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olors1.xml" ContentType="application/vnd.ms-office.chartcolorstyle+xml"/>
  <Override PartName="/xl/charts/colors10.xml" ContentType="application/vnd.ms-office.chartcolorstyle+xml"/>
  <Override PartName="/xl/charts/colors11.xml" ContentType="application/vnd.ms-office.chartcolorstyle+xml"/>
  <Override PartName="/xl/charts/colors12.xml" ContentType="application/vnd.ms-office.chartcolorstyle+xml"/>
  <Override PartName="/xl/charts/colors13.xml" ContentType="application/vnd.ms-office.chartcolorstyle+xml"/>
  <Override PartName="/xl/charts/colors14.xml" ContentType="application/vnd.ms-office.chartcolorstyle+xml"/>
  <Override PartName="/xl/charts/colors15.xml" ContentType="application/vnd.ms-office.chartcolorstyle+xml"/>
  <Override PartName="/xl/charts/colors16.xml" ContentType="application/vnd.ms-office.chartcolorstyle+xml"/>
  <Override PartName="/xl/charts/colors17.xml" ContentType="application/vnd.ms-office.chartcolorstyle+xml"/>
  <Override PartName="/xl/charts/colors18.xml" ContentType="application/vnd.ms-office.chartcolorstyle+xml"/>
  <Override PartName="/xl/charts/colors19.xml" ContentType="application/vnd.ms-office.chartcolorstyle+xml"/>
  <Override PartName="/xl/charts/colors2.xml" ContentType="application/vnd.ms-office.chartcolorstyle+xml"/>
  <Override PartName="/xl/charts/colors20.xml" ContentType="application/vnd.ms-office.chartcolorstyle+xml"/>
  <Override PartName="/xl/charts/colors21.xml" ContentType="application/vnd.ms-office.chartcolorstyle+xml"/>
  <Override PartName="/xl/charts/colors22.xml" ContentType="application/vnd.ms-office.chartcolorstyle+xml"/>
  <Override PartName="/xl/charts/colors23.xml" ContentType="application/vnd.ms-office.chartcolorstyle+xml"/>
  <Override PartName="/xl/charts/colors24.xml" ContentType="application/vnd.ms-office.chartcolorstyle+xml"/>
  <Override PartName="/xl/charts/colors25.xml" ContentType="application/vnd.ms-office.chartcolorstyle+xml"/>
  <Override PartName="/xl/charts/colors26.xml" ContentType="application/vnd.ms-office.chartcolorstyle+xml"/>
  <Override PartName="/xl/charts/colors27.xml" ContentType="application/vnd.ms-office.chartcolorstyle+xml"/>
  <Override PartName="/xl/charts/colors28.xml" ContentType="application/vnd.ms-office.chartcolorstyle+xml"/>
  <Override PartName="/xl/charts/colors29.xml" ContentType="application/vnd.ms-office.chartcolorstyle+xml"/>
  <Override PartName="/xl/charts/colors3.xml" ContentType="application/vnd.ms-office.chartcolorstyle+xml"/>
  <Override PartName="/xl/charts/colors30.xml" ContentType="application/vnd.ms-office.chartcolorstyle+xml"/>
  <Override PartName="/xl/charts/colors31.xml" ContentType="application/vnd.ms-office.chartcolorstyle+xml"/>
  <Override PartName="/xl/charts/colors32.xml" ContentType="application/vnd.ms-office.chartcolorstyle+xml"/>
  <Override PartName="/xl/charts/colors33.xml" ContentType="application/vnd.ms-office.chartcolorstyle+xml"/>
  <Override PartName="/xl/charts/colors34.xml" ContentType="application/vnd.ms-office.chartcolorstyle+xml"/>
  <Override PartName="/xl/charts/colors35.xml" ContentType="application/vnd.ms-office.chartcolorstyle+xml"/>
  <Override PartName="/xl/charts/colors36.xml" ContentType="application/vnd.ms-office.chartcolorstyle+xml"/>
  <Override PartName="/xl/charts/colors37.xml" ContentType="application/vnd.ms-office.chartcolorstyle+xml"/>
  <Override PartName="/xl/charts/colors38.xml" ContentType="application/vnd.ms-office.chartcolorstyle+xml"/>
  <Override PartName="/xl/charts/colors39.xml" ContentType="application/vnd.ms-office.chartcolorstyle+xml"/>
  <Override PartName="/xl/charts/colors4.xml" ContentType="application/vnd.ms-office.chartcolorstyle+xml"/>
  <Override PartName="/xl/charts/colors40.xml" ContentType="application/vnd.ms-office.chartcolorstyle+xml"/>
  <Override PartName="/xl/charts/colors41.xml" ContentType="application/vnd.ms-office.chartcolorstyle+xml"/>
  <Override PartName="/xl/charts/colors42.xml" ContentType="application/vnd.ms-office.chartcolorstyle+xml"/>
  <Override PartName="/xl/charts/colors43.xml" ContentType="application/vnd.ms-office.chartcolorstyle+xml"/>
  <Override PartName="/xl/charts/colors44.xml" ContentType="application/vnd.ms-office.chartcolorstyle+xml"/>
  <Override PartName="/xl/charts/colors45.xml" ContentType="application/vnd.ms-office.chartcolorstyle+xml"/>
  <Override PartName="/xl/charts/colors46.xml" ContentType="application/vnd.ms-office.chartcolorstyle+xml"/>
  <Override PartName="/xl/charts/colors47.xml" ContentType="application/vnd.ms-office.chartcolorstyle+xml"/>
  <Override PartName="/xl/charts/colors48.xml" ContentType="application/vnd.ms-office.chartcolorstyle+xml"/>
  <Override PartName="/xl/charts/colors49.xml" ContentType="application/vnd.ms-office.chartcolorstyle+xml"/>
  <Override PartName="/xl/charts/colors5.xml" ContentType="application/vnd.ms-office.chartcolorstyle+xml"/>
  <Override PartName="/xl/charts/colors50.xml" ContentType="application/vnd.ms-office.chartcolorstyle+xml"/>
  <Override PartName="/xl/charts/colors51.xml" ContentType="application/vnd.ms-office.chartcolorstyle+xml"/>
  <Override PartName="/xl/charts/colors52.xml" ContentType="application/vnd.ms-office.chartcolorstyle+xml"/>
  <Override PartName="/xl/charts/colors53.xml" ContentType="application/vnd.ms-office.chartcolorstyle+xml"/>
  <Override PartName="/xl/charts/colors54.xml" ContentType="application/vnd.ms-office.chartcolorstyle+xml"/>
  <Override PartName="/xl/charts/colors55.xml" ContentType="application/vnd.ms-office.chartcolorstyle+xml"/>
  <Override PartName="/xl/charts/colors56.xml" ContentType="application/vnd.ms-office.chartcolorstyle+xml"/>
  <Override PartName="/xl/charts/colors57.xml" ContentType="application/vnd.ms-office.chartcolorstyle+xml"/>
  <Override PartName="/xl/charts/colors58.xml" ContentType="application/vnd.ms-office.chartcolorstyle+xml"/>
  <Override PartName="/xl/charts/colors59.xml" ContentType="application/vnd.ms-office.chartcolorstyle+xml"/>
  <Override PartName="/xl/charts/colors6.xml" ContentType="application/vnd.ms-office.chartcolorstyle+xml"/>
  <Override PartName="/xl/charts/colors7.xml" ContentType="application/vnd.ms-office.chartcolorstyle+xml"/>
  <Override PartName="/xl/charts/colors8.xml" ContentType="application/vnd.ms-office.chartcolorstyle+xml"/>
  <Override PartName="/xl/charts/colors9.xml" ContentType="application/vnd.ms-office.chartcolorstyle+xml"/>
  <Override PartName="/xl/charts/style1.xml" ContentType="application/vnd.ms-office.chartstyle+xml"/>
  <Override PartName="/xl/charts/style10.xml" ContentType="application/vnd.ms-office.chartstyle+xml"/>
  <Override PartName="/xl/charts/style11.xml" ContentType="application/vnd.ms-office.chartstyle+xml"/>
  <Override PartName="/xl/charts/style12.xml" ContentType="application/vnd.ms-office.chartstyle+xml"/>
  <Override PartName="/xl/charts/style13.xml" ContentType="application/vnd.ms-office.chartstyle+xml"/>
  <Override PartName="/xl/charts/style14.xml" ContentType="application/vnd.ms-office.chartstyle+xml"/>
  <Override PartName="/xl/charts/style15.xml" ContentType="application/vnd.ms-office.chartstyle+xml"/>
  <Override PartName="/xl/charts/style16.xml" ContentType="application/vnd.ms-office.chartstyle+xml"/>
  <Override PartName="/xl/charts/style17.xml" ContentType="application/vnd.ms-office.chartstyle+xml"/>
  <Override PartName="/xl/charts/style18.xml" ContentType="application/vnd.ms-office.chartstyle+xml"/>
  <Override PartName="/xl/charts/style19.xml" ContentType="application/vnd.ms-office.chartstyle+xml"/>
  <Override PartName="/xl/charts/style2.xml" ContentType="application/vnd.ms-office.chartstyle+xml"/>
  <Override PartName="/xl/charts/style20.xml" ContentType="application/vnd.ms-office.chartstyle+xml"/>
  <Override PartName="/xl/charts/style21.xml" ContentType="application/vnd.ms-office.chartstyle+xml"/>
  <Override PartName="/xl/charts/style22.xml" ContentType="application/vnd.ms-office.chartstyle+xml"/>
  <Override PartName="/xl/charts/style23.xml" ContentType="application/vnd.ms-office.chartstyle+xml"/>
  <Override PartName="/xl/charts/style24.xml" ContentType="application/vnd.ms-office.chartstyle+xml"/>
  <Override PartName="/xl/charts/style25.xml" ContentType="application/vnd.ms-office.chartstyle+xml"/>
  <Override PartName="/xl/charts/style26.xml" ContentType="application/vnd.ms-office.chartstyle+xml"/>
  <Override PartName="/xl/charts/style27.xml" ContentType="application/vnd.ms-office.chartstyle+xml"/>
  <Override PartName="/xl/charts/style28.xml" ContentType="application/vnd.ms-office.chartstyle+xml"/>
  <Override PartName="/xl/charts/style29.xml" ContentType="application/vnd.ms-office.chartstyle+xml"/>
  <Override PartName="/xl/charts/style3.xml" ContentType="application/vnd.ms-office.chartstyle+xml"/>
  <Override PartName="/xl/charts/style30.xml" ContentType="application/vnd.ms-office.chartstyle+xml"/>
  <Override PartName="/xl/charts/style31.xml" ContentType="application/vnd.ms-office.chartstyle+xml"/>
  <Override PartName="/xl/charts/style32.xml" ContentType="application/vnd.ms-office.chartstyle+xml"/>
  <Override PartName="/xl/charts/style33.xml" ContentType="application/vnd.ms-office.chartstyle+xml"/>
  <Override PartName="/xl/charts/style34.xml" ContentType="application/vnd.ms-office.chartstyle+xml"/>
  <Override PartName="/xl/charts/style35.xml" ContentType="application/vnd.ms-office.chartstyle+xml"/>
  <Override PartName="/xl/charts/style36.xml" ContentType="application/vnd.ms-office.chartstyle+xml"/>
  <Override PartName="/xl/charts/style37.xml" ContentType="application/vnd.ms-office.chartstyle+xml"/>
  <Override PartName="/xl/charts/style38.xml" ContentType="application/vnd.ms-office.chartstyle+xml"/>
  <Override PartName="/xl/charts/style39.xml" ContentType="application/vnd.ms-office.chartstyle+xml"/>
  <Override PartName="/xl/charts/style4.xml" ContentType="application/vnd.ms-office.chartstyle+xml"/>
  <Override PartName="/xl/charts/style40.xml" ContentType="application/vnd.ms-office.chartstyle+xml"/>
  <Override PartName="/xl/charts/style41.xml" ContentType="application/vnd.ms-office.chartstyle+xml"/>
  <Override PartName="/xl/charts/style42.xml" ContentType="application/vnd.ms-office.chartstyle+xml"/>
  <Override PartName="/xl/charts/style43.xml" ContentType="application/vnd.ms-office.chartstyle+xml"/>
  <Override PartName="/xl/charts/style44.xml" ContentType="application/vnd.ms-office.chartstyle+xml"/>
  <Override PartName="/xl/charts/style45.xml" ContentType="application/vnd.ms-office.chartstyle+xml"/>
  <Override PartName="/xl/charts/style46.xml" ContentType="application/vnd.ms-office.chartstyle+xml"/>
  <Override PartName="/xl/charts/style47.xml" ContentType="application/vnd.ms-office.chartstyle+xml"/>
  <Override PartName="/xl/charts/style48.xml" ContentType="application/vnd.ms-office.chartstyle+xml"/>
  <Override PartName="/xl/charts/style49.xml" ContentType="application/vnd.ms-office.chartstyle+xml"/>
  <Override PartName="/xl/charts/style5.xml" ContentType="application/vnd.ms-office.chartstyle+xml"/>
  <Override PartName="/xl/charts/style50.xml" ContentType="application/vnd.ms-office.chartstyle+xml"/>
  <Override PartName="/xl/charts/style51.xml" ContentType="application/vnd.ms-office.chartstyle+xml"/>
  <Override PartName="/xl/charts/style52.xml" ContentType="application/vnd.ms-office.chartstyle+xml"/>
  <Override PartName="/xl/charts/style53.xml" ContentType="application/vnd.ms-office.chartstyle+xml"/>
  <Override PartName="/xl/charts/style54.xml" ContentType="application/vnd.ms-office.chartstyle+xml"/>
  <Override PartName="/xl/charts/style55.xml" ContentType="application/vnd.ms-office.chartstyle+xml"/>
  <Override PartName="/xl/charts/style56.xml" ContentType="application/vnd.ms-office.chartstyle+xml"/>
  <Override PartName="/xl/charts/style57.xml" ContentType="application/vnd.ms-office.chartstyle+xml"/>
  <Override PartName="/xl/charts/style58.xml" ContentType="application/vnd.ms-office.chartstyle+xml"/>
  <Override PartName="/xl/charts/style59.xml" ContentType="application/vnd.ms-office.chartstyle+xml"/>
  <Override PartName="/xl/charts/style6.xml" ContentType="application/vnd.ms-office.chartstyle+xml"/>
  <Override PartName="/xl/charts/style7.xml" ContentType="application/vnd.ms-office.chartstyle+xml"/>
  <Override PartName="/xl/charts/style8.xml" ContentType="application/vnd.ms-office.chartstyle+xml"/>
  <Override PartName="/xl/charts/style9.xml" ContentType="application/vnd.ms-office.chart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600" tabRatio="642"/>
  </bookViews>
  <sheets>
    <sheet name="★入力と結果" sheetId="1" r:id="rId1"/>
    <sheet name="肥料成分" sheetId="2" r:id="rId2"/>
    <sheet name="免責事項と更新履歴" sheetId="15" r:id="rId3"/>
    <sheet name="指導機関用調整項目" sheetId="5" r:id="rId4"/>
    <sheet name="地温" sheetId="7" r:id="rId5"/>
    <sheet name="飽差" sheetId="16" r:id="rId6"/>
    <sheet name="降水量" sheetId="13" r:id="rId7"/>
    <sheet name="年間" sheetId="12" r:id="rId8"/>
    <sheet name="１回目" sheetId="6" r:id="rId9"/>
    <sheet name="２回目" sheetId="8" r:id="rId10"/>
    <sheet name="３回目" sheetId="9" r:id="rId11"/>
    <sheet name="４回目" sheetId="10" r:id="rId12"/>
    <sheet name="５回目" sheetId="11" r:id="rId13"/>
    <sheet name="６回目" sheetId="3" r:id="rId14"/>
    <sheet name="７回目" sheetId="4" r:id="rId15"/>
    <sheet name="８回目" sheetId="14" r:id="rId16"/>
  </sheet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白鳥　克哉</author>
  </authors>
  <commentList>
    <comment ref="D9" authorId="0">
      <text>
        <r>
          <rPr>
            <b/>
            <sz val="12"/>
            <color rgb="FFFF0000"/>
            <rFont val="ＭＳ Ｐゴシック"/>
          </rPr>
          <t>【操作④】</t>
        </r>
        <r>
          <rPr>
            <sz val="12"/>
            <color theme="1"/>
            <rFont val="ＭＳ Ｐゴシック"/>
          </rPr>
          <t xml:space="preserve">
肥料の種類の欄（緑色のセル）で
は、セルをクリックして表示される
リストから、目的の肥料を選択</t>
        </r>
      </text>
    </comment>
    <comment ref="E9" authorId="0">
      <text>
        <r>
          <rPr>
            <b/>
            <sz val="12"/>
            <color rgb="FFFF0000"/>
            <rFont val="ＭＳ ゴシック"/>
          </rPr>
          <t>【操作⑤】</t>
        </r>
        <r>
          <rPr>
            <sz val="12"/>
            <color theme="1"/>
            <rFont val="ＭＳ ゴシック"/>
          </rPr>
          <t xml:space="preserve">
施用量の欄（黄色セル）には、想定する施用量を入力</t>
        </r>
      </text>
    </comment>
    <comment ref="F9" authorId="0">
      <text>
        <r>
          <rPr>
            <sz val="12"/>
            <color theme="1"/>
            <rFont val="ＭＳ Ｐゴシック"/>
          </rPr>
          <t>（参考）
標準的な成分含有率から自動計算されます。独自の成分含有率やオリジナルの肥料を使用したい場合は、「肥料成分」シートにて必要事項をご入力願います。</t>
        </r>
      </text>
    </comment>
    <comment ref="K9" authorId="0">
      <text>
        <r>
          <rPr>
            <sz val="12"/>
            <color theme="1"/>
            <rFont val="ＭＳ Ｐゴシック"/>
          </rPr>
          <t>（参考）
参考値に基づき仮計算結果を表示。実際の肥料費を計算される場合には、「肥料成分」シートの黄色セルに実際の価格等の必要事項をご入力願います。</t>
        </r>
      </text>
    </comment>
    <comment ref="C9" authorId="0">
      <text>
        <r>
          <rPr>
            <b/>
            <sz val="12"/>
            <color rgb="FFFF0000"/>
            <rFont val="ＭＳ Ｐゴシック"/>
          </rPr>
          <t xml:space="preserve">【操作⑥】
</t>
        </r>
        <r>
          <rPr>
            <sz val="12"/>
            <color theme="1"/>
            <rFont val="ＭＳ Ｐゴシック"/>
          </rPr>
          <t>各施肥の予定日または実施日を入力</t>
        </r>
      </text>
    </comment>
  </commentList>
</comments>
</file>

<file path=xl/comments2.xml><?xml version="1.0" encoding="utf-8"?>
<comments xmlns="http://schemas.openxmlformats.org/spreadsheetml/2006/main">
  <authors>
    <author>白鳥　克哉</author>
  </authors>
  <commentList>
    <comment ref="H3" authorId="0">
      <text>
        <r>
          <rPr>
            <sz val="16"/>
            <color theme="1"/>
            <rFont val="ＭＳ ゴシック"/>
          </rPr>
          <t>肥料の販売単位(１袋あたりの内容量)をご入力願います</t>
        </r>
        <r>
          <rPr>
            <sz val="16"/>
            <color theme="1"/>
            <rFont val="游ゴシック"/>
          </rPr>
          <t xml:space="preserve">
</t>
        </r>
      </text>
    </comment>
    <comment ref="I3" authorId="0">
      <text>
        <r>
          <rPr>
            <b/>
            <sz val="16"/>
            <color theme="1"/>
            <rFont val="ＭＳ ゴシック"/>
          </rPr>
          <t>実際の購入金額をご入力願います</t>
        </r>
        <r>
          <rPr>
            <b/>
            <sz val="14"/>
            <color theme="1"/>
            <rFont val="ＭＳ ゴシック"/>
          </rPr>
          <t xml:space="preserve">
</t>
        </r>
        <r>
          <rPr>
            <sz val="10"/>
            <color theme="1"/>
            <rFont val="ＭＳ ゴシック"/>
          </rPr>
          <t>（現在の入力額は実際の額ではなく参考程度の予測額）</t>
        </r>
      </text>
    </comment>
    <comment ref="B4" authorId="0">
      <text>
        <r>
          <rPr>
            <sz val="11"/>
            <color theme="1"/>
            <rFont val="游ゴシック"/>
          </rPr>
          <t>一般的に用いられている有機質肥料。
施用後の茶園土壌中のアミノ酸含有量は、魚粕よりも高いことが報告されている（池ヶ谷（1977）；施用後21日後の土壌中のアミノ酸含有量･･･菜種：223mg/100g</t>
        </r>
        <r>
          <rPr>
            <vertAlign val="subscript"/>
            <sz val="11"/>
            <color theme="1"/>
            <rFont val="游ゴシック"/>
          </rPr>
          <t>乾土</t>
        </r>
        <r>
          <rPr>
            <sz val="11"/>
            <color theme="1"/>
            <rFont val="游ゴシック"/>
          </rPr>
          <t>、魚粕77mg/100g</t>
        </r>
        <r>
          <rPr>
            <vertAlign val="subscript"/>
            <sz val="11"/>
            <color theme="1"/>
            <rFont val="游ゴシック"/>
          </rPr>
          <t>乾土</t>
        </r>
        <r>
          <rPr>
            <sz val="11"/>
            <color theme="1"/>
            <rFont val="游ゴシック"/>
          </rPr>
          <t>）</t>
        </r>
      </text>
    </comment>
    <comment ref="B7" authorId="0">
      <text>
        <r>
          <rPr>
            <sz val="11"/>
            <color theme="1"/>
            <rFont val="游ゴシック"/>
          </rPr>
          <t>茶園土壌を用いた分解推移の調査から、植物油粕の中では可分解性窒素量（分解されて植物に利用されうる窒素量）が多く、無機化速度が速いことが報告されている（内村・三浦（2004））。このため、速効性が高い。</t>
        </r>
      </text>
    </comment>
    <comment ref="B5" authorId="0">
      <text>
        <r>
          <rPr>
            <sz val="11"/>
            <color theme="1"/>
            <rFont val="游ゴシック"/>
          </rPr>
          <t>茶園土壌を用いた分解推移の調査から、菜種粕よりも可分解性窒素量（分解されて植物に利用されうる窒素量）がやや少なく、無機化速度も菜種よりやや遅いことが報告されている（内村・三浦（2004））。令和７年度、茶業研究センターでも同様の傾向を確認。</t>
        </r>
      </text>
    </comment>
    <comment ref="B6" authorId="0">
      <text>
        <r>
          <rPr>
            <sz val="11"/>
            <color theme="1"/>
            <rFont val="游ゴシック"/>
          </rPr>
          <t>過去の調査事例が少ない。令和７年度、茶業研究センターでの試験からは、１ヶ月後の窒素の無機化（植物に利用されやすい状態に変化すること）の割合は、菜種粕より高く、大豆粕と同等程度だった。ただし、土壌との混和後２週間の時点では分解が殆ど進んでいなかったため、速効性は低いと考えられる。このため、夏肥や秋肥に適すると考えられる。</t>
        </r>
      </text>
    </comment>
    <comment ref="B8" authorId="0">
      <text>
        <r>
          <rPr>
            <sz val="11"/>
            <color theme="1"/>
            <rFont val="游ゴシック"/>
          </rPr>
          <t>茶園土壌を用いた分解推移の調査から、可分解性窒素量（分解されて植物に利用されうる窒素量）、無機化速度ともに菜種と同等であることが報告されている（内村・三浦（2004））。</t>
        </r>
      </text>
    </comment>
    <comment ref="B20" authorId="0">
      <text>
        <r>
          <rPr>
            <sz val="11"/>
            <color theme="1"/>
            <rFont val="游ゴシック"/>
          </rPr>
          <t>静岡県畜産技術研究所と富士見工業株式会社が共同で開発した粒状牛ふん堆肥。粒状のため自走式肥料散布機でも散布できる。また、通常の堆肥よりも水分含有量が低く肥料成分が濃縮されているため、施用量・施用労力の低減が可能。</t>
        </r>
      </text>
    </comment>
    <comment ref="B19" authorId="0">
      <text>
        <r>
          <rPr>
            <sz val="11"/>
            <color theme="1"/>
            <rFont val="游ゴシック"/>
          </rPr>
          <t>水産加工場で排出される副産物を有機液肥化したもの。有機JAS適合資材証取得済み（JASOM-200801）。アミノ酸含有率が高く、速効性に優れると考えられている。現地調査の結果、萌芽期に８倍希釈フィッシュソリュブルにより0.8kgN/10a施用することで、収量と全窒素含有率が高まり、見かけ上ほぼ100％の効率で利用された結果も報告されている。（茶業研究センター新技術パンフレット令和６年度版）</t>
        </r>
      </text>
    </comment>
    <comment ref="B21" authorId="0">
      <text>
        <r>
          <rPr>
            <b/>
            <sz val="11"/>
            <color theme="1"/>
            <rFont val="游ゴシック"/>
          </rPr>
          <t xml:space="preserve">★実際に使用する堆肥の数値の入力を推奨!!★
</t>
        </r>
        <r>
          <rPr>
            <sz val="11"/>
            <color theme="1"/>
            <rFont val="游ゴシック"/>
          </rPr>
          <t>リン酸・カリは化成肥料並の肥効を示すため、リン酸・カリの供給用に活用可能。窒素肥効は低く、一般的にどんなに高くても含まれている窒素の５％程度までしか作物に利用されない。副資材や製造方法による差も大きく、窒素肥効がマイナスの場合（窒素飢餓を起こす場合）もある（古谷修ら(2007)）。
現在入力されている各成分の値は、松波寿弥ら(2009)の報告値に水分率45％（乾物率55％）と仮定して算出した。</t>
        </r>
      </text>
    </comment>
    <comment ref="B22" authorId="0">
      <text>
        <r>
          <rPr>
            <b/>
            <sz val="11"/>
            <color theme="1"/>
            <rFont val="游ゴシック"/>
          </rPr>
          <t>★実際に使用する堆肥の数値の入力を推奨!!★</t>
        </r>
        <r>
          <rPr>
            <sz val="11"/>
            <color theme="1"/>
            <rFont val="游ゴシック"/>
          </rPr>
          <t xml:space="preserve">
リン酸・カリは化成肥料並の肥効を示すため、リン酸・カリの供給用に活用可能。窒素肥効は低く、一般的にどんなに高くても含まれている窒素の15％程度までしか作物に利用されない。副資材や製造方法による差も大きく、窒素肥効がマイナスの場合（窒素飢餓を起こす場合）もある（古谷修ら(2007)）。
現在入力されている各成分の値は、松波寿弥ら(2009)の報告値に水分率20％（乾物率80％）と仮定して算出した。</t>
        </r>
      </text>
    </comment>
    <comment ref="B23" authorId="0">
      <text>
        <r>
          <rPr>
            <b/>
            <sz val="11"/>
            <color theme="1"/>
            <rFont val="游ゴシック"/>
          </rPr>
          <t>★実際に使用する堆肥の数値の入力を推奨!!★</t>
        </r>
        <r>
          <rPr>
            <sz val="11"/>
            <color theme="1"/>
            <rFont val="游ゴシック"/>
          </rPr>
          <t xml:space="preserve">
リン酸・カリは化成肥料並の肥効を示すため、リン酸・カリの供給用に活用可能。窒素肥効は低く、一般的にどんなに高くても含まれている窒素の18％程度までしか作物に利用されない。副資材や製造方法による差も大きく、窒素肥効がマイナスの場合（窒素飢餓を起こす場合）もある（古谷修ら(2007)）。
現在入力されている各成分の値は、松波寿弥ら(2009)の報告値に水分率20％（乾物率80％）と仮定して算出した。</t>
        </r>
      </text>
    </comment>
    <comment ref="B24" authorId="0">
      <text>
        <r>
          <rPr>
            <b/>
            <sz val="11"/>
            <color theme="1"/>
            <rFont val="游ゴシック"/>
          </rPr>
          <t>★実際に使用する資材の数値の入力してください!!★</t>
        </r>
        <r>
          <rPr>
            <sz val="11"/>
            <color theme="1"/>
            <rFont val="游ゴシック"/>
          </rPr>
          <t xml:space="preserve">
上記のリストに登録がない植物系の有機質資材で、本シートで肥効を予測したい場合、こちらの肥料成分含有率にご存知の値を入力して頂ければ、大まかな予測が可能となります。
窒素無機化の速さや量は、本シートに登録している植物系有機質資材の平均値に基づき計算するように設定しています。</t>
        </r>
      </text>
    </comment>
    <comment ref="B25" authorId="0">
      <text>
        <r>
          <rPr>
            <b/>
            <sz val="11"/>
            <color theme="1"/>
            <rFont val="游ゴシック"/>
          </rPr>
          <t>★実際に使用する資材の数値の入力してください!!★</t>
        </r>
        <r>
          <rPr>
            <sz val="11"/>
            <color theme="1"/>
            <rFont val="游ゴシック"/>
          </rPr>
          <t xml:space="preserve">
上記のリストに登録がない動物系の有機質資材で、本シートで肥効を予測したい場合、こちらの肥料成分含有率にご存知の値を入力して頂ければ、大まかな予測が可能となります。
窒素無機化の速さや量は、本シートに登録している動物系有機質資材の平均値に基づき計算するように設定しています。</t>
        </r>
      </text>
    </comment>
    <comment ref="B26" authorId="0">
      <text>
        <r>
          <rPr>
            <b/>
            <sz val="11"/>
            <color theme="1"/>
            <rFont val="游ゴシック"/>
          </rPr>
          <t>★実際に使用する資材の数値の入力してください!!★</t>
        </r>
        <r>
          <rPr>
            <sz val="11"/>
            <color theme="1"/>
            <rFont val="游ゴシック"/>
          </rPr>
          <t xml:space="preserve">
上記のリストに登録がない有機質資材で、本シートで肥効を予測したい場合、こちらの肥料成分含有率にご存知の値を入力して頂ければ、大まかな予測が可能となります。
窒素無機化の速さや量は、本シートに登録している植物系・動物系有機質資材と堆肥の平均値に基づき計算するように設定しています。</t>
        </r>
      </text>
    </comment>
    <comment ref="B16" authorId="0">
      <text>
        <r>
          <rPr>
            <sz val="11"/>
            <color theme="1"/>
            <rFont val="游ゴシック"/>
          </rPr>
          <t>水産加工副資材に糖等を加えて発酵させぼかし肥料化したもの。令和７年度試験結果から、速効性が高い（施用後１ヶ月の無機化率70％（菜種は20％程度））ことが判明。</t>
        </r>
      </text>
    </comment>
  </commentList>
</comments>
</file>

<file path=xl/comments3.xml><?xml version="1.0" encoding="utf-8"?>
<comments xmlns="http://schemas.openxmlformats.org/spreadsheetml/2006/main">
  <authors>
    <author>白鳥　克哉</author>
  </authors>
  <commentList>
    <comment ref="C28" authorId="0">
      <text>
        <r>
          <rPr>
            <b/>
            <sz val="11"/>
            <color theme="1"/>
            <rFont val="游ゴシック"/>
          </rPr>
          <t>計算全体に関わるため、削除したり切り取ったりしないようご注意ください。</t>
        </r>
      </text>
    </comment>
  </commentList>
</comments>
</file>

<file path=xl/comments4.xml><?xml version="1.0" encoding="utf-8"?>
<comments xmlns="http://schemas.openxmlformats.org/spreadsheetml/2006/main">
  <authors>
    <author>白鳥　克哉</author>
  </authors>
  <commentList>
    <comment ref="N375" authorId="0">
      <text>
        <r>
          <rPr>
            <sz val="11"/>
            <color theme="1"/>
            <rFont val="游ゴシック"/>
          </rPr>
          <t>紫色セルは、本ファイル管理者による調整係数（フィッティングパラメータ）</t>
        </r>
      </text>
    </comment>
  </commentList>
</comments>
</file>

<file path=xl/sharedStrings.xml><?xml version="1.0" encoding="utf-8"?>
<sst xmlns="http://schemas.openxmlformats.org/spreadsheetml/2006/main" xmlns:r="http://schemas.openxmlformats.org/officeDocument/2006/relationships" count="257" uniqueCount="257">
  <si>
    <t>7th</t>
  </si>
  <si>
    <t>３回目</t>
    <rPh sb="1" eb="3">
      <t>かいめ</t>
    </rPh>
    <phoneticPr fontId="1" type="Hiragana"/>
  </si>
  <si>
    <t>綿実粕・わたみ粕</t>
    <rPh sb="0" eb="2">
      <t>わたみ</t>
    </rPh>
    <rPh sb="2" eb="3">
      <t>かす</t>
    </rPh>
    <rPh sb="7" eb="8">
      <t>かす</t>
    </rPh>
    <phoneticPr fontId="1" type="Hiragana"/>
  </si>
  <si>
    <t>回次</t>
    <rPh sb="0" eb="2">
      <t>かいじ</t>
    </rPh>
    <phoneticPr fontId="1" type="Hiragana"/>
  </si>
  <si>
    <t>年間寄与率</t>
    <rPh sb="0" eb="2">
      <t>ねんかん</t>
    </rPh>
    <rPh sb="2" eb="5">
      <t>きよりつ</t>
    </rPh>
    <phoneticPr fontId="1" type="Hiragana"/>
  </si>
  <si>
    <t>時期</t>
    <rPh sb="0" eb="2">
      <t>じき</t>
    </rPh>
    <phoneticPr fontId="1" type="Hiragana"/>
  </si>
  <si>
    <t>販売単位
（㎏/袋)</t>
    <rPh sb="0" eb="2">
      <t>はんばい</t>
    </rPh>
    <rPh sb="2" eb="4">
      <t>たんい</t>
    </rPh>
    <rPh sb="8" eb="9">
      <t>ふくろ</t>
    </rPh>
    <phoneticPr fontId="1" type="Hiragana"/>
  </si>
  <si>
    <t>肥料名</t>
    <rPh sb="0" eb="2">
      <t>ひりょう</t>
    </rPh>
    <rPh sb="2" eb="3">
      <t>めい</t>
    </rPh>
    <phoneticPr fontId="1" type="Hiragana"/>
  </si>
  <si>
    <t>肥料１㎏
あたりの
単価
（円/㎏）</t>
    <rPh sb="0" eb="2">
      <t>ひりょう</t>
    </rPh>
    <rPh sb="10" eb="12">
      <t>たんか</t>
    </rPh>
    <rPh sb="14" eb="15">
      <t>えん</t>
    </rPh>
    <phoneticPr fontId="1" type="Hiragana"/>
  </si>
  <si>
    <t>窒素
（N）</t>
    <rPh sb="0" eb="2">
      <t>ちっそ</t>
    </rPh>
    <phoneticPr fontId="1" type="Hiragana"/>
  </si>
  <si>
    <t>６回目　小計</t>
    <rPh sb="1" eb="3">
      <t>かいめ</t>
    </rPh>
    <rPh sb="4" eb="6">
      <t>しょうけい</t>
    </rPh>
    <phoneticPr fontId="1" type="Hiragana"/>
  </si>
  <si>
    <t>販売単価
（円/袋）</t>
    <rPh sb="0" eb="2">
      <t>はんばい</t>
    </rPh>
    <rPh sb="2" eb="4">
      <t>たんか</t>
    </rPh>
    <rPh sb="6" eb="7">
      <t>えん</t>
    </rPh>
    <rPh sb="8" eb="9">
      <t>ふくろ</t>
    </rPh>
    <phoneticPr fontId="1" type="Hiragana"/>
  </si>
  <si>
    <t>g/cm3</t>
  </si>
  <si>
    <t>降雨強度に依存した溶脱量</t>
    <rPh sb="0" eb="2">
      <t>こうう</t>
    </rPh>
    <rPh sb="2" eb="4">
      <t>きょうど</t>
    </rPh>
    <rPh sb="5" eb="7">
      <t>いぞん</t>
    </rPh>
    <rPh sb="9" eb="11">
      <t>ようだつ</t>
    </rPh>
    <rPh sb="11" eb="12">
      <t>りょう</t>
    </rPh>
    <phoneticPr fontId="1" type="Hiragana"/>
  </si>
  <si>
    <t>肥料成分供給量（kg/10a）</t>
    <rPh sb="0" eb="2">
      <t>ひりょう</t>
    </rPh>
    <rPh sb="2" eb="4">
      <t>せいぶん</t>
    </rPh>
    <rPh sb="4" eb="7">
      <t>きょうきゅうりょう</t>
    </rPh>
    <phoneticPr fontId="1" type="Hiragana"/>
  </si>
  <si>
    <t>追記可能</t>
    <rPh sb="0" eb="2">
      <t>ついき</t>
    </rPh>
    <rPh sb="2" eb="4">
      <t>かのう</t>
    </rPh>
    <phoneticPr fontId="1" type="Hiragana"/>
  </si>
  <si>
    <t>肥料成分含有率（現物％）</t>
    <rPh sb="0" eb="2">
      <t>ひりょう</t>
    </rPh>
    <rPh sb="2" eb="4">
      <t>せいぶん</t>
    </rPh>
    <rPh sb="4" eb="7">
      <t>がんゆうりつ</t>
    </rPh>
    <rPh sb="8" eb="10">
      <t>げんぶつ</t>
    </rPh>
    <phoneticPr fontId="1" type="Hiragana"/>
  </si>
  <si>
    <t>魚粕</t>
    <rPh sb="0" eb="1">
      <t>ぎょ</t>
    </rPh>
    <rPh sb="1" eb="2">
      <t>かす</t>
    </rPh>
    <phoneticPr fontId="1" type="Hiragana"/>
  </si>
  <si>
    <t>免責事項</t>
    <rPh sb="0" eb="4">
      <t>めんせきじこう</t>
    </rPh>
    <phoneticPr fontId="1" type="Hiragana"/>
  </si>
  <si>
    <t>菜種粕・なたね粕</t>
    <rPh sb="0" eb="2">
      <t>なたね</t>
    </rPh>
    <rPh sb="2" eb="3">
      <t>かす</t>
    </rPh>
    <rPh sb="7" eb="8">
      <t>かす</t>
    </rPh>
    <phoneticPr fontId="1" type="Hiragana"/>
  </si>
  <si>
    <t>年間合計</t>
    <rPh sb="0" eb="2">
      <t>ねんかん</t>
    </rPh>
    <rPh sb="2" eb="4">
      <t>ごうけい</t>
    </rPh>
    <phoneticPr fontId="1" type="Hiragana"/>
  </si>
  <si>
    <t xml:space="preserve">石灰
(ｶﾙｼｳﾑ)
（CaO）
</t>
    <rPh sb="0" eb="2">
      <t>せっかい</t>
    </rPh>
    <phoneticPr fontId="1" type="Hiragana"/>
  </si>
  <si>
    <t>損失量
（累計）</t>
    <rPh sb="0" eb="2">
      <t>そんしつ</t>
    </rPh>
    <rPh sb="2" eb="3">
      <t>りょう</t>
    </rPh>
    <rPh sb="5" eb="7">
      <t>るいけい</t>
    </rPh>
    <phoneticPr fontId="1" type="Hiragana"/>
  </si>
  <si>
    <t>大豆粕</t>
    <rPh sb="0" eb="2">
      <t>だいず</t>
    </rPh>
    <rPh sb="2" eb="3">
      <t>かす</t>
    </rPh>
    <phoneticPr fontId="1" type="Hiragana"/>
  </si>
  <si>
    <t>肉骨粉</t>
    <rPh sb="0" eb="3">
      <t>にくこっぷん</t>
    </rPh>
    <phoneticPr fontId="1" type="Hiragana"/>
  </si>
  <si>
    <t>肥料No.４</t>
    <rPh sb="0" eb="2">
      <t>ひりょう</t>
    </rPh>
    <phoneticPr fontId="1" type="Hiragana"/>
  </si>
  <si>
    <t>カポック油粕</t>
    <rPh sb="4" eb="5">
      <t>あぶら</t>
    </rPh>
    <rPh sb="5" eb="6">
      <t>かす</t>
    </rPh>
    <phoneticPr fontId="1" type="Hiragana"/>
  </si>
  <si>
    <t>近似方法</t>
    <rPh sb="0" eb="2">
      <t>きんじ</t>
    </rPh>
    <rPh sb="2" eb="4">
      <t>ほうほう</t>
    </rPh>
    <phoneticPr fontId="1" type="Hiragana"/>
  </si>
  <si>
    <t>肉かす</t>
    <rPh sb="0" eb="1">
      <t>にく</t>
    </rPh>
    <phoneticPr fontId="1" type="Hiragana"/>
  </si>
  <si>
    <t>落花生油粕</t>
    <rPh sb="0" eb="3">
      <t>らっかせい</t>
    </rPh>
    <rPh sb="3" eb="4">
      <t>あぶら</t>
    </rPh>
    <rPh sb="4" eb="5">
      <t>かす</t>
    </rPh>
    <phoneticPr fontId="1" type="Hiragana"/>
  </si>
  <si>
    <t>6th</t>
  </si>
  <si>
    <t>あまに油粕</t>
    <rPh sb="3" eb="4">
      <t>あぶら</t>
    </rPh>
    <rPh sb="4" eb="5">
      <t>かす</t>
    </rPh>
    <phoneticPr fontId="1" type="Hiragana"/>
  </si>
  <si>
    <t>豆腐粕</t>
    <rPh sb="0" eb="2">
      <t>とうふ</t>
    </rPh>
    <rPh sb="2" eb="3">
      <t>かす</t>
    </rPh>
    <phoneticPr fontId="1" type="Hiragana"/>
  </si>
  <si>
    <t>3月</t>
    <rPh sb="1" eb="2">
      <t>がつ</t>
    </rPh>
    <phoneticPr fontId="1" type="Hiragana"/>
  </si>
  <si>
    <t>７回目　小計</t>
    <rPh sb="1" eb="3">
      <t>かいめ</t>
    </rPh>
    <rPh sb="4" eb="6">
      <t>しょうけい</t>
    </rPh>
    <phoneticPr fontId="1" type="Hiragana"/>
  </si>
  <si>
    <t>Rank判別</t>
    <rPh sb="4" eb="6">
      <t>はんべつ</t>
    </rPh>
    <phoneticPr fontId="1" type="Hiragana"/>
  </si>
  <si>
    <t>損失率</t>
    <rPh sb="0" eb="2">
      <t>そんしつ</t>
    </rPh>
    <rPh sb="2" eb="3">
      <t>りつ</t>
    </rPh>
    <phoneticPr fontId="1" type="Hiragana"/>
  </si>
  <si>
    <t>ごま油粕</t>
    <rPh sb="2" eb="3">
      <t>あぶら</t>
    </rPh>
    <rPh sb="3" eb="4">
      <t>かす</t>
    </rPh>
    <phoneticPr fontId="1" type="Hiragana"/>
  </si>
  <si>
    <t>2025年</t>
    <rPh sb="4" eb="5">
      <t>ねん</t>
    </rPh>
    <phoneticPr fontId="1" type="Hiragana"/>
  </si>
  <si>
    <t>米ぬか油粕</t>
    <rPh sb="0" eb="1">
      <t>こめ</t>
    </rPh>
    <rPh sb="3" eb="4">
      <t>あぶら</t>
    </rPh>
    <rPh sb="4" eb="5">
      <t>かす</t>
    </rPh>
    <phoneticPr fontId="1" type="Hiragana"/>
  </si>
  <si>
    <t>１回目　小計</t>
    <rPh sb="1" eb="3">
      <t>かいめ</t>
    </rPh>
    <rPh sb="4" eb="6">
      <t>しょうけい</t>
    </rPh>
    <phoneticPr fontId="1" type="Hiragana"/>
  </si>
  <si>
    <t>ほ場容水量での水の質量</t>
    <rPh sb="1" eb="2">
      <t>じょう</t>
    </rPh>
    <rPh sb="2" eb="3">
      <t>よう</t>
    </rPh>
    <rPh sb="3" eb="5">
      <t>すいりょう</t>
    </rPh>
    <rPh sb="7" eb="8">
      <t>みず</t>
    </rPh>
    <rPh sb="9" eb="11">
      <t>しつりょう</t>
    </rPh>
    <phoneticPr fontId="1" type="Hiragana"/>
  </si>
  <si>
    <t>肥効計算パラメータ</t>
    <rPh sb="0" eb="2">
      <t>ひこう</t>
    </rPh>
    <rPh sb="2" eb="4">
      <t>けいさん</t>
    </rPh>
    <phoneticPr fontId="1" type="Hiragana"/>
  </si>
  <si>
    <t>石灰
（CaO）</t>
    <rPh sb="0" eb="2">
      <t>せっかい</t>
    </rPh>
    <phoneticPr fontId="1" type="Hiragana"/>
  </si>
  <si>
    <t>苦土
（MgO）</t>
    <rPh sb="0" eb="2">
      <t>くど</t>
    </rPh>
    <phoneticPr fontId="1" type="Hiragana"/>
  </si>
  <si>
    <t>損失量</t>
    <rPh sb="0" eb="3">
      <t>そんしつりょう</t>
    </rPh>
    <phoneticPr fontId="1" type="Hiragana"/>
  </si>
  <si>
    <r>
      <t>リン酸
（P</t>
    </r>
    <r>
      <rPr>
        <vertAlign val="subscript"/>
        <sz val="11"/>
        <color theme="1"/>
        <rFont val="ＭＳ 明朝"/>
      </rPr>
      <t>2</t>
    </r>
    <r>
      <rPr>
        <sz val="11"/>
        <color theme="1"/>
        <rFont val="ＭＳ 明朝"/>
      </rPr>
      <t>O</t>
    </r>
    <r>
      <rPr>
        <vertAlign val="subscript"/>
        <sz val="11"/>
        <color theme="1"/>
        <rFont val="ＭＳ 明朝"/>
      </rPr>
      <t>5</t>
    </r>
    <r>
      <rPr>
        <sz val="11"/>
        <color theme="1"/>
        <rFont val="ＭＳ 明朝"/>
      </rPr>
      <t>）</t>
    </r>
    <rPh sb="2" eb="3">
      <t>さん</t>
    </rPh>
    <phoneticPr fontId="1" type="Hiragana"/>
  </si>
  <si>
    <r>
      <t>←</t>
    </r>
    <r>
      <rPr>
        <b/>
        <sz val="12"/>
        <color rgb="FFFF0000"/>
        <rFont val="ＭＳ Ｐ明朝"/>
      </rPr>
      <t>【操作③】　</t>
    </r>
    <r>
      <rPr>
        <sz val="12"/>
        <color theme="1"/>
        <rFont val="ＭＳ Ｐ明朝"/>
      </rPr>
      <t>現在の西暦を半角で入力してください</t>
    </r>
    <rPh sb="2" eb="4">
      <t>そうさ</t>
    </rPh>
    <rPh sb="7" eb="9">
      <t>げんざい</t>
    </rPh>
    <rPh sb="10" eb="12">
      <t>せいれき</t>
    </rPh>
    <rPh sb="13" eb="15">
      <t>はんかく</t>
    </rPh>
    <rPh sb="16" eb="18">
      <t>にゅうりょく</t>
    </rPh>
    <phoneticPr fontId="1" type="Hiragana"/>
  </si>
  <si>
    <r>
      <t>カリ
（K</t>
    </r>
    <r>
      <rPr>
        <vertAlign val="subscript"/>
        <sz val="11"/>
        <color theme="1"/>
        <rFont val="ＭＳ 明朝"/>
      </rPr>
      <t>2</t>
    </r>
    <r>
      <rPr>
        <sz val="11"/>
        <color theme="1"/>
        <rFont val="ＭＳ 明朝"/>
      </rPr>
      <t>O）</t>
    </r>
  </si>
  <si>
    <t>施用量
(kg/10a)</t>
    <rPh sb="0" eb="2">
      <t>せよう</t>
    </rPh>
    <rPh sb="2" eb="3">
      <t>りょう</t>
    </rPh>
    <phoneticPr fontId="1" type="Hiragana"/>
  </si>
  <si>
    <t>肥料No.３</t>
    <rPh sb="0" eb="2">
      <t>ひりょう</t>
    </rPh>
    <phoneticPr fontId="1" type="Hiragana"/>
  </si>
  <si>
    <t>日時</t>
    <rPh sb="0" eb="2">
      <t>にちじ</t>
    </rPh>
    <phoneticPr fontId="1" type="Hiragana"/>
  </si>
  <si>
    <t>　秋冬番生葉収量</t>
  </si>
  <si>
    <t>肥料コスト</t>
    <rPh sb="0" eb="2">
      <t>ひりょう</t>
    </rPh>
    <phoneticPr fontId="1" type="Hiragana"/>
  </si>
  <si>
    <t>2024年</t>
    <rPh sb="4" eb="5">
      <t>ねん</t>
    </rPh>
    <phoneticPr fontId="1" type="Hiragana"/>
  </si>
  <si>
    <t>東栄魚ぼかし</t>
    <rPh sb="0" eb="2">
      <t>とうえい</t>
    </rPh>
    <rPh sb="2" eb="3">
      <t>さかな</t>
    </rPh>
    <phoneticPr fontId="1" type="Hiragana"/>
  </si>
  <si>
    <t>肥料の種類</t>
    <rPh sb="0" eb="2">
      <t>ひりょう</t>
    </rPh>
    <rPh sb="3" eb="5">
      <t>しゅるい</t>
    </rPh>
    <phoneticPr fontId="1" type="Hiragana"/>
  </si>
  <si>
    <t>２回目　小計</t>
    <rPh sb="1" eb="3">
      <t>かいめ</t>
    </rPh>
    <rPh sb="4" eb="6">
      <t>しょうけい</t>
    </rPh>
    <phoneticPr fontId="1" type="Hiragana"/>
  </si>
  <si>
    <t>【静岡県内限定】茶有機栽培向け施肥設計試算シート（試運転版 ver.1.2）</t>
    <rPh sb="1" eb="3">
      <t>しずおか</t>
    </rPh>
    <rPh sb="3" eb="5">
      <t>けんない</t>
    </rPh>
    <rPh sb="5" eb="7">
      <t>げんてい</t>
    </rPh>
    <rPh sb="8" eb="9">
      <t>ちゃ</t>
    </rPh>
    <rPh sb="9" eb="11">
      <t>ゆうき</t>
    </rPh>
    <rPh sb="11" eb="13">
      <t>さいばい</t>
    </rPh>
    <rPh sb="13" eb="14">
      <t>む</t>
    </rPh>
    <rPh sb="15" eb="17">
      <t>せひ</t>
    </rPh>
    <rPh sb="17" eb="19">
      <t>せっけい</t>
    </rPh>
    <rPh sb="19" eb="21">
      <t>しさん</t>
    </rPh>
    <rPh sb="25" eb="28">
      <t>しうんてん</t>
    </rPh>
    <rPh sb="28" eb="29">
      <t>ばん</t>
    </rPh>
    <phoneticPr fontId="1" type="Hiragana"/>
  </si>
  <si>
    <t>Ea</t>
  </si>
  <si>
    <t>1st</t>
  </si>
  <si>
    <t>３回目　小計</t>
    <rPh sb="1" eb="3">
      <t>かいめ</t>
    </rPh>
    <rPh sb="4" eb="6">
      <t>しょうけい</t>
    </rPh>
    <phoneticPr fontId="1" type="Hiragana"/>
  </si>
  <si>
    <t>４回目　小計</t>
    <rPh sb="1" eb="3">
      <t>かいめ</t>
    </rPh>
    <rPh sb="4" eb="6">
      <t>しょうけい</t>
    </rPh>
    <phoneticPr fontId="1" type="Hiragana"/>
  </si>
  <si>
    <t>4th</t>
  </si>
  <si>
    <t>５回目　小計</t>
    <rPh sb="1" eb="3">
      <t>かいめ</t>
    </rPh>
    <rPh sb="4" eb="6">
      <t>しょうけい</t>
    </rPh>
    <phoneticPr fontId="1" type="Hiragana"/>
  </si>
  <si>
    <t>８回目　小計</t>
    <rPh sb="1" eb="3">
      <t>かいめ</t>
    </rPh>
    <rPh sb="4" eb="6">
      <t>しょうけい</t>
    </rPh>
    <phoneticPr fontId="1" type="Hiragana"/>
  </si>
  <si>
    <t>肥料費
（円/㎏）</t>
    <rPh sb="0" eb="2">
      <t>ひりょう</t>
    </rPh>
    <rPh sb="2" eb="3">
      <t>ひ</t>
    </rPh>
    <rPh sb="5" eb="6">
      <t>えん</t>
    </rPh>
    <phoneticPr fontId="1" type="Hiragana"/>
  </si>
  <si>
    <t>三島</t>
    <rPh sb="0" eb="2">
      <t>みしま</t>
    </rPh>
    <phoneticPr fontId="1" type="Hiragana"/>
  </si>
  <si>
    <t>2nd</t>
  </si>
  <si>
    <t>　一番茶平均窒素含有率</t>
    <rPh sb="1" eb="3">
      <t>いちばん</t>
    </rPh>
    <rPh sb="3" eb="4">
      <t>ちゃ</t>
    </rPh>
    <rPh sb="4" eb="6">
      <t>へいきん</t>
    </rPh>
    <rPh sb="6" eb="8">
      <t>ちっそ</t>
    </rPh>
    <rPh sb="8" eb="11">
      <t>がんゆうりつ</t>
    </rPh>
    <phoneticPr fontId="1" type="Hiragana"/>
  </si>
  <si>
    <t>8th</t>
  </si>
  <si>
    <t>3rd</t>
  </si>
  <si>
    <t>Rm</t>
  </si>
  <si>
    <t>5th</t>
  </si>
  <si>
    <t>土壌中の固相率</t>
    <rPh sb="0" eb="3">
      <t>どじょうちゅう</t>
    </rPh>
    <rPh sb="4" eb="6">
      <t>こそう</t>
    </rPh>
    <rPh sb="6" eb="7">
      <t>りつ</t>
    </rPh>
    <phoneticPr fontId="1" type="Hiragana"/>
  </si>
  <si>
    <t>A</t>
  </si>
  <si>
    <t>T</t>
  </si>
  <si>
    <t>mgN/100g乾土</t>
    <rPh sb="8" eb="10">
      <t>かんど</t>
    </rPh>
    <phoneticPr fontId="1" type="Hiragana"/>
  </si>
  <si>
    <t>川根本町</t>
    <rPh sb="0" eb="4">
      <t>かわねほんちょう</t>
    </rPh>
    <phoneticPr fontId="1" type="Hiragana"/>
  </si>
  <si>
    <t>day</t>
  </si>
  <si>
    <t>積算温度</t>
    <rPh sb="0" eb="2">
      <t>せきさん</t>
    </rPh>
    <rPh sb="2" eb="4">
      <t>おんど</t>
    </rPh>
    <phoneticPr fontId="1" type="Hiragana"/>
  </si>
  <si>
    <t>月別飽差比</t>
    <rPh sb="0" eb="2">
      <t>つきべつ</t>
    </rPh>
    <rPh sb="2" eb="3">
      <t>ほう</t>
    </rPh>
    <rPh sb="3" eb="4">
      <t>さ</t>
    </rPh>
    <rPh sb="4" eb="5">
      <t>ひ</t>
    </rPh>
    <phoneticPr fontId="1" type="Hiragana"/>
  </si>
  <si>
    <t>期間中の
平均地温</t>
    <rPh sb="0" eb="3">
      <t>きかんちゅう</t>
    </rPh>
    <rPh sb="5" eb="7">
      <t>へいきん</t>
    </rPh>
    <rPh sb="7" eb="9">
      <t>ちおん</t>
    </rPh>
    <phoneticPr fontId="1" type="Hiragana"/>
  </si>
  <si>
    <t>期間中の
平均地温に対するｋ</t>
    <rPh sb="0" eb="3">
      <t>きかんちゅう</t>
    </rPh>
    <rPh sb="5" eb="7">
      <t>へいきん</t>
    </rPh>
    <rPh sb="7" eb="9">
      <t>ちおん</t>
    </rPh>
    <rPh sb="10" eb="11">
      <t>たい</t>
    </rPh>
    <phoneticPr fontId="1" type="Hiragana"/>
  </si>
  <si>
    <t>肥料No.1</t>
    <rPh sb="0" eb="2">
      <t>ひりょう</t>
    </rPh>
    <phoneticPr fontId="1" type="Hiragana"/>
  </si>
  <si>
    <t>菊川牧之原</t>
    <rPh sb="0" eb="2">
      <t>きくがわ</t>
    </rPh>
    <rPh sb="2" eb="5">
      <t>まきのはら</t>
    </rPh>
    <phoneticPr fontId="1" type="Hiragana"/>
  </si>
  <si>
    <t>３回目
（夏肥Ⅰ）</t>
    <rPh sb="1" eb="3">
      <t>かいめ</t>
    </rPh>
    <rPh sb="5" eb="6">
      <t>なつ</t>
    </rPh>
    <rPh sb="6" eb="7">
      <t>こえ</t>
    </rPh>
    <phoneticPr fontId="1" type="Hiragana"/>
  </si>
  <si>
    <t>2023年</t>
    <rPh sb="4" eb="5">
      <t>ねん</t>
    </rPh>
    <phoneticPr fontId="1" type="Hiragana"/>
  </si>
  <si>
    <t>最も近い気象観測点</t>
    <rPh sb="0" eb="1">
      <t>もっと</t>
    </rPh>
    <rPh sb="2" eb="3">
      <t>ちか</t>
    </rPh>
    <rPh sb="4" eb="6">
      <t>きしょう</t>
    </rPh>
    <rPh sb="6" eb="9">
      <t>かんそくてん</t>
    </rPh>
    <phoneticPr fontId="1" type="Hiragana"/>
  </si>
  <si>
    <t>気象観測点</t>
    <rPh sb="0" eb="2">
      <t>きしょう</t>
    </rPh>
    <rPh sb="2" eb="5">
      <t>かんそくてん</t>
    </rPh>
    <phoneticPr fontId="1" type="Hiragana"/>
  </si>
  <si>
    <t>御前崎</t>
    <rPh sb="0" eb="3">
      <t>おまえざき</t>
    </rPh>
    <phoneticPr fontId="1" type="Hiragana"/>
  </si>
  <si>
    <t>磐田</t>
    <rPh sb="0" eb="2">
      <t>いわた</t>
    </rPh>
    <phoneticPr fontId="1" type="Hiragana"/>
  </si>
  <si>
    <t>天竜</t>
    <rPh sb="0" eb="2">
      <t>てんりゅう</t>
    </rPh>
    <phoneticPr fontId="1" type="Hiragana"/>
  </si>
  <si>
    <t>10以下</t>
    <rPh sb="2" eb="4">
      <t>いか</t>
    </rPh>
    <phoneticPr fontId="1" type="Hiragana"/>
  </si>
  <si>
    <t>吸収量
（累計）</t>
    <rPh sb="0" eb="3">
      <t>きゅうしゅうりょう</t>
    </rPh>
    <rPh sb="5" eb="7">
      <t>るいけい</t>
    </rPh>
    <phoneticPr fontId="1" type="Hiragana"/>
  </si>
  <si>
    <t>静岡</t>
    <rPh sb="0" eb="2">
      <t>しずおか</t>
    </rPh>
    <phoneticPr fontId="1" type="Hiragana"/>
  </si>
  <si>
    <t>清水</t>
    <rPh sb="0" eb="2">
      <t>しみず</t>
    </rPh>
    <phoneticPr fontId="1" type="Hiragana"/>
  </si>
  <si>
    <t>富士</t>
    <rPh sb="0" eb="2">
      <t>ふじ</t>
    </rPh>
    <phoneticPr fontId="1" type="Hiragana"/>
  </si>
  <si>
    <t>茶樹の成長による窒素収奪量</t>
    <rPh sb="0" eb="2">
      <t>ちゃじゅ</t>
    </rPh>
    <rPh sb="3" eb="5">
      <t>せいちょう</t>
    </rPh>
    <rPh sb="8" eb="10">
      <t>ちっそ</t>
    </rPh>
    <rPh sb="10" eb="12">
      <t>しゅうだつ</t>
    </rPh>
    <rPh sb="12" eb="13">
      <t>りょう</t>
    </rPh>
    <phoneticPr fontId="1" type="Hiragana"/>
  </si>
  <si>
    <t>井川</t>
    <rPh sb="0" eb="2">
      <t>いかわ</t>
    </rPh>
    <phoneticPr fontId="1" type="Hiragana"/>
  </si>
  <si>
    <t>選択地点</t>
    <rPh sb="0" eb="2">
      <t>せんたく</t>
    </rPh>
    <rPh sb="2" eb="4">
      <t>ちてん</t>
    </rPh>
    <phoneticPr fontId="1" type="Hiragana"/>
  </si>
  <si>
    <t>2021-2025年平均</t>
    <rPh sb="9" eb="10">
      <t>ねん</t>
    </rPh>
    <rPh sb="10" eb="12">
      <t>へいきん</t>
    </rPh>
    <phoneticPr fontId="1" type="Hiragana"/>
  </si>
  <si>
    <t>１回目</t>
    <rPh sb="1" eb="3">
      <t>かいめ</t>
    </rPh>
    <phoneticPr fontId="1" type="Hiragana"/>
  </si>
  <si>
    <t>y=0.8025+3.6429</t>
  </si>
  <si>
    <t>施用量</t>
    <rPh sb="0" eb="2">
      <t>せよう</t>
    </rPh>
    <rPh sb="2" eb="3">
      <t>りょう</t>
    </rPh>
    <phoneticPr fontId="1" type="Hiragana"/>
  </si>
  <si>
    <t>kgN/10a</t>
  </si>
  <si>
    <t>経過日数</t>
    <rPh sb="0" eb="2">
      <t>けいか</t>
    </rPh>
    <rPh sb="2" eb="4">
      <t>にっすう</t>
    </rPh>
    <phoneticPr fontId="1" type="Hiragana"/>
  </si>
  <si>
    <t>合計</t>
    <rPh sb="0" eb="2">
      <t>ごうけい</t>
    </rPh>
    <phoneticPr fontId="1" type="Hiragana"/>
  </si>
  <si>
    <t>11月</t>
    <rPh sb="2" eb="3">
      <t>がつ</t>
    </rPh>
    <phoneticPr fontId="1" type="Hiragana"/>
  </si>
  <si>
    <t>肥料No.２</t>
    <rPh sb="0" eb="2">
      <t>ひりょう</t>
    </rPh>
    <phoneticPr fontId="1" type="Hiragana"/>
  </si>
  <si>
    <t>窒素可給化量</t>
    <rPh sb="0" eb="2">
      <t>ちっそ</t>
    </rPh>
    <rPh sb="2" eb="3">
      <t>か</t>
    </rPh>
    <rPh sb="3" eb="4">
      <t>きゅう</t>
    </rPh>
    <rPh sb="4" eb="5">
      <t>か</t>
    </rPh>
    <rPh sb="5" eb="6">
      <t>りょう</t>
    </rPh>
    <phoneticPr fontId="1" type="Hiragana"/>
  </si>
  <si>
    <t>期間中の
平均地温
に対するｋ</t>
    <rPh sb="0" eb="3">
      <t>きかんちゅう</t>
    </rPh>
    <rPh sb="5" eb="7">
      <t>へいきん</t>
    </rPh>
    <rPh sb="7" eb="9">
      <t>ちおん</t>
    </rPh>
    <rPh sb="11" eb="12">
      <t>たい</t>
    </rPh>
    <phoneticPr fontId="1" type="Hiragana"/>
  </si>
  <si>
    <t>肥料No.５</t>
    <rPh sb="0" eb="2">
      <t>ひりょう</t>
    </rPh>
    <phoneticPr fontId="1" type="Hiragana"/>
  </si>
  <si>
    <t>６回目</t>
    <rPh sb="1" eb="3">
      <t>かいめ</t>
    </rPh>
    <phoneticPr fontId="1" type="Hiragana"/>
  </si>
  <si>
    <t>２回目</t>
    <rPh sb="1" eb="3">
      <t>かいめ</t>
    </rPh>
    <phoneticPr fontId="1" type="Hiragana"/>
  </si>
  <si>
    <t>４回目</t>
    <rPh sb="1" eb="3">
      <t>かいめ</t>
    </rPh>
    <phoneticPr fontId="1" type="Hiragana"/>
  </si>
  <si>
    <t>５回目</t>
    <rPh sb="1" eb="3">
      <t>かいめ</t>
    </rPh>
    <phoneticPr fontId="1" type="Hiragana"/>
  </si>
  <si>
    <t>１回目
（春肥）</t>
    <rPh sb="1" eb="3">
      <t>かいめ</t>
    </rPh>
    <rPh sb="5" eb="7">
      <t>はるひ</t>
    </rPh>
    <phoneticPr fontId="1" type="Hiragana"/>
  </si>
  <si>
    <t>２回目
（芽出し肥）</t>
    <rPh sb="1" eb="3">
      <t>かいめ</t>
    </rPh>
    <rPh sb="5" eb="7">
      <t>めだ</t>
    </rPh>
    <rPh sb="8" eb="9">
      <t>こえ</t>
    </rPh>
    <phoneticPr fontId="1" type="Hiragana"/>
  </si>
  <si>
    <t>４回目
（夏肥Ⅱ）</t>
    <rPh sb="1" eb="3">
      <t>かいめ</t>
    </rPh>
    <rPh sb="5" eb="6">
      <t>なつ</t>
    </rPh>
    <rPh sb="6" eb="7">
      <t>こえ</t>
    </rPh>
    <phoneticPr fontId="1" type="Hiragana"/>
  </si>
  <si>
    <t>５回目
（秋肥）</t>
    <rPh sb="1" eb="3">
      <t>かいめ</t>
    </rPh>
    <rPh sb="5" eb="6">
      <t>あき</t>
    </rPh>
    <rPh sb="6" eb="7">
      <t>こえ</t>
    </rPh>
    <phoneticPr fontId="1" type="Hiragana"/>
  </si>
  <si>
    <t>施肥回次１回目</t>
    <rPh sb="0" eb="2">
      <t>せひ</t>
    </rPh>
    <rPh sb="2" eb="4">
      <t>かいじ</t>
    </rPh>
    <rPh sb="5" eb="7">
      <t>かいめ</t>
    </rPh>
    <phoneticPr fontId="1" type="Hiragana"/>
  </si>
  <si>
    <t>７回目</t>
    <rPh sb="1" eb="3">
      <t>かいめ</t>
    </rPh>
    <phoneticPr fontId="1" type="Hiragana"/>
  </si>
  <si>
    <t>８回目</t>
    <rPh sb="1" eb="3">
      <t>かいめ</t>
    </rPh>
    <phoneticPr fontId="1" type="Hiragana"/>
  </si>
  <si>
    <t>選択地点の降水量</t>
    <rPh sb="0" eb="2">
      <t>せんたく</t>
    </rPh>
    <rPh sb="2" eb="4">
      <t>ちてん</t>
    </rPh>
    <rPh sb="5" eb="8">
      <t>こうすいりょう</t>
    </rPh>
    <phoneticPr fontId="1" type="Hiragana"/>
  </si>
  <si>
    <t>降水量</t>
    <rPh sb="0" eb="3">
      <t>こうすいりょう</t>
    </rPh>
    <phoneticPr fontId="1" type="Hiragana"/>
  </si>
  <si>
    <t>低下率</t>
    <rPh sb="0" eb="2">
      <t>ていか</t>
    </rPh>
    <rPh sb="2" eb="3">
      <t>りつ</t>
    </rPh>
    <phoneticPr fontId="1" type="Hiragana"/>
  </si>
  <si>
    <t>吸収量２</t>
    <rPh sb="0" eb="2">
      <t>きゅうしゅう</t>
    </rPh>
    <rPh sb="2" eb="3">
      <t>りょう</t>
    </rPh>
    <phoneticPr fontId="1" type="Hiragana"/>
  </si>
  <si>
    <t>g/ml</t>
  </si>
  <si>
    <t>kg/m3</t>
  </si>
  <si>
    <t>減衰量</t>
    <rPh sb="0" eb="2">
      <t>げんすい</t>
    </rPh>
    <rPh sb="2" eb="3">
      <t>りょう</t>
    </rPh>
    <phoneticPr fontId="1" type="Hiragana"/>
  </si>
  <si>
    <t>選択地点
の気温</t>
    <rPh sb="0" eb="2">
      <t>せんたく</t>
    </rPh>
    <rPh sb="2" eb="4">
      <t>ちてん</t>
    </rPh>
    <rPh sb="6" eb="8">
      <t>きおん</t>
    </rPh>
    <phoneticPr fontId="1" type="Hiragana"/>
  </si>
  <si>
    <t>推定地温</t>
    <rPh sb="0" eb="2">
      <t>すいてい</t>
    </rPh>
    <rPh sb="2" eb="4">
      <t>ちおん</t>
    </rPh>
    <phoneticPr fontId="1" type="Hiragana"/>
  </si>
  <si>
    <t>地温と気温の関係</t>
    <rPh sb="0" eb="2">
      <t>ちおん</t>
    </rPh>
    <rPh sb="3" eb="5">
      <t>きおん</t>
    </rPh>
    <rPh sb="6" eb="8">
      <t>かんけい</t>
    </rPh>
    <phoneticPr fontId="1" type="Hiragana"/>
  </si>
  <si>
    <t>測定地温</t>
    <rPh sb="0" eb="2">
      <t>そくてい</t>
    </rPh>
    <rPh sb="2" eb="4">
      <t>ちおん</t>
    </rPh>
    <phoneticPr fontId="1" type="Hiragana"/>
  </si>
  <si>
    <t>気温（アメダス）</t>
    <rPh sb="0" eb="2">
      <t>きおん</t>
    </rPh>
    <phoneticPr fontId="1" type="Hiragana"/>
  </si>
  <si>
    <t>線形</t>
    <rPh sb="0" eb="2">
      <t>せんけい</t>
    </rPh>
    <phoneticPr fontId="1" type="Hiragana"/>
  </si>
  <si>
    <t>R2</t>
  </si>
  <si>
    <t>12/30時点の無機化窒素量</t>
    <rPh sb="5" eb="7">
      <t>じてん</t>
    </rPh>
    <rPh sb="8" eb="11">
      <t>むきか</t>
    </rPh>
    <rPh sb="11" eb="14">
      <t>ちっそりょう</t>
    </rPh>
    <phoneticPr fontId="1" type="Hiragana"/>
  </si>
  <si>
    <t>施肥回次８回目</t>
    <rPh sb="0" eb="2">
      <t>せひ</t>
    </rPh>
    <rPh sb="2" eb="4">
      <t>かいじ</t>
    </rPh>
    <rPh sb="5" eb="7">
      <t>かいめ</t>
    </rPh>
    <phoneticPr fontId="1" type="Hiragana"/>
  </si>
  <si>
    <t>Rank</t>
  </si>
  <si>
    <t>%</t>
  </si>
  <si>
    <t>１回の溶脱量</t>
    <rPh sb="1" eb="2">
      <t>かい</t>
    </rPh>
    <rPh sb="3" eb="5">
      <t>ようだつ</t>
    </rPh>
    <rPh sb="5" eb="6">
      <t>りょう</t>
    </rPh>
    <phoneticPr fontId="1" type="Hiragana"/>
  </si>
  <si>
    <t>年間溶脱等損失量（総量）</t>
    <rPh sb="0" eb="2">
      <t>ねんかん</t>
    </rPh>
    <rPh sb="2" eb="4">
      <t>ようだつ</t>
    </rPh>
    <rPh sb="4" eb="5">
      <t>など</t>
    </rPh>
    <rPh sb="5" eb="7">
      <t>そんしつ</t>
    </rPh>
    <rPh sb="7" eb="8">
      <t>りょう</t>
    </rPh>
    <rPh sb="9" eb="11">
      <t>そうりょう</t>
    </rPh>
    <phoneticPr fontId="1" type="Hiragana"/>
  </si>
  <si>
    <t>無機態窒素含有量</t>
    <rPh sb="0" eb="3">
      <t>むきたい</t>
    </rPh>
    <rPh sb="3" eb="5">
      <t>ちっそ</t>
    </rPh>
    <rPh sb="5" eb="8">
      <t>がんゆうりょう</t>
    </rPh>
    <phoneticPr fontId="1" type="Hiragana"/>
  </si>
  <si>
    <t>年間生葉収量</t>
    <rPh sb="0" eb="2">
      <t>ねんかん</t>
    </rPh>
    <rPh sb="2" eb="4">
      <t>なまは</t>
    </rPh>
    <rPh sb="4" eb="6">
      <t>しゅうりょう</t>
    </rPh>
    <phoneticPr fontId="1" type="Hiragana"/>
  </si>
  <si>
    <t>4月</t>
    <rPh sb="1" eb="2">
      <t>がつ</t>
    </rPh>
    <phoneticPr fontId="1" type="Hiragana"/>
  </si>
  <si>
    <t>kg/10a</t>
  </si>
  <si>
    <t>土壌の種類</t>
    <rPh sb="0" eb="2">
      <t>どじょう</t>
    </rPh>
    <rPh sb="3" eb="5">
      <t>しゅるい</t>
    </rPh>
    <phoneticPr fontId="1" type="Hiragana"/>
  </si>
  <si>
    <t>土壌の仮比重</t>
    <rPh sb="0" eb="2">
      <t>どじょう</t>
    </rPh>
    <rPh sb="3" eb="4">
      <t>かり</t>
    </rPh>
    <rPh sb="4" eb="6">
      <t>ひじゅう</t>
    </rPh>
    <phoneticPr fontId="1" type="Hiragana"/>
  </si>
  <si>
    <t>損失量</t>
    <rPh sb="0" eb="2">
      <t>そんしつ</t>
    </rPh>
    <rPh sb="2" eb="3">
      <t>りょう</t>
    </rPh>
    <phoneticPr fontId="1" type="Hiragana"/>
  </si>
  <si>
    <t>　台切り番窒素収奪量</t>
    <rPh sb="1" eb="3">
      <t>だいぎ</t>
    </rPh>
    <rPh sb="4" eb="5">
      <t>ばん</t>
    </rPh>
    <rPh sb="5" eb="7">
      <t>ちっそ</t>
    </rPh>
    <rPh sb="7" eb="9">
      <t>しゅうだつ</t>
    </rPh>
    <rPh sb="9" eb="10">
      <t>りょう</t>
    </rPh>
    <phoneticPr fontId="1" type="Hiragana"/>
  </si>
  <si>
    <t>施用量―損失量</t>
    <rPh sb="0" eb="2">
      <t>せよう</t>
    </rPh>
    <rPh sb="2" eb="3">
      <t>りょう</t>
    </rPh>
    <rPh sb="4" eb="6">
      <t>そんしつ</t>
    </rPh>
    <rPh sb="6" eb="7">
      <t>りょう</t>
    </rPh>
    <phoneticPr fontId="1" type="Hiragana"/>
  </si>
  <si>
    <t>年間窒素吸収量</t>
    <rPh sb="0" eb="2">
      <t>ねんかん</t>
    </rPh>
    <rPh sb="2" eb="4">
      <t>ちっそ</t>
    </rPh>
    <rPh sb="4" eb="7">
      <t>きゅうしゅうりょう</t>
    </rPh>
    <phoneticPr fontId="1" type="Hiragana"/>
  </si>
  <si>
    <t>　一番茶生葉収量</t>
    <rPh sb="1" eb="3">
      <t>いちばん</t>
    </rPh>
    <rPh sb="3" eb="4">
      <t>ちゃ</t>
    </rPh>
    <rPh sb="4" eb="6">
      <t>なまは</t>
    </rPh>
    <rPh sb="6" eb="8">
      <t>しゅうりょう</t>
    </rPh>
    <phoneticPr fontId="1" type="Hiragana"/>
  </si>
  <si>
    <t>VWC</t>
  </si>
  <si>
    <t>　一番茶平均歩留り</t>
    <rPh sb="1" eb="3">
      <t>いちばん</t>
    </rPh>
    <rPh sb="3" eb="4">
      <t>ちゃ</t>
    </rPh>
    <rPh sb="4" eb="6">
      <t>へいきん</t>
    </rPh>
    <rPh sb="6" eb="8">
      <t>ぶど</t>
    </rPh>
    <phoneticPr fontId="1" type="Hiragana"/>
  </si>
  <si>
    <t>　一番茶摘採面積</t>
    <rPh sb="1" eb="3">
      <t>いちばん</t>
    </rPh>
    <rPh sb="3" eb="4">
      <t>ちゃ</t>
    </rPh>
    <rPh sb="4" eb="6">
      <t>てきさい</t>
    </rPh>
    <rPh sb="6" eb="8">
      <t>めんせき</t>
    </rPh>
    <phoneticPr fontId="1" type="Hiragana"/>
  </si>
  <si>
    <t>吸収量</t>
    <rPh sb="0" eb="2">
      <t>きゅうしゅう</t>
    </rPh>
    <rPh sb="2" eb="3">
      <t>りょう</t>
    </rPh>
    <phoneticPr fontId="1" type="Hiragana"/>
  </si>
  <si>
    <t>経営面積</t>
    <rPh sb="0" eb="2">
      <t>けいえい</t>
    </rPh>
    <rPh sb="2" eb="4">
      <t>めんせき</t>
    </rPh>
    <phoneticPr fontId="1" type="Hiragana"/>
  </si>
  <si>
    <t>ha</t>
  </si>
  <si>
    <t>　一番茶生葉生産量</t>
    <rPh sb="1" eb="3">
      <t>いちばん</t>
    </rPh>
    <rPh sb="3" eb="4">
      <t>ちゃ</t>
    </rPh>
    <rPh sb="4" eb="6">
      <t>なまは</t>
    </rPh>
    <rPh sb="6" eb="9">
      <t>せいさんりょう</t>
    </rPh>
    <phoneticPr fontId="1" type="Hiragana"/>
  </si>
  <si>
    <t>kg</t>
  </si>
  <si>
    <t>-</t>
  </si>
  <si>
    <t>蒸発散量</t>
    <rPh sb="0" eb="3">
      <t>じょうはっさん</t>
    </rPh>
    <rPh sb="3" eb="4">
      <t>りょう</t>
    </rPh>
    <phoneticPr fontId="1" type="Hiragana"/>
  </si>
  <si>
    <t>ほ場容水量での水/固相率</t>
    <rPh sb="1" eb="2">
      <t>じょう</t>
    </rPh>
    <rPh sb="2" eb="3">
      <t>よう</t>
    </rPh>
    <rPh sb="3" eb="5">
      <t>すいりょう</t>
    </rPh>
    <rPh sb="7" eb="8">
      <t>みず</t>
    </rPh>
    <rPh sb="9" eb="11">
      <t>こそう</t>
    </rPh>
    <rPh sb="11" eb="12">
      <t>りつ</t>
    </rPh>
    <phoneticPr fontId="1" type="Hiragana"/>
  </si>
  <si>
    <t>　台切り番・三番茶生葉収量</t>
  </si>
  <si>
    <t>土壌中の無機態窒素含有量初期値</t>
    <rPh sb="0" eb="3">
      <t>どじょうちゅう</t>
    </rPh>
    <rPh sb="4" eb="7">
      <t>むきたい</t>
    </rPh>
    <rPh sb="7" eb="9">
      <t>ちっそ</t>
    </rPh>
    <rPh sb="9" eb="12">
      <t>がんゆうりょう</t>
    </rPh>
    <rPh sb="12" eb="15">
      <t>しょきち</t>
    </rPh>
    <phoneticPr fontId="1" type="Hiragana"/>
  </si>
  <si>
    <t>　台切り番・三番茶生葉生産量</t>
    <rPh sb="9" eb="11">
      <t>なまは</t>
    </rPh>
    <rPh sb="11" eb="14">
      <t>せいさんりょう</t>
    </rPh>
    <phoneticPr fontId="1" type="Hiragana"/>
  </si>
  <si>
    <t>　秋冬番生葉生産量</t>
    <rPh sb="4" eb="6">
      <t>なまは</t>
    </rPh>
    <rPh sb="6" eb="9">
      <t>せいさんりょう</t>
    </rPh>
    <phoneticPr fontId="1" type="Hiragana"/>
  </si>
  <si>
    <t>　二番茶生葉生産量</t>
    <rPh sb="1" eb="2">
      <t>に</t>
    </rPh>
    <rPh sb="2" eb="4">
      <t>ばんちゃ</t>
    </rPh>
    <rPh sb="4" eb="6">
      <t>なまは</t>
    </rPh>
    <rPh sb="6" eb="9">
      <t>せいさんりょう</t>
    </rPh>
    <phoneticPr fontId="1" type="Hiragana"/>
  </si>
  <si>
    <t>　年間窒素収奪量</t>
    <rPh sb="1" eb="3">
      <t>ねんかん</t>
    </rPh>
    <rPh sb="3" eb="5">
      <t>ちっそ</t>
    </rPh>
    <rPh sb="5" eb="7">
      <t>しゅうだつ</t>
    </rPh>
    <rPh sb="7" eb="8">
      <t>りょう</t>
    </rPh>
    <phoneticPr fontId="1" type="Hiragana"/>
  </si>
  <si>
    <t>　一番茶窒素収奪量</t>
    <rPh sb="1" eb="3">
      <t>いちばん</t>
    </rPh>
    <rPh sb="3" eb="4">
      <t>ちゃ</t>
    </rPh>
    <rPh sb="4" eb="6">
      <t>ちっそ</t>
    </rPh>
    <rPh sb="6" eb="8">
      <t>しゅうだつ</t>
    </rPh>
    <rPh sb="8" eb="9">
      <t>りょう</t>
    </rPh>
    <phoneticPr fontId="1" type="Hiragana"/>
  </si>
  <si>
    <t>　二番茶窒素収奪量</t>
    <rPh sb="1" eb="2">
      <t>に</t>
    </rPh>
    <rPh sb="2" eb="4">
      <t>ばんちゃ</t>
    </rPh>
    <rPh sb="4" eb="6">
      <t>ちっそ</t>
    </rPh>
    <rPh sb="6" eb="8">
      <t>しゅうだつ</t>
    </rPh>
    <rPh sb="8" eb="9">
      <t>りょう</t>
    </rPh>
    <phoneticPr fontId="1" type="Hiragana"/>
  </si>
  <si>
    <t>　秋冬番窒素収奪量</t>
    <rPh sb="1" eb="4">
      <t>あきふゆばん</t>
    </rPh>
    <rPh sb="4" eb="6">
      <t>ちっそ</t>
    </rPh>
    <rPh sb="6" eb="8">
      <t>しゅうだつ</t>
    </rPh>
    <rPh sb="8" eb="9">
      <t>りょう</t>
    </rPh>
    <phoneticPr fontId="1" type="Hiragana"/>
  </si>
  <si>
    <t>摘採による窒素収奪量</t>
    <rPh sb="0" eb="2">
      <t>てきさい</t>
    </rPh>
    <rPh sb="5" eb="7">
      <t>ちっそ</t>
    </rPh>
    <rPh sb="7" eb="9">
      <t>しゅうだつ</t>
    </rPh>
    <rPh sb="9" eb="10">
      <t>りょう</t>
    </rPh>
    <phoneticPr fontId="1" type="Hiragana"/>
  </si>
  <si>
    <t>年間総窒素収奪量</t>
    <rPh sb="0" eb="2">
      <t>ねんかん</t>
    </rPh>
    <rPh sb="2" eb="3">
      <t>ふさ</t>
    </rPh>
    <rPh sb="3" eb="5">
      <t>ちっそ</t>
    </rPh>
    <rPh sb="5" eb="7">
      <t>しゅうだつ</t>
    </rPh>
    <rPh sb="7" eb="8">
      <t>りょう</t>
    </rPh>
    <phoneticPr fontId="1" type="Hiragana"/>
  </si>
  <si>
    <t>　裾刈り</t>
    <rPh sb="1" eb="2">
      <t>すそ</t>
    </rPh>
    <rPh sb="2" eb="3">
      <t>が</t>
    </rPh>
    <phoneticPr fontId="1" type="Hiragana"/>
  </si>
  <si>
    <t>　樹高上昇分</t>
    <rPh sb="1" eb="3">
      <t>じゅこう</t>
    </rPh>
    <rPh sb="3" eb="6">
      <t>じょうしょうぶん</t>
    </rPh>
    <phoneticPr fontId="1" type="Hiragana"/>
  </si>
  <si>
    <t>　根成長分</t>
    <rPh sb="1" eb="2">
      <t>ね</t>
    </rPh>
    <rPh sb="2" eb="4">
      <t>せいちょう</t>
    </rPh>
    <rPh sb="4" eb="5">
      <t>ぶん</t>
    </rPh>
    <phoneticPr fontId="1" type="Hiragana"/>
  </si>
  <si>
    <t>8度以上の温度</t>
    <rPh sb="1" eb="2">
      <t>ど</t>
    </rPh>
    <rPh sb="2" eb="4">
      <t>いじょう</t>
    </rPh>
    <rPh sb="5" eb="7">
      <t>おんど</t>
    </rPh>
    <phoneticPr fontId="1" type="Hiragana"/>
  </si>
  <si>
    <t>吸収量
積算</t>
    <rPh sb="0" eb="2">
      <t>きゅうしゅう</t>
    </rPh>
    <rPh sb="2" eb="3">
      <t>りょう</t>
    </rPh>
    <rPh sb="4" eb="6">
      <t>せきさん</t>
    </rPh>
    <phoneticPr fontId="1" type="Hiragana"/>
  </si>
  <si>
    <t>吸収量</t>
    <rPh sb="0" eb="3">
      <t>きゅうしゅうりょう</t>
    </rPh>
    <phoneticPr fontId="1" type="Hiragana"/>
  </si>
  <si>
    <t>※今後適宜機能改善予定</t>
    <rPh sb="1" eb="3">
      <t>こんご</t>
    </rPh>
    <rPh sb="3" eb="5">
      <t>てきぎ</t>
    </rPh>
    <rPh sb="5" eb="7">
      <t>きのう</t>
    </rPh>
    <rPh sb="7" eb="9">
      <t>かいぜん</t>
    </rPh>
    <rPh sb="9" eb="11">
      <t>よてい</t>
    </rPh>
    <phoneticPr fontId="1" type="Hiragana"/>
  </si>
  <si>
    <t>土壌水分</t>
    <rPh sb="0" eb="2">
      <t>どじょう</t>
    </rPh>
    <rPh sb="2" eb="4">
      <t>すいぶん</t>
    </rPh>
    <phoneticPr fontId="1" type="Hiragana"/>
  </si>
  <si>
    <t>mg/100乾土</t>
    <rPh sb="6" eb="8">
      <t>かんど</t>
    </rPh>
    <phoneticPr fontId="1" type="Hiragana"/>
  </si>
  <si>
    <t>←春肥前の土壌分析結果の入力を想定</t>
    <rPh sb="1" eb="2">
      <t>はる</t>
    </rPh>
    <rPh sb="2" eb="3">
      <t>こえ</t>
    </rPh>
    <rPh sb="3" eb="4">
      <t>まえ</t>
    </rPh>
    <rPh sb="5" eb="7">
      <t>どじょう</t>
    </rPh>
    <rPh sb="7" eb="9">
      <t>ぶんせき</t>
    </rPh>
    <rPh sb="9" eb="11">
      <t>けっか</t>
    </rPh>
    <rPh sb="12" eb="14">
      <t>にゅうりょく</t>
    </rPh>
    <rPh sb="15" eb="17">
      <t>そうてい</t>
    </rPh>
    <phoneticPr fontId="1" type="Hiragana"/>
  </si>
  <si>
    <t>篤農家の事例
（岩橋1998）</t>
    <rPh sb="0" eb="3">
      <t>とくのうか</t>
    </rPh>
    <rPh sb="4" eb="6">
      <t>じれい</t>
    </rPh>
    <rPh sb="8" eb="10">
      <t>いわはし</t>
    </rPh>
    <phoneticPr fontId="1" type="Hiragana"/>
  </si>
  <si>
    <t>検証対象</t>
    <rPh sb="0" eb="2">
      <t>けんしょう</t>
    </rPh>
    <rPh sb="2" eb="4">
      <t>たいしょう</t>
    </rPh>
    <phoneticPr fontId="1" type="Hiragana"/>
  </si>
  <si>
    <t>鶏ふん堆肥</t>
    <rPh sb="0" eb="1">
      <t>にわとり</t>
    </rPh>
    <rPh sb="3" eb="5">
      <t>たいひ</t>
    </rPh>
    <phoneticPr fontId="1" type="Hiragana"/>
  </si>
  <si>
    <t>1月</t>
    <rPh sb="1" eb="2">
      <t>がつ</t>
    </rPh>
    <phoneticPr fontId="1" type="Hiragana"/>
  </si>
  <si>
    <t>粒状牛ふん堆肥（「スマートリッチ」）</t>
    <rPh sb="0" eb="2">
      <t>りゅうじょう</t>
    </rPh>
    <rPh sb="2" eb="3">
      <t>ぎゅう</t>
    </rPh>
    <rPh sb="5" eb="7">
      <t>たいひ</t>
    </rPh>
    <phoneticPr fontId="1" type="Hiragana"/>
  </si>
  <si>
    <t>フィッシュソリュブルS</t>
  </si>
  <si>
    <t xml:space="preserve">窒素
（N）
</t>
    <rPh sb="0" eb="2">
      <t>ちっそ</t>
    </rPh>
    <phoneticPr fontId="1" type="Hiragana"/>
  </si>
  <si>
    <t>蒸発散量
補正</t>
    <rPh sb="0" eb="3">
      <t>じょうはっさん</t>
    </rPh>
    <rPh sb="3" eb="4">
      <t>りょう</t>
    </rPh>
    <rPh sb="5" eb="7">
      <t>ほせい</t>
    </rPh>
    <phoneticPr fontId="1" type="Hiragana"/>
  </si>
  <si>
    <t xml:space="preserve">苦土
(ﾏｸﾞﾈｼｳﾑ)
（MgO）
</t>
    <rPh sb="0" eb="2">
      <t>くど</t>
    </rPh>
    <phoneticPr fontId="1" type="Hiragana"/>
  </si>
  <si>
    <t>牛ふん堆肥</t>
    <rPh sb="0" eb="1">
      <t>ぎゅう</t>
    </rPh>
    <rPh sb="3" eb="5">
      <t>たいひ</t>
    </rPh>
    <phoneticPr fontId="1" type="Hiragana"/>
  </si>
  <si>
    <t>豚ふん堆肥</t>
    <rPh sb="0" eb="1">
      <t>ぶた</t>
    </rPh>
    <rPh sb="3" eb="5">
      <t>たいひ</t>
    </rPh>
    <phoneticPr fontId="1" type="Hiragana"/>
  </si>
  <si>
    <t>任意設定（植物系）</t>
    <rPh sb="0" eb="2">
      <t>にんい</t>
    </rPh>
    <rPh sb="2" eb="4">
      <t>せってい</t>
    </rPh>
    <rPh sb="5" eb="7">
      <t>しょくぶつ</t>
    </rPh>
    <rPh sb="7" eb="8">
      <t>けい</t>
    </rPh>
    <phoneticPr fontId="1" type="Hiragana"/>
  </si>
  <si>
    <t>任意設定（動物系）</t>
    <rPh sb="0" eb="2">
      <t>にんい</t>
    </rPh>
    <rPh sb="2" eb="4">
      <t>せってい</t>
    </rPh>
    <rPh sb="5" eb="7">
      <t>どうぶつ</t>
    </rPh>
    <rPh sb="7" eb="8">
      <t>けい</t>
    </rPh>
    <phoneticPr fontId="1" type="Hiragana"/>
  </si>
  <si>
    <t>任意設定（その他）</t>
    <rPh sb="0" eb="2">
      <t>にんい</t>
    </rPh>
    <rPh sb="2" eb="4">
      <t>せってい</t>
    </rPh>
    <rPh sb="7" eb="8">
      <t>た</t>
    </rPh>
    <phoneticPr fontId="1" type="Hiragana"/>
  </si>
  <si>
    <t>豆腐かす乾燥肥料（静岡油化工業）</t>
    <rPh sb="0" eb="2">
      <t>とうふ</t>
    </rPh>
    <rPh sb="4" eb="6">
      <t>かんそう</t>
    </rPh>
    <rPh sb="6" eb="8">
      <t>ひりょう</t>
    </rPh>
    <rPh sb="9" eb="11">
      <t>しずおか</t>
    </rPh>
    <rPh sb="11" eb="13">
      <t>ゆか</t>
    </rPh>
    <rPh sb="13" eb="15">
      <t>こうぎょう</t>
    </rPh>
    <phoneticPr fontId="1" type="Hiragana"/>
  </si>
  <si>
    <t>SKJペレット（静岡経済連）</t>
    <rPh sb="8" eb="10">
      <t>しずおか</t>
    </rPh>
    <rPh sb="10" eb="13">
      <t>けいざいれん</t>
    </rPh>
    <phoneticPr fontId="1" type="Hiragana"/>
  </si>
  <si>
    <t>選択年次</t>
    <rPh sb="0" eb="2">
      <t>せんたく</t>
    </rPh>
    <rPh sb="2" eb="4">
      <t>ねんじ</t>
    </rPh>
    <phoneticPr fontId="1" type="Hiragana"/>
  </si>
  <si>
    <t>現在の西暦</t>
    <rPh sb="0" eb="2">
      <t>げんざい</t>
    </rPh>
    <rPh sb="3" eb="5">
      <t>せいれき</t>
    </rPh>
    <phoneticPr fontId="1" type="Hiragana"/>
  </si>
  <si>
    <t>2022年</t>
    <rPh sb="4" eb="5">
      <t>ねん</t>
    </rPh>
    <phoneticPr fontId="1" type="Hiragana"/>
  </si>
  <si>
    <t>選択地点
飽差</t>
    <rPh sb="0" eb="2">
      <t>せんたく</t>
    </rPh>
    <rPh sb="2" eb="4">
      <t>ちてん</t>
    </rPh>
    <rPh sb="5" eb="6">
      <t>ほう</t>
    </rPh>
    <rPh sb="6" eb="7">
      <t>さ</t>
    </rPh>
    <phoneticPr fontId="1" type="Hiragana"/>
  </si>
  <si>
    <t>2021年</t>
    <rPh sb="4" eb="5">
      <t>ねん</t>
    </rPh>
    <phoneticPr fontId="1" type="Hiragana"/>
  </si>
  <si>
    <t>想定する気象条件</t>
    <rPh sb="0" eb="2">
      <t>そうてい</t>
    </rPh>
    <rPh sb="4" eb="6">
      <t>きしょう</t>
    </rPh>
    <rPh sb="6" eb="8">
      <t>じょうけん</t>
    </rPh>
    <phoneticPr fontId="1" type="Hiragana"/>
  </si>
  <si>
    <t>施肥日</t>
    <rPh sb="0" eb="2">
      <t>せひ</t>
    </rPh>
    <rPh sb="2" eb="3">
      <t>ひ</t>
    </rPh>
    <phoneticPr fontId="1" type="Hiragana"/>
  </si>
  <si>
    <t>施肥年</t>
    <rPh sb="0" eb="2">
      <t>せひ</t>
    </rPh>
    <rPh sb="2" eb="3">
      <t>ねん</t>
    </rPh>
    <phoneticPr fontId="1" type="Hiragana"/>
  </si>
  <si>
    <t>施肥回次７回目</t>
    <rPh sb="0" eb="2">
      <t>せひ</t>
    </rPh>
    <rPh sb="2" eb="4">
      <t>かいじ</t>
    </rPh>
    <rPh sb="5" eb="7">
      <t>かいめ</t>
    </rPh>
    <phoneticPr fontId="1" type="Hiragana"/>
  </si>
  <si>
    <t>施肥回次６回目</t>
    <rPh sb="0" eb="2">
      <t>せひ</t>
    </rPh>
    <rPh sb="2" eb="4">
      <t>かいじ</t>
    </rPh>
    <rPh sb="5" eb="7">
      <t>かいめ</t>
    </rPh>
    <phoneticPr fontId="1" type="Hiragana"/>
  </si>
  <si>
    <t>施肥回次５回目</t>
    <rPh sb="0" eb="2">
      <t>せひ</t>
    </rPh>
    <rPh sb="2" eb="4">
      <t>かいじ</t>
    </rPh>
    <rPh sb="5" eb="7">
      <t>かいめ</t>
    </rPh>
    <phoneticPr fontId="1" type="Hiragana"/>
  </si>
  <si>
    <t>施肥回次４回目</t>
    <rPh sb="0" eb="2">
      <t>せひ</t>
    </rPh>
    <rPh sb="2" eb="4">
      <t>かいじ</t>
    </rPh>
    <rPh sb="5" eb="7">
      <t>かいめ</t>
    </rPh>
    <phoneticPr fontId="1" type="Hiragana"/>
  </si>
  <si>
    <t>施肥回次３回目</t>
    <rPh sb="0" eb="2">
      <t>せひ</t>
    </rPh>
    <rPh sb="2" eb="4">
      <t>かいじ</t>
    </rPh>
    <rPh sb="5" eb="7">
      <t>かいめ</t>
    </rPh>
    <phoneticPr fontId="1" type="Hiragana"/>
  </si>
  <si>
    <t>施肥回次２回目</t>
    <rPh sb="0" eb="2">
      <t>せひ</t>
    </rPh>
    <rPh sb="2" eb="4">
      <t>かいじ</t>
    </rPh>
    <rPh sb="5" eb="7">
      <t>かいめ</t>
    </rPh>
    <phoneticPr fontId="1" type="Hiragana"/>
  </si>
  <si>
    <t>更新履歴</t>
    <rPh sb="0" eb="2">
      <t>こうしん</t>
    </rPh>
    <rPh sb="2" eb="4">
      <t>りれき</t>
    </rPh>
    <phoneticPr fontId="1" type="Hiragana"/>
  </si>
  <si>
    <t>更新日</t>
    <rPh sb="0" eb="3">
      <t>こうしんび</t>
    </rPh>
    <phoneticPr fontId="1" type="Hiragana"/>
  </si>
  <si>
    <t>更新内容</t>
    <rPh sb="0" eb="2">
      <t>こうしん</t>
    </rPh>
    <rPh sb="2" eb="4">
      <t>ないよう</t>
    </rPh>
    <phoneticPr fontId="1" type="Hiragana"/>
  </si>
  <si>
    <t>想定する気象条件（気温、降水量）を過去５年間の平均又は個別の年から選択できるように修正</t>
    <rPh sb="0" eb="2">
      <t>そうてい</t>
    </rPh>
    <rPh sb="4" eb="6">
      <t>きしょう</t>
    </rPh>
    <rPh sb="6" eb="8">
      <t>じょうけん</t>
    </rPh>
    <rPh sb="9" eb="11">
      <t>きおん</t>
    </rPh>
    <rPh sb="12" eb="15">
      <t>こうすいりょう</t>
    </rPh>
    <rPh sb="17" eb="19">
      <t>かこ</t>
    </rPh>
    <rPh sb="20" eb="22">
      <t>ねんかん</t>
    </rPh>
    <rPh sb="23" eb="25">
      <t>へいきん</t>
    </rPh>
    <rPh sb="25" eb="26">
      <t>また</t>
    </rPh>
    <rPh sb="27" eb="29">
      <t>こべつ</t>
    </rPh>
    <rPh sb="30" eb="31">
      <t>とし</t>
    </rPh>
    <rPh sb="33" eb="35">
      <t>せんたく</t>
    </rPh>
    <rPh sb="41" eb="43">
      <t>しゅうせい</t>
    </rPh>
    <phoneticPr fontId="1" type="Hiragana"/>
  </si>
  <si>
    <t>施肥日に2026年以降の日付を入力するとグラフに値が反映されなくなる不具合に対して、2028年までは年号が変わってもグラフに反映されるように修正
（グラフ出力時の年月日を1900年1月1日から1900年12月31日までにそろえるように修正）</t>
    <rPh sb="34" eb="37">
      <t>ふぐあい</t>
    </rPh>
    <rPh sb="38" eb="39">
      <t>たい</t>
    </rPh>
    <rPh sb="46" eb="47">
      <t>ねん</t>
    </rPh>
    <rPh sb="50" eb="52">
      <t>ねんごう</t>
    </rPh>
    <rPh sb="53" eb="54">
      <t>か</t>
    </rPh>
    <rPh sb="62" eb="64">
      <t>はんえい</t>
    </rPh>
    <rPh sb="70" eb="72">
      <t>しゅうせい</t>
    </rPh>
    <rPh sb="77" eb="79">
      <t>しゅつりょく</t>
    </rPh>
    <rPh sb="79" eb="80">
      <t>とき</t>
    </rPh>
    <rPh sb="81" eb="84">
      <t>ねんがっぴ</t>
    </rPh>
    <rPh sb="89" eb="90">
      <t>ねん</t>
    </rPh>
    <rPh sb="91" eb="92">
      <t>がつ</t>
    </rPh>
    <rPh sb="93" eb="94">
      <t>にち</t>
    </rPh>
    <rPh sb="100" eb="101">
      <t>ねん</t>
    </rPh>
    <rPh sb="103" eb="104">
      <t>がつ</t>
    </rPh>
    <rPh sb="106" eb="107">
      <t>にち</t>
    </rPh>
    <rPh sb="117" eb="119">
      <t>しゅうせい</t>
    </rPh>
    <phoneticPr fontId="1" type="Hiragana"/>
  </si>
  <si>
    <t>有効飽差</t>
    <rPh sb="0" eb="2">
      <t>ゆうこう</t>
    </rPh>
    <rPh sb="2" eb="3">
      <t>ほう</t>
    </rPh>
    <rPh sb="3" eb="4">
      <t>さ</t>
    </rPh>
    <phoneticPr fontId="1" type="Hiragana"/>
  </si>
  <si>
    <t>飽差判別値</t>
    <rPh sb="0" eb="1">
      <t>ほう</t>
    </rPh>
    <rPh sb="1" eb="2">
      <t>さ</t>
    </rPh>
    <rPh sb="2" eb="4">
      <t>はんべつ</t>
    </rPh>
    <rPh sb="4" eb="5">
      <t>あたい</t>
    </rPh>
    <phoneticPr fontId="1" type="Hiragana"/>
  </si>
  <si>
    <t>飽差の判別
パラメータ</t>
    <rPh sb="0" eb="1">
      <t>ほう</t>
    </rPh>
    <rPh sb="1" eb="2">
      <t>さ</t>
    </rPh>
    <rPh sb="3" eb="5">
      <t>はんべつ</t>
    </rPh>
    <phoneticPr fontId="1" type="Hiragana"/>
  </si>
  <si>
    <t>7月</t>
    <rPh sb="1" eb="2">
      <t>がつ</t>
    </rPh>
    <phoneticPr fontId="1" type="Hiragana"/>
  </si>
  <si>
    <t>の場合</t>
    <rPh sb="1" eb="3">
      <t>ばあい</t>
    </rPh>
    <phoneticPr fontId="1" type="Hiragana"/>
  </si>
  <si>
    <t>単年の場合</t>
    <rPh sb="0" eb="1">
      <t>たん</t>
    </rPh>
    <rPh sb="1" eb="2">
      <t>ねん</t>
    </rPh>
    <rPh sb="3" eb="5">
      <t>ばあい</t>
    </rPh>
    <phoneticPr fontId="1" type="Hiragana"/>
  </si>
  <si>
    <t>有効飽差の効力率</t>
    <rPh sb="0" eb="2">
      <t>ゆうこう</t>
    </rPh>
    <rPh sb="2" eb="3">
      <t>ほう</t>
    </rPh>
    <rPh sb="3" eb="4">
      <t>さ</t>
    </rPh>
    <rPh sb="5" eb="7">
      <t>こうりょく</t>
    </rPh>
    <rPh sb="7" eb="8">
      <t>りつ</t>
    </rPh>
    <phoneticPr fontId="1" type="Hiragana"/>
  </si>
  <si>
    <t>m3/m3</t>
  </si>
  <si>
    <t>g/g</t>
  </si>
  <si>
    <t>ほ場容水量での体積含水率</t>
    <rPh sb="1" eb="2">
      <t>じょう</t>
    </rPh>
    <rPh sb="2" eb="3">
      <t>よう</t>
    </rPh>
    <rPh sb="3" eb="5">
      <t>すいりょう</t>
    </rPh>
    <rPh sb="7" eb="9">
      <t>たいせき</t>
    </rPh>
    <rPh sb="9" eb="11">
      <t>がんすい</t>
    </rPh>
    <rPh sb="11" eb="12">
      <t>りつ</t>
    </rPh>
    <phoneticPr fontId="1" type="Hiragana"/>
  </si>
  <si>
    <t>pF3.0での体積含水率</t>
    <rPh sb="7" eb="9">
      <t>たいせき</t>
    </rPh>
    <rPh sb="9" eb="11">
      <t>がんすい</t>
    </rPh>
    <rPh sb="11" eb="12">
      <t>りつ</t>
    </rPh>
    <phoneticPr fontId="1" type="Hiragana"/>
  </si>
  <si>
    <t>←仮置の数値</t>
    <rPh sb="1" eb="2">
      <t>かり</t>
    </rPh>
    <rPh sb="2" eb="3">
      <t>おき</t>
    </rPh>
    <rPh sb="4" eb="6">
      <t>すうち</t>
    </rPh>
    <phoneticPr fontId="1" type="Hiragana"/>
  </si>
  <si>
    <t>2月</t>
    <rPh sb="1" eb="2">
      <t>がつ</t>
    </rPh>
    <phoneticPr fontId="1" type="Hiragana"/>
  </si>
  <si>
    <t>5月</t>
    <rPh sb="1" eb="2">
      <t>がつ</t>
    </rPh>
    <phoneticPr fontId="1" type="Hiragana"/>
  </si>
  <si>
    <t>窒素１㎏
あたりの
単価
（円/kgN）</t>
    <rPh sb="0" eb="2">
      <t>ちっそ</t>
    </rPh>
    <rPh sb="10" eb="12">
      <t>たんか</t>
    </rPh>
    <rPh sb="14" eb="15">
      <t>えん</t>
    </rPh>
    <phoneticPr fontId="1" type="Hiragana"/>
  </si>
  <si>
    <t>6月</t>
    <rPh sb="1" eb="2">
      <t>がつ</t>
    </rPh>
    <phoneticPr fontId="1" type="Hiragana"/>
  </si>
  <si>
    <t>8月</t>
    <rPh sb="1" eb="2">
      <t>がつ</t>
    </rPh>
    <phoneticPr fontId="1" type="Hiragana"/>
  </si>
  <si>
    <t>9月</t>
    <rPh sb="1" eb="2">
      <t>がつ</t>
    </rPh>
    <phoneticPr fontId="1" type="Hiragana"/>
  </si>
  <si>
    <t>10月</t>
    <rPh sb="2" eb="3">
      <t>がつ</t>
    </rPh>
    <phoneticPr fontId="1" type="Hiragana"/>
  </si>
  <si>
    <t>12月</t>
    <rPh sb="2" eb="3">
      <t>がつ</t>
    </rPh>
    <phoneticPr fontId="1" type="Hiragana"/>
  </si>
  <si>
    <t>月別蒸発散量 mm/日（簗瀬ら(1971)より）</t>
    <rPh sb="0" eb="2">
      <t>つきべつ</t>
    </rPh>
    <rPh sb="2" eb="4">
      <t>じょうはつ</t>
    </rPh>
    <rPh sb="4" eb="5">
      <t>さん</t>
    </rPh>
    <rPh sb="5" eb="6">
      <t>りょう</t>
    </rPh>
    <rPh sb="10" eb="11">
      <t>にち</t>
    </rPh>
    <rPh sb="12" eb="14">
      <t>やなせ</t>
    </rPh>
    <phoneticPr fontId="1" type="Hiragana"/>
  </si>
  <si>
    <t>蒸散</t>
    <rPh sb="0" eb="2">
      <t>じょうさん</t>
    </rPh>
    <phoneticPr fontId="1" type="Hiragana"/>
  </si>
  <si>
    <t>土壌面蒸発</t>
    <rPh sb="0" eb="2">
      <t>どじょう</t>
    </rPh>
    <rPh sb="2" eb="3">
      <t>めん</t>
    </rPh>
    <rPh sb="3" eb="5">
      <t>じょうはつ</t>
    </rPh>
    <phoneticPr fontId="1" type="Hiragana"/>
  </si>
  <si>
    <t>20cm水量
kg/m2</t>
    <rPh sb="4" eb="5">
      <t>みず</t>
    </rPh>
    <rPh sb="5" eb="6">
      <t>りょう</t>
    </rPh>
    <phoneticPr fontId="1" type="Hiragana"/>
  </si>
  <si>
    <t>20cm深のほ場容水量での水量</t>
    <rPh sb="4" eb="5">
      <t>ふか</t>
    </rPh>
    <rPh sb="7" eb="8">
      <t>じょう</t>
    </rPh>
    <rPh sb="8" eb="9">
      <t>よう</t>
    </rPh>
    <rPh sb="9" eb="11">
      <t>すいりょう</t>
    </rPh>
    <rPh sb="13" eb="14">
      <t>みず</t>
    </rPh>
    <rPh sb="14" eb="15">
      <t>りょう</t>
    </rPh>
    <phoneticPr fontId="1" type="Hiragana"/>
  </si>
  <si>
    <t>※赤黄色土0.4、黒ボク土0.9</t>
    <rPh sb="1" eb="2">
      <t>せき</t>
    </rPh>
    <rPh sb="2" eb="4">
      <t>おうしょく</t>
    </rPh>
    <rPh sb="4" eb="5">
      <t>ど</t>
    </rPh>
    <rPh sb="9" eb="10">
      <t>くろ</t>
    </rPh>
    <rPh sb="12" eb="13">
      <t>ど</t>
    </rPh>
    <phoneticPr fontId="1" type="Hiragana"/>
  </si>
  <si>
    <t>飽差補正項</t>
    <rPh sb="0" eb="1">
      <t>ほう</t>
    </rPh>
    <rPh sb="1" eb="2">
      <t>さ</t>
    </rPh>
    <rPh sb="2" eb="4">
      <t>ほせい</t>
    </rPh>
    <rPh sb="4" eb="5">
      <t>こう</t>
    </rPh>
    <phoneticPr fontId="1" type="Hiragana"/>
  </si>
  <si>
    <t>有効温度×飽差×有効水分率×気温</t>
    <rPh sb="0" eb="2">
      <t>ゆうこう</t>
    </rPh>
    <rPh sb="2" eb="4">
      <t>おんど</t>
    </rPh>
    <rPh sb="5" eb="6">
      <t>ほう</t>
    </rPh>
    <rPh sb="6" eb="7">
      <t>さ</t>
    </rPh>
    <rPh sb="8" eb="10">
      <t>ゆうこう</t>
    </rPh>
    <rPh sb="10" eb="12">
      <t>すいぶん</t>
    </rPh>
    <rPh sb="12" eb="13">
      <t>りつ</t>
    </rPh>
    <rPh sb="14" eb="16">
      <t>きおん</t>
    </rPh>
    <phoneticPr fontId="1" type="Hiragana"/>
  </si>
  <si>
    <t>　本シートは施肥設計の参考用試算シートです。実際の施肥に際しては各自で十分御確認のうえ施肥量を決定してください。
　本シートに基づく事業者の意思決定について、茶業研究センターは責任を負いかねますので御理解のうえ御使用願います。
　なお、本試算シートの肥効計算は推定値に基づいているため、絶対値を保証するものではありません。肥効発現量は、
　農研機構の「有機質資材の肥効見える化アプリ」による予測の方が正確ですので、そちらをご参照願います。
（当該アプリでは年間の肥効発現量の積算量や土壌中の無機態窒素含有量の予測が出来ないため、本試算シートで年間の施肥
　計画の全体像を推定しつつ、各施肥時期の肥効発現量のより正確な値を当該アプリで御確認頂くのがお勧めです）
　また、肥料価格は当センターでの購入額等に基づく推定値ですので、施肥コストを計算する際には、「肥料成分」シートに
　ご使用される肥料の保証成分率や価格の実際の値を御入力願います。</t>
    <rPh sb="334" eb="336">
      <t>ひりょう</t>
    </rPh>
    <rPh sb="336" eb="338">
      <t>かかく</t>
    </rPh>
    <rPh sb="339" eb="340">
      <t>とう</t>
    </rPh>
    <rPh sb="346" eb="348">
      <t>こうにゅう</t>
    </rPh>
    <rPh sb="348" eb="349">
      <t>がく</t>
    </rPh>
    <rPh sb="349" eb="350">
      <t>など</t>
    </rPh>
    <rPh sb="351" eb="352">
      <t>もと</t>
    </rPh>
    <rPh sb="354" eb="357">
      <t>すいていち</t>
    </rPh>
    <rPh sb="362" eb="364">
      <t>せひ</t>
    </rPh>
    <rPh sb="368" eb="370">
      <t>けいさん</t>
    </rPh>
    <rPh sb="372" eb="373">
      <t>さい</t>
    </rPh>
    <rPh sb="377" eb="379">
      <t>ひりょう</t>
    </rPh>
    <rPh sb="379" eb="381">
      <t>せいぶん</t>
    </rPh>
    <rPh sb="389" eb="391">
      <t>しよう</t>
    </rPh>
    <rPh sb="394" eb="396">
      <t>ひりょう</t>
    </rPh>
    <rPh sb="397" eb="399">
      <t>ほしょう</t>
    </rPh>
    <rPh sb="399" eb="401">
      <t>せいぶん</t>
    </rPh>
    <rPh sb="401" eb="402">
      <t>りつ</t>
    </rPh>
    <rPh sb="403" eb="405">
      <t>かかく</t>
    </rPh>
    <rPh sb="406" eb="408">
      <t>じっさい</t>
    </rPh>
    <rPh sb="409" eb="410">
      <t>あたい</t>
    </rPh>
    <rPh sb="411" eb="414">
      <t>ごにゅうりょく</t>
    </rPh>
    <rPh sb="414" eb="415">
      <t>ねが</t>
    </rPh>
    <phoneticPr fontId="1" type="Hiragana"/>
  </si>
  <si>
    <t>夏季の干ばつを想定して、土壌水分（推定値）の低下に伴い茶樹による窒素吸収も低下するように修正
また、茶樹による窒素吸収の推定方法を、温度のみから推定する方法から、地温、気温、飽差、土壌水分から
推定する方法に修正。</t>
    <rPh sb="0" eb="1">
      <t>なつ</t>
    </rPh>
    <rPh sb="1" eb="2">
      <t>き</t>
    </rPh>
    <rPh sb="3" eb="4">
      <t>かん</t>
    </rPh>
    <rPh sb="7" eb="9">
      <t>そうてい</t>
    </rPh>
    <rPh sb="12" eb="14">
      <t>どじょう</t>
    </rPh>
    <rPh sb="14" eb="16">
      <t>すいぶん</t>
    </rPh>
    <rPh sb="17" eb="20">
      <t>すいていち</t>
    </rPh>
    <rPh sb="22" eb="24">
      <t>ていか</t>
    </rPh>
    <rPh sb="25" eb="26">
      <t>ともな</t>
    </rPh>
    <rPh sb="27" eb="28">
      <t>ちゃ</t>
    </rPh>
    <rPh sb="28" eb="29">
      <t>じゅ</t>
    </rPh>
    <rPh sb="32" eb="34">
      <t>ちっそ</t>
    </rPh>
    <rPh sb="34" eb="36">
      <t>きゅうしゅう</t>
    </rPh>
    <rPh sb="37" eb="39">
      <t>ていか</t>
    </rPh>
    <rPh sb="44" eb="46">
      <t>しゅうせい</t>
    </rPh>
    <rPh sb="50" eb="51">
      <t>ちゃ</t>
    </rPh>
    <rPh sb="51" eb="52">
      <t>じゅ</t>
    </rPh>
    <rPh sb="55" eb="57">
      <t>ちっそ</t>
    </rPh>
    <rPh sb="57" eb="59">
      <t>きゅうしゅう</t>
    </rPh>
    <rPh sb="60" eb="62">
      <t>すいてい</t>
    </rPh>
    <rPh sb="62" eb="64">
      <t>ほうほう</t>
    </rPh>
    <rPh sb="66" eb="68">
      <t>おんど</t>
    </rPh>
    <rPh sb="72" eb="74">
      <t>すいてい</t>
    </rPh>
    <rPh sb="76" eb="78">
      <t>ほうほう</t>
    </rPh>
    <rPh sb="81" eb="83">
      <t>ちおん</t>
    </rPh>
    <rPh sb="84" eb="86">
      <t>きおん</t>
    </rPh>
    <rPh sb="87" eb="88">
      <t>ほう</t>
    </rPh>
    <rPh sb="88" eb="89">
      <t>さ</t>
    </rPh>
    <rPh sb="90" eb="92">
      <t>どじょう</t>
    </rPh>
    <rPh sb="92" eb="94">
      <t>すいぶん</t>
    </rPh>
    <rPh sb="97" eb="99">
      <t>すいてい</t>
    </rPh>
    <rPh sb="101" eb="103">
      <t>ほうほう</t>
    </rPh>
    <rPh sb="104" eb="106">
      <t>しゅうせい</t>
    </rPh>
    <phoneticPr fontId="1" type="Hiragana"/>
  </si>
  <si>
    <r>
      <t>リン酸
（P</t>
    </r>
    <r>
      <rPr>
        <b/>
        <vertAlign val="subscript"/>
        <sz val="12"/>
        <color theme="1"/>
        <rFont val="ＭＳ Ｐゴシック"/>
      </rPr>
      <t>2</t>
    </r>
    <r>
      <rPr>
        <b/>
        <sz val="12"/>
        <color theme="1"/>
        <rFont val="ＭＳ Ｐゴシック"/>
      </rPr>
      <t>O</t>
    </r>
    <r>
      <rPr>
        <b/>
        <vertAlign val="subscript"/>
        <sz val="12"/>
        <color theme="1"/>
        <rFont val="ＭＳ Ｐゴシック"/>
      </rPr>
      <t>5</t>
    </r>
    <r>
      <rPr>
        <b/>
        <sz val="12"/>
        <color theme="1"/>
        <rFont val="ＭＳ Ｐゴシック"/>
      </rPr>
      <t xml:space="preserve">）
</t>
    </r>
    <rPh sb="2" eb="3">
      <t>さん</t>
    </rPh>
    <phoneticPr fontId="1" type="Hiragana"/>
  </si>
  <si>
    <r>
      <t>カリ
（K</t>
    </r>
    <r>
      <rPr>
        <b/>
        <vertAlign val="subscript"/>
        <sz val="12"/>
        <color theme="1"/>
        <rFont val="ＭＳ Ｐゴシック"/>
      </rPr>
      <t>2</t>
    </r>
    <r>
      <rPr>
        <b/>
        <sz val="12"/>
        <color theme="1"/>
        <rFont val="ＭＳ Ｐゴシック"/>
      </rPr>
      <t xml:space="preserve">O）
</t>
    </r>
  </si>
  <si>
    <r>
      <t>←</t>
    </r>
    <r>
      <rPr>
        <b/>
        <sz val="12"/>
        <color rgb="FFFF0000"/>
        <rFont val="ＭＳ Ｐ明朝"/>
      </rPr>
      <t>【操作①】　</t>
    </r>
    <r>
      <rPr>
        <sz val="12"/>
        <color theme="1"/>
        <rFont val="ＭＳ Ｐ明朝"/>
      </rPr>
      <t>対象茶園から最も近い地点を選んでください</t>
    </r>
    <rPh sb="2" eb="4">
      <t>そうさ</t>
    </rPh>
    <rPh sb="7" eb="9">
      <t>たいしょう</t>
    </rPh>
    <rPh sb="9" eb="11">
      <t>ちゃえん</t>
    </rPh>
    <rPh sb="13" eb="14">
      <t>もっと</t>
    </rPh>
    <rPh sb="15" eb="16">
      <t>ちか</t>
    </rPh>
    <rPh sb="17" eb="19">
      <t>ちてん</t>
    </rPh>
    <rPh sb="20" eb="21">
      <t>えら</t>
    </rPh>
    <phoneticPr fontId="1" type="Hiragana"/>
  </si>
  <si>
    <r>
      <t>←</t>
    </r>
    <r>
      <rPr>
        <b/>
        <sz val="12"/>
        <color rgb="FFFF0000"/>
        <rFont val="ＭＳ Ｐ明朝"/>
      </rPr>
      <t>【操作②】　</t>
    </r>
    <r>
      <rPr>
        <sz val="12"/>
        <color theme="1"/>
        <rFont val="ＭＳ Ｐ明朝"/>
      </rPr>
      <t>５カ年平均又は過去５年から特定の一年を選択</t>
    </r>
    <rPh sb="2" eb="4">
      <t>そうさ</t>
    </rPh>
    <rPh sb="9" eb="10">
      <t>ねん</t>
    </rPh>
    <rPh sb="10" eb="12">
      <t>へいきん</t>
    </rPh>
    <rPh sb="12" eb="13">
      <t>また</t>
    </rPh>
    <rPh sb="14" eb="16">
      <t>かこ</t>
    </rPh>
    <rPh sb="17" eb="18">
      <t>ねん</t>
    </rPh>
    <rPh sb="20" eb="22">
      <t>とくてい</t>
    </rPh>
    <rPh sb="23" eb="25">
      <t>いちねん</t>
    </rPh>
    <rPh sb="26" eb="28">
      <t>せんたく</t>
    </rPh>
    <phoneticPr fontId="1" type="Hiragana"/>
  </si>
  <si>
    <r>
      <t>kg</t>
    </r>
    <r>
      <rPr>
        <vertAlign val="subscript"/>
        <sz val="11"/>
        <color theme="0"/>
        <rFont val="游ゴシック"/>
      </rPr>
      <t>乾土</t>
    </r>
    <r>
      <rPr>
        <sz val="11"/>
        <color theme="0"/>
        <rFont val="游ゴシック"/>
      </rPr>
      <t>/10a</t>
    </r>
    <rPh sb="2" eb="4">
      <t>かんど</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</si>
</sst>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_ "/>
    <numFmt numFmtId="177" formatCode="0_ "/>
    <numFmt numFmtId="178" formatCode="[$-F800]dddd\,\ mmmm\ dd\,\ yyyy"/>
    <numFmt numFmtId="179" formatCode="0.00_ "/>
    <numFmt numFmtId="180" formatCode="0.0000_ "/>
  </numFmts>
  <fonts count="18">
    <font>
      <sz val="11"/>
      <color theme="1"/>
      <name val="游ゴシック"/>
      <family val="3"/>
      <scheme val="minor"/>
    </font>
    <font>
      <sz val="6"/>
      <color auto="1"/>
      <name val="游ゴシック"/>
      <family val="3"/>
    </font>
    <font>
      <sz val="11"/>
      <color theme="1"/>
      <name val="ＭＳ 明朝"/>
      <family val="1"/>
    </font>
    <font>
      <b/>
      <sz val="14"/>
      <color theme="1"/>
      <name val="ＭＳ Ｐゴシック"/>
      <family val="3"/>
    </font>
    <font>
      <sz val="9"/>
      <color theme="1"/>
      <name val="ＭＳ 明朝"/>
      <family val="1"/>
    </font>
    <font>
      <sz val="10"/>
      <color theme="1"/>
      <name val="ＭＳ 明朝"/>
      <family val="1"/>
    </font>
    <font>
      <sz val="11"/>
      <color theme="1"/>
      <name val="ＭＳ Ｐゴシック"/>
      <family val="3"/>
    </font>
    <font>
      <sz val="12"/>
      <color theme="1"/>
      <name val="ＭＳ Ｐゴシック"/>
      <family val="3"/>
    </font>
    <font>
      <sz val="12"/>
      <color theme="1"/>
      <name val="ＭＳ Ｐ明朝"/>
      <family val="1"/>
    </font>
    <font>
      <b/>
      <sz val="11"/>
      <color theme="1"/>
      <name val="ＭＳ 明朝"/>
      <family val="1"/>
    </font>
    <font>
      <sz val="11"/>
      <color theme="1"/>
      <name val="游ゴシック"/>
      <family val="3"/>
      <scheme val="minor"/>
    </font>
    <font>
      <sz val="18"/>
      <color theme="1"/>
      <name val="ＭＳ Ｐゴシック"/>
      <family val="3"/>
    </font>
    <font>
      <sz val="16"/>
      <color theme="1"/>
      <name val="ＭＳ Ｐゴシック"/>
      <family val="3"/>
    </font>
    <font>
      <b/>
      <sz val="12"/>
      <color theme="1"/>
      <name val="ＭＳ Ｐゴシック"/>
      <family val="3"/>
    </font>
    <font>
      <sz val="14"/>
      <color theme="1"/>
      <name val="ＭＳ Ｐゴシック"/>
      <family val="3"/>
    </font>
    <font>
      <sz val="11"/>
      <color theme="0"/>
      <name val="ＭＳ 明朝"/>
      <family val="1"/>
    </font>
    <font>
      <sz val="11"/>
      <color theme="0"/>
      <name val="游ゴシック"/>
      <family val="3"/>
      <scheme val="minor"/>
    </font>
    <font>
      <sz val="11"/>
      <color theme="0"/>
      <name val="ＭＳ Ｐゴシック"/>
      <family val="3"/>
    </font>
  </fonts>
  <fills count="6">
    <fill>
      <patternFill patternType="none"/>
    </fill>
    <fill>
      <patternFill patternType="gray125"/>
    </fill>
    <fill>
      <patternFill patternType="solid">
        <fgColor rgb="FFFFFF00"/>
        <bgColor indexed="64"/>
      </patternFill>
    </fill>
    <fill>
      <patternFill patternType="solid">
        <fgColor rgb="FFD4F3B5"/>
        <bgColor indexed="64"/>
      </patternFill>
    </fill>
    <fill>
      <patternFill patternType="solid">
        <fgColor theme="0"/>
        <bgColor indexed="64"/>
      </patternFill>
    </fill>
    <fill>
      <patternFill patternType="solid">
        <fgColor theme="9" tint="0.6"/>
        <bgColor indexed="64"/>
      </patternFill>
    </fill>
  </fills>
  <borders count="37">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27">
    <xf numFmtId="0" fontId="0" fillId="0" borderId="0" xfId="0">
      <alignment vertical="center"/>
    </xf>
    <xf numFmtId="0" fontId="2" fillId="0" borderId="0" xfId="0" applyFont="1">
      <alignment vertical="center"/>
    </xf>
    <xf numFmtId="0" fontId="3" fillId="0" borderId="0" xfId="0" applyFont="1" applyProtection="1">
      <alignment vertical="center"/>
      <protection hidden="1"/>
    </xf>
    <xf numFmtId="0" fontId="4" fillId="0" borderId="0" xfId="0" applyFont="1" applyBorder="1" applyAlignment="1" applyProtection="1">
      <alignment horizontal="left" vertical="top" wrapText="1"/>
      <protection hidden="1"/>
    </xf>
    <xf numFmtId="0" fontId="5" fillId="0" borderId="0" xfId="0" applyFont="1" applyAlignment="1" applyProtection="1">
      <alignment horizontal="center" vertical="center" wrapText="1"/>
      <protection hidden="1"/>
    </xf>
    <xf numFmtId="0" fontId="2" fillId="0" borderId="0" xfId="0" applyFont="1" applyProtection="1">
      <alignment vertical="center"/>
      <protection hidden="1"/>
    </xf>
    <xf numFmtId="0" fontId="6" fillId="0" borderId="1" xfId="0" applyFont="1" applyBorder="1" applyAlignment="1" applyProtection="1">
      <alignment horizontal="center" vertical="center" wrapText="1"/>
      <protection hidden="1"/>
    </xf>
    <xf numFmtId="0" fontId="7" fillId="0" borderId="2" xfId="0" applyFont="1" applyBorder="1" applyAlignment="1" applyProtection="1">
      <alignment horizontal="center" vertical="center" wrapText="1"/>
      <protection hidden="1"/>
    </xf>
    <xf numFmtId="0" fontId="7" fillId="0" borderId="3"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6" fillId="0" borderId="9"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35" fontId="2" fillId="2" borderId="12" xfId="0" applyNumberFormat="1" applyFont="1" applyFill="1" applyBorder="1" applyAlignment="1" applyProtection="1">
      <alignment horizontal="center" vertical="center" wrapText="1"/>
      <protection locked="0" hidden="1"/>
    </xf>
    <xf numFmtId="0" fontId="2" fillId="2" borderId="15" xfId="0" applyFont="1" applyFill="1" applyBorder="1" applyAlignment="1" applyProtection="1">
      <alignment horizontal="center" vertical="center"/>
      <protection locked="0" hidden="1"/>
    </xf>
    <xf numFmtId="0" fontId="2" fillId="2" borderId="13" xfId="0" applyFont="1" applyFill="1" applyBorder="1" applyAlignment="1" applyProtection="1">
      <alignment horizontal="center" vertical="center"/>
      <protection locked="0" hidden="1"/>
    </xf>
    <xf numFmtId="35" fontId="2" fillId="2" borderId="16" xfId="0" applyNumberFormat="1" applyFont="1" applyFill="1" applyBorder="1" applyAlignment="1" applyProtection="1">
      <alignment horizontal="center" vertical="center" wrapText="1"/>
      <protection locked="0" hidden="1"/>
    </xf>
    <xf numFmtId="35" fontId="2" fillId="0" borderId="0" xfId="0" applyNumberFormat="1" applyFont="1" applyAlignment="1">
      <alignment vertical="center" shrinkToFit="1"/>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protection locked="0"/>
    </xf>
    <xf numFmtId="0" fontId="2" fillId="0" borderId="17" xfId="0" applyFont="1" applyBorder="1" applyAlignment="1" applyProtection="1">
      <alignment horizontal="center" vertical="center"/>
      <protection hidden="1"/>
    </xf>
    <xf numFmtId="0" fontId="2" fillId="0" borderId="12" xfId="0" applyFont="1" applyBorder="1" applyProtection="1">
      <alignment vertical="center"/>
      <protection hidden="1"/>
    </xf>
    <xf numFmtId="0" fontId="2" fillId="3" borderId="15" xfId="0" applyFont="1" applyFill="1" applyBorder="1" applyProtection="1">
      <alignment vertical="center"/>
      <protection locked="0" hidden="1"/>
    </xf>
    <xf numFmtId="0" fontId="2" fillId="3" borderId="13" xfId="0" applyFont="1" applyFill="1" applyBorder="1" applyProtection="1">
      <alignment vertical="center"/>
      <protection locked="0" hidden="1"/>
    </xf>
    <xf numFmtId="0" fontId="2" fillId="0" borderId="16" xfId="0" applyFont="1" applyBorder="1" applyProtection="1">
      <alignment vertical="center"/>
      <protection hidden="1"/>
    </xf>
    <xf numFmtId="0" fontId="8" fillId="0" borderId="9" xfId="0" applyFont="1" applyBorder="1" applyAlignment="1" applyProtection="1">
      <alignment horizontal="left" vertical="center" wrapText="1"/>
      <protection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2" fillId="0" borderId="12" xfId="0" applyFont="1" applyBorder="1" applyAlignment="1" applyProtection="1">
      <alignment horizontal="center" vertical="center" wrapText="1"/>
      <protection hidden="1"/>
    </xf>
    <xf numFmtId="0" fontId="2" fillId="0" borderId="18" xfId="0" applyFont="1" applyBorder="1" applyProtection="1">
      <alignment vertical="center"/>
      <protection hidden="1"/>
    </xf>
    <xf numFmtId="0" fontId="2" fillId="2" borderId="15" xfId="0" applyFont="1" applyFill="1" applyBorder="1" applyProtection="1">
      <alignment vertical="center"/>
      <protection locked="0" hidden="1"/>
    </xf>
    <xf numFmtId="0" fontId="2" fillId="2" borderId="13" xfId="0" applyFont="1" applyFill="1" applyBorder="1" applyProtection="1">
      <alignment vertical="center"/>
      <protection locked="0" hidden="1"/>
    </xf>
    <xf numFmtId="0" fontId="2" fillId="0" borderId="13" xfId="0" applyFont="1" applyBorder="1" applyAlignment="1" applyProtection="1">
      <alignment horizontal="center" vertical="center" wrapText="1"/>
      <protection hidden="1"/>
    </xf>
    <xf numFmtId="176" fontId="9" fillId="0" borderId="18" xfId="0" applyNumberFormat="1" applyFont="1" applyBorder="1" applyAlignment="1" applyProtection="1">
      <alignment horizontal="right" vertical="center"/>
      <protection hidden="1"/>
    </xf>
    <xf numFmtId="176" fontId="2" fillId="0" borderId="12" xfId="0" applyNumberFormat="1" applyFont="1" applyBorder="1" applyProtection="1">
      <alignment vertical="center"/>
      <protection hidden="1"/>
    </xf>
    <xf numFmtId="176" fontId="2" fillId="0" borderId="15" xfId="0" applyNumberFormat="1" applyFont="1" applyBorder="1" applyProtection="1">
      <alignment vertical="center"/>
      <protection hidden="1"/>
    </xf>
    <xf numFmtId="176" fontId="2" fillId="0" borderId="13" xfId="0" applyNumberFormat="1" applyFont="1" applyBorder="1" applyProtection="1">
      <alignment vertical="center"/>
      <protection hidden="1"/>
    </xf>
    <xf numFmtId="176" fontId="2" fillId="0" borderId="16" xfId="0" applyNumberFormat="1" applyFont="1" applyBorder="1" applyProtection="1">
      <alignment vertical="center"/>
      <protection hidden="1"/>
    </xf>
    <xf numFmtId="0" fontId="8" fillId="0" borderId="19" xfId="0" applyFont="1" applyBorder="1" applyAlignment="1" applyProtection="1">
      <alignment horizontal="left" vertical="center" wrapText="1"/>
      <protection hidden="1"/>
    </xf>
    <xf numFmtId="0" fontId="8" fillId="0" borderId="20" xfId="0" applyFont="1" applyBorder="1" applyAlignment="1" applyProtection="1">
      <alignment horizontal="left" vertical="center" wrapText="1"/>
      <protection hidden="1"/>
    </xf>
    <xf numFmtId="0" fontId="8" fillId="0" borderId="21" xfId="0" applyFont="1" applyBorder="1" applyAlignment="1" applyProtection="1">
      <alignment horizontal="left" vertical="center" wrapText="1"/>
      <protection hidden="1"/>
    </xf>
    <xf numFmtId="0" fontId="2" fillId="0" borderId="22" xfId="0" applyFont="1" applyBorder="1" applyAlignment="1" applyProtection="1">
      <alignment horizontal="center" vertical="center" wrapText="1"/>
      <protection hidden="1"/>
    </xf>
    <xf numFmtId="0" fontId="2" fillId="0" borderId="23" xfId="0" applyFont="1" applyBorder="1" applyAlignment="1" applyProtection="1">
      <alignment horizontal="center" vertical="center"/>
      <protection hidden="1"/>
    </xf>
    <xf numFmtId="38" fontId="9" fillId="0" borderId="23" xfId="1" applyFont="1" applyBorder="1" applyAlignment="1" applyProtection="1">
      <alignment horizontal="right" vertical="center"/>
      <protection hidden="1"/>
    </xf>
    <xf numFmtId="38" fontId="2" fillId="0" borderId="24" xfId="0" applyNumberFormat="1" applyFont="1" applyBorder="1" applyProtection="1">
      <alignment vertical="center"/>
      <protection hidden="1"/>
    </xf>
    <xf numFmtId="38" fontId="2" fillId="0" borderId="25" xfId="1" applyFont="1" applyBorder="1" applyProtection="1">
      <alignment vertical="center"/>
      <protection hidden="1"/>
    </xf>
    <xf numFmtId="38" fontId="2" fillId="0" borderId="26" xfId="1" applyFont="1" applyBorder="1" applyProtection="1">
      <alignment vertical="center"/>
      <protection hidden="1"/>
    </xf>
    <xf numFmtId="38" fontId="2" fillId="0" borderId="27" xfId="0" applyNumberFormat="1" applyFont="1" applyBorder="1" applyProtection="1">
      <alignment vertical="center"/>
      <protection hidden="1"/>
    </xf>
    <xf numFmtId="0" fontId="5" fillId="0" borderId="0" xfId="0" applyFont="1" applyBorder="1" applyAlignment="1" applyProtection="1">
      <alignment vertical="center" wrapText="1"/>
      <protection hidden="1"/>
    </xf>
    <xf numFmtId="0" fontId="5" fillId="0" borderId="0" xfId="0" applyFont="1" applyAlignment="1" applyProtection="1">
      <alignment vertical="center" wrapText="1"/>
      <protection hidden="1"/>
    </xf>
    <xf numFmtId="0" fontId="5" fillId="0" borderId="0" xfId="0" applyFont="1" applyBorder="1" applyAlignment="1" applyProtection="1">
      <alignment vertical="center"/>
      <protection hidden="1"/>
    </xf>
    <xf numFmtId="0" fontId="5" fillId="0" borderId="0" xfId="0" applyFont="1" applyAlignment="1" applyProtection="1">
      <alignment vertical="center"/>
      <protection hidden="1"/>
    </xf>
    <xf numFmtId="0" fontId="11" fillId="0" borderId="4"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2" fillId="0" borderId="8" xfId="0" applyFont="1" applyBorder="1">
      <alignment vertical="center"/>
    </xf>
    <xf numFmtId="0" fontId="2" fillId="0" borderId="7" xfId="0" applyFont="1" applyBorder="1">
      <alignment vertical="center"/>
    </xf>
    <xf numFmtId="0" fontId="2" fillId="0" borderId="7" xfId="0" applyFont="1" applyBorder="1" applyProtection="1">
      <alignment vertical="center"/>
      <protection locked="0"/>
    </xf>
    <xf numFmtId="0" fontId="2" fillId="0" borderId="5" xfId="0" applyFont="1" applyBorder="1" applyProtection="1">
      <alignment vertical="center"/>
      <protection locked="0"/>
    </xf>
    <xf numFmtId="0" fontId="12" fillId="0" borderId="12" xfId="0" applyFont="1" applyBorder="1" applyAlignment="1" applyProtection="1">
      <alignment horizontal="center" vertical="center"/>
      <protection hidden="1"/>
    </xf>
    <xf numFmtId="0" fontId="13" fillId="0" borderId="13" xfId="0" applyFont="1" applyBorder="1" applyAlignment="1" applyProtection="1">
      <alignment horizontal="center" vertical="center" wrapText="1"/>
      <protection hidden="1"/>
    </xf>
    <xf numFmtId="0" fontId="2" fillId="0" borderId="16" xfId="0" applyFont="1" applyBorder="1" applyProtection="1">
      <alignment vertical="center"/>
      <protection locked="0"/>
    </xf>
    <xf numFmtId="0" fontId="2" fillId="0" borderId="15" xfId="0" applyFont="1" applyBorder="1" applyProtection="1">
      <alignment vertical="center"/>
      <protection locked="0"/>
    </xf>
    <xf numFmtId="176" fontId="2" fillId="0" borderId="15" xfId="0" applyNumberFormat="1" applyFont="1" applyBorder="1" applyProtection="1">
      <alignment vertical="center"/>
      <protection locked="0"/>
    </xf>
    <xf numFmtId="0" fontId="2" fillId="0" borderId="13" xfId="0" applyFont="1" applyBorder="1" applyProtection="1">
      <alignment vertical="center"/>
      <protection locked="0"/>
    </xf>
    <xf numFmtId="0" fontId="12" fillId="0" borderId="28" xfId="0" applyFont="1" applyBorder="1" applyAlignment="1" applyProtection="1">
      <alignment horizontal="center" vertical="center"/>
      <protection hidden="1"/>
    </xf>
    <xf numFmtId="0" fontId="13" fillId="0" borderId="29" xfId="0" applyFont="1" applyBorder="1" applyAlignment="1" applyProtection="1">
      <alignment horizontal="center" vertical="center" wrapText="1"/>
      <protection hidden="1"/>
    </xf>
    <xf numFmtId="0" fontId="2" fillId="0" borderId="30" xfId="0" applyFont="1" applyBorder="1" applyProtection="1">
      <alignment vertical="center"/>
      <protection locked="0"/>
    </xf>
    <xf numFmtId="0" fontId="2" fillId="0" borderId="31" xfId="0" applyFont="1" applyBorder="1" applyProtection="1">
      <alignment vertical="center"/>
      <protection locked="0"/>
    </xf>
    <xf numFmtId="176" fontId="2" fillId="0" borderId="31" xfId="0" applyNumberFormat="1" applyFont="1" applyBorder="1" applyProtection="1">
      <alignment vertical="center"/>
      <protection locked="0"/>
    </xf>
    <xf numFmtId="0" fontId="2" fillId="0" borderId="29" xfId="0" applyFont="1" applyBorder="1" applyProtection="1">
      <alignment vertical="center"/>
      <protection locked="0"/>
    </xf>
    <xf numFmtId="0" fontId="14" fillId="0" borderId="5" xfId="0" applyFont="1" applyBorder="1" applyAlignment="1" applyProtection="1">
      <alignment horizontal="center" vertical="center" wrapText="1"/>
      <protection hidden="1"/>
    </xf>
    <xf numFmtId="0" fontId="2" fillId="2" borderId="8" xfId="0" applyFont="1" applyFill="1" applyBorder="1" applyProtection="1">
      <alignment vertical="center"/>
      <protection locked="0" hidden="1"/>
    </xf>
    <xf numFmtId="0" fontId="2" fillId="2" borderId="7" xfId="0" applyFont="1" applyFill="1" applyBorder="1" applyProtection="1">
      <alignment vertical="center"/>
      <protection locked="0" hidden="1"/>
    </xf>
    <xf numFmtId="0" fontId="2" fillId="2" borderId="5" xfId="0" applyFont="1" applyFill="1" applyBorder="1" applyProtection="1">
      <alignment vertical="center"/>
      <protection locked="0" hidden="1"/>
    </xf>
    <xf numFmtId="0" fontId="14" fillId="0" borderId="13" xfId="0" applyFont="1" applyBorder="1" applyAlignment="1" applyProtection="1">
      <alignment horizontal="center" vertical="center" wrapText="1"/>
      <protection hidden="1"/>
    </xf>
    <xf numFmtId="0" fontId="2" fillId="2" borderId="16" xfId="0" applyFont="1" applyFill="1" applyBorder="1" applyProtection="1">
      <alignment vertical="center"/>
      <protection locked="0" hidden="1"/>
    </xf>
    <xf numFmtId="0" fontId="2" fillId="0" borderId="15" xfId="0" applyFont="1" applyBorder="1" applyProtection="1">
      <alignment vertical="center"/>
      <protection hidden="1"/>
    </xf>
    <xf numFmtId="0" fontId="2" fillId="0" borderId="13" xfId="0" applyFont="1" applyBorder="1" applyProtection="1">
      <alignment vertical="center"/>
      <protection hidden="1"/>
    </xf>
    <xf numFmtId="0" fontId="2" fillId="0" borderId="24" xfId="0" applyFont="1" applyBorder="1" applyAlignment="1" applyProtection="1">
      <alignment horizontal="center" vertical="center"/>
      <protection hidden="1"/>
    </xf>
    <xf numFmtId="0" fontId="14" fillId="0" borderId="26" xfId="0" applyFont="1" applyBorder="1" applyAlignment="1" applyProtection="1">
      <alignment horizontal="center" vertical="center" wrapText="1"/>
      <protection hidden="1"/>
    </xf>
    <xf numFmtId="0" fontId="15" fillId="4" borderId="0" xfId="0" applyFont="1" applyFill="1" applyProtection="1">
      <alignment vertical="center"/>
      <protection hidden="1"/>
    </xf>
    <xf numFmtId="177" fontId="15" fillId="4" borderId="0" xfId="1" applyNumberFormat="1" applyFont="1" applyFill="1" applyProtection="1">
      <alignment vertical="center"/>
      <protection hidden="1"/>
    </xf>
    <xf numFmtId="0" fontId="15" fillId="4" borderId="0" xfId="0" applyFont="1" applyFill="1" applyAlignment="1" applyProtection="1">
      <alignment vertical="center" wrapText="1"/>
      <protection hidden="1"/>
    </xf>
    <xf numFmtId="176" fontId="15" fillId="4" borderId="0" xfId="0" applyNumberFormat="1" applyFont="1" applyFill="1" applyProtection="1">
      <alignment vertical="center"/>
      <protection hidden="1"/>
    </xf>
    <xf numFmtId="0" fontId="0" fillId="0" borderId="1" xfId="0" applyBorder="1" applyAlignment="1">
      <alignment horizontal="center" vertical="center"/>
    </xf>
    <xf numFmtId="0" fontId="0" fillId="0" borderId="6" xfId="0" applyFont="1" applyBorder="1" applyAlignment="1">
      <alignment horizontal="left" vertical="center" wrapText="1"/>
    </xf>
    <xf numFmtId="0" fontId="0" fillId="0" borderId="32" xfId="0" applyBorder="1" applyAlignment="1">
      <alignment horizontal="center" vertical="center"/>
    </xf>
    <xf numFmtId="178" fontId="0" fillId="0" borderId="32" xfId="0" applyNumberFormat="1" applyFont="1" applyBorder="1">
      <alignment vertical="center"/>
    </xf>
    <xf numFmtId="178" fontId="0" fillId="0" borderId="33" xfId="0" applyNumberFormat="1" applyBorder="1">
      <alignment vertical="center"/>
    </xf>
    <xf numFmtId="178" fontId="0" fillId="0" borderId="0" xfId="0" applyNumberFormat="1">
      <alignment vertical="center"/>
    </xf>
    <xf numFmtId="0" fontId="0" fillId="0" borderId="19" xfId="0" applyBorder="1" applyAlignment="1">
      <alignment horizontal="center" vertical="center"/>
    </xf>
    <xf numFmtId="0" fontId="0" fillId="0" borderId="34" xfId="0" applyFont="1" applyBorder="1" applyAlignment="1">
      <alignment horizontal="left" vertical="center" wrapText="1"/>
    </xf>
    <xf numFmtId="0" fontId="0" fillId="0" borderId="35" xfId="0" applyBorder="1" applyAlignment="1">
      <alignment horizontal="center" vertical="center"/>
    </xf>
    <xf numFmtId="0" fontId="0" fillId="0" borderId="35" xfId="0" applyBorder="1" applyAlignment="1">
      <alignment vertical="center" wrapText="1"/>
    </xf>
    <xf numFmtId="0" fontId="0" fillId="0" borderId="35" xfId="0" applyBorder="1">
      <alignment vertical="center"/>
    </xf>
    <xf numFmtId="0" fontId="0" fillId="0" borderId="36" xfId="0" applyBorder="1">
      <alignment vertical="center"/>
    </xf>
    <xf numFmtId="35" fontId="0" fillId="0" borderId="0" xfId="0" applyNumberFormat="1">
      <alignment vertical="center"/>
    </xf>
    <xf numFmtId="177" fontId="0" fillId="5" borderId="0" xfId="1" applyNumberFormat="1" applyFont="1" applyFill="1">
      <alignment vertical="center"/>
    </xf>
    <xf numFmtId="177" fontId="0" fillId="2" borderId="0" xfId="1" applyNumberFormat="1" applyFont="1" applyFill="1">
      <alignment vertical="center"/>
    </xf>
    <xf numFmtId="176" fontId="0" fillId="2" borderId="0" xfId="1" applyNumberFormat="1" applyFont="1" applyFill="1">
      <alignment vertical="center"/>
    </xf>
    <xf numFmtId="0" fontId="0" fillId="0" borderId="0" xfId="0" applyNumberFormat="1" applyFont="1">
      <alignment vertical="center"/>
    </xf>
    <xf numFmtId="0" fontId="0" fillId="2" borderId="0" xfId="0" applyNumberFormat="1" applyFont="1" applyFill="1">
      <alignment vertical="center"/>
    </xf>
    <xf numFmtId="176" fontId="0" fillId="5" borderId="0" xfId="1" applyNumberFormat="1" applyFont="1" applyFill="1">
      <alignment vertical="center"/>
    </xf>
    <xf numFmtId="0" fontId="0" fillId="5" borderId="0" xfId="0" applyNumberFormat="1" applyFont="1" applyFill="1">
      <alignment vertical="center"/>
    </xf>
    <xf numFmtId="176" fontId="0" fillId="0" borderId="0" xfId="1" applyNumberFormat="1" applyFont="1">
      <alignment vertical="center"/>
    </xf>
    <xf numFmtId="0" fontId="16" fillId="4" borderId="0" xfId="0" applyFont="1" applyFill="1" applyProtection="1">
      <alignment vertical="center"/>
      <protection hidden="1"/>
    </xf>
    <xf numFmtId="14" fontId="16" fillId="4" borderId="0" xfId="0" applyNumberFormat="1" applyFont="1" applyFill="1" applyProtection="1">
      <alignment vertical="center"/>
      <protection hidden="1"/>
    </xf>
    <xf numFmtId="35" fontId="16" fillId="4" borderId="0" xfId="0" applyNumberFormat="1" applyFont="1" applyFill="1" applyProtection="1">
      <alignment vertical="center"/>
      <protection hidden="1"/>
    </xf>
    <xf numFmtId="179" fontId="16" fillId="4" borderId="0" xfId="0" applyNumberFormat="1" applyFont="1" applyFill="1" applyProtection="1">
      <alignment vertical="center"/>
      <protection hidden="1"/>
    </xf>
    <xf numFmtId="0" fontId="16" fillId="4" borderId="0" xfId="0" applyFont="1" applyFill="1" applyAlignment="1" applyProtection="1">
      <alignment vertical="center" wrapText="1"/>
      <protection hidden="1"/>
    </xf>
    <xf numFmtId="14" fontId="16" fillId="4" borderId="0" xfId="0" applyNumberFormat="1" applyFont="1" applyFill="1" applyAlignment="1" applyProtection="1">
      <alignment vertical="center" shrinkToFit="1"/>
      <protection hidden="1"/>
    </xf>
    <xf numFmtId="180" fontId="16" fillId="4" borderId="0" xfId="0" applyNumberFormat="1" applyFont="1" applyFill="1" applyProtection="1">
      <alignment vertical="center"/>
      <protection hidden="1"/>
    </xf>
    <xf numFmtId="0" fontId="16" fillId="4" borderId="0" xfId="0" applyFont="1" applyFill="1" applyAlignment="1" applyProtection="1">
      <alignment horizontal="right" vertical="center"/>
      <protection hidden="1"/>
    </xf>
    <xf numFmtId="38" fontId="16" fillId="4" borderId="0" xfId="1" applyFont="1" applyFill="1" applyProtection="1">
      <alignment vertical="center"/>
      <protection hidden="1"/>
    </xf>
    <xf numFmtId="176" fontId="16" fillId="4" borderId="0" xfId="1" applyNumberFormat="1" applyFont="1" applyFill="1" applyProtection="1">
      <alignment vertical="center"/>
      <protection hidden="1"/>
    </xf>
    <xf numFmtId="0" fontId="17" fillId="4" borderId="0" xfId="0" applyFont="1" applyFill="1" applyProtection="1">
      <alignment vertical="center"/>
      <protection hidden="1"/>
    </xf>
    <xf numFmtId="0" fontId="17" fillId="4" borderId="0" xfId="0" applyFont="1" applyFill="1" applyAlignment="1" applyProtection="1">
      <alignment vertical="center" wrapText="1"/>
      <protection hidden="1"/>
    </xf>
    <xf numFmtId="0" fontId="0" fillId="4" borderId="0" xfId="0" applyFont="1" applyFill="1" applyProtection="1">
      <alignment vertical="center"/>
      <protection hidden="1"/>
    </xf>
    <xf numFmtId="176" fontId="0" fillId="4" borderId="0" xfId="1" applyNumberFormat="1" applyFont="1" applyFill="1" applyProtection="1">
      <alignment vertical="center"/>
      <protection hidden="1"/>
    </xf>
  </cellXfs>
  <cellStyles count="2">
    <cellStyle name="標準" xfId="0" builtinId="0"/>
    <cellStyle name="桁区切り" xfId="1" builtinId="6"/>
  </cellStyles>
  <tableStyles count="0" defaultTableStyle="TableStyleMedium2" defaultPivotStyle="PivotStyleLight16"/>
  <colors>
    <mruColors>
      <color rgb="FF00FF12"/>
      <color rgb="FFFF00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microsoft.com/office/2011/relationships/chartColorStyle" Target="colors1.xml" /><Relationship Id="rId2" Type="http://schemas.microsoft.com/office/2011/relationships/chartStyle" Target="style1.xml" /></Relationships>
</file>

<file path=xl/charts/_rels/chart10.xml.rels><?xml version="1.0" encoding="UTF-8"?><Relationships xmlns="http://schemas.openxmlformats.org/package/2006/relationships"><Relationship Id="rId1" Type="http://schemas.microsoft.com/office/2011/relationships/chartColorStyle" Target="colors10.xml" /><Relationship Id="rId2" Type="http://schemas.microsoft.com/office/2011/relationships/chartStyle" Target="style10.xml" /></Relationships>
</file>

<file path=xl/charts/_rels/chart11.xml.rels><?xml version="1.0" encoding="UTF-8"?><Relationships xmlns="http://schemas.openxmlformats.org/package/2006/relationships"><Relationship Id="rId1" Type="http://schemas.microsoft.com/office/2011/relationships/chartColorStyle" Target="colors11.xml" /><Relationship Id="rId2" Type="http://schemas.microsoft.com/office/2011/relationships/chartStyle" Target="style11.xml" /></Relationships>
</file>

<file path=xl/charts/_rels/chart12.xml.rels><?xml version="1.0" encoding="UTF-8"?><Relationships xmlns="http://schemas.openxmlformats.org/package/2006/relationships"><Relationship Id="rId1" Type="http://schemas.microsoft.com/office/2011/relationships/chartColorStyle" Target="colors12.xml" /><Relationship Id="rId2" Type="http://schemas.microsoft.com/office/2011/relationships/chartStyle" Target="style12.xml" /></Relationships>
</file>

<file path=xl/charts/_rels/chart13.xml.rels><?xml version="1.0" encoding="UTF-8"?><Relationships xmlns="http://schemas.openxmlformats.org/package/2006/relationships"><Relationship Id="rId1" Type="http://schemas.microsoft.com/office/2011/relationships/chartColorStyle" Target="colors13.xml" /><Relationship Id="rId2" Type="http://schemas.microsoft.com/office/2011/relationships/chartStyle" Target="style13.xml" /></Relationships>
</file>

<file path=xl/charts/_rels/chart14.xml.rels><?xml version="1.0" encoding="UTF-8"?><Relationships xmlns="http://schemas.openxmlformats.org/package/2006/relationships"><Relationship Id="rId1" Type="http://schemas.microsoft.com/office/2011/relationships/chartColorStyle" Target="colors14.xml" /><Relationship Id="rId2" Type="http://schemas.microsoft.com/office/2011/relationships/chartStyle" Target="style14.xml" /></Relationships>
</file>

<file path=xl/charts/_rels/chart15.xml.rels><?xml version="1.0" encoding="UTF-8"?><Relationships xmlns="http://schemas.openxmlformats.org/package/2006/relationships"><Relationship Id="rId1" Type="http://schemas.microsoft.com/office/2011/relationships/chartColorStyle" Target="colors15.xml" /><Relationship Id="rId2" Type="http://schemas.microsoft.com/office/2011/relationships/chartStyle" Target="style15.xml" /></Relationships>
</file>

<file path=xl/charts/_rels/chart16.xml.rels><?xml version="1.0" encoding="UTF-8"?><Relationships xmlns="http://schemas.openxmlformats.org/package/2006/relationships"><Relationship Id="rId1" Type="http://schemas.microsoft.com/office/2011/relationships/chartColorStyle" Target="colors16.xml" /><Relationship Id="rId2" Type="http://schemas.microsoft.com/office/2011/relationships/chartStyle" Target="style16.xml" /></Relationships>
</file>

<file path=xl/charts/_rels/chart17.xml.rels><?xml version="1.0" encoding="UTF-8"?><Relationships xmlns="http://schemas.openxmlformats.org/package/2006/relationships"><Relationship Id="rId1" Type="http://schemas.microsoft.com/office/2011/relationships/chartColorStyle" Target="colors17.xml" /><Relationship Id="rId2" Type="http://schemas.microsoft.com/office/2011/relationships/chartStyle" Target="style17.xml" /></Relationships>
</file>

<file path=xl/charts/_rels/chart18.xml.rels><?xml version="1.0" encoding="UTF-8"?><Relationships xmlns="http://schemas.openxmlformats.org/package/2006/relationships"><Relationship Id="rId1" Type="http://schemas.microsoft.com/office/2011/relationships/chartColorStyle" Target="colors18.xml" /><Relationship Id="rId2" Type="http://schemas.microsoft.com/office/2011/relationships/chartStyle" Target="style18.xml" /></Relationships>
</file>

<file path=xl/charts/_rels/chart19.xml.rels><?xml version="1.0" encoding="UTF-8"?><Relationships xmlns="http://schemas.openxmlformats.org/package/2006/relationships"><Relationship Id="rId1" Type="http://schemas.microsoft.com/office/2011/relationships/chartColorStyle" Target="colors19.xml" /><Relationship Id="rId2" Type="http://schemas.microsoft.com/office/2011/relationships/chartStyle" Target="style19.xml" /></Relationships>
</file>

<file path=xl/charts/_rels/chart2.xml.rels><?xml version="1.0" encoding="UTF-8"?><Relationships xmlns="http://schemas.openxmlformats.org/package/2006/relationships"><Relationship Id="rId1" Type="http://schemas.microsoft.com/office/2011/relationships/chartColorStyle" Target="colors2.xml" /><Relationship Id="rId2" Type="http://schemas.microsoft.com/office/2011/relationships/chartStyle" Target="style2.xml" /></Relationships>
</file>

<file path=xl/charts/_rels/chart20.xml.rels><?xml version="1.0" encoding="UTF-8"?><Relationships xmlns="http://schemas.openxmlformats.org/package/2006/relationships"><Relationship Id="rId1" Type="http://schemas.microsoft.com/office/2011/relationships/chartColorStyle" Target="colors20.xml" /><Relationship Id="rId2" Type="http://schemas.microsoft.com/office/2011/relationships/chartStyle" Target="style20.xml" /></Relationships>
</file>

<file path=xl/charts/_rels/chart21.xml.rels><?xml version="1.0" encoding="UTF-8"?><Relationships xmlns="http://schemas.openxmlformats.org/package/2006/relationships"><Relationship Id="rId1" Type="http://schemas.microsoft.com/office/2011/relationships/chartColorStyle" Target="colors21.xml" /><Relationship Id="rId2" Type="http://schemas.microsoft.com/office/2011/relationships/chartStyle" Target="style21.xml" /></Relationships>
</file>

<file path=xl/charts/_rels/chart22.xml.rels><?xml version="1.0" encoding="UTF-8"?><Relationships xmlns="http://schemas.openxmlformats.org/package/2006/relationships"><Relationship Id="rId1" Type="http://schemas.microsoft.com/office/2011/relationships/chartColorStyle" Target="colors22.xml" /><Relationship Id="rId2" Type="http://schemas.microsoft.com/office/2011/relationships/chartStyle" Target="style22.xml" /></Relationships>
</file>

<file path=xl/charts/_rels/chart23.xml.rels><?xml version="1.0" encoding="UTF-8"?><Relationships xmlns="http://schemas.openxmlformats.org/package/2006/relationships"><Relationship Id="rId1" Type="http://schemas.microsoft.com/office/2011/relationships/chartColorStyle" Target="colors23.xml" /><Relationship Id="rId2" Type="http://schemas.microsoft.com/office/2011/relationships/chartStyle" Target="style23.xml" /></Relationships>
</file>

<file path=xl/charts/_rels/chart24.xml.rels><?xml version="1.0" encoding="UTF-8"?><Relationships xmlns="http://schemas.openxmlformats.org/package/2006/relationships"><Relationship Id="rId1" Type="http://schemas.microsoft.com/office/2011/relationships/chartColorStyle" Target="colors24.xml" /><Relationship Id="rId2" Type="http://schemas.microsoft.com/office/2011/relationships/chartStyle" Target="style24.xml" /></Relationships>
</file>

<file path=xl/charts/_rels/chart25.xml.rels><?xml version="1.0" encoding="UTF-8"?><Relationships xmlns="http://schemas.openxmlformats.org/package/2006/relationships"><Relationship Id="rId1" Type="http://schemas.microsoft.com/office/2011/relationships/chartColorStyle" Target="colors25.xml" /><Relationship Id="rId2" Type="http://schemas.microsoft.com/office/2011/relationships/chartStyle" Target="style25.xml" /></Relationships>
</file>

<file path=xl/charts/_rels/chart26.xml.rels><?xml version="1.0" encoding="UTF-8"?><Relationships xmlns="http://schemas.openxmlformats.org/package/2006/relationships"><Relationship Id="rId1" Type="http://schemas.microsoft.com/office/2011/relationships/chartColorStyle" Target="colors26.xml" /><Relationship Id="rId2" Type="http://schemas.microsoft.com/office/2011/relationships/chartStyle" Target="style26.xml" /></Relationships>
</file>

<file path=xl/charts/_rels/chart27.xml.rels><?xml version="1.0" encoding="UTF-8"?><Relationships xmlns="http://schemas.openxmlformats.org/package/2006/relationships"><Relationship Id="rId1" Type="http://schemas.microsoft.com/office/2011/relationships/chartColorStyle" Target="colors27.xml" /><Relationship Id="rId2" Type="http://schemas.microsoft.com/office/2011/relationships/chartStyle" Target="style27.xml" /></Relationships>
</file>

<file path=xl/charts/_rels/chart28.xml.rels><?xml version="1.0" encoding="UTF-8"?><Relationships xmlns="http://schemas.openxmlformats.org/package/2006/relationships"><Relationship Id="rId1" Type="http://schemas.microsoft.com/office/2011/relationships/chartColorStyle" Target="colors28.xml" /><Relationship Id="rId2" Type="http://schemas.microsoft.com/office/2011/relationships/chartStyle" Target="style28.xml" /></Relationships>
</file>

<file path=xl/charts/_rels/chart29.xml.rels><?xml version="1.0" encoding="UTF-8"?><Relationships xmlns="http://schemas.openxmlformats.org/package/2006/relationships"><Relationship Id="rId1" Type="http://schemas.microsoft.com/office/2011/relationships/chartColorStyle" Target="colors29.xml" /><Relationship Id="rId2" Type="http://schemas.microsoft.com/office/2011/relationships/chartStyle" Target="style29.xml" /></Relationships>
</file>

<file path=xl/charts/_rels/chart3.xml.rels><?xml version="1.0" encoding="UTF-8"?><Relationships xmlns="http://schemas.openxmlformats.org/package/2006/relationships"><Relationship Id="rId1" Type="http://schemas.microsoft.com/office/2011/relationships/chartColorStyle" Target="colors3.xml" /><Relationship Id="rId2" Type="http://schemas.microsoft.com/office/2011/relationships/chartStyle" Target="style3.xml" /></Relationships>
</file>

<file path=xl/charts/_rels/chart30.xml.rels><?xml version="1.0" encoding="UTF-8"?><Relationships xmlns="http://schemas.openxmlformats.org/package/2006/relationships"><Relationship Id="rId1" Type="http://schemas.microsoft.com/office/2011/relationships/chartColorStyle" Target="colors30.xml" /><Relationship Id="rId2" Type="http://schemas.microsoft.com/office/2011/relationships/chartStyle" Target="style30.xml" /></Relationships>
</file>

<file path=xl/charts/_rels/chart31.xml.rels><?xml version="1.0" encoding="UTF-8"?><Relationships xmlns="http://schemas.openxmlformats.org/package/2006/relationships"><Relationship Id="rId1" Type="http://schemas.microsoft.com/office/2011/relationships/chartColorStyle" Target="colors31.xml" /><Relationship Id="rId2" Type="http://schemas.microsoft.com/office/2011/relationships/chartStyle" Target="style31.xml" /></Relationships>
</file>

<file path=xl/charts/_rels/chart32.xml.rels><?xml version="1.0" encoding="UTF-8"?><Relationships xmlns="http://schemas.openxmlformats.org/package/2006/relationships"><Relationship Id="rId1" Type="http://schemas.microsoft.com/office/2011/relationships/chartColorStyle" Target="colors32.xml" /><Relationship Id="rId2" Type="http://schemas.microsoft.com/office/2011/relationships/chartStyle" Target="style32.xml" /></Relationships>
</file>

<file path=xl/charts/_rels/chart33.xml.rels><?xml version="1.0" encoding="UTF-8"?><Relationships xmlns="http://schemas.openxmlformats.org/package/2006/relationships"><Relationship Id="rId1" Type="http://schemas.microsoft.com/office/2011/relationships/chartColorStyle" Target="colors33.xml" /><Relationship Id="rId2" Type="http://schemas.microsoft.com/office/2011/relationships/chartStyle" Target="style33.xml" /></Relationships>
</file>

<file path=xl/charts/_rels/chart34.xml.rels><?xml version="1.0" encoding="UTF-8"?><Relationships xmlns="http://schemas.openxmlformats.org/package/2006/relationships"><Relationship Id="rId1" Type="http://schemas.microsoft.com/office/2011/relationships/chartColorStyle" Target="colors34.xml" /><Relationship Id="rId2" Type="http://schemas.microsoft.com/office/2011/relationships/chartStyle" Target="style34.xml" /></Relationships>
</file>

<file path=xl/charts/_rels/chart35.xml.rels><?xml version="1.0" encoding="UTF-8"?><Relationships xmlns="http://schemas.openxmlformats.org/package/2006/relationships"><Relationship Id="rId1" Type="http://schemas.microsoft.com/office/2011/relationships/chartColorStyle" Target="colors35.xml" /><Relationship Id="rId2" Type="http://schemas.microsoft.com/office/2011/relationships/chartStyle" Target="style35.xml" /></Relationships>
</file>

<file path=xl/charts/_rels/chart36.xml.rels><?xml version="1.0" encoding="UTF-8"?><Relationships xmlns="http://schemas.openxmlformats.org/package/2006/relationships"><Relationship Id="rId1" Type="http://schemas.microsoft.com/office/2011/relationships/chartColorStyle" Target="colors36.xml" /><Relationship Id="rId2" Type="http://schemas.microsoft.com/office/2011/relationships/chartStyle" Target="style36.xml" /></Relationships>
</file>

<file path=xl/charts/_rels/chart37.xml.rels><?xml version="1.0" encoding="UTF-8"?><Relationships xmlns="http://schemas.openxmlformats.org/package/2006/relationships"><Relationship Id="rId1" Type="http://schemas.microsoft.com/office/2011/relationships/chartColorStyle" Target="colors37.xml" /><Relationship Id="rId2" Type="http://schemas.microsoft.com/office/2011/relationships/chartStyle" Target="style37.xml" /></Relationships>
</file>

<file path=xl/charts/_rels/chart38.xml.rels><?xml version="1.0" encoding="UTF-8"?><Relationships xmlns="http://schemas.openxmlformats.org/package/2006/relationships"><Relationship Id="rId1" Type="http://schemas.microsoft.com/office/2011/relationships/chartColorStyle" Target="colors38.xml" /><Relationship Id="rId2" Type="http://schemas.microsoft.com/office/2011/relationships/chartStyle" Target="style38.xml" /></Relationships>
</file>

<file path=xl/charts/_rels/chart39.xml.rels><?xml version="1.0" encoding="UTF-8"?><Relationships xmlns="http://schemas.openxmlformats.org/package/2006/relationships"><Relationship Id="rId1" Type="http://schemas.microsoft.com/office/2011/relationships/chartColorStyle" Target="colors39.xml" /><Relationship Id="rId2" Type="http://schemas.microsoft.com/office/2011/relationships/chartStyle" Target="style39.xml" /></Relationships>
</file>

<file path=xl/charts/_rels/chart4.xml.rels><?xml version="1.0" encoding="UTF-8"?><Relationships xmlns="http://schemas.openxmlformats.org/package/2006/relationships"><Relationship Id="rId1" Type="http://schemas.microsoft.com/office/2011/relationships/chartColorStyle" Target="colors4.xml" /><Relationship Id="rId2" Type="http://schemas.microsoft.com/office/2011/relationships/chartStyle" Target="style4.xml" /></Relationships>
</file>

<file path=xl/charts/_rels/chart40.xml.rels><?xml version="1.0" encoding="UTF-8"?><Relationships xmlns="http://schemas.openxmlformats.org/package/2006/relationships"><Relationship Id="rId1" Type="http://schemas.microsoft.com/office/2011/relationships/chartColorStyle" Target="colors40.xml" /><Relationship Id="rId2" Type="http://schemas.microsoft.com/office/2011/relationships/chartStyle" Target="style40.xml" /></Relationships>
</file>

<file path=xl/charts/_rels/chart41.xml.rels><?xml version="1.0" encoding="UTF-8"?><Relationships xmlns="http://schemas.openxmlformats.org/package/2006/relationships"><Relationship Id="rId1" Type="http://schemas.microsoft.com/office/2011/relationships/chartColorStyle" Target="colors41.xml" /><Relationship Id="rId2" Type="http://schemas.microsoft.com/office/2011/relationships/chartStyle" Target="style41.xml" /></Relationships>
</file>

<file path=xl/charts/_rels/chart42.xml.rels><?xml version="1.0" encoding="UTF-8"?><Relationships xmlns="http://schemas.openxmlformats.org/package/2006/relationships"><Relationship Id="rId1" Type="http://schemas.microsoft.com/office/2011/relationships/chartColorStyle" Target="colors42.xml" /><Relationship Id="rId2" Type="http://schemas.microsoft.com/office/2011/relationships/chartStyle" Target="style42.xml" /></Relationships>
</file>

<file path=xl/charts/_rels/chart43.xml.rels><?xml version="1.0" encoding="UTF-8"?><Relationships xmlns="http://schemas.openxmlformats.org/package/2006/relationships"><Relationship Id="rId1" Type="http://schemas.microsoft.com/office/2011/relationships/chartColorStyle" Target="colors43.xml" /><Relationship Id="rId2" Type="http://schemas.microsoft.com/office/2011/relationships/chartStyle" Target="style43.xml" /></Relationships>
</file>

<file path=xl/charts/_rels/chart44.xml.rels><?xml version="1.0" encoding="UTF-8"?><Relationships xmlns="http://schemas.openxmlformats.org/package/2006/relationships"><Relationship Id="rId1" Type="http://schemas.microsoft.com/office/2011/relationships/chartColorStyle" Target="colors44.xml" /><Relationship Id="rId2" Type="http://schemas.microsoft.com/office/2011/relationships/chartStyle" Target="style44.xml" /></Relationships>
</file>

<file path=xl/charts/_rels/chart45.xml.rels><?xml version="1.0" encoding="UTF-8"?><Relationships xmlns="http://schemas.openxmlformats.org/package/2006/relationships"><Relationship Id="rId1" Type="http://schemas.microsoft.com/office/2011/relationships/chartColorStyle" Target="colors45.xml" /><Relationship Id="rId2" Type="http://schemas.microsoft.com/office/2011/relationships/chartStyle" Target="style45.xml" /></Relationships>
</file>

<file path=xl/charts/_rels/chart46.xml.rels><?xml version="1.0" encoding="UTF-8"?><Relationships xmlns="http://schemas.openxmlformats.org/package/2006/relationships"><Relationship Id="rId1" Type="http://schemas.microsoft.com/office/2011/relationships/chartColorStyle" Target="colors46.xml" /><Relationship Id="rId2" Type="http://schemas.microsoft.com/office/2011/relationships/chartStyle" Target="style46.xml" /></Relationships>
</file>

<file path=xl/charts/_rels/chart47.xml.rels><?xml version="1.0" encoding="UTF-8"?><Relationships xmlns="http://schemas.openxmlformats.org/package/2006/relationships"><Relationship Id="rId1" Type="http://schemas.microsoft.com/office/2011/relationships/chartColorStyle" Target="colors47.xml" /><Relationship Id="rId2" Type="http://schemas.microsoft.com/office/2011/relationships/chartStyle" Target="style47.xml" /></Relationships>
</file>

<file path=xl/charts/_rels/chart48.xml.rels><?xml version="1.0" encoding="UTF-8"?><Relationships xmlns="http://schemas.openxmlformats.org/package/2006/relationships"><Relationship Id="rId1" Type="http://schemas.microsoft.com/office/2011/relationships/chartColorStyle" Target="colors48.xml" /><Relationship Id="rId2" Type="http://schemas.microsoft.com/office/2011/relationships/chartStyle" Target="style48.xml" /></Relationships>
</file>

<file path=xl/charts/_rels/chart49.xml.rels><?xml version="1.0" encoding="UTF-8"?><Relationships xmlns="http://schemas.openxmlformats.org/package/2006/relationships"><Relationship Id="rId1" Type="http://schemas.microsoft.com/office/2011/relationships/chartColorStyle" Target="colors49.xml" /><Relationship Id="rId2" Type="http://schemas.microsoft.com/office/2011/relationships/chartStyle" Target="style49.xml" /></Relationships>
</file>

<file path=xl/charts/_rels/chart5.xml.rels><?xml version="1.0" encoding="UTF-8"?><Relationships xmlns="http://schemas.openxmlformats.org/package/2006/relationships"><Relationship Id="rId1" Type="http://schemas.microsoft.com/office/2011/relationships/chartColorStyle" Target="colors5.xml" /><Relationship Id="rId2" Type="http://schemas.microsoft.com/office/2011/relationships/chartStyle" Target="style5.xml" /></Relationships>
</file>

<file path=xl/charts/_rels/chart50.xml.rels><?xml version="1.0" encoding="UTF-8"?><Relationships xmlns="http://schemas.openxmlformats.org/package/2006/relationships"><Relationship Id="rId1" Type="http://schemas.microsoft.com/office/2011/relationships/chartColorStyle" Target="colors50.xml" /><Relationship Id="rId2" Type="http://schemas.microsoft.com/office/2011/relationships/chartStyle" Target="style50.xml" /></Relationships>
</file>

<file path=xl/charts/_rels/chart51.xml.rels><?xml version="1.0" encoding="UTF-8"?><Relationships xmlns="http://schemas.openxmlformats.org/package/2006/relationships"><Relationship Id="rId1" Type="http://schemas.microsoft.com/office/2011/relationships/chartColorStyle" Target="colors51.xml" /><Relationship Id="rId2" Type="http://schemas.microsoft.com/office/2011/relationships/chartStyle" Target="style51.xml" /></Relationships>
</file>

<file path=xl/charts/_rels/chart52.xml.rels><?xml version="1.0" encoding="UTF-8"?><Relationships xmlns="http://schemas.openxmlformats.org/package/2006/relationships"><Relationship Id="rId1" Type="http://schemas.microsoft.com/office/2011/relationships/chartColorStyle" Target="colors52.xml" /><Relationship Id="rId2" Type="http://schemas.microsoft.com/office/2011/relationships/chartStyle" Target="style52.xml" /></Relationships>
</file>

<file path=xl/charts/_rels/chart53.xml.rels><?xml version="1.0" encoding="UTF-8"?><Relationships xmlns="http://schemas.openxmlformats.org/package/2006/relationships"><Relationship Id="rId1" Type="http://schemas.microsoft.com/office/2011/relationships/chartColorStyle" Target="colors53.xml" /><Relationship Id="rId2" Type="http://schemas.microsoft.com/office/2011/relationships/chartStyle" Target="style53.xml" /></Relationships>
</file>

<file path=xl/charts/_rels/chart54.xml.rels><?xml version="1.0" encoding="UTF-8"?><Relationships xmlns="http://schemas.openxmlformats.org/package/2006/relationships"><Relationship Id="rId1" Type="http://schemas.microsoft.com/office/2011/relationships/chartColorStyle" Target="colors54.xml" /><Relationship Id="rId2" Type="http://schemas.microsoft.com/office/2011/relationships/chartStyle" Target="style54.xml" /></Relationships>
</file>

<file path=xl/charts/_rels/chart55.xml.rels><?xml version="1.0" encoding="UTF-8"?><Relationships xmlns="http://schemas.openxmlformats.org/package/2006/relationships"><Relationship Id="rId1" Type="http://schemas.microsoft.com/office/2011/relationships/chartColorStyle" Target="colors55.xml" /><Relationship Id="rId2" Type="http://schemas.microsoft.com/office/2011/relationships/chartStyle" Target="style55.xml" /></Relationships>
</file>

<file path=xl/charts/_rels/chart56.xml.rels><?xml version="1.0" encoding="UTF-8"?><Relationships xmlns="http://schemas.openxmlformats.org/package/2006/relationships"><Relationship Id="rId1" Type="http://schemas.microsoft.com/office/2011/relationships/chartColorStyle" Target="colors56.xml" /><Relationship Id="rId2" Type="http://schemas.microsoft.com/office/2011/relationships/chartStyle" Target="style56.xml" /></Relationships>
</file>

<file path=xl/charts/_rels/chart57.xml.rels><?xml version="1.0" encoding="UTF-8"?><Relationships xmlns="http://schemas.openxmlformats.org/package/2006/relationships"><Relationship Id="rId1" Type="http://schemas.microsoft.com/office/2011/relationships/chartColorStyle" Target="colors57.xml" /><Relationship Id="rId2" Type="http://schemas.microsoft.com/office/2011/relationships/chartStyle" Target="style57.xml" /></Relationships>
</file>

<file path=xl/charts/_rels/chart58.xml.rels><?xml version="1.0" encoding="UTF-8"?><Relationships xmlns="http://schemas.openxmlformats.org/package/2006/relationships"><Relationship Id="rId1" Type="http://schemas.microsoft.com/office/2011/relationships/chartColorStyle" Target="colors58.xml" /><Relationship Id="rId2" Type="http://schemas.microsoft.com/office/2011/relationships/chartStyle" Target="style58.xml" /></Relationships>
</file>

<file path=xl/charts/_rels/chart59.xml.rels><?xml version="1.0" encoding="UTF-8"?><Relationships xmlns="http://schemas.openxmlformats.org/package/2006/relationships"><Relationship Id="rId1" Type="http://schemas.microsoft.com/office/2011/relationships/chartColorStyle" Target="colors59.xml" /><Relationship Id="rId2" Type="http://schemas.microsoft.com/office/2011/relationships/chartStyle" Target="style59.xml" /></Relationships>
</file>

<file path=xl/charts/_rels/chart6.xml.rels><?xml version="1.0" encoding="UTF-8"?><Relationships xmlns="http://schemas.openxmlformats.org/package/2006/relationships"><Relationship Id="rId1" Type="http://schemas.microsoft.com/office/2011/relationships/chartColorStyle" Target="colors6.xml" /><Relationship Id="rId2" Type="http://schemas.microsoft.com/office/2011/relationships/chartStyle" Target="style6.xml" /></Relationships>
</file>

<file path=xl/charts/_rels/chart7.xml.rels><?xml version="1.0" encoding="UTF-8"?><Relationships xmlns="http://schemas.openxmlformats.org/package/2006/relationships"><Relationship Id="rId1" Type="http://schemas.microsoft.com/office/2011/relationships/chartColorStyle" Target="colors7.xml" /><Relationship Id="rId2" Type="http://schemas.microsoft.com/office/2011/relationships/chartStyle" Target="style7.xml" /></Relationships>
</file>

<file path=xl/charts/_rels/chart8.xml.rels><?xml version="1.0" encoding="UTF-8"?><Relationships xmlns="http://schemas.openxmlformats.org/package/2006/relationships"><Relationship Id="rId1" Type="http://schemas.microsoft.com/office/2011/relationships/chartColorStyle" Target="colors8.xml" /><Relationship Id="rId2" Type="http://schemas.microsoft.com/office/2011/relationships/chartStyle" Target="style8.xml" /></Relationships>
</file>

<file path=xl/charts/_rels/chart9.xml.rels><?xml version="1.0" encoding="UTF-8"?><Relationships xmlns="http://schemas.openxmlformats.org/package/2006/relationships"><Relationship Id="rId1" Type="http://schemas.microsoft.com/office/2011/relationships/chartColorStyle" Target="colors9.xml" /><Relationship Id="rId2" Type="http://schemas.microsoft.com/office/2011/relationships/chartStyle" Target="style9.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00" b="0" i="0" u="none" strike="noStrike" kern="1200" spc="0" baseline="0">
                <a:solidFill>
                  <a:schemeClr val="tx1"/>
                </a:solidFill>
                <a:latin typeface="ＭＳ Ｐゴシック"/>
                <a:ea typeface="ＭＳ Ｐゴシック"/>
                <a:cs typeface="+mn-cs"/>
              </a:defRPr>
            </a:pPr>
            <a:r>
              <a:rPr kumimoji="0" lang="ja-JP" altLang="en-US" sz="1400" b="0" i="0" u="none" strike="noStrike" kern="1200" spc="0" baseline="0">
                <a:solidFill>
                  <a:schemeClr val="tx1"/>
                </a:solidFill>
                <a:latin typeface="ＭＳ Ｐゴシック"/>
                <a:ea typeface="ＭＳ Ｐゴシック"/>
                <a:cs typeface="+mn-cs"/>
              </a:rPr>
              <a:t>土壌中窒素含量の推定値と推奨値(目安)の年間変動</a:t>
            </a:r>
            <a:endParaRPr kumimoji="0" lang="ja-JP" altLang="en-US" sz="1400" b="0" i="0" u="none" strike="noStrike" kern="1200" spc="0" baseline="0">
              <a:solidFill>
                <a:schemeClr val="tx1"/>
              </a:solidFill>
              <a:latin typeface="ＭＳ Ｐゴシック"/>
              <a:ea typeface="ＭＳ Ｐゴシック"/>
              <a:cs typeface="+mn-cs"/>
            </a:endParaRPr>
          </a:p>
        </c:rich>
      </c:tx>
      <c:layout>
        <c:manualLayout>
          <c:xMode val="edge"/>
          <c:yMode val="edge"/>
          <c:x val="6.4083457526080481e-002"/>
          <c:y val="0.90476190476190477"/>
        </c:manualLayout>
      </c:layout>
      <c:overlay val="0"/>
      <c:spPr>
        <a:noFill/>
        <a:ln>
          <a:noFill/>
        </a:ln>
        <a:effectLst/>
      </c:spPr>
    </c:title>
    <c:autoTitleDeleted val="0"/>
    <c:plotArea>
      <c:layout>
        <c:manualLayout>
          <c:layoutTarget val="inner"/>
          <c:xMode val="edge"/>
          <c:yMode val="edge"/>
          <c:x val="0.16393442622950818"/>
          <c:y val="3.4727256315182822e-002"/>
          <c:w val="0.64828614008941876"/>
          <c:h val="0.74305052146259498"/>
        </c:manualLayout>
      </c:layout>
      <c:scatterChart>
        <c:scatterStyle val="marker"/>
        <c:varyColors val="0"/>
        <c:ser>
          <c:idx val="0"/>
          <c:order val="0"/>
          <c:tx>
            <c:v>土壌中の無機態窒素含有量（推定）</c:v>
          </c:tx>
          <c:spPr>
            <a:noFill/>
            <a:ln w="38100">
              <a:solidFill>
                <a:schemeClr val="tx1"/>
              </a:solidFill>
              <a:prstDash val="sysDot"/>
            </a:ln>
            <a:effectLst/>
          </c:spPr>
          <c:marker>
            <c:symbol val="none"/>
          </c:marker>
          <c:xVal>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xVal>
          <c:yVal>
            <c:numRef>
              <c:f>年間!$W$4:$W$370</c:f>
              <c:numCache>
                <c:formatCode>General</c:formatCode>
                <c:ptCount val="367"/>
                <c:pt idx="0">
                  <c:v>6.9971776118943767</c:v>
                </c:pt>
                <c:pt idx="1">
                  <c:v>6.9945046514879641</c:v>
                </c:pt>
                <c:pt idx="2">
                  <c:v>6.9925343098241228</c:v>
                </c:pt>
                <c:pt idx="3">
                  <c:v>6.9905792987757227</c:v>
                </c:pt>
                <c:pt idx="4">
                  <c:v>6.9877687550629384</c:v>
                </c:pt>
                <c:pt idx="5">
                  <c:v>6.9865708081808631</c:v>
                </c:pt>
                <c:pt idx="6">
                  <c:v>6.9840032306376045</c:v>
                </c:pt>
                <c:pt idx="7">
                  <c:v>6.9829713667111823</c:v>
                </c:pt>
                <c:pt idx="8">
                  <c:v>6.981249439767832</c:v>
                </c:pt>
                <c:pt idx="9">
                  <c:v>6.9785507320068696</c:v>
                </c:pt>
                <c:pt idx="10">
                  <c:v>6.9751628640376317</c:v>
                </c:pt>
                <c:pt idx="11">
                  <c:v>6.9724505338512479</c:v>
                </c:pt>
                <c:pt idx="12">
                  <c:v>6.9690755477076447</c:v>
                </c:pt>
                <c:pt idx="13">
                  <c:v>6.9651407667643301</c:v>
                </c:pt>
                <c:pt idx="14">
                  <c:v>6.9503372981780505</c:v>
                </c:pt>
                <c:pt idx="15">
                  <c:v>6.9462816362118822</c:v>
                </c:pt>
                <c:pt idx="16">
                  <c:v>6.9425112321946783</c:v>
                </c:pt>
                <c:pt idx="17">
                  <c:v>6.9397260927871471</c:v>
                </c:pt>
                <c:pt idx="18">
                  <c:v>6.9370825873285771</c:v>
                </c:pt>
                <c:pt idx="19">
                  <c:v>6.9369123782747657</c:v>
                </c:pt>
                <c:pt idx="20">
                  <c:v>6.9343384807700854</c:v>
                </c:pt>
                <c:pt idx="21">
                  <c:v>6.9219239864908024</c:v>
                </c:pt>
                <c:pt idx="22">
                  <c:v>6.9153258710263525</c:v>
                </c:pt>
                <c:pt idx="23">
                  <c:v>6.9137678048575149</c:v>
                </c:pt>
                <c:pt idx="24">
                  <c:v>6.9107844779309993</c:v>
                </c:pt>
                <c:pt idx="25">
                  <c:v>6.9095709728414718</c:v>
                </c:pt>
                <c:pt idx="26">
                  <c:v>6.9064225651431022</c:v>
                </c:pt>
                <c:pt idx="27">
                  <c:v>6.9036625431731986</c:v>
                </c:pt>
                <c:pt idx="28">
                  <c:v>6.9018071595977357</c:v>
                </c:pt>
                <c:pt idx="29">
                  <c:v>6.8998185450966005</c:v>
                </c:pt>
                <c:pt idx="30">
                  <c:v>6.8962405678741954</c:v>
                </c:pt>
                <c:pt idx="31">
                  <c:v>6.8832462688476834</c:v>
                </c:pt>
                <c:pt idx="32">
                  <c:v>6.8742867005104937</c:v>
                </c:pt>
                <c:pt idx="33">
                  <c:v>6.8726776966380196</c:v>
                </c:pt>
                <c:pt idx="34">
                  <c:v>6.8699418471644194</c:v>
                </c:pt>
                <c:pt idx="35">
                  <c:v>6.8683051298999898</c:v>
                </c:pt>
                <c:pt idx="36">
                  <c:v>6.866083294911058</c:v>
                </c:pt>
                <c:pt idx="37">
                  <c:v>6.8614910771753017</c:v>
                </c:pt>
                <c:pt idx="38">
                  <c:v>6.8580439349486282</c:v>
                </c:pt>
                <c:pt idx="39">
                  <c:v>6.8541079827043943</c:v>
                </c:pt>
                <c:pt idx="40">
                  <c:v>7.3502134612793357</c:v>
                </c:pt>
                <c:pt idx="41">
                  <c:v>7.8568975992296082</c:v>
                </c:pt>
                <c:pt idx="42">
                  <c:v>8.3629663411841033</c:v>
                </c:pt>
                <c:pt idx="43">
                  <c:v>8.8595802895886777</c:v>
                </c:pt>
                <c:pt idx="44">
                  <c:v>9.3307028515772199</c:v>
                </c:pt>
                <c:pt idx="45">
                  <c:v>9.5938367848095627</c:v>
                </c:pt>
                <c:pt idx="46">
                  <c:v>10.048291314642491</c:v>
                </c:pt>
                <c:pt idx="47">
                  <c:v>10.467908646695566</c:v>
                </c:pt>
                <c:pt idx="48">
                  <c:v>10.890626098125756</c:v>
                </c:pt>
                <c:pt idx="49">
                  <c:v>11.122623288099955</c:v>
                </c:pt>
                <c:pt idx="50">
                  <c:v>11.537771322106966</c:v>
                </c:pt>
                <c:pt idx="51">
                  <c:v>11.944766725046829</c:v>
                </c:pt>
                <c:pt idx="52">
                  <c:v>12.342994012201297</c:v>
                </c:pt>
                <c:pt idx="53">
                  <c:v>12.728734603168427</c:v>
                </c:pt>
                <c:pt idx="54">
                  <c:v>13.091829612634918</c:v>
                </c:pt>
                <c:pt idx="55">
                  <c:v>13.456752920218079</c:v>
                </c:pt>
                <c:pt idx="56">
                  <c:v>13.818458004514179</c:v>
                </c:pt>
                <c:pt idx="57">
                  <c:v>14.16439426527274</c:v>
                </c:pt>
                <c:pt idx="58">
                  <c:v>14.501793871879411</c:v>
                </c:pt>
                <c:pt idx="59">
                  <c:v>14.820388616590566</c:v>
                </c:pt>
                <c:pt idx="60">
                  <c:v>15.095841262907603</c:v>
                </c:pt>
                <c:pt idx="61">
                  <c:v>15.421477663635685</c:v>
                </c:pt>
                <c:pt idx="62">
                  <c:v>15.740690459279488</c:v>
                </c:pt>
                <c:pt idx="63">
                  <c:v>16.05870959626867</c:v>
                </c:pt>
                <c:pt idx="64">
                  <c:v>16.36683991076557</c:v>
                </c:pt>
                <c:pt idx="65">
                  <c:v>16.663072765157473</c:v>
                </c:pt>
                <c:pt idx="66">
                  <c:v>16.952839605872231</c:v>
                </c:pt>
                <c:pt idx="67">
                  <c:v>17.213330230656467</c:v>
                </c:pt>
                <c:pt idx="68">
                  <c:v>17.440017850367553</c:v>
                </c:pt>
                <c:pt idx="69">
                  <c:v>17.681768591277695</c:v>
                </c:pt>
                <c:pt idx="70">
                  <c:v>17.936145537913436</c:v>
                </c:pt>
                <c:pt idx="71">
                  <c:v>17.943755167569826</c:v>
                </c:pt>
                <c:pt idx="72">
                  <c:v>18.121333576325437</c:v>
                </c:pt>
                <c:pt idx="73">
                  <c:v>18.320912729017166</c:v>
                </c:pt>
                <c:pt idx="74">
                  <c:v>18.437341700934496</c:v>
                </c:pt>
                <c:pt idx="75">
                  <c:v>18.510827642275515</c:v>
                </c:pt>
                <c:pt idx="76">
                  <c:v>18.500068699085773</c:v>
                </c:pt>
                <c:pt idx="77">
                  <c:v>18.663701489349577</c:v>
                </c:pt>
                <c:pt idx="78">
                  <c:v>20.160145583107976</c:v>
                </c:pt>
                <c:pt idx="79">
                  <c:v>21.323477347294578</c:v>
                </c:pt>
                <c:pt idx="80">
                  <c:v>22.669733146953575</c:v>
                </c:pt>
                <c:pt idx="81">
                  <c:v>23.926521394010603</c:v>
                </c:pt>
                <c:pt idx="82">
                  <c:v>25.24662238932488</c:v>
                </c:pt>
                <c:pt idx="83">
                  <c:v>26.528232480394738</c:v>
                </c:pt>
                <c:pt idx="84">
                  <c:v>27.38968028843167</c:v>
                </c:pt>
                <c:pt idx="85">
                  <c:v>28.307543121628775</c:v>
                </c:pt>
                <c:pt idx="86">
                  <c:v>29.104858700195052</c:v>
                </c:pt>
                <c:pt idx="87">
                  <c:v>30.078930722625437</c:v>
                </c:pt>
                <c:pt idx="88">
                  <c:v>30.73867887493105</c:v>
                </c:pt>
                <c:pt idx="89">
                  <c:v>31.503499368756223</c:v>
                </c:pt>
                <c:pt idx="90">
                  <c:v>32.343738896822231</c:v>
                </c:pt>
                <c:pt idx="91">
                  <c:v>33.087208732563937</c:v>
                </c:pt>
                <c:pt idx="92">
                  <c:v>33.797392108168481</c:v>
                </c:pt>
                <c:pt idx="93">
                  <c:v>34.3213833931122</c:v>
                </c:pt>
                <c:pt idx="94">
                  <c:v>34.997205176118413</c:v>
                </c:pt>
                <c:pt idx="95">
                  <c:v>35.701881353391329</c:v>
                </c:pt>
                <c:pt idx="96">
                  <c:v>36.114742288551199</c:v>
                </c:pt>
                <c:pt idx="97">
                  <c:v>36.635143592940047</c:v>
                </c:pt>
                <c:pt idx="98">
                  <c:v>37.096901962538624</c:v>
                </c:pt>
                <c:pt idx="99">
                  <c:v>37.351290858117267</c:v>
                </c:pt>
                <c:pt idx="100">
                  <c:v>37.772489869756512</c:v>
                </c:pt>
                <c:pt idx="101">
                  <c:v>38.164037168592088</c:v>
                </c:pt>
                <c:pt idx="102">
                  <c:v>38.307571850473948</c:v>
                </c:pt>
                <c:pt idx="103">
                  <c:v>38.562421122283325</c:v>
                </c:pt>
                <c:pt idx="104">
                  <c:v>38.701408721472419</c:v>
                </c:pt>
                <c:pt idx="105">
                  <c:v>38.94065637684831</c:v>
                </c:pt>
                <c:pt idx="106">
                  <c:v>38.780926931741817</c:v>
                </c:pt>
                <c:pt idx="107">
                  <c:v>39.015252448867997</c:v>
                </c:pt>
                <c:pt idx="108">
                  <c:v>39.230138132260883</c:v>
                </c:pt>
                <c:pt idx="109">
                  <c:v>39.44279070680038</c:v>
                </c:pt>
                <c:pt idx="110">
                  <c:v>39.571906417012897</c:v>
                </c:pt>
                <c:pt idx="111">
                  <c:v>39.732697172218948</c:v>
                </c:pt>
                <c:pt idx="112">
                  <c:v>39.411225243611817</c:v>
                </c:pt>
                <c:pt idx="113">
                  <c:v>39.323076954841987</c:v>
                </c:pt>
                <c:pt idx="114">
                  <c:v>39.161103725510891</c:v>
                </c:pt>
                <c:pt idx="115">
                  <c:v>38.847775587354285</c:v>
                </c:pt>
                <c:pt idx="116">
                  <c:v>38.748758319781061</c:v>
                </c:pt>
                <c:pt idx="117">
                  <c:v>38.860638582706763</c:v>
                </c:pt>
                <c:pt idx="118">
                  <c:v>38.587404655090225</c:v>
                </c:pt>
                <c:pt idx="119">
                  <c:v>38.604270125114738</c:v>
                </c:pt>
                <c:pt idx="120">
                  <c:v>38.484929727609483</c:v>
                </c:pt>
                <c:pt idx="121">
                  <c:v>38.280907500995085</c:v>
                </c:pt>
                <c:pt idx="122">
                  <c:v>38.212157657109202</c:v>
                </c:pt>
                <c:pt idx="123">
                  <c:v>37.954436190274414</c:v>
                </c:pt>
                <c:pt idx="124">
                  <c:v>37.615203847541352</c:v>
                </c:pt>
                <c:pt idx="125">
                  <c:v>37.514779904967071</c:v>
                </c:pt>
                <c:pt idx="126">
                  <c:v>37.061697162886674</c:v>
                </c:pt>
                <c:pt idx="127">
                  <c:v>36.802220765627681</c:v>
                </c:pt>
                <c:pt idx="128">
                  <c:v>36.512186581355529</c:v>
                </c:pt>
                <c:pt idx="129">
                  <c:v>36.431251531956164</c:v>
                </c:pt>
                <c:pt idx="130">
                  <c:v>36.170725143053829</c:v>
                </c:pt>
                <c:pt idx="131">
                  <c:v>36.023002060787242</c:v>
                </c:pt>
                <c:pt idx="132">
                  <c:v>34.800124391613011</c:v>
                </c:pt>
                <c:pt idx="133">
                  <c:v>34.768665381531775</c:v>
                </c:pt>
                <c:pt idx="134">
                  <c:v>34.528705500052759</c:v>
                </c:pt>
                <c:pt idx="135">
                  <c:v>34.261717187931637</c:v>
                </c:pt>
                <c:pt idx="136">
                  <c:v>33.686719642948006</c:v>
                </c:pt>
                <c:pt idx="137">
                  <c:v>33.169490790580419</c:v>
                </c:pt>
                <c:pt idx="138">
                  <c:v>32.38124979210933</c:v>
                </c:pt>
                <c:pt idx="139">
                  <c:v>33.086107954751199</c:v>
                </c:pt>
                <c:pt idx="140">
                  <c:v>33.820331330405381</c:v>
                </c:pt>
                <c:pt idx="141">
                  <c:v>34.603183421690595</c:v>
                </c:pt>
                <c:pt idx="142">
                  <c:v>35.091454568434507</c:v>
                </c:pt>
                <c:pt idx="143">
                  <c:v>35.581638561565171</c:v>
                </c:pt>
                <c:pt idx="144">
                  <c:v>36.014869416070482</c:v>
                </c:pt>
                <c:pt idx="145">
                  <c:v>36.316815539621373</c:v>
                </c:pt>
                <c:pt idx="146">
                  <c:v>36.127802996817742</c:v>
                </c:pt>
                <c:pt idx="147">
                  <c:v>36.509333918759836</c:v>
                </c:pt>
                <c:pt idx="148">
                  <c:v>36.859182411548787</c:v>
                </c:pt>
                <c:pt idx="149">
                  <c:v>37.191151652063404</c:v>
                </c:pt>
                <c:pt idx="150">
                  <c:v>37.527341658345293</c:v>
                </c:pt>
                <c:pt idx="151">
                  <c:v>37.927102762641923</c:v>
                </c:pt>
                <c:pt idx="152">
                  <c:v>37.96182198170213</c:v>
                </c:pt>
                <c:pt idx="153">
                  <c:v>38.138248709189213</c:v>
                </c:pt>
                <c:pt idx="154">
                  <c:v>37.673203274136036</c:v>
                </c:pt>
                <c:pt idx="155">
                  <c:v>37.314339598858894</c:v>
                </c:pt>
                <c:pt idx="156">
                  <c:v>37.097365229617814</c:v>
                </c:pt>
                <c:pt idx="157">
                  <c:v>37.080358809675459</c:v>
                </c:pt>
                <c:pt idx="158">
                  <c:v>37.082355854829672</c:v>
                </c:pt>
                <c:pt idx="159">
                  <c:v>36.91930618089178</c:v>
                </c:pt>
                <c:pt idx="160">
                  <c:v>36.895503507947225</c:v>
                </c:pt>
                <c:pt idx="161">
                  <c:v>36.832293137965863</c:v>
                </c:pt>
                <c:pt idx="162">
                  <c:v>36.758948403044599</c:v>
                </c:pt>
                <c:pt idx="163">
                  <c:v>36.532279422100757</c:v>
                </c:pt>
                <c:pt idx="164">
                  <c:v>36.388743662948883</c:v>
                </c:pt>
                <c:pt idx="165">
                  <c:v>36.265590846568017</c:v>
                </c:pt>
                <c:pt idx="166">
                  <c:v>35.758899851799228</c:v>
                </c:pt>
                <c:pt idx="167">
                  <c:v>35.282712834358264</c:v>
                </c:pt>
                <c:pt idx="168">
                  <c:v>35.020727928536374</c:v>
                </c:pt>
                <c:pt idx="169">
                  <c:v>33.906874408247027</c:v>
                </c:pt>
                <c:pt idx="170">
                  <c:v>33.577767672297689</c:v>
                </c:pt>
                <c:pt idx="171">
                  <c:v>33.253726731444857</c:v>
                </c:pt>
                <c:pt idx="172">
                  <c:v>33.037710757955537</c:v>
                </c:pt>
                <c:pt idx="173">
                  <c:v>32.917603245658157</c:v>
                </c:pt>
                <c:pt idx="174">
                  <c:v>32.70194425211541</c:v>
                </c:pt>
                <c:pt idx="175">
                  <c:v>32.351618821180438</c:v>
                </c:pt>
                <c:pt idx="176">
                  <c:v>32.074673989049046</c:v>
                </c:pt>
                <c:pt idx="177">
                  <c:v>30.832026448354355</c:v>
                </c:pt>
                <c:pt idx="178">
                  <c:v>30.115320046256649</c:v>
                </c:pt>
                <c:pt idx="179">
                  <c:v>29.325661338965034</c:v>
                </c:pt>
                <c:pt idx="180">
                  <c:v>29.20514590846544</c:v>
                </c:pt>
                <c:pt idx="181">
                  <c:v>30.534505330013285</c:v>
                </c:pt>
                <c:pt idx="182">
                  <c:v>31.075196110293099</c:v>
                </c:pt>
                <c:pt idx="183">
                  <c:v>32.386829642698181</c:v>
                </c:pt>
                <c:pt idx="184">
                  <c:v>33.59158392863543</c:v>
                </c:pt>
                <c:pt idx="185">
                  <c:v>34.227081474261624</c:v>
                </c:pt>
                <c:pt idx="186">
                  <c:v>34.231350882300212</c:v>
                </c:pt>
                <c:pt idx="187">
                  <c:v>34.300096501946271</c:v>
                </c:pt>
                <c:pt idx="188">
                  <c:v>34.355455791883308</c:v>
                </c:pt>
                <c:pt idx="189">
                  <c:v>33.696569162108638</c:v>
                </c:pt>
                <c:pt idx="190">
                  <c:v>33.372482682344923</c:v>
                </c:pt>
                <c:pt idx="191">
                  <c:v>33.163617213603686</c:v>
                </c:pt>
                <c:pt idx="192">
                  <c:v>33.161828109418479</c:v>
                </c:pt>
                <c:pt idx="193">
                  <c:v>33.132977690261917</c:v>
                </c:pt>
                <c:pt idx="194">
                  <c:v>33.045788634861168</c:v>
                </c:pt>
                <c:pt idx="195">
                  <c:v>32.543064995023336</c:v>
                </c:pt>
                <c:pt idx="196">
                  <c:v>31.983736760175766</c:v>
                </c:pt>
                <c:pt idx="197">
                  <c:v>31.222485692892025</c:v>
                </c:pt>
                <c:pt idx="198">
                  <c:v>30.567499614495418</c:v>
                </c:pt>
                <c:pt idx="199">
                  <c:v>29.853683486173583</c:v>
                </c:pt>
                <c:pt idx="200">
                  <c:v>29.266279477147609</c:v>
                </c:pt>
                <c:pt idx="201">
                  <c:v>28.68849904847065</c:v>
                </c:pt>
                <c:pt idx="202">
                  <c:v>28.093067227058459</c:v>
                </c:pt>
                <c:pt idx="203">
                  <c:v>27.462390774035409</c:v>
                </c:pt>
                <c:pt idx="204">
                  <c:v>27.036079098557224</c:v>
                </c:pt>
                <c:pt idx="205">
                  <c:v>26.614376851445464</c:v>
                </c:pt>
                <c:pt idx="206">
                  <c:v>26.236608254638774</c:v>
                </c:pt>
                <c:pt idx="207">
                  <c:v>25.971282651453517</c:v>
                </c:pt>
                <c:pt idx="208">
                  <c:v>25.764159626521799</c:v>
                </c:pt>
                <c:pt idx="209">
                  <c:v>24.968403207760939</c:v>
                </c:pt>
                <c:pt idx="210">
                  <c:v>24.473858584690124</c:v>
                </c:pt>
                <c:pt idx="211">
                  <c:v>24.160850973075298</c:v>
                </c:pt>
                <c:pt idx="212">
                  <c:v>24.028461505643179</c:v>
                </c:pt>
                <c:pt idx="213">
                  <c:v>24.055960816482905</c:v>
                </c:pt>
                <c:pt idx="214">
                  <c:v>24.167126861070468</c:v>
                </c:pt>
                <c:pt idx="215">
                  <c:v>24.319018217289145</c:v>
                </c:pt>
                <c:pt idx="216">
                  <c:v>24.461108828207095</c:v>
                </c:pt>
                <c:pt idx="217">
                  <c:v>24.346537651066683</c:v>
                </c:pt>
                <c:pt idx="218">
                  <c:v>24.414268207234937</c:v>
                </c:pt>
                <c:pt idx="219">
                  <c:v>24.412949577337027</c:v>
                </c:pt>
                <c:pt idx="220">
                  <c:v>24.179082517843351</c:v>
                </c:pt>
                <c:pt idx="221">
                  <c:v>24.142680719847149</c:v>
                </c:pt>
                <c:pt idx="222">
                  <c:v>24.008259941910733</c:v>
                </c:pt>
                <c:pt idx="223">
                  <c:v>22.679104182016474</c:v>
                </c:pt>
                <c:pt idx="224">
                  <c:v>21.848267445007934</c:v>
                </c:pt>
                <c:pt idx="225">
                  <c:v>21.359821042828305</c:v>
                </c:pt>
                <c:pt idx="226">
                  <c:v>21.072319558399521</c:v>
                </c:pt>
                <c:pt idx="227">
                  <c:v>20.857696432063214</c:v>
                </c:pt>
                <c:pt idx="228">
                  <c:v>20.514277577386128</c:v>
                </c:pt>
                <c:pt idx="229">
                  <c:v>20.004557713798519</c:v>
                </c:pt>
                <c:pt idx="230">
                  <c:v>19.563230613694746</c:v>
                </c:pt>
                <c:pt idx="231">
                  <c:v>21.100144214962242</c:v>
                </c:pt>
                <c:pt idx="232">
                  <c:v>22.754042209482037</c:v>
                </c:pt>
                <c:pt idx="233">
                  <c:v>24.268689146417103</c:v>
                </c:pt>
                <c:pt idx="234">
                  <c:v>25.623677173249995</c:v>
                </c:pt>
                <c:pt idx="235">
                  <c:v>26.859840059592088</c:v>
                </c:pt>
                <c:pt idx="236">
                  <c:v>28.098238937574884</c:v>
                </c:pt>
                <c:pt idx="237">
                  <c:v>28.893688425994331</c:v>
                </c:pt>
                <c:pt idx="238">
                  <c:v>29.759060780416966</c:v>
                </c:pt>
                <c:pt idx="239">
                  <c:v>29.550841354978303</c:v>
                </c:pt>
                <c:pt idx="240">
                  <c:v>30.132461667851818</c:v>
                </c:pt>
                <c:pt idx="241">
                  <c:v>30.455580541281105</c:v>
                </c:pt>
                <c:pt idx="242">
                  <c:v>31.082761210892539</c:v>
                </c:pt>
                <c:pt idx="243">
                  <c:v>29.890185563207165</c:v>
                </c:pt>
                <c:pt idx="244">
                  <c:v>30.088121042812979</c:v>
                </c:pt>
                <c:pt idx="245">
                  <c:v>30.019108399661576</c:v>
                </c:pt>
                <c:pt idx="246">
                  <c:v>30.148430999774579</c:v>
                </c:pt>
                <c:pt idx="247">
                  <c:v>29.096968159895688</c:v>
                </c:pt>
                <c:pt idx="248">
                  <c:v>29.280096497553366</c:v>
                </c:pt>
                <c:pt idx="249">
                  <c:v>29.260970135315539</c:v>
                </c:pt>
                <c:pt idx="250">
                  <c:v>28.951848135174792</c:v>
                </c:pt>
                <c:pt idx="251">
                  <c:v>28.885130993067154</c:v>
                </c:pt>
                <c:pt idx="252">
                  <c:v>28.948865499689649</c:v>
                </c:pt>
                <c:pt idx="253">
                  <c:v>28.835881231044208</c:v>
                </c:pt>
                <c:pt idx="254">
                  <c:v>28.745855132465294</c:v>
                </c:pt>
                <c:pt idx="255">
                  <c:v>28.346864624562336</c:v>
                </c:pt>
                <c:pt idx="256">
                  <c:v>28.292806462621382</c:v>
                </c:pt>
                <c:pt idx="257">
                  <c:v>28.219731228347708</c:v>
                </c:pt>
                <c:pt idx="258">
                  <c:v>28.21261987053116</c:v>
                </c:pt>
                <c:pt idx="259">
                  <c:v>28.094260062800661</c:v>
                </c:pt>
                <c:pt idx="260">
                  <c:v>27.500727718170818</c:v>
                </c:pt>
                <c:pt idx="261">
                  <c:v>27.225986954418911</c:v>
                </c:pt>
                <c:pt idx="262">
                  <c:v>27.003496537677158</c:v>
                </c:pt>
                <c:pt idx="263">
                  <c:v>26.560121455824291</c:v>
                </c:pt>
                <c:pt idx="264">
                  <c:v>26.178151900240987</c:v>
                </c:pt>
                <c:pt idx="265">
                  <c:v>24.487202549873174</c:v>
                </c:pt>
                <c:pt idx="266">
                  <c:v>23.474444945030346</c:v>
                </c:pt>
                <c:pt idx="267">
                  <c:v>22.666632871545371</c:v>
                </c:pt>
                <c:pt idx="268">
                  <c:v>22.113456234614784</c:v>
                </c:pt>
                <c:pt idx="269">
                  <c:v>21.815971129463733</c:v>
                </c:pt>
                <c:pt idx="270">
                  <c:v>21.625572844569142</c:v>
                </c:pt>
                <c:pt idx="271">
                  <c:v>21.513733897297602</c:v>
                </c:pt>
                <c:pt idx="272">
                  <c:v>21.280590698601586</c:v>
                </c:pt>
                <c:pt idx="273">
                  <c:v>20.980321693112629</c:v>
                </c:pt>
                <c:pt idx="274">
                  <c:v>20.638567906732305</c:v>
                </c:pt>
                <c:pt idx="275">
                  <c:v>20.223954452114981</c:v>
                </c:pt>
                <c:pt idx="276">
                  <c:v>19.908052251486858</c:v>
                </c:pt>
                <c:pt idx="277">
                  <c:v>19.635889142007215</c:v>
                </c:pt>
                <c:pt idx="278">
                  <c:v>19.223040982363599</c:v>
                </c:pt>
                <c:pt idx="279">
                  <c:v>18.784874329832391</c:v>
                </c:pt>
                <c:pt idx="280">
                  <c:v>18.450765770173952</c:v>
                </c:pt>
                <c:pt idx="281">
                  <c:v>18.202781943883657</c:v>
                </c:pt>
                <c:pt idx="282">
                  <c:v>17.933052566802949</c:v>
                </c:pt>
                <c:pt idx="283">
                  <c:v>17.669335178053196</c:v>
                </c:pt>
                <c:pt idx="284">
                  <c:v>17.397002640018954</c:v>
                </c:pt>
                <c:pt idx="285">
                  <c:v>16.983817897209846</c:v>
                </c:pt>
                <c:pt idx="286">
                  <c:v>16.741825952515406</c:v>
                </c:pt>
                <c:pt idx="287">
                  <c:v>16.209685829764567</c:v>
                </c:pt>
                <c:pt idx="288">
                  <c:v>15.806637769715438</c:v>
                </c:pt>
                <c:pt idx="289">
                  <c:v>15.447232869665838</c:v>
                </c:pt>
                <c:pt idx="290">
                  <c:v>15.166344041268358</c:v>
                </c:pt>
                <c:pt idx="291">
                  <c:v>15.000735919355197</c:v>
                </c:pt>
                <c:pt idx="292">
                  <c:v>14.894883662918966</c:v>
                </c:pt>
                <c:pt idx="293">
                  <c:v>14.728583517637196</c:v>
                </c:pt>
                <c:pt idx="294">
                  <c:v>14.577239590099051</c:v>
                </c:pt>
                <c:pt idx="295">
                  <c:v>14.381871215849788</c:v>
                </c:pt>
                <c:pt idx="296">
                  <c:v>14.263841704789204</c:v>
                </c:pt>
                <c:pt idx="297">
                  <c:v>14.16720600361257</c:v>
                </c:pt>
                <c:pt idx="298">
                  <c:v>14.039317936542282</c:v>
                </c:pt>
                <c:pt idx="299">
                  <c:v>13.837618394022613</c:v>
                </c:pt>
                <c:pt idx="300">
                  <c:v>13.686089933191315</c:v>
                </c:pt>
                <c:pt idx="301">
                  <c:v>13.582633337205205</c:v>
                </c:pt>
                <c:pt idx="302">
                  <c:v>13.44243263785275</c:v>
                </c:pt>
                <c:pt idx="303">
                  <c:v>13.13257046647081</c:v>
                </c:pt>
                <c:pt idx="304">
                  <c:v>12.944802868712136</c:v>
                </c:pt>
                <c:pt idx="305">
                  <c:v>12.697323546098502</c:v>
                </c:pt>
                <c:pt idx="306">
                  <c:v>12.431501703115405</c:v>
                </c:pt>
                <c:pt idx="307">
                  <c:v>12.208109607884913</c:v>
                </c:pt>
                <c:pt idx="308">
                  <c:v>12.00432854123561</c:v>
                </c:pt>
                <c:pt idx="309">
                  <c:v>11.845163884566256</c:v>
                </c:pt>
                <c:pt idx="310">
                  <c:v>11.617655909229519</c:v>
                </c:pt>
                <c:pt idx="311">
                  <c:v>11.444882016973779</c:v>
                </c:pt>
                <c:pt idx="312">
                  <c:v>11.138558131021423</c:v>
                </c:pt>
                <c:pt idx="313">
                  <c:v>10.985211437083221</c:v>
                </c:pt>
                <c:pt idx="314">
                  <c:v>10.896890642890755</c:v>
                </c:pt>
                <c:pt idx="315">
                  <c:v>10.821528079686523</c:v>
                </c:pt>
                <c:pt idx="316">
                  <c:v>10.746940158726202</c:v>
                </c:pt>
                <c:pt idx="317">
                  <c:v>10.642502867968251</c:v>
                </c:pt>
                <c:pt idx="318">
                  <c:v>10.580475235893228</c:v>
                </c:pt>
                <c:pt idx="319">
                  <c:v>10.519504596000189</c:v>
                </c:pt>
                <c:pt idx="320">
                  <c:v>10.436823533173968</c:v>
                </c:pt>
                <c:pt idx="321">
                  <c:v>10.368294953484344</c:v>
                </c:pt>
                <c:pt idx="322">
                  <c:v>10.324746731730656</c:v>
                </c:pt>
                <c:pt idx="323">
                  <c:v>10.289463625067301</c:v>
                </c:pt>
                <c:pt idx="324">
                  <c:v>10.26136808109473</c:v>
                </c:pt>
                <c:pt idx="325">
                  <c:v>10.206204979402177</c:v>
                </c:pt>
                <c:pt idx="326">
                  <c:v>10.163546057181023</c:v>
                </c:pt>
                <c:pt idx="327">
                  <c:v>10.132303814750784</c:v>
                </c:pt>
                <c:pt idx="328">
                  <c:v>10.122738204834276</c:v>
                </c:pt>
                <c:pt idx="329">
                  <c:v>10.112776867842005</c:v>
                </c:pt>
                <c:pt idx="330">
                  <c:v>9.8798267666138067</c:v>
                </c:pt>
                <c:pt idx="331">
                  <c:v>9.8376726044662828</c:v>
                </c:pt>
                <c:pt idx="332">
                  <c:v>9.5806682535614556</c:v>
                </c:pt>
                <c:pt idx="333">
                  <c:v>9.544659688152743</c:v>
                </c:pt>
                <c:pt idx="334">
                  <c:v>9.514668469660986</c:v>
                </c:pt>
                <c:pt idx="335">
                  <c:v>9.4902211748687186</c:v>
                </c:pt>
                <c:pt idx="336">
                  <c:v>9.4703816775950571</c:v>
                </c:pt>
                <c:pt idx="337">
                  <c:v>9.455582167161694</c:v>
                </c:pt>
                <c:pt idx="338">
                  <c:v>9.436960484552543</c:v>
                </c:pt>
                <c:pt idx="339">
                  <c:v>9.4094147581228267</c:v>
                </c:pt>
                <c:pt idx="340">
                  <c:v>9.3857489681797919</c:v>
                </c:pt>
                <c:pt idx="341">
                  <c:v>9.3676557806480751</c:v>
                </c:pt>
                <c:pt idx="342">
                  <c:v>9.3526725624313265</c:v>
                </c:pt>
                <c:pt idx="343">
                  <c:v>9.3406518689424605</c:v>
                </c:pt>
                <c:pt idx="344">
                  <c:v>9.3254182658503453</c:v>
                </c:pt>
                <c:pt idx="345">
                  <c:v>9.3106793589523313</c:v>
                </c:pt>
                <c:pt idx="346">
                  <c:v>9.303134008380491</c:v>
                </c:pt>
                <c:pt idx="347">
                  <c:v>9.2980760309809636</c:v>
                </c:pt>
                <c:pt idx="348">
                  <c:v>9.2927994360545547</c:v>
                </c:pt>
                <c:pt idx="349">
                  <c:v>9.2867016035988463</c:v>
                </c:pt>
                <c:pt idx="350">
                  <c:v>9.2832675227427792</c:v>
                </c:pt>
                <c:pt idx="351">
                  <c:v>9.283221622377777</c:v>
                </c:pt>
                <c:pt idx="352">
                  <c:v>9.283128109406265</c:v>
                </c:pt>
                <c:pt idx="353">
                  <c:v>9.2804511192554724</c:v>
                </c:pt>
                <c:pt idx="354">
                  <c:v>9.2740141152093365</c:v>
                </c:pt>
                <c:pt idx="355">
                  <c:v>9.2716014124958264</c:v>
                </c:pt>
                <c:pt idx="356">
                  <c:v>9.271339239490068</c:v>
                </c:pt>
                <c:pt idx="357">
                  <c:v>9.2721020065655697</c:v>
                </c:pt>
                <c:pt idx="358">
                  <c:v>9.2684668801615473</c:v>
                </c:pt>
                <c:pt idx="359">
                  <c:v>9.2683008692312381</c:v>
                </c:pt>
                <c:pt idx="360">
                  <c:v>9.26792198782932</c:v>
                </c:pt>
                <c:pt idx="361">
                  <c:v>9.2681131769375984</c:v>
                </c:pt>
                <c:pt idx="362">
                  <c:v>9.2672668638586337</c:v>
                </c:pt>
                <c:pt idx="363">
                  <c:v>9.2668908944452184</c:v>
                </c:pt>
                <c:pt idx="364">
                  <c:v>9.2673843281963713</c:v>
                </c:pt>
                <c:pt idx="365">
                  <c:v>#N/A</c:v>
                </c:pt>
                <c:pt idx="366">
                  <c:v>#N/A</c:v>
                </c:pt>
              </c:numCache>
            </c:numRef>
          </c:yVal>
          <c:smooth val="1"/>
        </c:ser>
        <c:ser>
          <c:idx val="2"/>
          <c:order val="1"/>
          <c:tx>
            <c:v>推奨値（目安）岩橋1995</c:v>
          </c:tx>
          <c:spPr>
            <a:noFill/>
            <a:ln w="12700">
              <a:solidFill>
                <a:srgbClr val="FF0000"/>
              </a:solidFill>
              <a:prstDash val="dash"/>
            </a:ln>
            <a:effectLst/>
          </c:spPr>
          <c:marker>
            <c:symbol val="none"/>
          </c:marker>
          <c:xVal>
            <c:numRef>
              <c:f>年間!$T$4:$T$15</c:f>
              <c:numCache>
                <c:formatCode>m"月"d"日"</c:formatCode>
                <c:ptCount val="12"/>
                <c:pt idx="0">
                  <c:v>15</c:v>
                </c:pt>
                <c:pt idx="1">
                  <c:v>46</c:v>
                </c:pt>
                <c:pt idx="2">
                  <c:v>75</c:v>
                </c:pt>
                <c:pt idx="3">
                  <c:v>106</c:v>
                </c:pt>
                <c:pt idx="4">
                  <c:v>136</c:v>
                </c:pt>
                <c:pt idx="5">
                  <c:v>167</c:v>
                </c:pt>
                <c:pt idx="6">
                  <c:v>197</c:v>
                </c:pt>
                <c:pt idx="7">
                  <c:v>228</c:v>
                </c:pt>
                <c:pt idx="8">
                  <c:v>259</c:v>
                </c:pt>
                <c:pt idx="9">
                  <c:v>289</c:v>
                </c:pt>
                <c:pt idx="10">
                  <c:v>320</c:v>
                </c:pt>
                <c:pt idx="11">
                  <c:v>336</c:v>
                </c:pt>
              </c:numCache>
            </c:numRef>
          </c:xVal>
          <c:yVal>
            <c:numRef>
              <c:f>年間!$U$4:$U$15</c:f>
              <c:numCache>
                <c:formatCode xml:space="preserve">0.0000_ </c:formatCode>
                <c:ptCount val="12"/>
                <c:pt idx="0">
                  <c:v>8</c:v>
                </c:pt>
                <c:pt idx="1">
                  <c:v>10</c:v>
                </c:pt>
                <c:pt idx="2">
                  <c:v>20</c:v>
                </c:pt>
                <c:pt idx="3">
                  <c:v>35</c:v>
                </c:pt>
                <c:pt idx="4">
                  <c:v>35</c:v>
                </c:pt>
                <c:pt idx="5">
                  <c:v>28</c:v>
                </c:pt>
                <c:pt idx="6">
                  <c:v>30</c:v>
                </c:pt>
                <c:pt idx="7">
                  <c:v>35</c:v>
                </c:pt>
                <c:pt idx="8">
                  <c:v>32</c:v>
                </c:pt>
                <c:pt idx="9">
                  <c:v>28</c:v>
                </c:pt>
                <c:pt idx="10">
                  <c:v>17</c:v>
                </c:pt>
                <c:pt idx="11">
                  <c:v>8.5</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max val="370"/>
          <c:min val="1"/>
        </c:scaling>
        <c:delete val="0"/>
        <c:axPos val="b"/>
        <c:numFmt formatCode="m/d;@" sourceLinked="0"/>
        <c:majorTickMark val="in"/>
        <c:minorTickMark val="none"/>
        <c:tickLblPos val="nextTo"/>
        <c:spPr>
          <a:noFill/>
          <a:ln>
            <a:no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a:solidFill>
                <a:schemeClr val="tx1"/>
              </a:solidFill>
              <a:latin typeface="ＭＳ ゴシック"/>
              <a:ea typeface="ＭＳ ゴシック"/>
            </a:endParaRPr>
          </a:p>
        </c:txPr>
        <c:crossAx val="2"/>
        <c:crosses val="autoZero"/>
        <c:majorUnit val="60"/>
      </c:valAx>
      <c:valAx>
        <c:axId val="2"/>
        <c:scaling>
          <c:orientation val="minMax"/>
          <c:min val="0"/>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土壌中無機態窒素含有量推定値（mgN/100g</a:t>
                </a:r>
                <a:r>
                  <a:rPr kumimoji="0" lang="ja-JP" altLang="en-US" sz="1200" b="0" i="0" u="none" strike="noStrike" kern="1200" baseline="-25000">
                    <a:solidFill>
                      <a:schemeClr val="tx1"/>
                    </a:solidFill>
                    <a:latin typeface="ＭＳ ゴシック"/>
                    <a:ea typeface="ＭＳ ゴシック"/>
                    <a:cs typeface="+mn-cs"/>
                  </a:rPr>
                  <a:t>乾土</a:t>
                </a:r>
                <a:r>
                  <a:rPr kumimoji="0" lang="ja-JP" altLang="en-US" sz="1200" b="0" i="0" u="none" strike="noStrike" kern="1200" baseline="0">
                    <a:solidFill>
                      <a:schemeClr val="tx1"/>
                    </a:solidFill>
                    <a:latin typeface="ＭＳ ゴシック"/>
                    <a:ea typeface="ＭＳ ゴシック"/>
                    <a:cs typeface="+mn-cs"/>
                  </a:rPr>
                  <a:t>）</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5.6717947514384842e-006"/>
              <c:y val="3.8004624421947256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At val="1"/>
      </c:valAx>
      <c:spPr>
        <a:noFill/>
        <a:ln>
          <a:solidFill>
            <a:schemeClr val="tx1"/>
          </a:solidFill>
        </a:ln>
        <a:effectLst/>
      </c:spPr>
    </c:plotArea>
    <c:legend>
      <c:legendPos val="r"/>
      <c:layout>
        <c:manualLayout>
          <c:xMode val="edge"/>
          <c:yMode val="edge"/>
          <c:x val="0.82712369597615498"/>
          <c:y val="8.9947089947089942e-002"/>
          <c:w val="0.17287630402384502"/>
          <c:h val="0.65343915343915349"/>
        </c:manualLayout>
      </c:layout>
      <c:overlay val="0"/>
      <c:spPr>
        <a:noFill/>
        <a:ln>
          <a:noFill/>
        </a:ln>
        <a:effectLst/>
      </c:spPr>
      <c:txPr>
        <a:bodyPr rot="0" spcFirstLastPara="1" vertOverflow="overflow" horzOverflow="overflow" wrap="square" anchor="ctr" anchorCtr="1"/>
        <a:lstStyle/>
        <a:p>
          <a:pPr algn="ctr" rtl="0">
            <a:defRPr kumimoji="0" lang="ja-JP" altLang="en-US" sz="1000" kern="1200">
              <a:solidFill>
                <a:schemeClr val="tx1">
                  <a:lumMod val="65000"/>
                  <a:lumOff val="35000"/>
                </a:schemeClr>
              </a:solidFill>
              <a:latin typeface="ＭＳ ゴシック"/>
              <a:ea typeface="ＭＳ ゴシック"/>
              <a:cs typeface="+mn-cs"/>
            </a:defRPr>
          </a:pPr>
          <a:endParaRPr lang="ja-JP" altLang="en-US"/>
        </a:p>
      </c:txPr>
    </c:legend>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土壌中窒素含有量と茶樹の窒素吸収の年間変動(推定)</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0918773675717976"/>
          <c:y val="0.91004041161521476"/>
        </c:manualLayout>
      </c:layout>
      <c:overlay val="0"/>
      <c:spPr>
        <a:noFill/>
        <a:ln>
          <a:noFill/>
        </a:ln>
        <a:effectLst/>
      </c:spPr>
    </c:title>
    <c:autoTitleDeleted val="0"/>
    <c:plotArea>
      <c:layout>
        <c:manualLayout>
          <c:layoutTarget val="inner"/>
          <c:xMode val="edge"/>
          <c:yMode val="edge"/>
          <c:x val="0.15343915343915343"/>
          <c:y val="3.4727256315182822e-002"/>
          <c:w val="0.65476190476190477"/>
          <c:h val="0.74305052146259498"/>
        </c:manualLayout>
      </c:layout>
      <c:scatterChart>
        <c:scatterStyle val="marker"/>
        <c:varyColors val="0"/>
        <c:ser>
          <c:idx val="2"/>
          <c:order val="0"/>
          <c:tx>
            <c:v>推奨値（目安）</c:v>
          </c:tx>
          <c:spPr>
            <a:noFill/>
            <a:ln>
              <a:solidFill>
                <a:srgbClr val="FF0000"/>
              </a:solidFill>
              <a:prstDash val="dash"/>
            </a:ln>
            <a:effectLst/>
          </c:spPr>
          <c:marker>
            <c:symbol val="none"/>
          </c:marker>
          <c:xVal>
            <c:numRef>
              <c:f>年間!$T$4:$T$16</c:f>
              <c:numCache>
                <c:formatCode>m"月"d"日"</c:formatCode>
                <c:ptCount val="13"/>
                <c:pt idx="0">
                  <c:v>15</c:v>
                </c:pt>
                <c:pt idx="1">
                  <c:v>46</c:v>
                </c:pt>
                <c:pt idx="2">
                  <c:v>75</c:v>
                </c:pt>
                <c:pt idx="3">
                  <c:v>106</c:v>
                </c:pt>
                <c:pt idx="4">
                  <c:v>136</c:v>
                </c:pt>
                <c:pt idx="5">
                  <c:v>167</c:v>
                </c:pt>
                <c:pt idx="6">
                  <c:v>197</c:v>
                </c:pt>
                <c:pt idx="7">
                  <c:v>228</c:v>
                </c:pt>
                <c:pt idx="8">
                  <c:v>259</c:v>
                </c:pt>
                <c:pt idx="9">
                  <c:v>289</c:v>
                </c:pt>
                <c:pt idx="10">
                  <c:v>320</c:v>
                </c:pt>
                <c:pt idx="11">
                  <c:v>336</c:v>
                </c:pt>
                <c:pt idx="12">
                  <c:v>365</c:v>
                </c:pt>
              </c:numCache>
            </c:numRef>
          </c:xVal>
          <c:yVal>
            <c:numRef>
              <c:f>年間!$U$4:$U$16</c:f>
              <c:numCache>
                <c:formatCode xml:space="preserve">0.0000_ </c:formatCode>
                <c:ptCount val="13"/>
                <c:pt idx="0">
                  <c:v>8</c:v>
                </c:pt>
                <c:pt idx="1">
                  <c:v>10</c:v>
                </c:pt>
                <c:pt idx="2">
                  <c:v>20</c:v>
                </c:pt>
                <c:pt idx="3">
                  <c:v>35</c:v>
                </c:pt>
                <c:pt idx="4">
                  <c:v>35</c:v>
                </c:pt>
                <c:pt idx="5">
                  <c:v>28</c:v>
                </c:pt>
                <c:pt idx="6">
                  <c:v>30</c:v>
                </c:pt>
                <c:pt idx="7">
                  <c:v>35</c:v>
                </c:pt>
                <c:pt idx="8">
                  <c:v>32</c:v>
                </c:pt>
                <c:pt idx="9">
                  <c:v>28</c:v>
                </c:pt>
                <c:pt idx="10">
                  <c:v>17</c:v>
                </c:pt>
                <c:pt idx="11">
                  <c:v>8.5</c:v>
                </c:pt>
                <c:pt idx="12">
                  <c:v>7</c:v>
                </c:pt>
              </c:numCache>
            </c:numRef>
          </c:yVal>
          <c:smooth val="1"/>
        </c:ser>
        <c:ser>
          <c:idx val="0"/>
          <c:order val="1"/>
          <c:tx>
            <c:v>土壌中の無機態窒素含有量（推定）</c:v>
          </c:tx>
          <c:spPr>
            <a:noFill/>
            <a:ln w="25400">
              <a:solidFill>
                <a:schemeClr val="tx1"/>
              </a:solidFill>
              <a:prstDash val="sysDot"/>
            </a:ln>
            <a:effectLst/>
          </c:spPr>
          <c:marker>
            <c:symbol val="none"/>
          </c:marker>
          <c:xVal>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xVal>
          <c:yVal>
            <c:numRef>
              <c:f>年間!$W$4:$W$370</c:f>
              <c:numCache>
                <c:formatCode>General</c:formatCode>
                <c:ptCount val="367"/>
                <c:pt idx="0">
                  <c:v>6.9971776118943767</c:v>
                </c:pt>
                <c:pt idx="1">
                  <c:v>6.9945046514879641</c:v>
                </c:pt>
                <c:pt idx="2">
                  <c:v>6.9925343098241228</c:v>
                </c:pt>
                <c:pt idx="3">
                  <c:v>6.9905792987757227</c:v>
                </c:pt>
                <c:pt idx="4">
                  <c:v>6.9877687550629384</c:v>
                </c:pt>
                <c:pt idx="5">
                  <c:v>6.9865708081808631</c:v>
                </c:pt>
                <c:pt idx="6">
                  <c:v>6.9840032306376045</c:v>
                </c:pt>
                <c:pt idx="7">
                  <c:v>6.9829713667111823</c:v>
                </c:pt>
                <c:pt idx="8">
                  <c:v>6.981249439767832</c:v>
                </c:pt>
                <c:pt idx="9">
                  <c:v>6.9785507320068696</c:v>
                </c:pt>
                <c:pt idx="10">
                  <c:v>6.9751628640376317</c:v>
                </c:pt>
                <c:pt idx="11">
                  <c:v>6.9724505338512479</c:v>
                </c:pt>
                <c:pt idx="12">
                  <c:v>6.9690755477076447</c:v>
                </c:pt>
                <c:pt idx="13">
                  <c:v>6.9651407667643301</c:v>
                </c:pt>
                <c:pt idx="14">
                  <c:v>6.9503372981780505</c:v>
                </c:pt>
                <c:pt idx="15">
                  <c:v>6.9462816362118822</c:v>
                </c:pt>
                <c:pt idx="16">
                  <c:v>6.9425112321946783</c:v>
                </c:pt>
                <c:pt idx="17">
                  <c:v>6.9397260927871471</c:v>
                </c:pt>
                <c:pt idx="18">
                  <c:v>6.9370825873285771</c:v>
                </c:pt>
                <c:pt idx="19">
                  <c:v>6.9369123782747657</c:v>
                </c:pt>
                <c:pt idx="20">
                  <c:v>6.9343384807700854</c:v>
                </c:pt>
                <c:pt idx="21">
                  <c:v>6.9219239864908024</c:v>
                </c:pt>
                <c:pt idx="22">
                  <c:v>6.9153258710263525</c:v>
                </c:pt>
                <c:pt idx="23">
                  <c:v>6.9137678048575149</c:v>
                </c:pt>
                <c:pt idx="24">
                  <c:v>6.9107844779309993</c:v>
                </c:pt>
                <c:pt idx="25">
                  <c:v>6.9095709728414718</c:v>
                </c:pt>
                <c:pt idx="26">
                  <c:v>6.9064225651431022</c:v>
                </c:pt>
                <c:pt idx="27">
                  <c:v>6.9036625431731986</c:v>
                </c:pt>
                <c:pt idx="28">
                  <c:v>6.9018071595977357</c:v>
                </c:pt>
                <c:pt idx="29">
                  <c:v>6.8998185450966005</c:v>
                </c:pt>
                <c:pt idx="30">
                  <c:v>6.8962405678741954</c:v>
                </c:pt>
                <c:pt idx="31">
                  <c:v>6.8832462688476834</c:v>
                </c:pt>
                <c:pt idx="32">
                  <c:v>6.8742867005104937</c:v>
                </c:pt>
                <c:pt idx="33">
                  <c:v>6.8726776966380196</c:v>
                </c:pt>
                <c:pt idx="34">
                  <c:v>6.8699418471644194</c:v>
                </c:pt>
                <c:pt idx="35">
                  <c:v>6.8683051298999898</c:v>
                </c:pt>
                <c:pt idx="36">
                  <c:v>6.866083294911058</c:v>
                </c:pt>
                <c:pt idx="37">
                  <c:v>6.8614910771753017</c:v>
                </c:pt>
                <c:pt idx="38">
                  <c:v>6.8580439349486282</c:v>
                </c:pt>
                <c:pt idx="39">
                  <c:v>6.8541079827043943</c:v>
                </c:pt>
                <c:pt idx="40">
                  <c:v>7.3502134612793357</c:v>
                </c:pt>
                <c:pt idx="41">
                  <c:v>7.8568975992296082</c:v>
                </c:pt>
                <c:pt idx="42">
                  <c:v>8.3629663411841033</c:v>
                </c:pt>
                <c:pt idx="43">
                  <c:v>8.8595802895886777</c:v>
                </c:pt>
                <c:pt idx="44">
                  <c:v>9.3307028515772199</c:v>
                </c:pt>
                <c:pt idx="45">
                  <c:v>9.5938367848095627</c:v>
                </c:pt>
                <c:pt idx="46">
                  <c:v>10.048291314642491</c:v>
                </c:pt>
                <c:pt idx="47">
                  <c:v>10.467908646695566</c:v>
                </c:pt>
                <c:pt idx="48">
                  <c:v>10.890626098125756</c:v>
                </c:pt>
                <c:pt idx="49">
                  <c:v>11.122623288099955</c:v>
                </c:pt>
                <c:pt idx="50">
                  <c:v>11.537771322106966</c:v>
                </c:pt>
                <c:pt idx="51">
                  <c:v>11.944766725046829</c:v>
                </c:pt>
                <c:pt idx="52">
                  <c:v>12.342994012201297</c:v>
                </c:pt>
                <c:pt idx="53">
                  <c:v>12.728734603168427</c:v>
                </c:pt>
                <c:pt idx="54">
                  <c:v>13.091829612634918</c:v>
                </c:pt>
                <c:pt idx="55">
                  <c:v>13.456752920218079</c:v>
                </c:pt>
                <c:pt idx="56">
                  <c:v>13.818458004514179</c:v>
                </c:pt>
                <c:pt idx="57">
                  <c:v>14.16439426527274</c:v>
                </c:pt>
                <c:pt idx="58">
                  <c:v>14.501793871879411</c:v>
                </c:pt>
                <c:pt idx="59">
                  <c:v>14.820388616590566</c:v>
                </c:pt>
                <c:pt idx="60">
                  <c:v>15.095841262907603</c:v>
                </c:pt>
                <c:pt idx="61">
                  <c:v>15.421477663635685</c:v>
                </c:pt>
                <c:pt idx="62">
                  <c:v>15.740690459279488</c:v>
                </c:pt>
                <c:pt idx="63">
                  <c:v>16.05870959626867</c:v>
                </c:pt>
                <c:pt idx="64">
                  <c:v>16.36683991076557</c:v>
                </c:pt>
                <c:pt idx="65">
                  <c:v>16.663072765157473</c:v>
                </c:pt>
                <c:pt idx="66">
                  <c:v>16.952839605872231</c:v>
                </c:pt>
                <c:pt idx="67">
                  <c:v>17.213330230656467</c:v>
                </c:pt>
                <c:pt idx="68">
                  <c:v>17.440017850367553</c:v>
                </c:pt>
                <c:pt idx="69">
                  <c:v>17.681768591277695</c:v>
                </c:pt>
                <c:pt idx="70">
                  <c:v>17.936145537913436</c:v>
                </c:pt>
                <c:pt idx="71">
                  <c:v>17.943755167569826</c:v>
                </c:pt>
                <c:pt idx="72">
                  <c:v>18.121333576325437</c:v>
                </c:pt>
                <c:pt idx="73">
                  <c:v>18.320912729017166</c:v>
                </c:pt>
                <c:pt idx="74">
                  <c:v>18.437341700934496</c:v>
                </c:pt>
                <c:pt idx="75">
                  <c:v>18.510827642275515</c:v>
                </c:pt>
                <c:pt idx="76">
                  <c:v>18.500068699085773</c:v>
                </c:pt>
                <c:pt idx="77">
                  <c:v>18.663701489349577</c:v>
                </c:pt>
                <c:pt idx="78">
                  <c:v>20.160145583107976</c:v>
                </c:pt>
                <c:pt idx="79">
                  <c:v>21.323477347294578</c:v>
                </c:pt>
                <c:pt idx="80">
                  <c:v>22.669733146953575</c:v>
                </c:pt>
                <c:pt idx="81">
                  <c:v>23.926521394010603</c:v>
                </c:pt>
                <c:pt idx="82">
                  <c:v>25.24662238932488</c:v>
                </c:pt>
                <c:pt idx="83">
                  <c:v>26.528232480394738</c:v>
                </c:pt>
                <c:pt idx="84">
                  <c:v>27.38968028843167</c:v>
                </c:pt>
                <c:pt idx="85">
                  <c:v>28.307543121628775</c:v>
                </c:pt>
                <c:pt idx="86">
                  <c:v>29.104858700195052</c:v>
                </c:pt>
                <c:pt idx="87">
                  <c:v>30.078930722625437</c:v>
                </c:pt>
                <c:pt idx="88">
                  <c:v>30.73867887493105</c:v>
                </c:pt>
                <c:pt idx="89">
                  <c:v>31.503499368756223</c:v>
                </c:pt>
                <c:pt idx="90">
                  <c:v>32.343738896822231</c:v>
                </c:pt>
                <c:pt idx="91">
                  <c:v>33.087208732563937</c:v>
                </c:pt>
                <c:pt idx="92">
                  <c:v>33.797392108168481</c:v>
                </c:pt>
                <c:pt idx="93">
                  <c:v>34.3213833931122</c:v>
                </c:pt>
                <c:pt idx="94">
                  <c:v>34.997205176118413</c:v>
                </c:pt>
                <c:pt idx="95">
                  <c:v>35.701881353391329</c:v>
                </c:pt>
                <c:pt idx="96">
                  <c:v>36.114742288551199</c:v>
                </c:pt>
                <c:pt idx="97">
                  <c:v>36.635143592940047</c:v>
                </c:pt>
                <c:pt idx="98">
                  <c:v>37.096901962538624</c:v>
                </c:pt>
                <c:pt idx="99">
                  <c:v>37.351290858117267</c:v>
                </c:pt>
                <c:pt idx="100">
                  <c:v>37.772489869756512</c:v>
                </c:pt>
                <c:pt idx="101">
                  <c:v>38.164037168592088</c:v>
                </c:pt>
                <c:pt idx="102">
                  <c:v>38.307571850473948</c:v>
                </c:pt>
                <c:pt idx="103">
                  <c:v>38.562421122283325</c:v>
                </c:pt>
                <c:pt idx="104">
                  <c:v>38.701408721472419</c:v>
                </c:pt>
                <c:pt idx="105">
                  <c:v>38.94065637684831</c:v>
                </c:pt>
                <c:pt idx="106">
                  <c:v>38.780926931741817</c:v>
                </c:pt>
                <c:pt idx="107">
                  <c:v>39.015252448867997</c:v>
                </c:pt>
                <c:pt idx="108">
                  <c:v>39.230138132260883</c:v>
                </c:pt>
                <c:pt idx="109">
                  <c:v>39.44279070680038</c:v>
                </c:pt>
                <c:pt idx="110">
                  <c:v>39.571906417012897</c:v>
                </c:pt>
                <c:pt idx="111">
                  <c:v>39.732697172218948</c:v>
                </c:pt>
                <c:pt idx="112">
                  <c:v>39.411225243611817</c:v>
                </c:pt>
                <c:pt idx="113">
                  <c:v>39.323076954841987</c:v>
                </c:pt>
                <c:pt idx="114">
                  <c:v>39.161103725510891</c:v>
                </c:pt>
                <c:pt idx="115">
                  <c:v>38.847775587354285</c:v>
                </c:pt>
                <c:pt idx="116">
                  <c:v>38.748758319781061</c:v>
                </c:pt>
                <c:pt idx="117">
                  <c:v>38.860638582706763</c:v>
                </c:pt>
                <c:pt idx="118">
                  <c:v>38.587404655090225</c:v>
                </c:pt>
                <c:pt idx="119">
                  <c:v>38.604270125114738</c:v>
                </c:pt>
                <c:pt idx="120">
                  <c:v>38.484929727609483</c:v>
                </c:pt>
                <c:pt idx="121">
                  <c:v>38.280907500995085</c:v>
                </c:pt>
                <c:pt idx="122">
                  <c:v>38.212157657109202</c:v>
                </c:pt>
                <c:pt idx="123">
                  <c:v>37.954436190274414</c:v>
                </c:pt>
                <c:pt idx="124">
                  <c:v>37.615203847541352</c:v>
                </c:pt>
                <c:pt idx="125">
                  <c:v>37.514779904967071</c:v>
                </c:pt>
                <c:pt idx="126">
                  <c:v>37.061697162886674</c:v>
                </c:pt>
                <c:pt idx="127">
                  <c:v>36.802220765627681</c:v>
                </c:pt>
                <c:pt idx="128">
                  <c:v>36.512186581355529</c:v>
                </c:pt>
                <c:pt idx="129">
                  <c:v>36.431251531956164</c:v>
                </c:pt>
                <c:pt idx="130">
                  <c:v>36.170725143053829</c:v>
                </c:pt>
                <c:pt idx="131">
                  <c:v>36.023002060787242</c:v>
                </c:pt>
                <c:pt idx="132">
                  <c:v>34.800124391613011</c:v>
                </c:pt>
                <c:pt idx="133">
                  <c:v>34.768665381531775</c:v>
                </c:pt>
                <c:pt idx="134">
                  <c:v>34.528705500052759</c:v>
                </c:pt>
                <c:pt idx="135">
                  <c:v>34.261717187931637</c:v>
                </c:pt>
                <c:pt idx="136">
                  <c:v>33.686719642948006</c:v>
                </c:pt>
                <c:pt idx="137">
                  <c:v>33.169490790580419</c:v>
                </c:pt>
                <c:pt idx="138">
                  <c:v>32.38124979210933</c:v>
                </c:pt>
                <c:pt idx="139">
                  <c:v>33.086107954751199</c:v>
                </c:pt>
                <c:pt idx="140">
                  <c:v>33.820331330405381</c:v>
                </c:pt>
                <c:pt idx="141">
                  <c:v>34.603183421690595</c:v>
                </c:pt>
                <c:pt idx="142">
                  <c:v>35.091454568434507</c:v>
                </c:pt>
                <c:pt idx="143">
                  <c:v>35.581638561565171</c:v>
                </c:pt>
                <c:pt idx="144">
                  <c:v>36.014869416070482</c:v>
                </c:pt>
                <c:pt idx="145">
                  <c:v>36.316815539621373</c:v>
                </c:pt>
                <c:pt idx="146">
                  <c:v>36.127802996817742</c:v>
                </c:pt>
                <c:pt idx="147">
                  <c:v>36.509333918759836</c:v>
                </c:pt>
                <c:pt idx="148">
                  <c:v>36.859182411548787</c:v>
                </c:pt>
                <c:pt idx="149">
                  <c:v>37.191151652063404</c:v>
                </c:pt>
                <c:pt idx="150">
                  <c:v>37.527341658345293</c:v>
                </c:pt>
                <c:pt idx="151">
                  <c:v>37.927102762641923</c:v>
                </c:pt>
                <c:pt idx="152">
                  <c:v>37.96182198170213</c:v>
                </c:pt>
                <c:pt idx="153">
                  <c:v>38.138248709189213</c:v>
                </c:pt>
                <c:pt idx="154">
                  <c:v>37.673203274136036</c:v>
                </c:pt>
                <c:pt idx="155">
                  <c:v>37.314339598858894</c:v>
                </c:pt>
                <c:pt idx="156">
                  <c:v>37.097365229617814</c:v>
                </c:pt>
                <c:pt idx="157">
                  <c:v>37.080358809675459</c:v>
                </c:pt>
                <c:pt idx="158">
                  <c:v>37.082355854829672</c:v>
                </c:pt>
                <c:pt idx="159">
                  <c:v>36.91930618089178</c:v>
                </c:pt>
                <c:pt idx="160">
                  <c:v>36.895503507947225</c:v>
                </c:pt>
                <c:pt idx="161">
                  <c:v>36.832293137965863</c:v>
                </c:pt>
                <c:pt idx="162">
                  <c:v>36.758948403044599</c:v>
                </c:pt>
                <c:pt idx="163">
                  <c:v>36.532279422100757</c:v>
                </c:pt>
                <c:pt idx="164">
                  <c:v>36.388743662948883</c:v>
                </c:pt>
                <c:pt idx="165">
                  <c:v>36.265590846568017</c:v>
                </c:pt>
                <c:pt idx="166">
                  <c:v>35.758899851799228</c:v>
                </c:pt>
                <c:pt idx="167">
                  <c:v>35.282712834358264</c:v>
                </c:pt>
                <c:pt idx="168">
                  <c:v>35.020727928536374</c:v>
                </c:pt>
                <c:pt idx="169">
                  <c:v>33.906874408247027</c:v>
                </c:pt>
                <c:pt idx="170">
                  <c:v>33.577767672297689</c:v>
                </c:pt>
                <c:pt idx="171">
                  <c:v>33.253726731444857</c:v>
                </c:pt>
                <c:pt idx="172">
                  <c:v>33.037710757955537</c:v>
                </c:pt>
                <c:pt idx="173">
                  <c:v>32.917603245658157</c:v>
                </c:pt>
                <c:pt idx="174">
                  <c:v>32.70194425211541</c:v>
                </c:pt>
                <c:pt idx="175">
                  <c:v>32.351618821180438</c:v>
                </c:pt>
                <c:pt idx="176">
                  <c:v>32.074673989049046</c:v>
                </c:pt>
                <c:pt idx="177">
                  <c:v>30.832026448354355</c:v>
                </c:pt>
                <c:pt idx="178">
                  <c:v>30.115320046256649</c:v>
                </c:pt>
                <c:pt idx="179">
                  <c:v>29.325661338965034</c:v>
                </c:pt>
                <c:pt idx="180">
                  <c:v>29.20514590846544</c:v>
                </c:pt>
                <c:pt idx="181">
                  <c:v>30.534505330013285</c:v>
                </c:pt>
                <c:pt idx="182">
                  <c:v>31.075196110293099</c:v>
                </c:pt>
                <c:pt idx="183">
                  <c:v>32.386829642698181</c:v>
                </c:pt>
                <c:pt idx="184">
                  <c:v>33.59158392863543</c:v>
                </c:pt>
                <c:pt idx="185">
                  <c:v>34.227081474261624</c:v>
                </c:pt>
                <c:pt idx="186">
                  <c:v>34.231350882300212</c:v>
                </c:pt>
                <c:pt idx="187">
                  <c:v>34.300096501946271</c:v>
                </c:pt>
                <c:pt idx="188">
                  <c:v>34.355455791883308</c:v>
                </c:pt>
                <c:pt idx="189">
                  <c:v>33.696569162108638</c:v>
                </c:pt>
                <c:pt idx="190">
                  <c:v>33.372482682344923</c:v>
                </c:pt>
                <c:pt idx="191">
                  <c:v>33.163617213603686</c:v>
                </c:pt>
                <c:pt idx="192">
                  <c:v>33.161828109418479</c:v>
                </c:pt>
                <c:pt idx="193">
                  <c:v>33.132977690261917</c:v>
                </c:pt>
                <c:pt idx="194">
                  <c:v>33.045788634861168</c:v>
                </c:pt>
                <c:pt idx="195">
                  <c:v>32.543064995023336</c:v>
                </c:pt>
                <c:pt idx="196">
                  <c:v>31.983736760175766</c:v>
                </c:pt>
                <c:pt idx="197">
                  <c:v>31.222485692892025</c:v>
                </c:pt>
                <c:pt idx="198">
                  <c:v>30.567499614495418</c:v>
                </c:pt>
                <c:pt idx="199">
                  <c:v>29.853683486173583</c:v>
                </c:pt>
                <c:pt idx="200">
                  <c:v>29.266279477147609</c:v>
                </c:pt>
                <c:pt idx="201">
                  <c:v>28.68849904847065</c:v>
                </c:pt>
                <c:pt idx="202">
                  <c:v>28.093067227058459</c:v>
                </c:pt>
                <c:pt idx="203">
                  <c:v>27.462390774035409</c:v>
                </c:pt>
                <c:pt idx="204">
                  <c:v>27.036079098557224</c:v>
                </c:pt>
                <c:pt idx="205">
                  <c:v>26.614376851445464</c:v>
                </c:pt>
                <c:pt idx="206">
                  <c:v>26.236608254638774</c:v>
                </c:pt>
                <c:pt idx="207">
                  <c:v>25.971282651453517</c:v>
                </c:pt>
                <c:pt idx="208">
                  <c:v>25.764159626521799</c:v>
                </c:pt>
                <c:pt idx="209">
                  <c:v>24.968403207760939</c:v>
                </c:pt>
                <c:pt idx="210">
                  <c:v>24.473858584690124</c:v>
                </c:pt>
                <c:pt idx="211">
                  <c:v>24.160850973075298</c:v>
                </c:pt>
                <c:pt idx="212">
                  <c:v>24.028461505643179</c:v>
                </c:pt>
                <c:pt idx="213">
                  <c:v>24.055960816482905</c:v>
                </c:pt>
                <c:pt idx="214">
                  <c:v>24.167126861070468</c:v>
                </c:pt>
                <c:pt idx="215">
                  <c:v>24.319018217289145</c:v>
                </c:pt>
                <c:pt idx="216">
                  <c:v>24.461108828207095</c:v>
                </c:pt>
                <c:pt idx="217">
                  <c:v>24.346537651066683</c:v>
                </c:pt>
                <c:pt idx="218">
                  <c:v>24.414268207234937</c:v>
                </c:pt>
                <c:pt idx="219">
                  <c:v>24.412949577337027</c:v>
                </c:pt>
                <c:pt idx="220">
                  <c:v>24.179082517843351</c:v>
                </c:pt>
                <c:pt idx="221">
                  <c:v>24.142680719847149</c:v>
                </c:pt>
                <c:pt idx="222">
                  <c:v>24.008259941910733</c:v>
                </c:pt>
                <c:pt idx="223">
                  <c:v>22.679104182016474</c:v>
                </c:pt>
                <c:pt idx="224">
                  <c:v>21.848267445007934</c:v>
                </c:pt>
                <c:pt idx="225">
                  <c:v>21.359821042828305</c:v>
                </c:pt>
                <c:pt idx="226">
                  <c:v>21.072319558399521</c:v>
                </c:pt>
                <c:pt idx="227">
                  <c:v>20.857696432063214</c:v>
                </c:pt>
                <c:pt idx="228">
                  <c:v>20.514277577386128</c:v>
                </c:pt>
                <c:pt idx="229">
                  <c:v>20.004557713798519</c:v>
                </c:pt>
                <c:pt idx="230">
                  <c:v>19.563230613694746</c:v>
                </c:pt>
                <c:pt idx="231">
                  <c:v>21.100144214962242</c:v>
                </c:pt>
                <c:pt idx="232">
                  <c:v>22.754042209482037</c:v>
                </c:pt>
                <c:pt idx="233">
                  <c:v>24.268689146417103</c:v>
                </c:pt>
                <c:pt idx="234">
                  <c:v>25.623677173249995</c:v>
                </c:pt>
                <c:pt idx="235">
                  <c:v>26.859840059592088</c:v>
                </c:pt>
                <c:pt idx="236">
                  <c:v>28.098238937574884</c:v>
                </c:pt>
                <c:pt idx="237">
                  <c:v>28.893688425994331</c:v>
                </c:pt>
                <c:pt idx="238">
                  <c:v>29.759060780416966</c:v>
                </c:pt>
                <c:pt idx="239">
                  <c:v>29.550841354978303</c:v>
                </c:pt>
                <c:pt idx="240">
                  <c:v>30.132461667851818</c:v>
                </c:pt>
                <c:pt idx="241">
                  <c:v>30.455580541281105</c:v>
                </c:pt>
                <c:pt idx="242">
                  <c:v>31.082761210892539</c:v>
                </c:pt>
                <c:pt idx="243">
                  <c:v>29.890185563207165</c:v>
                </c:pt>
                <c:pt idx="244">
                  <c:v>30.088121042812979</c:v>
                </c:pt>
                <c:pt idx="245">
                  <c:v>30.019108399661576</c:v>
                </c:pt>
                <c:pt idx="246">
                  <c:v>30.148430999774579</c:v>
                </c:pt>
                <c:pt idx="247">
                  <c:v>29.096968159895688</c:v>
                </c:pt>
                <c:pt idx="248">
                  <c:v>29.280096497553366</c:v>
                </c:pt>
                <c:pt idx="249">
                  <c:v>29.260970135315539</c:v>
                </c:pt>
                <c:pt idx="250">
                  <c:v>28.951848135174792</c:v>
                </c:pt>
                <c:pt idx="251">
                  <c:v>28.885130993067154</c:v>
                </c:pt>
                <c:pt idx="252">
                  <c:v>28.948865499689649</c:v>
                </c:pt>
                <c:pt idx="253">
                  <c:v>28.835881231044208</c:v>
                </c:pt>
                <c:pt idx="254">
                  <c:v>28.745855132465294</c:v>
                </c:pt>
                <c:pt idx="255">
                  <c:v>28.346864624562336</c:v>
                </c:pt>
                <c:pt idx="256">
                  <c:v>28.292806462621382</c:v>
                </c:pt>
                <c:pt idx="257">
                  <c:v>28.219731228347708</c:v>
                </c:pt>
                <c:pt idx="258">
                  <c:v>28.21261987053116</c:v>
                </c:pt>
                <c:pt idx="259">
                  <c:v>28.094260062800661</c:v>
                </c:pt>
                <c:pt idx="260">
                  <c:v>27.500727718170818</c:v>
                </c:pt>
                <c:pt idx="261">
                  <c:v>27.225986954418911</c:v>
                </c:pt>
                <c:pt idx="262">
                  <c:v>27.003496537677158</c:v>
                </c:pt>
                <c:pt idx="263">
                  <c:v>26.560121455824291</c:v>
                </c:pt>
                <c:pt idx="264">
                  <c:v>26.178151900240987</c:v>
                </c:pt>
                <c:pt idx="265">
                  <c:v>24.487202549873174</c:v>
                </c:pt>
                <c:pt idx="266">
                  <c:v>23.474444945030346</c:v>
                </c:pt>
                <c:pt idx="267">
                  <c:v>22.666632871545371</c:v>
                </c:pt>
                <c:pt idx="268">
                  <c:v>22.113456234614784</c:v>
                </c:pt>
                <c:pt idx="269">
                  <c:v>21.815971129463733</c:v>
                </c:pt>
                <c:pt idx="270">
                  <c:v>21.625572844569142</c:v>
                </c:pt>
                <c:pt idx="271">
                  <c:v>21.513733897297602</c:v>
                </c:pt>
                <c:pt idx="272">
                  <c:v>21.280590698601586</c:v>
                </c:pt>
                <c:pt idx="273">
                  <c:v>20.980321693112629</c:v>
                </c:pt>
                <c:pt idx="274">
                  <c:v>20.638567906732305</c:v>
                </c:pt>
                <c:pt idx="275">
                  <c:v>20.223954452114981</c:v>
                </c:pt>
                <c:pt idx="276">
                  <c:v>19.908052251486858</c:v>
                </c:pt>
                <c:pt idx="277">
                  <c:v>19.635889142007215</c:v>
                </c:pt>
                <c:pt idx="278">
                  <c:v>19.223040982363599</c:v>
                </c:pt>
                <c:pt idx="279">
                  <c:v>18.784874329832391</c:v>
                </c:pt>
                <c:pt idx="280">
                  <c:v>18.450765770173952</c:v>
                </c:pt>
                <c:pt idx="281">
                  <c:v>18.202781943883657</c:v>
                </c:pt>
                <c:pt idx="282">
                  <c:v>17.933052566802949</c:v>
                </c:pt>
                <c:pt idx="283">
                  <c:v>17.669335178053196</c:v>
                </c:pt>
                <c:pt idx="284">
                  <c:v>17.397002640018954</c:v>
                </c:pt>
                <c:pt idx="285">
                  <c:v>16.983817897209846</c:v>
                </c:pt>
                <c:pt idx="286">
                  <c:v>16.741825952515406</c:v>
                </c:pt>
                <c:pt idx="287">
                  <c:v>16.209685829764567</c:v>
                </c:pt>
                <c:pt idx="288">
                  <c:v>15.806637769715438</c:v>
                </c:pt>
                <c:pt idx="289">
                  <c:v>15.447232869665838</c:v>
                </c:pt>
                <c:pt idx="290">
                  <c:v>15.166344041268358</c:v>
                </c:pt>
                <c:pt idx="291">
                  <c:v>15.000735919355197</c:v>
                </c:pt>
                <c:pt idx="292">
                  <c:v>14.894883662918966</c:v>
                </c:pt>
                <c:pt idx="293">
                  <c:v>14.728583517637196</c:v>
                </c:pt>
                <c:pt idx="294">
                  <c:v>14.577239590099051</c:v>
                </c:pt>
                <c:pt idx="295">
                  <c:v>14.381871215849788</c:v>
                </c:pt>
                <c:pt idx="296">
                  <c:v>14.263841704789204</c:v>
                </c:pt>
                <c:pt idx="297">
                  <c:v>14.16720600361257</c:v>
                </c:pt>
                <c:pt idx="298">
                  <c:v>14.039317936542282</c:v>
                </c:pt>
                <c:pt idx="299">
                  <c:v>13.837618394022613</c:v>
                </c:pt>
                <c:pt idx="300">
                  <c:v>13.686089933191315</c:v>
                </c:pt>
                <c:pt idx="301">
                  <c:v>13.582633337205205</c:v>
                </c:pt>
                <c:pt idx="302">
                  <c:v>13.44243263785275</c:v>
                </c:pt>
                <c:pt idx="303">
                  <c:v>13.13257046647081</c:v>
                </c:pt>
                <c:pt idx="304">
                  <c:v>12.944802868712136</c:v>
                </c:pt>
                <c:pt idx="305">
                  <c:v>12.697323546098502</c:v>
                </c:pt>
                <c:pt idx="306">
                  <c:v>12.431501703115405</c:v>
                </c:pt>
                <c:pt idx="307">
                  <c:v>12.208109607884913</c:v>
                </c:pt>
                <c:pt idx="308">
                  <c:v>12.00432854123561</c:v>
                </c:pt>
                <c:pt idx="309">
                  <c:v>11.845163884566256</c:v>
                </c:pt>
                <c:pt idx="310">
                  <c:v>11.617655909229519</c:v>
                </c:pt>
                <c:pt idx="311">
                  <c:v>11.444882016973779</c:v>
                </c:pt>
                <c:pt idx="312">
                  <c:v>11.138558131021423</c:v>
                </c:pt>
                <c:pt idx="313">
                  <c:v>10.985211437083221</c:v>
                </c:pt>
                <c:pt idx="314">
                  <c:v>10.896890642890755</c:v>
                </c:pt>
                <c:pt idx="315">
                  <c:v>10.821528079686523</c:v>
                </c:pt>
                <c:pt idx="316">
                  <c:v>10.746940158726202</c:v>
                </c:pt>
                <c:pt idx="317">
                  <c:v>10.642502867968251</c:v>
                </c:pt>
                <c:pt idx="318">
                  <c:v>10.580475235893228</c:v>
                </c:pt>
                <c:pt idx="319">
                  <c:v>10.519504596000189</c:v>
                </c:pt>
                <c:pt idx="320">
                  <c:v>10.436823533173968</c:v>
                </c:pt>
                <c:pt idx="321">
                  <c:v>10.368294953484344</c:v>
                </c:pt>
                <c:pt idx="322">
                  <c:v>10.324746731730656</c:v>
                </c:pt>
                <c:pt idx="323">
                  <c:v>10.289463625067301</c:v>
                </c:pt>
                <c:pt idx="324">
                  <c:v>10.26136808109473</c:v>
                </c:pt>
                <c:pt idx="325">
                  <c:v>10.206204979402177</c:v>
                </c:pt>
                <c:pt idx="326">
                  <c:v>10.163546057181023</c:v>
                </c:pt>
                <c:pt idx="327">
                  <c:v>10.132303814750784</c:v>
                </c:pt>
                <c:pt idx="328">
                  <c:v>10.122738204834276</c:v>
                </c:pt>
                <c:pt idx="329">
                  <c:v>10.112776867842005</c:v>
                </c:pt>
                <c:pt idx="330">
                  <c:v>9.8798267666138067</c:v>
                </c:pt>
                <c:pt idx="331">
                  <c:v>9.8376726044662828</c:v>
                </c:pt>
                <c:pt idx="332">
                  <c:v>9.5806682535614556</c:v>
                </c:pt>
                <c:pt idx="333">
                  <c:v>9.544659688152743</c:v>
                </c:pt>
                <c:pt idx="334">
                  <c:v>9.514668469660986</c:v>
                </c:pt>
                <c:pt idx="335">
                  <c:v>9.4902211748687186</c:v>
                </c:pt>
                <c:pt idx="336">
                  <c:v>9.4703816775950571</c:v>
                </c:pt>
                <c:pt idx="337">
                  <c:v>9.455582167161694</c:v>
                </c:pt>
                <c:pt idx="338">
                  <c:v>9.436960484552543</c:v>
                </c:pt>
                <c:pt idx="339">
                  <c:v>9.4094147581228267</c:v>
                </c:pt>
                <c:pt idx="340">
                  <c:v>9.3857489681797919</c:v>
                </c:pt>
                <c:pt idx="341">
                  <c:v>9.3676557806480751</c:v>
                </c:pt>
                <c:pt idx="342">
                  <c:v>9.3526725624313265</c:v>
                </c:pt>
                <c:pt idx="343">
                  <c:v>9.3406518689424605</c:v>
                </c:pt>
                <c:pt idx="344">
                  <c:v>9.3254182658503453</c:v>
                </c:pt>
                <c:pt idx="345">
                  <c:v>9.3106793589523313</c:v>
                </c:pt>
                <c:pt idx="346">
                  <c:v>9.303134008380491</c:v>
                </c:pt>
                <c:pt idx="347">
                  <c:v>9.2980760309809636</c:v>
                </c:pt>
                <c:pt idx="348">
                  <c:v>9.2927994360545547</c:v>
                </c:pt>
                <c:pt idx="349">
                  <c:v>9.2867016035988463</c:v>
                </c:pt>
                <c:pt idx="350">
                  <c:v>9.2832675227427792</c:v>
                </c:pt>
                <c:pt idx="351">
                  <c:v>9.283221622377777</c:v>
                </c:pt>
                <c:pt idx="352">
                  <c:v>9.283128109406265</c:v>
                </c:pt>
                <c:pt idx="353">
                  <c:v>9.2804511192554724</c:v>
                </c:pt>
                <c:pt idx="354">
                  <c:v>9.2740141152093365</c:v>
                </c:pt>
                <c:pt idx="355">
                  <c:v>9.2716014124958264</c:v>
                </c:pt>
                <c:pt idx="356">
                  <c:v>9.271339239490068</c:v>
                </c:pt>
                <c:pt idx="357">
                  <c:v>9.2721020065655697</c:v>
                </c:pt>
                <c:pt idx="358">
                  <c:v>9.2684668801615473</c:v>
                </c:pt>
                <c:pt idx="359">
                  <c:v>9.2683008692312381</c:v>
                </c:pt>
                <c:pt idx="360">
                  <c:v>9.26792198782932</c:v>
                </c:pt>
                <c:pt idx="361">
                  <c:v>9.2681131769375984</c:v>
                </c:pt>
                <c:pt idx="362">
                  <c:v>9.2672668638586337</c:v>
                </c:pt>
                <c:pt idx="363">
                  <c:v>9.2668908944452184</c:v>
                </c:pt>
                <c:pt idx="364">
                  <c:v>9.2673843281963713</c:v>
                </c:pt>
                <c:pt idx="365">
                  <c:v>#N/A</c:v>
                </c:pt>
                <c:pt idx="366">
                  <c:v>#N/A</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numFmt formatCode="m/d;@" sourceLinked="0"/>
        <c:majorTickMark val="in"/>
        <c:minorTickMark val="none"/>
        <c:tickLblPos val="nextTo"/>
        <c:spPr>
          <a:noFill/>
          <a:ln>
            <a:no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a:solidFill>
                <a:schemeClr val="tx1"/>
              </a:solidFill>
              <a:latin typeface="ＭＳ ゴシック"/>
              <a:ea typeface="ＭＳ ゴシック"/>
            </a:endParaRPr>
          </a:p>
        </c:txPr>
        <c:crossAx val="2"/>
        <c:crosses val="autoZero"/>
        <c:majorUnit val="75"/>
      </c:valAx>
      <c:valAx>
        <c:axId val="2"/>
        <c:scaling>
          <c:orientation val="minMax"/>
          <c:min val="0"/>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土壌中無機態窒素含有量推定値（mgN/100g</a:t>
                </a:r>
                <a:r>
                  <a:rPr kumimoji="0" lang="ja-JP" altLang="en-US" sz="1200" b="0" i="0" u="none" strike="noStrike" kern="1200" baseline="-25000">
                    <a:solidFill>
                      <a:schemeClr val="tx1"/>
                    </a:solidFill>
                    <a:latin typeface="ＭＳ ゴシック"/>
                    <a:ea typeface="ＭＳ ゴシック"/>
                    <a:cs typeface="+mn-cs"/>
                  </a:rPr>
                  <a:t>乾土</a:t>
                </a:r>
                <a:r>
                  <a:rPr kumimoji="0" lang="ja-JP" altLang="en-US" sz="1200" b="0" i="0" u="none" strike="noStrike" kern="1200" baseline="0">
                    <a:solidFill>
                      <a:schemeClr val="tx1"/>
                    </a:solidFill>
                    <a:latin typeface="ＭＳ ゴシック"/>
                    <a:ea typeface="ＭＳ ゴシック"/>
                    <a:cs typeface="+mn-cs"/>
                  </a:rPr>
                  <a:t>）</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5.540204572053823e-006"/>
              <c:y val="3.8004624421947256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At val="4"/>
      </c:valAx>
      <c:spPr>
        <a:noFill/>
        <a:ln>
          <a:solidFill>
            <a:schemeClr val="tx1"/>
          </a:solidFill>
        </a:ln>
        <a:effectLst/>
      </c:spPr>
    </c:plotArea>
    <c:legend>
      <c:legendPos val="r"/>
      <c:layout>
        <c:manualLayout>
          <c:xMode val="edge"/>
          <c:yMode val="edge"/>
          <c:x val="0.17282321899736147"/>
          <c:y val="0.13227513227513227"/>
          <c:w val="0.17282321899736147"/>
          <c:h val="0.52645502645502651"/>
        </c:manualLayout>
      </c:layout>
      <c:overlay val="0"/>
      <c:spPr>
        <a:noFill/>
        <a:ln>
          <a:noFill/>
        </a:ln>
        <a:effectLst/>
      </c:spPr>
      <c:txPr>
        <a:bodyPr rot="0" spcFirstLastPara="1" vertOverflow="overflow" horzOverflow="overflow" wrap="square" anchor="ctr" anchorCtr="1"/>
        <a:lstStyle/>
        <a:p>
          <a:pPr algn="ctr" rtl="0">
            <a:defRPr lang="ja-JP" altLang="en-US" sz="1200" kern="1200">
              <a:solidFill>
                <a:schemeClr val="tx1">
                  <a:lumMod val="65000"/>
                  <a:lumOff val="35000"/>
                </a:schemeClr>
              </a:solidFill>
              <a:latin typeface="ＭＳ ゴシック"/>
              <a:ea typeface="ＭＳ ゴシック"/>
              <a:cs typeface="+mn-cs"/>
            </a:defRPr>
          </a:pPr>
          <a:endParaRPr lang="ja-JP" altLang="en-US" sz="1200">
            <a:latin typeface="ＭＳ ゴシック"/>
            <a:ea typeface="ＭＳ ゴシック"/>
          </a:endParaRPr>
        </a:p>
      </c:txPr>
    </c:legend>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茶樹の吸収と降雨による溶脱の年間変動(推定)</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0918774042133622"/>
          <c:y val="0.91004041161521476"/>
        </c:manualLayout>
      </c:layout>
      <c:overlay val="0"/>
      <c:spPr>
        <a:noFill/>
        <a:ln>
          <a:noFill/>
        </a:ln>
        <a:effectLst/>
      </c:spPr>
    </c:title>
    <c:autoTitleDeleted val="0"/>
    <c:plotArea>
      <c:layout>
        <c:manualLayout>
          <c:layoutTarget val="inner"/>
          <c:xMode val="edge"/>
          <c:yMode val="edge"/>
          <c:x val="0.21957671957671956"/>
          <c:y val="3.4727256315182822e-002"/>
          <c:w val="0.53968253968253965"/>
          <c:h val="0.74305052146259498"/>
        </c:manualLayout>
      </c:layout>
      <c:scatterChart>
        <c:scatterStyle val="marker"/>
        <c:varyColors val="0"/>
        <c:ser>
          <c:idx val="1"/>
          <c:order val="0"/>
          <c:tx>
            <c:v>茶樹の１日の窒素吸収量（推定）</c:v>
          </c:tx>
          <c:spPr>
            <a:noFill/>
            <a:ln w="19050">
              <a:solidFill>
                <a:srgbClr val="00FF12"/>
              </a:solidFill>
              <a:prstDash val="solid"/>
            </a:ln>
            <a:effectLst/>
          </c:spPr>
          <c:marker>
            <c:symbol val="none"/>
            <c:spPr>
              <a:noFill/>
              <a:ln w="19050">
                <a:noFill/>
              </a:ln>
              <a:effectLst/>
            </c:spPr>
          </c:marker>
          <c:dLbls>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extLst>
              <c:ext xmlns:c15="http://schemas.microsoft.com/office/drawing/2012/chart" uri="{CE6537A1-D6FC-4f65-9D91-7224C49458BB}">
                <c15:showLeaderLines val="1"/>
                <c15:leaderLines/>
              </c:ext>
            </c:extLst>
          </c:dLbls>
          <c:xVal>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xVal>
          <c:yVal>
            <c:numRef>
              <c:f>年間!$O$4:$O$370</c:f>
              <c:numCache>
                <c:formatCode xml:space="preserve">0.0000_ </c:formatCode>
                <c:ptCount val="367"/>
                <c:pt idx="0">
                  <c:v>7.5263682816630051e-004</c:v>
                </c:pt>
                <c:pt idx="1">
                  <c:v>7.1278944171006362e-004</c:v>
                </c:pt>
                <c:pt idx="2">
                  <c:v>5.2542444369099706e-004</c:v>
                </c:pt>
                <c:pt idx="3">
                  <c:v>5.2133627957320818e-004</c:v>
                </c:pt>
                <c:pt idx="4">
                  <c:v>7.4947832340908481e-004</c:v>
                </c:pt>
                <c:pt idx="5">
                  <c:v>3.1945250188682162e-004</c:v>
                </c:pt>
                <c:pt idx="6">
                  <c:v>6.8468734486897161e-004</c:v>
                </c:pt>
                <c:pt idx="7">
                  <c:v>2.7516371371251322e-004</c:v>
                </c:pt>
                <c:pt idx="8">
                  <c:v>4.5918051822690042e-004</c:v>
                </c:pt>
                <c:pt idx="9">
                  <c:v>7.1965540292324688e-004</c:v>
                </c:pt>
                <c:pt idx="10">
                  <c:v>9.0343145846345069e-004</c:v>
                </c:pt>
                <c:pt idx="11">
                  <c:v>7.2328804970238239e-004</c:v>
                </c:pt>
                <c:pt idx="12">
                  <c:v>8.9999630496079546e-004</c:v>
                </c:pt>
                <c:pt idx="13">
                  <c:v>1.0492749182171321e-003</c:v>
                </c:pt>
                <c:pt idx="14">
                  <c:v>3.9475916230079719e-003</c:v>
                </c:pt>
                <c:pt idx="15">
                  <c:v>1.0815098576449249e-003</c:v>
                </c:pt>
                <c:pt idx="16">
                  <c:v>1.005441071254437e-003</c:v>
                </c:pt>
                <c:pt idx="17">
                  <c:v>7.4270384200811356e-004</c:v>
                </c:pt>
                <c:pt idx="18">
                  <c:v>7.0493478895201878e-004</c:v>
                </c:pt>
                <c:pt idx="19">
                  <c:v>4.5389081016536289e-005</c:v>
                </c:pt>
                <c:pt idx="20">
                  <c:v>6.8637266791474508e-004</c:v>
                </c:pt>
                <c:pt idx="21">
                  <c:v>3.3105318078086553e-003</c:v>
                </c:pt>
                <c:pt idx="22">
                  <c:v>1.759497457186648e-003</c:v>
                </c:pt>
                <c:pt idx="23">
                  <c:v>4.1548431169006919e-004</c:v>
                </c:pt>
                <c:pt idx="24">
                  <c:v>7.9555384707093602e-004</c:v>
                </c:pt>
                <c:pt idx="25">
                  <c:v>3.2360135720735936e-004</c:v>
                </c:pt>
                <c:pt idx="26">
                  <c:v>8.3957538623182296e-004</c:v>
                </c:pt>
                <c:pt idx="27">
                  <c:v>7.3600585864099085e-004</c:v>
                </c:pt>
                <c:pt idx="28">
                  <c:v>4.9476895345663952e-004</c:v>
                </c:pt>
                <c:pt idx="29">
                  <c:v>5.3029720030276124e-004</c:v>
                </c:pt>
                <c:pt idx="30">
                  <c:v>9.5412725930818e-004</c:v>
                </c:pt>
                <c:pt idx="31">
                  <c:v>3.4651464070696411e-003</c:v>
                </c:pt>
                <c:pt idx="32">
                  <c:v>2.3892182232508087e-003</c:v>
                </c:pt>
                <c:pt idx="33">
                  <c:v>4.2906769932634422e-004</c:v>
                </c:pt>
                <c:pt idx="34">
                  <c:v>7.2955985962680915e-004</c:v>
                </c:pt>
                <c:pt idx="35">
                  <c:v>4.3645793718116781e-004</c:v>
                </c:pt>
                <c:pt idx="36">
                  <c:v>5.9248933038165603e-004</c:v>
                </c:pt>
                <c:pt idx="37">
                  <c:v>1.2245913962018499e-003</c:v>
                </c:pt>
                <c:pt idx="38">
                  <c:v>9.1923792711292348e-004</c:v>
                </c:pt>
                <c:pt idx="39">
                  <c:v>1.0495872651289739e-003</c:v>
                </c:pt>
                <c:pt idx="40">
                  <c:v>7.1462881740676383e-004</c:v>
                </c:pt>
                <c:pt idx="41">
                  <c:v>3.3049202256175093e-003</c:v>
                </c:pt>
                <c:pt idx="42">
                  <c:v>6.4484600441814992e-003</c:v>
                </c:pt>
                <c:pt idx="43">
                  <c:v>8.131342121392755e-003</c:v>
                </c:pt>
                <c:pt idx="44">
                  <c:v>8.9633322938681547e-003</c:v>
                </c:pt>
                <c:pt idx="45">
                  <c:v>9.6459870897908171e-003</c:v>
                </c:pt>
                <c:pt idx="46">
                  <c:v>2.2633456203626744e-003</c:v>
                </c:pt>
                <c:pt idx="47">
                  <c:v>1.0275735819749051e-003</c:v>
                </c:pt>
                <c:pt idx="48">
                  <c:v>1.0540974893741275e-003</c:v>
                </c:pt>
                <c:pt idx="49">
                  <c:v>3.8273157004946666e-003</c:v>
                </c:pt>
                <c:pt idx="50">
                  <c:v>9.0909572160368639e-003</c:v>
                </c:pt>
                <c:pt idx="51">
                  <c:v>2.0123240303872628e-003</c:v>
                </c:pt>
                <c:pt idx="52">
                  <c:v>1.3228791925167474e-003</c:v>
                </c:pt>
                <c:pt idx="53">
                  <c:v>3.7723273646742879e-004</c:v>
                </c:pt>
                <c:pt idx="54">
                  <c:v>7.0400958750463274e-004</c:v>
                </c:pt>
                <c:pt idx="55">
                  <c:v>1.1248629651702863e-003</c:v>
                </c:pt>
                <c:pt idx="56">
                  <c:v>2.7386203250118054e-003</c:v>
                </c:pt>
                <c:pt idx="57">
                  <c:v>7.99802656320075e-003</c:v>
                </c:pt>
                <c:pt idx="58">
                  <c:v>1.1464278523859535e-002</c:v>
                </c:pt>
                <c:pt idx="59">
                  <c:v>2.0853785186133525e-002</c:v>
                </c:pt>
                <c:pt idx="60">
                  <c:v>3.278509940983123e-002</c:v>
                </c:pt>
                <c:pt idx="61">
                  <c:v>4.3857648680927681e-003</c:v>
                </c:pt>
                <c:pt idx="62">
                  <c:v>2.452599232777174e-003</c:v>
                </c:pt>
                <c:pt idx="63">
                  <c:v>8.1115921296528743e-003</c:v>
                </c:pt>
                <c:pt idx="64">
                  <c:v>8.2151095790173583e-003</c:v>
                </c:pt>
                <c:pt idx="65">
                  <c:v>7.9441874604561161e-003</c:v>
                </c:pt>
                <c:pt idx="66">
                  <c:v>7.4410646937411572e-003</c:v>
                </c:pt>
                <c:pt idx="67">
                  <c:v>1.7026801663000048e-002</c:v>
                </c:pt>
                <c:pt idx="68">
                  <c:v>2.6074484430663233e-002</c:v>
                </c:pt>
                <c:pt idx="69">
                  <c:v>1.9975616434390855e-002</c:v>
                </c:pt>
                <c:pt idx="70">
                  <c:v>1.8610085819956056e-002</c:v>
                </c:pt>
                <c:pt idx="71">
                  <c:v>2.8327479452183675e-002</c:v>
                </c:pt>
                <c:pt idx="72">
                  <c:v>3.4815423960243196e-002</c:v>
                </c:pt>
                <c:pt idx="73">
                  <c:v>2.5440593721442917e-002</c:v>
                </c:pt>
                <c:pt idx="74">
                  <c:v>4.9064990185959848e-002</c:v>
                </c:pt>
                <c:pt idx="75">
                  <c:v>5.8915601644281473e-002</c:v>
                </c:pt>
                <c:pt idx="76">
                  <c:v>2.0583013694813791e-002</c:v>
                </c:pt>
                <c:pt idx="77">
                  <c:v>2.4968083242107624e-002</c:v>
                </c:pt>
                <c:pt idx="78">
                  <c:v>2.6744580620224778e-002</c:v>
                </c:pt>
                <c:pt idx="79">
                  <c:v>4.0332024990560406e-002</c:v>
                </c:pt>
                <c:pt idx="80">
                  <c:v>3.1507766282706046e-002</c:v>
                </c:pt>
                <c:pt idx="81">
                  <c:v>4.094356202473598e-002</c:v>
                </c:pt>
                <c:pt idx="82">
                  <c:v>2.8057672439239383e-002</c:v>
                </c:pt>
                <c:pt idx="83">
                  <c:v>1.5568679351212257e-002</c:v>
                </c:pt>
                <c:pt idx="84">
                  <c:v>5.2353258704962359e-002</c:v>
                </c:pt>
                <c:pt idx="85">
                  <c:v>3.2561248804532775e-002</c:v>
                </c:pt>
                <c:pt idx="86">
                  <c:v>3.3128992421085239e-002</c:v>
                </c:pt>
                <c:pt idx="87">
                  <c:v>3.0824352490723381e-002</c:v>
                </c:pt>
                <c:pt idx="88">
                  <c:v>5.1816305595170566e-002</c:v>
                </c:pt>
                <c:pt idx="89">
                  <c:v>6.3443499464405542e-002</c:v>
                </c:pt>
                <c:pt idx="90">
                  <c:v>2.7752573832751901e-002</c:v>
                </c:pt>
                <c:pt idx="91">
                  <c:v>4.2761568395634927e-002</c:v>
                </c:pt>
                <c:pt idx="92">
                  <c:v>2.8604463545384245e-002</c:v>
                </c:pt>
                <c:pt idx="93">
                  <c:v>1.5806595649673266e-002</c:v>
                </c:pt>
                <c:pt idx="94">
                  <c:v>2.5939806065263631e-002</c:v>
                </c:pt>
                <c:pt idx="95">
                  <c:v>2.6129428172708357e-003</c:v>
                </c:pt>
                <c:pt idx="96">
                  <c:v>2.2758627108909916e-002</c:v>
                </c:pt>
                <c:pt idx="97">
                  <c:v>3.9467163189154726e-002</c:v>
                </c:pt>
                <c:pt idx="98">
                  <c:v>4.4263025973165192e-002</c:v>
                </c:pt>
                <c:pt idx="99">
                  <c:v>4.0727043862467747e-002</c:v>
                </c:pt>
                <c:pt idx="100">
                  <c:v>4.3669950726396886e-002</c:v>
                </c:pt>
                <c:pt idx="101">
                  <c:v>4.6619792761296741e-002</c:v>
                </c:pt>
                <c:pt idx="102">
                  <c:v>4.6688111023223976e-002</c:v>
                </c:pt>
                <c:pt idx="103">
                  <c:v>6.7586208135953743e-002</c:v>
                </c:pt>
                <c:pt idx="104">
                  <c:v>2.3931888783148492e-002</c:v>
                </c:pt>
                <c:pt idx="105">
                  <c:v>4.9202229859563122e-002</c:v>
                </c:pt>
                <c:pt idx="106">
                  <c:v>8.0598741256236783e-002</c:v>
                </c:pt>
                <c:pt idx="107">
                  <c:v>4.3149566953802287e-002</c:v>
                </c:pt>
                <c:pt idx="108">
                  <c:v>4.8778562568763471e-002</c:v>
                </c:pt>
                <c:pt idx="109">
                  <c:v>4.5684737431670369e-002</c:v>
                </c:pt>
                <c:pt idx="110">
                  <c:v>6.2579847823873838e-002</c:v>
                </c:pt>
                <c:pt idx="111">
                  <c:v>4.9189698493102438e-002</c:v>
                </c:pt>
                <c:pt idx="112">
                  <c:v>0.11720868182248478</c:v>
                </c:pt>
                <c:pt idx="113">
                  <c:v>0.1037379596238342</c:v>
                </c:pt>
                <c:pt idx="114">
                  <c:v>0.11967817282413427</c:v>
                </c:pt>
                <c:pt idx="115">
                  <c:v>0.1024370628979743</c:v>
                </c:pt>
                <c:pt idx="116">
                  <c:v>9.7079243118105604e-002</c:v>
                </c:pt>
                <c:pt idx="117">
                  <c:v>3.6645656873690494e-002</c:v>
                </c:pt>
                <c:pt idx="118">
                  <c:v>6.4574874065487745e-002</c:v>
                </c:pt>
                <c:pt idx="119">
                  <c:v>5.5330000779407064e-002</c:v>
                </c:pt>
                <c:pt idx="120">
                  <c:v>8.8642343553759564e-002</c:v>
                </c:pt>
                <c:pt idx="121">
                  <c:v>5.1626120412385706e-002</c:v>
                </c:pt>
                <c:pt idx="122">
                  <c:v>6.7927573718232659e-002</c:v>
                </c:pt>
                <c:pt idx="123">
                  <c:v>0.11861200644430772</c:v>
                </c:pt>
                <c:pt idx="124">
                  <c:v>0.1388035022676837</c:v>
                </c:pt>
                <c:pt idx="125">
                  <c:v>7.3123411649614417e-002</c:v>
                </c:pt>
                <c:pt idx="126">
                  <c:v>9.4477359931219543e-002</c:v>
                </c:pt>
                <c:pt idx="127">
                  <c:v>5.7165833592190893e-002</c:v>
                </c:pt>
                <c:pt idx="128">
                  <c:v>0.11677135974263407</c:v>
                </c:pt>
                <c:pt idx="129">
                  <c:v>5.8609729557129411e-002</c:v>
                </c:pt>
                <c:pt idx="130">
                  <c:v>0.10528139516769422</c:v>
                </c:pt>
                <c:pt idx="131">
                  <c:v>7.3377356328600332e-002</c:v>
                </c:pt>
                <c:pt idx="132">
                  <c:v>0.10336509069222152</c:v>
                </c:pt>
                <c:pt idx="133">
                  <c:v>4.0531950051251806e-002</c:v>
                </c:pt>
                <c:pt idx="134">
                  <c:v>9.4402762023139339e-002</c:v>
                </c:pt>
                <c:pt idx="135">
                  <c:v>0.100222378548542</c:v>
                </c:pt>
                <c:pt idx="136">
                  <c:v>0.1274611844000022</c:v>
                </c:pt>
                <c:pt idx="137">
                  <c:v>0.16602815734392279</c:v>
                </c:pt>
                <c:pt idx="138">
                  <c:v>0.18195194798968764</c:v>
                </c:pt>
                <c:pt idx="139">
                  <c:v>8.1973812300075721e-002</c:v>
                </c:pt>
                <c:pt idx="140">
                  <c:v>3.6065512418915271e-002</c:v>
                </c:pt>
                <c:pt idx="141">
                  <c:v>7.6752409812035169e-002</c:v>
                </c:pt>
                <c:pt idx="142">
                  <c:v>0.1253973930998408</c:v>
                </c:pt>
                <c:pt idx="143">
                  <c:v>0.1058671596128325</c:v>
                </c:pt>
                <c:pt idx="144">
                  <c:v>0.11297934886592062</c:v>
                </c:pt>
                <c:pt idx="145">
                  <c:v>0.12778435073609162</c:v>
                </c:pt>
                <c:pt idx="146">
                  <c:v>0.17212087992173999</c:v>
                </c:pt>
                <c:pt idx="147">
                  <c:v>8.4561432880040657e-002</c:v>
                </c:pt>
                <c:pt idx="148">
                  <c:v>3.0165435778607672e-002</c:v>
                </c:pt>
                <c:pt idx="149">
                  <c:v>7.3321456104824975e-002</c:v>
                </c:pt>
                <c:pt idx="150">
                  <c:v>5.5692513463154875e-002</c:v>
                </c:pt>
                <c:pt idx="151">
                  <c:v>3.039215671896452e-002</c:v>
                </c:pt>
                <c:pt idx="152">
                  <c:v>0.1225930245113669</c:v>
                </c:pt>
                <c:pt idx="153">
                  <c:v>1.864134627004926e-002</c:v>
                </c:pt>
                <c:pt idx="154">
                  <c:v>0.18321470642725285</c:v>
                </c:pt>
                <c:pt idx="155">
                  <c:v>0.20194440074784695</c:v>
                </c:pt>
                <c:pt idx="156">
                  <c:v>9.8903157721084364e-002</c:v>
                </c:pt>
                <c:pt idx="157">
                  <c:v>9.7653662754240575e-002</c:v>
                </c:pt>
                <c:pt idx="158">
                  <c:v>8.7111180465736335e-002</c:v>
                </c:pt>
                <c:pt idx="159">
                  <c:v>6.9547570572642242e-002</c:v>
                </c:pt>
                <c:pt idx="160">
                  <c:v>2.7470023169546637e-002</c:v>
                </c:pt>
                <c:pt idx="161">
                  <c:v>3.272903966221672e-002</c:v>
                </c:pt>
                <c:pt idx="162">
                  <c:v>8.5974943609176194e-002</c:v>
                </c:pt>
                <c:pt idx="163">
                  <c:v>0.12326350699643487</c:v>
                </c:pt>
                <c:pt idx="164">
                  <c:v>3.9486147464608157e-002</c:v>
                </c:pt>
                <c:pt idx="165">
                  <c:v>8.7180298641860027e-002</c:v>
                </c:pt>
                <c:pt idx="166">
                  <c:v>0.18623254965413349</c:v>
                </c:pt>
                <c:pt idx="167">
                  <c:v>0.17527595760586465</c:v>
                </c:pt>
                <c:pt idx="168">
                  <c:v>0.1139695483998793</c:v>
                </c:pt>
                <c:pt idx="169">
                  <c:v>8.1010719941670542e-002</c:v>
                </c:pt>
                <c:pt idx="170">
                  <c:v>0.12590301620221872</c:v>
                </c:pt>
                <c:pt idx="171">
                  <c:v>0.12150740811482338</c:v>
                </c:pt>
                <c:pt idx="172">
                  <c:v>3.5055438105720801e-002</c:v>
                </c:pt>
                <c:pt idx="173">
                  <c:v>6.3060108021058853e-002</c:v>
                </c:pt>
                <c:pt idx="174">
                  <c:v>3.2092253790977743e-002</c:v>
                </c:pt>
                <c:pt idx="175">
                  <c:v>0.1213232437460952</c:v>
                </c:pt>
                <c:pt idx="176">
                  <c:v>9.9602204433649616e-002</c:v>
                </c:pt>
                <c:pt idx="177">
                  <c:v>0.35569976826957656</c:v>
                </c:pt>
                <c:pt idx="178">
                  <c:v>0.21358942795333172</c:v>
                </c:pt>
                <c:pt idx="179">
                  <c:v>0.16021005387076112</c:v>
                </c:pt>
                <c:pt idx="180">
                  <c:v>5.1324105212479779e-002</c:v>
                </c:pt>
                <c:pt idx="181">
                  <c:v>8.1762289308462827e-003</c:v>
                </c:pt>
                <c:pt idx="182">
                  <c:v>1.5441782534599467e-002</c:v>
                </c:pt>
                <c:pt idx="183">
                  <c:v>4.3970936351781155e-002</c:v>
                </c:pt>
                <c:pt idx="184">
                  <c:v>3.6907095238785985e-002</c:v>
                </c:pt>
                <c:pt idx="185">
                  <c:v>0.12391394197387381</c:v>
                </c:pt>
                <c:pt idx="186">
                  <c:v>0.32849748154472241</c:v>
                </c:pt>
                <c:pt idx="187">
                  <c:v>0.28804008557384453</c:v>
                </c:pt>
                <c:pt idx="188">
                  <c:v>0.26627418499742589</c:v>
                </c:pt>
                <c:pt idx="189">
                  <c:v>0.36766243115987607</c:v>
                </c:pt>
                <c:pt idx="190">
                  <c:v>0.33494054339973545</c:v>
                </c:pt>
                <c:pt idx="191">
                  <c:v>0.28599845472773472</c:v>
                </c:pt>
                <c:pt idx="192">
                  <c:v>0.20657636066612384</c:v>
                </c:pt>
                <c:pt idx="193">
                  <c:v>0.19710666276445815</c:v>
                </c:pt>
                <c:pt idx="194">
                  <c:v>0.20078939101836418</c:v>
                </c:pt>
                <c:pt idx="195">
                  <c:v>0.22762208252293853</c:v>
                </c:pt>
                <c:pt idx="196">
                  <c:v>0.25220952368489358</c:v>
                </c:pt>
                <c:pt idx="197">
                  <c:v>0.29566035441670813</c:v>
                </c:pt>
                <c:pt idx="198">
                  <c:v>0.31524933532643545</c:v>
                </c:pt>
                <c:pt idx="199">
                  <c:v>0.32099771197045557</c:v>
                </c:pt>
                <c:pt idx="200">
                  <c:v>0.27920955276645087</c:v>
                </c:pt>
                <c:pt idx="201">
                  <c:v>0.2688501179919881</c:v>
                </c:pt>
                <c:pt idx="202">
                  <c:v>0.2649502591849443</c:v>
                </c:pt>
                <c:pt idx="203">
                  <c:v>0.26803823743504746</c:v>
                </c:pt>
                <c:pt idx="204">
                  <c:v>0.20557100253964392</c:v>
                </c:pt>
                <c:pt idx="205">
                  <c:v>0.19920978996771638</c:v>
                </c:pt>
                <c:pt idx="206">
                  <c:v>0.18006595113735174</c:v>
                </c:pt>
                <c:pt idx="207">
                  <c:v>0.14460672478437142</c:v>
                </c:pt>
                <c:pt idx="208">
                  <c:v>0.12486295116804784</c:v>
                </c:pt>
                <c:pt idx="209">
                  <c:v>0.2053375830712646</c:v>
                </c:pt>
                <c:pt idx="210">
                  <c:v>0.19241534503405638</c:v>
                </c:pt>
                <c:pt idx="211">
                  <c:v>0.13919928188138239</c:v>
                </c:pt>
                <c:pt idx="212">
                  <c:v>8.7411755682694839e-002</c:v>
                </c:pt>
                <c:pt idx="213">
                  <c:v>4.0801664809307137e-002</c:v>
                </c:pt>
                <c:pt idx="214">
                  <c:v>1.5269955436560645e-002</c:v>
                </c:pt>
                <c:pt idx="215">
                  <c:v>5.2462949512775703e-004</c:v>
                </c:pt>
                <c:pt idx="216">
                  <c:v>0</c:v>
                </c:pt>
                <c:pt idx="217">
                  <c:v>1.1099221555553878e-002</c:v>
                </c:pt>
                <c:pt idx="218">
                  <c:v>1.4197217114741626e-002</c:v>
                </c:pt>
                <c:pt idx="219">
                  <c:v>3.069833144458289e-002</c:v>
                </c:pt>
                <c:pt idx="220">
                  <c:v>3.5605585175725367e-002</c:v>
                </c:pt>
                <c:pt idx="221">
                  <c:v>3.5711364994529732e-002</c:v>
                </c:pt>
                <c:pt idx="222">
                  <c:v>5.9900226269767758e-002</c:v>
                </c:pt>
                <c:pt idx="223">
                  <c:v>0.12067346528039559</c:v>
                </c:pt>
                <c:pt idx="224">
                  <c:v>0.17082521929043673</c:v>
                </c:pt>
                <c:pt idx="225">
                  <c:v>9.4918156393241998e-002</c:v>
                </c:pt>
                <c:pt idx="226">
                  <c:v>9.4538416088743388e-002</c:v>
                </c:pt>
                <c:pt idx="227">
                  <c:v>7.3572924432858011e-002</c:v>
                </c:pt>
                <c:pt idx="228">
                  <c:v>0.10705273568514774</c:v>
                </c:pt>
                <c:pt idx="229">
                  <c:v>0.15053181646999572</c:v>
                </c:pt>
                <c:pt idx="230">
                  <c:v>0.13108076022189832</c:v>
                </c:pt>
                <c:pt idx="231">
                  <c:v>0.13293432619981599</c:v>
                </c:pt>
                <c:pt idx="232">
                  <c:v>0.10078973847263371</c:v>
                </c:pt>
                <c:pt idx="233">
                  <c:v>0.10604236890812975</c:v>
                </c:pt>
                <c:pt idx="234">
                  <c:v>4.6817105310749639e-002</c:v>
                </c:pt>
                <c:pt idx="235">
                  <c:v>2.9687092961207608e-002</c:v>
                </c:pt>
                <c:pt idx="236">
                  <c:v>7.0919684156682386e-002</c:v>
                </c:pt>
                <c:pt idx="237">
                  <c:v>9.2978733135559252e-002</c:v>
                </c:pt>
                <c:pt idx="238">
                  <c:v>0.11972657429920436</c:v>
                </c:pt>
                <c:pt idx="239">
                  <c:v>0.11371897924428376</c:v>
                </c:pt>
                <c:pt idx="240">
                  <c:v>7.705246443978489e-002</c:v>
                </c:pt>
                <c:pt idx="241">
                  <c:v>0.11714342222429877</c:v>
                </c:pt>
                <c:pt idx="242">
                  <c:v>9.182196947699095e-002</c:v>
                </c:pt>
                <c:pt idx="243">
                  <c:v>0.29868927360786246</c:v>
                </c:pt>
                <c:pt idx="244">
                  <c:v>0.16388331282956806</c:v>
                </c:pt>
                <c:pt idx="245">
                  <c:v>0.21977476959261674</c:v>
                </c:pt>
                <c:pt idx="246">
                  <c:v>9.3250545987659736e-002</c:v>
                </c:pt>
                <c:pt idx="247">
                  <c:v>0.19517240106911954</c:v>
                </c:pt>
                <c:pt idx="248">
                  <c:v>0.10724590241380241</c:v>
                </c:pt>
                <c:pt idx="249">
                  <c:v>0.15026561350581952</c:v>
                </c:pt>
                <c:pt idx="250">
                  <c:v>0.16481779968293939</c:v>
                </c:pt>
                <c:pt idx="251">
                  <c:v>0.14815961255005358</c:v>
                </c:pt>
                <c:pt idx="252">
                  <c:v>0.10660721426948455</c:v>
                </c:pt>
                <c:pt idx="253">
                  <c:v>0.14423247732271205</c:v>
                </c:pt>
                <c:pt idx="254">
                  <c:v>0.12887118957707266</c:v>
                </c:pt>
                <c:pt idx="255">
                  <c:v>0.15045408010103009</c:v>
                </c:pt>
                <c:pt idx="256">
                  <c:v>0.10614647842164114</c:v>
                </c:pt>
                <c:pt idx="257">
                  <c:v>0.10424613744748677</c:v>
                </c:pt>
                <c:pt idx="258">
                  <c:v>8.1542711999833539e-002</c:v>
                </c:pt>
                <c:pt idx="259">
                  <c:v>0.10552507826389722</c:v>
                </c:pt>
                <c:pt idx="260">
                  <c:v>0.15717345672731195</c:v>
                </c:pt>
                <c:pt idx="261">
                  <c:v>0.1376032459917664</c:v>
                </c:pt>
                <c:pt idx="262">
                  <c:v>0.11792615864277879</c:v>
                </c:pt>
                <c:pt idx="263">
                  <c:v>0.17252655457430666</c:v>
                </c:pt>
                <c:pt idx="264">
                  <c:v>0.1513148732372214</c:v>
                </c:pt>
                <c:pt idx="265">
                  <c:v>0.24107919965122648</c:v>
                </c:pt>
                <c:pt idx="266">
                  <c:v>0.25808264002333636</c:v>
                </c:pt>
                <c:pt idx="267">
                  <c:v>0.25478499299844465</c:v>
                </c:pt>
                <c:pt idx="268">
                  <c:v>0.18378932097526934</c:v>
                </c:pt>
                <c:pt idx="269">
                  <c:v>0.11445266534595235</c:v>
                </c:pt>
                <c:pt idx="270">
                  <c:v>8.3609692402185187e-002</c:v>
                </c:pt>
                <c:pt idx="271">
                  <c:v>6.0120997879384692e-002</c:v>
                </c:pt>
                <c:pt idx="272">
                  <c:v>9.0432553875434696e-002</c:v>
                </c:pt>
                <c:pt idx="273">
                  <c:v>0.10605127819194389</c:v>
                </c:pt>
                <c:pt idx="274">
                  <c:v>0.11573784060565433</c:v>
                </c:pt>
                <c:pt idx="275">
                  <c:v>0.13373810367571459</c:v>
                </c:pt>
                <c:pt idx="276">
                  <c:v>5.0931127382177324e-002</c:v>
                </c:pt>
                <c:pt idx="277">
                  <c:v>9.256273675923625e-002</c:v>
                </c:pt>
                <c:pt idx="278">
                  <c:v>0.12781203613277964</c:v>
                </c:pt>
                <c:pt idx="279">
                  <c:v>0.13338193811174606</c:v>
                </c:pt>
                <c:pt idx="280">
                  <c:v>0.10510667741967701</c:v>
                </c:pt>
                <c:pt idx="281">
                  <c:v>8.1122598279085592e-002</c:v>
                </c:pt>
                <c:pt idx="282">
                  <c:v>8.5591764972166362e-002</c:v>
                </c:pt>
                <c:pt idx="283">
                  <c:v>8.3130543585164945e-002</c:v>
                </c:pt>
                <c:pt idx="284">
                  <c:v>8.5020189272423344e-002</c:v>
                </c:pt>
                <c:pt idx="285">
                  <c:v>0.12172302303811104</c:v>
                </c:pt>
                <c:pt idx="286">
                  <c:v>7.5209310351063721e-002</c:v>
                </c:pt>
                <c:pt idx="287">
                  <c:v>9.7725105076682986e-002</c:v>
                </c:pt>
                <c:pt idx="288">
                  <c:v>0.11733298197202847</c:v>
                </c:pt>
                <c:pt idx="289">
                  <c:v>0.10500578949717508</c:v>
                </c:pt>
                <c:pt idx="290">
                  <c:v>8.3209775831086352e-002</c:v>
                </c:pt>
                <c:pt idx="291">
                  <c:v>5.1861011056826459e-002</c:v>
                </c:pt>
                <c:pt idx="292">
                  <c:v>3.5618413406888254e-002</c:v>
                </c:pt>
                <c:pt idx="293">
                  <c:v>5.0592055396113396e-002</c:v>
                </c:pt>
                <c:pt idx="294">
                  <c:v>4.6103965472010025e-002</c:v>
                </c:pt>
                <c:pt idx="295">
                  <c:v>5.7913355217348653e-002</c:v>
                </c:pt>
                <c:pt idx="296">
                  <c:v>3.7032368836982819e-002</c:v>
                </c:pt>
                <c:pt idx="297">
                  <c:v>3.0947837541444739e-002</c:v>
                </c:pt>
                <c:pt idx="298">
                  <c:v>3.9329809321134133e-002</c:v>
                </c:pt>
                <c:pt idx="299">
                  <c:v>5.8648766329881634e-002</c:v>
                </c:pt>
                <c:pt idx="300">
                  <c:v>4.49093073752777e-002</c:v>
                </c:pt>
                <c:pt idx="301">
                  <c:v>3.1858858950798742e-002</c:v>
                </c:pt>
                <c:pt idx="302">
                  <c:v>4.1379922996403751e-002</c:v>
                </c:pt>
                <c:pt idx="303">
                  <c:v>3.2090183877432295e-002</c:v>
                </c:pt>
                <c:pt idx="304">
                  <c:v>5.3746035068374394e-002</c:v>
                </c:pt>
                <c:pt idx="305">
                  <c:v>6.9560118897110571e-002</c:v>
                </c:pt>
                <c:pt idx="306">
                  <c:v>7.4279756916912687e-002</c:v>
                </c:pt>
                <c:pt idx="307">
                  <c:v>6.2739267792331119e-002</c:v>
                </c:pt>
                <c:pt idx="308">
                  <c:v>5.7338386481758978e-002</c:v>
                </c:pt>
                <c:pt idx="309">
                  <c:v>4.5301532599569504e-002</c:v>
                </c:pt>
                <c:pt idx="310">
                  <c:v>6.3365660568603308e-002</c:v>
                </c:pt>
                <c:pt idx="311">
                  <c:v>4.8574958653956384e-002</c:v>
                </c:pt>
                <c:pt idx="312">
                  <c:v>2.9609083592404797e-002</c:v>
                </c:pt>
                <c:pt idx="313">
                  <c:v>4.3044375810641917e-002</c:v>
                </c:pt>
                <c:pt idx="314">
                  <c:v>2.5585958263479144e-002</c:v>
                </c:pt>
                <c:pt idx="315">
                  <c:v>2.2063852862296795e-002</c:v>
                </c:pt>
                <c:pt idx="316">
                  <c:v>2.1719238372381919e-002</c:v>
                </c:pt>
                <c:pt idx="317">
                  <c:v>2.9586170275662096e-002</c:v>
                </c:pt>
                <c:pt idx="318">
                  <c:v>1.8194866931668392e-002</c:v>
                </c:pt>
                <c:pt idx="319">
                  <c:v>1.7890433010007787e-002</c:v>
                </c:pt>
                <c:pt idx="320">
                  <c:v>2.3590178634439546e-002</c:v>
                </c:pt>
                <c:pt idx="321">
                  <c:v>1.9668212621802798e-002</c:v>
                </c:pt>
                <c:pt idx="322">
                  <c:v>1.2916048409486833e-002</c:v>
                </c:pt>
                <c:pt idx="323">
                  <c:v>1.0655968903290238e-002</c:v>
                </c:pt>
                <c:pt idx="324">
                  <c:v>8.7156195314470747e-003</c:v>
                </c:pt>
                <c:pt idx="325">
                  <c:v>1.5954059546836964e-002</c:v>
                </c:pt>
                <c:pt idx="326">
                  <c:v>1.247954066864276e-002</c:v>
                </c:pt>
                <c:pt idx="327">
                  <c:v>9.3488427339957578e-003</c:v>
                </c:pt>
                <c:pt idx="328">
                  <c:v>3.5026195938210312e-003</c:v>
                </c:pt>
                <c:pt idx="329">
                  <c:v>3.6007995791010692e-003</c:v>
                </c:pt>
                <c:pt idx="330">
                  <c:v>8.6055889015983957e-003</c:v>
                </c:pt>
                <c:pt idx="331">
                  <c:v>1.2122147234403141e-002</c:v>
                </c:pt>
                <c:pt idx="332">
                  <c:v>1.4938756021012219e-002</c:v>
                </c:pt>
                <c:pt idx="333">
                  <c:v>1.0366622521615087e-002</c:v>
                </c:pt>
                <c:pt idx="334">
                  <c:v>8.6947871129156307e-003</c:v>
                </c:pt>
                <c:pt idx="335">
                  <c:v>7.1745668914168382e-003</c:v>
                </c:pt>
                <c:pt idx="336">
                  <c:v>5.9137412461484811e-003</c:v>
                </c:pt>
                <c:pt idx="337">
                  <c:v>4.5315775364649516e-003</c:v>
                </c:pt>
                <c:pt idx="338">
                  <c:v>5.5450078460904939e-003</c:v>
                </c:pt>
                <c:pt idx="339">
                  <c:v>7.9274192327046713e-003</c:v>
                </c:pt>
                <c:pt idx="340">
                  <c:v>6.8734558671861568e-003</c:v>
                </c:pt>
                <c:pt idx="341">
                  <c:v>5.3598437442251325e-003</c:v>
                </c:pt>
                <c:pt idx="342">
                  <c:v>4.5054664624381109e-003</c:v>
                </c:pt>
                <c:pt idx="343">
                  <c:v>3.7021923099093139e-003</c:v>
                </c:pt>
                <c:pt idx="344">
                  <c:v>4.5630152312687499e-003</c:v>
                </c:pt>
                <c:pt idx="345">
                  <c:v>4.4120694203348835e-003</c:v>
                </c:pt>
                <c:pt idx="346">
                  <c:v>2.441530537234241e-003</c:v>
                </c:pt>
                <c:pt idx="347">
                  <c:v>1.7548220439621452e-003</c:v>
                </c:pt>
                <c:pt idx="348">
                  <c:v>1.7896107965193527e-003</c:v>
                </c:pt>
                <c:pt idx="349">
                  <c:v>2.0045304525298517e-003</c:v>
                </c:pt>
                <c:pt idx="350">
                  <c:v>1.2557767459827466e-003</c:v>
                </c:pt>
                <c:pt idx="351">
                  <c:v>3.0695624524682691e-004</c:v>
                </c:pt>
                <c:pt idx="352">
                  <c:v>3.1609225769651947e-004</c:v>
                </c:pt>
                <c:pt idx="353">
                  <c:v>1.0248092256336999e-003</c:v>
                </c:pt>
                <c:pt idx="354">
                  <c:v>2.0276000357603357e-003</c:v>
                </c:pt>
                <c:pt idx="355">
                  <c:v>9.3065201355811895e-004</c:v>
                </c:pt>
                <c:pt idx="356">
                  <c:v>3.1833641816624356e-004</c:v>
                </c:pt>
                <c:pt idx="357">
                  <c:v>5.3738014995592265e-005</c:v>
                </c:pt>
                <c:pt idx="358">
                  <c:v>1.2353775926507795e-003</c:v>
                </c:pt>
                <c:pt idx="359">
                  <c:v>2.6496246105261377e-004</c:v>
                </c:pt>
                <c:pt idx="360">
                  <c:v>3.2551445698790265e-004</c:v>
                </c:pt>
                <c:pt idx="361">
                  <c:v>1.786216086024082e-004</c:v>
                </c:pt>
                <c:pt idx="362">
                  <c:v>4.5231511105467599e-004</c:v>
                </c:pt>
                <c:pt idx="363">
                  <c:v>3.1937221218776384e-004</c:v>
                </c:pt>
                <c:pt idx="364">
                  <c:v>7.5450922242712012e-005</c:v>
                </c:pt>
                <c:pt idx="365">
                  <c:v>#N/A</c:v>
                </c:pt>
                <c:pt idx="366">
                  <c:v>#N/A</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max val="370"/>
          <c:min val="1"/>
        </c:scaling>
        <c:delete val="0"/>
        <c:axPos val="b"/>
        <c:numFmt formatCode="m/d;@" sourceLinked="0"/>
        <c:majorTickMark val="out"/>
        <c:minorTickMark val="none"/>
        <c:tickLblPos val="nextTo"/>
        <c:txPr>
          <a:bodyPr rot="-60000000" spcFirstLastPara="1" vertOverflow="overflow" horzOverflow="overflow" wrap="square" anchor="ctr" anchorCtr="1"/>
          <a:lstStyle/>
          <a:p>
            <a:pPr algn="ctr" rtl="0">
              <a:defRPr lang="ja-JP" altLang="en-US" sz="1200">
                <a:solidFill>
                  <a:schemeClr val="tx1"/>
                </a:solidFill>
                <a:latin typeface="ＭＳ ゴシック"/>
                <a:ea typeface="ＭＳ ゴシック"/>
              </a:defRPr>
            </a:pPr>
            <a:endParaRPr lang="ja-JP" altLang="en-US" sz="1200">
              <a:solidFill>
                <a:schemeClr val="tx1"/>
              </a:solidFill>
              <a:latin typeface="ＭＳ ゴシック"/>
              <a:ea typeface="ＭＳ ゴシック"/>
            </a:endParaRPr>
          </a:p>
        </c:txPr>
        <c:crossAx val="2"/>
        <c:crosses val="autoZero"/>
        <c:majorUnit val="60"/>
      </c:valAx>
      <c:valAx>
        <c:axId val="2"/>
        <c:scaling>
          <c:orientation val="minMax"/>
          <c:max val="0.4"/>
          <c:min val="0"/>
        </c:scaling>
        <c:delete val="0"/>
        <c:axPos val="l"/>
        <c:title>
          <c:tx>
            <c:rich>
              <a:bodyPr rot="-5400000" spcFirstLastPara="1" vertOverflow="overflow" horzOverflow="overflow" wrap="square" anchor="t" anchorCtr="1"/>
              <a:lstStyle/>
              <a:p>
                <a:pPr algn="ctr" rtl="0">
                  <a:defRPr kumimoji="0" lang="ja-JP" altLang="en-US" sz="1200" b="0" i="0" u="none" strike="noStrike" kern="1200" baseline="0">
                    <a:solidFill>
                      <a:schemeClr val="tx1">
                        <a:lumMod val="65000"/>
                        <a:lumOff val="35000"/>
                      </a:schemeClr>
                    </a:solidFill>
                    <a:latin typeface="ＭＳ ゴシック"/>
                    <a:ea typeface="ＭＳ ゴシック"/>
                    <a:cs typeface="+mn-cs"/>
                  </a:defRPr>
                </a:pPr>
                <a:r>
                  <a:rPr kumimoji="0" lang="ja-JP" altLang="en-US" sz="1200" b="0" i="0" u="none" strike="noStrike" kern="1200" baseline="0">
                    <a:solidFill>
                      <a:schemeClr val="tx1">
                        <a:lumMod val="65000"/>
                        <a:lumOff val="35000"/>
                      </a:schemeClr>
                    </a:solidFill>
                    <a:latin typeface="ＭＳ ゴシック"/>
                    <a:ea typeface="ＭＳ ゴシック"/>
                    <a:cs typeface="+mn-cs"/>
                  </a:rPr>
                  <a:t>茶樹による吸収と</a:t>
                </a:r>
                <a:endParaRPr kumimoji="0" lang="ja-JP" altLang="en-US" sz="1200" b="0" i="0" u="none" strike="noStrike" kern="1200" baseline="0">
                  <a:solidFill>
                    <a:schemeClr val="tx1">
                      <a:lumMod val="65000"/>
                      <a:lumOff val="35000"/>
                    </a:schemeClr>
                  </a:solidFill>
                  <a:latin typeface="ＭＳ ゴシック"/>
                  <a:ea typeface="ＭＳ ゴシック"/>
                  <a:cs typeface="+mn-cs"/>
                </a:endParaRPr>
              </a:p>
              <a:p>
                <a:pPr algn="ctr" rtl="0">
                  <a:defRPr kumimoji="0" lang="ja-JP" altLang="en-US" sz="1200" b="0" i="0" u="none" strike="noStrike" kern="1200" baseline="0">
                    <a:solidFill>
                      <a:schemeClr val="tx1">
                        <a:lumMod val="65000"/>
                        <a:lumOff val="35000"/>
                      </a:schemeClr>
                    </a:solidFill>
                    <a:latin typeface="ＭＳ ゴシック"/>
                    <a:ea typeface="ＭＳ ゴシック"/>
                    <a:cs typeface="+mn-cs"/>
                  </a:defRPr>
                </a:pPr>
                <a:r>
                  <a:rPr kumimoji="0" lang="ja-JP" altLang="en-US" sz="1200" b="0" i="0" u="none" strike="noStrike" kern="1200" baseline="0">
                    <a:solidFill>
                      <a:schemeClr val="tx1">
                        <a:lumMod val="65000"/>
                        <a:lumOff val="35000"/>
                      </a:schemeClr>
                    </a:solidFill>
                    <a:latin typeface="ＭＳ ゴシック"/>
                    <a:ea typeface="ＭＳ ゴシック"/>
                    <a:cs typeface="+mn-cs"/>
                  </a:rPr>
                  <a:t>降雨による</a:t>
                </a:r>
                <a:r>
                  <a:rPr kumimoji="0" lang="ja-JP" altLang="en-US" sz="1200" b="0" i="0" u="none" strike="noStrike" kern="1200" baseline="0">
                    <a:solidFill>
                      <a:schemeClr val="tx1">
                        <a:lumMod val="65000"/>
                        <a:lumOff val="35000"/>
                      </a:schemeClr>
                    </a:solidFill>
                    <a:latin typeface="ＭＳ ゴシック"/>
                    <a:ea typeface="ＭＳ ゴシック"/>
                    <a:cs typeface="+mn-cs"/>
                  </a:rPr>
                  <a:t>溶脱の合計推定値</a:t>
                </a:r>
                <a:endParaRPr kumimoji="0" lang="ja-JP" altLang="en-US" sz="1200" b="0" i="0" u="none" strike="noStrike" kern="1200" baseline="0">
                  <a:solidFill>
                    <a:schemeClr val="tx1">
                      <a:lumMod val="65000"/>
                      <a:lumOff val="35000"/>
                    </a:schemeClr>
                  </a:solidFill>
                  <a:latin typeface="ＭＳ ゴシック"/>
                  <a:ea typeface="ＭＳ ゴシック"/>
                  <a:cs typeface="+mn-cs"/>
                </a:endParaRPr>
              </a:p>
              <a:p>
                <a:pPr algn="ctr" rtl="0">
                  <a:defRPr kumimoji="0" lang="ja-JP" altLang="en-US" sz="1200" b="0" i="0" u="none" strike="noStrike" kern="1200" baseline="0">
                    <a:solidFill>
                      <a:schemeClr val="tx1">
                        <a:lumMod val="65000"/>
                        <a:lumOff val="35000"/>
                      </a:schemeClr>
                    </a:solidFill>
                    <a:latin typeface="ＭＳ ゴシック"/>
                    <a:ea typeface="ＭＳ ゴシック"/>
                    <a:cs typeface="+mn-cs"/>
                  </a:defRPr>
                </a:pPr>
                <a:r>
                  <a:rPr kumimoji="0" lang="ja-JP" altLang="en-US" sz="1200" b="0" i="0" u="none" strike="noStrike" kern="1200" baseline="0">
                    <a:solidFill>
                      <a:schemeClr val="tx1">
                        <a:lumMod val="65000"/>
                        <a:lumOff val="35000"/>
                      </a:schemeClr>
                    </a:solidFill>
                    <a:latin typeface="ＭＳ ゴシック"/>
                    <a:ea typeface="ＭＳ ゴシック"/>
                    <a:cs typeface="+mn-cs"/>
                  </a:rPr>
                  <a:t>（kgN/10a/日）</a:t>
                </a:r>
                <a:endParaRPr kumimoji="0" lang="ja-JP" altLang="en-US" sz="1200" b="0" i="0" u="none" strike="noStrike" kern="1200" baseline="0">
                  <a:solidFill>
                    <a:schemeClr val="tx1">
                      <a:lumMod val="65000"/>
                      <a:lumOff val="35000"/>
                    </a:schemeClr>
                  </a:solidFill>
                  <a:latin typeface="ＭＳ ゴシック"/>
                  <a:ea typeface="ＭＳ ゴシック"/>
                  <a:cs typeface="+mn-cs"/>
                </a:endParaRPr>
              </a:p>
            </c:rich>
          </c:tx>
          <c:layout>
            <c:manualLayout>
              <c:xMode val="edge"/>
              <c:yMode val="edge"/>
              <c:x val="0.87928349234123515"/>
              <c:y val="5.2910052910052907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overflow" horzOverflow="overflow" wrap="square" anchor="ctr" anchorCtr="1"/>
          <a:lstStyle/>
          <a:p>
            <a:pPr algn="ctr" rtl="0">
              <a:defRPr lang="ja-JP" altLang="en-US" sz="1200" kern="1200">
                <a:solidFill>
                  <a:schemeClr val="tx1">
                    <a:lumMod val="65000"/>
                    <a:lumOff val="35000"/>
                  </a:schemeClr>
                </a:solidFill>
                <a:latin typeface="ＭＳ ゴシック"/>
                <a:ea typeface="ＭＳ ゴシック"/>
                <a:cs typeface="+mn-cs"/>
              </a:defRPr>
            </a:pPr>
            <a:endParaRPr lang="ja-JP" altLang="en-US" sz="1200">
              <a:latin typeface="ＭＳ ゴシック"/>
              <a:ea typeface="ＭＳ ゴシック"/>
            </a:endParaRPr>
          </a:p>
        </c:txPr>
        <c:crossAx val="3"/>
        <c:crossesAt val="1"/>
        <c:majorUnit val="0.1"/>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施肥回次１回目の肥効発現の推移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'１回目'!$I$8:$I$127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'１回目'!$N$8:$N$127</c:f>
              <c:numCache>
                <c:formatCode xml:space="preserve">0.0000_ </c:formatCode>
                <c:ptCount val="120"/>
                <c:pt idx="0">
                  <c:v>0.13300942310405794</c:v>
                </c:pt>
                <c:pt idx="1">
                  <c:v>0.27143011344974793</c:v>
                </c:pt>
                <c:pt idx="2">
                  <c:v>0.41283023801512841</c:v>
                </c:pt>
                <c:pt idx="3">
                  <c:v>0.5533919663777408</c:v>
                </c:pt>
                <c:pt idx="4">
                  <c:v>0.6879879818685537</c:v>
                </c:pt>
                <c:pt idx="5">
                  <c:v>0.82222028445960593</c:v>
                </c:pt>
                <c:pt idx="6">
                  <c:v>0.94567150470208239</c:v>
                </c:pt>
                <c:pt idx="7">
                  <c:v>1.0585970334982111</c:v>
                </c:pt>
                <c:pt idx="8">
                  <c:v>1.1723757847023026</c:v>
                </c:pt>
                <c:pt idx="9">
                  <c:v>1.2924862843685532</c:v>
                </c:pt>
                <c:pt idx="10">
                  <c:v>1.4122833839864604</c:v>
                </c:pt>
                <c:pt idx="11">
                  <c:v>1.5228278154674768</c:v>
                </c:pt>
                <c:pt idx="12">
                  <c:v>1.6303446379011857</c:v>
                </c:pt>
                <c:pt idx="13">
                  <c:v>1.7335860282288875</c:v>
                </c:pt>
                <c:pt idx="14">
                  <c:v>1.8311153736741237</c:v>
                </c:pt>
                <c:pt idx="15">
                  <c:v>1.9295531186614698</c:v>
                </c:pt>
                <c:pt idx="16">
                  <c:v>2.0287464281321084</c:v>
                </c:pt>
                <c:pt idx="17">
                  <c:v>2.1289941242309256</c:v>
                </c:pt>
                <c:pt idx="18">
                  <c:v>2.2304316311832304</c:v>
                </c:pt>
                <c:pt idx="19">
                  <c:v>2.3362440149590058</c:v>
                </c:pt>
                <c:pt idx="20">
                  <c:v>2.4424831533867133</c:v>
                </c:pt>
                <c:pt idx="21">
                  <c:v>2.5337052917822946</c:v>
                </c:pt>
                <c:pt idx="22">
                  <c:v>2.6212813031867528</c:v>
                </c:pt>
                <c:pt idx="23">
                  <c:v>2.7141979985135203</c:v>
                </c:pt>
                <c:pt idx="24">
                  <c:v>2.8045811919583783</c:v>
                </c:pt>
                <c:pt idx="25">
                  <c:v>2.8915208072566747</c:v>
                </c:pt>
                <c:pt idx="26">
                  <c:v>2.9762330294743515</c:v>
                </c:pt>
                <c:pt idx="27">
                  <c:v>3.0627239977464815</c:v>
                </c:pt>
                <c:pt idx="28">
                  <c:v>3.1492485141001012</c:v>
                </c:pt>
                <c:pt idx="29">
                  <c:v>3.2336909947771959</c:v>
                </c:pt>
                <c:pt idx="30">
                  <c:v>3.3201349330333505</c:v>
                </c:pt>
                <c:pt idx="31">
                  <c:v>3.4049089136998738</c:v>
                </c:pt>
                <c:pt idx="32">
                  <c:v>3.4870785799949466</c:v>
                </c:pt>
                <c:pt idx="33">
                  <c:v>3.5657402811008505</c:v>
                </c:pt>
                <c:pt idx="34">
                  <c:v>3.6458529971314317</c:v>
                </c:pt>
                <c:pt idx="35">
                  <c:v>3.7243648497999851</c:v>
                </c:pt>
                <c:pt idx="36">
                  <c:v>3.7964960786168378</c:v>
                </c:pt>
                <c:pt idx="37">
                  <c:v>3.8650995725959603</c:v>
                </c:pt>
                <c:pt idx="38">
                  <c:v>3.9316338866807277</c:v>
                </c:pt>
                <c:pt idx="39">
                  <c:v>3.9996104038717895</c:v>
                </c:pt>
                <c:pt idx="40">
                  <c:v>4.0641248591131136</c:v>
                </c:pt>
                <c:pt idx="41">
                  <c:v>4.1280227059738372</c:v>
                </c:pt>
                <c:pt idx="42">
                  <c:v>4.19478862941821</c:v>
                </c:pt>
                <c:pt idx="43">
                  <c:v>4.259279974517856</c:v>
                </c:pt>
                <c:pt idx="44">
                  <c:v>4.3250491238974806</c:v>
                </c:pt>
                <c:pt idx="45">
                  <c:v>4.3885813368234148</c:v>
                </c:pt>
                <c:pt idx="46">
                  <c:v>4.4510327256014515</c:v>
                </c:pt>
                <c:pt idx="47">
                  <c:v>4.5098107796763243</c:v>
                </c:pt>
                <c:pt idx="48">
                  <c:v>4.5685856974026731</c:v>
                </c:pt>
                <c:pt idx="49">
                  <c:v>4.6258548877533165</c:v>
                </c:pt>
                <c:pt idx="50">
                  <c:v>4.6812701176832681</c:v>
                </c:pt>
                <c:pt idx="51">
                  <c:v>4.7358151511778219</c:v>
                </c:pt>
                <c:pt idx="52">
                  <c:v>4.7863238350843273</c:v>
                </c:pt>
                <c:pt idx="53">
                  <c:v>4.8363004258176012</c:v>
                </c:pt>
                <c:pt idx="54">
                  <c:v>4.886799812931387</c:v>
                </c:pt>
                <c:pt idx="55">
                  <c:v>4.9346312574431836</c:v>
                </c:pt>
                <c:pt idx="56">
                  <c:v>4.9830019258521432</c:v>
                </c:pt>
                <c:pt idx="57">
                  <c:v>5.0302825791846013</c:v>
                </c:pt>
                <c:pt idx="58">
                  <c:v>5.0758322789989627</c:v>
                </c:pt>
                <c:pt idx="59">
                  <c:v>5.1214229210212867</c:v>
                </c:pt>
                <c:pt idx="60">
                  <c:v>5.1662419046477233</c:v>
                </c:pt>
                <c:pt idx="61">
                  <c:v>5.2108491807371466</c:v>
                </c:pt>
                <c:pt idx="62">
                  <c:v>5.2530344717092499</c:v>
                </c:pt>
                <c:pt idx="63">
                  <c:v>5.2951870973598529</c:v>
                </c:pt>
                <c:pt idx="64">
                  <c:v>5.3317326343094962</c:v>
                </c:pt>
                <c:pt idx="65">
                  <c:v>5.3684197597212355</c:v>
                </c:pt>
                <c:pt idx="66">
                  <c:v>5.4046954960080411</c:v>
                </c:pt>
                <c:pt idx="67">
                  <c:v>5.4407131084306837</c:v>
                </c:pt>
                <c:pt idx="68">
                  <c:v>5.4778811260396836</c:v>
                </c:pt>
                <c:pt idx="69">
                  <c:v>5.514683983533101</c:v>
                </c:pt>
                <c:pt idx="70">
                  <c:v>5.5504140440139462</c:v>
                </c:pt>
                <c:pt idx="71">
                  <c:v>5.5851522925106707</c:v>
                </c:pt>
                <c:pt idx="72">
                  <c:v>5.6183095630757158</c:v>
                </c:pt>
                <c:pt idx="73">
                  <c:v>5.6499699902682723</c:v>
                </c:pt>
                <c:pt idx="74">
                  <c:v>5.6808421619290392</c:v>
                </c:pt>
                <c:pt idx="75">
                  <c:v>5.7111063753528599</c:v>
                </c:pt>
                <c:pt idx="76">
                  <c:v>5.7409603039362462</c:v>
                </c:pt>
                <c:pt idx="77">
                  <c:v>5.7696477018775187</c:v>
                </c:pt>
                <c:pt idx="78">
                  <c:v>5.7973015496865932</c:v>
                </c:pt>
                <c:pt idx="79">
                  <c:v>5.8242234782038951</c:v>
                </c:pt>
                <c:pt idx="80">
                  <c:v>5.8503193467881456</c:v>
                </c:pt>
                <c:pt idx="81">
                  <c:v>5.874454983905661</c:v>
                </c:pt>
                <c:pt idx="82">
                  <c:v>5.8980892374371665</c:v>
                </c:pt>
                <c:pt idx="83">
                  <c:v>5.9223843634419469</c:v>
                </c:pt>
                <c:pt idx="84">
                  <c:v>5.9464091765604081</c:v>
                </c:pt>
                <c:pt idx="85">
                  <c:v>5.9698979103700927</c:v>
                </c:pt>
                <c:pt idx="86">
                  <c:v>5.9930038448097092</c:v>
                </c:pt>
                <c:pt idx="87">
                  <c:v>6.0153285499079683</c:v>
                </c:pt>
                <c:pt idx="88">
                  <c:v>6.03645598051473</c:v>
                </c:pt>
                <c:pt idx="89">
                  <c:v>6.056635192054487</c:v>
                </c:pt>
                <c:pt idx="90">
                  <c:v>6.0764983445857856</c:v>
                </c:pt>
                <c:pt idx="91">
                  <c:v>6.0956668271543597</c:v>
                </c:pt>
                <c:pt idx="92">
                  <c:v>6.1146189574287053</c:v>
                </c:pt>
                <c:pt idx="93">
                  <c:v>6.1333849693168387</c:v>
                </c:pt>
                <c:pt idx="94">
                  <c:v>6.151426174377824</c:v>
                </c:pt>
                <c:pt idx="95">
                  <c:v>6.1689177116463094</c:v>
                </c:pt>
                <c:pt idx="96">
                  <c:v>6.1864082075948374</c:v>
                </c:pt>
                <c:pt idx="97">
                  <c:v>6.203914737101937</c:v>
                </c:pt>
                <c:pt idx="98">
                  <c:v>6.2204590086406215</c:v>
                </c:pt>
                <c:pt idx="99">
                  <c:v>6.2365890765198246</c:v>
                </c:pt>
                <c:pt idx="100">
                  <c:v>6.2522579254346251</c:v>
                </c:pt>
                <c:pt idx="101">
                  <c:v>6.2676229947735624</c:v>
                </c:pt>
                <c:pt idx="102">
                  <c:v>6.2819310303323483</c:v>
                </c:pt>
                <c:pt idx="103">
                  <c:v>6.2956854355273961</c:v>
                </c:pt>
                <c:pt idx="104">
                  <c:v>6.309490560395111</c:v>
                </c:pt>
                <c:pt idx="105">
                  <c:v>6.3225699605447563</c:v>
                </c:pt>
                <c:pt idx="106">
                  <c:v>6.3351404009172994</c:v>
                </c:pt>
                <c:pt idx="107">
                  <c:v>6.3477674223234937</c:v>
                </c:pt>
                <c:pt idx="108">
                  <c:v>6.3603104551797589</c:v>
                </c:pt>
                <c:pt idx="109">
                  <c:v>6.3721813342538507</c:v>
                </c:pt>
                <c:pt idx="110">
                  <c:v>6.3832547773278563</c:v>
                </c:pt>
                <c:pt idx="111">
                  <c:v>6.3940919378972749</c:v>
                </c:pt>
                <c:pt idx="112">
                  <c:v>6.4049316778186718</c:v>
                </c:pt>
                <c:pt idx="113">
                  <c:v>6.415189736719042</c:v>
                </c:pt>
                <c:pt idx="114">
                  <c:v>6.4252715914646092</c:v>
                </c:pt>
                <c:pt idx="115">
                  <c:v>6.435067628202007</c:v>
                </c:pt>
                <c:pt idx="116">
                  <c:v>6.4442021373350009</c:v>
                </c:pt>
                <c:pt idx="117">
                  <c:v>6.4534578931350941</c:v>
                </c:pt>
                <c:pt idx="118">
                  <c:v>6.4625121134881685</c:v>
                </c:pt>
                <c:pt idx="119">
                  <c:v>6.4711497279206105</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施肥回次１回目の肥効発現の推移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'１回目'!$R$8:$R$127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'１回目'!$W$8:$W$127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施肥回次１回目の肥効発現の推移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'１回目'!$AA$8:$AA$127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'１回目'!$AF$8:$AF$127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施肥回次１回目の肥効発現の推移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'１回目'!$AJ$8:$AJ$127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'１回目'!$AO$8:$AO$127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施肥回次１回目の肥効発現の推移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'１回目'!$AS$8:$AS$127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'１回目'!$AX$8:$AX$127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施肥回次１回目の肥効発現の推移(総和)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7128520701"/>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'１回目'!$B$8:$B$127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'１回目'!$C$8:$C$127</c:f>
              <c:numCache>
                <c:formatCode xml:space="preserve">0.0000_ </c:formatCode>
                <c:ptCount val="120"/>
                <c:pt idx="0">
                  <c:v>0.13300942310405794</c:v>
                </c:pt>
                <c:pt idx="1">
                  <c:v>0.27143011344974793</c:v>
                </c:pt>
                <c:pt idx="2">
                  <c:v>0.41283023801512841</c:v>
                </c:pt>
                <c:pt idx="3">
                  <c:v>0.5533919663777408</c:v>
                </c:pt>
                <c:pt idx="4">
                  <c:v>0.6879879818685537</c:v>
                </c:pt>
                <c:pt idx="5">
                  <c:v>0.82222028445960593</c:v>
                </c:pt>
                <c:pt idx="6">
                  <c:v>0.94567150470208239</c:v>
                </c:pt>
                <c:pt idx="7">
                  <c:v>1.0585970334982111</c:v>
                </c:pt>
                <c:pt idx="8">
                  <c:v>1.1723757847023026</c:v>
                </c:pt>
                <c:pt idx="9">
                  <c:v>1.2924862843685532</c:v>
                </c:pt>
                <c:pt idx="10">
                  <c:v>1.4122833839864604</c:v>
                </c:pt>
                <c:pt idx="11">
                  <c:v>1.5228278154674768</c:v>
                </c:pt>
                <c:pt idx="12">
                  <c:v>1.6303446379011857</c:v>
                </c:pt>
                <c:pt idx="13">
                  <c:v>1.7335860282288875</c:v>
                </c:pt>
                <c:pt idx="14">
                  <c:v>1.8311153736741237</c:v>
                </c:pt>
                <c:pt idx="15">
                  <c:v>1.9295531186614698</c:v>
                </c:pt>
                <c:pt idx="16">
                  <c:v>2.0287464281321084</c:v>
                </c:pt>
                <c:pt idx="17">
                  <c:v>2.1289941242309256</c:v>
                </c:pt>
                <c:pt idx="18">
                  <c:v>2.2304316311832304</c:v>
                </c:pt>
                <c:pt idx="19">
                  <c:v>2.3362440149590058</c:v>
                </c:pt>
                <c:pt idx="20">
                  <c:v>2.4424831533867133</c:v>
                </c:pt>
                <c:pt idx="21">
                  <c:v>2.5337052917822946</c:v>
                </c:pt>
                <c:pt idx="22">
                  <c:v>2.6212813031867528</c:v>
                </c:pt>
                <c:pt idx="23">
                  <c:v>2.7141979985135203</c:v>
                </c:pt>
                <c:pt idx="24">
                  <c:v>2.8045811919583783</c:v>
                </c:pt>
                <c:pt idx="25">
                  <c:v>2.8915208072566747</c:v>
                </c:pt>
                <c:pt idx="26">
                  <c:v>2.9762330294743515</c:v>
                </c:pt>
                <c:pt idx="27">
                  <c:v>3.0627239977464815</c:v>
                </c:pt>
                <c:pt idx="28">
                  <c:v>3.1492485141001012</c:v>
                </c:pt>
                <c:pt idx="29">
                  <c:v>3.2336909947771959</c:v>
                </c:pt>
                <c:pt idx="30">
                  <c:v>3.3201349330333505</c:v>
                </c:pt>
                <c:pt idx="31">
                  <c:v>3.4049089136998738</c:v>
                </c:pt>
                <c:pt idx="32">
                  <c:v>3.4870785799949466</c:v>
                </c:pt>
                <c:pt idx="33">
                  <c:v>3.5657402811008505</c:v>
                </c:pt>
                <c:pt idx="34">
                  <c:v>3.6458529971314317</c:v>
                </c:pt>
                <c:pt idx="35">
                  <c:v>3.7243648497999851</c:v>
                </c:pt>
                <c:pt idx="36">
                  <c:v>3.7964960786168378</c:v>
                </c:pt>
                <c:pt idx="37">
                  <c:v>3.8650995725959603</c:v>
                </c:pt>
                <c:pt idx="38">
                  <c:v>3.9316338866807277</c:v>
                </c:pt>
                <c:pt idx="39">
                  <c:v>3.9996104038717895</c:v>
                </c:pt>
                <c:pt idx="40">
                  <c:v>4.0641248591131136</c:v>
                </c:pt>
                <c:pt idx="41">
                  <c:v>4.1280227059738372</c:v>
                </c:pt>
                <c:pt idx="42">
                  <c:v>4.19478862941821</c:v>
                </c:pt>
                <c:pt idx="43">
                  <c:v>4.259279974517856</c:v>
                </c:pt>
                <c:pt idx="44">
                  <c:v>4.3250491238974806</c:v>
                </c:pt>
                <c:pt idx="45">
                  <c:v>4.3885813368234148</c:v>
                </c:pt>
                <c:pt idx="46">
                  <c:v>4.4510327256014515</c:v>
                </c:pt>
                <c:pt idx="47">
                  <c:v>4.5098107796763243</c:v>
                </c:pt>
                <c:pt idx="48">
                  <c:v>4.5685856974026731</c:v>
                </c:pt>
                <c:pt idx="49">
                  <c:v>4.6258548877533165</c:v>
                </c:pt>
                <c:pt idx="50">
                  <c:v>4.6812701176832681</c:v>
                </c:pt>
                <c:pt idx="51">
                  <c:v>4.7358151511778219</c:v>
                </c:pt>
                <c:pt idx="52">
                  <c:v>4.7863238350843273</c:v>
                </c:pt>
                <c:pt idx="53">
                  <c:v>4.8363004258176012</c:v>
                </c:pt>
                <c:pt idx="54">
                  <c:v>4.886799812931387</c:v>
                </c:pt>
                <c:pt idx="55">
                  <c:v>4.9346312574431836</c:v>
                </c:pt>
                <c:pt idx="56">
                  <c:v>4.9830019258521432</c:v>
                </c:pt>
                <c:pt idx="57">
                  <c:v>5.0302825791846013</c:v>
                </c:pt>
                <c:pt idx="58">
                  <c:v>5.0758322789989627</c:v>
                </c:pt>
                <c:pt idx="59">
                  <c:v>5.1214229210212867</c:v>
                </c:pt>
                <c:pt idx="60">
                  <c:v>5.1662419046477233</c:v>
                </c:pt>
                <c:pt idx="61">
                  <c:v>5.2108491807371466</c:v>
                </c:pt>
                <c:pt idx="62">
                  <c:v>5.2530344717092499</c:v>
                </c:pt>
                <c:pt idx="63">
                  <c:v>5.2951870973598529</c:v>
                </c:pt>
                <c:pt idx="64">
                  <c:v>5.3317326343094962</c:v>
                </c:pt>
                <c:pt idx="65">
                  <c:v>5.3684197597212355</c:v>
                </c:pt>
                <c:pt idx="66">
                  <c:v>5.4046954960080411</c:v>
                </c:pt>
                <c:pt idx="67">
                  <c:v>5.4407131084306837</c:v>
                </c:pt>
                <c:pt idx="68">
                  <c:v>5.4778811260396836</c:v>
                </c:pt>
                <c:pt idx="69">
                  <c:v>5.514683983533101</c:v>
                </c:pt>
                <c:pt idx="70">
                  <c:v>5.5504140440139462</c:v>
                </c:pt>
                <c:pt idx="71">
                  <c:v>5.5851522925106707</c:v>
                </c:pt>
                <c:pt idx="72">
                  <c:v>5.6183095630757158</c:v>
                </c:pt>
                <c:pt idx="73">
                  <c:v>5.6499699902682723</c:v>
                </c:pt>
                <c:pt idx="74">
                  <c:v>5.6808421619290392</c:v>
                </c:pt>
                <c:pt idx="75">
                  <c:v>5.7111063753528599</c:v>
                </c:pt>
                <c:pt idx="76">
                  <c:v>5.7409603039362462</c:v>
                </c:pt>
                <c:pt idx="77">
                  <c:v>5.7696477018775187</c:v>
                </c:pt>
                <c:pt idx="78">
                  <c:v>5.7973015496865932</c:v>
                </c:pt>
                <c:pt idx="79">
                  <c:v>5.8242234782038951</c:v>
                </c:pt>
                <c:pt idx="80">
                  <c:v>5.8503193467881456</c:v>
                </c:pt>
                <c:pt idx="81">
                  <c:v>5.874454983905661</c:v>
                </c:pt>
                <c:pt idx="82">
                  <c:v>5.8980892374371665</c:v>
                </c:pt>
                <c:pt idx="83">
                  <c:v>5.9223843634419469</c:v>
                </c:pt>
                <c:pt idx="84">
                  <c:v>5.9464091765604081</c:v>
                </c:pt>
                <c:pt idx="85">
                  <c:v>5.9698979103700927</c:v>
                </c:pt>
                <c:pt idx="86">
                  <c:v>5.9930038448097092</c:v>
                </c:pt>
                <c:pt idx="87">
                  <c:v>6.0153285499079683</c:v>
                </c:pt>
                <c:pt idx="88">
                  <c:v>6.03645598051473</c:v>
                </c:pt>
                <c:pt idx="89">
                  <c:v>6.056635192054487</c:v>
                </c:pt>
                <c:pt idx="90">
                  <c:v>6.0764983445857856</c:v>
                </c:pt>
                <c:pt idx="91">
                  <c:v>6.0956668271543597</c:v>
                </c:pt>
                <c:pt idx="92">
                  <c:v>6.1146189574287053</c:v>
                </c:pt>
                <c:pt idx="93">
                  <c:v>6.1333849693168387</c:v>
                </c:pt>
                <c:pt idx="94">
                  <c:v>6.151426174377824</c:v>
                </c:pt>
                <c:pt idx="95">
                  <c:v>6.1689177116463094</c:v>
                </c:pt>
                <c:pt idx="96">
                  <c:v>6.1864082075948374</c:v>
                </c:pt>
                <c:pt idx="97">
                  <c:v>6.203914737101937</c:v>
                </c:pt>
                <c:pt idx="98">
                  <c:v>6.2204590086406215</c:v>
                </c:pt>
                <c:pt idx="99">
                  <c:v>6.2365890765198246</c:v>
                </c:pt>
                <c:pt idx="100">
                  <c:v>6.2522579254346251</c:v>
                </c:pt>
                <c:pt idx="101">
                  <c:v>6.2676229947735624</c:v>
                </c:pt>
                <c:pt idx="102">
                  <c:v>6.2819310303323483</c:v>
                </c:pt>
                <c:pt idx="103">
                  <c:v>6.2956854355273961</c:v>
                </c:pt>
                <c:pt idx="104">
                  <c:v>6.309490560395111</c:v>
                </c:pt>
                <c:pt idx="105">
                  <c:v>6.3225699605447563</c:v>
                </c:pt>
                <c:pt idx="106">
                  <c:v>6.3351404009172994</c:v>
                </c:pt>
                <c:pt idx="107">
                  <c:v>6.3477674223234937</c:v>
                </c:pt>
                <c:pt idx="108">
                  <c:v>6.3603104551797589</c:v>
                </c:pt>
                <c:pt idx="109">
                  <c:v>6.3721813342538507</c:v>
                </c:pt>
                <c:pt idx="110">
                  <c:v>6.3832547773278563</c:v>
                </c:pt>
                <c:pt idx="111">
                  <c:v>6.3940919378972749</c:v>
                </c:pt>
                <c:pt idx="112">
                  <c:v>6.4049316778186718</c:v>
                </c:pt>
                <c:pt idx="113">
                  <c:v>6.415189736719042</c:v>
                </c:pt>
                <c:pt idx="114">
                  <c:v>6.4252715914646092</c:v>
                </c:pt>
                <c:pt idx="115">
                  <c:v>6.435067628202007</c:v>
                </c:pt>
                <c:pt idx="116">
                  <c:v>6.4442021373350009</c:v>
                </c:pt>
                <c:pt idx="117">
                  <c:v>6.4534578931350941</c:v>
                </c:pt>
                <c:pt idx="118">
                  <c:v>6.4625121134881685</c:v>
                </c:pt>
                <c:pt idx="119">
                  <c:v>6.4711497279206105</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31893072188"/>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4112133042193255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施肥回次２回目の肥効発現の推移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'２回目'!$G$8:$G$127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'２回目'!$L$8:$L$127</c:f>
              <c:numCache>
                <c:formatCode xml:space="preserve">0.0000_ </c:formatCode>
                <c:ptCount val="120"/>
                <c:pt idx="0">
                  <c:v>0.35926202487103109</c:v>
                </c:pt>
                <c:pt idx="1">
                  <c:v>0.71288410123271384</c:v>
                </c:pt>
                <c:pt idx="2">
                  <c:v>1.0388789588498277</c:v>
                </c:pt>
                <c:pt idx="3">
                  <c:v>1.3510682065623811</c:v>
                </c:pt>
                <c:pt idx="4">
                  <c:v>1.6643868876410552</c:v>
                </c:pt>
                <c:pt idx="5">
                  <c:v>1.9572269128445847</c:v>
                </c:pt>
                <c:pt idx="6">
                  <c:v>2.2445752024255263</c:v>
                </c:pt>
                <c:pt idx="7">
                  <c:v>2.512784927129323</c:v>
                </c:pt>
                <c:pt idx="8">
                  <c:v>2.7671247831691366</c:v>
                </c:pt>
                <c:pt idx="9">
                  <c:v>2.9989236208997556</c:v>
                </c:pt>
                <c:pt idx="10">
                  <c:v>3.2223151160227119</c:v>
                </c:pt>
                <c:pt idx="11">
                  <c:v>3.4324415568231861</c:v>
                </c:pt>
                <c:pt idx="12">
                  <c:v>3.6288427748769223</c:v>
                </c:pt>
                <c:pt idx="13">
                  <c:v>3.815317932642456</c:v>
                </c:pt>
                <c:pt idx="14">
                  <c:v>3.9827959457758819</c:v>
                </c:pt>
                <c:pt idx="15">
                  <c:v>4.1427742266499088</c:v>
                </c:pt>
                <c:pt idx="16">
                  <c:v>4.2984337877363776</c:v>
                </c:pt>
                <c:pt idx="17">
                  <c:v>4.4411289333146309</c:v>
                </c:pt>
                <c:pt idx="18">
                  <c:v>4.5800304080298506</c:v>
                </c:pt>
                <c:pt idx="19">
                  <c:v>4.7109905990569043</c:v>
                </c:pt>
                <c:pt idx="20">
                  <c:v>4.8328394904419971</c:v>
                </c:pt>
                <c:pt idx="21">
                  <c:v>4.9502301977424139</c:v>
                </c:pt>
                <c:pt idx="22">
                  <c:v>5.0614009012795051</c:v>
                </c:pt>
                <c:pt idx="23">
                  <c:v>5.1678260309742008</c:v>
                </c:pt>
                <c:pt idx="24">
                  <c:v>5.2650220328331176</c:v>
                </c:pt>
                <c:pt idx="25">
                  <c:v>5.3584154211343042</c:v>
                </c:pt>
                <c:pt idx="26">
                  <c:v>5.4372823993908721</c:v>
                </c:pt>
                <c:pt idx="27">
                  <c:v>5.5135968786055995</c:v>
                </c:pt>
                <c:pt idx="28">
                  <c:v>5.5863701296590573</c:v>
                </c:pt>
                <c:pt idx="29">
                  <c:v>5.6559888887571965</c:v>
                </c:pt>
                <c:pt idx="30">
                  <c:v>5.7249022826217306</c:v>
                </c:pt>
                <c:pt idx="31">
                  <c:v>5.7904915157705164</c:v>
                </c:pt>
                <c:pt idx="32">
                  <c:v>5.8517721591702161</c:v>
                </c:pt>
                <c:pt idx="33">
                  <c:v>5.9091011438882077</c:v>
                </c:pt>
                <c:pt idx="34">
                  <c:v>5.9618439741563796</c:v>
                </c:pt>
                <c:pt idx="35">
                  <c:v>6.0104152962490387</c:v>
                </c:pt>
                <c:pt idx="36">
                  <c:v>6.0560284362574475</c:v>
                </c:pt>
                <c:pt idx="37">
                  <c:v>6.0990643821958077</c:v>
                </c:pt>
                <c:pt idx="38">
                  <c:v>6.1398850920443344</c:v>
                </c:pt>
                <c:pt idx="39">
                  <c:v>6.1776780877569388</c:v>
                </c:pt>
                <c:pt idx="40">
                  <c:v>6.2127814980947038</c:v>
                </c:pt>
                <c:pt idx="41">
                  <c:v>6.2456870290300079</c:v>
                </c:pt>
                <c:pt idx="42">
                  <c:v>6.2764093979981181</c:v>
                </c:pt>
                <c:pt idx="43">
                  <c:v>6.3039112208351193</c:v>
                </c:pt>
                <c:pt idx="44">
                  <c:v>6.3298712493189431</c:v>
                </c:pt>
                <c:pt idx="45">
                  <c:v>6.3554624052691917</c:v>
                </c:pt>
                <c:pt idx="46">
                  <c:v>6.3797791363562659</c:v>
                </c:pt>
                <c:pt idx="47">
                  <c:v>6.4026340961763895</c:v>
                </c:pt>
                <c:pt idx="48">
                  <c:v>6.4242282218923084</c:v>
                </c:pt>
                <c:pt idx="49">
                  <c:v>6.4442929110898106</c:v>
                </c:pt>
                <c:pt idx="50">
                  <c:v>6.4625943910864416</c:v>
                </c:pt>
                <c:pt idx="51">
                  <c:v>6.4794422292639835</c:v>
                </c:pt>
                <c:pt idx="52">
                  <c:v>6.4953867681930912</c:v>
                </c:pt>
                <c:pt idx="53">
                  <c:v>6.5102028200153601</c:v>
                </c:pt>
                <c:pt idx="54">
                  <c:v>6.524276221858166</c:v>
                </c:pt>
                <c:pt idx="55">
                  <c:v>6.5376530906662857</c:v>
                </c:pt>
                <c:pt idx="56">
                  <c:v>6.5500253459007034</c:v>
                </c:pt>
                <c:pt idx="57">
                  <c:v>6.5615593039484619</c:v>
                </c:pt>
                <c:pt idx="58">
                  <c:v>6.5726145803769391</c:v>
                </c:pt>
                <c:pt idx="59">
                  <c:v>6.5832085142490726</c:v>
                </c:pt>
                <c:pt idx="60">
                  <c:v>6.5928358577470858</c:v>
                </c:pt>
                <c:pt idx="61">
                  <c:v>6.6018424180809543</c:v>
                </c:pt>
                <c:pt idx="62">
                  <c:v>6.6102383035044641</c:v>
                </c:pt>
                <c:pt idx="63">
                  <c:v>6.6181306714159174</c:v>
                </c:pt>
                <c:pt idx="64">
                  <c:v>6.6252087244266011</c:v>
                </c:pt>
                <c:pt idx="65">
                  <c:v>6.631750733064341</c:v>
                </c:pt>
                <c:pt idx="66">
                  <c:v>6.6380382132996161</c:v>
                </c:pt>
                <c:pt idx="67">
                  <c:v>6.6437678829847924</c:v>
                </c:pt>
                <c:pt idx="68">
                  <c:v>6.649061299335763</c:v>
                </c:pt>
                <c:pt idx="69">
                  <c:v>6.6541511994320981</c:v>
                </c:pt>
                <c:pt idx="70">
                  <c:v>6.6589899208161851</c:v>
                </c:pt>
                <c:pt idx="71">
                  <c:v>6.6633890989632425</c:v>
                </c:pt>
                <c:pt idx="72">
                  <c:v>6.6673405818381264</c:v>
                </c:pt>
                <c:pt idx="73">
                  <c:v>6.6710514498956694</c:v>
                </c:pt>
                <c:pt idx="74">
                  <c:v>6.6746038857444274</c:v>
                </c:pt>
                <c:pt idx="75">
                  <c:v>6.6778354306725056</c:v>
                </c:pt>
                <c:pt idx="76">
                  <c:v>6.6808792788118696</c:v>
                </c:pt>
                <c:pt idx="77">
                  <c:v>6.6837153291856408</c:v>
                </c:pt>
                <c:pt idx="78">
                  <c:v>6.6862615206321472</c:v>
                </c:pt>
                <c:pt idx="79">
                  <c:v>6.6887279248055629</c:v>
                </c:pt>
                <c:pt idx="80">
                  <c:v>6.69103868128005</c:v>
                </c:pt>
                <c:pt idx="81">
                  <c:v>6.6931543559218287</c:v>
                </c:pt>
                <c:pt idx="82">
                  <c:v>6.695130694129519</c:v>
                </c:pt>
                <c:pt idx="83">
                  <c:v>6.696961809152489</c:v>
                </c:pt>
                <c:pt idx="84">
                  <c:v>6.6986823377675258</c:v>
                </c:pt>
                <c:pt idx="85">
                  <c:v>6.7003000328342592</c:v>
                </c:pt>
                <c:pt idx="86">
                  <c:v>6.7017306158088532</c:v>
                </c:pt>
                <c:pt idx="87">
                  <c:v>6.7031161114027684</c:v>
                </c:pt>
                <c:pt idx="88">
                  <c:v>6.7044112784015004</c:v>
                </c:pt>
                <c:pt idx="89">
                  <c:v>6.7056265659834633</c:v>
                </c:pt>
                <c:pt idx="90">
                  <c:v>6.7067312721822177</c:v>
                </c:pt>
                <c:pt idx="91">
                  <c:v>6.7077229120154014</c:v>
                </c:pt>
                <c:pt idx="92">
                  <c:v>6.7086663878442936</c:v>
                </c:pt>
                <c:pt idx="93">
                  <c:v>6.7095294351203805</c:v>
                </c:pt>
                <c:pt idx="94">
                  <c:v>6.710309140471427</c:v>
                </c:pt>
                <c:pt idx="95">
                  <c:v>6.7110604544143984</c:v>
                </c:pt>
                <c:pt idx="96">
                  <c:v>6.7117570286312533</c:v>
                </c:pt>
                <c:pt idx="97">
                  <c:v>6.7124202732661598</c:v>
                </c:pt>
                <c:pt idx="98">
                  <c:v>6.7130274722702605</c:v>
                </c:pt>
                <c:pt idx="99">
                  <c:v>6.7135953952018887</c:v>
                </c:pt>
                <c:pt idx="100">
                  <c:v>6.7141152862778481</c:v>
                </c:pt>
                <c:pt idx="101">
                  <c:v>6.7145895479789885</c:v>
                </c:pt>
                <c:pt idx="102">
                  <c:v>6.7150252914238546</c:v>
                </c:pt>
                <c:pt idx="103">
                  <c:v>6.7154215010178078</c:v>
                </c:pt>
                <c:pt idx="104">
                  <c:v>6.7157932062834114</c:v>
                </c:pt>
                <c:pt idx="105">
                  <c:v>6.7161389896262262</c:v>
                </c:pt>
                <c:pt idx="106">
                  <c:v>6.7164505483255539</c:v>
                </c:pt>
                <c:pt idx="107">
                  <c:v>6.7167458447090604</c:v>
                </c:pt>
                <c:pt idx="108">
                  <c:v>6.7170203862069373</c:v>
                </c:pt>
                <c:pt idx="109">
                  <c:v>6.7172717377970761</c:v>
                </c:pt>
                <c:pt idx="110">
                  <c:v>6.7174995575175895</c:v>
                </c:pt>
                <c:pt idx="111">
                  <c:v>6.7177092785207364</c:v>
                </c:pt>
                <c:pt idx="112">
                  <c:v>6.7179037556331442</c:v>
                </c:pt>
                <c:pt idx="113">
                  <c:v>6.718081376440618</c:v>
                </c:pt>
                <c:pt idx="114">
                  <c:v>6.7182393316113327</c:v>
                </c:pt>
                <c:pt idx="115">
                  <c:v>6.7183827471021633</c:v>
                </c:pt>
                <c:pt idx="116">
                  <c:v>6.718514944658363</c:v>
                </c:pt>
                <c:pt idx="117">
                  <c:v>6.7186357829445766</c:v>
                </c:pt>
                <c:pt idx="118">
                  <c:v>6.7187489284171305</c:v>
                </c:pt>
                <c:pt idx="119">
                  <c:v>6.7188529068901701</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施肥回次２回目の肥効発現の推移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'２回目'!$P$8:$P$127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'２回目'!$U$8:$U$127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年間の窒素肥効発現（無機化累積量）の推移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2354651162790697"/>
          <c:y val="0.90862944162436543"/>
        </c:manualLayout>
      </c:layout>
      <c:overlay val="0"/>
      <c:spPr>
        <a:noFill/>
        <a:ln>
          <a:noFill/>
        </a:ln>
        <a:effectLst/>
      </c:spPr>
    </c:title>
    <c:autoTitleDeleted val="0"/>
    <c:plotArea>
      <c:layout>
        <c:manualLayout>
          <c:layoutTarget val="inner"/>
          <c:xMode val="edge"/>
          <c:yMode val="edge"/>
          <c:x val="0.12209302325581395"/>
          <c:y val="3.553299492385787e-002"/>
          <c:w val="0.66569767441860461"/>
          <c:h val="0.74365482233502533"/>
        </c:manualLayout>
      </c:layout>
      <c:barChart>
        <c:barDir val="col"/>
        <c:grouping val="stacked"/>
        <c:varyColors val="0"/>
        <c:ser>
          <c:idx val="0"/>
          <c:order val="0"/>
          <c:tx>
            <c:strRef>
              <c:f>年間!$D$3</c:f>
              <c:strCache>
                <c:ptCount val="1"/>
                <c:pt idx="0">
                  <c:v>１回目
（春肥）</c:v>
                </c:pt>
              </c:strCache>
            </c:strRef>
          </c:tx>
          <c:spPr>
            <a:solidFill>
              <a:schemeClr val="accent1"/>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年間!$D$4:$D$370</c:f>
              <c:numCache>
                <c:formatCode xml:space="preserve">0.0000_ </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0.13300942310405794</c:v>
                </c:pt>
                <c:pt idx="41">
                  <c:v>0.27143011344974793</c:v>
                </c:pt>
                <c:pt idx="42">
                  <c:v>0.41283023801512841</c:v>
                </c:pt>
                <c:pt idx="43">
                  <c:v>0.5533919663777408</c:v>
                </c:pt>
                <c:pt idx="44">
                  <c:v>0.6879879818685537</c:v>
                </c:pt>
                <c:pt idx="45">
                  <c:v>0.82222028445960593</c:v>
                </c:pt>
                <c:pt idx="46">
                  <c:v>0.94567150470208239</c:v>
                </c:pt>
                <c:pt idx="47">
                  <c:v>1.0585970334982111</c:v>
                </c:pt>
                <c:pt idx="48">
                  <c:v>1.1723757847023026</c:v>
                </c:pt>
                <c:pt idx="49">
                  <c:v>1.2924862843685532</c:v>
                </c:pt>
                <c:pt idx="50">
                  <c:v>1.4122833839864604</c:v>
                </c:pt>
                <c:pt idx="51">
                  <c:v>1.5228278154674768</c:v>
                </c:pt>
                <c:pt idx="52">
                  <c:v>1.6303446379011857</c:v>
                </c:pt>
                <c:pt idx="53">
                  <c:v>1.7335860282288875</c:v>
                </c:pt>
                <c:pt idx="54">
                  <c:v>1.8311153736741237</c:v>
                </c:pt>
                <c:pt idx="55">
                  <c:v>1.9295531186614698</c:v>
                </c:pt>
                <c:pt idx="56">
                  <c:v>2.0287464281321084</c:v>
                </c:pt>
                <c:pt idx="57">
                  <c:v>2.1289941242309256</c:v>
                </c:pt>
                <c:pt idx="58">
                  <c:v>2.2304316311832304</c:v>
                </c:pt>
                <c:pt idx="59">
                  <c:v>2.3362440149590058</c:v>
                </c:pt>
                <c:pt idx="60">
                  <c:v>2.4424831533867133</c:v>
                </c:pt>
                <c:pt idx="61">
                  <c:v>2.5337052917822946</c:v>
                </c:pt>
                <c:pt idx="62">
                  <c:v>2.6212813031867528</c:v>
                </c:pt>
                <c:pt idx="63">
                  <c:v>2.7141979985135203</c:v>
                </c:pt>
                <c:pt idx="64">
                  <c:v>2.8045811919583783</c:v>
                </c:pt>
                <c:pt idx="65">
                  <c:v>2.8915208072566747</c:v>
                </c:pt>
                <c:pt idx="66">
                  <c:v>2.9762330294743515</c:v>
                </c:pt>
                <c:pt idx="67">
                  <c:v>3.0627239977464815</c:v>
                </c:pt>
                <c:pt idx="68">
                  <c:v>3.1492485141001012</c:v>
                </c:pt>
                <c:pt idx="69">
                  <c:v>3.2336909947771959</c:v>
                </c:pt>
                <c:pt idx="70">
                  <c:v>3.3201349330333505</c:v>
                </c:pt>
                <c:pt idx="71">
                  <c:v>3.4049089136998738</c:v>
                </c:pt>
                <c:pt idx="72">
                  <c:v>3.4870785799949466</c:v>
                </c:pt>
                <c:pt idx="73">
                  <c:v>3.5657402811008505</c:v>
                </c:pt>
                <c:pt idx="74">
                  <c:v>3.6458529971314317</c:v>
                </c:pt>
                <c:pt idx="75">
                  <c:v>3.7243648497999851</c:v>
                </c:pt>
                <c:pt idx="76">
                  <c:v>3.7964960786168378</c:v>
                </c:pt>
                <c:pt idx="77">
                  <c:v>3.8650995725959603</c:v>
                </c:pt>
                <c:pt idx="78">
                  <c:v>3.9316338866807277</c:v>
                </c:pt>
                <c:pt idx="79">
                  <c:v>3.9996104038717895</c:v>
                </c:pt>
                <c:pt idx="80">
                  <c:v>4.0641248591131136</c:v>
                </c:pt>
                <c:pt idx="81">
                  <c:v>4.1280227059738372</c:v>
                </c:pt>
                <c:pt idx="82">
                  <c:v>4.19478862941821</c:v>
                </c:pt>
                <c:pt idx="83">
                  <c:v>4.259279974517856</c:v>
                </c:pt>
                <c:pt idx="84">
                  <c:v>4.3250491238974806</c:v>
                </c:pt>
                <c:pt idx="85">
                  <c:v>4.3885813368234148</c:v>
                </c:pt>
                <c:pt idx="86">
                  <c:v>4.4510327256014515</c:v>
                </c:pt>
                <c:pt idx="87">
                  <c:v>4.5098107796763243</c:v>
                </c:pt>
                <c:pt idx="88">
                  <c:v>4.5685856974026731</c:v>
                </c:pt>
                <c:pt idx="89">
                  <c:v>4.6258548877533165</c:v>
                </c:pt>
                <c:pt idx="90">
                  <c:v>4.6812701176832681</c:v>
                </c:pt>
                <c:pt idx="91">
                  <c:v>4.7358151511778219</c:v>
                </c:pt>
                <c:pt idx="92">
                  <c:v>4.7863238350843273</c:v>
                </c:pt>
                <c:pt idx="93">
                  <c:v>4.8363004258176012</c:v>
                </c:pt>
                <c:pt idx="94">
                  <c:v>4.886799812931387</c:v>
                </c:pt>
                <c:pt idx="95">
                  <c:v>4.9346312574431836</c:v>
                </c:pt>
                <c:pt idx="96">
                  <c:v>4.9830019258521432</c:v>
                </c:pt>
                <c:pt idx="97">
                  <c:v>5.0302825791846013</c:v>
                </c:pt>
                <c:pt idx="98">
                  <c:v>5.0758322789989627</c:v>
                </c:pt>
                <c:pt idx="99">
                  <c:v>5.1214229210212867</c:v>
                </c:pt>
                <c:pt idx="100">
                  <c:v>5.1662419046477233</c:v>
                </c:pt>
                <c:pt idx="101">
                  <c:v>5.2108491807371466</c:v>
                </c:pt>
                <c:pt idx="102">
                  <c:v>5.2530344717092499</c:v>
                </c:pt>
                <c:pt idx="103">
                  <c:v>5.2951870973598529</c:v>
                </c:pt>
                <c:pt idx="104">
                  <c:v>5.3317326343094962</c:v>
                </c:pt>
                <c:pt idx="105">
                  <c:v>5.3684197597212355</c:v>
                </c:pt>
                <c:pt idx="106">
                  <c:v>5.4046954960080411</c:v>
                </c:pt>
                <c:pt idx="107">
                  <c:v>5.4407131084306837</c:v>
                </c:pt>
                <c:pt idx="108">
                  <c:v>5.4778811260396836</c:v>
                </c:pt>
                <c:pt idx="109">
                  <c:v>5.514683983533101</c:v>
                </c:pt>
                <c:pt idx="110">
                  <c:v>5.5504140440139462</c:v>
                </c:pt>
                <c:pt idx="111">
                  <c:v>5.5851522925106707</c:v>
                </c:pt>
                <c:pt idx="112">
                  <c:v>5.6183095630757158</c:v>
                </c:pt>
                <c:pt idx="113">
                  <c:v>5.6499699902682723</c:v>
                </c:pt>
                <c:pt idx="114">
                  <c:v>5.6808421619290392</c:v>
                </c:pt>
                <c:pt idx="115">
                  <c:v>5.7111063753528599</c:v>
                </c:pt>
                <c:pt idx="116">
                  <c:v>5.7409603039362462</c:v>
                </c:pt>
                <c:pt idx="117">
                  <c:v>5.7696477018775187</c:v>
                </c:pt>
                <c:pt idx="118">
                  <c:v>5.7973015496865932</c:v>
                </c:pt>
                <c:pt idx="119">
                  <c:v>5.8242234782038951</c:v>
                </c:pt>
                <c:pt idx="120">
                  <c:v>5.8503193467881456</c:v>
                </c:pt>
                <c:pt idx="121">
                  <c:v>5.874454983905661</c:v>
                </c:pt>
                <c:pt idx="122">
                  <c:v>5.8980892374371665</c:v>
                </c:pt>
                <c:pt idx="123">
                  <c:v>5.9223843634419469</c:v>
                </c:pt>
                <c:pt idx="124">
                  <c:v>5.9464091765604081</c:v>
                </c:pt>
                <c:pt idx="125">
                  <c:v>5.9698979103700927</c:v>
                </c:pt>
                <c:pt idx="126">
                  <c:v>5.9930038448097092</c:v>
                </c:pt>
                <c:pt idx="127">
                  <c:v>6.0153285499079683</c:v>
                </c:pt>
                <c:pt idx="128">
                  <c:v>6.03645598051473</c:v>
                </c:pt>
                <c:pt idx="129">
                  <c:v>6.056635192054487</c:v>
                </c:pt>
                <c:pt idx="130">
                  <c:v>6.0764983445857856</c:v>
                </c:pt>
                <c:pt idx="131">
                  <c:v>6.0956668271543597</c:v>
                </c:pt>
                <c:pt idx="132">
                  <c:v>6.1146189574287053</c:v>
                </c:pt>
                <c:pt idx="133">
                  <c:v>6.1333849693168387</c:v>
                </c:pt>
                <c:pt idx="134">
                  <c:v>6.151426174377824</c:v>
                </c:pt>
                <c:pt idx="135">
                  <c:v>6.1689177116463094</c:v>
                </c:pt>
                <c:pt idx="136">
                  <c:v>6.1864082075948374</c:v>
                </c:pt>
                <c:pt idx="137">
                  <c:v>6.203914737101937</c:v>
                </c:pt>
                <c:pt idx="138">
                  <c:v>6.2204590086406215</c:v>
                </c:pt>
                <c:pt idx="139">
                  <c:v>6.2365890765198246</c:v>
                </c:pt>
                <c:pt idx="140">
                  <c:v>6.2522579254346251</c:v>
                </c:pt>
                <c:pt idx="141">
                  <c:v>6.2676229947735624</c:v>
                </c:pt>
                <c:pt idx="142">
                  <c:v>6.2819310303323483</c:v>
                </c:pt>
                <c:pt idx="143">
                  <c:v>6.2956854355273961</c:v>
                </c:pt>
                <c:pt idx="144">
                  <c:v>6.309490560395111</c:v>
                </c:pt>
                <c:pt idx="145">
                  <c:v>6.3225699605447563</c:v>
                </c:pt>
                <c:pt idx="146">
                  <c:v>6.3351404009172994</c:v>
                </c:pt>
                <c:pt idx="147">
                  <c:v>6.3477674223234937</c:v>
                </c:pt>
                <c:pt idx="148">
                  <c:v>6.3603104551797589</c:v>
                </c:pt>
                <c:pt idx="149">
                  <c:v>6.3721813342538507</c:v>
                </c:pt>
                <c:pt idx="150">
                  <c:v>6.3832547773278563</c:v>
                </c:pt>
                <c:pt idx="151">
                  <c:v>6.3940919378972749</c:v>
                </c:pt>
                <c:pt idx="152">
                  <c:v>6.4049316778186718</c:v>
                </c:pt>
                <c:pt idx="153">
                  <c:v>6.415189736719042</c:v>
                </c:pt>
                <c:pt idx="154">
                  <c:v>6.4252715914646092</c:v>
                </c:pt>
                <c:pt idx="155">
                  <c:v>6.435067628202007</c:v>
                </c:pt>
                <c:pt idx="156">
                  <c:v>6.4442021373350009</c:v>
                </c:pt>
                <c:pt idx="157">
                  <c:v>6.4534578931350941</c:v>
                </c:pt>
                <c:pt idx="158">
                  <c:v>6.4625121134881685</c:v>
                </c:pt>
                <c:pt idx="159">
                  <c:v>6.4711497279206105</c:v>
                </c:pt>
                <c:pt idx="160">
                  <c:v>6.4795712472263958</c:v>
                </c:pt>
                <c:pt idx="161">
                  <c:v>6.4877105778178716</c:v>
                </c:pt>
                <c:pt idx="162">
                  <c:v>6.4957009888401878</c:v>
                </c:pt>
                <c:pt idx="163">
                  <c:v>6.5035564552137926</c:v>
                </c:pt>
                <c:pt idx="164">
                  <c:v>6.5107756564041424</c:v>
                </c:pt>
                <c:pt idx="165">
                  <c:v>6.5181006909233661</c:v>
                </c:pt>
                <c:pt idx="166">
                  <c:v>6.5252612098559881</c:v>
                </c:pt>
                <c:pt idx="167">
                  <c:v>6.5322942505126305</c:v>
                </c:pt>
                <c:pt idx="168">
                  <c:v>6.538968239294026</c:v>
                </c:pt>
                <c:pt idx="169">
                  <c:v>6.5452085494074757</c:v>
                </c:pt>
                <c:pt idx="170">
                  <c:v>6.5514248538631739</c:v>
                </c:pt>
                <c:pt idx="171">
                  <c:v>6.5573605143152864</c:v>
                </c:pt>
                <c:pt idx="172">
                  <c:v>6.5629472786046685</c:v>
                </c:pt>
                <c:pt idx="173">
                  <c:v>6.5685907606474778</c:v>
                </c:pt>
                <c:pt idx="174">
                  <c:v>6.5740631280418347</c:v>
                </c:pt>
                <c:pt idx="175">
                  <c:v>6.5795302811216603</c:v>
                </c:pt>
                <c:pt idx="176">
                  <c:v>6.5847680330559468</c:v>
                </c:pt>
                <c:pt idx="177">
                  <c:v>6.5899054863607978</c:v>
                </c:pt>
                <c:pt idx="178">
                  <c:v>6.594830157611602</c:v>
                </c:pt>
                <c:pt idx="179">
                  <c:v>6.5995316399978865</c:v>
                </c:pt>
                <c:pt idx="180">
                  <c:v>6.6040540205811675</c:v>
                </c:pt>
                <c:pt idx="181">
                  <c:v>6.6083538901086127</c:v>
                </c:pt>
                <c:pt idx="182">
                  <c:v>6.6125842005046982</c:v>
                </c:pt>
                <c:pt idx="183">
                  <c:v>6.6167114036273107</c:v>
                </c:pt>
                <c:pt idx="184">
                  <c:v>6.6206002884928399</c:v>
                </c:pt>
                <c:pt idx="185">
                  <c:v>6.6244725869618923</c:v>
                </c:pt>
                <c:pt idx="186">
                  <c:v>6.6282530057784967</c:v>
                </c:pt>
                <c:pt idx="187">
                  <c:v>6.6318841548510257</c:v>
                </c:pt>
                <c:pt idx="188">
                  <c:v>6.6353331966561102</c:v>
                </c:pt>
                <c:pt idx="189">
                  <c:v>6.6386642235910465</c:v>
                </c:pt>
                <c:pt idx="190">
                  <c:v>6.6419082581199183</c:v>
                </c:pt>
                <c:pt idx="191">
                  <c:v>6.6450168557058342</c:v>
                </c:pt>
                <c:pt idx="192">
                  <c:v>6.6479083405583621</c:v>
                </c:pt>
                <c:pt idx="193">
                  <c:v>6.6506560997017949</c:v>
                </c:pt>
                <c:pt idx="194">
                  <c:v>6.653309967555435</c:v>
                </c:pt>
                <c:pt idx="195">
                  <c:v>6.6558497811783877</c:v>
                </c:pt>
                <c:pt idx="196">
                  <c:v>6.6583457723020754</c:v>
                </c:pt>
                <c:pt idx="197">
                  <c:v>6.6607506771527012</c:v>
                </c:pt>
                <c:pt idx="198">
                  <c:v>6.6631145218530472</c:v>
                </c:pt>
                <c:pt idx="199">
                  <c:v>6.6653840068373151</c:v>
                </c:pt>
                <c:pt idx="200">
                  <c:v>6.667580687486848</c:v>
                </c:pt>
                <c:pt idx="201">
                  <c:v>6.6697039692812981</c:v>
                </c:pt>
                <c:pt idx="202">
                  <c:v>6.6717350770244028</c:v>
                </c:pt>
                <c:pt idx="203">
                  <c:v>6.67370587554446</c:v>
                </c:pt>
                <c:pt idx="204">
                  <c:v>6.6755829156491586</c:v>
                </c:pt>
                <c:pt idx="205">
                  <c:v>6.6774102820689407</c:v>
                </c:pt>
                <c:pt idx="206">
                  <c:v>6.6791414410863368</c:v>
                </c:pt>
                <c:pt idx="207">
                  <c:v>6.6808063823513928</c:v>
                </c:pt>
                <c:pt idx="208">
                  <c:v>6.6824252861002256</c:v>
                </c:pt>
                <c:pt idx="209">
                  <c:v>6.683969537137509</c:v>
                </c:pt>
                <c:pt idx="210">
                  <c:v>6.6854719453574392</c:v>
                </c:pt>
                <c:pt idx="211">
                  <c:v>6.6869038320256378</c:v>
                </c:pt>
                <c:pt idx="212">
                  <c:v>6.6882866425904268</c:v>
                </c:pt>
                <c:pt idx="213">
                  <c:v>6.6896083679909344</c:v>
                </c:pt>
                <c:pt idx="214">
                  <c:v>6.6908825954831013</c:v>
                </c:pt>
                <c:pt idx="215">
                  <c:v>6.6920887639452333</c:v>
                </c:pt>
                <c:pt idx="216">
                  <c:v>6.6932407981771025</c:v>
                </c:pt>
                <c:pt idx="217">
                  <c:v>6.6943401301601373</c:v>
                </c:pt>
                <c:pt idx="218">
                  <c:v>6.6953887846385847</c:v>
                </c:pt>
                <c:pt idx="219">
                  <c:v>6.696405856137555</c:v>
                </c:pt>
                <c:pt idx="220">
                  <c:v>6.6973658535636984</c:v>
                </c:pt>
                <c:pt idx="221">
                  <c:v>6.6982962086054441</c:v>
                </c:pt>
                <c:pt idx="222">
                  <c:v>6.6991854410322409</c:v>
                </c:pt>
                <c:pt idx="223">
                  <c:v>6.7000266294278781</c:v>
                </c:pt>
                <c:pt idx="224">
                  <c:v>6.7008289884091896</c:v>
                </c:pt>
                <c:pt idx="225">
                  <c:v>6.701605462759459</c:v>
                </c:pt>
                <c:pt idx="226">
                  <c:v>6.70235503017964</c:v>
                </c:pt>
                <c:pt idx="227">
                  <c:v>6.7030637479434576</c:v>
                </c:pt>
                <c:pt idx="228">
                  <c:v>6.7037543189734574</c:v>
                </c:pt>
                <c:pt idx="229">
                  <c:v>6.7044256197707064</c:v>
                </c:pt>
                <c:pt idx="230">
                  <c:v>6.7050620668699299</c:v>
                </c:pt>
                <c:pt idx="231">
                  <c:v>6.7056869355116593</c:v>
                </c:pt>
                <c:pt idx="232">
                  <c:v>6.7062751323328067</c:v>
                </c:pt>
                <c:pt idx="233">
                  <c:v>6.706845966652919</c:v>
                </c:pt>
                <c:pt idx="234">
                  <c:v>6.7073829808678775</c:v>
                </c:pt>
                <c:pt idx="235">
                  <c:v>6.7078988975324725</c:v>
                </c:pt>
                <c:pt idx="236">
                  <c:v>6.7083953593930801</c:v>
                </c:pt>
                <c:pt idx="237">
                  <c:v>6.7088755997165244</c:v>
                </c:pt>
                <c:pt idx="238">
                  <c:v>6.7093377879880673</c:v>
                </c:pt>
                <c:pt idx="239">
                  <c:v>6.7097677438794507</c:v>
                </c:pt>
                <c:pt idx="240">
                  <c:v>6.7101737963962789</c:v>
                </c:pt>
                <c:pt idx="241">
                  <c:v>6.7105732056034606</c:v>
                </c:pt>
                <c:pt idx="242">
                  <c:v>6.7109617999538109</c:v>
                </c:pt>
                <c:pt idx="243">
                  <c:v>6.7113289692298137</c:v>
                </c:pt>
                <c:pt idx="244">
                  <c:v>6.7116769587684786</c:v>
                </c:pt>
                <c:pt idx="245">
                  <c:v>6.7120106887836863</c:v>
                </c:pt>
                <c:pt idx="246">
                  <c:v>6.7123232450370507</c:v>
                </c:pt>
                <c:pt idx="247">
                  <c:v>6.712624628723689</c:v>
                </c:pt>
                <c:pt idx="248">
                  <c:v>6.7129095412652138</c:v>
                </c:pt>
                <c:pt idx="249">
                  <c:v>6.7131825510147509</c:v>
                </c:pt>
                <c:pt idx="250">
                  <c:v>6.7134471768099129</c:v>
                </c:pt>
                <c:pt idx="251">
                  <c:v>6.7137063131522616</c:v>
                </c:pt>
                <c:pt idx="252">
                  <c:v>6.7139591123567852</c:v>
                </c:pt>
                <c:pt idx="253">
                  <c:v>6.7142000766357155</c:v>
                </c:pt>
                <c:pt idx="254">
                  <c:v>6.714428788626619</c:v>
                </c:pt>
                <c:pt idx="255">
                  <c:v>6.7146499874846999</c:v>
                </c:pt>
                <c:pt idx="256">
                  <c:v>6.7148624377935793</c:v>
                </c:pt>
                <c:pt idx="257">
                  <c:v>6.7150650100833476</c:v>
                </c:pt>
                <c:pt idx="258">
                  <c:v>6.7152610398606862</c:v>
                </c:pt>
                <c:pt idx="259">
                  <c:v>6.7154487880846823</c:v>
                </c:pt>
                <c:pt idx="260">
                  <c:v>6.7156315401673421</c:v>
                </c:pt>
                <c:pt idx="261">
                  <c:v>6.7158051459924559</c:v>
                </c:pt>
                <c:pt idx="262">
                  <c:v>6.7159685301799898</c:v>
                </c:pt>
                <c:pt idx="263">
                  <c:v>6.7161245850656499</c:v>
                </c:pt>
                <c:pt idx="264">
                  <c:v>6.7162713435235215</c:v>
                </c:pt>
                <c:pt idx="265">
                  <c:v>6.7164116434134327</c:v>
                </c:pt>
                <c:pt idx="266">
                  <c:v>6.7165451562037539</c:v>
                </c:pt>
                <c:pt idx="267">
                  <c:v>6.7166726314508383</c:v>
                </c:pt>
                <c:pt idx="268">
                  <c:v>6.7167935546278263</c:v>
                </c:pt>
                <c:pt idx="269">
                  <c:v>6.716913448626709</c:v>
                </c:pt>
                <c:pt idx="270">
                  <c:v>6.7170287290888524</c:v>
                </c:pt>
                <c:pt idx="271">
                  <c:v>6.717138251606757</c:v>
                </c:pt>
                <c:pt idx="272">
                  <c:v>6.7172432946612286</c:v>
                </c:pt>
                <c:pt idx="273">
                  <c:v>6.7173426993739067</c:v>
                </c:pt>
                <c:pt idx="274">
                  <c:v>6.7174392951191573</c:v>
                </c:pt>
                <c:pt idx="275">
                  <c:v>6.7175327264729816</c:v>
                </c:pt>
                <c:pt idx="276">
                  <c:v>6.7176203771820333</c:v>
                </c:pt>
                <c:pt idx="277">
                  <c:v>6.7177055021104888</c:v>
                </c:pt>
                <c:pt idx="278">
                  <c:v>6.7177833649319885</c:v>
                </c:pt>
                <c:pt idx="279">
                  <c:v>6.7178578890999061</c:v>
                </c:pt>
                <c:pt idx="280">
                  <c:v>6.7179316386509313</c:v>
                </c:pt>
                <c:pt idx="281">
                  <c:v>6.718002478242342</c:v>
                </c:pt>
                <c:pt idx="282">
                  <c:v>6.7180688284935997</c:v>
                </c:pt>
                <c:pt idx="283">
                  <c:v>6.7181325409003314</c:v>
                </c:pt>
                <c:pt idx="284">
                  <c:v>6.7181955777125779</c:v>
                </c:pt>
                <c:pt idx="285">
                  <c:v>6.7182557572126251</c:v>
                </c:pt>
                <c:pt idx="286">
                  <c:v>6.7183128712630342</c:v>
                </c:pt>
                <c:pt idx="287">
                  <c:v>6.7183688735405118</c:v>
                </c:pt>
                <c:pt idx="288">
                  <c:v>6.718424006250352</c:v>
                </c:pt>
                <c:pt idx="289">
                  <c:v>6.7184766028751115</c:v>
                </c:pt>
                <c:pt idx="290">
                  <c:v>6.718525560404796</c:v>
                </c:pt>
                <c:pt idx="291">
                  <c:v>6.7185720489663412</c:v>
                </c:pt>
                <c:pt idx="292">
                  <c:v>6.7186176503713861</c:v>
                </c:pt>
                <c:pt idx="293">
                  <c:v>6.7186573428152325</c:v>
                </c:pt>
                <c:pt idx="294">
                  <c:v>6.7186946561535157</c:v>
                </c:pt>
                <c:pt idx="295">
                  <c:v>6.7187329957319557</c:v>
                </c:pt>
                <c:pt idx="296">
                  <c:v>6.7187703820291755</c:v>
                </c:pt>
                <c:pt idx="297">
                  <c:v>6.7188059745881601</c:v>
                </c:pt>
                <c:pt idx="298">
                  <c:v>6.7188425260381184</c:v>
                </c:pt>
                <c:pt idx="299">
                  <c:v>6.7188773088534903</c:v>
                </c:pt>
                <c:pt idx="300">
                  <c:v>6.7189102396660223</c:v>
                </c:pt>
                <c:pt idx="301">
                  <c:v>6.7189421324219349</c:v>
                </c:pt>
                <c:pt idx="302">
                  <c:v>6.7189725937925742</c:v>
                </c:pt>
                <c:pt idx="303">
                  <c:v>6.7190027568287993</c:v>
                </c:pt>
                <c:pt idx="304">
                  <c:v>6.7190319459398093</c:v>
                </c:pt>
                <c:pt idx="305">
                  <c:v>6.7190608467891648</c:v>
                </c:pt>
                <c:pt idx="306">
                  <c:v>6.719088948819615</c:v>
                </c:pt>
                <c:pt idx="307">
                  <c:v>6.7191157611628638</c:v>
                </c:pt>
                <c:pt idx="308">
                  <c:v>6.7191416664000858</c:v>
                </c:pt>
                <c:pt idx="309">
                  <c:v>6.7191668906884301</c:v>
                </c:pt>
                <c:pt idx="310">
                  <c:v>6.7191912065542896</c:v>
                </c:pt>
                <c:pt idx="311">
                  <c:v>6.7192142516752842</c:v>
                </c:pt>
                <c:pt idx="312">
                  <c:v>6.7192362539730652</c:v>
                </c:pt>
                <c:pt idx="313">
                  <c:v>6.7192569053483009</c:v>
                </c:pt>
                <c:pt idx="314">
                  <c:v>6.7192768006212127</c:v>
                </c:pt>
                <c:pt idx="315">
                  <c:v>6.7192964087539755</c:v>
                </c:pt>
                <c:pt idx="316">
                  <c:v>6.7193149986406855</c:v>
                </c:pt>
                <c:pt idx="317">
                  <c:v>6.7193329771062835</c:v>
                </c:pt>
                <c:pt idx="318">
                  <c:v>6.7193504265250485</c:v>
                </c:pt>
                <c:pt idx="319">
                  <c:v>6.7193679595920095</c:v>
                </c:pt>
                <c:pt idx="320">
                  <c:v>6.7193848517389938</c:v>
                </c:pt>
                <c:pt idx="321">
                  <c:v>6.7194004142179589</c:v>
                </c:pt>
                <c:pt idx="322">
                  <c:v>6.7194152238834715</c:v>
                </c:pt>
                <c:pt idx="323">
                  <c:v>6.719429644914892</c:v>
                </c:pt>
                <c:pt idx="324">
                  <c:v>6.7194440446907322</c:v>
                </c:pt>
                <c:pt idx="325">
                  <c:v>6.7194589635744091</c:v>
                </c:pt>
                <c:pt idx="326">
                  <c:v>6.7194724467380125</c:v>
                </c:pt>
                <c:pt idx="327">
                  <c:v>6.7194850907214807</c:v>
                </c:pt>
                <c:pt idx="328">
                  <c:v>6.719497113493504</c:v>
                </c:pt>
                <c:pt idx="329">
                  <c:v>6.7195092514038484</c:v>
                </c:pt>
                <c:pt idx="330">
                  <c:v>6.7195210556512075</c:v>
                </c:pt>
                <c:pt idx="331">
                  <c:v>6.7195327812591863</c:v>
                </c:pt>
                <c:pt idx="332">
                  <c:v>6.7195439004915416</c:v>
                </c:pt>
                <c:pt idx="333">
                  <c:v>6.7195544134467742</c:v>
                </c:pt>
                <c:pt idx="334">
                  <c:v>6.719564142824856</c:v>
                </c:pt>
                <c:pt idx="335">
                  <c:v>6.7195734218232666</c:v>
                </c:pt>
                <c:pt idx="336">
                  <c:v>6.7195823751541202</c:v>
                </c:pt>
                <c:pt idx="337">
                  <c:v>6.7195908949094134</c:v>
                </c:pt>
                <c:pt idx="338">
                  <c:v>6.7195994635270386</c:v>
                </c:pt>
                <c:pt idx="339">
                  <c:v>6.71960822057145</c:v>
                </c:pt>
                <c:pt idx="340">
                  <c:v>6.7196168243710073</c:v>
                </c:pt>
                <c:pt idx="341">
                  <c:v>6.719625132592757</c:v>
                </c:pt>
                <c:pt idx="342">
                  <c:v>6.7196331731290115</c:v>
                </c:pt>
                <c:pt idx="343">
                  <c:v>6.7196411337189286</c:v>
                </c:pt>
                <c:pt idx="344">
                  <c:v>6.719649312014889</c:v>
                </c:pt>
                <c:pt idx="345">
                  <c:v>6.7196573141613873</c:v>
                </c:pt>
                <c:pt idx="346">
                  <c:v>6.7196645332471627</c:v>
                </c:pt>
                <c:pt idx="347">
                  <c:v>6.7196714560522972</c:v>
                </c:pt>
                <c:pt idx="348">
                  <c:v>6.7196780661966029</c:v>
                </c:pt>
                <c:pt idx="349">
                  <c:v>6.7196847167702511</c:v>
                </c:pt>
                <c:pt idx="350">
                  <c:v>6.7196907488636821</c:v>
                </c:pt>
                <c:pt idx="351">
                  <c:v>6.7196959973175376</c:v>
                </c:pt>
                <c:pt idx="352">
                  <c:v>6.7197012557454379</c:v>
                </c:pt>
                <c:pt idx="353">
                  <c:v>6.7197069977534856</c:v>
                </c:pt>
                <c:pt idx="354">
                  <c:v>6.7197128445097043</c:v>
                </c:pt>
                <c:pt idx="355">
                  <c:v>6.7197183019812003</c:v>
                </c:pt>
                <c:pt idx="356">
                  <c:v>6.7197230318073462</c:v>
                </c:pt>
                <c:pt idx="357">
                  <c:v>6.7197280258041063</c:v>
                </c:pt>
                <c:pt idx="358">
                  <c:v>6.7197333010597644</c:v>
                </c:pt>
                <c:pt idx="359">
                  <c:v>6.7197376643453621</c:v>
                </c:pt>
                <c:pt idx="360">
                  <c:v>6.7197421838846614</c:v>
                </c:pt>
                <c:pt idx="361">
                  <c:v>6.7197468986352531</c:v>
                </c:pt>
                <c:pt idx="362">
                  <c:v>6.7197516295075905</c:v>
                </c:pt>
                <c:pt idx="363">
                  <c:v>6.7197562698283608</c:v>
                </c:pt>
                <c:pt idx="364">
                  <c:v>6.7197607053317423</c:v>
                </c:pt>
                <c:pt idx="365">
                  <c:v>0</c:v>
                </c:pt>
                <c:pt idx="366">
                  <c:v>0</c:v>
                </c:pt>
              </c:numCache>
            </c:numRef>
          </c:val>
        </c:ser>
        <c:ser>
          <c:idx val="1"/>
          <c:order val="1"/>
          <c:tx>
            <c:strRef>
              <c:f>年間!$E$3</c:f>
              <c:strCache>
                <c:ptCount val="1"/>
                <c:pt idx="0">
                  <c:v>２回目
（芽出し肥）</c:v>
                </c:pt>
              </c:strCache>
            </c:strRef>
          </c:tx>
          <c:spPr>
            <a:solidFill>
              <a:schemeClr val="accent2"/>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年間!$E$4:$E$370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0.35926202487103109</c:v>
                </c:pt>
                <c:pt idx="79">
                  <c:v>0.71288410123271384</c:v>
                </c:pt>
                <c:pt idx="80">
                  <c:v>1.0388789588498277</c:v>
                </c:pt>
                <c:pt idx="81">
                  <c:v>1.3510682065623811</c:v>
                </c:pt>
                <c:pt idx="82">
                  <c:v>1.6643868876410552</c:v>
                </c:pt>
                <c:pt idx="83">
                  <c:v>1.9572269128445847</c:v>
                </c:pt>
                <c:pt idx="84">
                  <c:v>2.2445752024255263</c:v>
                </c:pt>
                <c:pt idx="85">
                  <c:v>2.512784927129323</c:v>
                </c:pt>
                <c:pt idx="86">
                  <c:v>2.7671247831691366</c:v>
                </c:pt>
                <c:pt idx="87">
                  <c:v>2.9989236208997556</c:v>
                </c:pt>
                <c:pt idx="88">
                  <c:v>3.2223151160227119</c:v>
                </c:pt>
                <c:pt idx="89">
                  <c:v>3.4324415568231861</c:v>
                </c:pt>
                <c:pt idx="90">
                  <c:v>3.6288427748769223</c:v>
                </c:pt>
                <c:pt idx="91">
                  <c:v>3.815317932642456</c:v>
                </c:pt>
                <c:pt idx="92">
                  <c:v>3.9827959457758819</c:v>
                </c:pt>
                <c:pt idx="93">
                  <c:v>4.1427742266499088</c:v>
                </c:pt>
                <c:pt idx="94">
                  <c:v>4.2984337877363776</c:v>
                </c:pt>
                <c:pt idx="95">
                  <c:v>4.4411289333146309</c:v>
                </c:pt>
                <c:pt idx="96">
                  <c:v>4.5800304080298506</c:v>
                </c:pt>
                <c:pt idx="97">
                  <c:v>4.7109905990569043</c:v>
                </c:pt>
                <c:pt idx="98">
                  <c:v>4.8328394904419971</c:v>
                </c:pt>
                <c:pt idx="99">
                  <c:v>4.9502301977424139</c:v>
                </c:pt>
                <c:pt idx="100">
                  <c:v>5.0614009012795051</c:v>
                </c:pt>
                <c:pt idx="101">
                  <c:v>5.1678260309742008</c:v>
                </c:pt>
                <c:pt idx="102">
                  <c:v>5.2650220328331176</c:v>
                </c:pt>
                <c:pt idx="103">
                  <c:v>5.3584154211343042</c:v>
                </c:pt>
                <c:pt idx="104">
                  <c:v>5.4372823993908721</c:v>
                </c:pt>
                <c:pt idx="105">
                  <c:v>5.5135968786055995</c:v>
                </c:pt>
                <c:pt idx="106">
                  <c:v>5.5863701296590573</c:v>
                </c:pt>
                <c:pt idx="107">
                  <c:v>5.6559888887571965</c:v>
                </c:pt>
                <c:pt idx="108">
                  <c:v>5.7249022826217306</c:v>
                </c:pt>
                <c:pt idx="109">
                  <c:v>5.7904915157705164</c:v>
                </c:pt>
                <c:pt idx="110">
                  <c:v>5.8517721591702161</c:v>
                </c:pt>
                <c:pt idx="111">
                  <c:v>5.9091011438882077</c:v>
                </c:pt>
                <c:pt idx="112">
                  <c:v>5.9618439741563796</c:v>
                </c:pt>
                <c:pt idx="113">
                  <c:v>6.0104152962490387</c:v>
                </c:pt>
                <c:pt idx="114">
                  <c:v>6.0560284362574475</c:v>
                </c:pt>
                <c:pt idx="115">
                  <c:v>6.0990643821958077</c:v>
                </c:pt>
                <c:pt idx="116">
                  <c:v>6.1398850920443344</c:v>
                </c:pt>
                <c:pt idx="117">
                  <c:v>6.1776780877569388</c:v>
                </c:pt>
                <c:pt idx="118">
                  <c:v>6.2127814980947038</c:v>
                </c:pt>
                <c:pt idx="119">
                  <c:v>6.2456870290300079</c:v>
                </c:pt>
                <c:pt idx="120">
                  <c:v>6.2764093979981181</c:v>
                </c:pt>
                <c:pt idx="121">
                  <c:v>6.3039112208351193</c:v>
                </c:pt>
                <c:pt idx="122">
                  <c:v>6.3298712493189431</c:v>
                </c:pt>
                <c:pt idx="123">
                  <c:v>6.3554624052691917</c:v>
                </c:pt>
                <c:pt idx="124">
                  <c:v>6.3797791363562659</c:v>
                </c:pt>
                <c:pt idx="125">
                  <c:v>6.4026340961763895</c:v>
                </c:pt>
                <c:pt idx="126">
                  <c:v>6.4242282218923084</c:v>
                </c:pt>
                <c:pt idx="127">
                  <c:v>6.4442929110898106</c:v>
                </c:pt>
                <c:pt idx="128">
                  <c:v>6.4625943910864416</c:v>
                </c:pt>
                <c:pt idx="129">
                  <c:v>6.4794422292639835</c:v>
                </c:pt>
                <c:pt idx="130">
                  <c:v>6.4953867681930912</c:v>
                </c:pt>
                <c:pt idx="131">
                  <c:v>6.5102028200153601</c:v>
                </c:pt>
                <c:pt idx="132">
                  <c:v>6.524276221858166</c:v>
                </c:pt>
                <c:pt idx="133">
                  <c:v>6.5376530906662857</c:v>
                </c:pt>
                <c:pt idx="134">
                  <c:v>6.5500253459007034</c:v>
                </c:pt>
                <c:pt idx="135">
                  <c:v>6.5615593039484619</c:v>
                </c:pt>
                <c:pt idx="136">
                  <c:v>6.5726145803769391</c:v>
                </c:pt>
                <c:pt idx="137">
                  <c:v>6.5832085142490726</c:v>
                </c:pt>
                <c:pt idx="138">
                  <c:v>6.5928358577470858</c:v>
                </c:pt>
                <c:pt idx="139">
                  <c:v>6.6018424180809543</c:v>
                </c:pt>
                <c:pt idx="140">
                  <c:v>6.6102383035044641</c:v>
                </c:pt>
                <c:pt idx="141">
                  <c:v>6.6181306714159174</c:v>
                </c:pt>
                <c:pt idx="142">
                  <c:v>6.6252087244266011</c:v>
                </c:pt>
                <c:pt idx="143">
                  <c:v>6.631750733064341</c:v>
                </c:pt>
                <c:pt idx="144">
                  <c:v>6.6380382132996161</c:v>
                </c:pt>
                <c:pt idx="145">
                  <c:v>6.6437678829847924</c:v>
                </c:pt>
                <c:pt idx="146">
                  <c:v>6.649061299335763</c:v>
                </c:pt>
                <c:pt idx="147">
                  <c:v>6.6541511994320981</c:v>
                </c:pt>
                <c:pt idx="148">
                  <c:v>6.6589899208161851</c:v>
                </c:pt>
                <c:pt idx="149">
                  <c:v>6.6633890989632425</c:v>
                </c:pt>
                <c:pt idx="150">
                  <c:v>6.6673405818381264</c:v>
                </c:pt>
                <c:pt idx="151">
                  <c:v>6.6710514498956694</c:v>
                </c:pt>
                <c:pt idx="152">
                  <c:v>6.6746038857444274</c:v>
                </c:pt>
                <c:pt idx="153">
                  <c:v>6.6778354306725056</c:v>
                </c:pt>
                <c:pt idx="154">
                  <c:v>6.6808792788118696</c:v>
                </c:pt>
                <c:pt idx="155">
                  <c:v>6.6837153291856408</c:v>
                </c:pt>
                <c:pt idx="156">
                  <c:v>6.6862615206321472</c:v>
                </c:pt>
                <c:pt idx="157">
                  <c:v>6.6887279248055629</c:v>
                </c:pt>
                <c:pt idx="158">
                  <c:v>6.69103868128005</c:v>
                </c:pt>
                <c:pt idx="159">
                  <c:v>6.6931543559218287</c:v>
                </c:pt>
                <c:pt idx="160">
                  <c:v>6.695130694129519</c:v>
                </c:pt>
                <c:pt idx="161">
                  <c:v>6.696961809152489</c:v>
                </c:pt>
                <c:pt idx="162">
                  <c:v>6.6986823377675258</c:v>
                </c:pt>
                <c:pt idx="163">
                  <c:v>6.7003000328342592</c:v>
                </c:pt>
                <c:pt idx="164">
                  <c:v>6.7017306158088532</c:v>
                </c:pt>
                <c:pt idx="165">
                  <c:v>6.7031161114027684</c:v>
                </c:pt>
                <c:pt idx="166">
                  <c:v>6.7044112784015004</c:v>
                </c:pt>
                <c:pt idx="167">
                  <c:v>6.7056265659834633</c:v>
                </c:pt>
                <c:pt idx="168">
                  <c:v>6.7067312721822177</c:v>
                </c:pt>
                <c:pt idx="169">
                  <c:v>6.7077229120154014</c:v>
                </c:pt>
                <c:pt idx="170">
                  <c:v>6.7086663878442936</c:v>
                </c:pt>
                <c:pt idx="171">
                  <c:v>6.7095294351203805</c:v>
                </c:pt>
                <c:pt idx="172">
                  <c:v>6.710309140471427</c:v>
                </c:pt>
                <c:pt idx="173">
                  <c:v>6.7110604544143984</c:v>
                </c:pt>
                <c:pt idx="174">
                  <c:v>6.7117570286312533</c:v>
                </c:pt>
                <c:pt idx="175">
                  <c:v>6.7124202732661598</c:v>
                </c:pt>
                <c:pt idx="176">
                  <c:v>6.7130274722702605</c:v>
                </c:pt>
                <c:pt idx="177">
                  <c:v>6.7135953952018887</c:v>
                </c:pt>
                <c:pt idx="178">
                  <c:v>6.7141152862778481</c:v>
                </c:pt>
                <c:pt idx="179">
                  <c:v>6.7145895479789885</c:v>
                </c:pt>
                <c:pt idx="180">
                  <c:v>6.7150252914238546</c:v>
                </c:pt>
                <c:pt idx="181">
                  <c:v>6.7154215010178078</c:v>
                </c:pt>
                <c:pt idx="182">
                  <c:v>6.7157932062834114</c:v>
                </c:pt>
                <c:pt idx="183">
                  <c:v>6.7161389896262262</c:v>
                </c:pt>
                <c:pt idx="184">
                  <c:v>6.7164505483255539</c:v>
                </c:pt>
                <c:pt idx="185">
                  <c:v>6.7167458447090604</c:v>
                </c:pt>
                <c:pt idx="186">
                  <c:v>6.7170203862069373</c:v>
                </c:pt>
                <c:pt idx="187">
                  <c:v>6.7172717377970761</c:v>
                </c:pt>
                <c:pt idx="188">
                  <c:v>6.7174995575175895</c:v>
                </c:pt>
                <c:pt idx="189">
                  <c:v>6.7177092785207364</c:v>
                </c:pt>
                <c:pt idx="190">
                  <c:v>6.7179037556331442</c:v>
                </c:pt>
                <c:pt idx="191">
                  <c:v>6.718081376440618</c:v>
                </c:pt>
                <c:pt idx="192">
                  <c:v>6.7182393316113327</c:v>
                </c:pt>
                <c:pt idx="193">
                  <c:v>6.7183827471021633</c:v>
                </c:pt>
                <c:pt idx="194">
                  <c:v>6.718514944658363</c:v>
                </c:pt>
                <c:pt idx="195">
                  <c:v>6.7186357829445766</c:v>
                </c:pt>
                <c:pt idx="196">
                  <c:v>6.7187489284171305</c:v>
                </c:pt>
                <c:pt idx="197">
                  <c:v>6.7188529068901701</c:v>
                </c:pt>
                <c:pt idx="198">
                  <c:v>6.718950182272529</c:v>
                </c:pt>
                <c:pt idx="199">
                  <c:v>6.7190391910456766</c:v>
                </c:pt>
                <c:pt idx="200">
                  <c:v>6.7191212354332279</c:v>
                </c:pt>
                <c:pt idx="201">
                  <c:v>6.7191967394736833</c:v>
                </c:pt>
                <c:pt idx="202">
                  <c:v>6.7192655557119219</c:v>
                </c:pt>
                <c:pt idx="203">
                  <c:v>6.7193290958063336</c:v>
                </c:pt>
                <c:pt idx="204">
                  <c:v>6.7193867611464437</c:v>
                </c:pt>
                <c:pt idx="205">
                  <c:v>6.7194401565554216</c:v>
                </c:pt>
                <c:pt idx="206">
                  <c:v>6.7194883673311905</c:v>
                </c:pt>
                <c:pt idx="207">
                  <c:v>6.7195325178812322</c:v>
                </c:pt>
                <c:pt idx="208">
                  <c:v>6.7195733468054168</c:v>
                </c:pt>
                <c:pt idx="209">
                  <c:v>6.7196104350928501</c:v>
                </c:pt>
                <c:pt idx="210">
                  <c:v>6.719644738115667</c:v>
                </c:pt>
                <c:pt idx="211">
                  <c:v>6.7196758610774197</c:v>
                </c:pt>
                <c:pt idx="212">
                  <c:v>6.719704444310346</c:v>
                </c:pt>
                <c:pt idx="213">
                  <c:v>6.7197304438994854</c:v>
                </c:pt>
                <c:pt idx="214">
                  <c:v>6.7197542800092016</c:v>
                </c:pt>
                <c:pt idx="215">
                  <c:v>6.7197757702522889</c:v>
                </c:pt>
                <c:pt idx="216">
                  <c:v>6.7197953142064311</c:v>
                </c:pt>
                <c:pt idx="217">
                  <c:v>6.7198130770663891</c:v>
                </c:pt>
                <c:pt idx="218">
                  <c:v>6.7198292197115137</c:v>
                </c:pt>
                <c:pt idx="219">
                  <c:v>6.7198441143385041</c:v>
                </c:pt>
                <c:pt idx="220">
                  <c:v>6.7198575194318604</c:v>
                </c:pt>
                <c:pt idx="221">
                  <c:v>6.719869882326523</c:v>
                </c:pt>
                <c:pt idx="222">
                  <c:v>6.7198811381012309</c:v>
                </c:pt>
                <c:pt idx="223">
                  <c:v>6.7198912931267785</c:v>
                </c:pt>
                <c:pt idx="224">
                  <c:v>6.719900529452195</c:v>
                </c:pt>
                <c:pt idx="225">
                  <c:v>6.7199090422406753</c:v>
                </c:pt>
                <c:pt idx="226">
                  <c:v>6.7199168679389389</c:v>
                </c:pt>
                <c:pt idx="227">
                  <c:v>6.7199239275294467</c:v>
                </c:pt>
                <c:pt idx="228">
                  <c:v>6.7199304744372581</c:v>
                </c:pt>
                <c:pt idx="229">
                  <c:v>6.7199365289581934</c:v>
                </c:pt>
                <c:pt idx="230">
                  <c:v>6.7199420007169017</c:v>
                </c:pt>
                <c:pt idx="231">
                  <c:v>6.7199471058297746</c:v>
                </c:pt>
                <c:pt idx="232">
                  <c:v>6.7199516875095409</c:v>
                </c:pt>
                <c:pt idx="233">
                  <c:v>6.7199559169761862</c:v>
                </c:pt>
                <c:pt idx="234">
                  <c:v>6.7199597119767667</c:v>
                </c:pt>
                <c:pt idx="235">
                  <c:v>6.7199631848158798</c:v>
                </c:pt>
                <c:pt idx="236">
                  <c:v>6.7199663673116232</c:v>
                </c:pt>
                <c:pt idx="237">
                  <c:v>6.7199692969667604</c:v>
                </c:pt>
                <c:pt idx="238">
                  <c:v>6.7199719805515743</c:v>
                </c:pt>
                <c:pt idx="239">
                  <c:v>6.719974364806907</c:v>
                </c:pt>
                <c:pt idx="240">
                  <c:v>6.7199765149550972</c:v>
                </c:pt>
                <c:pt idx="241">
                  <c:v>6.7199785271748897</c:v>
                </c:pt>
                <c:pt idx="242">
                  <c:v>6.7199803899973256</c:v>
                </c:pt>
                <c:pt idx="243">
                  <c:v>6.7199820689627474</c:v>
                </c:pt>
                <c:pt idx="244">
                  <c:v>6.719983587432024</c:v>
                </c:pt>
                <c:pt idx="245">
                  <c:v>6.71998497608101</c:v>
                </c:pt>
                <c:pt idx="246">
                  <c:v>6.7199862195553024</c:v>
                </c:pt>
                <c:pt idx="247">
                  <c:v>6.7199873635765242</c:v>
                </c:pt>
                <c:pt idx="248">
                  <c:v>6.7199883975859835</c:v>
                </c:pt>
                <c:pt idx="249">
                  <c:v>6.719989344152788</c:v>
                </c:pt>
                <c:pt idx="250">
                  <c:v>6.7199902196833623</c:v>
                </c:pt>
                <c:pt idx="251">
                  <c:v>6.7199910366209634</c:v>
                </c:pt>
                <c:pt idx="252">
                  <c:v>6.7199917957070081</c:v>
                </c:pt>
                <c:pt idx="253">
                  <c:v>6.7199924861627176</c:v>
                </c:pt>
                <c:pt idx="254">
                  <c:v>6.7199931120396998</c:v>
                </c:pt>
                <c:pt idx="255">
                  <c:v>6.7199936892276764</c:v>
                </c:pt>
                <c:pt idx="256">
                  <c:v>6.7199942180800569</c:v>
                </c:pt>
                <c:pt idx="257">
                  <c:v>6.7199946995335589</c:v>
                </c:pt>
                <c:pt idx="258">
                  <c:v>6.7199951437697303</c:v>
                </c:pt>
                <c:pt idx="259">
                  <c:v>6.7199955497918475</c:v>
                </c:pt>
                <c:pt idx="260">
                  <c:v>6.719995926307095</c:v>
                </c:pt>
                <c:pt idx="261">
                  <c:v>6.7199962677836398</c:v>
                </c:pt>
                <c:pt idx="262">
                  <c:v>6.7199965750794579</c:v>
                </c:pt>
                <c:pt idx="263">
                  <c:v>6.7199968555190361</c:v>
                </c:pt>
                <c:pt idx="264">
                  <c:v>6.7199971080331844</c:v>
                </c:pt>
                <c:pt idx="265">
                  <c:v>6.7199973389485725</c:v>
                </c:pt>
                <c:pt idx="266">
                  <c:v>6.7199975493212385</c:v>
                </c:pt>
                <c:pt idx="267">
                  <c:v>6.7199977416328291</c:v>
                </c:pt>
                <c:pt idx="268">
                  <c:v>6.7199979164960268</c:v>
                </c:pt>
                <c:pt idx="269">
                  <c:v>6.7199980819091936</c:v>
                </c:pt>
                <c:pt idx="270">
                  <c:v>6.7199982340315456</c:v>
                </c:pt>
                <c:pt idx="271">
                  <c:v>6.7199983724683836</c:v>
                </c:pt>
                <c:pt idx="272">
                  <c:v>6.7199984995776365</c:v>
                </c:pt>
                <c:pt idx="273">
                  <c:v>6.7199986149402902</c:v>
                </c:pt>
                <c:pt idx="274">
                  <c:v>6.719998722186677</c:v>
                </c:pt>
                <c:pt idx="275">
                  <c:v>6.7199988214498614</c:v>
                </c:pt>
                <c:pt idx="276">
                  <c:v>6.7199989108804674</c:v>
                </c:pt>
                <c:pt idx="277">
                  <c:v>6.719998994026894</c:v>
                </c:pt>
                <c:pt idx="278">
                  <c:v>6.7199990673639469</c:v>
                </c:pt>
                <c:pt idx="279">
                  <c:v>6.719999134805974</c:v>
                </c:pt>
                <c:pt idx="280">
                  <c:v>6.7199991986803171</c:v>
                </c:pt>
                <c:pt idx="281">
                  <c:v>6.7199992575699801</c:v>
                </c:pt>
                <c:pt idx="282">
                  <c:v>6.7199993106964131</c:v>
                </c:pt>
                <c:pt idx="283">
                  <c:v>6.7199993597318031</c:v>
                </c:pt>
                <c:pt idx="284">
                  <c:v>6.7199994061948578</c:v>
                </c:pt>
                <c:pt idx="285">
                  <c:v>6.7199994488372781</c:v>
                </c:pt>
                <c:pt idx="286">
                  <c:v>6.7199994877919957</c:v>
                </c:pt>
                <c:pt idx="287">
                  <c:v>6.7199995244248978</c:v>
                </c:pt>
                <c:pt idx="288">
                  <c:v>6.719999558977519</c:v>
                </c:pt>
                <c:pt idx="289">
                  <c:v>6.7199995906680883</c:v>
                </c:pt>
                <c:pt idx="290">
                  <c:v>6.7199996191351374</c:v>
                </c:pt>
                <c:pt idx="291">
                  <c:v>6.7199996451901063</c:v>
                </c:pt>
                <c:pt idx="292">
                  <c:v>6.7199996697324194</c:v>
                </c:pt>
                <c:pt idx="293">
                  <c:v>6.7199996905847135</c:v>
                </c:pt>
                <c:pt idx="294">
                  <c:v>6.7199997095856494</c:v>
                </c:pt>
                <c:pt idx="295">
                  <c:v>6.7199997282822013</c:v>
                </c:pt>
                <c:pt idx="296">
                  <c:v>6.7199997458454899</c:v>
                </c:pt>
                <c:pt idx="297">
                  <c:v>6.7199997620068901</c:v>
                </c:pt>
                <c:pt idx="298">
                  <c:v>6.7199997778839542</c:v>
                </c:pt>
                <c:pt idx="299">
                  <c:v>6.7199997924690633</c:v>
                </c:pt>
                <c:pt idx="300">
                  <c:v>6.7199998058178512</c:v>
                </c:pt>
                <c:pt idx="301">
                  <c:v>6.7199998182845908</c:v>
                </c:pt>
                <c:pt idx="302">
                  <c:v>6.7199998297913464</c:v>
                </c:pt>
                <c:pt idx="303">
                  <c:v>6.7199998407495904</c:v>
                </c:pt>
                <c:pt idx="304">
                  <c:v>6.7199998509764107</c:v>
                </c:pt>
                <c:pt idx="305">
                  <c:v>6.719999860709974</c:v>
                </c:pt>
                <c:pt idx="306">
                  <c:v>6.7199998698259114</c:v>
                </c:pt>
                <c:pt idx="307">
                  <c:v>6.7199998782256856</c:v>
                </c:pt>
                <c:pt idx="308">
                  <c:v>6.7199998860534054</c:v>
                </c:pt>
                <c:pt idx="309">
                  <c:v>6.7199998933976497</c:v>
                </c:pt>
                <c:pt idx="310">
                  <c:v>6.7199999002288484</c:v>
                </c:pt>
                <c:pt idx="311">
                  <c:v>6.7199999064931575</c:v>
                </c:pt>
                <c:pt idx="312">
                  <c:v>6.719999912278471</c:v>
                </c:pt>
                <c:pt idx="313">
                  <c:v>6.719999917548158</c:v>
                </c:pt>
                <c:pt idx="314">
                  <c:v>6.7199999224605245</c:v>
                </c:pt>
                <c:pt idx="315">
                  <c:v>6.7199999271298267</c:v>
                </c:pt>
                <c:pt idx="316">
                  <c:v>6.7199999314238568</c:v>
                </c:pt>
                <c:pt idx="317">
                  <c:v>6.7199999354425834</c:v>
                </c:pt>
                <c:pt idx="318">
                  <c:v>6.719999939215703</c:v>
                </c:pt>
                <c:pt idx="319">
                  <c:v>6.7199999428631747</c:v>
                </c:pt>
                <c:pt idx="320">
                  <c:v>6.7199999462636155</c:v>
                </c:pt>
                <c:pt idx="321">
                  <c:v>6.7199999493182148</c:v>
                </c:pt>
                <c:pt idx="322">
                  <c:v>6.7199999521425013</c:v>
                </c:pt>
                <c:pt idx="323">
                  <c:v>6.7199999548061156</c:v>
                </c:pt>
                <c:pt idx="324">
                  <c:v>6.719999957371332</c:v>
                </c:pt>
                <c:pt idx="325">
                  <c:v>6.7199999599178071</c:v>
                </c:pt>
                <c:pt idx="326">
                  <c:v>6.7199999621687168</c:v>
                </c:pt>
                <c:pt idx="327">
                  <c:v>6.7199999642257495</c:v>
                </c:pt>
                <c:pt idx="328">
                  <c:v>6.7199999661296328</c:v>
                </c:pt>
                <c:pt idx="329">
                  <c:v>6.7199999679823446</c:v>
                </c:pt>
                <c:pt idx="330">
                  <c:v>6.719999969728871</c:v>
                </c:pt>
                <c:pt idx="331">
                  <c:v>6.7199999714045688</c:v>
                </c:pt>
                <c:pt idx="332">
                  <c:v>6.7199999729509967</c:v>
                </c:pt>
                <c:pt idx="333">
                  <c:v>6.7199999743759165</c:v>
                </c:pt>
                <c:pt idx="334">
                  <c:v>6.71999997566747</c:v>
                </c:pt>
                <c:pt idx="335">
                  <c:v>6.7199999768690892</c:v>
                </c:pt>
                <c:pt idx="336">
                  <c:v>6.719999977998425</c:v>
                </c:pt>
                <c:pt idx="337">
                  <c:v>6.7199999790484002</c:v>
                </c:pt>
                <c:pt idx="338">
                  <c:v>6.7199999800697992</c:v>
                </c:pt>
                <c:pt idx="339">
                  <c:v>6.7199999810758699</c:v>
                </c:pt>
                <c:pt idx="340">
                  <c:v>6.7199999820346985</c:v>
                </c:pt>
                <c:pt idx="341">
                  <c:v>6.7199999829356365</c:v>
                </c:pt>
                <c:pt idx="342">
                  <c:v>6.7199999837839828</c:v>
                </c:pt>
                <c:pt idx="343">
                  <c:v>6.7199999845978979</c:v>
                </c:pt>
                <c:pt idx="344">
                  <c:v>6.7199999854024552</c:v>
                </c:pt>
                <c:pt idx="345">
                  <c:v>6.7199999861658375</c:v>
                </c:pt>
                <c:pt idx="346">
                  <c:v>6.7199999868438702</c:v>
                </c:pt>
                <c:pt idx="347">
                  <c:v>6.7199999874781025</c:v>
                </c:pt>
                <c:pt idx="348">
                  <c:v>6.7199999880696497</c:v>
                </c:pt>
                <c:pt idx="349">
                  <c:v>6.7199999886453732</c:v>
                </c:pt>
                <c:pt idx="350">
                  <c:v>6.7199999891607938</c:v>
                </c:pt>
                <c:pt idx="351">
                  <c:v>6.7199999896087661</c:v>
                </c:pt>
                <c:pt idx="352">
                  <c:v>6.7199999900446459</c:v>
                </c:pt>
                <c:pt idx="353">
                  <c:v>6.7199999904983176</c:v>
                </c:pt>
                <c:pt idx="354">
                  <c:v>6.7199999909444621</c:v>
                </c:pt>
                <c:pt idx="355">
                  <c:v>6.7199999913535287</c:v>
                </c:pt>
                <c:pt idx="356">
                  <c:v>6.719999991708093</c:v>
                </c:pt>
                <c:pt idx="357">
                  <c:v>6.7199999920675229</c:v>
                </c:pt>
                <c:pt idx="358">
                  <c:v>6.7199999924317719</c:v>
                </c:pt>
                <c:pt idx="359">
                  <c:v>6.7199999927360663</c:v>
                </c:pt>
                <c:pt idx="360">
                  <c:v>6.7199999930400294</c:v>
                </c:pt>
                <c:pt idx="361">
                  <c:v>6.7199999933451755</c:v>
                </c:pt>
                <c:pt idx="362">
                  <c:v>6.7199999936420269</c:v>
                </c:pt>
                <c:pt idx="363">
                  <c:v>6.719999993925553</c:v>
                </c:pt>
                <c:pt idx="364">
                  <c:v>6.7199999941909168</c:v>
                </c:pt>
                <c:pt idx="365">
                  <c:v>0</c:v>
                </c:pt>
                <c:pt idx="366">
                  <c:v>0</c:v>
                </c:pt>
              </c:numCache>
            </c:numRef>
          </c:val>
        </c:ser>
        <c:ser>
          <c:idx val="2"/>
          <c:order val="2"/>
          <c:tx>
            <c:strRef>
              <c:f>年間!$F$3</c:f>
              <c:strCache>
                <c:ptCount val="1"/>
                <c:pt idx="0">
                  <c:v>３回目
（夏肥Ⅰ）</c:v>
                </c:pt>
              </c:strCache>
            </c:strRef>
          </c:tx>
          <c:spPr>
            <a:solidFill>
              <a:schemeClr val="accent3"/>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年間!$F$4:$F$370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0.2992166274308079</c:v>
                </c:pt>
                <c:pt idx="140">
                  <c:v>0.5780550704649482</c:v>
                </c:pt>
                <c:pt idx="141">
                  <c:v>0.84031060070265329</c:v>
                </c:pt>
                <c:pt idx="142">
                  <c:v>1.0745275443647346</c:v>
                </c:pt>
                <c:pt idx="143">
                  <c:v>1.2908140216462916</c:v>
                </c:pt>
                <c:pt idx="144">
                  <c:v>1.4992289932773015</c:v>
                </c:pt>
                <c:pt idx="145">
                  <c:v>1.6887232404588099</c:v>
                </c:pt>
                <c:pt idx="146">
                  <c:v>1.8636216836884911</c:v>
                </c:pt>
                <c:pt idx="147">
                  <c:v>2.0322077742505611</c:v>
                </c:pt>
                <c:pt idx="148">
                  <c:v>2.1927016538385105</c:v>
                </c:pt>
                <c:pt idx="149">
                  <c:v>2.3382781835260844</c:v>
                </c:pt>
                <c:pt idx="150">
                  <c:v>2.4685964393821838</c:v>
                </c:pt>
                <c:pt idx="151">
                  <c:v>2.591043528619958</c:v>
                </c:pt>
                <c:pt idx="152">
                  <c:v>2.7085028357772236</c:v>
                </c:pt>
                <c:pt idx="153">
                  <c:v>2.8151189721880181</c:v>
                </c:pt>
                <c:pt idx="154">
                  <c:v>2.9156131263554612</c:v>
                </c:pt>
                <c:pt idx="155">
                  <c:v>3.0092284599182357</c:v>
                </c:pt>
                <c:pt idx="156">
                  <c:v>3.0930083519015015</c:v>
                </c:pt>
                <c:pt idx="157">
                  <c:v>3.1744048093642712</c:v>
                </c:pt>
                <c:pt idx="158">
                  <c:v>3.2506835583769016</c:v>
                </c:pt>
                <c:pt idx="159">
                  <c:v>3.3204151934645241</c:v>
                </c:pt>
                <c:pt idx="160">
                  <c:v>3.3855572463080161</c:v>
                </c:pt>
                <c:pt idx="161">
                  <c:v>3.4458770083333925</c:v>
                </c:pt>
                <c:pt idx="162">
                  <c:v>3.5025824163262116</c:v>
                </c:pt>
                <c:pt idx="163">
                  <c:v>3.5559277002972842</c:v>
                </c:pt>
                <c:pt idx="164">
                  <c:v>3.6029051277957493</c:v>
                </c:pt>
                <c:pt idx="165">
                  <c:v>3.6485341452895708</c:v>
                </c:pt>
                <c:pt idx="166">
                  <c:v>3.6911934104073398</c:v>
                </c:pt>
                <c:pt idx="167">
                  <c:v>3.7312378351236775</c:v>
                </c:pt>
                <c:pt idx="168">
                  <c:v>3.767566046990904</c:v>
                </c:pt>
                <c:pt idx="169">
                  <c:v>3.8000783647801737</c:v>
                </c:pt>
                <c:pt idx="170">
                  <c:v>3.8310598044446462</c:v>
                </c:pt>
                <c:pt idx="171">
                  <c:v>3.8593575872705124</c:v>
                </c:pt>
                <c:pt idx="172">
                  <c:v>3.884859562777955</c:v>
                </c:pt>
                <c:pt idx="173">
                  <c:v>3.9094962048672666</c:v>
                </c:pt>
                <c:pt idx="174">
                  <c:v>3.9323277187416035</c:v>
                </c:pt>
                <c:pt idx="175">
                  <c:v>3.954100449856973</c:v>
                </c:pt>
                <c:pt idx="176">
                  <c:v>3.9740057481172002</c:v>
                </c:pt>
                <c:pt idx="177">
                  <c:v>3.9926274626317086</c:v>
                </c:pt>
                <c:pt idx="178">
                  <c:v>4.0096506210322245</c:v>
                </c:pt>
                <c:pt idx="179">
                  <c:v>4.0251540403168873</c:v>
                </c:pt>
                <c:pt idx="180">
                  <c:v>4.0393825733679947</c:v>
                </c:pt>
                <c:pt idx="181">
                  <c:v>4.0522956048297551</c:v>
                </c:pt>
                <c:pt idx="182">
                  <c:v>4.0644163971282241</c:v>
                </c:pt>
                <c:pt idx="183">
                  <c:v>4.0756903625948766</c:v>
                </c:pt>
                <c:pt idx="184">
                  <c:v>4.0858222694447797</c:v>
                </c:pt>
                <c:pt idx="185">
                  <c:v>4.0954380193186228</c:v>
                </c:pt>
                <c:pt idx="186">
                  <c:v>4.1043762967754862</c:v>
                </c:pt>
                <c:pt idx="187">
                  <c:v>4.1125486141116721</c:v>
                </c:pt>
                <c:pt idx="188">
                  <c:v>4.1199402700211909</c:v>
                </c:pt>
                <c:pt idx="189">
                  <c:v>4.1267385679808948</c:v>
                </c:pt>
                <c:pt idx="190">
                  <c:v>4.1330405854584198</c:v>
                </c:pt>
                <c:pt idx="191">
                  <c:v>4.1387877335530501</c:v>
                </c:pt>
                <c:pt idx="192">
                  <c:v>4.1438802982126264</c:v>
                </c:pt>
                <c:pt idx="193">
                  <c:v>4.1484951502677161</c:v>
                </c:pt>
                <c:pt idx="194">
                  <c:v>4.1527460488224355</c:v>
                </c:pt>
                <c:pt idx="195">
                  <c:v>4.156626384658999</c:v>
                </c:pt>
                <c:pt idx="196">
                  <c:v>4.1602617575757916</c:v>
                </c:pt>
                <c:pt idx="197">
                  <c:v>4.1635994912241374</c:v>
                </c:pt>
                <c:pt idx="198">
                  <c:v>4.166723503564584</c:v>
                </c:pt>
                <c:pt idx="199">
                  <c:v>4.1695784142915926</c:v>
                </c:pt>
                <c:pt idx="200">
                  <c:v>4.1722081280619534</c:v>
                </c:pt>
                <c:pt idx="201">
                  <c:v>4.174626243769298</c:v>
                </c:pt>
                <c:pt idx="202">
                  <c:v>4.1768267689561265</c:v>
                </c:pt>
                <c:pt idx="203">
                  <c:v>4.178857482757544</c:v>
                </c:pt>
                <c:pt idx="204">
                  <c:v>4.1806970254360962</c:v>
                </c:pt>
                <c:pt idx="205">
                  <c:v>4.1823998382868295</c:v>
                </c:pt>
                <c:pt idx="206">
                  <c:v>4.1839338857477886</c:v>
                </c:pt>
                <c:pt idx="207">
                  <c:v>4.1853371642820161</c:v>
                </c:pt>
                <c:pt idx="208">
                  <c:v>4.1866343915381981</c:v>
                </c:pt>
                <c:pt idx="209">
                  <c:v>4.1878107302009697</c:v>
                </c:pt>
                <c:pt idx="210">
                  <c:v>4.1888983518676595</c:v>
                </c:pt>
                <c:pt idx="211">
                  <c:v>4.1898833642552322</c:v>
                </c:pt>
                <c:pt idx="212">
                  <c:v>4.1907872130627997</c:v>
                </c:pt>
                <c:pt idx="213">
                  <c:v>4.1916080563970199</c:v>
                </c:pt>
                <c:pt idx="214">
                  <c:v>4.1923598590771887</c:v>
                </c:pt>
                <c:pt idx="215">
                  <c:v>4.1930361539870118</c:v>
                </c:pt>
                <c:pt idx="216">
                  <c:v>4.1936502431579914</c:v>
                </c:pt>
                <c:pt idx="217">
                  <c:v>4.1942074839656334</c:v>
                </c:pt>
                <c:pt idx="218">
                  <c:v>4.194713099999583</c:v>
                </c:pt>
                <c:pt idx="219">
                  <c:v>4.1951794470021984</c:v>
                </c:pt>
                <c:pt idx="220">
                  <c:v>4.1955981912850024</c:v>
                </c:pt>
                <c:pt idx="221">
                  <c:v>4.1959842313963751</c:v>
                </c:pt>
                <c:pt idx="222">
                  <c:v>4.1963352168558306</c:v>
                </c:pt>
                <c:pt idx="223">
                  <c:v>4.1966512244539134</c:v>
                </c:pt>
                <c:pt idx="224">
                  <c:v>4.1969382383604268</c:v>
                </c:pt>
                <c:pt idx="225">
                  <c:v>4.1972026738068946</c:v>
                </c:pt>
                <c:pt idx="226">
                  <c:v>4.1974456292169418</c:v>
                </c:pt>
                <c:pt idx="227">
                  <c:v>4.197664359500231</c:v>
                </c:pt>
                <c:pt idx="228">
                  <c:v>4.1978672348814179</c:v>
                </c:pt>
                <c:pt idx="229">
                  <c:v>4.1980548349664035</c:v>
                </c:pt>
                <c:pt idx="230">
                  <c:v>4.1982240671689741</c:v>
                </c:pt>
                <c:pt idx="231">
                  <c:v>4.1983820511808112</c:v>
                </c:pt>
                <c:pt idx="232">
                  <c:v>4.1985235059092307</c:v>
                </c:pt>
                <c:pt idx="233">
                  <c:v>4.1986540601450635</c:v>
                </c:pt>
                <c:pt idx="234">
                  <c:v>4.1987709314186166</c:v>
                </c:pt>
                <c:pt idx="235">
                  <c:v>4.1988777939804764</c:v>
                </c:pt>
                <c:pt idx="236">
                  <c:v>4.1989756534933997</c:v>
                </c:pt>
                <c:pt idx="237">
                  <c:v>4.1990657055648972</c:v>
                </c:pt>
                <c:pt idx="238">
                  <c:v>4.1991481334495884</c:v>
                </c:pt>
                <c:pt idx="239">
                  <c:v>4.1992211484325521</c:v>
                </c:pt>
                <c:pt idx="240">
                  <c:v>4.1992868721081127</c:v>
                </c:pt>
                <c:pt idx="241">
                  <c:v>4.1993484393516241</c:v>
                </c:pt>
                <c:pt idx="242">
                  <c:v>4.1994054418629867</c:v>
                </c:pt>
                <c:pt idx="243">
                  <c:v>4.1994567227654596</c:v>
                </c:pt>
                <c:pt idx="244">
                  <c:v>4.1995030279652541</c:v>
                </c:pt>
                <c:pt idx="245">
                  <c:v>4.1995453429216827</c:v>
                </c:pt>
                <c:pt idx="246">
                  <c:v>4.1995831466349136</c:v>
                </c:pt>
                <c:pt idx="247">
                  <c:v>4.1996179183344404</c:v>
                </c:pt>
                <c:pt idx="248">
                  <c:v>4.199649296657439</c:v>
                </c:pt>
                <c:pt idx="249">
                  <c:v>4.1996780043515773</c:v>
                </c:pt>
                <c:pt idx="250">
                  <c:v>4.1997045628031859</c:v>
                </c:pt>
                <c:pt idx="251">
                  <c:v>4.1997293643296354</c:v>
                </c:pt>
                <c:pt idx="252">
                  <c:v>4.1997524205570675</c:v>
                </c:pt>
                <c:pt idx="253">
                  <c:v>4.1997733698258441</c:v>
                </c:pt>
                <c:pt idx="254">
                  <c:v>4.1997923349604473</c:v>
                </c:pt>
                <c:pt idx="255">
                  <c:v>4.1998098239420445</c:v>
                </c:pt>
                <c:pt idx="256">
                  <c:v>4.1998258401363691</c:v>
                </c:pt>
                <c:pt idx="257">
                  <c:v>4.1998404068043573</c:v>
                </c:pt>
                <c:pt idx="258">
                  <c:v>4.1998538475023564</c:v>
                </c:pt>
                <c:pt idx="259">
                  <c:v>4.1998661237817227</c:v>
                </c:pt>
                <c:pt idx="260">
                  <c:v>4.199877511915143</c:v>
                </c:pt>
                <c:pt idx="261">
                  <c:v>4.1998878278433507</c:v>
                </c:pt>
                <c:pt idx="262">
                  <c:v>4.1998970950399706</c:v>
                </c:pt>
                <c:pt idx="263">
                  <c:v>4.1999055461187877</c:v>
                </c:pt>
                <c:pt idx="264">
                  <c:v>4.1999131428368095</c:v>
                </c:pt>
                <c:pt idx="265">
                  <c:v>4.1999200858699721</c:v>
                </c:pt>
                <c:pt idx="266">
                  <c:v>4.1999264060128407</c:v>
                </c:pt>
                <c:pt idx="267">
                  <c:v>4.1999321802560434</c:v>
                </c:pt>
                <c:pt idx="268">
                  <c:v>4.1999374255885051</c:v>
                </c:pt>
                <c:pt idx="269">
                  <c:v>4.1999423969279581</c:v>
                </c:pt>
                <c:pt idx="270">
                  <c:v>4.1999469681895656</c:v>
                </c:pt>
                <c:pt idx="271">
                  <c:v>4.1999511245559384</c:v>
                </c:pt>
                <c:pt idx="272">
                  <c:v>4.1999549399133622</c:v>
                </c:pt>
                <c:pt idx="273">
                  <c:v>4.1999583990132541</c:v>
                </c:pt>
                <c:pt idx="274">
                  <c:v>4.1999616168493121</c:v>
                </c:pt>
                <c:pt idx="275">
                  <c:v>4.1999645961394174</c:v>
                </c:pt>
                <c:pt idx="276">
                  <c:v>4.199967276123644</c:v>
                </c:pt>
                <c:pt idx="277">
                  <c:v>4.1999697694346736</c:v>
                </c:pt>
                <c:pt idx="278">
                  <c:v>4.1999719617901663</c:v>
                </c:pt>
                <c:pt idx="279">
                  <c:v>4.1999739777129479</c:v>
                </c:pt>
                <c:pt idx="280">
                  <c:v>4.199975890849629</c:v>
                </c:pt>
                <c:pt idx="281">
                  <c:v>4.1999776548129351</c:v>
                </c:pt>
                <c:pt idx="282">
                  <c:v>4.1999792437910983</c:v>
                </c:pt>
                <c:pt idx="283">
                  <c:v>4.1999807106322589</c:v>
                </c:pt>
                <c:pt idx="284">
                  <c:v>4.1999821033162359</c:v>
                </c:pt>
                <c:pt idx="285">
                  <c:v>4.1999833811509459</c:v>
                </c:pt>
                <c:pt idx="286">
                  <c:v>4.1999845477926767</c:v>
                </c:pt>
                <c:pt idx="287">
                  <c:v>4.1999856464768834</c:v>
                </c:pt>
                <c:pt idx="288">
                  <c:v>4.1999866844311322</c:v>
                </c:pt>
                <c:pt idx="289">
                  <c:v>4.1999876361175739</c:v>
                </c:pt>
                <c:pt idx="290">
                  <c:v>4.1999884895150563</c:v>
                </c:pt>
                <c:pt idx="291">
                  <c:v>4.1999892702347124</c:v>
                </c:pt>
                <c:pt idx="292">
                  <c:v>4.1999900067443861</c:v>
                </c:pt>
                <c:pt idx="293">
                  <c:v>4.199990628875323</c:v>
                </c:pt>
                <c:pt idx="294">
                  <c:v>4.1999911952510613</c:v>
                </c:pt>
                <c:pt idx="295">
                  <c:v>4.199991755225148</c:v>
                </c:pt>
                <c:pt idx="296">
                  <c:v>4.1999922819476181</c:v>
                </c:pt>
                <c:pt idx="297">
                  <c:v>4.1999927665483128</c:v>
                </c:pt>
                <c:pt idx="298">
                  <c:v>4.1999932446926467</c:v>
                </c:pt>
                <c:pt idx="299">
                  <c:v>4.1999936838141387</c:v>
                </c:pt>
                <c:pt idx="300">
                  <c:v>4.199994085501265</c:v>
                </c:pt>
                <c:pt idx="301">
                  <c:v>4.1999944609555975</c:v>
                </c:pt>
                <c:pt idx="302">
                  <c:v>4.1999948075057487</c:v>
                </c:pt>
                <c:pt idx="303">
                  <c:v>4.1999951382284344</c:v>
                </c:pt>
                <c:pt idx="304">
                  <c:v>4.1999954471035537</c:v>
                </c:pt>
                <c:pt idx="305">
                  <c:v>4.1999957416630025</c:v>
                </c:pt>
                <c:pt idx="306">
                  <c:v>4.1999960177872628</c:v>
                </c:pt>
                <c:pt idx="307">
                  <c:v>4.1999962721932631</c:v>
                </c:pt>
                <c:pt idx="308">
                  <c:v>4.1999965094145244</c:v>
                </c:pt>
                <c:pt idx="309">
                  <c:v>4.1999967322074614</c:v>
                </c:pt>
                <c:pt idx="310">
                  <c:v>4.199996939532026</c:v>
                </c:pt>
                <c:pt idx="311">
                  <c:v>4.1999971295710044</c:v>
                </c:pt>
                <c:pt idx="312">
                  <c:v>4.1999973050782291</c:v>
                </c:pt>
                <c:pt idx="313">
                  <c:v>4.1999974648007843</c:v>
                </c:pt>
                <c:pt idx="314">
                  <c:v>4.1999976137746735</c:v>
                </c:pt>
                <c:pt idx="315">
                  <c:v>4.1999977556258008</c:v>
                </c:pt>
                <c:pt idx="316">
                  <c:v>4.1999978860346889</c:v>
                </c:pt>
                <c:pt idx="317">
                  <c:v>4.1999980081749078</c:v>
                </c:pt>
                <c:pt idx="318">
                  <c:v>4.1999981229580792</c:v>
                </c:pt>
                <c:pt idx="319">
                  <c:v>4.199998234216487</c:v>
                </c:pt>
                <c:pt idx="320">
                  <c:v>4.1999983379900394</c:v>
                </c:pt>
                <c:pt idx="321">
                  <c:v>4.1999984310454694</c:v>
                </c:pt>
                <c:pt idx="322">
                  <c:v>4.1999985170792593</c:v>
                </c:pt>
                <c:pt idx="323">
                  <c:v>4.1999985983108266</c:v>
                </c:pt>
                <c:pt idx="324">
                  <c:v>4.1999986767270414</c:v>
                </c:pt>
                <c:pt idx="325">
                  <c:v>4.1999987548821061</c:v>
                </c:pt>
                <c:pt idx="326">
                  <c:v>4.1999988237867916</c:v>
                </c:pt>
                <c:pt idx="327">
                  <c:v>4.1999988867070428</c:v>
                </c:pt>
                <c:pt idx="328">
                  <c:v>4.1999989449386126</c:v>
                </c:pt>
                <c:pt idx="329">
                  <c:v>4.1999990017677469</c:v>
                </c:pt>
                <c:pt idx="330">
                  <c:v>4.1999990553925421</c:v>
                </c:pt>
                <c:pt idx="331">
                  <c:v>4.1999991069430695</c:v>
                </c:pt>
                <c:pt idx="332">
                  <c:v>4.1999991545058748</c:v>
                </c:pt>
                <c:pt idx="333">
                  <c:v>4.199999198316231</c:v>
                </c:pt>
                <c:pt idx="334">
                  <c:v>4.1999992379729374</c:v>
                </c:pt>
                <c:pt idx="335">
                  <c:v>4.1999992748728321</c:v>
                </c:pt>
                <c:pt idx="336">
                  <c:v>4.1999993095772394</c:v>
                </c:pt>
                <c:pt idx="337">
                  <c:v>4.199999341844225</c:v>
                </c:pt>
                <c:pt idx="338">
                  <c:v>4.1999993733166958</c:v>
                </c:pt>
                <c:pt idx="339">
                  <c:v>4.1999994044181319</c:v>
                </c:pt>
                <c:pt idx="340">
                  <c:v>4.1999994341005005</c:v>
                </c:pt>
                <c:pt idx="341">
                  <c:v>4.1999994620081056</c:v>
                </c:pt>
                <c:pt idx="342">
                  <c:v>4.1999994883055054</c:v>
                </c:pt>
                <c:pt idx="343">
                  <c:v>4.1999995135778336</c:v>
                </c:pt>
                <c:pt idx="344">
                  <c:v>4.1999995386374103</c:v>
                </c:pt>
                <c:pt idx="345">
                  <c:v>4.1999995624393307</c:v>
                </c:pt>
                <c:pt idx="346">
                  <c:v>4.1999995835338311</c:v>
                </c:pt>
                <c:pt idx="347">
                  <c:v>4.1999996032718085</c:v>
                </c:pt>
                <c:pt idx="348">
                  <c:v>4.1999996216841149</c:v>
                </c:pt>
                <c:pt idx="349">
                  <c:v>4.1999996396443331</c:v>
                </c:pt>
                <c:pt idx="350">
                  <c:v>4.1999996556924497</c:v>
                </c:pt>
                <c:pt idx="351">
                  <c:v>4.1999996695887489</c:v>
                </c:pt>
                <c:pt idx="352">
                  <c:v>4.1999996831412929</c:v>
                </c:pt>
                <c:pt idx="353">
                  <c:v>4.1999996973267484</c:v>
                </c:pt>
                <c:pt idx="354">
                  <c:v>4.1999997113129881</c:v>
                </c:pt>
                <c:pt idx="355">
                  <c:v>4.19999972412778</c:v>
                </c:pt>
                <c:pt idx="356">
                  <c:v>4.1999997351955285</c:v>
                </c:pt>
                <c:pt idx="357">
                  <c:v>4.1999997464614083</c:v>
                </c:pt>
                <c:pt idx="358">
                  <c:v>4.1999997579222077</c:v>
                </c:pt>
                <c:pt idx="359">
                  <c:v>4.1999997674477125</c:v>
                </c:pt>
                <c:pt idx="360">
                  <c:v>4.1999997769940309</c:v>
                </c:pt>
                <c:pt idx="361">
                  <c:v>4.1999997866094025</c:v>
                </c:pt>
                <c:pt idx="362">
                  <c:v>4.1999997959805544</c:v>
                </c:pt>
                <c:pt idx="363">
                  <c:v>4.1999998049402443</c:v>
                </c:pt>
                <c:pt idx="364">
                  <c:v>4.1999998133273619</c:v>
                </c:pt>
                <c:pt idx="365">
                  <c:v>0</c:v>
                </c:pt>
                <c:pt idx="366">
                  <c:v>0</c:v>
                </c:pt>
              </c:numCache>
            </c:numRef>
          </c:val>
        </c:ser>
        <c:ser>
          <c:idx val="3"/>
          <c:order val="3"/>
          <c:tx>
            <c:strRef>
              <c:f>年間!$G$3</c:f>
              <c:strCache>
                <c:ptCount val="1"/>
                <c:pt idx="0">
                  <c:v>４回目
（夏肥Ⅱ）</c:v>
                </c:pt>
              </c:strCache>
            </c:strRef>
          </c:tx>
          <c:spPr>
            <a:solidFill>
              <a:schemeClr val="accent4"/>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年間!$G$4:$G$370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0.41610772887287034</c:v>
                </c:pt>
                <c:pt idx="182">
                  <c:v>0.8147720647266532</c:v>
                </c:pt>
                <c:pt idx="183">
                  <c:v>1.1927649911210434</c:v>
                </c:pt>
                <c:pt idx="184">
                  <c:v>1.5366075455283328</c:v>
                </c:pt>
                <c:pt idx="185">
                  <c:v>1.8706214215820987</c:v>
                </c:pt>
                <c:pt idx="186">
                  <c:v>2.187264174165763</c:v>
                </c:pt>
                <c:pt idx="187">
                  <c:v>2.4815816069797032</c:v>
                </c:pt>
                <c:pt idx="188">
                  <c:v>2.7515497518585508</c:v>
                </c:pt>
                <c:pt idx="189">
                  <c:v>3.0042148006264928</c:v>
                </c:pt>
                <c:pt idx="190">
                  <c:v>3.2429917536370998</c:v>
                </c:pt>
                <c:pt idx="191">
                  <c:v>3.4642593835458166</c:v>
                </c:pt>
                <c:pt idx="192">
                  <c:v>3.6622166450797313</c:v>
                </c:pt>
                <c:pt idx="193">
                  <c:v>3.8441238360464198</c:v>
                </c:pt>
                <c:pt idx="194">
                  <c:v>4.0146258483266957</c:v>
                </c:pt>
                <c:pt idx="195">
                  <c:v>4.1726920705929027</c:v>
                </c:pt>
                <c:pt idx="196">
                  <c:v>4.3239201554447151</c:v>
                </c:pt>
                <c:pt idx="197">
                  <c:v>4.4651508749197157</c:v>
                </c:pt>
                <c:pt idx="198">
                  <c:v>4.6001521235839027</c:v>
                </c:pt>
                <c:pt idx="199">
                  <c:v>4.7255854635174455</c:v>
                </c:pt>
                <c:pt idx="200">
                  <c:v>4.8432455084028607</c:v>
                </c:pt>
                <c:pt idx="201">
                  <c:v>4.9534039438720736</c:v>
                </c:pt>
                <c:pt idx="202">
                  <c:v>5.0552719348455968</c:v>
                </c:pt>
                <c:pt idx="203">
                  <c:v>5.1510647323919434</c:v>
                </c:pt>
                <c:pt idx="204">
                  <c:v>5.2391783733473751</c:v>
                </c:pt>
                <c:pt idx="205">
                  <c:v>5.3223506560724623</c:v>
                </c:pt>
                <c:pt idx="206">
                  <c:v>5.3983648974739076</c:v>
                </c:pt>
                <c:pt idx="207">
                  <c:v>5.469105757726215</c:v>
                </c:pt>
                <c:pt idx="208">
                  <c:v>5.5357789423166093</c:v>
                </c:pt>
                <c:pt idx="209">
                  <c:v>5.5972019005099121</c:v>
                </c:pt>
                <c:pt idx="210">
                  <c:v>5.6551143464823133</c:v>
                </c:pt>
                <c:pt idx="211">
                  <c:v>5.7083969099155514</c:v>
                </c:pt>
                <c:pt idx="212">
                  <c:v>5.7581895650110679</c:v>
                </c:pt>
                <c:pt idx="213">
                  <c:v>5.8041558110537634</c:v>
                </c:pt>
                <c:pt idx="214">
                  <c:v>5.8470201787649563</c:v>
                </c:pt>
                <c:pt idx="215">
                  <c:v>5.8861452163033556</c:v>
                </c:pt>
                <c:pt idx="216">
                  <c:v>5.9222503785244855</c:v>
                </c:pt>
                <c:pt idx="217">
                  <c:v>5.9555402171645975</c:v>
                </c:pt>
                <c:pt idx="218">
                  <c:v>5.9862285027666857</c:v>
                </c:pt>
                <c:pt idx="219">
                  <c:v>6.0150768864432509</c:v>
                </c:pt>
                <c:pt idx="220">
                  <c:v>6.0413430422576626</c:v>
                </c:pt>
                <c:pt idx="221">
                  <c:v>6.0660185030720868</c:v>
                </c:pt>
                <c:pt idx="222">
                  <c:v>6.0888217148978532</c:v>
                </c:pt>
                <c:pt idx="223">
                  <c:v>6.1096474463919046</c:v>
                </c:pt>
                <c:pt idx="224">
                  <c:v>6.1288623580459083</c:v>
                </c:pt>
                <c:pt idx="225">
                  <c:v>6.1468959845786726</c:v>
                </c:pt>
                <c:pt idx="226">
                  <c:v>6.1637669896245804</c:v>
                </c:pt>
                <c:pt idx="227">
                  <c:v>6.1791725727301472</c:v>
                </c:pt>
                <c:pt idx="228">
                  <c:v>6.1937469538490717</c:v>
                </c:pt>
                <c:pt idx="229">
                  <c:v>6.2074885179592023</c:v>
                </c:pt>
                <c:pt idx="230">
                  <c:v>6.2200709004262569</c:v>
                </c:pt>
                <c:pt idx="231">
                  <c:v>6.2320695939195225</c:v>
                </c:pt>
                <c:pt idx="232">
                  <c:v>6.2429618690436675</c:v>
                </c:pt>
                <c:pt idx="233">
                  <c:v>6.2532096530851291</c:v>
                </c:pt>
                <c:pt idx="234">
                  <c:v>6.2625090634389986</c:v>
                </c:pt>
                <c:pt idx="235">
                  <c:v>6.2711603443026771</c:v>
                </c:pt>
                <c:pt idx="236">
                  <c:v>6.2792234988495954</c:v>
                </c:pt>
                <c:pt idx="237">
                  <c:v>6.2867826175457457</c:v>
                </c:pt>
                <c:pt idx="238">
                  <c:v>6.2938256926668723</c:v>
                </c:pt>
                <c:pt idx="239">
                  <c:v>6.3001372002196945</c:v>
                </c:pt>
                <c:pt idx="240">
                  <c:v>6.3058984466781736</c:v>
                </c:pt>
                <c:pt idx="241">
                  <c:v>6.3114120934378271</c:v>
                </c:pt>
                <c:pt idx="242">
                  <c:v>6.3166177371480989</c:v>
                </c:pt>
                <c:pt idx="243">
                  <c:v>6.3213688395161194</c:v>
                </c:pt>
                <c:pt idx="244">
                  <c:v>6.3257228668054015</c:v>
                </c:pt>
                <c:pt idx="245">
                  <c:v>6.3297692013217235</c:v>
                </c:pt>
                <c:pt idx="246">
                  <c:v>6.3334293446053298</c:v>
                </c:pt>
                <c:pt idx="247">
                  <c:v>6.3368556423028179</c:v>
                </c:pt>
                <c:pt idx="248">
                  <c:v>6.3399908944744716</c:v>
                </c:pt>
                <c:pt idx="249">
                  <c:v>6.3429063833007264</c:v>
                </c:pt>
                <c:pt idx="250">
                  <c:v>6.3456536544969282</c:v>
                </c:pt>
                <c:pt idx="251">
                  <c:v>6.3482717982642605</c:v>
                </c:pt>
                <c:pt idx="252">
                  <c:v>6.3507541937230556</c:v>
                </c:pt>
                <c:pt idx="253">
                  <c:v>6.3530455570980289</c:v>
                </c:pt>
                <c:pt idx="254">
                  <c:v>6.3551510795222361</c:v>
                </c:pt>
                <c:pt idx="255">
                  <c:v>6.3571282803076077</c:v>
                </c:pt>
                <c:pt idx="256">
                  <c:v>6.3589699851974668</c:v>
                </c:pt>
                <c:pt idx="257">
                  <c:v>6.3606715093210049</c:v>
                </c:pt>
                <c:pt idx="258">
                  <c:v>6.3622703991895451</c:v>
                </c:pt>
                <c:pt idx="259">
                  <c:v>6.3637550539022012</c:v>
                </c:pt>
                <c:pt idx="260">
                  <c:v>6.365159110580751</c:v>
                </c:pt>
                <c:pt idx="261">
                  <c:v>6.3664504515317928</c:v>
                </c:pt>
                <c:pt idx="262">
                  <c:v>6.3676261932850604</c:v>
                </c:pt>
                <c:pt idx="263">
                  <c:v>6.3687154611592591</c:v>
                </c:pt>
                <c:pt idx="264">
                  <c:v>6.3697073594312323</c:v>
                </c:pt>
                <c:pt idx="265">
                  <c:v>6.3706281925224193</c:v>
                </c:pt>
                <c:pt idx="266">
                  <c:v>6.371478851325187</c:v>
                </c:pt>
                <c:pt idx="267">
                  <c:v>6.3722679418454806</c:v>
                </c:pt>
                <c:pt idx="268">
                  <c:v>6.3729947937570257</c:v>
                </c:pt>
                <c:pt idx="269">
                  <c:v>6.3736988714376785</c:v>
                </c:pt>
                <c:pt idx="270">
                  <c:v>6.3743570698140806</c:v>
                </c:pt>
                <c:pt idx="271">
                  <c:v>6.3749641833290527</c:v>
                </c:pt>
                <c:pt idx="272">
                  <c:v>6.3755304226452392</c:v>
                </c:pt>
                <c:pt idx="273">
                  <c:v>6.376050732402156</c:v>
                </c:pt>
                <c:pt idx="274">
                  <c:v>6.3765435589974411</c:v>
                </c:pt>
                <c:pt idx="275">
                  <c:v>6.3770077930623073</c:v>
                </c:pt>
                <c:pt idx="276">
                  <c:v>6.3774303461503985</c:v>
                </c:pt>
                <c:pt idx="277">
                  <c:v>6.3778305086028437</c:v>
                </c:pt>
                <c:pt idx="278">
                  <c:v>6.3781847765607873</c:v>
                </c:pt>
                <c:pt idx="279">
                  <c:v>6.3785153264553713</c:v>
                </c:pt>
                <c:pt idx="280">
                  <c:v>6.3788355936792387</c:v>
                </c:pt>
                <c:pt idx="281">
                  <c:v>6.3791354724317602</c:v>
                </c:pt>
                <c:pt idx="282">
                  <c:v>6.3794084971952252</c:v>
                </c:pt>
                <c:pt idx="283">
                  <c:v>6.3796643344087052</c:v>
                </c:pt>
                <c:pt idx="284">
                  <c:v>6.3799122497055585</c:v>
                </c:pt>
                <c:pt idx="285">
                  <c:v>6.3801429360747433</c:v>
                </c:pt>
                <c:pt idx="286">
                  <c:v>6.3803562627064156</c:v>
                </c:pt>
                <c:pt idx="287">
                  <c:v>6.3805609390710192</c:v>
                </c:pt>
                <c:pt idx="288">
                  <c:v>6.3807580874467806</c:v>
                </c:pt>
                <c:pt idx="289">
                  <c:v>6.3809413837997351</c:v>
                </c:pt>
                <c:pt idx="290">
                  <c:v>6.3811072805858213</c:v>
                </c:pt>
                <c:pt idx="291">
                  <c:v>6.3812609512156833</c:v>
                </c:pt>
                <c:pt idx="292">
                  <c:v>6.3814085952983772</c:v>
                </c:pt>
                <c:pt idx="293">
                  <c:v>6.3815327434577345</c:v>
                </c:pt>
                <c:pt idx="294">
                  <c:v>6.3816467853813492</c:v>
                </c:pt>
                <c:pt idx="295">
                  <c:v>6.3817625903910571</c:v>
                </c:pt>
                <c:pt idx="296">
                  <c:v>6.3818733361408739</c:v>
                </c:pt>
                <c:pt idx="297">
                  <c:v>6.3819764476091239</c:v>
                </c:pt>
                <c:pt idx="298">
                  <c:v>6.3820808733658119</c:v>
                </c:pt>
                <c:pt idx="299">
                  <c:v>6.3821779618615961</c:v>
                </c:pt>
                <c:pt idx="300">
                  <c:v>6.3822677651540465</c:v>
                </c:pt>
                <c:pt idx="301">
                  <c:v>6.3823529798375498</c:v>
                </c:pt>
                <c:pt idx="302">
                  <c:v>6.3824326191155292</c:v>
                </c:pt>
                <c:pt idx="303">
                  <c:v>6.3825100796027945</c:v>
                </c:pt>
                <c:pt idx="304">
                  <c:v>6.3825835080448661</c:v>
                </c:pt>
                <c:pt idx="305">
                  <c:v>6.3826548742277645</c:v>
                </c:pt>
                <c:pt idx="306">
                  <c:v>6.3827228427848688</c:v>
                </c:pt>
                <c:pt idx="307">
                  <c:v>6.3827862528446397</c:v>
                </c:pt>
                <c:pt idx="308">
                  <c:v>6.3828462465605309</c:v>
                </c:pt>
                <c:pt idx="309">
                  <c:v>6.3829034930323321</c:v>
                </c:pt>
                <c:pt idx="310">
                  <c:v>6.3829575221865831</c:v>
                </c:pt>
                <c:pt idx="311">
                  <c:v>6.3830075949187561</c:v>
                </c:pt>
                <c:pt idx="312">
                  <c:v>6.3830543993862126</c:v>
                </c:pt>
                <c:pt idx="313">
                  <c:v>6.3830973665006772</c:v>
                </c:pt>
                <c:pt idx="314">
                  <c:v>6.3831379723971589</c:v>
                </c:pt>
                <c:pt idx="315">
                  <c:v>6.3831773097233873</c:v>
                </c:pt>
                <c:pt idx="316">
                  <c:v>6.383213844025609</c:v>
                </c:pt>
                <c:pt idx="317">
                  <c:v>6.3832485305774318</c:v>
                </c:pt>
                <c:pt idx="318">
                  <c:v>6.383281593749988</c:v>
                </c:pt>
                <c:pt idx="319">
                  <c:v>6.3833143033916047</c:v>
                </c:pt>
                <c:pt idx="320">
                  <c:v>6.3833452138412721</c:v>
                </c:pt>
                <c:pt idx="321">
                  <c:v>6.3833730636804802</c:v>
                </c:pt>
                <c:pt idx="322">
                  <c:v>6.3833990731560162</c:v>
                </c:pt>
                <c:pt idx="323">
                  <c:v>6.3834239823010996</c:v>
                </c:pt>
                <c:pt idx="324">
                  <c:v>6.383448485357583</c:v>
                </c:pt>
                <c:pt idx="325">
                  <c:v>6.3834735328740688</c:v>
                </c:pt>
                <c:pt idx="326">
                  <c:v>6.3834956505559752</c:v>
                </c:pt>
                <c:pt idx="327">
                  <c:v>6.3835159930658776</c:v>
                </c:pt>
                <c:pt idx="328">
                  <c:v>6.3835349964249328</c:v>
                </c:pt>
                <c:pt idx="329">
                  <c:v>6.3835539246755646</c:v>
                </c:pt>
                <c:pt idx="330">
                  <c:v>6.3835720306352153</c:v>
                </c:pt>
                <c:pt idx="331">
                  <c:v>6.383589742031706</c:v>
                </c:pt>
                <c:pt idx="332">
                  <c:v>6.3836062332186563</c:v>
                </c:pt>
                <c:pt idx="333">
                  <c:v>6.3836215490518775</c:v>
                </c:pt>
                <c:pt idx="334">
                  <c:v>6.3836354645233362</c:v>
                </c:pt>
                <c:pt idx="335">
                  <c:v>6.3836485286464848</c:v>
                </c:pt>
                <c:pt idx="336">
                  <c:v>6.3836609511677</c:v>
                </c:pt>
                <c:pt idx="337">
                  <c:v>6.3836725945983614</c:v>
                </c:pt>
                <c:pt idx="338">
                  <c:v>6.3836841674862548</c:v>
                </c:pt>
                <c:pt idx="339">
                  <c:v>6.3836958562350041</c:v>
                </c:pt>
                <c:pt idx="340">
                  <c:v>6.3837071749693717</c:v>
                </c:pt>
                <c:pt idx="341">
                  <c:v>6.3837179383210696</c:v>
                </c:pt>
                <c:pt idx="342">
                  <c:v>6.383728199297992</c:v>
                </c:pt>
                <c:pt idx="343">
                  <c:v>6.3837382165500864</c:v>
                </c:pt>
                <c:pt idx="344">
                  <c:v>6.3837483730053508</c:v>
                </c:pt>
                <c:pt idx="345">
                  <c:v>6.3837581549407636</c:v>
                </c:pt>
                <c:pt idx="346">
                  <c:v>6.3837668200120286</c:v>
                </c:pt>
                <c:pt idx="347">
                  <c:v>6.3837750063681007</c:v>
                </c:pt>
                <c:pt idx="348">
                  <c:v>6.3837827090629435</c:v>
                </c:pt>
                <c:pt idx="349">
                  <c:v>6.3837903601385255</c:v>
                </c:pt>
                <c:pt idx="350">
                  <c:v>6.3837971892896075</c:v>
                </c:pt>
                <c:pt idx="351">
                  <c:v>6.3838030373707753</c:v>
                </c:pt>
                <c:pt idx="352">
                  <c:v>6.3838088377123139</c:v>
                </c:pt>
                <c:pt idx="353">
                  <c:v>6.3838151161578178</c:v>
                </c:pt>
                <c:pt idx="354">
                  <c:v>6.3838214307004648</c:v>
                </c:pt>
                <c:pt idx="355">
                  <c:v>6.3838272403264753</c:v>
                </c:pt>
                <c:pt idx="356">
                  <c:v>6.3838322016289375</c:v>
                </c:pt>
                <c:pt idx="357">
                  <c:v>6.3838373887400399</c:v>
                </c:pt>
                <c:pt idx="358">
                  <c:v>6.3838428058726508</c:v>
                </c:pt>
                <c:pt idx="359">
                  <c:v>6.38384722057478</c:v>
                </c:pt>
                <c:pt idx="360">
                  <c:v>6.3838517469254574</c:v>
                </c:pt>
                <c:pt idx="361">
                  <c:v>6.3838564158415716</c:v>
                </c:pt>
                <c:pt idx="362">
                  <c:v>6.3838610423552362</c:v>
                </c:pt>
                <c:pt idx="363">
                  <c:v>6.3838655217699971</c:v>
                </c:pt>
                <c:pt idx="364">
                  <c:v>6.3838697483618807</c:v>
                </c:pt>
                <c:pt idx="365">
                  <c:v>0</c:v>
                </c:pt>
                <c:pt idx="366">
                  <c:v>0</c:v>
                </c:pt>
              </c:numCache>
            </c:numRef>
          </c:val>
        </c:ser>
        <c:ser>
          <c:idx val="4"/>
          <c:order val="4"/>
          <c:tx>
            <c:strRef>
              <c:f>年間!$H$3</c:f>
              <c:strCache>
                <c:ptCount val="1"/>
                <c:pt idx="0">
                  <c:v>５回目
（秋肥）</c:v>
                </c:pt>
              </c:strCache>
            </c:strRef>
          </c:tx>
          <c:spPr>
            <a:solidFill>
              <a:schemeClr val="accent5"/>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年間!$H$4:$H$370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0.58440856858407908</c:v>
                </c:pt>
                <c:pt idx="232">
                  <c:v>1.1146112639085162</c:v>
                </c:pt>
                <c:pt idx="233">
                  <c:v>1.6136060806019443</c:v>
                </c:pt>
                <c:pt idx="234">
                  <c:v>2.0662135021978072</c:v>
                </c:pt>
                <c:pt idx="235">
                  <c:v>2.4873112633667525</c:v>
                </c:pt>
                <c:pt idx="236">
                  <c:v>2.8798099899026526</c:v>
                </c:pt>
                <c:pt idx="237">
                  <c:v>3.2478210106495933</c:v>
                </c:pt>
                <c:pt idx="238">
                  <c:v>3.5907231712659917</c:v>
                </c:pt>
                <c:pt idx="239">
                  <c:v>3.8978612609155201</c:v>
                </c:pt>
                <c:pt idx="240">
                  <c:v>4.1781945692951554</c:v>
                </c:pt>
                <c:pt idx="241">
                  <c:v>4.4465711537828811</c:v>
                </c:pt>
                <c:pt idx="242">
                  <c:v>4.699988198428505</c:v>
                </c:pt>
                <c:pt idx="243">
                  <c:v>4.9312472210130744</c:v>
                </c:pt>
                <c:pt idx="244">
                  <c:v>5.1431634879071702</c:v>
                </c:pt>
                <c:pt idx="245">
                  <c:v>5.3401111178558018</c:v>
                </c:pt>
                <c:pt idx="246">
                  <c:v>5.5182532104550734</c:v>
                </c:pt>
                <c:pt idx="247">
                  <c:v>5.6850330769896722</c:v>
                </c:pt>
                <c:pt idx="248">
                  <c:v>5.8376606257332142</c:v>
                </c:pt>
                <c:pt idx="249">
                  <c:v>5.9796077231388836</c:v>
                </c:pt>
                <c:pt idx="250">
                  <c:v>6.1133709251167163</c:v>
                </c:pt>
                <c:pt idx="251">
                  <c:v>6.2408364011976669</c:v>
                </c:pt>
                <c:pt idx="252">
                  <c:v>6.3616804739230206</c:v>
                </c:pt>
                <c:pt idx="253">
                  <c:v>6.4732298455618924</c:v>
                </c:pt>
                <c:pt idx="254">
                  <c:v>6.5757402500912265</c:v>
                </c:pt>
                <c:pt idx="255">
                  <c:v>6.671997662244407</c:v>
                </c:pt>
                <c:pt idx="256">
                  <c:v>6.7616579305696938</c:v>
                </c:pt>
                <c:pt idx="257">
                  <c:v>6.8444981943427292</c:v>
                </c:pt>
                <c:pt idx="258">
                  <c:v>6.9223357396781084</c:v>
                </c:pt>
                <c:pt idx="259">
                  <c:v>6.9946131173090684</c:v>
                </c:pt>
                <c:pt idx="260">
                  <c:v>7.0629574735042988</c:v>
                </c:pt>
                <c:pt idx="261">
                  <c:v>7.1258209116479811</c:v>
                </c:pt>
                <c:pt idx="262">
                  <c:v>7.1830675920597153</c:v>
                </c:pt>
                <c:pt idx="263">
                  <c:v>7.2361067371950103</c:v>
                </c:pt>
                <c:pt idx="264">
                  <c:v>7.2844165563146674</c:v>
                </c:pt>
                <c:pt idx="265">
                  <c:v>7.3292687754762209</c:v>
                </c:pt>
                <c:pt idx="266">
                  <c:v>7.3707092854054839</c:v>
                </c:pt>
                <c:pt idx="267">
                  <c:v>7.4091551931524275</c:v>
                </c:pt>
                <c:pt idx="268">
                  <c:v>7.4445775489953494</c:v>
                </c:pt>
                <c:pt idx="269">
                  <c:v>7.4788717445355326</c:v>
                </c:pt>
                <c:pt idx="270">
                  <c:v>7.5109303587433205</c:v>
                </c:pt>
                <c:pt idx="271">
                  <c:v>7.540506706514206</c:v>
                </c:pt>
                <c:pt idx="272">
                  <c:v>7.5680925159000321</c:v>
                </c:pt>
                <c:pt idx="273">
                  <c:v>7.5934487703627838</c:v>
                </c:pt>
                <c:pt idx="274">
                  <c:v>7.6174595205107059</c:v>
                </c:pt>
                <c:pt idx="275">
                  <c:v>7.6400732923164822</c:v>
                </c:pt>
                <c:pt idx="276">
                  <c:v>7.6606681262918288</c:v>
                </c:pt>
                <c:pt idx="277">
                  <c:v>7.6801661700181327</c:v>
                </c:pt>
                <c:pt idx="278">
                  <c:v>7.6974509671072981</c:v>
                </c:pt>
                <c:pt idx="279">
                  <c:v>7.7135813071167396</c:v>
                </c:pt>
                <c:pt idx="280">
                  <c:v>7.7291963748415879</c:v>
                </c:pt>
                <c:pt idx="281">
                  <c:v>7.7438174115796956</c:v>
                </c:pt>
                <c:pt idx="282">
                  <c:v>7.7571403255443485</c:v>
                </c:pt>
                <c:pt idx="283">
                  <c:v>7.7696251666328138</c:v>
                </c:pt>
                <c:pt idx="284">
                  <c:v>7.7817109545066439</c:v>
                </c:pt>
                <c:pt idx="285">
                  <c:v>7.7929591931159603</c:v>
                </c:pt>
                <c:pt idx="286">
                  <c:v>7.8033656719366506</c:v>
                </c:pt>
                <c:pt idx="287">
                  <c:v>7.8133421969598862</c:v>
                </c:pt>
                <c:pt idx="288">
                  <c:v>7.8229423426596796</c:v>
                </c:pt>
                <c:pt idx="289">
                  <c:v>7.8318699491222326</c:v>
                </c:pt>
                <c:pt idx="290">
                  <c:v>7.8399603012003576</c:v>
                </c:pt>
                <c:pt idx="291">
                  <c:v>7.8474581804476378</c:v>
                </c:pt>
                <c:pt idx="292">
                  <c:v>7.8546553189318065</c:v>
                </c:pt>
                <c:pt idx="293">
                  <c:v>7.8607361853330149</c:v>
                </c:pt>
                <c:pt idx="294">
                  <c:v>7.8663298294896116</c:v>
                </c:pt>
                <c:pt idx="295">
                  <c:v>7.8719902283150329</c:v>
                </c:pt>
                <c:pt idx="296">
                  <c:v>7.8773993845363979</c:v>
                </c:pt>
                <c:pt idx="297">
                  <c:v>7.8824384969747445</c:v>
                </c:pt>
                <c:pt idx="298">
                  <c:v>7.8875233505157594</c:v>
                </c:pt>
                <c:pt idx="299">
                  <c:v>7.8922532471559714</c:v>
                </c:pt>
                <c:pt idx="300">
                  <c:v>7.896631815835339</c:v>
                </c:pt>
                <c:pt idx="301">
                  <c:v>7.9007847538293552</c:v>
                </c:pt>
                <c:pt idx="302">
                  <c:v>7.9046673649595753</c:v>
                </c:pt>
                <c:pt idx="303">
                  <c:v>7.9084369379033737</c:v>
                </c:pt>
                <c:pt idx="304">
                  <c:v>7.9120086769144153</c:v>
                </c:pt>
                <c:pt idx="305">
                  <c:v>7.9154737384559617</c:v>
                </c:pt>
                <c:pt idx="306">
                  <c:v>7.9187713147496286</c:v>
                </c:pt>
                <c:pt idx="307">
                  <c:v>7.9218488719383675</c:v>
                </c:pt>
                <c:pt idx="308">
                  <c:v>7.9247594966448833</c:v>
                </c:pt>
                <c:pt idx="309">
                  <c:v>7.9275344199019653</c:v>
                </c:pt>
                <c:pt idx="310">
                  <c:v>7.9301527278715698</c:v>
                </c:pt>
                <c:pt idx="311">
                  <c:v>7.9325813344342055</c:v>
                </c:pt>
                <c:pt idx="312">
                  <c:v>7.9348523270208382</c:v>
                </c:pt>
                <c:pt idx="313">
                  <c:v>7.9369404676326845</c:v>
                </c:pt>
                <c:pt idx="314">
                  <c:v>7.9389135590558597</c:v>
                </c:pt>
                <c:pt idx="315">
                  <c:v>7.9408216364176019</c:v>
                </c:pt>
                <c:pt idx="316">
                  <c:v>7.9425955036420497</c:v>
                </c:pt>
                <c:pt idx="317">
                  <c:v>7.9442789385392203</c:v>
                </c:pt>
                <c:pt idx="318">
                  <c:v>7.9458824724366073</c:v>
                </c:pt>
                <c:pt idx="319">
                  <c:v>7.9474637105273445</c:v>
                </c:pt>
                <c:pt idx="320">
                  <c:v>7.9489576959708153</c:v>
                </c:pt>
                <c:pt idx="321">
                  <c:v>7.9503081122471828</c:v>
                </c:pt>
                <c:pt idx="322">
                  <c:v>7.951570393523224</c:v>
                </c:pt>
                <c:pt idx="323">
                  <c:v>7.9527781199112679</c:v>
                </c:pt>
                <c:pt idx="324">
                  <c:v>7.953962610569608</c:v>
                </c:pt>
                <c:pt idx="325">
                  <c:v>7.955166462563394</c:v>
                </c:pt>
                <c:pt idx="326">
                  <c:v>7.956234618638625</c:v>
                </c:pt>
                <c:pt idx="327">
                  <c:v>7.9572191452539025</c:v>
                </c:pt>
                <c:pt idx="328">
                  <c:v>7.9581398492701174</c:v>
                </c:pt>
                <c:pt idx="329">
                  <c:v>7.9590531674751279</c:v>
                </c:pt>
                <c:pt idx="330">
                  <c:v>7.9599260304435164</c:v>
                </c:pt>
                <c:pt idx="331">
                  <c:v>7.9607775775412142</c:v>
                </c:pt>
                <c:pt idx="332">
                  <c:v>7.9615714470983727</c:v>
                </c:pt>
                <c:pt idx="333">
                  <c:v>7.9623099114872673</c:v>
                </c:pt>
                <c:pt idx="334">
                  <c:v>7.9629833545379158</c:v>
                </c:pt>
                <c:pt idx="335">
                  <c:v>7.9636162615949857</c:v>
                </c:pt>
                <c:pt idx="336">
                  <c:v>7.9642180585490117</c:v>
                </c:pt>
                <c:pt idx="337">
                  <c:v>7.9647829034670021</c:v>
                </c:pt>
                <c:pt idx="338">
                  <c:v>7.9653419552845959</c:v>
                </c:pt>
                <c:pt idx="339">
                  <c:v>7.9659033695687071</c:v>
                </c:pt>
                <c:pt idx="340">
                  <c:v>7.9664459949426289</c:v>
                </c:pt>
                <c:pt idx="341">
                  <c:v>7.9669618882964102</c:v>
                </c:pt>
                <c:pt idx="342">
                  <c:v>7.9674535012421268</c:v>
                </c:pt>
                <c:pt idx="343">
                  <c:v>7.9679321713600793</c:v>
                </c:pt>
                <c:pt idx="344">
                  <c:v>7.9684145318180963</c:v>
                </c:pt>
                <c:pt idx="345">
                  <c:v>7.9688784174184075</c:v>
                </c:pt>
                <c:pt idx="346">
                  <c:v>7.9692919485402474</c:v>
                </c:pt>
                <c:pt idx="347">
                  <c:v>7.9696828470775847</c:v>
                </c:pt>
                <c:pt idx="348">
                  <c:v>7.9700510340507309</c:v>
                </c:pt>
                <c:pt idx="349">
                  <c:v>7.970415155663229</c:v>
                </c:pt>
                <c:pt idx="350">
                  <c:v>7.9707422997062114</c:v>
                </c:pt>
                <c:pt idx="351">
                  <c:v>7.9710259049748302</c:v>
                </c:pt>
                <c:pt idx="352">
                  <c:v>7.9713059876822605</c:v>
                </c:pt>
                <c:pt idx="353">
                  <c:v>7.971604897775002</c:v>
                </c:pt>
                <c:pt idx="354">
                  <c:v>7.9719037876672108</c:v>
                </c:pt>
                <c:pt idx="355">
                  <c:v>7.9721797719691372</c:v>
                </c:pt>
                <c:pt idx="356">
                  <c:v>7.9724184930348452</c:v>
                </c:pt>
                <c:pt idx="357">
                  <c:v>7.9726654428701327</c:v>
                </c:pt>
                <c:pt idx="358">
                  <c:v>7.9729207492083969</c:v>
                </c:pt>
                <c:pt idx="359">
                  <c:v>7.9731326542705059</c:v>
                </c:pt>
                <c:pt idx="360">
                  <c:v>7.9733480779467216</c:v>
                </c:pt>
                <c:pt idx="361">
                  <c:v>7.9735682897303102</c:v>
                </c:pt>
                <c:pt idx="362">
                  <c:v>7.9737855542996359</c:v>
                </c:pt>
                <c:pt idx="363">
                  <c:v>7.9739955390228303</c:v>
                </c:pt>
                <c:pt idx="364">
                  <c:v>7.9741939015309367</c:v>
                </c:pt>
                <c:pt idx="365">
                  <c:v>0</c:v>
                </c:pt>
                <c:pt idx="366">
                  <c:v>0</c:v>
                </c:pt>
              </c:numCache>
            </c:numRef>
          </c:val>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gapWidth val="65"/>
        <c:overlap val="100"/>
        <c:axId val="1"/>
        <c:axId val="2"/>
      </c:barChart>
      <c:dateAx>
        <c:axId val="1"/>
        <c:scaling>
          <c:orientation val="minMax"/>
        </c:scaling>
        <c:delete val="0"/>
        <c:axPos val="b"/>
        <c:numFmt formatCode="m/d;@"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auto val="1"/>
        <c:lblOffset val="100"/>
        <c:majorUnit val="60"/>
        <c:majorTimeUnit val="days"/>
      </c:date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窒素無機化合計量（kgN/10a）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8004449951370291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1"/>
        <c:crosses val="autoZero"/>
        <c:crossBetween val="between"/>
      </c:valAx>
      <c:spPr>
        <a:noFill/>
        <a:ln>
          <a:solidFill>
            <a:schemeClr val="tx1"/>
          </a:solidFill>
        </a:ln>
        <a:effectLst/>
      </c:spPr>
    </c:plotArea>
    <c:legend>
      <c:legendPos val="r"/>
      <c:layout>
        <c:manualLayout>
          <c:xMode val="edge"/>
          <c:yMode val="edge"/>
          <c:x val="0.79215116279069764"/>
          <c:y val="6.8527918781725886e-002"/>
          <c:w val="0.20784883720930233"/>
          <c:h val="0.69035532994923854"/>
        </c:manualLayout>
      </c:layout>
      <c:overlay val="0"/>
      <c:spPr>
        <a:noFill/>
        <a:ln>
          <a:noFill/>
        </a:ln>
        <a:effectLst/>
      </c:spPr>
      <c:txPr>
        <a:bodyPr rot="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a:solidFill>
              <a:schemeClr val="tx1"/>
            </a:solidFill>
            <a:latin typeface="ＭＳ ゴシック"/>
            <a:ea typeface="ＭＳ ゴシック"/>
          </a:endParaRPr>
        </a:p>
      </c:txPr>
    </c:legend>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施肥回次２回目の肥効発現の推移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'２回目'!$Y$8:$Y$127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'２回目'!$AD$8:$AD$127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施肥回次２回目の肥効発現の推移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'２回目'!$AH$8:$AH$127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'２回目'!$AM$8:$AM$127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施肥回次２回目の肥効発現の推移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'２回目'!$AQ$8:$AQ$127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'２回目'!$AV$8:$AV$127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施肥回次２回目の肥効発現の推移(総和)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'２回目'!$B$8:$B$127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'２回目'!$C$8:$C$127</c:f>
              <c:numCache>
                <c:formatCode xml:space="preserve">0.0000_ </c:formatCode>
                <c:ptCount val="120"/>
                <c:pt idx="0">
                  <c:v>0.35926202487103109</c:v>
                </c:pt>
                <c:pt idx="1">
                  <c:v>0.71288410123271384</c:v>
                </c:pt>
                <c:pt idx="2">
                  <c:v>1.0388789588498277</c:v>
                </c:pt>
                <c:pt idx="3">
                  <c:v>1.3510682065623811</c:v>
                </c:pt>
                <c:pt idx="4">
                  <c:v>1.6643868876410552</c:v>
                </c:pt>
                <c:pt idx="5">
                  <c:v>1.9572269128445847</c:v>
                </c:pt>
                <c:pt idx="6">
                  <c:v>2.2445752024255263</c:v>
                </c:pt>
                <c:pt idx="7">
                  <c:v>2.512784927129323</c:v>
                </c:pt>
                <c:pt idx="8">
                  <c:v>2.7671247831691366</c:v>
                </c:pt>
                <c:pt idx="9">
                  <c:v>2.9989236208997556</c:v>
                </c:pt>
                <c:pt idx="10">
                  <c:v>3.2223151160227119</c:v>
                </c:pt>
                <c:pt idx="11">
                  <c:v>3.4324415568231861</c:v>
                </c:pt>
                <c:pt idx="12">
                  <c:v>3.6288427748769223</c:v>
                </c:pt>
                <c:pt idx="13">
                  <c:v>3.815317932642456</c:v>
                </c:pt>
                <c:pt idx="14">
                  <c:v>3.9827959457758819</c:v>
                </c:pt>
                <c:pt idx="15">
                  <c:v>4.1427742266499088</c:v>
                </c:pt>
                <c:pt idx="16">
                  <c:v>4.2984337877363776</c:v>
                </c:pt>
                <c:pt idx="17">
                  <c:v>4.4411289333146309</c:v>
                </c:pt>
                <c:pt idx="18">
                  <c:v>4.5800304080298506</c:v>
                </c:pt>
                <c:pt idx="19">
                  <c:v>4.7109905990569043</c:v>
                </c:pt>
                <c:pt idx="20">
                  <c:v>4.8328394904419971</c:v>
                </c:pt>
                <c:pt idx="21">
                  <c:v>4.9502301977424139</c:v>
                </c:pt>
                <c:pt idx="22">
                  <c:v>5.0614009012795051</c:v>
                </c:pt>
                <c:pt idx="23">
                  <c:v>5.1678260309742008</c:v>
                </c:pt>
                <c:pt idx="24">
                  <c:v>5.2650220328331176</c:v>
                </c:pt>
                <c:pt idx="25">
                  <c:v>5.3584154211343042</c:v>
                </c:pt>
                <c:pt idx="26">
                  <c:v>5.4372823993908721</c:v>
                </c:pt>
                <c:pt idx="27">
                  <c:v>5.5135968786055995</c:v>
                </c:pt>
                <c:pt idx="28">
                  <c:v>5.5863701296590573</c:v>
                </c:pt>
                <c:pt idx="29">
                  <c:v>5.6559888887571965</c:v>
                </c:pt>
                <c:pt idx="30">
                  <c:v>5.7249022826217306</c:v>
                </c:pt>
                <c:pt idx="31">
                  <c:v>5.7904915157705164</c:v>
                </c:pt>
                <c:pt idx="32">
                  <c:v>5.8517721591702161</c:v>
                </c:pt>
                <c:pt idx="33">
                  <c:v>5.9091011438882077</c:v>
                </c:pt>
                <c:pt idx="34">
                  <c:v>5.9618439741563796</c:v>
                </c:pt>
                <c:pt idx="35">
                  <c:v>6.0104152962490387</c:v>
                </c:pt>
                <c:pt idx="36">
                  <c:v>6.0560284362574475</c:v>
                </c:pt>
                <c:pt idx="37">
                  <c:v>6.0990643821958077</c:v>
                </c:pt>
                <c:pt idx="38">
                  <c:v>6.1398850920443344</c:v>
                </c:pt>
                <c:pt idx="39">
                  <c:v>6.1776780877569388</c:v>
                </c:pt>
                <c:pt idx="40">
                  <c:v>6.2127814980947038</c:v>
                </c:pt>
                <c:pt idx="41">
                  <c:v>6.2456870290300079</c:v>
                </c:pt>
                <c:pt idx="42">
                  <c:v>6.2764093979981181</c:v>
                </c:pt>
                <c:pt idx="43">
                  <c:v>6.3039112208351193</c:v>
                </c:pt>
                <c:pt idx="44">
                  <c:v>6.3298712493189431</c:v>
                </c:pt>
                <c:pt idx="45">
                  <c:v>6.3554624052691917</c:v>
                </c:pt>
                <c:pt idx="46">
                  <c:v>6.3797791363562659</c:v>
                </c:pt>
                <c:pt idx="47">
                  <c:v>6.4026340961763895</c:v>
                </c:pt>
                <c:pt idx="48">
                  <c:v>6.4242282218923084</c:v>
                </c:pt>
                <c:pt idx="49">
                  <c:v>6.4442929110898106</c:v>
                </c:pt>
                <c:pt idx="50">
                  <c:v>6.4625943910864416</c:v>
                </c:pt>
                <c:pt idx="51">
                  <c:v>6.4794422292639835</c:v>
                </c:pt>
                <c:pt idx="52">
                  <c:v>6.4953867681930912</c:v>
                </c:pt>
                <c:pt idx="53">
                  <c:v>6.5102028200153601</c:v>
                </c:pt>
                <c:pt idx="54">
                  <c:v>6.524276221858166</c:v>
                </c:pt>
                <c:pt idx="55">
                  <c:v>6.5376530906662857</c:v>
                </c:pt>
                <c:pt idx="56">
                  <c:v>6.5500253459007034</c:v>
                </c:pt>
                <c:pt idx="57">
                  <c:v>6.5615593039484619</c:v>
                </c:pt>
                <c:pt idx="58">
                  <c:v>6.5726145803769391</c:v>
                </c:pt>
                <c:pt idx="59">
                  <c:v>6.5832085142490726</c:v>
                </c:pt>
                <c:pt idx="60">
                  <c:v>6.5928358577470858</c:v>
                </c:pt>
                <c:pt idx="61">
                  <c:v>6.6018424180809543</c:v>
                </c:pt>
                <c:pt idx="62">
                  <c:v>6.6102383035044641</c:v>
                </c:pt>
                <c:pt idx="63">
                  <c:v>6.6181306714159174</c:v>
                </c:pt>
                <c:pt idx="64">
                  <c:v>6.6252087244266011</c:v>
                </c:pt>
                <c:pt idx="65">
                  <c:v>6.631750733064341</c:v>
                </c:pt>
                <c:pt idx="66">
                  <c:v>6.6380382132996161</c:v>
                </c:pt>
                <c:pt idx="67">
                  <c:v>6.6437678829847924</c:v>
                </c:pt>
                <c:pt idx="68">
                  <c:v>6.649061299335763</c:v>
                </c:pt>
                <c:pt idx="69">
                  <c:v>6.6541511994320981</c:v>
                </c:pt>
                <c:pt idx="70">
                  <c:v>6.6589899208161851</c:v>
                </c:pt>
                <c:pt idx="71">
                  <c:v>6.6633890989632425</c:v>
                </c:pt>
                <c:pt idx="72">
                  <c:v>6.6673405818381264</c:v>
                </c:pt>
                <c:pt idx="73">
                  <c:v>6.6710514498956694</c:v>
                </c:pt>
                <c:pt idx="74">
                  <c:v>6.6746038857444274</c:v>
                </c:pt>
                <c:pt idx="75">
                  <c:v>6.6778354306725056</c:v>
                </c:pt>
                <c:pt idx="76">
                  <c:v>6.6808792788118696</c:v>
                </c:pt>
                <c:pt idx="77">
                  <c:v>6.6837153291856408</c:v>
                </c:pt>
                <c:pt idx="78">
                  <c:v>6.6862615206321472</c:v>
                </c:pt>
                <c:pt idx="79">
                  <c:v>6.6887279248055629</c:v>
                </c:pt>
                <c:pt idx="80">
                  <c:v>6.69103868128005</c:v>
                </c:pt>
                <c:pt idx="81">
                  <c:v>6.6931543559218287</c:v>
                </c:pt>
                <c:pt idx="82">
                  <c:v>6.695130694129519</c:v>
                </c:pt>
                <c:pt idx="83">
                  <c:v>6.696961809152489</c:v>
                </c:pt>
                <c:pt idx="84">
                  <c:v>6.6986823377675258</c:v>
                </c:pt>
                <c:pt idx="85">
                  <c:v>6.7003000328342592</c:v>
                </c:pt>
                <c:pt idx="86">
                  <c:v>6.7017306158088532</c:v>
                </c:pt>
                <c:pt idx="87">
                  <c:v>6.7031161114027684</c:v>
                </c:pt>
                <c:pt idx="88">
                  <c:v>6.7044112784015004</c:v>
                </c:pt>
                <c:pt idx="89">
                  <c:v>6.7056265659834633</c:v>
                </c:pt>
                <c:pt idx="90">
                  <c:v>6.7067312721822177</c:v>
                </c:pt>
                <c:pt idx="91">
                  <c:v>6.7077229120154014</c:v>
                </c:pt>
                <c:pt idx="92">
                  <c:v>6.7086663878442936</c:v>
                </c:pt>
                <c:pt idx="93">
                  <c:v>6.7095294351203805</c:v>
                </c:pt>
                <c:pt idx="94">
                  <c:v>6.710309140471427</c:v>
                </c:pt>
                <c:pt idx="95">
                  <c:v>6.7110604544143984</c:v>
                </c:pt>
                <c:pt idx="96">
                  <c:v>6.7117570286312533</c:v>
                </c:pt>
                <c:pt idx="97">
                  <c:v>6.7124202732661598</c:v>
                </c:pt>
                <c:pt idx="98">
                  <c:v>6.7130274722702605</c:v>
                </c:pt>
                <c:pt idx="99">
                  <c:v>6.7135953952018887</c:v>
                </c:pt>
                <c:pt idx="100">
                  <c:v>6.7141152862778481</c:v>
                </c:pt>
                <c:pt idx="101">
                  <c:v>6.7145895479789885</c:v>
                </c:pt>
                <c:pt idx="102">
                  <c:v>6.7150252914238546</c:v>
                </c:pt>
                <c:pt idx="103">
                  <c:v>6.7154215010178078</c:v>
                </c:pt>
                <c:pt idx="104">
                  <c:v>6.7157932062834114</c:v>
                </c:pt>
                <c:pt idx="105">
                  <c:v>6.7161389896262262</c:v>
                </c:pt>
                <c:pt idx="106">
                  <c:v>6.7164505483255539</c:v>
                </c:pt>
                <c:pt idx="107">
                  <c:v>6.7167458447090604</c:v>
                </c:pt>
                <c:pt idx="108">
                  <c:v>6.7170203862069373</c:v>
                </c:pt>
                <c:pt idx="109">
                  <c:v>6.7172717377970761</c:v>
                </c:pt>
                <c:pt idx="110">
                  <c:v>6.7174995575175895</c:v>
                </c:pt>
                <c:pt idx="111">
                  <c:v>6.7177092785207364</c:v>
                </c:pt>
                <c:pt idx="112">
                  <c:v>6.7179037556331442</c:v>
                </c:pt>
                <c:pt idx="113">
                  <c:v>6.718081376440618</c:v>
                </c:pt>
                <c:pt idx="114">
                  <c:v>6.7182393316113327</c:v>
                </c:pt>
                <c:pt idx="115">
                  <c:v>6.7183827471021633</c:v>
                </c:pt>
                <c:pt idx="116">
                  <c:v>6.718514944658363</c:v>
                </c:pt>
                <c:pt idx="117">
                  <c:v>6.7186357829445766</c:v>
                </c:pt>
                <c:pt idx="118">
                  <c:v>6.7187489284171305</c:v>
                </c:pt>
                <c:pt idx="119">
                  <c:v>6.7188529068901701</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施肥回次３回目の肥効発現の推移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'３回目'!$G$8:$G$127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'３回目'!$L$8:$L$127</c:f>
              <c:numCache>
                <c:formatCode xml:space="preserve">0.0000_ </c:formatCode>
                <c:ptCount val="120"/>
                <c:pt idx="0">
                  <c:v>0.2992166274308079</c:v>
                </c:pt>
                <c:pt idx="1">
                  <c:v>0.5780550704649482</c:v>
                </c:pt>
                <c:pt idx="2">
                  <c:v>0.84031060070265329</c:v>
                </c:pt>
                <c:pt idx="3">
                  <c:v>1.0745275443647346</c:v>
                </c:pt>
                <c:pt idx="4">
                  <c:v>1.2908140216462916</c:v>
                </c:pt>
                <c:pt idx="5">
                  <c:v>1.4992289932773015</c:v>
                </c:pt>
                <c:pt idx="6">
                  <c:v>1.6887232404588099</c:v>
                </c:pt>
                <c:pt idx="7">
                  <c:v>1.8636216836884911</c:v>
                </c:pt>
                <c:pt idx="8">
                  <c:v>2.0322077742505611</c:v>
                </c:pt>
                <c:pt idx="9">
                  <c:v>2.1927016538385105</c:v>
                </c:pt>
                <c:pt idx="10">
                  <c:v>2.3382781835260844</c:v>
                </c:pt>
                <c:pt idx="11">
                  <c:v>2.4685964393821838</c:v>
                </c:pt>
                <c:pt idx="12">
                  <c:v>2.591043528619958</c:v>
                </c:pt>
                <c:pt idx="13">
                  <c:v>2.7085028357772236</c:v>
                </c:pt>
                <c:pt idx="14">
                  <c:v>2.8151189721880181</c:v>
                </c:pt>
                <c:pt idx="15">
                  <c:v>2.9156131263554612</c:v>
                </c:pt>
                <c:pt idx="16">
                  <c:v>3.0092284599182357</c:v>
                </c:pt>
                <c:pt idx="17">
                  <c:v>3.0930083519015015</c:v>
                </c:pt>
                <c:pt idx="18">
                  <c:v>3.1744048093642712</c:v>
                </c:pt>
                <c:pt idx="19">
                  <c:v>3.2506835583769016</c:v>
                </c:pt>
                <c:pt idx="20">
                  <c:v>3.3204151934645241</c:v>
                </c:pt>
                <c:pt idx="21">
                  <c:v>3.3855572463080161</c:v>
                </c:pt>
                <c:pt idx="22">
                  <c:v>3.4458770083333925</c:v>
                </c:pt>
                <c:pt idx="23">
                  <c:v>3.5025824163262116</c:v>
                </c:pt>
                <c:pt idx="24">
                  <c:v>3.5559277002972842</c:v>
                </c:pt>
                <c:pt idx="25">
                  <c:v>3.6029051277957493</c:v>
                </c:pt>
                <c:pt idx="26">
                  <c:v>3.6485341452895708</c:v>
                </c:pt>
                <c:pt idx="27">
                  <c:v>3.6911934104073398</c:v>
                </c:pt>
                <c:pt idx="28">
                  <c:v>3.7312378351236775</c:v>
                </c:pt>
                <c:pt idx="29">
                  <c:v>3.767566046990904</c:v>
                </c:pt>
                <c:pt idx="30">
                  <c:v>3.8000783647801737</c:v>
                </c:pt>
                <c:pt idx="31">
                  <c:v>3.8310598044446462</c:v>
                </c:pt>
                <c:pt idx="32">
                  <c:v>3.8593575872705124</c:v>
                </c:pt>
                <c:pt idx="33">
                  <c:v>3.884859562777955</c:v>
                </c:pt>
                <c:pt idx="34">
                  <c:v>3.9094962048672666</c:v>
                </c:pt>
                <c:pt idx="35">
                  <c:v>3.9323277187416035</c:v>
                </c:pt>
                <c:pt idx="36">
                  <c:v>3.954100449856973</c:v>
                </c:pt>
                <c:pt idx="37">
                  <c:v>3.9740057481172002</c:v>
                </c:pt>
                <c:pt idx="38">
                  <c:v>3.9926274626317086</c:v>
                </c:pt>
                <c:pt idx="39">
                  <c:v>4.0096506210322245</c:v>
                </c:pt>
                <c:pt idx="40">
                  <c:v>4.0251540403168873</c:v>
                </c:pt>
                <c:pt idx="41">
                  <c:v>4.0393825733679947</c:v>
                </c:pt>
                <c:pt idx="42">
                  <c:v>4.0522956048297551</c:v>
                </c:pt>
                <c:pt idx="43">
                  <c:v>4.0644163971282241</c:v>
                </c:pt>
                <c:pt idx="44">
                  <c:v>4.0756903625948766</c:v>
                </c:pt>
                <c:pt idx="45">
                  <c:v>4.0858222694447797</c:v>
                </c:pt>
                <c:pt idx="46">
                  <c:v>4.0954380193186228</c:v>
                </c:pt>
                <c:pt idx="47">
                  <c:v>4.1043762967754862</c:v>
                </c:pt>
                <c:pt idx="48">
                  <c:v>4.1125486141116721</c:v>
                </c:pt>
                <c:pt idx="49">
                  <c:v>4.1199402700211909</c:v>
                </c:pt>
                <c:pt idx="50">
                  <c:v>4.1267385679808948</c:v>
                </c:pt>
                <c:pt idx="51">
                  <c:v>4.1330405854584198</c:v>
                </c:pt>
                <c:pt idx="52">
                  <c:v>4.1387877335530501</c:v>
                </c:pt>
                <c:pt idx="53">
                  <c:v>4.1438802982126264</c:v>
                </c:pt>
                <c:pt idx="54">
                  <c:v>4.1484951502677161</c:v>
                </c:pt>
                <c:pt idx="55">
                  <c:v>4.1527460488224355</c:v>
                </c:pt>
                <c:pt idx="56">
                  <c:v>4.156626384658999</c:v>
                </c:pt>
                <c:pt idx="57">
                  <c:v>4.1602617575757916</c:v>
                </c:pt>
                <c:pt idx="58">
                  <c:v>4.1635994912241374</c:v>
                </c:pt>
                <c:pt idx="59">
                  <c:v>4.166723503564584</c:v>
                </c:pt>
                <c:pt idx="60">
                  <c:v>4.1695784142915926</c:v>
                </c:pt>
                <c:pt idx="61">
                  <c:v>4.1722081280619534</c:v>
                </c:pt>
                <c:pt idx="62">
                  <c:v>4.174626243769298</c:v>
                </c:pt>
                <c:pt idx="63">
                  <c:v>4.1768267689561265</c:v>
                </c:pt>
                <c:pt idx="64">
                  <c:v>4.178857482757544</c:v>
                </c:pt>
                <c:pt idx="65">
                  <c:v>4.1806970254360962</c:v>
                </c:pt>
                <c:pt idx="66">
                  <c:v>4.1823998382868295</c:v>
                </c:pt>
                <c:pt idx="67">
                  <c:v>4.1839338857477886</c:v>
                </c:pt>
                <c:pt idx="68">
                  <c:v>4.1853371642820161</c:v>
                </c:pt>
                <c:pt idx="69">
                  <c:v>4.1866343915381981</c:v>
                </c:pt>
                <c:pt idx="70">
                  <c:v>4.1878107302009697</c:v>
                </c:pt>
                <c:pt idx="71">
                  <c:v>4.1888983518676595</c:v>
                </c:pt>
                <c:pt idx="72">
                  <c:v>4.1898833642552322</c:v>
                </c:pt>
                <c:pt idx="73">
                  <c:v>4.1907872130627997</c:v>
                </c:pt>
                <c:pt idx="74">
                  <c:v>4.1916080563970199</c:v>
                </c:pt>
                <c:pt idx="75">
                  <c:v>4.1923598590771887</c:v>
                </c:pt>
                <c:pt idx="76">
                  <c:v>4.1930361539870118</c:v>
                </c:pt>
                <c:pt idx="77">
                  <c:v>4.1936502431579914</c:v>
                </c:pt>
                <c:pt idx="78">
                  <c:v>4.1942074839656334</c:v>
                </c:pt>
                <c:pt idx="79">
                  <c:v>4.194713099999583</c:v>
                </c:pt>
                <c:pt idx="80">
                  <c:v>4.1951794470021984</c:v>
                </c:pt>
                <c:pt idx="81">
                  <c:v>4.1955981912850024</c:v>
                </c:pt>
                <c:pt idx="82">
                  <c:v>4.1959842313963751</c:v>
                </c:pt>
                <c:pt idx="83">
                  <c:v>4.1963352168558306</c:v>
                </c:pt>
                <c:pt idx="84">
                  <c:v>4.1966512244539134</c:v>
                </c:pt>
                <c:pt idx="85">
                  <c:v>4.1969382383604268</c:v>
                </c:pt>
                <c:pt idx="86">
                  <c:v>4.1972026738068946</c:v>
                </c:pt>
                <c:pt idx="87">
                  <c:v>4.1974456292169418</c:v>
                </c:pt>
                <c:pt idx="88">
                  <c:v>4.197664359500231</c:v>
                </c:pt>
                <c:pt idx="89">
                  <c:v>4.1978672348814179</c:v>
                </c:pt>
                <c:pt idx="90">
                  <c:v>4.1980548349664035</c:v>
                </c:pt>
                <c:pt idx="91">
                  <c:v>4.1982240671689741</c:v>
                </c:pt>
                <c:pt idx="92">
                  <c:v>4.1983820511808112</c:v>
                </c:pt>
                <c:pt idx="93">
                  <c:v>4.1985235059092307</c:v>
                </c:pt>
                <c:pt idx="94">
                  <c:v>4.1986540601450635</c:v>
                </c:pt>
                <c:pt idx="95">
                  <c:v>4.1987709314186166</c:v>
                </c:pt>
                <c:pt idx="96">
                  <c:v>4.1988777939804764</c:v>
                </c:pt>
                <c:pt idx="97">
                  <c:v>4.1989756534933997</c:v>
                </c:pt>
                <c:pt idx="98">
                  <c:v>4.1990657055648972</c:v>
                </c:pt>
                <c:pt idx="99">
                  <c:v>4.1991481334495884</c:v>
                </c:pt>
                <c:pt idx="100">
                  <c:v>4.1992211484325521</c:v>
                </c:pt>
                <c:pt idx="101">
                  <c:v>4.1992868721081127</c:v>
                </c:pt>
                <c:pt idx="102">
                  <c:v>4.1993484393516241</c:v>
                </c:pt>
                <c:pt idx="103">
                  <c:v>4.1994054418629867</c:v>
                </c:pt>
                <c:pt idx="104">
                  <c:v>4.1994567227654596</c:v>
                </c:pt>
                <c:pt idx="105">
                  <c:v>4.1995030279652541</c:v>
                </c:pt>
                <c:pt idx="106">
                  <c:v>4.1995453429216827</c:v>
                </c:pt>
                <c:pt idx="107">
                  <c:v>4.1995831466349136</c:v>
                </c:pt>
                <c:pt idx="108">
                  <c:v>4.1996179183344404</c:v>
                </c:pt>
                <c:pt idx="109">
                  <c:v>4.199649296657439</c:v>
                </c:pt>
                <c:pt idx="110">
                  <c:v>4.1996780043515773</c:v>
                </c:pt>
                <c:pt idx="111">
                  <c:v>4.1997045628031859</c:v>
                </c:pt>
                <c:pt idx="112">
                  <c:v>4.1997293643296354</c:v>
                </c:pt>
                <c:pt idx="113">
                  <c:v>4.1997524205570675</c:v>
                </c:pt>
                <c:pt idx="114">
                  <c:v>4.1997733698258441</c:v>
                </c:pt>
                <c:pt idx="115">
                  <c:v>4.1997923349604473</c:v>
                </c:pt>
                <c:pt idx="116">
                  <c:v>4.1998098239420445</c:v>
                </c:pt>
                <c:pt idx="117">
                  <c:v>4.1998258401363691</c:v>
                </c:pt>
                <c:pt idx="118">
                  <c:v>4.1998404068043573</c:v>
                </c:pt>
                <c:pt idx="119">
                  <c:v>4.1998538475023564</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施肥回次３回目の肥効発現の推移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'３回目'!$P$8:$P$127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'３回目'!$U$8:$U$127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施肥回次３回目の肥効発現の推移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'３回目'!$Y$8:$Y$127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'３回目'!$AD$8:$AD$127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施肥回次３回目の肥効発現の推移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'３回目'!$AH$8:$AH$127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'３回目'!$AM$8:$AM$127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施肥回次３回目の肥効発現の推移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'３回目'!$AQ$8:$AQ$127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'３回目'!$AV$8:$AV$127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2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施肥回次３回目の肥効発現の推移(総和)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'３回目'!$B$8:$B$127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'３回目'!$C$8:$C$127</c:f>
              <c:numCache>
                <c:formatCode xml:space="preserve">0.0000_ </c:formatCode>
                <c:ptCount val="120"/>
                <c:pt idx="0">
                  <c:v>0.2992166274308079</c:v>
                </c:pt>
                <c:pt idx="1">
                  <c:v>0.5780550704649482</c:v>
                </c:pt>
                <c:pt idx="2">
                  <c:v>0.84031060070265329</c:v>
                </c:pt>
                <c:pt idx="3">
                  <c:v>1.0745275443647346</c:v>
                </c:pt>
                <c:pt idx="4">
                  <c:v>1.2908140216462916</c:v>
                </c:pt>
                <c:pt idx="5">
                  <c:v>1.4992289932773015</c:v>
                </c:pt>
                <c:pt idx="6">
                  <c:v>1.6887232404588099</c:v>
                </c:pt>
                <c:pt idx="7">
                  <c:v>1.8636216836884911</c:v>
                </c:pt>
                <c:pt idx="8">
                  <c:v>2.0322077742505611</c:v>
                </c:pt>
                <c:pt idx="9">
                  <c:v>2.1927016538385105</c:v>
                </c:pt>
                <c:pt idx="10">
                  <c:v>2.3382781835260844</c:v>
                </c:pt>
                <c:pt idx="11">
                  <c:v>2.4685964393821838</c:v>
                </c:pt>
                <c:pt idx="12">
                  <c:v>2.591043528619958</c:v>
                </c:pt>
                <c:pt idx="13">
                  <c:v>2.7085028357772236</c:v>
                </c:pt>
                <c:pt idx="14">
                  <c:v>2.8151189721880181</c:v>
                </c:pt>
                <c:pt idx="15">
                  <c:v>2.9156131263554612</c:v>
                </c:pt>
                <c:pt idx="16">
                  <c:v>3.0092284599182357</c:v>
                </c:pt>
                <c:pt idx="17">
                  <c:v>3.0930083519015015</c:v>
                </c:pt>
                <c:pt idx="18">
                  <c:v>3.1744048093642712</c:v>
                </c:pt>
                <c:pt idx="19">
                  <c:v>3.2506835583769016</c:v>
                </c:pt>
                <c:pt idx="20">
                  <c:v>3.3204151934645241</c:v>
                </c:pt>
                <c:pt idx="21">
                  <c:v>3.3855572463080161</c:v>
                </c:pt>
                <c:pt idx="22">
                  <c:v>3.4458770083333925</c:v>
                </c:pt>
                <c:pt idx="23">
                  <c:v>3.5025824163262116</c:v>
                </c:pt>
                <c:pt idx="24">
                  <c:v>3.5559277002972842</c:v>
                </c:pt>
                <c:pt idx="25">
                  <c:v>3.6029051277957493</c:v>
                </c:pt>
                <c:pt idx="26">
                  <c:v>3.6485341452895708</c:v>
                </c:pt>
                <c:pt idx="27">
                  <c:v>3.6911934104073398</c:v>
                </c:pt>
                <c:pt idx="28">
                  <c:v>3.7312378351236775</c:v>
                </c:pt>
                <c:pt idx="29">
                  <c:v>3.767566046990904</c:v>
                </c:pt>
                <c:pt idx="30">
                  <c:v>3.8000783647801737</c:v>
                </c:pt>
                <c:pt idx="31">
                  <c:v>3.8310598044446462</c:v>
                </c:pt>
                <c:pt idx="32">
                  <c:v>3.8593575872705124</c:v>
                </c:pt>
                <c:pt idx="33">
                  <c:v>3.884859562777955</c:v>
                </c:pt>
                <c:pt idx="34">
                  <c:v>3.9094962048672666</c:v>
                </c:pt>
                <c:pt idx="35">
                  <c:v>3.9323277187416035</c:v>
                </c:pt>
                <c:pt idx="36">
                  <c:v>3.954100449856973</c:v>
                </c:pt>
                <c:pt idx="37">
                  <c:v>3.9740057481172002</c:v>
                </c:pt>
                <c:pt idx="38">
                  <c:v>3.9926274626317086</c:v>
                </c:pt>
                <c:pt idx="39">
                  <c:v>4.0096506210322245</c:v>
                </c:pt>
                <c:pt idx="40">
                  <c:v>4.0251540403168873</c:v>
                </c:pt>
                <c:pt idx="41">
                  <c:v>4.0393825733679947</c:v>
                </c:pt>
                <c:pt idx="42">
                  <c:v>4.0522956048297551</c:v>
                </c:pt>
                <c:pt idx="43">
                  <c:v>4.0644163971282241</c:v>
                </c:pt>
                <c:pt idx="44">
                  <c:v>4.0756903625948766</c:v>
                </c:pt>
                <c:pt idx="45">
                  <c:v>4.0858222694447797</c:v>
                </c:pt>
                <c:pt idx="46">
                  <c:v>4.0954380193186228</c:v>
                </c:pt>
                <c:pt idx="47">
                  <c:v>4.1043762967754862</c:v>
                </c:pt>
                <c:pt idx="48">
                  <c:v>4.1125486141116721</c:v>
                </c:pt>
                <c:pt idx="49">
                  <c:v>4.1199402700211909</c:v>
                </c:pt>
                <c:pt idx="50">
                  <c:v>4.1267385679808948</c:v>
                </c:pt>
                <c:pt idx="51">
                  <c:v>4.1330405854584198</c:v>
                </c:pt>
                <c:pt idx="52">
                  <c:v>4.1387877335530501</c:v>
                </c:pt>
                <c:pt idx="53">
                  <c:v>4.1438802982126264</c:v>
                </c:pt>
                <c:pt idx="54">
                  <c:v>4.1484951502677161</c:v>
                </c:pt>
                <c:pt idx="55">
                  <c:v>4.1527460488224355</c:v>
                </c:pt>
                <c:pt idx="56">
                  <c:v>4.156626384658999</c:v>
                </c:pt>
                <c:pt idx="57">
                  <c:v>4.1602617575757916</c:v>
                </c:pt>
                <c:pt idx="58">
                  <c:v>4.1635994912241374</c:v>
                </c:pt>
                <c:pt idx="59">
                  <c:v>4.166723503564584</c:v>
                </c:pt>
                <c:pt idx="60">
                  <c:v>4.1695784142915926</c:v>
                </c:pt>
                <c:pt idx="61">
                  <c:v>4.1722081280619534</c:v>
                </c:pt>
                <c:pt idx="62">
                  <c:v>4.174626243769298</c:v>
                </c:pt>
                <c:pt idx="63">
                  <c:v>4.1768267689561265</c:v>
                </c:pt>
                <c:pt idx="64">
                  <c:v>4.178857482757544</c:v>
                </c:pt>
                <c:pt idx="65">
                  <c:v>4.1806970254360962</c:v>
                </c:pt>
                <c:pt idx="66">
                  <c:v>4.1823998382868295</c:v>
                </c:pt>
                <c:pt idx="67">
                  <c:v>4.1839338857477886</c:v>
                </c:pt>
                <c:pt idx="68">
                  <c:v>4.1853371642820161</c:v>
                </c:pt>
                <c:pt idx="69">
                  <c:v>4.1866343915381981</c:v>
                </c:pt>
                <c:pt idx="70">
                  <c:v>4.1878107302009697</c:v>
                </c:pt>
                <c:pt idx="71">
                  <c:v>4.1888983518676595</c:v>
                </c:pt>
                <c:pt idx="72">
                  <c:v>4.1898833642552322</c:v>
                </c:pt>
                <c:pt idx="73">
                  <c:v>4.1907872130627997</c:v>
                </c:pt>
                <c:pt idx="74">
                  <c:v>4.1916080563970199</c:v>
                </c:pt>
                <c:pt idx="75">
                  <c:v>4.1923598590771887</c:v>
                </c:pt>
                <c:pt idx="76">
                  <c:v>4.1930361539870118</c:v>
                </c:pt>
                <c:pt idx="77">
                  <c:v>4.1936502431579914</c:v>
                </c:pt>
                <c:pt idx="78">
                  <c:v>4.1942074839656334</c:v>
                </c:pt>
                <c:pt idx="79">
                  <c:v>4.194713099999583</c:v>
                </c:pt>
                <c:pt idx="80">
                  <c:v>4.1951794470021984</c:v>
                </c:pt>
                <c:pt idx="81">
                  <c:v>4.1955981912850024</c:v>
                </c:pt>
                <c:pt idx="82">
                  <c:v>4.1959842313963751</c:v>
                </c:pt>
                <c:pt idx="83">
                  <c:v>4.1963352168558306</c:v>
                </c:pt>
                <c:pt idx="84">
                  <c:v>4.1966512244539134</c:v>
                </c:pt>
                <c:pt idx="85">
                  <c:v>4.1969382383604268</c:v>
                </c:pt>
                <c:pt idx="86">
                  <c:v>4.1972026738068946</c:v>
                </c:pt>
                <c:pt idx="87">
                  <c:v>4.1974456292169418</c:v>
                </c:pt>
                <c:pt idx="88">
                  <c:v>4.197664359500231</c:v>
                </c:pt>
                <c:pt idx="89">
                  <c:v>4.1978672348814179</c:v>
                </c:pt>
                <c:pt idx="90">
                  <c:v>4.1980548349664035</c:v>
                </c:pt>
                <c:pt idx="91">
                  <c:v>4.1982240671689741</c:v>
                </c:pt>
                <c:pt idx="92">
                  <c:v>4.1983820511808112</c:v>
                </c:pt>
                <c:pt idx="93">
                  <c:v>4.1985235059092307</c:v>
                </c:pt>
                <c:pt idx="94">
                  <c:v>4.1986540601450635</c:v>
                </c:pt>
                <c:pt idx="95">
                  <c:v>4.1987709314186166</c:v>
                </c:pt>
                <c:pt idx="96">
                  <c:v>4.1988777939804764</c:v>
                </c:pt>
                <c:pt idx="97">
                  <c:v>4.1989756534933997</c:v>
                </c:pt>
                <c:pt idx="98">
                  <c:v>4.1990657055648972</c:v>
                </c:pt>
                <c:pt idx="99">
                  <c:v>4.1991481334495884</c:v>
                </c:pt>
                <c:pt idx="100">
                  <c:v>4.1992211484325521</c:v>
                </c:pt>
                <c:pt idx="101">
                  <c:v>4.1992868721081127</c:v>
                </c:pt>
                <c:pt idx="102">
                  <c:v>4.1993484393516241</c:v>
                </c:pt>
                <c:pt idx="103">
                  <c:v>4.1994054418629867</c:v>
                </c:pt>
                <c:pt idx="104">
                  <c:v>4.1994567227654596</c:v>
                </c:pt>
                <c:pt idx="105">
                  <c:v>4.1995030279652541</c:v>
                </c:pt>
                <c:pt idx="106">
                  <c:v>4.1995453429216827</c:v>
                </c:pt>
                <c:pt idx="107">
                  <c:v>4.1995831466349136</c:v>
                </c:pt>
                <c:pt idx="108">
                  <c:v>4.1996179183344404</c:v>
                </c:pt>
                <c:pt idx="109">
                  <c:v>4.199649296657439</c:v>
                </c:pt>
                <c:pt idx="110">
                  <c:v>4.1996780043515773</c:v>
                </c:pt>
                <c:pt idx="111">
                  <c:v>4.1997045628031859</c:v>
                </c:pt>
                <c:pt idx="112">
                  <c:v>4.1997293643296354</c:v>
                </c:pt>
                <c:pt idx="113">
                  <c:v>4.1997524205570675</c:v>
                </c:pt>
                <c:pt idx="114">
                  <c:v>4.1997733698258441</c:v>
                </c:pt>
                <c:pt idx="115">
                  <c:v>4.1997923349604473</c:v>
                </c:pt>
                <c:pt idx="116">
                  <c:v>4.1998098239420445</c:v>
                </c:pt>
                <c:pt idx="117">
                  <c:v>4.1998258401363691</c:v>
                </c:pt>
                <c:pt idx="118">
                  <c:v>4.1998404068043573</c:v>
                </c:pt>
                <c:pt idx="119">
                  <c:v>4.1998538475023564</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marker"/>
        <c:varyColors val="0"/>
        <c:ser>
          <c:idx val="0"/>
          <c:order val="0"/>
          <c:spPr>
            <a:noFill/>
            <a:ln>
              <a:noFill/>
            </a:ln>
            <a:effectLst/>
          </c:spPr>
          <c:marker>
            <c:symbol val="circle"/>
            <c:size val="5"/>
            <c:spPr>
              <a:solidFill>
                <a:schemeClr val="accent1"/>
              </a:solidFill>
              <a:ln w="9525">
                <a:solidFill>
                  <a:schemeClr val="accent1"/>
                </a:solidFill>
              </a:ln>
              <a:effectLst/>
            </c:spPr>
          </c:marker>
          <c:trendline>
            <c:spPr>
              <a:noFill/>
              <a:ln w="19050" cap="rnd">
                <a:solidFill>
                  <a:schemeClr val="accent1"/>
                </a:solidFill>
                <a:prstDash val="sysDot"/>
              </a:ln>
              <a:effectLst/>
            </c:spPr>
            <c:trendlineType val="linear"/>
            <c:dispRSqr val="1"/>
            <c:dispEq val="1"/>
            <c:trendlineLbl>
              <c:layout>
                <c:manualLayout>
                  <c:x val="1.1535433070866142e-002"/>
                  <c:y val="0.51405220180810729"/>
                </c:manualLayout>
              </c:layout>
              <c:spPr>
                <a:noFill/>
                <a:ln>
                  <a:noFill/>
                </a:ln>
                <a:effectLst/>
              </c:spPr>
              <c:txPr>
                <a:bodyPr rot="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a:p>
              </c:txPr>
            </c:trendlineLbl>
          </c:trendline>
          <c:xVal>
            <c:numRef>
              <c:f>地温!$DC$3:$DC$300</c:f>
              <c:numCache>
                <c:formatCode>General</c:formatCode>
                <c:ptCount val="298"/>
                <c:pt idx="0">
                  <c:v>15.4</c:v>
                </c:pt>
                <c:pt idx="1">
                  <c:v>14.5</c:v>
                </c:pt>
                <c:pt idx="2">
                  <c:v>15.3</c:v>
                </c:pt>
                <c:pt idx="3">
                  <c:v>13.1</c:v>
                </c:pt>
                <c:pt idx="4">
                  <c:v>13.4</c:v>
                </c:pt>
                <c:pt idx="5">
                  <c:v>10.3</c:v>
                </c:pt>
                <c:pt idx="6">
                  <c:v>11.4</c:v>
                </c:pt>
                <c:pt idx="7">
                  <c:v>16.2</c:v>
                </c:pt>
                <c:pt idx="8">
                  <c:v>17.7</c:v>
                </c:pt>
                <c:pt idx="9">
                  <c:v>18.8</c:v>
                </c:pt>
                <c:pt idx="10">
                  <c:v>17.5</c:v>
                </c:pt>
                <c:pt idx="11">
                  <c:v>17.600000000000001</c:v>
                </c:pt>
                <c:pt idx="12">
                  <c:v>17.5</c:v>
                </c:pt>
                <c:pt idx="13">
                  <c:v>17.2</c:v>
                </c:pt>
                <c:pt idx="14">
                  <c:v>17.3</c:v>
                </c:pt>
                <c:pt idx="15">
                  <c:v>16.7</c:v>
                </c:pt>
                <c:pt idx="16">
                  <c:v>15.1</c:v>
                </c:pt>
                <c:pt idx="17">
                  <c:v>16.3</c:v>
                </c:pt>
                <c:pt idx="18">
                  <c:v>15</c:v>
                </c:pt>
                <c:pt idx="19">
                  <c:v>13.9</c:v>
                </c:pt>
                <c:pt idx="20">
                  <c:v>14.5</c:v>
                </c:pt>
                <c:pt idx="21">
                  <c:v>16.399999999999999</c:v>
                </c:pt>
                <c:pt idx="22">
                  <c:v>13.9</c:v>
                </c:pt>
                <c:pt idx="23">
                  <c:v>15.1</c:v>
                </c:pt>
                <c:pt idx="24">
                  <c:v>17.8</c:v>
                </c:pt>
                <c:pt idx="25">
                  <c:v>16.100000000000001</c:v>
                </c:pt>
                <c:pt idx="26">
                  <c:v>13.4</c:v>
                </c:pt>
                <c:pt idx="27">
                  <c:v>16.899999999999999</c:v>
                </c:pt>
                <c:pt idx="28">
                  <c:v>17.2</c:v>
                </c:pt>
                <c:pt idx="29">
                  <c:v>16.600000000000001</c:v>
                </c:pt>
                <c:pt idx="30">
                  <c:v>17.5</c:v>
                </c:pt>
                <c:pt idx="31">
                  <c:v>17.899999999999999</c:v>
                </c:pt>
                <c:pt idx="32">
                  <c:v>16.2</c:v>
                </c:pt>
                <c:pt idx="33">
                  <c:v>18.2</c:v>
                </c:pt>
                <c:pt idx="34">
                  <c:v>18.600000000000001</c:v>
                </c:pt>
                <c:pt idx="35">
                  <c:v>18.7</c:v>
                </c:pt>
                <c:pt idx="36">
                  <c:v>19.399999999999999</c:v>
                </c:pt>
                <c:pt idx="37">
                  <c:v>19.600000000000001</c:v>
                </c:pt>
                <c:pt idx="38">
                  <c:v>21.1</c:v>
                </c:pt>
                <c:pt idx="39">
                  <c:v>20.2</c:v>
                </c:pt>
                <c:pt idx="40">
                  <c:v>21.2</c:v>
                </c:pt>
                <c:pt idx="41">
                  <c:v>21.7</c:v>
                </c:pt>
                <c:pt idx="42">
                  <c:v>21.3</c:v>
                </c:pt>
                <c:pt idx="43">
                  <c:v>19.3</c:v>
                </c:pt>
                <c:pt idx="44">
                  <c:v>17.600000000000001</c:v>
                </c:pt>
                <c:pt idx="45">
                  <c:v>20</c:v>
                </c:pt>
                <c:pt idx="46">
                  <c:v>18.3</c:v>
                </c:pt>
                <c:pt idx="47">
                  <c:v>17.399999999999999</c:v>
                </c:pt>
                <c:pt idx="48">
                  <c:v>19</c:v>
                </c:pt>
                <c:pt idx="49">
                  <c:v>18</c:v>
                </c:pt>
                <c:pt idx="50">
                  <c:v>16.600000000000001</c:v>
                </c:pt>
                <c:pt idx="51">
                  <c:v>16.8</c:v>
                </c:pt>
                <c:pt idx="52">
                  <c:v>18.600000000000001</c:v>
                </c:pt>
                <c:pt idx="53">
                  <c:v>19.899999999999999</c:v>
                </c:pt>
                <c:pt idx="54">
                  <c:v>17.399999999999999</c:v>
                </c:pt>
                <c:pt idx="55">
                  <c:v>21</c:v>
                </c:pt>
                <c:pt idx="56">
                  <c:v>20.6</c:v>
                </c:pt>
                <c:pt idx="57">
                  <c:v>21.2</c:v>
                </c:pt>
                <c:pt idx="58">
                  <c:v>21.4</c:v>
                </c:pt>
                <c:pt idx="59">
                  <c:v>20.5</c:v>
                </c:pt>
                <c:pt idx="60">
                  <c:v>18.600000000000001</c:v>
                </c:pt>
                <c:pt idx="61">
                  <c:v>20</c:v>
                </c:pt>
                <c:pt idx="62">
                  <c:v>22.1</c:v>
                </c:pt>
                <c:pt idx="63">
                  <c:v>21.6</c:v>
                </c:pt>
                <c:pt idx="64">
                  <c:v>22</c:v>
                </c:pt>
                <c:pt idx="65">
                  <c:v>20.2</c:v>
                </c:pt>
                <c:pt idx="66">
                  <c:v>24.8</c:v>
                </c:pt>
                <c:pt idx="67">
                  <c:v>26</c:v>
                </c:pt>
                <c:pt idx="68">
                  <c:v>27.4</c:v>
                </c:pt>
                <c:pt idx="69">
                  <c:v>26.1</c:v>
                </c:pt>
                <c:pt idx="70">
                  <c:v>25.4</c:v>
                </c:pt>
                <c:pt idx="71">
                  <c:v>24.4</c:v>
                </c:pt>
                <c:pt idx="72">
                  <c:v>24.1</c:v>
                </c:pt>
                <c:pt idx="73">
                  <c:v>24.3</c:v>
                </c:pt>
                <c:pt idx="74">
                  <c:v>25.4</c:v>
                </c:pt>
                <c:pt idx="75">
                  <c:v>24.3</c:v>
                </c:pt>
                <c:pt idx="76">
                  <c:v>26.2</c:v>
                </c:pt>
                <c:pt idx="77">
                  <c:v>25</c:v>
                </c:pt>
                <c:pt idx="78">
                  <c:v>25.9</c:v>
                </c:pt>
                <c:pt idx="79">
                  <c:v>26.1</c:v>
                </c:pt>
                <c:pt idx="80">
                  <c:v>25.3</c:v>
                </c:pt>
                <c:pt idx="81">
                  <c:v>25.5</c:v>
                </c:pt>
                <c:pt idx="82">
                  <c:v>25.5</c:v>
                </c:pt>
                <c:pt idx="83">
                  <c:v>25.6</c:v>
                </c:pt>
                <c:pt idx="84">
                  <c:v>26.1</c:v>
                </c:pt>
                <c:pt idx="85">
                  <c:v>26.2</c:v>
                </c:pt>
                <c:pt idx="86">
                  <c:v>28.1</c:v>
                </c:pt>
                <c:pt idx="87">
                  <c:v>28</c:v>
                </c:pt>
                <c:pt idx="88">
                  <c:v>27.5</c:v>
                </c:pt>
                <c:pt idx="89">
                  <c:v>27.6</c:v>
                </c:pt>
                <c:pt idx="90">
                  <c:v>27.2</c:v>
                </c:pt>
                <c:pt idx="91">
                  <c:v>27.1</c:v>
                </c:pt>
                <c:pt idx="92">
                  <c:v>25.8</c:v>
                </c:pt>
                <c:pt idx="93">
                  <c:v>24.6</c:v>
                </c:pt>
                <c:pt idx="94">
                  <c:v>25.7</c:v>
                </c:pt>
                <c:pt idx="95">
                  <c:v>26</c:v>
                </c:pt>
                <c:pt idx="96">
                  <c:v>24.9</c:v>
                </c:pt>
                <c:pt idx="97">
                  <c:v>24.6</c:v>
                </c:pt>
                <c:pt idx="98">
                  <c:v>25.3</c:v>
                </c:pt>
                <c:pt idx="99">
                  <c:v>25</c:v>
                </c:pt>
                <c:pt idx="100">
                  <c:v>25.5</c:v>
                </c:pt>
                <c:pt idx="101">
                  <c:v>26.4</c:v>
                </c:pt>
                <c:pt idx="102">
                  <c:v>26.9</c:v>
                </c:pt>
                <c:pt idx="103">
                  <c:v>26.8</c:v>
                </c:pt>
                <c:pt idx="104">
                  <c:v>26.7</c:v>
                </c:pt>
                <c:pt idx="105">
                  <c:v>27</c:v>
                </c:pt>
                <c:pt idx="106">
                  <c:v>27.2</c:v>
                </c:pt>
                <c:pt idx="107">
                  <c:v>27.3</c:v>
                </c:pt>
                <c:pt idx="108">
                  <c:v>26.9</c:v>
                </c:pt>
                <c:pt idx="109">
                  <c:v>27.1</c:v>
                </c:pt>
                <c:pt idx="110">
                  <c:v>27.2</c:v>
                </c:pt>
                <c:pt idx="111">
                  <c:v>27.9</c:v>
                </c:pt>
                <c:pt idx="112">
                  <c:v>27.6</c:v>
                </c:pt>
                <c:pt idx="113">
                  <c:v>28.2</c:v>
                </c:pt>
                <c:pt idx="114">
                  <c:v>28.6</c:v>
                </c:pt>
                <c:pt idx="115">
                  <c:v>28.7</c:v>
                </c:pt>
                <c:pt idx="116">
                  <c:v>28.1</c:v>
                </c:pt>
                <c:pt idx="117">
                  <c:v>28.5</c:v>
                </c:pt>
                <c:pt idx="118">
                  <c:v>30.1</c:v>
                </c:pt>
                <c:pt idx="119">
                  <c:v>28.5</c:v>
                </c:pt>
                <c:pt idx="120">
                  <c:v>27</c:v>
                </c:pt>
                <c:pt idx="121">
                  <c:v>26.5</c:v>
                </c:pt>
                <c:pt idx="122">
                  <c:v>25.8</c:v>
                </c:pt>
                <c:pt idx="123">
                  <c:v>26.3</c:v>
                </c:pt>
                <c:pt idx="124">
                  <c:v>26.4</c:v>
                </c:pt>
                <c:pt idx="125">
                  <c:v>25.7</c:v>
                </c:pt>
                <c:pt idx="126">
                  <c:v>25.8</c:v>
                </c:pt>
                <c:pt idx="127">
                  <c:v>26.7</c:v>
                </c:pt>
                <c:pt idx="128">
                  <c:v>25.9</c:v>
                </c:pt>
                <c:pt idx="129">
                  <c:v>27.1</c:v>
                </c:pt>
                <c:pt idx="130">
                  <c:v>27.6</c:v>
                </c:pt>
                <c:pt idx="131">
                  <c:v>27.7</c:v>
                </c:pt>
                <c:pt idx="132">
                  <c:v>27.7</c:v>
                </c:pt>
                <c:pt idx="133">
                  <c:v>27.6</c:v>
                </c:pt>
                <c:pt idx="134">
                  <c:v>27.6</c:v>
                </c:pt>
                <c:pt idx="135">
                  <c:v>27.5</c:v>
                </c:pt>
                <c:pt idx="136">
                  <c:v>27.7</c:v>
                </c:pt>
                <c:pt idx="137">
                  <c:v>27.7</c:v>
                </c:pt>
                <c:pt idx="138">
                  <c:v>27.5</c:v>
                </c:pt>
                <c:pt idx="139">
                  <c:v>28.1</c:v>
                </c:pt>
                <c:pt idx="140">
                  <c:v>27.2</c:v>
                </c:pt>
                <c:pt idx="141">
                  <c:v>27.5</c:v>
                </c:pt>
                <c:pt idx="142">
                  <c:v>28.5</c:v>
                </c:pt>
                <c:pt idx="143">
                  <c:v>28.5</c:v>
                </c:pt>
                <c:pt idx="144">
                  <c:v>28.1</c:v>
                </c:pt>
                <c:pt idx="145">
                  <c:v>27.8</c:v>
                </c:pt>
                <c:pt idx="146">
                  <c:v>28</c:v>
                </c:pt>
                <c:pt idx="147">
                  <c:v>25.3</c:v>
                </c:pt>
                <c:pt idx="148">
                  <c:v>25.1</c:v>
                </c:pt>
                <c:pt idx="149">
                  <c:v>25.7</c:v>
                </c:pt>
                <c:pt idx="150">
                  <c:v>26.1</c:v>
                </c:pt>
                <c:pt idx="151">
                  <c:v>28</c:v>
                </c:pt>
                <c:pt idx="152">
                  <c:v>28</c:v>
                </c:pt>
                <c:pt idx="153">
                  <c:v>27.6</c:v>
                </c:pt>
                <c:pt idx="154">
                  <c:v>26.8</c:v>
                </c:pt>
                <c:pt idx="155">
                  <c:v>24.9</c:v>
                </c:pt>
                <c:pt idx="156">
                  <c:v>24.4</c:v>
                </c:pt>
                <c:pt idx="157">
                  <c:v>26.6</c:v>
                </c:pt>
                <c:pt idx="158">
                  <c:v>26.4</c:v>
                </c:pt>
                <c:pt idx="159">
                  <c:v>26.4</c:v>
                </c:pt>
                <c:pt idx="160">
                  <c:v>27.2</c:v>
                </c:pt>
                <c:pt idx="161">
                  <c:v>26.9</c:v>
                </c:pt>
                <c:pt idx="162">
                  <c:v>22.8</c:v>
                </c:pt>
                <c:pt idx="163">
                  <c:v>22.4</c:v>
                </c:pt>
                <c:pt idx="164">
                  <c:v>25.6</c:v>
                </c:pt>
                <c:pt idx="165">
                  <c:v>22.5</c:v>
                </c:pt>
                <c:pt idx="166">
                  <c:v>21.5</c:v>
                </c:pt>
                <c:pt idx="167">
                  <c:v>21.8</c:v>
                </c:pt>
                <c:pt idx="168">
                  <c:v>23.4</c:v>
                </c:pt>
                <c:pt idx="169">
                  <c:v>25</c:v>
                </c:pt>
                <c:pt idx="170">
                  <c:v>24.1</c:v>
                </c:pt>
                <c:pt idx="171">
                  <c:v>23.8</c:v>
                </c:pt>
                <c:pt idx="172">
                  <c:v>23.6</c:v>
                </c:pt>
                <c:pt idx="173">
                  <c:v>22.5</c:v>
                </c:pt>
                <c:pt idx="174">
                  <c:v>20</c:v>
                </c:pt>
                <c:pt idx="175">
                  <c:v>20.7</c:v>
                </c:pt>
                <c:pt idx="176">
                  <c:v>22.4</c:v>
                </c:pt>
                <c:pt idx="177">
                  <c:v>20.8</c:v>
                </c:pt>
                <c:pt idx="178">
                  <c:v>22.8</c:v>
                </c:pt>
                <c:pt idx="179">
                  <c:v>23.4</c:v>
                </c:pt>
                <c:pt idx="180">
                  <c:v>22</c:v>
                </c:pt>
                <c:pt idx="181">
                  <c:v>23.4</c:v>
                </c:pt>
                <c:pt idx="182">
                  <c:v>23.1</c:v>
                </c:pt>
                <c:pt idx="183">
                  <c:v>18.899999999999999</c:v>
                </c:pt>
                <c:pt idx="184">
                  <c:v>18.2</c:v>
                </c:pt>
                <c:pt idx="185">
                  <c:v>21.4</c:v>
                </c:pt>
                <c:pt idx="186">
                  <c:v>23.9</c:v>
                </c:pt>
                <c:pt idx="187">
                  <c:v>17.899999999999999</c:v>
                </c:pt>
                <c:pt idx="188">
                  <c:v>18.2</c:v>
                </c:pt>
                <c:pt idx="189">
                  <c:v>20</c:v>
                </c:pt>
                <c:pt idx="190">
                  <c:v>21.3</c:v>
                </c:pt>
                <c:pt idx="191">
                  <c:v>20</c:v>
                </c:pt>
                <c:pt idx="192">
                  <c:v>20.2</c:v>
                </c:pt>
                <c:pt idx="193">
                  <c:v>20.3</c:v>
                </c:pt>
                <c:pt idx="194">
                  <c:v>15.6</c:v>
                </c:pt>
                <c:pt idx="195">
                  <c:v>12.7</c:v>
                </c:pt>
                <c:pt idx="196">
                  <c:v>13.7</c:v>
                </c:pt>
                <c:pt idx="197">
                  <c:v>13.1</c:v>
                </c:pt>
                <c:pt idx="198">
                  <c:v>15</c:v>
                </c:pt>
                <c:pt idx="199">
                  <c:v>19.2</c:v>
                </c:pt>
                <c:pt idx="200">
                  <c:v>17.2</c:v>
                </c:pt>
                <c:pt idx="201">
                  <c:v>13.9</c:v>
                </c:pt>
                <c:pt idx="202">
                  <c:v>14.2</c:v>
                </c:pt>
                <c:pt idx="203">
                  <c:v>15</c:v>
                </c:pt>
                <c:pt idx="204">
                  <c:v>15.6</c:v>
                </c:pt>
                <c:pt idx="205">
                  <c:v>14.4</c:v>
                </c:pt>
                <c:pt idx="206">
                  <c:v>13.4</c:v>
                </c:pt>
                <c:pt idx="207">
                  <c:v>12.4</c:v>
                </c:pt>
                <c:pt idx="208">
                  <c:v>12.4</c:v>
                </c:pt>
                <c:pt idx="209">
                  <c:v>13.9</c:v>
                </c:pt>
                <c:pt idx="210">
                  <c:v>15.7</c:v>
                </c:pt>
                <c:pt idx="211">
                  <c:v>15.4</c:v>
                </c:pt>
                <c:pt idx="212">
                  <c:v>14.5</c:v>
                </c:pt>
                <c:pt idx="213">
                  <c:v>14.1</c:v>
                </c:pt>
                <c:pt idx="214">
                  <c:v>13.8</c:v>
                </c:pt>
                <c:pt idx="215">
                  <c:v>11.3</c:v>
                </c:pt>
                <c:pt idx="216">
                  <c:v>12.1</c:v>
                </c:pt>
                <c:pt idx="217">
                  <c:v>12.5</c:v>
                </c:pt>
                <c:pt idx="218">
                  <c:v>14.1</c:v>
                </c:pt>
                <c:pt idx="219">
                  <c:v>13.5</c:v>
                </c:pt>
                <c:pt idx="220">
                  <c:v>14.1</c:v>
                </c:pt>
                <c:pt idx="221">
                  <c:v>14.5</c:v>
                </c:pt>
                <c:pt idx="222">
                  <c:v>10.5</c:v>
                </c:pt>
                <c:pt idx="223">
                  <c:v>8</c:v>
                </c:pt>
                <c:pt idx="224">
                  <c:v>9.9</c:v>
                </c:pt>
                <c:pt idx="225">
                  <c:v>10.9</c:v>
                </c:pt>
                <c:pt idx="226">
                  <c:v>12</c:v>
                </c:pt>
                <c:pt idx="227">
                  <c:v>12.5</c:v>
                </c:pt>
                <c:pt idx="228">
                  <c:v>11.6</c:v>
                </c:pt>
                <c:pt idx="229">
                  <c:v>10</c:v>
                </c:pt>
                <c:pt idx="230">
                  <c:v>11</c:v>
                </c:pt>
                <c:pt idx="231">
                  <c:v>10.9</c:v>
                </c:pt>
                <c:pt idx="232">
                  <c:v>11</c:v>
                </c:pt>
                <c:pt idx="233">
                  <c:v>10.199999999999999</c:v>
                </c:pt>
                <c:pt idx="234">
                  <c:v>9.4</c:v>
                </c:pt>
                <c:pt idx="235">
                  <c:v>12.4</c:v>
                </c:pt>
                <c:pt idx="236">
                  <c:v>13.4</c:v>
                </c:pt>
                <c:pt idx="237">
                  <c:v>8.9</c:v>
                </c:pt>
                <c:pt idx="238">
                  <c:v>3.7</c:v>
                </c:pt>
                <c:pt idx="239">
                  <c:v>4.4000000000000004</c:v>
                </c:pt>
                <c:pt idx="240">
                  <c:v>6.2</c:v>
                </c:pt>
                <c:pt idx="241">
                  <c:v>8.6</c:v>
                </c:pt>
                <c:pt idx="242">
                  <c:v>9.9</c:v>
                </c:pt>
                <c:pt idx="243">
                  <c:v>8.3000000000000007</c:v>
                </c:pt>
                <c:pt idx="244">
                  <c:v>7.2</c:v>
                </c:pt>
                <c:pt idx="245">
                  <c:v>9.4</c:v>
                </c:pt>
                <c:pt idx="246">
                  <c:v>8.6999999999999993</c:v>
                </c:pt>
                <c:pt idx="247">
                  <c:v>7.8</c:v>
                </c:pt>
                <c:pt idx="248">
                  <c:v>9.1999999999999993</c:v>
                </c:pt>
                <c:pt idx="249">
                  <c:v>6.4</c:v>
                </c:pt>
                <c:pt idx="250">
                  <c:v>6.2</c:v>
                </c:pt>
                <c:pt idx="251">
                  <c:v>8.4</c:v>
                </c:pt>
                <c:pt idx="252">
                  <c:v>8.9</c:v>
                </c:pt>
                <c:pt idx="253">
                  <c:v>10.199999999999999</c:v>
                </c:pt>
                <c:pt idx="254">
                  <c:v>12.3</c:v>
                </c:pt>
                <c:pt idx="255">
                  <c:v>12.7</c:v>
                </c:pt>
                <c:pt idx="256">
                  <c:v>9.6999999999999993</c:v>
                </c:pt>
                <c:pt idx="257">
                  <c:v>7.6</c:v>
                </c:pt>
                <c:pt idx="258">
                  <c:v>11.2</c:v>
                </c:pt>
                <c:pt idx="259">
                  <c:v>11.5</c:v>
                </c:pt>
                <c:pt idx="260">
                  <c:v>4</c:v>
                </c:pt>
                <c:pt idx="261">
                  <c:v>2.4</c:v>
                </c:pt>
                <c:pt idx="262">
                  <c:v>5.5</c:v>
                </c:pt>
                <c:pt idx="263">
                  <c:v>7.3</c:v>
                </c:pt>
                <c:pt idx="264">
                  <c:v>8.4</c:v>
                </c:pt>
                <c:pt idx="265">
                  <c:v>6.6</c:v>
                </c:pt>
                <c:pt idx="266">
                  <c:v>4.7</c:v>
                </c:pt>
                <c:pt idx="267">
                  <c:v>2.2999999999999998</c:v>
                </c:pt>
                <c:pt idx="268">
                  <c:v>2.5</c:v>
                </c:pt>
                <c:pt idx="269">
                  <c:v>4.0999999999999996</c:v>
                </c:pt>
                <c:pt idx="270">
                  <c:v>6.6</c:v>
                </c:pt>
                <c:pt idx="271">
                  <c:v>5.5</c:v>
                </c:pt>
                <c:pt idx="272">
                  <c:v>4.4000000000000004</c:v>
                </c:pt>
                <c:pt idx="273">
                  <c:v>3.9</c:v>
                </c:pt>
                <c:pt idx="274">
                  <c:v>3.5</c:v>
                </c:pt>
                <c:pt idx="275">
                  <c:v>5.6</c:v>
                </c:pt>
                <c:pt idx="276">
                  <c:v>4.5999999999999996</c:v>
                </c:pt>
                <c:pt idx="277">
                  <c:v>1.7</c:v>
                </c:pt>
                <c:pt idx="278">
                  <c:v>6.3</c:v>
                </c:pt>
                <c:pt idx="279">
                  <c:v>4.9000000000000004</c:v>
                </c:pt>
                <c:pt idx="280">
                  <c:v>6.2</c:v>
                </c:pt>
                <c:pt idx="281">
                  <c:v>9.3000000000000007</c:v>
                </c:pt>
                <c:pt idx="282">
                  <c:v>9.1999999999999993</c:v>
                </c:pt>
                <c:pt idx="283">
                  <c:v>8.1</c:v>
                </c:pt>
                <c:pt idx="284">
                  <c:v>9.1</c:v>
                </c:pt>
                <c:pt idx="285">
                  <c:v>7.6</c:v>
                </c:pt>
                <c:pt idx="286">
                  <c:v>2</c:v>
                </c:pt>
                <c:pt idx="287">
                  <c:v>0.4</c:v>
                </c:pt>
                <c:pt idx="288">
                  <c:v>0.7</c:v>
                </c:pt>
                <c:pt idx="289">
                  <c:v>2.2000000000000002</c:v>
                </c:pt>
                <c:pt idx="290">
                  <c:v>1.9</c:v>
                </c:pt>
                <c:pt idx="291">
                  <c:v>1.8</c:v>
                </c:pt>
                <c:pt idx="292">
                  <c:v>3.8</c:v>
                </c:pt>
                <c:pt idx="293">
                  <c:v>4.5</c:v>
                </c:pt>
                <c:pt idx="294">
                  <c:v>2.2000000000000002</c:v>
                </c:pt>
                <c:pt idx="295">
                  <c:v>1.2</c:v>
                </c:pt>
                <c:pt idx="296">
                  <c:v>2.5</c:v>
                </c:pt>
                <c:pt idx="297">
                  <c:v>3.1</c:v>
                </c:pt>
              </c:numCache>
            </c:numRef>
          </c:xVal>
          <c:yVal>
            <c:numRef>
              <c:f>地温!$DB$3:$DB$300</c:f>
              <c:numCache>
                <c:formatCode>General</c:formatCode>
                <c:ptCount val="298"/>
                <c:pt idx="0">
                  <c:v>12.827500000000001</c:v>
                </c:pt>
                <c:pt idx="1">
                  <c:v>13.472500000000002</c:v>
                </c:pt>
                <c:pt idx="2">
                  <c:v>13.685416666666667</c:v>
                </c:pt>
                <c:pt idx="3">
                  <c:v>13.693333333333333</c:v>
                </c:pt>
                <c:pt idx="4">
                  <c:v>13.459583333333335</c:v>
                </c:pt>
                <c:pt idx="5">
                  <c:v>12.948333333333332</c:v>
                </c:pt>
                <c:pt idx="6">
                  <c:v>11.952500000000001</c:v>
                </c:pt>
                <c:pt idx="7">
                  <c:v>12.52875</c:v>
                </c:pt>
                <c:pt idx="8">
                  <c:v>14.095416666666667</c:v>
                </c:pt>
                <c:pt idx="9">
                  <c:v>15.266666666666666</c:v>
                </c:pt>
                <c:pt idx="10">
                  <c:v>15.737916666666665</c:v>
                </c:pt>
                <c:pt idx="11">
                  <c:v>15.915833333333332</c:v>
                </c:pt>
                <c:pt idx="12">
                  <c:v>16.063333333333333</c:v>
                </c:pt>
                <c:pt idx="13">
                  <c:v>16.237083333333334</c:v>
                </c:pt>
                <c:pt idx="14">
                  <c:v>16.657083333333336</c:v>
                </c:pt>
                <c:pt idx="15">
                  <c:v>16.456666666666667</c:v>
                </c:pt>
                <c:pt idx="16">
                  <c:v>15.604166666666666</c:v>
                </c:pt>
                <c:pt idx="17">
                  <c:v>15.062173913043479</c:v>
                </c:pt>
                <c:pt idx="18">
                  <c:v>15.214999999999998</c:v>
                </c:pt>
                <c:pt idx="19">
                  <c:v>14.854999999999999</c:v>
                </c:pt>
                <c:pt idx="20">
                  <c:v>14.324166666666665</c:v>
                </c:pt>
                <c:pt idx="21">
                  <c:v>14.817500000000001</c:v>
                </c:pt>
                <c:pt idx="22">
                  <c:v>14.892916666666666</c:v>
                </c:pt>
                <c:pt idx="23">
                  <c:v>14.411666666666667</c:v>
                </c:pt>
                <c:pt idx="24">
                  <c:v>15.262083333333335</c:v>
                </c:pt>
                <c:pt idx="25">
                  <c:v>15.053750000000001</c:v>
                </c:pt>
                <c:pt idx="26">
                  <c:v>14.824583333333335</c:v>
                </c:pt>
                <c:pt idx="27">
                  <c:v>15.073333333333332</c:v>
                </c:pt>
                <c:pt idx="28">
                  <c:v>15.79875</c:v>
                </c:pt>
                <c:pt idx="29">
                  <c:v>15.988333333333335</c:v>
                </c:pt>
                <c:pt idx="30">
                  <c:v>15.960416666666667</c:v>
                </c:pt>
                <c:pt idx="31">
                  <c:v>16.172499999999999</c:v>
                </c:pt>
                <c:pt idx="32">
                  <c:v>16.007916666666667</c:v>
                </c:pt>
                <c:pt idx="33">
                  <c:v>16.328260869565216</c:v>
                </c:pt>
                <c:pt idx="34">
                  <c:v>16.858333333333334</c:v>
                </c:pt>
                <c:pt idx="35">
                  <c:v>16.911666666666665</c:v>
                </c:pt>
                <c:pt idx="36">
                  <c:v>16.943333333333332</c:v>
                </c:pt>
                <c:pt idx="37">
                  <c:v>17.530833333333334</c:v>
                </c:pt>
                <c:pt idx="38">
                  <c:v>18.537499999999998</c:v>
                </c:pt>
                <c:pt idx="39">
                  <c:v>18.657916666666669</c:v>
                </c:pt>
                <c:pt idx="40">
                  <c:v>18.282083333333333</c:v>
                </c:pt>
                <c:pt idx="41">
                  <c:v>19.072083333333332</c:v>
                </c:pt>
                <c:pt idx="42">
                  <c:v>19.569583333333334</c:v>
                </c:pt>
                <c:pt idx="43">
                  <c:v>19.277916666666666</c:v>
                </c:pt>
                <c:pt idx="44">
                  <c:v>18.004999999999999</c:v>
                </c:pt>
                <c:pt idx="45">
                  <c:v>17.892083333333336</c:v>
                </c:pt>
                <c:pt idx="46">
                  <c:v>18.10125</c:v>
                </c:pt>
                <c:pt idx="47">
                  <c:v>17.547499999999999</c:v>
                </c:pt>
                <c:pt idx="48">
                  <c:v>17.642083333333336</c:v>
                </c:pt>
                <c:pt idx="49">
                  <c:v>18.107916666666664</c:v>
                </c:pt>
                <c:pt idx="50">
                  <c:v>17.394347826086957</c:v>
                </c:pt>
                <c:pt idx="51">
                  <c:v>17.214166666666667</c:v>
                </c:pt>
                <c:pt idx="52">
                  <c:v>17.733333333333334</c:v>
                </c:pt>
                <c:pt idx="53">
                  <c:v>18.453333333333333</c:v>
                </c:pt>
                <c:pt idx="54">
                  <c:v>18.197083333333332</c:v>
                </c:pt>
                <c:pt idx="55">
                  <c:v>18.193333333333332</c:v>
                </c:pt>
                <c:pt idx="56">
                  <c:v>18.043749999999999</c:v>
                </c:pt>
                <c:pt idx="57">
                  <c:v>18.446249999999999</c:v>
                </c:pt>
                <c:pt idx="58">
                  <c:v>19.166666666666668</c:v>
                </c:pt>
                <c:pt idx="59">
                  <c:v>19.455416666666668</c:v>
                </c:pt>
                <c:pt idx="60">
                  <c:v>19.257916666666667</c:v>
                </c:pt>
                <c:pt idx="61">
                  <c:v>18.95333333333333</c:v>
                </c:pt>
                <c:pt idx="62">
                  <c:v>20.125</c:v>
                </c:pt>
                <c:pt idx="63">
                  <c:v>20.225416666666668</c:v>
                </c:pt>
                <c:pt idx="64">
                  <c:v>20.474166666666665</c:v>
                </c:pt>
                <c:pt idx="65">
                  <c:v>20.268333333333334</c:v>
                </c:pt>
                <c:pt idx="66">
                  <c:v>20.970416666666669</c:v>
                </c:pt>
                <c:pt idx="67">
                  <c:v>21.716250000000002</c:v>
                </c:pt>
                <c:pt idx="68">
                  <c:v>22.606250000000003</c:v>
                </c:pt>
                <c:pt idx="69">
                  <c:v>23.072500000000005</c:v>
                </c:pt>
                <c:pt idx="70">
                  <c:v>23.280833333333334</c:v>
                </c:pt>
                <c:pt idx="71">
                  <c:v>23.239166666666666</c:v>
                </c:pt>
                <c:pt idx="72">
                  <c:v>23.028749999999999</c:v>
                </c:pt>
                <c:pt idx="73">
                  <c:v>22.63208333333333</c:v>
                </c:pt>
                <c:pt idx="74">
                  <c:v>22.91791666666667</c:v>
                </c:pt>
                <c:pt idx="75">
                  <c:v>23.040833333333339</c:v>
                </c:pt>
                <c:pt idx="76">
                  <c:v>23.436666666666667</c:v>
                </c:pt>
                <c:pt idx="77">
                  <c:v>23.567499999999999</c:v>
                </c:pt>
                <c:pt idx="78">
                  <c:v>23.40291666666667</c:v>
                </c:pt>
                <c:pt idx="79">
                  <c:v>23.467083333333331</c:v>
                </c:pt>
                <c:pt idx="80">
                  <c:v>23.559583333333336</c:v>
                </c:pt>
                <c:pt idx="81">
                  <c:v>23.593333333333334</c:v>
                </c:pt>
                <c:pt idx="82">
                  <c:v>24.015000000000001</c:v>
                </c:pt>
                <c:pt idx="83">
                  <c:v>23.92166666666667</c:v>
                </c:pt>
                <c:pt idx="84">
                  <c:v>24.252916666666668</c:v>
                </c:pt>
                <c:pt idx="85">
                  <c:v>24.539583333333336</c:v>
                </c:pt>
                <c:pt idx="86">
                  <c:v>25.057500000000001</c:v>
                </c:pt>
                <c:pt idx="87">
                  <c:v>25.364999999999998</c:v>
                </c:pt>
                <c:pt idx="88">
                  <c:v>25.37875</c:v>
                </c:pt>
                <c:pt idx="89">
                  <c:v>25.684583333333332</c:v>
                </c:pt>
                <c:pt idx="90">
                  <c:v>25.499166666666667</c:v>
                </c:pt>
                <c:pt idx="91">
                  <c:v>25.464583333333337</c:v>
                </c:pt>
                <c:pt idx="92">
                  <c:v>25.528750000000002</c:v>
                </c:pt>
                <c:pt idx="93">
                  <c:v>24.938333333333333</c:v>
                </c:pt>
                <c:pt idx="94">
                  <c:v>24.973333333333329</c:v>
                </c:pt>
                <c:pt idx="95">
                  <c:v>25.281666666666666</c:v>
                </c:pt>
                <c:pt idx="96">
                  <c:v>25.067083333333326</c:v>
                </c:pt>
                <c:pt idx="97">
                  <c:v>24.588333333333328</c:v>
                </c:pt>
                <c:pt idx="98">
                  <c:v>24.563333333333333</c:v>
                </c:pt>
                <c:pt idx="99">
                  <c:v>24.713333333333338</c:v>
                </c:pt>
                <c:pt idx="100">
                  <c:v>24.607083333333335</c:v>
                </c:pt>
                <c:pt idx="101">
                  <c:v>24.830416666666665</c:v>
                </c:pt>
                <c:pt idx="102">
                  <c:v>25.308695652173913</c:v>
                </c:pt>
                <c:pt idx="103">
                  <c:v>25.545833333333331</c:v>
                </c:pt>
                <c:pt idx="104">
                  <c:v>25.570416666666663</c:v>
                </c:pt>
                <c:pt idx="105">
                  <c:v>25.560416666666669</c:v>
                </c:pt>
                <c:pt idx="106">
                  <c:v>25.643750000000001</c:v>
                </c:pt>
                <c:pt idx="107">
                  <c:v>25.724166666666665</c:v>
                </c:pt>
                <c:pt idx="108">
                  <c:v>25.619999999999994</c:v>
                </c:pt>
                <c:pt idx="109">
                  <c:v>25.603333333333335</c:v>
                </c:pt>
                <c:pt idx="110">
                  <c:v>25.767083333333332</c:v>
                </c:pt>
                <c:pt idx="111">
                  <c:v>25.793749999999999</c:v>
                </c:pt>
                <c:pt idx="112">
                  <c:v>25.843333333333334</c:v>
                </c:pt>
                <c:pt idx="113">
                  <c:v>25.86708333333333</c:v>
                </c:pt>
                <c:pt idx="114">
                  <c:v>26.12</c:v>
                </c:pt>
                <c:pt idx="115">
                  <c:v>26.30875</c:v>
                </c:pt>
                <c:pt idx="116">
                  <c:v>26.372916666666665</c:v>
                </c:pt>
                <c:pt idx="117">
                  <c:v>26.382916666666663</c:v>
                </c:pt>
                <c:pt idx="118">
                  <c:v>26.601249999999997</c:v>
                </c:pt>
                <c:pt idx="119">
                  <c:v>26.422499999999999</c:v>
                </c:pt>
                <c:pt idx="120">
                  <c:v>25.705416666666665</c:v>
                </c:pt>
                <c:pt idx="121">
                  <c:v>25.375</c:v>
                </c:pt>
                <c:pt idx="122">
                  <c:v>25.145833333333343</c:v>
                </c:pt>
                <c:pt idx="123">
                  <c:v>25.256666666666661</c:v>
                </c:pt>
                <c:pt idx="124">
                  <c:v>25.280416666666664</c:v>
                </c:pt>
                <c:pt idx="125">
                  <c:v>25.580416666666665</c:v>
                </c:pt>
                <c:pt idx="126">
                  <c:v>25.345416666666665</c:v>
                </c:pt>
                <c:pt idx="127">
                  <c:v>25.307499999999994</c:v>
                </c:pt>
                <c:pt idx="128">
                  <c:v>25.594166666666666</c:v>
                </c:pt>
                <c:pt idx="129">
                  <c:v>25.785416666666663</c:v>
                </c:pt>
                <c:pt idx="130">
                  <c:v>25.825416666666666</c:v>
                </c:pt>
                <c:pt idx="131">
                  <c:v>26.002916666666664</c:v>
                </c:pt>
                <c:pt idx="132">
                  <c:v>26.156666666666666</c:v>
                </c:pt>
                <c:pt idx="133">
                  <c:v>26.205416666666665</c:v>
                </c:pt>
                <c:pt idx="134">
                  <c:v>26.147916666666664</c:v>
                </c:pt>
                <c:pt idx="135">
                  <c:v>26.108333333333334</c:v>
                </c:pt>
                <c:pt idx="136">
                  <c:v>26.28458333333333</c:v>
                </c:pt>
                <c:pt idx="137">
                  <c:v>26.369166666666661</c:v>
                </c:pt>
                <c:pt idx="138">
                  <c:v>26.3125</c:v>
                </c:pt>
                <c:pt idx="139">
                  <c:v>26.442499999999995</c:v>
                </c:pt>
                <c:pt idx="140">
                  <c:v>26.471250000000001</c:v>
                </c:pt>
                <c:pt idx="141">
                  <c:v>26.361249999999998</c:v>
                </c:pt>
                <c:pt idx="142">
                  <c:v>26.637916666666666</c:v>
                </c:pt>
                <c:pt idx="143">
                  <c:v>26.796666666666667</c:v>
                </c:pt>
                <c:pt idx="144">
                  <c:v>26.773749999999996</c:v>
                </c:pt>
                <c:pt idx="145">
                  <c:v>26.738333333333333</c:v>
                </c:pt>
                <c:pt idx="146">
                  <c:v>26.686666666666667</c:v>
                </c:pt>
                <c:pt idx="147">
                  <c:v>26.340416666666666</c:v>
                </c:pt>
                <c:pt idx="148">
                  <c:v>25.061666666666667</c:v>
                </c:pt>
                <c:pt idx="149">
                  <c:v>25.234999999999999</c:v>
                </c:pt>
                <c:pt idx="150">
                  <c:v>25.323333333333334</c:v>
                </c:pt>
                <c:pt idx="151">
                  <c:v>25.65958333333333</c:v>
                </c:pt>
                <c:pt idx="152">
                  <c:v>26.078333333333333</c:v>
                </c:pt>
                <c:pt idx="153">
                  <c:v>26.417499999999993</c:v>
                </c:pt>
                <c:pt idx="154">
                  <c:v>26.372083333333332</c:v>
                </c:pt>
                <c:pt idx="155">
                  <c:v>26.119166666666668</c:v>
                </c:pt>
                <c:pt idx="156">
                  <c:v>25.668750000000003</c:v>
                </c:pt>
                <c:pt idx="157">
                  <c:v>25.895</c:v>
                </c:pt>
                <c:pt idx="158">
                  <c:v>26.176666666666666</c:v>
                </c:pt>
                <c:pt idx="159">
                  <c:v>26.298749999999998</c:v>
                </c:pt>
                <c:pt idx="160">
                  <c:v>26.351249999999997</c:v>
                </c:pt>
                <c:pt idx="161">
                  <c:v>26.252083333333331</c:v>
                </c:pt>
                <c:pt idx="162">
                  <c:v>25.380833333333332</c:v>
                </c:pt>
                <c:pt idx="163">
                  <c:v>24.362916666666663</c:v>
                </c:pt>
                <c:pt idx="164">
                  <c:v>24.580416666666661</c:v>
                </c:pt>
                <c:pt idx="165">
                  <c:v>24.237083333333331</c:v>
                </c:pt>
                <c:pt idx="166">
                  <c:v>23.42583333333333</c:v>
                </c:pt>
                <c:pt idx="167">
                  <c:v>23.046666666666667</c:v>
                </c:pt>
                <c:pt idx="168">
                  <c:v>23.221250000000001</c:v>
                </c:pt>
                <c:pt idx="169">
                  <c:v>23.645000000000007</c:v>
                </c:pt>
                <c:pt idx="170">
                  <c:v>24.002173913043482</c:v>
                </c:pt>
                <c:pt idx="171">
                  <c:v>23.793749999999999</c:v>
                </c:pt>
                <c:pt idx="172">
                  <c:v>23.930416666666662</c:v>
                </c:pt>
                <c:pt idx="173">
                  <c:v>22.995000000000001</c:v>
                </c:pt>
                <c:pt idx="174">
                  <c:v>22.377083333333331</c:v>
                </c:pt>
                <c:pt idx="175">
                  <c:v>21.908749999999998</c:v>
                </c:pt>
                <c:pt idx="176">
                  <c:v>21.854166666666668</c:v>
                </c:pt>
                <c:pt idx="177">
                  <c:v>21.66</c:v>
                </c:pt>
                <c:pt idx="178">
                  <c:v>22.049583333333331</c:v>
                </c:pt>
                <c:pt idx="179">
                  <c:v>22.933333333333334</c:v>
                </c:pt>
                <c:pt idx="180">
                  <c:v>22.450416666666669</c:v>
                </c:pt>
                <c:pt idx="181">
                  <c:v>22.210416666666664</c:v>
                </c:pt>
                <c:pt idx="182">
                  <c:v>22.526666666666667</c:v>
                </c:pt>
                <c:pt idx="183">
                  <c:v>21.587083333333336</c:v>
                </c:pt>
                <c:pt idx="184">
                  <c:v>20.954999999999998</c:v>
                </c:pt>
                <c:pt idx="185">
                  <c:v>21.408333333333335</c:v>
                </c:pt>
                <c:pt idx="186">
                  <c:v>22.247916666666669</c:v>
                </c:pt>
                <c:pt idx="187">
                  <c:v>21.754999999999999</c:v>
                </c:pt>
                <c:pt idx="188">
                  <c:v>20.442499999999999</c:v>
                </c:pt>
                <c:pt idx="189">
                  <c:v>20.838333333333335</c:v>
                </c:pt>
                <c:pt idx="190">
                  <c:v>21.380833333333332</c:v>
                </c:pt>
                <c:pt idx="191">
                  <c:v>20.764166666666668</c:v>
                </c:pt>
                <c:pt idx="192">
                  <c:v>20.984166666666667</c:v>
                </c:pt>
                <c:pt idx="193">
                  <c:v>21.01</c:v>
                </c:pt>
                <c:pt idx="194">
                  <c:v>20.03875</c:v>
                </c:pt>
                <c:pt idx="195">
                  <c:v>17.947500000000002</c:v>
                </c:pt>
                <c:pt idx="196">
                  <c:v>16.902916666666666</c:v>
                </c:pt>
                <c:pt idx="197">
                  <c:v>16.655000000000001</c:v>
                </c:pt>
                <c:pt idx="198">
                  <c:v>16.566666666666666</c:v>
                </c:pt>
                <c:pt idx="199">
                  <c:v>18.081250000000001</c:v>
                </c:pt>
                <c:pt idx="200">
                  <c:v>18.392083333333336</c:v>
                </c:pt>
                <c:pt idx="201">
                  <c:v>16.64875</c:v>
                </c:pt>
                <c:pt idx="202">
                  <c:v>16.037499999999998</c:v>
                </c:pt>
                <c:pt idx="203">
                  <c:v>15.78875</c:v>
                </c:pt>
                <c:pt idx="204">
                  <c:v>15.880000000000003</c:v>
                </c:pt>
                <c:pt idx="205">
                  <c:v>15.856250000000001</c:v>
                </c:pt>
                <c:pt idx="206">
                  <c:v>15.434583333333334</c:v>
                </c:pt>
                <c:pt idx="207">
                  <c:v>14.926666666666668</c:v>
                </c:pt>
                <c:pt idx="208">
                  <c:v>14.135</c:v>
                </c:pt>
                <c:pt idx="209">
                  <c:v>14.330416666666666</c:v>
                </c:pt>
                <c:pt idx="210">
                  <c:v>15.183333333333332</c:v>
                </c:pt>
                <c:pt idx="211">
                  <c:v>15.436666666666667</c:v>
                </c:pt>
                <c:pt idx="212">
                  <c:v>15.525833333333333</c:v>
                </c:pt>
                <c:pt idx="213">
                  <c:v>15.314583333333333</c:v>
                </c:pt>
                <c:pt idx="214">
                  <c:v>15.436666666666667</c:v>
                </c:pt>
                <c:pt idx="215">
                  <c:v>14.053333333333333</c:v>
                </c:pt>
                <c:pt idx="216">
                  <c:v>13.934583333333334</c:v>
                </c:pt>
                <c:pt idx="217">
                  <c:v>14.196249999999999</c:v>
                </c:pt>
                <c:pt idx="218">
                  <c:v>14.470416666666667</c:v>
                </c:pt>
                <c:pt idx="219">
                  <c:v>14.395000000000001</c:v>
                </c:pt>
                <c:pt idx="220">
                  <c:v>14.491250000000001</c:v>
                </c:pt>
                <c:pt idx="221">
                  <c:v>14.377083333333333</c:v>
                </c:pt>
                <c:pt idx="222">
                  <c:v>13.72625</c:v>
                </c:pt>
                <c:pt idx="223">
                  <c:v>12.472083333333332</c:v>
                </c:pt>
                <c:pt idx="224">
                  <c:v>12.36</c:v>
                </c:pt>
                <c:pt idx="225">
                  <c:v>12.337083333333332</c:v>
                </c:pt>
                <c:pt idx="226">
                  <c:v>12.688333333333333</c:v>
                </c:pt>
                <c:pt idx="227">
                  <c:v>13.13</c:v>
                </c:pt>
                <c:pt idx="228">
                  <c:v>12.66375</c:v>
                </c:pt>
                <c:pt idx="229">
                  <c:v>12.84125</c:v>
                </c:pt>
                <c:pt idx="230">
                  <c:v>12.465416666666668</c:v>
                </c:pt>
                <c:pt idx="231">
                  <c:v>12.370416666666669</c:v>
                </c:pt>
                <c:pt idx="232">
                  <c:v>12.606249999999998</c:v>
                </c:pt>
                <c:pt idx="233">
                  <c:v>11.974166666666667</c:v>
                </c:pt>
                <c:pt idx="234">
                  <c:v>11.744999999999999</c:v>
                </c:pt>
                <c:pt idx="235">
                  <c:v>11.86</c:v>
                </c:pt>
                <c:pt idx="236">
                  <c:v>12.670833333333334</c:v>
                </c:pt>
                <c:pt idx="237">
                  <c:v>12.198333333333332</c:v>
                </c:pt>
                <c:pt idx="238">
                  <c:v>10.344166666666666</c:v>
                </c:pt>
                <c:pt idx="239">
                  <c:v>9.5424999999999986</c:v>
                </c:pt>
                <c:pt idx="240">
                  <c:v>9.3154166666666658</c:v>
                </c:pt>
                <c:pt idx="241">
                  <c:v>9.5424999999999986</c:v>
                </c:pt>
                <c:pt idx="242">
                  <c:v>10.3025</c:v>
                </c:pt>
                <c:pt idx="243">
                  <c:v>10.541666666666666</c:v>
                </c:pt>
                <c:pt idx="244">
                  <c:v>9.8370833333333323</c:v>
                </c:pt>
                <c:pt idx="245">
                  <c:v>10.123333333333335</c:v>
                </c:pt>
                <c:pt idx="246">
                  <c:v>10.410833333333334</c:v>
                </c:pt>
                <c:pt idx="247">
                  <c:v>10.143809523809525</c:v>
                </c:pt>
                <c:pt idx="248">
                  <c:v>10.518749999999999</c:v>
                </c:pt>
                <c:pt idx="249">
                  <c:v>9.7758333333333329</c:v>
                </c:pt>
                <c:pt idx="250">
                  <c:v>8.9849999999999994</c:v>
                </c:pt>
                <c:pt idx="251">
                  <c:v>9.4195833333333336</c:v>
                </c:pt>
                <c:pt idx="252">
                  <c:v>9.9533333333333331</c:v>
                </c:pt>
                <c:pt idx="253">
                  <c:v>10.155833333333335</c:v>
                </c:pt>
                <c:pt idx="254">
                  <c:v>11.112499999999999</c:v>
                </c:pt>
                <c:pt idx="255">
                  <c:v>12.105416666666668</c:v>
                </c:pt>
                <c:pt idx="256">
                  <c:v>12.065416666666666</c:v>
                </c:pt>
                <c:pt idx="257">
                  <c:v>10.541666666666666</c:v>
                </c:pt>
                <c:pt idx="258">
                  <c:v>10.84125</c:v>
                </c:pt>
                <c:pt idx="259">
                  <c:v>12.011666666666665</c:v>
                </c:pt>
                <c:pt idx="260">
                  <c:v>10.531666666666666</c:v>
                </c:pt>
                <c:pt idx="261">
                  <c:v>8.2874999999999996</c:v>
                </c:pt>
                <c:pt idx="262">
                  <c:v>8.0266666666666655</c:v>
                </c:pt>
                <c:pt idx="263">
                  <c:v>8.512083333333333</c:v>
                </c:pt>
                <c:pt idx="264">
                  <c:v>8.8204166666666666</c:v>
                </c:pt>
                <c:pt idx="265">
                  <c:v>8.7070833333333315</c:v>
                </c:pt>
                <c:pt idx="266">
                  <c:v>8.1654999999999998</c:v>
                </c:pt>
                <c:pt idx="267">
                  <c:v>7.4375</c:v>
                </c:pt>
                <c:pt idx="268">
                  <c:v>6.7937500000000002</c:v>
                </c:pt>
                <c:pt idx="269">
                  <c:v>6.757083333333334</c:v>
                </c:pt>
                <c:pt idx="270">
                  <c:v>7.3162500000000001</c:v>
                </c:pt>
                <c:pt idx="271">
                  <c:v>7.513749999999999</c:v>
                </c:pt>
                <c:pt idx="272">
                  <c:v>7.230833333333333</c:v>
                </c:pt>
                <c:pt idx="273">
                  <c:v>6.9424999999999999</c:v>
                </c:pt>
                <c:pt idx="274">
                  <c:v>6.5387500000000003</c:v>
                </c:pt>
                <c:pt idx="275">
                  <c:v>6.7399999999999993</c:v>
                </c:pt>
                <c:pt idx="276">
                  <c:v>7.3916666666666666</c:v>
                </c:pt>
                <c:pt idx="277">
                  <c:v>6.1308333333333325</c:v>
                </c:pt>
                <c:pt idx="278">
                  <c:v>6.4829166666666671</c:v>
                </c:pt>
                <c:pt idx="279">
                  <c:v>7.0079166666666666</c:v>
                </c:pt>
                <c:pt idx="280">
                  <c:v>6.8620833333333335</c:v>
                </c:pt>
                <c:pt idx="281">
                  <c:v>7.8908333333333331</c:v>
                </c:pt>
                <c:pt idx="282">
                  <c:v>8.0754166666666674</c:v>
                </c:pt>
                <c:pt idx="283">
                  <c:v>8.4408695652173904</c:v>
                </c:pt>
                <c:pt idx="284">
                  <c:v>8.6674999999999986</c:v>
                </c:pt>
                <c:pt idx="285">
                  <c:v>8.932500000000001</c:v>
                </c:pt>
                <c:pt idx="286">
                  <c:v>7.5616666666666665</c:v>
                </c:pt>
                <c:pt idx="287">
                  <c:v>6.5516666666666667</c:v>
                </c:pt>
                <c:pt idx="288">
                  <c:v>5.9491666666666667</c:v>
                </c:pt>
                <c:pt idx="289">
                  <c:v>5.8454166666666687</c:v>
                </c:pt>
                <c:pt idx="290">
                  <c:v>5.8620833333333335</c:v>
                </c:pt>
                <c:pt idx="291">
                  <c:v>5.625</c:v>
                </c:pt>
                <c:pt idx="292">
                  <c:v>5.9037499999999996</c:v>
                </c:pt>
                <c:pt idx="293">
                  <c:v>6.3966666666666656</c:v>
                </c:pt>
                <c:pt idx="294">
                  <c:v>6.2054166666666672</c:v>
                </c:pt>
                <c:pt idx="295">
                  <c:v>5.8024999999999993</c:v>
                </c:pt>
                <c:pt idx="296">
                  <c:v>5.4950000000000001</c:v>
                </c:pt>
                <c:pt idx="297">
                  <c:v>5.6595833333333339</c:v>
                </c:pt>
              </c:numCache>
            </c:numRef>
          </c:yVal>
          <c:smooth val="0"/>
        </c:ser>
        <c:dLbls>
          <c:spPr>
            <a:noFill/>
            <a:ln>
              <a:noFill/>
            </a:ln>
            <a:effectLst/>
          </c:spPr>
          <c:txPr>
            <a:bodyPr rot="0" spcFirstLastPara="1" vertOverflow="ellipsis" horzOverflow="overflow" wrap="square" anchor="ctr" anchorCtr="1">
              <a:spAutoFit/>
            </a:bodyPr>
            <a:lstStyle/>
            <a:p>
              <a:pPr algn="ctr" rtl="0">
                <a:defRPr lang="ja-JP" altLang="en-US" sz="900" kern="1200">
                  <a:solidFill>
                    <a:schemeClr val="tx1">
                      <a:lumMod val="75000"/>
                      <a:lumOff val="25000"/>
                    </a:schemeClr>
                  </a:solidFill>
                  <a:latin typeface="+mn-lt"/>
                  <a:ea typeface="+mn-ea"/>
                  <a:cs typeface="+mn-cs"/>
                </a:defRPr>
              </a:pPr>
              <a:endParaRPr lang="ja-JP" altLang="en-US" sz="900" kern="1200">
                <a:solidFill>
                  <a:schemeClr val="tx1">
                    <a:lumMod val="75000"/>
                    <a:lumOff val="25000"/>
                  </a:schemeClr>
                </a:solidFill>
                <a:latin typeface="+mn-lt"/>
                <a:ea typeface="+mn-ea"/>
                <a:cs typeface="+mn-cs"/>
              </a:endParaRPr>
            </a:p>
          </c:txPr>
          <c:showLegendKey val="0"/>
          <c:showVal val="0"/>
          <c:showCatName val="0"/>
          <c:showSerName val="0"/>
          <c:showPercent val="0"/>
          <c:showBubbleSize val="0"/>
        </c:dLbls>
        <c:axId val="3"/>
        <c:axId val="2"/>
      </c:scatterChart>
      <c:valAx>
        <c:axId val="3"/>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sz="900" kern="1200">
              <a:solidFill>
                <a:schemeClr val="tx1">
                  <a:lumMod val="65000"/>
                  <a:lumOff val="35000"/>
                </a:schemeClr>
              </a:solidFill>
              <a:latin typeface="+mn-lt"/>
              <a:ea typeface="+mn-ea"/>
              <a:cs typeface="+mn-cs"/>
            </a:endParaRPr>
          </a:p>
        </c:txPr>
        <c:crossAx val="2"/>
        <c:crosses val="autoZero"/>
      </c:valAx>
      <c:valAx>
        <c:axId val="2"/>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sz="900" kern="1200">
              <a:solidFill>
                <a:schemeClr val="tx1">
                  <a:lumMod val="65000"/>
                  <a:lumOff val="35000"/>
                </a:schemeClr>
              </a:solidFill>
              <a:latin typeface="+mn-lt"/>
              <a:ea typeface="+mn-ea"/>
              <a:cs typeface="+mn-cs"/>
            </a:endParaRPr>
          </a:p>
        </c:txPr>
        <c:crossAx val="3"/>
        <c:crosses val="autoZero"/>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vertOverflow="overflow" horzOverflow="overflow" anchor="ctr" anchorCtr="1"/>
    <a:lstStyle/>
    <a:p>
      <a:pPr algn="ctr" rtl="0">
        <a:defRPr lang="ja-JP" altLang="en-US"/>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施肥回次４回目の肥効発現の推移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'４回目'!$G$8:$G$127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'４回目'!$L$8:$L$127</c:f>
              <c:numCache>
                <c:formatCode xml:space="preserve">0.0000_ </c:formatCode>
                <c:ptCount val="120"/>
                <c:pt idx="0">
                  <c:v>0.41610772887287034</c:v>
                </c:pt>
                <c:pt idx="1">
                  <c:v>0.8147720647266532</c:v>
                </c:pt>
                <c:pt idx="2">
                  <c:v>1.1927649911210434</c:v>
                </c:pt>
                <c:pt idx="3">
                  <c:v>1.5366075455283328</c:v>
                </c:pt>
                <c:pt idx="4">
                  <c:v>1.8706214215820987</c:v>
                </c:pt>
                <c:pt idx="5">
                  <c:v>2.187264174165763</c:v>
                </c:pt>
                <c:pt idx="6">
                  <c:v>2.4815816069797032</c:v>
                </c:pt>
                <c:pt idx="7">
                  <c:v>2.7515497518585508</c:v>
                </c:pt>
                <c:pt idx="8">
                  <c:v>3.0042148006264928</c:v>
                </c:pt>
                <c:pt idx="9">
                  <c:v>3.2429917536370998</c:v>
                </c:pt>
                <c:pt idx="10">
                  <c:v>3.4642593835458166</c:v>
                </c:pt>
                <c:pt idx="11">
                  <c:v>3.6622166450797313</c:v>
                </c:pt>
                <c:pt idx="12">
                  <c:v>3.8441238360464198</c:v>
                </c:pt>
                <c:pt idx="13">
                  <c:v>4.0146258483266957</c:v>
                </c:pt>
                <c:pt idx="14">
                  <c:v>4.1726920705929027</c:v>
                </c:pt>
                <c:pt idx="15">
                  <c:v>4.3239201554447151</c:v>
                </c:pt>
                <c:pt idx="16">
                  <c:v>4.4651508749197157</c:v>
                </c:pt>
                <c:pt idx="17">
                  <c:v>4.6001521235839027</c:v>
                </c:pt>
                <c:pt idx="18">
                  <c:v>4.7255854635174455</c:v>
                </c:pt>
                <c:pt idx="19">
                  <c:v>4.8432455084028607</c:v>
                </c:pt>
                <c:pt idx="20">
                  <c:v>4.9534039438720736</c:v>
                </c:pt>
                <c:pt idx="21">
                  <c:v>5.0552719348455968</c:v>
                </c:pt>
                <c:pt idx="22">
                  <c:v>5.1510647323919434</c:v>
                </c:pt>
                <c:pt idx="23">
                  <c:v>5.2391783733473751</c:v>
                </c:pt>
                <c:pt idx="24">
                  <c:v>5.3223506560724623</c:v>
                </c:pt>
                <c:pt idx="25">
                  <c:v>5.3983648974739076</c:v>
                </c:pt>
                <c:pt idx="26">
                  <c:v>5.469105757726215</c:v>
                </c:pt>
                <c:pt idx="27">
                  <c:v>5.5357789423166093</c:v>
                </c:pt>
                <c:pt idx="28">
                  <c:v>5.5972019005099121</c:v>
                </c:pt>
                <c:pt idx="29">
                  <c:v>5.6551143464823133</c:v>
                </c:pt>
                <c:pt idx="30">
                  <c:v>5.7083969099155514</c:v>
                </c:pt>
                <c:pt idx="31">
                  <c:v>5.7581895650110679</c:v>
                </c:pt>
                <c:pt idx="32">
                  <c:v>5.8041558110537634</c:v>
                </c:pt>
                <c:pt idx="33">
                  <c:v>5.8470201787649563</c:v>
                </c:pt>
                <c:pt idx="34">
                  <c:v>5.8861452163033556</c:v>
                </c:pt>
                <c:pt idx="35">
                  <c:v>5.9222503785244855</c:v>
                </c:pt>
                <c:pt idx="36">
                  <c:v>5.9555402171645975</c:v>
                </c:pt>
                <c:pt idx="37">
                  <c:v>5.9862285027666857</c:v>
                </c:pt>
                <c:pt idx="38">
                  <c:v>6.0150768864432509</c:v>
                </c:pt>
                <c:pt idx="39">
                  <c:v>6.0413430422576626</c:v>
                </c:pt>
                <c:pt idx="40">
                  <c:v>6.0660185030720868</c:v>
                </c:pt>
                <c:pt idx="41">
                  <c:v>6.0888217148978532</c:v>
                </c:pt>
                <c:pt idx="42">
                  <c:v>6.1096474463919046</c:v>
                </c:pt>
                <c:pt idx="43">
                  <c:v>6.1288623580459083</c:v>
                </c:pt>
                <c:pt idx="44">
                  <c:v>6.1468959845786726</c:v>
                </c:pt>
                <c:pt idx="45">
                  <c:v>6.1637669896245804</c:v>
                </c:pt>
                <c:pt idx="46">
                  <c:v>6.1791725727301472</c:v>
                </c:pt>
                <c:pt idx="47">
                  <c:v>6.1937469538490717</c:v>
                </c:pt>
                <c:pt idx="48">
                  <c:v>6.2074885179592023</c:v>
                </c:pt>
                <c:pt idx="49">
                  <c:v>6.2200709004262569</c:v>
                </c:pt>
                <c:pt idx="50">
                  <c:v>6.2320695939195225</c:v>
                </c:pt>
                <c:pt idx="51">
                  <c:v>6.2429618690436675</c:v>
                </c:pt>
                <c:pt idx="52">
                  <c:v>6.2532096530851291</c:v>
                </c:pt>
                <c:pt idx="53">
                  <c:v>6.2625090634389986</c:v>
                </c:pt>
                <c:pt idx="54">
                  <c:v>6.2711603443026771</c:v>
                </c:pt>
                <c:pt idx="55">
                  <c:v>6.2792234988495954</c:v>
                </c:pt>
                <c:pt idx="56">
                  <c:v>6.2867826175457457</c:v>
                </c:pt>
                <c:pt idx="57">
                  <c:v>6.2938256926668723</c:v>
                </c:pt>
                <c:pt idx="58">
                  <c:v>6.3001372002196945</c:v>
                </c:pt>
                <c:pt idx="59">
                  <c:v>6.3058984466781736</c:v>
                </c:pt>
                <c:pt idx="60">
                  <c:v>6.3114120934378271</c:v>
                </c:pt>
                <c:pt idx="61">
                  <c:v>6.3166177371480989</c:v>
                </c:pt>
                <c:pt idx="62">
                  <c:v>6.3213688395161194</c:v>
                </c:pt>
                <c:pt idx="63">
                  <c:v>6.3257228668054015</c:v>
                </c:pt>
                <c:pt idx="64">
                  <c:v>6.3297692013217235</c:v>
                </c:pt>
                <c:pt idx="65">
                  <c:v>6.3334293446053298</c:v>
                </c:pt>
                <c:pt idx="66">
                  <c:v>6.3368556423028179</c:v>
                </c:pt>
                <c:pt idx="67">
                  <c:v>6.3399908944744716</c:v>
                </c:pt>
                <c:pt idx="68">
                  <c:v>6.3429063833007264</c:v>
                </c:pt>
                <c:pt idx="69">
                  <c:v>6.3456536544969282</c:v>
                </c:pt>
                <c:pt idx="70">
                  <c:v>6.3482717982642605</c:v>
                </c:pt>
                <c:pt idx="71">
                  <c:v>6.3507541937230556</c:v>
                </c:pt>
                <c:pt idx="72">
                  <c:v>6.3530455570980289</c:v>
                </c:pt>
                <c:pt idx="73">
                  <c:v>6.3551510795222361</c:v>
                </c:pt>
                <c:pt idx="74">
                  <c:v>6.3571282803076077</c:v>
                </c:pt>
                <c:pt idx="75">
                  <c:v>6.3589699851974668</c:v>
                </c:pt>
                <c:pt idx="76">
                  <c:v>6.3606715093210049</c:v>
                </c:pt>
                <c:pt idx="77">
                  <c:v>6.3622703991895451</c:v>
                </c:pt>
                <c:pt idx="78">
                  <c:v>6.3637550539022012</c:v>
                </c:pt>
                <c:pt idx="79">
                  <c:v>6.365159110580751</c:v>
                </c:pt>
                <c:pt idx="80">
                  <c:v>6.3664504515317928</c:v>
                </c:pt>
                <c:pt idx="81">
                  <c:v>6.3676261932850604</c:v>
                </c:pt>
                <c:pt idx="82">
                  <c:v>6.3687154611592591</c:v>
                </c:pt>
                <c:pt idx="83">
                  <c:v>6.3697073594312323</c:v>
                </c:pt>
                <c:pt idx="84">
                  <c:v>6.3706281925224193</c:v>
                </c:pt>
                <c:pt idx="85">
                  <c:v>6.371478851325187</c:v>
                </c:pt>
                <c:pt idx="86">
                  <c:v>6.3722679418454806</c:v>
                </c:pt>
                <c:pt idx="87">
                  <c:v>6.3729947937570257</c:v>
                </c:pt>
                <c:pt idx="88">
                  <c:v>6.3736988714376785</c:v>
                </c:pt>
                <c:pt idx="89">
                  <c:v>6.3743570698140806</c:v>
                </c:pt>
                <c:pt idx="90">
                  <c:v>6.3749641833290527</c:v>
                </c:pt>
                <c:pt idx="91">
                  <c:v>6.3755304226452392</c:v>
                </c:pt>
                <c:pt idx="92">
                  <c:v>6.376050732402156</c:v>
                </c:pt>
                <c:pt idx="93">
                  <c:v>6.3765435589974411</c:v>
                </c:pt>
                <c:pt idx="94">
                  <c:v>6.3770077930623073</c:v>
                </c:pt>
                <c:pt idx="95">
                  <c:v>6.3774303461503985</c:v>
                </c:pt>
                <c:pt idx="96">
                  <c:v>6.3778305086028437</c:v>
                </c:pt>
                <c:pt idx="97">
                  <c:v>6.3781847765607873</c:v>
                </c:pt>
                <c:pt idx="98">
                  <c:v>6.3785153264553713</c:v>
                </c:pt>
                <c:pt idx="99">
                  <c:v>6.3788355936792387</c:v>
                </c:pt>
                <c:pt idx="100">
                  <c:v>6.3791354724317602</c:v>
                </c:pt>
                <c:pt idx="101">
                  <c:v>6.3794084971952252</c:v>
                </c:pt>
                <c:pt idx="102">
                  <c:v>6.3796643344087052</c:v>
                </c:pt>
                <c:pt idx="103">
                  <c:v>6.3799122497055585</c:v>
                </c:pt>
                <c:pt idx="104">
                  <c:v>6.3801429360747433</c:v>
                </c:pt>
                <c:pt idx="105">
                  <c:v>6.3803562627064156</c:v>
                </c:pt>
                <c:pt idx="106">
                  <c:v>6.3805609390710192</c:v>
                </c:pt>
                <c:pt idx="107">
                  <c:v>6.3807580874467806</c:v>
                </c:pt>
                <c:pt idx="108">
                  <c:v>6.3809413837997351</c:v>
                </c:pt>
                <c:pt idx="109">
                  <c:v>6.3811072805858213</c:v>
                </c:pt>
                <c:pt idx="110">
                  <c:v>6.3812609512156833</c:v>
                </c:pt>
                <c:pt idx="111">
                  <c:v>6.3814085952983772</c:v>
                </c:pt>
                <c:pt idx="112">
                  <c:v>6.3815327434577345</c:v>
                </c:pt>
                <c:pt idx="113">
                  <c:v>6.3816467853813492</c:v>
                </c:pt>
                <c:pt idx="114">
                  <c:v>6.3817625903910571</c:v>
                </c:pt>
                <c:pt idx="115">
                  <c:v>6.3818733361408739</c:v>
                </c:pt>
                <c:pt idx="116">
                  <c:v>6.3819764476091239</c:v>
                </c:pt>
                <c:pt idx="117">
                  <c:v>6.3820808733658119</c:v>
                </c:pt>
                <c:pt idx="118">
                  <c:v>6.3821779618615961</c:v>
                </c:pt>
                <c:pt idx="119">
                  <c:v>6.3822677651540465</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施肥回次４回目の肥効発現の推移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'４回目'!$P$8:$P$127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'４回目'!$U$8:$U$127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施肥回次４回目の肥効発現の推移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'４回目'!$Y$8:$Y$127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'４回目'!$AD$8:$AD$127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施肥回次４回目の肥効発現の推移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'４回目'!$AH$8:$AH$127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'４回目'!$AM$8:$AM$127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施肥回次４回目の肥効発現の推移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'４回目'!$AQ$8:$AQ$127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'４回目'!$AV$8:$AV$127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施肥回次４回目の肥効発現の推移(総和)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'４回目'!$B$8:$B$127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'４回目'!$C$8:$C$127</c:f>
              <c:numCache>
                <c:formatCode xml:space="preserve">0.0000_ </c:formatCode>
                <c:ptCount val="120"/>
                <c:pt idx="0">
                  <c:v>0.41610772887287034</c:v>
                </c:pt>
                <c:pt idx="1">
                  <c:v>0.8147720647266532</c:v>
                </c:pt>
                <c:pt idx="2">
                  <c:v>1.1927649911210434</c:v>
                </c:pt>
                <c:pt idx="3">
                  <c:v>1.5366075455283328</c:v>
                </c:pt>
                <c:pt idx="4">
                  <c:v>1.8706214215820987</c:v>
                </c:pt>
                <c:pt idx="5">
                  <c:v>2.187264174165763</c:v>
                </c:pt>
                <c:pt idx="6">
                  <c:v>2.4815816069797032</c:v>
                </c:pt>
                <c:pt idx="7">
                  <c:v>2.7515497518585508</c:v>
                </c:pt>
                <c:pt idx="8">
                  <c:v>3.0042148006264928</c:v>
                </c:pt>
                <c:pt idx="9">
                  <c:v>3.2429917536370998</c:v>
                </c:pt>
                <c:pt idx="10">
                  <c:v>3.4642593835458166</c:v>
                </c:pt>
                <c:pt idx="11">
                  <c:v>3.6622166450797313</c:v>
                </c:pt>
                <c:pt idx="12">
                  <c:v>3.8441238360464198</c:v>
                </c:pt>
                <c:pt idx="13">
                  <c:v>4.0146258483266957</c:v>
                </c:pt>
                <c:pt idx="14">
                  <c:v>4.1726920705929027</c:v>
                </c:pt>
                <c:pt idx="15">
                  <c:v>4.3239201554447151</c:v>
                </c:pt>
                <c:pt idx="16">
                  <c:v>4.4651508749197157</c:v>
                </c:pt>
                <c:pt idx="17">
                  <c:v>4.6001521235839027</c:v>
                </c:pt>
                <c:pt idx="18">
                  <c:v>4.7255854635174455</c:v>
                </c:pt>
                <c:pt idx="19">
                  <c:v>4.8432455084028607</c:v>
                </c:pt>
                <c:pt idx="20">
                  <c:v>4.9534039438720736</c:v>
                </c:pt>
                <c:pt idx="21">
                  <c:v>5.0552719348455968</c:v>
                </c:pt>
                <c:pt idx="22">
                  <c:v>5.1510647323919434</c:v>
                </c:pt>
                <c:pt idx="23">
                  <c:v>5.2391783733473751</c:v>
                </c:pt>
                <c:pt idx="24">
                  <c:v>5.3223506560724623</c:v>
                </c:pt>
                <c:pt idx="25">
                  <c:v>5.3983648974739076</c:v>
                </c:pt>
                <c:pt idx="26">
                  <c:v>5.469105757726215</c:v>
                </c:pt>
                <c:pt idx="27">
                  <c:v>5.5357789423166093</c:v>
                </c:pt>
                <c:pt idx="28">
                  <c:v>5.5972019005099121</c:v>
                </c:pt>
                <c:pt idx="29">
                  <c:v>5.6551143464823133</c:v>
                </c:pt>
                <c:pt idx="30">
                  <c:v>5.7083969099155514</c:v>
                </c:pt>
                <c:pt idx="31">
                  <c:v>5.7581895650110679</c:v>
                </c:pt>
                <c:pt idx="32">
                  <c:v>5.8041558110537634</c:v>
                </c:pt>
                <c:pt idx="33">
                  <c:v>5.8470201787649563</c:v>
                </c:pt>
                <c:pt idx="34">
                  <c:v>5.8861452163033556</c:v>
                </c:pt>
                <c:pt idx="35">
                  <c:v>5.9222503785244855</c:v>
                </c:pt>
                <c:pt idx="36">
                  <c:v>5.9555402171645975</c:v>
                </c:pt>
                <c:pt idx="37">
                  <c:v>5.9862285027666857</c:v>
                </c:pt>
                <c:pt idx="38">
                  <c:v>6.0150768864432509</c:v>
                </c:pt>
                <c:pt idx="39">
                  <c:v>6.0413430422576626</c:v>
                </c:pt>
                <c:pt idx="40">
                  <c:v>6.0660185030720868</c:v>
                </c:pt>
                <c:pt idx="41">
                  <c:v>6.0888217148978532</c:v>
                </c:pt>
                <c:pt idx="42">
                  <c:v>6.1096474463919046</c:v>
                </c:pt>
                <c:pt idx="43">
                  <c:v>6.1288623580459083</c:v>
                </c:pt>
                <c:pt idx="44">
                  <c:v>6.1468959845786726</c:v>
                </c:pt>
                <c:pt idx="45">
                  <c:v>6.1637669896245804</c:v>
                </c:pt>
                <c:pt idx="46">
                  <c:v>6.1791725727301472</c:v>
                </c:pt>
                <c:pt idx="47">
                  <c:v>6.1937469538490717</c:v>
                </c:pt>
                <c:pt idx="48">
                  <c:v>6.2074885179592023</c:v>
                </c:pt>
                <c:pt idx="49">
                  <c:v>6.2200709004262569</c:v>
                </c:pt>
                <c:pt idx="50">
                  <c:v>6.2320695939195225</c:v>
                </c:pt>
                <c:pt idx="51">
                  <c:v>6.2429618690436675</c:v>
                </c:pt>
                <c:pt idx="52">
                  <c:v>6.2532096530851291</c:v>
                </c:pt>
                <c:pt idx="53">
                  <c:v>6.2625090634389986</c:v>
                </c:pt>
                <c:pt idx="54">
                  <c:v>6.2711603443026771</c:v>
                </c:pt>
                <c:pt idx="55">
                  <c:v>6.2792234988495954</c:v>
                </c:pt>
                <c:pt idx="56">
                  <c:v>6.2867826175457457</c:v>
                </c:pt>
                <c:pt idx="57">
                  <c:v>6.2938256926668723</c:v>
                </c:pt>
                <c:pt idx="58">
                  <c:v>6.3001372002196945</c:v>
                </c:pt>
                <c:pt idx="59">
                  <c:v>6.3058984466781736</c:v>
                </c:pt>
                <c:pt idx="60">
                  <c:v>6.3114120934378271</c:v>
                </c:pt>
                <c:pt idx="61">
                  <c:v>6.3166177371480989</c:v>
                </c:pt>
                <c:pt idx="62">
                  <c:v>6.3213688395161194</c:v>
                </c:pt>
                <c:pt idx="63">
                  <c:v>6.3257228668054015</c:v>
                </c:pt>
                <c:pt idx="64">
                  <c:v>6.3297692013217235</c:v>
                </c:pt>
                <c:pt idx="65">
                  <c:v>6.3334293446053298</c:v>
                </c:pt>
                <c:pt idx="66">
                  <c:v>6.3368556423028179</c:v>
                </c:pt>
                <c:pt idx="67">
                  <c:v>6.3399908944744716</c:v>
                </c:pt>
                <c:pt idx="68">
                  <c:v>6.3429063833007264</c:v>
                </c:pt>
                <c:pt idx="69">
                  <c:v>6.3456536544969282</c:v>
                </c:pt>
                <c:pt idx="70">
                  <c:v>6.3482717982642605</c:v>
                </c:pt>
                <c:pt idx="71">
                  <c:v>6.3507541937230556</c:v>
                </c:pt>
                <c:pt idx="72">
                  <c:v>6.3530455570980289</c:v>
                </c:pt>
                <c:pt idx="73">
                  <c:v>6.3551510795222361</c:v>
                </c:pt>
                <c:pt idx="74">
                  <c:v>6.3571282803076077</c:v>
                </c:pt>
                <c:pt idx="75">
                  <c:v>6.3589699851974668</c:v>
                </c:pt>
                <c:pt idx="76">
                  <c:v>6.3606715093210049</c:v>
                </c:pt>
                <c:pt idx="77">
                  <c:v>6.3622703991895451</c:v>
                </c:pt>
                <c:pt idx="78">
                  <c:v>6.3637550539022012</c:v>
                </c:pt>
                <c:pt idx="79">
                  <c:v>6.365159110580751</c:v>
                </c:pt>
                <c:pt idx="80">
                  <c:v>6.3664504515317928</c:v>
                </c:pt>
                <c:pt idx="81">
                  <c:v>6.3676261932850604</c:v>
                </c:pt>
                <c:pt idx="82">
                  <c:v>6.3687154611592591</c:v>
                </c:pt>
                <c:pt idx="83">
                  <c:v>6.3697073594312323</c:v>
                </c:pt>
                <c:pt idx="84">
                  <c:v>6.3706281925224193</c:v>
                </c:pt>
                <c:pt idx="85">
                  <c:v>6.371478851325187</c:v>
                </c:pt>
                <c:pt idx="86">
                  <c:v>6.3722679418454806</c:v>
                </c:pt>
                <c:pt idx="87">
                  <c:v>6.3729947937570257</c:v>
                </c:pt>
                <c:pt idx="88">
                  <c:v>6.3736988714376785</c:v>
                </c:pt>
                <c:pt idx="89">
                  <c:v>6.3743570698140806</c:v>
                </c:pt>
                <c:pt idx="90">
                  <c:v>6.3749641833290527</c:v>
                </c:pt>
                <c:pt idx="91">
                  <c:v>6.3755304226452392</c:v>
                </c:pt>
                <c:pt idx="92">
                  <c:v>6.376050732402156</c:v>
                </c:pt>
                <c:pt idx="93">
                  <c:v>6.3765435589974411</c:v>
                </c:pt>
                <c:pt idx="94">
                  <c:v>6.3770077930623073</c:v>
                </c:pt>
                <c:pt idx="95">
                  <c:v>6.3774303461503985</c:v>
                </c:pt>
                <c:pt idx="96">
                  <c:v>6.3778305086028437</c:v>
                </c:pt>
                <c:pt idx="97">
                  <c:v>6.3781847765607873</c:v>
                </c:pt>
                <c:pt idx="98">
                  <c:v>6.3785153264553713</c:v>
                </c:pt>
                <c:pt idx="99">
                  <c:v>6.3788355936792387</c:v>
                </c:pt>
                <c:pt idx="100">
                  <c:v>6.3791354724317602</c:v>
                </c:pt>
                <c:pt idx="101">
                  <c:v>6.3794084971952252</c:v>
                </c:pt>
                <c:pt idx="102">
                  <c:v>6.3796643344087052</c:v>
                </c:pt>
                <c:pt idx="103">
                  <c:v>6.3799122497055585</c:v>
                </c:pt>
                <c:pt idx="104">
                  <c:v>6.3801429360747433</c:v>
                </c:pt>
                <c:pt idx="105">
                  <c:v>6.3803562627064156</c:v>
                </c:pt>
                <c:pt idx="106">
                  <c:v>6.3805609390710192</c:v>
                </c:pt>
                <c:pt idx="107">
                  <c:v>6.3807580874467806</c:v>
                </c:pt>
                <c:pt idx="108">
                  <c:v>6.3809413837997351</c:v>
                </c:pt>
                <c:pt idx="109">
                  <c:v>6.3811072805858213</c:v>
                </c:pt>
                <c:pt idx="110">
                  <c:v>6.3812609512156833</c:v>
                </c:pt>
                <c:pt idx="111">
                  <c:v>6.3814085952983772</c:v>
                </c:pt>
                <c:pt idx="112">
                  <c:v>6.3815327434577345</c:v>
                </c:pt>
                <c:pt idx="113">
                  <c:v>6.3816467853813492</c:v>
                </c:pt>
                <c:pt idx="114">
                  <c:v>6.3817625903910571</c:v>
                </c:pt>
                <c:pt idx="115">
                  <c:v>6.3818733361408739</c:v>
                </c:pt>
                <c:pt idx="116">
                  <c:v>6.3819764476091239</c:v>
                </c:pt>
                <c:pt idx="117">
                  <c:v>6.3820808733658119</c:v>
                </c:pt>
                <c:pt idx="118">
                  <c:v>6.3821779618615961</c:v>
                </c:pt>
                <c:pt idx="119">
                  <c:v>6.3822677651540465</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施肥回次５回目の肥効発現の推移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'５回目'!$G$8:$G$127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'５回目'!$L$8:$L$127</c:f>
              <c:numCache>
                <c:formatCode xml:space="preserve">0.0000_ </c:formatCode>
                <c:ptCount val="120"/>
                <c:pt idx="0">
                  <c:v>0.58440856858407908</c:v>
                </c:pt>
                <c:pt idx="1">
                  <c:v>1.1146112639085162</c:v>
                </c:pt>
                <c:pt idx="2">
                  <c:v>1.6136060806019443</c:v>
                </c:pt>
                <c:pt idx="3">
                  <c:v>2.0662135021978072</c:v>
                </c:pt>
                <c:pt idx="4">
                  <c:v>2.4873112633667525</c:v>
                </c:pt>
                <c:pt idx="5">
                  <c:v>2.8798099899026526</c:v>
                </c:pt>
                <c:pt idx="6">
                  <c:v>3.2478210106495933</c:v>
                </c:pt>
                <c:pt idx="7">
                  <c:v>3.5907231712659917</c:v>
                </c:pt>
                <c:pt idx="8">
                  <c:v>3.8978612609155201</c:v>
                </c:pt>
                <c:pt idx="9">
                  <c:v>4.1781945692951554</c:v>
                </c:pt>
                <c:pt idx="10">
                  <c:v>4.4465711537828811</c:v>
                </c:pt>
                <c:pt idx="11">
                  <c:v>4.699988198428505</c:v>
                </c:pt>
                <c:pt idx="12">
                  <c:v>4.9312472210130744</c:v>
                </c:pt>
                <c:pt idx="13">
                  <c:v>5.1431634879071702</c:v>
                </c:pt>
                <c:pt idx="14">
                  <c:v>5.3401111178558018</c:v>
                </c:pt>
                <c:pt idx="15">
                  <c:v>5.5182532104550734</c:v>
                </c:pt>
                <c:pt idx="16">
                  <c:v>5.6850330769896722</c:v>
                </c:pt>
                <c:pt idx="17">
                  <c:v>5.8376606257332142</c:v>
                </c:pt>
                <c:pt idx="18">
                  <c:v>5.9796077231388836</c:v>
                </c:pt>
                <c:pt idx="19">
                  <c:v>6.1133709251167163</c:v>
                </c:pt>
                <c:pt idx="20">
                  <c:v>6.2408364011976669</c:v>
                </c:pt>
                <c:pt idx="21">
                  <c:v>6.3616804739230206</c:v>
                </c:pt>
                <c:pt idx="22">
                  <c:v>6.4732298455618924</c:v>
                </c:pt>
                <c:pt idx="23">
                  <c:v>6.5757402500912265</c:v>
                </c:pt>
                <c:pt idx="24">
                  <c:v>6.671997662244407</c:v>
                </c:pt>
                <c:pt idx="25">
                  <c:v>6.7616579305696938</c:v>
                </c:pt>
                <c:pt idx="26">
                  <c:v>6.8444981943427292</c:v>
                </c:pt>
                <c:pt idx="27">
                  <c:v>6.9223357396781084</c:v>
                </c:pt>
                <c:pt idx="28">
                  <c:v>6.9946131173090684</c:v>
                </c:pt>
                <c:pt idx="29">
                  <c:v>7.0629574735042988</c:v>
                </c:pt>
                <c:pt idx="30">
                  <c:v>7.1258209116479811</c:v>
                </c:pt>
                <c:pt idx="31">
                  <c:v>7.1830675920597153</c:v>
                </c:pt>
                <c:pt idx="32">
                  <c:v>7.2361067371950103</c:v>
                </c:pt>
                <c:pt idx="33">
                  <c:v>7.2844165563146674</c:v>
                </c:pt>
                <c:pt idx="34">
                  <c:v>7.3292687754762209</c:v>
                </c:pt>
                <c:pt idx="35">
                  <c:v>7.3707092854054839</c:v>
                </c:pt>
                <c:pt idx="36">
                  <c:v>7.4091551931524275</c:v>
                </c:pt>
                <c:pt idx="37">
                  <c:v>7.4445775489953494</c:v>
                </c:pt>
                <c:pt idx="38">
                  <c:v>7.4788717445355326</c:v>
                </c:pt>
                <c:pt idx="39">
                  <c:v>7.5109303587433205</c:v>
                </c:pt>
                <c:pt idx="40">
                  <c:v>7.540506706514206</c:v>
                </c:pt>
                <c:pt idx="41">
                  <c:v>7.5680925159000321</c:v>
                </c:pt>
                <c:pt idx="42">
                  <c:v>7.5934487703627838</c:v>
                </c:pt>
                <c:pt idx="43">
                  <c:v>7.6174595205107059</c:v>
                </c:pt>
                <c:pt idx="44">
                  <c:v>7.6400732923164822</c:v>
                </c:pt>
                <c:pt idx="45">
                  <c:v>7.6606681262918288</c:v>
                </c:pt>
                <c:pt idx="46">
                  <c:v>7.6801661700181327</c:v>
                </c:pt>
                <c:pt idx="47">
                  <c:v>7.6974509671072981</c:v>
                </c:pt>
                <c:pt idx="48">
                  <c:v>7.7135813071167396</c:v>
                </c:pt>
                <c:pt idx="49">
                  <c:v>7.7291963748415879</c:v>
                </c:pt>
                <c:pt idx="50">
                  <c:v>7.7438174115796956</c:v>
                </c:pt>
                <c:pt idx="51">
                  <c:v>7.7571403255443485</c:v>
                </c:pt>
                <c:pt idx="52">
                  <c:v>7.7696251666328138</c:v>
                </c:pt>
                <c:pt idx="53">
                  <c:v>7.7817109545066439</c:v>
                </c:pt>
                <c:pt idx="54">
                  <c:v>7.7929591931159603</c:v>
                </c:pt>
                <c:pt idx="55">
                  <c:v>7.8033656719366506</c:v>
                </c:pt>
                <c:pt idx="56">
                  <c:v>7.8133421969598862</c:v>
                </c:pt>
                <c:pt idx="57">
                  <c:v>7.8229423426596796</c:v>
                </c:pt>
                <c:pt idx="58">
                  <c:v>7.8318699491222326</c:v>
                </c:pt>
                <c:pt idx="59">
                  <c:v>7.8399603012003576</c:v>
                </c:pt>
                <c:pt idx="60">
                  <c:v>7.8474581804476378</c:v>
                </c:pt>
                <c:pt idx="61">
                  <c:v>7.8546553189318065</c:v>
                </c:pt>
                <c:pt idx="62">
                  <c:v>7.8607361853330149</c:v>
                </c:pt>
                <c:pt idx="63">
                  <c:v>7.8663298294896116</c:v>
                </c:pt>
                <c:pt idx="64">
                  <c:v>7.8719902283150329</c:v>
                </c:pt>
                <c:pt idx="65">
                  <c:v>7.8773993845363979</c:v>
                </c:pt>
                <c:pt idx="66">
                  <c:v>7.8824384969747445</c:v>
                </c:pt>
                <c:pt idx="67">
                  <c:v>7.8875233505157594</c:v>
                </c:pt>
                <c:pt idx="68">
                  <c:v>7.8922532471559714</c:v>
                </c:pt>
                <c:pt idx="69">
                  <c:v>7.896631815835339</c:v>
                </c:pt>
                <c:pt idx="70">
                  <c:v>7.9007847538293552</c:v>
                </c:pt>
                <c:pt idx="71">
                  <c:v>7.9046673649595753</c:v>
                </c:pt>
                <c:pt idx="72">
                  <c:v>7.9084369379033737</c:v>
                </c:pt>
                <c:pt idx="73">
                  <c:v>7.9120086769144153</c:v>
                </c:pt>
                <c:pt idx="74">
                  <c:v>7.9154737384559617</c:v>
                </c:pt>
                <c:pt idx="75">
                  <c:v>7.9187713147496286</c:v>
                </c:pt>
                <c:pt idx="76">
                  <c:v>7.9218488719383675</c:v>
                </c:pt>
                <c:pt idx="77">
                  <c:v>7.9247594966448833</c:v>
                </c:pt>
                <c:pt idx="78">
                  <c:v>7.9275344199019653</c:v>
                </c:pt>
                <c:pt idx="79">
                  <c:v>7.9301527278715698</c:v>
                </c:pt>
                <c:pt idx="80">
                  <c:v>7.9325813344342055</c:v>
                </c:pt>
                <c:pt idx="81">
                  <c:v>7.9348523270208382</c:v>
                </c:pt>
                <c:pt idx="82">
                  <c:v>7.9369404676326845</c:v>
                </c:pt>
                <c:pt idx="83">
                  <c:v>7.9389135590558597</c:v>
                </c:pt>
                <c:pt idx="84">
                  <c:v>7.9408216364176019</c:v>
                </c:pt>
                <c:pt idx="85">
                  <c:v>7.9425955036420497</c:v>
                </c:pt>
                <c:pt idx="86">
                  <c:v>7.9442789385392203</c:v>
                </c:pt>
                <c:pt idx="87">
                  <c:v>7.9458824724366073</c:v>
                </c:pt>
                <c:pt idx="88">
                  <c:v>7.9474637105273445</c:v>
                </c:pt>
                <c:pt idx="89">
                  <c:v>7.9489576959708153</c:v>
                </c:pt>
                <c:pt idx="90">
                  <c:v>7.9503081122471828</c:v>
                </c:pt>
                <c:pt idx="91">
                  <c:v>7.951570393523224</c:v>
                </c:pt>
                <c:pt idx="92">
                  <c:v>7.9527781199112679</c:v>
                </c:pt>
                <c:pt idx="93">
                  <c:v>7.953962610569608</c:v>
                </c:pt>
                <c:pt idx="94">
                  <c:v>7.955166462563394</c:v>
                </c:pt>
                <c:pt idx="95">
                  <c:v>7.956234618638625</c:v>
                </c:pt>
                <c:pt idx="96">
                  <c:v>7.9572191452539025</c:v>
                </c:pt>
                <c:pt idx="97">
                  <c:v>7.9581398492701174</c:v>
                </c:pt>
                <c:pt idx="98">
                  <c:v>7.9590531674751279</c:v>
                </c:pt>
                <c:pt idx="99">
                  <c:v>7.9599260304435164</c:v>
                </c:pt>
                <c:pt idx="100">
                  <c:v>7.9607775775412142</c:v>
                </c:pt>
                <c:pt idx="101">
                  <c:v>7.9615714470983727</c:v>
                </c:pt>
                <c:pt idx="102">
                  <c:v>7.9623099114872673</c:v>
                </c:pt>
                <c:pt idx="103">
                  <c:v>7.9629833545379158</c:v>
                </c:pt>
                <c:pt idx="104">
                  <c:v>7.9636162615949857</c:v>
                </c:pt>
                <c:pt idx="105">
                  <c:v>7.9642180585490117</c:v>
                </c:pt>
                <c:pt idx="106">
                  <c:v>7.9647829034670021</c:v>
                </c:pt>
                <c:pt idx="107">
                  <c:v>7.9653419552845959</c:v>
                </c:pt>
                <c:pt idx="108">
                  <c:v>7.9659033695687071</c:v>
                </c:pt>
                <c:pt idx="109">
                  <c:v>7.9664459949426289</c:v>
                </c:pt>
                <c:pt idx="110">
                  <c:v>7.9669618882964102</c:v>
                </c:pt>
                <c:pt idx="111">
                  <c:v>7.9674535012421268</c:v>
                </c:pt>
                <c:pt idx="112">
                  <c:v>7.9679321713600793</c:v>
                </c:pt>
                <c:pt idx="113">
                  <c:v>7.9684145318180963</c:v>
                </c:pt>
                <c:pt idx="114">
                  <c:v>7.9688784174184075</c:v>
                </c:pt>
                <c:pt idx="115">
                  <c:v>7.9692919485402474</c:v>
                </c:pt>
                <c:pt idx="116">
                  <c:v>7.9696828470775847</c:v>
                </c:pt>
                <c:pt idx="117">
                  <c:v>7.9700510340507309</c:v>
                </c:pt>
                <c:pt idx="118">
                  <c:v>7.970415155663229</c:v>
                </c:pt>
                <c:pt idx="119">
                  <c:v>7.9707422997062114</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施肥回次５回目の肥効発現の推移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'５回目'!$P$8:$P$127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'５回目'!$U$8:$U$127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施肥回次５回目の肥効発現の推移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'５回目'!$Y$8:$Y$127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'５回目'!$AD$8:$AD$127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3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施肥回次５回目の肥効発現の推移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'５回目'!$AH$8:$AH$127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'５回目'!$AM$8:$AM$127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marker"/>
        <c:varyColors val="0"/>
        <c:ser>
          <c:idx val="0"/>
          <c:order val="0"/>
          <c:spPr>
            <a:noFill/>
            <a:ln>
              <a:noFill/>
            </a:ln>
            <a:effectLst/>
          </c:spPr>
          <c:marker>
            <c:symbol val="circle"/>
            <c:size val="5"/>
            <c:spPr>
              <a:solidFill>
                <a:schemeClr val="accent1"/>
              </a:solidFill>
              <a:ln w="9525">
                <a:solidFill>
                  <a:schemeClr val="accent1"/>
                </a:solidFill>
              </a:ln>
              <a:effectLst/>
            </c:spPr>
          </c:marker>
          <c:trendline>
            <c:spPr>
              <a:noFill/>
              <a:ln w="19050" cap="rnd">
                <a:solidFill>
                  <a:schemeClr val="accent1"/>
                </a:solidFill>
                <a:prstDash val="sysDot"/>
              </a:ln>
              <a:effectLst/>
            </c:spPr>
            <c:trendlineType val="linear"/>
            <c:dispRSqr val="1"/>
            <c:dispEq val="1"/>
            <c:trendlineLbl>
              <c:layout>
                <c:manualLayout>
                  <c:x val="1.1535433070866142e-002"/>
                  <c:y val="0.51405220180810729"/>
                </c:manualLayout>
              </c:layout>
              <c:spPr>
                <a:noFill/>
                <a:ln>
                  <a:noFill/>
                </a:ln>
                <a:effectLst/>
              </c:spPr>
              <c:txPr>
                <a:bodyPr rot="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a:p>
              </c:txPr>
            </c:trendlineLbl>
          </c:trendline>
          <c:xVal>
            <c:numRef>
              <c:f>飽差!$DA$3:$DA$300</c:f>
              <c:numCache>
                <c:formatCode>General</c:formatCode>
                <c:ptCount val="298"/>
                <c:pt idx="0">
                  <c:v>15.4</c:v>
                </c:pt>
                <c:pt idx="1">
                  <c:v>14.5</c:v>
                </c:pt>
                <c:pt idx="2">
                  <c:v>15.3</c:v>
                </c:pt>
                <c:pt idx="3">
                  <c:v>13.1</c:v>
                </c:pt>
                <c:pt idx="4">
                  <c:v>13.4</c:v>
                </c:pt>
                <c:pt idx="5">
                  <c:v>10.3</c:v>
                </c:pt>
                <c:pt idx="6">
                  <c:v>11.4</c:v>
                </c:pt>
                <c:pt idx="7">
                  <c:v>16.2</c:v>
                </c:pt>
                <c:pt idx="8">
                  <c:v>17.7</c:v>
                </c:pt>
                <c:pt idx="9">
                  <c:v>18.8</c:v>
                </c:pt>
                <c:pt idx="10">
                  <c:v>17.5</c:v>
                </c:pt>
                <c:pt idx="11">
                  <c:v>17.600000000000001</c:v>
                </c:pt>
                <c:pt idx="12">
                  <c:v>17.5</c:v>
                </c:pt>
                <c:pt idx="13">
                  <c:v>17.2</c:v>
                </c:pt>
                <c:pt idx="14">
                  <c:v>17.3</c:v>
                </c:pt>
                <c:pt idx="15">
                  <c:v>16.7</c:v>
                </c:pt>
                <c:pt idx="16">
                  <c:v>15.1</c:v>
                </c:pt>
                <c:pt idx="17">
                  <c:v>16.3</c:v>
                </c:pt>
                <c:pt idx="18">
                  <c:v>15</c:v>
                </c:pt>
                <c:pt idx="19">
                  <c:v>13.9</c:v>
                </c:pt>
                <c:pt idx="20">
                  <c:v>14.5</c:v>
                </c:pt>
                <c:pt idx="21">
                  <c:v>16.399999999999999</c:v>
                </c:pt>
                <c:pt idx="22">
                  <c:v>13.9</c:v>
                </c:pt>
                <c:pt idx="23">
                  <c:v>15.1</c:v>
                </c:pt>
                <c:pt idx="24">
                  <c:v>17.8</c:v>
                </c:pt>
                <c:pt idx="25">
                  <c:v>16.100000000000001</c:v>
                </c:pt>
                <c:pt idx="26">
                  <c:v>13.4</c:v>
                </c:pt>
                <c:pt idx="27">
                  <c:v>16.899999999999999</c:v>
                </c:pt>
                <c:pt idx="28">
                  <c:v>17.2</c:v>
                </c:pt>
                <c:pt idx="29">
                  <c:v>16.600000000000001</c:v>
                </c:pt>
                <c:pt idx="30">
                  <c:v>17.5</c:v>
                </c:pt>
                <c:pt idx="31">
                  <c:v>17.899999999999999</c:v>
                </c:pt>
                <c:pt idx="32">
                  <c:v>16.2</c:v>
                </c:pt>
                <c:pt idx="33">
                  <c:v>18.2</c:v>
                </c:pt>
                <c:pt idx="34">
                  <c:v>18.600000000000001</c:v>
                </c:pt>
                <c:pt idx="35">
                  <c:v>18.7</c:v>
                </c:pt>
                <c:pt idx="36">
                  <c:v>19.399999999999999</c:v>
                </c:pt>
                <c:pt idx="37">
                  <c:v>19.600000000000001</c:v>
                </c:pt>
                <c:pt idx="38">
                  <c:v>21.1</c:v>
                </c:pt>
                <c:pt idx="39">
                  <c:v>20.2</c:v>
                </c:pt>
                <c:pt idx="40">
                  <c:v>21.2</c:v>
                </c:pt>
                <c:pt idx="41">
                  <c:v>21.7</c:v>
                </c:pt>
                <c:pt idx="42">
                  <c:v>21.3</c:v>
                </c:pt>
                <c:pt idx="43">
                  <c:v>19.3</c:v>
                </c:pt>
                <c:pt idx="44">
                  <c:v>17.600000000000001</c:v>
                </c:pt>
                <c:pt idx="45">
                  <c:v>20</c:v>
                </c:pt>
                <c:pt idx="46">
                  <c:v>18.3</c:v>
                </c:pt>
                <c:pt idx="47">
                  <c:v>17.399999999999999</c:v>
                </c:pt>
                <c:pt idx="48">
                  <c:v>19</c:v>
                </c:pt>
                <c:pt idx="49">
                  <c:v>18</c:v>
                </c:pt>
                <c:pt idx="50">
                  <c:v>16.600000000000001</c:v>
                </c:pt>
                <c:pt idx="51">
                  <c:v>16.8</c:v>
                </c:pt>
                <c:pt idx="52">
                  <c:v>18.600000000000001</c:v>
                </c:pt>
                <c:pt idx="53">
                  <c:v>19.899999999999999</c:v>
                </c:pt>
                <c:pt idx="54">
                  <c:v>17.399999999999999</c:v>
                </c:pt>
                <c:pt idx="55">
                  <c:v>21</c:v>
                </c:pt>
                <c:pt idx="56">
                  <c:v>20.6</c:v>
                </c:pt>
                <c:pt idx="57">
                  <c:v>21.2</c:v>
                </c:pt>
                <c:pt idx="58">
                  <c:v>21.4</c:v>
                </c:pt>
                <c:pt idx="59">
                  <c:v>20.5</c:v>
                </c:pt>
                <c:pt idx="60">
                  <c:v>18.600000000000001</c:v>
                </c:pt>
                <c:pt idx="61">
                  <c:v>20</c:v>
                </c:pt>
                <c:pt idx="62">
                  <c:v>22.1</c:v>
                </c:pt>
                <c:pt idx="63">
                  <c:v>21.6</c:v>
                </c:pt>
                <c:pt idx="64">
                  <c:v>22</c:v>
                </c:pt>
                <c:pt idx="65">
                  <c:v>20.2</c:v>
                </c:pt>
                <c:pt idx="66">
                  <c:v>24.8</c:v>
                </c:pt>
                <c:pt idx="67">
                  <c:v>26</c:v>
                </c:pt>
                <c:pt idx="68">
                  <c:v>27.4</c:v>
                </c:pt>
                <c:pt idx="69">
                  <c:v>26.1</c:v>
                </c:pt>
                <c:pt idx="70">
                  <c:v>25.4</c:v>
                </c:pt>
                <c:pt idx="71">
                  <c:v>24.4</c:v>
                </c:pt>
                <c:pt idx="72">
                  <c:v>24.1</c:v>
                </c:pt>
                <c:pt idx="73">
                  <c:v>24.3</c:v>
                </c:pt>
                <c:pt idx="74">
                  <c:v>25.4</c:v>
                </c:pt>
                <c:pt idx="75">
                  <c:v>24.3</c:v>
                </c:pt>
                <c:pt idx="76">
                  <c:v>26.2</c:v>
                </c:pt>
                <c:pt idx="77">
                  <c:v>25</c:v>
                </c:pt>
                <c:pt idx="78">
                  <c:v>25.9</c:v>
                </c:pt>
                <c:pt idx="79">
                  <c:v>26.1</c:v>
                </c:pt>
                <c:pt idx="80">
                  <c:v>25.3</c:v>
                </c:pt>
                <c:pt idx="81">
                  <c:v>25.5</c:v>
                </c:pt>
                <c:pt idx="82">
                  <c:v>25.5</c:v>
                </c:pt>
                <c:pt idx="83">
                  <c:v>25.6</c:v>
                </c:pt>
                <c:pt idx="84">
                  <c:v>26.1</c:v>
                </c:pt>
                <c:pt idx="85">
                  <c:v>26.2</c:v>
                </c:pt>
                <c:pt idx="86">
                  <c:v>28.1</c:v>
                </c:pt>
                <c:pt idx="87">
                  <c:v>28</c:v>
                </c:pt>
                <c:pt idx="88">
                  <c:v>27.5</c:v>
                </c:pt>
                <c:pt idx="89">
                  <c:v>27.6</c:v>
                </c:pt>
                <c:pt idx="90">
                  <c:v>27.2</c:v>
                </c:pt>
                <c:pt idx="91">
                  <c:v>27.1</c:v>
                </c:pt>
                <c:pt idx="92">
                  <c:v>25.8</c:v>
                </c:pt>
                <c:pt idx="93">
                  <c:v>24.6</c:v>
                </c:pt>
                <c:pt idx="94">
                  <c:v>25.7</c:v>
                </c:pt>
                <c:pt idx="95">
                  <c:v>26</c:v>
                </c:pt>
                <c:pt idx="96">
                  <c:v>24.9</c:v>
                </c:pt>
                <c:pt idx="97">
                  <c:v>24.6</c:v>
                </c:pt>
                <c:pt idx="98">
                  <c:v>25.3</c:v>
                </c:pt>
                <c:pt idx="99">
                  <c:v>25</c:v>
                </c:pt>
                <c:pt idx="100">
                  <c:v>25.5</c:v>
                </c:pt>
                <c:pt idx="101">
                  <c:v>26.4</c:v>
                </c:pt>
                <c:pt idx="102">
                  <c:v>26.9</c:v>
                </c:pt>
                <c:pt idx="103">
                  <c:v>26.8</c:v>
                </c:pt>
                <c:pt idx="104">
                  <c:v>26.7</c:v>
                </c:pt>
                <c:pt idx="105">
                  <c:v>27</c:v>
                </c:pt>
                <c:pt idx="106">
                  <c:v>27.2</c:v>
                </c:pt>
                <c:pt idx="107">
                  <c:v>27.3</c:v>
                </c:pt>
                <c:pt idx="108">
                  <c:v>26.9</c:v>
                </c:pt>
                <c:pt idx="109">
                  <c:v>27.1</c:v>
                </c:pt>
                <c:pt idx="110">
                  <c:v>27.2</c:v>
                </c:pt>
                <c:pt idx="111">
                  <c:v>27.9</c:v>
                </c:pt>
                <c:pt idx="112">
                  <c:v>27.6</c:v>
                </c:pt>
                <c:pt idx="113">
                  <c:v>28.2</c:v>
                </c:pt>
                <c:pt idx="114">
                  <c:v>28.6</c:v>
                </c:pt>
                <c:pt idx="115">
                  <c:v>28.7</c:v>
                </c:pt>
                <c:pt idx="116">
                  <c:v>28.1</c:v>
                </c:pt>
                <c:pt idx="117">
                  <c:v>28.5</c:v>
                </c:pt>
                <c:pt idx="118">
                  <c:v>30.1</c:v>
                </c:pt>
                <c:pt idx="119">
                  <c:v>28.5</c:v>
                </c:pt>
                <c:pt idx="120">
                  <c:v>27</c:v>
                </c:pt>
                <c:pt idx="121">
                  <c:v>26.5</c:v>
                </c:pt>
                <c:pt idx="122">
                  <c:v>25.8</c:v>
                </c:pt>
                <c:pt idx="123">
                  <c:v>26.3</c:v>
                </c:pt>
                <c:pt idx="124">
                  <c:v>26.4</c:v>
                </c:pt>
                <c:pt idx="125">
                  <c:v>25.7</c:v>
                </c:pt>
                <c:pt idx="126">
                  <c:v>25.8</c:v>
                </c:pt>
                <c:pt idx="127">
                  <c:v>26.7</c:v>
                </c:pt>
                <c:pt idx="128">
                  <c:v>25.9</c:v>
                </c:pt>
                <c:pt idx="129">
                  <c:v>27.1</c:v>
                </c:pt>
                <c:pt idx="130">
                  <c:v>27.6</c:v>
                </c:pt>
                <c:pt idx="131">
                  <c:v>27.7</c:v>
                </c:pt>
                <c:pt idx="132">
                  <c:v>27.7</c:v>
                </c:pt>
                <c:pt idx="133">
                  <c:v>27.6</c:v>
                </c:pt>
                <c:pt idx="134">
                  <c:v>27.6</c:v>
                </c:pt>
                <c:pt idx="135">
                  <c:v>27.5</c:v>
                </c:pt>
                <c:pt idx="136">
                  <c:v>27.7</c:v>
                </c:pt>
                <c:pt idx="137">
                  <c:v>27.7</c:v>
                </c:pt>
                <c:pt idx="138">
                  <c:v>27.5</c:v>
                </c:pt>
                <c:pt idx="139">
                  <c:v>28.1</c:v>
                </c:pt>
                <c:pt idx="140">
                  <c:v>27.2</c:v>
                </c:pt>
                <c:pt idx="141">
                  <c:v>27.5</c:v>
                </c:pt>
                <c:pt idx="142">
                  <c:v>28.5</c:v>
                </c:pt>
                <c:pt idx="143">
                  <c:v>28.5</c:v>
                </c:pt>
                <c:pt idx="144">
                  <c:v>28.1</c:v>
                </c:pt>
                <c:pt idx="145">
                  <c:v>27.8</c:v>
                </c:pt>
                <c:pt idx="146">
                  <c:v>28</c:v>
                </c:pt>
                <c:pt idx="147">
                  <c:v>25.3</c:v>
                </c:pt>
                <c:pt idx="148">
                  <c:v>25.1</c:v>
                </c:pt>
                <c:pt idx="149">
                  <c:v>25.7</c:v>
                </c:pt>
                <c:pt idx="150">
                  <c:v>26.1</c:v>
                </c:pt>
                <c:pt idx="151">
                  <c:v>28</c:v>
                </c:pt>
                <c:pt idx="152">
                  <c:v>28</c:v>
                </c:pt>
                <c:pt idx="153">
                  <c:v>27.6</c:v>
                </c:pt>
                <c:pt idx="154">
                  <c:v>26.8</c:v>
                </c:pt>
                <c:pt idx="155">
                  <c:v>24.9</c:v>
                </c:pt>
                <c:pt idx="156">
                  <c:v>24.4</c:v>
                </c:pt>
                <c:pt idx="157">
                  <c:v>26.6</c:v>
                </c:pt>
                <c:pt idx="158">
                  <c:v>26.4</c:v>
                </c:pt>
                <c:pt idx="159">
                  <c:v>26.4</c:v>
                </c:pt>
                <c:pt idx="160">
                  <c:v>27.2</c:v>
                </c:pt>
                <c:pt idx="161">
                  <c:v>26.9</c:v>
                </c:pt>
                <c:pt idx="162">
                  <c:v>22.8</c:v>
                </c:pt>
                <c:pt idx="163">
                  <c:v>22.4</c:v>
                </c:pt>
                <c:pt idx="164">
                  <c:v>25.6</c:v>
                </c:pt>
                <c:pt idx="165">
                  <c:v>22.5</c:v>
                </c:pt>
                <c:pt idx="166">
                  <c:v>21.5</c:v>
                </c:pt>
                <c:pt idx="167">
                  <c:v>21.8</c:v>
                </c:pt>
                <c:pt idx="168">
                  <c:v>23.4</c:v>
                </c:pt>
                <c:pt idx="169">
                  <c:v>25</c:v>
                </c:pt>
                <c:pt idx="170">
                  <c:v>24.1</c:v>
                </c:pt>
                <c:pt idx="171">
                  <c:v>23.8</c:v>
                </c:pt>
                <c:pt idx="172">
                  <c:v>23.6</c:v>
                </c:pt>
                <c:pt idx="173">
                  <c:v>22.5</c:v>
                </c:pt>
                <c:pt idx="174">
                  <c:v>20</c:v>
                </c:pt>
                <c:pt idx="175">
                  <c:v>20.7</c:v>
                </c:pt>
                <c:pt idx="176">
                  <c:v>22.4</c:v>
                </c:pt>
                <c:pt idx="177">
                  <c:v>20.8</c:v>
                </c:pt>
                <c:pt idx="178">
                  <c:v>22.8</c:v>
                </c:pt>
                <c:pt idx="179">
                  <c:v>23.4</c:v>
                </c:pt>
                <c:pt idx="180">
                  <c:v>22</c:v>
                </c:pt>
                <c:pt idx="181">
                  <c:v>23.4</c:v>
                </c:pt>
                <c:pt idx="182">
                  <c:v>23.1</c:v>
                </c:pt>
                <c:pt idx="183">
                  <c:v>18.899999999999999</c:v>
                </c:pt>
                <c:pt idx="184">
                  <c:v>18.2</c:v>
                </c:pt>
                <c:pt idx="185">
                  <c:v>21.4</c:v>
                </c:pt>
                <c:pt idx="186">
                  <c:v>23.9</c:v>
                </c:pt>
                <c:pt idx="187">
                  <c:v>17.899999999999999</c:v>
                </c:pt>
                <c:pt idx="188">
                  <c:v>18.2</c:v>
                </c:pt>
                <c:pt idx="189">
                  <c:v>20</c:v>
                </c:pt>
                <c:pt idx="190">
                  <c:v>21.3</c:v>
                </c:pt>
                <c:pt idx="191">
                  <c:v>20</c:v>
                </c:pt>
                <c:pt idx="192">
                  <c:v>20.2</c:v>
                </c:pt>
                <c:pt idx="193">
                  <c:v>20.3</c:v>
                </c:pt>
                <c:pt idx="194">
                  <c:v>15.6</c:v>
                </c:pt>
                <c:pt idx="195">
                  <c:v>12.7</c:v>
                </c:pt>
                <c:pt idx="196">
                  <c:v>13.7</c:v>
                </c:pt>
                <c:pt idx="197">
                  <c:v>13.1</c:v>
                </c:pt>
                <c:pt idx="198">
                  <c:v>15</c:v>
                </c:pt>
                <c:pt idx="199">
                  <c:v>19.2</c:v>
                </c:pt>
                <c:pt idx="200">
                  <c:v>17.2</c:v>
                </c:pt>
                <c:pt idx="201">
                  <c:v>13.9</c:v>
                </c:pt>
                <c:pt idx="202">
                  <c:v>14.2</c:v>
                </c:pt>
                <c:pt idx="203">
                  <c:v>15</c:v>
                </c:pt>
                <c:pt idx="204">
                  <c:v>15.6</c:v>
                </c:pt>
                <c:pt idx="205">
                  <c:v>14.4</c:v>
                </c:pt>
                <c:pt idx="206">
                  <c:v>13.4</c:v>
                </c:pt>
                <c:pt idx="207">
                  <c:v>12.4</c:v>
                </c:pt>
                <c:pt idx="208">
                  <c:v>12.4</c:v>
                </c:pt>
                <c:pt idx="209">
                  <c:v>13.9</c:v>
                </c:pt>
                <c:pt idx="210">
                  <c:v>15.7</c:v>
                </c:pt>
                <c:pt idx="211">
                  <c:v>15.4</c:v>
                </c:pt>
                <c:pt idx="212">
                  <c:v>14.5</c:v>
                </c:pt>
                <c:pt idx="213">
                  <c:v>14.1</c:v>
                </c:pt>
                <c:pt idx="214">
                  <c:v>13.8</c:v>
                </c:pt>
                <c:pt idx="215">
                  <c:v>11.3</c:v>
                </c:pt>
                <c:pt idx="216">
                  <c:v>12.1</c:v>
                </c:pt>
                <c:pt idx="217">
                  <c:v>12.5</c:v>
                </c:pt>
                <c:pt idx="218">
                  <c:v>14.1</c:v>
                </c:pt>
                <c:pt idx="219">
                  <c:v>13.5</c:v>
                </c:pt>
                <c:pt idx="220">
                  <c:v>14.1</c:v>
                </c:pt>
                <c:pt idx="221">
                  <c:v>14.5</c:v>
                </c:pt>
                <c:pt idx="222">
                  <c:v>10.5</c:v>
                </c:pt>
                <c:pt idx="223">
                  <c:v>8</c:v>
                </c:pt>
                <c:pt idx="224">
                  <c:v>9.9</c:v>
                </c:pt>
                <c:pt idx="225">
                  <c:v>10.9</c:v>
                </c:pt>
                <c:pt idx="226">
                  <c:v>12</c:v>
                </c:pt>
                <c:pt idx="227">
                  <c:v>12.5</c:v>
                </c:pt>
                <c:pt idx="228">
                  <c:v>11.6</c:v>
                </c:pt>
                <c:pt idx="229">
                  <c:v>10</c:v>
                </c:pt>
                <c:pt idx="230">
                  <c:v>11</c:v>
                </c:pt>
                <c:pt idx="231">
                  <c:v>10.9</c:v>
                </c:pt>
                <c:pt idx="232">
                  <c:v>11</c:v>
                </c:pt>
                <c:pt idx="233">
                  <c:v>10.199999999999999</c:v>
                </c:pt>
                <c:pt idx="234">
                  <c:v>9.4</c:v>
                </c:pt>
                <c:pt idx="235">
                  <c:v>12.4</c:v>
                </c:pt>
                <c:pt idx="236">
                  <c:v>13.4</c:v>
                </c:pt>
                <c:pt idx="237">
                  <c:v>8.9</c:v>
                </c:pt>
                <c:pt idx="238">
                  <c:v>3.7</c:v>
                </c:pt>
                <c:pt idx="239">
                  <c:v>4.4000000000000004</c:v>
                </c:pt>
                <c:pt idx="240">
                  <c:v>6.2</c:v>
                </c:pt>
                <c:pt idx="241">
                  <c:v>8.6</c:v>
                </c:pt>
                <c:pt idx="242">
                  <c:v>9.9</c:v>
                </c:pt>
                <c:pt idx="243">
                  <c:v>8.3000000000000007</c:v>
                </c:pt>
                <c:pt idx="244">
                  <c:v>7.2</c:v>
                </c:pt>
                <c:pt idx="245">
                  <c:v>9.4</c:v>
                </c:pt>
                <c:pt idx="246">
                  <c:v>8.6999999999999993</c:v>
                </c:pt>
                <c:pt idx="247">
                  <c:v>7.8</c:v>
                </c:pt>
                <c:pt idx="248">
                  <c:v>9.1999999999999993</c:v>
                </c:pt>
                <c:pt idx="249">
                  <c:v>6.4</c:v>
                </c:pt>
                <c:pt idx="250">
                  <c:v>6.2</c:v>
                </c:pt>
                <c:pt idx="251">
                  <c:v>8.4</c:v>
                </c:pt>
                <c:pt idx="252">
                  <c:v>8.9</c:v>
                </c:pt>
                <c:pt idx="253">
                  <c:v>10.199999999999999</c:v>
                </c:pt>
                <c:pt idx="254">
                  <c:v>12.3</c:v>
                </c:pt>
                <c:pt idx="255">
                  <c:v>12.7</c:v>
                </c:pt>
                <c:pt idx="256">
                  <c:v>9.6999999999999993</c:v>
                </c:pt>
                <c:pt idx="257">
                  <c:v>7.6</c:v>
                </c:pt>
                <c:pt idx="258">
                  <c:v>11.2</c:v>
                </c:pt>
                <c:pt idx="259">
                  <c:v>11.5</c:v>
                </c:pt>
                <c:pt idx="260">
                  <c:v>4</c:v>
                </c:pt>
                <c:pt idx="261">
                  <c:v>2.4</c:v>
                </c:pt>
                <c:pt idx="262">
                  <c:v>5.5</c:v>
                </c:pt>
                <c:pt idx="263">
                  <c:v>7.3</c:v>
                </c:pt>
                <c:pt idx="264">
                  <c:v>8.4</c:v>
                </c:pt>
                <c:pt idx="265">
                  <c:v>6.6</c:v>
                </c:pt>
                <c:pt idx="266">
                  <c:v>4.7</c:v>
                </c:pt>
                <c:pt idx="267">
                  <c:v>2.2999999999999998</c:v>
                </c:pt>
                <c:pt idx="268">
                  <c:v>2.5</c:v>
                </c:pt>
                <c:pt idx="269">
                  <c:v>4.0999999999999996</c:v>
                </c:pt>
                <c:pt idx="270">
                  <c:v>6.6</c:v>
                </c:pt>
                <c:pt idx="271">
                  <c:v>5.5</c:v>
                </c:pt>
                <c:pt idx="272">
                  <c:v>4.4000000000000004</c:v>
                </c:pt>
                <c:pt idx="273">
                  <c:v>3.9</c:v>
                </c:pt>
                <c:pt idx="274">
                  <c:v>3.5</c:v>
                </c:pt>
                <c:pt idx="275">
                  <c:v>5.6</c:v>
                </c:pt>
                <c:pt idx="276">
                  <c:v>4.5999999999999996</c:v>
                </c:pt>
                <c:pt idx="277">
                  <c:v>1.7</c:v>
                </c:pt>
                <c:pt idx="278">
                  <c:v>6.3</c:v>
                </c:pt>
                <c:pt idx="279">
                  <c:v>4.9000000000000004</c:v>
                </c:pt>
                <c:pt idx="280">
                  <c:v>6.2</c:v>
                </c:pt>
                <c:pt idx="281">
                  <c:v>9.3000000000000007</c:v>
                </c:pt>
                <c:pt idx="282">
                  <c:v>9.1999999999999993</c:v>
                </c:pt>
                <c:pt idx="283">
                  <c:v>8.1</c:v>
                </c:pt>
                <c:pt idx="284">
                  <c:v>9.1</c:v>
                </c:pt>
                <c:pt idx="285">
                  <c:v>7.6</c:v>
                </c:pt>
                <c:pt idx="286">
                  <c:v>2</c:v>
                </c:pt>
                <c:pt idx="287">
                  <c:v>0.4</c:v>
                </c:pt>
                <c:pt idx="288">
                  <c:v>0.7</c:v>
                </c:pt>
                <c:pt idx="289">
                  <c:v>2.2000000000000002</c:v>
                </c:pt>
                <c:pt idx="290">
                  <c:v>1.9</c:v>
                </c:pt>
                <c:pt idx="291">
                  <c:v>1.8</c:v>
                </c:pt>
                <c:pt idx="292">
                  <c:v>3.8</c:v>
                </c:pt>
                <c:pt idx="293">
                  <c:v>4.5</c:v>
                </c:pt>
                <c:pt idx="294">
                  <c:v>2.2000000000000002</c:v>
                </c:pt>
                <c:pt idx="295">
                  <c:v>1.2</c:v>
                </c:pt>
                <c:pt idx="296">
                  <c:v>2.5</c:v>
                </c:pt>
                <c:pt idx="297">
                  <c:v>3.1</c:v>
                </c:pt>
              </c:numCache>
            </c:numRef>
          </c:xVal>
          <c:yVal>
            <c:numRef>
              <c:f>飽差!$CZ$3:$CZ$300</c:f>
              <c:numCache>
                <c:formatCode>General</c:formatCode>
                <c:ptCount val="298"/>
                <c:pt idx="0">
                  <c:v>12.827500000000001</c:v>
                </c:pt>
                <c:pt idx="1">
                  <c:v>13.472500000000002</c:v>
                </c:pt>
                <c:pt idx="2">
                  <c:v>13.685416666666667</c:v>
                </c:pt>
                <c:pt idx="3">
                  <c:v>13.693333333333333</c:v>
                </c:pt>
                <c:pt idx="4">
                  <c:v>13.459583333333335</c:v>
                </c:pt>
                <c:pt idx="5">
                  <c:v>12.948333333333332</c:v>
                </c:pt>
                <c:pt idx="6">
                  <c:v>11.952500000000001</c:v>
                </c:pt>
                <c:pt idx="7">
                  <c:v>12.52875</c:v>
                </c:pt>
                <c:pt idx="8">
                  <c:v>14.095416666666667</c:v>
                </c:pt>
                <c:pt idx="9">
                  <c:v>15.266666666666666</c:v>
                </c:pt>
                <c:pt idx="10">
                  <c:v>15.737916666666665</c:v>
                </c:pt>
                <c:pt idx="11">
                  <c:v>15.915833333333332</c:v>
                </c:pt>
                <c:pt idx="12">
                  <c:v>16.063333333333333</c:v>
                </c:pt>
                <c:pt idx="13">
                  <c:v>16.237083333333334</c:v>
                </c:pt>
                <c:pt idx="14">
                  <c:v>16.657083333333336</c:v>
                </c:pt>
                <c:pt idx="15">
                  <c:v>16.456666666666667</c:v>
                </c:pt>
                <c:pt idx="16">
                  <c:v>15.604166666666666</c:v>
                </c:pt>
                <c:pt idx="17">
                  <c:v>15.062173913043479</c:v>
                </c:pt>
                <c:pt idx="18">
                  <c:v>15.214999999999998</c:v>
                </c:pt>
                <c:pt idx="19">
                  <c:v>14.854999999999999</c:v>
                </c:pt>
                <c:pt idx="20">
                  <c:v>14.324166666666665</c:v>
                </c:pt>
                <c:pt idx="21">
                  <c:v>14.817500000000001</c:v>
                </c:pt>
                <c:pt idx="22">
                  <c:v>14.892916666666666</c:v>
                </c:pt>
                <c:pt idx="23">
                  <c:v>14.411666666666667</c:v>
                </c:pt>
                <c:pt idx="24">
                  <c:v>15.262083333333335</c:v>
                </c:pt>
                <c:pt idx="25">
                  <c:v>15.053750000000001</c:v>
                </c:pt>
                <c:pt idx="26">
                  <c:v>14.824583333333335</c:v>
                </c:pt>
                <c:pt idx="27">
                  <c:v>15.073333333333332</c:v>
                </c:pt>
                <c:pt idx="28">
                  <c:v>15.79875</c:v>
                </c:pt>
                <c:pt idx="29">
                  <c:v>15.988333333333335</c:v>
                </c:pt>
                <c:pt idx="30">
                  <c:v>15.960416666666667</c:v>
                </c:pt>
                <c:pt idx="31">
                  <c:v>16.172499999999999</c:v>
                </c:pt>
                <c:pt idx="32">
                  <c:v>16.007916666666667</c:v>
                </c:pt>
                <c:pt idx="33">
                  <c:v>16.328260869565216</c:v>
                </c:pt>
                <c:pt idx="34">
                  <c:v>16.858333333333334</c:v>
                </c:pt>
                <c:pt idx="35">
                  <c:v>16.911666666666665</c:v>
                </c:pt>
                <c:pt idx="36">
                  <c:v>16.943333333333332</c:v>
                </c:pt>
                <c:pt idx="37">
                  <c:v>17.530833333333334</c:v>
                </c:pt>
                <c:pt idx="38">
                  <c:v>18.537499999999998</c:v>
                </c:pt>
                <c:pt idx="39">
                  <c:v>18.657916666666669</c:v>
                </c:pt>
                <c:pt idx="40">
                  <c:v>18.282083333333333</c:v>
                </c:pt>
                <c:pt idx="41">
                  <c:v>19.072083333333332</c:v>
                </c:pt>
                <c:pt idx="42">
                  <c:v>19.569583333333334</c:v>
                </c:pt>
                <c:pt idx="43">
                  <c:v>19.277916666666666</c:v>
                </c:pt>
                <c:pt idx="44">
                  <c:v>18.004999999999999</c:v>
                </c:pt>
                <c:pt idx="45">
                  <c:v>17.892083333333336</c:v>
                </c:pt>
                <c:pt idx="46">
                  <c:v>18.10125</c:v>
                </c:pt>
                <c:pt idx="47">
                  <c:v>17.547499999999999</c:v>
                </c:pt>
                <c:pt idx="48">
                  <c:v>17.642083333333336</c:v>
                </c:pt>
                <c:pt idx="49">
                  <c:v>18.107916666666664</c:v>
                </c:pt>
                <c:pt idx="50">
                  <c:v>17.394347826086957</c:v>
                </c:pt>
                <c:pt idx="51">
                  <c:v>17.214166666666667</c:v>
                </c:pt>
                <c:pt idx="52">
                  <c:v>17.733333333333334</c:v>
                </c:pt>
                <c:pt idx="53">
                  <c:v>18.453333333333333</c:v>
                </c:pt>
                <c:pt idx="54">
                  <c:v>18.197083333333332</c:v>
                </c:pt>
                <c:pt idx="55">
                  <c:v>18.193333333333332</c:v>
                </c:pt>
                <c:pt idx="56">
                  <c:v>18.043749999999999</c:v>
                </c:pt>
                <c:pt idx="57">
                  <c:v>18.446249999999999</c:v>
                </c:pt>
                <c:pt idx="58">
                  <c:v>19.166666666666668</c:v>
                </c:pt>
                <c:pt idx="59">
                  <c:v>19.455416666666668</c:v>
                </c:pt>
                <c:pt idx="60">
                  <c:v>19.257916666666667</c:v>
                </c:pt>
                <c:pt idx="61">
                  <c:v>18.95333333333333</c:v>
                </c:pt>
                <c:pt idx="62">
                  <c:v>20.125</c:v>
                </c:pt>
                <c:pt idx="63">
                  <c:v>20.225416666666668</c:v>
                </c:pt>
                <c:pt idx="64">
                  <c:v>20.474166666666665</c:v>
                </c:pt>
                <c:pt idx="65">
                  <c:v>20.268333333333334</c:v>
                </c:pt>
                <c:pt idx="66">
                  <c:v>20.970416666666669</c:v>
                </c:pt>
                <c:pt idx="67">
                  <c:v>21.716250000000002</c:v>
                </c:pt>
                <c:pt idx="68">
                  <c:v>22.606250000000003</c:v>
                </c:pt>
                <c:pt idx="69">
                  <c:v>23.072500000000005</c:v>
                </c:pt>
                <c:pt idx="70">
                  <c:v>23.280833333333334</c:v>
                </c:pt>
                <c:pt idx="71">
                  <c:v>23.239166666666666</c:v>
                </c:pt>
                <c:pt idx="72">
                  <c:v>23.028749999999999</c:v>
                </c:pt>
                <c:pt idx="73">
                  <c:v>22.63208333333333</c:v>
                </c:pt>
                <c:pt idx="74">
                  <c:v>22.91791666666667</c:v>
                </c:pt>
                <c:pt idx="75">
                  <c:v>23.040833333333339</c:v>
                </c:pt>
                <c:pt idx="76">
                  <c:v>23.436666666666667</c:v>
                </c:pt>
                <c:pt idx="77">
                  <c:v>23.567499999999999</c:v>
                </c:pt>
                <c:pt idx="78">
                  <c:v>23.40291666666667</c:v>
                </c:pt>
                <c:pt idx="79">
                  <c:v>23.467083333333331</c:v>
                </c:pt>
                <c:pt idx="80">
                  <c:v>23.559583333333336</c:v>
                </c:pt>
                <c:pt idx="81">
                  <c:v>23.593333333333334</c:v>
                </c:pt>
                <c:pt idx="82">
                  <c:v>24.015000000000001</c:v>
                </c:pt>
                <c:pt idx="83">
                  <c:v>23.92166666666667</c:v>
                </c:pt>
                <c:pt idx="84">
                  <c:v>24.252916666666668</c:v>
                </c:pt>
                <c:pt idx="85">
                  <c:v>24.539583333333336</c:v>
                </c:pt>
                <c:pt idx="86">
                  <c:v>25.057500000000001</c:v>
                </c:pt>
                <c:pt idx="87">
                  <c:v>25.364999999999998</c:v>
                </c:pt>
                <c:pt idx="88">
                  <c:v>25.37875</c:v>
                </c:pt>
                <c:pt idx="89">
                  <c:v>25.684583333333332</c:v>
                </c:pt>
                <c:pt idx="90">
                  <c:v>25.499166666666667</c:v>
                </c:pt>
                <c:pt idx="91">
                  <c:v>25.464583333333337</c:v>
                </c:pt>
                <c:pt idx="92">
                  <c:v>25.528750000000002</c:v>
                </c:pt>
                <c:pt idx="93">
                  <c:v>24.938333333333333</c:v>
                </c:pt>
                <c:pt idx="94">
                  <c:v>24.973333333333329</c:v>
                </c:pt>
                <c:pt idx="95">
                  <c:v>25.281666666666666</c:v>
                </c:pt>
                <c:pt idx="96">
                  <c:v>25.067083333333326</c:v>
                </c:pt>
                <c:pt idx="97">
                  <c:v>24.588333333333328</c:v>
                </c:pt>
                <c:pt idx="98">
                  <c:v>24.563333333333333</c:v>
                </c:pt>
                <c:pt idx="99">
                  <c:v>24.713333333333338</c:v>
                </c:pt>
                <c:pt idx="100">
                  <c:v>24.607083333333335</c:v>
                </c:pt>
                <c:pt idx="101">
                  <c:v>24.830416666666665</c:v>
                </c:pt>
                <c:pt idx="102">
                  <c:v>25.308695652173913</c:v>
                </c:pt>
                <c:pt idx="103">
                  <c:v>25.545833333333331</c:v>
                </c:pt>
                <c:pt idx="104">
                  <c:v>25.570416666666663</c:v>
                </c:pt>
                <c:pt idx="105">
                  <c:v>25.560416666666669</c:v>
                </c:pt>
                <c:pt idx="106">
                  <c:v>25.643750000000001</c:v>
                </c:pt>
                <c:pt idx="107">
                  <c:v>25.724166666666665</c:v>
                </c:pt>
                <c:pt idx="108">
                  <c:v>25.619999999999994</c:v>
                </c:pt>
                <c:pt idx="109">
                  <c:v>25.603333333333335</c:v>
                </c:pt>
                <c:pt idx="110">
                  <c:v>25.767083333333332</c:v>
                </c:pt>
                <c:pt idx="111">
                  <c:v>25.793749999999999</c:v>
                </c:pt>
                <c:pt idx="112">
                  <c:v>25.843333333333334</c:v>
                </c:pt>
                <c:pt idx="113">
                  <c:v>25.86708333333333</c:v>
                </c:pt>
                <c:pt idx="114">
                  <c:v>26.12</c:v>
                </c:pt>
                <c:pt idx="115">
                  <c:v>26.30875</c:v>
                </c:pt>
                <c:pt idx="116">
                  <c:v>26.372916666666665</c:v>
                </c:pt>
                <c:pt idx="117">
                  <c:v>26.382916666666663</c:v>
                </c:pt>
                <c:pt idx="118">
                  <c:v>26.601249999999997</c:v>
                </c:pt>
                <c:pt idx="119">
                  <c:v>26.422499999999999</c:v>
                </c:pt>
                <c:pt idx="120">
                  <c:v>25.705416666666665</c:v>
                </c:pt>
                <c:pt idx="121">
                  <c:v>25.375</c:v>
                </c:pt>
                <c:pt idx="122">
                  <c:v>25.145833333333343</c:v>
                </c:pt>
                <c:pt idx="123">
                  <c:v>25.256666666666661</c:v>
                </c:pt>
                <c:pt idx="124">
                  <c:v>25.280416666666664</c:v>
                </c:pt>
                <c:pt idx="125">
                  <c:v>25.580416666666665</c:v>
                </c:pt>
                <c:pt idx="126">
                  <c:v>25.345416666666665</c:v>
                </c:pt>
                <c:pt idx="127">
                  <c:v>25.307499999999994</c:v>
                </c:pt>
                <c:pt idx="128">
                  <c:v>25.594166666666666</c:v>
                </c:pt>
                <c:pt idx="129">
                  <c:v>25.785416666666663</c:v>
                </c:pt>
                <c:pt idx="130">
                  <c:v>25.825416666666666</c:v>
                </c:pt>
                <c:pt idx="131">
                  <c:v>26.002916666666664</c:v>
                </c:pt>
                <c:pt idx="132">
                  <c:v>26.156666666666666</c:v>
                </c:pt>
                <c:pt idx="133">
                  <c:v>26.205416666666665</c:v>
                </c:pt>
                <c:pt idx="134">
                  <c:v>26.147916666666664</c:v>
                </c:pt>
                <c:pt idx="135">
                  <c:v>26.108333333333334</c:v>
                </c:pt>
                <c:pt idx="136">
                  <c:v>26.28458333333333</c:v>
                </c:pt>
                <c:pt idx="137">
                  <c:v>26.369166666666661</c:v>
                </c:pt>
                <c:pt idx="138">
                  <c:v>26.3125</c:v>
                </c:pt>
                <c:pt idx="139">
                  <c:v>26.442499999999995</c:v>
                </c:pt>
                <c:pt idx="140">
                  <c:v>26.471250000000001</c:v>
                </c:pt>
                <c:pt idx="141">
                  <c:v>26.361249999999998</c:v>
                </c:pt>
                <c:pt idx="142">
                  <c:v>26.637916666666666</c:v>
                </c:pt>
                <c:pt idx="143">
                  <c:v>26.796666666666667</c:v>
                </c:pt>
                <c:pt idx="144">
                  <c:v>26.773749999999996</c:v>
                </c:pt>
                <c:pt idx="145">
                  <c:v>26.738333333333333</c:v>
                </c:pt>
                <c:pt idx="146">
                  <c:v>26.686666666666667</c:v>
                </c:pt>
                <c:pt idx="147">
                  <c:v>26.340416666666666</c:v>
                </c:pt>
                <c:pt idx="148">
                  <c:v>25.061666666666667</c:v>
                </c:pt>
                <c:pt idx="149">
                  <c:v>25.234999999999999</c:v>
                </c:pt>
                <c:pt idx="150">
                  <c:v>25.323333333333334</c:v>
                </c:pt>
                <c:pt idx="151">
                  <c:v>25.65958333333333</c:v>
                </c:pt>
                <c:pt idx="152">
                  <c:v>26.078333333333333</c:v>
                </c:pt>
                <c:pt idx="153">
                  <c:v>26.417499999999993</c:v>
                </c:pt>
                <c:pt idx="154">
                  <c:v>26.372083333333332</c:v>
                </c:pt>
                <c:pt idx="155">
                  <c:v>26.119166666666668</c:v>
                </c:pt>
                <c:pt idx="156">
                  <c:v>25.668750000000003</c:v>
                </c:pt>
                <c:pt idx="157">
                  <c:v>25.895</c:v>
                </c:pt>
                <c:pt idx="158">
                  <c:v>26.176666666666666</c:v>
                </c:pt>
                <c:pt idx="159">
                  <c:v>26.298749999999998</c:v>
                </c:pt>
                <c:pt idx="160">
                  <c:v>26.351249999999997</c:v>
                </c:pt>
                <c:pt idx="161">
                  <c:v>26.252083333333331</c:v>
                </c:pt>
                <c:pt idx="162">
                  <c:v>25.380833333333332</c:v>
                </c:pt>
                <c:pt idx="163">
                  <c:v>24.362916666666663</c:v>
                </c:pt>
                <c:pt idx="164">
                  <c:v>24.580416666666661</c:v>
                </c:pt>
                <c:pt idx="165">
                  <c:v>24.237083333333331</c:v>
                </c:pt>
                <c:pt idx="166">
                  <c:v>23.42583333333333</c:v>
                </c:pt>
                <c:pt idx="167">
                  <c:v>23.046666666666667</c:v>
                </c:pt>
                <c:pt idx="168">
                  <c:v>23.221250000000001</c:v>
                </c:pt>
                <c:pt idx="169">
                  <c:v>23.645000000000007</c:v>
                </c:pt>
                <c:pt idx="170">
                  <c:v>24.002173913043482</c:v>
                </c:pt>
                <c:pt idx="171">
                  <c:v>23.793749999999999</c:v>
                </c:pt>
                <c:pt idx="172">
                  <c:v>23.930416666666662</c:v>
                </c:pt>
                <c:pt idx="173">
                  <c:v>22.995000000000001</c:v>
                </c:pt>
                <c:pt idx="174">
                  <c:v>22.377083333333331</c:v>
                </c:pt>
                <c:pt idx="175">
                  <c:v>21.908749999999998</c:v>
                </c:pt>
                <c:pt idx="176">
                  <c:v>21.854166666666668</c:v>
                </c:pt>
                <c:pt idx="177">
                  <c:v>21.66</c:v>
                </c:pt>
                <c:pt idx="178">
                  <c:v>22.049583333333331</c:v>
                </c:pt>
                <c:pt idx="179">
                  <c:v>22.933333333333334</c:v>
                </c:pt>
                <c:pt idx="180">
                  <c:v>22.450416666666669</c:v>
                </c:pt>
                <c:pt idx="181">
                  <c:v>22.210416666666664</c:v>
                </c:pt>
                <c:pt idx="182">
                  <c:v>22.526666666666667</c:v>
                </c:pt>
                <c:pt idx="183">
                  <c:v>21.587083333333336</c:v>
                </c:pt>
                <c:pt idx="184">
                  <c:v>20.954999999999998</c:v>
                </c:pt>
                <c:pt idx="185">
                  <c:v>21.408333333333335</c:v>
                </c:pt>
                <c:pt idx="186">
                  <c:v>22.247916666666669</c:v>
                </c:pt>
                <c:pt idx="187">
                  <c:v>21.754999999999999</c:v>
                </c:pt>
                <c:pt idx="188">
                  <c:v>20.442499999999999</c:v>
                </c:pt>
                <c:pt idx="189">
                  <c:v>20.838333333333335</c:v>
                </c:pt>
                <c:pt idx="190">
                  <c:v>21.380833333333332</c:v>
                </c:pt>
                <c:pt idx="191">
                  <c:v>20.764166666666668</c:v>
                </c:pt>
                <c:pt idx="192">
                  <c:v>20.984166666666667</c:v>
                </c:pt>
                <c:pt idx="193">
                  <c:v>21.01</c:v>
                </c:pt>
                <c:pt idx="194">
                  <c:v>20.03875</c:v>
                </c:pt>
                <c:pt idx="195">
                  <c:v>17.947500000000002</c:v>
                </c:pt>
                <c:pt idx="196">
                  <c:v>16.902916666666666</c:v>
                </c:pt>
                <c:pt idx="197">
                  <c:v>16.655000000000001</c:v>
                </c:pt>
                <c:pt idx="198">
                  <c:v>16.566666666666666</c:v>
                </c:pt>
                <c:pt idx="199">
                  <c:v>18.081250000000001</c:v>
                </c:pt>
                <c:pt idx="200">
                  <c:v>18.392083333333336</c:v>
                </c:pt>
                <c:pt idx="201">
                  <c:v>16.64875</c:v>
                </c:pt>
                <c:pt idx="202">
                  <c:v>16.037499999999998</c:v>
                </c:pt>
                <c:pt idx="203">
                  <c:v>15.78875</c:v>
                </c:pt>
                <c:pt idx="204">
                  <c:v>15.880000000000003</c:v>
                </c:pt>
                <c:pt idx="205">
                  <c:v>15.856250000000001</c:v>
                </c:pt>
                <c:pt idx="206">
                  <c:v>15.434583333333334</c:v>
                </c:pt>
                <c:pt idx="207">
                  <c:v>14.926666666666668</c:v>
                </c:pt>
                <c:pt idx="208">
                  <c:v>14.135</c:v>
                </c:pt>
                <c:pt idx="209">
                  <c:v>14.330416666666666</c:v>
                </c:pt>
                <c:pt idx="210">
                  <c:v>15.183333333333332</c:v>
                </c:pt>
                <c:pt idx="211">
                  <c:v>15.436666666666667</c:v>
                </c:pt>
                <c:pt idx="212">
                  <c:v>15.525833333333333</c:v>
                </c:pt>
                <c:pt idx="213">
                  <c:v>15.314583333333333</c:v>
                </c:pt>
                <c:pt idx="214">
                  <c:v>15.436666666666667</c:v>
                </c:pt>
                <c:pt idx="215">
                  <c:v>14.053333333333333</c:v>
                </c:pt>
                <c:pt idx="216">
                  <c:v>13.934583333333334</c:v>
                </c:pt>
                <c:pt idx="217">
                  <c:v>14.196249999999999</c:v>
                </c:pt>
                <c:pt idx="218">
                  <c:v>14.470416666666667</c:v>
                </c:pt>
                <c:pt idx="219">
                  <c:v>14.395000000000001</c:v>
                </c:pt>
                <c:pt idx="220">
                  <c:v>14.491250000000001</c:v>
                </c:pt>
                <c:pt idx="221">
                  <c:v>14.377083333333333</c:v>
                </c:pt>
                <c:pt idx="222">
                  <c:v>13.72625</c:v>
                </c:pt>
                <c:pt idx="223">
                  <c:v>12.472083333333332</c:v>
                </c:pt>
                <c:pt idx="224">
                  <c:v>12.36</c:v>
                </c:pt>
                <c:pt idx="225">
                  <c:v>12.337083333333332</c:v>
                </c:pt>
                <c:pt idx="226">
                  <c:v>12.688333333333333</c:v>
                </c:pt>
                <c:pt idx="227">
                  <c:v>13.13</c:v>
                </c:pt>
                <c:pt idx="228">
                  <c:v>12.66375</c:v>
                </c:pt>
                <c:pt idx="229">
                  <c:v>12.84125</c:v>
                </c:pt>
                <c:pt idx="230">
                  <c:v>12.465416666666668</c:v>
                </c:pt>
                <c:pt idx="231">
                  <c:v>12.370416666666669</c:v>
                </c:pt>
                <c:pt idx="232">
                  <c:v>12.606249999999998</c:v>
                </c:pt>
                <c:pt idx="233">
                  <c:v>11.974166666666667</c:v>
                </c:pt>
                <c:pt idx="234">
                  <c:v>11.744999999999999</c:v>
                </c:pt>
                <c:pt idx="235">
                  <c:v>11.86</c:v>
                </c:pt>
                <c:pt idx="236">
                  <c:v>12.670833333333334</c:v>
                </c:pt>
                <c:pt idx="237">
                  <c:v>12.198333333333332</c:v>
                </c:pt>
                <c:pt idx="238">
                  <c:v>10.344166666666666</c:v>
                </c:pt>
                <c:pt idx="239">
                  <c:v>9.5424999999999986</c:v>
                </c:pt>
                <c:pt idx="240">
                  <c:v>9.3154166666666658</c:v>
                </c:pt>
                <c:pt idx="241">
                  <c:v>9.5424999999999986</c:v>
                </c:pt>
                <c:pt idx="242">
                  <c:v>10.3025</c:v>
                </c:pt>
                <c:pt idx="243">
                  <c:v>10.541666666666666</c:v>
                </c:pt>
                <c:pt idx="244">
                  <c:v>9.8370833333333323</c:v>
                </c:pt>
                <c:pt idx="245">
                  <c:v>10.123333333333335</c:v>
                </c:pt>
                <c:pt idx="246">
                  <c:v>10.410833333333334</c:v>
                </c:pt>
                <c:pt idx="247">
                  <c:v>10.143809523809525</c:v>
                </c:pt>
                <c:pt idx="248">
                  <c:v>10.518749999999999</c:v>
                </c:pt>
                <c:pt idx="249">
                  <c:v>9.7758333333333329</c:v>
                </c:pt>
                <c:pt idx="250">
                  <c:v>8.9849999999999994</c:v>
                </c:pt>
                <c:pt idx="251">
                  <c:v>9.4195833333333336</c:v>
                </c:pt>
                <c:pt idx="252">
                  <c:v>9.9533333333333331</c:v>
                </c:pt>
                <c:pt idx="253">
                  <c:v>10.155833333333335</c:v>
                </c:pt>
                <c:pt idx="254">
                  <c:v>11.112499999999999</c:v>
                </c:pt>
                <c:pt idx="255">
                  <c:v>12.105416666666668</c:v>
                </c:pt>
                <c:pt idx="256">
                  <c:v>12.065416666666666</c:v>
                </c:pt>
                <c:pt idx="257">
                  <c:v>10.541666666666666</c:v>
                </c:pt>
                <c:pt idx="258">
                  <c:v>10.84125</c:v>
                </c:pt>
                <c:pt idx="259">
                  <c:v>12.011666666666665</c:v>
                </c:pt>
                <c:pt idx="260">
                  <c:v>10.531666666666666</c:v>
                </c:pt>
                <c:pt idx="261">
                  <c:v>8.2874999999999996</c:v>
                </c:pt>
                <c:pt idx="262">
                  <c:v>8.0266666666666655</c:v>
                </c:pt>
                <c:pt idx="263">
                  <c:v>8.512083333333333</c:v>
                </c:pt>
                <c:pt idx="264">
                  <c:v>8.8204166666666666</c:v>
                </c:pt>
                <c:pt idx="265">
                  <c:v>8.7070833333333315</c:v>
                </c:pt>
                <c:pt idx="266">
                  <c:v>8.1654999999999998</c:v>
                </c:pt>
                <c:pt idx="267">
                  <c:v>7.4375</c:v>
                </c:pt>
                <c:pt idx="268">
                  <c:v>6.7937500000000002</c:v>
                </c:pt>
                <c:pt idx="269">
                  <c:v>6.757083333333334</c:v>
                </c:pt>
                <c:pt idx="270">
                  <c:v>7.3162500000000001</c:v>
                </c:pt>
                <c:pt idx="271">
                  <c:v>7.513749999999999</c:v>
                </c:pt>
                <c:pt idx="272">
                  <c:v>7.230833333333333</c:v>
                </c:pt>
                <c:pt idx="273">
                  <c:v>6.9424999999999999</c:v>
                </c:pt>
                <c:pt idx="274">
                  <c:v>6.5387500000000003</c:v>
                </c:pt>
                <c:pt idx="275">
                  <c:v>6.7399999999999993</c:v>
                </c:pt>
                <c:pt idx="276">
                  <c:v>7.3916666666666666</c:v>
                </c:pt>
                <c:pt idx="277">
                  <c:v>6.1308333333333325</c:v>
                </c:pt>
                <c:pt idx="278">
                  <c:v>6.4829166666666671</c:v>
                </c:pt>
                <c:pt idx="279">
                  <c:v>7.0079166666666666</c:v>
                </c:pt>
                <c:pt idx="280">
                  <c:v>6.8620833333333335</c:v>
                </c:pt>
                <c:pt idx="281">
                  <c:v>7.8908333333333331</c:v>
                </c:pt>
                <c:pt idx="282">
                  <c:v>8.0754166666666674</c:v>
                </c:pt>
                <c:pt idx="283">
                  <c:v>8.4408695652173904</c:v>
                </c:pt>
                <c:pt idx="284">
                  <c:v>8.6674999999999986</c:v>
                </c:pt>
                <c:pt idx="285">
                  <c:v>8.932500000000001</c:v>
                </c:pt>
                <c:pt idx="286">
                  <c:v>7.5616666666666665</c:v>
                </c:pt>
                <c:pt idx="287">
                  <c:v>6.5516666666666667</c:v>
                </c:pt>
                <c:pt idx="288">
                  <c:v>5.9491666666666667</c:v>
                </c:pt>
                <c:pt idx="289">
                  <c:v>5.8454166666666687</c:v>
                </c:pt>
                <c:pt idx="290">
                  <c:v>5.8620833333333335</c:v>
                </c:pt>
                <c:pt idx="291">
                  <c:v>5.625</c:v>
                </c:pt>
                <c:pt idx="292">
                  <c:v>5.9037499999999996</c:v>
                </c:pt>
                <c:pt idx="293">
                  <c:v>6.3966666666666656</c:v>
                </c:pt>
                <c:pt idx="294">
                  <c:v>6.2054166666666672</c:v>
                </c:pt>
                <c:pt idx="295">
                  <c:v>5.8024999999999993</c:v>
                </c:pt>
                <c:pt idx="296">
                  <c:v>5.4950000000000001</c:v>
                </c:pt>
                <c:pt idx="297">
                  <c:v>5.6595833333333339</c:v>
                </c:pt>
              </c:numCache>
            </c:numRef>
          </c:yVal>
          <c:smooth val="0"/>
        </c:ser>
        <c:dLbls>
          <c:spPr>
            <a:noFill/>
            <a:ln>
              <a:noFill/>
            </a:ln>
            <a:effectLst/>
          </c:spPr>
          <c:txPr>
            <a:bodyPr rot="0" spcFirstLastPara="1" vertOverflow="ellipsis" horzOverflow="overflow" wrap="square" anchor="ctr" anchorCtr="1">
              <a:spAutoFit/>
            </a:bodyPr>
            <a:lstStyle/>
            <a:p>
              <a:pPr algn="ctr" rtl="0">
                <a:defRPr lang="ja-JP" altLang="en-US" sz="900" kern="1200">
                  <a:solidFill>
                    <a:schemeClr val="tx1">
                      <a:lumMod val="75000"/>
                      <a:lumOff val="25000"/>
                    </a:schemeClr>
                  </a:solidFill>
                  <a:latin typeface="+mn-lt"/>
                  <a:ea typeface="+mn-ea"/>
                  <a:cs typeface="+mn-cs"/>
                </a:defRPr>
              </a:pPr>
              <a:endParaRPr lang="ja-JP" altLang="en-US" sz="900" kern="1200">
                <a:solidFill>
                  <a:schemeClr val="tx1">
                    <a:lumMod val="75000"/>
                    <a:lumOff val="25000"/>
                  </a:schemeClr>
                </a:solidFill>
                <a:latin typeface="+mn-lt"/>
                <a:ea typeface="+mn-ea"/>
                <a:cs typeface="+mn-cs"/>
              </a:endParaRPr>
            </a:p>
          </c:txPr>
          <c:showLegendKey val="0"/>
          <c:showVal val="0"/>
          <c:showCatName val="0"/>
          <c:showSerName val="0"/>
          <c:showPercent val="0"/>
          <c:showBubbleSize val="0"/>
        </c:dLbls>
        <c:axId val="3"/>
        <c:axId val="2"/>
      </c:scatterChart>
      <c:valAx>
        <c:axId val="3"/>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sz="900" kern="1200">
              <a:solidFill>
                <a:schemeClr val="tx1">
                  <a:lumMod val="65000"/>
                  <a:lumOff val="35000"/>
                </a:schemeClr>
              </a:solidFill>
              <a:latin typeface="+mn-lt"/>
              <a:ea typeface="+mn-ea"/>
              <a:cs typeface="+mn-cs"/>
            </a:endParaRPr>
          </a:p>
        </c:txPr>
        <c:crossAx val="2"/>
        <c:crosses val="autoZero"/>
      </c:valAx>
      <c:valAx>
        <c:axId val="2"/>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sz="900" kern="1200">
              <a:solidFill>
                <a:schemeClr val="tx1">
                  <a:lumMod val="65000"/>
                  <a:lumOff val="35000"/>
                </a:schemeClr>
              </a:solidFill>
              <a:latin typeface="+mn-lt"/>
              <a:ea typeface="+mn-ea"/>
              <a:cs typeface="+mn-cs"/>
            </a:endParaRPr>
          </a:p>
        </c:txPr>
        <c:crossAx val="3"/>
        <c:crosses val="autoZero"/>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vertOverflow="overflow" horzOverflow="overflow" anchor="ctr" anchorCtr="1"/>
    <a:lstStyle/>
    <a:p>
      <a:pPr algn="ctr" rtl="0">
        <a:defRPr lang="ja-JP" altLang="en-US"/>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施肥回次５回目の肥効発現の推移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'５回目'!$AQ$8:$AQ$127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'５回目'!$AV$8:$AV$127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施肥回次５回目の肥効発現の推移(総和)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'５回目'!$B$8:$B$127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'５回目'!$C$8:$C$127</c:f>
              <c:numCache>
                <c:formatCode xml:space="preserve">0.0000_ </c:formatCode>
                <c:ptCount val="120"/>
                <c:pt idx="0">
                  <c:v>0.58440856858407908</c:v>
                </c:pt>
                <c:pt idx="1">
                  <c:v>1.1146112639085162</c:v>
                </c:pt>
                <c:pt idx="2">
                  <c:v>1.6136060806019443</c:v>
                </c:pt>
                <c:pt idx="3">
                  <c:v>2.0662135021978072</c:v>
                </c:pt>
                <c:pt idx="4">
                  <c:v>2.4873112633667525</c:v>
                </c:pt>
                <c:pt idx="5">
                  <c:v>2.8798099899026526</c:v>
                </c:pt>
                <c:pt idx="6">
                  <c:v>3.2478210106495933</c:v>
                </c:pt>
                <c:pt idx="7">
                  <c:v>3.5907231712659917</c:v>
                </c:pt>
                <c:pt idx="8">
                  <c:v>3.8978612609155201</c:v>
                </c:pt>
                <c:pt idx="9">
                  <c:v>4.1781945692951554</c:v>
                </c:pt>
                <c:pt idx="10">
                  <c:v>4.4465711537828811</c:v>
                </c:pt>
                <c:pt idx="11">
                  <c:v>4.699988198428505</c:v>
                </c:pt>
                <c:pt idx="12">
                  <c:v>4.9312472210130744</c:v>
                </c:pt>
                <c:pt idx="13">
                  <c:v>5.1431634879071702</c:v>
                </c:pt>
                <c:pt idx="14">
                  <c:v>5.3401111178558018</c:v>
                </c:pt>
                <c:pt idx="15">
                  <c:v>5.5182532104550734</c:v>
                </c:pt>
                <c:pt idx="16">
                  <c:v>5.6850330769896722</c:v>
                </c:pt>
                <c:pt idx="17">
                  <c:v>5.8376606257332142</c:v>
                </c:pt>
                <c:pt idx="18">
                  <c:v>5.9796077231388836</c:v>
                </c:pt>
                <c:pt idx="19">
                  <c:v>6.1133709251167163</c:v>
                </c:pt>
                <c:pt idx="20">
                  <c:v>6.2408364011976669</c:v>
                </c:pt>
                <c:pt idx="21">
                  <c:v>6.3616804739230206</c:v>
                </c:pt>
                <c:pt idx="22">
                  <c:v>6.4732298455618924</c:v>
                </c:pt>
                <c:pt idx="23">
                  <c:v>6.5757402500912265</c:v>
                </c:pt>
                <c:pt idx="24">
                  <c:v>6.671997662244407</c:v>
                </c:pt>
                <c:pt idx="25">
                  <c:v>6.7616579305696938</c:v>
                </c:pt>
                <c:pt idx="26">
                  <c:v>6.8444981943427292</c:v>
                </c:pt>
                <c:pt idx="27">
                  <c:v>6.9223357396781084</c:v>
                </c:pt>
                <c:pt idx="28">
                  <c:v>6.9946131173090684</c:v>
                </c:pt>
                <c:pt idx="29">
                  <c:v>7.0629574735042988</c:v>
                </c:pt>
                <c:pt idx="30">
                  <c:v>7.1258209116479811</c:v>
                </c:pt>
                <c:pt idx="31">
                  <c:v>7.1830675920597153</c:v>
                </c:pt>
                <c:pt idx="32">
                  <c:v>7.2361067371950103</c:v>
                </c:pt>
                <c:pt idx="33">
                  <c:v>7.2844165563146674</c:v>
                </c:pt>
                <c:pt idx="34">
                  <c:v>7.3292687754762209</c:v>
                </c:pt>
                <c:pt idx="35">
                  <c:v>7.3707092854054839</c:v>
                </c:pt>
                <c:pt idx="36">
                  <c:v>7.4091551931524275</c:v>
                </c:pt>
                <c:pt idx="37">
                  <c:v>7.4445775489953494</c:v>
                </c:pt>
                <c:pt idx="38">
                  <c:v>7.4788717445355326</c:v>
                </c:pt>
                <c:pt idx="39">
                  <c:v>7.5109303587433205</c:v>
                </c:pt>
                <c:pt idx="40">
                  <c:v>7.540506706514206</c:v>
                </c:pt>
                <c:pt idx="41">
                  <c:v>7.5680925159000321</c:v>
                </c:pt>
                <c:pt idx="42">
                  <c:v>7.5934487703627838</c:v>
                </c:pt>
                <c:pt idx="43">
                  <c:v>7.6174595205107059</c:v>
                </c:pt>
                <c:pt idx="44">
                  <c:v>7.6400732923164822</c:v>
                </c:pt>
                <c:pt idx="45">
                  <c:v>7.6606681262918288</c:v>
                </c:pt>
                <c:pt idx="46">
                  <c:v>7.6801661700181327</c:v>
                </c:pt>
                <c:pt idx="47">
                  <c:v>7.6974509671072981</c:v>
                </c:pt>
                <c:pt idx="48">
                  <c:v>7.7135813071167396</c:v>
                </c:pt>
                <c:pt idx="49">
                  <c:v>7.7291963748415879</c:v>
                </c:pt>
                <c:pt idx="50">
                  <c:v>7.7438174115796956</c:v>
                </c:pt>
                <c:pt idx="51">
                  <c:v>7.7571403255443485</c:v>
                </c:pt>
                <c:pt idx="52">
                  <c:v>7.7696251666328138</c:v>
                </c:pt>
                <c:pt idx="53">
                  <c:v>7.7817109545066439</c:v>
                </c:pt>
                <c:pt idx="54">
                  <c:v>7.7929591931159603</c:v>
                </c:pt>
                <c:pt idx="55">
                  <c:v>7.8033656719366506</c:v>
                </c:pt>
                <c:pt idx="56">
                  <c:v>7.8133421969598862</c:v>
                </c:pt>
                <c:pt idx="57">
                  <c:v>7.8229423426596796</c:v>
                </c:pt>
                <c:pt idx="58">
                  <c:v>7.8318699491222326</c:v>
                </c:pt>
                <c:pt idx="59">
                  <c:v>7.8399603012003576</c:v>
                </c:pt>
                <c:pt idx="60">
                  <c:v>7.8474581804476378</c:v>
                </c:pt>
                <c:pt idx="61">
                  <c:v>7.8546553189318065</c:v>
                </c:pt>
                <c:pt idx="62">
                  <c:v>7.8607361853330149</c:v>
                </c:pt>
                <c:pt idx="63">
                  <c:v>7.8663298294896116</c:v>
                </c:pt>
                <c:pt idx="64">
                  <c:v>7.8719902283150329</c:v>
                </c:pt>
                <c:pt idx="65">
                  <c:v>7.8773993845363979</c:v>
                </c:pt>
                <c:pt idx="66">
                  <c:v>7.8824384969747445</c:v>
                </c:pt>
                <c:pt idx="67">
                  <c:v>7.8875233505157594</c:v>
                </c:pt>
                <c:pt idx="68">
                  <c:v>7.8922532471559714</c:v>
                </c:pt>
                <c:pt idx="69">
                  <c:v>7.896631815835339</c:v>
                </c:pt>
                <c:pt idx="70">
                  <c:v>7.9007847538293552</c:v>
                </c:pt>
                <c:pt idx="71">
                  <c:v>7.9046673649595753</c:v>
                </c:pt>
                <c:pt idx="72">
                  <c:v>7.9084369379033737</c:v>
                </c:pt>
                <c:pt idx="73">
                  <c:v>7.9120086769144153</c:v>
                </c:pt>
                <c:pt idx="74">
                  <c:v>7.9154737384559617</c:v>
                </c:pt>
                <c:pt idx="75">
                  <c:v>7.9187713147496286</c:v>
                </c:pt>
                <c:pt idx="76">
                  <c:v>7.9218488719383675</c:v>
                </c:pt>
                <c:pt idx="77">
                  <c:v>7.9247594966448833</c:v>
                </c:pt>
                <c:pt idx="78">
                  <c:v>7.9275344199019653</c:v>
                </c:pt>
                <c:pt idx="79">
                  <c:v>7.9301527278715698</c:v>
                </c:pt>
                <c:pt idx="80">
                  <c:v>7.9325813344342055</c:v>
                </c:pt>
                <c:pt idx="81">
                  <c:v>7.9348523270208382</c:v>
                </c:pt>
                <c:pt idx="82">
                  <c:v>7.9369404676326845</c:v>
                </c:pt>
                <c:pt idx="83">
                  <c:v>7.9389135590558597</c:v>
                </c:pt>
                <c:pt idx="84">
                  <c:v>7.9408216364176019</c:v>
                </c:pt>
                <c:pt idx="85">
                  <c:v>7.9425955036420497</c:v>
                </c:pt>
                <c:pt idx="86">
                  <c:v>7.9442789385392203</c:v>
                </c:pt>
                <c:pt idx="87">
                  <c:v>7.9458824724366073</c:v>
                </c:pt>
                <c:pt idx="88">
                  <c:v>7.9474637105273445</c:v>
                </c:pt>
                <c:pt idx="89">
                  <c:v>7.9489576959708153</c:v>
                </c:pt>
                <c:pt idx="90">
                  <c:v>7.9503081122471828</c:v>
                </c:pt>
                <c:pt idx="91">
                  <c:v>7.951570393523224</c:v>
                </c:pt>
                <c:pt idx="92">
                  <c:v>7.9527781199112679</c:v>
                </c:pt>
                <c:pt idx="93">
                  <c:v>7.953962610569608</c:v>
                </c:pt>
                <c:pt idx="94">
                  <c:v>7.955166462563394</c:v>
                </c:pt>
                <c:pt idx="95">
                  <c:v>7.956234618638625</c:v>
                </c:pt>
                <c:pt idx="96">
                  <c:v>7.9572191452539025</c:v>
                </c:pt>
                <c:pt idx="97">
                  <c:v>7.9581398492701174</c:v>
                </c:pt>
                <c:pt idx="98">
                  <c:v>7.9590531674751279</c:v>
                </c:pt>
                <c:pt idx="99">
                  <c:v>7.9599260304435164</c:v>
                </c:pt>
                <c:pt idx="100">
                  <c:v>7.9607775775412142</c:v>
                </c:pt>
                <c:pt idx="101">
                  <c:v>7.9615714470983727</c:v>
                </c:pt>
                <c:pt idx="102">
                  <c:v>7.9623099114872673</c:v>
                </c:pt>
                <c:pt idx="103">
                  <c:v>7.9629833545379158</c:v>
                </c:pt>
                <c:pt idx="104">
                  <c:v>7.9636162615949857</c:v>
                </c:pt>
                <c:pt idx="105">
                  <c:v>7.9642180585490117</c:v>
                </c:pt>
                <c:pt idx="106">
                  <c:v>7.9647829034670021</c:v>
                </c:pt>
                <c:pt idx="107">
                  <c:v>7.9653419552845959</c:v>
                </c:pt>
                <c:pt idx="108">
                  <c:v>7.9659033695687071</c:v>
                </c:pt>
                <c:pt idx="109">
                  <c:v>7.9664459949426289</c:v>
                </c:pt>
                <c:pt idx="110">
                  <c:v>7.9669618882964102</c:v>
                </c:pt>
                <c:pt idx="111">
                  <c:v>7.9674535012421268</c:v>
                </c:pt>
                <c:pt idx="112">
                  <c:v>7.9679321713600793</c:v>
                </c:pt>
                <c:pt idx="113">
                  <c:v>7.9684145318180963</c:v>
                </c:pt>
                <c:pt idx="114">
                  <c:v>7.9688784174184075</c:v>
                </c:pt>
                <c:pt idx="115">
                  <c:v>7.9692919485402474</c:v>
                </c:pt>
                <c:pt idx="116">
                  <c:v>7.9696828470775847</c:v>
                </c:pt>
                <c:pt idx="117">
                  <c:v>7.9700510340507309</c:v>
                </c:pt>
                <c:pt idx="118">
                  <c:v>7.970415155663229</c:v>
                </c:pt>
                <c:pt idx="119">
                  <c:v>7.9707422997062114</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施肥回次６回目の肥効発現の推移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'６回目'!$G$8:$G$127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'６回目'!$L$8:$L$127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施肥回次６回目の肥効発現の推移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'６回目'!$P$8:$P$127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'６回目'!$U$8:$U$127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施肥回次６回目の肥効発現の推移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'６回目'!$Y$8:$Y$127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'６回目'!$AD$8:$AD$127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施肥回次６回目の肥効発現の推移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'６回目'!$AH$8:$AH$127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'６回目'!$AM$8:$AM$127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施肥回次６回目の肥効発現の推移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'６回目'!$AQ$8:$AQ$127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'６回目'!$AV$8:$AV$127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施肥回次６回目の肥効発現の推移(総和)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'６回目'!$B$8:$B$127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'６回目'!$C$8:$C$127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施肥回次７回目の肥効発現の推移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'７回目'!$G$8:$G$127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'７回目'!$L$8:$L$127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施肥回次７回目の肥効発現の推移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'７回目'!$P$8:$P$127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'７回目'!$U$8:$U$127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ctr" anchorCtr="1"/>
          <a:lstStyle/>
          <a:p>
            <a:pPr algn="ctr" rtl="0">
              <a:defRPr lang="ja-JP" altLang="en-US" sz="1400" b="0" i="0" u="none" strike="noStrike" kern="1200" spc="0" baseline="0">
                <a:solidFill>
                  <a:schemeClr val="tx1">
                    <a:lumMod val="65000"/>
                    <a:lumOff val="35000"/>
                  </a:schemeClr>
                </a:solidFill>
                <a:latin typeface="+mn-lt"/>
                <a:ea typeface="+mn-ea"/>
                <a:cs typeface="+mn-cs"/>
              </a:defRPr>
            </a:pPr>
            <a:r>
              <a:rPr lang="ja-JP" altLang="en-US" sz="1400" b="0" i="0" u="none" strike="noStrike" kern="1200" spc="0" baseline="0">
                <a:solidFill>
                  <a:schemeClr val="tx1">
                    <a:lumMod val="65000"/>
                    <a:lumOff val="35000"/>
                  </a:schemeClr>
                </a:solidFill>
                <a:latin typeface="+mn-lt"/>
                <a:ea typeface="+mn-ea"/>
                <a:cs typeface="+mn-cs"/>
              </a:rPr>
              <a:t>グラフ タイトル</a:t>
            </a:r>
            <a:endParaRPr lang="ja-JP" altLang="en-US" sz="1400" b="0" i="0" u="none" strike="noStrike" kern="1200" spc="0" baseline="0">
              <a:solidFill>
                <a:schemeClr val="tx1">
                  <a:lumMod val="65000"/>
                  <a:lumOff val="35000"/>
                </a:schemeClr>
              </a:solidFill>
              <a:latin typeface="+mn-lt"/>
              <a:ea typeface="+mn-ea"/>
              <a:cs typeface="+mn-cs"/>
            </a:endParaRPr>
          </a:p>
        </c:rich>
      </c:tx>
      <c:layout/>
      <c:overlay val="0"/>
      <c:spPr>
        <a:noFill/>
        <a:ln>
          <a:noFill/>
        </a:ln>
        <a:effectLst/>
      </c:spPr>
    </c:title>
    <c:autoTitleDeleted val="0"/>
    <c:plotArea>
      <c:layout/>
      <c:barChart>
        <c:barDir val="col"/>
        <c:grouping val="clustered"/>
        <c:varyColors val="0"/>
        <c:ser>
          <c:idx val="0"/>
          <c:order val="0"/>
          <c:spPr>
            <a:solidFill>
              <a:schemeClr val="accent1"/>
            </a:solidFill>
            <a:ln>
              <a:noFill/>
            </a:ln>
            <a:effectLst/>
          </c:spPr>
          <c:invertIfNegative val="0"/>
          <c:cat>
            <c:numRef>
              <c:f>降水量!$E$2:$E$366</c:f>
              <c:numCache>
                <c:formatCode>m"月"d"日"</c:formatCode>
                <c:ptCount val="36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numCache>
            </c:numRef>
          </c:cat>
          <c:val>
            <c:numRef>
              <c:f>降水量!$F$2:$F$366</c:f>
              <c:numCache>
                <c:formatCode xml:space="preserve">0.00_ </c:formatCode>
                <c:ptCount val="365"/>
                <c:pt idx="0">
                  <c:v>0</c:v>
                </c:pt>
                <c:pt idx="1">
                  <c:v>0.7</c:v>
                </c:pt>
                <c:pt idx="2">
                  <c:v>0.4</c:v>
                </c:pt>
                <c:pt idx="3">
                  <c:v>0.2</c:v>
                </c:pt>
                <c:pt idx="4">
                  <c:v>0</c:v>
                </c:pt>
                <c:pt idx="5">
                  <c:v>7.4</c:v>
                </c:pt>
                <c:pt idx="6">
                  <c:v>0</c:v>
                </c:pt>
                <c:pt idx="7">
                  <c:v>0</c:v>
                </c:pt>
                <c:pt idx="8">
                  <c:v>0</c:v>
                </c:pt>
                <c:pt idx="9">
                  <c:v>0</c:v>
                </c:pt>
                <c:pt idx="10">
                  <c:v>1.8</c:v>
                </c:pt>
                <c:pt idx="11">
                  <c:v>1</c:v>
                </c:pt>
                <c:pt idx="12">
                  <c:v>1</c:v>
                </c:pt>
                <c:pt idx="13">
                  <c:v>4.9000000000000004</c:v>
                </c:pt>
                <c:pt idx="14">
                  <c:v>0.6</c:v>
                </c:pt>
                <c:pt idx="15">
                  <c:v>0.1</c:v>
                </c:pt>
                <c:pt idx="16">
                  <c:v>0</c:v>
                </c:pt>
                <c:pt idx="17">
                  <c:v>0.1</c:v>
                </c:pt>
                <c:pt idx="18">
                  <c:v>0.1</c:v>
                </c:pt>
                <c:pt idx="19">
                  <c:v>2.2999999999999998</c:v>
                </c:pt>
                <c:pt idx="20">
                  <c:v>4.0999999999999996</c:v>
                </c:pt>
                <c:pt idx="21">
                  <c:v>0</c:v>
                </c:pt>
                <c:pt idx="22">
                  <c:v>6.2</c:v>
                </c:pt>
                <c:pt idx="23">
                  <c:v>2.5</c:v>
                </c:pt>
                <c:pt idx="24">
                  <c:v>0.2</c:v>
                </c:pt>
                <c:pt idx="25">
                  <c:v>0.5</c:v>
                </c:pt>
                <c:pt idx="26">
                  <c:v>9.5</c:v>
                </c:pt>
                <c:pt idx="27">
                  <c:v>0.8</c:v>
                </c:pt>
                <c:pt idx="28">
                  <c:v>0</c:v>
                </c:pt>
                <c:pt idx="29">
                  <c:v>0</c:v>
                </c:pt>
                <c:pt idx="30">
                  <c:v>1</c:v>
                </c:pt>
                <c:pt idx="31">
                  <c:v>1.1000000000000001</c:v>
                </c:pt>
                <c:pt idx="32">
                  <c:v>7.7</c:v>
                </c:pt>
                <c:pt idx="33">
                  <c:v>0</c:v>
                </c:pt>
                <c:pt idx="34">
                  <c:v>1.5</c:v>
                </c:pt>
                <c:pt idx="35">
                  <c:v>3.3</c:v>
                </c:pt>
                <c:pt idx="36">
                  <c:v>0.5</c:v>
                </c:pt>
                <c:pt idx="37">
                  <c:v>0</c:v>
                </c:pt>
                <c:pt idx="38">
                  <c:v>0</c:v>
                </c:pt>
                <c:pt idx="39">
                  <c:v>0</c:v>
                </c:pt>
                <c:pt idx="40">
                  <c:v>6.6</c:v>
                </c:pt>
                <c:pt idx="41">
                  <c:v>0</c:v>
                </c:pt>
                <c:pt idx="42">
                  <c:v>2</c:v>
                </c:pt>
                <c:pt idx="43">
                  <c:v>5.5</c:v>
                </c:pt>
                <c:pt idx="44">
                  <c:v>0.3</c:v>
                </c:pt>
                <c:pt idx="45">
                  <c:v>17.8</c:v>
                </c:pt>
                <c:pt idx="46">
                  <c:v>0.7</c:v>
                </c:pt>
                <c:pt idx="47">
                  <c:v>0</c:v>
                </c:pt>
                <c:pt idx="48">
                  <c:v>0</c:v>
                </c:pt>
                <c:pt idx="49">
                  <c:v>14.1</c:v>
                </c:pt>
                <c:pt idx="50">
                  <c:v>2.7</c:v>
                </c:pt>
                <c:pt idx="51">
                  <c:v>1.8</c:v>
                </c:pt>
                <c:pt idx="52">
                  <c:v>6.5</c:v>
                </c:pt>
                <c:pt idx="53">
                  <c:v>4.3</c:v>
                </c:pt>
                <c:pt idx="54">
                  <c:v>0.5</c:v>
                </c:pt>
                <c:pt idx="55">
                  <c:v>3.1</c:v>
                </c:pt>
                <c:pt idx="56">
                  <c:v>0.9</c:v>
                </c:pt>
                <c:pt idx="57">
                  <c:v>0</c:v>
                </c:pt>
                <c:pt idx="58">
                  <c:v>0</c:v>
                </c:pt>
                <c:pt idx="59">
                  <c:v>3.1</c:v>
                </c:pt>
                <c:pt idx="60">
                  <c:v>8.3000000000000007</c:v>
                </c:pt>
                <c:pt idx="61">
                  <c:v>6.7</c:v>
                </c:pt>
                <c:pt idx="62">
                  <c:v>0.9</c:v>
                </c:pt>
                <c:pt idx="63">
                  <c:v>5</c:v>
                </c:pt>
                <c:pt idx="64">
                  <c:v>2.9</c:v>
                </c:pt>
                <c:pt idx="65">
                  <c:v>1.3</c:v>
                </c:pt>
                <c:pt idx="66">
                  <c:v>1.3</c:v>
                </c:pt>
                <c:pt idx="67">
                  <c:v>0</c:v>
                </c:pt>
                <c:pt idx="68">
                  <c:v>0</c:v>
                </c:pt>
                <c:pt idx="69">
                  <c:v>0.3</c:v>
                </c:pt>
                <c:pt idx="70">
                  <c:v>3.8</c:v>
                </c:pt>
                <c:pt idx="71">
                  <c:v>18.3</c:v>
                </c:pt>
                <c:pt idx="72">
                  <c:v>0.8</c:v>
                </c:pt>
                <c:pt idx="73">
                  <c:v>1.4</c:v>
                </c:pt>
                <c:pt idx="74">
                  <c:v>3.3</c:v>
                </c:pt>
                <c:pt idx="75">
                  <c:v>0.2</c:v>
                </c:pt>
                <c:pt idx="76">
                  <c:v>15</c:v>
                </c:pt>
                <c:pt idx="77">
                  <c:v>1.3</c:v>
                </c:pt>
                <c:pt idx="78">
                  <c:v>0.2</c:v>
                </c:pt>
                <c:pt idx="79">
                  <c:v>21</c:v>
                </c:pt>
                <c:pt idx="80">
                  <c:v>3.6</c:v>
                </c:pt>
                <c:pt idx="81">
                  <c:v>9.8000000000000007</c:v>
                </c:pt>
                <c:pt idx="82">
                  <c:v>4.0999999999999996</c:v>
                </c:pt>
                <c:pt idx="83">
                  <c:v>1.8</c:v>
                </c:pt>
                <c:pt idx="84">
                  <c:v>24.7</c:v>
                </c:pt>
                <c:pt idx="85">
                  <c:v>11.5</c:v>
                </c:pt>
                <c:pt idx="86">
                  <c:v>27.8</c:v>
                </c:pt>
                <c:pt idx="87">
                  <c:v>7.4</c:v>
                </c:pt>
                <c:pt idx="88">
                  <c:v>15.6</c:v>
                </c:pt>
                <c:pt idx="89">
                  <c:v>0</c:v>
                </c:pt>
                <c:pt idx="90">
                  <c:v>0.9</c:v>
                </c:pt>
                <c:pt idx="91">
                  <c:v>1.5</c:v>
                </c:pt>
                <c:pt idx="92">
                  <c:v>7.2</c:v>
                </c:pt>
                <c:pt idx="93">
                  <c:v>16</c:v>
                </c:pt>
                <c:pt idx="94">
                  <c:v>7.5</c:v>
                </c:pt>
                <c:pt idx="95">
                  <c:v>2</c:v>
                </c:pt>
                <c:pt idx="96">
                  <c:v>14.2</c:v>
                </c:pt>
                <c:pt idx="97">
                  <c:v>0.1</c:v>
                </c:pt>
                <c:pt idx="98">
                  <c:v>0.1</c:v>
                </c:pt>
                <c:pt idx="99">
                  <c:v>12.8</c:v>
                </c:pt>
                <c:pt idx="100">
                  <c:v>0.7</c:v>
                </c:pt>
                <c:pt idx="101">
                  <c:v>0</c:v>
                </c:pt>
                <c:pt idx="102">
                  <c:v>16.8</c:v>
                </c:pt>
                <c:pt idx="103">
                  <c:v>7.1</c:v>
                </c:pt>
                <c:pt idx="104">
                  <c:v>12.2</c:v>
                </c:pt>
                <c:pt idx="105">
                  <c:v>1</c:v>
                </c:pt>
                <c:pt idx="106">
                  <c:v>25.1</c:v>
                </c:pt>
                <c:pt idx="107">
                  <c:v>6.8</c:v>
                </c:pt>
                <c:pt idx="108">
                  <c:v>1</c:v>
                </c:pt>
                <c:pt idx="109">
                  <c:v>0</c:v>
                </c:pt>
                <c:pt idx="110">
                  <c:v>7.7</c:v>
                </c:pt>
                <c:pt idx="111">
                  <c:v>7.9</c:v>
                </c:pt>
                <c:pt idx="112">
                  <c:v>14.2</c:v>
                </c:pt>
                <c:pt idx="113">
                  <c:v>2.7</c:v>
                </c:pt>
                <c:pt idx="114">
                  <c:v>3</c:v>
                </c:pt>
                <c:pt idx="115">
                  <c:v>14</c:v>
                </c:pt>
                <c:pt idx="116">
                  <c:v>5.0999999999999996</c:v>
                </c:pt>
                <c:pt idx="117">
                  <c:v>2.9</c:v>
                </c:pt>
                <c:pt idx="118">
                  <c:v>23.3</c:v>
                </c:pt>
                <c:pt idx="119">
                  <c:v>4.0999999999999996</c:v>
                </c:pt>
                <c:pt idx="120">
                  <c:v>9.1</c:v>
                </c:pt>
                <c:pt idx="121">
                  <c:v>17.100000000000001</c:v>
                </c:pt>
                <c:pt idx="122">
                  <c:v>1.4</c:v>
                </c:pt>
                <c:pt idx="123">
                  <c:v>0</c:v>
                </c:pt>
                <c:pt idx="124">
                  <c:v>5.3</c:v>
                </c:pt>
                <c:pt idx="125">
                  <c:v>5.7</c:v>
                </c:pt>
                <c:pt idx="126">
                  <c:v>21.2</c:v>
                </c:pt>
                <c:pt idx="127">
                  <c:v>17.2</c:v>
                </c:pt>
                <c:pt idx="128">
                  <c:v>6</c:v>
                </c:pt>
                <c:pt idx="129">
                  <c:v>5</c:v>
                </c:pt>
                <c:pt idx="130">
                  <c:v>1.4</c:v>
                </c:pt>
                <c:pt idx="131">
                  <c:v>4.8</c:v>
                </c:pt>
                <c:pt idx="132">
                  <c:v>31.4</c:v>
                </c:pt>
                <c:pt idx="133">
                  <c:v>51.8</c:v>
                </c:pt>
                <c:pt idx="134">
                  <c:v>3.2</c:v>
                </c:pt>
                <c:pt idx="135">
                  <c:v>1.4</c:v>
                </c:pt>
                <c:pt idx="136">
                  <c:v>19.7</c:v>
                </c:pt>
                <c:pt idx="137">
                  <c:v>1.5</c:v>
                </c:pt>
                <c:pt idx="138">
                  <c:v>15.6</c:v>
                </c:pt>
                <c:pt idx="139">
                  <c:v>13.6</c:v>
                </c:pt>
                <c:pt idx="140">
                  <c:v>23</c:v>
                </c:pt>
                <c:pt idx="141">
                  <c:v>2.2999999999999998</c:v>
                </c:pt>
                <c:pt idx="142">
                  <c:v>5.8</c:v>
                </c:pt>
                <c:pt idx="143">
                  <c:v>3</c:v>
                </c:pt>
                <c:pt idx="144">
                  <c:v>7.6</c:v>
                </c:pt>
                <c:pt idx="145">
                  <c:v>1.2</c:v>
                </c:pt>
                <c:pt idx="146">
                  <c:v>21.2</c:v>
                </c:pt>
                <c:pt idx="147">
                  <c:v>8</c:v>
                </c:pt>
                <c:pt idx="148">
                  <c:v>16.7</c:v>
                </c:pt>
                <c:pt idx="149">
                  <c:v>4</c:v>
                </c:pt>
                <c:pt idx="150">
                  <c:v>4.5999999999999996</c:v>
                </c:pt>
                <c:pt idx="151">
                  <c:v>3.4</c:v>
                </c:pt>
                <c:pt idx="152">
                  <c:v>51.1</c:v>
                </c:pt>
                <c:pt idx="153">
                  <c:v>14</c:v>
                </c:pt>
                <c:pt idx="154">
                  <c:v>15.1</c:v>
                </c:pt>
                <c:pt idx="155">
                  <c:v>0.2</c:v>
                </c:pt>
                <c:pt idx="156">
                  <c:v>11.9</c:v>
                </c:pt>
                <c:pt idx="157">
                  <c:v>1.6</c:v>
                </c:pt>
                <c:pt idx="158">
                  <c:v>8.3000000000000007</c:v>
                </c:pt>
                <c:pt idx="159">
                  <c:v>19.5</c:v>
                </c:pt>
                <c:pt idx="160">
                  <c:v>11.8</c:v>
                </c:pt>
                <c:pt idx="161">
                  <c:v>17.600000000000001</c:v>
                </c:pt>
                <c:pt idx="162">
                  <c:v>4.8</c:v>
                </c:pt>
                <c:pt idx="163">
                  <c:v>0.4</c:v>
                </c:pt>
                <c:pt idx="164">
                  <c:v>13.6</c:v>
                </c:pt>
                <c:pt idx="165">
                  <c:v>7.6</c:v>
                </c:pt>
                <c:pt idx="166">
                  <c:v>5.4</c:v>
                </c:pt>
                <c:pt idx="167">
                  <c:v>2.6</c:v>
                </c:pt>
                <c:pt idx="168">
                  <c:v>1.3</c:v>
                </c:pt>
                <c:pt idx="169">
                  <c:v>35.1</c:v>
                </c:pt>
                <c:pt idx="170">
                  <c:v>0</c:v>
                </c:pt>
                <c:pt idx="171">
                  <c:v>9.1999999999999993</c:v>
                </c:pt>
                <c:pt idx="172">
                  <c:v>13.5</c:v>
                </c:pt>
                <c:pt idx="173">
                  <c:v>0.1</c:v>
                </c:pt>
                <c:pt idx="174">
                  <c:v>10.199999999999999</c:v>
                </c:pt>
                <c:pt idx="175">
                  <c:v>1.2</c:v>
                </c:pt>
                <c:pt idx="176">
                  <c:v>2.8</c:v>
                </c:pt>
                <c:pt idx="177">
                  <c:v>0</c:v>
                </c:pt>
                <c:pt idx="178">
                  <c:v>1.1000000000000001</c:v>
                </c:pt>
                <c:pt idx="179">
                  <c:v>22.7</c:v>
                </c:pt>
                <c:pt idx="180">
                  <c:v>1.2</c:v>
                </c:pt>
                <c:pt idx="181">
                  <c:v>28.6</c:v>
                </c:pt>
                <c:pt idx="182">
                  <c:v>35.700000000000003</c:v>
                </c:pt>
                <c:pt idx="183">
                  <c:v>9.6</c:v>
                </c:pt>
                <c:pt idx="184">
                  <c:v>6.8</c:v>
                </c:pt>
                <c:pt idx="185">
                  <c:v>10.4</c:v>
                </c:pt>
                <c:pt idx="186">
                  <c:v>3</c:v>
                </c:pt>
                <c:pt idx="187">
                  <c:v>0.8</c:v>
                </c:pt>
                <c:pt idx="188">
                  <c:v>7.1</c:v>
                </c:pt>
                <c:pt idx="189">
                  <c:v>26.4</c:v>
                </c:pt>
                <c:pt idx="190">
                  <c:v>1.6</c:v>
                </c:pt>
                <c:pt idx="191">
                  <c:v>0.5</c:v>
                </c:pt>
                <c:pt idx="192">
                  <c:v>1.5</c:v>
                </c:pt>
                <c:pt idx="193">
                  <c:v>9</c:v>
                </c:pt>
                <c:pt idx="194">
                  <c:v>3.1</c:v>
                </c:pt>
                <c:pt idx="195">
                  <c:v>20.100000000000001</c:v>
                </c:pt>
                <c:pt idx="196">
                  <c:v>17.7</c:v>
                </c:pt>
                <c:pt idx="197">
                  <c:v>17</c:v>
                </c:pt>
                <c:pt idx="198">
                  <c:v>0.4</c:v>
                </c:pt>
                <c:pt idx="199">
                  <c:v>8.1</c:v>
                </c:pt>
                <c:pt idx="200">
                  <c:v>0.1</c:v>
                </c:pt>
                <c:pt idx="201">
                  <c:v>0</c:v>
                </c:pt>
                <c:pt idx="202">
                  <c:v>4.5</c:v>
                </c:pt>
                <c:pt idx="203">
                  <c:v>0</c:v>
                </c:pt>
                <c:pt idx="204">
                  <c:v>0</c:v>
                </c:pt>
                <c:pt idx="205">
                  <c:v>0</c:v>
                </c:pt>
                <c:pt idx="206">
                  <c:v>6.2</c:v>
                </c:pt>
                <c:pt idx="207">
                  <c:v>0.6</c:v>
                </c:pt>
                <c:pt idx="208">
                  <c:v>1.9</c:v>
                </c:pt>
                <c:pt idx="209">
                  <c:v>21.5</c:v>
                </c:pt>
                <c:pt idx="210">
                  <c:v>0</c:v>
                </c:pt>
                <c:pt idx="211">
                  <c:v>0.4</c:v>
                </c:pt>
                <c:pt idx="212">
                  <c:v>1.4</c:v>
                </c:pt>
                <c:pt idx="213">
                  <c:v>2.4</c:v>
                </c:pt>
                <c:pt idx="214">
                  <c:v>4</c:v>
                </c:pt>
                <c:pt idx="215">
                  <c:v>0.3</c:v>
                </c:pt>
                <c:pt idx="216">
                  <c:v>0.2</c:v>
                </c:pt>
                <c:pt idx="217">
                  <c:v>10.4</c:v>
                </c:pt>
                <c:pt idx="218">
                  <c:v>5.2</c:v>
                </c:pt>
                <c:pt idx="219">
                  <c:v>7.6</c:v>
                </c:pt>
                <c:pt idx="220">
                  <c:v>18.7</c:v>
                </c:pt>
                <c:pt idx="221">
                  <c:v>2.2000000000000002</c:v>
                </c:pt>
                <c:pt idx="222">
                  <c:v>4</c:v>
                </c:pt>
                <c:pt idx="223">
                  <c:v>31.9</c:v>
                </c:pt>
                <c:pt idx="224">
                  <c:v>25.8</c:v>
                </c:pt>
                <c:pt idx="225">
                  <c:v>13.1</c:v>
                </c:pt>
                <c:pt idx="226">
                  <c:v>7</c:v>
                </c:pt>
                <c:pt idx="227">
                  <c:v>7.4</c:v>
                </c:pt>
                <c:pt idx="228">
                  <c:v>3.9</c:v>
                </c:pt>
                <c:pt idx="229">
                  <c:v>4.8</c:v>
                </c:pt>
                <c:pt idx="230">
                  <c:v>8.8000000000000007</c:v>
                </c:pt>
                <c:pt idx="231">
                  <c:v>14.6</c:v>
                </c:pt>
                <c:pt idx="232">
                  <c:v>1.4</c:v>
                </c:pt>
                <c:pt idx="233">
                  <c:v>0.8</c:v>
                </c:pt>
                <c:pt idx="234">
                  <c:v>12.2</c:v>
                </c:pt>
                <c:pt idx="235">
                  <c:v>21.7</c:v>
                </c:pt>
                <c:pt idx="236">
                  <c:v>4.5999999999999996</c:v>
                </c:pt>
                <c:pt idx="237">
                  <c:v>21.1</c:v>
                </c:pt>
                <c:pt idx="238">
                  <c:v>2.4</c:v>
                </c:pt>
                <c:pt idx="239">
                  <c:v>39.4</c:v>
                </c:pt>
                <c:pt idx="240">
                  <c:v>17.399999999999999</c:v>
                </c:pt>
                <c:pt idx="241">
                  <c:v>25.3</c:v>
                </c:pt>
                <c:pt idx="242">
                  <c:v>9.6</c:v>
                </c:pt>
                <c:pt idx="243">
                  <c:v>41.6</c:v>
                </c:pt>
                <c:pt idx="244">
                  <c:v>6</c:v>
                </c:pt>
                <c:pt idx="245">
                  <c:v>6</c:v>
                </c:pt>
                <c:pt idx="246">
                  <c:v>12.7</c:v>
                </c:pt>
                <c:pt idx="247">
                  <c:v>44.3</c:v>
                </c:pt>
                <c:pt idx="248">
                  <c:v>5.7</c:v>
                </c:pt>
                <c:pt idx="249">
                  <c:v>8.6999999999999993</c:v>
                </c:pt>
                <c:pt idx="250">
                  <c:v>18.600000000000001</c:v>
                </c:pt>
                <c:pt idx="251">
                  <c:v>8.5</c:v>
                </c:pt>
                <c:pt idx="252">
                  <c:v>1</c:v>
                </c:pt>
                <c:pt idx="253">
                  <c:v>5.9</c:v>
                </c:pt>
                <c:pt idx="254">
                  <c:v>6.2</c:v>
                </c:pt>
                <c:pt idx="255">
                  <c:v>14.1</c:v>
                </c:pt>
                <c:pt idx="256">
                  <c:v>1.4</c:v>
                </c:pt>
                <c:pt idx="257">
                  <c:v>4.0999999999999996</c:v>
                </c:pt>
                <c:pt idx="258">
                  <c:v>5.5</c:v>
                </c:pt>
                <c:pt idx="259">
                  <c:v>4.2</c:v>
                </c:pt>
                <c:pt idx="260">
                  <c:v>21.4</c:v>
                </c:pt>
                <c:pt idx="261">
                  <c:v>2</c:v>
                </c:pt>
                <c:pt idx="262">
                  <c:v>1.2</c:v>
                </c:pt>
                <c:pt idx="263">
                  <c:v>7.8</c:v>
                </c:pt>
                <c:pt idx="264">
                  <c:v>6.6</c:v>
                </c:pt>
                <c:pt idx="265">
                  <c:v>45.1</c:v>
                </c:pt>
                <c:pt idx="266">
                  <c:v>12.8</c:v>
                </c:pt>
                <c:pt idx="267">
                  <c:v>0</c:v>
                </c:pt>
                <c:pt idx="268">
                  <c:v>2.2999999999999998</c:v>
                </c:pt>
                <c:pt idx="269">
                  <c:v>0</c:v>
                </c:pt>
                <c:pt idx="270">
                  <c:v>0.8</c:v>
                </c:pt>
                <c:pt idx="271">
                  <c:v>1.7</c:v>
                </c:pt>
                <c:pt idx="272">
                  <c:v>0.9</c:v>
                </c:pt>
                <c:pt idx="273">
                  <c:v>5.7</c:v>
                </c:pt>
                <c:pt idx="274">
                  <c:v>0</c:v>
                </c:pt>
                <c:pt idx="275">
                  <c:v>3.3</c:v>
                </c:pt>
                <c:pt idx="276">
                  <c:v>20</c:v>
                </c:pt>
                <c:pt idx="277">
                  <c:v>6.1</c:v>
                </c:pt>
                <c:pt idx="278">
                  <c:v>5.8</c:v>
                </c:pt>
                <c:pt idx="279">
                  <c:v>4.2</c:v>
                </c:pt>
                <c:pt idx="280">
                  <c:v>1.2</c:v>
                </c:pt>
                <c:pt idx="281">
                  <c:v>8.3000000000000007</c:v>
                </c:pt>
                <c:pt idx="282">
                  <c:v>9.9</c:v>
                </c:pt>
                <c:pt idx="283">
                  <c:v>1.1000000000000001</c:v>
                </c:pt>
                <c:pt idx="284">
                  <c:v>0.1</c:v>
                </c:pt>
                <c:pt idx="285">
                  <c:v>4.8</c:v>
                </c:pt>
                <c:pt idx="286">
                  <c:v>2.6</c:v>
                </c:pt>
                <c:pt idx="287">
                  <c:v>11.9</c:v>
                </c:pt>
                <c:pt idx="288">
                  <c:v>0.7</c:v>
                </c:pt>
                <c:pt idx="289">
                  <c:v>0.6</c:v>
                </c:pt>
                <c:pt idx="290">
                  <c:v>0.8</c:v>
                </c:pt>
                <c:pt idx="291">
                  <c:v>4</c:v>
                </c:pt>
                <c:pt idx="292">
                  <c:v>0.5</c:v>
                </c:pt>
                <c:pt idx="293">
                  <c:v>0.2</c:v>
                </c:pt>
                <c:pt idx="294">
                  <c:v>4.5</c:v>
                </c:pt>
                <c:pt idx="295">
                  <c:v>0.3</c:v>
                </c:pt>
                <c:pt idx="296">
                  <c:v>8.4</c:v>
                </c:pt>
                <c:pt idx="297">
                  <c:v>3.5</c:v>
                </c:pt>
                <c:pt idx="298">
                  <c:v>0.4</c:v>
                </c:pt>
                <c:pt idx="299">
                  <c:v>0</c:v>
                </c:pt>
                <c:pt idx="300">
                  <c:v>0.4</c:v>
                </c:pt>
                <c:pt idx="301">
                  <c:v>0.9</c:v>
                </c:pt>
                <c:pt idx="302">
                  <c:v>6.3</c:v>
                </c:pt>
                <c:pt idx="303">
                  <c:v>16.899999999999999</c:v>
                </c:pt>
                <c:pt idx="304">
                  <c:v>0</c:v>
                </c:pt>
                <c:pt idx="305">
                  <c:v>1.8</c:v>
                </c:pt>
                <c:pt idx="306">
                  <c:v>8.1</c:v>
                </c:pt>
                <c:pt idx="307">
                  <c:v>0</c:v>
                </c:pt>
                <c:pt idx="308">
                  <c:v>0</c:v>
                </c:pt>
                <c:pt idx="309">
                  <c:v>3.9</c:v>
                </c:pt>
                <c:pt idx="310">
                  <c:v>5.6</c:v>
                </c:pt>
                <c:pt idx="311">
                  <c:v>0</c:v>
                </c:pt>
                <c:pt idx="312">
                  <c:v>10.6</c:v>
                </c:pt>
                <c:pt idx="313">
                  <c:v>4.5999999999999996</c:v>
                </c:pt>
                <c:pt idx="314">
                  <c:v>0</c:v>
                </c:pt>
                <c:pt idx="315">
                  <c:v>0.7</c:v>
                </c:pt>
                <c:pt idx="316">
                  <c:v>4.4000000000000004</c:v>
                </c:pt>
                <c:pt idx="317">
                  <c:v>0</c:v>
                </c:pt>
                <c:pt idx="318">
                  <c:v>0</c:v>
                </c:pt>
                <c:pt idx="319">
                  <c:v>0.7</c:v>
                </c:pt>
                <c:pt idx="320">
                  <c:v>9.3000000000000007</c:v>
                </c:pt>
                <c:pt idx="321">
                  <c:v>0</c:v>
                </c:pt>
                <c:pt idx="322">
                  <c:v>0</c:v>
                </c:pt>
                <c:pt idx="323">
                  <c:v>0.8</c:v>
                </c:pt>
                <c:pt idx="324">
                  <c:v>5.6</c:v>
                </c:pt>
                <c:pt idx="325">
                  <c:v>7.8</c:v>
                </c:pt>
                <c:pt idx="326">
                  <c:v>5.7</c:v>
                </c:pt>
                <c:pt idx="327">
                  <c:v>0</c:v>
                </c:pt>
                <c:pt idx="328">
                  <c:v>0.1</c:v>
                </c:pt>
                <c:pt idx="329">
                  <c:v>0.2</c:v>
                </c:pt>
                <c:pt idx="330">
                  <c:v>18</c:v>
                </c:pt>
                <c:pt idx="331">
                  <c:v>3.4</c:v>
                </c:pt>
                <c:pt idx="332">
                  <c:v>10.5</c:v>
                </c:pt>
                <c:pt idx="333">
                  <c:v>2.4</c:v>
                </c:pt>
                <c:pt idx="334">
                  <c:v>7.7</c:v>
                </c:pt>
                <c:pt idx="335">
                  <c:v>0</c:v>
                </c:pt>
                <c:pt idx="336">
                  <c:v>0</c:v>
                </c:pt>
                <c:pt idx="337">
                  <c:v>0</c:v>
                </c:pt>
                <c:pt idx="338">
                  <c:v>0.2</c:v>
                </c:pt>
                <c:pt idx="339">
                  <c:v>0.4</c:v>
                </c:pt>
                <c:pt idx="340">
                  <c:v>0.6</c:v>
                </c:pt>
                <c:pt idx="341">
                  <c:v>1</c:v>
                </c:pt>
                <c:pt idx="342">
                  <c:v>0</c:v>
                </c:pt>
                <c:pt idx="343">
                  <c:v>0</c:v>
                </c:pt>
                <c:pt idx="344">
                  <c:v>1.6</c:v>
                </c:pt>
                <c:pt idx="345">
                  <c:v>3.7</c:v>
                </c:pt>
                <c:pt idx="346">
                  <c:v>2</c:v>
                </c:pt>
                <c:pt idx="347">
                  <c:v>2.6</c:v>
                </c:pt>
                <c:pt idx="348">
                  <c:v>4.5999999999999996</c:v>
                </c:pt>
                <c:pt idx="349">
                  <c:v>0.7</c:v>
                </c:pt>
                <c:pt idx="350">
                  <c:v>7.2</c:v>
                </c:pt>
                <c:pt idx="351">
                  <c:v>0</c:v>
                </c:pt>
                <c:pt idx="352">
                  <c:v>0</c:v>
                </c:pt>
                <c:pt idx="353">
                  <c:v>3</c:v>
                </c:pt>
                <c:pt idx="354">
                  <c:v>3.6</c:v>
                </c:pt>
                <c:pt idx="355">
                  <c:v>4.4000000000000004</c:v>
                </c:pt>
                <c:pt idx="356">
                  <c:v>0</c:v>
                </c:pt>
                <c:pt idx="357">
                  <c:v>2.1</c:v>
                </c:pt>
                <c:pt idx="358">
                  <c:v>1.3</c:v>
                </c:pt>
                <c:pt idx="359">
                  <c:v>0</c:v>
                </c:pt>
                <c:pt idx="360">
                  <c:v>0</c:v>
                </c:pt>
                <c:pt idx="361">
                  <c:v>0</c:v>
                </c:pt>
                <c:pt idx="362">
                  <c:v>0</c:v>
                </c:pt>
                <c:pt idx="363">
                  <c:v>0</c:v>
                </c:pt>
                <c:pt idx="364">
                  <c:v>3</c:v>
                </c:pt>
              </c:numCache>
            </c:numRef>
          </c:val>
        </c:ser>
        <c:dLbls>
          <c:spPr>
            <a:noFill/>
            <a:ln>
              <a:noFill/>
            </a:ln>
            <a:effectLst/>
          </c:spPr>
          <c:txPr>
            <a:bodyPr rot="0" spcFirstLastPara="1" vertOverflow="ellipsis" horzOverflow="overflow" wrap="square" anchor="ctr" anchorCtr="1">
              <a:spAutoFit/>
            </a:bodyPr>
            <a:lstStyle/>
            <a:p>
              <a:pPr algn="ctr" rtl="0">
                <a:defRPr lang="ja-JP" altLang="en-US" sz="900" kern="1200">
                  <a:solidFill>
                    <a:schemeClr val="tx1">
                      <a:lumMod val="75000"/>
                      <a:lumOff val="25000"/>
                    </a:schemeClr>
                  </a:solidFill>
                  <a:latin typeface="+mn-lt"/>
                  <a:ea typeface="+mn-ea"/>
                  <a:cs typeface="+mn-cs"/>
                </a:defRPr>
              </a:pPr>
              <a:endParaRPr lang="ja-JP" altLang="en-US" sz="900" kern="1200">
                <a:solidFill>
                  <a:schemeClr val="tx1">
                    <a:lumMod val="75000"/>
                    <a:lumOff val="25000"/>
                  </a:schemeClr>
                </a:solidFill>
                <a:latin typeface="+mn-lt"/>
                <a:ea typeface="+mn-ea"/>
                <a:cs typeface="+mn-cs"/>
              </a:endParaRPr>
            </a:p>
          </c:txPr>
          <c:showLegendKey val="0"/>
          <c:showVal val="0"/>
          <c:showCatName val="0"/>
          <c:showSerName val="0"/>
          <c:showPercent val="0"/>
          <c:showBubbleSize val="0"/>
        </c:dLbls>
        <c:gapWidth val="150"/>
        <c:overlap val="0"/>
        <c:axId val="1"/>
        <c:axId val="2"/>
      </c:barChart>
      <c:dateAx>
        <c:axId val="1"/>
        <c:scaling>
          <c:orientation val="minMax"/>
        </c:scaling>
        <c:delete val="0"/>
        <c:axPos val="b"/>
        <c:numFmt formatCode="0.00_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sz="900" kern="1200">
              <a:solidFill>
                <a:schemeClr val="tx1">
                  <a:lumMod val="65000"/>
                  <a:lumOff val="35000"/>
                </a:schemeClr>
              </a:solidFill>
              <a:latin typeface="+mn-lt"/>
              <a:ea typeface="+mn-ea"/>
              <a:cs typeface="+mn-cs"/>
            </a:endParaRPr>
          </a:p>
        </c:txPr>
        <c:crossAx val="2"/>
        <c:crosses val="autoZero"/>
        <c:auto val="1"/>
        <c:lblOffset val="100"/>
      </c:dateAx>
      <c:valAx>
        <c:axId val="2"/>
        <c:scaling>
          <c:orientation val="minMax"/>
        </c:scaling>
        <c:delete val="0"/>
        <c:axPos val="l"/>
        <c:majorGridlines>
          <c:spPr>
            <a:noFill/>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a:noFill/>
          </a:ln>
          <a:effectLst/>
        </c:spPr>
        <c:txPr>
          <a:bodyPr rot="-60000000" spcFirstLastPara="1" vertOverflow="ellipsis" horzOverflow="overflow" wrap="square" anchor="ctr" anchorCtr="1"/>
          <a:lstStyle/>
          <a:p>
            <a:pPr algn="ctr" rtl="0">
              <a:defRPr lang="ja-JP" altLang="en-US" sz="900" kern="1200">
                <a:solidFill>
                  <a:schemeClr val="tx1">
                    <a:lumMod val="65000"/>
                    <a:lumOff val="35000"/>
                  </a:schemeClr>
                </a:solidFill>
                <a:latin typeface="+mn-lt"/>
                <a:ea typeface="+mn-ea"/>
                <a:cs typeface="+mn-cs"/>
              </a:defRPr>
            </a:pPr>
            <a:endParaRPr lang="ja-JP" altLang="en-US" sz="900" kern="1200">
              <a:solidFill>
                <a:schemeClr val="tx1">
                  <a:lumMod val="65000"/>
                  <a:lumOff val="35000"/>
                </a:schemeClr>
              </a:solidFill>
              <a:latin typeface="+mn-lt"/>
              <a:ea typeface="+mn-ea"/>
              <a:cs typeface="+mn-cs"/>
            </a:endParaRPr>
          </a:p>
        </c:txPr>
        <c:crossAx val="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vertOverflow="overflow" horzOverflow="overflow" anchor="ctr" anchorCtr="1"/>
    <a:lstStyle/>
    <a:p>
      <a:pPr algn="ctr" rtl="0">
        <a:defRPr lang="ja-JP" altLang="en-US"/>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施肥回次７回目の肥効発現の推移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'７回目'!$Y$8:$Y$127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'７回目'!$AD$8:$AD$127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施肥回次７回目の肥効発現の推移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'７回目'!$AH$8:$AH$127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'７回目'!$AM$8:$AM$127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施肥回次７回目の肥効発現の推移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'７回目'!$AQ$8:$AQ$127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'７回目'!$AV$8:$AV$127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施肥回次７回目の肥効発現の推移(総和)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'７回目'!$B$8:$B$127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'７回目'!$C$8:$C$127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施肥回次８回目の肥効発現の推移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'８回目'!$G$8:$G$127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'８回目'!$L$8:$L$127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施肥回次８回目の肥効発現の推移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'８回目'!$P$8:$P$127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'８回目'!$U$8:$U$127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施肥回次８回目の肥効発現の推移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'８回目'!$Y$8:$Y$127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'８回目'!$AD$8:$AD$127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施肥回次８回目の肥効発現の推移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'８回目'!$AH$8:$AH$127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'８回目'!$AM$8:$AM$127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施肥回次８回目の肥効発現の推移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1693121693"/>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'８回目'!$AQ$8:$AQ$127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'８回目'!$AV$8:$AV$127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67019400351"/>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施肥回次８回目の肥効発現の推移(総和)</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693120842132744"/>
          <c:y val="0.90384615384615385"/>
        </c:manualLayout>
      </c:layout>
      <c:overlay val="0"/>
      <c:spPr>
        <a:noFill/>
        <a:ln>
          <a:noFill/>
        </a:ln>
        <a:effectLst/>
      </c:spPr>
    </c:title>
    <c:autoTitleDeleted val="0"/>
    <c:plotArea>
      <c:layout>
        <c:manualLayout>
          <c:layoutTarget val="inner"/>
          <c:xMode val="edge"/>
          <c:yMode val="edge"/>
          <c:x val="0.16402116402116401"/>
          <c:y val="4.6703296703296704e-002"/>
          <c:w val="0.78130511463844798"/>
          <c:h val="0.65384615384615385"/>
        </c:manualLayout>
      </c:layout>
      <c:scatterChart>
        <c:scatterStyle val="marker"/>
        <c:varyColors val="0"/>
        <c:ser>
          <c:idx val="0"/>
          <c:order val="0"/>
          <c:spPr>
            <a:noFill/>
            <a:ln w="19050">
              <a:solidFill>
                <a:schemeClr val="tx1"/>
              </a:solidFill>
              <a:prstDash val="sysDot"/>
            </a:ln>
            <a:effectLst/>
          </c:spPr>
          <c:marker>
            <c:symbol val="none"/>
          </c:marker>
          <c:xVal>
            <c:numRef>
              <c:f>'８回目'!$B$8:$B$127</c:f>
              <c:numCache>
                <c:formatCode>General</c:formatCode>
                <c:ptCount val="1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'８回目'!$C$8:$C$127</c:f>
              <c:numCache>
                <c:formatCode xml:space="preserve">0.0000_ </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title>
          <c:tx>
            <c:rich>
              <a:bodyPr rot="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施肥後経過日数（日）</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33686055672881032"/>
              <c:y val="0.80769230769230771"/>
            </c:manualLayout>
          </c:layout>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4.6619394600541719e-007"/>
              <c:y val="3.6053185659484871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年間施肥の肥効発現の推移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24689155634635046"/>
          <c:y val="0.8936170212765957"/>
        </c:manualLayout>
      </c:layout>
      <c:overlay val="0"/>
      <c:spPr>
        <a:noFill/>
        <a:ln>
          <a:noFill/>
        </a:ln>
        <a:effectLst/>
      </c:spPr>
    </c:title>
    <c:autoTitleDeleted val="0"/>
    <c:plotArea>
      <c:layout>
        <c:manualLayout>
          <c:layoutTarget val="inner"/>
          <c:xMode val="edge"/>
          <c:yMode val="edge"/>
          <c:x val="0.16341030195381884"/>
          <c:y val="4.5592705167173252e-002"/>
          <c:w val="0.78152753108348139"/>
          <c:h val="0.70516717325227962"/>
        </c:manualLayout>
      </c:layout>
      <c:scatterChart>
        <c:scatterStyle val="marker"/>
        <c:varyColors val="0"/>
        <c:ser>
          <c:idx val="0"/>
          <c:order val="0"/>
          <c:tx>
            <c:v>年間合計</c:v>
          </c:tx>
          <c:spPr>
            <a:noFill/>
            <a:ln w="19050">
              <a:solidFill>
                <a:schemeClr val="tx1"/>
              </a:solidFill>
              <a:prstDash val="sysDot"/>
            </a:ln>
            <a:effectLst/>
          </c:spPr>
          <c:marker>
            <c:symbol val="none"/>
          </c:marker>
          <c:xVal>
            <c:numRef>
              <c:f>年間!$A$4:$A$369</c:f>
              <c:numCache>
                <c:formatCode>m"月"d"日"</c:formatCode>
                <c:ptCount val="36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numCache>
            </c:numRef>
          </c:xVal>
          <c:yVal>
            <c:numRef>
              <c:f>年間!$C$4:$C$369</c:f>
              <c:numCache>
                <c:formatCode xml:space="preserve">0.0000_ </c:formatCode>
                <c:ptCount val="3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0.13300942310405794</c:v>
                </c:pt>
                <c:pt idx="41">
                  <c:v>0.27143011344974793</c:v>
                </c:pt>
                <c:pt idx="42">
                  <c:v>0.41283023801512841</c:v>
                </c:pt>
                <c:pt idx="43">
                  <c:v>0.5533919663777408</c:v>
                </c:pt>
                <c:pt idx="44">
                  <c:v>0.6879879818685537</c:v>
                </c:pt>
                <c:pt idx="45">
                  <c:v>0.82222028445960593</c:v>
                </c:pt>
                <c:pt idx="46">
                  <c:v>0.94567150470208239</c:v>
                </c:pt>
                <c:pt idx="47">
                  <c:v>1.0585970334982111</c:v>
                </c:pt>
                <c:pt idx="48">
                  <c:v>1.1723757847023026</c:v>
                </c:pt>
                <c:pt idx="49">
                  <c:v>1.2924862843685532</c:v>
                </c:pt>
                <c:pt idx="50">
                  <c:v>1.4122833839864604</c:v>
                </c:pt>
                <c:pt idx="51">
                  <c:v>1.5228278154674768</c:v>
                </c:pt>
                <c:pt idx="52">
                  <c:v>1.6303446379011857</c:v>
                </c:pt>
                <c:pt idx="53">
                  <c:v>1.7335860282288875</c:v>
                </c:pt>
                <c:pt idx="54">
                  <c:v>1.8311153736741237</c:v>
                </c:pt>
                <c:pt idx="55">
                  <c:v>1.9295531186614698</c:v>
                </c:pt>
                <c:pt idx="56">
                  <c:v>2.0287464281321084</c:v>
                </c:pt>
                <c:pt idx="57">
                  <c:v>2.1289941242309256</c:v>
                </c:pt>
                <c:pt idx="58">
                  <c:v>2.2304316311832304</c:v>
                </c:pt>
                <c:pt idx="59">
                  <c:v>2.3362440149590058</c:v>
                </c:pt>
                <c:pt idx="60">
                  <c:v>2.4424831533867133</c:v>
                </c:pt>
                <c:pt idx="61">
                  <c:v>2.5337052917822946</c:v>
                </c:pt>
                <c:pt idx="62">
                  <c:v>2.6212813031867528</c:v>
                </c:pt>
                <c:pt idx="63">
                  <c:v>2.7141979985135203</c:v>
                </c:pt>
                <c:pt idx="64">
                  <c:v>2.8045811919583783</c:v>
                </c:pt>
                <c:pt idx="65">
                  <c:v>2.8915208072566747</c:v>
                </c:pt>
                <c:pt idx="66">
                  <c:v>2.9762330294743515</c:v>
                </c:pt>
                <c:pt idx="67">
                  <c:v>3.0627239977464815</c:v>
                </c:pt>
                <c:pt idx="68">
                  <c:v>3.1492485141001012</c:v>
                </c:pt>
                <c:pt idx="69">
                  <c:v>3.2336909947771959</c:v>
                </c:pt>
                <c:pt idx="70">
                  <c:v>3.3201349330333505</c:v>
                </c:pt>
                <c:pt idx="71">
                  <c:v>3.4049089136998738</c:v>
                </c:pt>
                <c:pt idx="72">
                  <c:v>3.4870785799949466</c:v>
                </c:pt>
                <c:pt idx="73">
                  <c:v>3.5657402811008505</c:v>
                </c:pt>
                <c:pt idx="74">
                  <c:v>3.6458529971314317</c:v>
                </c:pt>
                <c:pt idx="75">
                  <c:v>3.7243648497999851</c:v>
                </c:pt>
                <c:pt idx="76">
                  <c:v>3.7964960786168378</c:v>
                </c:pt>
                <c:pt idx="77">
                  <c:v>3.8650995725959603</c:v>
                </c:pt>
                <c:pt idx="78">
                  <c:v>4.2908959115517584</c:v>
                </c:pt>
                <c:pt idx="79">
                  <c:v>4.7124945051045035</c:v>
                </c:pt>
                <c:pt idx="80">
                  <c:v>5.1030038179629411</c:v>
                </c:pt>
                <c:pt idx="81">
                  <c:v>5.4790909125362184</c:v>
                </c:pt>
                <c:pt idx="82">
                  <c:v>5.8591755170592652</c:v>
                </c:pt>
                <c:pt idx="83">
                  <c:v>6.2165068873624403</c:v>
                </c:pt>
                <c:pt idx="84">
                  <c:v>6.569624326323007</c:v>
                </c:pt>
                <c:pt idx="85">
                  <c:v>6.9013662639527382</c:v>
                </c:pt>
                <c:pt idx="86">
                  <c:v>7.218157508770588</c:v>
                </c:pt>
                <c:pt idx="87">
                  <c:v>7.5087344005760794</c:v>
                </c:pt>
                <c:pt idx="88">
                  <c:v>7.7909008134253845</c:v>
                </c:pt>
                <c:pt idx="89">
                  <c:v>8.0582964445765022</c:v>
                </c:pt>
                <c:pt idx="90">
                  <c:v>8.3101128925601913</c:v>
                </c:pt>
                <c:pt idx="91">
                  <c:v>8.5511330838202788</c:v>
                </c:pt>
                <c:pt idx="92">
                  <c:v>8.7691197808602084</c:v>
                </c:pt>
                <c:pt idx="93">
                  <c:v>8.97907465246751</c:v>
                </c:pt>
                <c:pt idx="94">
                  <c:v>9.1852336006677646</c:v>
                </c:pt>
                <c:pt idx="95">
                  <c:v>9.3757601907578145</c:v>
                </c:pt>
                <c:pt idx="96">
                  <c:v>9.5630323338819938</c:v>
                </c:pt>
                <c:pt idx="97">
                  <c:v>9.7412731782415065</c:v>
                </c:pt>
                <c:pt idx="98">
                  <c:v>9.9086717694409607</c:v>
                </c:pt>
                <c:pt idx="99">
                  <c:v>10.071653118763701</c:v>
                </c:pt>
                <c:pt idx="100">
                  <c:v>10.227642805927228</c:v>
                </c:pt>
                <c:pt idx="101">
                  <c:v>10.378675211711347</c:v>
                </c:pt>
                <c:pt idx="102">
                  <c:v>10.518056504542368</c:v>
                </c:pt>
                <c:pt idx="103">
                  <c:v>10.653602518494157</c:v>
                </c:pt>
                <c:pt idx="104">
                  <c:v>10.769015033700368</c:v>
                </c:pt>
                <c:pt idx="105">
                  <c:v>10.882016638326835</c:v>
                </c:pt>
                <c:pt idx="106">
                  <c:v>10.991065625667098</c:v>
                </c:pt>
                <c:pt idx="107">
                  <c:v>11.09670199718788</c:v>
                </c:pt>
                <c:pt idx="108">
                  <c:v>11.202783408661414</c:v>
                </c:pt>
                <c:pt idx="109">
                  <c:v>11.305175499303617</c:v>
                </c:pt>
                <c:pt idx="110">
                  <c:v>11.402186203184161</c:v>
                </c:pt>
                <c:pt idx="111">
                  <c:v>11.494253436398878</c:v>
                </c:pt>
                <c:pt idx="112">
                  <c:v>11.580153537232096</c:v>
                </c:pt>
                <c:pt idx="113">
                  <c:v>11.660385286517311</c:v>
                </c:pt>
                <c:pt idx="114">
                  <c:v>11.736870598186487</c:v>
                </c:pt>
                <c:pt idx="115">
                  <c:v>11.810170757548669</c:v>
                </c:pt>
                <c:pt idx="116">
                  <c:v>11.880845395980581</c:v>
                </c:pt>
                <c:pt idx="117">
                  <c:v>11.947325789634458</c:v>
                </c:pt>
                <c:pt idx="118">
                  <c:v>12.010083047781297</c:v>
                </c:pt>
                <c:pt idx="119">
                  <c:v>12.069910507233903</c:v>
                </c:pt>
                <c:pt idx="120">
                  <c:v>12.126728744786263</c:v>
                </c:pt>
                <c:pt idx="121">
                  <c:v>12.178366204740779</c:v>
                </c:pt>
                <c:pt idx="122">
                  <c:v>12.22796048675611</c:v>
                </c:pt>
                <c:pt idx="123">
                  <c:v>12.277846768711139</c:v>
                </c:pt>
                <c:pt idx="124">
                  <c:v>12.326188312916674</c:v>
                </c:pt>
                <c:pt idx="125">
                  <c:v>12.372532006546482</c:v>
                </c:pt>
                <c:pt idx="126">
                  <c:v>12.417232066702017</c:v>
                </c:pt>
                <c:pt idx="127">
                  <c:v>12.459621460997779</c:v>
                </c:pt>
                <c:pt idx="128">
                  <c:v>12.499050371601172</c:v>
                </c:pt>
                <c:pt idx="129">
                  <c:v>12.53607742131847</c:v>
                </c:pt>
                <c:pt idx="130">
                  <c:v>12.571885112778876</c:v>
                </c:pt>
                <c:pt idx="131">
                  <c:v>12.605869647169719</c:v>
                </c:pt>
                <c:pt idx="132">
                  <c:v>12.638895179286871</c:v>
                </c:pt>
                <c:pt idx="133">
                  <c:v>12.671038059983125</c:v>
                </c:pt>
                <c:pt idx="134">
                  <c:v>12.701451520278528</c:v>
                </c:pt>
                <c:pt idx="135">
                  <c:v>12.730477015594772</c:v>
                </c:pt>
                <c:pt idx="136">
                  <c:v>12.759022787971777</c:v>
                </c:pt>
                <c:pt idx="137">
                  <c:v>12.787123251351009</c:v>
                </c:pt>
                <c:pt idx="138">
                  <c:v>12.813294866387707</c:v>
                </c:pt>
                <c:pt idx="139">
                  <c:v>13.137648122031587</c:v>
                </c:pt>
                <c:pt idx="140">
                  <c:v>13.440551299404039</c:v>
                </c:pt>
                <c:pt idx="141">
                  <c:v>13.726064266892132</c:v>
                </c:pt>
                <c:pt idx="142">
                  <c:v>13.981667299123684</c:v>
                </c:pt>
                <c:pt idx="143">
                  <c:v>14.218250190238027</c:v>
                </c:pt>
                <c:pt idx="144">
                  <c:v>14.446757766972029</c:v>
                </c:pt>
                <c:pt idx="145">
                  <c:v>14.655061083988357</c:v>
                </c:pt>
                <c:pt idx="146">
                  <c:v>14.847823383941554</c:v>
                </c:pt>
                <c:pt idx="147">
                  <c:v>15.034126396006155</c:v>
                </c:pt>
                <c:pt idx="148">
                  <c:v>15.212002029834453</c:v>
                </c:pt>
                <c:pt idx="149">
                  <c:v>15.373848616743176</c:v>
                </c:pt>
                <c:pt idx="150">
                  <c:v>15.519191798548166</c:v>
                </c:pt>
                <c:pt idx="151">
                  <c:v>15.656186916412901</c:v>
                </c:pt>
                <c:pt idx="152">
                  <c:v>15.788038399340323</c:v>
                </c:pt>
                <c:pt idx="153">
                  <c:v>15.908144139579566</c:v>
                </c:pt>
                <c:pt idx="154">
                  <c:v>16.02176399663194</c:v>
                </c:pt>
                <c:pt idx="155">
                  <c:v>16.128011417305885</c:v>
                </c:pt>
                <c:pt idx="156">
                  <c:v>16.223472009868651</c:v>
                </c:pt>
                <c:pt idx="157">
                  <c:v>16.316590627304929</c:v>
                </c:pt>
                <c:pt idx="158">
                  <c:v>16.404234353145121</c:v>
                </c:pt>
                <c:pt idx="159">
                  <c:v>16.484719277306962</c:v>
                </c:pt>
                <c:pt idx="160">
                  <c:v>16.560259187663931</c:v>
                </c:pt>
                <c:pt idx="161">
                  <c:v>16.630549395303753</c:v>
                </c:pt>
                <c:pt idx="162">
                  <c:v>16.696965742933926</c:v>
                </c:pt>
                <c:pt idx="163">
                  <c:v>16.759784188345336</c:v>
                </c:pt>
                <c:pt idx="164">
                  <c:v>16.815411400008745</c:v>
                </c:pt>
                <c:pt idx="165">
                  <c:v>16.869750947615707</c:v>
                </c:pt>
                <c:pt idx="166">
                  <c:v>16.920865898664829</c:v>
                </c:pt>
                <c:pt idx="167">
                  <c:v>16.969158651619772</c:v>
                </c:pt>
                <c:pt idx="168">
                  <c:v>17.013265558467147</c:v>
                </c:pt>
                <c:pt idx="169">
                  <c:v>17.053009826203052</c:v>
                </c:pt>
                <c:pt idx="170">
                  <c:v>17.091151046152113</c:v>
                </c:pt>
                <c:pt idx="171">
                  <c:v>17.126247536706181</c:v>
                </c:pt>
                <c:pt idx="172">
                  <c:v>17.158115981854049</c:v>
                </c:pt>
                <c:pt idx="173">
                  <c:v>17.189147419929142</c:v>
                </c:pt>
                <c:pt idx="174">
                  <c:v>17.21814787541469</c:v>
                </c:pt>
                <c:pt idx="175">
                  <c:v>17.246051004244794</c:v>
                </c:pt>
                <c:pt idx="176">
                  <c:v>17.271801253443407</c:v>
                </c:pt>
                <c:pt idx="177">
                  <c:v>17.296128344194397</c:v>
                </c:pt>
                <c:pt idx="178">
                  <c:v>17.318596064921675</c:v>
                </c:pt>
                <c:pt idx="179">
                  <c:v>17.339275228293761</c:v>
                </c:pt>
                <c:pt idx="180">
                  <c:v>17.358461885373018</c:v>
                </c:pt>
                <c:pt idx="181">
                  <c:v>17.792178724829046</c:v>
                </c:pt>
                <c:pt idx="182">
                  <c:v>18.207565868642988</c:v>
                </c:pt>
                <c:pt idx="183">
                  <c:v>18.601305746969459</c:v>
                </c:pt>
                <c:pt idx="184">
                  <c:v>18.959480651791509</c:v>
                </c:pt>
                <c:pt idx="185">
                  <c:v>19.307277872571671</c:v>
                </c:pt>
                <c:pt idx="186">
                  <c:v>19.636913862926683</c:v>
                </c:pt>
                <c:pt idx="187">
                  <c:v>19.943286113739475</c:v>
                </c:pt>
                <c:pt idx="188">
                  <c:v>20.224322776053445</c:v>
                </c:pt>
                <c:pt idx="189">
                  <c:v>20.487326870719169</c:v>
                </c:pt>
                <c:pt idx="190">
                  <c:v>20.735844352848581</c:v>
                </c:pt>
                <c:pt idx="191">
                  <c:v>20.966145349245316</c:v>
                </c:pt>
                <c:pt idx="192">
                  <c:v>21.172244615462052</c:v>
                </c:pt>
                <c:pt idx="193">
                  <c:v>21.361657833118095</c:v>
                </c:pt>
                <c:pt idx="194">
                  <c:v>21.539196809362927</c:v>
                </c:pt>
                <c:pt idx="195">
                  <c:v>21.703804019374864</c:v>
                </c:pt>
                <c:pt idx="196">
                  <c:v>21.861276613739712</c:v>
                </c:pt>
                <c:pt idx="197">
                  <c:v>22.008353950186724</c:v>
                </c:pt>
                <c:pt idx="198">
                  <c:v>22.148940331274062</c:v>
                </c:pt>
                <c:pt idx="199">
                  <c:v>22.279587075692028</c:v>
                </c:pt>
                <c:pt idx="200">
                  <c:v>22.402155559384887</c:v>
                </c:pt>
                <c:pt idx="201">
                  <c:v>22.516930896396353</c:v>
                </c:pt>
                <c:pt idx="202">
                  <c:v>22.623099336538047</c:v>
                </c:pt>
                <c:pt idx="203">
                  <c:v>22.722957186500281</c:v>
                </c:pt>
                <c:pt idx="204">
                  <c:v>22.814845075579075</c:v>
                </c:pt>
                <c:pt idx="205">
                  <c:v>22.901600932983655</c:v>
                </c:pt>
                <c:pt idx="206">
                  <c:v>22.980928591639223</c:v>
                </c:pt>
                <c:pt idx="207">
                  <c:v>23.054781822240859</c:v>
                </c:pt>
                <c:pt idx="208">
                  <c:v>23.124411966760448</c:v>
                </c:pt>
                <c:pt idx="209">
                  <c:v>23.188592602941242</c:v>
                </c:pt>
                <c:pt idx="210">
                  <c:v>23.249129381823082</c:v>
                </c:pt>
                <c:pt idx="211">
                  <c:v>23.304859967273842</c:v>
                </c:pt>
                <c:pt idx="212">
                  <c:v>23.356967864974639</c:v>
                </c:pt>
                <c:pt idx="213">
                  <c:v>23.405102679341205</c:v>
                </c:pt>
                <c:pt idx="214">
                  <c:v>23.450016913334448</c:v>
                </c:pt>
                <c:pt idx="215">
                  <c:v>23.491045904487891</c:v>
                </c:pt>
                <c:pt idx="216">
                  <c:v>23.528936734066011</c:v>
                </c:pt>
                <c:pt idx="217">
                  <c:v>23.563900908356757</c:v>
                </c:pt>
                <c:pt idx="218">
                  <c:v>23.596159607116366</c:v>
                </c:pt>
                <c:pt idx="219">
                  <c:v>23.626506303921506</c:v>
                </c:pt>
                <c:pt idx="220">
                  <c:v>23.65416460653822</c:v>
                </c:pt>
                <c:pt idx="221">
                  <c:v>23.680168825400429</c:v>
                </c:pt>
                <c:pt idx="222">
                  <c:v>23.704223510887154</c:v>
                </c:pt>
                <c:pt idx="223">
                  <c:v>23.726216593400473</c:v>
                </c:pt>
                <c:pt idx="224">
                  <c:v>23.746530114267721</c:v>
                </c:pt>
                <c:pt idx="225">
                  <c:v>23.765613163385702</c:v>
                </c:pt>
                <c:pt idx="226">
                  <c:v>23.783484516960101</c:v>
                </c:pt>
                <c:pt idx="227">
                  <c:v>23.799824607703279</c:v>
                </c:pt>
                <c:pt idx="228">
                  <c:v>23.815298982141204</c:v>
                </c:pt>
                <c:pt idx="229">
                  <c:v>23.829905501654505</c:v>
                </c:pt>
                <c:pt idx="230">
                  <c:v>23.843299035182064</c:v>
                </c:pt>
                <c:pt idx="231">
                  <c:v>24.440494255025847</c:v>
                </c:pt>
                <c:pt idx="232">
                  <c:v>24.98232345870376</c:v>
                </c:pt>
                <c:pt idx="233">
                  <c:v>25.492271677461243</c:v>
                </c:pt>
                <c:pt idx="234">
                  <c:v>25.954836189900067</c:v>
                </c:pt>
                <c:pt idx="235">
                  <c:v>26.385211483998258</c:v>
                </c:pt>
                <c:pt idx="236">
                  <c:v>26.786370868950353</c:v>
                </c:pt>
                <c:pt idx="237">
                  <c:v>27.16251423044352</c:v>
                </c:pt>
                <c:pt idx="238">
                  <c:v>27.513006765922093</c:v>
                </c:pt>
                <c:pt idx="239">
                  <c:v>27.826961718254125</c:v>
                </c:pt>
                <c:pt idx="240">
                  <c:v>28.113530199432816</c:v>
                </c:pt>
                <c:pt idx="241">
                  <c:v>28.387883419350683</c:v>
                </c:pt>
                <c:pt idx="242">
                  <c:v>28.646953567390725</c:v>
                </c:pt>
                <c:pt idx="243">
                  <c:v>28.883383821487215</c:v>
                </c:pt>
                <c:pt idx="244">
                  <c:v>29.100049928878331</c:v>
                </c:pt>
                <c:pt idx="245">
                  <c:v>29.301421326963908</c:v>
                </c:pt>
                <c:pt idx="246">
                  <c:v>29.483575166287672</c:v>
                </c:pt>
                <c:pt idx="247">
                  <c:v>29.654118629927144</c:v>
                </c:pt>
                <c:pt idx="248">
                  <c:v>29.810198755716325</c:v>
                </c:pt>
                <c:pt idx="249">
                  <c:v>29.955364005958725</c:v>
                </c:pt>
                <c:pt idx="250">
                  <c:v>30.092166538910103</c:v>
                </c:pt>
                <c:pt idx="251">
                  <c:v>30.222534913564786</c:v>
                </c:pt>
                <c:pt idx="252">
                  <c:v>30.346137996266936</c:v>
                </c:pt>
                <c:pt idx="253">
                  <c:v>30.460241335284199</c:v>
                </c:pt>
                <c:pt idx="254">
                  <c:v>30.565105565240227</c:v>
                </c:pt>
                <c:pt idx="255">
                  <c:v>30.663579443206437</c:v>
                </c:pt>
                <c:pt idx="256">
                  <c:v>30.755310411777163</c:v>
                </c:pt>
                <c:pt idx="257">
                  <c:v>30.840069820084999</c:v>
                </c:pt>
                <c:pt idx="258">
                  <c:v>30.919716170000424</c:v>
                </c:pt>
                <c:pt idx="259">
                  <c:v>30.993678632869521</c:v>
                </c:pt>
                <c:pt idx="260">
                  <c:v>31.06362156247463</c:v>
                </c:pt>
                <c:pt idx="261">
                  <c:v>31.12796060479922</c:v>
                </c:pt>
                <c:pt idx="262">
                  <c:v>31.186555985644198</c:v>
                </c:pt>
                <c:pt idx="263">
                  <c:v>31.240849185057741</c:v>
                </c:pt>
                <c:pt idx="264">
                  <c:v>31.290305510139415</c:v>
                </c:pt>
                <c:pt idx="265">
                  <c:v>31.33622603623062</c:v>
                </c:pt>
                <c:pt idx="266">
                  <c:v>31.378657248268503</c:v>
                </c:pt>
                <c:pt idx="267">
                  <c:v>31.418025688337622</c:v>
                </c:pt>
                <c:pt idx="268">
                  <c:v>31.454301239464733</c:v>
                </c:pt>
                <c:pt idx="269">
                  <c:v>31.489424543437071</c:v>
                </c:pt>
                <c:pt idx="270">
                  <c:v>31.522261359867365</c:v>
                </c:pt>
                <c:pt idx="271">
                  <c:v>31.552558638474338</c:v>
                </c:pt>
                <c:pt idx="272">
                  <c:v>31.580819672697501</c:v>
                </c:pt>
                <c:pt idx="273">
                  <c:v>31.606799216092391</c:v>
                </c:pt>
                <c:pt idx="274">
                  <c:v>31.631402713663292</c:v>
                </c:pt>
                <c:pt idx="275">
                  <c:v>31.654577229441053</c:v>
                </c:pt>
                <c:pt idx="276">
                  <c:v>31.675685036628369</c:v>
                </c:pt>
                <c:pt idx="277">
                  <c:v>31.695670944193033</c:v>
                </c:pt>
                <c:pt idx="278">
                  <c:v>31.713390137754185</c:v>
                </c:pt>
                <c:pt idx="279">
                  <c:v>31.72992763519094</c:v>
                </c:pt>
                <c:pt idx="280">
                  <c:v>31.745938696701703</c:v>
                </c:pt>
                <c:pt idx="281">
                  <c:v>31.760932274636708</c:v>
                </c:pt>
                <c:pt idx="282">
                  <c:v>31.774596205720684</c:v>
                </c:pt>
                <c:pt idx="283">
                  <c:v>31.787402112305912</c:v>
                </c:pt>
                <c:pt idx="284">
                  <c:v>31.799800291435876</c:v>
                </c:pt>
                <c:pt idx="285">
                  <c:v>31.811340716391555</c:v>
                </c:pt>
                <c:pt idx="286">
                  <c:v>31.82201884149077</c:v>
                </c:pt>
                <c:pt idx="287">
                  <c:v>31.832257180473199</c:v>
                </c:pt>
                <c:pt idx="288">
                  <c:v>31.842110679765462</c:v>
                </c:pt>
                <c:pt idx="289">
                  <c:v>31.851275162582741</c:v>
                </c:pt>
                <c:pt idx="290">
                  <c:v>31.859581250841167</c:v>
                </c:pt>
                <c:pt idx="291">
                  <c:v>31.867280096054483</c:v>
                </c:pt>
                <c:pt idx="292">
                  <c:v>31.874671241078374</c:v>
                </c:pt>
                <c:pt idx="293">
                  <c:v>31.880916591066015</c:v>
                </c:pt>
                <c:pt idx="294">
                  <c:v>31.886662175861186</c:v>
                </c:pt>
                <c:pt idx="295">
                  <c:v>31.892477297945398</c:v>
                </c:pt>
                <c:pt idx="296">
                  <c:v>31.898035130499558</c:v>
                </c:pt>
                <c:pt idx="297">
                  <c:v>31.903213447727232</c:v>
                </c:pt>
                <c:pt idx="298">
                  <c:v>31.90843977249629</c:v>
                </c:pt>
                <c:pt idx="299">
                  <c:v>31.91330199415426</c:v>
                </c:pt>
                <c:pt idx="300">
                  <c:v>31.917803711974525</c:v>
                </c:pt>
                <c:pt idx="301">
                  <c:v>31.922074145329027</c:v>
                </c:pt>
                <c:pt idx="302">
                  <c:v>31.926067215164775</c:v>
                </c:pt>
                <c:pt idx="303">
                  <c:v>31.929944753312995</c:v>
                </c:pt>
                <c:pt idx="304">
                  <c:v>31.933619428979053</c:v>
                </c:pt>
                <c:pt idx="305">
                  <c:v>31.937185061845867</c:v>
                </c:pt>
                <c:pt idx="306">
                  <c:v>31.940578993967286</c:v>
                </c:pt>
                <c:pt idx="307">
                  <c:v>31.943747036364819</c:v>
                </c:pt>
                <c:pt idx="308">
                  <c:v>31.946743805073432</c:v>
                </c:pt>
                <c:pt idx="309">
                  <c:v>31.94960142922784</c:v>
                </c:pt>
                <c:pt idx="310">
                  <c:v>31.952298296373314</c:v>
                </c:pt>
                <c:pt idx="311">
                  <c:v>31.954800217092405</c:v>
                </c:pt>
                <c:pt idx="312">
                  <c:v>31.957140197736816</c:v>
                </c:pt>
                <c:pt idx="313">
                  <c:v>31.959292121830604</c:v>
                </c:pt>
                <c:pt idx="314">
                  <c:v>31.961325868309427</c:v>
                </c:pt>
                <c:pt idx="315">
                  <c:v>31.963293037650594</c:v>
                </c:pt>
                <c:pt idx="316">
                  <c:v>31.965122163766889</c:v>
                </c:pt>
                <c:pt idx="317">
                  <c:v>31.966858389840429</c:v>
                </c:pt>
                <c:pt idx="318">
                  <c:v>31.968512554885425</c:v>
                </c:pt>
                <c:pt idx="319">
                  <c:v>31.97014415059062</c:v>
                </c:pt>
                <c:pt idx="320">
                  <c:v>31.971686045804734</c:v>
                </c:pt>
                <c:pt idx="321">
                  <c:v>31.973079970509303</c:v>
                </c:pt>
                <c:pt idx="322">
                  <c:v>31.974383159784473</c:v>
                </c:pt>
                <c:pt idx="323">
                  <c:v>31.975630300244202</c:v>
                </c:pt>
                <c:pt idx="324">
                  <c:v>31.976853774716297</c:v>
                </c:pt>
                <c:pt idx="325">
                  <c:v>31.978097673811785</c:v>
                </c:pt>
                <c:pt idx="326">
                  <c:v>31.97920150188812</c:v>
                </c:pt>
                <c:pt idx="327">
                  <c:v>31.980219079974052</c:v>
                </c:pt>
                <c:pt idx="328">
                  <c:v>31.981170870256804</c:v>
                </c:pt>
                <c:pt idx="329">
                  <c:v>31.982115313304632</c:v>
                </c:pt>
                <c:pt idx="330">
                  <c:v>31.98301814185135</c:v>
                </c:pt>
                <c:pt idx="331">
                  <c:v>31.983899179179748</c:v>
                </c:pt>
                <c:pt idx="332">
                  <c:v>31.984720708265442</c:v>
                </c:pt>
                <c:pt idx="333">
                  <c:v>31.985485046678068</c:v>
                </c:pt>
                <c:pt idx="334">
                  <c:v>31.986182175526515</c:v>
                </c:pt>
                <c:pt idx="335">
                  <c:v>31.986837463806662</c:v>
                </c:pt>
                <c:pt idx="336">
                  <c:v>31.987460672446499</c:v>
                </c:pt>
                <c:pt idx="337">
                  <c:v>31.9880457138674</c:v>
                </c:pt>
                <c:pt idx="338">
                  <c:v>31.988624939684385</c:v>
                </c:pt>
                <c:pt idx="339">
                  <c:v>31.989206831869165</c:v>
                </c:pt>
                <c:pt idx="340">
                  <c:v>31.989769410418209</c:v>
                </c:pt>
                <c:pt idx="341">
                  <c:v>31.990304404153978</c:v>
                </c:pt>
                <c:pt idx="342">
                  <c:v>31.990814345758615</c:v>
                </c:pt>
                <c:pt idx="343">
                  <c:v>31.991311019804826</c:v>
                </c:pt>
                <c:pt idx="344">
                  <c:v>31.991811740878198</c:v>
                </c:pt>
                <c:pt idx="345">
                  <c:v>31.992293435125731</c:v>
                </c:pt>
                <c:pt idx="346">
                  <c:v>31.99272287217714</c:v>
                </c:pt>
                <c:pt idx="347">
                  <c:v>31.993128900247896</c:v>
                </c:pt>
                <c:pt idx="348">
                  <c:v>31.993511419064038</c:v>
                </c:pt>
                <c:pt idx="349">
                  <c:v>31.993889860861714</c:v>
                </c:pt>
                <c:pt idx="350">
                  <c:v>31.994229882712744</c:v>
                </c:pt>
                <c:pt idx="351">
                  <c:v>31.994524598860657</c:v>
                </c:pt>
                <c:pt idx="352">
                  <c:v>31.994815754325952</c:v>
                </c:pt>
                <c:pt idx="353">
                  <c:v>31.995126699511374</c:v>
                </c:pt>
                <c:pt idx="354">
                  <c:v>31.995437765134831</c:v>
                </c:pt>
                <c:pt idx="355">
                  <c:v>31.99572502975812</c:v>
                </c:pt>
                <c:pt idx="356">
                  <c:v>31.995973453374749</c:v>
                </c:pt>
                <c:pt idx="357">
                  <c:v>31.99623059594321</c:v>
                </c:pt>
                <c:pt idx="358">
                  <c:v>31.996496606494787</c:v>
                </c:pt>
                <c:pt idx="359">
                  <c:v>31.996717299374424</c:v>
                </c:pt>
                <c:pt idx="360">
                  <c:v>31.996941778790902</c:v>
                </c:pt>
                <c:pt idx="361">
                  <c:v>31.99717138416171</c:v>
                </c:pt>
                <c:pt idx="362">
                  <c:v>31.997398015785041</c:v>
                </c:pt>
                <c:pt idx="363">
                  <c:v>31.997617129486986</c:v>
                </c:pt>
                <c:pt idx="364">
                  <c:v>31.997824162742837</c:v>
                </c:pt>
                <c:pt idx="365">
                  <c:v>0</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min val="45658"/>
        </c:scaling>
        <c:delete val="0"/>
        <c:axPos val="b"/>
        <c:numFmt formatCode="m/d;@"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majorUnit val="60"/>
      </c:valAx>
      <c:valAx>
        <c:axId val="2"/>
        <c:scaling>
          <c:orientation val="minMax"/>
          <c:min val="0"/>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窒素可給化量（kgN/10a）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6.6391363811395413e-007"/>
              <c:y val="3.5899767848167913e-006"/>
            </c:manualLayout>
          </c:layout>
          <c:overlay val="0"/>
          <c:spPr>
            <a:noFill/>
            <a:ln>
              <a:noFill/>
            </a:ln>
            <a:effectLst/>
          </c:spPr>
        </c:title>
        <c:numFmt formatCode="0_ "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 val="autoZero"/>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年間の窒素肥効発現（累積量）の推移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7777777777777778"/>
          <c:y val="0.9136935928694192"/>
        </c:manualLayout>
      </c:layout>
      <c:overlay val="0"/>
      <c:spPr>
        <a:noFill/>
        <a:ln>
          <a:noFill/>
        </a:ln>
        <a:effectLst/>
      </c:spPr>
    </c:title>
    <c:autoTitleDeleted val="0"/>
    <c:plotArea>
      <c:layout>
        <c:manualLayout>
          <c:layoutTarget val="inner"/>
          <c:xMode val="edge"/>
          <c:yMode val="edge"/>
          <c:x val="0.15166666666666667"/>
          <c:y val="3.3317012403906367e-002"/>
          <c:w val="0.83166666666666667"/>
          <c:h val="0.74587080485497692"/>
        </c:manualLayout>
      </c:layout>
      <c:barChart>
        <c:barDir val="col"/>
        <c:grouping val="stacked"/>
        <c:varyColors val="0"/>
        <c:ser>
          <c:idx val="0"/>
          <c:order val="0"/>
          <c:tx>
            <c:strRef>
              <c:f>年間!$D$3</c:f>
              <c:strCache>
                <c:ptCount val="1"/>
                <c:pt idx="0">
                  <c:v>１回目
（春肥）</c:v>
                </c:pt>
              </c:strCache>
            </c:strRef>
          </c:tx>
          <c:spPr>
            <a:solidFill>
              <a:schemeClr val="accent1"/>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年間!$D$4:$D$370</c:f>
              <c:numCache>
                <c:formatCode xml:space="preserve">0.0000_ </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0.13300942310405794</c:v>
                </c:pt>
                <c:pt idx="41">
                  <c:v>0.27143011344974793</c:v>
                </c:pt>
                <c:pt idx="42">
                  <c:v>0.41283023801512841</c:v>
                </c:pt>
                <c:pt idx="43">
                  <c:v>0.5533919663777408</c:v>
                </c:pt>
                <c:pt idx="44">
                  <c:v>0.6879879818685537</c:v>
                </c:pt>
                <c:pt idx="45">
                  <c:v>0.82222028445960593</c:v>
                </c:pt>
                <c:pt idx="46">
                  <c:v>0.94567150470208239</c:v>
                </c:pt>
                <c:pt idx="47">
                  <c:v>1.0585970334982111</c:v>
                </c:pt>
                <c:pt idx="48">
                  <c:v>1.1723757847023026</c:v>
                </c:pt>
                <c:pt idx="49">
                  <c:v>1.2924862843685532</c:v>
                </c:pt>
                <c:pt idx="50">
                  <c:v>1.4122833839864604</c:v>
                </c:pt>
                <c:pt idx="51">
                  <c:v>1.5228278154674768</c:v>
                </c:pt>
                <c:pt idx="52">
                  <c:v>1.6303446379011857</c:v>
                </c:pt>
                <c:pt idx="53">
                  <c:v>1.7335860282288875</c:v>
                </c:pt>
                <c:pt idx="54">
                  <c:v>1.8311153736741237</c:v>
                </c:pt>
                <c:pt idx="55">
                  <c:v>1.9295531186614698</c:v>
                </c:pt>
                <c:pt idx="56">
                  <c:v>2.0287464281321084</c:v>
                </c:pt>
                <c:pt idx="57">
                  <c:v>2.1289941242309256</c:v>
                </c:pt>
                <c:pt idx="58">
                  <c:v>2.2304316311832304</c:v>
                </c:pt>
                <c:pt idx="59">
                  <c:v>2.3362440149590058</c:v>
                </c:pt>
                <c:pt idx="60">
                  <c:v>2.4424831533867133</c:v>
                </c:pt>
                <c:pt idx="61">
                  <c:v>2.5337052917822946</c:v>
                </c:pt>
                <c:pt idx="62">
                  <c:v>2.6212813031867528</c:v>
                </c:pt>
                <c:pt idx="63">
                  <c:v>2.7141979985135203</c:v>
                </c:pt>
                <c:pt idx="64">
                  <c:v>2.8045811919583783</c:v>
                </c:pt>
                <c:pt idx="65">
                  <c:v>2.8915208072566747</c:v>
                </c:pt>
                <c:pt idx="66">
                  <c:v>2.9762330294743515</c:v>
                </c:pt>
                <c:pt idx="67">
                  <c:v>3.0627239977464815</c:v>
                </c:pt>
                <c:pt idx="68">
                  <c:v>3.1492485141001012</c:v>
                </c:pt>
                <c:pt idx="69">
                  <c:v>3.2336909947771959</c:v>
                </c:pt>
                <c:pt idx="70">
                  <c:v>3.3201349330333505</c:v>
                </c:pt>
                <c:pt idx="71">
                  <c:v>3.4049089136998738</c:v>
                </c:pt>
                <c:pt idx="72">
                  <c:v>3.4870785799949466</c:v>
                </c:pt>
                <c:pt idx="73">
                  <c:v>3.5657402811008505</c:v>
                </c:pt>
                <c:pt idx="74">
                  <c:v>3.6458529971314317</c:v>
                </c:pt>
                <c:pt idx="75">
                  <c:v>3.7243648497999851</c:v>
                </c:pt>
                <c:pt idx="76">
                  <c:v>3.7964960786168378</c:v>
                </c:pt>
                <c:pt idx="77">
                  <c:v>3.8650995725959603</c:v>
                </c:pt>
                <c:pt idx="78">
                  <c:v>3.9316338866807277</c:v>
                </c:pt>
                <c:pt idx="79">
                  <c:v>3.9996104038717895</c:v>
                </c:pt>
                <c:pt idx="80">
                  <c:v>4.0641248591131136</c:v>
                </c:pt>
                <c:pt idx="81">
                  <c:v>4.1280227059738372</c:v>
                </c:pt>
                <c:pt idx="82">
                  <c:v>4.19478862941821</c:v>
                </c:pt>
                <c:pt idx="83">
                  <c:v>4.259279974517856</c:v>
                </c:pt>
                <c:pt idx="84">
                  <c:v>4.3250491238974806</c:v>
                </c:pt>
                <c:pt idx="85">
                  <c:v>4.3885813368234148</c:v>
                </c:pt>
                <c:pt idx="86">
                  <c:v>4.4510327256014515</c:v>
                </c:pt>
                <c:pt idx="87">
                  <c:v>4.5098107796763243</c:v>
                </c:pt>
                <c:pt idx="88">
                  <c:v>4.5685856974026731</c:v>
                </c:pt>
                <c:pt idx="89">
                  <c:v>4.6258548877533165</c:v>
                </c:pt>
                <c:pt idx="90">
                  <c:v>4.6812701176832681</c:v>
                </c:pt>
                <c:pt idx="91">
                  <c:v>4.7358151511778219</c:v>
                </c:pt>
                <c:pt idx="92">
                  <c:v>4.7863238350843273</c:v>
                </c:pt>
                <c:pt idx="93">
                  <c:v>4.8363004258176012</c:v>
                </c:pt>
                <c:pt idx="94">
                  <c:v>4.886799812931387</c:v>
                </c:pt>
                <c:pt idx="95">
                  <c:v>4.9346312574431836</c:v>
                </c:pt>
                <c:pt idx="96">
                  <c:v>4.9830019258521432</c:v>
                </c:pt>
                <c:pt idx="97">
                  <c:v>5.0302825791846013</c:v>
                </c:pt>
                <c:pt idx="98">
                  <c:v>5.0758322789989627</c:v>
                </c:pt>
                <c:pt idx="99">
                  <c:v>5.1214229210212867</c:v>
                </c:pt>
                <c:pt idx="100">
                  <c:v>5.1662419046477233</c:v>
                </c:pt>
                <c:pt idx="101">
                  <c:v>5.2108491807371466</c:v>
                </c:pt>
                <c:pt idx="102">
                  <c:v>5.2530344717092499</c:v>
                </c:pt>
                <c:pt idx="103">
                  <c:v>5.2951870973598529</c:v>
                </c:pt>
                <c:pt idx="104">
                  <c:v>5.3317326343094962</c:v>
                </c:pt>
                <c:pt idx="105">
                  <c:v>5.3684197597212355</c:v>
                </c:pt>
                <c:pt idx="106">
                  <c:v>5.4046954960080411</c:v>
                </c:pt>
                <c:pt idx="107">
                  <c:v>5.4407131084306837</c:v>
                </c:pt>
                <c:pt idx="108">
                  <c:v>5.4778811260396836</c:v>
                </c:pt>
                <c:pt idx="109">
                  <c:v>5.514683983533101</c:v>
                </c:pt>
                <c:pt idx="110">
                  <c:v>5.5504140440139462</c:v>
                </c:pt>
                <c:pt idx="111">
                  <c:v>5.5851522925106707</c:v>
                </c:pt>
                <c:pt idx="112">
                  <c:v>5.6183095630757158</c:v>
                </c:pt>
                <c:pt idx="113">
                  <c:v>5.6499699902682723</c:v>
                </c:pt>
                <c:pt idx="114">
                  <c:v>5.6808421619290392</c:v>
                </c:pt>
                <c:pt idx="115">
                  <c:v>5.7111063753528599</c:v>
                </c:pt>
                <c:pt idx="116">
                  <c:v>5.7409603039362462</c:v>
                </c:pt>
                <c:pt idx="117">
                  <c:v>5.7696477018775187</c:v>
                </c:pt>
                <c:pt idx="118">
                  <c:v>5.7973015496865932</c:v>
                </c:pt>
                <c:pt idx="119">
                  <c:v>5.8242234782038951</c:v>
                </c:pt>
                <c:pt idx="120">
                  <c:v>5.8503193467881456</c:v>
                </c:pt>
                <c:pt idx="121">
                  <c:v>5.874454983905661</c:v>
                </c:pt>
                <c:pt idx="122">
                  <c:v>5.8980892374371665</c:v>
                </c:pt>
                <c:pt idx="123">
                  <c:v>5.9223843634419469</c:v>
                </c:pt>
                <c:pt idx="124">
                  <c:v>5.9464091765604081</c:v>
                </c:pt>
                <c:pt idx="125">
                  <c:v>5.9698979103700927</c:v>
                </c:pt>
                <c:pt idx="126">
                  <c:v>5.9930038448097092</c:v>
                </c:pt>
                <c:pt idx="127">
                  <c:v>6.0153285499079683</c:v>
                </c:pt>
                <c:pt idx="128">
                  <c:v>6.03645598051473</c:v>
                </c:pt>
                <c:pt idx="129">
                  <c:v>6.056635192054487</c:v>
                </c:pt>
                <c:pt idx="130">
                  <c:v>6.0764983445857856</c:v>
                </c:pt>
                <c:pt idx="131">
                  <c:v>6.0956668271543597</c:v>
                </c:pt>
                <c:pt idx="132">
                  <c:v>6.1146189574287053</c:v>
                </c:pt>
                <c:pt idx="133">
                  <c:v>6.1333849693168387</c:v>
                </c:pt>
                <c:pt idx="134">
                  <c:v>6.151426174377824</c:v>
                </c:pt>
                <c:pt idx="135">
                  <c:v>6.1689177116463094</c:v>
                </c:pt>
                <c:pt idx="136">
                  <c:v>6.1864082075948374</c:v>
                </c:pt>
                <c:pt idx="137">
                  <c:v>6.203914737101937</c:v>
                </c:pt>
                <c:pt idx="138">
                  <c:v>6.2204590086406215</c:v>
                </c:pt>
                <c:pt idx="139">
                  <c:v>6.2365890765198246</c:v>
                </c:pt>
                <c:pt idx="140">
                  <c:v>6.2522579254346251</c:v>
                </c:pt>
                <c:pt idx="141">
                  <c:v>6.2676229947735624</c:v>
                </c:pt>
                <c:pt idx="142">
                  <c:v>6.2819310303323483</c:v>
                </c:pt>
                <c:pt idx="143">
                  <c:v>6.2956854355273961</c:v>
                </c:pt>
                <c:pt idx="144">
                  <c:v>6.309490560395111</c:v>
                </c:pt>
                <c:pt idx="145">
                  <c:v>6.3225699605447563</c:v>
                </c:pt>
                <c:pt idx="146">
                  <c:v>6.3351404009172994</c:v>
                </c:pt>
                <c:pt idx="147">
                  <c:v>6.3477674223234937</c:v>
                </c:pt>
                <c:pt idx="148">
                  <c:v>6.3603104551797589</c:v>
                </c:pt>
                <c:pt idx="149">
                  <c:v>6.3721813342538507</c:v>
                </c:pt>
                <c:pt idx="150">
                  <c:v>6.3832547773278563</c:v>
                </c:pt>
                <c:pt idx="151">
                  <c:v>6.3940919378972749</c:v>
                </c:pt>
                <c:pt idx="152">
                  <c:v>6.4049316778186718</c:v>
                </c:pt>
                <c:pt idx="153">
                  <c:v>6.415189736719042</c:v>
                </c:pt>
                <c:pt idx="154">
                  <c:v>6.4252715914646092</c:v>
                </c:pt>
                <c:pt idx="155">
                  <c:v>6.435067628202007</c:v>
                </c:pt>
                <c:pt idx="156">
                  <c:v>6.4442021373350009</c:v>
                </c:pt>
                <c:pt idx="157">
                  <c:v>6.4534578931350941</c:v>
                </c:pt>
                <c:pt idx="158">
                  <c:v>6.4625121134881685</c:v>
                </c:pt>
                <c:pt idx="159">
                  <c:v>6.4711497279206105</c:v>
                </c:pt>
                <c:pt idx="160">
                  <c:v>6.4795712472263958</c:v>
                </c:pt>
                <c:pt idx="161">
                  <c:v>6.4877105778178716</c:v>
                </c:pt>
                <c:pt idx="162">
                  <c:v>6.4957009888401878</c:v>
                </c:pt>
                <c:pt idx="163">
                  <c:v>6.5035564552137926</c:v>
                </c:pt>
                <c:pt idx="164">
                  <c:v>6.5107756564041424</c:v>
                </c:pt>
                <c:pt idx="165">
                  <c:v>6.5181006909233661</c:v>
                </c:pt>
                <c:pt idx="166">
                  <c:v>6.5252612098559881</c:v>
                </c:pt>
                <c:pt idx="167">
                  <c:v>6.5322942505126305</c:v>
                </c:pt>
                <c:pt idx="168">
                  <c:v>6.538968239294026</c:v>
                </c:pt>
                <c:pt idx="169">
                  <c:v>6.5452085494074757</c:v>
                </c:pt>
                <c:pt idx="170">
                  <c:v>6.5514248538631739</c:v>
                </c:pt>
                <c:pt idx="171">
                  <c:v>6.5573605143152864</c:v>
                </c:pt>
                <c:pt idx="172">
                  <c:v>6.5629472786046685</c:v>
                </c:pt>
                <c:pt idx="173">
                  <c:v>6.5685907606474778</c:v>
                </c:pt>
                <c:pt idx="174">
                  <c:v>6.5740631280418347</c:v>
                </c:pt>
                <c:pt idx="175">
                  <c:v>6.5795302811216603</c:v>
                </c:pt>
                <c:pt idx="176">
                  <c:v>6.5847680330559468</c:v>
                </c:pt>
                <c:pt idx="177">
                  <c:v>6.5899054863607978</c:v>
                </c:pt>
                <c:pt idx="178">
                  <c:v>6.594830157611602</c:v>
                </c:pt>
                <c:pt idx="179">
                  <c:v>6.5995316399978865</c:v>
                </c:pt>
                <c:pt idx="180">
                  <c:v>6.6040540205811675</c:v>
                </c:pt>
                <c:pt idx="181">
                  <c:v>6.6083538901086127</c:v>
                </c:pt>
                <c:pt idx="182">
                  <c:v>6.6125842005046982</c:v>
                </c:pt>
                <c:pt idx="183">
                  <c:v>6.6167114036273107</c:v>
                </c:pt>
                <c:pt idx="184">
                  <c:v>6.6206002884928399</c:v>
                </c:pt>
                <c:pt idx="185">
                  <c:v>6.6244725869618923</c:v>
                </c:pt>
                <c:pt idx="186">
                  <c:v>6.6282530057784967</c:v>
                </c:pt>
                <c:pt idx="187">
                  <c:v>6.6318841548510257</c:v>
                </c:pt>
                <c:pt idx="188">
                  <c:v>6.6353331966561102</c:v>
                </c:pt>
                <c:pt idx="189">
                  <c:v>6.6386642235910465</c:v>
                </c:pt>
                <c:pt idx="190">
                  <c:v>6.6419082581199183</c:v>
                </c:pt>
                <c:pt idx="191">
                  <c:v>6.6450168557058342</c:v>
                </c:pt>
                <c:pt idx="192">
                  <c:v>6.6479083405583621</c:v>
                </c:pt>
                <c:pt idx="193">
                  <c:v>6.6506560997017949</c:v>
                </c:pt>
                <c:pt idx="194">
                  <c:v>6.653309967555435</c:v>
                </c:pt>
                <c:pt idx="195">
                  <c:v>6.6558497811783877</c:v>
                </c:pt>
                <c:pt idx="196">
                  <c:v>6.6583457723020754</c:v>
                </c:pt>
                <c:pt idx="197">
                  <c:v>6.6607506771527012</c:v>
                </c:pt>
                <c:pt idx="198">
                  <c:v>6.6631145218530472</c:v>
                </c:pt>
                <c:pt idx="199">
                  <c:v>6.6653840068373151</c:v>
                </c:pt>
                <c:pt idx="200">
                  <c:v>6.667580687486848</c:v>
                </c:pt>
                <c:pt idx="201">
                  <c:v>6.6697039692812981</c:v>
                </c:pt>
                <c:pt idx="202">
                  <c:v>6.6717350770244028</c:v>
                </c:pt>
                <c:pt idx="203">
                  <c:v>6.67370587554446</c:v>
                </c:pt>
                <c:pt idx="204">
                  <c:v>6.6755829156491586</c:v>
                </c:pt>
                <c:pt idx="205">
                  <c:v>6.6774102820689407</c:v>
                </c:pt>
                <c:pt idx="206">
                  <c:v>6.6791414410863368</c:v>
                </c:pt>
                <c:pt idx="207">
                  <c:v>6.6808063823513928</c:v>
                </c:pt>
                <c:pt idx="208">
                  <c:v>6.6824252861002256</c:v>
                </c:pt>
                <c:pt idx="209">
                  <c:v>6.683969537137509</c:v>
                </c:pt>
                <c:pt idx="210">
                  <c:v>6.6854719453574392</c:v>
                </c:pt>
                <c:pt idx="211">
                  <c:v>6.6869038320256378</c:v>
                </c:pt>
                <c:pt idx="212">
                  <c:v>6.6882866425904268</c:v>
                </c:pt>
                <c:pt idx="213">
                  <c:v>6.6896083679909344</c:v>
                </c:pt>
                <c:pt idx="214">
                  <c:v>6.6908825954831013</c:v>
                </c:pt>
                <c:pt idx="215">
                  <c:v>6.6920887639452333</c:v>
                </c:pt>
                <c:pt idx="216">
                  <c:v>6.6932407981771025</c:v>
                </c:pt>
                <c:pt idx="217">
                  <c:v>6.6943401301601373</c:v>
                </c:pt>
                <c:pt idx="218">
                  <c:v>6.6953887846385847</c:v>
                </c:pt>
                <c:pt idx="219">
                  <c:v>6.696405856137555</c:v>
                </c:pt>
                <c:pt idx="220">
                  <c:v>6.6973658535636984</c:v>
                </c:pt>
                <c:pt idx="221">
                  <c:v>6.6982962086054441</c:v>
                </c:pt>
                <c:pt idx="222">
                  <c:v>6.6991854410322409</c:v>
                </c:pt>
                <c:pt idx="223">
                  <c:v>6.7000266294278781</c:v>
                </c:pt>
                <c:pt idx="224">
                  <c:v>6.7008289884091896</c:v>
                </c:pt>
                <c:pt idx="225">
                  <c:v>6.701605462759459</c:v>
                </c:pt>
                <c:pt idx="226">
                  <c:v>6.70235503017964</c:v>
                </c:pt>
                <c:pt idx="227">
                  <c:v>6.7030637479434576</c:v>
                </c:pt>
                <c:pt idx="228">
                  <c:v>6.7037543189734574</c:v>
                </c:pt>
                <c:pt idx="229">
                  <c:v>6.7044256197707064</c:v>
                </c:pt>
                <c:pt idx="230">
                  <c:v>6.7050620668699299</c:v>
                </c:pt>
                <c:pt idx="231">
                  <c:v>6.7056869355116593</c:v>
                </c:pt>
                <c:pt idx="232">
                  <c:v>6.7062751323328067</c:v>
                </c:pt>
                <c:pt idx="233">
                  <c:v>6.706845966652919</c:v>
                </c:pt>
                <c:pt idx="234">
                  <c:v>6.7073829808678775</c:v>
                </c:pt>
                <c:pt idx="235">
                  <c:v>6.7078988975324725</c:v>
                </c:pt>
                <c:pt idx="236">
                  <c:v>6.7083953593930801</c:v>
                </c:pt>
                <c:pt idx="237">
                  <c:v>6.7088755997165244</c:v>
                </c:pt>
                <c:pt idx="238">
                  <c:v>6.7093377879880673</c:v>
                </c:pt>
                <c:pt idx="239">
                  <c:v>6.7097677438794507</c:v>
                </c:pt>
                <c:pt idx="240">
                  <c:v>6.7101737963962789</c:v>
                </c:pt>
                <c:pt idx="241">
                  <c:v>6.7105732056034606</c:v>
                </c:pt>
                <c:pt idx="242">
                  <c:v>6.7109617999538109</c:v>
                </c:pt>
                <c:pt idx="243">
                  <c:v>6.7113289692298137</c:v>
                </c:pt>
                <c:pt idx="244">
                  <c:v>6.7116769587684786</c:v>
                </c:pt>
                <c:pt idx="245">
                  <c:v>6.7120106887836863</c:v>
                </c:pt>
                <c:pt idx="246">
                  <c:v>6.7123232450370507</c:v>
                </c:pt>
                <c:pt idx="247">
                  <c:v>6.712624628723689</c:v>
                </c:pt>
                <c:pt idx="248">
                  <c:v>6.7129095412652138</c:v>
                </c:pt>
                <c:pt idx="249">
                  <c:v>6.7131825510147509</c:v>
                </c:pt>
                <c:pt idx="250">
                  <c:v>6.7134471768099129</c:v>
                </c:pt>
                <c:pt idx="251">
                  <c:v>6.7137063131522616</c:v>
                </c:pt>
                <c:pt idx="252">
                  <c:v>6.7139591123567852</c:v>
                </c:pt>
                <c:pt idx="253">
                  <c:v>6.7142000766357155</c:v>
                </c:pt>
                <c:pt idx="254">
                  <c:v>6.714428788626619</c:v>
                </c:pt>
                <c:pt idx="255">
                  <c:v>6.7146499874846999</c:v>
                </c:pt>
                <c:pt idx="256">
                  <c:v>6.7148624377935793</c:v>
                </c:pt>
                <c:pt idx="257">
                  <c:v>6.7150650100833476</c:v>
                </c:pt>
                <c:pt idx="258">
                  <c:v>6.7152610398606862</c:v>
                </c:pt>
                <c:pt idx="259">
                  <c:v>6.7154487880846823</c:v>
                </c:pt>
                <c:pt idx="260">
                  <c:v>6.7156315401673421</c:v>
                </c:pt>
                <c:pt idx="261">
                  <c:v>6.7158051459924559</c:v>
                </c:pt>
                <c:pt idx="262">
                  <c:v>6.7159685301799898</c:v>
                </c:pt>
                <c:pt idx="263">
                  <c:v>6.7161245850656499</c:v>
                </c:pt>
                <c:pt idx="264">
                  <c:v>6.7162713435235215</c:v>
                </c:pt>
                <c:pt idx="265">
                  <c:v>6.7164116434134327</c:v>
                </c:pt>
                <c:pt idx="266">
                  <c:v>6.7165451562037539</c:v>
                </c:pt>
                <c:pt idx="267">
                  <c:v>6.7166726314508383</c:v>
                </c:pt>
                <c:pt idx="268">
                  <c:v>6.7167935546278263</c:v>
                </c:pt>
                <c:pt idx="269">
                  <c:v>6.716913448626709</c:v>
                </c:pt>
                <c:pt idx="270">
                  <c:v>6.7170287290888524</c:v>
                </c:pt>
                <c:pt idx="271">
                  <c:v>6.717138251606757</c:v>
                </c:pt>
                <c:pt idx="272">
                  <c:v>6.7172432946612286</c:v>
                </c:pt>
                <c:pt idx="273">
                  <c:v>6.7173426993739067</c:v>
                </c:pt>
                <c:pt idx="274">
                  <c:v>6.7174392951191573</c:v>
                </c:pt>
                <c:pt idx="275">
                  <c:v>6.7175327264729816</c:v>
                </c:pt>
                <c:pt idx="276">
                  <c:v>6.7176203771820333</c:v>
                </c:pt>
                <c:pt idx="277">
                  <c:v>6.7177055021104888</c:v>
                </c:pt>
                <c:pt idx="278">
                  <c:v>6.7177833649319885</c:v>
                </c:pt>
                <c:pt idx="279">
                  <c:v>6.7178578890999061</c:v>
                </c:pt>
                <c:pt idx="280">
                  <c:v>6.7179316386509313</c:v>
                </c:pt>
                <c:pt idx="281">
                  <c:v>6.718002478242342</c:v>
                </c:pt>
                <c:pt idx="282">
                  <c:v>6.7180688284935997</c:v>
                </c:pt>
                <c:pt idx="283">
                  <c:v>6.7181325409003314</c:v>
                </c:pt>
                <c:pt idx="284">
                  <c:v>6.7181955777125779</c:v>
                </c:pt>
                <c:pt idx="285">
                  <c:v>6.7182557572126251</c:v>
                </c:pt>
                <c:pt idx="286">
                  <c:v>6.7183128712630342</c:v>
                </c:pt>
                <c:pt idx="287">
                  <c:v>6.7183688735405118</c:v>
                </c:pt>
                <c:pt idx="288">
                  <c:v>6.718424006250352</c:v>
                </c:pt>
                <c:pt idx="289">
                  <c:v>6.7184766028751115</c:v>
                </c:pt>
                <c:pt idx="290">
                  <c:v>6.718525560404796</c:v>
                </c:pt>
                <c:pt idx="291">
                  <c:v>6.7185720489663412</c:v>
                </c:pt>
                <c:pt idx="292">
                  <c:v>6.7186176503713861</c:v>
                </c:pt>
                <c:pt idx="293">
                  <c:v>6.7186573428152325</c:v>
                </c:pt>
                <c:pt idx="294">
                  <c:v>6.7186946561535157</c:v>
                </c:pt>
                <c:pt idx="295">
                  <c:v>6.7187329957319557</c:v>
                </c:pt>
                <c:pt idx="296">
                  <c:v>6.7187703820291755</c:v>
                </c:pt>
                <c:pt idx="297">
                  <c:v>6.7188059745881601</c:v>
                </c:pt>
                <c:pt idx="298">
                  <c:v>6.7188425260381184</c:v>
                </c:pt>
                <c:pt idx="299">
                  <c:v>6.7188773088534903</c:v>
                </c:pt>
                <c:pt idx="300">
                  <c:v>6.7189102396660223</c:v>
                </c:pt>
                <c:pt idx="301">
                  <c:v>6.7189421324219349</c:v>
                </c:pt>
                <c:pt idx="302">
                  <c:v>6.7189725937925742</c:v>
                </c:pt>
                <c:pt idx="303">
                  <c:v>6.7190027568287993</c:v>
                </c:pt>
                <c:pt idx="304">
                  <c:v>6.7190319459398093</c:v>
                </c:pt>
                <c:pt idx="305">
                  <c:v>6.7190608467891648</c:v>
                </c:pt>
                <c:pt idx="306">
                  <c:v>6.719088948819615</c:v>
                </c:pt>
                <c:pt idx="307">
                  <c:v>6.7191157611628638</c:v>
                </c:pt>
                <c:pt idx="308">
                  <c:v>6.7191416664000858</c:v>
                </c:pt>
                <c:pt idx="309">
                  <c:v>6.7191668906884301</c:v>
                </c:pt>
                <c:pt idx="310">
                  <c:v>6.7191912065542896</c:v>
                </c:pt>
                <c:pt idx="311">
                  <c:v>6.7192142516752842</c:v>
                </c:pt>
                <c:pt idx="312">
                  <c:v>6.7192362539730652</c:v>
                </c:pt>
                <c:pt idx="313">
                  <c:v>6.7192569053483009</c:v>
                </c:pt>
                <c:pt idx="314">
                  <c:v>6.7192768006212127</c:v>
                </c:pt>
                <c:pt idx="315">
                  <c:v>6.7192964087539755</c:v>
                </c:pt>
                <c:pt idx="316">
                  <c:v>6.7193149986406855</c:v>
                </c:pt>
                <c:pt idx="317">
                  <c:v>6.7193329771062835</c:v>
                </c:pt>
                <c:pt idx="318">
                  <c:v>6.7193504265250485</c:v>
                </c:pt>
                <c:pt idx="319">
                  <c:v>6.7193679595920095</c:v>
                </c:pt>
                <c:pt idx="320">
                  <c:v>6.7193848517389938</c:v>
                </c:pt>
                <c:pt idx="321">
                  <c:v>6.7194004142179589</c:v>
                </c:pt>
                <c:pt idx="322">
                  <c:v>6.7194152238834715</c:v>
                </c:pt>
                <c:pt idx="323">
                  <c:v>6.719429644914892</c:v>
                </c:pt>
                <c:pt idx="324">
                  <c:v>6.7194440446907322</c:v>
                </c:pt>
                <c:pt idx="325">
                  <c:v>6.7194589635744091</c:v>
                </c:pt>
                <c:pt idx="326">
                  <c:v>6.7194724467380125</c:v>
                </c:pt>
                <c:pt idx="327">
                  <c:v>6.7194850907214807</c:v>
                </c:pt>
                <c:pt idx="328">
                  <c:v>6.719497113493504</c:v>
                </c:pt>
                <c:pt idx="329">
                  <c:v>6.7195092514038484</c:v>
                </c:pt>
                <c:pt idx="330">
                  <c:v>6.7195210556512075</c:v>
                </c:pt>
                <c:pt idx="331">
                  <c:v>6.7195327812591863</c:v>
                </c:pt>
                <c:pt idx="332">
                  <c:v>6.7195439004915416</c:v>
                </c:pt>
                <c:pt idx="333">
                  <c:v>6.7195544134467742</c:v>
                </c:pt>
                <c:pt idx="334">
                  <c:v>6.719564142824856</c:v>
                </c:pt>
                <c:pt idx="335">
                  <c:v>6.7195734218232666</c:v>
                </c:pt>
                <c:pt idx="336">
                  <c:v>6.7195823751541202</c:v>
                </c:pt>
                <c:pt idx="337">
                  <c:v>6.7195908949094134</c:v>
                </c:pt>
                <c:pt idx="338">
                  <c:v>6.7195994635270386</c:v>
                </c:pt>
                <c:pt idx="339">
                  <c:v>6.71960822057145</c:v>
                </c:pt>
                <c:pt idx="340">
                  <c:v>6.7196168243710073</c:v>
                </c:pt>
                <c:pt idx="341">
                  <c:v>6.719625132592757</c:v>
                </c:pt>
                <c:pt idx="342">
                  <c:v>6.7196331731290115</c:v>
                </c:pt>
                <c:pt idx="343">
                  <c:v>6.7196411337189286</c:v>
                </c:pt>
                <c:pt idx="344">
                  <c:v>6.719649312014889</c:v>
                </c:pt>
                <c:pt idx="345">
                  <c:v>6.7196573141613873</c:v>
                </c:pt>
                <c:pt idx="346">
                  <c:v>6.7196645332471627</c:v>
                </c:pt>
                <c:pt idx="347">
                  <c:v>6.7196714560522972</c:v>
                </c:pt>
                <c:pt idx="348">
                  <c:v>6.7196780661966029</c:v>
                </c:pt>
                <c:pt idx="349">
                  <c:v>6.7196847167702511</c:v>
                </c:pt>
                <c:pt idx="350">
                  <c:v>6.7196907488636821</c:v>
                </c:pt>
                <c:pt idx="351">
                  <c:v>6.7196959973175376</c:v>
                </c:pt>
                <c:pt idx="352">
                  <c:v>6.7197012557454379</c:v>
                </c:pt>
                <c:pt idx="353">
                  <c:v>6.7197069977534856</c:v>
                </c:pt>
                <c:pt idx="354">
                  <c:v>6.7197128445097043</c:v>
                </c:pt>
                <c:pt idx="355">
                  <c:v>6.7197183019812003</c:v>
                </c:pt>
                <c:pt idx="356">
                  <c:v>6.7197230318073462</c:v>
                </c:pt>
                <c:pt idx="357">
                  <c:v>6.7197280258041063</c:v>
                </c:pt>
                <c:pt idx="358">
                  <c:v>6.7197333010597644</c:v>
                </c:pt>
                <c:pt idx="359">
                  <c:v>6.7197376643453621</c:v>
                </c:pt>
                <c:pt idx="360">
                  <c:v>6.7197421838846614</c:v>
                </c:pt>
                <c:pt idx="361">
                  <c:v>6.7197468986352531</c:v>
                </c:pt>
                <c:pt idx="362">
                  <c:v>6.7197516295075905</c:v>
                </c:pt>
                <c:pt idx="363">
                  <c:v>6.7197562698283608</c:v>
                </c:pt>
                <c:pt idx="364">
                  <c:v>6.7197607053317423</c:v>
                </c:pt>
                <c:pt idx="365">
                  <c:v>0</c:v>
                </c:pt>
                <c:pt idx="366">
                  <c:v>0</c:v>
                </c:pt>
              </c:numCache>
            </c:numRef>
          </c:val>
        </c:ser>
        <c:ser>
          <c:idx val="1"/>
          <c:order val="1"/>
          <c:tx>
            <c:strRef>
              <c:f>年間!$E$3</c:f>
              <c:strCache>
                <c:ptCount val="1"/>
                <c:pt idx="0">
                  <c:v>２回目
（芽出し肥）</c:v>
                </c:pt>
              </c:strCache>
            </c:strRef>
          </c:tx>
          <c:spPr>
            <a:solidFill>
              <a:schemeClr val="accent2"/>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年間!$E$4:$E$370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0.35926202487103109</c:v>
                </c:pt>
                <c:pt idx="79">
                  <c:v>0.71288410123271384</c:v>
                </c:pt>
                <c:pt idx="80">
                  <c:v>1.0388789588498277</c:v>
                </c:pt>
                <c:pt idx="81">
                  <c:v>1.3510682065623811</c:v>
                </c:pt>
                <c:pt idx="82">
                  <c:v>1.6643868876410552</c:v>
                </c:pt>
                <c:pt idx="83">
                  <c:v>1.9572269128445847</c:v>
                </c:pt>
                <c:pt idx="84">
                  <c:v>2.2445752024255263</c:v>
                </c:pt>
                <c:pt idx="85">
                  <c:v>2.512784927129323</c:v>
                </c:pt>
                <c:pt idx="86">
                  <c:v>2.7671247831691366</c:v>
                </c:pt>
                <c:pt idx="87">
                  <c:v>2.9989236208997556</c:v>
                </c:pt>
                <c:pt idx="88">
                  <c:v>3.2223151160227119</c:v>
                </c:pt>
                <c:pt idx="89">
                  <c:v>3.4324415568231861</c:v>
                </c:pt>
                <c:pt idx="90">
                  <c:v>3.6288427748769223</c:v>
                </c:pt>
                <c:pt idx="91">
                  <c:v>3.815317932642456</c:v>
                </c:pt>
                <c:pt idx="92">
                  <c:v>3.9827959457758819</c:v>
                </c:pt>
                <c:pt idx="93">
                  <c:v>4.1427742266499088</c:v>
                </c:pt>
                <c:pt idx="94">
                  <c:v>4.2984337877363776</c:v>
                </c:pt>
                <c:pt idx="95">
                  <c:v>4.4411289333146309</c:v>
                </c:pt>
                <c:pt idx="96">
                  <c:v>4.5800304080298506</c:v>
                </c:pt>
                <c:pt idx="97">
                  <c:v>4.7109905990569043</c:v>
                </c:pt>
                <c:pt idx="98">
                  <c:v>4.8328394904419971</c:v>
                </c:pt>
                <c:pt idx="99">
                  <c:v>4.9502301977424139</c:v>
                </c:pt>
                <c:pt idx="100">
                  <c:v>5.0614009012795051</c:v>
                </c:pt>
                <c:pt idx="101">
                  <c:v>5.1678260309742008</c:v>
                </c:pt>
                <c:pt idx="102">
                  <c:v>5.2650220328331176</c:v>
                </c:pt>
                <c:pt idx="103">
                  <c:v>5.3584154211343042</c:v>
                </c:pt>
                <c:pt idx="104">
                  <c:v>5.4372823993908721</c:v>
                </c:pt>
                <c:pt idx="105">
                  <c:v>5.5135968786055995</c:v>
                </c:pt>
                <c:pt idx="106">
                  <c:v>5.5863701296590573</c:v>
                </c:pt>
                <c:pt idx="107">
                  <c:v>5.6559888887571965</c:v>
                </c:pt>
                <c:pt idx="108">
                  <c:v>5.7249022826217306</c:v>
                </c:pt>
                <c:pt idx="109">
                  <c:v>5.7904915157705164</c:v>
                </c:pt>
                <c:pt idx="110">
                  <c:v>5.8517721591702161</c:v>
                </c:pt>
                <c:pt idx="111">
                  <c:v>5.9091011438882077</c:v>
                </c:pt>
                <c:pt idx="112">
                  <c:v>5.9618439741563796</c:v>
                </c:pt>
                <c:pt idx="113">
                  <c:v>6.0104152962490387</c:v>
                </c:pt>
                <c:pt idx="114">
                  <c:v>6.0560284362574475</c:v>
                </c:pt>
                <c:pt idx="115">
                  <c:v>6.0990643821958077</c:v>
                </c:pt>
                <c:pt idx="116">
                  <c:v>6.1398850920443344</c:v>
                </c:pt>
                <c:pt idx="117">
                  <c:v>6.1776780877569388</c:v>
                </c:pt>
                <c:pt idx="118">
                  <c:v>6.2127814980947038</c:v>
                </c:pt>
                <c:pt idx="119">
                  <c:v>6.2456870290300079</c:v>
                </c:pt>
                <c:pt idx="120">
                  <c:v>6.2764093979981181</c:v>
                </c:pt>
                <c:pt idx="121">
                  <c:v>6.3039112208351193</c:v>
                </c:pt>
                <c:pt idx="122">
                  <c:v>6.3298712493189431</c:v>
                </c:pt>
                <c:pt idx="123">
                  <c:v>6.3554624052691917</c:v>
                </c:pt>
                <c:pt idx="124">
                  <c:v>6.3797791363562659</c:v>
                </c:pt>
                <c:pt idx="125">
                  <c:v>6.4026340961763895</c:v>
                </c:pt>
                <c:pt idx="126">
                  <c:v>6.4242282218923084</c:v>
                </c:pt>
                <c:pt idx="127">
                  <c:v>6.4442929110898106</c:v>
                </c:pt>
                <c:pt idx="128">
                  <c:v>6.4625943910864416</c:v>
                </c:pt>
                <c:pt idx="129">
                  <c:v>6.4794422292639835</c:v>
                </c:pt>
                <c:pt idx="130">
                  <c:v>6.4953867681930912</c:v>
                </c:pt>
                <c:pt idx="131">
                  <c:v>6.5102028200153601</c:v>
                </c:pt>
                <c:pt idx="132">
                  <c:v>6.524276221858166</c:v>
                </c:pt>
                <c:pt idx="133">
                  <c:v>6.5376530906662857</c:v>
                </c:pt>
                <c:pt idx="134">
                  <c:v>6.5500253459007034</c:v>
                </c:pt>
                <c:pt idx="135">
                  <c:v>6.5615593039484619</c:v>
                </c:pt>
                <c:pt idx="136">
                  <c:v>6.5726145803769391</c:v>
                </c:pt>
                <c:pt idx="137">
                  <c:v>6.5832085142490726</c:v>
                </c:pt>
                <c:pt idx="138">
                  <c:v>6.5928358577470858</c:v>
                </c:pt>
                <c:pt idx="139">
                  <c:v>6.6018424180809543</c:v>
                </c:pt>
                <c:pt idx="140">
                  <c:v>6.6102383035044641</c:v>
                </c:pt>
                <c:pt idx="141">
                  <c:v>6.6181306714159174</c:v>
                </c:pt>
                <c:pt idx="142">
                  <c:v>6.6252087244266011</c:v>
                </c:pt>
                <c:pt idx="143">
                  <c:v>6.631750733064341</c:v>
                </c:pt>
                <c:pt idx="144">
                  <c:v>6.6380382132996161</c:v>
                </c:pt>
                <c:pt idx="145">
                  <c:v>6.6437678829847924</c:v>
                </c:pt>
                <c:pt idx="146">
                  <c:v>6.649061299335763</c:v>
                </c:pt>
                <c:pt idx="147">
                  <c:v>6.6541511994320981</c:v>
                </c:pt>
                <c:pt idx="148">
                  <c:v>6.6589899208161851</c:v>
                </c:pt>
                <c:pt idx="149">
                  <c:v>6.6633890989632425</c:v>
                </c:pt>
                <c:pt idx="150">
                  <c:v>6.6673405818381264</c:v>
                </c:pt>
                <c:pt idx="151">
                  <c:v>6.6710514498956694</c:v>
                </c:pt>
                <c:pt idx="152">
                  <c:v>6.6746038857444274</c:v>
                </c:pt>
                <c:pt idx="153">
                  <c:v>6.6778354306725056</c:v>
                </c:pt>
                <c:pt idx="154">
                  <c:v>6.6808792788118696</c:v>
                </c:pt>
                <c:pt idx="155">
                  <c:v>6.6837153291856408</c:v>
                </c:pt>
                <c:pt idx="156">
                  <c:v>6.6862615206321472</c:v>
                </c:pt>
                <c:pt idx="157">
                  <c:v>6.6887279248055629</c:v>
                </c:pt>
                <c:pt idx="158">
                  <c:v>6.69103868128005</c:v>
                </c:pt>
                <c:pt idx="159">
                  <c:v>6.6931543559218287</c:v>
                </c:pt>
                <c:pt idx="160">
                  <c:v>6.695130694129519</c:v>
                </c:pt>
                <c:pt idx="161">
                  <c:v>6.696961809152489</c:v>
                </c:pt>
                <c:pt idx="162">
                  <c:v>6.6986823377675258</c:v>
                </c:pt>
                <c:pt idx="163">
                  <c:v>6.7003000328342592</c:v>
                </c:pt>
                <c:pt idx="164">
                  <c:v>6.7017306158088532</c:v>
                </c:pt>
                <c:pt idx="165">
                  <c:v>6.7031161114027684</c:v>
                </c:pt>
                <c:pt idx="166">
                  <c:v>6.7044112784015004</c:v>
                </c:pt>
                <c:pt idx="167">
                  <c:v>6.7056265659834633</c:v>
                </c:pt>
                <c:pt idx="168">
                  <c:v>6.7067312721822177</c:v>
                </c:pt>
                <c:pt idx="169">
                  <c:v>6.7077229120154014</c:v>
                </c:pt>
                <c:pt idx="170">
                  <c:v>6.7086663878442936</c:v>
                </c:pt>
                <c:pt idx="171">
                  <c:v>6.7095294351203805</c:v>
                </c:pt>
                <c:pt idx="172">
                  <c:v>6.710309140471427</c:v>
                </c:pt>
                <c:pt idx="173">
                  <c:v>6.7110604544143984</c:v>
                </c:pt>
                <c:pt idx="174">
                  <c:v>6.7117570286312533</c:v>
                </c:pt>
                <c:pt idx="175">
                  <c:v>6.7124202732661598</c:v>
                </c:pt>
                <c:pt idx="176">
                  <c:v>6.7130274722702605</c:v>
                </c:pt>
                <c:pt idx="177">
                  <c:v>6.7135953952018887</c:v>
                </c:pt>
                <c:pt idx="178">
                  <c:v>6.7141152862778481</c:v>
                </c:pt>
                <c:pt idx="179">
                  <c:v>6.7145895479789885</c:v>
                </c:pt>
                <c:pt idx="180">
                  <c:v>6.7150252914238546</c:v>
                </c:pt>
                <c:pt idx="181">
                  <c:v>6.7154215010178078</c:v>
                </c:pt>
                <c:pt idx="182">
                  <c:v>6.7157932062834114</c:v>
                </c:pt>
                <c:pt idx="183">
                  <c:v>6.7161389896262262</c:v>
                </c:pt>
                <c:pt idx="184">
                  <c:v>6.7164505483255539</c:v>
                </c:pt>
                <c:pt idx="185">
                  <c:v>6.7167458447090604</c:v>
                </c:pt>
                <c:pt idx="186">
                  <c:v>6.7170203862069373</c:v>
                </c:pt>
                <c:pt idx="187">
                  <c:v>6.7172717377970761</c:v>
                </c:pt>
                <c:pt idx="188">
                  <c:v>6.7174995575175895</c:v>
                </c:pt>
                <c:pt idx="189">
                  <c:v>6.7177092785207364</c:v>
                </c:pt>
                <c:pt idx="190">
                  <c:v>6.7179037556331442</c:v>
                </c:pt>
                <c:pt idx="191">
                  <c:v>6.718081376440618</c:v>
                </c:pt>
                <c:pt idx="192">
                  <c:v>6.7182393316113327</c:v>
                </c:pt>
                <c:pt idx="193">
                  <c:v>6.7183827471021633</c:v>
                </c:pt>
                <c:pt idx="194">
                  <c:v>6.718514944658363</c:v>
                </c:pt>
                <c:pt idx="195">
                  <c:v>6.7186357829445766</c:v>
                </c:pt>
                <c:pt idx="196">
                  <c:v>6.7187489284171305</c:v>
                </c:pt>
                <c:pt idx="197">
                  <c:v>6.7188529068901701</c:v>
                </c:pt>
                <c:pt idx="198">
                  <c:v>6.718950182272529</c:v>
                </c:pt>
                <c:pt idx="199">
                  <c:v>6.7190391910456766</c:v>
                </c:pt>
                <c:pt idx="200">
                  <c:v>6.7191212354332279</c:v>
                </c:pt>
                <c:pt idx="201">
                  <c:v>6.7191967394736833</c:v>
                </c:pt>
                <c:pt idx="202">
                  <c:v>6.7192655557119219</c:v>
                </c:pt>
                <c:pt idx="203">
                  <c:v>6.7193290958063336</c:v>
                </c:pt>
                <c:pt idx="204">
                  <c:v>6.7193867611464437</c:v>
                </c:pt>
                <c:pt idx="205">
                  <c:v>6.7194401565554216</c:v>
                </c:pt>
                <c:pt idx="206">
                  <c:v>6.7194883673311905</c:v>
                </c:pt>
                <c:pt idx="207">
                  <c:v>6.7195325178812322</c:v>
                </c:pt>
                <c:pt idx="208">
                  <c:v>6.7195733468054168</c:v>
                </c:pt>
                <c:pt idx="209">
                  <c:v>6.7196104350928501</c:v>
                </c:pt>
                <c:pt idx="210">
                  <c:v>6.719644738115667</c:v>
                </c:pt>
                <c:pt idx="211">
                  <c:v>6.7196758610774197</c:v>
                </c:pt>
                <c:pt idx="212">
                  <c:v>6.719704444310346</c:v>
                </c:pt>
                <c:pt idx="213">
                  <c:v>6.7197304438994854</c:v>
                </c:pt>
                <c:pt idx="214">
                  <c:v>6.7197542800092016</c:v>
                </c:pt>
                <c:pt idx="215">
                  <c:v>6.7197757702522889</c:v>
                </c:pt>
                <c:pt idx="216">
                  <c:v>6.7197953142064311</c:v>
                </c:pt>
                <c:pt idx="217">
                  <c:v>6.7198130770663891</c:v>
                </c:pt>
                <c:pt idx="218">
                  <c:v>6.7198292197115137</c:v>
                </c:pt>
                <c:pt idx="219">
                  <c:v>6.7198441143385041</c:v>
                </c:pt>
                <c:pt idx="220">
                  <c:v>6.7198575194318604</c:v>
                </c:pt>
                <c:pt idx="221">
                  <c:v>6.719869882326523</c:v>
                </c:pt>
                <c:pt idx="222">
                  <c:v>6.7198811381012309</c:v>
                </c:pt>
                <c:pt idx="223">
                  <c:v>6.7198912931267785</c:v>
                </c:pt>
                <c:pt idx="224">
                  <c:v>6.719900529452195</c:v>
                </c:pt>
                <c:pt idx="225">
                  <c:v>6.7199090422406753</c:v>
                </c:pt>
                <c:pt idx="226">
                  <c:v>6.7199168679389389</c:v>
                </c:pt>
                <c:pt idx="227">
                  <c:v>6.7199239275294467</c:v>
                </c:pt>
                <c:pt idx="228">
                  <c:v>6.7199304744372581</c:v>
                </c:pt>
                <c:pt idx="229">
                  <c:v>6.7199365289581934</c:v>
                </c:pt>
                <c:pt idx="230">
                  <c:v>6.7199420007169017</c:v>
                </c:pt>
                <c:pt idx="231">
                  <c:v>6.7199471058297746</c:v>
                </c:pt>
                <c:pt idx="232">
                  <c:v>6.7199516875095409</c:v>
                </c:pt>
                <c:pt idx="233">
                  <c:v>6.7199559169761862</c:v>
                </c:pt>
                <c:pt idx="234">
                  <c:v>6.7199597119767667</c:v>
                </c:pt>
                <c:pt idx="235">
                  <c:v>6.7199631848158798</c:v>
                </c:pt>
                <c:pt idx="236">
                  <c:v>6.7199663673116232</c:v>
                </c:pt>
                <c:pt idx="237">
                  <c:v>6.7199692969667604</c:v>
                </c:pt>
                <c:pt idx="238">
                  <c:v>6.7199719805515743</c:v>
                </c:pt>
                <c:pt idx="239">
                  <c:v>6.719974364806907</c:v>
                </c:pt>
                <c:pt idx="240">
                  <c:v>6.7199765149550972</c:v>
                </c:pt>
                <c:pt idx="241">
                  <c:v>6.7199785271748897</c:v>
                </c:pt>
                <c:pt idx="242">
                  <c:v>6.7199803899973256</c:v>
                </c:pt>
                <c:pt idx="243">
                  <c:v>6.7199820689627474</c:v>
                </c:pt>
                <c:pt idx="244">
                  <c:v>6.719983587432024</c:v>
                </c:pt>
                <c:pt idx="245">
                  <c:v>6.71998497608101</c:v>
                </c:pt>
                <c:pt idx="246">
                  <c:v>6.7199862195553024</c:v>
                </c:pt>
                <c:pt idx="247">
                  <c:v>6.7199873635765242</c:v>
                </c:pt>
                <c:pt idx="248">
                  <c:v>6.7199883975859835</c:v>
                </c:pt>
                <c:pt idx="249">
                  <c:v>6.719989344152788</c:v>
                </c:pt>
                <c:pt idx="250">
                  <c:v>6.7199902196833623</c:v>
                </c:pt>
                <c:pt idx="251">
                  <c:v>6.7199910366209634</c:v>
                </c:pt>
                <c:pt idx="252">
                  <c:v>6.7199917957070081</c:v>
                </c:pt>
                <c:pt idx="253">
                  <c:v>6.7199924861627176</c:v>
                </c:pt>
                <c:pt idx="254">
                  <c:v>6.7199931120396998</c:v>
                </c:pt>
                <c:pt idx="255">
                  <c:v>6.7199936892276764</c:v>
                </c:pt>
                <c:pt idx="256">
                  <c:v>6.7199942180800569</c:v>
                </c:pt>
                <c:pt idx="257">
                  <c:v>6.7199946995335589</c:v>
                </c:pt>
                <c:pt idx="258">
                  <c:v>6.7199951437697303</c:v>
                </c:pt>
                <c:pt idx="259">
                  <c:v>6.7199955497918475</c:v>
                </c:pt>
                <c:pt idx="260">
                  <c:v>6.719995926307095</c:v>
                </c:pt>
                <c:pt idx="261">
                  <c:v>6.7199962677836398</c:v>
                </c:pt>
                <c:pt idx="262">
                  <c:v>6.7199965750794579</c:v>
                </c:pt>
                <c:pt idx="263">
                  <c:v>6.7199968555190361</c:v>
                </c:pt>
                <c:pt idx="264">
                  <c:v>6.7199971080331844</c:v>
                </c:pt>
                <c:pt idx="265">
                  <c:v>6.7199973389485725</c:v>
                </c:pt>
                <c:pt idx="266">
                  <c:v>6.7199975493212385</c:v>
                </c:pt>
                <c:pt idx="267">
                  <c:v>6.7199977416328291</c:v>
                </c:pt>
                <c:pt idx="268">
                  <c:v>6.7199979164960268</c:v>
                </c:pt>
                <c:pt idx="269">
                  <c:v>6.7199980819091936</c:v>
                </c:pt>
                <c:pt idx="270">
                  <c:v>6.7199982340315456</c:v>
                </c:pt>
                <c:pt idx="271">
                  <c:v>6.7199983724683836</c:v>
                </c:pt>
                <c:pt idx="272">
                  <c:v>6.7199984995776365</c:v>
                </c:pt>
                <c:pt idx="273">
                  <c:v>6.7199986149402902</c:v>
                </c:pt>
                <c:pt idx="274">
                  <c:v>6.719998722186677</c:v>
                </c:pt>
                <c:pt idx="275">
                  <c:v>6.7199988214498614</c:v>
                </c:pt>
                <c:pt idx="276">
                  <c:v>6.7199989108804674</c:v>
                </c:pt>
                <c:pt idx="277">
                  <c:v>6.719998994026894</c:v>
                </c:pt>
                <c:pt idx="278">
                  <c:v>6.7199990673639469</c:v>
                </c:pt>
                <c:pt idx="279">
                  <c:v>6.719999134805974</c:v>
                </c:pt>
                <c:pt idx="280">
                  <c:v>6.7199991986803171</c:v>
                </c:pt>
                <c:pt idx="281">
                  <c:v>6.7199992575699801</c:v>
                </c:pt>
                <c:pt idx="282">
                  <c:v>6.7199993106964131</c:v>
                </c:pt>
                <c:pt idx="283">
                  <c:v>6.7199993597318031</c:v>
                </c:pt>
                <c:pt idx="284">
                  <c:v>6.7199994061948578</c:v>
                </c:pt>
                <c:pt idx="285">
                  <c:v>6.7199994488372781</c:v>
                </c:pt>
                <c:pt idx="286">
                  <c:v>6.7199994877919957</c:v>
                </c:pt>
                <c:pt idx="287">
                  <c:v>6.7199995244248978</c:v>
                </c:pt>
                <c:pt idx="288">
                  <c:v>6.719999558977519</c:v>
                </c:pt>
                <c:pt idx="289">
                  <c:v>6.7199995906680883</c:v>
                </c:pt>
                <c:pt idx="290">
                  <c:v>6.7199996191351374</c:v>
                </c:pt>
                <c:pt idx="291">
                  <c:v>6.7199996451901063</c:v>
                </c:pt>
                <c:pt idx="292">
                  <c:v>6.7199996697324194</c:v>
                </c:pt>
                <c:pt idx="293">
                  <c:v>6.7199996905847135</c:v>
                </c:pt>
                <c:pt idx="294">
                  <c:v>6.7199997095856494</c:v>
                </c:pt>
                <c:pt idx="295">
                  <c:v>6.7199997282822013</c:v>
                </c:pt>
                <c:pt idx="296">
                  <c:v>6.7199997458454899</c:v>
                </c:pt>
                <c:pt idx="297">
                  <c:v>6.7199997620068901</c:v>
                </c:pt>
                <c:pt idx="298">
                  <c:v>6.7199997778839542</c:v>
                </c:pt>
                <c:pt idx="299">
                  <c:v>6.7199997924690633</c:v>
                </c:pt>
                <c:pt idx="300">
                  <c:v>6.7199998058178512</c:v>
                </c:pt>
                <c:pt idx="301">
                  <c:v>6.7199998182845908</c:v>
                </c:pt>
                <c:pt idx="302">
                  <c:v>6.7199998297913464</c:v>
                </c:pt>
                <c:pt idx="303">
                  <c:v>6.7199998407495904</c:v>
                </c:pt>
                <c:pt idx="304">
                  <c:v>6.7199998509764107</c:v>
                </c:pt>
                <c:pt idx="305">
                  <c:v>6.719999860709974</c:v>
                </c:pt>
                <c:pt idx="306">
                  <c:v>6.7199998698259114</c:v>
                </c:pt>
                <c:pt idx="307">
                  <c:v>6.7199998782256856</c:v>
                </c:pt>
                <c:pt idx="308">
                  <c:v>6.7199998860534054</c:v>
                </c:pt>
                <c:pt idx="309">
                  <c:v>6.7199998933976497</c:v>
                </c:pt>
                <c:pt idx="310">
                  <c:v>6.7199999002288484</c:v>
                </c:pt>
                <c:pt idx="311">
                  <c:v>6.7199999064931575</c:v>
                </c:pt>
                <c:pt idx="312">
                  <c:v>6.719999912278471</c:v>
                </c:pt>
                <c:pt idx="313">
                  <c:v>6.719999917548158</c:v>
                </c:pt>
                <c:pt idx="314">
                  <c:v>6.7199999224605245</c:v>
                </c:pt>
                <c:pt idx="315">
                  <c:v>6.7199999271298267</c:v>
                </c:pt>
                <c:pt idx="316">
                  <c:v>6.7199999314238568</c:v>
                </c:pt>
                <c:pt idx="317">
                  <c:v>6.7199999354425834</c:v>
                </c:pt>
                <c:pt idx="318">
                  <c:v>6.719999939215703</c:v>
                </c:pt>
                <c:pt idx="319">
                  <c:v>6.7199999428631747</c:v>
                </c:pt>
                <c:pt idx="320">
                  <c:v>6.7199999462636155</c:v>
                </c:pt>
                <c:pt idx="321">
                  <c:v>6.7199999493182148</c:v>
                </c:pt>
                <c:pt idx="322">
                  <c:v>6.7199999521425013</c:v>
                </c:pt>
                <c:pt idx="323">
                  <c:v>6.7199999548061156</c:v>
                </c:pt>
                <c:pt idx="324">
                  <c:v>6.719999957371332</c:v>
                </c:pt>
                <c:pt idx="325">
                  <c:v>6.7199999599178071</c:v>
                </c:pt>
                <c:pt idx="326">
                  <c:v>6.7199999621687168</c:v>
                </c:pt>
                <c:pt idx="327">
                  <c:v>6.7199999642257495</c:v>
                </c:pt>
                <c:pt idx="328">
                  <c:v>6.7199999661296328</c:v>
                </c:pt>
                <c:pt idx="329">
                  <c:v>6.7199999679823446</c:v>
                </c:pt>
                <c:pt idx="330">
                  <c:v>6.719999969728871</c:v>
                </c:pt>
                <c:pt idx="331">
                  <c:v>6.7199999714045688</c:v>
                </c:pt>
                <c:pt idx="332">
                  <c:v>6.7199999729509967</c:v>
                </c:pt>
                <c:pt idx="333">
                  <c:v>6.7199999743759165</c:v>
                </c:pt>
                <c:pt idx="334">
                  <c:v>6.71999997566747</c:v>
                </c:pt>
                <c:pt idx="335">
                  <c:v>6.7199999768690892</c:v>
                </c:pt>
                <c:pt idx="336">
                  <c:v>6.719999977998425</c:v>
                </c:pt>
                <c:pt idx="337">
                  <c:v>6.7199999790484002</c:v>
                </c:pt>
                <c:pt idx="338">
                  <c:v>6.7199999800697992</c:v>
                </c:pt>
                <c:pt idx="339">
                  <c:v>6.7199999810758699</c:v>
                </c:pt>
                <c:pt idx="340">
                  <c:v>6.7199999820346985</c:v>
                </c:pt>
                <c:pt idx="341">
                  <c:v>6.7199999829356365</c:v>
                </c:pt>
                <c:pt idx="342">
                  <c:v>6.7199999837839828</c:v>
                </c:pt>
                <c:pt idx="343">
                  <c:v>6.7199999845978979</c:v>
                </c:pt>
                <c:pt idx="344">
                  <c:v>6.7199999854024552</c:v>
                </c:pt>
                <c:pt idx="345">
                  <c:v>6.7199999861658375</c:v>
                </c:pt>
                <c:pt idx="346">
                  <c:v>6.7199999868438702</c:v>
                </c:pt>
                <c:pt idx="347">
                  <c:v>6.7199999874781025</c:v>
                </c:pt>
                <c:pt idx="348">
                  <c:v>6.7199999880696497</c:v>
                </c:pt>
                <c:pt idx="349">
                  <c:v>6.7199999886453732</c:v>
                </c:pt>
                <c:pt idx="350">
                  <c:v>6.7199999891607938</c:v>
                </c:pt>
                <c:pt idx="351">
                  <c:v>6.7199999896087661</c:v>
                </c:pt>
                <c:pt idx="352">
                  <c:v>6.7199999900446459</c:v>
                </c:pt>
                <c:pt idx="353">
                  <c:v>6.7199999904983176</c:v>
                </c:pt>
                <c:pt idx="354">
                  <c:v>6.7199999909444621</c:v>
                </c:pt>
                <c:pt idx="355">
                  <c:v>6.7199999913535287</c:v>
                </c:pt>
                <c:pt idx="356">
                  <c:v>6.719999991708093</c:v>
                </c:pt>
                <c:pt idx="357">
                  <c:v>6.7199999920675229</c:v>
                </c:pt>
                <c:pt idx="358">
                  <c:v>6.7199999924317719</c:v>
                </c:pt>
                <c:pt idx="359">
                  <c:v>6.7199999927360663</c:v>
                </c:pt>
                <c:pt idx="360">
                  <c:v>6.7199999930400294</c:v>
                </c:pt>
                <c:pt idx="361">
                  <c:v>6.7199999933451755</c:v>
                </c:pt>
                <c:pt idx="362">
                  <c:v>6.7199999936420269</c:v>
                </c:pt>
                <c:pt idx="363">
                  <c:v>6.719999993925553</c:v>
                </c:pt>
                <c:pt idx="364">
                  <c:v>6.7199999941909168</c:v>
                </c:pt>
                <c:pt idx="365">
                  <c:v>0</c:v>
                </c:pt>
                <c:pt idx="366">
                  <c:v>0</c:v>
                </c:pt>
              </c:numCache>
            </c:numRef>
          </c:val>
        </c:ser>
        <c:ser>
          <c:idx val="2"/>
          <c:order val="2"/>
          <c:tx>
            <c:strRef>
              <c:f>年間!$F$3</c:f>
              <c:strCache>
                <c:ptCount val="1"/>
                <c:pt idx="0">
                  <c:v>３回目
（夏肥Ⅰ）</c:v>
                </c:pt>
              </c:strCache>
            </c:strRef>
          </c:tx>
          <c:spPr>
            <a:solidFill>
              <a:schemeClr val="accent3"/>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年間!$F$4:$F$370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0.2992166274308079</c:v>
                </c:pt>
                <c:pt idx="140">
                  <c:v>0.5780550704649482</c:v>
                </c:pt>
                <c:pt idx="141">
                  <c:v>0.84031060070265329</c:v>
                </c:pt>
                <c:pt idx="142">
                  <c:v>1.0745275443647346</c:v>
                </c:pt>
                <c:pt idx="143">
                  <c:v>1.2908140216462916</c:v>
                </c:pt>
                <c:pt idx="144">
                  <c:v>1.4992289932773015</c:v>
                </c:pt>
                <c:pt idx="145">
                  <c:v>1.6887232404588099</c:v>
                </c:pt>
                <c:pt idx="146">
                  <c:v>1.8636216836884911</c:v>
                </c:pt>
                <c:pt idx="147">
                  <c:v>2.0322077742505611</c:v>
                </c:pt>
                <c:pt idx="148">
                  <c:v>2.1927016538385105</c:v>
                </c:pt>
                <c:pt idx="149">
                  <c:v>2.3382781835260844</c:v>
                </c:pt>
                <c:pt idx="150">
                  <c:v>2.4685964393821838</c:v>
                </c:pt>
                <c:pt idx="151">
                  <c:v>2.591043528619958</c:v>
                </c:pt>
                <c:pt idx="152">
                  <c:v>2.7085028357772236</c:v>
                </c:pt>
                <c:pt idx="153">
                  <c:v>2.8151189721880181</c:v>
                </c:pt>
                <c:pt idx="154">
                  <c:v>2.9156131263554612</c:v>
                </c:pt>
                <c:pt idx="155">
                  <c:v>3.0092284599182357</c:v>
                </c:pt>
                <c:pt idx="156">
                  <c:v>3.0930083519015015</c:v>
                </c:pt>
                <c:pt idx="157">
                  <c:v>3.1744048093642712</c:v>
                </c:pt>
                <c:pt idx="158">
                  <c:v>3.2506835583769016</c:v>
                </c:pt>
                <c:pt idx="159">
                  <c:v>3.3204151934645241</c:v>
                </c:pt>
                <c:pt idx="160">
                  <c:v>3.3855572463080161</c:v>
                </c:pt>
                <c:pt idx="161">
                  <c:v>3.4458770083333925</c:v>
                </c:pt>
                <c:pt idx="162">
                  <c:v>3.5025824163262116</c:v>
                </c:pt>
                <c:pt idx="163">
                  <c:v>3.5559277002972842</c:v>
                </c:pt>
                <c:pt idx="164">
                  <c:v>3.6029051277957493</c:v>
                </c:pt>
                <c:pt idx="165">
                  <c:v>3.6485341452895708</c:v>
                </c:pt>
                <c:pt idx="166">
                  <c:v>3.6911934104073398</c:v>
                </c:pt>
                <c:pt idx="167">
                  <c:v>3.7312378351236775</c:v>
                </c:pt>
                <c:pt idx="168">
                  <c:v>3.767566046990904</c:v>
                </c:pt>
                <c:pt idx="169">
                  <c:v>3.8000783647801737</c:v>
                </c:pt>
                <c:pt idx="170">
                  <c:v>3.8310598044446462</c:v>
                </c:pt>
                <c:pt idx="171">
                  <c:v>3.8593575872705124</c:v>
                </c:pt>
                <c:pt idx="172">
                  <c:v>3.884859562777955</c:v>
                </c:pt>
                <c:pt idx="173">
                  <c:v>3.9094962048672666</c:v>
                </c:pt>
                <c:pt idx="174">
                  <c:v>3.9323277187416035</c:v>
                </c:pt>
                <c:pt idx="175">
                  <c:v>3.954100449856973</c:v>
                </c:pt>
                <c:pt idx="176">
                  <c:v>3.9740057481172002</c:v>
                </c:pt>
                <c:pt idx="177">
                  <c:v>3.9926274626317086</c:v>
                </c:pt>
                <c:pt idx="178">
                  <c:v>4.0096506210322245</c:v>
                </c:pt>
                <c:pt idx="179">
                  <c:v>4.0251540403168873</c:v>
                </c:pt>
                <c:pt idx="180">
                  <c:v>4.0393825733679947</c:v>
                </c:pt>
                <c:pt idx="181">
                  <c:v>4.0522956048297551</c:v>
                </c:pt>
                <c:pt idx="182">
                  <c:v>4.0644163971282241</c:v>
                </c:pt>
                <c:pt idx="183">
                  <c:v>4.0756903625948766</c:v>
                </c:pt>
                <c:pt idx="184">
                  <c:v>4.0858222694447797</c:v>
                </c:pt>
                <c:pt idx="185">
                  <c:v>4.0954380193186228</c:v>
                </c:pt>
                <c:pt idx="186">
                  <c:v>4.1043762967754862</c:v>
                </c:pt>
                <c:pt idx="187">
                  <c:v>4.1125486141116721</c:v>
                </c:pt>
                <c:pt idx="188">
                  <c:v>4.1199402700211909</c:v>
                </c:pt>
                <c:pt idx="189">
                  <c:v>4.1267385679808948</c:v>
                </c:pt>
                <c:pt idx="190">
                  <c:v>4.1330405854584198</c:v>
                </c:pt>
                <c:pt idx="191">
                  <c:v>4.1387877335530501</c:v>
                </c:pt>
                <c:pt idx="192">
                  <c:v>4.1438802982126264</c:v>
                </c:pt>
                <c:pt idx="193">
                  <c:v>4.1484951502677161</c:v>
                </c:pt>
                <c:pt idx="194">
                  <c:v>4.1527460488224355</c:v>
                </c:pt>
                <c:pt idx="195">
                  <c:v>4.156626384658999</c:v>
                </c:pt>
                <c:pt idx="196">
                  <c:v>4.1602617575757916</c:v>
                </c:pt>
                <c:pt idx="197">
                  <c:v>4.1635994912241374</c:v>
                </c:pt>
                <c:pt idx="198">
                  <c:v>4.166723503564584</c:v>
                </c:pt>
                <c:pt idx="199">
                  <c:v>4.1695784142915926</c:v>
                </c:pt>
                <c:pt idx="200">
                  <c:v>4.1722081280619534</c:v>
                </c:pt>
                <c:pt idx="201">
                  <c:v>4.174626243769298</c:v>
                </c:pt>
                <c:pt idx="202">
                  <c:v>4.1768267689561265</c:v>
                </c:pt>
                <c:pt idx="203">
                  <c:v>4.178857482757544</c:v>
                </c:pt>
                <c:pt idx="204">
                  <c:v>4.1806970254360962</c:v>
                </c:pt>
                <c:pt idx="205">
                  <c:v>4.1823998382868295</c:v>
                </c:pt>
                <c:pt idx="206">
                  <c:v>4.1839338857477886</c:v>
                </c:pt>
                <c:pt idx="207">
                  <c:v>4.1853371642820161</c:v>
                </c:pt>
                <c:pt idx="208">
                  <c:v>4.1866343915381981</c:v>
                </c:pt>
                <c:pt idx="209">
                  <c:v>4.1878107302009697</c:v>
                </c:pt>
                <c:pt idx="210">
                  <c:v>4.1888983518676595</c:v>
                </c:pt>
                <c:pt idx="211">
                  <c:v>4.1898833642552322</c:v>
                </c:pt>
                <c:pt idx="212">
                  <c:v>4.1907872130627997</c:v>
                </c:pt>
                <c:pt idx="213">
                  <c:v>4.1916080563970199</c:v>
                </c:pt>
                <c:pt idx="214">
                  <c:v>4.1923598590771887</c:v>
                </c:pt>
                <c:pt idx="215">
                  <c:v>4.1930361539870118</c:v>
                </c:pt>
                <c:pt idx="216">
                  <c:v>4.1936502431579914</c:v>
                </c:pt>
                <c:pt idx="217">
                  <c:v>4.1942074839656334</c:v>
                </c:pt>
                <c:pt idx="218">
                  <c:v>4.194713099999583</c:v>
                </c:pt>
                <c:pt idx="219">
                  <c:v>4.1951794470021984</c:v>
                </c:pt>
                <c:pt idx="220">
                  <c:v>4.1955981912850024</c:v>
                </c:pt>
                <c:pt idx="221">
                  <c:v>4.1959842313963751</c:v>
                </c:pt>
                <c:pt idx="222">
                  <c:v>4.1963352168558306</c:v>
                </c:pt>
                <c:pt idx="223">
                  <c:v>4.1966512244539134</c:v>
                </c:pt>
                <c:pt idx="224">
                  <c:v>4.1969382383604268</c:v>
                </c:pt>
                <c:pt idx="225">
                  <c:v>4.1972026738068946</c:v>
                </c:pt>
                <c:pt idx="226">
                  <c:v>4.1974456292169418</c:v>
                </c:pt>
                <c:pt idx="227">
                  <c:v>4.197664359500231</c:v>
                </c:pt>
                <c:pt idx="228">
                  <c:v>4.1978672348814179</c:v>
                </c:pt>
                <c:pt idx="229">
                  <c:v>4.1980548349664035</c:v>
                </c:pt>
                <c:pt idx="230">
                  <c:v>4.1982240671689741</c:v>
                </c:pt>
                <c:pt idx="231">
                  <c:v>4.1983820511808112</c:v>
                </c:pt>
                <c:pt idx="232">
                  <c:v>4.1985235059092307</c:v>
                </c:pt>
                <c:pt idx="233">
                  <c:v>4.1986540601450635</c:v>
                </c:pt>
                <c:pt idx="234">
                  <c:v>4.1987709314186166</c:v>
                </c:pt>
                <c:pt idx="235">
                  <c:v>4.1988777939804764</c:v>
                </c:pt>
                <c:pt idx="236">
                  <c:v>4.1989756534933997</c:v>
                </c:pt>
                <c:pt idx="237">
                  <c:v>4.1990657055648972</c:v>
                </c:pt>
                <c:pt idx="238">
                  <c:v>4.1991481334495884</c:v>
                </c:pt>
                <c:pt idx="239">
                  <c:v>4.1992211484325521</c:v>
                </c:pt>
                <c:pt idx="240">
                  <c:v>4.1992868721081127</c:v>
                </c:pt>
                <c:pt idx="241">
                  <c:v>4.1993484393516241</c:v>
                </c:pt>
                <c:pt idx="242">
                  <c:v>4.1994054418629867</c:v>
                </c:pt>
                <c:pt idx="243">
                  <c:v>4.1994567227654596</c:v>
                </c:pt>
                <c:pt idx="244">
                  <c:v>4.1995030279652541</c:v>
                </c:pt>
                <c:pt idx="245">
                  <c:v>4.1995453429216827</c:v>
                </c:pt>
                <c:pt idx="246">
                  <c:v>4.1995831466349136</c:v>
                </c:pt>
                <c:pt idx="247">
                  <c:v>4.1996179183344404</c:v>
                </c:pt>
                <c:pt idx="248">
                  <c:v>4.199649296657439</c:v>
                </c:pt>
                <c:pt idx="249">
                  <c:v>4.1996780043515773</c:v>
                </c:pt>
                <c:pt idx="250">
                  <c:v>4.1997045628031859</c:v>
                </c:pt>
                <c:pt idx="251">
                  <c:v>4.1997293643296354</c:v>
                </c:pt>
                <c:pt idx="252">
                  <c:v>4.1997524205570675</c:v>
                </c:pt>
                <c:pt idx="253">
                  <c:v>4.1997733698258441</c:v>
                </c:pt>
                <c:pt idx="254">
                  <c:v>4.1997923349604473</c:v>
                </c:pt>
                <c:pt idx="255">
                  <c:v>4.1998098239420445</c:v>
                </c:pt>
                <c:pt idx="256">
                  <c:v>4.1998258401363691</c:v>
                </c:pt>
                <c:pt idx="257">
                  <c:v>4.1998404068043573</c:v>
                </c:pt>
                <c:pt idx="258">
                  <c:v>4.1998538475023564</c:v>
                </c:pt>
                <c:pt idx="259">
                  <c:v>4.1998661237817227</c:v>
                </c:pt>
                <c:pt idx="260">
                  <c:v>4.199877511915143</c:v>
                </c:pt>
                <c:pt idx="261">
                  <c:v>4.1998878278433507</c:v>
                </c:pt>
                <c:pt idx="262">
                  <c:v>4.1998970950399706</c:v>
                </c:pt>
                <c:pt idx="263">
                  <c:v>4.1999055461187877</c:v>
                </c:pt>
                <c:pt idx="264">
                  <c:v>4.1999131428368095</c:v>
                </c:pt>
                <c:pt idx="265">
                  <c:v>4.1999200858699721</c:v>
                </c:pt>
                <c:pt idx="266">
                  <c:v>4.1999264060128407</c:v>
                </c:pt>
                <c:pt idx="267">
                  <c:v>4.1999321802560434</c:v>
                </c:pt>
                <c:pt idx="268">
                  <c:v>4.1999374255885051</c:v>
                </c:pt>
                <c:pt idx="269">
                  <c:v>4.1999423969279581</c:v>
                </c:pt>
                <c:pt idx="270">
                  <c:v>4.1999469681895656</c:v>
                </c:pt>
                <c:pt idx="271">
                  <c:v>4.1999511245559384</c:v>
                </c:pt>
                <c:pt idx="272">
                  <c:v>4.1999549399133622</c:v>
                </c:pt>
                <c:pt idx="273">
                  <c:v>4.1999583990132541</c:v>
                </c:pt>
                <c:pt idx="274">
                  <c:v>4.1999616168493121</c:v>
                </c:pt>
                <c:pt idx="275">
                  <c:v>4.1999645961394174</c:v>
                </c:pt>
                <c:pt idx="276">
                  <c:v>4.199967276123644</c:v>
                </c:pt>
                <c:pt idx="277">
                  <c:v>4.1999697694346736</c:v>
                </c:pt>
                <c:pt idx="278">
                  <c:v>4.1999719617901663</c:v>
                </c:pt>
                <c:pt idx="279">
                  <c:v>4.1999739777129479</c:v>
                </c:pt>
                <c:pt idx="280">
                  <c:v>4.199975890849629</c:v>
                </c:pt>
                <c:pt idx="281">
                  <c:v>4.1999776548129351</c:v>
                </c:pt>
                <c:pt idx="282">
                  <c:v>4.1999792437910983</c:v>
                </c:pt>
                <c:pt idx="283">
                  <c:v>4.1999807106322589</c:v>
                </c:pt>
                <c:pt idx="284">
                  <c:v>4.1999821033162359</c:v>
                </c:pt>
                <c:pt idx="285">
                  <c:v>4.1999833811509459</c:v>
                </c:pt>
                <c:pt idx="286">
                  <c:v>4.1999845477926767</c:v>
                </c:pt>
                <c:pt idx="287">
                  <c:v>4.1999856464768834</c:v>
                </c:pt>
                <c:pt idx="288">
                  <c:v>4.1999866844311322</c:v>
                </c:pt>
                <c:pt idx="289">
                  <c:v>4.1999876361175739</c:v>
                </c:pt>
                <c:pt idx="290">
                  <c:v>4.1999884895150563</c:v>
                </c:pt>
                <c:pt idx="291">
                  <c:v>4.1999892702347124</c:v>
                </c:pt>
                <c:pt idx="292">
                  <c:v>4.1999900067443861</c:v>
                </c:pt>
                <c:pt idx="293">
                  <c:v>4.199990628875323</c:v>
                </c:pt>
                <c:pt idx="294">
                  <c:v>4.1999911952510613</c:v>
                </c:pt>
                <c:pt idx="295">
                  <c:v>4.199991755225148</c:v>
                </c:pt>
                <c:pt idx="296">
                  <c:v>4.1999922819476181</c:v>
                </c:pt>
                <c:pt idx="297">
                  <c:v>4.1999927665483128</c:v>
                </c:pt>
                <c:pt idx="298">
                  <c:v>4.1999932446926467</c:v>
                </c:pt>
                <c:pt idx="299">
                  <c:v>4.1999936838141387</c:v>
                </c:pt>
                <c:pt idx="300">
                  <c:v>4.199994085501265</c:v>
                </c:pt>
                <c:pt idx="301">
                  <c:v>4.1999944609555975</c:v>
                </c:pt>
                <c:pt idx="302">
                  <c:v>4.1999948075057487</c:v>
                </c:pt>
                <c:pt idx="303">
                  <c:v>4.1999951382284344</c:v>
                </c:pt>
                <c:pt idx="304">
                  <c:v>4.1999954471035537</c:v>
                </c:pt>
                <c:pt idx="305">
                  <c:v>4.1999957416630025</c:v>
                </c:pt>
                <c:pt idx="306">
                  <c:v>4.1999960177872628</c:v>
                </c:pt>
                <c:pt idx="307">
                  <c:v>4.1999962721932631</c:v>
                </c:pt>
                <c:pt idx="308">
                  <c:v>4.1999965094145244</c:v>
                </c:pt>
                <c:pt idx="309">
                  <c:v>4.1999967322074614</c:v>
                </c:pt>
                <c:pt idx="310">
                  <c:v>4.199996939532026</c:v>
                </c:pt>
                <c:pt idx="311">
                  <c:v>4.1999971295710044</c:v>
                </c:pt>
                <c:pt idx="312">
                  <c:v>4.1999973050782291</c:v>
                </c:pt>
                <c:pt idx="313">
                  <c:v>4.1999974648007843</c:v>
                </c:pt>
                <c:pt idx="314">
                  <c:v>4.1999976137746735</c:v>
                </c:pt>
                <c:pt idx="315">
                  <c:v>4.1999977556258008</c:v>
                </c:pt>
                <c:pt idx="316">
                  <c:v>4.1999978860346889</c:v>
                </c:pt>
                <c:pt idx="317">
                  <c:v>4.1999980081749078</c:v>
                </c:pt>
                <c:pt idx="318">
                  <c:v>4.1999981229580792</c:v>
                </c:pt>
                <c:pt idx="319">
                  <c:v>4.199998234216487</c:v>
                </c:pt>
                <c:pt idx="320">
                  <c:v>4.1999983379900394</c:v>
                </c:pt>
                <c:pt idx="321">
                  <c:v>4.1999984310454694</c:v>
                </c:pt>
                <c:pt idx="322">
                  <c:v>4.1999985170792593</c:v>
                </c:pt>
                <c:pt idx="323">
                  <c:v>4.1999985983108266</c:v>
                </c:pt>
                <c:pt idx="324">
                  <c:v>4.1999986767270414</c:v>
                </c:pt>
                <c:pt idx="325">
                  <c:v>4.1999987548821061</c:v>
                </c:pt>
                <c:pt idx="326">
                  <c:v>4.1999988237867916</c:v>
                </c:pt>
                <c:pt idx="327">
                  <c:v>4.1999988867070428</c:v>
                </c:pt>
                <c:pt idx="328">
                  <c:v>4.1999989449386126</c:v>
                </c:pt>
                <c:pt idx="329">
                  <c:v>4.1999990017677469</c:v>
                </c:pt>
                <c:pt idx="330">
                  <c:v>4.1999990553925421</c:v>
                </c:pt>
                <c:pt idx="331">
                  <c:v>4.1999991069430695</c:v>
                </c:pt>
                <c:pt idx="332">
                  <c:v>4.1999991545058748</c:v>
                </c:pt>
                <c:pt idx="333">
                  <c:v>4.199999198316231</c:v>
                </c:pt>
                <c:pt idx="334">
                  <c:v>4.1999992379729374</c:v>
                </c:pt>
                <c:pt idx="335">
                  <c:v>4.1999992748728321</c:v>
                </c:pt>
                <c:pt idx="336">
                  <c:v>4.1999993095772394</c:v>
                </c:pt>
                <c:pt idx="337">
                  <c:v>4.199999341844225</c:v>
                </c:pt>
                <c:pt idx="338">
                  <c:v>4.1999993733166958</c:v>
                </c:pt>
                <c:pt idx="339">
                  <c:v>4.1999994044181319</c:v>
                </c:pt>
                <c:pt idx="340">
                  <c:v>4.1999994341005005</c:v>
                </c:pt>
                <c:pt idx="341">
                  <c:v>4.1999994620081056</c:v>
                </c:pt>
                <c:pt idx="342">
                  <c:v>4.1999994883055054</c:v>
                </c:pt>
                <c:pt idx="343">
                  <c:v>4.1999995135778336</c:v>
                </c:pt>
                <c:pt idx="344">
                  <c:v>4.1999995386374103</c:v>
                </c:pt>
                <c:pt idx="345">
                  <c:v>4.1999995624393307</c:v>
                </c:pt>
                <c:pt idx="346">
                  <c:v>4.1999995835338311</c:v>
                </c:pt>
                <c:pt idx="347">
                  <c:v>4.1999996032718085</c:v>
                </c:pt>
                <c:pt idx="348">
                  <c:v>4.1999996216841149</c:v>
                </c:pt>
                <c:pt idx="349">
                  <c:v>4.1999996396443331</c:v>
                </c:pt>
                <c:pt idx="350">
                  <c:v>4.1999996556924497</c:v>
                </c:pt>
                <c:pt idx="351">
                  <c:v>4.1999996695887489</c:v>
                </c:pt>
                <c:pt idx="352">
                  <c:v>4.1999996831412929</c:v>
                </c:pt>
                <c:pt idx="353">
                  <c:v>4.1999996973267484</c:v>
                </c:pt>
                <c:pt idx="354">
                  <c:v>4.1999997113129881</c:v>
                </c:pt>
                <c:pt idx="355">
                  <c:v>4.19999972412778</c:v>
                </c:pt>
                <c:pt idx="356">
                  <c:v>4.1999997351955285</c:v>
                </c:pt>
                <c:pt idx="357">
                  <c:v>4.1999997464614083</c:v>
                </c:pt>
                <c:pt idx="358">
                  <c:v>4.1999997579222077</c:v>
                </c:pt>
                <c:pt idx="359">
                  <c:v>4.1999997674477125</c:v>
                </c:pt>
                <c:pt idx="360">
                  <c:v>4.1999997769940309</c:v>
                </c:pt>
                <c:pt idx="361">
                  <c:v>4.1999997866094025</c:v>
                </c:pt>
                <c:pt idx="362">
                  <c:v>4.1999997959805544</c:v>
                </c:pt>
                <c:pt idx="363">
                  <c:v>4.1999998049402443</c:v>
                </c:pt>
                <c:pt idx="364">
                  <c:v>4.1999998133273619</c:v>
                </c:pt>
                <c:pt idx="365">
                  <c:v>0</c:v>
                </c:pt>
                <c:pt idx="366">
                  <c:v>0</c:v>
                </c:pt>
              </c:numCache>
            </c:numRef>
          </c:val>
        </c:ser>
        <c:ser>
          <c:idx val="3"/>
          <c:order val="3"/>
          <c:tx>
            <c:strRef>
              <c:f>年間!$G$3</c:f>
              <c:strCache>
                <c:ptCount val="1"/>
                <c:pt idx="0">
                  <c:v>４回目
（夏肥Ⅱ）</c:v>
                </c:pt>
              </c:strCache>
            </c:strRef>
          </c:tx>
          <c:spPr>
            <a:solidFill>
              <a:schemeClr val="accent4"/>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年間!$G$4:$G$370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0.41610772887287034</c:v>
                </c:pt>
                <c:pt idx="182">
                  <c:v>0.8147720647266532</c:v>
                </c:pt>
                <c:pt idx="183">
                  <c:v>1.1927649911210434</c:v>
                </c:pt>
                <c:pt idx="184">
                  <c:v>1.5366075455283328</c:v>
                </c:pt>
                <c:pt idx="185">
                  <c:v>1.8706214215820987</c:v>
                </c:pt>
                <c:pt idx="186">
                  <c:v>2.187264174165763</c:v>
                </c:pt>
                <c:pt idx="187">
                  <c:v>2.4815816069797032</c:v>
                </c:pt>
                <c:pt idx="188">
                  <c:v>2.7515497518585508</c:v>
                </c:pt>
                <c:pt idx="189">
                  <c:v>3.0042148006264928</c:v>
                </c:pt>
                <c:pt idx="190">
                  <c:v>3.2429917536370998</c:v>
                </c:pt>
                <c:pt idx="191">
                  <c:v>3.4642593835458166</c:v>
                </c:pt>
                <c:pt idx="192">
                  <c:v>3.6622166450797313</c:v>
                </c:pt>
                <c:pt idx="193">
                  <c:v>3.8441238360464198</c:v>
                </c:pt>
                <c:pt idx="194">
                  <c:v>4.0146258483266957</c:v>
                </c:pt>
                <c:pt idx="195">
                  <c:v>4.1726920705929027</c:v>
                </c:pt>
                <c:pt idx="196">
                  <c:v>4.3239201554447151</c:v>
                </c:pt>
                <c:pt idx="197">
                  <c:v>4.4651508749197157</c:v>
                </c:pt>
                <c:pt idx="198">
                  <c:v>4.6001521235839027</c:v>
                </c:pt>
                <c:pt idx="199">
                  <c:v>4.7255854635174455</c:v>
                </c:pt>
                <c:pt idx="200">
                  <c:v>4.8432455084028607</c:v>
                </c:pt>
                <c:pt idx="201">
                  <c:v>4.9534039438720736</c:v>
                </c:pt>
                <c:pt idx="202">
                  <c:v>5.0552719348455968</c:v>
                </c:pt>
                <c:pt idx="203">
                  <c:v>5.1510647323919434</c:v>
                </c:pt>
                <c:pt idx="204">
                  <c:v>5.2391783733473751</c:v>
                </c:pt>
                <c:pt idx="205">
                  <c:v>5.3223506560724623</c:v>
                </c:pt>
                <c:pt idx="206">
                  <c:v>5.3983648974739076</c:v>
                </c:pt>
                <c:pt idx="207">
                  <c:v>5.469105757726215</c:v>
                </c:pt>
                <c:pt idx="208">
                  <c:v>5.5357789423166093</c:v>
                </c:pt>
                <c:pt idx="209">
                  <c:v>5.5972019005099121</c:v>
                </c:pt>
                <c:pt idx="210">
                  <c:v>5.6551143464823133</c:v>
                </c:pt>
                <c:pt idx="211">
                  <c:v>5.7083969099155514</c:v>
                </c:pt>
                <c:pt idx="212">
                  <c:v>5.7581895650110679</c:v>
                </c:pt>
                <c:pt idx="213">
                  <c:v>5.8041558110537634</c:v>
                </c:pt>
                <c:pt idx="214">
                  <c:v>5.8470201787649563</c:v>
                </c:pt>
                <c:pt idx="215">
                  <c:v>5.8861452163033556</c:v>
                </c:pt>
                <c:pt idx="216">
                  <c:v>5.9222503785244855</c:v>
                </c:pt>
                <c:pt idx="217">
                  <c:v>5.9555402171645975</c:v>
                </c:pt>
                <c:pt idx="218">
                  <c:v>5.9862285027666857</c:v>
                </c:pt>
                <c:pt idx="219">
                  <c:v>6.0150768864432509</c:v>
                </c:pt>
                <c:pt idx="220">
                  <c:v>6.0413430422576626</c:v>
                </c:pt>
                <c:pt idx="221">
                  <c:v>6.0660185030720868</c:v>
                </c:pt>
                <c:pt idx="222">
                  <c:v>6.0888217148978532</c:v>
                </c:pt>
                <c:pt idx="223">
                  <c:v>6.1096474463919046</c:v>
                </c:pt>
                <c:pt idx="224">
                  <c:v>6.1288623580459083</c:v>
                </c:pt>
                <c:pt idx="225">
                  <c:v>6.1468959845786726</c:v>
                </c:pt>
                <c:pt idx="226">
                  <c:v>6.1637669896245804</c:v>
                </c:pt>
                <c:pt idx="227">
                  <c:v>6.1791725727301472</c:v>
                </c:pt>
                <c:pt idx="228">
                  <c:v>6.1937469538490717</c:v>
                </c:pt>
                <c:pt idx="229">
                  <c:v>6.2074885179592023</c:v>
                </c:pt>
                <c:pt idx="230">
                  <c:v>6.2200709004262569</c:v>
                </c:pt>
                <c:pt idx="231">
                  <c:v>6.2320695939195225</c:v>
                </c:pt>
                <c:pt idx="232">
                  <c:v>6.2429618690436675</c:v>
                </c:pt>
                <c:pt idx="233">
                  <c:v>6.2532096530851291</c:v>
                </c:pt>
                <c:pt idx="234">
                  <c:v>6.2625090634389986</c:v>
                </c:pt>
                <c:pt idx="235">
                  <c:v>6.2711603443026771</c:v>
                </c:pt>
                <c:pt idx="236">
                  <c:v>6.2792234988495954</c:v>
                </c:pt>
                <c:pt idx="237">
                  <c:v>6.2867826175457457</c:v>
                </c:pt>
                <c:pt idx="238">
                  <c:v>6.2938256926668723</c:v>
                </c:pt>
                <c:pt idx="239">
                  <c:v>6.3001372002196945</c:v>
                </c:pt>
                <c:pt idx="240">
                  <c:v>6.3058984466781736</c:v>
                </c:pt>
                <c:pt idx="241">
                  <c:v>6.3114120934378271</c:v>
                </c:pt>
                <c:pt idx="242">
                  <c:v>6.3166177371480989</c:v>
                </c:pt>
                <c:pt idx="243">
                  <c:v>6.3213688395161194</c:v>
                </c:pt>
                <c:pt idx="244">
                  <c:v>6.3257228668054015</c:v>
                </c:pt>
                <c:pt idx="245">
                  <c:v>6.3297692013217235</c:v>
                </c:pt>
                <c:pt idx="246">
                  <c:v>6.3334293446053298</c:v>
                </c:pt>
                <c:pt idx="247">
                  <c:v>6.3368556423028179</c:v>
                </c:pt>
                <c:pt idx="248">
                  <c:v>6.3399908944744716</c:v>
                </c:pt>
                <c:pt idx="249">
                  <c:v>6.3429063833007264</c:v>
                </c:pt>
                <c:pt idx="250">
                  <c:v>6.3456536544969282</c:v>
                </c:pt>
                <c:pt idx="251">
                  <c:v>6.3482717982642605</c:v>
                </c:pt>
                <c:pt idx="252">
                  <c:v>6.3507541937230556</c:v>
                </c:pt>
                <c:pt idx="253">
                  <c:v>6.3530455570980289</c:v>
                </c:pt>
                <c:pt idx="254">
                  <c:v>6.3551510795222361</c:v>
                </c:pt>
                <c:pt idx="255">
                  <c:v>6.3571282803076077</c:v>
                </c:pt>
                <c:pt idx="256">
                  <c:v>6.3589699851974668</c:v>
                </c:pt>
                <c:pt idx="257">
                  <c:v>6.3606715093210049</c:v>
                </c:pt>
                <c:pt idx="258">
                  <c:v>6.3622703991895451</c:v>
                </c:pt>
                <c:pt idx="259">
                  <c:v>6.3637550539022012</c:v>
                </c:pt>
                <c:pt idx="260">
                  <c:v>6.365159110580751</c:v>
                </c:pt>
                <c:pt idx="261">
                  <c:v>6.3664504515317928</c:v>
                </c:pt>
                <c:pt idx="262">
                  <c:v>6.3676261932850604</c:v>
                </c:pt>
                <c:pt idx="263">
                  <c:v>6.3687154611592591</c:v>
                </c:pt>
                <c:pt idx="264">
                  <c:v>6.3697073594312323</c:v>
                </c:pt>
                <c:pt idx="265">
                  <c:v>6.3706281925224193</c:v>
                </c:pt>
                <c:pt idx="266">
                  <c:v>6.371478851325187</c:v>
                </c:pt>
                <c:pt idx="267">
                  <c:v>6.3722679418454806</c:v>
                </c:pt>
                <c:pt idx="268">
                  <c:v>6.3729947937570257</c:v>
                </c:pt>
                <c:pt idx="269">
                  <c:v>6.3736988714376785</c:v>
                </c:pt>
                <c:pt idx="270">
                  <c:v>6.3743570698140806</c:v>
                </c:pt>
                <c:pt idx="271">
                  <c:v>6.3749641833290527</c:v>
                </c:pt>
                <c:pt idx="272">
                  <c:v>6.3755304226452392</c:v>
                </c:pt>
                <c:pt idx="273">
                  <c:v>6.376050732402156</c:v>
                </c:pt>
                <c:pt idx="274">
                  <c:v>6.3765435589974411</c:v>
                </c:pt>
                <c:pt idx="275">
                  <c:v>6.3770077930623073</c:v>
                </c:pt>
                <c:pt idx="276">
                  <c:v>6.3774303461503985</c:v>
                </c:pt>
                <c:pt idx="277">
                  <c:v>6.3778305086028437</c:v>
                </c:pt>
                <c:pt idx="278">
                  <c:v>6.3781847765607873</c:v>
                </c:pt>
                <c:pt idx="279">
                  <c:v>6.3785153264553713</c:v>
                </c:pt>
                <c:pt idx="280">
                  <c:v>6.3788355936792387</c:v>
                </c:pt>
                <c:pt idx="281">
                  <c:v>6.3791354724317602</c:v>
                </c:pt>
                <c:pt idx="282">
                  <c:v>6.3794084971952252</c:v>
                </c:pt>
                <c:pt idx="283">
                  <c:v>6.3796643344087052</c:v>
                </c:pt>
                <c:pt idx="284">
                  <c:v>6.3799122497055585</c:v>
                </c:pt>
                <c:pt idx="285">
                  <c:v>6.3801429360747433</c:v>
                </c:pt>
                <c:pt idx="286">
                  <c:v>6.3803562627064156</c:v>
                </c:pt>
                <c:pt idx="287">
                  <c:v>6.3805609390710192</c:v>
                </c:pt>
                <c:pt idx="288">
                  <c:v>6.3807580874467806</c:v>
                </c:pt>
                <c:pt idx="289">
                  <c:v>6.3809413837997351</c:v>
                </c:pt>
                <c:pt idx="290">
                  <c:v>6.3811072805858213</c:v>
                </c:pt>
                <c:pt idx="291">
                  <c:v>6.3812609512156833</c:v>
                </c:pt>
                <c:pt idx="292">
                  <c:v>6.3814085952983772</c:v>
                </c:pt>
                <c:pt idx="293">
                  <c:v>6.3815327434577345</c:v>
                </c:pt>
                <c:pt idx="294">
                  <c:v>6.3816467853813492</c:v>
                </c:pt>
                <c:pt idx="295">
                  <c:v>6.3817625903910571</c:v>
                </c:pt>
                <c:pt idx="296">
                  <c:v>6.3818733361408739</c:v>
                </c:pt>
                <c:pt idx="297">
                  <c:v>6.3819764476091239</c:v>
                </c:pt>
                <c:pt idx="298">
                  <c:v>6.3820808733658119</c:v>
                </c:pt>
                <c:pt idx="299">
                  <c:v>6.3821779618615961</c:v>
                </c:pt>
                <c:pt idx="300">
                  <c:v>6.3822677651540465</c:v>
                </c:pt>
                <c:pt idx="301">
                  <c:v>6.3823529798375498</c:v>
                </c:pt>
                <c:pt idx="302">
                  <c:v>6.3824326191155292</c:v>
                </c:pt>
                <c:pt idx="303">
                  <c:v>6.3825100796027945</c:v>
                </c:pt>
                <c:pt idx="304">
                  <c:v>6.3825835080448661</c:v>
                </c:pt>
                <c:pt idx="305">
                  <c:v>6.3826548742277645</c:v>
                </c:pt>
                <c:pt idx="306">
                  <c:v>6.3827228427848688</c:v>
                </c:pt>
                <c:pt idx="307">
                  <c:v>6.3827862528446397</c:v>
                </c:pt>
                <c:pt idx="308">
                  <c:v>6.3828462465605309</c:v>
                </c:pt>
                <c:pt idx="309">
                  <c:v>6.3829034930323321</c:v>
                </c:pt>
                <c:pt idx="310">
                  <c:v>6.3829575221865831</c:v>
                </c:pt>
                <c:pt idx="311">
                  <c:v>6.3830075949187561</c:v>
                </c:pt>
                <c:pt idx="312">
                  <c:v>6.3830543993862126</c:v>
                </c:pt>
                <c:pt idx="313">
                  <c:v>6.3830973665006772</c:v>
                </c:pt>
                <c:pt idx="314">
                  <c:v>6.3831379723971589</c:v>
                </c:pt>
                <c:pt idx="315">
                  <c:v>6.3831773097233873</c:v>
                </c:pt>
                <c:pt idx="316">
                  <c:v>6.383213844025609</c:v>
                </c:pt>
                <c:pt idx="317">
                  <c:v>6.3832485305774318</c:v>
                </c:pt>
                <c:pt idx="318">
                  <c:v>6.383281593749988</c:v>
                </c:pt>
                <c:pt idx="319">
                  <c:v>6.3833143033916047</c:v>
                </c:pt>
                <c:pt idx="320">
                  <c:v>6.3833452138412721</c:v>
                </c:pt>
                <c:pt idx="321">
                  <c:v>6.3833730636804802</c:v>
                </c:pt>
                <c:pt idx="322">
                  <c:v>6.3833990731560162</c:v>
                </c:pt>
                <c:pt idx="323">
                  <c:v>6.3834239823010996</c:v>
                </c:pt>
                <c:pt idx="324">
                  <c:v>6.383448485357583</c:v>
                </c:pt>
                <c:pt idx="325">
                  <c:v>6.3834735328740688</c:v>
                </c:pt>
                <c:pt idx="326">
                  <c:v>6.3834956505559752</c:v>
                </c:pt>
                <c:pt idx="327">
                  <c:v>6.3835159930658776</c:v>
                </c:pt>
                <c:pt idx="328">
                  <c:v>6.3835349964249328</c:v>
                </c:pt>
                <c:pt idx="329">
                  <c:v>6.3835539246755646</c:v>
                </c:pt>
                <c:pt idx="330">
                  <c:v>6.3835720306352153</c:v>
                </c:pt>
                <c:pt idx="331">
                  <c:v>6.383589742031706</c:v>
                </c:pt>
                <c:pt idx="332">
                  <c:v>6.3836062332186563</c:v>
                </c:pt>
                <c:pt idx="333">
                  <c:v>6.3836215490518775</c:v>
                </c:pt>
                <c:pt idx="334">
                  <c:v>6.3836354645233362</c:v>
                </c:pt>
                <c:pt idx="335">
                  <c:v>6.3836485286464848</c:v>
                </c:pt>
                <c:pt idx="336">
                  <c:v>6.3836609511677</c:v>
                </c:pt>
                <c:pt idx="337">
                  <c:v>6.3836725945983614</c:v>
                </c:pt>
                <c:pt idx="338">
                  <c:v>6.3836841674862548</c:v>
                </c:pt>
                <c:pt idx="339">
                  <c:v>6.3836958562350041</c:v>
                </c:pt>
                <c:pt idx="340">
                  <c:v>6.3837071749693717</c:v>
                </c:pt>
                <c:pt idx="341">
                  <c:v>6.3837179383210696</c:v>
                </c:pt>
                <c:pt idx="342">
                  <c:v>6.383728199297992</c:v>
                </c:pt>
                <c:pt idx="343">
                  <c:v>6.3837382165500864</c:v>
                </c:pt>
                <c:pt idx="344">
                  <c:v>6.3837483730053508</c:v>
                </c:pt>
                <c:pt idx="345">
                  <c:v>6.3837581549407636</c:v>
                </c:pt>
                <c:pt idx="346">
                  <c:v>6.3837668200120286</c:v>
                </c:pt>
                <c:pt idx="347">
                  <c:v>6.3837750063681007</c:v>
                </c:pt>
                <c:pt idx="348">
                  <c:v>6.3837827090629435</c:v>
                </c:pt>
                <c:pt idx="349">
                  <c:v>6.3837903601385255</c:v>
                </c:pt>
                <c:pt idx="350">
                  <c:v>6.3837971892896075</c:v>
                </c:pt>
                <c:pt idx="351">
                  <c:v>6.3838030373707753</c:v>
                </c:pt>
                <c:pt idx="352">
                  <c:v>6.3838088377123139</c:v>
                </c:pt>
                <c:pt idx="353">
                  <c:v>6.3838151161578178</c:v>
                </c:pt>
                <c:pt idx="354">
                  <c:v>6.3838214307004648</c:v>
                </c:pt>
                <c:pt idx="355">
                  <c:v>6.3838272403264753</c:v>
                </c:pt>
                <c:pt idx="356">
                  <c:v>6.3838322016289375</c:v>
                </c:pt>
                <c:pt idx="357">
                  <c:v>6.3838373887400399</c:v>
                </c:pt>
                <c:pt idx="358">
                  <c:v>6.3838428058726508</c:v>
                </c:pt>
                <c:pt idx="359">
                  <c:v>6.38384722057478</c:v>
                </c:pt>
                <c:pt idx="360">
                  <c:v>6.3838517469254574</c:v>
                </c:pt>
                <c:pt idx="361">
                  <c:v>6.3838564158415716</c:v>
                </c:pt>
                <c:pt idx="362">
                  <c:v>6.3838610423552362</c:v>
                </c:pt>
                <c:pt idx="363">
                  <c:v>6.3838655217699971</c:v>
                </c:pt>
                <c:pt idx="364">
                  <c:v>6.3838697483618807</c:v>
                </c:pt>
                <c:pt idx="365">
                  <c:v>0</c:v>
                </c:pt>
                <c:pt idx="366">
                  <c:v>0</c:v>
                </c:pt>
              </c:numCache>
            </c:numRef>
          </c:val>
        </c:ser>
        <c:ser>
          <c:idx val="4"/>
          <c:order val="4"/>
          <c:tx>
            <c:strRef>
              <c:f>年間!$H$3</c:f>
              <c:strCache>
                <c:ptCount val="1"/>
                <c:pt idx="0">
                  <c:v>５回目
（秋肥）</c:v>
                </c:pt>
              </c:strCache>
            </c:strRef>
          </c:tx>
          <c:spPr>
            <a:solidFill>
              <a:schemeClr val="accent5"/>
            </a:solidFill>
            <a:ln>
              <a:noFill/>
            </a:ln>
            <a:effectLst/>
          </c:spPr>
          <c:invertIfNegative val="0"/>
          <c:cat>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cat>
          <c:val>
            <c:numRef>
              <c:f>年間!$H$4:$H$370</c:f>
              <c:numCache>
                <c:formatCode>General</c:formatCode>
                <c:ptCount val="3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0.58440856858407908</c:v>
                </c:pt>
                <c:pt idx="232">
                  <c:v>1.1146112639085162</c:v>
                </c:pt>
                <c:pt idx="233">
                  <c:v>1.6136060806019443</c:v>
                </c:pt>
                <c:pt idx="234">
                  <c:v>2.0662135021978072</c:v>
                </c:pt>
                <c:pt idx="235">
                  <c:v>2.4873112633667525</c:v>
                </c:pt>
                <c:pt idx="236">
                  <c:v>2.8798099899026526</c:v>
                </c:pt>
                <c:pt idx="237">
                  <c:v>3.2478210106495933</c:v>
                </c:pt>
                <c:pt idx="238">
                  <c:v>3.5907231712659917</c:v>
                </c:pt>
                <c:pt idx="239">
                  <c:v>3.8978612609155201</c:v>
                </c:pt>
                <c:pt idx="240">
                  <c:v>4.1781945692951554</c:v>
                </c:pt>
                <c:pt idx="241">
                  <c:v>4.4465711537828811</c:v>
                </c:pt>
                <c:pt idx="242">
                  <c:v>4.699988198428505</c:v>
                </c:pt>
                <c:pt idx="243">
                  <c:v>4.9312472210130744</c:v>
                </c:pt>
                <c:pt idx="244">
                  <c:v>5.1431634879071702</c:v>
                </c:pt>
                <c:pt idx="245">
                  <c:v>5.3401111178558018</c:v>
                </c:pt>
                <c:pt idx="246">
                  <c:v>5.5182532104550734</c:v>
                </c:pt>
                <c:pt idx="247">
                  <c:v>5.6850330769896722</c:v>
                </c:pt>
                <c:pt idx="248">
                  <c:v>5.8376606257332142</c:v>
                </c:pt>
                <c:pt idx="249">
                  <c:v>5.9796077231388836</c:v>
                </c:pt>
                <c:pt idx="250">
                  <c:v>6.1133709251167163</c:v>
                </c:pt>
                <c:pt idx="251">
                  <c:v>6.2408364011976669</c:v>
                </c:pt>
                <c:pt idx="252">
                  <c:v>6.3616804739230206</c:v>
                </c:pt>
                <c:pt idx="253">
                  <c:v>6.4732298455618924</c:v>
                </c:pt>
                <c:pt idx="254">
                  <c:v>6.5757402500912265</c:v>
                </c:pt>
                <c:pt idx="255">
                  <c:v>6.671997662244407</c:v>
                </c:pt>
                <c:pt idx="256">
                  <c:v>6.7616579305696938</c:v>
                </c:pt>
                <c:pt idx="257">
                  <c:v>6.8444981943427292</c:v>
                </c:pt>
                <c:pt idx="258">
                  <c:v>6.9223357396781084</c:v>
                </c:pt>
                <c:pt idx="259">
                  <c:v>6.9946131173090684</c:v>
                </c:pt>
                <c:pt idx="260">
                  <c:v>7.0629574735042988</c:v>
                </c:pt>
                <c:pt idx="261">
                  <c:v>7.1258209116479811</c:v>
                </c:pt>
                <c:pt idx="262">
                  <c:v>7.1830675920597153</c:v>
                </c:pt>
                <c:pt idx="263">
                  <c:v>7.2361067371950103</c:v>
                </c:pt>
                <c:pt idx="264">
                  <c:v>7.2844165563146674</c:v>
                </c:pt>
                <c:pt idx="265">
                  <c:v>7.3292687754762209</c:v>
                </c:pt>
                <c:pt idx="266">
                  <c:v>7.3707092854054839</c:v>
                </c:pt>
                <c:pt idx="267">
                  <c:v>7.4091551931524275</c:v>
                </c:pt>
                <c:pt idx="268">
                  <c:v>7.4445775489953494</c:v>
                </c:pt>
                <c:pt idx="269">
                  <c:v>7.4788717445355326</c:v>
                </c:pt>
                <c:pt idx="270">
                  <c:v>7.5109303587433205</c:v>
                </c:pt>
                <c:pt idx="271">
                  <c:v>7.540506706514206</c:v>
                </c:pt>
                <c:pt idx="272">
                  <c:v>7.5680925159000321</c:v>
                </c:pt>
                <c:pt idx="273">
                  <c:v>7.5934487703627838</c:v>
                </c:pt>
                <c:pt idx="274">
                  <c:v>7.6174595205107059</c:v>
                </c:pt>
                <c:pt idx="275">
                  <c:v>7.6400732923164822</c:v>
                </c:pt>
                <c:pt idx="276">
                  <c:v>7.6606681262918288</c:v>
                </c:pt>
                <c:pt idx="277">
                  <c:v>7.6801661700181327</c:v>
                </c:pt>
                <c:pt idx="278">
                  <c:v>7.6974509671072981</c:v>
                </c:pt>
                <c:pt idx="279">
                  <c:v>7.7135813071167396</c:v>
                </c:pt>
                <c:pt idx="280">
                  <c:v>7.7291963748415879</c:v>
                </c:pt>
                <c:pt idx="281">
                  <c:v>7.7438174115796956</c:v>
                </c:pt>
                <c:pt idx="282">
                  <c:v>7.7571403255443485</c:v>
                </c:pt>
                <c:pt idx="283">
                  <c:v>7.7696251666328138</c:v>
                </c:pt>
                <c:pt idx="284">
                  <c:v>7.7817109545066439</c:v>
                </c:pt>
                <c:pt idx="285">
                  <c:v>7.7929591931159603</c:v>
                </c:pt>
                <c:pt idx="286">
                  <c:v>7.8033656719366506</c:v>
                </c:pt>
                <c:pt idx="287">
                  <c:v>7.8133421969598862</c:v>
                </c:pt>
                <c:pt idx="288">
                  <c:v>7.8229423426596796</c:v>
                </c:pt>
                <c:pt idx="289">
                  <c:v>7.8318699491222326</c:v>
                </c:pt>
                <c:pt idx="290">
                  <c:v>7.8399603012003576</c:v>
                </c:pt>
                <c:pt idx="291">
                  <c:v>7.8474581804476378</c:v>
                </c:pt>
                <c:pt idx="292">
                  <c:v>7.8546553189318065</c:v>
                </c:pt>
                <c:pt idx="293">
                  <c:v>7.8607361853330149</c:v>
                </c:pt>
                <c:pt idx="294">
                  <c:v>7.8663298294896116</c:v>
                </c:pt>
                <c:pt idx="295">
                  <c:v>7.8719902283150329</c:v>
                </c:pt>
                <c:pt idx="296">
                  <c:v>7.8773993845363979</c:v>
                </c:pt>
                <c:pt idx="297">
                  <c:v>7.8824384969747445</c:v>
                </c:pt>
                <c:pt idx="298">
                  <c:v>7.8875233505157594</c:v>
                </c:pt>
                <c:pt idx="299">
                  <c:v>7.8922532471559714</c:v>
                </c:pt>
                <c:pt idx="300">
                  <c:v>7.896631815835339</c:v>
                </c:pt>
                <c:pt idx="301">
                  <c:v>7.9007847538293552</c:v>
                </c:pt>
                <c:pt idx="302">
                  <c:v>7.9046673649595753</c:v>
                </c:pt>
                <c:pt idx="303">
                  <c:v>7.9084369379033737</c:v>
                </c:pt>
                <c:pt idx="304">
                  <c:v>7.9120086769144153</c:v>
                </c:pt>
                <c:pt idx="305">
                  <c:v>7.9154737384559617</c:v>
                </c:pt>
                <c:pt idx="306">
                  <c:v>7.9187713147496286</c:v>
                </c:pt>
                <c:pt idx="307">
                  <c:v>7.9218488719383675</c:v>
                </c:pt>
                <c:pt idx="308">
                  <c:v>7.9247594966448833</c:v>
                </c:pt>
                <c:pt idx="309">
                  <c:v>7.9275344199019653</c:v>
                </c:pt>
                <c:pt idx="310">
                  <c:v>7.9301527278715698</c:v>
                </c:pt>
                <c:pt idx="311">
                  <c:v>7.9325813344342055</c:v>
                </c:pt>
                <c:pt idx="312">
                  <c:v>7.9348523270208382</c:v>
                </c:pt>
                <c:pt idx="313">
                  <c:v>7.9369404676326845</c:v>
                </c:pt>
                <c:pt idx="314">
                  <c:v>7.9389135590558597</c:v>
                </c:pt>
                <c:pt idx="315">
                  <c:v>7.9408216364176019</c:v>
                </c:pt>
                <c:pt idx="316">
                  <c:v>7.9425955036420497</c:v>
                </c:pt>
                <c:pt idx="317">
                  <c:v>7.9442789385392203</c:v>
                </c:pt>
                <c:pt idx="318">
                  <c:v>7.9458824724366073</c:v>
                </c:pt>
                <c:pt idx="319">
                  <c:v>7.9474637105273445</c:v>
                </c:pt>
                <c:pt idx="320">
                  <c:v>7.9489576959708153</c:v>
                </c:pt>
                <c:pt idx="321">
                  <c:v>7.9503081122471828</c:v>
                </c:pt>
                <c:pt idx="322">
                  <c:v>7.951570393523224</c:v>
                </c:pt>
                <c:pt idx="323">
                  <c:v>7.9527781199112679</c:v>
                </c:pt>
                <c:pt idx="324">
                  <c:v>7.953962610569608</c:v>
                </c:pt>
                <c:pt idx="325">
                  <c:v>7.955166462563394</c:v>
                </c:pt>
                <c:pt idx="326">
                  <c:v>7.956234618638625</c:v>
                </c:pt>
                <c:pt idx="327">
                  <c:v>7.9572191452539025</c:v>
                </c:pt>
                <c:pt idx="328">
                  <c:v>7.9581398492701174</c:v>
                </c:pt>
                <c:pt idx="329">
                  <c:v>7.9590531674751279</c:v>
                </c:pt>
                <c:pt idx="330">
                  <c:v>7.9599260304435164</c:v>
                </c:pt>
                <c:pt idx="331">
                  <c:v>7.9607775775412142</c:v>
                </c:pt>
                <c:pt idx="332">
                  <c:v>7.9615714470983727</c:v>
                </c:pt>
                <c:pt idx="333">
                  <c:v>7.9623099114872673</c:v>
                </c:pt>
                <c:pt idx="334">
                  <c:v>7.9629833545379158</c:v>
                </c:pt>
                <c:pt idx="335">
                  <c:v>7.9636162615949857</c:v>
                </c:pt>
                <c:pt idx="336">
                  <c:v>7.9642180585490117</c:v>
                </c:pt>
                <c:pt idx="337">
                  <c:v>7.9647829034670021</c:v>
                </c:pt>
                <c:pt idx="338">
                  <c:v>7.9653419552845959</c:v>
                </c:pt>
                <c:pt idx="339">
                  <c:v>7.9659033695687071</c:v>
                </c:pt>
                <c:pt idx="340">
                  <c:v>7.9664459949426289</c:v>
                </c:pt>
                <c:pt idx="341">
                  <c:v>7.9669618882964102</c:v>
                </c:pt>
                <c:pt idx="342">
                  <c:v>7.9674535012421268</c:v>
                </c:pt>
                <c:pt idx="343">
                  <c:v>7.9679321713600793</c:v>
                </c:pt>
                <c:pt idx="344">
                  <c:v>7.9684145318180963</c:v>
                </c:pt>
                <c:pt idx="345">
                  <c:v>7.9688784174184075</c:v>
                </c:pt>
                <c:pt idx="346">
                  <c:v>7.9692919485402474</c:v>
                </c:pt>
                <c:pt idx="347">
                  <c:v>7.9696828470775847</c:v>
                </c:pt>
                <c:pt idx="348">
                  <c:v>7.9700510340507309</c:v>
                </c:pt>
                <c:pt idx="349">
                  <c:v>7.970415155663229</c:v>
                </c:pt>
                <c:pt idx="350">
                  <c:v>7.9707422997062114</c:v>
                </c:pt>
                <c:pt idx="351">
                  <c:v>7.9710259049748302</c:v>
                </c:pt>
                <c:pt idx="352">
                  <c:v>7.9713059876822605</c:v>
                </c:pt>
                <c:pt idx="353">
                  <c:v>7.971604897775002</c:v>
                </c:pt>
                <c:pt idx="354">
                  <c:v>7.9719037876672108</c:v>
                </c:pt>
                <c:pt idx="355">
                  <c:v>7.9721797719691372</c:v>
                </c:pt>
                <c:pt idx="356">
                  <c:v>7.9724184930348452</c:v>
                </c:pt>
                <c:pt idx="357">
                  <c:v>7.9726654428701327</c:v>
                </c:pt>
                <c:pt idx="358">
                  <c:v>7.9729207492083969</c:v>
                </c:pt>
                <c:pt idx="359">
                  <c:v>7.9731326542705059</c:v>
                </c:pt>
                <c:pt idx="360">
                  <c:v>7.9733480779467216</c:v>
                </c:pt>
                <c:pt idx="361">
                  <c:v>7.9735682897303102</c:v>
                </c:pt>
                <c:pt idx="362">
                  <c:v>7.9737855542996359</c:v>
                </c:pt>
                <c:pt idx="363">
                  <c:v>7.9739955390228303</c:v>
                </c:pt>
                <c:pt idx="364">
                  <c:v>7.9741939015309367</c:v>
                </c:pt>
                <c:pt idx="365">
                  <c:v>0</c:v>
                </c:pt>
                <c:pt idx="366">
                  <c:v>0</c:v>
                </c:pt>
              </c:numCache>
            </c:numRef>
          </c:val>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gapWidth val="65"/>
        <c:overlap val="100"/>
        <c:axId val="1"/>
        <c:axId val="2"/>
      </c:barChart>
      <c:dateAx>
        <c:axId val="1"/>
        <c:scaling>
          <c:orientation val="minMax"/>
          <c:max val="366"/>
          <c:min val="1"/>
        </c:scaling>
        <c:delete val="0"/>
        <c:axPos val="b"/>
        <c:numFmt formatCode="m/d;@" sourceLinked="0"/>
        <c:majorTickMark val="in"/>
        <c:minorTickMark val="none"/>
        <c:tickLblPos val="nextTo"/>
        <c:spPr>
          <a:noFill/>
          <a:ln w="9525" cap="flat" cmpd="sng" algn="ctr">
            <a:solidFill>
              <a:schemeClr val="tx1"/>
            </a:solidFill>
            <a:round/>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2"/>
        <c:crosses val="autoZero"/>
        <c:auto val="1"/>
        <c:lblOffset val="100"/>
        <c:majorUnit val="60"/>
        <c:majorTimeUnit val="days"/>
      </c:date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窒素肥効発現量総量（kgN/10a）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8004783031562676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1"/>
        <c:crosses val="autoZero"/>
        <c:crossBetween val="between"/>
      </c:valAx>
      <c:spPr>
        <a:noFill/>
        <a:ln>
          <a:solidFill>
            <a:schemeClr val="tx1"/>
          </a:solidFill>
        </a:ln>
        <a:effectLst/>
      </c:spPr>
    </c:plotArea>
    <c:legend>
      <c:legendPos val="r"/>
      <c:layout>
        <c:manualLayout>
          <c:xMode val="edge"/>
          <c:yMode val="edge"/>
          <c:x val="0.75"/>
          <c:y val="6.8527918781725886e-002"/>
          <c:w val="0.25"/>
          <c:h val="0.69035532994923854"/>
        </c:manualLayout>
      </c:layout>
      <c:overlay val="0"/>
      <c:spPr>
        <a:noFill/>
        <a:ln>
          <a:noFill/>
        </a:ln>
        <a:effectLst/>
      </c:spPr>
      <c:txPr>
        <a:bodyPr rot="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a:solidFill>
              <a:schemeClr val="tx1"/>
            </a:solidFill>
            <a:latin typeface="ＭＳ ゴシック"/>
            <a:ea typeface="ＭＳ ゴシック"/>
          </a:endParaRPr>
        </a:p>
      </c:txPr>
    </c:legend>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年間の窒素肥効発現の推移</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27666662473900028"/>
          <c:y val="0.91116751269035534"/>
        </c:manualLayout>
      </c:layout>
      <c:overlay val="0"/>
      <c:spPr>
        <a:noFill/>
        <a:ln>
          <a:noFill/>
        </a:ln>
        <a:effectLst/>
      </c:spPr>
    </c:title>
    <c:autoTitleDeleted val="0"/>
    <c:plotArea>
      <c:layout>
        <c:manualLayout>
          <c:layoutTarget val="inner"/>
          <c:xMode val="edge"/>
          <c:yMode val="edge"/>
          <c:x val="0.15166666666666667"/>
          <c:y val="3.3317012403906367e-002"/>
          <c:w val="0.83166666666666667"/>
          <c:h val="0.74587080485497692"/>
        </c:manualLayout>
      </c:layout>
      <c:scatterChart>
        <c:scatterStyle val="marker"/>
        <c:varyColors val="0"/>
        <c:ser>
          <c:idx val="0"/>
          <c:order val="0"/>
          <c:tx>
            <c:v>土壌中の無機態窒素含有量</c:v>
          </c:tx>
          <c:spPr>
            <a:noFill/>
            <a:ln w="25400">
              <a:solidFill>
                <a:schemeClr val="tx1"/>
              </a:solidFill>
              <a:prstDash val="sysDot"/>
            </a:ln>
            <a:effectLst/>
          </c:spPr>
          <c:marker>
            <c:symbol val="none"/>
          </c:marker>
          <c:xVal>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xVal>
          <c:yVal>
            <c:numRef>
              <c:f>年間!$W$4:$W$370</c:f>
              <c:numCache>
                <c:formatCode>General</c:formatCode>
                <c:ptCount val="367"/>
                <c:pt idx="0">
                  <c:v>6.9971776118943767</c:v>
                </c:pt>
                <c:pt idx="1">
                  <c:v>6.9945046514879641</c:v>
                </c:pt>
                <c:pt idx="2">
                  <c:v>6.9925343098241228</c:v>
                </c:pt>
                <c:pt idx="3">
                  <c:v>6.9905792987757227</c:v>
                </c:pt>
                <c:pt idx="4">
                  <c:v>6.9877687550629384</c:v>
                </c:pt>
                <c:pt idx="5">
                  <c:v>6.9865708081808631</c:v>
                </c:pt>
                <c:pt idx="6">
                  <c:v>6.9840032306376045</c:v>
                </c:pt>
                <c:pt idx="7">
                  <c:v>6.9829713667111823</c:v>
                </c:pt>
                <c:pt idx="8">
                  <c:v>6.981249439767832</c:v>
                </c:pt>
                <c:pt idx="9">
                  <c:v>6.9785507320068696</c:v>
                </c:pt>
                <c:pt idx="10">
                  <c:v>6.9751628640376317</c:v>
                </c:pt>
                <c:pt idx="11">
                  <c:v>6.9724505338512479</c:v>
                </c:pt>
                <c:pt idx="12">
                  <c:v>6.9690755477076447</c:v>
                </c:pt>
                <c:pt idx="13">
                  <c:v>6.9651407667643301</c:v>
                </c:pt>
                <c:pt idx="14">
                  <c:v>6.9503372981780505</c:v>
                </c:pt>
                <c:pt idx="15">
                  <c:v>6.9462816362118822</c:v>
                </c:pt>
                <c:pt idx="16">
                  <c:v>6.9425112321946783</c:v>
                </c:pt>
                <c:pt idx="17">
                  <c:v>6.9397260927871471</c:v>
                </c:pt>
                <c:pt idx="18">
                  <c:v>6.9370825873285771</c:v>
                </c:pt>
                <c:pt idx="19">
                  <c:v>6.9369123782747657</c:v>
                </c:pt>
                <c:pt idx="20">
                  <c:v>6.9343384807700854</c:v>
                </c:pt>
                <c:pt idx="21">
                  <c:v>6.9219239864908024</c:v>
                </c:pt>
                <c:pt idx="22">
                  <c:v>6.9153258710263525</c:v>
                </c:pt>
                <c:pt idx="23">
                  <c:v>6.9137678048575149</c:v>
                </c:pt>
                <c:pt idx="24">
                  <c:v>6.9107844779309993</c:v>
                </c:pt>
                <c:pt idx="25">
                  <c:v>6.9095709728414718</c:v>
                </c:pt>
                <c:pt idx="26">
                  <c:v>6.9064225651431022</c:v>
                </c:pt>
                <c:pt idx="27">
                  <c:v>6.9036625431731986</c:v>
                </c:pt>
                <c:pt idx="28">
                  <c:v>6.9018071595977357</c:v>
                </c:pt>
                <c:pt idx="29">
                  <c:v>6.8998185450966005</c:v>
                </c:pt>
                <c:pt idx="30">
                  <c:v>6.8962405678741954</c:v>
                </c:pt>
                <c:pt idx="31">
                  <c:v>6.8832462688476834</c:v>
                </c:pt>
                <c:pt idx="32">
                  <c:v>6.8742867005104937</c:v>
                </c:pt>
                <c:pt idx="33">
                  <c:v>6.8726776966380196</c:v>
                </c:pt>
                <c:pt idx="34">
                  <c:v>6.8699418471644194</c:v>
                </c:pt>
                <c:pt idx="35">
                  <c:v>6.8683051298999898</c:v>
                </c:pt>
                <c:pt idx="36">
                  <c:v>6.866083294911058</c:v>
                </c:pt>
                <c:pt idx="37">
                  <c:v>6.8614910771753017</c:v>
                </c:pt>
                <c:pt idx="38">
                  <c:v>6.8580439349486282</c:v>
                </c:pt>
                <c:pt idx="39">
                  <c:v>6.8541079827043943</c:v>
                </c:pt>
                <c:pt idx="40">
                  <c:v>7.3502134612793357</c:v>
                </c:pt>
                <c:pt idx="41">
                  <c:v>7.8568975992296082</c:v>
                </c:pt>
                <c:pt idx="42">
                  <c:v>8.3629663411841033</c:v>
                </c:pt>
                <c:pt idx="43">
                  <c:v>8.8595802895886777</c:v>
                </c:pt>
                <c:pt idx="44">
                  <c:v>9.3307028515772199</c:v>
                </c:pt>
                <c:pt idx="45">
                  <c:v>9.5938367848095627</c:v>
                </c:pt>
                <c:pt idx="46">
                  <c:v>10.048291314642491</c:v>
                </c:pt>
                <c:pt idx="47">
                  <c:v>10.467908646695566</c:v>
                </c:pt>
                <c:pt idx="48">
                  <c:v>10.890626098125756</c:v>
                </c:pt>
                <c:pt idx="49">
                  <c:v>11.122623288099955</c:v>
                </c:pt>
                <c:pt idx="50">
                  <c:v>11.537771322106966</c:v>
                </c:pt>
                <c:pt idx="51">
                  <c:v>11.944766725046829</c:v>
                </c:pt>
                <c:pt idx="52">
                  <c:v>12.342994012201297</c:v>
                </c:pt>
                <c:pt idx="53">
                  <c:v>12.728734603168427</c:v>
                </c:pt>
                <c:pt idx="54">
                  <c:v>13.091829612634918</c:v>
                </c:pt>
                <c:pt idx="55">
                  <c:v>13.456752920218079</c:v>
                </c:pt>
                <c:pt idx="56">
                  <c:v>13.818458004514179</c:v>
                </c:pt>
                <c:pt idx="57">
                  <c:v>14.16439426527274</c:v>
                </c:pt>
                <c:pt idx="58">
                  <c:v>14.501793871879411</c:v>
                </c:pt>
                <c:pt idx="59">
                  <c:v>14.820388616590566</c:v>
                </c:pt>
                <c:pt idx="60">
                  <c:v>15.095841262907603</c:v>
                </c:pt>
                <c:pt idx="61">
                  <c:v>15.421477663635685</c:v>
                </c:pt>
                <c:pt idx="62">
                  <c:v>15.740690459279488</c:v>
                </c:pt>
                <c:pt idx="63">
                  <c:v>16.05870959626867</c:v>
                </c:pt>
                <c:pt idx="64">
                  <c:v>16.36683991076557</c:v>
                </c:pt>
                <c:pt idx="65">
                  <c:v>16.663072765157473</c:v>
                </c:pt>
                <c:pt idx="66">
                  <c:v>16.952839605872231</c:v>
                </c:pt>
                <c:pt idx="67">
                  <c:v>17.213330230656467</c:v>
                </c:pt>
                <c:pt idx="68">
                  <c:v>17.440017850367553</c:v>
                </c:pt>
                <c:pt idx="69">
                  <c:v>17.681768591277695</c:v>
                </c:pt>
                <c:pt idx="70">
                  <c:v>17.936145537913436</c:v>
                </c:pt>
                <c:pt idx="71">
                  <c:v>17.943755167569826</c:v>
                </c:pt>
                <c:pt idx="72">
                  <c:v>18.121333576325437</c:v>
                </c:pt>
                <c:pt idx="73">
                  <c:v>18.320912729017166</c:v>
                </c:pt>
                <c:pt idx="74">
                  <c:v>18.437341700934496</c:v>
                </c:pt>
                <c:pt idx="75">
                  <c:v>18.510827642275515</c:v>
                </c:pt>
                <c:pt idx="76">
                  <c:v>18.500068699085773</c:v>
                </c:pt>
                <c:pt idx="77">
                  <c:v>18.663701489349577</c:v>
                </c:pt>
                <c:pt idx="78">
                  <c:v>20.160145583107976</c:v>
                </c:pt>
                <c:pt idx="79">
                  <c:v>21.323477347294578</c:v>
                </c:pt>
                <c:pt idx="80">
                  <c:v>22.669733146953575</c:v>
                </c:pt>
                <c:pt idx="81">
                  <c:v>23.926521394010603</c:v>
                </c:pt>
                <c:pt idx="82">
                  <c:v>25.24662238932488</c:v>
                </c:pt>
                <c:pt idx="83">
                  <c:v>26.528232480394738</c:v>
                </c:pt>
                <c:pt idx="84">
                  <c:v>27.38968028843167</c:v>
                </c:pt>
                <c:pt idx="85">
                  <c:v>28.307543121628775</c:v>
                </c:pt>
                <c:pt idx="86">
                  <c:v>29.104858700195052</c:v>
                </c:pt>
                <c:pt idx="87">
                  <c:v>30.078930722625437</c:v>
                </c:pt>
                <c:pt idx="88">
                  <c:v>30.73867887493105</c:v>
                </c:pt>
                <c:pt idx="89">
                  <c:v>31.503499368756223</c:v>
                </c:pt>
                <c:pt idx="90">
                  <c:v>32.343738896822231</c:v>
                </c:pt>
                <c:pt idx="91">
                  <c:v>33.087208732563937</c:v>
                </c:pt>
                <c:pt idx="92">
                  <c:v>33.797392108168481</c:v>
                </c:pt>
                <c:pt idx="93">
                  <c:v>34.3213833931122</c:v>
                </c:pt>
                <c:pt idx="94">
                  <c:v>34.997205176118413</c:v>
                </c:pt>
                <c:pt idx="95">
                  <c:v>35.701881353391329</c:v>
                </c:pt>
                <c:pt idx="96">
                  <c:v>36.114742288551199</c:v>
                </c:pt>
                <c:pt idx="97">
                  <c:v>36.635143592940047</c:v>
                </c:pt>
                <c:pt idx="98">
                  <c:v>37.096901962538624</c:v>
                </c:pt>
                <c:pt idx="99">
                  <c:v>37.351290858117267</c:v>
                </c:pt>
                <c:pt idx="100">
                  <c:v>37.772489869756512</c:v>
                </c:pt>
                <c:pt idx="101">
                  <c:v>38.164037168592088</c:v>
                </c:pt>
                <c:pt idx="102">
                  <c:v>38.307571850473948</c:v>
                </c:pt>
                <c:pt idx="103">
                  <c:v>38.562421122283325</c:v>
                </c:pt>
                <c:pt idx="104">
                  <c:v>38.701408721472419</c:v>
                </c:pt>
                <c:pt idx="105">
                  <c:v>38.94065637684831</c:v>
                </c:pt>
                <c:pt idx="106">
                  <c:v>38.780926931741817</c:v>
                </c:pt>
                <c:pt idx="107">
                  <c:v>39.015252448867997</c:v>
                </c:pt>
                <c:pt idx="108">
                  <c:v>39.230138132260883</c:v>
                </c:pt>
                <c:pt idx="109">
                  <c:v>39.44279070680038</c:v>
                </c:pt>
                <c:pt idx="110">
                  <c:v>39.571906417012897</c:v>
                </c:pt>
                <c:pt idx="111">
                  <c:v>39.732697172218948</c:v>
                </c:pt>
                <c:pt idx="112">
                  <c:v>39.411225243611817</c:v>
                </c:pt>
                <c:pt idx="113">
                  <c:v>39.323076954841987</c:v>
                </c:pt>
                <c:pt idx="114">
                  <c:v>39.161103725510891</c:v>
                </c:pt>
                <c:pt idx="115">
                  <c:v>38.847775587354285</c:v>
                </c:pt>
                <c:pt idx="116">
                  <c:v>38.748758319781061</c:v>
                </c:pt>
                <c:pt idx="117">
                  <c:v>38.860638582706763</c:v>
                </c:pt>
                <c:pt idx="118">
                  <c:v>38.587404655090225</c:v>
                </c:pt>
                <c:pt idx="119">
                  <c:v>38.604270125114738</c:v>
                </c:pt>
                <c:pt idx="120">
                  <c:v>38.484929727609483</c:v>
                </c:pt>
                <c:pt idx="121">
                  <c:v>38.280907500995085</c:v>
                </c:pt>
                <c:pt idx="122">
                  <c:v>38.212157657109202</c:v>
                </c:pt>
                <c:pt idx="123">
                  <c:v>37.954436190274414</c:v>
                </c:pt>
                <c:pt idx="124">
                  <c:v>37.615203847541352</c:v>
                </c:pt>
                <c:pt idx="125">
                  <c:v>37.514779904967071</c:v>
                </c:pt>
                <c:pt idx="126">
                  <c:v>37.061697162886674</c:v>
                </c:pt>
                <c:pt idx="127">
                  <c:v>36.802220765627681</c:v>
                </c:pt>
                <c:pt idx="128">
                  <c:v>36.512186581355529</c:v>
                </c:pt>
                <c:pt idx="129">
                  <c:v>36.431251531956164</c:v>
                </c:pt>
                <c:pt idx="130">
                  <c:v>36.170725143053829</c:v>
                </c:pt>
                <c:pt idx="131">
                  <c:v>36.023002060787242</c:v>
                </c:pt>
                <c:pt idx="132">
                  <c:v>34.800124391613011</c:v>
                </c:pt>
                <c:pt idx="133">
                  <c:v>34.768665381531775</c:v>
                </c:pt>
                <c:pt idx="134">
                  <c:v>34.528705500052759</c:v>
                </c:pt>
                <c:pt idx="135">
                  <c:v>34.261717187931637</c:v>
                </c:pt>
                <c:pt idx="136">
                  <c:v>33.686719642948006</c:v>
                </c:pt>
                <c:pt idx="137">
                  <c:v>33.169490790580419</c:v>
                </c:pt>
                <c:pt idx="138">
                  <c:v>32.38124979210933</c:v>
                </c:pt>
                <c:pt idx="139">
                  <c:v>33.086107954751199</c:v>
                </c:pt>
                <c:pt idx="140">
                  <c:v>33.820331330405381</c:v>
                </c:pt>
                <c:pt idx="141">
                  <c:v>34.603183421690595</c:v>
                </c:pt>
                <c:pt idx="142">
                  <c:v>35.091454568434507</c:v>
                </c:pt>
                <c:pt idx="143">
                  <c:v>35.581638561565171</c:v>
                </c:pt>
                <c:pt idx="144">
                  <c:v>36.014869416070482</c:v>
                </c:pt>
                <c:pt idx="145">
                  <c:v>36.316815539621373</c:v>
                </c:pt>
                <c:pt idx="146">
                  <c:v>36.127802996817742</c:v>
                </c:pt>
                <c:pt idx="147">
                  <c:v>36.509333918759836</c:v>
                </c:pt>
                <c:pt idx="148">
                  <c:v>36.859182411548787</c:v>
                </c:pt>
                <c:pt idx="149">
                  <c:v>37.191151652063404</c:v>
                </c:pt>
                <c:pt idx="150">
                  <c:v>37.527341658345293</c:v>
                </c:pt>
                <c:pt idx="151">
                  <c:v>37.927102762641923</c:v>
                </c:pt>
                <c:pt idx="152">
                  <c:v>37.96182198170213</c:v>
                </c:pt>
                <c:pt idx="153">
                  <c:v>38.138248709189213</c:v>
                </c:pt>
                <c:pt idx="154">
                  <c:v>37.673203274136036</c:v>
                </c:pt>
                <c:pt idx="155">
                  <c:v>37.314339598858894</c:v>
                </c:pt>
                <c:pt idx="156">
                  <c:v>37.097365229617814</c:v>
                </c:pt>
                <c:pt idx="157">
                  <c:v>37.080358809675459</c:v>
                </c:pt>
                <c:pt idx="158">
                  <c:v>37.082355854829672</c:v>
                </c:pt>
                <c:pt idx="159">
                  <c:v>36.91930618089178</c:v>
                </c:pt>
                <c:pt idx="160">
                  <c:v>36.895503507947225</c:v>
                </c:pt>
                <c:pt idx="161">
                  <c:v>36.832293137965863</c:v>
                </c:pt>
                <c:pt idx="162">
                  <c:v>36.758948403044599</c:v>
                </c:pt>
                <c:pt idx="163">
                  <c:v>36.532279422100757</c:v>
                </c:pt>
                <c:pt idx="164">
                  <c:v>36.388743662948883</c:v>
                </c:pt>
                <c:pt idx="165">
                  <c:v>36.265590846568017</c:v>
                </c:pt>
                <c:pt idx="166">
                  <c:v>35.758899851799228</c:v>
                </c:pt>
                <c:pt idx="167">
                  <c:v>35.282712834358264</c:v>
                </c:pt>
                <c:pt idx="168">
                  <c:v>35.020727928536374</c:v>
                </c:pt>
                <c:pt idx="169">
                  <c:v>33.906874408247027</c:v>
                </c:pt>
                <c:pt idx="170">
                  <c:v>33.577767672297689</c:v>
                </c:pt>
                <c:pt idx="171">
                  <c:v>33.253726731444857</c:v>
                </c:pt>
                <c:pt idx="172">
                  <c:v>33.037710757955537</c:v>
                </c:pt>
                <c:pt idx="173">
                  <c:v>32.917603245658157</c:v>
                </c:pt>
                <c:pt idx="174">
                  <c:v>32.70194425211541</c:v>
                </c:pt>
                <c:pt idx="175">
                  <c:v>32.351618821180438</c:v>
                </c:pt>
                <c:pt idx="176">
                  <c:v>32.074673989049046</c:v>
                </c:pt>
                <c:pt idx="177">
                  <c:v>30.832026448354355</c:v>
                </c:pt>
                <c:pt idx="178">
                  <c:v>30.115320046256649</c:v>
                </c:pt>
                <c:pt idx="179">
                  <c:v>29.325661338965034</c:v>
                </c:pt>
                <c:pt idx="180">
                  <c:v>29.20514590846544</c:v>
                </c:pt>
                <c:pt idx="181">
                  <c:v>30.534505330013285</c:v>
                </c:pt>
                <c:pt idx="182">
                  <c:v>31.075196110293099</c:v>
                </c:pt>
                <c:pt idx="183">
                  <c:v>32.386829642698181</c:v>
                </c:pt>
                <c:pt idx="184">
                  <c:v>33.59158392863543</c:v>
                </c:pt>
                <c:pt idx="185">
                  <c:v>34.227081474261624</c:v>
                </c:pt>
                <c:pt idx="186">
                  <c:v>34.231350882300212</c:v>
                </c:pt>
                <c:pt idx="187">
                  <c:v>34.300096501946271</c:v>
                </c:pt>
                <c:pt idx="188">
                  <c:v>34.355455791883308</c:v>
                </c:pt>
                <c:pt idx="189">
                  <c:v>33.696569162108638</c:v>
                </c:pt>
                <c:pt idx="190">
                  <c:v>33.372482682344923</c:v>
                </c:pt>
                <c:pt idx="191">
                  <c:v>33.163617213603686</c:v>
                </c:pt>
                <c:pt idx="192">
                  <c:v>33.161828109418479</c:v>
                </c:pt>
                <c:pt idx="193">
                  <c:v>33.132977690261917</c:v>
                </c:pt>
                <c:pt idx="194">
                  <c:v>33.045788634861168</c:v>
                </c:pt>
                <c:pt idx="195">
                  <c:v>32.543064995023336</c:v>
                </c:pt>
                <c:pt idx="196">
                  <c:v>31.983736760175766</c:v>
                </c:pt>
                <c:pt idx="197">
                  <c:v>31.222485692892025</c:v>
                </c:pt>
                <c:pt idx="198">
                  <c:v>30.567499614495418</c:v>
                </c:pt>
                <c:pt idx="199">
                  <c:v>29.853683486173583</c:v>
                </c:pt>
                <c:pt idx="200">
                  <c:v>29.266279477147609</c:v>
                </c:pt>
                <c:pt idx="201">
                  <c:v>28.68849904847065</c:v>
                </c:pt>
                <c:pt idx="202">
                  <c:v>28.093067227058459</c:v>
                </c:pt>
                <c:pt idx="203">
                  <c:v>27.462390774035409</c:v>
                </c:pt>
                <c:pt idx="204">
                  <c:v>27.036079098557224</c:v>
                </c:pt>
                <c:pt idx="205">
                  <c:v>26.614376851445464</c:v>
                </c:pt>
                <c:pt idx="206">
                  <c:v>26.236608254638774</c:v>
                </c:pt>
                <c:pt idx="207">
                  <c:v>25.971282651453517</c:v>
                </c:pt>
                <c:pt idx="208">
                  <c:v>25.764159626521799</c:v>
                </c:pt>
                <c:pt idx="209">
                  <c:v>24.968403207760939</c:v>
                </c:pt>
                <c:pt idx="210">
                  <c:v>24.473858584690124</c:v>
                </c:pt>
                <c:pt idx="211">
                  <c:v>24.160850973075298</c:v>
                </c:pt>
                <c:pt idx="212">
                  <c:v>24.028461505643179</c:v>
                </c:pt>
                <c:pt idx="213">
                  <c:v>24.055960816482905</c:v>
                </c:pt>
                <c:pt idx="214">
                  <c:v>24.167126861070468</c:v>
                </c:pt>
                <c:pt idx="215">
                  <c:v>24.319018217289145</c:v>
                </c:pt>
                <c:pt idx="216">
                  <c:v>24.461108828207095</c:v>
                </c:pt>
                <c:pt idx="217">
                  <c:v>24.346537651066683</c:v>
                </c:pt>
                <c:pt idx="218">
                  <c:v>24.414268207234937</c:v>
                </c:pt>
                <c:pt idx="219">
                  <c:v>24.412949577337027</c:v>
                </c:pt>
                <c:pt idx="220">
                  <c:v>24.179082517843351</c:v>
                </c:pt>
                <c:pt idx="221">
                  <c:v>24.142680719847149</c:v>
                </c:pt>
                <c:pt idx="222">
                  <c:v>24.008259941910733</c:v>
                </c:pt>
                <c:pt idx="223">
                  <c:v>22.679104182016474</c:v>
                </c:pt>
                <c:pt idx="224">
                  <c:v>21.848267445007934</c:v>
                </c:pt>
                <c:pt idx="225">
                  <c:v>21.359821042828305</c:v>
                </c:pt>
                <c:pt idx="226">
                  <c:v>21.072319558399521</c:v>
                </c:pt>
                <c:pt idx="227">
                  <c:v>20.857696432063214</c:v>
                </c:pt>
                <c:pt idx="228">
                  <c:v>20.514277577386128</c:v>
                </c:pt>
                <c:pt idx="229">
                  <c:v>20.004557713798519</c:v>
                </c:pt>
                <c:pt idx="230">
                  <c:v>19.563230613694746</c:v>
                </c:pt>
                <c:pt idx="231">
                  <c:v>21.100144214962242</c:v>
                </c:pt>
                <c:pt idx="232">
                  <c:v>22.754042209482037</c:v>
                </c:pt>
                <c:pt idx="233">
                  <c:v>24.268689146417103</c:v>
                </c:pt>
                <c:pt idx="234">
                  <c:v>25.623677173249995</c:v>
                </c:pt>
                <c:pt idx="235">
                  <c:v>26.859840059592088</c:v>
                </c:pt>
                <c:pt idx="236">
                  <c:v>28.098238937574884</c:v>
                </c:pt>
                <c:pt idx="237">
                  <c:v>28.893688425994331</c:v>
                </c:pt>
                <c:pt idx="238">
                  <c:v>29.759060780416966</c:v>
                </c:pt>
                <c:pt idx="239">
                  <c:v>29.550841354978303</c:v>
                </c:pt>
                <c:pt idx="240">
                  <c:v>30.132461667851818</c:v>
                </c:pt>
                <c:pt idx="241">
                  <c:v>30.455580541281105</c:v>
                </c:pt>
                <c:pt idx="242">
                  <c:v>31.082761210892539</c:v>
                </c:pt>
                <c:pt idx="243">
                  <c:v>29.890185563207165</c:v>
                </c:pt>
                <c:pt idx="244">
                  <c:v>30.088121042812979</c:v>
                </c:pt>
                <c:pt idx="245">
                  <c:v>30.019108399661576</c:v>
                </c:pt>
                <c:pt idx="246">
                  <c:v>30.148430999774579</c:v>
                </c:pt>
                <c:pt idx="247">
                  <c:v>29.096968159895688</c:v>
                </c:pt>
                <c:pt idx="248">
                  <c:v>29.280096497553366</c:v>
                </c:pt>
                <c:pt idx="249">
                  <c:v>29.260970135315539</c:v>
                </c:pt>
                <c:pt idx="250">
                  <c:v>28.951848135174792</c:v>
                </c:pt>
                <c:pt idx="251">
                  <c:v>28.885130993067154</c:v>
                </c:pt>
                <c:pt idx="252">
                  <c:v>28.948865499689649</c:v>
                </c:pt>
                <c:pt idx="253">
                  <c:v>28.835881231044208</c:v>
                </c:pt>
                <c:pt idx="254">
                  <c:v>28.745855132465294</c:v>
                </c:pt>
                <c:pt idx="255">
                  <c:v>28.346864624562336</c:v>
                </c:pt>
                <c:pt idx="256">
                  <c:v>28.292806462621382</c:v>
                </c:pt>
                <c:pt idx="257">
                  <c:v>28.219731228347708</c:v>
                </c:pt>
                <c:pt idx="258">
                  <c:v>28.21261987053116</c:v>
                </c:pt>
                <c:pt idx="259">
                  <c:v>28.094260062800661</c:v>
                </c:pt>
                <c:pt idx="260">
                  <c:v>27.500727718170818</c:v>
                </c:pt>
                <c:pt idx="261">
                  <c:v>27.225986954418911</c:v>
                </c:pt>
                <c:pt idx="262">
                  <c:v>27.003496537677158</c:v>
                </c:pt>
                <c:pt idx="263">
                  <c:v>26.560121455824291</c:v>
                </c:pt>
                <c:pt idx="264">
                  <c:v>26.178151900240987</c:v>
                </c:pt>
                <c:pt idx="265">
                  <c:v>24.487202549873174</c:v>
                </c:pt>
                <c:pt idx="266">
                  <c:v>23.474444945030346</c:v>
                </c:pt>
                <c:pt idx="267">
                  <c:v>22.666632871545371</c:v>
                </c:pt>
                <c:pt idx="268">
                  <c:v>22.113456234614784</c:v>
                </c:pt>
                <c:pt idx="269">
                  <c:v>21.815971129463733</c:v>
                </c:pt>
                <c:pt idx="270">
                  <c:v>21.625572844569142</c:v>
                </c:pt>
                <c:pt idx="271">
                  <c:v>21.513733897297602</c:v>
                </c:pt>
                <c:pt idx="272">
                  <c:v>21.280590698601586</c:v>
                </c:pt>
                <c:pt idx="273">
                  <c:v>20.980321693112629</c:v>
                </c:pt>
                <c:pt idx="274">
                  <c:v>20.638567906732305</c:v>
                </c:pt>
                <c:pt idx="275">
                  <c:v>20.223954452114981</c:v>
                </c:pt>
                <c:pt idx="276">
                  <c:v>19.908052251486858</c:v>
                </c:pt>
                <c:pt idx="277">
                  <c:v>19.635889142007215</c:v>
                </c:pt>
                <c:pt idx="278">
                  <c:v>19.223040982363599</c:v>
                </c:pt>
                <c:pt idx="279">
                  <c:v>18.784874329832391</c:v>
                </c:pt>
                <c:pt idx="280">
                  <c:v>18.450765770173952</c:v>
                </c:pt>
                <c:pt idx="281">
                  <c:v>18.202781943883657</c:v>
                </c:pt>
                <c:pt idx="282">
                  <c:v>17.933052566802949</c:v>
                </c:pt>
                <c:pt idx="283">
                  <c:v>17.669335178053196</c:v>
                </c:pt>
                <c:pt idx="284">
                  <c:v>17.397002640018954</c:v>
                </c:pt>
                <c:pt idx="285">
                  <c:v>16.983817897209846</c:v>
                </c:pt>
                <c:pt idx="286">
                  <c:v>16.741825952515406</c:v>
                </c:pt>
                <c:pt idx="287">
                  <c:v>16.209685829764567</c:v>
                </c:pt>
                <c:pt idx="288">
                  <c:v>15.806637769715438</c:v>
                </c:pt>
                <c:pt idx="289">
                  <c:v>15.447232869665838</c:v>
                </c:pt>
                <c:pt idx="290">
                  <c:v>15.166344041268358</c:v>
                </c:pt>
                <c:pt idx="291">
                  <c:v>15.000735919355197</c:v>
                </c:pt>
                <c:pt idx="292">
                  <c:v>14.894883662918966</c:v>
                </c:pt>
                <c:pt idx="293">
                  <c:v>14.728583517637196</c:v>
                </c:pt>
                <c:pt idx="294">
                  <c:v>14.577239590099051</c:v>
                </c:pt>
                <c:pt idx="295">
                  <c:v>14.381871215849788</c:v>
                </c:pt>
                <c:pt idx="296">
                  <c:v>14.263841704789204</c:v>
                </c:pt>
                <c:pt idx="297">
                  <c:v>14.16720600361257</c:v>
                </c:pt>
                <c:pt idx="298">
                  <c:v>14.039317936542282</c:v>
                </c:pt>
                <c:pt idx="299">
                  <c:v>13.837618394022613</c:v>
                </c:pt>
                <c:pt idx="300">
                  <c:v>13.686089933191315</c:v>
                </c:pt>
                <c:pt idx="301">
                  <c:v>13.582633337205205</c:v>
                </c:pt>
                <c:pt idx="302">
                  <c:v>13.44243263785275</c:v>
                </c:pt>
                <c:pt idx="303">
                  <c:v>13.13257046647081</c:v>
                </c:pt>
                <c:pt idx="304">
                  <c:v>12.944802868712136</c:v>
                </c:pt>
                <c:pt idx="305">
                  <c:v>12.697323546098502</c:v>
                </c:pt>
                <c:pt idx="306">
                  <c:v>12.431501703115405</c:v>
                </c:pt>
                <c:pt idx="307">
                  <c:v>12.208109607884913</c:v>
                </c:pt>
                <c:pt idx="308">
                  <c:v>12.00432854123561</c:v>
                </c:pt>
                <c:pt idx="309">
                  <c:v>11.845163884566256</c:v>
                </c:pt>
                <c:pt idx="310">
                  <c:v>11.617655909229519</c:v>
                </c:pt>
                <c:pt idx="311">
                  <c:v>11.444882016973779</c:v>
                </c:pt>
                <c:pt idx="312">
                  <c:v>11.138558131021423</c:v>
                </c:pt>
                <c:pt idx="313">
                  <c:v>10.985211437083221</c:v>
                </c:pt>
                <c:pt idx="314">
                  <c:v>10.896890642890755</c:v>
                </c:pt>
                <c:pt idx="315">
                  <c:v>10.821528079686523</c:v>
                </c:pt>
                <c:pt idx="316">
                  <c:v>10.746940158726202</c:v>
                </c:pt>
                <c:pt idx="317">
                  <c:v>10.642502867968251</c:v>
                </c:pt>
                <c:pt idx="318">
                  <c:v>10.580475235893228</c:v>
                </c:pt>
                <c:pt idx="319">
                  <c:v>10.519504596000189</c:v>
                </c:pt>
                <c:pt idx="320">
                  <c:v>10.436823533173968</c:v>
                </c:pt>
                <c:pt idx="321">
                  <c:v>10.368294953484344</c:v>
                </c:pt>
                <c:pt idx="322">
                  <c:v>10.324746731730656</c:v>
                </c:pt>
                <c:pt idx="323">
                  <c:v>10.289463625067301</c:v>
                </c:pt>
                <c:pt idx="324">
                  <c:v>10.26136808109473</c:v>
                </c:pt>
                <c:pt idx="325">
                  <c:v>10.206204979402177</c:v>
                </c:pt>
                <c:pt idx="326">
                  <c:v>10.163546057181023</c:v>
                </c:pt>
                <c:pt idx="327">
                  <c:v>10.132303814750784</c:v>
                </c:pt>
                <c:pt idx="328">
                  <c:v>10.122738204834276</c:v>
                </c:pt>
                <c:pt idx="329">
                  <c:v>10.112776867842005</c:v>
                </c:pt>
                <c:pt idx="330">
                  <c:v>9.8798267666138067</c:v>
                </c:pt>
                <c:pt idx="331">
                  <c:v>9.8376726044662828</c:v>
                </c:pt>
                <c:pt idx="332">
                  <c:v>9.5806682535614556</c:v>
                </c:pt>
                <c:pt idx="333">
                  <c:v>9.544659688152743</c:v>
                </c:pt>
                <c:pt idx="334">
                  <c:v>9.514668469660986</c:v>
                </c:pt>
                <c:pt idx="335">
                  <c:v>9.4902211748687186</c:v>
                </c:pt>
                <c:pt idx="336">
                  <c:v>9.4703816775950571</c:v>
                </c:pt>
                <c:pt idx="337">
                  <c:v>9.455582167161694</c:v>
                </c:pt>
                <c:pt idx="338">
                  <c:v>9.436960484552543</c:v>
                </c:pt>
                <c:pt idx="339">
                  <c:v>9.4094147581228267</c:v>
                </c:pt>
                <c:pt idx="340">
                  <c:v>9.3857489681797919</c:v>
                </c:pt>
                <c:pt idx="341">
                  <c:v>9.3676557806480751</c:v>
                </c:pt>
                <c:pt idx="342">
                  <c:v>9.3526725624313265</c:v>
                </c:pt>
                <c:pt idx="343">
                  <c:v>9.3406518689424605</c:v>
                </c:pt>
                <c:pt idx="344">
                  <c:v>9.3254182658503453</c:v>
                </c:pt>
                <c:pt idx="345">
                  <c:v>9.3106793589523313</c:v>
                </c:pt>
                <c:pt idx="346">
                  <c:v>9.303134008380491</c:v>
                </c:pt>
                <c:pt idx="347">
                  <c:v>9.2980760309809636</c:v>
                </c:pt>
                <c:pt idx="348">
                  <c:v>9.2927994360545547</c:v>
                </c:pt>
                <c:pt idx="349">
                  <c:v>9.2867016035988463</c:v>
                </c:pt>
                <c:pt idx="350">
                  <c:v>9.2832675227427792</c:v>
                </c:pt>
                <c:pt idx="351">
                  <c:v>9.283221622377777</c:v>
                </c:pt>
                <c:pt idx="352">
                  <c:v>9.283128109406265</c:v>
                </c:pt>
                <c:pt idx="353">
                  <c:v>9.2804511192554724</c:v>
                </c:pt>
                <c:pt idx="354">
                  <c:v>9.2740141152093365</c:v>
                </c:pt>
                <c:pt idx="355">
                  <c:v>9.2716014124958264</c:v>
                </c:pt>
                <c:pt idx="356">
                  <c:v>9.271339239490068</c:v>
                </c:pt>
                <c:pt idx="357">
                  <c:v>9.2721020065655697</c:v>
                </c:pt>
                <c:pt idx="358">
                  <c:v>9.2684668801615473</c:v>
                </c:pt>
                <c:pt idx="359">
                  <c:v>9.2683008692312381</c:v>
                </c:pt>
                <c:pt idx="360">
                  <c:v>9.26792198782932</c:v>
                </c:pt>
                <c:pt idx="361">
                  <c:v>9.2681131769375984</c:v>
                </c:pt>
                <c:pt idx="362">
                  <c:v>9.2672668638586337</c:v>
                </c:pt>
                <c:pt idx="363">
                  <c:v>9.2668908944452184</c:v>
                </c:pt>
                <c:pt idx="364">
                  <c:v>9.2673843281963713</c:v>
                </c:pt>
                <c:pt idx="365">
                  <c:v>#N/A</c:v>
                </c:pt>
                <c:pt idx="366">
                  <c:v>#N/A</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valAx>
        <c:axId val="3"/>
        <c:scaling>
          <c:orientation val="minMax"/>
        </c:scaling>
        <c:delete val="0"/>
        <c:axPos val="b"/>
        <c:numFmt formatCode="m/d;@" sourceLinked="0"/>
        <c:majorTickMark val="in"/>
        <c:minorTickMark val="none"/>
        <c:tickLblPos val="nextTo"/>
        <c:spPr>
          <a:noFill/>
          <a:ln>
            <a:no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a:solidFill>
                <a:schemeClr val="tx1"/>
              </a:solidFill>
              <a:latin typeface="ＭＳ ゴシック"/>
              <a:ea typeface="ＭＳ ゴシック"/>
            </a:endParaRPr>
          </a:p>
        </c:txPr>
        <c:crossAx val="2"/>
        <c:crosses val="autoZero"/>
      </c:valAx>
      <c:valAx>
        <c:axId val="2"/>
        <c:scaling>
          <c:orientation val="minMax"/>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窒素肥効発現量総量（kgN/10a）</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0"/>
              <c:y val="3.8004783031562676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At val="4"/>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horzOverflow="overflow" wrap="square" anchor="t" anchorCtr="1"/>
          <a:lstStyle/>
          <a:p>
            <a:pPr algn="ctr" rtl="0">
              <a:defRPr kumimoji="0" lang="ja-JP" altLang="en-US" sz="1440" b="0" i="0" u="none" strike="noStrike" kern="1200" spc="0" baseline="0">
                <a:solidFill>
                  <a:schemeClr val="tx1"/>
                </a:solidFill>
                <a:latin typeface="ＭＳ ゴシック"/>
                <a:ea typeface="ＭＳ ゴシック"/>
                <a:cs typeface="+mn-cs"/>
              </a:defRPr>
            </a:pPr>
            <a:r>
              <a:rPr kumimoji="0" lang="ja-JP" altLang="en-US" sz="1440" b="0" i="0" u="none" strike="noStrike" kern="1200" spc="0" baseline="0">
                <a:solidFill>
                  <a:schemeClr val="tx1"/>
                </a:solidFill>
                <a:latin typeface="ＭＳ ゴシック"/>
                <a:ea typeface="ＭＳ ゴシック"/>
                <a:cs typeface="+mn-cs"/>
              </a:rPr>
              <a:t>土壌中窒素含有量と茶樹の窒素吸収の年間変動(推定)</a:t>
            </a:r>
            <a:endParaRPr kumimoji="0" lang="ja-JP" altLang="en-US" sz="1440" b="0" i="0" u="none" strike="noStrike" kern="1200" spc="0" baseline="0">
              <a:solidFill>
                <a:schemeClr val="tx1"/>
              </a:solidFill>
              <a:latin typeface="ＭＳ ゴシック"/>
              <a:ea typeface="ＭＳ ゴシック"/>
              <a:cs typeface="+mn-cs"/>
            </a:endParaRPr>
          </a:p>
        </c:rich>
      </c:tx>
      <c:layout>
        <c:manualLayout>
          <c:xMode val="edge"/>
          <c:yMode val="edge"/>
          <c:x val="0.10918774042133622"/>
          <c:y val="0.91004041161521476"/>
        </c:manualLayout>
      </c:layout>
      <c:overlay val="0"/>
      <c:spPr>
        <a:noFill/>
        <a:ln>
          <a:noFill/>
        </a:ln>
        <a:effectLst/>
      </c:spPr>
    </c:title>
    <c:autoTitleDeleted val="0"/>
    <c:plotArea>
      <c:layout>
        <c:manualLayout>
          <c:layoutTarget val="inner"/>
          <c:xMode val="edge"/>
          <c:yMode val="edge"/>
          <c:x val="0.15343915343915343"/>
          <c:y val="3.4727256315182822e-002"/>
          <c:w val="0.65476190476190477"/>
          <c:h val="0.74305052146259498"/>
        </c:manualLayout>
      </c:layout>
      <c:scatterChart>
        <c:scatterStyle val="marker"/>
        <c:varyColors val="0"/>
        <c:ser>
          <c:idx val="2"/>
          <c:order val="0"/>
          <c:tx>
            <c:v>目標値(岩橋1995)</c:v>
          </c:tx>
          <c:spPr>
            <a:noFill/>
            <a:ln>
              <a:solidFill>
                <a:srgbClr val="FF0000"/>
              </a:solidFill>
              <a:prstDash val="dash"/>
            </a:ln>
            <a:effectLst/>
          </c:spPr>
          <c:marker>
            <c:symbol val="none"/>
          </c:marker>
          <c:xVal>
            <c:numRef>
              <c:f>年間!$T$4:$T$16</c:f>
              <c:numCache>
                <c:formatCode>m"月"d"日"</c:formatCode>
                <c:ptCount val="13"/>
                <c:pt idx="0">
                  <c:v>15</c:v>
                </c:pt>
                <c:pt idx="1">
                  <c:v>46</c:v>
                </c:pt>
                <c:pt idx="2">
                  <c:v>75</c:v>
                </c:pt>
                <c:pt idx="3">
                  <c:v>106</c:v>
                </c:pt>
                <c:pt idx="4">
                  <c:v>136</c:v>
                </c:pt>
                <c:pt idx="5">
                  <c:v>167</c:v>
                </c:pt>
                <c:pt idx="6">
                  <c:v>197</c:v>
                </c:pt>
                <c:pt idx="7">
                  <c:v>228</c:v>
                </c:pt>
                <c:pt idx="8">
                  <c:v>259</c:v>
                </c:pt>
                <c:pt idx="9">
                  <c:v>289</c:v>
                </c:pt>
                <c:pt idx="10">
                  <c:v>320</c:v>
                </c:pt>
                <c:pt idx="11">
                  <c:v>336</c:v>
                </c:pt>
                <c:pt idx="12">
                  <c:v>365</c:v>
                </c:pt>
              </c:numCache>
            </c:numRef>
          </c:xVal>
          <c:yVal>
            <c:numRef>
              <c:f>年間!$U$4:$U$16</c:f>
              <c:numCache>
                <c:formatCode xml:space="preserve">0.0000_ </c:formatCode>
                <c:ptCount val="13"/>
                <c:pt idx="0">
                  <c:v>8</c:v>
                </c:pt>
                <c:pt idx="1">
                  <c:v>10</c:v>
                </c:pt>
                <c:pt idx="2">
                  <c:v>20</c:v>
                </c:pt>
                <c:pt idx="3">
                  <c:v>35</c:v>
                </c:pt>
                <c:pt idx="4">
                  <c:v>35</c:v>
                </c:pt>
                <c:pt idx="5">
                  <c:v>28</c:v>
                </c:pt>
                <c:pt idx="6">
                  <c:v>30</c:v>
                </c:pt>
                <c:pt idx="7">
                  <c:v>35</c:v>
                </c:pt>
                <c:pt idx="8">
                  <c:v>32</c:v>
                </c:pt>
                <c:pt idx="9">
                  <c:v>28</c:v>
                </c:pt>
                <c:pt idx="10">
                  <c:v>17</c:v>
                </c:pt>
                <c:pt idx="11">
                  <c:v>8.5</c:v>
                </c:pt>
                <c:pt idx="12">
                  <c:v>7</c:v>
                </c:pt>
              </c:numCache>
            </c:numRef>
          </c:yVal>
          <c:smooth val="1"/>
        </c:ser>
        <c:ser>
          <c:idx val="0"/>
          <c:order val="1"/>
          <c:tx>
            <c:v>土壌中の無機態窒素含有量（推定）</c:v>
          </c:tx>
          <c:spPr>
            <a:noFill/>
            <a:ln w="25400">
              <a:solidFill>
                <a:schemeClr val="tx1"/>
              </a:solidFill>
              <a:prstDash val="sysDot"/>
            </a:ln>
            <a:effectLst/>
          </c:spPr>
          <c:marker>
            <c:symbol val="none"/>
          </c:marker>
          <c:xVal>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xVal>
          <c:yVal>
            <c:numRef>
              <c:f>年間!$W$4:$W$370</c:f>
              <c:numCache>
                <c:formatCode>General</c:formatCode>
                <c:ptCount val="367"/>
                <c:pt idx="0">
                  <c:v>6.9971776118943767</c:v>
                </c:pt>
                <c:pt idx="1">
                  <c:v>6.9945046514879641</c:v>
                </c:pt>
                <c:pt idx="2">
                  <c:v>6.9925343098241228</c:v>
                </c:pt>
                <c:pt idx="3">
                  <c:v>6.9905792987757227</c:v>
                </c:pt>
                <c:pt idx="4">
                  <c:v>6.9877687550629384</c:v>
                </c:pt>
                <c:pt idx="5">
                  <c:v>6.9865708081808631</c:v>
                </c:pt>
                <c:pt idx="6">
                  <c:v>6.9840032306376045</c:v>
                </c:pt>
                <c:pt idx="7">
                  <c:v>6.9829713667111823</c:v>
                </c:pt>
                <c:pt idx="8">
                  <c:v>6.981249439767832</c:v>
                </c:pt>
                <c:pt idx="9">
                  <c:v>6.9785507320068696</c:v>
                </c:pt>
                <c:pt idx="10">
                  <c:v>6.9751628640376317</c:v>
                </c:pt>
                <c:pt idx="11">
                  <c:v>6.9724505338512479</c:v>
                </c:pt>
                <c:pt idx="12">
                  <c:v>6.9690755477076447</c:v>
                </c:pt>
                <c:pt idx="13">
                  <c:v>6.9651407667643301</c:v>
                </c:pt>
                <c:pt idx="14">
                  <c:v>6.9503372981780505</c:v>
                </c:pt>
                <c:pt idx="15">
                  <c:v>6.9462816362118822</c:v>
                </c:pt>
                <c:pt idx="16">
                  <c:v>6.9425112321946783</c:v>
                </c:pt>
                <c:pt idx="17">
                  <c:v>6.9397260927871471</c:v>
                </c:pt>
                <c:pt idx="18">
                  <c:v>6.9370825873285771</c:v>
                </c:pt>
                <c:pt idx="19">
                  <c:v>6.9369123782747657</c:v>
                </c:pt>
                <c:pt idx="20">
                  <c:v>6.9343384807700854</c:v>
                </c:pt>
                <c:pt idx="21">
                  <c:v>6.9219239864908024</c:v>
                </c:pt>
                <c:pt idx="22">
                  <c:v>6.9153258710263525</c:v>
                </c:pt>
                <c:pt idx="23">
                  <c:v>6.9137678048575149</c:v>
                </c:pt>
                <c:pt idx="24">
                  <c:v>6.9107844779309993</c:v>
                </c:pt>
                <c:pt idx="25">
                  <c:v>6.9095709728414718</c:v>
                </c:pt>
                <c:pt idx="26">
                  <c:v>6.9064225651431022</c:v>
                </c:pt>
                <c:pt idx="27">
                  <c:v>6.9036625431731986</c:v>
                </c:pt>
                <c:pt idx="28">
                  <c:v>6.9018071595977357</c:v>
                </c:pt>
                <c:pt idx="29">
                  <c:v>6.8998185450966005</c:v>
                </c:pt>
                <c:pt idx="30">
                  <c:v>6.8962405678741954</c:v>
                </c:pt>
                <c:pt idx="31">
                  <c:v>6.8832462688476834</c:v>
                </c:pt>
                <c:pt idx="32">
                  <c:v>6.8742867005104937</c:v>
                </c:pt>
                <c:pt idx="33">
                  <c:v>6.8726776966380196</c:v>
                </c:pt>
                <c:pt idx="34">
                  <c:v>6.8699418471644194</c:v>
                </c:pt>
                <c:pt idx="35">
                  <c:v>6.8683051298999898</c:v>
                </c:pt>
                <c:pt idx="36">
                  <c:v>6.866083294911058</c:v>
                </c:pt>
                <c:pt idx="37">
                  <c:v>6.8614910771753017</c:v>
                </c:pt>
                <c:pt idx="38">
                  <c:v>6.8580439349486282</c:v>
                </c:pt>
                <c:pt idx="39">
                  <c:v>6.8541079827043943</c:v>
                </c:pt>
                <c:pt idx="40">
                  <c:v>7.3502134612793357</c:v>
                </c:pt>
                <c:pt idx="41">
                  <c:v>7.8568975992296082</c:v>
                </c:pt>
                <c:pt idx="42">
                  <c:v>8.3629663411841033</c:v>
                </c:pt>
                <c:pt idx="43">
                  <c:v>8.8595802895886777</c:v>
                </c:pt>
                <c:pt idx="44">
                  <c:v>9.3307028515772199</c:v>
                </c:pt>
                <c:pt idx="45">
                  <c:v>9.5938367848095627</c:v>
                </c:pt>
                <c:pt idx="46">
                  <c:v>10.048291314642491</c:v>
                </c:pt>
                <c:pt idx="47">
                  <c:v>10.467908646695566</c:v>
                </c:pt>
                <c:pt idx="48">
                  <c:v>10.890626098125756</c:v>
                </c:pt>
                <c:pt idx="49">
                  <c:v>11.122623288099955</c:v>
                </c:pt>
                <c:pt idx="50">
                  <c:v>11.537771322106966</c:v>
                </c:pt>
                <c:pt idx="51">
                  <c:v>11.944766725046829</c:v>
                </c:pt>
                <c:pt idx="52">
                  <c:v>12.342994012201297</c:v>
                </c:pt>
                <c:pt idx="53">
                  <c:v>12.728734603168427</c:v>
                </c:pt>
                <c:pt idx="54">
                  <c:v>13.091829612634918</c:v>
                </c:pt>
                <c:pt idx="55">
                  <c:v>13.456752920218079</c:v>
                </c:pt>
                <c:pt idx="56">
                  <c:v>13.818458004514179</c:v>
                </c:pt>
                <c:pt idx="57">
                  <c:v>14.16439426527274</c:v>
                </c:pt>
                <c:pt idx="58">
                  <c:v>14.501793871879411</c:v>
                </c:pt>
                <c:pt idx="59">
                  <c:v>14.820388616590566</c:v>
                </c:pt>
                <c:pt idx="60">
                  <c:v>15.095841262907603</c:v>
                </c:pt>
                <c:pt idx="61">
                  <c:v>15.421477663635685</c:v>
                </c:pt>
                <c:pt idx="62">
                  <c:v>15.740690459279488</c:v>
                </c:pt>
                <c:pt idx="63">
                  <c:v>16.05870959626867</c:v>
                </c:pt>
                <c:pt idx="64">
                  <c:v>16.36683991076557</c:v>
                </c:pt>
                <c:pt idx="65">
                  <c:v>16.663072765157473</c:v>
                </c:pt>
                <c:pt idx="66">
                  <c:v>16.952839605872231</c:v>
                </c:pt>
                <c:pt idx="67">
                  <c:v>17.213330230656467</c:v>
                </c:pt>
                <c:pt idx="68">
                  <c:v>17.440017850367553</c:v>
                </c:pt>
                <c:pt idx="69">
                  <c:v>17.681768591277695</c:v>
                </c:pt>
                <c:pt idx="70">
                  <c:v>17.936145537913436</c:v>
                </c:pt>
                <c:pt idx="71">
                  <c:v>17.943755167569826</c:v>
                </c:pt>
                <c:pt idx="72">
                  <c:v>18.121333576325437</c:v>
                </c:pt>
                <c:pt idx="73">
                  <c:v>18.320912729017166</c:v>
                </c:pt>
                <c:pt idx="74">
                  <c:v>18.437341700934496</c:v>
                </c:pt>
                <c:pt idx="75">
                  <c:v>18.510827642275515</c:v>
                </c:pt>
                <c:pt idx="76">
                  <c:v>18.500068699085773</c:v>
                </c:pt>
                <c:pt idx="77">
                  <c:v>18.663701489349577</c:v>
                </c:pt>
                <c:pt idx="78">
                  <c:v>20.160145583107976</c:v>
                </c:pt>
                <c:pt idx="79">
                  <c:v>21.323477347294578</c:v>
                </c:pt>
                <c:pt idx="80">
                  <c:v>22.669733146953575</c:v>
                </c:pt>
                <c:pt idx="81">
                  <c:v>23.926521394010603</c:v>
                </c:pt>
                <c:pt idx="82">
                  <c:v>25.24662238932488</c:v>
                </c:pt>
                <c:pt idx="83">
                  <c:v>26.528232480394738</c:v>
                </c:pt>
                <c:pt idx="84">
                  <c:v>27.38968028843167</c:v>
                </c:pt>
                <c:pt idx="85">
                  <c:v>28.307543121628775</c:v>
                </c:pt>
                <c:pt idx="86">
                  <c:v>29.104858700195052</c:v>
                </c:pt>
                <c:pt idx="87">
                  <c:v>30.078930722625437</c:v>
                </c:pt>
                <c:pt idx="88">
                  <c:v>30.73867887493105</c:v>
                </c:pt>
                <c:pt idx="89">
                  <c:v>31.503499368756223</c:v>
                </c:pt>
                <c:pt idx="90">
                  <c:v>32.343738896822231</c:v>
                </c:pt>
                <c:pt idx="91">
                  <c:v>33.087208732563937</c:v>
                </c:pt>
                <c:pt idx="92">
                  <c:v>33.797392108168481</c:v>
                </c:pt>
                <c:pt idx="93">
                  <c:v>34.3213833931122</c:v>
                </c:pt>
                <c:pt idx="94">
                  <c:v>34.997205176118413</c:v>
                </c:pt>
                <c:pt idx="95">
                  <c:v>35.701881353391329</c:v>
                </c:pt>
                <c:pt idx="96">
                  <c:v>36.114742288551199</c:v>
                </c:pt>
                <c:pt idx="97">
                  <c:v>36.635143592940047</c:v>
                </c:pt>
                <c:pt idx="98">
                  <c:v>37.096901962538624</c:v>
                </c:pt>
                <c:pt idx="99">
                  <c:v>37.351290858117267</c:v>
                </c:pt>
                <c:pt idx="100">
                  <c:v>37.772489869756512</c:v>
                </c:pt>
                <c:pt idx="101">
                  <c:v>38.164037168592088</c:v>
                </c:pt>
                <c:pt idx="102">
                  <c:v>38.307571850473948</c:v>
                </c:pt>
                <c:pt idx="103">
                  <c:v>38.562421122283325</c:v>
                </c:pt>
                <c:pt idx="104">
                  <c:v>38.701408721472419</c:v>
                </c:pt>
                <c:pt idx="105">
                  <c:v>38.94065637684831</c:v>
                </c:pt>
                <c:pt idx="106">
                  <c:v>38.780926931741817</c:v>
                </c:pt>
                <c:pt idx="107">
                  <c:v>39.015252448867997</c:v>
                </c:pt>
                <c:pt idx="108">
                  <c:v>39.230138132260883</c:v>
                </c:pt>
                <c:pt idx="109">
                  <c:v>39.44279070680038</c:v>
                </c:pt>
                <c:pt idx="110">
                  <c:v>39.571906417012897</c:v>
                </c:pt>
                <c:pt idx="111">
                  <c:v>39.732697172218948</c:v>
                </c:pt>
                <c:pt idx="112">
                  <c:v>39.411225243611817</c:v>
                </c:pt>
                <c:pt idx="113">
                  <c:v>39.323076954841987</c:v>
                </c:pt>
                <c:pt idx="114">
                  <c:v>39.161103725510891</c:v>
                </c:pt>
                <c:pt idx="115">
                  <c:v>38.847775587354285</c:v>
                </c:pt>
                <c:pt idx="116">
                  <c:v>38.748758319781061</c:v>
                </c:pt>
                <c:pt idx="117">
                  <c:v>38.860638582706763</c:v>
                </c:pt>
                <c:pt idx="118">
                  <c:v>38.587404655090225</c:v>
                </c:pt>
                <c:pt idx="119">
                  <c:v>38.604270125114738</c:v>
                </c:pt>
                <c:pt idx="120">
                  <c:v>38.484929727609483</c:v>
                </c:pt>
                <c:pt idx="121">
                  <c:v>38.280907500995085</c:v>
                </c:pt>
                <c:pt idx="122">
                  <c:v>38.212157657109202</c:v>
                </c:pt>
                <c:pt idx="123">
                  <c:v>37.954436190274414</c:v>
                </c:pt>
                <c:pt idx="124">
                  <c:v>37.615203847541352</c:v>
                </c:pt>
                <c:pt idx="125">
                  <c:v>37.514779904967071</c:v>
                </c:pt>
                <c:pt idx="126">
                  <c:v>37.061697162886674</c:v>
                </c:pt>
                <c:pt idx="127">
                  <c:v>36.802220765627681</c:v>
                </c:pt>
                <c:pt idx="128">
                  <c:v>36.512186581355529</c:v>
                </c:pt>
                <c:pt idx="129">
                  <c:v>36.431251531956164</c:v>
                </c:pt>
                <c:pt idx="130">
                  <c:v>36.170725143053829</c:v>
                </c:pt>
                <c:pt idx="131">
                  <c:v>36.023002060787242</c:v>
                </c:pt>
                <c:pt idx="132">
                  <c:v>34.800124391613011</c:v>
                </c:pt>
                <c:pt idx="133">
                  <c:v>34.768665381531775</c:v>
                </c:pt>
                <c:pt idx="134">
                  <c:v>34.528705500052759</c:v>
                </c:pt>
                <c:pt idx="135">
                  <c:v>34.261717187931637</c:v>
                </c:pt>
                <c:pt idx="136">
                  <c:v>33.686719642948006</c:v>
                </c:pt>
                <c:pt idx="137">
                  <c:v>33.169490790580419</c:v>
                </c:pt>
                <c:pt idx="138">
                  <c:v>32.38124979210933</c:v>
                </c:pt>
                <c:pt idx="139">
                  <c:v>33.086107954751199</c:v>
                </c:pt>
                <c:pt idx="140">
                  <c:v>33.820331330405381</c:v>
                </c:pt>
                <c:pt idx="141">
                  <c:v>34.603183421690595</c:v>
                </c:pt>
                <c:pt idx="142">
                  <c:v>35.091454568434507</c:v>
                </c:pt>
                <c:pt idx="143">
                  <c:v>35.581638561565171</c:v>
                </c:pt>
                <c:pt idx="144">
                  <c:v>36.014869416070482</c:v>
                </c:pt>
                <c:pt idx="145">
                  <c:v>36.316815539621373</c:v>
                </c:pt>
                <c:pt idx="146">
                  <c:v>36.127802996817742</c:v>
                </c:pt>
                <c:pt idx="147">
                  <c:v>36.509333918759836</c:v>
                </c:pt>
                <c:pt idx="148">
                  <c:v>36.859182411548787</c:v>
                </c:pt>
                <c:pt idx="149">
                  <c:v>37.191151652063404</c:v>
                </c:pt>
                <c:pt idx="150">
                  <c:v>37.527341658345293</c:v>
                </c:pt>
                <c:pt idx="151">
                  <c:v>37.927102762641923</c:v>
                </c:pt>
                <c:pt idx="152">
                  <c:v>37.96182198170213</c:v>
                </c:pt>
                <c:pt idx="153">
                  <c:v>38.138248709189213</c:v>
                </c:pt>
                <c:pt idx="154">
                  <c:v>37.673203274136036</c:v>
                </c:pt>
                <c:pt idx="155">
                  <c:v>37.314339598858894</c:v>
                </c:pt>
                <c:pt idx="156">
                  <c:v>37.097365229617814</c:v>
                </c:pt>
                <c:pt idx="157">
                  <c:v>37.080358809675459</c:v>
                </c:pt>
                <c:pt idx="158">
                  <c:v>37.082355854829672</c:v>
                </c:pt>
                <c:pt idx="159">
                  <c:v>36.91930618089178</c:v>
                </c:pt>
                <c:pt idx="160">
                  <c:v>36.895503507947225</c:v>
                </c:pt>
                <c:pt idx="161">
                  <c:v>36.832293137965863</c:v>
                </c:pt>
                <c:pt idx="162">
                  <c:v>36.758948403044599</c:v>
                </c:pt>
                <c:pt idx="163">
                  <c:v>36.532279422100757</c:v>
                </c:pt>
                <c:pt idx="164">
                  <c:v>36.388743662948883</c:v>
                </c:pt>
                <c:pt idx="165">
                  <c:v>36.265590846568017</c:v>
                </c:pt>
                <c:pt idx="166">
                  <c:v>35.758899851799228</c:v>
                </c:pt>
                <c:pt idx="167">
                  <c:v>35.282712834358264</c:v>
                </c:pt>
                <c:pt idx="168">
                  <c:v>35.020727928536374</c:v>
                </c:pt>
                <c:pt idx="169">
                  <c:v>33.906874408247027</c:v>
                </c:pt>
                <c:pt idx="170">
                  <c:v>33.577767672297689</c:v>
                </c:pt>
                <c:pt idx="171">
                  <c:v>33.253726731444857</c:v>
                </c:pt>
                <c:pt idx="172">
                  <c:v>33.037710757955537</c:v>
                </c:pt>
                <c:pt idx="173">
                  <c:v>32.917603245658157</c:v>
                </c:pt>
                <c:pt idx="174">
                  <c:v>32.70194425211541</c:v>
                </c:pt>
                <c:pt idx="175">
                  <c:v>32.351618821180438</c:v>
                </c:pt>
                <c:pt idx="176">
                  <c:v>32.074673989049046</c:v>
                </c:pt>
                <c:pt idx="177">
                  <c:v>30.832026448354355</c:v>
                </c:pt>
                <c:pt idx="178">
                  <c:v>30.115320046256649</c:v>
                </c:pt>
                <c:pt idx="179">
                  <c:v>29.325661338965034</c:v>
                </c:pt>
                <c:pt idx="180">
                  <c:v>29.20514590846544</c:v>
                </c:pt>
                <c:pt idx="181">
                  <c:v>30.534505330013285</c:v>
                </c:pt>
                <c:pt idx="182">
                  <c:v>31.075196110293099</c:v>
                </c:pt>
                <c:pt idx="183">
                  <c:v>32.386829642698181</c:v>
                </c:pt>
                <c:pt idx="184">
                  <c:v>33.59158392863543</c:v>
                </c:pt>
                <c:pt idx="185">
                  <c:v>34.227081474261624</c:v>
                </c:pt>
                <c:pt idx="186">
                  <c:v>34.231350882300212</c:v>
                </c:pt>
                <c:pt idx="187">
                  <c:v>34.300096501946271</c:v>
                </c:pt>
                <c:pt idx="188">
                  <c:v>34.355455791883308</c:v>
                </c:pt>
                <c:pt idx="189">
                  <c:v>33.696569162108638</c:v>
                </c:pt>
                <c:pt idx="190">
                  <c:v>33.372482682344923</c:v>
                </c:pt>
                <c:pt idx="191">
                  <c:v>33.163617213603686</c:v>
                </c:pt>
                <c:pt idx="192">
                  <c:v>33.161828109418479</c:v>
                </c:pt>
                <c:pt idx="193">
                  <c:v>33.132977690261917</c:v>
                </c:pt>
                <c:pt idx="194">
                  <c:v>33.045788634861168</c:v>
                </c:pt>
                <c:pt idx="195">
                  <c:v>32.543064995023336</c:v>
                </c:pt>
                <c:pt idx="196">
                  <c:v>31.983736760175766</c:v>
                </c:pt>
                <c:pt idx="197">
                  <c:v>31.222485692892025</c:v>
                </c:pt>
                <c:pt idx="198">
                  <c:v>30.567499614495418</c:v>
                </c:pt>
                <c:pt idx="199">
                  <c:v>29.853683486173583</c:v>
                </c:pt>
                <c:pt idx="200">
                  <c:v>29.266279477147609</c:v>
                </c:pt>
                <c:pt idx="201">
                  <c:v>28.68849904847065</c:v>
                </c:pt>
                <c:pt idx="202">
                  <c:v>28.093067227058459</c:v>
                </c:pt>
                <c:pt idx="203">
                  <c:v>27.462390774035409</c:v>
                </c:pt>
                <c:pt idx="204">
                  <c:v>27.036079098557224</c:v>
                </c:pt>
                <c:pt idx="205">
                  <c:v>26.614376851445464</c:v>
                </c:pt>
                <c:pt idx="206">
                  <c:v>26.236608254638774</c:v>
                </c:pt>
                <c:pt idx="207">
                  <c:v>25.971282651453517</c:v>
                </c:pt>
                <c:pt idx="208">
                  <c:v>25.764159626521799</c:v>
                </c:pt>
                <c:pt idx="209">
                  <c:v>24.968403207760939</c:v>
                </c:pt>
                <c:pt idx="210">
                  <c:v>24.473858584690124</c:v>
                </c:pt>
                <c:pt idx="211">
                  <c:v>24.160850973075298</c:v>
                </c:pt>
                <c:pt idx="212">
                  <c:v>24.028461505643179</c:v>
                </c:pt>
                <c:pt idx="213">
                  <c:v>24.055960816482905</c:v>
                </c:pt>
                <c:pt idx="214">
                  <c:v>24.167126861070468</c:v>
                </c:pt>
                <c:pt idx="215">
                  <c:v>24.319018217289145</c:v>
                </c:pt>
                <c:pt idx="216">
                  <c:v>24.461108828207095</c:v>
                </c:pt>
                <c:pt idx="217">
                  <c:v>24.346537651066683</c:v>
                </c:pt>
                <c:pt idx="218">
                  <c:v>24.414268207234937</c:v>
                </c:pt>
                <c:pt idx="219">
                  <c:v>24.412949577337027</c:v>
                </c:pt>
                <c:pt idx="220">
                  <c:v>24.179082517843351</c:v>
                </c:pt>
                <c:pt idx="221">
                  <c:v>24.142680719847149</c:v>
                </c:pt>
                <c:pt idx="222">
                  <c:v>24.008259941910733</c:v>
                </c:pt>
                <c:pt idx="223">
                  <c:v>22.679104182016474</c:v>
                </c:pt>
                <c:pt idx="224">
                  <c:v>21.848267445007934</c:v>
                </c:pt>
                <c:pt idx="225">
                  <c:v>21.359821042828305</c:v>
                </c:pt>
                <c:pt idx="226">
                  <c:v>21.072319558399521</c:v>
                </c:pt>
                <c:pt idx="227">
                  <c:v>20.857696432063214</c:v>
                </c:pt>
                <c:pt idx="228">
                  <c:v>20.514277577386128</c:v>
                </c:pt>
                <c:pt idx="229">
                  <c:v>20.004557713798519</c:v>
                </c:pt>
                <c:pt idx="230">
                  <c:v>19.563230613694746</c:v>
                </c:pt>
                <c:pt idx="231">
                  <c:v>21.100144214962242</c:v>
                </c:pt>
                <c:pt idx="232">
                  <c:v>22.754042209482037</c:v>
                </c:pt>
                <c:pt idx="233">
                  <c:v>24.268689146417103</c:v>
                </c:pt>
                <c:pt idx="234">
                  <c:v>25.623677173249995</c:v>
                </c:pt>
                <c:pt idx="235">
                  <c:v>26.859840059592088</c:v>
                </c:pt>
                <c:pt idx="236">
                  <c:v>28.098238937574884</c:v>
                </c:pt>
                <c:pt idx="237">
                  <c:v>28.893688425994331</c:v>
                </c:pt>
                <c:pt idx="238">
                  <c:v>29.759060780416966</c:v>
                </c:pt>
                <c:pt idx="239">
                  <c:v>29.550841354978303</c:v>
                </c:pt>
                <c:pt idx="240">
                  <c:v>30.132461667851818</c:v>
                </c:pt>
                <c:pt idx="241">
                  <c:v>30.455580541281105</c:v>
                </c:pt>
                <c:pt idx="242">
                  <c:v>31.082761210892539</c:v>
                </c:pt>
                <c:pt idx="243">
                  <c:v>29.890185563207165</c:v>
                </c:pt>
                <c:pt idx="244">
                  <c:v>30.088121042812979</c:v>
                </c:pt>
                <c:pt idx="245">
                  <c:v>30.019108399661576</c:v>
                </c:pt>
                <c:pt idx="246">
                  <c:v>30.148430999774579</c:v>
                </c:pt>
                <c:pt idx="247">
                  <c:v>29.096968159895688</c:v>
                </c:pt>
                <c:pt idx="248">
                  <c:v>29.280096497553366</c:v>
                </c:pt>
                <c:pt idx="249">
                  <c:v>29.260970135315539</c:v>
                </c:pt>
                <c:pt idx="250">
                  <c:v>28.951848135174792</c:v>
                </c:pt>
                <c:pt idx="251">
                  <c:v>28.885130993067154</c:v>
                </c:pt>
                <c:pt idx="252">
                  <c:v>28.948865499689649</c:v>
                </c:pt>
                <c:pt idx="253">
                  <c:v>28.835881231044208</c:v>
                </c:pt>
                <c:pt idx="254">
                  <c:v>28.745855132465294</c:v>
                </c:pt>
                <c:pt idx="255">
                  <c:v>28.346864624562336</c:v>
                </c:pt>
                <c:pt idx="256">
                  <c:v>28.292806462621382</c:v>
                </c:pt>
                <c:pt idx="257">
                  <c:v>28.219731228347708</c:v>
                </c:pt>
                <c:pt idx="258">
                  <c:v>28.21261987053116</c:v>
                </c:pt>
                <c:pt idx="259">
                  <c:v>28.094260062800661</c:v>
                </c:pt>
                <c:pt idx="260">
                  <c:v>27.500727718170818</c:v>
                </c:pt>
                <c:pt idx="261">
                  <c:v>27.225986954418911</c:v>
                </c:pt>
                <c:pt idx="262">
                  <c:v>27.003496537677158</c:v>
                </c:pt>
                <c:pt idx="263">
                  <c:v>26.560121455824291</c:v>
                </c:pt>
                <c:pt idx="264">
                  <c:v>26.178151900240987</c:v>
                </c:pt>
                <c:pt idx="265">
                  <c:v>24.487202549873174</c:v>
                </c:pt>
                <c:pt idx="266">
                  <c:v>23.474444945030346</c:v>
                </c:pt>
                <c:pt idx="267">
                  <c:v>22.666632871545371</c:v>
                </c:pt>
                <c:pt idx="268">
                  <c:v>22.113456234614784</c:v>
                </c:pt>
                <c:pt idx="269">
                  <c:v>21.815971129463733</c:v>
                </c:pt>
                <c:pt idx="270">
                  <c:v>21.625572844569142</c:v>
                </c:pt>
                <c:pt idx="271">
                  <c:v>21.513733897297602</c:v>
                </c:pt>
                <c:pt idx="272">
                  <c:v>21.280590698601586</c:v>
                </c:pt>
                <c:pt idx="273">
                  <c:v>20.980321693112629</c:v>
                </c:pt>
                <c:pt idx="274">
                  <c:v>20.638567906732305</c:v>
                </c:pt>
                <c:pt idx="275">
                  <c:v>20.223954452114981</c:v>
                </c:pt>
                <c:pt idx="276">
                  <c:v>19.908052251486858</c:v>
                </c:pt>
                <c:pt idx="277">
                  <c:v>19.635889142007215</c:v>
                </c:pt>
                <c:pt idx="278">
                  <c:v>19.223040982363599</c:v>
                </c:pt>
                <c:pt idx="279">
                  <c:v>18.784874329832391</c:v>
                </c:pt>
                <c:pt idx="280">
                  <c:v>18.450765770173952</c:v>
                </c:pt>
                <c:pt idx="281">
                  <c:v>18.202781943883657</c:v>
                </c:pt>
                <c:pt idx="282">
                  <c:v>17.933052566802949</c:v>
                </c:pt>
                <c:pt idx="283">
                  <c:v>17.669335178053196</c:v>
                </c:pt>
                <c:pt idx="284">
                  <c:v>17.397002640018954</c:v>
                </c:pt>
                <c:pt idx="285">
                  <c:v>16.983817897209846</c:v>
                </c:pt>
                <c:pt idx="286">
                  <c:v>16.741825952515406</c:v>
                </c:pt>
                <c:pt idx="287">
                  <c:v>16.209685829764567</c:v>
                </c:pt>
                <c:pt idx="288">
                  <c:v>15.806637769715438</c:v>
                </c:pt>
                <c:pt idx="289">
                  <c:v>15.447232869665838</c:v>
                </c:pt>
                <c:pt idx="290">
                  <c:v>15.166344041268358</c:v>
                </c:pt>
                <c:pt idx="291">
                  <c:v>15.000735919355197</c:v>
                </c:pt>
                <c:pt idx="292">
                  <c:v>14.894883662918966</c:v>
                </c:pt>
                <c:pt idx="293">
                  <c:v>14.728583517637196</c:v>
                </c:pt>
                <c:pt idx="294">
                  <c:v>14.577239590099051</c:v>
                </c:pt>
                <c:pt idx="295">
                  <c:v>14.381871215849788</c:v>
                </c:pt>
                <c:pt idx="296">
                  <c:v>14.263841704789204</c:v>
                </c:pt>
                <c:pt idx="297">
                  <c:v>14.16720600361257</c:v>
                </c:pt>
                <c:pt idx="298">
                  <c:v>14.039317936542282</c:v>
                </c:pt>
                <c:pt idx="299">
                  <c:v>13.837618394022613</c:v>
                </c:pt>
                <c:pt idx="300">
                  <c:v>13.686089933191315</c:v>
                </c:pt>
                <c:pt idx="301">
                  <c:v>13.582633337205205</c:v>
                </c:pt>
                <c:pt idx="302">
                  <c:v>13.44243263785275</c:v>
                </c:pt>
                <c:pt idx="303">
                  <c:v>13.13257046647081</c:v>
                </c:pt>
                <c:pt idx="304">
                  <c:v>12.944802868712136</c:v>
                </c:pt>
                <c:pt idx="305">
                  <c:v>12.697323546098502</c:v>
                </c:pt>
                <c:pt idx="306">
                  <c:v>12.431501703115405</c:v>
                </c:pt>
                <c:pt idx="307">
                  <c:v>12.208109607884913</c:v>
                </c:pt>
                <c:pt idx="308">
                  <c:v>12.00432854123561</c:v>
                </c:pt>
                <c:pt idx="309">
                  <c:v>11.845163884566256</c:v>
                </c:pt>
                <c:pt idx="310">
                  <c:v>11.617655909229519</c:v>
                </c:pt>
                <c:pt idx="311">
                  <c:v>11.444882016973779</c:v>
                </c:pt>
                <c:pt idx="312">
                  <c:v>11.138558131021423</c:v>
                </c:pt>
                <c:pt idx="313">
                  <c:v>10.985211437083221</c:v>
                </c:pt>
                <c:pt idx="314">
                  <c:v>10.896890642890755</c:v>
                </c:pt>
                <c:pt idx="315">
                  <c:v>10.821528079686523</c:v>
                </c:pt>
                <c:pt idx="316">
                  <c:v>10.746940158726202</c:v>
                </c:pt>
                <c:pt idx="317">
                  <c:v>10.642502867968251</c:v>
                </c:pt>
                <c:pt idx="318">
                  <c:v>10.580475235893228</c:v>
                </c:pt>
                <c:pt idx="319">
                  <c:v>10.519504596000189</c:v>
                </c:pt>
                <c:pt idx="320">
                  <c:v>10.436823533173968</c:v>
                </c:pt>
                <c:pt idx="321">
                  <c:v>10.368294953484344</c:v>
                </c:pt>
                <c:pt idx="322">
                  <c:v>10.324746731730656</c:v>
                </c:pt>
                <c:pt idx="323">
                  <c:v>10.289463625067301</c:v>
                </c:pt>
                <c:pt idx="324">
                  <c:v>10.26136808109473</c:v>
                </c:pt>
                <c:pt idx="325">
                  <c:v>10.206204979402177</c:v>
                </c:pt>
                <c:pt idx="326">
                  <c:v>10.163546057181023</c:v>
                </c:pt>
                <c:pt idx="327">
                  <c:v>10.132303814750784</c:v>
                </c:pt>
                <c:pt idx="328">
                  <c:v>10.122738204834276</c:v>
                </c:pt>
                <c:pt idx="329">
                  <c:v>10.112776867842005</c:v>
                </c:pt>
                <c:pt idx="330">
                  <c:v>9.8798267666138067</c:v>
                </c:pt>
                <c:pt idx="331">
                  <c:v>9.8376726044662828</c:v>
                </c:pt>
                <c:pt idx="332">
                  <c:v>9.5806682535614556</c:v>
                </c:pt>
                <c:pt idx="333">
                  <c:v>9.544659688152743</c:v>
                </c:pt>
                <c:pt idx="334">
                  <c:v>9.514668469660986</c:v>
                </c:pt>
                <c:pt idx="335">
                  <c:v>9.4902211748687186</c:v>
                </c:pt>
                <c:pt idx="336">
                  <c:v>9.4703816775950571</c:v>
                </c:pt>
                <c:pt idx="337">
                  <c:v>9.455582167161694</c:v>
                </c:pt>
                <c:pt idx="338">
                  <c:v>9.436960484552543</c:v>
                </c:pt>
                <c:pt idx="339">
                  <c:v>9.4094147581228267</c:v>
                </c:pt>
                <c:pt idx="340">
                  <c:v>9.3857489681797919</c:v>
                </c:pt>
                <c:pt idx="341">
                  <c:v>9.3676557806480751</c:v>
                </c:pt>
                <c:pt idx="342">
                  <c:v>9.3526725624313265</c:v>
                </c:pt>
                <c:pt idx="343">
                  <c:v>9.3406518689424605</c:v>
                </c:pt>
                <c:pt idx="344">
                  <c:v>9.3254182658503453</c:v>
                </c:pt>
                <c:pt idx="345">
                  <c:v>9.3106793589523313</c:v>
                </c:pt>
                <c:pt idx="346">
                  <c:v>9.303134008380491</c:v>
                </c:pt>
                <c:pt idx="347">
                  <c:v>9.2980760309809636</c:v>
                </c:pt>
                <c:pt idx="348">
                  <c:v>9.2927994360545547</c:v>
                </c:pt>
                <c:pt idx="349">
                  <c:v>9.2867016035988463</c:v>
                </c:pt>
                <c:pt idx="350">
                  <c:v>9.2832675227427792</c:v>
                </c:pt>
                <c:pt idx="351">
                  <c:v>9.283221622377777</c:v>
                </c:pt>
                <c:pt idx="352">
                  <c:v>9.283128109406265</c:v>
                </c:pt>
                <c:pt idx="353">
                  <c:v>9.2804511192554724</c:v>
                </c:pt>
                <c:pt idx="354">
                  <c:v>9.2740141152093365</c:v>
                </c:pt>
                <c:pt idx="355">
                  <c:v>9.2716014124958264</c:v>
                </c:pt>
                <c:pt idx="356">
                  <c:v>9.271339239490068</c:v>
                </c:pt>
                <c:pt idx="357">
                  <c:v>9.2721020065655697</c:v>
                </c:pt>
                <c:pt idx="358">
                  <c:v>9.2684668801615473</c:v>
                </c:pt>
                <c:pt idx="359">
                  <c:v>9.2683008692312381</c:v>
                </c:pt>
                <c:pt idx="360">
                  <c:v>9.26792198782932</c:v>
                </c:pt>
                <c:pt idx="361">
                  <c:v>9.2681131769375984</c:v>
                </c:pt>
                <c:pt idx="362">
                  <c:v>9.2672668638586337</c:v>
                </c:pt>
                <c:pt idx="363">
                  <c:v>9.2668908944452184</c:v>
                </c:pt>
                <c:pt idx="364">
                  <c:v>9.2673843281963713</c:v>
                </c:pt>
                <c:pt idx="365">
                  <c:v>#N/A</c:v>
                </c:pt>
                <c:pt idx="366">
                  <c:v>#N/A</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3"/>
        <c:axId val="2"/>
      </c:scatterChart>
      <c:scatterChart>
        <c:scatterStyle val="marker"/>
        <c:varyColors val="0"/>
        <c:ser>
          <c:idx val="1"/>
          <c:order val="2"/>
          <c:tx>
            <c:v>茶樹の１日の窒素吸収量（推定）</c:v>
          </c:tx>
          <c:spPr>
            <a:noFill/>
            <a:ln w="19050">
              <a:solidFill>
                <a:srgbClr val="00FF12"/>
              </a:solidFill>
              <a:prstDash val="solid"/>
            </a:ln>
            <a:effectLst/>
          </c:spPr>
          <c:marker>
            <c:symbol val="none"/>
            <c:spPr>
              <a:noFill/>
              <a:ln w="19050">
                <a:noFill/>
              </a:ln>
              <a:effectLst/>
            </c:spPr>
          </c:marker>
          <c:dLbls>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extLst>
              <c:ext xmlns:c15="http://schemas.microsoft.com/office/drawing/2012/chart" uri="{CE6537A1-D6FC-4f65-9D91-7224C49458BB}">
                <c15:showLeaderLines val="1"/>
                <c15:leaderLines/>
              </c:ext>
            </c:extLst>
          </c:dLbls>
          <c:xVal>
            <c:numRef>
              <c:f>年間!$A$4:$A$370</c:f>
              <c:numCache>
                <c:formatCode>m"月"d"日"</c:formatCode>
                <c:ptCount val="36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numCache>
            </c:numRef>
          </c:xVal>
          <c:yVal>
            <c:numRef>
              <c:f>年間!$O$4:$O$370</c:f>
              <c:numCache>
                <c:formatCode xml:space="preserve">0.0000_ </c:formatCode>
                <c:ptCount val="367"/>
                <c:pt idx="0">
                  <c:v>7.5263682816630051e-004</c:v>
                </c:pt>
                <c:pt idx="1">
                  <c:v>7.1278944171006362e-004</c:v>
                </c:pt>
                <c:pt idx="2">
                  <c:v>5.2542444369099706e-004</c:v>
                </c:pt>
                <c:pt idx="3">
                  <c:v>5.2133627957320818e-004</c:v>
                </c:pt>
                <c:pt idx="4">
                  <c:v>7.4947832340908481e-004</c:v>
                </c:pt>
                <c:pt idx="5">
                  <c:v>3.1945250188682162e-004</c:v>
                </c:pt>
                <c:pt idx="6">
                  <c:v>6.8468734486897161e-004</c:v>
                </c:pt>
                <c:pt idx="7">
                  <c:v>2.7516371371251322e-004</c:v>
                </c:pt>
                <c:pt idx="8">
                  <c:v>4.5918051822690042e-004</c:v>
                </c:pt>
                <c:pt idx="9">
                  <c:v>7.1965540292324688e-004</c:v>
                </c:pt>
                <c:pt idx="10">
                  <c:v>9.0343145846345069e-004</c:v>
                </c:pt>
                <c:pt idx="11">
                  <c:v>7.2328804970238239e-004</c:v>
                </c:pt>
                <c:pt idx="12">
                  <c:v>8.9999630496079546e-004</c:v>
                </c:pt>
                <c:pt idx="13">
                  <c:v>1.0492749182171321e-003</c:v>
                </c:pt>
                <c:pt idx="14">
                  <c:v>3.9475916230079719e-003</c:v>
                </c:pt>
                <c:pt idx="15">
                  <c:v>1.0815098576449249e-003</c:v>
                </c:pt>
                <c:pt idx="16">
                  <c:v>1.005441071254437e-003</c:v>
                </c:pt>
                <c:pt idx="17">
                  <c:v>7.4270384200811356e-004</c:v>
                </c:pt>
                <c:pt idx="18">
                  <c:v>7.0493478895201878e-004</c:v>
                </c:pt>
                <c:pt idx="19">
                  <c:v>4.5389081016536289e-005</c:v>
                </c:pt>
                <c:pt idx="20">
                  <c:v>6.8637266791474508e-004</c:v>
                </c:pt>
                <c:pt idx="21">
                  <c:v>3.3105318078086553e-003</c:v>
                </c:pt>
                <c:pt idx="22">
                  <c:v>1.759497457186648e-003</c:v>
                </c:pt>
                <c:pt idx="23">
                  <c:v>4.1548431169006919e-004</c:v>
                </c:pt>
                <c:pt idx="24">
                  <c:v>7.9555384707093602e-004</c:v>
                </c:pt>
                <c:pt idx="25">
                  <c:v>3.2360135720735936e-004</c:v>
                </c:pt>
                <c:pt idx="26">
                  <c:v>8.3957538623182296e-004</c:v>
                </c:pt>
                <c:pt idx="27">
                  <c:v>7.3600585864099085e-004</c:v>
                </c:pt>
                <c:pt idx="28">
                  <c:v>4.9476895345663952e-004</c:v>
                </c:pt>
                <c:pt idx="29">
                  <c:v>5.3029720030276124e-004</c:v>
                </c:pt>
                <c:pt idx="30">
                  <c:v>9.5412725930818e-004</c:v>
                </c:pt>
                <c:pt idx="31">
                  <c:v>3.4651464070696411e-003</c:v>
                </c:pt>
                <c:pt idx="32">
                  <c:v>2.3892182232508087e-003</c:v>
                </c:pt>
                <c:pt idx="33">
                  <c:v>4.2906769932634422e-004</c:v>
                </c:pt>
                <c:pt idx="34">
                  <c:v>7.2955985962680915e-004</c:v>
                </c:pt>
                <c:pt idx="35">
                  <c:v>4.3645793718116781e-004</c:v>
                </c:pt>
                <c:pt idx="36">
                  <c:v>5.9248933038165603e-004</c:v>
                </c:pt>
                <c:pt idx="37">
                  <c:v>1.2245913962018499e-003</c:v>
                </c:pt>
                <c:pt idx="38">
                  <c:v>9.1923792711292348e-004</c:v>
                </c:pt>
                <c:pt idx="39">
                  <c:v>1.0495872651289739e-003</c:v>
                </c:pt>
                <c:pt idx="40">
                  <c:v>7.1462881740676383e-004</c:v>
                </c:pt>
                <c:pt idx="41">
                  <c:v>3.3049202256175093e-003</c:v>
                </c:pt>
                <c:pt idx="42">
                  <c:v>6.4484600441814992e-003</c:v>
                </c:pt>
                <c:pt idx="43">
                  <c:v>8.131342121392755e-003</c:v>
                </c:pt>
                <c:pt idx="44">
                  <c:v>8.9633322938681547e-003</c:v>
                </c:pt>
                <c:pt idx="45">
                  <c:v>9.6459870897908171e-003</c:v>
                </c:pt>
                <c:pt idx="46">
                  <c:v>2.2633456203626744e-003</c:v>
                </c:pt>
                <c:pt idx="47">
                  <c:v>1.0275735819749051e-003</c:v>
                </c:pt>
                <c:pt idx="48">
                  <c:v>1.0540974893741275e-003</c:v>
                </c:pt>
                <c:pt idx="49">
                  <c:v>3.8273157004946666e-003</c:v>
                </c:pt>
                <c:pt idx="50">
                  <c:v>9.0909572160368639e-003</c:v>
                </c:pt>
                <c:pt idx="51">
                  <c:v>2.0123240303872628e-003</c:v>
                </c:pt>
                <c:pt idx="52">
                  <c:v>1.3228791925167474e-003</c:v>
                </c:pt>
                <c:pt idx="53">
                  <c:v>3.7723273646742879e-004</c:v>
                </c:pt>
                <c:pt idx="54">
                  <c:v>7.0400958750463274e-004</c:v>
                </c:pt>
                <c:pt idx="55">
                  <c:v>1.1248629651702863e-003</c:v>
                </c:pt>
                <c:pt idx="56">
                  <c:v>2.7386203250118054e-003</c:v>
                </c:pt>
                <c:pt idx="57">
                  <c:v>7.99802656320075e-003</c:v>
                </c:pt>
                <c:pt idx="58">
                  <c:v>1.1464278523859535e-002</c:v>
                </c:pt>
                <c:pt idx="59">
                  <c:v>2.0853785186133525e-002</c:v>
                </c:pt>
                <c:pt idx="60">
                  <c:v>3.278509940983123e-002</c:v>
                </c:pt>
                <c:pt idx="61">
                  <c:v>4.3857648680927681e-003</c:v>
                </c:pt>
                <c:pt idx="62">
                  <c:v>2.452599232777174e-003</c:v>
                </c:pt>
                <c:pt idx="63">
                  <c:v>8.1115921296528743e-003</c:v>
                </c:pt>
                <c:pt idx="64">
                  <c:v>8.2151095790173583e-003</c:v>
                </c:pt>
                <c:pt idx="65">
                  <c:v>7.9441874604561161e-003</c:v>
                </c:pt>
                <c:pt idx="66">
                  <c:v>7.4410646937411572e-003</c:v>
                </c:pt>
                <c:pt idx="67">
                  <c:v>1.7026801663000048e-002</c:v>
                </c:pt>
                <c:pt idx="68">
                  <c:v>2.6074484430663233e-002</c:v>
                </c:pt>
                <c:pt idx="69">
                  <c:v>1.9975616434390855e-002</c:v>
                </c:pt>
                <c:pt idx="70">
                  <c:v>1.8610085819956056e-002</c:v>
                </c:pt>
                <c:pt idx="71">
                  <c:v>2.8327479452183675e-002</c:v>
                </c:pt>
                <c:pt idx="72">
                  <c:v>3.4815423960243196e-002</c:v>
                </c:pt>
                <c:pt idx="73">
                  <c:v>2.5440593721442917e-002</c:v>
                </c:pt>
                <c:pt idx="74">
                  <c:v>4.9064990185959848e-002</c:v>
                </c:pt>
                <c:pt idx="75">
                  <c:v>5.8915601644281473e-002</c:v>
                </c:pt>
                <c:pt idx="76">
                  <c:v>2.0583013694813791e-002</c:v>
                </c:pt>
                <c:pt idx="77">
                  <c:v>2.4968083242107624e-002</c:v>
                </c:pt>
                <c:pt idx="78">
                  <c:v>2.6744580620224778e-002</c:v>
                </c:pt>
                <c:pt idx="79">
                  <c:v>4.0332024990560406e-002</c:v>
                </c:pt>
                <c:pt idx="80">
                  <c:v>3.1507766282706046e-002</c:v>
                </c:pt>
                <c:pt idx="81">
                  <c:v>4.094356202473598e-002</c:v>
                </c:pt>
                <c:pt idx="82">
                  <c:v>2.8057672439239383e-002</c:v>
                </c:pt>
                <c:pt idx="83">
                  <c:v>1.5568679351212257e-002</c:v>
                </c:pt>
                <c:pt idx="84">
                  <c:v>5.2353258704962359e-002</c:v>
                </c:pt>
                <c:pt idx="85">
                  <c:v>3.2561248804532775e-002</c:v>
                </c:pt>
                <c:pt idx="86">
                  <c:v>3.3128992421085239e-002</c:v>
                </c:pt>
                <c:pt idx="87">
                  <c:v>3.0824352490723381e-002</c:v>
                </c:pt>
                <c:pt idx="88">
                  <c:v>5.1816305595170566e-002</c:v>
                </c:pt>
                <c:pt idx="89">
                  <c:v>6.3443499464405542e-002</c:v>
                </c:pt>
                <c:pt idx="90">
                  <c:v>2.7752573832751901e-002</c:v>
                </c:pt>
                <c:pt idx="91">
                  <c:v>4.2761568395634927e-002</c:v>
                </c:pt>
                <c:pt idx="92">
                  <c:v>2.8604463545384245e-002</c:v>
                </c:pt>
                <c:pt idx="93">
                  <c:v>1.5806595649673266e-002</c:v>
                </c:pt>
                <c:pt idx="94">
                  <c:v>2.5939806065263631e-002</c:v>
                </c:pt>
                <c:pt idx="95">
                  <c:v>2.6129428172708357e-003</c:v>
                </c:pt>
                <c:pt idx="96">
                  <c:v>2.2758627108909916e-002</c:v>
                </c:pt>
                <c:pt idx="97">
                  <c:v>3.9467163189154726e-002</c:v>
                </c:pt>
                <c:pt idx="98">
                  <c:v>4.4263025973165192e-002</c:v>
                </c:pt>
                <c:pt idx="99">
                  <c:v>4.0727043862467747e-002</c:v>
                </c:pt>
                <c:pt idx="100">
                  <c:v>4.3669950726396886e-002</c:v>
                </c:pt>
                <c:pt idx="101">
                  <c:v>4.6619792761296741e-002</c:v>
                </c:pt>
                <c:pt idx="102">
                  <c:v>4.6688111023223976e-002</c:v>
                </c:pt>
                <c:pt idx="103">
                  <c:v>6.7586208135953743e-002</c:v>
                </c:pt>
                <c:pt idx="104">
                  <c:v>2.3931888783148492e-002</c:v>
                </c:pt>
                <c:pt idx="105">
                  <c:v>4.9202229859563122e-002</c:v>
                </c:pt>
                <c:pt idx="106">
                  <c:v>8.0598741256236783e-002</c:v>
                </c:pt>
                <c:pt idx="107">
                  <c:v>4.3149566953802287e-002</c:v>
                </c:pt>
                <c:pt idx="108">
                  <c:v>4.8778562568763471e-002</c:v>
                </c:pt>
                <c:pt idx="109">
                  <c:v>4.5684737431670369e-002</c:v>
                </c:pt>
                <c:pt idx="110">
                  <c:v>6.2579847823873838e-002</c:v>
                </c:pt>
                <c:pt idx="111">
                  <c:v>4.9189698493102438e-002</c:v>
                </c:pt>
                <c:pt idx="112">
                  <c:v>0.11720868182248478</c:v>
                </c:pt>
                <c:pt idx="113">
                  <c:v>0.1037379596238342</c:v>
                </c:pt>
                <c:pt idx="114">
                  <c:v>0.11967817282413427</c:v>
                </c:pt>
                <c:pt idx="115">
                  <c:v>0.1024370628979743</c:v>
                </c:pt>
                <c:pt idx="116">
                  <c:v>9.7079243118105604e-002</c:v>
                </c:pt>
                <c:pt idx="117">
                  <c:v>3.6645656873690494e-002</c:v>
                </c:pt>
                <c:pt idx="118">
                  <c:v>6.4574874065487745e-002</c:v>
                </c:pt>
                <c:pt idx="119">
                  <c:v>5.5330000779407064e-002</c:v>
                </c:pt>
                <c:pt idx="120">
                  <c:v>8.8642343553759564e-002</c:v>
                </c:pt>
                <c:pt idx="121">
                  <c:v>5.1626120412385706e-002</c:v>
                </c:pt>
                <c:pt idx="122">
                  <c:v>6.7927573718232659e-002</c:v>
                </c:pt>
                <c:pt idx="123">
                  <c:v>0.11861200644430772</c:v>
                </c:pt>
                <c:pt idx="124">
                  <c:v>0.1388035022676837</c:v>
                </c:pt>
                <c:pt idx="125">
                  <c:v>7.3123411649614417e-002</c:v>
                </c:pt>
                <c:pt idx="126">
                  <c:v>9.4477359931219543e-002</c:v>
                </c:pt>
                <c:pt idx="127">
                  <c:v>5.7165833592190893e-002</c:v>
                </c:pt>
                <c:pt idx="128">
                  <c:v>0.11677135974263407</c:v>
                </c:pt>
                <c:pt idx="129">
                  <c:v>5.8609729557129411e-002</c:v>
                </c:pt>
                <c:pt idx="130">
                  <c:v>0.10528139516769422</c:v>
                </c:pt>
                <c:pt idx="131">
                  <c:v>7.3377356328600332e-002</c:v>
                </c:pt>
                <c:pt idx="132">
                  <c:v>0.10336509069222152</c:v>
                </c:pt>
                <c:pt idx="133">
                  <c:v>4.0531950051251806e-002</c:v>
                </c:pt>
                <c:pt idx="134">
                  <c:v>9.4402762023139339e-002</c:v>
                </c:pt>
                <c:pt idx="135">
                  <c:v>0.100222378548542</c:v>
                </c:pt>
                <c:pt idx="136">
                  <c:v>0.1274611844000022</c:v>
                </c:pt>
                <c:pt idx="137">
                  <c:v>0.16602815734392279</c:v>
                </c:pt>
                <c:pt idx="138">
                  <c:v>0.18195194798968764</c:v>
                </c:pt>
                <c:pt idx="139">
                  <c:v>8.1973812300075721e-002</c:v>
                </c:pt>
                <c:pt idx="140">
                  <c:v>3.6065512418915271e-002</c:v>
                </c:pt>
                <c:pt idx="141">
                  <c:v>7.6752409812035169e-002</c:v>
                </c:pt>
                <c:pt idx="142">
                  <c:v>0.1253973930998408</c:v>
                </c:pt>
                <c:pt idx="143">
                  <c:v>0.1058671596128325</c:v>
                </c:pt>
                <c:pt idx="144">
                  <c:v>0.11297934886592062</c:v>
                </c:pt>
                <c:pt idx="145">
                  <c:v>0.12778435073609162</c:v>
                </c:pt>
                <c:pt idx="146">
                  <c:v>0.17212087992173999</c:v>
                </c:pt>
                <c:pt idx="147">
                  <c:v>8.4561432880040657e-002</c:v>
                </c:pt>
                <c:pt idx="148">
                  <c:v>3.0165435778607672e-002</c:v>
                </c:pt>
                <c:pt idx="149">
                  <c:v>7.3321456104824975e-002</c:v>
                </c:pt>
                <c:pt idx="150">
                  <c:v>5.5692513463154875e-002</c:v>
                </c:pt>
                <c:pt idx="151">
                  <c:v>3.039215671896452e-002</c:v>
                </c:pt>
                <c:pt idx="152">
                  <c:v>0.1225930245113669</c:v>
                </c:pt>
                <c:pt idx="153">
                  <c:v>1.864134627004926e-002</c:v>
                </c:pt>
                <c:pt idx="154">
                  <c:v>0.18321470642725285</c:v>
                </c:pt>
                <c:pt idx="155">
                  <c:v>0.20194440074784695</c:v>
                </c:pt>
                <c:pt idx="156">
                  <c:v>9.8903157721084364e-002</c:v>
                </c:pt>
                <c:pt idx="157">
                  <c:v>9.7653662754240575e-002</c:v>
                </c:pt>
                <c:pt idx="158">
                  <c:v>8.7111180465736335e-002</c:v>
                </c:pt>
                <c:pt idx="159">
                  <c:v>6.9547570572642242e-002</c:v>
                </c:pt>
                <c:pt idx="160">
                  <c:v>2.7470023169546637e-002</c:v>
                </c:pt>
                <c:pt idx="161">
                  <c:v>3.272903966221672e-002</c:v>
                </c:pt>
                <c:pt idx="162">
                  <c:v>8.5974943609176194e-002</c:v>
                </c:pt>
                <c:pt idx="163">
                  <c:v>0.12326350699643487</c:v>
                </c:pt>
                <c:pt idx="164">
                  <c:v>3.9486147464608157e-002</c:v>
                </c:pt>
                <c:pt idx="165">
                  <c:v>8.7180298641860027e-002</c:v>
                </c:pt>
                <c:pt idx="166">
                  <c:v>0.18623254965413349</c:v>
                </c:pt>
                <c:pt idx="167">
                  <c:v>0.17527595760586465</c:v>
                </c:pt>
                <c:pt idx="168">
                  <c:v>0.1139695483998793</c:v>
                </c:pt>
                <c:pt idx="169">
                  <c:v>8.1010719941670542e-002</c:v>
                </c:pt>
                <c:pt idx="170">
                  <c:v>0.12590301620221872</c:v>
                </c:pt>
                <c:pt idx="171">
                  <c:v>0.12150740811482338</c:v>
                </c:pt>
                <c:pt idx="172">
                  <c:v>3.5055438105720801e-002</c:v>
                </c:pt>
                <c:pt idx="173">
                  <c:v>6.3060108021058853e-002</c:v>
                </c:pt>
                <c:pt idx="174">
                  <c:v>3.2092253790977743e-002</c:v>
                </c:pt>
                <c:pt idx="175">
                  <c:v>0.1213232437460952</c:v>
                </c:pt>
                <c:pt idx="176">
                  <c:v>9.9602204433649616e-002</c:v>
                </c:pt>
                <c:pt idx="177">
                  <c:v>0.35569976826957656</c:v>
                </c:pt>
                <c:pt idx="178">
                  <c:v>0.21358942795333172</c:v>
                </c:pt>
                <c:pt idx="179">
                  <c:v>0.16021005387076112</c:v>
                </c:pt>
                <c:pt idx="180">
                  <c:v>5.1324105212479779e-002</c:v>
                </c:pt>
                <c:pt idx="181">
                  <c:v>8.1762289308462827e-003</c:v>
                </c:pt>
                <c:pt idx="182">
                  <c:v>1.5441782534599467e-002</c:v>
                </c:pt>
                <c:pt idx="183">
                  <c:v>4.3970936351781155e-002</c:v>
                </c:pt>
                <c:pt idx="184">
                  <c:v>3.6907095238785985e-002</c:v>
                </c:pt>
                <c:pt idx="185">
                  <c:v>0.12391394197387381</c:v>
                </c:pt>
                <c:pt idx="186">
                  <c:v>0.32849748154472241</c:v>
                </c:pt>
                <c:pt idx="187">
                  <c:v>0.28804008557384453</c:v>
                </c:pt>
                <c:pt idx="188">
                  <c:v>0.26627418499742589</c:v>
                </c:pt>
                <c:pt idx="189">
                  <c:v>0.36766243115987607</c:v>
                </c:pt>
                <c:pt idx="190">
                  <c:v>0.33494054339973545</c:v>
                </c:pt>
                <c:pt idx="191">
                  <c:v>0.28599845472773472</c:v>
                </c:pt>
                <c:pt idx="192">
                  <c:v>0.20657636066612384</c:v>
                </c:pt>
                <c:pt idx="193">
                  <c:v>0.19710666276445815</c:v>
                </c:pt>
                <c:pt idx="194">
                  <c:v>0.20078939101836418</c:v>
                </c:pt>
                <c:pt idx="195">
                  <c:v>0.22762208252293853</c:v>
                </c:pt>
                <c:pt idx="196">
                  <c:v>0.25220952368489358</c:v>
                </c:pt>
                <c:pt idx="197">
                  <c:v>0.29566035441670813</c:v>
                </c:pt>
                <c:pt idx="198">
                  <c:v>0.31524933532643545</c:v>
                </c:pt>
                <c:pt idx="199">
                  <c:v>0.32099771197045557</c:v>
                </c:pt>
                <c:pt idx="200">
                  <c:v>0.27920955276645087</c:v>
                </c:pt>
                <c:pt idx="201">
                  <c:v>0.2688501179919881</c:v>
                </c:pt>
                <c:pt idx="202">
                  <c:v>0.2649502591849443</c:v>
                </c:pt>
                <c:pt idx="203">
                  <c:v>0.26803823743504746</c:v>
                </c:pt>
                <c:pt idx="204">
                  <c:v>0.20557100253964392</c:v>
                </c:pt>
                <c:pt idx="205">
                  <c:v>0.19920978996771638</c:v>
                </c:pt>
                <c:pt idx="206">
                  <c:v>0.18006595113735174</c:v>
                </c:pt>
                <c:pt idx="207">
                  <c:v>0.14460672478437142</c:v>
                </c:pt>
                <c:pt idx="208">
                  <c:v>0.12486295116804784</c:v>
                </c:pt>
                <c:pt idx="209">
                  <c:v>0.2053375830712646</c:v>
                </c:pt>
                <c:pt idx="210">
                  <c:v>0.19241534503405638</c:v>
                </c:pt>
                <c:pt idx="211">
                  <c:v>0.13919928188138239</c:v>
                </c:pt>
                <c:pt idx="212">
                  <c:v>8.7411755682694839e-002</c:v>
                </c:pt>
                <c:pt idx="213">
                  <c:v>4.0801664809307137e-002</c:v>
                </c:pt>
                <c:pt idx="214">
                  <c:v>1.5269955436560645e-002</c:v>
                </c:pt>
                <c:pt idx="215">
                  <c:v>5.2462949512775703e-004</c:v>
                </c:pt>
                <c:pt idx="216">
                  <c:v>0</c:v>
                </c:pt>
                <c:pt idx="217">
                  <c:v>1.1099221555553878e-002</c:v>
                </c:pt>
                <c:pt idx="218">
                  <c:v>1.4197217114741626e-002</c:v>
                </c:pt>
                <c:pt idx="219">
                  <c:v>3.069833144458289e-002</c:v>
                </c:pt>
                <c:pt idx="220">
                  <c:v>3.5605585175725367e-002</c:v>
                </c:pt>
                <c:pt idx="221">
                  <c:v>3.5711364994529732e-002</c:v>
                </c:pt>
                <c:pt idx="222">
                  <c:v>5.9900226269767758e-002</c:v>
                </c:pt>
                <c:pt idx="223">
                  <c:v>0.12067346528039559</c:v>
                </c:pt>
                <c:pt idx="224">
                  <c:v>0.17082521929043673</c:v>
                </c:pt>
                <c:pt idx="225">
                  <c:v>9.4918156393241998e-002</c:v>
                </c:pt>
                <c:pt idx="226">
                  <c:v>9.4538416088743388e-002</c:v>
                </c:pt>
                <c:pt idx="227">
                  <c:v>7.3572924432858011e-002</c:v>
                </c:pt>
                <c:pt idx="228">
                  <c:v>0.10705273568514774</c:v>
                </c:pt>
                <c:pt idx="229">
                  <c:v>0.15053181646999572</c:v>
                </c:pt>
                <c:pt idx="230">
                  <c:v>0.13108076022189832</c:v>
                </c:pt>
                <c:pt idx="231">
                  <c:v>0.13293432619981599</c:v>
                </c:pt>
                <c:pt idx="232">
                  <c:v>0.10078973847263371</c:v>
                </c:pt>
                <c:pt idx="233">
                  <c:v>0.10604236890812975</c:v>
                </c:pt>
                <c:pt idx="234">
                  <c:v>4.6817105310749639e-002</c:v>
                </c:pt>
                <c:pt idx="235">
                  <c:v>2.9687092961207608e-002</c:v>
                </c:pt>
                <c:pt idx="236">
                  <c:v>7.0919684156682386e-002</c:v>
                </c:pt>
                <c:pt idx="237">
                  <c:v>9.2978733135559252e-002</c:v>
                </c:pt>
                <c:pt idx="238">
                  <c:v>0.11972657429920436</c:v>
                </c:pt>
                <c:pt idx="239">
                  <c:v>0.11371897924428376</c:v>
                </c:pt>
                <c:pt idx="240">
                  <c:v>7.705246443978489e-002</c:v>
                </c:pt>
                <c:pt idx="241">
                  <c:v>0.11714342222429877</c:v>
                </c:pt>
                <c:pt idx="242">
                  <c:v>9.182196947699095e-002</c:v>
                </c:pt>
                <c:pt idx="243">
                  <c:v>0.29868927360786246</c:v>
                </c:pt>
                <c:pt idx="244">
                  <c:v>0.16388331282956806</c:v>
                </c:pt>
                <c:pt idx="245">
                  <c:v>0.21977476959261674</c:v>
                </c:pt>
                <c:pt idx="246">
                  <c:v>9.3250545987659736e-002</c:v>
                </c:pt>
                <c:pt idx="247">
                  <c:v>0.19517240106911954</c:v>
                </c:pt>
                <c:pt idx="248">
                  <c:v>0.10724590241380241</c:v>
                </c:pt>
                <c:pt idx="249">
                  <c:v>0.15026561350581952</c:v>
                </c:pt>
                <c:pt idx="250">
                  <c:v>0.16481779968293939</c:v>
                </c:pt>
                <c:pt idx="251">
                  <c:v>0.14815961255005358</c:v>
                </c:pt>
                <c:pt idx="252">
                  <c:v>0.10660721426948455</c:v>
                </c:pt>
                <c:pt idx="253">
                  <c:v>0.14423247732271205</c:v>
                </c:pt>
                <c:pt idx="254">
                  <c:v>0.12887118957707266</c:v>
                </c:pt>
                <c:pt idx="255">
                  <c:v>0.15045408010103009</c:v>
                </c:pt>
                <c:pt idx="256">
                  <c:v>0.10614647842164114</c:v>
                </c:pt>
                <c:pt idx="257">
                  <c:v>0.10424613744748677</c:v>
                </c:pt>
                <c:pt idx="258">
                  <c:v>8.1542711999833539e-002</c:v>
                </c:pt>
                <c:pt idx="259">
                  <c:v>0.10552507826389722</c:v>
                </c:pt>
                <c:pt idx="260">
                  <c:v>0.15717345672731195</c:v>
                </c:pt>
                <c:pt idx="261">
                  <c:v>0.1376032459917664</c:v>
                </c:pt>
                <c:pt idx="262">
                  <c:v>0.11792615864277879</c:v>
                </c:pt>
                <c:pt idx="263">
                  <c:v>0.17252655457430666</c:v>
                </c:pt>
                <c:pt idx="264">
                  <c:v>0.1513148732372214</c:v>
                </c:pt>
                <c:pt idx="265">
                  <c:v>0.24107919965122648</c:v>
                </c:pt>
                <c:pt idx="266">
                  <c:v>0.25808264002333636</c:v>
                </c:pt>
                <c:pt idx="267">
                  <c:v>0.25478499299844465</c:v>
                </c:pt>
                <c:pt idx="268">
                  <c:v>0.18378932097526934</c:v>
                </c:pt>
                <c:pt idx="269">
                  <c:v>0.11445266534595235</c:v>
                </c:pt>
                <c:pt idx="270">
                  <c:v>8.3609692402185187e-002</c:v>
                </c:pt>
                <c:pt idx="271">
                  <c:v>6.0120997879384692e-002</c:v>
                </c:pt>
                <c:pt idx="272">
                  <c:v>9.0432553875434696e-002</c:v>
                </c:pt>
                <c:pt idx="273">
                  <c:v>0.10605127819194389</c:v>
                </c:pt>
                <c:pt idx="274">
                  <c:v>0.11573784060565433</c:v>
                </c:pt>
                <c:pt idx="275">
                  <c:v>0.13373810367571459</c:v>
                </c:pt>
                <c:pt idx="276">
                  <c:v>5.0931127382177324e-002</c:v>
                </c:pt>
                <c:pt idx="277">
                  <c:v>9.256273675923625e-002</c:v>
                </c:pt>
                <c:pt idx="278">
                  <c:v>0.12781203613277964</c:v>
                </c:pt>
                <c:pt idx="279">
                  <c:v>0.13338193811174606</c:v>
                </c:pt>
                <c:pt idx="280">
                  <c:v>0.10510667741967701</c:v>
                </c:pt>
                <c:pt idx="281">
                  <c:v>8.1122598279085592e-002</c:v>
                </c:pt>
                <c:pt idx="282">
                  <c:v>8.5591764972166362e-002</c:v>
                </c:pt>
                <c:pt idx="283">
                  <c:v>8.3130543585164945e-002</c:v>
                </c:pt>
                <c:pt idx="284">
                  <c:v>8.5020189272423344e-002</c:v>
                </c:pt>
                <c:pt idx="285">
                  <c:v>0.12172302303811104</c:v>
                </c:pt>
                <c:pt idx="286">
                  <c:v>7.5209310351063721e-002</c:v>
                </c:pt>
                <c:pt idx="287">
                  <c:v>9.7725105076682986e-002</c:v>
                </c:pt>
                <c:pt idx="288">
                  <c:v>0.11733298197202847</c:v>
                </c:pt>
                <c:pt idx="289">
                  <c:v>0.10500578949717508</c:v>
                </c:pt>
                <c:pt idx="290">
                  <c:v>8.3209775831086352e-002</c:v>
                </c:pt>
                <c:pt idx="291">
                  <c:v>5.1861011056826459e-002</c:v>
                </c:pt>
                <c:pt idx="292">
                  <c:v>3.5618413406888254e-002</c:v>
                </c:pt>
                <c:pt idx="293">
                  <c:v>5.0592055396113396e-002</c:v>
                </c:pt>
                <c:pt idx="294">
                  <c:v>4.6103965472010025e-002</c:v>
                </c:pt>
                <c:pt idx="295">
                  <c:v>5.7913355217348653e-002</c:v>
                </c:pt>
                <c:pt idx="296">
                  <c:v>3.7032368836982819e-002</c:v>
                </c:pt>
                <c:pt idx="297">
                  <c:v>3.0947837541444739e-002</c:v>
                </c:pt>
                <c:pt idx="298">
                  <c:v>3.9329809321134133e-002</c:v>
                </c:pt>
                <c:pt idx="299">
                  <c:v>5.8648766329881634e-002</c:v>
                </c:pt>
                <c:pt idx="300">
                  <c:v>4.49093073752777e-002</c:v>
                </c:pt>
                <c:pt idx="301">
                  <c:v>3.1858858950798742e-002</c:v>
                </c:pt>
                <c:pt idx="302">
                  <c:v>4.1379922996403751e-002</c:v>
                </c:pt>
                <c:pt idx="303">
                  <c:v>3.2090183877432295e-002</c:v>
                </c:pt>
                <c:pt idx="304">
                  <c:v>5.3746035068374394e-002</c:v>
                </c:pt>
                <c:pt idx="305">
                  <c:v>6.9560118897110571e-002</c:v>
                </c:pt>
                <c:pt idx="306">
                  <c:v>7.4279756916912687e-002</c:v>
                </c:pt>
                <c:pt idx="307">
                  <c:v>6.2739267792331119e-002</c:v>
                </c:pt>
                <c:pt idx="308">
                  <c:v>5.7338386481758978e-002</c:v>
                </c:pt>
                <c:pt idx="309">
                  <c:v>4.5301532599569504e-002</c:v>
                </c:pt>
                <c:pt idx="310">
                  <c:v>6.3365660568603308e-002</c:v>
                </c:pt>
                <c:pt idx="311">
                  <c:v>4.8574958653956384e-002</c:v>
                </c:pt>
                <c:pt idx="312">
                  <c:v>2.9609083592404797e-002</c:v>
                </c:pt>
                <c:pt idx="313">
                  <c:v>4.3044375810641917e-002</c:v>
                </c:pt>
                <c:pt idx="314">
                  <c:v>2.5585958263479144e-002</c:v>
                </c:pt>
                <c:pt idx="315">
                  <c:v>2.2063852862296795e-002</c:v>
                </c:pt>
                <c:pt idx="316">
                  <c:v>2.1719238372381919e-002</c:v>
                </c:pt>
                <c:pt idx="317">
                  <c:v>2.9586170275662096e-002</c:v>
                </c:pt>
                <c:pt idx="318">
                  <c:v>1.8194866931668392e-002</c:v>
                </c:pt>
                <c:pt idx="319">
                  <c:v>1.7890433010007787e-002</c:v>
                </c:pt>
                <c:pt idx="320">
                  <c:v>2.3590178634439546e-002</c:v>
                </c:pt>
                <c:pt idx="321">
                  <c:v>1.9668212621802798e-002</c:v>
                </c:pt>
                <c:pt idx="322">
                  <c:v>1.2916048409486833e-002</c:v>
                </c:pt>
                <c:pt idx="323">
                  <c:v>1.0655968903290238e-002</c:v>
                </c:pt>
                <c:pt idx="324">
                  <c:v>8.7156195314470747e-003</c:v>
                </c:pt>
                <c:pt idx="325">
                  <c:v>1.5954059546836964e-002</c:v>
                </c:pt>
                <c:pt idx="326">
                  <c:v>1.247954066864276e-002</c:v>
                </c:pt>
                <c:pt idx="327">
                  <c:v>9.3488427339957578e-003</c:v>
                </c:pt>
                <c:pt idx="328">
                  <c:v>3.5026195938210312e-003</c:v>
                </c:pt>
                <c:pt idx="329">
                  <c:v>3.6007995791010692e-003</c:v>
                </c:pt>
                <c:pt idx="330">
                  <c:v>8.6055889015983957e-003</c:v>
                </c:pt>
                <c:pt idx="331">
                  <c:v>1.2122147234403141e-002</c:v>
                </c:pt>
                <c:pt idx="332">
                  <c:v>1.4938756021012219e-002</c:v>
                </c:pt>
                <c:pt idx="333">
                  <c:v>1.0366622521615087e-002</c:v>
                </c:pt>
                <c:pt idx="334">
                  <c:v>8.6947871129156307e-003</c:v>
                </c:pt>
                <c:pt idx="335">
                  <c:v>7.1745668914168382e-003</c:v>
                </c:pt>
                <c:pt idx="336">
                  <c:v>5.9137412461484811e-003</c:v>
                </c:pt>
                <c:pt idx="337">
                  <c:v>4.5315775364649516e-003</c:v>
                </c:pt>
                <c:pt idx="338">
                  <c:v>5.5450078460904939e-003</c:v>
                </c:pt>
                <c:pt idx="339">
                  <c:v>7.9274192327046713e-003</c:v>
                </c:pt>
                <c:pt idx="340">
                  <c:v>6.8734558671861568e-003</c:v>
                </c:pt>
                <c:pt idx="341">
                  <c:v>5.3598437442251325e-003</c:v>
                </c:pt>
                <c:pt idx="342">
                  <c:v>4.5054664624381109e-003</c:v>
                </c:pt>
                <c:pt idx="343">
                  <c:v>3.7021923099093139e-003</c:v>
                </c:pt>
                <c:pt idx="344">
                  <c:v>4.5630152312687499e-003</c:v>
                </c:pt>
                <c:pt idx="345">
                  <c:v>4.4120694203348835e-003</c:v>
                </c:pt>
                <c:pt idx="346">
                  <c:v>2.441530537234241e-003</c:v>
                </c:pt>
                <c:pt idx="347">
                  <c:v>1.7548220439621452e-003</c:v>
                </c:pt>
                <c:pt idx="348">
                  <c:v>1.7896107965193527e-003</c:v>
                </c:pt>
                <c:pt idx="349">
                  <c:v>2.0045304525298517e-003</c:v>
                </c:pt>
                <c:pt idx="350">
                  <c:v>1.2557767459827466e-003</c:v>
                </c:pt>
                <c:pt idx="351">
                  <c:v>3.0695624524682691e-004</c:v>
                </c:pt>
                <c:pt idx="352">
                  <c:v>3.1609225769651947e-004</c:v>
                </c:pt>
                <c:pt idx="353">
                  <c:v>1.0248092256336999e-003</c:v>
                </c:pt>
                <c:pt idx="354">
                  <c:v>2.0276000357603357e-003</c:v>
                </c:pt>
                <c:pt idx="355">
                  <c:v>9.3065201355811895e-004</c:v>
                </c:pt>
                <c:pt idx="356">
                  <c:v>3.1833641816624356e-004</c:v>
                </c:pt>
                <c:pt idx="357">
                  <c:v>5.3738014995592265e-005</c:v>
                </c:pt>
                <c:pt idx="358">
                  <c:v>1.2353775926507795e-003</c:v>
                </c:pt>
                <c:pt idx="359">
                  <c:v>2.6496246105261377e-004</c:v>
                </c:pt>
                <c:pt idx="360">
                  <c:v>3.2551445698790265e-004</c:v>
                </c:pt>
                <c:pt idx="361">
                  <c:v>1.786216086024082e-004</c:v>
                </c:pt>
                <c:pt idx="362">
                  <c:v>4.5231511105467599e-004</c:v>
                </c:pt>
                <c:pt idx="363">
                  <c:v>3.1937221218776384e-004</c:v>
                </c:pt>
                <c:pt idx="364">
                  <c:v>7.5450922242712012e-005</c:v>
                </c:pt>
                <c:pt idx="365">
                  <c:v>#N/A</c:v>
                </c:pt>
                <c:pt idx="366">
                  <c:v>#N/A</c:v>
                </c:pt>
              </c:numCache>
            </c:numRef>
          </c:yVal>
          <c:smooth val="1"/>
        </c:ser>
        <c:dLbls>
          <c:spPr>
            <a:noFill/>
            <a:ln>
              <a:noFill/>
            </a:ln>
            <a:effectLst/>
          </c:spPr>
          <c:txPr>
            <a:bodyPr rot="0" spcFirstLastPara="1" vertOverflow="ellipsis" horzOverflow="overflow" wrap="square" anchor="ctr" anchorCtr="1">
              <a:spAutoFit/>
            </a:bodyPr>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showLegendKey val="0"/>
          <c:showVal val="0"/>
          <c:showCatName val="0"/>
          <c:showSerName val="0"/>
          <c:showPercent val="0"/>
          <c:showBubbleSize val="0"/>
        </c:dLbls>
        <c:axId val="13"/>
        <c:axId val="12"/>
      </c:scatterChart>
      <c:valAx>
        <c:axId val="3"/>
        <c:scaling>
          <c:orientation val="minMax"/>
          <c:max val="369"/>
          <c:min val="1"/>
        </c:scaling>
        <c:delete val="0"/>
        <c:axPos val="b"/>
        <c:numFmt formatCode="m/d;@" sourceLinked="0"/>
        <c:majorTickMark val="in"/>
        <c:minorTickMark val="none"/>
        <c:tickLblPos val="nextTo"/>
        <c:spPr>
          <a:noFill/>
          <a:ln>
            <a:no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a:solidFill>
                <a:schemeClr val="tx1"/>
              </a:solidFill>
              <a:latin typeface="ＭＳ ゴシック"/>
              <a:ea typeface="ＭＳ ゴシック"/>
            </a:endParaRPr>
          </a:p>
        </c:txPr>
        <c:crossAx val="2"/>
        <c:crosses val="autoZero"/>
        <c:majorUnit val="60"/>
      </c:valAx>
      <c:valAx>
        <c:axId val="2"/>
        <c:scaling>
          <c:orientation val="minMax"/>
          <c:min val="0"/>
        </c:scaling>
        <c:delete val="0"/>
        <c:axPos val="l"/>
        <c:title>
          <c:tx>
            <c:rich>
              <a:bodyPr rot="-5400000" spcFirstLastPara="1" vertOverflow="ellipsis" horzOverflow="overflow" wrap="square" anchor="t" anchorCtr="1"/>
              <a:lstStyle/>
              <a:p>
                <a:pPr algn="ctr" rtl="0">
                  <a:defRPr kumimoji="0" lang="ja-JP" altLang="en-US" sz="1200" b="0" i="0" u="none" strike="noStrike" kern="1200" baseline="0">
                    <a:solidFill>
                      <a:schemeClr val="tx1"/>
                    </a:solidFill>
                    <a:latin typeface="ＭＳ ゴシック"/>
                    <a:ea typeface="ＭＳ ゴシック"/>
                    <a:cs typeface="+mn-cs"/>
                  </a:defRPr>
                </a:pPr>
                <a:r>
                  <a:rPr kumimoji="0" lang="ja-JP" altLang="en-US" sz="1200" b="0" i="0" u="none" strike="noStrike" kern="1200" baseline="0">
                    <a:solidFill>
                      <a:schemeClr val="tx1"/>
                    </a:solidFill>
                    <a:latin typeface="ＭＳ ゴシック"/>
                    <a:ea typeface="ＭＳ ゴシック"/>
                    <a:cs typeface="+mn-cs"/>
                  </a:rPr>
                  <a:t>土壌中無機態窒素含有量推定値（mgN/100g</a:t>
                </a:r>
                <a:r>
                  <a:rPr kumimoji="0" lang="ja-JP" altLang="en-US" sz="1200" b="0" i="0" u="none" strike="noStrike" kern="1200" baseline="-25000">
                    <a:solidFill>
                      <a:schemeClr val="tx1"/>
                    </a:solidFill>
                    <a:latin typeface="ＭＳ ゴシック"/>
                    <a:ea typeface="ＭＳ ゴシック"/>
                    <a:cs typeface="+mn-cs"/>
                  </a:rPr>
                  <a:t>乾土</a:t>
                </a:r>
                <a:r>
                  <a:rPr kumimoji="0" lang="ja-JP" altLang="en-US" sz="1200" b="0" i="0" u="none" strike="noStrike" kern="1200" baseline="0">
                    <a:solidFill>
                      <a:schemeClr val="tx1"/>
                    </a:solidFill>
                    <a:latin typeface="ＭＳ ゴシック"/>
                    <a:ea typeface="ＭＳ ゴシック"/>
                    <a:cs typeface="+mn-cs"/>
                  </a:rPr>
                  <a:t>）</a:t>
                </a:r>
                <a:endParaRPr kumimoji="0" lang="ja-JP" altLang="en-US" sz="1200" b="0" i="0" u="none" strike="noStrike" kern="1200" baseline="0">
                  <a:solidFill>
                    <a:schemeClr val="tx1"/>
                  </a:solidFill>
                  <a:latin typeface="ＭＳ ゴシック"/>
                  <a:ea typeface="ＭＳ ゴシック"/>
                  <a:cs typeface="+mn-cs"/>
                </a:endParaRPr>
              </a:p>
            </c:rich>
          </c:tx>
          <c:layout>
            <c:manualLayout>
              <c:xMode val="edge"/>
              <c:yMode val="edge"/>
              <c:x val="5.9020400227749311e-006"/>
              <c:y val="3.8004624421947256e-002"/>
            </c:manualLayout>
          </c:layout>
          <c:overlay val="0"/>
          <c:spPr>
            <a:noFill/>
            <a:ln>
              <a:noFill/>
            </a:ln>
            <a:effectLst/>
          </c:sp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wrap="square" anchor="ctr" anchorCtr="1"/>
          <a:lstStyle/>
          <a:p>
            <a:pPr algn="ctr" rtl="0">
              <a:defRPr lang="ja-JP" altLang="en-US" sz="1200" kern="1200">
                <a:solidFill>
                  <a:schemeClr val="tx1"/>
                </a:solidFill>
                <a:latin typeface="ＭＳ ゴシック"/>
                <a:ea typeface="ＭＳ ゴシック"/>
                <a:cs typeface="+mn-cs"/>
              </a:defRPr>
            </a:pPr>
            <a:endParaRPr lang="ja-JP" altLang="en-US" sz="1200" kern="1200">
              <a:solidFill>
                <a:schemeClr val="tx1"/>
              </a:solidFill>
              <a:latin typeface="ＭＳ ゴシック"/>
              <a:ea typeface="ＭＳ ゴシック"/>
              <a:cs typeface="+mn-cs"/>
            </a:endParaRPr>
          </a:p>
        </c:txPr>
        <c:crossAx val="3"/>
        <c:crossesAt val="1"/>
      </c:valAx>
      <c:valAx>
        <c:axId val="13"/>
        <c:scaling>
          <c:orientation val="minMax"/>
        </c:scaling>
        <c:delete val="1"/>
        <c:axPos val="b"/>
        <c:numFmt formatCode="m&quot;月&quot;d&quot;日&quot;" sourceLinked="1"/>
        <c:majorTickMark val="out"/>
        <c:minorTickMark val="none"/>
        <c:tickLblPos val="nextTo"/>
        <c:txPr>
          <a:bodyPr rot="-60000000" spcFirstLastPara="1" vertOverflow="overflow" horzOverflow="overflow" wrap="square" anchor="ctr" anchorCtr="1"/>
          <a:lstStyle/>
          <a:p>
            <a:pPr algn="ctr" rtl="0">
              <a:defRPr lang="ja-JP" altLang="en-US" sz="1200">
                <a:solidFill>
                  <a:schemeClr val="tx1"/>
                </a:solidFill>
                <a:latin typeface="ＭＳ ゴシック"/>
                <a:ea typeface="ＭＳ ゴシック"/>
              </a:defRPr>
            </a:pPr>
            <a:endParaRPr lang="ja-JP" altLang="en-US" sz="1200">
              <a:solidFill>
                <a:schemeClr val="tx1"/>
              </a:solidFill>
              <a:latin typeface="ＭＳ ゴシック"/>
              <a:ea typeface="ＭＳ ゴシック"/>
            </a:endParaRPr>
          </a:p>
        </c:txPr>
        <c:crossAx val="12"/>
        <c:crosses val="autoZero"/>
      </c:valAx>
      <c:valAx>
        <c:axId val="12"/>
        <c:scaling>
          <c:orientation val="minMax"/>
          <c:max val="0.4"/>
          <c:min val="0"/>
        </c:scaling>
        <c:delete val="0"/>
        <c:axPos val="r"/>
        <c:title>
          <c:tx>
            <c:rich>
              <a:bodyPr rot="-5400000" spcFirstLastPara="1" vertOverflow="overflow" horzOverflow="overflow" wrap="square" anchor="t" anchorCtr="1"/>
              <a:lstStyle/>
              <a:p>
                <a:pPr algn="ctr" rtl="0">
                  <a:defRPr kumimoji="0" lang="ja-JP" altLang="en-US" sz="1200" b="0" i="0" u="none" strike="noStrike" kern="1200" baseline="0">
                    <a:solidFill>
                      <a:schemeClr val="tx1">
                        <a:lumMod val="65000"/>
                        <a:lumOff val="35000"/>
                      </a:schemeClr>
                    </a:solidFill>
                    <a:latin typeface="ＭＳ ゴシック"/>
                    <a:ea typeface="ＭＳ ゴシック"/>
                    <a:cs typeface="+mn-cs"/>
                  </a:defRPr>
                </a:pPr>
                <a:r>
                  <a:rPr kumimoji="0" lang="ja-JP" altLang="en-US" sz="1200" b="0" i="0" u="none" strike="noStrike" kern="1200" baseline="0">
                    <a:solidFill>
                      <a:schemeClr val="tx1">
                        <a:lumMod val="65000"/>
                        <a:lumOff val="35000"/>
                      </a:schemeClr>
                    </a:solidFill>
                    <a:latin typeface="ＭＳ ゴシック"/>
                    <a:ea typeface="ＭＳ ゴシック"/>
                    <a:cs typeface="+mn-cs"/>
                  </a:rPr>
                  <a:t>茶樹の１日の窒素吸収量推定値</a:t>
                </a:r>
                <a:endParaRPr kumimoji="0" lang="ja-JP" altLang="en-US" sz="1200" b="0" i="0" u="none" strike="noStrike" kern="1200" baseline="0">
                  <a:solidFill>
                    <a:schemeClr val="tx1">
                      <a:lumMod val="65000"/>
                      <a:lumOff val="35000"/>
                    </a:schemeClr>
                  </a:solidFill>
                  <a:latin typeface="ＭＳ ゴシック"/>
                  <a:ea typeface="ＭＳ ゴシック"/>
                  <a:cs typeface="+mn-cs"/>
                </a:endParaRPr>
              </a:p>
              <a:p>
                <a:pPr algn="ctr" rtl="0">
                  <a:defRPr kumimoji="0" lang="ja-JP" altLang="en-US" sz="1200" b="0" i="0" u="none" strike="noStrike" kern="1200" baseline="0">
                    <a:solidFill>
                      <a:schemeClr val="tx1">
                        <a:lumMod val="65000"/>
                        <a:lumOff val="35000"/>
                      </a:schemeClr>
                    </a:solidFill>
                    <a:latin typeface="ＭＳ ゴシック"/>
                    <a:ea typeface="ＭＳ ゴシック"/>
                    <a:cs typeface="+mn-cs"/>
                  </a:defRPr>
                </a:pPr>
                <a:r>
                  <a:rPr kumimoji="0" lang="ja-JP" altLang="en-US" sz="1200" b="0" i="0" u="none" strike="noStrike" kern="1200" baseline="0">
                    <a:solidFill>
                      <a:schemeClr val="tx1">
                        <a:lumMod val="65000"/>
                        <a:lumOff val="35000"/>
                      </a:schemeClr>
                    </a:solidFill>
                    <a:latin typeface="ＭＳ ゴシック"/>
                    <a:ea typeface="ＭＳ ゴシック"/>
                    <a:cs typeface="+mn-cs"/>
                  </a:rPr>
                  <a:t>（kgN/10a/日）</a:t>
                </a:r>
                <a:endParaRPr kumimoji="0" lang="ja-JP" altLang="en-US" sz="1200" b="0" i="0" u="none" strike="noStrike" kern="1200" baseline="0">
                  <a:solidFill>
                    <a:schemeClr val="tx1">
                      <a:lumMod val="65000"/>
                      <a:lumOff val="35000"/>
                    </a:schemeClr>
                  </a:solidFill>
                  <a:latin typeface="ＭＳ ゴシック"/>
                  <a:ea typeface="ＭＳ ゴシック"/>
                  <a:cs typeface="+mn-cs"/>
                </a:endParaRPr>
              </a:p>
            </c:rich>
          </c:tx>
          <c:layout>
            <c:manualLayout>
              <c:xMode val="edge"/>
              <c:yMode val="edge"/>
              <c:x val="0.90079365079365081"/>
              <c:y val="2.9100529100529099e-002"/>
            </c:manualLayout>
          </c:layout>
          <c:overlay val="0"/>
          <c:spPr>
            <a:noFill/>
            <a:ln>
              <a:noFill/>
            </a:ln>
            <a:effectLst/>
          </c:spPr>
        </c:title>
        <c:numFmt formatCode="General" sourceLinked="0"/>
        <c:majorTickMark val="none"/>
        <c:minorTickMark val="none"/>
        <c:tickLblPos val="nextTo"/>
        <c:spPr>
          <a:noFill/>
          <a:ln>
            <a:noFill/>
          </a:ln>
          <a:effectLst/>
        </c:spPr>
        <c:txPr>
          <a:bodyPr rot="-60000000" spcFirstLastPara="1" vertOverflow="overflow" horzOverflow="overflow" wrap="square" anchor="ctr" anchorCtr="1"/>
          <a:lstStyle/>
          <a:p>
            <a:pPr algn="ctr" rtl="0">
              <a:defRPr lang="ja-JP" altLang="en-US" sz="1200" kern="1200">
                <a:solidFill>
                  <a:schemeClr val="tx1">
                    <a:lumMod val="65000"/>
                    <a:lumOff val="35000"/>
                  </a:schemeClr>
                </a:solidFill>
                <a:latin typeface="ＭＳ ゴシック"/>
                <a:ea typeface="ＭＳ ゴシック"/>
                <a:cs typeface="+mn-cs"/>
              </a:defRPr>
            </a:pPr>
            <a:endParaRPr lang="ja-JP" altLang="en-US" sz="1200">
              <a:latin typeface="ＭＳ ゴシック"/>
              <a:ea typeface="ＭＳ ゴシック"/>
            </a:endParaRPr>
          </a:p>
        </c:txPr>
        <c:crossAx val="13"/>
        <c:crosses val="max"/>
        <c:majorUnit val="0.1"/>
      </c:valAx>
      <c:spPr>
        <a:noFill/>
        <a:ln>
          <a:solidFill>
            <a:schemeClr val="tx1"/>
          </a:solidFill>
        </a:ln>
        <a:effectLst/>
      </c:spPr>
    </c:plotArea>
    <c:legend>
      <c:legendPos val="r"/>
      <c:layout>
        <c:manualLayout>
          <c:xMode val="edge"/>
          <c:yMode val="edge"/>
          <c:x val="0.17328042328042328"/>
          <c:y val="5.8201058201058198e-002"/>
          <c:w val="0.17592592592592593"/>
          <c:h val="0.68783068783068779"/>
        </c:manualLayout>
      </c:layout>
      <c:overlay val="0"/>
      <c:spPr>
        <a:noFill/>
        <a:ln>
          <a:noFill/>
        </a:ln>
        <a:effectLst/>
      </c:spPr>
      <c:txPr>
        <a:bodyPr rot="0" spcFirstLastPara="1" vertOverflow="overflow" horzOverflow="overflow" wrap="square" anchor="ctr" anchorCtr="1"/>
        <a:lstStyle/>
        <a:p>
          <a:pPr algn="ctr" rtl="0">
            <a:defRPr lang="ja-JP" altLang="en-US" sz="1200" kern="1200">
              <a:solidFill>
                <a:schemeClr val="tx1">
                  <a:lumMod val="65000"/>
                  <a:lumOff val="35000"/>
                </a:schemeClr>
              </a:solidFill>
              <a:latin typeface="ＭＳ ゴシック"/>
              <a:ea typeface="ＭＳ ゴシック"/>
              <a:cs typeface="+mn-cs"/>
            </a:defRPr>
          </a:pPr>
          <a:endParaRPr lang="ja-JP" altLang="en-US" sz="1200">
            <a:latin typeface="ＭＳ ゴシック"/>
            <a:ea typeface="ＭＳ ゴシック"/>
          </a:endParaRPr>
        </a:p>
      </c:txPr>
    </c:legend>
    <c:plotVisOnly val="1"/>
    <c:dispBlanksAs val="gap"/>
    <c:showDLblsOverMax val="0"/>
  </c:chart>
  <c:spPr>
    <a:solidFill>
      <a:schemeClr val="bg1"/>
    </a:solidFill>
    <a:ln w="9525" cap="flat" cmpd="sng" algn="ctr">
      <a:noFill/>
      <a:round/>
    </a:ln>
    <a:effectLst/>
  </c:spPr>
  <c:txPr>
    <a:bodyPr vertOverflow="overflow" horzOverflow="overflow" anchor="ctr" anchorCtr="1"/>
    <a:lstStyle/>
    <a:p>
      <a:pPr algn="ctr" rtl="0">
        <a:defRPr lang="ja-JP" altLang="en-US" sz="1200">
          <a:latin typeface="ＭＳ ゴシック"/>
          <a:ea typeface="ＭＳ ゴシック"/>
        </a:defRPr>
      </a:pPr>
      <a:endParaRPr lang="ja-JP" altLang="en-US" sz="1200">
        <a:latin typeface="ＭＳ ゴシック"/>
        <a:ea typeface="ＭＳ ゴシック"/>
      </a:endParaRPr>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olors1.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a="http://schemas.openxmlformats.org/drawingml/2006/main" xmlns:cs="http://schemas.microsoft.com/office/drawing/2012/chartStyle"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0.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1.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2.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3.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4.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5.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9.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a="http://schemas.openxmlformats.org/drawingml/2006/main" xmlns:cs="http://schemas.microsoft.com/office/drawing/2012/chartStyle"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1.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2.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3.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4.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5.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6.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7.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8.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9.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a="http://schemas.openxmlformats.org/drawingml/2006/main" xmlns:cs="http://schemas.microsoft.com/office/drawing/2012/chartStyle"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a="http://schemas.openxmlformats.org/drawingml/2006/main" xmlns:cs="http://schemas.microsoft.com/office/drawing/2012/chartStyle"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s>
</file>

<file path=xl/drawings/_rels/drawing10.xml.rels><?xml version="1.0" encoding="UTF-8"?><Relationships xmlns="http://schemas.openxmlformats.org/package/2006/relationships"><Relationship Id="rId1" Type="http://schemas.openxmlformats.org/officeDocument/2006/relationships/chart" Target="../charts/chart30.xml" /><Relationship Id="rId2" Type="http://schemas.openxmlformats.org/officeDocument/2006/relationships/chart" Target="../charts/chart31.xml" /><Relationship Id="rId3" Type="http://schemas.openxmlformats.org/officeDocument/2006/relationships/chart" Target="../charts/chart32.xml" /><Relationship Id="rId4" Type="http://schemas.openxmlformats.org/officeDocument/2006/relationships/chart" Target="../charts/chart33.xml" /><Relationship Id="rId5" Type="http://schemas.openxmlformats.org/officeDocument/2006/relationships/chart" Target="../charts/chart34.xml" /><Relationship Id="rId6" Type="http://schemas.openxmlformats.org/officeDocument/2006/relationships/chart" Target="../charts/chart35.xml" /></Relationships>
</file>

<file path=xl/drawings/_rels/drawing11.xml.rels><?xml version="1.0" encoding="UTF-8"?><Relationships xmlns="http://schemas.openxmlformats.org/package/2006/relationships"><Relationship Id="rId1" Type="http://schemas.openxmlformats.org/officeDocument/2006/relationships/chart" Target="../charts/chart36.xml" /><Relationship Id="rId2" Type="http://schemas.openxmlformats.org/officeDocument/2006/relationships/chart" Target="../charts/chart37.xml" /><Relationship Id="rId3" Type="http://schemas.openxmlformats.org/officeDocument/2006/relationships/chart" Target="../charts/chart38.xml" /><Relationship Id="rId4" Type="http://schemas.openxmlformats.org/officeDocument/2006/relationships/chart" Target="../charts/chart39.xml" /><Relationship Id="rId5" Type="http://schemas.openxmlformats.org/officeDocument/2006/relationships/chart" Target="../charts/chart40.xml" /><Relationship Id="rId6" Type="http://schemas.openxmlformats.org/officeDocument/2006/relationships/chart" Target="../charts/chart41.xml" /></Relationships>
</file>

<file path=xl/drawings/_rels/drawing12.xml.rels><?xml version="1.0" encoding="UTF-8"?><Relationships xmlns="http://schemas.openxmlformats.org/package/2006/relationships"><Relationship Id="rId1" Type="http://schemas.openxmlformats.org/officeDocument/2006/relationships/chart" Target="../charts/chart42.xml" /><Relationship Id="rId2" Type="http://schemas.openxmlformats.org/officeDocument/2006/relationships/chart" Target="../charts/chart43.xml" /><Relationship Id="rId3" Type="http://schemas.openxmlformats.org/officeDocument/2006/relationships/chart" Target="../charts/chart44.xml" /><Relationship Id="rId4" Type="http://schemas.openxmlformats.org/officeDocument/2006/relationships/chart" Target="../charts/chart45.xml" /><Relationship Id="rId5" Type="http://schemas.openxmlformats.org/officeDocument/2006/relationships/chart" Target="../charts/chart46.xml" /><Relationship Id="rId6" Type="http://schemas.openxmlformats.org/officeDocument/2006/relationships/chart" Target="../charts/chart47.xml" /></Relationships>
</file>

<file path=xl/drawings/_rels/drawing13.xml.rels><?xml version="1.0" encoding="UTF-8"?><Relationships xmlns="http://schemas.openxmlformats.org/package/2006/relationships"><Relationship Id="rId1" Type="http://schemas.openxmlformats.org/officeDocument/2006/relationships/chart" Target="../charts/chart48.xml" /><Relationship Id="rId2" Type="http://schemas.openxmlformats.org/officeDocument/2006/relationships/chart" Target="../charts/chart49.xml" /><Relationship Id="rId3" Type="http://schemas.openxmlformats.org/officeDocument/2006/relationships/chart" Target="../charts/chart50.xml" /><Relationship Id="rId4" Type="http://schemas.openxmlformats.org/officeDocument/2006/relationships/chart" Target="../charts/chart51.xml" /><Relationship Id="rId5" Type="http://schemas.openxmlformats.org/officeDocument/2006/relationships/chart" Target="../charts/chart52.xml" /><Relationship Id="rId6" Type="http://schemas.openxmlformats.org/officeDocument/2006/relationships/chart" Target="../charts/chart53.xml" /></Relationships>
</file>

<file path=xl/drawings/_rels/drawing14.xml.rels><?xml version="1.0" encoding="UTF-8"?><Relationships xmlns="http://schemas.openxmlformats.org/package/2006/relationships"><Relationship Id="rId1" Type="http://schemas.openxmlformats.org/officeDocument/2006/relationships/chart" Target="../charts/chart54.xml" /><Relationship Id="rId2" Type="http://schemas.openxmlformats.org/officeDocument/2006/relationships/chart" Target="../charts/chart55.xml" /><Relationship Id="rId3" Type="http://schemas.openxmlformats.org/officeDocument/2006/relationships/chart" Target="../charts/chart56.xml" /><Relationship Id="rId4" Type="http://schemas.openxmlformats.org/officeDocument/2006/relationships/chart" Target="../charts/chart57.xml" /><Relationship Id="rId5" Type="http://schemas.openxmlformats.org/officeDocument/2006/relationships/chart" Target="../charts/chart58.xml" /><Relationship Id="rId6" Type="http://schemas.openxmlformats.org/officeDocument/2006/relationships/chart" Target="../charts/chart59.xml" /></Relationships>
</file>

<file path=xl/drawings/_rels/drawing3.xml.rels><?xml version="1.0" encoding="UTF-8"?><Relationships xmlns="http://schemas.openxmlformats.org/package/2006/relationships"><Relationship Id="rId1" Type="http://schemas.openxmlformats.org/officeDocument/2006/relationships/chart" Target="../charts/chart3.xml" /></Relationships>
</file>

<file path=xl/drawings/_rels/drawing4.xml.rels><?xml version="1.0" encoding="UTF-8"?><Relationships xmlns="http://schemas.openxmlformats.org/package/2006/relationships"><Relationship Id="rId1" Type="http://schemas.openxmlformats.org/officeDocument/2006/relationships/chart" Target="../charts/chart4.xml" /></Relationships>
</file>

<file path=xl/drawings/_rels/drawing5.xml.rels><?xml version="1.0" encoding="UTF-8"?><Relationships xmlns="http://schemas.openxmlformats.org/package/2006/relationships"><Relationship Id="rId1" Type="http://schemas.openxmlformats.org/officeDocument/2006/relationships/chart" Target="../charts/chart5.xml" /></Relationships>
</file>

<file path=xl/drawings/_rels/drawing6.xml.rels><?xml version="1.0" encoding="UTF-8"?><Relationships xmlns="http://schemas.openxmlformats.org/package/2006/relationships"><Relationship Id="rId1" Type="http://schemas.openxmlformats.org/officeDocument/2006/relationships/chart" Target="../charts/chart6.xml" /><Relationship Id="rId2" Type="http://schemas.openxmlformats.org/officeDocument/2006/relationships/chart" Target="../charts/chart7.xml" /><Relationship Id="rId3" Type="http://schemas.openxmlformats.org/officeDocument/2006/relationships/chart" Target="../charts/chart8.xml" /><Relationship Id="rId4" Type="http://schemas.openxmlformats.org/officeDocument/2006/relationships/chart" Target="../charts/chart9.xml" /><Relationship Id="rId5" Type="http://schemas.openxmlformats.org/officeDocument/2006/relationships/chart" Target="../charts/chart10.xml" /><Relationship Id="rId6" Type="http://schemas.openxmlformats.org/officeDocument/2006/relationships/chart" Target="../charts/chart11.xml" /></Relationships>
</file>

<file path=xl/drawings/_rels/drawing7.xml.rels><?xml version="1.0" encoding="UTF-8"?><Relationships xmlns="http://schemas.openxmlformats.org/package/2006/relationships"><Relationship Id="rId1" Type="http://schemas.openxmlformats.org/officeDocument/2006/relationships/chart" Target="../charts/chart12.xml" /><Relationship Id="rId2" Type="http://schemas.openxmlformats.org/officeDocument/2006/relationships/chart" Target="../charts/chart13.xml" /><Relationship Id="rId3" Type="http://schemas.openxmlformats.org/officeDocument/2006/relationships/chart" Target="../charts/chart14.xml" /><Relationship Id="rId4" Type="http://schemas.openxmlformats.org/officeDocument/2006/relationships/chart" Target="../charts/chart15.xml" /><Relationship Id="rId5" Type="http://schemas.openxmlformats.org/officeDocument/2006/relationships/chart" Target="../charts/chart16.xml" /><Relationship Id="rId6" Type="http://schemas.openxmlformats.org/officeDocument/2006/relationships/chart" Target="../charts/chart17.xml" /></Relationships>
</file>

<file path=xl/drawings/_rels/drawing8.xml.rels><?xml version="1.0" encoding="UTF-8"?><Relationships xmlns="http://schemas.openxmlformats.org/package/2006/relationships"><Relationship Id="rId1" Type="http://schemas.openxmlformats.org/officeDocument/2006/relationships/chart" Target="../charts/chart18.xml" /><Relationship Id="rId2" Type="http://schemas.openxmlformats.org/officeDocument/2006/relationships/chart" Target="../charts/chart19.xml" /><Relationship Id="rId3" Type="http://schemas.openxmlformats.org/officeDocument/2006/relationships/chart" Target="../charts/chart20.xml" /><Relationship Id="rId4" Type="http://schemas.openxmlformats.org/officeDocument/2006/relationships/chart" Target="../charts/chart21.xml" /><Relationship Id="rId5" Type="http://schemas.openxmlformats.org/officeDocument/2006/relationships/chart" Target="../charts/chart22.xml" /><Relationship Id="rId6" Type="http://schemas.openxmlformats.org/officeDocument/2006/relationships/chart" Target="../charts/chart23.xml" /></Relationships>
</file>

<file path=xl/drawings/_rels/drawing9.xml.rels><?xml version="1.0" encoding="UTF-8"?><Relationships xmlns="http://schemas.openxmlformats.org/package/2006/relationships"><Relationship Id="rId1" Type="http://schemas.openxmlformats.org/officeDocument/2006/relationships/chart" Target="../charts/chart24.xml" /><Relationship Id="rId2" Type="http://schemas.openxmlformats.org/officeDocument/2006/relationships/chart" Target="../charts/chart25.xml" /><Relationship Id="rId3" Type="http://schemas.openxmlformats.org/officeDocument/2006/relationships/chart" Target="../charts/chart26.xml" /><Relationship Id="rId4" Type="http://schemas.openxmlformats.org/officeDocument/2006/relationships/chart" Target="../charts/chart27.xml" /><Relationship Id="rId5" Type="http://schemas.openxmlformats.org/officeDocument/2006/relationships/chart" Target="../charts/chart28.xml" /><Relationship Id="rId6" Type="http://schemas.openxmlformats.org/officeDocument/2006/relationships/chart" Target="../charts/chart29.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11</xdr:col>
      <xdr:colOff>389890</xdr:colOff>
      <xdr:row>0</xdr:row>
      <xdr:rowOff>62230</xdr:rowOff>
    </xdr:from>
    <xdr:to xmlns:xdr="http://schemas.openxmlformats.org/drawingml/2006/spreadsheetDrawing">
      <xdr:col>19</xdr:col>
      <xdr:colOff>134620</xdr:colOff>
      <xdr:row>9</xdr:row>
      <xdr:rowOff>282575</xdr:rowOff>
    </xdr:to>
    <xdr:graphicFrame macro="">
      <xdr:nvGraphicFramePr>
        <xdr:cNvPr id="6"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11</xdr:col>
      <xdr:colOff>464185</xdr:colOff>
      <xdr:row>11</xdr:row>
      <xdr:rowOff>45085</xdr:rowOff>
    </xdr:from>
    <xdr:to xmlns:xdr="http://schemas.openxmlformats.org/drawingml/2006/spreadsheetDrawing">
      <xdr:col>18</xdr:col>
      <xdr:colOff>365125</xdr:colOff>
      <xdr:row>24</xdr:row>
      <xdr:rowOff>75565</xdr:rowOff>
    </xdr:to>
    <xdr:sp macro="" textlink="">
      <xdr:nvSpPr>
        <xdr:cNvPr id="7" name="テキスト 13"/>
        <xdr:cNvSpPr txBox="1"/>
      </xdr:nvSpPr>
      <xdr:spPr>
        <a:xfrm>
          <a:off x="8473440" y="3256915"/>
          <a:ext cx="4590415" cy="22288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【使い方】</a:t>
          </a:r>
          <a:endParaRPr kumimoji="1" lang="ja-JP" altLang="en-US"/>
        </a:p>
        <a:p>
          <a:r>
            <a:rPr kumimoji="1" lang="ja-JP" altLang="en-US"/>
            <a:t>・操作①～④で必要な項目を入力してください。</a:t>
          </a:r>
          <a:endParaRPr kumimoji="1" lang="ja-JP" altLang="en-US"/>
        </a:p>
        <a:p>
          <a:r>
            <a:rPr kumimoji="1" lang="ja-JP" altLang="en-US"/>
            <a:t>・上図の黒点線が、左記の施肥設計によって発現すると見込まれる</a:t>
          </a:r>
          <a:endParaRPr kumimoji="1" lang="ja-JP" altLang="en-US"/>
        </a:p>
        <a:p>
          <a:r>
            <a:rPr kumimoji="1" lang="ja-JP" altLang="en-US"/>
            <a:t>　土壌中の無機態窒素（茶に吸収利用される窒素）の含有量の推定</a:t>
          </a:r>
          <a:endParaRPr kumimoji="1" lang="ja-JP" altLang="en-US"/>
        </a:p>
        <a:p>
          <a:r>
            <a:rPr kumimoji="1" lang="ja-JP" altLang="en-US"/>
            <a:t>　値を示します。目的の時期に目的の数値まで高められるように、</a:t>
          </a:r>
          <a:endParaRPr kumimoji="1" lang="ja-JP" altLang="en-US"/>
        </a:p>
        <a:p>
          <a:r>
            <a:rPr kumimoji="1" lang="ja-JP" altLang="en-US"/>
            <a:t>　操作③④で調整してください。</a:t>
          </a:r>
          <a:endParaRPr kumimoji="1" lang="ja-JP" altLang="en-US"/>
        </a:p>
        <a:p>
          <a:r>
            <a:rPr kumimoji="1" lang="ja-JP" altLang="en-US"/>
            <a:t>・あくまで目安ですが、岩橋光育（1995）が示した静岡県内の</a:t>
          </a:r>
          <a:r>
            <a:rPr kumimoji="1" lang="ja-JP" altLang="en-US"/>
            <a:t>茶</a:t>
          </a:r>
          <a:r>
            <a:rPr kumimoji="1" lang="ja-JP" altLang="en-US"/>
            <a:t>篤農</a:t>
          </a:r>
          <a:endParaRPr kumimoji="1" lang="ja-JP" altLang="en-US"/>
        </a:p>
        <a:p>
          <a:r>
            <a:rPr kumimoji="1" lang="ja-JP" altLang="en-US"/>
            <a:t>　家の茶園土壌の窒素含有量を赤破線で示しています。これ</a:t>
          </a:r>
          <a:r>
            <a:rPr kumimoji="1" lang="ja-JP" altLang="en-US"/>
            <a:t>に黒点線</a:t>
          </a:r>
          <a:endParaRPr kumimoji="1" lang="ja-JP" altLang="en-US"/>
        </a:p>
        <a:p>
          <a:r>
            <a:rPr kumimoji="1" lang="ja-JP" altLang="en-US"/>
            <a:t>　が近づくように、操作③④で調整して頂くことも可能</a:t>
          </a:r>
          <a:r>
            <a:rPr kumimoji="1" lang="ja-JP" altLang="en-US"/>
            <a:t>です。</a:t>
          </a:r>
          <a:endParaRPr kumimoji="1" lang="ja-JP" altLang="en-US"/>
        </a:p>
      </xdr:txBody>
    </xdr:sp>
    <xdr:clientData/>
  </xdr:twoCellAnchor>
  <xdr:twoCellAnchor>
    <xdr:from xmlns:xdr="http://schemas.openxmlformats.org/drawingml/2006/spreadsheetDrawing">
      <xdr:col>19</xdr:col>
      <xdr:colOff>440690</xdr:colOff>
      <xdr:row>0</xdr:row>
      <xdr:rowOff>137160</xdr:rowOff>
    </xdr:from>
    <xdr:to xmlns:xdr="http://schemas.openxmlformats.org/drawingml/2006/spreadsheetDrawing">
      <xdr:col>27</xdr:col>
      <xdr:colOff>316865</xdr:colOff>
      <xdr:row>10</xdr:row>
      <xdr:rowOff>106045</xdr:rowOff>
    </xdr:to>
    <xdr:graphicFrame macro="">
      <xdr:nvGraphicFramePr>
        <xdr:cNvPr id="8"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6</xdr:col>
      <xdr:colOff>396240</xdr:colOff>
      <xdr:row>9</xdr:row>
      <xdr:rowOff>60960</xdr:rowOff>
    </xdr:from>
    <xdr:to xmlns:xdr="http://schemas.openxmlformats.org/drawingml/2006/spreadsheetDrawing">
      <xdr:col>12</xdr:col>
      <xdr:colOff>521335</xdr:colOff>
      <xdr:row>21</xdr:row>
      <xdr:rowOff>89535</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14</xdr:col>
      <xdr:colOff>265430</xdr:colOff>
      <xdr:row>9</xdr:row>
      <xdr:rowOff>159385</xdr:rowOff>
    </xdr:from>
    <xdr:to xmlns:xdr="http://schemas.openxmlformats.org/drawingml/2006/spreadsheetDrawing">
      <xdr:col>20</xdr:col>
      <xdr:colOff>464185</xdr:colOff>
      <xdr:row>21</xdr:row>
      <xdr:rowOff>187960</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24</xdr:col>
      <xdr:colOff>67945</xdr:colOff>
      <xdr:row>9</xdr:row>
      <xdr:rowOff>83185</xdr:rowOff>
    </xdr:from>
    <xdr:to xmlns:xdr="http://schemas.openxmlformats.org/drawingml/2006/spreadsheetDrawing">
      <xdr:col>30</xdr:col>
      <xdr:colOff>185420</xdr:colOff>
      <xdr:row>21</xdr:row>
      <xdr:rowOff>111760</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342900</xdr:colOff>
      <xdr:row>9</xdr:row>
      <xdr:rowOff>167005</xdr:rowOff>
    </xdr:from>
    <xdr:to xmlns:xdr="http://schemas.openxmlformats.org/drawingml/2006/spreadsheetDrawing">
      <xdr:col>6</xdr:col>
      <xdr:colOff>377190</xdr:colOff>
      <xdr:row>21</xdr:row>
      <xdr:rowOff>195580</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6</xdr:col>
      <xdr:colOff>396240</xdr:colOff>
      <xdr:row>9</xdr:row>
      <xdr:rowOff>60960</xdr:rowOff>
    </xdr:from>
    <xdr:to xmlns:xdr="http://schemas.openxmlformats.org/drawingml/2006/spreadsheetDrawing">
      <xdr:col>12</xdr:col>
      <xdr:colOff>521335</xdr:colOff>
      <xdr:row>21</xdr:row>
      <xdr:rowOff>89535</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15</xdr:col>
      <xdr:colOff>167640</xdr:colOff>
      <xdr:row>9</xdr:row>
      <xdr:rowOff>91440</xdr:rowOff>
    </xdr:from>
    <xdr:to xmlns:xdr="http://schemas.openxmlformats.org/drawingml/2006/spreadsheetDrawing">
      <xdr:col>21</xdr:col>
      <xdr:colOff>287655</xdr:colOff>
      <xdr:row>21</xdr:row>
      <xdr:rowOff>120015</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576580</xdr:colOff>
      <xdr:row>9</xdr:row>
      <xdr:rowOff>76200</xdr:rowOff>
    </xdr:from>
    <xdr:to xmlns:xdr="http://schemas.openxmlformats.org/drawingml/2006/spreadsheetDrawing">
      <xdr:col>30</xdr:col>
      <xdr:colOff>6985</xdr:colOff>
      <xdr:row>21</xdr:row>
      <xdr:rowOff>104775</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342900</xdr:colOff>
      <xdr:row>9</xdr:row>
      <xdr:rowOff>167005</xdr:rowOff>
    </xdr:from>
    <xdr:to xmlns:xdr="http://schemas.openxmlformats.org/drawingml/2006/spreadsheetDrawing">
      <xdr:col>6</xdr:col>
      <xdr:colOff>377190</xdr:colOff>
      <xdr:row>21</xdr:row>
      <xdr:rowOff>195580</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6</xdr:col>
      <xdr:colOff>396240</xdr:colOff>
      <xdr:row>9</xdr:row>
      <xdr:rowOff>60960</xdr:rowOff>
    </xdr:from>
    <xdr:to xmlns:xdr="http://schemas.openxmlformats.org/drawingml/2006/spreadsheetDrawing">
      <xdr:col>12</xdr:col>
      <xdr:colOff>521335</xdr:colOff>
      <xdr:row>21</xdr:row>
      <xdr:rowOff>89535</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14</xdr:col>
      <xdr:colOff>132715</xdr:colOff>
      <xdr:row>9</xdr:row>
      <xdr:rowOff>137160</xdr:rowOff>
    </xdr:from>
    <xdr:to xmlns:xdr="http://schemas.openxmlformats.org/drawingml/2006/spreadsheetDrawing">
      <xdr:col>20</xdr:col>
      <xdr:colOff>334645</xdr:colOff>
      <xdr:row>21</xdr:row>
      <xdr:rowOff>165735</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349885</xdr:colOff>
      <xdr:row>9</xdr:row>
      <xdr:rowOff>198120</xdr:rowOff>
    </xdr:from>
    <xdr:to xmlns:xdr="http://schemas.openxmlformats.org/drawingml/2006/spreadsheetDrawing">
      <xdr:col>29</xdr:col>
      <xdr:colOff>547370</xdr:colOff>
      <xdr:row>21</xdr:row>
      <xdr:rowOff>226695</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152400</xdr:colOff>
      <xdr:row>9</xdr:row>
      <xdr:rowOff>82550</xdr:rowOff>
    </xdr:from>
    <xdr:to xmlns:xdr="http://schemas.openxmlformats.org/drawingml/2006/spreadsheetDrawing">
      <xdr:col>6</xdr:col>
      <xdr:colOff>186055</xdr:colOff>
      <xdr:row>21</xdr:row>
      <xdr:rowOff>111125</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6</xdr:col>
      <xdr:colOff>617220</xdr:colOff>
      <xdr:row>9</xdr:row>
      <xdr:rowOff>191135</xdr:rowOff>
    </xdr:from>
    <xdr:to xmlns:xdr="http://schemas.openxmlformats.org/drawingml/2006/spreadsheetDrawing">
      <xdr:col>13</xdr:col>
      <xdr:colOff>61595</xdr:colOff>
      <xdr:row>21</xdr:row>
      <xdr:rowOff>219710</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14</xdr:col>
      <xdr:colOff>381635</xdr:colOff>
      <xdr:row>10</xdr:row>
      <xdr:rowOff>37465</xdr:rowOff>
    </xdr:from>
    <xdr:to xmlns:xdr="http://schemas.openxmlformats.org/drawingml/2006/spreadsheetDrawing">
      <xdr:col>20</xdr:col>
      <xdr:colOff>577850</xdr:colOff>
      <xdr:row>22</xdr:row>
      <xdr:rowOff>66040</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466725</xdr:colOff>
      <xdr:row>9</xdr:row>
      <xdr:rowOff>22225</xdr:rowOff>
    </xdr:from>
    <xdr:to xmlns:xdr="http://schemas.openxmlformats.org/drawingml/2006/spreadsheetDrawing">
      <xdr:col>29</xdr:col>
      <xdr:colOff>661670</xdr:colOff>
      <xdr:row>21</xdr:row>
      <xdr:rowOff>50800</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342900</xdr:colOff>
      <xdr:row>9</xdr:row>
      <xdr:rowOff>167005</xdr:rowOff>
    </xdr:from>
    <xdr:to xmlns:xdr="http://schemas.openxmlformats.org/drawingml/2006/spreadsheetDrawing">
      <xdr:col>6</xdr:col>
      <xdr:colOff>377190</xdr:colOff>
      <xdr:row>21</xdr:row>
      <xdr:rowOff>195580</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6</xdr:col>
      <xdr:colOff>396240</xdr:colOff>
      <xdr:row>9</xdr:row>
      <xdr:rowOff>60960</xdr:rowOff>
    </xdr:from>
    <xdr:to xmlns:xdr="http://schemas.openxmlformats.org/drawingml/2006/spreadsheetDrawing">
      <xdr:col>12</xdr:col>
      <xdr:colOff>521335</xdr:colOff>
      <xdr:row>21</xdr:row>
      <xdr:rowOff>89535</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14</xdr:col>
      <xdr:colOff>273050</xdr:colOff>
      <xdr:row>9</xdr:row>
      <xdr:rowOff>174625</xdr:rowOff>
    </xdr:from>
    <xdr:to xmlns:xdr="http://schemas.openxmlformats.org/drawingml/2006/spreadsheetDrawing">
      <xdr:col>20</xdr:col>
      <xdr:colOff>471805</xdr:colOff>
      <xdr:row>21</xdr:row>
      <xdr:rowOff>203200</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545465</xdr:colOff>
      <xdr:row>9</xdr:row>
      <xdr:rowOff>174625</xdr:rowOff>
    </xdr:from>
    <xdr:to xmlns:xdr="http://schemas.openxmlformats.org/drawingml/2006/spreadsheetDrawing">
      <xdr:col>29</xdr:col>
      <xdr:colOff>737870</xdr:colOff>
      <xdr:row>21</xdr:row>
      <xdr:rowOff>203200</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342900</xdr:colOff>
      <xdr:row>9</xdr:row>
      <xdr:rowOff>167005</xdr:rowOff>
    </xdr:from>
    <xdr:to xmlns:xdr="http://schemas.openxmlformats.org/drawingml/2006/spreadsheetDrawing">
      <xdr:col>6</xdr:col>
      <xdr:colOff>377190</xdr:colOff>
      <xdr:row>21</xdr:row>
      <xdr:rowOff>195580</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183515</xdr:colOff>
      <xdr:row>2</xdr:row>
      <xdr:rowOff>575945</xdr:rowOff>
    </xdr:from>
    <xdr:to xmlns:xdr="http://schemas.openxmlformats.org/drawingml/2006/spreadsheetDrawing">
      <xdr:col>6</xdr:col>
      <xdr:colOff>662940</xdr:colOff>
      <xdr:row>2</xdr:row>
      <xdr:rowOff>1073150</xdr:rowOff>
    </xdr:to>
    <xdr:sp macro="" textlink="">
      <xdr:nvSpPr>
        <xdr:cNvPr id="2" name="テキスト 13"/>
        <xdr:cNvSpPr txBox="1"/>
      </xdr:nvSpPr>
      <xdr:spPr>
        <a:xfrm>
          <a:off x="2080260" y="1337945"/>
          <a:ext cx="3984625" cy="497205"/>
        </a:xfrm>
        <a:prstGeom prst="rect">
          <a:avLst/>
        </a:prstGeom>
        <a:solidFill>
          <a:schemeClr val="lt1"/>
        </a:solidFill>
        <a:ln w="1270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latin typeface="ＭＳ Ｐゴシック"/>
              <a:ea typeface="ＭＳ Ｐゴシック"/>
            </a:rPr>
            <a:t>御使用の肥料の実際の数値（保証成分率）を御使用になりたい場合は、各肥料成分について実際の数値を御入力願います。</a:t>
          </a:r>
          <a:endParaRPr kumimoji="1" lang="ja-JP" altLang="en-US">
            <a:latin typeface="ＭＳ Ｐゴシック"/>
            <a:ea typeface="ＭＳ Ｐゴシック"/>
          </a:endParaRPr>
        </a:p>
      </xdr:txBody>
    </xdr:sp>
    <xdr:clientData/>
  </xdr:twoCellAnchor>
  <xdr:twoCellAnchor>
    <xdr:from xmlns:xdr="http://schemas.openxmlformats.org/drawingml/2006/spreadsheetDrawing">
      <xdr:col>1</xdr:col>
      <xdr:colOff>391795</xdr:colOff>
      <xdr:row>29</xdr:row>
      <xdr:rowOff>68580</xdr:rowOff>
    </xdr:from>
    <xdr:to xmlns:xdr="http://schemas.openxmlformats.org/drawingml/2006/spreadsheetDrawing">
      <xdr:col>6</xdr:col>
      <xdr:colOff>772795</xdr:colOff>
      <xdr:row>36</xdr:row>
      <xdr:rowOff>123825</xdr:rowOff>
    </xdr:to>
    <xdr:sp macro="" textlink="">
      <xdr:nvSpPr>
        <xdr:cNvPr id="3" name="テキスト 14"/>
        <xdr:cNvSpPr txBox="1"/>
      </xdr:nvSpPr>
      <xdr:spPr>
        <a:xfrm>
          <a:off x="582295" y="6301740"/>
          <a:ext cx="5592445" cy="1228725"/>
        </a:xfrm>
        <a:prstGeom prst="rect">
          <a:avLst/>
        </a:prstGeom>
        <a:solidFill>
          <a:schemeClr val="lt1"/>
        </a:solidFill>
        <a:ln w="12700"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latin typeface="ＭＳ Ｐゴシック"/>
              <a:ea typeface="ＭＳ Ｐゴシック"/>
            </a:rPr>
            <a:t>年間施用量と年間肥料費の計算だけであれば、こちらのシートに肥料名と各成分の含有率、販売単位、販売単価を御追記頂ければ計算可能です。</a:t>
          </a:r>
          <a:endParaRPr kumimoji="1" lang="ja-JP" altLang="en-US">
            <a:latin typeface="ＭＳ Ｐゴシック"/>
            <a:ea typeface="ＭＳ Ｐゴシック"/>
          </a:endParaRPr>
        </a:p>
        <a:p>
          <a:r>
            <a:rPr kumimoji="1" lang="ja-JP" altLang="en-US">
              <a:latin typeface="ＭＳ Ｐゴシック"/>
              <a:ea typeface="ＭＳ Ｐゴシック"/>
            </a:rPr>
            <a:t>肥効予測まで含めて追加を御希望される有機質肥料があれば、茶業研究センターまで御連絡お願いいたします。</a:t>
          </a:r>
          <a:endParaRPr kumimoji="1" lang="ja-JP" altLang="en-US">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108</xdr:col>
      <xdr:colOff>124460</xdr:colOff>
      <xdr:row>6</xdr:row>
      <xdr:rowOff>76200</xdr:rowOff>
    </xdr:from>
    <xdr:to xmlns:xdr="http://schemas.openxmlformats.org/drawingml/2006/spreadsheetDrawing">
      <xdr:col>115</xdr:col>
      <xdr:colOff>0</xdr:colOff>
      <xdr:row>18</xdr:row>
      <xdr:rowOff>76200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106</xdr:col>
      <xdr:colOff>124460</xdr:colOff>
      <xdr:row>6</xdr:row>
      <xdr:rowOff>76200</xdr:rowOff>
    </xdr:from>
    <xdr:to xmlns:xdr="http://schemas.openxmlformats.org/drawingml/2006/spreadsheetDrawing">
      <xdr:col>113</xdr:col>
      <xdr:colOff>0</xdr:colOff>
      <xdr:row>18</xdr:row>
      <xdr:rowOff>76200</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33</xdr:col>
      <xdr:colOff>249555</xdr:colOff>
      <xdr:row>349</xdr:row>
      <xdr:rowOff>34290</xdr:rowOff>
    </xdr:from>
    <xdr:to xmlns:xdr="http://schemas.openxmlformats.org/drawingml/2006/spreadsheetDrawing">
      <xdr:col>40</xdr:col>
      <xdr:colOff>124460</xdr:colOff>
      <xdr:row>361</xdr:row>
      <xdr:rowOff>34290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xdr:col>
      <xdr:colOff>133985</xdr:colOff>
      <xdr:row>31</xdr:row>
      <xdr:rowOff>6985</xdr:rowOff>
    </xdr:from>
    <xdr:to xmlns:xdr="http://schemas.openxmlformats.org/drawingml/2006/spreadsheetDrawing">
      <xdr:col>7</xdr:col>
      <xdr:colOff>145415</xdr:colOff>
      <xdr:row>41</xdr:row>
      <xdr:rowOff>224790</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280670</xdr:colOff>
      <xdr:row>10</xdr:row>
      <xdr:rowOff>165100</xdr:rowOff>
    </xdr:from>
    <xdr:to xmlns:xdr="http://schemas.openxmlformats.org/drawingml/2006/spreadsheetDrawing">
      <xdr:col>7</xdr:col>
      <xdr:colOff>577215</xdr:colOff>
      <xdr:row>23</xdr:row>
      <xdr:rowOff>194310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93345</xdr:colOff>
      <xdr:row>7</xdr:row>
      <xdr:rowOff>158750</xdr:rowOff>
    </xdr:from>
    <xdr:to xmlns:xdr="http://schemas.openxmlformats.org/drawingml/2006/spreadsheetDrawing">
      <xdr:col>30</xdr:col>
      <xdr:colOff>171450</xdr:colOff>
      <xdr:row>20</xdr:row>
      <xdr:rowOff>187960</xdr:rowOff>
    </xdr:to>
    <xdr:graphicFrame macro="">
      <xdr:nvGraphicFramePr>
        <xdr:cNvPr id="1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8</xdr:col>
      <xdr:colOff>318135</xdr:colOff>
      <xdr:row>10</xdr:row>
      <xdr:rowOff>127000</xdr:rowOff>
    </xdr:from>
    <xdr:to xmlns:xdr="http://schemas.openxmlformats.org/drawingml/2006/spreadsheetDrawing">
      <xdr:col>17</xdr:col>
      <xdr:colOff>93345</xdr:colOff>
      <xdr:row>23</xdr:row>
      <xdr:rowOff>34925</xdr:rowOff>
    </xdr:to>
    <xdr:graphicFrame macro="">
      <xdr:nvGraphicFramePr>
        <xdr:cNvPr id="1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18</xdr:col>
      <xdr:colOff>311785</xdr:colOff>
      <xdr:row>9</xdr:row>
      <xdr:rowOff>182245</xdr:rowOff>
    </xdr:from>
    <xdr:to xmlns:xdr="http://schemas.openxmlformats.org/drawingml/2006/spreadsheetDrawing">
      <xdr:col>26</xdr:col>
      <xdr:colOff>45085</xdr:colOff>
      <xdr:row>22</xdr:row>
      <xdr:rowOff>89535</xdr:rowOff>
    </xdr:to>
    <xdr:graphicFrame macro="">
      <xdr:nvGraphicFramePr>
        <xdr:cNvPr id="1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27</xdr:col>
      <xdr:colOff>615315</xdr:colOff>
      <xdr:row>8</xdr:row>
      <xdr:rowOff>121920</xdr:rowOff>
    </xdr:from>
    <xdr:to xmlns:xdr="http://schemas.openxmlformats.org/drawingml/2006/spreadsheetDrawing">
      <xdr:col>36</xdr:col>
      <xdr:colOff>335915</xdr:colOff>
      <xdr:row>21</xdr:row>
      <xdr:rowOff>29845</xdr:rowOff>
    </xdr:to>
    <xdr:graphicFrame macro="">
      <xdr:nvGraphicFramePr>
        <xdr:cNvPr id="1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8</xdr:col>
      <xdr:colOff>396240</xdr:colOff>
      <xdr:row>9</xdr:row>
      <xdr:rowOff>60960</xdr:rowOff>
    </xdr:from>
    <xdr:to xmlns:xdr="http://schemas.openxmlformats.org/drawingml/2006/spreadsheetDrawing">
      <xdr:col>14</xdr:col>
      <xdr:colOff>521335</xdr:colOff>
      <xdr:row>21</xdr:row>
      <xdr:rowOff>89535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17</xdr:col>
      <xdr:colOff>212725</xdr:colOff>
      <xdr:row>10</xdr:row>
      <xdr:rowOff>6985</xdr:rowOff>
    </xdr:from>
    <xdr:to xmlns:xdr="http://schemas.openxmlformats.org/drawingml/2006/spreadsheetDrawing">
      <xdr:col>23</xdr:col>
      <xdr:colOff>334010</xdr:colOff>
      <xdr:row>22</xdr:row>
      <xdr:rowOff>35560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26</xdr:col>
      <xdr:colOff>220980</xdr:colOff>
      <xdr:row>9</xdr:row>
      <xdr:rowOff>113665</xdr:rowOff>
    </xdr:from>
    <xdr:to xmlns:xdr="http://schemas.openxmlformats.org/drawingml/2006/spreadsheetDrawing">
      <xdr:col>32</xdr:col>
      <xdr:colOff>342265</xdr:colOff>
      <xdr:row>21</xdr:row>
      <xdr:rowOff>142240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35</xdr:col>
      <xdr:colOff>266700</xdr:colOff>
      <xdr:row>8</xdr:row>
      <xdr:rowOff>130175</xdr:rowOff>
    </xdr:from>
    <xdr:to xmlns:xdr="http://schemas.openxmlformats.org/drawingml/2006/spreadsheetDrawing">
      <xdr:col>41</xdr:col>
      <xdr:colOff>388620</xdr:colOff>
      <xdr:row>20</xdr:row>
      <xdr:rowOff>158750</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44</xdr:col>
      <xdr:colOff>266700</xdr:colOff>
      <xdr:row>8</xdr:row>
      <xdr:rowOff>130175</xdr:rowOff>
    </xdr:from>
    <xdr:to xmlns:xdr="http://schemas.openxmlformats.org/drawingml/2006/spreadsheetDrawing">
      <xdr:col>50</xdr:col>
      <xdr:colOff>388620</xdr:colOff>
      <xdr:row>20</xdr:row>
      <xdr:rowOff>158750</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251460</xdr:colOff>
      <xdr:row>9</xdr:row>
      <xdr:rowOff>182245</xdr:rowOff>
    </xdr:from>
    <xdr:to xmlns:xdr="http://schemas.openxmlformats.org/drawingml/2006/spreadsheetDrawing">
      <xdr:col>6</xdr:col>
      <xdr:colOff>291465</xdr:colOff>
      <xdr:row>21</xdr:row>
      <xdr:rowOff>210820</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396240</xdr:colOff>
      <xdr:row>9</xdr:row>
      <xdr:rowOff>60960</xdr:rowOff>
    </xdr:from>
    <xdr:to xmlns:xdr="http://schemas.openxmlformats.org/drawingml/2006/spreadsheetDrawing">
      <xdr:col>12</xdr:col>
      <xdr:colOff>521335</xdr:colOff>
      <xdr:row>21</xdr:row>
      <xdr:rowOff>89535</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15</xdr:col>
      <xdr:colOff>68580</xdr:colOff>
      <xdr:row>9</xdr:row>
      <xdr:rowOff>144145</xdr:rowOff>
    </xdr:from>
    <xdr:to xmlns:xdr="http://schemas.openxmlformats.org/drawingml/2006/spreadsheetDrawing">
      <xdr:col>21</xdr:col>
      <xdr:colOff>185420</xdr:colOff>
      <xdr:row>21</xdr:row>
      <xdr:rowOff>172720</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662305</xdr:colOff>
      <xdr:row>9</xdr:row>
      <xdr:rowOff>182880</xdr:rowOff>
    </xdr:from>
    <xdr:to xmlns:xdr="http://schemas.openxmlformats.org/drawingml/2006/spreadsheetDrawing">
      <xdr:col>30</xdr:col>
      <xdr:colOff>92710</xdr:colOff>
      <xdr:row>21</xdr:row>
      <xdr:rowOff>211455</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342900</xdr:colOff>
      <xdr:row>9</xdr:row>
      <xdr:rowOff>167005</xdr:rowOff>
    </xdr:from>
    <xdr:to xmlns:xdr="http://schemas.openxmlformats.org/drawingml/2006/spreadsheetDrawing">
      <xdr:col>6</xdr:col>
      <xdr:colOff>377190</xdr:colOff>
      <xdr:row>21</xdr:row>
      <xdr:rowOff>195580</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6</xdr:col>
      <xdr:colOff>396240</xdr:colOff>
      <xdr:row>9</xdr:row>
      <xdr:rowOff>60960</xdr:rowOff>
    </xdr:from>
    <xdr:to xmlns:xdr="http://schemas.openxmlformats.org/drawingml/2006/spreadsheetDrawing">
      <xdr:col>12</xdr:col>
      <xdr:colOff>521335</xdr:colOff>
      <xdr:row>21</xdr:row>
      <xdr:rowOff>89535</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14</xdr:col>
      <xdr:colOff>311785</xdr:colOff>
      <xdr:row>9</xdr:row>
      <xdr:rowOff>113665</xdr:rowOff>
    </xdr:from>
    <xdr:to xmlns:xdr="http://schemas.openxmlformats.org/drawingml/2006/spreadsheetDrawing">
      <xdr:col>20</xdr:col>
      <xdr:colOff>509270</xdr:colOff>
      <xdr:row>21</xdr:row>
      <xdr:rowOff>142240</xdr:rowOff>
    </xdr:to>
    <xdr:graphicFrame macro="">
      <xdr:nvGraphicFramePr>
        <xdr:cNvPr id="3"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23</xdr:col>
      <xdr:colOff>584200</xdr:colOff>
      <xdr:row>9</xdr:row>
      <xdr:rowOff>83185</xdr:rowOff>
    </xdr:from>
    <xdr:to xmlns:xdr="http://schemas.openxmlformats.org/drawingml/2006/spreadsheetDrawing">
      <xdr:col>30</xdr:col>
      <xdr:colOff>13970</xdr:colOff>
      <xdr:row>21</xdr:row>
      <xdr:rowOff>111760</xdr:rowOff>
    </xdr:to>
    <xdr:graphicFrame macro="">
      <xdr:nvGraphicFramePr>
        <xdr:cNvPr id="4"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33</xdr:col>
      <xdr:colOff>266700</xdr:colOff>
      <xdr:row>8</xdr:row>
      <xdr:rowOff>130175</xdr:rowOff>
    </xdr:from>
    <xdr:to xmlns:xdr="http://schemas.openxmlformats.org/drawingml/2006/spreadsheetDrawing">
      <xdr:col>39</xdr:col>
      <xdr:colOff>388620</xdr:colOff>
      <xdr:row>20</xdr:row>
      <xdr:rowOff>158750</xdr:rowOff>
    </xdr:to>
    <xdr:graphicFrame macro="">
      <xdr:nvGraphicFramePr>
        <xdr:cNvPr id="5"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42</xdr:col>
      <xdr:colOff>266700</xdr:colOff>
      <xdr:row>8</xdr:row>
      <xdr:rowOff>130175</xdr:rowOff>
    </xdr:from>
    <xdr:to xmlns:xdr="http://schemas.openxmlformats.org/drawingml/2006/spreadsheetDrawing">
      <xdr:col>48</xdr:col>
      <xdr:colOff>388620</xdr:colOff>
      <xdr:row>20</xdr:row>
      <xdr:rowOff>158750</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220345</xdr:colOff>
      <xdr:row>9</xdr:row>
      <xdr:rowOff>67310</xdr:rowOff>
    </xdr:from>
    <xdr:to xmlns:xdr="http://schemas.openxmlformats.org/drawingml/2006/spreadsheetDrawing">
      <xdr:col>6</xdr:col>
      <xdr:colOff>254635</xdr:colOff>
      <xdr:row>21</xdr:row>
      <xdr:rowOff>95885</xdr:rowOff>
    </xdr:to>
    <xdr:graphicFrame macro="">
      <xdr:nvGraphicFramePr>
        <xdr:cNvPr id="7"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4.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T487"/>
  <sheetViews>
    <sheetView tabSelected="1" workbookViewId="0">
      <pane ySplit="11" topLeftCell="A12" activePane="bottomLeft" state="frozen"/>
      <selection pane="bottomLeft" activeCell="D3" sqref="D3"/>
    </sheetView>
  </sheetViews>
  <sheetFormatPr defaultRowHeight="13.2"/>
  <cols>
    <col min="1" max="1" width="1.796875" style="1" customWidth="1"/>
    <col min="2" max="2" width="9.19921875" style="1" customWidth="1"/>
    <col min="3" max="3" width="8.69921875" style="1" bestFit="1" customWidth="1"/>
    <col min="4" max="4" width="24.3984375" style="1" customWidth="1"/>
    <col min="5" max="5" width="8.796875" style="1" customWidth="1"/>
    <col min="6" max="10" width="8.69921875" style="1" customWidth="1"/>
    <col min="11" max="16384" width="8.796875" style="1" customWidth="1"/>
  </cols>
  <sheetData>
    <row r="1" spans="1:20" ht="22.8" customHeight="1">
      <c r="A1" s="2" t="s">
        <v>58</v>
      </c>
      <c r="B1" s="5"/>
      <c r="C1" s="5"/>
      <c r="D1" s="5"/>
      <c r="E1" s="5"/>
      <c r="F1" s="5"/>
      <c r="G1" s="5"/>
      <c r="H1" s="5"/>
      <c r="I1" s="5" t="s">
        <v>183</v>
      </c>
      <c r="J1" s="5"/>
      <c r="K1" s="5"/>
      <c r="L1" s="5"/>
      <c r="M1" s="5"/>
      <c r="N1" s="5"/>
      <c r="O1" s="5"/>
      <c r="P1" s="5"/>
      <c r="Q1" s="5"/>
      <c r="R1" s="5"/>
      <c r="S1" s="5"/>
      <c r="T1" s="5"/>
    </row>
    <row r="2" spans="1:20" ht="2.4" customHeight="1">
      <c r="A2" s="3"/>
      <c r="B2" s="3"/>
      <c r="C2" s="3"/>
      <c r="D2" s="3"/>
      <c r="E2" s="3"/>
      <c r="F2" s="3"/>
      <c r="G2" s="3"/>
      <c r="H2" s="3"/>
      <c r="I2" s="3"/>
      <c r="J2" s="3"/>
      <c r="K2" s="3"/>
      <c r="L2" s="56"/>
      <c r="M2" s="58"/>
      <c r="N2" s="5"/>
      <c r="O2" s="5"/>
      <c r="P2" s="5"/>
      <c r="Q2" s="5"/>
      <c r="R2" s="5"/>
      <c r="S2" s="5"/>
      <c r="T2" s="5"/>
    </row>
    <row r="3" spans="1:20" ht="17.399999999999999" customHeight="1">
      <c r="A3" s="4"/>
      <c r="B3" s="6" t="s">
        <v>88</v>
      </c>
      <c r="C3" s="14"/>
      <c r="D3" s="25" t="s">
        <v>85</v>
      </c>
      <c r="E3" s="33" t="s">
        <v>254</v>
      </c>
      <c r="F3" s="33"/>
      <c r="G3" s="33"/>
      <c r="H3" s="33"/>
      <c r="I3" s="33"/>
      <c r="J3" s="33"/>
      <c r="K3" s="46"/>
      <c r="L3" s="57"/>
      <c r="M3" s="59"/>
      <c r="N3" s="5"/>
      <c r="O3" s="5"/>
      <c r="P3" s="5"/>
      <c r="Q3" s="5"/>
      <c r="R3" s="5"/>
      <c r="S3" s="5"/>
      <c r="T3" s="5"/>
    </row>
    <row r="4" spans="1:20" ht="17.399999999999999" customHeight="1">
      <c r="A4" s="4"/>
      <c r="B4" s="7" t="s">
        <v>208</v>
      </c>
      <c r="C4" s="15"/>
      <c r="D4" s="26" t="s">
        <v>101</v>
      </c>
      <c r="E4" s="34" t="s">
        <v>255</v>
      </c>
      <c r="F4" s="34"/>
      <c r="G4" s="34"/>
      <c r="H4" s="34"/>
      <c r="I4" s="34"/>
      <c r="J4" s="34"/>
      <c r="K4" s="47"/>
      <c r="L4" s="57"/>
      <c r="M4" s="59"/>
      <c r="N4" s="5"/>
      <c r="O4" s="5"/>
      <c r="P4" s="5"/>
      <c r="Q4" s="5"/>
      <c r="R4" s="5"/>
      <c r="S4" s="5"/>
      <c r="T4" s="5"/>
    </row>
    <row r="5" spans="1:20" ht="17.399999999999999" customHeight="1">
      <c r="A5" s="4"/>
      <c r="B5" s="8" t="s">
        <v>204</v>
      </c>
      <c r="C5" s="16"/>
      <c r="D5" s="27">
        <v>2026</v>
      </c>
      <c r="E5" s="35" t="s">
        <v>47</v>
      </c>
      <c r="F5" s="35"/>
      <c r="G5" s="35"/>
      <c r="H5" s="35"/>
      <c r="I5" s="35"/>
      <c r="J5" s="35"/>
      <c r="K5" s="48"/>
      <c r="L5" s="57"/>
      <c r="M5" s="59"/>
      <c r="N5" s="5"/>
      <c r="O5" s="5"/>
      <c r="P5" s="5"/>
      <c r="Q5" s="5"/>
      <c r="R5" s="5"/>
      <c r="S5" s="5"/>
      <c r="T5" s="5"/>
    </row>
    <row r="6" spans="1:20" ht="39.6" customHeight="1">
      <c r="A6" s="5"/>
      <c r="B6" s="5"/>
      <c r="C6" s="5"/>
      <c r="D6" s="5"/>
      <c r="E6" s="5"/>
      <c r="F6" s="5"/>
      <c r="G6" s="5"/>
      <c r="H6" s="5"/>
      <c r="I6" s="5"/>
      <c r="J6" s="5"/>
      <c r="K6" s="5"/>
      <c r="L6" s="5"/>
      <c r="M6" s="5"/>
      <c r="N6" s="5"/>
      <c r="O6" s="5"/>
      <c r="P6" s="5"/>
      <c r="Q6" s="5"/>
      <c r="R6" s="5"/>
      <c r="S6" s="5"/>
      <c r="T6" s="5"/>
    </row>
    <row r="7" spans="1:20" ht="39.6" customHeight="1">
      <c r="A7" s="5"/>
      <c r="B7" s="5"/>
      <c r="C7" s="5"/>
      <c r="D7" s="5"/>
      <c r="E7" s="5"/>
      <c r="F7" s="5"/>
      <c r="G7" s="5"/>
      <c r="H7" s="5"/>
      <c r="I7" s="5"/>
      <c r="J7" s="5"/>
      <c r="K7" s="5"/>
      <c r="L7" s="5"/>
      <c r="M7" s="5"/>
      <c r="N7" s="5"/>
      <c r="O7" s="5"/>
      <c r="P7" s="5"/>
      <c r="Q7" s="5"/>
      <c r="R7" s="5"/>
      <c r="S7" s="5"/>
      <c r="T7" s="5"/>
    </row>
    <row r="8" spans="1:20" ht="39.6" customHeight="1">
      <c r="A8" s="5"/>
      <c r="B8" s="5"/>
      <c r="C8" s="5"/>
      <c r="D8" s="5"/>
      <c r="E8" s="5"/>
      <c r="F8" s="5"/>
      <c r="G8" s="5"/>
      <c r="H8" s="5"/>
      <c r="I8" s="5"/>
      <c r="J8" s="5"/>
      <c r="K8" s="5"/>
      <c r="L8" s="5"/>
      <c r="M8" s="5"/>
      <c r="N8" s="5"/>
      <c r="O8" s="5"/>
      <c r="P8" s="5"/>
      <c r="Q8" s="5"/>
      <c r="R8" s="5"/>
      <c r="S8" s="5"/>
      <c r="T8" s="5"/>
    </row>
    <row r="9" spans="1:20">
      <c r="A9" s="5"/>
      <c r="B9" s="9" t="s">
        <v>3</v>
      </c>
      <c r="C9" s="17" t="s">
        <v>5</v>
      </c>
      <c r="D9" s="17" t="s">
        <v>56</v>
      </c>
      <c r="E9" s="36" t="s">
        <v>49</v>
      </c>
      <c r="F9" s="17" t="s">
        <v>14</v>
      </c>
      <c r="G9" s="17"/>
      <c r="H9" s="17"/>
      <c r="I9" s="17"/>
      <c r="J9" s="17"/>
      <c r="K9" s="49" t="s">
        <v>66</v>
      </c>
      <c r="L9" s="5"/>
      <c r="M9" s="5"/>
      <c r="N9" s="5"/>
      <c r="O9" s="5"/>
      <c r="P9" s="5"/>
      <c r="Q9" s="5"/>
      <c r="R9" s="5"/>
      <c r="S9" s="5"/>
      <c r="T9" s="5"/>
    </row>
    <row r="10" spans="1:20" ht="29.55">
      <c r="A10" s="5"/>
      <c r="B10" s="10"/>
      <c r="C10" s="18"/>
      <c r="D10" s="18"/>
      <c r="E10" s="18"/>
      <c r="F10" s="40" t="s">
        <v>9</v>
      </c>
      <c r="G10" s="40" t="s">
        <v>46</v>
      </c>
      <c r="H10" s="40" t="s">
        <v>48</v>
      </c>
      <c r="I10" s="40" t="s">
        <v>43</v>
      </c>
      <c r="J10" s="40" t="s">
        <v>44</v>
      </c>
      <c r="K10" s="50"/>
      <c r="L10" s="5"/>
      <c r="M10" s="5"/>
      <c r="N10" s="5"/>
      <c r="O10" s="5"/>
      <c r="P10" s="5"/>
      <c r="Q10" s="5"/>
      <c r="R10" s="5"/>
      <c r="S10" s="5"/>
      <c r="T10" s="5"/>
    </row>
    <row r="11" spans="1:20" ht="13.95">
      <c r="B11" s="11" t="s">
        <v>20</v>
      </c>
      <c r="C11" s="19"/>
      <c r="D11" s="28"/>
      <c r="E11" s="37">
        <f t="shared" ref="E11:K11" si="0">E12+E18+E24+E30+E36+E42+E48+E54</f>
        <v>820</v>
      </c>
      <c r="F11" s="41">
        <f t="shared" si="0"/>
        <v>47.32</v>
      </c>
      <c r="G11" s="41">
        <f t="shared" si="0"/>
        <v>24.040000000000003</v>
      </c>
      <c r="H11" s="41">
        <f t="shared" si="0"/>
        <v>12.260000000000002</v>
      </c>
      <c r="I11" s="41">
        <f t="shared" si="0"/>
        <v>0</v>
      </c>
      <c r="J11" s="41">
        <f t="shared" si="0"/>
        <v>0</v>
      </c>
      <c r="K11" s="51">
        <f t="shared" si="0"/>
        <v>74600</v>
      </c>
      <c r="L11" s="5"/>
      <c r="M11" s="5"/>
      <c r="N11" s="5"/>
      <c r="O11" s="5"/>
      <c r="P11" s="5"/>
      <c r="Q11" s="5"/>
      <c r="R11" s="5"/>
      <c r="S11" s="5"/>
      <c r="T11" s="5"/>
    </row>
    <row r="12" spans="1:20">
      <c r="B12" s="9" t="s">
        <v>102</v>
      </c>
      <c r="C12" s="20">
        <v>46063</v>
      </c>
      <c r="D12" s="29" t="s">
        <v>40</v>
      </c>
      <c r="E12" s="29">
        <f t="shared" ref="E12:K12" si="1">SUM(E13:E17)</f>
        <v>200</v>
      </c>
      <c r="F12" s="42">
        <f t="shared" si="1"/>
        <v>11.2</v>
      </c>
      <c r="G12" s="42">
        <f t="shared" si="1"/>
        <v>5</v>
      </c>
      <c r="H12" s="42">
        <f t="shared" si="1"/>
        <v>2.6</v>
      </c>
      <c r="I12" s="42">
        <f t="shared" si="1"/>
        <v>0</v>
      </c>
      <c r="J12" s="42">
        <f t="shared" si="1"/>
        <v>0</v>
      </c>
      <c r="K12" s="52">
        <f t="shared" si="1"/>
        <v>18000</v>
      </c>
    </row>
    <row r="13" spans="1:20">
      <c r="B13" s="12"/>
      <c r="C13" s="21"/>
      <c r="D13" s="30" t="s">
        <v>19</v>
      </c>
      <c r="E13" s="38">
        <v>200</v>
      </c>
      <c r="F13" s="43">
        <f>IF(COUNTA($D13)=1,$E13*INDEX(肥料成分!C$4:C$105,MATCH($D13,肥料成分!$B$4:$B$105,FALSE))*0.01," ")</f>
        <v>11.2</v>
      </c>
      <c r="G13" s="43">
        <f>IF(COUNTA($D13)=1,$E13*INDEX(肥料成分!D$4:D$105,MATCH($D13,肥料成分!$B$4:$B$105,FALSE))*0.01," ")</f>
        <v>5</v>
      </c>
      <c r="H13" s="43">
        <f>IF(COUNTA($D13)=1,$E13*INDEX(肥料成分!E$4:E$105,MATCH($D13,肥料成分!$B$4:$B$105,FALSE))*0.01," ")</f>
        <v>2.6</v>
      </c>
      <c r="I13" s="43">
        <f>IF(COUNTA($D13)=1,$E13*INDEX(肥料成分!F$4:F$105,MATCH($D13,肥料成分!$B$4:$B$105,FALSE))*0.01," ")</f>
        <v>0</v>
      </c>
      <c r="J13" s="43">
        <f>IF(COUNTA($D13)=1,$E13*INDEX(肥料成分!G$4:G$105,MATCH($D13,肥料成分!$B$4:$B$105,FALSE))*0.01," ")</f>
        <v>0</v>
      </c>
      <c r="K13" s="53">
        <f>IF(COUNTA($D13)=1,$E13*INDEX(肥料成分!J$4:J$105,MATCH($D13,肥料成分!$B$4:$B$105,FALSE))," ")</f>
        <v>18000</v>
      </c>
    </row>
    <row r="14" spans="1:20">
      <c r="B14" s="12"/>
      <c r="C14" s="21"/>
      <c r="D14" s="30"/>
      <c r="E14" s="38"/>
      <c r="F14" s="43" t="str">
        <f>IF(COUNTA($D14)=1,$E14*INDEX(肥料成分!C$4:C$105,MATCH($D14,肥料成分!$B$4:$B$105,FALSE))*0.01," ")</f>
        <v xml:space="preserve"> </v>
      </c>
      <c r="G14" s="43" t="str">
        <f>IF(COUNTA($D14)=1,$E14*INDEX(肥料成分!D$4:D$105,MATCH($D14,肥料成分!$B$4:$B$105,FALSE))*0.01," ")</f>
        <v xml:space="preserve"> </v>
      </c>
      <c r="H14" s="43" t="str">
        <f>IF(COUNTA($D14)=1,$E14*INDEX(肥料成分!E$4:E$105,MATCH($D14,肥料成分!$B$4:$B$105,FALSE))*0.01," ")</f>
        <v xml:space="preserve"> </v>
      </c>
      <c r="I14" s="43" t="str">
        <f>IF(COUNTA($D14)=1,$E14*INDEX(肥料成分!F$4:F$105,MATCH($D14,肥料成分!$B$4:$B$105,FALSE))*0.01," ")</f>
        <v xml:space="preserve"> </v>
      </c>
      <c r="J14" s="43" t="str">
        <f>IF(COUNTA($D14)=1,$E14*INDEX(肥料成分!G$4:G$105,MATCH($D14,肥料成分!$B$4:$B$105,FALSE))*0.01," ")</f>
        <v xml:space="preserve"> </v>
      </c>
      <c r="K14" s="53" t="str">
        <f>IF(COUNTA($D14)=1,$E14*INDEX(肥料成分!J$4:J$105,MATCH($D14,肥料成分!$B$4:$B$105,FALSE))," ")</f>
        <v xml:space="preserve"> </v>
      </c>
    </row>
    <row r="15" spans="1:20">
      <c r="B15" s="12"/>
      <c r="C15" s="21"/>
      <c r="D15" s="30"/>
      <c r="E15" s="38"/>
      <c r="F15" s="43" t="str">
        <f>IF(COUNTA($D15)=1,$E15*INDEX(肥料成分!C$4:C$105,MATCH($D15,肥料成分!$B$4:$B$105,FALSE))*0.01," ")</f>
        <v xml:space="preserve"> </v>
      </c>
      <c r="G15" s="43" t="str">
        <f>IF(COUNTA($D15)=1,$E15*INDEX(肥料成分!D$4:D$105,MATCH($D15,肥料成分!$B$4:$B$105,FALSE))*0.01," ")</f>
        <v xml:space="preserve"> </v>
      </c>
      <c r="H15" s="43" t="str">
        <f>IF(COUNTA($D15)=1,$E15*INDEX(肥料成分!E$4:E$105,MATCH($D15,肥料成分!$B$4:$B$105,FALSE))*0.01," ")</f>
        <v xml:space="preserve"> </v>
      </c>
      <c r="I15" s="43" t="str">
        <f>IF(COUNTA($D15)=1,$E15*INDEX(肥料成分!F$4:F$105,MATCH($D15,肥料成分!$B$4:$B$105,FALSE))*0.01," ")</f>
        <v xml:space="preserve"> </v>
      </c>
      <c r="J15" s="43" t="str">
        <f>IF(COUNTA($D15)=1,$E15*INDEX(肥料成分!G$4:G$105,MATCH($D15,肥料成分!$B$4:$B$105,FALSE))*0.01," ")</f>
        <v xml:space="preserve"> </v>
      </c>
      <c r="K15" s="53" t="str">
        <f>IF(COUNTA($D15)=1,$E15*INDEX(肥料成分!J$4:J$105,MATCH($D15,肥料成分!$B$4:$B$105,FALSE))," ")</f>
        <v xml:space="preserve"> </v>
      </c>
    </row>
    <row r="16" spans="1:20">
      <c r="B16" s="12"/>
      <c r="C16" s="21"/>
      <c r="D16" s="30"/>
      <c r="E16" s="38"/>
      <c r="F16" s="43" t="str">
        <f>IF(COUNTA($D16)=1,$E16*INDEX(肥料成分!C$4:C$105,MATCH($D16,肥料成分!$B$4:$B$105,FALSE))*0.01," ")</f>
        <v xml:space="preserve"> </v>
      </c>
      <c r="G16" s="43" t="str">
        <f>IF(COUNTA($D16)=1,$E16*INDEX(肥料成分!D$4:D$105,MATCH($D16,肥料成分!$B$4:$B$105,FALSE))*0.01," ")</f>
        <v xml:space="preserve"> </v>
      </c>
      <c r="H16" s="43" t="str">
        <f>IF(COUNTA($D16)=1,$E16*INDEX(肥料成分!E$4:E$105,MATCH($D16,肥料成分!$B$4:$B$105,FALSE))*0.01," ")</f>
        <v xml:space="preserve"> </v>
      </c>
      <c r="I16" s="43" t="str">
        <f>IF(COUNTA($D16)=1,$E16*INDEX(肥料成分!F$4:F$105,MATCH($D16,肥料成分!$B$4:$B$105,FALSE))*0.01," ")</f>
        <v xml:space="preserve"> </v>
      </c>
      <c r="J16" s="43" t="str">
        <f>IF(COUNTA($D16)=1,$E16*INDEX(肥料成分!G$4:G$105,MATCH($D16,肥料成分!$B$4:$B$105,FALSE))*0.01," ")</f>
        <v xml:space="preserve"> </v>
      </c>
      <c r="K16" s="53" t="str">
        <f>IF(COUNTA($D16)=1,$E16*INDEX(肥料成分!J$4:J$105,MATCH($D16,肥料成分!$B$4:$B$105,FALSE))," ")</f>
        <v xml:space="preserve"> </v>
      </c>
    </row>
    <row r="17" spans="2:11" ht="13.95">
      <c r="B17" s="10"/>
      <c r="C17" s="22"/>
      <c r="D17" s="31"/>
      <c r="E17" s="39"/>
      <c r="F17" s="44" t="str">
        <f>IF(COUNTA($D17)=1,$E17*INDEX(肥料成分!C$4:C$105,MATCH($D17,肥料成分!$B$4:$B$105,FALSE))*0.01," ")</f>
        <v xml:space="preserve"> </v>
      </c>
      <c r="G17" s="44" t="str">
        <f>IF(COUNTA($D17)=1,$E17*INDEX(肥料成分!D$4:D$105,MATCH($D17,肥料成分!$B$4:$B$105,FALSE))*0.01," ")</f>
        <v xml:space="preserve"> </v>
      </c>
      <c r="H17" s="44" t="str">
        <f>IF(COUNTA($D17)=1,$E17*INDEX(肥料成分!E$4:E$105,MATCH($D17,肥料成分!$B$4:$B$105,FALSE))*0.01," ")</f>
        <v xml:space="preserve"> </v>
      </c>
      <c r="I17" s="44" t="str">
        <f>IF(COUNTA($D17)=1,$E17*INDEX(肥料成分!F$4:F$105,MATCH($D17,肥料成分!$B$4:$B$105,FALSE))*0.01," ")</f>
        <v xml:space="preserve"> </v>
      </c>
      <c r="J17" s="44" t="str">
        <f>IF(COUNTA($D17)=1,$E17*INDEX(肥料成分!G$4:G$105,MATCH($D17,肥料成分!$B$4:$B$105,FALSE))*0.01," ")</f>
        <v xml:space="preserve"> </v>
      </c>
      <c r="K17" s="54" t="str">
        <f>IF(COUNTA($D17)=1,$E17*INDEX(肥料成分!J$4:J$105,MATCH($D17,肥料成分!$B$4:$B$105,FALSE))," ")</f>
        <v xml:space="preserve"> </v>
      </c>
    </row>
    <row r="18" spans="2:11">
      <c r="B18" s="9" t="s">
        <v>114</v>
      </c>
      <c r="C18" s="20">
        <v>46101</v>
      </c>
      <c r="D18" s="29" t="s">
        <v>57</v>
      </c>
      <c r="E18" s="29">
        <f t="shared" ref="E18:K18" si="2">SUM(E19:E23)</f>
        <v>160</v>
      </c>
      <c r="F18" s="42">
        <f t="shared" si="2"/>
        <v>9.6</v>
      </c>
      <c r="G18" s="42">
        <f t="shared" si="2"/>
        <v>6.4</v>
      </c>
      <c r="H18" s="42">
        <f t="shared" si="2"/>
        <v>2.4</v>
      </c>
      <c r="I18" s="42">
        <f t="shared" si="2"/>
        <v>0</v>
      </c>
      <c r="J18" s="42">
        <f t="shared" si="2"/>
        <v>0</v>
      </c>
      <c r="K18" s="52">
        <f t="shared" si="2"/>
        <v>16000</v>
      </c>
    </row>
    <row r="19" spans="2:11">
      <c r="B19" s="12"/>
      <c r="C19" s="21"/>
      <c r="D19" s="30" t="s">
        <v>55</v>
      </c>
      <c r="E19" s="38">
        <v>160</v>
      </c>
      <c r="F19" s="43">
        <f>IF(COUNTA($D19)=1,$E19*INDEX(肥料成分!C$4:C$105,MATCH($D19,肥料成分!$B$4:$B$105,FALSE))*0.01," ")</f>
        <v>9.6</v>
      </c>
      <c r="G19" s="43">
        <f>IF(COUNTA($D19)=1,$E19*INDEX(肥料成分!D$4:D$105,MATCH($D19,肥料成分!$B$4:$B$105,FALSE))*0.01," ")</f>
        <v>6.4</v>
      </c>
      <c r="H19" s="43">
        <f>IF(COUNTA($D19)=1,$E19*INDEX(肥料成分!E$4:E$105,MATCH($D19,肥料成分!$B$4:$B$105,FALSE))*0.01," ")</f>
        <v>2.4</v>
      </c>
      <c r="I19" s="43">
        <f>IF(COUNTA($D19)=1,$E19*INDEX(肥料成分!F$4:F$105,MATCH($D19,肥料成分!$B$4:$B$105,FALSE))*0.01," ")</f>
        <v>0</v>
      </c>
      <c r="J19" s="43">
        <f>IF(COUNTA($D19)=1,$E19*INDEX(肥料成分!G$4:G$105,MATCH($D19,肥料成分!$B$4:$B$105,FALSE))*0.01," ")</f>
        <v>0</v>
      </c>
      <c r="K19" s="53">
        <f>IF(COUNTA($D19)=1,$E19*INDEX(肥料成分!J$4:J$105,MATCH($D19,肥料成分!$B$4:$B$105,FALSE))," ")</f>
        <v>16000</v>
      </c>
    </row>
    <row r="20" spans="2:11">
      <c r="B20" s="12"/>
      <c r="C20" s="21"/>
      <c r="D20" s="30"/>
      <c r="E20" s="38"/>
      <c r="F20" s="43" t="str">
        <f>IF(COUNTA($D20)=1,$E20*INDEX(肥料成分!C$4:C$105,MATCH($D20,肥料成分!$B$4:$B$105,FALSE))*0.01," ")</f>
        <v xml:space="preserve"> </v>
      </c>
      <c r="G20" s="43" t="str">
        <f>IF(COUNTA($D20)=1,$E20*INDEX(肥料成分!D$4:D$105,MATCH($D20,肥料成分!$B$4:$B$105,FALSE))*0.01," ")</f>
        <v xml:space="preserve"> </v>
      </c>
      <c r="H20" s="43" t="str">
        <f>IF(COUNTA($D20)=1,$E20*INDEX(肥料成分!E$4:E$105,MATCH($D20,肥料成分!$B$4:$B$105,FALSE))*0.01," ")</f>
        <v xml:space="preserve"> </v>
      </c>
      <c r="I20" s="43" t="str">
        <f>IF(COUNTA($D20)=1,$E20*INDEX(肥料成分!F$4:F$105,MATCH($D20,肥料成分!$B$4:$B$105,FALSE))*0.01," ")</f>
        <v xml:space="preserve"> </v>
      </c>
      <c r="J20" s="43" t="str">
        <f>IF(COUNTA($D20)=1,$E20*INDEX(肥料成分!G$4:G$105,MATCH($D20,肥料成分!$B$4:$B$105,FALSE))*0.01," ")</f>
        <v xml:space="preserve"> </v>
      </c>
      <c r="K20" s="53" t="str">
        <f>IF(COUNTA($D20)=1,$E20*INDEX(肥料成分!J$4:J$105,MATCH($D20,肥料成分!$B$4:$B$105,FALSE))," ")</f>
        <v xml:space="preserve"> </v>
      </c>
    </row>
    <row r="21" spans="2:11">
      <c r="B21" s="12"/>
      <c r="C21" s="21"/>
      <c r="D21" s="30"/>
      <c r="E21" s="38"/>
      <c r="F21" s="43" t="str">
        <f>IF(COUNTA($D21)=1,$E21*INDEX(肥料成分!C$4:C$105,MATCH($D21,肥料成分!$B$4:$B$105,FALSE))*0.01," ")</f>
        <v xml:space="preserve"> </v>
      </c>
      <c r="G21" s="43" t="str">
        <f>IF(COUNTA($D21)=1,$E21*INDEX(肥料成分!D$4:D$105,MATCH($D21,肥料成分!$B$4:$B$105,FALSE))*0.01," ")</f>
        <v xml:space="preserve"> </v>
      </c>
      <c r="H21" s="43" t="str">
        <f>IF(COUNTA($D21)=1,$E21*INDEX(肥料成分!E$4:E$105,MATCH($D21,肥料成分!$B$4:$B$105,FALSE))*0.01," ")</f>
        <v xml:space="preserve"> </v>
      </c>
      <c r="I21" s="43" t="str">
        <f>IF(COUNTA($D21)=1,$E21*INDEX(肥料成分!F$4:F$105,MATCH($D21,肥料成分!$B$4:$B$105,FALSE))*0.01," ")</f>
        <v xml:space="preserve"> </v>
      </c>
      <c r="J21" s="43" t="str">
        <f>IF(COUNTA($D21)=1,$E21*INDEX(肥料成分!G$4:G$105,MATCH($D21,肥料成分!$B$4:$B$105,FALSE))*0.01," ")</f>
        <v xml:space="preserve"> </v>
      </c>
      <c r="K21" s="53" t="str">
        <f>IF(COUNTA($D21)=1,$E21*INDEX(肥料成分!J$4:J$105,MATCH($D21,肥料成分!$B$4:$B$105,FALSE))," ")</f>
        <v xml:space="preserve"> </v>
      </c>
    </row>
    <row r="22" spans="2:11">
      <c r="B22" s="12"/>
      <c r="C22" s="21"/>
      <c r="D22" s="30"/>
      <c r="E22" s="38"/>
      <c r="F22" s="43" t="str">
        <f>IF(COUNTA($D22)=1,$E22*INDEX(肥料成分!C$4:C$105,MATCH($D22,肥料成分!$B$4:$B$105,FALSE))*0.01," ")</f>
        <v xml:space="preserve"> </v>
      </c>
      <c r="G22" s="43" t="str">
        <f>IF(COUNTA($D22)=1,$E22*INDEX(肥料成分!D$4:D$105,MATCH($D22,肥料成分!$B$4:$B$105,FALSE))*0.01," ")</f>
        <v xml:space="preserve"> </v>
      </c>
      <c r="H22" s="43" t="str">
        <f>IF(COUNTA($D22)=1,$E22*INDEX(肥料成分!E$4:E$105,MATCH($D22,肥料成分!$B$4:$B$105,FALSE))*0.01," ")</f>
        <v xml:space="preserve"> </v>
      </c>
      <c r="I22" s="43" t="str">
        <f>IF(COUNTA($D22)=1,$E22*INDEX(肥料成分!F$4:F$105,MATCH($D22,肥料成分!$B$4:$B$105,FALSE))*0.01," ")</f>
        <v xml:space="preserve"> </v>
      </c>
      <c r="J22" s="43" t="str">
        <f>IF(COUNTA($D22)=1,$E22*INDEX(肥料成分!G$4:G$105,MATCH($D22,肥料成分!$B$4:$B$105,FALSE))*0.01," ")</f>
        <v xml:space="preserve"> </v>
      </c>
      <c r="K22" s="53" t="str">
        <f>IF(COUNTA($D22)=1,$E22*INDEX(肥料成分!J$4:J$105,MATCH($D22,肥料成分!$B$4:$B$105,FALSE))," ")</f>
        <v xml:space="preserve"> </v>
      </c>
    </row>
    <row r="23" spans="2:11" ht="13.95">
      <c r="B23" s="10"/>
      <c r="C23" s="22"/>
      <c r="D23" s="31"/>
      <c r="E23" s="39"/>
      <c r="F23" s="44" t="str">
        <f>IF(COUNTA($D23)=1,$E23*INDEX(肥料成分!C$4:C$105,MATCH($D23,肥料成分!$B$4:$B$105,FALSE))*0.01," ")</f>
        <v xml:space="preserve"> </v>
      </c>
      <c r="G23" s="44" t="str">
        <f>IF(COUNTA($D23)=1,$E23*INDEX(肥料成分!D$4:D$105,MATCH($D23,肥料成分!$B$4:$B$105,FALSE))*0.01," ")</f>
        <v xml:space="preserve"> </v>
      </c>
      <c r="H23" s="44" t="str">
        <f>IF(COUNTA($D23)=1,$E23*INDEX(肥料成分!E$4:E$105,MATCH($D23,肥料成分!$B$4:$B$105,FALSE))*0.01," ")</f>
        <v xml:space="preserve"> </v>
      </c>
      <c r="I23" s="44" t="str">
        <f>IF(COUNTA($D23)=1,$E23*INDEX(肥料成分!F$4:F$105,MATCH($D23,肥料成分!$B$4:$B$105,FALSE))*0.01," ")</f>
        <v xml:space="preserve"> </v>
      </c>
      <c r="J23" s="44" t="str">
        <f>IF(COUNTA($D23)=1,$E23*INDEX(肥料成分!G$4:G$105,MATCH($D23,肥料成分!$B$4:$B$105,FALSE))*0.01," ")</f>
        <v xml:space="preserve"> </v>
      </c>
      <c r="K23" s="54" t="str">
        <f>IF(COUNTA($D23)=1,$E23*INDEX(肥料成分!J$4:J$105,MATCH($D23,肥料成分!$B$4:$B$105,FALSE))," ")</f>
        <v xml:space="preserve"> </v>
      </c>
    </row>
    <row r="24" spans="2:11">
      <c r="B24" s="13" t="s">
        <v>1</v>
      </c>
      <c r="C24" s="23">
        <v>46162</v>
      </c>
      <c r="D24" s="32" t="s">
        <v>61</v>
      </c>
      <c r="E24" s="32">
        <f t="shared" ref="E24:K24" si="3">SUM(E25:E29)</f>
        <v>100</v>
      </c>
      <c r="F24" s="45">
        <f t="shared" si="3"/>
        <v>6</v>
      </c>
      <c r="G24" s="45">
        <f t="shared" si="3"/>
        <v>4</v>
      </c>
      <c r="H24" s="45">
        <f t="shared" si="3"/>
        <v>1.5</v>
      </c>
      <c r="I24" s="45">
        <f t="shared" si="3"/>
        <v>0</v>
      </c>
      <c r="J24" s="45">
        <f t="shared" si="3"/>
        <v>0</v>
      </c>
      <c r="K24" s="55">
        <f t="shared" si="3"/>
        <v>10000</v>
      </c>
    </row>
    <row r="25" spans="2:11">
      <c r="B25" s="12"/>
      <c r="C25" s="21"/>
      <c r="D25" s="30" t="s">
        <v>55</v>
      </c>
      <c r="E25" s="38">
        <v>100</v>
      </c>
      <c r="F25" s="43">
        <f>IF(COUNTA($D25)=1,$E25*INDEX(肥料成分!C$4:C$105,MATCH($D25,肥料成分!$B$4:$B$105,FALSE))*0.01," ")</f>
        <v>6</v>
      </c>
      <c r="G25" s="43">
        <f>IF(COUNTA($D25)=1,$E25*INDEX(肥料成分!D$4:D$105,MATCH($D25,肥料成分!$B$4:$B$105,FALSE))*0.01," ")</f>
        <v>4</v>
      </c>
      <c r="H25" s="43">
        <f>IF(COUNTA($D25)=1,$E25*INDEX(肥料成分!E$4:E$105,MATCH($D25,肥料成分!$B$4:$B$105,FALSE))*0.01," ")</f>
        <v>1.5</v>
      </c>
      <c r="I25" s="43">
        <f>IF(COUNTA($D25)=1,$E25*INDEX(肥料成分!F$4:F$105,MATCH($D25,肥料成分!$B$4:$B$105,FALSE))*0.01," ")</f>
        <v>0</v>
      </c>
      <c r="J25" s="43">
        <f>IF(COUNTA($D25)=1,$E25*INDEX(肥料成分!G$4:G$105,MATCH($D25,肥料成分!$B$4:$B$105,FALSE))*0.01," ")</f>
        <v>0</v>
      </c>
      <c r="K25" s="53">
        <f>IF(COUNTA($D25)=1,$E25*INDEX(肥料成分!J$4:J$105,MATCH($D25,肥料成分!$B$4:$B$105,FALSE))," ")</f>
        <v>10000</v>
      </c>
    </row>
    <row r="26" spans="2:11">
      <c r="B26" s="12"/>
      <c r="C26" s="21"/>
      <c r="D26" s="30"/>
      <c r="E26" s="38"/>
      <c r="F26" s="43" t="str">
        <f>IF(COUNTA($D26)=1,$E26*INDEX(肥料成分!C$4:C$105,MATCH($D26,肥料成分!$B$4:$B$105,FALSE))*0.01," ")</f>
        <v xml:space="preserve"> </v>
      </c>
      <c r="G26" s="43" t="str">
        <f>IF(COUNTA($D26)=1,$E26*INDEX(肥料成分!D$4:D$105,MATCH($D26,肥料成分!$B$4:$B$105,FALSE))*0.01," ")</f>
        <v xml:space="preserve"> </v>
      </c>
      <c r="H26" s="43" t="str">
        <f>IF(COUNTA($D26)=1,$E26*INDEX(肥料成分!E$4:E$105,MATCH($D26,肥料成分!$B$4:$B$105,FALSE))*0.01," ")</f>
        <v xml:space="preserve"> </v>
      </c>
      <c r="I26" s="43" t="str">
        <f>IF(COUNTA($D26)=1,$E26*INDEX(肥料成分!F$4:F$105,MATCH($D26,肥料成分!$B$4:$B$105,FALSE))*0.01," ")</f>
        <v xml:space="preserve"> </v>
      </c>
      <c r="J26" s="43" t="str">
        <f>IF(COUNTA($D26)=1,$E26*INDEX(肥料成分!G$4:G$105,MATCH($D26,肥料成分!$B$4:$B$105,FALSE))*0.01," ")</f>
        <v xml:space="preserve"> </v>
      </c>
      <c r="K26" s="53" t="str">
        <f>IF(COUNTA($D26)=1,$E26*INDEX(肥料成分!J$4:J$105,MATCH($D26,肥料成分!$B$4:$B$105,FALSE))," ")</f>
        <v xml:space="preserve"> </v>
      </c>
    </row>
    <row r="27" spans="2:11">
      <c r="B27" s="12"/>
      <c r="C27" s="21"/>
      <c r="D27" s="30"/>
      <c r="E27" s="38"/>
      <c r="F27" s="43" t="str">
        <f>IF(COUNTA($D27)=1,$E27*INDEX(肥料成分!C$4:C$105,MATCH($D27,肥料成分!$B$4:$B$105,FALSE))*0.01," ")</f>
        <v xml:space="preserve"> </v>
      </c>
      <c r="G27" s="43" t="str">
        <f>IF(COUNTA($D27)=1,$E27*INDEX(肥料成分!D$4:D$105,MATCH($D27,肥料成分!$B$4:$B$105,FALSE))*0.01," ")</f>
        <v xml:space="preserve"> </v>
      </c>
      <c r="H27" s="43" t="str">
        <f>IF(COUNTA($D27)=1,$E27*INDEX(肥料成分!E$4:E$105,MATCH($D27,肥料成分!$B$4:$B$105,FALSE))*0.01," ")</f>
        <v xml:space="preserve"> </v>
      </c>
      <c r="I27" s="43" t="str">
        <f>IF(COUNTA($D27)=1,$E27*INDEX(肥料成分!F$4:F$105,MATCH($D27,肥料成分!$B$4:$B$105,FALSE))*0.01," ")</f>
        <v xml:space="preserve"> </v>
      </c>
      <c r="J27" s="43" t="str">
        <f>IF(COUNTA($D27)=1,$E27*INDEX(肥料成分!G$4:G$105,MATCH($D27,肥料成分!$B$4:$B$105,FALSE))*0.01," ")</f>
        <v xml:space="preserve"> </v>
      </c>
      <c r="K27" s="53" t="str">
        <f>IF(COUNTA($D27)=1,$E27*INDEX(肥料成分!J$4:J$105,MATCH($D27,肥料成分!$B$4:$B$105,FALSE))," ")</f>
        <v xml:space="preserve"> </v>
      </c>
    </row>
    <row r="28" spans="2:11">
      <c r="B28" s="12"/>
      <c r="C28" s="21"/>
      <c r="D28" s="30"/>
      <c r="E28" s="38"/>
      <c r="F28" s="43" t="str">
        <f>IF(COUNTA($D28)=1,$E28*INDEX(肥料成分!C$4:C$105,MATCH($D28,肥料成分!$B$4:$B$105,FALSE))*0.01," ")</f>
        <v xml:space="preserve"> </v>
      </c>
      <c r="G28" s="43" t="str">
        <f>IF(COUNTA($D28)=1,$E28*INDEX(肥料成分!D$4:D$105,MATCH($D28,肥料成分!$B$4:$B$105,FALSE))*0.01," ")</f>
        <v xml:space="preserve"> </v>
      </c>
      <c r="H28" s="43" t="str">
        <f>IF(COUNTA($D28)=1,$E28*INDEX(肥料成分!E$4:E$105,MATCH($D28,肥料成分!$B$4:$B$105,FALSE))*0.01," ")</f>
        <v xml:space="preserve"> </v>
      </c>
      <c r="I28" s="43" t="str">
        <f>IF(COUNTA($D28)=1,$E28*INDEX(肥料成分!F$4:F$105,MATCH($D28,肥料成分!$B$4:$B$105,FALSE))*0.01," ")</f>
        <v xml:space="preserve"> </v>
      </c>
      <c r="J28" s="43" t="str">
        <f>IF(COUNTA($D28)=1,$E28*INDEX(肥料成分!G$4:G$105,MATCH($D28,肥料成分!$B$4:$B$105,FALSE))*0.01," ")</f>
        <v xml:space="preserve"> </v>
      </c>
      <c r="K28" s="53" t="str">
        <f>IF(COUNTA($D28)=1,$E28*INDEX(肥料成分!J$4:J$105,MATCH($D28,肥料成分!$B$4:$B$105,FALSE))," ")</f>
        <v xml:space="preserve"> </v>
      </c>
    </row>
    <row r="29" spans="2:11" ht="13.95">
      <c r="B29" s="10"/>
      <c r="C29" s="22"/>
      <c r="D29" s="31"/>
      <c r="E29" s="39"/>
      <c r="F29" s="44" t="str">
        <f>IF(COUNTA($D29)=1,$E29*INDEX(肥料成分!C$4:C$105,MATCH($D29,肥料成分!$B$4:$B$105,FALSE))*0.01," ")</f>
        <v xml:space="preserve"> </v>
      </c>
      <c r="G29" s="44" t="str">
        <f>IF(COUNTA($D29)=1,$E29*INDEX(肥料成分!D$4:D$105,MATCH($D29,肥料成分!$B$4:$B$105,FALSE))*0.01," ")</f>
        <v xml:space="preserve"> </v>
      </c>
      <c r="H29" s="44" t="str">
        <f>IF(COUNTA($D29)=1,$E29*INDEX(肥料成分!E$4:E$105,MATCH($D29,肥料成分!$B$4:$B$105,FALSE))*0.01," ")</f>
        <v xml:space="preserve"> </v>
      </c>
      <c r="I29" s="44" t="str">
        <f>IF(COUNTA($D29)=1,$E29*INDEX(肥料成分!F$4:F$105,MATCH($D29,肥料成分!$B$4:$B$105,FALSE))*0.01," ")</f>
        <v xml:space="preserve"> </v>
      </c>
      <c r="J29" s="44" t="str">
        <f>IF(COUNTA($D29)=1,$E29*INDEX(肥料成分!G$4:G$105,MATCH($D29,肥料成分!$B$4:$B$105,FALSE))*0.01," ")</f>
        <v xml:space="preserve"> </v>
      </c>
      <c r="K29" s="54" t="str">
        <f>IF(COUNTA($D29)=1,$E29*INDEX(肥料成分!J$4:J$105,MATCH($D29,肥料成分!$B$4:$B$105,FALSE))," ")</f>
        <v xml:space="preserve"> </v>
      </c>
    </row>
    <row r="30" spans="2:11">
      <c r="B30" s="13" t="s">
        <v>115</v>
      </c>
      <c r="C30" s="23">
        <v>46204</v>
      </c>
      <c r="D30" s="32" t="s">
        <v>62</v>
      </c>
      <c r="E30" s="32">
        <f t="shared" ref="E30:K30" si="4">SUM(E31:E35)</f>
        <v>160</v>
      </c>
      <c r="F30" s="45">
        <f t="shared" si="4"/>
        <v>9.120000000000001</v>
      </c>
      <c r="G30" s="45">
        <f t="shared" si="4"/>
        <v>3.84</v>
      </c>
      <c r="H30" s="45">
        <f t="shared" si="4"/>
        <v>2.56</v>
      </c>
      <c r="I30" s="45">
        <f t="shared" si="4"/>
        <v>0</v>
      </c>
      <c r="J30" s="45">
        <f t="shared" si="4"/>
        <v>0</v>
      </c>
      <c r="K30" s="55">
        <f t="shared" si="4"/>
        <v>13600</v>
      </c>
    </row>
    <row r="31" spans="2:11">
      <c r="B31" s="12"/>
      <c r="C31" s="21"/>
      <c r="D31" s="30" t="s">
        <v>2</v>
      </c>
      <c r="E31" s="38">
        <v>160</v>
      </c>
      <c r="F31" s="43">
        <f>IF(COUNTA($D31)=1,$E31*INDEX(肥料成分!C$4:C$105,MATCH($D31,肥料成分!$B$4:$B$105,FALSE))*0.01," ")</f>
        <v>9.120000000000001</v>
      </c>
      <c r="G31" s="43">
        <f>IF(COUNTA($D31)=1,$E31*INDEX(肥料成分!D$4:D$105,MATCH($D31,肥料成分!$B$4:$B$105,FALSE))*0.01," ")</f>
        <v>3.84</v>
      </c>
      <c r="H31" s="43">
        <f>IF(COUNTA($D31)=1,$E31*INDEX(肥料成分!E$4:E$105,MATCH($D31,肥料成分!$B$4:$B$105,FALSE))*0.01," ")</f>
        <v>2.56</v>
      </c>
      <c r="I31" s="43">
        <f>IF(COUNTA($D31)=1,$E31*INDEX(肥料成分!F$4:F$105,MATCH($D31,肥料成分!$B$4:$B$105,FALSE))*0.01," ")</f>
        <v>0</v>
      </c>
      <c r="J31" s="43">
        <f>IF(COUNTA($D31)=1,$E31*INDEX(肥料成分!G$4:G$105,MATCH($D31,肥料成分!$B$4:$B$105,FALSE))*0.01," ")</f>
        <v>0</v>
      </c>
      <c r="K31" s="53">
        <f>IF(COUNTA($D31)=1,$E31*INDEX(肥料成分!J$4:J$105,MATCH($D31,肥料成分!$B$4:$B$105,FALSE))," ")</f>
        <v>13600</v>
      </c>
    </row>
    <row r="32" spans="2:11">
      <c r="B32" s="12"/>
      <c r="C32" s="21"/>
      <c r="D32" s="30"/>
      <c r="E32" s="38"/>
      <c r="F32" s="43" t="str">
        <f>IF(COUNTA($D32)=1,$E32*INDEX(肥料成分!C$4:C$105,MATCH($D32,肥料成分!$B$4:$B$105,FALSE))*0.01," ")</f>
        <v xml:space="preserve"> </v>
      </c>
      <c r="G32" s="43" t="str">
        <f>IF(COUNTA($D32)=1,$E32*INDEX(肥料成分!D$4:D$105,MATCH($D32,肥料成分!$B$4:$B$105,FALSE))*0.01," ")</f>
        <v xml:space="preserve"> </v>
      </c>
      <c r="H32" s="43" t="str">
        <f>IF(COUNTA($D32)=1,$E32*INDEX(肥料成分!E$4:E$105,MATCH($D32,肥料成分!$B$4:$B$105,FALSE))*0.01," ")</f>
        <v xml:space="preserve"> </v>
      </c>
      <c r="I32" s="43" t="str">
        <f>IF(COUNTA($D32)=1,$E32*INDEX(肥料成分!F$4:F$105,MATCH($D32,肥料成分!$B$4:$B$105,FALSE))*0.01," ")</f>
        <v xml:space="preserve"> </v>
      </c>
      <c r="J32" s="43" t="str">
        <f>IF(COUNTA($D32)=1,$E32*INDEX(肥料成分!G$4:G$105,MATCH($D32,肥料成分!$B$4:$B$105,FALSE))*0.01," ")</f>
        <v xml:space="preserve"> </v>
      </c>
      <c r="K32" s="53" t="str">
        <f>IF(COUNTA($D32)=1,$E32*INDEX(肥料成分!J$4:J$105,MATCH($D32,肥料成分!$B$4:$B$105,FALSE))," ")</f>
        <v xml:space="preserve"> </v>
      </c>
    </row>
    <row r="33" spans="2:11">
      <c r="B33" s="12"/>
      <c r="C33" s="21"/>
      <c r="D33" s="30"/>
      <c r="E33" s="38"/>
      <c r="F33" s="43" t="str">
        <f>IF(COUNTA($D33)=1,$E33*INDEX(肥料成分!C$4:C$105,MATCH($D33,肥料成分!$B$4:$B$105,FALSE))*0.01," ")</f>
        <v xml:space="preserve"> </v>
      </c>
      <c r="G33" s="43" t="str">
        <f>IF(COUNTA($D33)=1,$E33*INDEX(肥料成分!D$4:D$105,MATCH($D33,肥料成分!$B$4:$B$105,FALSE))*0.01," ")</f>
        <v xml:space="preserve"> </v>
      </c>
      <c r="H33" s="43" t="str">
        <f>IF(COUNTA($D33)=1,$E33*INDEX(肥料成分!E$4:E$105,MATCH($D33,肥料成分!$B$4:$B$105,FALSE))*0.01," ")</f>
        <v xml:space="preserve"> </v>
      </c>
      <c r="I33" s="43" t="str">
        <f>IF(COUNTA($D33)=1,$E33*INDEX(肥料成分!F$4:F$105,MATCH($D33,肥料成分!$B$4:$B$105,FALSE))*0.01," ")</f>
        <v xml:space="preserve"> </v>
      </c>
      <c r="J33" s="43" t="str">
        <f>IF(COUNTA($D33)=1,$E33*INDEX(肥料成分!G$4:G$105,MATCH($D33,肥料成分!$B$4:$B$105,FALSE))*0.01," ")</f>
        <v xml:space="preserve"> </v>
      </c>
      <c r="K33" s="53" t="str">
        <f>IF(COUNTA($D33)=1,$E33*INDEX(肥料成分!J$4:J$105,MATCH($D33,肥料成分!$B$4:$B$105,FALSE))," ")</f>
        <v xml:space="preserve"> </v>
      </c>
    </row>
    <row r="34" spans="2:11">
      <c r="B34" s="12"/>
      <c r="C34" s="21"/>
      <c r="D34" s="30"/>
      <c r="E34" s="38"/>
      <c r="F34" s="43" t="str">
        <f>IF(COUNTA($D34)=1,$E34*INDEX(肥料成分!C$4:C$105,MATCH($D34,肥料成分!$B$4:$B$105,FALSE))*0.01," ")</f>
        <v xml:space="preserve"> </v>
      </c>
      <c r="G34" s="43" t="str">
        <f>IF(COUNTA($D34)=1,$E34*INDEX(肥料成分!D$4:D$105,MATCH($D34,肥料成分!$B$4:$B$105,FALSE))*0.01," ")</f>
        <v xml:space="preserve"> </v>
      </c>
      <c r="H34" s="43" t="str">
        <f>IF(COUNTA($D34)=1,$E34*INDEX(肥料成分!E$4:E$105,MATCH($D34,肥料成分!$B$4:$B$105,FALSE))*0.01," ")</f>
        <v xml:space="preserve"> </v>
      </c>
      <c r="I34" s="43" t="str">
        <f>IF(COUNTA($D34)=1,$E34*INDEX(肥料成分!F$4:F$105,MATCH($D34,肥料成分!$B$4:$B$105,FALSE))*0.01," ")</f>
        <v xml:space="preserve"> </v>
      </c>
      <c r="J34" s="43" t="str">
        <f>IF(COUNTA($D34)=1,$E34*INDEX(肥料成分!G$4:G$105,MATCH($D34,肥料成分!$B$4:$B$105,FALSE))*0.01," ")</f>
        <v xml:space="preserve"> </v>
      </c>
      <c r="K34" s="53" t="str">
        <f>IF(COUNTA($D34)=1,$E34*INDEX(肥料成分!J$4:J$105,MATCH($D34,肥料成分!$B$4:$B$105,FALSE))," ")</f>
        <v xml:space="preserve"> </v>
      </c>
    </row>
    <row r="35" spans="2:11" ht="13.95">
      <c r="B35" s="10"/>
      <c r="C35" s="22"/>
      <c r="D35" s="31"/>
      <c r="E35" s="39"/>
      <c r="F35" s="44" t="str">
        <f>IF(COUNTA($D35)=1,$E35*INDEX(肥料成分!C$4:C$105,MATCH($D35,肥料成分!$B$4:$B$105,FALSE))*0.01," ")</f>
        <v xml:space="preserve"> </v>
      </c>
      <c r="G35" s="44" t="str">
        <f>IF(COUNTA($D35)=1,$E35*INDEX(肥料成分!D$4:D$105,MATCH($D35,肥料成分!$B$4:$B$105,FALSE))*0.01," ")</f>
        <v xml:space="preserve"> </v>
      </c>
      <c r="H35" s="44" t="str">
        <f>IF(COUNTA($D35)=1,$E35*INDEX(肥料成分!E$4:E$105,MATCH($D35,肥料成分!$B$4:$B$105,FALSE))*0.01," ")</f>
        <v xml:space="preserve"> </v>
      </c>
      <c r="I35" s="44" t="str">
        <f>IF(COUNTA($D35)=1,$E35*INDEX(肥料成分!F$4:F$105,MATCH($D35,肥料成分!$B$4:$B$105,FALSE))*0.01," ")</f>
        <v xml:space="preserve"> </v>
      </c>
      <c r="J35" s="44" t="str">
        <f>IF(COUNTA($D35)=1,$E35*INDEX(肥料成分!G$4:G$105,MATCH($D35,肥料成分!$B$4:$B$105,FALSE))*0.01," ")</f>
        <v xml:space="preserve"> </v>
      </c>
      <c r="K35" s="54" t="str">
        <f>IF(COUNTA($D35)=1,$E35*INDEX(肥料成分!J$4:J$105,MATCH($D35,肥料成分!$B$4:$B$105,FALSE))," ")</f>
        <v xml:space="preserve"> </v>
      </c>
    </row>
    <row r="36" spans="2:11">
      <c r="B36" s="9" t="s">
        <v>116</v>
      </c>
      <c r="C36" s="20">
        <v>46254</v>
      </c>
      <c r="D36" s="29" t="s">
        <v>64</v>
      </c>
      <c r="E36" s="29">
        <f t="shared" ref="E36:K36" si="5">SUM(E37:E41)</f>
        <v>200</v>
      </c>
      <c r="F36" s="42">
        <f t="shared" si="5"/>
        <v>11.4</v>
      </c>
      <c r="G36" s="42">
        <f t="shared" si="5"/>
        <v>4.8</v>
      </c>
      <c r="H36" s="42">
        <f t="shared" si="5"/>
        <v>3.2</v>
      </c>
      <c r="I36" s="42">
        <f t="shared" si="5"/>
        <v>0</v>
      </c>
      <c r="J36" s="42">
        <f t="shared" si="5"/>
        <v>0</v>
      </c>
      <c r="K36" s="52">
        <f t="shared" si="5"/>
        <v>17000</v>
      </c>
    </row>
    <row r="37" spans="2:11">
      <c r="B37" s="12"/>
      <c r="C37" s="21"/>
      <c r="D37" s="30" t="s">
        <v>2</v>
      </c>
      <c r="E37" s="38">
        <v>200</v>
      </c>
      <c r="F37" s="43">
        <f>IF(COUNTA($D37)=1,$E37*INDEX(肥料成分!C$4:C$105,MATCH($D37,肥料成分!$B$4:$B$105,FALSE))*0.01," ")</f>
        <v>11.4</v>
      </c>
      <c r="G37" s="43">
        <f>IF(COUNTA($D37)=1,$E37*INDEX(肥料成分!D$4:D$105,MATCH($D37,肥料成分!$B$4:$B$105,FALSE))*0.01," ")</f>
        <v>4.8</v>
      </c>
      <c r="H37" s="43">
        <f>IF(COUNTA($D37)=1,$E37*INDEX(肥料成分!E$4:E$105,MATCH($D37,肥料成分!$B$4:$B$105,FALSE))*0.01," ")</f>
        <v>3.2</v>
      </c>
      <c r="I37" s="43">
        <f>IF(COUNTA($D37)=1,$E37*INDEX(肥料成分!F$4:F$105,MATCH($D37,肥料成分!$B$4:$B$105,FALSE))*0.01," ")</f>
        <v>0</v>
      </c>
      <c r="J37" s="43">
        <f>IF(COUNTA($D37)=1,$E37*INDEX(肥料成分!G$4:G$105,MATCH($D37,肥料成分!$B$4:$B$105,FALSE))*0.01," ")</f>
        <v>0</v>
      </c>
      <c r="K37" s="53">
        <f>IF(COUNTA($D37)=1,$E37*INDEX(肥料成分!J$4:J$105,MATCH($D37,肥料成分!$B$4:$B$105,FALSE))," ")</f>
        <v>17000</v>
      </c>
    </row>
    <row r="38" spans="2:11">
      <c r="B38" s="12"/>
      <c r="C38" s="21"/>
      <c r="D38" s="30"/>
      <c r="E38" s="38"/>
      <c r="F38" s="43" t="str">
        <f>IF(COUNTA($D38)=1,$E38*INDEX(肥料成分!C$4:C$105,MATCH($D38,肥料成分!$B$4:$B$105,FALSE))*0.01," ")</f>
        <v xml:space="preserve"> </v>
      </c>
      <c r="G38" s="43" t="str">
        <f>IF(COUNTA($D38)=1,$E38*INDEX(肥料成分!D$4:D$105,MATCH($D38,肥料成分!$B$4:$B$105,FALSE))*0.01," ")</f>
        <v xml:space="preserve"> </v>
      </c>
      <c r="H38" s="43" t="str">
        <f>IF(COUNTA($D38)=1,$E38*INDEX(肥料成分!E$4:E$105,MATCH($D38,肥料成分!$B$4:$B$105,FALSE))*0.01," ")</f>
        <v xml:space="preserve"> </v>
      </c>
      <c r="I38" s="43" t="str">
        <f>IF(COUNTA($D38)=1,$E38*INDEX(肥料成分!F$4:F$105,MATCH($D38,肥料成分!$B$4:$B$105,FALSE))*0.01," ")</f>
        <v xml:space="preserve"> </v>
      </c>
      <c r="J38" s="43" t="str">
        <f>IF(COUNTA($D38)=1,$E38*INDEX(肥料成分!G$4:G$105,MATCH($D38,肥料成分!$B$4:$B$105,FALSE))*0.01," ")</f>
        <v xml:space="preserve"> </v>
      </c>
      <c r="K38" s="53" t="str">
        <f>IF(COUNTA($D38)=1,$E38*INDEX(肥料成分!J$4:J$105,MATCH($D38,肥料成分!$B$4:$B$105,FALSE))," ")</f>
        <v xml:space="preserve"> </v>
      </c>
    </row>
    <row r="39" spans="2:11">
      <c r="B39" s="12"/>
      <c r="C39" s="21"/>
      <c r="D39" s="30"/>
      <c r="E39" s="38"/>
      <c r="F39" s="43" t="str">
        <f>IF(COUNTA($D39)=1,$E39*INDEX(肥料成分!C$4:C$105,MATCH($D39,肥料成分!$B$4:$B$105,FALSE))*0.01," ")</f>
        <v xml:space="preserve"> </v>
      </c>
      <c r="G39" s="43" t="str">
        <f>IF(COUNTA($D39)=1,$E39*INDEX(肥料成分!D$4:D$105,MATCH($D39,肥料成分!$B$4:$B$105,FALSE))*0.01," ")</f>
        <v xml:space="preserve"> </v>
      </c>
      <c r="H39" s="43" t="str">
        <f>IF(COUNTA($D39)=1,$E39*INDEX(肥料成分!E$4:E$105,MATCH($D39,肥料成分!$B$4:$B$105,FALSE))*0.01," ")</f>
        <v xml:space="preserve"> </v>
      </c>
      <c r="I39" s="43" t="str">
        <f>IF(COUNTA($D39)=1,$E39*INDEX(肥料成分!F$4:F$105,MATCH($D39,肥料成分!$B$4:$B$105,FALSE))*0.01," ")</f>
        <v xml:space="preserve"> </v>
      </c>
      <c r="J39" s="43" t="str">
        <f>IF(COUNTA($D39)=1,$E39*INDEX(肥料成分!G$4:G$105,MATCH($D39,肥料成分!$B$4:$B$105,FALSE))*0.01," ")</f>
        <v xml:space="preserve"> </v>
      </c>
      <c r="K39" s="53" t="str">
        <f>IF(COUNTA($D39)=1,$E39*INDEX(肥料成分!J$4:J$105,MATCH($D39,肥料成分!$B$4:$B$105,FALSE))," ")</f>
        <v xml:space="preserve"> </v>
      </c>
    </row>
    <row r="40" spans="2:11">
      <c r="B40" s="12"/>
      <c r="C40" s="21"/>
      <c r="D40" s="30"/>
      <c r="E40" s="38"/>
      <c r="F40" s="43" t="str">
        <f>IF(COUNTA($D40)=1,$E40*INDEX(肥料成分!C$4:C$105,MATCH($D40,肥料成分!$B$4:$B$105,FALSE))*0.01," ")</f>
        <v xml:space="preserve"> </v>
      </c>
      <c r="G40" s="43" t="str">
        <f>IF(COUNTA($D40)=1,$E40*INDEX(肥料成分!D$4:D$105,MATCH($D40,肥料成分!$B$4:$B$105,FALSE))*0.01," ")</f>
        <v xml:space="preserve"> </v>
      </c>
      <c r="H40" s="43" t="str">
        <f>IF(COUNTA($D40)=1,$E40*INDEX(肥料成分!E$4:E$105,MATCH($D40,肥料成分!$B$4:$B$105,FALSE))*0.01," ")</f>
        <v xml:space="preserve"> </v>
      </c>
      <c r="I40" s="43" t="str">
        <f>IF(COUNTA($D40)=1,$E40*INDEX(肥料成分!F$4:F$105,MATCH($D40,肥料成分!$B$4:$B$105,FALSE))*0.01," ")</f>
        <v xml:space="preserve"> </v>
      </c>
      <c r="J40" s="43" t="str">
        <f>IF(COUNTA($D40)=1,$E40*INDEX(肥料成分!G$4:G$105,MATCH($D40,肥料成分!$B$4:$B$105,FALSE))*0.01," ")</f>
        <v xml:space="preserve"> </v>
      </c>
      <c r="K40" s="53" t="str">
        <f>IF(COUNTA($D40)=1,$E40*INDEX(肥料成分!J$4:J$105,MATCH($D40,肥料成分!$B$4:$B$105,FALSE))," ")</f>
        <v xml:space="preserve"> </v>
      </c>
    </row>
    <row r="41" spans="2:11" ht="13.95">
      <c r="B41" s="10"/>
      <c r="C41" s="22"/>
      <c r="D41" s="31"/>
      <c r="E41" s="39"/>
      <c r="F41" s="44" t="str">
        <f>IF(COUNTA($D41)=1,$E41*INDEX(肥料成分!C$4:C$105,MATCH($D41,肥料成分!$B$4:$B$105,FALSE))*0.01," ")</f>
        <v xml:space="preserve"> </v>
      </c>
      <c r="G41" s="44" t="str">
        <f>IF(COUNTA($D41)=1,$E41*INDEX(肥料成分!D$4:D$105,MATCH($D41,肥料成分!$B$4:$B$105,FALSE))*0.01," ")</f>
        <v xml:space="preserve"> </v>
      </c>
      <c r="H41" s="44" t="str">
        <f>IF(COUNTA($D41)=1,$E41*INDEX(肥料成分!E$4:E$105,MATCH($D41,肥料成分!$B$4:$B$105,FALSE))*0.01," ")</f>
        <v xml:space="preserve"> </v>
      </c>
      <c r="I41" s="44" t="str">
        <f>IF(COUNTA($D41)=1,$E41*INDEX(肥料成分!F$4:F$105,MATCH($D41,肥料成分!$B$4:$B$105,FALSE))*0.01," ")</f>
        <v xml:space="preserve"> </v>
      </c>
      <c r="J41" s="44" t="str">
        <f>IF(COUNTA($D41)=1,$E41*INDEX(肥料成分!G$4:G$105,MATCH($D41,肥料成分!$B$4:$B$105,FALSE))*0.01," ")</f>
        <v xml:space="preserve"> </v>
      </c>
      <c r="K41" s="54" t="str">
        <f>IF(COUNTA($D41)=1,$E41*INDEX(肥料成分!J$4:J$105,MATCH($D41,肥料成分!$B$4:$B$105,FALSE))," ")</f>
        <v xml:space="preserve"> </v>
      </c>
    </row>
    <row r="42" spans="2:11">
      <c r="B42" s="13" t="s">
        <v>113</v>
      </c>
      <c r="C42" s="23"/>
      <c r="D42" s="32" t="s">
        <v>10</v>
      </c>
      <c r="E42" s="32">
        <f t="shared" ref="E42:K42" si="6">SUM(E43:E47)</f>
        <v>0</v>
      </c>
      <c r="F42" s="45">
        <f t="shared" si="6"/>
        <v>0</v>
      </c>
      <c r="G42" s="45">
        <f t="shared" si="6"/>
        <v>0</v>
      </c>
      <c r="H42" s="45">
        <f t="shared" si="6"/>
        <v>0</v>
      </c>
      <c r="I42" s="45">
        <f t="shared" si="6"/>
        <v>0</v>
      </c>
      <c r="J42" s="45">
        <f t="shared" si="6"/>
        <v>0</v>
      </c>
      <c r="K42" s="55">
        <f t="shared" si="6"/>
        <v>0</v>
      </c>
    </row>
    <row r="43" spans="2:11">
      <c r="B43" s="12"/>
      <c r="C43" s="21"/>
      <c r="D43" s="30"/>
      <c r="E43" s="38"/>
      <c r="F43" s="43" t="str">
        <f>IF(COUNTA($D43)=1,$E43*INDEX(肥料成分!C$4:C$105,MATCH($D43,肥料成分!$B$4:$B$105,FALSE))*0.01," ")</f>
        <v xml:space="preserve"> </v>
      </c>
      <c r="G43" s="43" t="str">
        <f>IF(COUNTA($D43)=1,$E43*INDEX(肥料成分!D$4:D$105,MATCH($D43,肥料成分!$B$4:$B$105,FALSE))*0.01," ")</f>
        <v xml:space="preserve"> </v>
      </c>
      <c r="H43" s="43" t="str">
        <f>IF(COUNTA($D43)=1,$E43*INDEX(肥料成分!E$4:E$105,MATCH($D43,肥料成分!$B$4:$B$105,FALSE))*0.01," ")</f>
        <v xml:space="preserve"> </v>
      </c>
      <c r="I43" s="43" t="str">
        <f>IF(COUNTA($D43)=1,$E43*INDEX(肥料成分!F$4:F$105,MATCH($D43,肥料成分!$B$4:$B$105,FALSE))*0.01," ")</f>
        <v xml:space="preserve"> </v>
      </c>
      <c r="J43" s="43" t="str">
        <f>IF(COUNTA($D43)=1,$E43*INDEX(肥料成分!G$4:G$105,MATCH($D43,肥料成分!$B$4:$B$105,FALSE))*0.01," ")</f>
        <v xml:space="preserve"> </v>
      </c>
      <c r="K43" s="53" t="str">
        <f>IF(COUNTA($D43)=1,$E43*INDEX(肥料成分!J$4:J$105,MATCH($D43,肥料成分!$B$4:$B$105,FALSE))," ")</f>
        <v xml:space="preserve"> </v>
      </c>
    </row>
    <row r="44" spans="2:11">
      <c r="B44" s="12"/>
      <c r="C44" s="21"/>
      <c r="D44" s="30"/>
      <c r="E44" s="38"/>
      <c r="F44" s="43" t="str">
        <f>IF(COUNTA($D44)=1,$E44*INDEX(肥料成分!C$4:C$105,MATCH($D44,肥料成分!$B$4:$B$105,FALSE))*0.01," ")</f>
        <v xml:space="preserve"> </v>
      </c>
      <c r="G44" s="43" t="str">
        <f>IF(COUNTA($D44)=1,$E44*INDEX(肥料成分!D$4:D$105,MATCH($D44,肥料成分!$B$4:$B$105,FALSE))*0.01," ")</f>
        <v xml:space="preserve"> </v>
      </c>
      <c r="H44" s="43" t="str">
        <f>IF(COUNTA($D44)=1,$E44*INDEX(肥料成分!E$4:E$105,MATCH($D44,肥料成分!$B$4:$B$105,FALSE))*0.01," ")</f>
        <v xml:space="preserve"> </v>
      </c>
      <c r="I44" s="43" t="str">
        <f>IF(COUNTA($D44)=1,$E44*INDEX(肥料成分!F$4:F$105,MATCH($D44,肥料成分!$B$4:$B$105,FALSE))*0.01," ")</f>
        <v xml:space="preserve"> </v>
      </c>
      <c r="J44" s="43" t="str">
        <f>IF(COUNTA($D44)=1,$E44*INDEX(肥料成分!G$4:G$105,MATCH($D44,肥料成分!$B$4:$B$105,FALSE))*0.01," ")</f>
        <v xml:space="preserve"> </v>
      </c>
      <c r="K44" s="53" t="str">
        <f>IF(COUNTA($D44)=1,$E44*INDEX(肥料成分!J$4:J$105,MATCH($D44,肥料成分!$B$4:$B$105,FALSE))," ")</f>
        <v xml:space="preserve"> </v>
      </c>
    </row>
    <row r="45" spans="2:11">
      <c r="B45" s="12"/>
      <c r="C45" s="21"/>
      <c r="D45" s="30"/>
      <c r="E45" s="38"/>
      <c r="F45" s="43" t="str">
        <f>IF(COUNTA($D45)=1,$E45*INDEX(肥料成分!C$4:C$105,MATCH($D45,肥料成分!$B$4:$B$105,FALSE))*0.01," ")</f>
        <v xml:space="preserve"> </v>
      </c>
      <c r="G45" s="43" t="str">
        <f>IF(COUNTA($D45)=1,$E45*INDEX(肥料成分!D$4:D$105,MATCH($D45,肥料成分!$B$4:$B$105,FALSE))*0.01," ")</f>
        <v xml:space="preserve"> </v>
      </c>
      <c r="H45" s="43" t="str">
        <f>IF(COUNTA($D45)=1,$E45*INDEX(肥料成分!E$4:E$105,MATCH($D45,肥料成分!$B$4:$B$105,FALSE))*0.01," ")</f>
        <v xml:space="preserve"> </v>
      </c>
      <c r="I45" s="43" t="str">
        <f>IF(COUNTA($D45)=1,$E45*INDEX(肥料成分!F$4:F$105,MATCH($D45,肥料成分!$B$4:$B$105,FALSE))*0.01," ")</f>
        <v xml:space="preserve"> </v>
      </c>
      <c r="J45" s="43" t="str">
        <f>IF(COUNTA($D45)=1,$E45*INDEX(肥料成分!G$4:G$105,MATCH($D45,肥料成分!$B$4:$B$105,FALSE))*0.01," ")</f>
        <v xml:space="preserve"> </v>
      </c>
      <c r="K45" s="53" t="str">
        <f>IF(COUNTA($D45)=1,$E45*INDEX(肥料成分!J$4:J$105,MATCH($D45,肥料成分!$B$4:$B$105,FALSE))," ")</f>
        <v xml:space="preserve"> </v>
      </c>
    </row>
    <row r="46" spans="2:11">
      <c r="B46" s="12"/>
      <c r="C46" s="21"/>
      <c r="D46" s="30"/>
      <c r="E46" s="38"/>
      <c r="F46" s="43" t="str">
        <f>IF(COUNTA($D46)=1,$E46*INDEX(肥料成分!C$4:C$105,MATCH($D46,肥料成分!$B$4:$B$105,FALSE))*0.01," ")</f>
        <v xml:space="preserve"> </v>
      </c>
      <c r="G46" s="43" t="str">
        <f>IF(COUNTA($D46)=1,$E46*INDEX(肥料成分!D$4:D$105,MATCH($D46,肥料成分!$B$4:$B$105,FALSE))*0.01," ")</f>
        <v xml:space="preserve"> </v>
      </c>
      <c r="H46" s="43" t="str">
        <f>IF(COUNTA($D46)=1,$E46*INDEX(肥料成分!E$4:E$105,MATCH($D46,肥料成分!$B$4:$B$105,FALSE))*0.01," ")</f>
        <v xml:space="preserve"> </v>
      </c>
      <c r="I46" s="43" t="str">
        <f>IF(COUNTA($D46)=1,$E46*INDEX(肥料成分!F$4:F$105,MATCH($D46,肥料成分!$B$4:$B$105,FALSE))*0.01," ")</f>
        <v xml:space="preserve"> </v>
      </c>
      <c r="J46" s="43" t="str">
        <f>IF(COUNTA($D46)=1,$E46*INDEX(肥料成分!G$4:G$105,MATCH($D46,肥料成分!$B$4:$B$105,FALSE))*0.01," ")</f>
        <v xml:space="preserve"> </v>
      </c>
      <c r="K46" s="53" t="str">
        <f>IF(COUNTA($D46)=1,$E46*INDEX(肥料成分!J$4:J$105,MATCH($D46,肥料成分!$B$4:$B$105,FALSE))," ")</f>
        <v xml:space="preserve"> </v>
      </c>
    </row>
    <row r="47" spans="2:11" ht="13.95">
      <c r="B47" s="10"/>
      <c r="C47" s="22"/>
      <c r="D47" s="31"/>
      <c r="E47" s="39"/>
      <c r="F47" s="44" t="str">
        <f>IF(COUNTA($D47)=1,$E47*INDEX(肥料成分!C$4:C$105,MATCH($D47,肥料成分!$B$4:$B$105,FALSE))*0.01," ")</f>
        <v xml:space="preserve"> </v>
      </c>
      <c r="G47" s="44" t="str">
        <f>IF(COUNTA($D47)=1,$E47*INDEX(肥料成分!D$4:D$105,MATCH($D47,肥料成分!$B$4:$B$105,FALSE))*0.01," ")</f>
        <v xml:space="preserve"> </v>
      </c>
      <c r="H47" s="44" t="str">
        <f>IF(COUNTA($D47)=1,$E47*INDEX(肥料成分!E$4:E$105,MATCH($D47,肥料成分!$B$4:$B$105,FALSE))*0.01," ")</f>
        <v xml:space="preserve"> </v>
      </c>
      <c r="I47" s="44" t="str">
        <f>IF(COUNTA($D47)=1,$E47*INDEX(肥料成分!F$4:F$105,MATCH($D47,肥料成分!$B$4:$B$105,FALSE))*0.01," ")</f>
        <v xml:space="preserve"> </v>
      </c>
      <c r="J47" s="44" t="str">
        <f>IF(COUNTA($D47)=1,$E47*INDEX(肥料成分!G$4:G$105,MATCH($D47,肥料成分!$B$4:$B$105,FALSE))*0.01," ")</f>
        <v xml:space="preserve"> </v>
      </c>
      <c r="K47" s="54" t="str">
        <f>IF(COUNTA($D47)=1,$E47*INDEX(肥料成分!J$4:J$105,MATCH($D47,肥料成分!$B$4:$B$105,FALSE))," ")</f>
        <v xml:space="preserve"> </v>
      </c>
    </row>
    <row r="48" spans="2:11">
      <c r="B48" s="13" t="s">
        <v>122</v>
      </c>
      <c r="C48" s="23"/>
      <c r="D48" s="32" t="s">
        <v>34</v>
      </c>
      <c r="E48" s="32">
        <f t="shared" ref="E48:K48" si="7">SUM(E49:E53)</f>
        <v>0</v>
      </c>
      <c r="F48" s="45">
        <f t="shared" si="7"/>
        <v>0</v>
      </c>
      <c r="G48" s="45">
        <f t="shared" si="7"/>
        <v>0</v>
      </c>
      <c r="H48" s="45">
        <f t="shared" si="7"/>
        <v>0</v>
      </c>
      <c r="I48" s="45">
        <f t="shared" si="7"/>
        <v>0</v>
      </c>
      <c r="J48" s="45">
        <f t="shared" si="7"/>
        <v>0</v>
      </c>
      <c r="K48" s="55">
        <f t="shared" si="7"/>
        <v>0</v>
      </c>
    </row>
    <row r="49" spans="2:11">
      <c r="B49" s="12"/>
      <c r="C49" s="21"/>
      <c r="D49" s="30"/>
      <c r="E49" s="38"/>
      <c r="F49" s="43" t="str">
        <f>IF(COUNTA($D49)=1,$E49*INDEX(肥料成分!C$4:C$105,MATCH($D49,肥料成分!$B$4:$B$105,FALSE))*0.01," ")</f>
        <v xml:space="preserve"> </v>
      </c>
      <c r="G49" s="43" t="str">
        <f>IF(COUNTA($D49)=1,$E49*INDEX(肥料成分!D$4:D$105,MATCH($D49,肥料成分!$B$4:$B$105,FALSE))*0.01," ")</f>
        <v xml:space="preserve"> </v>
      </c>
      <c r="H49" s="43" t="str">
        <f>IF(COUNTA($D49)=1,$E49*INDEX(肥料成分!E$4:E$105,MATCH($D49,肥料成分!$B$4:$B$105,FALSE))*0.01," ")</f>
        <v xml:space="preserve"> </v>
      </c>
      <c r="I49" s="43" t="str">
        <f>IF(COUNTA($D49)=1,$E49*INDEX(肥料成分!F$4:F$105,MATCH($D49,肥料成分!$B$4:$B$105,FALSE))*0.01," ")</f>
        <v xml:space="preserve"> </v>
      </c>
      <c r="J49" s="43" t="str">
        <f>IF(COUNTA($D49)=1,$E49*INDEX(肥料成分!G$4:G$105,MATCH($D49,肥料成分!$B$4:$B$105,FALSE))*0.01," ")</f>
        <v xml:space="preserve"> </v>
      </c>
      <c r="K49" s="53" t="str">
        <f>IF(COUNTA($D49)=1,$E49*INDEX(肥料成分!J$4:J$105,MATCH($D49,肥料成分!$B$4:$B$105,FALSE))," ")</f>
        <v xml:space="preserve"> </v>
      </c>
    </row>
    <row r="50" spans="2:11">
      <c r="B50" s="12"/>
      <c r="C50" s="21"/>
      <c r="D50" s="30"/>
      <c r="E50" s="38"/>
      <c r="F50" s="43" t="str">
        <f>IF(COUNTA($D50)=1,$E50*INDEX(肥料成分!C$4:C$105,MATCH($D50,肥料成分!$B$4:$B$105,FALSE))*0.01," ")</f>
        <v xml:space="preserve"> </v>
      </c>
      <c r="G50" s="43" t="str">
        <f>IF(COUNTA($D50)=1,$E50*INDEX(肥料成分!D$4:D$105,MATCH($D50,肥料成分!$B$4:$B$105,FALSE))*0.01," ")</f>
        <v xml:space="preserve"> </v>
      </c>
      <c r="H50" s="43" t="str">
        <f>IF(COUNTA($D50)=1,$E50*INDEX(肥料成分!E$4:E$105,MATCH($D50,肥料成分!$B$4:$B$105,FALSE))*0.01," ")</f>
        <v xml:space="preserve"> </v>
      </c>
      <c r="I50" s="43" t="str">
        <f>IF(COUNTA($D50)=1,$E50*INDEX(肥料成分!F$4:F$105,MATCH($D50,肥料成分!$B$4:$B$105,FALSE))*0.01," ")</f>
        <v xml:space="preserve"> </v>
      </c>
      <c r="J50" s="43" t="str">
        <f>IF(COUNTA($D50)=1,$E50*INDEX(肥料成分!G$4:G$105,MATCH($D50,肥料成分!$B$4:$B$105,FALSE))*0.01," ")</f>
        <v xml:space="preserve"> </v>
      </c>
      <c r="K50" s="53" t="str">
        <f>IF(COUNTA($D50)=1,$E50*INDEX(肥料成分!J$4:J$105,MATCH($D50,肥料成分!$B$4:$B$105,FALSE))," ")</f>
        <v xml:space="preserve"> </v>
      </c>
    </row>
    <row r="51" spans="2:11">
      <c r="B51" s="12"/>
      <c r="C51" s="21"/>
      <c r="D51" s="30"/>
      <c r="E51" s="38"/>
      <c r="F51" s="43" t="str">
        <f>IF(COUNTA($D51)=1,$E51*INDEX(肥料成分!C$4:C$105,MATCH($D51,肥料成分!$B$4:$B$105,FALSE))*0.01," ")</f>
        <v xml:space="preserve"> </v>
      </c>
      <c r="G51" s="43" t="str">
        <f>IF(COUNTA($D51)=1,$E51*INDEX(肥料成分!D$4:D$105,MATCH($D51,肥料成分!$B$4:$B$105,FALSE))*0.01," ")</f>
        <v xml:space="preserve"> </v>
      </c>
      <c r="H51" s="43" t="str">
        <f>IF(COUNTA($D51)=1,$E51*INDEX(肥料成分!E$4:E$105,MATCH($D51,肥料成分!$B$4:$B$105,FALSE))*0.01," ")</f>
        <v xml:space="preserve"> </v>
      </c>
      <c r="I51" s="43" t="str">
        <f>IF(COUNTA($D51)=1,$E51*INDEX(肥料成分!F$4:F$105,MATCH($D51,肥料成分!$B$4:$B$105,FALSE))*0.01," ")</f>
        <v xml:space="preserve"> </v>
      </c>
      <c r="J51" s="43" t="str">
        <f>IF(COUNTA($D51)=1,$E51*INDEX(肥料成分!G$4:G$105,MATCH($D51,肥料成分!$B$4:$B$105,FALSE))*0.01," ")</f>
        <v xml:space="preserve"> </v>
      </c>
      <c r="K51" s="53" t="str">
        <f>IF(COUNTA($D51)=1,$E51*INDEX(肥料成分!J$4:J$105,MATCH($D51,肥料成分!$B$4:$B$105,FALSE))," ")</f>
        <v xml:space="preserve"> </v>
      </c>
    </row>
    <row r="52" spans="2:11">
      <c r="B52" s="12"/>
      <c r="C52" s="21"/>
      <c r="D52" s="30"/>
      <c r="E52" s="38"/>
      <c r="F52" s="43" t="str">
        <f>IF(COUNTA($D52)=1,$E52*INDEX(肥料成分!C$4:C$105,MATCH($D52,肥料成分!$B$4:$B$105,FALSE))*0.01," ")</f>
        <v xml:space="preserve"> </v>
      </c>
      <c r="G52" s="43" t="str">
        <f>IF(COUNTA($D52)=1,$E52*INDEX(肥料成分!D$4:D$105,MATCH($D52,肥料成分!$B$4:$B$105,FALSE))*0.01," ")</f>
        <v xml:space="preserve"> </v>
      </c>
      <c r="H52" s="43" t="str">
        <f>IF(COUNTA($D52)=1,$E52*INDEX(肥料成分!E$4:E$105,MATCH($D52,肥料成分!$B$4:$B$105,FALSE))*0.01," ")</f>
        <v xml:space="preserve"> </v>
      </c>
      <c r="I52" s="43" t="str">
        <f>IF(COUNTA($D52)=1,$E52*INDEX(肥料成分!F$4:F$105,MATCH($D52,肥料成分!$B$4:$B$105,FALSE))*0.01," ")</f>
        <v xml:space="preserve"> </v>
      </c>
      <c r="J52" s="43" t="str">
        <f>IF(COUNTA($D52)=1,$E52*INDEX(肥料成分!G$4:G$105,MATCH($D52,肥料成分!$B$4:$B$105,FALSE))*0.01," ")</f>
        <v xml:space="preserve"> </v>
      </c>
      <c r="K52" s="53" t="str">
        <f>IF(COUNTA($D52)=1,$E52*INDEX(肥料成分!J$4:J$105,MATCH($D52,肥料成分!$B$4:$B$105,FALSE))," ")</f>
        <v xml:space="preserve"> </v>
      </c>
    </row>
    <row r="53" spans="2:11" ht="13.95">
      <c r="B53" s="10"/>
      <c r="C53" s="22"/>
      <c r="D53" s="31"/>
      <c r="E53" s="39"/>
      <c r="F53" s="44" t="str">
        <f>IF(COUNTA($D53)=1,$E53*INDEX(肥料成分!C$4:C$105,MATCH($D53,肥料成分!$B$4:$B$105,FALSE))*0.01," ")</f>
        <v xml:space="preserve"> </v>
      </c>
      <c r="G53" s="44" t="str">
        <f>IF(COUNTA($D53)=1,$E53*INDEX(肥料成分!D$4:D$105,MATCH($D53,肥料成分!$B$4:$B$105,FALSE))*0.01," ")</f>
        <v xml:space="preserve"> </v>
      </c>
      <c r="H53" s="44" t="str">
        <f>IF(COUNTA($D53)=1,$E53*INDEX(肥料成分!E$4:E$105,MATCH($D53,肥料成分!$B$4:$B$105,FALSE))*0.01," ")</f>
        <v xml:space="preserve"> </v>
      </c>
      <c r="I53" s="44" t="str">
        <f>IF(COUNTA($D53)=1,$E53*INDEX(肥料成分!F$4:F$105,MATCH($D53,肥料成分!$B$4:$B$105,FALSE))*0.01," ")</f>
        <v xml:space="preserve"> </v>
      </c>
      <c r="J53" s="44" t="str">
        <f>IF(COUNTA($D53)=1,$E53*INDEX(肥料成分!G$4:G$105,MATCH($D53,肥料成分!$B$4:$B$105,FALSE))*0.01," ")</f>
        <v xml:space="preserve"> </v>
      </c>
      <c r="K53" s="54" t="str">
        <f>IF(COUNTA($D53)=1,$E53*INDEX(肥料成分!J$4:J$105,MATCH($D53,肥料成分!$B$4:$B$105,FALSE))," ")</f>
        <v xml:space="preserve"> </v>
      </c>
    </row>
    <row r="54" spans="2:11">
      <c r="B54" s="13" t="s">
        <v>123</v>
      </c>
      <c r="C54" s="23"/>
      <c r="D54" s="32" t="s">
        <v>65</v>
      </c>
      <c r="E54" s="32">
        <f t="shared" ref="E54:K54" si="8">SUM(E55:E59)</f>
        <v>0</v>
      </c>
      <c r="F54" s="45">
        <f t="shared" si="8"/>
        <v>0</v>
      </c>
      <c r="G54" s="45">
        <f t="shared" si="8"/>
        <v>0</v>
      </c>
      <c r="H54" s="45">
        <f t="shared" si="8"/>
        <v>0</v>
      </c>
      <c r="I54" s="45">
        <f t="shared" si="8"/>
        <v>0</v>
      </c>
      <c r="J54" s="45">
        <f t="shared" si="8"/>
        <v>0</v>
      </c>
      <c r="K54" s="55">
        <f t="shared" si="8"/>
        <v>0</v>
      </c>
    </row>
    <row r="55" spans="2:11">
      <c r="B55" s="12"/>
      <c r="C55" s="21"/>
      <c r="D55" s="30"/>
      <c r="E55" s="38"/>
      <c r="F55" s="43" t="str">
        <f>IF(COUNTA($D55)=1,$E55*INDEX(肥料成分!C$4:C$105,MATCH($D55,肥料成分!$B$4:$B$105,FALSE))*0.01," ")</f>
        <v xml:space="preserve"> </v>
      </c>
      <c r="G55" s="43" t="str">
        <f>IF(COUNTA($D55)=1,$E55*INDEX(肥料成分!D$4:D$105,MATCH($D55,肥料成分!$B$4:$B$105,FALSE))*0.01," ")</f>
        <v xml:space="preserve"> </v>
      </c>
      <c r="H55" s="43" t="str">
        <f>IF(COUNTA($D55)=1,$E55*INDEX(肥料成分!E$4:E$105,MATCH($D55,肥料成分!$B$4:$B$105,FALSE))*0.01," ")</f>
        <v xml:space="preserve"> </v>
      </c>
      <c r="I55" s="43" t="str">
        <f>IF(COUNTA($D55)=1,$E55*INDEX(肥料成分!F$4:F$105,MATCH($D55,肥料成分!$B$4:$B$105,FALSE))*0.01," ")</f>
        <v xml:space="preserve"> </v>
      </c>
      <c r="J55" s="43" t="str">
        <f>IF(COUNTA($D55)=1,$E55*INDEX(肥料成分!G$4:G$105,MATCH($D55,肥料成分!$B$4:$B$105,FALSE))*0.01," ")</f>
        <v xml:space="preserve"> </v>
      </c>
      <c r="K55" s="53" t="str">
        <f>IF(COUNTA($D55)=1,$E55*INDEX(肥料成分!J$4:J$105,MATCH($D55,肥料成分!$B$4:$B$105,FALSE))," ")</f>
        <v xml:space="preserve"> </v>
      </c>
    </row>
    <row r="56" spans="2:11">
      <c r="B56" s="12"/>
      <c r="C56" s="21"/>
      <c r="D56" s="30"/>
      <c r="E56" s="38"/>
      <c r="F56" s="43" t="str">
        <f>IF(COUNTA($D56)=1,$E56*INDEX(肥料成分!C$4:C$105,MATCH($D56,肥料成分!$B$4:$B$105,FALSE))*0.01," ")</f>
        <v xml:space="preserve"> </v>
      </c>
      <c r="G56" s="43" t="str">
        <f>IF(COUNTA($D56)=1,$E56*INDEX(肥料成分!D$4:D$105,MATCH($D56,肥料成分!$B$4:$B$105,FALSE))*0.01," ")</f>
        <v xml:space="preserve"> </v>
      </c>
      <c r="H56" s="43" t="str">
        <f>IF(COUNTA($D56)=1,$E56*INDEX(肥料成分!E$4:E$105,MATCH($D56,肥料成分!$B$4:$B$105,FALSE))*0.01," ")</f>
        <v xml:space="preserve"> </v>
      </c>
      <c r="I56" s="43" t="str">
        <f>IF(COUNTA($D56)=1,$E56*INDEX(肥料成分!F$4:F$105,MATCH($D56,肥料成分!$B$4:$B$105,FALSE))*0.01," ")</f>
        <v xml:space="preserve"> </v>
      </c>
      <c r="J56" s="43" t="str">
        <f>IF(COUNTA($D56)=1,$E56*INDEX(肥料成分!G$4:G$105,MATCH($D56,肥料成分!$B$4:$B$105,FALSE))*0.01," ")</f>
        <v xml:space="preserve"> </v>
      </c>
      <c r="K56" s="53" t="str">
        <f>IF(COUNTA($D56)=1,$E56*INDEX(肥料成分!J$4:J$105,MATCH($D56,肥料成分!$B$4:$B$105,FALSE))," ")</f>
        <v xml:space="preserve"> </v>
      </c>
    </row>
    <row r="57" spans="2:11">
      <c r="B57" s="12"/>
      <c r="C57" s="21"/>
      <c r="D57" s="30"/>
      <c r="E57" s="38"/>
      <c r="F57" s="43" t="str">
        <f>IF(COUNTA($D57)=1,$E57*INDEX(肥料成分!C$4:C$105,MATCH($D57,肥料成分!$B$4:$B$105,FALSE))*0.01," ")</f>
        <v xml:space="preserve"> </v>
      </c>
      <c r="G57" s="43" t="str">
        <f>IF(COUNTA($D57)=1,$E57*INDEX(肥料成分!D$4:D$105,MATCH($D57,肥料成分!$B$4:$B$105,FALSE))*0.01," ")</f>
        <v xml:space="preserve"> </v>
      </c>
      <c r="H57" s="43" t="str">
        <f>IF(COUNTA($D57)=1,$E57*INDEX(肥料成分!E$4:E$105,MATCH($D57,肥料成分!$B$4:$B$105,FALSE))*0.01," ")</f>
        <v xml:space="preserve"> </v>
      </c>
      <c r="I57" s="43" t="str">
        <f>IF(COUNTA($D57)=1,$E57*INDEX(肥料成分!F$4:F$105,MATCH($D57,肥料成分!$B$4:$B$105,FALSE))*0.01," ")</f>
        <v xml:space="preserve"> </v>
      </c>
      <c r="J57" s="43" t="str">
        <f>IF(COUNTA($D57)=1,$E57*INDEX(肥料成分!G$4:G$105,MATCH($D57,肥料成分!$B$4:$B$105,FALSE))*0.01," ")</f>
        <v xml:space="preserve"> </v>
      </c>
      <c r="K57" s="53" t="str">
        <f>IF(COUNTA($D57)=1,$E57*INDEX(肥料成分!J$4:J$105,MATCH($D57,肥料成分!$B$4:$B$105,FALSE))," ")</f>
        <v xml:space="preserve"> </v>
      </c>
    </row>
    <row r="58" spans="2:11">
      <c r="B58" s="12"/>
      <c r="C58" s="21"/>
      <c r="D58" s="30"/>
      <c r="E58" s="38"/>
      <c r="F58" s="43" t="str">
        <f>IF(COUNTA($D58)=1,$E58*INDEX(肥料成分!C$4:C$105,MATCH($D58,肥料成分!$B$4:$B$105,FALSE))*0.01," ")</f>
        <v xml:space="preserve"> </v>
      </c>
      <c r="G58" s="43" t="str">
        <f>IF(COUNTA($D58)=1,$E58*INDEX(肥料成分!D$4:D$105,MATCH($D58,肥料成分!$B$4:$B$105,FALSE))*0.01," ")</f>
        <v xml:space="preserve"> </v>
      </c>
      <c r="H58" s="43" t="str">
        <f>IF(COUNTA($D58)=1,$E58*INDEX(肥料成分!E$4:E$105,MATCH($D58,肥料成分!$B$4:$B$105,FALSE))*0.01," ")</f>
        <v xml:space="preserve"> </v>
      </c>
      <c r="I58" s="43" t="str">
        <f>IF(COUNTA($D58)=1,$E58*INDEX(肥料成分!F$4:F$105,MATCH($D58,肥料成分!$B$4:$B$105,FALSE))*0.01," ")</f>
        <v xml:space="preserve"> </v>
      </c>
      <c r="J58" s="43" t="str">
        <f>IF(COUNTA($D58)=1,$E58*INDEX(肥料成分!G$4:G$105,MATCH($D58,肥料成分!$B$4:$B$105,FALSE))*0.01," ")</f>
        <v xml:space="preserve"> </v>
      </c>
      <c r="K58" s="53" t="str">
        <f>IF(COUNTA($D58)=1,$E58*INDEX(肥料成分!J$4:J$105,MATCH($D58,肥料成分!$B$4:$B$105,FALSE))," ")</f>
        <v xml:space="preserve"> </v>
      </c>
    </row>
    <row r="59" spans="2:11" ht="13.95">
      <c r="B59" s="10"/>
      <c r="C59" s="22"/>
      <c r="D59" s="31"/>
      <c r="E59" s="39"/>
      <c r="F59" s="44" t="str">
        <f>IF(COUNTA($D59)=1,$E59*INDEX(肥料成分!C$4:C$105,MATCH($D59,肥料成分!$B$4:$B$105,FALSE))*0.01," ")</f>
        <v xml:space="preserve"> </v>
      </c>
      <c r="G59" s="44" t="str">
        <f>IF(COUNTA($D59)=1,$E59*INDEX(肥料成分!D$4:D$105,MATCH($D59,肥料成分!$B$4:$B$105,FALSE))*0.01," ")</f>
        <v xml:space="preserve"> </v>
      </c>
      <c r="H59" s="44" t="str">
        <f>IF(COUNTA($D59)=1,$E59*INDEX(肥料成分!E$4:E$105,MATCH($D59,肥料成分!$B$4:$B$105,FALSE))*0.01," ")</f>
        <v xml:space="preserve"> </v>
      </c>
      <c r="I59" s="44" t="str">
        <f>IF(COUNTA($D59)=1,$E59*INDEX(肥料成分!F$4:F$105,MATCH($D59,肥料成分!$B$4:$B$105,FALSE))*0.01," ")</f>
        <v xml:space="preserve"> </v>
      </c>
      <c r="J59" s="44" t="str">
        <f>IF(COUNTA($D59)=1,$E59*INDEX(肥料成分!G$4:G$105,MATCH($D59,肥料成分!$B$4:$B$105,FALSE))*0.01," ")</f>
        <v xml:space="preserve"> </v>
      </c>
      <c r="K59" s="54" t="str">
        <f>IF(COUNTA($D59)=1,$E59*INDEX(肥料成分!J$4:J$105,MATCH($D59,肥料成分!$B$4:$B$105,FALSE))," ")</f>
        <v xml:space="preserve"> </v>
      </c>
    </row>
    <row r="102" spans="3:12">
      <c r="E102" s="1" t="s">
        <v>60</v>
      </c>
      <c r="F102" s="1" t="s">
        <v>68</v>
      </c>
      <c r="G102" s="1" t="s">
        <v>71</v>
      </c>
      <c r="H102" s="1" t="s">
        <v>63</v>
      </c>
      <c r="I102" s="1" t="s">
        <v>73</v>
      </c>
      <c r="J102" s="1" t="s">
        <v>30</v>
      </c>
      <c r="K102" s="1" t="s">
        <v>0</v>
      </c>
      <c r="L102" s="1" t="s">
        <v>70</v>
      </c>
    </row>
    <row r="103" spans="3:12">
      <c r="C103" s="24">
        <f>C12</f>
        <v>46063</v>
      </c>
      <c r="E103" s="1">
        <f>IF(C12-C103&lt;0,0,F13*INDEX(肥料成分!N4:N107,MATCH(D13,肥料成分!B4:B107,FALSE)))</f>
        <v>672.00000000000011</v>
      </c>
    </row>
    <row r="104" spans="3:12">
      <c r="C104" s="24">
        <f t="shared" ref="C104:C167" si="9">C103+1</f>
        <v>46064</v>
      </c>
    </row>
    <row r="105" spans="3:12">
      <c r="C105" s="24">
        <f t="shared" si="9"/>
        <v>46065</v>
      </c>
    </row>
    <row r="106" spans="3:12">
      <c r="C106" s="24">
        <f t="shared" si="9"/>
        <v>46066</v>
      </c>
    </row>
    <row r="107" spans="3:12">
      <c r="C107" s="24">
        <f t="shared" si="9"/>
        <v>46067</v>
      </c>
    </row>
    <row r="108" spans="3:12">
      <c r="C108" s="24">
        <f t="shared" si="9"/>
        <v>46068</v>
      </c>
    </row>
    <row r="109" spans="3:12">
      <c r="C109" s="24">
        <f t="shared" si="9"/>
        <v>46069</v>
      </c>
    </row>
    <row r="110" spans="3:12">
      <c r="C110" s="24">
        <f t="shared" si="9"/>
        <v>46070</v>
      </c>
    </row>
    <row r="111" spans="3:12">
      <c r="C111" s="24">
        <f t="shared" si="9"/>
        <v>46071</v>
      </c>
    </row>
    <row r="112" spans="3:12">
      <c r="C112" s="24">
        <f t="shared" si="9"/>
        <v>46072</v>
      </c>
    </row>
    <row r="113" spans="3:3">
      <c r="C113" s="24">
        <f t="shared" si="9"/>
        <v>46073</v>
      </c>
    </row>
    <row r="114" spans="3:3">
      <c r="C114" s="24">
        <f t="shared" si="9"/>
        <v>46074</v>
      </c>
    </row>
    <row r="115" spans="3:3">
      <c r="C115" s="24">
        <f t="shared" si="9"/>
        <v>46075</v>
      </c>
    </row>
    <row r="116" spans="3:3">
      <c r="C116" s="24">
        <f t="shared" si="9"/>
        <v>46076</v>
      </c>
    </row>
    <row r="117" spans="3:3">
      <c r="C117" s="24">
        <f t="shared" si="9"/>
        <v>46077</v>
      </c>
    </row>
    <row r="118" spans="3:3">
      <c r="C118" s="24">
        <f t="shared" si="9"/>
        <v>46078</v>
      </c>
    </row>
    <row r="119" spans="3:3">
      <c r="C119" s="24">
        <f t="shared" si="9"/>
        <v>46079</v>
      </c>
    </row>
    <row r="120" spans="3:3">
      <c r="C120" s="24">
        <f t="shared" si="9"/>
        <v>46080</v>
      </c>
    </row>
    <row r="121" spans="3:3">
      <c r="C121" s="24">
        <f t="shared" si="9"/>
        <v>46081</v>
      </c>
    </row>
    <row r="122" spans="3:3">
      <c r="C122" s="24">
        <f t="shared" si="9"/>
        <v>46082</v>
      </c>
    </row>
    <row r="123" spans="3:3">
      <c r="C123" s="24">
        <f t="shared" si="9"/>
        <v>46083</v>
      </c>
    </row>
    <row r="124" spans="3:3">
      <c r="C124" s="24">
        <f t="shared" si="9"/>
        <v>46084</v>
      </c>
    </row>
    <row r="125" spans="3:3">
      <c r="C125" s="24">
        <f t="shared" si="9"/>
        <v>46085</v>
      </c>
    </row>
    <row r="126" spans="3:3">
      <c r="C126" s="24">
        <f t="shared" si="9"/>
        <v>46086</v>
      </c>
    </row>
    <row r="127" spans="3:3">
      <c r="C127" s="24">
        <f t="shared" si="9"/>
        <v>46087</v>
      </c>
    </row>
    <row r="128" spans="3:3">
      <c r="C128" s="24">
        <f t="shared" si="9"/>
        <v>46088</v>
      </c>
    </row>
    <row r="129" spans="3:3">
      <c r="C129" s="24">
        <f t="shared" si="9"/>
        <v>46089</v>
      </c>
    </row>
    <row r="130" spans="3:3">
      <c r="C130" s="24">
        <f t="shared" si="9"/>
        <v>46090</v>
      </c>
    </row>
    <row r="131" spans="3:3">
      <c r="C131" s="24">
        <f t="shared" si="9"/>
        <v>46091</v>
      </c>
    </row>
    <row r="132" spans="3:3">
      <c r="C132" s="24">
        <f t="shared" si="9"/>
        <v>46092</v>
      </c>
    </row>
    <row r="133" spans="3:3">
      <c r="C133" s="24">
        <f t="shared" si="9"/>
        <v>46093</v>
      </c>
    </row>
    <row r="134" spans="3:3">
      <c r="C134" s="24">
        <f t="shared" si="9"/>
        <v>46094</v>
      </c>
    </row>
    <row r="135" spans="3:3">
      <c r="C135" s="24">
        <f t="shared" si="9"/>
        <v>46095</v>
      </c>
    </row>
    <row r="136" spans="3:3">
      <c r="C136" s="24">
        <f t="shared" si="9"/>
        <v>46096</v>
      </c>
    </row>
    <row r="137" spans="3:3">
      <c r="C137" s="24">
        <f t="shared" si="9"/>
        <v>46097</v>
      </c>
    </row>
    <row r="138" spans="3:3">
      <c r="C138" s="24">
        <f t="shared" si="9"/>
        <v>46098</v>
      </c>
    </row>
    <row r="139" spans="3:3">
      <c r="C139" s="24">
        <f t="shared" si="9"/>
        <v>46099</v>
      </c>
    </row>
    <row r="140" spans="3:3">
      <c r="C140" s="24">
        <f t="shared" si="9"/>
        <v>46100</v>
      </c>
    </row>
    <row r="141" spans="3:3">
      <c r="C141" s="24">
        <f t="shared" si="9"/>
        <v>46101</v>
      </c>
    </row>
    <row r="142" spans="3:3">
      <c r="C142" s="24">
        <f t="shared" si="9"/>
        <v>46102</v>
      </c>
    </row>
    <row r="143" spans="3:3">
      <c r="C143" s="24">
        <f t="shared" si="9"/>
        <v>46103</v>
      </c>
    </row>
    <row r="144" spans="3:3">
      <c r="C144" s="24">
        <f t="shared" si="9"/>
        <v>46104</v>
      </c>
    </row>
    <row r="145" spans="3:3">
      <c r="C145" s="24">
        <f t="shared" si="9"/>
        <v>46105</v>
      </c>
    </row>
    <row r="146" spans="3:3">
      <c r="C146" s="24">
        <f t="shared" si="9"/>
        <v>46106</v>
      </c>
    </row>
    <row r="147" spans="3:3">
      <c r="C147" s="24">
        <f t="shared" si="9"/>
        <v>46107</v>
      </c>
    </row>
    <row r="148" spans="3:3">
      <c r="C148" s="24">
        <f t="shared" si="9"/>
        <v>46108</v>
      </c>
    </row>
    <row r="149" spans="3:3">
      <c r="C149" s="24">
        <f t="shared" si="9"/>
        <v>46109</v>
      </c>
    </row>
    <row r="150" spans="3:3">
      <c r="C150" s="24">
        <f t="shared" si="9"/>
        <v>46110</v>
      </c>
    </row>
    <row r="151" spans="3:3">
      <c r="C151" s="24">
        <f t="shared" si="9"/>
        <v>46111</v>
      </c>
    </row>
    <row r="152" spans="3:3">
      <c r="C152" s="24">
        <f t="shared" si="9"/>
        <v>46112</v>
      </c>
    </row>
    <row r="153" spans="3:3">
      <c r="C153" s="24">
        <f t="shared" si="9"/>
        <v>46113</v>
      </c>
    </row>
    <row r="154" spans="3:3">
      <c r="C154" s="24">
        <f t="shared" si="9"/>
        <v>46114</v>
      </c>
    </row>
    <row r="155" spans="3:3">
      <c r="C155" s="24">
        <f t="shared" si="9"/>
        <v>46115</v>
      </c>
    </row>
    <row r="156" spans="3:3">
      <c r="C156" s="24">
        <f t="shared" si="9"/>
        <v>46116</v>
      </c>
    </row>
    <row r="157" spans="3:3">
      <c r="C157" s="24">
        <f t="shared" si="9"/>
        <v>46117</v>
      </c>
    </row>
    <row r="158" spans="3:3">
      <c r="C158" s="24">
        <f t="shared" si="9"/>
        <v>46118</v>
      </c>
    </row>
    <row r="159" spans="3:3">
      <c r="C159" s="24">
        <f t="shared" si="9"/>
        <v>46119</v>
      </c>
    </row>
    <row r="160" spans="3:3">
      <c r="C160" s="24">
        <f t="shared" si="9"/>
        <v>46120</v>
      </c>
    </row>
    <row r="161" spans="3:3">
      <c r="C161" s="24">
        <f t="shared" si="9"/>
        <v>46121</v>
      </c>
    </row>
    <row r="162" spans="3:3">
      <c r="C162" s="24">
        <f t="shared" si="9"/>
        <v>46122</v>
      </c>
    </row>
    <row r="163" spans="3:3">
      <c r="C163" s="24">
        <f t="shared" si="9"/>
        <v>46123</v>
      </c>
    </row>
    <row r="164" spans="3:3">
      <c r="C164" s="24">
        <f t="shared" si="9"/>
        <v>46124</v>
      </c>
    </row>
    <row r="165" spans="3:3">
      <c r="C165" s="24">
        <f t="shared" si="9"/>
        <v>46125</v>
      </c>
    </row>
    <row r="166" spans="3:3">
      <c r="C166" s="24">
        <f t="shared" si="9"/>
        <v>46126</v>
      </c>
    </row>
    <row r="167" spans="3:3">
      <c r="C167" s="24">
        <f t="shared" si="9"/>
        <v>46127</v>
      </c>
    </row>
    <row r="168" spans="3:3">
      <c r="C168" s="24">
        <f t="shared" ref="C168:C231" si="10">C167+1</f>
        <v>46128</v>
      </c>
    </row>
    <row r="169" spans="3:3">
      <c r="C169" s="24">
        <f t="shared" si="10"/>
        <v>46129</v>
      </c>
    </row>
    <row r="170" spans="3:3">
      <c r="C170" s="24">
        <f t="shared" si="10"/>
        <v>46130</v>
      </c>
    </row>
    <row r="171" spans="3:3">
      <c r="C171" s="24">
        <f t="shared" si="10"/>
        <v>46131</v>
      </c>
    </row>
    <row r="172" spans="3:3">
      <c r="C172" s="24">
        <f t="shared" si="10"/>
        <v>46132</v>
      </c>
    </row>
    <row r="173" spans="3:3">
      <c r="C173" s="24">
        <f t="shared" si="10"/>
        <v>46133</v>
      </c>
    </row>
    <row r="174" spans="3:3">
      <c r="C174" s="24">
        <f t="shared" si="10"/>
        <v>46134</v>
      </c>
    </row>
    <row r="175" spans="3:3">
      <c r="C175" s="24">
        <f t="shared" si="10"/>
        <v>46135</v>
      </c>
    </row>
    <row r="176" spans="3:3">
      <c r="C176" s="24">
        <f t="shared" si="10"/>
        <v>46136</v>
      </c>
    </row>
    <row r="177" spans="3:3">
      <c r="C177" s="24">
        <f t="shared" si="10"/>
        <v>46137</v>
      </c>
    </row>
    <row r="178" spans="3:3">
      <c r="C178" s="24">
        <f t="shared" si="10"/>
        <v>46138</v>
      </c>
    </row>
    <row r="179" spans="3:3">
      <c r="C179" s="24">
        <f t="shared" si="10"/>
        <v>46139</v>
      </c>
    </row>
    <row r="180" spans="3:3">
      <c r="C180" s="24">
        <f t="shared" si="10"/>
        <v>46140</v>
      </c>
    </row>
    <row r="181" spans="3:3">
      <c r="C181" s="24">
        <f t="shared" si="10"/>
        <v>46141</v>
      </c>
    </row>
    <row r="182" spans="3:3">
      <c r="C182" s="24">
        <f t="shared" si="10"/>
        <v>46142</v>
      </c>
    </row>
    <row r="183" spans="3:3">
      <c r="C183" s="24">
        <f t="shared" si="10"/>
        <v>46143</v>
      </c>
    </row>
    <row r="184" spans="3:3">
      <c r="C184" s="24">
        <f t="shared" si="10"/>
        <v>46144</v>
      </c>
    </row>
    <row r="185" spans="3:3">
      <c r="C185" s="24">
        <f t="shared" si="10"/>
        <v>46145</v>
      </c>
    </row>
    <row r="186" spans="3:3">
      <c r="C186" s="24">
        <f t="shared" si="10"/>
        <v>46146</v>
      </c>
    </row>
    <row r="187" spans="3:3">
      <c r="C187" s="24">
        <f t="shared" si="10"/>
        <v>46147</v>
      </c>
    </row>
    <row r="188" spans="3:3">
      <c r="C188" s="24">
        <f t="shared" si="10"/>
        <v>46148</v>
      </c>
    </row>
    <row r="189" spans="3:3">
      <c r="C189" s="24">
        <f t="shared" si="10"/>
        <v>46149</v>
      </c>
    </row>
    <row r="190" spans="3:3">
      <c r="C190" s="24">
        <f t="shared" si="10"/>
        <v>46150</v>
      </c>
    </row>
    <row r="191" spans="3:3">
      <c r="C191" s="24">
        <f t="shared" si="10"/>
        <v>46151</v>
      </c>
    </row>
    <row r="192" spans="3:3">
      <c r="C192" s="24">
        <f t="shared" si="10"/>
        <v>46152</v>
      </c>
    </row>
    <row r="193" spans="3:3">
      <c r="C193" s="24">
        <f t="shared" si="10"/>
        <v>46153</v>
      </c>
    </row>
    <row r="194" spans="3:3">
      <c r="C194" s="24">
        <f t="shared" si="10"/>
        <v>46154</v>
      </c>
    </row>
    <row r="195" spans="3:3">
      <c r="C195" s="24">
        <f t="shared" si="10"/>
        <v>46155</v>
      </c>
    </row>
    <row r="196" spans="3:3">
      <c r="C196" s="24">
        <f t="shared" si="10"/>
        <v>46156</v>
      </c>
    </row>
    <row r="197" spans="3:3">
      <c r="C197" s="24">
        <f t="shared" si="10"/>
        <v>46157</v>
      </c>
    </row>
    <row r="198" spans="3:3">
      <c r="C198" s="24">
        <f t="shared" si="10"/>
        <v>46158</v>
      </c>
    </row>
    <row r="199" spans="3:3">
      <c r="C199" s="24">
        <f t="shared" si="10"/>
        <v>46159</v>
      </c>
    </row>
    <row r="200" spans="3:3">
      <c r="C200" s="24">
        <f t="shared" si="10"/>
        <v>46160</v>
      </c>
    </row>
    <row r="201" spans="3:3">
      <c r="C201" s="24">
        <f t="shared" si="10"/>
        <v>46161</v>
      </c>
    </row>
    <row r="202" spans="3:3">
      <c r="C202" s="24">
        <f t="shared" si="10"/>
        <v>46162</v>
      </c>
    </row>
    <row r="203" spans="3:3">
      <c r="C203" s="24">
        <f t="shared" si="10"/>
        <v>46163</v>
      </c>
    </row>
    <row r="204" spans="3:3">
      <c r="C204" s="24">
        <f t="shared" si="10"/>
        <v>46164</v>
      </c>
    </row>
    <row r="205" spans="3:3">
      <c r="C205" s="24">
        <f t="shared" si="10"/>
        <v>46165</v>
      </c>
    </row>
    <row r="206" spans="3:3">
      <c r="C206" s="24">
        <f t="shared" si="10"/>
        <v>46166</v>
      </c>
    </row>
    <row r="207" spans="3:3">
      <c r="C207" s="24">
        <f t="shared" si="10"/>
        <v>46167</v>
      </c>
    </row>
    <row r="208" spans="3:3">
      <c r="C208" s="24">
        <f t="shared" si="10"/>
        <v>46168</v>
      </c>
    </row>
    <row r="209" spans="3:3">
      <c r="C209" s="24">
        <f t="shared" si="10"/>
        <v>46169</v>
      </c>
    </row>
    <row r="210" spans="3:3">
      <c r="C210" s="24">
        <f t="shared" si="10"/>
        <v>46170</v>
      </c>
    </row>
    <row r="211" spans="3:3">
      <c r="C211" s="24">
        <f t="shared" si="10"/>
        <v>46171</v>
      </c>
    </row>
    <row r="212" spans="3:3">
      <c r="C212" s="24">
        <f t="shared" si="10"/>
        <v>46172</v>
      </c>
    </row>
    <row r="213" spans="3:3">
      <c r="C213" s="24">
        <f t="shared" si="10"/>
        <v>46173</v>
      </c>
    </row>
    <row r="214" spans="3:3">
      <c r="C214" s="24">
        <f t="shared" si="10"/>
        <v>46174</v>
      </c>
    </row>
    <row r="215" spans="3:3">
      <c r="C215" s="24">
        <f t="shared" si="10"/>
        <v>46175</v>
      </c>
    </row>
    <row r="216" spans="3:3">
      <c r="C216" s="24">
        <f t="shared" si="10"/>
        <v>46176</v>
      </c>
    </row>
    <row r="217" spans="3:3">
      <c r="C217" s="24">
        <f t="shared" si="10"/>
        <v>46177</v>
      </c>
    </row>
    <row r="218" spans="3:3">
      <c r="C218" s="24">
        <f t="shared" si="10"/>
        <v>46178</v>
      </c>
    </row>
    <row r="219" spans="3:3">
      <c r="C219" s="24">
        <f t="shared" si="10"/>
        <v>46179</v>
      </c>
    </row>
    <row r="220" spans="3:3">
      <c r="C220" s="24">
        <f t="shared" si="10"/>
        <v>46180</v>
      </c>
    </row>
    <row r="221" spans="3:3">
      <c r="C221" s="24">
        <f t="shared" si="10"/>
        <v>46181</v>
      </c>
    </row>
    <row r="222" spans="3:3">
      <c r="C222" s="24">
        <f t="shared" si="10"/>
        <v>46182</v>
      </c>
    </row>
    <row r="223" spans="3:3">
      <c r="C223" s="24">
        <f t="shared" si="10"/>
        <v>46183</v>
      </c>
    </row>
    <row r="224" spans="3:3">
      <c r="C224" s="24">
        <f t="shared" si="10"/>
        <v>46184</v>
      </c>
    </row>
    <row r="225" spans="3:3">
      <c r="C225" s="24">
        <f t="shared" si="10"/>
        <v>46185</v>
      </c>
    </row>
    <row r="226" spans="3:3">
      <c r="C226" s="24">
        <f t="shared" si="10"/>
        <v>46186</v>
      </c>
    </row>
    <row r="227" spans="3:3">
      <c r="C227" s="24">
        <f t="shared" si="10"/>
        <v>46187</v>
      </c>
    </row>
    <row r="228" spans="3:3">
      <c r="C228" s="24">
        <f t="shared" si="10"/>
        <v>46188</v>
      </c>
    </row>
    <row r="229" spans="3:3">
      <c r="C229" s="24">
        <f t="shared" si="10"/>
        <v>46189</v>
      </c>
    </row>
    <row r="230" spans="3:3">
      <c r="C230" s="24">
        <f t="shared" si="10"/>
        <v>46190</v>
      </c>
    </row>
    <row r="231" spans="3:3">
      <c r="C231" s="24">
        <f t="shared" si="10"/>
        <v>46191</v>
      </c>
    </row>
    <row r="232" spans="3:3">
      <c r="C232" s="24">
        <f t="shared" ref="C232:C295" si="11">C231+1</f>
        <v>46192</v>
      </c>
    </row>
    <row r="233" spans="3:3">
      <c r="C233" s="24">
        <f t="shared" si="11"/>
        <v>46193</v>
      </c>
    </row>
    <row r="234" spans="3:3">
      <c r="C234" s="24">
        <f t="shared" si="11"/>
        <v>46194</v>
      </c>
    </row>
    <row r="235" spans="3:3">
      <c r="C235" s="24">
        <f t="shared" si="11"/>
        <v>46195</v>
      </c>
    </row>
    <row r="236" spans="3:3">
      <c r="C236" s="24">
        <f t="shared" si="11"/>
        <v>46196</v>
      </c>
    </row>
    <row r="237" spans="3:3">
      <c r="C237" s="24">
        <f t="shared" si="11"/>
        <v>46197</v>
      </c>
    </row>
    <row r="238" spans="3:3">
      <c r="C238" s="24">
        <f t="shared" si="11"/>
        <v>46198</v>
      </c>
    </row>
    <row r="239" spans="3:3">
      <c r="C239" s="24">
        <f t="shared" si="11"/>
        <v>46199</v>
      </c>
    </row>
    <row r="240" spans="3:3">
      <c r="C240" s="24">
        <f t="shared" si="11"/>
        <v>46200</v>
      </c>
    </row>
    <row r="241" spans="3:3">
      <c r="C241" s="24">
        <f t="shared" si="11"/>
        <v>46201</v>
      </c>
    </row>
    <row r="242" spans="3:3">
      <c r="C242" s="24">
        <f t="shared" si="11"/>
        <v>46202</v>
      </c>
    </row>
    <row r="243" spans="3:3">
      <c r="C243" s="24">
        <f t="shared" si="11"/>
        <v>46203</v>
      </c>
    </row>
    <row r="244" spans="3:3">
      <c r="C244" s="24">
        <f t="shared" si="11"/>
        <v>46204</v>
      </c>
    </row>
    <row r="245" spans="3:3">
      <c r="C245" s="24">
        <f t="shared" si="11"/>
        <v>46205</v>
      </c>
    </row>
    <row r="246" spans="3:3">
      <c r="C246" s="24">
        <f t="shared" si="11"/>
        <v>46206</v>
      </c>
    </row>
    <row r="247" spans="3:3">
      <c r="C247" s="24">
        <f t="shared" si="11"/>
        <v>46207</v>
      </c>
    </row>
    <row r="248" spans="3:3">
      <c r="C248" s="24">
        <f t="shared" si="11"/>
        <v>46208</v>
      </c>
    </row>
    <row r="249" spans="3:3">
      <c r="C249" s="24">
        <f t="shared" si="11"/>
        <v>46209</v>
      </c>
    </row>
    <row r="250" spans="3:3">
      <c r="C250" s="24">
        <f t="shared" si="11"/>
        <v>46210</v>
      </c>
    </row>
    <row r="251" spans="3:3">
      <c r="C251" s="24">
        <f t="shared" si="11"/>
        <v>46211</v>
      </c>
    </row>
    <row r="252" spans="3:3">
      <c r="C252" s="24">
        <f t="shared" si="11"/>
        <v>46212</v>
      </c>
    </row>
    <row r="253" spans="3:3">
      <c r="C253" s="24">
        <f t="shared" si="11"/>
        <v>46213</v>
      </c>
    </row>
    <row r="254" spans="3:3">
      <c r="C254" s="24">
        <f t="shared" si="11"/>
        <v>46214</v>
      </c>
    </row>
    <row r="255" spans="3:3">
      <c r="C255" s="24">
        <f t="shared" si="11"/>
        <v>46215</v>
      </c>
    </row>
    <row r="256" spans="3:3">
      <c r="C256" s="24">
        <f t="shared" si="11"/>
        <v>46216</v>
      </c>
    </row>
    <row r="257" spans="3:3">
      <c r="C257" s="24">
        <f t="shared" si="11"/>
        <v>46217</v>
      </c>
    </row>
    <row r="258" spans="3:3">
      <c r="C258" s="24">
        <f t="shared" si="11"/>
        <v>46218</v>
      </c>
    </row>
    <row r="259" spans="3:3">
      <c r="C259" s="24">
        <f t="shared" si="11"/>
        <v>46219</v>
      </c>
    </row>
    <row r="260" spans="3:3">
      <c r="C260" s="24">
        <f t="shared" si="11"/>
        <v>46220</v>
      </c>
    </row>
    <row r="261" spans="3:3">
      <c r="C261" s="24">
        <f t="shared" si="11"/>
        <v>46221</v>
      </c>
    </row>
    <row r="262" spans="3:3">
      <c r="C262" s="24">
        <f t="shared" si="11"/>
        <v>46222</v>
      </c>
    </row>
    <row r="263" spans="3:3">
      <c r="C263" s="24">
        <f t="shared" si="11"/>
        <v>46223</v>
      </c>
    </row>
    <row r="264" spans="3:3">
      <c r="C264" s="24">
        <f t="shared" si="11"/>
        <v>46224</v>
      </c>
    </row>
    <row r="265" spans="3:3">
      <c r="C265" s="24">
        <f t="shared" si="11"/>
        <v>46225</v>
      </c>
    </row>
    <row r="266" spans="3:3">
      <c r="C266" s="24">
        <f t="shared" si="11"/>
        <v>46226</v>
      </c>
    </row>
    <row r="267" spans="3:3">
      <c r="C267" s="24">
        <f t="shared" si="11"/>
        <v>46227</v>
      </c>
    </row>
    <row r="268" spans="3:3">
      <c r="C268" s="24">
        <f t="shared" si="11"/>
        <v>46228</v>
      </c>
    </row>
    <row r="269" spans="3:3">
      <c r="C269" s="24">
        <f t="shared" si="11"/>
        <v>46229</v>
      </c>
    </row>
    <row r="270" spans="3:3">
      <c r="C270" s="24">
        <f t="shared" si="11"/>
        <v>46230</v>
      </c>
    </row>
    <row r="271" spans="3:3">
      <c r="C271" s="24">
        <f t="shared" si="11"/>
        <v>46231</v>
      </c>
    </row>
    <row r="272" spans="3:3">
      <c r="C272" s="24">
        <f t="shared" si="11"/>
        <v>46232</v>
      </c>
    </row>
    <row r="273" spans="3:3">
      <c r="C273" s="24">
        <f t="shared" si="11"/>
        <v>46233</v>
      </c>
    </row>
    <row r="274" spans="3:3">
      <c r="C274" s="24">
        <f t="shared" si="11"/>
        <v>46234</v>
      </c>
    </row>
    <row r="275" spans="3:3">
      <c r="C275" s="24">
        <f t="shared" si="11"/>
        <v>46235</v>
      </c>
    </row>
    <row r="276" spans="3:3">
      <c r="C276" s="24">
        <f t="shared" si="11"/>
        <v>46236</v>
      </c>
    </row>
    <row r="277" spans="3:3">
      <c r="C277" s="24">
        <f t="shared" si="11"/>
        <v>46237</v>
      </c>
    </row>
    <row r="278" spans="3:3">
      <c r="C278" s="24">
        <f t="shared" si="11"/>
        <v>46238</v>
      </c>
    </row>
    <row r="279" spans="3:3">
      <c r="C279" s="24">
        <f t="shared" si="11"/>
        <v>46239</v>
      </c>
    </row>
    <row r="280" spans="3:3">
      <c r="C280" s="24">
        <f t="shared" si="11"/>
        <v>46240</v>
      </c>
    </row>
    <row r="281" spans="3:3">
      <c r="C281" s="24">
        <f t="shared" si="11"/>
        <v>46241</v>
      </c>
    </row>
    <row r="282" spans="3:3">
      <c r="C282" s="24">
        <f t="shared" si="11"/>
        <v>46242</v>
      </c>
    </row>
    <row r="283" spans="3:3">
      <c r="C283" s="24">
        <f t="shared" si="11"/>
        <v>46243</v>
      </c>
    </row>
    <row r="284" spans="3:3">
      <c r="C284" s="24">
        <f t="shared" si="11"/>
        <v>46244</v>
      </c>
    </row>
    <row r="285" spans="3:3">
      <c r="C285" s="24">
        <f t="shared" si="11"/>
        <v>46245</v>
      </c>
    </row>
    <row r="286" spans="3:3">
      <c r="C286" s="24">
        <f t="shared" si="11"/>
        <v>46246</v>
      </c>
    </row>
    <row r="287" spans="3:3">
      <c r="C287" s="24">
        <f t="shared" si="11"/>
        <v>46247</v>
      </c>
    </row>
    <row r="288" spans="3:3">
      <c r="C288" s="24">
        <f t="shared" si="11"/>
        <v>46248</v>
      </c>
    </row>
    <row r="289" spans="3:3">
      <c r="C289" s="24">
        <f t="shared" si="11"/>
        <v>46249</v>
      </c>
    </row>
    <row r="290" spans="3:3">
      <c r="C290" s="24">
        <f t="shared" si="11"/>
        <v>46250</v>
      </c>
    </row>
    <row r="291" spans="3:3">
      <c r="C291" s="24">
        <f t="shared" si="11"/>
        <v>46251</v>
      </c>
    </row>
    <row r="292" spans="3:3">
      <c r="C292" s="24">
        <f t="shared" si="11"/>
        <v>46252</v>
      </c>
    </row>
    <row r="293" spans="3:3">
      <c r="C293" s="24">
        <f t="shared" si="11"/>
        <v>46253</v>
      </c>
    </row>
    <row r="294" spans="3:3">
      <c r="C294" s="24">
        <f t="shared" si="11"/>
        <v>46254</v>
      </c>
    </row>
    <row r="295" spans="3:3">
      <c r="C295" s="24">
        <f t="shared" si="11"/>
        <v>46255</v>
      </c>
    </row>
    <row r="296" spans="3:3">
      <c r="C296" s="24">
        <f t="shared" ref="C296:C359" si="12">C295+1</f>
        <v>46256</v>
      </c>
    </row>
    <row r="297" spans="3:3">
      <c r="C297" s="24">
        <f t="shared" si="12"/>
        <v>46257</v>
      </c>
    </row>
    <row r="298" spans="3:3">
      <c r="C298" s="24">
        <f t="shared" si="12"/>
        <v>46258</v>
      </c>
    </row>
    <row r="299" spans="3:3">
      <c r="C299" s="24">
        <f t="shared" si="12"/>
        <v>46259</v>
      </c>
    </row>
    <row r="300" spans="3:3">
      <c r="C300" s="24">
        <f t="shared" si="12"/>
        <v>46260</v>
      </c>
    </row>
    <row r="301" spans="3:3">
      <c r="C301" s="24">
        <f t="shared" si="12"/>
        <v>46261</v>
      </c>
    </row>
    <row r="302" spans="3:3">
      <c r="C302" s="24">
        <f t="shared" si="12"/>
        <v>46262</v>
      </c>
    </row>
    <row r="303" spans="3:3">
      <c r="C303" s="24">
        <f t="shared" si="12"/>
        <v>46263</v>
      </c>
    </row>
    <row r="304" spans="3:3">
      <c r="C304" s="24">
        <f t="shared" si="12"/>
        <v>46264</v>
      </c>
    </row>
    <row r="305" spans="3:3">
      <c r="C305" s="24">
        <f t="shared" si="12"/>
        <v>46265</v>
      </c>
    </row>
    <row r="306" spans="3:3">
      <c r="C306" s="24">
        <f t="shared" si="12"/>
        <v>46266</v>
      </c>
    </row>
    <row r="307" spans="3:3">
      <c r="C307" s="24">
        <f t="shared" si="12"/>
        <v>46267</v>
      </c>
    </row>
    <row r="308" spans="3:3">
      <c r="C308" s="24">
        <f t="shared" si="12"/>
        <v>46268</v>
      </c>
    </row>
    <row r="309" spans="3:3">
      <c r="C309" s="24">
        <f t="shared" si="12"/>
        <v>46269</v>
      </c>
    </row>
    <row r="310" spans="3:3">
      <c r="C310" s="24">
        <f t="shared" si="12"/>
        <v>46270</v>
      </c>
    </row>
    <row r="311" spans="3:3">
      <c r="C311" s="24">
        <f t="shared" si="12"/>
        <v>46271</v>
      </c>
    </row>
    <row r="312" spans="3:3">
      <c r="C312" s="24">
        <f t="shared" si="12"/>
        <v>46272</v>
      </c>
    </row>
    <row r="313" spans="3:3">
      <c r="C313" s="24">
        <f t="shared" si="12"/>
        <v>46273</v>
      </c>
    </row>
    <row r="314" spans="3:3">
      <c r="C314" s="24">
        <f t="shared" si="12"/>
        <v>46274</v>
      </c>
    </row>
    <row r="315" spans="3:3">
      <c r="C315" s="24">
        <f t="shared" si="12"/>
        <v>46275</v>
      </c>
    </row>
    <row r="316" spans="3:3">
      <c r="C316" s="24">
        <f t="shared" si="12"/>
        <v>46276</v>
      </c>
    </row>
    <row r="317" spans="3:3">
      <c r="C317" s="24">
        <f t="shared" si="12"/>
        <v>46277</v>
      </c>
    </row>
    <row r="318" spans="3:3">
      <c r="C318" s="24">
        <f t="shared" si="12"/>
        <v>46278</v>
      </c>
    </row>
    <row r="319" spans="3:3">
      <c r="C319" s="24">
        <f t="shared" si="12"/>
        <v>46279</v>
      </c>
    </row>
    <row r="320" spans="3:3">
      <c r="C320" s="24">
        <f t="shared" si="12"/>
        <v>46280</v>
      </c>
    </row>
    <row r="321" spans="3:3">
      <c r="C321" s="24">
        <f t="shared" si="12"/>
        <v>46281</v>
      </c>
    </row>
    <row r="322" spans="3:3">
      <c r="C322" s="24">
        <f t="shared" si="12"/>
        <v>46282</v>
      </c>
    </row>
    <row r="323" spans="3:3">
      <c r="C323" s="24">
        <f t="shared" si="12"/>
        <v>46283</v>
      </c>
    </row>
    <row r="324" spans="3:3">
      <c r="C324" s="24">
        <f t="shared" si="12"/>
        <v>46284</v>
      </c>
    </row>
    <row r="325" spans="3:3">
      <c r="C325" s="24">
        <f t="shared" si="12"/>
        <v>46285</v>
      </c>
    </row>
    <row r="326" spans="3:3">
      <c r="C326" s="24">
        <f t="shared" si="12"/>
        <v>46286</v>
      </c>
    </row>
    <row r="327" spans="3:3">
      <c r="C327" s="24">
        <f t="shared" si="12"/>
        <v>46287</v>
      </c>
    </row>
    <row r="328" spans="3:3">
      <c r="C328" s="24">
        <f t="shared" si="12"/>
        <v>46288</v>
      </c>
    </row>
    <row r="329" spans="3:3">
      <c r="C329" s="24">
        <f t="shared" si="12"/>
        <v>46289</v>
      </c>
    </row>
    <row r="330" spans="3:3">
      <c r="C330" s="24">
        <f t="shared" si="12"/>
        <v>46290</v>
      </c>
    </row>
    <row r="331" spans="3:3">
      <c r="C331" s="24">
        <f t="shared" si="12"/>
        <v>46291</v>
      </c>
    </row>
    <row r="332" spans="3:3">
      <c r="C332" s="24">
        <f t="shared" si="12"/>
        <v>46292</v>
      </c>
    </row>
    <row r="333" spans="3:3">
      <c r="C333" s="24">
        <f t="shared" si="12"/>
        <v>46293</v>
      </c>
    </row>
    <row r="334" spans="3:3">
      <c r="C334" s="24">
        <f t="shared" si="12"/>
        <v>46294</v>
      </c>
    </row>
    <row r="335" spans="3:3">
      <c r="C335" s="24">
        <f t="shared" si="12"/>
        <v>46295</v>
      </c>
    </row>
    <row r="336" spans="3:3">
      <c r="C336" s="24">
        <f t="shared" si="12"/>
        <v>46296</v>
      </c>
    </row>
    <row r="337" spans="3:3">
      <c r="C337" s="24">
        <f t="shared" si="12"/>
        <v>46297</v>
      </c>
    </row>
    <row r="338" spans="3:3">
      <c r="C338" s="24">
        <f t="shared" si="12"/>
        <v>46298</v>
      </c>
    </row>
    <row r="339" spans="3:3">
      <c r="C339" s="24">
        <f t="shared" si="12"/>
        <v>46299</v>
      </c>
    </row>
    <row r="340" spans="3:3">
      <c r="C340" s="24">
        <f t="shared" si="12"/>
        <v>46300</v>
      </c>
    </row>
    <row r="341" spans="3:3">
      <c r="C341" s="24">
        <f t="shared" si="12"/>
        <v>46301</v>
      </c>
    </row>
    <row r="342" spans="3:3">
      <c r="C342" s="24">
        <f t="shared" si="12"/>
        <v>46302</v>
      </c>
    </row>
    <row r="343" spans="3:3">
      <c r="C343" s="24">
        <f t="shared" si="12"/>
        <v>46303</v>
      </c>
    </row>
    <row r="344" spans="3:3">
      <c r="C344" s="24">
        <f t="shared" si="12"/>
        <v>46304</v>
      </c>
    </row>
    <row r="345" spans="3:3">
      <c r="C345" s="24">
        <f t="shared" si="12"/>
        <v>46305</v>
      </c>
    </row>
    <row r="346" spans="3:3">
      <c r="C346" s="24">
        <f t="shared" si="12"/>
        <v>46306</v>
      </c>
    </row>
    <row r="347" spans="3:3">
      <c r="C347" s="24">
        <f t="shared" si="12"/>
        <v>46307</v>
      </c>
    </row>
    <row r="348" spans="3:3">
      <c r="C348" s="24">
        <f t="shared" si="12"/>
        <v>46308</v>
      </c>
    </row>
    <row r="349" spans="3:3">
      <c r="C349" s="24">
        <f t="shared" si="12"/>
        <v>46309</v>
      </c>
    </row>
    <row r="350" spans="3:3">
      <c r="C350" s="24">
        <f t="shared" si="12"/>
        <v>46310</v>
      </c>
    </row>
    <row r="351" spans="3:3">
      <c r="C351" s="24">
        <f t="shared" si="12"/>
        <v>46311</v>
      </c>
    </row>
    <row r="352" spans="3:3">
      <c r="C352" s="24">
        <f t="shared" si="12"/>
        <v>46312</v>
      </c>
    </row>
    <row r="353" spans="3:3">
      <c r="C353" s="24">
        <f t="shared" si="12"/>
        <v>46313</v>
      </c>
    </row>
    <row r="354" spans="3:3">
      <c r="C354" s="24">
        <f t="shared" si="12"/>
        <v>46314</v>
      </c>
    </row>
    <row r="355" spans="3:3">
      <c r="C355" s="24">
        <f t="shared" si="12"/>
        <v>46315</v>
      </c>
    </row>
    <row r="356" spans="3:3">
      <c r="C356" s="24">
        <f t="shared" si="12"/>
        <v>46316</v>
      </c>
    </row>
    <row r="357" spans="3:3">
      <c r="C357" s="24">
        <f t="shared" si="12"/>
        <v>46317</v>
      </c>
    </row>
    <row r="358" spans="3:3">
      <c r="C358" s="24">
        <f t="shared" si="12"/>
        <v>46318</v>
      </c>
    </row>
    <row r="359" spans="3:3">
      <c r="C359" s="24">
        <f t="shared" si="12"/>
        <v>46319</v>
      </c>
    </row>
    <row r="360" spans="3:3">
      <c r="C360" s="24">
        <f t="shared" ref="C360:C423" si="13">C359+1</f>
        <v>46320</v>
      </c>
    </row>
    <row r="361" spans="3:3">
      <c r="C361" s="24">
        <f t="shared" si="13"/>
        <v>46321</v>
      </c>
    </row>
    <row r="362" spans="3:3">
      <c r="C362" s="24">
        <f t="shared" si="13"/>
        <v>46322</v>
      </c>
    </row>
    <row r="363" spans="3:3">
      <c r="C363" s="24">
        <f t="shared" si="13"/>
        <v>46323</v>
      </c>
    </row>
    <row r="364" spans="3:3">
      <c r="C364" s="24">
        <f t="shared" si="13"/>
        <v>46324</v>
      </c>
    </row>
    <row r="365" spans="3:3">
      <c r="C365" s="24">
        <f t="shared" si="13"/>
        <v>46325</v>
      </c>
    </row>
    <row r="366" spans="3:3">
      <c r="C366" s="24">
        <f t="shared" si="13"/>
        <v>46326</v>
      </c>
    </row>
    <row r="367" spans="3:3">
      <c r="C367" s="24">
        <f t="shared" si="13"/>
        <v>46327</v>
      </c>
    </row>
    <row r="368" spans="3:3">
      <c r="C368" s="24">
        <f t="shared" si="13"/>
        <v>46328</v>
      </c>
    </row>
    <row r="369" spans="3:3">
      <c r="C369" s="24">
        <f t="shared" si="13"/>
        <v>46329</v>
      </c>
    </row>
    <row r="370" spans="3:3">
      <c r="C370" s="24">
        <f t="shared" si="13"/>
        <v>46330</v>
      </c>
    </row>
    <row r="371" spans="3:3">
      <c r="C371" s="24">
        <f t="shared" si="13"/>
        <v>46331</v>
      </c>
    </row>
    <row r="372" spans="3:3">
      <c r="C372" s="24">
        <f t="shared" si="13"/>
        <v>46332</v>
      </c>
    </row>
    <row r="373" spans="3:3">
      <c r="C373" s="24">
        <f t="shared" si="13"/>
        <v>46333</v>
      </c>
    </row>
    <row r="374" spans="3:3">
      <c r="C374" s="24">
        <f t="shared" si="13"/>
        <v>46334</v>
      </c>
    </row>
    <row r="375" spans="3:3">
      <c r="C375" s="24">
        <f t="shared" si="13"/>
        <v>46335</v>
      </c>
    </row>
    <row r="376" spans="3:3">
      <c r="C376" s="24">
        <f t="shared" si="13"/>
        <v>46336</v>
      </c>
    </row>
    <row r="377" spans="3:3">
      <c r="C377" s="24">
        <f t="shared" si="13"/>
        <v>46337</v>
      </c>
    </row>
    <row r="378" spans="3:3">
      <c r="C378" s="24">
        <f t="shared" si="13"/>
        <v>46338</v>
      </c>
    </row>
    <row r="379" spans="3:3">
      <c r="C379" s="24">
        <f t="shared" si="13"/>
        <v>46339</v>
      </c>
    </row>
    <row r="380" spans="3:3">
      <c r="C380" s="24">
        <f t="shared" si="13"/>
        <v>46340</v>
      </c>
    </row>
    <row r="381" spans="3:3">
      <c r="C381" s="24">
        <f t="shared" si="13"/>
        <v>46341</v>
      </c>
    </row>
    <row r="382" spans="3:3">
      <c r="C382" s="24">
        <f t="shared" si="13"/>
        <v>46342</v>
      </c>
    </row>
    <row r="383" spans="3:3">
      <c r="C383" s="24">
        <f t="shared" si="13"/>
        <v>46343</v>
      </c>
    </row>
    <row r="384" spans="3:3">
      <c r="C384" s="24">
        <f t="shared" si="13"/>
        <v>46344</v>
      </c>
    </row>
    <row r="385" spans="3:3">
      <c r="C385" s="24">
        <f t="shared" si="13"/>
        <v>46345</v>
      </c>
    </row>
    <row r="386" spans="3:3">
      <c r="C386" s="24">
        <f t="shared" si="13"/>
        <v>46346</v>
      </c>
    </row>
    <row r="387" spans="3:3">
      <c r="C387" s="24">
        <f t="shared" si="13"/>
        <v>46347</v>
      </c>
    </row>
    <row r="388" spans="3:3">
      <c r="C388" s="24">
        <f t="shared" si="13"/>
        <v>46348</v>
      </c>
    </row>
    <row r="389" spans="3:3">
      <c r="C389" s="24">
        <f t="shared" si="13"/>
        <v>46349</v>
      </c>
    </row>
    <row r="390" spans="3:3">
      <c r="C390" s="24">
        <f t="shared" si="13"/>
        <v>46350</v>
      </c>
    </row>
    <row r="391" spans="3:3">
      <c r="C391" s="24">
        <f t="shared" si="13"/>
        <v>46351</v>
      </c>
    </row>
    <row r="392" spans="3:3">
      <c r="C392" s="24">
        <f t="shared" si="13"/>
        <v>46352</v>
      </c>
    </row>
    <row r="393" spans="3:3">
      <c r="C393" s="24">
        <f t="shared" si="13"/>
        <v>46353</v>
      </c>
    </row>
    <row r="394" spans="3:3">
      <c r="C394" s="24">
        <f t="shared" si="13"/>
        <v>46354</v>
      </c>
    </row>
    <row r="395" spans="3:3">
      <c r="C395" s="24">
        <f t="shared" si="13"/>
        <v>46355</v>
      </c>
    </row>
    <row r="396" spans="3:3">
      <c r="C396" s="24">
        <f t="shared" si="13"/>
        <v>46356</v>
      </c>
    </row>
    <row r="397" spans="3:3">
      <c r="C397" s="24">
        <f t="shared" si="13"/>
        <v>46357</v>
      </c>
    </row>
    <row r="398" spans="3:3">
      <c r="C398" s="24">
        <f t="shared" si="13"/>
        <v>46358</v>
      </c>
    </row>
    <row r="399" spans="3:3">
      <c r="C399" s="24">
        <f t="shared" si="13"/>
        <v>46359</v>
      </c>
    </row>
    <row r="400" spans="3:3">
      <c r="C400" s="24">
        <f t="shared" si="13"/>
        <v>46360</v>
      </c>
    </row>
    <row r="401" spans="3:3">
      <c r="C401" s="24">
        <f t="shared" si="13"/>
        <v>46361</v>
      </c>
    </row>
    <row r="402" spans="3:3">
      <c r="C402" s="24">
        <f t="shared" si="13"/>
        <v>46362</v>
      </c>
    </row>
    <row r="403" spans="3:3">
      <c r="C403" s="24">
        <f t="shared" si="13"/>
        <v>46363</v>
      </c>
    </row>
    <row r="404" spans="3:3">
      <c r="C404" s="24">
        <f t="shared" si="13"/>
        <v>46364</v>
      </c>
    </row>
    <row r="405" spans="3:3">
      <c r="C405" s="24">
        <f t="shared" si="13"/>
        <v>46365</v>
      </c>
    </row>
    <row r="406" spans="3:3">
      <c r="C406" s="24">
        <f t="shared" si="13"/>
        <v>46366</v>
      </c>
    </row>
    <row r="407" spans="3:3">
      <c r="C407" s="24">
        <f t="shared" si="13"/>
        <v>46367</v>
      </c>
    </row>
    <row r="408" spans="3:3">
      <c r="C408" s="24">
        <f t="shared" si="13"/>
        <v>46368</v>
      </c>
    </row>
    <row r="409" spans="3:3">
      <c r="C409" s="24">
        <f t="shared" si="13"/>
        <v>46369</v>
      </c>
    </row>
    <row r="410" spans="3:3">
      <c r="C410" s="24">
        <f t="shared" si="13"/>
        <v>46370</v>
      </c>
    </row>
    <row r="411" spans="3:3">
      <c r="C411" s="24">
        <f t="shared" si="13"/>
        <v>46371</v>
      </c>
    </row>
    <row r="412" spans="3:3">
      <c r="C412" s="24">
        <f t="shared" si="13"/>
        <v>46372</v>
      </c>
    </row>
    <row r="413" spans="3:3">
      <c r="C413" s="24">
        <f t="shared" si="13"/>
        <v>46373</v>
      </c>
    </row>
    <row r="414" spans="3:3">
      <c r="C414" s="24">
        <f t="shared" si="13"/>
        <v>46374</v>
      </c>
    </row>
    <row r="415" spans="3:3">
      <c r="C415" s="24">
        <f t="shared" si="13"/>
        <v>46375</v>
      </c>
    </row>
    <row r="416" spans="3:3">
      <c r="C416" s="24">
        <f t="shared" si="13"/>
        <v>46376</v>
      </c>
    </row>
    <row r="417" spans="3:3">
      <c r="C417" s="24">
        <f t="shared" si="13"/>
        <v>46377</v>
      </c>
    </row>
    <row r="418" spans="3:3">
      <c r="C418" s="24">
        <f t="shared" si="13"/>
        <v>46378</v>
      </c>
    </row>
    <row r="419" spans="3:3">
      <c r="C419" s="24">
        <f t="shared" si="13"/>
        <v>46379</v>
      </c>
    </row>
    <row r="420" spans="3:3">
      <c r="C420" s="24">
        <f t="shared" si="13"/>
        <v>46380</v>
      </c>
    </row>
    <row r="421" spans="3:3">
      <c r="C421" s="24">
        <f t="shared" si="13"/>
        <v>46381</v>
      </c>
    </row>
    <row r="422" spans="3:3">
      <c r="C422" s="24">
        <f t="shared" si="13"/>
        <v>46382</v>
      </c>
    </row>
    <row r="423" spans="3:3">
      <c r="C423" s="24">
        <f t="shared" si="13"/>
        <v>46383</v>
      </c>
    </row>
    <row r="424" spans="3:3">
      <c r="C424" s="24">
        <f t="shared" ref="C424:C468" si="14">C423+1</f>
        <v>46384</v>
      </c>
    </row>
    <row r="425" spans="3:3">
      <c r="C425" s="24">
        <f t="shared" si="14"/>
        <v>46385</v>
      </c>
    </row>
    <row r="426" spans="3:3">
      <c r="C426" s="24">
        <f t="shared" si="14"/>
        <v>46386</v>
      </c>
    </row>
    <row r="427" spans="3:3">
      <c r="C427" s="24">
        <f t="shared" si="14"/>
        <v>46387</v>
      </c>
    </row>
    <row r="428" spans="3:3">
      <c r="C428" s="24">
        <f t="shared" si="14"/>
        <v>46388</v>
      </c>
    </row>
    <row r="429" spans="3:3">
      <c r="C429" s="24">
        <f t="shared" si="14"/>
        <v>46389</v>
      </c>
    </row>
    <row r="430" spans="3:3">
      <c r="C430" s="24">
        <f t="shared" si="14"/>
        <v>46390</v>
      </c>
    </row>
    <row r="431" spans="3:3">
      <c r="C431" s="24">
        <f t="shared" si="14"/>
        <v>46391</v>
      </c>
    </row>
    <row r="432" spans="3:3">
      <c r="C432" s="24">
        <f t="shared" si="14"/>
        <v>46392</v>
      </c>
    </row>
    <row r="433" spans="3:3">
      <c r="C433" s="24">
        <f t="shared" si="14"/>
        <v>46393</v>
      </c>
    </row>
    <row r="434" spans="3:3">
      <c r="C434" s="24">
        <f t="shared" si="14"/>
        <v>46394</v>
      </c>
    </row>
    <row r="435" spans="3:3">
      <c r="C435" s="24">
        <f t="shared" si="14"/>
        <v>46395</v>
      </c>
    </row>
    <row r="436" spans="3:3">
      <c r="C436" s="24">
        <f t="shared" si="14"/>
        <v>46396</v>
      </c>
    </row>
    <row r="437" spans="3:3">
      <c r="C437" s="24">
        <f t="shared" si="14"/>
        <v>46397</v>
      </c>
    </row>
    <row r="438" spans="3:3">
      <c r="C438" s="24">
        <f t="shared" si="14"/>
        <v>46398</v>
      </c>
    </row>
    <row r="439" spans="3:3">
      <c r="C439" s="24">
        <f t="shared" si="14"/>
        <v>46399</v>
      </c>
    </row>
    <row r="440" spans="3:3">
      <c r="C440" s="24">
        <f t="shared" si="14"/>
        <v>46400</v>
      </c>
    </row>
    <row r="441" spans="3:3">
      <c r="C441" s="24">
        <f t="shared" si="14"/>
        <v>46401</v>
      </c>
    </row>
    <row r="442" spans="3:3">
      <c r="C442" s="24">
        <f t="shared" si="14"/>
        <v>46402</v>
      </c>
    </row>
    <row r="443" spans="3:3">
      <c r="C443" s="24">
        <f t="shared" si="14"/>
        <v>46403</v>
      </c>
    </row>
    <row r="444" spans="3:3">
      <c r="C444" s="24">
        <f t="shared" si="14"/>
        <v>46404</v>
      </c>
    </row>
    <row r="445" spans="3:3">
      <c r="C445" s="24">
        <f t="shared" si="14"/>
        <v>46405</v>
      </c>
    </row>
    <row r="446" spans="3:3">
      <c r="C446" s="24">
        <f t="shared" si="14"/>
        <v>46406</v>
      </c>
    </row>
    <row r="447" spans="3:3">
      <c r="C447" s="24">
        <f t="shared" si="14"/>
        <v>46407</v>
      </c>
    </row>
    <row r="448" spans="3:3">
      <c r="C448" s="24">
        <f t="shared" si="14"/>
        <v>46408</v>
      </c>
    </row>
    <row r="449" spans="3:3">
      <c r="C449" s="24">
        <f t="shared" si="14"/>
        <v>46409</v>
      </c>
    </row>
    <row r="450" spans="3:3">
      <c r="C450" s="24">
        <f t="shared" si="14"/>
        <v>46410</v>
      </c>
    </row>
    <row r="451" spans="3:3">
      <c r="C451" s="24">
        <f t="shared" si="14"/>
        <v>46411</v>
      </c>
    </row>
    <row r="452" spans="3:3">
      <c r="C452" s="24">
        <f t="shared" si="14"/>
        <v>46412</v>
      </c>
    </row>
    <row r="453" spans="3:3">
      <c r="C453" s="24">
        <f t="shared" si="14"/>
        <v>46413</v>
      </c>
    </row>
    <row r="454" spans="3:3">
      <c r="C454" s="24">
        <f t="shared" si="14"/>
        <v>46414</v>
      </c>
    </row>
    <row r="455" spans="3:3">
      <c r="C455" s="24">
        <f t="shared" si="14"/>
        <v>46415</v>
      </c>
    </row>
    <row r="456" spans="3:3">
      <c r="C456" s="24">
        <f t="shared" si="14"/>
        <v>46416</v>
      </c>
    </row>
    <row r="457" spans="3:3">
      <c r="C457" s="24">
        <f t="shared" si="14"/>
        <v>46417</v>
      </c>
    </row>
    <row r="458" spans="3:3">
      <c r="C458" s="24">
        <f t="shared" si="14"/>
        <v>46418</v>
      </c>
    </row>
    <row r="459" spans="3:3">
      <c r="C459" s="24">
        <f t="shared" si="14"/>
        <v>46419</v>
      </c>
    </row>
    <row r="460" spans="3:3">
      <c r="C460" s="24">
        <f t="shared" si="14"/>
        <v>46420</v>
      </c>
    </row>
    <row r="461" spans="3:3">
      <c r="C461" s="24">
        <f t="shared" si="14"/>
        <v>46421</v>
      </c>
    </row>
    <row r="462" spans="3:3">
      <c r="C462" s="24">
        <f t="shared" si="14"/>
        <v>46422</v>
      </c>
    </row>
    <row r="463" spans="3:3">
      <c r="C463" s="24">
        <f t="shared" si="14"/>
        <v>46423</v>
      </c>
    </row>
    <row r="464" spans="3:3">
      <c r="C464" s="24">
        <f t="shared" si="14"/>
        <v>46424</v>
      </c>
    </row>
    <row r="465" spans="3:3">
      <c r="C465" s="24">
        <f t="shared" si="14"/>
        <v>46425</v>
      </c>
    </row>
    <row r="466" spans="3:3">
      <c r="C466" s="24">
        <f t="shared" si="14"/>
        <v>46426</v>
      </c>
    </row>
    <row r="467" spans="3:3">
      <c r="C467" s="24">
        <f t="shared" si="14"/>
        <v>46427</v>
      </c>
    </row>
    <row r="468" spans="3:3">
      <c r="C468" s="24">
        <f t="shared" si="14"/>
        <v>46428</v>
      </c>
    </row>
    <row r="469" spans="3:3">
      <c r="C469" s="24"/>
    </row>
    <row r="470" spans="3:3">
      <c r="C470" s="24"/>
    </row>
    <row r="471" spans="3:3">
      <c r="C471" s="24"/>
    </row>
    <row r="472" spans="3:3">
      <c r="C472" s="24"/>
    </row>
    <row r="473" spans="3:3">
      <c r="C473" s="24"/>
    </row>
    <row r="474" spans="3:3">
      <c r="C474" s="24"/>
    </row>
    <row r="475" spans="3:3">
      <c r="C475" s="24"/>
    </row>
    <row r="476" spans="3:3">
      <c r="C476" s="24"/>
    </row>
    <row r="477" spans="3:3">
      <c r="C477" s="24"/>
    </row>
    <row r="478" spans="3:3">
      <c r="C478" s="24"/>
    </row>
    <row r="479" spans="3:3">
      <c r="C479" s="24"/>
    </row>
    <row r="480" spans="3:3">
      <c r="C480" s="24"/>
    </row>
    <row r="481" spans="3:3">
      <c r="C481" s="24"/>
    </row>
    <row r="482" spans="3:3">
      <c r="C482" s="24"/>
    </row>
    <row r="483" spans="3:3">
      <c r="C483" s="24"/>
    </row>
    <row r="484" spans="3:3">
      <c r="C484" s="24"/>
    </row>
    <row r="485" spans="3:3">
      <c r="C485" s="24"/>
    </row>
    <row r="486" spans="3:3">
      <c r="C486" s="24"/>
    </row>
    <row r="487" spans="3:3">
      <c r="C487" s="24"/>
    </row>
  </sheetData>
  <sheetProtection password="B7DC" sheet="1" objects="1" scenarios="1"/>
  <mergeCells count="30">
    <mergeCell ref="A2:K2"/>
    <mergeCell ref="B3:C3"/>
    <mergeCell ref="E3:K3"/>
    <mergeCell ref="B4:C4"/>
    <mergeCell ref="E4:K4"/>
    <mergeCell ref="B5:C5"/>
    <mergeCell ref="E5:K5"/>
    <mergeCell ref="F9:J9"/>
    <mergeCell ref="B11:D11"/>
    <mergeCell ref="B9:B10"/>
    <mergeCell ref="C9:C10"/>
    <mergeCell ref="D9:D10"/>
    <mergeCell ref="E9:E10"/>
    <mergeCell ref="K9:K10"/>
    <mergeCell ref="B12:B17"/>
    <mergeCell ref="C12:C17"/>
    <mergeCell ref="B18:B23"/>
    <mergeCell ref="C18:C23"/>
    <mergeCell ref="B24:B29"/>
    <mergeCell ref="C24:C29"/>
    <mergeCell ref="B30:B35"/>
    <mergeCell ref="C30:C35"/>
    <mergeCell ref="B36:B41"/>
    <mergeCell ref="C36:C41"/>
    <mergeCell ref="B42:B47"/>
    <mergeCell ref="C42:C47"/>
    <mergeCell ref="B48:B53"/>
    <mergeCell ref="C48:C53"/>
    <mergeCell ref="B54:B59"/>
    <mergeCell ref="C54:C59"/>
  </mergeCells>
  <phoneticPr fontId="1" type="Hiragana"/>
  <pageMargins left="0.7" right="0.7" top="0.75" bottom="0.75" header="0.3" footer="0.3"/>
  <pageSetup paperSize="8" fitToWidth="1" fitToHeight="1" orientation="landscape" usePrinterDefaults="1" cellComments="asDisplayed"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地温!$A$2:$A$11</xm:f>
          </x14:formula1>
          <xm:sqref>D3</xm:sqref>
        </x14:dataValidation>
        <x14:dataValidation type="list" allowBlank="1" showDropDown="0" showInputMessage="1" showErrorMessage="1">
          <x14:formula1>
            <xm:f>肥料成分!$B$4:$B$104</xm:f>
          </x14:formula1>
          <xm:sqref>D55:D59 D43:D47 D31:D35 D19:D23 D13:D17 D25:D29 D37:D41 D49:D53</xm:sqref>
        </x14:dataValidation>
        <x14:dataValidation type="list" allowBlank="1" showDropDown="0" showInputMessage="1" showErrorMessage="1">
          <x14:formula1>
            <xm:f>地温!$A$17:$A$22</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election sqref="A1:XFD1048576"/>
    </sheetView>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216</v>
      </c>
      <c r="B1" s="125"/>
      <c r="C1" s="125"/>
      <c r="D1" s="125"/>
      <c r="E1" s="114">
        <v>1</v>
      </c>
      <c r="F1" s="125" t="s">
        <v>84</v>
      </c>
      <c r="G1" s="125" t="str">
        <f>'★入力と結果'!D19</f>
        <v>東栄魚ぼかし</v>
      </c>
      <c r="H1" s="125"/>
      <c r="I1" s="125" t="s">
        <v>104</v>
      </c>
      <c r="J1" s="126">
        <f>'★入力と結果'!F19</f>
        <v>9.6</v>
      </c>
      <c r="K1" s="125" t="s">
        <v>105</v>
      </c>
      <c r="L1" s="125"/>
      <c r="M1" s="125"/>
      <c r="N1" s="125"/>
      <c r="O1" s="125" t="s">
        <v>109</v>
      </c>
      <c r="P1" s="125">
        <f>'★入力と結果'!D20</f>
        <v>0</v>
      </c>
      <c r="Q1" s="125"/>
      <c r="R1" s="125" t="s">
        <v>104</v>
      </c>
      <c r="S1" s="126" t="str">
        <f>'★入力と結果'!F20</f>
        <v xml:space="preserve"> </v>
      </c>
      <c r="T1" s="125" t="s">
        <v>105</v>
      </c>
      <c r="U1" s="125"/>
      <c r="V1" s="125"/>
      <c r="W1" s="125"/>
      <c r="X1" s="125" t="s">
        <v>50</v>
      </c>
      <c r="Y1" s="126">
        <f>'★入力と結果'!D21</f>
        <v>0</v>
      </c>
      <c r="Z1" s="125"/>
      <c r="AA1" s="125" t="s">
        <v>104</v>
      </c>
      <c r="AB1" s="126" t="str">
        <f>'★入力と結果'!F21</f>
        <v xml:space="preserve"> </v>
      </c>
      <c r="AC1" s="125" t="s">
        <v>105</v>
      </c>
      <c r="AD1" s="125"/>
      <c r="AE1" s="125"/>
      <c r="AF1" s="125"/>
      <c r="AG1" s="125" t="s">
        <v>25</v>
      </c>
      <c r="AH1" s="126">
        <f>'★入力と結果'!D22</f>
        <v>0</v>
      </c>
      <c r="AI1" s="125"/>
      <c r="AJ1" s="125" t="s">
        <v>104</v>
      </c>
      <c r="AK1" s="126" t="str">
        <f>'★入力と結果'!F22</f>
        <v xml:space="preserve"> </v>
      </c>
      <c r="AL1" s="125" t="s">
        <v>105</v>
      </c>
      <c r="AM1" s="125"/>
      <c r="AN1" s="125"/>
      <c r="AO1" s="125"/>
      <c r="AP1" s="125" t="s">
        <v>112</v>
      </c>
      <c r="AQ1" s="126">
        <f>'★入力と結果'!D23</f>
        <v>0</v>
      </c>
      <c r="AR1" s="125"/>
      <c r="AS1" s="125" t="s">
        <v>104</v>
      </c>
      <c r="AT1" s="126" t="str">
        <f>'★入力と結果'!F23</f>
        <v xml:space="preserve"> </v>
      </c>
      <c r="AU1" s="125" t="s">
        <v>105</v>
      </c>
      <c r="AV1" s="125"/>
      <c r="AW1" s="125"/>
      <c r="AX1" s="125"/>
      <c r="AY1" s="125"/>
      <c r="AZ1" s="125"/>
    </row>
    <row r="2" spans="1:52">
      <c r="A2" s="113" t="s">
        <v>209</v>
      </c>
      <c r="C2" s="113">
        <v>2026</v>
      </c>
      <c r="D2" s="114">
        <v>46023</v>
      </c>
      <c r="E2" s="114">
        <f>D2-E1</f>
        <v>46022</v>
      </c>
    </row>
    <row r="3" spans="1:52">
      <c r="A3" s="115">
        <f>'★入力と結果'!C18</f>
        <v>46101</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f>INDEX(肥料成分!$N$4:$N$107,MATCH(G1,肥料成分!$B$4:$B$107,FALSE))</f>
        <v>70</v>
      </c>
      <c r="H4" s="113">
        <f>INDEX(肥料成分!$O$4:$O$107,MATCH(G1,肥料成分!$B$4:$B$107,FALSE))</f>
        <v>3050</v>
      </c>
      <c r="I4" s="113">
        <f>INDEX(肥料成分!$P$4:$P$107,MATCH(G1,肥料成分!$B$4:$B$107,FALSE))</f>
        <v>25800</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79</v>
      </c>
      <c r="B8" s="113">
        <f t="shared" ref="B8:B71" si="0">G8</f>
        <v>1</v>
      </c>
      <c r="C8" s="119">
        <f t="shared" ref="C8:C71" si="1">L8+U8+AD8+AM8+AV8</f>
        <v>0.35926202487103109</v>
      </c>
      <c r="F8" s="115">
        <f>A8</f>
        <v>79</v>
      </c>
      <c r="G8" s="113">
        <v>1</v>
      </c>
      <c r="H8" s="113">
        <f>INDEX(地温!$D$2:$D$366,MATCH(F8,地温!$C$2:$C$366,FALSE))</f>
        <v>11.199549999999999</v>
      </c>
      <c r="I8" s="113">
        <f>H8</f>
        <v>11.199549999999999</v>
      </c>
      <c r="J8" s="116">
        <f t="shared" ref="J8:J71" si="2">I8/G8</f>
        <v>11.199549999999999</v>
      </c>
      <c r="K8" s="119">
        <f t="shared" ref="K8:K71" si="3">$H$4*EXP(-$I$4/(8.31*(J8+273)))</f>
        <v>5.4943750089121481e-002</v>
      </c>
      <c r="L8" s="119">
        <f t="shared" ref="L8:L71" si="4">IF($G$1=0,0,$J$1*$G$4*0.01*(1-EXP(-K8*G8)))</f>
        <v>0.35926202487103109</v>
      </c>
      <c r="O8" s="115">
        <f>F8</f>
        <v>79</v>
      </c>
      <c r="P8" s="113">
        <v>1</v>
      </c>
      <c r="Q8" s="113">
        <f>INDEX(地温!$D$2:$D$366,MATCH(O8,地温!$C$2:$C$366,FALSE))</f>
        <v>11.199549999999999</v>
      </c>
      <c r="R8" s="113">
        <f>Q8</f>
        <v>11.199549999999999</v>
      </c>
      <c r="S8" s="116">
        <f t="shared" ref="S8:S71" si="5">R8/P8</f>
        <v>11.199549999999999</v>
      </c>
      <c r="T8" s="119" t="e">
        <f t="shared" ref="T8:T71" si="6">$Q$4*EXP(-$R$4/(8.31*(S8+273)))</f>
        <v>#N/A</v>
      </c>
      <c r="U8" s="119">
        <f t="shared" ref="U8:U71" si="7">IF($P$1=0,0,$S$1*$P$4*0.01*(1-EXP(-T8*P8)))</f>
        <v>0</v>
      </c>
      <c r="X8" s="115">
        <f>O8</f>
        <v>79</v>
      </c>
      <c r="Y8" s="113">
        <v>1</v>
      </c>
      <c r="Z8" s="113">
        <f>INDEX(地温!$D$2:$D$366,MATCH(X8,地温!$C$2:$C$366,FALSE))</f>
        <v>11.199549999999999</v>
      </c>
      <c r="AA8" s="113">
        <f>Z8</f>
        <v>11.199549999999999</v>
      </c>
      <c r="AB8" s="116">
        <f t="shared" ref="AB8:AB71" si="8">AA8/Y8</f>
        <v>11.199549999999999</v>
      </c>
      <c r="AC8" s="119" t="e">
        <f t="shared" ref="AC8:AC71" si="9">$Z$4*EXP(-$AA$4/(8.31*(AB8+273)))</f>
        <v>#N/A</v>
      </c>
      <c r="AD8" s="119">
        <f t="shared" ref="AD8:AD71" si="10">IF($Y$1=0,0,$AB$1*$Y$4*0.01*(1-EXP(-AC8*Y8)))</f>
        <v>0</v>
      </c>
      <c r="AG8" s="115">
        <f>X8</f>
        <v>79</v>
      </c>
      <c r="AH8" s="113">
        <v>1</v>
      </c>
      <c r="AI8" s="113">
        <f>INDEX(地温!$D$2:$D$366,MATCH(AG8,地温!$C$2:$C$366,FALSE))</f>
        <v>11.199549999999999</v>
      </c>
      <c r="AJ8" s="113">
        <f>AI8</f>
        <v>11.199549999999999</v>
      </c>
      <c r="AK8" s="116">
        <f t="shared" ref="AK8:AK71" si="11">AJ8/AH8</f>
        <v>11.199549999999999</v>
      </c>
      <c r="AL8" s="119" t="e">
        <f t="shared" ref="AL8:AL71" si="12">$AI$4*EXP(-$AJ$4/(8.31*(AK8+273)))</f>
        <v>#N/A</v>
      </c>
      <c r="AM8" s="119">
        <f t="shared" ref="AM8:AM71" si="13">IF($AH$1=0,0,$AK$1*$AH$4*0.01*(1-EXP(-AL8*AH8)))</f>
        <v>0</v>
      </c>
      <c r="AP8" s="115">
        <f>AG8</f>
        <v>79</v>
      </c>
      <c r="AQ8" s="113">
        <v>1</v>
      </c>
      <c r="AR8" s="113">
        <f>INDEX(地温!$D$2:$D$366,MATCH(AP8,地温!$C$2:$C$366,FALSE))</f>
        <v>11.199549999999999</v>
      </c>
      <c r="AS8" s="113">
        <f>AR8</f>
        <v>11.199549999999999</v>
      </c>
      <c r="AT8" s="116">
        <f t="shared" ref="AT8:AT71" si="14">AS8/AQ8</f>
        <v>11.199549999999999</v>
      </c>
      <c r="AU8" s="119" t="e">
        <f t="shared" ref="AU8:AU71" si="15">$AR$4*EXP(-$AS$4/(8.31*(AT8+273)))</f>
        <v>#N/A</v>
      </c>
      <c r="AV8" s="119">
        <f t="shared" ref="AV8:AV71" si="16">IF($AQ$1=0,0,$AT$1*$AQ$4*0.01*(1-EXP(-AU8*AQ8)))</f>
        <v>0</v>
      </c>
    </row>
    <row r="9" spans="1:52">
      <c r="A9" s="115">
        <f t="shared" ref="A9:A72" si="17">A8+1</f>
        <v>80</v>
      </c>
      <c r="B9" s="113">
        <f t="shared" si="0"/>
        <v>2</v>
      </c>
      <c r="C9" s="119">
        <f t="shared" si="1"/>
        <v>0.71288410123271384</v>
      </c>
      <c r="F9" s="115">
        <f t="shared" ref="F9:F72" si="18">F8+1</f>
        <v>80</v>
      </c>
      <c r="G9" s="113">
        <f t="shared" ref="G9:G72" si="19">F9-F$8+1</f>
        <v>2</v>
      </c>
      <c r="H9" s="113">
        <f>INDEX(地温!$D$2:$D$366,MATCH(F9,地温!$C$2:$C$366,FALSE))</f>
        <v>12.258850000000001</v>
      </c>
      <c r="I9" s="113">
        <f t="shared" ref="I9:I72" si="20">I8+H9</f>
        <v>23.458399999999997</v>
      </c>
      <c r="J9" s="116">
        <f t="shared" si="2"/>
        <v>11.729199999999999</v>
      </c>
      <c r="K9" s="119">
        <f t="shared" si="3"/>
        <v>5.6071702450777743e-002</v>
      </c>
      <c r="L9" s="119">
        <f t="shared" si="4"/>
        <v>0.71288410123271384</v>
      </c>
      <c r="O9" s="115">
        <f t="shared" ref="O9:O72" si="21">O8+1</f>
        <v>80</v>
      </c>
      <c r="P9" s="113">
        <f t="shared" ref="P9:P72" si="22">O9-O$8+1</f>
        <v>2</v>
      </c>
      <c r="Q9" s="113">
        <f>INDEX(地温!$D$2:$D$366,MATCH(O9,地温!$C$2:$C$366,FALSE))</f>
        <v>12.258850000000001</v>
      </c>
      <c r="R9" s="113">
        <f t="shared" ref="R9:R72" si="23">R8+Q9</f>
        <v>23.458399999999997</v>
      </c>
      <c r="S9" s="116">
        <f t="shared" si="5"/>
        <v>11.729199999999999</v>
      </c>
      <c r="T9" s="119" t="e">
        <f t="shared" si="6"/>
        <v>#N/A</v>
      </c>
      <c r="U9" s="119">
        <f t="shared" si="7"/>
        <v>0</v>
      </c>
      <c r="X9" s="115">
        <f t="shared" ref="X9:X72" si="24">X8+1</f>
        <v>80</v>
      </c>
      <c r="Y9" s="113">
        <f t="shared" ref="Y9:Y72" si="25">X9-X$8+1</f>
        <v>2</v>
      </c>
      <c r="Z9" s="113">
        <f>INDEX(地温!$D$2:$D$366,MATCH(X9,地温!$C$2:$C$366,FALSE))</f>
        <v>12.258850000000001</v>
      </c>
      <c r="AA9" s="113">
        <f t="shared" ref="AA9:AA72" si="26">AA8+Z9</f>
        <v>23.458399999999997</v>
      </c>
      <c r="AB9" s="116">
        <f t="shared" si="8"/>
        <v>11.729199999999999</v>
      </c>
      <c r="AC9" s="119" t="e">
        <f t="shared" si="9"/>
        <v>#N/A</v>
      </c>
      <c r="AD9" s="119">
        <f t="shared" si="10"/>
        <v>0</v>
      </c>
      <c r="AG9" s="115">
        <f t="shared" ref="AG9:AG72" si="27">AG8+1</f>
        <v>80</v>
      </c>
      <c r="AH9" s="113">
        <f t="shared" ref="AH9:AH72" si="28">AG9-AG$8+1</f>
        <v>2</v>
      </c>
      <c r="AI9" s="113">
        <f>INDEX(地温!$D$2:$D$366,MATCH(AG9,地温!$C$2:$C$366,FALSE))</f>
        <v>12.258850000000001</v>
      </c>
      <c r="AJ9" s="113">
        <f t="shared" ref="AJ9:AJ72" si="29">AJ8+AI9</f>
        <v>23.458399999999997</v>
      </c>
      <c r="AK9" s="116">
        <f t="shared" si="11"/>
        <v>11.729199999999999</v>
      </c>
      <c r="AL9" s="119" t="e">
        <f t="shared" si="12"/>
        <v>#N/A</v>
      </c>
      <c r="AM9" s="119">
        <f t="shared" si="13"/>
        <v>0</v>
      </c>
      <c r="AP9" s="115">
        <f t="shared" ref="AP9:AP72" si="30">AP8+1</f>
        <v>80</v>
      </c>
      <c r="AQ9" s="113">
        <f t="shared" ref="AQ9:AQ72" si="31">AP9-AP$8+1</f>
        <v>2</v>
      </c>
      <c r="AR9" s="113">
        <f>INDEX(地温!$D$2:$D$366,MATCH(AP9,地温!$C$2:$C$366,FALSE))</f>
        <v>12.258850000000001</v>
      </c>
      <c r="AS9" s="113">
        <f t="shared" ref="AS9:AS72" si="32">AS8+AR9</f>
        <v>23.458399999999997</v>
      </c>
      <c r="AT9" s="116">
        <f t="shared" si="14"/>
        <v>11.729199999999999</v>
      </c>
      <c r="AU9" s="119" t="e">
        <f t="shared" si="15"/>
        <v>#N/A</v>
      </c>
      <c r="AV9" s="119">
        <f t="shared" si="16"/>
        <v>0</v>
      </c>
    </row>
    <row r="10" spans="1:52">
      <c r="A10" s="115">
        <f t="shared" si="17"/>
        <v>81</v>
      </c>
      <c r="B10" s="113">
        <f t="shared" si="0"/>
        <v>3</v>
      </c>
      <c r="C10" s="119">
        <f t="shared" si="1"/>
        <v>1.0388789588498277</v>
      </c>
      <c r="F10" s="115">
        <f t="shared" si="18"/>
        <v>81</v>
      </c>
      <c r="G10" s="113">
        <f t="shared" si="19"/>
        <v>3</v>
      </c>
      <c r="H10" s="113">
        <f>INDEX(地温!$D$2:$D$366,MATCH(F10,地温!$C$2:$C$366,FALSE))</f>
        <v>11.600799999999998</v>
      </c>
      <c r="I10" s="113">
        <f t="shared" si="20"/>
        <v>35.059199999999997</v>
      </c>
      <c r="J10" s="116">
        <f t="shared" si="2"/>
        <v>11.686399999999999</v>
      </c>
      <c r="K10" s="119">
        <f t="shared" si="3"/>
        <v>5.5979858292168498e-002</v>
      </c>
      <c r="L10" s="119">
        <f t="shared" si="4"/>
        <v>1.0388789588498277</v>
      </c>
      <c r="O10" s="115">
        <f t="shared" si="21"/>
        <v>81</v>
      </c>
      <c r="P10" s="113">
        <f t="shared" si="22"/>
        <v>3</v>
      </c>
      <c r="Q10" s="113">
        <f>INDEX(地温!$D$2:$D$366,MATCH(O10,地温!$C$2:$C$366,FALSE))</f>
        <v>11.600799999999998</v>
      </c>
      <c r="R10" s="113">
        <f t="shared" si="23"/>
        <v>35.059199999999997</v>
      </c>
      <c r="S10" s="116">
        <f t="shared" si="5"/>
        <v>11.686399999999999</v>
      </c>
      <c r="T10" s="119" t="e">
        <f t="shared" si="6"/>
        <v>#N/A</v>
      </c>
      <c r="U10" s="119">
        <f t="shared" si="7"/>
        <v>0</v>
      </c>
      <c r="X10" s="115">
        <f t="shared" si="24"/>
        <v>81</v>
      </c>
      <c r="Y10" s="113">
        <f t="shared" si="25"/>
        <v>3</v>
      </c>
      <c r="Z10" s="113">
        <f>INDEX(地温!$D$2:$D$366,MATCH(X10,地温!$C$2:$C$366,FALSE))</f>
        <v>11.600799999999998</v>
      </c>
      <c r="AA10" s="113">
        <f t="shared" si="26"/>
        <v>35.059199999999997</v>
      </c>
      <c r="AB10" s="116">
        <f t="shared" si="8"/>
        <v>11.686399999999999</v>
      </c>
      <c r="AC10" s="119" t="e">
        <f t="shared" si="9"/>
        <v>#N/A</v>
      </c>
      <c r="AD10" s="119">
        <f t="shared" si="10"/>
        <v>0</v>
      </c>
      <c r="AG10" s="115">
        <f t="shared" si="27"/>
        <v>81</v>
      </c>
      <c r="AH10" s="113">
        <f t="shared" si="28"/>
        <v>3</v>
      </c>
      <c r="AI10" s="113">
        <f>INDEX(地温!$D$2:$D$366,MATCH(AG10,地温!$C$2:$C$366,FALSE))</f>
        <v>11.600799999999998</v>
      </c>
      <c r="AJ10" s="113">
        <f t="shared" si="29"/>
        <v>35.059199999999997</v>
      </c>
      <c r="AK10" s="116">
        <f t="shared" si="11"/>
        <v>11.686399999999999</v>
      </c>
      <c r="AL10" s="119" t="e">
        <f t="shared" si="12"/>
        <v>#N/A</v>
      </c>
      <c r="AM10" s="119">
        <f t="shared" si="13"/>
        <v>0</v>
      </c>
      <c r="AP10" s="115">
        <f t="shared" si="30"/>
        <v>81</v>
      </c>
      <c r="AQ10" s="113">
        <f t="shared" si="31"/>
        <v>3</v>
      </c>
      <c r="AR10" s="113">
        <f>INDEX(地温!$D$2:$D$366,MATCH(AP10,地温!$C$2:$C$366,FALSE))</f>
        <v>11.600799999999998</v>
      </c>
      <c r="AS10" s="113">
        <f t="shared" si="32"/>
        <v>35.059199999999997</v>
      </c>
      <c r="AT10" s="116">
        <f t="shared" si="14"/>
        <v>11.686399999999999</v>
      </c>
      <c r="AU10" s="119" t="e">
        <f t="shared" si="15"/>
        <v>#N/A</v>
      </c>
      <c r="AV10" s="119">
        <f t="shared" si="16"/>
        <v>0</v>
      </c>
    </row>
    <row r="11" spans="1:52">
      <c r="A11" s="115">
        <f t="shared" si="17"/>
        <v>82</v>
      </c>
      <c r="B11" s="113">
        <f t="shared" si="0"/>
        <v>4</v>
      </c>
      <c r="C11" s="119">
        <f t="shared" si="1"/>
        <v>1.3510682065623811</v>
      </c>
      <c r="F11" s="115">
        <f t="shared" si="18"/>
        <v>82</v>
      </c>
      <c r="G11" s="113">
        <f t="shared" si="19"/>
        <v>4</v>
      </c>
      <c r="H11" s="113">
        <f>INDEX(地温!$D$2:$D$366,MATCH(F11,地温!$C$2:$C$366,FALSE))</f>
        <v>11.937850000000001</v>
      </c>
      <c r="I11" s="113">
        <f t="shared" si="20"/>
        <v>46.997050000000002</v>
      </c>
      <c r="J11" s="116">
        <f t="shared" si="2"/>
        <v>11.7492625</v>
      </c>
      <c r="K11" s="119">
        <f t="shared" si="3"/>
        <v>5.6114796737319381e-002</v>
      </c>
      <c r="L11" s="119">
        <f t="shared" si="4"/>
        <v>1.3510682065623811</v>
      </c>
      <c r="O11" s="115">
        <f t="shared" si="21"/>
        <v>82</v>
      </c>
      <c r="P11" s="113">
        <f t="shared" si="22"/>
        <v>4</v>
      </c>
      <c r="Q11" s="113">
        <f>INDEX(地温!$D$2:$D$366,MATCH(O11,地温!$C$2:$C$366,FALSE))</f>
        <v>11.937850000000001</v>
      </c>
      <c r="R11" s="113">
        <f t="shared" si="23"/>
        <v>46.997050000000002</v>
      </c>
      <c r="S11" s="116">
        <f t="shared" si="5"/>
        <v>11.7492625</v>
      </c>
      <c r="T11" s="119" t="e">
        <f t="shared" si="6"/>
        <v>#N/A</v>
      </c>
      <c r="U11" s="119">
        <f t="shared" si="7"/>
        <v>0</v>
      </c>
      <c r="X11" s="115">
        <f t="shared" si="24"/>
        <v>82</v>
      </c>
      <c r="Y11" s="113">
        <f t="shared" si="25"/>
        <v>4</v>
      </c>
      <c r="Z11" s="113">
        <f>INDEX(地温!$D$2:$D$366,MATCH(X11,地温!$C$2:$C$366,FALSE))</f>
        <v>11.937850000000001</v>
      </c>
      <c r="AA11" s="113">
        <f t="shared" si="26"/>
        <v>46.997050000000002</v>
      </c>
      <c r="AB11" s="116">
        <f t="shared" si="8"/>
        <v>11.7492625</v>
      </c>
      <c r="AC11" s="119" t="e">
        <f t="shared" si="9"/>
        <v>#N/A</v>
      </c>
      <c r="AD11" s="119">
        <f t="shared" si="10"/>
        <v>0</v>
      </c>
      <c r="AG11" s="115">
        <f t="shared" si="27"/>
        <v>82</v>
      </c>
      <c r="AH11" s="113">
        <f t="shared" si="28"/>
        <v>4</v>
      </c>
      <c r="AI11" s="113">
        <f>INDEX(地温!$D$2:$D$366,MATCH(AG11,地温!$C$2:$C$366,FALSE))</f>
        <v>11.937850000000001</v>
      </c>
      <c r="AJ11" s="113">
        <f t="shared" si="29"/>
        <v>46.997050000000002</v>
      </c>
      <c r="AK11" s="116">
        <f t="shared" si="11"/>
        <v>11.7492625</v>
      </c>
      <c r="AL11" s="119" t="e">
        <f t="shared" si="12"/>
        <v>#N/A</v>
      </c>
      <c r="AM11" s="119">
        <f t="shared" si="13"/>
        <v>0</v>
      </c>
      <c r="AP11" s="115">
        <f t="shared" si="30"/>
        <v>82</v>
      </c>
      <c r="AQ11" s="113">
        <f t="shared" si="31"/>
        <v>4</v>
      </c>
      <c r="AR11" s="113">
        <f>INDEX(地温!$D$2:$D$366,MATCH(AP11,地温!$C$2:$C$366,FALSE))</f>
        <v>11.937850000000001</v>
      </c>
      <c r="AS11" s="113">
        <f t="shared" si="32"/>
        <v>46.997050000000002</v>
      </c>
      <c r="AT11" s="116">
        <f t="shared" si="14"/>
        <v>11.7492625</v>
      </c>
      <c r="AU11" s="119" t="e">
        <f t="shared" si="15"/>
        <v>#N/A</v>
      </c>
      <c r="AV11" s="119">
        <f t="shared" si="16"/>
        <v>0</v>
      </c>
    </row>
    <row r="12" spans="1:52">
      <c r="A12" s="115">
        <f t="shared" si="17"/>
        <v>83</v>
      </c>
      <c r="B12" s="113">
        <f t="shared" si="0"/>
        <v>5</v>
      </c>
      <c r="C12" s="119">
        <f t="shared" si="1"/>
        <v>1.6643868876410552</v>
      </c>
      <c r="F12" s="115">
        <f t="shared" si="18"/>
        <v>83</v>
      </c>
      <c r="G12" s="113">
        <f t="shared" si="19"/>
        <v>5</v>
      </c>
      <c r="H12" s="113">
        <f>INDEX(地温!$D$2:$D$366,MATCH(F12,地温!$C$2:$C$366,FALSE))</f>
        <v>13.607050000000001</v>
      </c>
      <c r="I12" s="113">
        <f t="shared" si="20"/>
        <v>60.604100000000003</v>
      </c>
      <c r="J12" s="116">
        <f t="shared" si="2"/>
        <v>12.12082</v>
      </c>
      <c r="K12" s="119">
        <f t="shared" si="3"/>
        <v>5.6917804223394201e-002</v>
      </c>
      <c r="L12" s="119">
        <f t="shared" si="4"/>
        <v>1.6643868876410552</v>
      </c>
      <c r="O12" s="115">
        <f t="shared" si="21"/>
        <v>83</v>
      </c>
      <c r="P12" s="113">
        <f t="shared" si="22"/>
        <v>5</v>
      </c>
      <c r="Q12" s="113">
        <f>INDEX(地温!$D$2:$D$366,MATCH(O12,地温!$C$2:$C$366,FALSE))</f>
        <v>13.607050000000001</v>
      </c>
      <c r="R12" s="113">
        <f t="shared" si="23"/>
        <v>60.604100000000003</v>
      </c>
      <c r="S12" s="116">
        <f t="shared" si="5"/>
        <v>12.12082</v>
      </c>
      <c r="T12" s="119" t="e">
        <f t="shared" si="6"/>
        <v>#N/A</v>
      </c>
      <c r="U12" s="119">
        <f t="shared" si="7"/>
        <v>0</v>
      </c>
      <c r="X12" s="115">
        <f t="shared" si="24"/>
        <v>83</v>
      </c>
      <c r="Y12" s="113">
        <f t="shared" si="25"/>
        <v>5</v>
      </c>
      <c r="Z12" s="113">
        <f>INDEX(地温!$D$2:$D$366,MATCH(X12,地温!$C$2:$C$366,FALSE))</f>
        <v>13.607050000000001</v>
      </c>
      <c r="AA12" s="113">
        <f t="shared" si="26"/>
        <v>60.604100000000003</v>
      </c>
      <c r="AB12" s="116">
        <f t="shared" si="8"/>
        <v>12.12082</v>
      </c>
      <c r="AC12" s="119" t="e">
        <f t="shared" si="9"/>
        <v>#N/A</v>
      </c>
      <c r="AD12" s="119">
        <f t="shared" si="10"/>
        <v>0</v>
      </c>
      <c r="AG12" s="115">
        <f t="shared" si="27"/>
        <v>83</v>
      </c>
      <c r="AH12" s="113">
        <f t="shared" si="28"/>
        <v>5</v>
      </c>
      <c r="AI12" s="113">
        <f>INDEX(地温!$D$2:$D$366,MATCH(AG12,地温!$C$2:$C$366,FALSE))</f>
        <v>13.607050000000001</v>
      </c>
      <c r="AJ12" s="113">
        <f t="shared" si="29"/>
        <v>60.604100000000003</v>
      </c>
      <c r="AK12" s="116">
        <f t="shared" si="11"/>
        <v>12.12082</v>
      </c>
      <c r="AL12" s="119" t="e">
        <f t="shared" si="12"/>
        <v>#N/A</v>
      </c>
      <c r="AM12" s="119">
        <f t="shared" si="13"/>
        <v>0</v>
      </c>
      <c r="AP12" s="115">
        <f t="shared" si="30"/>
        <v>83</v>
      </c>
      <c r="AQ12" s="113">
        <f t="shared" si="31"/>
        <v>5</v>
      </c>
      <c r="AR12" s="113">
        <f>INDEX(地温!$D$2:$D$366,MATCH(AP12,地温!$C$2:$C$366,FALSE))</f>
        <v>13.607050000000001</v>
      </c>
      <c r="AS12" s="113">
        <f t="shared" si="32"/>
        <v>60.604100000000003</v>
      </c>
      <c r="AT12" s="116">
        <f t="shared" si="14"/>
        <v>12.12082</v>
      </c>
      <c r="AU12" s="119" t="e">
        <f t="shared" si="15"/>
        <v>#N/A</v>
      </c>
      <c r="AV12" s="119">
        <f t="shared" si="16"/>
        <v>0</v>
      </c>
    </row>
    <row r="13" spans="1:52">
      <c r="A13" s="115">
        <f t="shared" si="17"/>
        <v>84</v>
      </c>
      <c r="B13" s="113">
        <f t="shared" si="0"/>
        <v>6</v>
      </c>
      <c r="C13" s="119">
        <f t="shared" si="1"/>
        <v>1.9572269128445847</v>
      </c>
      <c r="F13" s="115">
        <f t="shared" si="18"/>
        <v>84</v>
      </c>
      <c r="G13" s="113">
        <f t="shared" si="19"/>
        <v>6</v>
      </c>
      <c r="H13" s="113">
        <f>INDEX(地温!$D$2:$D$366,MATCH(F13,地温!$C$2:$C$366,FALSE))</f>
        <v>13.382350000000001</v>
      </c>
      <c r="I13" s="113">
        <f t="shared" si="20"/>
        <v>73.986450000000005</v>
      </c>
      <c r="J13" s="116">
        <f t="shared" si="2"/>
        <v>12.331075</v>
      </c>
      <c r="K13" s="119">
        <f t="shared" si="3"/>
        <v>5.7376345765197241e-002</v>
      </c>
      <c r="L13" s="119">
        <f t="shared" si="4"/>
        <v>1.9572269128445847</v>
      </c>
      <c r="O13" s="115">
        <f t="shared" si="21"/>
        <v>84</v>
      </c>
      <c r="P13" s="113">
        <f t="shared" si="22"/>
        <v>6</v>
      </c>
      <c r="Q13" s="113">
        <f>INDEX(地温!$D$2:$D$366,MATCH(O13,地温!$C$2:$C$366,FALSE))</f>
        <v>13.382350000000001</v>
      </c>
      <c r="R13" s="113">
        <f t="shared" si="23"/>
        <v>73.986450000000005</v>
      </c>
      <c r="S13" s="116">
        <f t="shared" si="5"/>
        <v>12.331075</v>
      </c>
      <c r="T13" s="119" t="e">
        <f t="shared" si="6"/>
        <v>#N/A</v>
      </c>
      <c r="U13" s="119">
        <f t="shared" si="7"/>
        <v>0</v>
      </c>
      <c r="X13" s="115">
        <f t="shared" si="24"/>
        <v>84</v>
      </c>
      <c r="Y13" s="113">
        <f t="shared" si="25"/>
        <v>6</v>
      </c>
      <c r="Z13" s="113">
        <f>INDEX(地温!$D$2:$D$366,MATCH(X13,地温!$C$2:$C$366,FALSE))</f>
        <v>13.382350000000001</v>
      </c>
      <c r="AA13" s="113">
        <f t="shared" si="26"/>
        <v>73.986450000000005</v>
      </c>
      <c r="AB13" s="116">
        <f t="shared" si="8"/>
        <v>12.331075</v>
      </c>
      <c r="AC13" s="119" t="e">
        <f t="shared" si="9"/>
        <v>#N/A</v>
      </c>
      <c r="AD13" s="119">
        <f t="shared" si="10"/>
        <v>0</v>
      </c>
      <c r="AG13" s="115">
        <f t="shared" si="27"/>
        <v>84</v>
      </c>
      <c r="AH13" s="113">
        <f t="shared" si="28"/>
        <v>6</v>
      </c>
      <c r="AI13" s="113">
        <f>INDEX(地温!$D$2:$D$366,MATCH(AG13,地温!$C$2:$C$366,FALSE))</f>
        <v>13.382350000000001</v>
      </c>
      <c r="AJ13" s="113">
        <f t="shared" si="29"/>
        <v>73.986450000000005</v>
      </c>
      <c r="AK13" s="116">
        <f t="shared" si="11"/>
        <v>12.331075</v>
      </c>
      <c r="AL13" s="119" t="e">
        <f t="shared" si="12"/>
        <v>#N/A</v>
      </c>
      <c r="AM13" s="119">
        <f t="shared" si="13"/>
        <v>0</v>
      </c>
      <c r="AP13" s="115">
        <f t="shared" si="30"/>
        <v>84</v>
      </c>
      <c r="AQ13" s="113">
        <f t="shared" si="31"/>
        <v>6</v>
      </c>
      <c r="AR13" s="113">
        <f>INDEX(地温!$D$2:$D$366,MATCH(AP13,地温!$C$2:$C$366,FALSE))</f>
        <v>13.382350000000001</v>
      </c>
      <c r="AS13" s="113">
        <f t="shared" si="32"/>
        <v>73.986450000000005</v>
      </c>
      <c r="AT13" s="116">
        <f t="shared" si="14"/>
        <v>12.331075</v>
      </c>
      <c r="AU13" s="119" t="e">
        <f t="shared" si="15"/>
        <v>#N/A</v>
      </c>
      <c r="AV13" s="119">
        <f t="shared" si="16"/>
        <v>0</v>
      </c>
    </row>
    <row r="14" spans="1:52">
      <c r="A14" s="115">
        <f t="shared" si="17"/>
        <v>85</v>
      </c>
      <c r="B14" s="113">
        <f t="shared" si="0"/>
        <v>7</v>
      </c>
      <c r="C14" s="119">
        <f t="shared" si="1"/>
        <v>2.2445752024255263</v>
      </c>
      <c r="F14" s="115">
        <f t="shared" si="18"/>
        <v>85</v>
      </c>
      <c r="G14" s="113">
        <f t="shared" si="19"/>
        <v>7</v>
      </c>
      <c r="H14" s="113">
        <f>INDEX(地温!$D$2:$D$366,MATCH(F14,地温!$C$2:$C$366,FALSE))</f>
        <v>14.537950000000002</v>
      </c>
      <c r="I14" s="113">
        <f t="shared" si="20"/>
        <v>88.524400000000014</v>
      </c>
      <c r="J14" s="116">
        <f t="shared" si="2"/>
        <v>12.646342857142859</v>
      </c>
      <c r="K14" s="119">
        <f t="shared" si="3"/>
        <v>5.8069554354460221e-002</v>
      </c>
      <c r="L14" s="119">
        <f t="shared" si="4"/>
        <v>2.2445752024255263</v>
      </c>
      <c r="O14" s="115">
        <f t="shared" si="21"/>
        <v>85</v>
      </c>
      <c r="P14" s="113">
        <f t="shared" si="22"/>
        <v>7</v>
      </c>
      <c r="Q14" s="113">
        <f>INDEX(地温!$D$2:$D$366,MATCH(O14,地温!$C$2:$C$366,FALSE))</f>
        <v>14.537950000000002</v>
      </c>
      <c r="R14" s="113">
        <f t="shared" si="23"/>
        <v>88.524400000000014</v>
      </c>
      <c r="S14" s="116">
        <f t="shared" si="5"/>
        <v>12.646342857142859</v>
      </c>
      <c r="T14" s="119" t="e">
        <f t="shared" si="6"/>
        <v>#N/A</v>
      </c>
      <c r="U14" s="119">
        <f t="shared" si="7"/>
        <v>0</v>
      </c>
      <c r="X14" s="115">
        <f t="shared" si="24"/>
        <v>85</v>
      </c>
      <c r="Y14" s="113">
        <f t="shared" si="25"/>
        <v>7</v>
      </c>
      <c r="Z14" s="113">
        <f>INDEX(地温!$D$2:$D$366,MATCH(X14,地温!$C$2:$C$366,FALSE))</f>
        <v>14.537950000000002</v>
      </c>
      <c r="AA14" s="113">
        <f t="shared" si="26"/>
        <v>88.524400000000014</v>
      </c>
      <c r="AB14" s="116">
        <f t="shared" si="8"/>
        <v>12.646342857142859</v>
      </c>
      <c r="AC14" s="119" t="e">
        <f t="shared" si="9"/>
        <v>#N/A</v>
      </c>
      <c r="AD14" s="119">
        <f t="shared" si="10"/>
        <v>0</v>
      </c>
      <c r="AG14" s="115">
        <f t="shared" si="27"/>
        <v>85</v>
      </c>
      <c r="AH14" s="113">
        <f t="shared" si="28"/>
        <v>7</v>
      </c>
      <c r="AI14" s="113">
        <f>INDEX(地温!$D$2:$D$366,MATCH(AG14,地温!$C$2:$C$366,FALSE))</f>
        <v>14.537950000000002</v>
      </c>
      <c r="AJ14" s="113">
        <f t="shared" si="29"/>
        <v>88.524400000000014</v>
      </c>
      <c r="AK14" s="116">
        <f t="shared" si="11"/>
        <v>12.646342857142859</v>
      </c>
      <c r="AL14" s="119" t="e">
        <f t="shared" si="12"/>
        <v>#N/A</v>
      </c>
      <c r="AM14" s="119">
        <f t="shared" si="13"/>
        <v>0</v>
      </c>
      <c r="AP14" s="115">
        <f t="shared" si="30"/>
        <v>85</v>
      </c>
      <c r="AQ14" s="113">
        <f t="shared" si="31"/>
        <v>7</v>
      </c>
      <c r="AR14" s="113">
        <f>INDEX(地温!$D$2:$D$366,MATCH(AP14,地温!$C$2:$C$366,FALSE))</f>
        <v>14.537950000000002</v>
      </c>
      <c r="AS14" s="113">
        <f t="shared" si="32"/>
        <v>88.524400000000014</v>
      </c>
      <c r="AT14" s="116">
        <f t="shared" si="14"/>
        <v>12.646342857142859</v>
      </c>
      <c r="AU14" s="119" t="e">
        <f t="shared" si="15"/>
        <v>#N/A</v>
      </c>
      <c r="AV14" s="119">
        <f t="shared" si="16"/>
        <v>0</v>
      </c>
    </row>
    <row r="15" spans="1:52">
      <c r="A15" s="115">
        <f t="shared" si="17"/>
        <v>86</v>
      </c>
      <c r="B15" s="113">
        <f t="shared" si="0"/>
        <v>8</v>
      </c>
      <c r="C15" s="119">
        <f t="shared" si="1"/>
        <v>2.512784927129323</v>
      </c>
      <c r="F15" s="115">
        <f t="shared" si="18"/>
        <v>86</v>
      </c>
      <c r="G15" s="113">
        <f t="shared" si="19"/>
        <v>8</v>
      </c>
      <c r="H15" s="113">
        <f>INDEX(地温!$D$2:$D$366,MATCH(F15,地温!$C$2:$C$366,FALSE))</f>
        <v>14.329300000000002</v>
      </c>
      <c r="I15" s="113">
        <f t="shared" si="20"/>
        <v>102.85370000000002</v>
      </c>
      <c r="J15" s="116">
        <f t="shared" si="2"/>
        <v>12.856712500000002</v>
      </c>
      <c r="K15" s="119">
        <f t="shared" si="3"/>
        <v>5.8535903576426178e-002</v>
      </c>
      <c r="L15" s="119">
        <f t="shared" si="4"/>
        <v>2.512784927129323</v>
      </c>
      <c r="O15" s="115">
        <f t="shared" si="21"/>
        <v>86</v>
      </c>
      <c r="P15" s="113">
        <f t="shared" si="22"/>
        <v>8</v>
      </c>
      <c r="Q15" s="113">
        <f>INDEX(地温!$D$2:$D$366,MATCH(O15,地温!$C$2:$C$366,FALSE))</f>
        <v>14.329300000000002</v>
      </c>
      <c r="R15" s="113">
        <f t="shared" si="23"/>
        <v>102.85370000000002</v>
      </c>
      <c r="S15" s="116">
        <f t="shared" si="5"/>
        <v>12.856712500000002</v>
      </c>
      <c r="T15" s="119" t="e">
        <f t="shared" si="6"/>
        <v>#N/A</v>
      </c>
      <c r="U15" s="119">
        <f t="shared" si="7"/>
        <v>0</v>
      </c>
      <c r="X15" s="115">
        <f t="shared" si="24"/>
        <v>86</v>
      </c>
      <c r="Y15" s="113">
        <f t="shared" si="25"/>
        <v>8</v>
      </c>
      <c r="Z15" s="113">
        <f>INDEX(地温!$D$2:$D$366,MATCH(X15,地温!$C$2:$C$366,FALSE))</f>
        <v>14.329300000000002</v>
      </c>
      <c r="AA15" s="113">
        <f t="shared" si="26"/>
        <v>102.85370000000002</v>
      </c>
      <c r="AB15" s="116">
        <f t="shared" si="8"/>
        <v>12.856712500000002</v>
      </c>
      <c r="AC15" s="119" t="e">
        <f t="shared" si="9"/>
        <v>#N/A</v>
      </c>
      <c r="AD15" s="119">
        <f t="shared" si="10"/>
        <v>0</v>
      </c>
      <c r="AG15" s="115">
        <f t="shared" si="27"/>
        <v>86</v>
      </c>
      <c r="AH15" s="113">
        <f t="shared" si="28"/>
        <v>8</v>
      </c>
      <c r="AI15" s="113">
        <f>INDEX(地温!$D$2:$D$366,MATCH(AG15,地温!$C$2:$C$366,FALSE))</f>
        <v>14.329300000000002</v>
      </c>
      <c r="AJ15" s="113">
        <f t="shared" si="29"/>
        <v>102.85370000000002</v>
      </c>
      <c r="AK15" s="116">
        <f t="shared" si="11"/>
        <v>12.856712500000002</v>
      </c>
      <c r="AL15" s="119" t="e">
        <f t="shared" si="12"/>
        <v>#N/A</v>
      </c>
      <c r="AM15" s="119">
        <f t="shared" si="13"/>
        <v>0</v>
      </c>
      <c r="AP15" s="115">
        <f t="shared" si="30"/>
        <v>86</v>
      </c>
      <c r="AQ15" s="113">
        <f t="shared" si="31"/>
        <v>8</v>
      </c>
      <c r="AR15" s="113">
        <f>INDEX(地温!$D$2:$D$366,MATCH(AP15,地温!$C$2:$C$366,FALSE))</f>
        <v>14.329300000000002</v>
      </c>
      <c r="AS15" s="113">
        <f t="shared" si="32"/>
        <v>102.85370000000002</v>
      </c>
      <c r="AT15" s="116">
        <f t="shared" si="14"/>
        <v>12.856712500000002</v>
      </c>
      <c r="AU15" s="119" t="e">
        <f t="shared" si="15"/>
        <v>#N/A</v>
      </c>
      <c r="AV15" s="119">
        <f t="shared" si="16"/>
        <v>0</v>
      </c>
    </row>
    <row r="16" spans="1:52">
      <c r="A16" s="115">
        <f t="shared" si="17"/>
        <v>87</v>
      </c>
      <c r="B16" s="113">
        <f t="shared" si="0"/>
        <v>9</v>
      </c>
      <c r="C16" s="119">
        <f t="shared" si="1"/>
        <v>2.7671247831691366</v>
      </c>
      <c r="F16" s="115">
        <f t="shared" si="18"/>
        <v>87</v>
      </c>
      <c r="G16" s="113">
        <f t="shared" si="19"/>
        <v>9</v>
      </c>
      <c r="H16" s="113">
        <f>INDEX(地温!$D$2:$D$366,MATCH(F16,地温!$C$2:$C$366,FALSE))</f>
        <v>14.57005</v>
      </c>
      <c r="I16" s="113">
        <f t="shared" si="20"/>
        <v>117.42375000000001</v>
      </c>
      <c r="J16" s="116">
        <f t="shared" si="2"/>
        <v>13.047083333333335</v>
      </c>
      <c r="K16" s="119">
        <f t="shared" si="3"/>
        <v>5.8960548602196634e-002</v>
      </c>
      <c r="L16" s="119">
        <f t="shared" si="4"/>
        <v>2.7671247831691366</v>
      </c>
      <c r="O16" s="115">
        <f t="shared" si="21"/>
        <v>87</v>
      </c>
      <c r="P16" s="113">
        <f t="shared" si="22"/>
        <v>9</v>
      </c>
      <c r="Q16" s="113">
        <f>INDEX(地温!$D$2:$D$366,MATCH(O16,地温!$C$2:$C$366,FALSE))</f>
        <v>14.57005</v>
      </c>
      <c r="R16" s="113">
        <f t="shared" si="23"/>
        <v>117.42375000000001</v>
      </c>
      <c r="S16" s="116">
        <f t="shared" si="5"/>
        <v>13.047083333333335</v>
      </c>
      <c r="T16" s="119" t="e">
        <f t="shared" si="6"/>
        <v>#N/A</v>
      </c>
      <c r="U16" s="119">
        <f t="shared" si="7"/>
        <v>0</v>
      </c>
      <c r="X16" s="115">
        <f t="shared" si="24"/>
        <v>87</v>
      </c>
      <c r="Y16" s="113">
        <f t="shared" si="25"/>
        <v>9</v>
      </c>
      <c r="Z16" s="113">
        <f>INDEX(地温!$D$2:$D$366,MATCH(X16,地温!$C$2:$C$366,FALSE))</f>
        <v>14.57005</v>
      </c>
      <c r="AA16" s="113">
        <f t="shared" si="26"/>
        <v>117.42375000000001</v>
      </c>
      <c r="AB16" s="116">
        <f t="shared" si="8"/>
        <v>13.047083333333335</v>
      </c>
      <c r="AC16" s="119" t="e">
        <f t="shared" si="9"/>
        <v>#N/A</v>
      </c>
      <c r="AD16" s="119">
        <f t="shared" si="10"/>
        <v>0</v>
      </c>
      <c r="AG16" s="115">
        <f t="shared" si="27"/>
        <v>87</v>
      </c>
      <c r="AH16" s="113">
        <f t="shared" si="28"/>
        <v>9</v>
      </c>
      <c r="AI16" s="113">
        <f>INDEX(地温!$D$2:$D$366,MATCH(AG16,地温!$C$2:$C$366,FALSE))</f>
        <v>14.57005</v>
      </c>
      <c r="AJ16" s="113">
        <f t="shared" si="29"/>
        <v>117.42375000000001</v>
      </c>
      <c r="AK16" s="116">
        <f t="shared" si="11"/>
        <v>13.047083333333335</v>
      </c>
      <c r="AL16" s="119" t="e">
        <f t="shared" si="12"/>
        <v>#N/A</v>
      </c>
      <c r="AM16" s="119">
        <f t="shared" si="13"/>
        <v>0</v>
      </c>
      <c r="AP16" s="115">
        <f t="shared" si="30"/>
        <v>87</v>
      </c>
      <c r="AQ16" s="113">
        <f t="shared" si="31"/>
        <v>9</v>
      </c>
      <c r="AR16" s="113">
        <f>INDEX(地温!$D$2:$D$366,MATCH(AP16,地温!$C$2:$C$366,FALSE))</f>
        <v>14.57005</v>
      </c>
      <c r="AS16" s="113">
        <f t="shared" si="32"/>
        <v>117.42375000000001</v>
      </c>
      <c r="AT16" s="116">
        <f t="shared" si="14"/>
        <v>13.047083333333335</v>
      </c>
      <c r="AU16" s="119" t="e">
        <f t="shared" si="15"/>
        <v>#N/A</v>
      </c>
      <c r="AV16" s="119">
        <f t="shared" si="16"/>
        <v>0</v>
      </c>
    </row>
    <row r="17" spans="1:48">
      <c r="A17" s="115">
        <f t="shared" si="17"/>
        <v>88</v>
      </c>
      <c r="B17" s="113">
        <f t="shared" si="0"/>
        <v>10</v>
      </c>
      <c r="C17" s="119">
        <f t="shared" si="1"/>
        <v>2.9989236208997556</v>
      </c>
      <c r="F17" s="115">
        <f t="shared" si="18"/>
        <v>88</v>
      </c>
      <c r="G17" s="113">
        <f t="shared" si="19"/>
        <v>10</v>
      </c>
      <c r="H17" s="113">
        <f>INDEX(地温!$D$2:$D$366,MATCH(F17,地温!$C$2:$C$366,FALSE))</f>
        <v>13.70335</v>
      </c>
      <c r="I17" s="113">
        <f t="shared" si="20"/>
        <v>131.12710000000001</v>
      </c>
      <c r="J17" s="116">
        <f t="shared" si="2"/>
        <v>13.112710000000002</v>
      </c>
      <c r="K17" s="119">
        <f t="shared" si="3"/>
        <v>5.9107517888291959e-002</v>
      </c>
      <c r="L17" s="119">
        <f t="shared" si="4"/>
        <v>2.9989236208997556</v>
      </c>
      <c r="O17" s="115">
        <f t="shared" si="21"/>
        <v>88</v>
      </c>
      <c r="P17" s="113">
        <f t="shared" si="22"/>
        <v>10</v>
      </c>
      <c r="Q17" s="113">
        <f>INDEX(地温!$D$2:$D$366,MATCH(O17,地温!$C$2:$C$366,FALSE))</f>
        <v>13.70335</v>
      </c>
      <c r="R17" s="113">
        <f t="shared" si="23"/>
        <v>131.12710000000001</v>
      </c>
      <c r="S17" s="116">
        <f t="shared" si="5"/>
        <v>13.112710000000002</v>
      </c>
      <c r="T17" s="119" t="e">
        <f t="shared" si="6"/>
        <v>#N/A</v>
      </c>
      <c r="U17" s="119">
        <f t="shared" si="7"/>
        <v>0</v>
      </c>
      <c r="X17" s="115">
        <f t="shared" si="24"/>
        <v>88</v>
      </c>
      <c r="Y17" s="113">
        <f t="shared" si="25"/>
        <v>10</v>
      </c>
      <c r="Z17" s="113">
        <f>INDEX(地温!$D$2:$D$366,MATCH(X17,地温!$C$2:$C$366,FALSE))</f>
        <v>13.70335</v>
      </c>
      <c r="AA17" s="113">
        <f t="shared" si="26"/>
        <v>131.12710000000001</v>
      </c>
      <c r="AB17" s="116">
        <f t="shared" si="8"/>
        <v>13.112710000000002</v>
      </c>
      <c r="AC17" s="119" t="e">
        <f t="shared" si="9"/>
        <v>#N/A</v>
      </c>
      <c r="AD17" s="119">
        <f t="shared" si="10"/>
        <v>0</v>
      </c>
      <c r="AG17" s="115">
        <f t="shared" si="27"/>
        <v>88</v>
      </c>
      <c r="AH17" s="113">
        <f t="shared" si="28"/>
        <v>10</v>
      </c>
      <c r="AI17" s="113">
        <f>INDEX(地温!$D$2:$D$366,MATCH(AG17,地温!$C$2:$C$366,FALSE))</f>
        <v>13.70335</v>
      </c>
      <c r="AJ17" s="113">
        <f t="shared" si="29"/>
        <v>131.12710000000001</v>
      </c>
      <c r="AK17" s="116">
        <f t="shared" si="11"/>
        <v>13.112710000000002</v>
      </c>
      <c r="AL17" s="119" t="e">
        <f t="shared" si="12"/>
        <v>#N/A</v>
      </c>
      <c r="AM17" s="119">
        <f t="shared" si="13"/>
        <v>0</v>
      </c>
      <c r="AP17" s="115">
        <f t="shared" si="30"/>
        <v>88</v>
      </c>
      <c r="AQ17" s="113">
        <f t="shared" si="31"/>
        <v>10</v>
      </c>
      <c r="AR17" s="113">
        <f>INDEX(地温!$D$2:$D$366,MATCH(AP17,地温!$C$2:$C$366,FALSE))</f>
        <v>13.70335</v>
      </c>
      <c r="AS17" s="113">
        <f t="shared" si="32"/>
        <v>131.12710000000001</v>
      </c>
      <c r="AT17" s="116">
        <f t="shared" si="14"/>
        <v>13.112710000000002</v>
      </c>
      <c r="AU17" s="119" t="e">
        <f t="shared" si="15"/>
        <v>#N/A</v>
      </c>
      <c r="AV17" s="119">
        <f t="shared" si="16"/>
        <v>0</v>
      </c>
    </row>
    <row r="18" spans="1:48">
      <c r="A18" s="115">
        <f t="shared" si="17"/>
        <v>89</v>
      </c>
      <c r="B18" s="113">
        <f t="shared" si="0"/>
        <v>11</v>
      </c>
      <c r="C18" s="119">
        <f t="shared" si="1"/>
        <v>3.2223151160227119</v>
      </c>
      <c r="F18" s="115">
        <f t="shared" si="18"/>
        <v>89</v>
      </c>
      <c r="G18" s="113">
        <f t="shared" si="19"/>
        <v>11</v>
      </c>
      <c r="H18" s="113">
        <f>INDEX(地温!$D$2:$D$366,MATCH(F18,地温!$C$2:$C$366,FALSE))</f>
        <v>14.3614</v>
      </c>
      <c r="I18" s="113">
        <f t="shared" si="20"/>
        <v>145.48850000000002</v>
      </c>
      <c r="J18" s="116">
        <f t="shared" si="2"/>
        <v>13.226227272727273</v>
      </c>
      <c r="K18" s="119">
        <f t="shared" si="3"/>
        <v>5.9362442420253361e-002</v>
      </c>
      <c r="L18" s="119">
        <f t="shared" si="4"/>
        <v>3.2223151160227119</v>
      </c>
      <c r="O18" s="115">
        <f t="shared" si="21"/>
        <v>89</v>
      </c>
      <c r="P18" s="113">
        <f t="shared" si="22"/>
        <v>11</v>
      </c>
      <c r="Q18" s="113">
        <f>INDEX(地温!$D$2:$D$366,MATCH(O18,地温!$C$2:$C$366,FALSE))</f>
        <v>14.3614</v>
      </c>
      <c r="R18" s="113">
        <f t="shared" si="23"/>
        <v>145.48850000000002</v>
      </c>
      <c r="S18" s="116">
        <f t="shared" si="5"/>
        <v>13.226227272727273</v>
      </c>
      <c r="T18" s="119" t="e">
        <f t="shared" si="6"/>
        <v>#N/A</v>
      </c>
      <c r="U18" s="119">
        <f t="shared" si="7"/>
        <v>0</v>
      </c>
      <c r="X18" s="115">
        <f t="shared" si="24"/>
        <v>89</v>
      </c>
      <c r="Y18" s="113">
        <f t="shared" si="25"/>
        <v>11</v>
      </c>
      <c r="Z18" s="113">
        <f>INDEX(地温!$D$2:$D$366,MATCH(X18,地温!$C$2:$C$366,FALSE))</f>
        <v>14.3614</v>
      </c>
      <c r="AA18" s="113">
        <f t="shared" si="26"/>
        <v>145.48850000000002</v>
      </c>
      <c r="AB18" s="116">
        <f t="shared" si="8"/>
        <v>13.226227272727273</v>
      </c>
      <c r="AC18" s="119" t="e">
        <f t="shared" si="9"/>
        <v>#N/A</v>
      </c>
      <c r="AD18" s="119">
        <f t="shared" si="10"/>
        <v>0</v>
      </c>
      <c r="AG18" s="115">
        <f t="shared" si="27"/>
        <v>89</v>
      </c>
      <c r="AH18" s="113">
        <f t="shared" si="28"/>
        <v>11</v>
      </c>
      <c r="AI18" s="113">
        <f>INDEX(地温!$D$2:$D$366,MATCH(AG18,地温!$C$2:$C$366,FALSE))</f>
        <v>14.3614</v>
      </c>
      <c r="AJ18" s="113">
        <f t="shared" si="29"/>
        <v>145.48850000000002</v>
      </c>
      <c r="AK18" s="116">
        <f t="shared" si="11"/>
        <v>13.226227272727273</v>
      </c>
      <c r="AL18" s="119" t="e">
        <f t="shared" si="12"/>
        <v>#N/A</v>
      </c>
      <c r="AM18" s="119">
        <f t="shared" si="13"/>
        <v>0</v>
      </c>
      <c r="AP18" s="115">
        <f t="shared" si="30"/>
        <v>89</v>
      </c>
      <c r="AQ18" s="113">
        <f t="shared" si="31"/>
        <v>11</v>
      </c>
      <c r="AR18" s="113">
        <f>INDEX(地温!$D$2:$D$366,MATCH(AP18,地温!$C$2:$C$366,FALSE))</f>
        <v>14.3614</v>
      </c>
      <c r="AS18" s="113">
        <f t="shared" si="32"/>
        <v>145.48850000000002</v>
      </c>
      <c r="AT18" s="116">
        <f t="shared" si="14"/>
        <v>13.226227272727273</v>
      </c>
      <c r="AU18" s="119" t="e">
        <f t="shared" si="15"/>
        <v>#N/A</v>
      </c>
      <c r="AV18" s="119">
        <f t="shared" si="16"/>
        <v>0</v>
      </c>
    </row>
    <row r="19" spans="1:48">
      <c r="A19" s="115">
        <f t="shared" si="17"/>
        <v>90</v>
      </c>
      <c r="B19" s="113">
        <f t="shared" si="0"/>
        <v>12</v>
      </c>
      <c r="C19" s="119">
        <f t="shared" si="1"/>
        <v>3.4324415568231861</v>
      </c>
      <c r="F19" s="115">
        <f t="shared" si="18"/>
        <v>90</v>
      </c>
      <c r="G19" s="113">
        <f t="shared" si="19"/>
        <v>12</v>
      </c>
      <c r="H19" s="113">
        <f>INDEX(地温!$D$2:$D$366,MATCH(F19,地温!$C$2:$C$366,FALSE))</f>
        <v>14.377450000000001</v>
      </c>
      <c r="I19" s="113">
        <f t="shared" si="20"/>
        <v>159.86595000000003</v>
      </c>
      <c r="J19" s="116">
        <f t="shared" si="2"/>
        <v>13.322162500000003</v>
      </c>
      <c r="K19" s="119">
        <f t="shared" si="3"/>
        <v>5.9578581649750377e-002</v>
      </c>
      <c r="L19" s="119">
        <f t="shared" si="4"/>
        <v>3.4324415568231861</v>
      </c>
      <c r="O19" s="115">
        <f t="shared" si="21"/>
        <v>90</v>
      </c>
      <c r="P19" s="113">
        <f t="shared" si="22"/>
        <v>12</v>
      </c>
      <c r="Q19" s="113">
        <f>INDEX(地温!$D$2:$D$366,MATCH(O19,地温!$C$2:$C$366,FALSE))</f>
        <v>14.377450000000001</v>
      </c>
      <c r="R19" s="113">
        <f t="shared" si="23"/>
        <v>159.86595000000003</v>
      </c>
      <c r="S19" s="116">
        <f t="shared" si="5"/>
        <v>13.322162500000003</v>
      </c>
      <c r="T19" s="119" t="e">
        <f t="shared" si="6"/>
        <v>#N/A</v>
      </c>
      <c r="U19" s="119">
        <f t="shared" si="7"/>
        <v>0</v>
      </c>
      <c r="X19" s="115">
        <f t="shared" si="24"/>
        <v>90</v>
      </c>
      <c r="Y19" s="113">
        <f t="shared" si="25"/>
        <v>12</v>
      </c>
      <c r="Z19" s="113">
        <f>INDEX(地温!$D$2:$D$366,MATCH(X19,地温!$C$2:$C$366,FALSE))</f>
        <v>14.377450000000001</v>
      </c>
      <c r="AA19" s="113">
        <f t="shared" si="26"/>
        <v>159.86595000000003</v>
      </c>
      <c r="AB19" s="116">
        <f t="shared" si="8"/>
        <v>13.322162500000003</v>
      </c>
      <c r="AC19" s="119" t="e">
        <f t="shared" si="9"/>
        <v>#N/A</v>
      </c>
      <c r="AD19" s="119">
        <f t="shared" si="10"/>
        <v>0</v>
      </c>
      <c r="AG19" s="115">
        <f t="shared" si="27"/>
        <v>90</v>
      </c>
      <c r="AH19" s="113">
        <f t="shared" si="28"/>
        <v>12</v>
      </c>
      <c r="AI19" s="113">
        <f>INDEX(地温!$D$2:$D$366,MATCH(AG19,地温!$C$2:$C$366,FALSE))</f>
        <v>14.377450000000001</v>
      </c>
      <c r="AJ19" s="113">
        <f t="shared" si="29"/>
        <v>159.86595000000003</v>
      </c>
      <c r="AK19" s="116">
        <f t="shared" si="11"/>
        <v>13.322162500000003</v>
      </c>
      <c r="AL19" s="119" t="e">
        <f t="shared" si="12"/>
        <v>#N/A</v>
      </c>
      <c r="AM19" s="119">
        <f t="shared" si="13"/>
        <v>0</v>
      </c>
      <c r="AP19" s="115">
        <f t="shared" si="30"/>
        <v>90</v>
      </c>
      <c r="AQ19" s="113">
        <f t="shared" si="31"/>
        <v>12</v>
      </c>
      <c r="AR19" s="113">
        <f>INDEX(地温!$D$2:$D$366,MATCH(AP19,地温!$C$2:$C$366,FALSE))</f>
        <v>14.377450000000001</v>
      </c>
      <c r="AS19" s="113">
        <f t="shared" si="32"/>
        <v>159.86595000000003</v>
      </c>
      <c r="AT19" s="116">
        <f t="shared" si="14"/>
        <v>13.322162500000003</v>
      </c>
      <c r="AU19" s="119" t="e">
        <f t="shared" si="15"/>
        <v>#N/A</v>
      </c>
      <c r="AV19" s="119">
        <f t="shared" si="16"/>
        <v>0</v>
      </c>
    </row>
    <row r="20" spans="1:48">
      <c r="A20" s="115">
        <f t="shared" si="17"/>
        <v>91</v>
      </c>
      <c r="B20" s="113">
        <f t="shared" si="0"/>
        <v>13</v>
      </c>
      <c r="C20" s="119">
        <f t="shared" si="1"/>
        <v>3.6288427748769223</v>
      </c>
      <c r="F20" s="115">
        <f t="shared" si="18"/>
        <v>91</v>
      </c>
      <c r="G20" s="113">
        <f t="shared" si="19"/>
        <v>13</v>
      </c>
      <c r="H20" s="113">
        <f>INDEX(地温!$D$2:$D$366,MATCH(F20,地温!$C$2:$C$366,FALSE))</f>
        <v>14.216949999999999</v>
      </c>
      <c r="I20" s="113">
        <f t="shared" si="20"/>
        <v>174.08290000000002</v>
      </c>
      <c r="J20" s="116">
        <f t="shared" si="2"/>
        <v>13.39099230769231</v>
      </c>
      <c r="K20" s="119">
        <f t="shared" si="3"/>
        <v>5.9734048247933949e-002</v>
      </c>
      <c r="L20" s="119">
        <f t="shared" si="4"/>
        <v>3.6288427748769223</v>
      </c>
      <c r="O20" s="115">
        <f t="shared" si="21"/>
        <v>91</v>
      </c>
      <c r="P20" s="113">
        <f t="shared" si="22"/>
        <v>13</v>
      </c>
      <c r="Q20" s="113">
        <f>INDEX(地温!$D$2:$D$366,MATCH(O20,地温!$C$2:$C$366,FALSE))</f>
        <v>14.216949999999999</v>
      </c>
      <c r="R20" s="113">
        <f t="shared" si="23"/>
        <v>174.08290000000002</v>
      </c>
      <c r="S20" s="116">
        <f t="shared" si="5"/>
        <v>13.39099230769231</v>
      </c>
      <c r="T20" s="119" t="e">
        <f t="shared" si="6"/>
        <v>#N/A</v>
      </c>
      <c r="U20" s="119">
        <f t="shared" si="7"/>
        <v>0</v>
      </c>
      <c r="X20" s="115">
        <f t="shared" si="24"/>
        <v>91</v>
      </c>
      <c r="Y20" s="113">
        <f t="shared" si="25"/>
        <v>13</v>
      </c>
      <c r="Z20" s="113">
        <f>INDEX(地温!$D$2:$D$366,MATCH(X20,地温!$C$2:$C$366,FALSE))</f>
        <v>14.216949999999999</v>
      </c>
      <c r="AA20" s="113">
        <f t="shared" si="26"/>
        <v>174.08290000000002</v>
      </c>
      <c r="AB20" s="116">
        <f t="shared" si="8"/>
        <v>13.39099230769231</v>
      </c>
      <c r="AC20" s="119" t="e">
        <f t="shared" si="9"/>
        <v>#N/A</v>
      </c>
      <c r="AD20" s="119">
        <f t="shared" si="10"/>
        <v>0</v>
      </c>
      <c r="AG20" s="115">
        <f t="shared" si="27"/>
        <v>91</v>
      </c>
      <c r="AH20" s="113">
        <f t="shared" si="28"/>
        <v>13</v>
      </c>
      <c r="AI20" s="113">
        <f>INDEX(地温!$D$2:$D$366,MATCH(AG20,地温!$C$2:$C$366,FALSE))</f>
        <v>14.216949999999999</v>
      </c>
      <c r="AJ20" s="113">
        <f t="shared" si="29"/>
        <v>174.08290000000002</v>
      </c>
      <c r="AK20" s="116">
        <f t="shared" si="11"/>
        <v>13.39099230769231</v>
      </c>
      <c r="AL20" s="119" t="e">
        <f t="shared" si="12"/>
        <v>#N/A</v>
      </c>
      <c r="AM20" s="119">
        <f t="shared" si="13"/>
        <v>0</v>
      </c>
      <c r="AP20" s="115">
        <f t="shared" si="30"/>
        <v>91</v>
      </c>
      <c r="AQ20" s="113">
        <f t="shared" si="31"/>
        <v>13</v>
      </c>
      <c r="AR20" s="113">
        <f>INDEX(地温!$D$2:$D$366,MATCH(AP20,地温!$C$2:$C$366,FALSE))</f>
        <v>14.216949999999999</v>
      </c>
      <c r="AS20" s="113">
        <f t="shared" si="32"/>
        <v>174.08290000000002</v>
      </c>
      <c r="AT20" s="116">
        <f t="shared" si="14"/>
        <v>13.39099230769231</v>
      </c>
      <c r="AU20" s="119" t="e">
        <f t="shared" si="15"/>
        <v>#N/A</v>
      </c>
      <c r="AV20" s="119">
        <f t="shared" si="16"/>
        <v>0</v>
      </c>
    </row>
    <row r="21" spans="1:48">
      <c r="A21" s="115">
        <f t="shared" si="17"/>
        <v>92</v>
      </c>
      <c r="B21" s="113">
        <f t="shared" si="0"/>
        <v>14</v>
      </c>
      <c r="C21" s="119">
        <f t="shared" si="1"/>
        <v>3.815317932642456</v>
      </c>
      <c r="F21" s="115">
        <f t="shared" si="18"/>
        <v>92</v>
      </c>
      <c r="G21" s="113">
        <f t="shared" si="19"/>
        <v>14</v>
      </c>
      <c r="H21" s="113">
        <f>INDEX(地温!$D$2:$D$366,MATCH(F21,地温!$C$2:$C$366,FALSE))</f>
        <v>14.489800000000001</v>
      </c>
      <c r="I21" s="113">
        <f t="shared" si="20"/>
        <v>188.57270000000003</v>
      </c>
      <c r="J21" s="116">
        <f t="shared" si="2"/>
        <v>13.469478571428573</v>
      </c>
      <c r="K21" s="119">
        <f t="shared" si="3"/>
        <v>5.9911729533639164e-002</v>
      </c>
      <c r="L21" s="119">
        <f t="shared" si="4"/>
        <v>3.815317932642456</v>
      </c>
      <c r="O21" s="115">
        <f t="shared" si="21"/>
        <v>92</v>
      </c>
      <c r="P21" s="113">
        <f t="shared" si="22"/>
        <v>14</v>
      </c>
      <c r="Q21" s="113">
        <f>INDEX(地温!$D$2:$D$366,MATCH(O21,地温!$C$2:$C$366,FALSE))</f>
        <v>14.489800000000001</v>
      </c>
      <c r="R21" s="113">
        <f t="shared" si="23"/>
        <v>188.57270000000003</v>
      </c>
      <c r="S21" s="116">
        <f t="shared" si="5"/>
        <v>13.469478571428573</v>
      </c>
      <c r="T21" s="119" t="e">
        <f t="shared" si="6"/>
        <v>#N/A</v>
      </c>
      <c r="U21" s="119">
        <f t="shared" si="7"/>
        <v>0</v>
      </c>
      <c r="X21" s="115">
        <f t="shared" si="24"/>
        <v>92</v>
      </c>
      <c r="Y21" s="113">
        <f t="shared" si="25"/>
        <v>14</v>
      </c>
      <c r="Z21" s="113">
        <f>INDEX(地温!$D$2:$D$366,MATCH(X21,地温!$C$2:$C$366,FALSE))</f>
        <v>14.489800000000001</v>
      </c>
      <c r="AA21" s="113">
        <f t="shared" si="26"/>
        <v>188.57270000000003</v>
      </c>
      <c r="AB21" s="116">
        <f t="shared" si="8"/>
        <v>13.469478571428573</v>
      </c>
      <c r="AC21" s="119" t="e">
        <f t="shared" si="9"/>
        <v>#N/A</v>
      </c>
      <c r="AD21" s="119">
        <f t="shared" si="10"/>
        <v>0</v>
      </c>
      <c r="AG21" s="115">
        <f t="shared" si="27"/>
        <v>92</v>
      </c>
      <c r="AH21" s="113">
        <f t="shared" si="28"/>
        <v>14</v>
      </c>
      <c r="AI21" s="113">
        <f>INDEX(地温!$D$2:$D$366,MATCH(AG21,地温!$C$2:$C$366,FALSE))</f>
        <v>14.489800000000001</v>
      </c>
      <c r="AJ21" s="113">
        <f t="shared" si="29"/>
        <v>188.57270000000003</v>
      </c>
      <c r="AK21" s="116">
        <f t="shared" si="11"/>
        <v>13.469478571428573</v>
      </c>
      <c r="AL21" s="119" t="e">
        <f t="shared" si="12"/>
        <v>#N/A</v>
      </c>
      <c r="AM21" s="119">
        <f t="shared" si="13"/>
        <v>0</v>
      </c>
      <c r="AP21" s="115">
        <f t="shared" si="30"/>
        <v>92</v>
      </c>
      <c r="AQ21" s="113">
        <f t="shared" si="31"/>
        <v>14</v>
      </c>
      <c r="AR21" s="113">
        <f>INDEX(地温!$D$2:$D$366,MATCH(AP21,地温!$C$2:$C$366,FALSE))</f>
        <v>14.489800000000001</v>
      </c>
      <c r="AS21" s="113">
        <f t="shared" si="32"/>
        <v>188.57270000000003</v>
      </c>
      <c r="AT21" s="116">
        <f t="shared" si="14"/>
        <v>13.469478571428573</v>
      </c>
      <c r="AU21" s="119" t="e">
        <f t="shared" si="15"/>
        <v>#N/A</v>
      </c>
      <c r="AV21" s="119">
        <f t="shared" si="16"/>
        <v>0</v>
      </c>
    </row>
    <row r="22" spans="1:48">
      <c r="A22" s="115">
        <f t="shared" si="17"/>
        <v>93</v>
      </c>
      <c r="B22" s="113">
        <f t="shared" si="0"/>
        <v>15</v>
      </c>
      <c r="C22" s="119">
        <f t="shared" si="1"/>
        <v>3.9827959457758819</v>
      </c>
      <c r="F22" s="115">
        <f t="shared" si="18"/>
        <v>93</v>
      </c>
      <c r="G22" s="113">
        <f t="shared" si="19"/>
        <v>15</v>
      </c>
      <c r="H22" s="113">
        <f>INDEX(地温!$D$2:$D$366,MATCH(F22,地温!$C$2:$C$366,FALSE))</f>
        <v>13.237900000000002</v>
      </c>
      <c r="I22" s="113">
        <f t="shared" si="20"/>
        <v>201.81060000000002</v>
      </c>
      <c r="J22" s="116">
        <f t="shared" si="2"/>
        <v>13.454040000000001</v>
      </c>
      <c r="K22" s="119">
        <f t="shared" si="3"/>
        <v>5.9876744885501293e-002</v>
      </c>
      <c r="L22" s="119">
        <f t="shared" si="4"/>
        <v>3.9827959457758819</v>
      </c>
      <c r="O22" s="115">
        <f t="shared" si="21"/>
        <v>93</v>
      </c>
      <c r="P22" s="113">
        <f t="shared" si="22"/>
        <v>15</v>
      </c>
      <c r="Q22" s="113">
        <f>INDEX(地温!$D$2:$D$366,MATCH(O22,地温!$C$2:$C$366,FALSE))</f>
        <v>13.237900000000002</v>
      </c>
      <c r="R22" s="113">
        <f t="shared" si="23"/>
        <v>201.81060000000002</v>
      </c>
      <c r="S22" s="116">
        <f t="shared" si="5"/>
        <v>13.454040000000001</v>
      </c>
      <c r="T22" s="119" t="e">
        <f t="shared" si="6"/>
        <v>#N/A</v>
      </c>
      <c r="U22" s="119">
        <f t="shared" si="7"/>
        <v>0</v>
      </c>
      <c r="X22" s="115">
        <f t="shared" si="24"/>
        <v>93</v>
      </c>
      <c r="Y22" s="113">
        <f t="shared" si="25"/>
        <v>15</v>
      </c>
      <c r="Z22" s="113">
        <f>INDEX(地温!$D$2:$D$366,MATCH(X22,地温!$C$2:$C$366,FALSE))</f>
        <v>13.237900000000002</v>
      </c>
      <c r="AA22" s="113">
        <f t="shared" si="26"/>
        <v>201.81060000000002</v>
      </c>
      <c r="AB22" s="116">
        <f t="shared" si="8"/>
        <v>13.454040000000001</v>
      </c>
      <c r="AC22" s="119" t="e">
        <f t="shared" si="9"/>
        <v>#N/A</v>
      </c>
      <c r="AD22" s="119">
        <f t="shared" si="10"/>
        <v>0</v>
      </c>
      <c r="AG22" s="115">
        <f t="shared" si="27"/>
        <v>93</v>
      </c>
      <c r="AH22" s="113">
        <f t="shared" si="28"/>
        <v>15</v>
      </c>
      <c r="AI22" s="113">
        <f>INDEX(地温!$D$2:$D$366,MATCH(AG22,地温!$C$2:$C$366,FALSE))</f>
        <v>13.237900000000002</v>
      </c>
      <c r="AJ22" s="113">
        <f t="shared" si="29"/>
        <v>201.81060000000002</v>
      </c>
      <c r="AK22" s="116">
        <f t="shared" si="11"/>
        <v>13.454040000000001</v>
      </c>
      <c r="AL22" s="119" t="e">
        <f t="shared" si="12"/>
        <v>#N/A</v>
      </c>
      <c r="AM22" s="119">
        <f t="shared" si="13"/>
        <v>0</v>
      </c>
      <c r="AP22" s="115">
        <f t="shared" si="30"/>
        <v>93</v>
      </c>
      <c r="AQ22" s="113">
        <f t="shared" si="31"/>
        <v>15</v>
      </c>
      <c r="AR22" s="113">
        <f>INDEX(地温!$D$2:$D$366,MATCH(AP22,地温!$C$2:$C$366,FALSE))</f>
        <v>13.237900000000002</v>
      </c>
      <c r="AS22" s="113">
        <f t="shared" si="32"/>
        <v>201.81060000000002</v>
      </c>
      <c r="AT22" s="116">
        <f t="shared" si="14"/>
        <v>13.454040000000001</v>
      </c>
      <c r="AU22" s="119" t="e">
        <f t="shared" si="15"/>
        <v>#N/A</v>
      </c>
      <c r="AV22" s="119">
        <f t="shared" si="16"/>
        <v>0</v>
      </c>
    </row>
    <row r="23" spans="1:48">
      <c r="A23" s="115">
        <f t="shared" si="17"/>
        <v>94</v>
      </c>
      <c r="B23" s="113">
        <f t="shared" si="0"/>
        <v>16</v>
      </c>
      <c r="C23" s="119">
        <f t="shared" si="1"/>
        <v>4.1427742266499088</v>
      </c>
      <c r="F23" s="115">
        <f t="shared" si="18"/>
        <v>94</v>
      </c>
      <c r="G23" s="113">
        <f t="shared" si="19"/>
        <v>16</v>
      </c>
      <c r="H23" s="113">
        <f>INDEX(地温!$D$2:$D$366,MATCH(F23,地温!$C$2:$C$366,FALSE))</f>
        <v>13.607050000000001</v>
      </c>
      <c r="I23" s="113">
        <f t="shared" si="20"/>
        <v>215.41765000000004</v>
      </c>
      <c r="J23" s="116">
        <f t="shared" si="2"/>
        <v>13.463603125000002</v>
      </c>
      <c r="K23" s="119">
        <f t="shared" si="3"/>
        <v>5.989841348617831e-002</v>
      </c>
      <c r="L23" s="119">
        <f t="shared" si="4"/>
        <v>4.1427742266499088</v>
      </c>
      <c r="O23" s="115">
        <f t="shared" si="21"/>
        <v>94</v>
      </c>
      <c r="P23" s="113">
        <f t="shared" si="22"/>
        <v>16</v>
      </c>
      <c r="Q23" s="113">
        <f>INDEX(地温!$D$2:$D$366,MATCH(O23,地温!$C$2:$C$366,FALSE))</f>
        <v>13.607050000000001</v>
      </c>
      <c r="R23" s="113">
        <f t="shared" si="23"/>
        <v>215.41765000000004</v>
      </c>
      <c r="S23" s="116">
        <f t="shared" si="5"/>
        <v>13.463603125000002</v>
      </c>
      <c r="T23" s="119" t="e">
        <f t="shared" si="6"/>
        <v>#N/A</v>
      </c>
      <c r="U23" s="119">
        <f t="shared" si="7"/>
        <v>0</v>
      </c>
      <c r="X23" s="115">
        <f t="shared" si="24"/>
        <v>94</v>
      </c>
      <c r="Y23" s="113">
        <f t="shared" si="25"/>
        <v>16</v>
      </c>
      <c r="Z23" s="113">
        <f>INDEX(地温!$D$2:$D$366,MATCH(X23,地温!$C$2:$C$366,FALSE))</f>
        <v>13.607050000000001</v>
      </c>
      <c r="AA23" s="113">
        <f t="shared" si="26"/>
        <v>215.41765000000004</v>
      </c>
      <c r="AB23" s="116">
        <f t="shared" si="8"/>
        <v>13.463603125000002</v>
      </c>
      <c r="AC23" s="119" t="e">
        <f t="shared" si="9"/>
        <v>#N/A</v>
      </c>
      <c r="AD23" s="119">
        <f t="shared" si="10"/>
        <v>0</v>
      </c>
      <c r="AG23" s="115">
        <f t="shared" si="27"/>
        <v>94</v>
      </c>
      <c r="AH23" s="113">
        <f t="shared" si="28"/>
        <v>16</v>
      </c>
      <c r="AI23" s="113">
        <f>INDEX(地温!$D$2:$D$366,MATCH(AG23,地温!$C$2:$C$366,FALSE))</f>
        <v>13.607050000000001</v>
      </c>
      <c r="AJ23" s="113">
        <f t="shared" si="29"/>
        <v>215.41765000000004</v>
      </c>
      <c r="AK23" s="116">
        <f t="shared" si="11"/>
        <v>13.463603125000002</v>
      </c>
      <c r="AL23" s="119" t="e">
        <f t="shared" si="12"/>
        <v>#N/A</v>
      </c>
      <c r="AM23" s="119">
        <f t="shared" si="13"/>
        <v>0</v>
      </c>
      <c r="AP23" s="115">
        <f t="shared" si="30"/>
        <v>94</v>
      </c>
      <c r="AQ23" s="113">
        <f t="shared" si="31"/>
        <v>16</v>
      </c>
      <c r="AR23" s="113">
        <f>INDEX(地温!$D$2:$D$366,MATCH(AP23,地温!$C$2:$C$366,FALSE))</f>
        <v>13.607050000000001</v>
      </c>
      <c r="AS23" s="113">
        <f t="shared" si="32"/>
        <v>215.41765000000004</v>
      </c>
      <c r="AT23" s="116">
        <f t="shared" si="14"/>
        <v>13.463603125000002</v>
      </c>
      <c r="AU23" s="119" t="e">
        <f t="shared" si="15"/>
        <v>#N/A</v>
      </c>
      <c r="AV23" s="119">
        <f t="shared" si="16"/>
        <v>0</v>
      </c>
    </row>
    <row r="24" spans="1:48">
      <c r="A24" s="115">
        <f t="shared" si="17"/>
        <v>95</v>
      </c>
      <c r="B24" s="113">
        <f t="shared" si="0"/>
        <v>17</v>
      </c>
      <c r="C24" s="119">
        <f t="shared" si="1"/>
        <v>4.2984337877363776</v>
      </c>
      <c r="F24" s="115">
        <f t="shared" si="18"/>
        <v>95</v>
      </c>
      <c r="G24" s="113">
        <f t="shared" si="19"/>
        <v>17</v>
      </c>
      <c r="H24" s="113">
        <f>INDEX(地温!$D$2:$D$366,MATCH(F24,地温!$C$2:$C$366,FALSE))</f>
        <v>14.521899999999999</v>
      </c>
      <c r="I24" s="113">
        <f t="shared" si="20"/>
        <v>229.93955000000003</v>
      </c>
      <c r="J24" s="116">
        <f t="shared" si="2"/>
        <v>13.525855882352943</v>
      </c>
      <c r="K24" s="119">
        <f t="shared" si="3"/>
        <v>6.0039625209215845e-002</v>
      </c>
      <c r="L24" s="119">
        <f t="shared" si="4"/>
        <v>4.2984337877363776</v>
      </c>
      <c r="O24" s="115">
        <f t="shared" si="21"/>
        <v>95</v>
      </c>
      <c r="P24" s="113">
        <f t="shared" si="22"/>
        <v>17</v>
      </c>
      <c r="Q24" s="113">
        <f>INDEX(地温!$D$2:$D$366,MATCH(O24,地温!$C$2:$C$366,FALSE))</f>
        <v>14.521899999999999</v>
      </c>
      <c r="R24" s="113">
        <f t="shared" si="23"/>
        <v>229.93955000000003</v>
      </c>
      <c r="S24" s="116">
        <f t="shared" si="5"/>
        <v>13.525855882352943</v>
      </c>
      <c r="T24" s="119" t="e">
        <f t="shared" si="6"/>
        <v>#N/A</v>
      </c>
      <c r="U24" s="119">
        <f t="shared" si="7"/>
        <v>0</v>
      </c>
      <c r="X24" s="115">
        <f t="shared" si="24"/>
        <v>95</v>
      </c>
      <c r="Y24" s="113">
        <f t="shared" si="25"/>
        <v>17</v>
      </c>
      <c r="Z24" s="113">
        <f>INDEX(地温!$D$2:$D$366,MATCH(X24,地温!$C$2:$C$366,FALSE))</f>
        <v>14.521899999999999</v>
      </c>
      <c r="AA24" s="113">
        <f t="shared" si="26"/>
        <v>229.93955000000003</v>
      </c>
      <c r="AB24" s="116">
        <f t="shared" si="8"/>
        <v>13.525855882352943</v>
      </c>
      <c r="AC24" s="119" t="e">
        <f t="shared" si="9"/>
        <v>#N/A</v>
      </c>
      <c r="AD24" s="119">
        <f t="shared" si="10"/>
        <v>0</v>
      </c>
      <c r="AG24" s="115">
        <f t="shared" si="27"/>
        <v>95</v>
      </c>
      <c r="AH24" s="113">
        <f t="shared" si="28"/>
        <v>17</v>
      </c>
      <c r="AI24" s="113">
        <f>INDEX(地温!$D$2:$D$366,MATCH(AG24,地温!$C$2:$C$366,FALSE))</f>
        <v>14.521899999999999</v>
      </c>
      <c r="AJ24" s="113">
        <f t="shared" si="29"/>
        <v>229.93955000000003</v>
      </c>
      <c r="AK24" s="116">
        <f t="shared" si="11"/>
        <v>13.525855882352943</v>
      </c>
      <c r="AL24" s="119" t="e">
        <f t="shared" si="12"/>
        <v>#N/A</v>
      </c>
      <c r="AM24" s="119">
        <f t="shared" si="13"/>
        <v>0</v>
      </c>
      <c r="AP24" s="115">
        <f t="shared" si="30"/>
        <v>95</v>
      </c>
      <c r="AQ24" s="113">
        <f t="shared" si="31"/>
        <v>17</v>
      </c>
      <c r="AR24" s="113">
        <f>INDEX(地温!$D$2:$D$366,MATCH(AP24,地温!$C$2:$C$366,FALSE))</f>
        <v>14.521899999999999</v>
      </c>
      <c r="AS24" s="113">
        <f t="shared" si="32"/>
        <v>229.93955000000003</v>
      </c>
      <c r="AT24" s="116">
        <f t="shared" si="14"/>
        <v>13.525855882352943</v>
      </c>
      <c r="AU24" s="119" t="e">
        <f t="shared" si="15"/>
        <v>#N/A</v>
      </c>
      <c r="AV24" s="119">
        <f t="shared" si="16"/>
        <v>0</v>
      </c>
    </row>
    <row r="25" spans="1:48">
      <c r="A25" s="115">
        <f t="shared" si="17"/>
        <v>96</v>
      </c>
      <c r="B25" s="113">
        <f t="shared" si="0"/>
        <v>18</v>
      </c>
      <c r="C25" s="119">
        <f t="shared" si="1"/>
        <v>4.4411289333146309</v>
      </c>
      <c r="F25" s="115">
        <f t="shared" si="18"/>
        <v>96</v>
      </c>
      <c r="G25" s="113">
        <f t="shared" si="19"/>
        <v>18</v>
      </c>
      <c r="H25" s="113">
        <f>INDEX(地温!$D$2:$D$366,MATCH(F25,地温!$C$2:$C$366,FALSE))</f>
        <v>13.83175</v>
      </c>
      <c r="I25" s="113">
        <f t="shared" si="20"/>
        <v>243.77130000000002</v>
      </c>
      <c r="J25" s="116">
        <f t="shared" si="2"/>
        <v>13.542850000000001</v>
      </c>
      <c r="K25" s="119">
        <f t="shared" si="3"/>
        <v>6.0078221132482859e-002</v>
      </c>
      <c r="L25" s="119">
        <f t="shared" si="4"/>
        <v>4.4411289333146309</v>
      </c>
      <c r="O25" s="115">
        <f t="shared" si="21"/>
        <v>96</v>
      </c>
      <c r="P25" s="113">
        <f t="shared" si="22"/>
        <v>18</v>
      </c>
      <c r="Q25" s="113">
        <f>INDEX(地温!$D$2:$D$366,MATCH(O25,地温!$C$2:$C$366,FALSE))</f>
        <v>13.83175</v>
      </c>
      <c r="R25" s="113">
        <f t="shared" si="23"/>
        <v>243.77130000000002</v>
      </c>
      <c r="S25" s="116">
        <f t="shared" si="5"/>
        <v>13.542850000000001</v>
      </c>
      <c r="T25" s="119" t="e">
        <f t="shared" si="6"/>
        <v>#N/A</v>
      </c>
      <c r="U25" s="119">
        <f t="shared" si="7"/>
        <v>0</v>
      </c>
      <c r="X25" s="115">
        <f t="shared" si="24"/>
        <v>96</v>
      </c>
      <c r="Y25" s="113">
        <f t="shared" si="25"/>
        <v>18</v>
      </c>
      <c r="Z25" s="113">
        <f>INDEX(地温!$D$2:$D$366,MATCH(X25,地温!$C$2:$C$366,FALSE))</f>
        <v>13.83175</v>
      </c>
      <c r="AA25" s="113">
        <f t="shared" si="26"/>
        <v>243.77130000000002</v>
      </c>
      <c r="AB25" s="116">
        <f t="shared" si="8"/>
        <v>13.542850000000001</v>
      </c>
      <c r="AC25" s="119" t="e">
        <f t="shared" si="9"/>
        <v>#N/A</v>
      </c>
      <c r="AD25" s="119">
        <f t="shared" si="10"/>
        <v>0</v>
      </c>
      <c r="AG25" s="115">
        <f t="shared" si="27"/>
        <v>96</v>
      </c>
      <c r="AH25" s="113">
        <f t="shared" si="28"/>
        <v>18</v>
      </c>
      <c r="AI25" s="113">
        <f>INDEX(地温!$D$2:$D$366,MATCH(AG25,地温!$C$2:$C$366,FALSE))</f>
        <v>13.83175</v>
      </c>
      <c r="AJ25" s="113">
        <f t="shared" si="29"/>
        <v>243.77130000000002</v>
      </c>
      <c r="AK25" s="116">
        <f t="shared" si="11"/>
        <v>13.542850000000001</v>
      </c>
      <c r="AL25" s="119" t="e">
        <f t="shared" si="12"/>
        <v>#N/A</v>
      </c>
      <c r="AM25" s="119">
        <f t="shared" si="13"/>
        <v>0</v>
      </c>
      <c r="AP25" s="115">
        <f t="shared" si="30"/>
        <v>96</v>
      </c>
      <c r="AQ25" s="113">
        <f t="shared" si="31"/>
        <v>18</v>
      </c>
      <c r="AR25" s="113">
        <f>INDEX(地温!$D$2:$D$366,MATCH(AP25,地温!$C$2:$C$366,FALSE))</f>
        <v>13.83175</v>
      </c>
      <c r="AS25" s="113">
        <f t="shared" si="32"/>
        <v>243.77130000000002</v>
      </c>
      <c r="AT25" s="116">
        <f t="shared" si="14"/>
        <v>13.542850000000001</v>
      </c>
      <c r="AU25" s="119" t="e">
        <f t="shared" si="15"/>
        <v>#N/A</v>
      </c>
      <c r="AV25" s="119">
        <f t="shared" si="16"/>
        <v>0</v>
      </c>
    </row>
    <row r="26" spans="1:48">
      <c r="A26" s="115">
        <f t="shared" si="17"/>
        <v>97</v>
      </c>
      <c r="B26" s="113">
        <f t="shared" si="0"/>
        <v>19</v>
      </c>
      <c r="C26" s="119">
        <f t="shared" si="1"/>
        <v>4.5800304080298506</v>
      </c>
      <c r="F26" s="115">
        <f t="shared" si="18"/>
        <v>97</v>
      </c>
      <c r="G26" s="113">
        <f t="shared" si="19"/>
        <v>19</v>
      </c>
      <c r="H26" s="113">
        <f>INDEX(地温!$D$2:$D$366,MATCH(F26,地温!$C$2:$C$366,FALSE))</f>
        <v>14.778700000000001</v>
      </c>
      <c r="I26" s="113">
        <f t="shared" si="20"/>
        <v>258.55</v>
      </c>
      <c r="J26" s="116">
        <f t="shared" si="2"/>
        <v>13.607894736842105</v>
      </c>
      <c r="K26" s="119">
        <f t="shared" si="3"/>
        <v>6.0226133419052384e-002</v>
      </c>
      <c r="L26" s="119">
        <f t="shared" si="4"/>
        <v>4.5800304080298506</v>
      </c>
      <c r="O26" s="115">
        <f t="shared" si="21"/>
        <v>97</v>
      </c>
      <c r="P26" s="113">
        <f t="shared" si="22"/>
        <v>19</v>
      </c>
      <c r="Q26" s="113">
        <f>INDEX(地温!$D$2:$D$366,MATCH(O26,地温!$C$2:$C$366,FALSE))</f>
        <v>14.778700000000001</v>
      </c>
      <c r="R26" s="113">
        <f t="shared" si="23"/>
        <v>258.55</v>
      </c>
      <c r="S26" s="116">
        <f t="shared" si="5"/>
        <v>13.607894736842105</v>
      </c>
      <c r="T26" s="119" t="e">
        <f t="shared" si="6"/>
        <v>#N/A</v>
      </c>
      <c r="U26" s="119">
        <f t="shared" si="7"/>
        <v>0</v>
      </c>
      <c r="X26" s="115">
        <f t="shared" si="24"/>
        <v>97</v>
      </c>
      <c r="Y26" s="113">
        <f t="shared" si="25"/>
        <v>19</v>
      </c>
      <c r="Z26" s="113">
        <f>INDEX(地温!$D$2:$D$366,MATCH(X26,地温!$C$2:$C$366,FALSE))</f>
        <v>14.778700000000001</v>
      </c>
      <c r="AA26" s="113">
        <f t="shared" si="26"/>
        <v>258.55</v>
      </c>
      <c r="AB26" s="116">
        <f t="shared" si="8"/>
        <v>13.607894736842105</v>
      </c>
      <c r="AC26" s="119" t="e">
        <f t="shared" si="9"/>
        <v>#N/A</v>
      </c>
      <c r="AD26" s="119">
        <f t="shared" si="10"/>
        <v>0</v>
      </c>
      <c r="AG26" s="115">
        <f t="shared" si="27"/>
        <v>97</v>
      </c>
      <c r="AH26" s="113">
        <f t="shared" si="28"/>
        <v>19</v>
      </c>
      <c r="AI26" s="113">
        <f>INDEX(地温!$D$2:$D$366,MATCH(AG26,地温!$C$2:$C$366,FALSE))</f>
        <v>14.778700000000001</v>
      </c>
      <c r="AJ26" s="113">
        <f t="shared" si="29"/>
        <v>258.55</v>
      </c>
      <c r="AK26" s="116">
        <f t="shared" si="11"/>
        <v>13.607894736842105</v>
      </c>
      <c r="AL26" s="119" t="e">
        <f t="shared" si="12"/>
        <v>#N/A</v>
      </c>
      <c r="AM26" s="119">
        <f t="shared" si="13"/>
        <v>0</v>
      </c>
      <c r="AP26" s="115">
        <f t="shared" si="30"/>
        <v>97</v>
      </c>
      <c r="AQ26" s="113">
        <f t="shared" si="31"/>
        <v>19</v>
      </c>
      <c r="AR26" s="113">
        <f>INDEX(地温!$D$2:$D$366,MATCH(AP26,地温!$C$2:$C$366,FALSE))</f>
        <v>14.778700000000001</v>
      </c>
      <c r="AS26" s="113">
        <f t="shared" si="32"/>
        <v>258.55</v>
      </c>
      <c r="AT26" s="116">
        <f t="shared" si="14"/>
        <v>13.607894736842105</v>
      </c>
      <c r="AU26" s="119" t="e">
        <f t="shared" si="15"/>
        <v>#N/A</v>
      </c>
      <c r="AV26" s="119">
        <f t="shared" si="16"/>
        <v>0</v>
      </c>
    </row>
    <row r="27" spans="1:48">
      <c r="A27" s="115">
        <f t="shared" si="17"/>
        <v>98</v>
      </c>
      <c r="B27" s="113">
        <f t="shared" si="0"/>
        <v>20</v>
      </c>
      <c r="C27" s="119">
        <f t="shared" si="1"/>
        <v>4.7109905990569043</v>
      </c>
      <c r="F27" s="115">
        <f t="shared" si="18"/>
        <v>98</v>
      </c>
      <c r="G27" s="113">
        <f t="shared" si="19"/>
        <v>20</v>
      </c>
      <c r="H27" s="113">
        <f>INDEX(地温!$D$2:$D$366,MATCH(F27,地温!$C$2:$C$366,FALSE))</f>
        <v>14.891050000000002</v>
      </c>
      <c r="I27" s="113">
        <f t="shared" si="20"/>
        <v>273.44105000000002</v>
      </c>
      <c r="J27" s="116">
        <f t="shared" si="2"/>
        <v>13.672052500000001</v>
      </c>
      <c r="K27" s="119">
        <f t="shared" si="3"/>
        <v>6.0372319464951266e-002</v>
      </c>
      <c r="L27" s="119">
        <f t="shared" si="4"/>
        <v>4.7109905990569043</v>
      </c>
      <c r="O27" s="115">
        <f t="shared" si="21"/>
        <v>98</v>
      </c>
      <c r="P27" s="113">
        <f t="shared" si="22"/>
        <v>20</v>
      </c>
      <c r="Q27" s="113">
        <f>INDEX(地温!$D$2:$D$366,MATCH(O27,地温!$C$2:$C$366,FALSE))</f>
        <v>14.891050000000002</v>
      </c>
      <c r="R27" s="113">
        <f t="shared" si="23"/>
        <v>273.44105000000002</v>
      </c>
      <c r="S27" s="116">
        <f t="shared" si="5"/>
        <v>13.672052500000001</v>
      </c>
      <c r="T27" s="119" t="e">
        <f t="shared" si="6"/>
        <v>#N/A</v>
      </c>
      <c r="U27" s="119">
        <f t="shared" si="7"/>
        <v>0</v>
      </c>
      <c r="X27" s="115">
        <f t="shared" si="24"/>
        <v>98</v>
      </c>
      <c r="Y27" s="113">
        <f t="shared" si="25"/>
        <v>20</v>
      </c>
      <c r="Z27" s="113">
        <f>INDEX(地温!$D$2:$D$366,MATCH(X27,地温!$C$2:$C$366,FALSE))</f>
        <v>14.891050000000002</v>
      </c>
      <c r="AA27" s="113">
        <f t="shared" si="26"/>
        <v>273.44105000000002</v>
      </c>
      <c r="AB27" s="116">
        <f t="shared" si="8"/>
        <v>13.672052500000001</v>
      </c>
      <c r="AC27" s="119" t="e">
        <f t="shared" si="9"/>
        <v>#N/A</v>
      </c>
      <c r="AD27" s="119">
        <f t="shared" si="10"/>
        <v>0</v>
      </c>
      <c r="AG27" s="115">
        <f t="shared" si="27"/>
        <v>98</v>
      </c>
      <c r="AH27" s="113">
        <f t="shared" si="28"/>
        <v>20</v>
      </c>
      <c r="AI27" s="113">
        <f>INDEX(地温!$D$2:$D$366,MATCH(AG27,地温!$C$2:$C$366,FALSE))</f>
        <v>14.891050000000002</v>
      </c>
      <c r="AJ27" s="113">
        <f t="shared" si="29"/>
        <v>273.44105000000002</v>
      </c>
      <c r="AK27" s="116">
        <f t="shared" si="11"/>
        <v>13.672052500000001</v>
      </c>
      <c r="AL27" s="119" t="e">
        <f t="shared" si="12"/>
        <v>#N/A</v>
      </c>
      <c r="AM27" s="119">
        <f t="shared" si="13"/>
        <v>0</v>
      </c>
      <c r="AP27" s="115">
        <f t="shared" si="30"/>
        <v>98</v>
      </c>
      <c r="AQ27" s="113">
        <f t="shared" si="31"/>
        <v>20</v>
      </c>
      <c r="AR27" s="113">
        <f>INDEX(地温!$D$2:$D$366,MATCH(AP27,地温!$C$2:$C$366,FALSE))</f>
        <v>14.891050000000002</v>
      </c>
      <c r="AS27" s="113">
        <f t="shared" si="32"/>
        <v>273.44105000000002</v>
      </c>
      <c r="AT27" s="116">
        <f t="shared" si="14"/>
        <v>13.672052500000001</v>
      </c>
      <c r="AU27" s="119" t="e">
        <f t="shared" si="15"/>
        <v>#N/A</v>
      </c>
      <c r="AV27" s="119">
        <f t="shared" si="16"/>
        <v>0</v>
      </c>
    </row>
    <row r="28" spans="1:48">
      <c r="A28" s="115">
        <f t="shared" si="17"/>
        <v>99</v>
      </c>
      <c r="B28" s="113">
        <f t="shared" si="0"/>
        <v>21</v>
      </c>
      <c r="C28" s="119">
        <f t="shared" si="1"/>
        <v>4.8328394904419971</v>
      </c>
      <c r="F28" s="115">
        <f t="shared" si="18"/>
        <v>99</v>
      </c>
      <c r="G28" s="113">
        <f t="shared" si="19"/>
        <v>21</v>
      </c>
      <c r="H28" s="113">
        <f>INDEX(地温!$D$2:$D$366,MATCH(F28,地温!$C$2:$C$366,FALSE))</f>
        <v>14.63425</v>
      </c>
      <c r="I28" s="113">
        <f t="shared" si="20"/>
        <v>288.07530000000003</v>
      </c>
      <c r="J28" s="116">
        <f t="shared" si="2"/>
        <v>13.71787142857143</v>
      </c>
      <c r="K28" s="119">
        <f t="shared" si="3"/>
        <v>6.0476896717001828e-002</v>
      </c>
      <c r="L28" s="119">
        <f t="shared" si="4"/>
        <v>4.8328394904419971</v>
      </c>
      <c r="O28" s="115">
        <f t="shared" si="21"/>
        <v>99</v>
      </c>
      <c r="P28" s="113">
        <f t="shared" si="22"/>
        <v>21</v>
      </c>
      <c r="Q28" s="113">
        <f>INDEX(地温!$D$2:$D$366,MATCH(O28,地温!$C$2:$C$366,FALSE))</f>
        <v>14.63425</v>
      </c>
      <c r="R28" s="113">
        <f t="shared" si="23"/>
        <v>288.07530000000003</v>
      </c>
      <c r="S28" s="116">
        <f t="shared" si="5"/>
        <v>13.71787142857143</v>
      </c>
      <c r="T28" s="119" t="e">
        <f t="shared" si="6"/>
        <v>#N/A</v>
      </c>
      <c r="U28" s="119">
        <f t="shared" si="7"/>
        <v>0</v>
      </c>
      <c r="X28" s="115">
        <f t="shared" si="24"/>
        <v>99</v>
      </c>
      <c r="Y28" s="113">
        <f t="shared" si="25"/>
        <v>21</v>
      </c>
      <c r="Z28" s="113">
        <f>INDEX(地温!$D$2:$D$366,MATCH(X28,地温!$C$2:$C$366,FALSE))</f>
        <v>14.63425</v>
      </c>
      <c r="AA28" s="113">
        <f t="shared" si="26"/>
        <v>288.07530000000003</v>
      </c>
      <c r="AB28" s="116">
        <f t="shared" si="8"/>
        <v>13.71787142857143</v>
      </c>
      <c r="AC28" s="119" t="e">
        <f t="shared" si="9"/>
        <v>#N/A</v>
      </c>
      <c r="AD28" s="119">
        <f t="shared" si="10"/>
        <v>0</v>
      </c>
      <c r="AG28" s="115">
        <f t="shared" si="27"/>
        <v>99</v>
      </c>
      <c r="AH28" s="113">
        <f t="shared" si="28"/>
        <v>21</v>
      </c>
      <c r="AI28" s="113">
        <f>INDEX(地温!$D$2:$D$366,MATCH(AG28,地温!$C$2:$C$366,FALSE))</f>
        <v>14.63425</v>
      </c>
      <c r="AJ28" s="113">
        <f t="shared" si="29"/>
        <v>288.07530000000003</v>
      </c>
      <c r="AK28" s="116">
        <f t="shared" si="11"/>
        <v>13.71787142857143</v>
      </c>
      <c r="AL28" s="119" t="e">
        <f t="shared" si="12"/>
        <v>#N/A</v>
      </c>
      <c r="AM28" s="119">
        <f t="shared" si="13"/>
        <v>0</v>
      </c>
      <c r="AP28" s="115">
        <f t="shared" si="30"/>
        <v>99</v>
      </c>
      <c r="AQ28" s="113">
        <f t="shared" si="31"/>
        <v>21</v>
      </c>
      <c r="AR28" s="113">
        <f>INDEX(地温!$D$2:$D$366,MATCH(AP28,地温!$C$2:$C$366,FALSE))</f>
        <v>14.63425</v>
      </c>
      <c r="AS28" s="113">
        <f t="shared" si="32"/>
        <v>288.07530000000003</v>
      </c>
      <c r="AT28" s="116">
        <f t="shared" si="14"/>
        <v>13.71787142857143</v>
      </c>
      <c r="AU28" s="119" t="e">
        <f t="shared" si="15"/>
        <v>#N/A</v>
      </c>
      <c r="AV28" s="119">
        <f t="shared" si="16"/>
        <v>0</v>
      </c>
    </row>
    <row r="29" spans="1:48">
      <c r="A29" s="115">
        <f t="shared" si="17"/>
        <v>100</v>
      </c>
      <c r="B29" s="113">
        <f t="shared" si="0"/>
        <v>22</v>
      </c>
      <c r="C29" s="119">
        <f t="shared" si="1"/>
        <v>4.9502301977424139</v>
      </c>
      <c r="F29" s="115">
        <f t="shared" si="18"/>
        <v>100</v>
      </c>
      <c r="G29" s="113">
        <f t="shared" si="19"/>
        <v>22</v>
      </c>
      <c r="H29" s="113">
        <f>INDEX(地温!$D$2:$D$366,MATCH(F29,地温!$C$2:$C$366,FALSE))</f>
        <v>15.3565</v>
      </c>
      <c r="I29" s="113">
        <f t="shared" si="20"/>
        <v>303.43180000000001</v>
      </c>
      <c r="J29" s="116">
        <f t="shared" si="2"/>
        <v>13.792354545454545</v>
      </c>
      <c r="K29" s="119">
        <f t="shared" si="3"/>
        <v>6.0647212346769883e-002</v>
      </c>
      <c r="L29" s="119">
        <f t="shared" si="4"/>
        <v>4.9502301977424139</v>
      </c>
      <c r="O29" s="115">
        <f t="shared" si="21"/>
        <v>100</v>
      </c>
      <c r="P29" s="113">
        <f t="shared" si="22"/>
        <v>22</v>
      </c>
      <c r="Q29" s="113">
        <f>INDEX(地温!$D$2:$D$366,MATCH(O29,地温!$C$2:$C$366,FALSE))</f>
        <v>15.3565</v>
      </c>
      <c r="R29" s="113">
        <f t="shared" si="23"/>
        <v>303.43180000000001</v>
      </c>
      <c r="S29" s="116">
        <f t="shared" si="5"/>
        <v>13.792354545454545</v>
      </c>
      <c r="T29" s="119" t="e">
        <f t="shared" si="6"/>
        <v>#N/A</v>
      </c>
      <c r="U29" s="119">
        <f t="shared" si="7"/>
        <v>0</v>
      </c>
      <c r="X29" s="115">
        <f t="shared" si="24"/>
        <v>100</v>
      </c>
      <c r="Y29" s="113">
        <f t="shared" si="25"/>
        <v>22</v>
      </c>
      <c r="Z29" s="113">
        <f>INDEX(地温!$D$2:$D$366,MATCH(X29,地温!$C$2:$C$366,FALSE))</f>
        <v>15.3565</v>
      </c>
      <c r="AA29" s="113">
        <f t="shared" si="26"/>
        <v>303.43180000000001</v>
      </c>
      <c r="AB29" s="116">
        <f t="shared" si="8"/>
        <v>13.792354545454545</v>
      </c>
      <c r="AC29" s="119" t="e">
        <f t="shared" si="9"/>
        <v>#N/A</v>
      </c>
      <c r="AD29" s="119">
        <f t="shared" si="10"/>
        <v>0</v>
      </c>
      <c r="AG29" s="115">
        <f t="shared" si="27"/>
        <v>100</v>
      </c>
      <c r="AH29" s="113">
        <f t="shared" si="28"/>
        <v>22</v>
      </c>
      <c r="AI29" s="113">
        <f>INDEX(地温!$D$2:$D$366,MATCH(AG29,地温!$C$2:$C$366,FALSE))</f>
        <v>15.3565</v>
      </c>
      <c r="AJ29" s="113">
        <f t="shared" si="29"/>
        <v>303.43180000000001</v>
      </c>
      <c r="AK29" s="116">
        <f t="shared" si="11"/>
        <v>13.792354545454545</v>
      </c>
      <c r="AL29" s="119" t="e">
        <f t="shared" si="12"/>
        <v>#N/A</v>
      </c>
      <c r="AM29" s="119">
        <f t="shared" si="13"/>
        <v>0</v>
      </c>
      <c r="AP29" s="115">
        <f t="shared" si="30"/>
        <v>100</v>
      </c>
      <c r="AQ29" s="113">
        <f t="shared" si="31"/>
        <v>22</v>
      </c>
      <c r="AR29" s="113">
        <f>INDEX(地温!$D$2:$D$366,MATCH(AP29,地温!$C$2:$C$366,FALSE))</f>
        <v>15.3565</v>
      </c>
      <c r="AS29" s="113">
        <f t="shared" si="32"/>
        <v>303.43180000000001</v>
      </c>
      <c r="AT29" s="116">
        <f t="shared" si="14"/>
        <v>13.792354545454545</v>
      </c>
      <c r="AU29" s="119" t="e">
        <f t="shared" si="15"/>
        <v>#N/A</v>
      </c>
      <c r="AV29" s="119">
        <f t="shared" si="16"/>
        <v>0</v>
      </c>
    </row>
    <row r="30" spans="1:48">
      <c r="A30" s="115">
        <f t="shared" si="17"/>
        <v>101</v>
      </c>
      <c r="B30" s="113">
        <f t="shared" si="0"/>
        <v>23</v>
      </c>
      <c r="C30" s="119">
        <f t="shared" si="1"/>
        <v>5.0614009012795051</v>
      </c>
      <c r="F30" s="115">
        <f t="shared" si="18"/>
        <v>101</v>
      </c>
      <c r="G30" s="113">
        <f t="shared" si="19"/>
        <v>23</v>
      </c>
      <c r="H30" s="113">
        <f>INDEX(地温!$D$2:$D$366,MATCH(F30,地温!$C$2:$C$366,FALSE))</f>
        <v>15.637375</v>
      </c>
      <c r="I30" s="113">
        <f t="shared" si="20"/>
        <v>319.06917500000003</v>
      </c>
      <c r="J30" s="116">
        <f t="shared" si="2"/>
        <v>13.872572826086957</v>
      </c>
      <c r="K30" s="119">
        <f t="shared" si="3"/>
        <v>6.083107934339077e-002</v>
      </c>
      <c r="L30" s="119">
        <f t="shared" si="4"/>
        <v>5.0614009012795051</v>
      </c>
      <c r="O30" s="115">
        <f t="shared" si="21"/>
        <v>101</v>
      </c>
      <c r="P30" s="113">
        <f t="shared" si="22"/>
        <v>23</v>
      </c>
      <c r="Q30" s="113">
        <f>INDEX(地温!$D$2:$D$366,MATCH(O30,地温!$C$2:$C$366,FALSE))</f>
        <v>15.637375</v>
      </c>
      <c r="R30" s="113">
        <f t="shared" si="23"/>
        <v>319.06917500000003</v>
      </c>
      <c r="S30" s="116">
        <f t="shared" si="5"/>
        <v>13.872572826086957</v>
      </c>
      <c r="T30" s="119" t="e">
        <f t="shared" si="6"/>
        <v>#N/A</v>
      </c>
      <c r="U30" s="119">
        <f t="shared" si="7"/>
        <v>0</v>
      </c>
      <c r="X30" s="115">
        <f t="shared" si="24"/>
        <v>101</v>
      </c>
      <c r="Y30" s="113">
        <f t="shared" si="25"/>
        <v>23</v>
      </c>
      <c r="Z30" s="113">
        <f>INDEX(地温!$D$2:$D$366,MATCH(X30,地温!$C$2:$C$366,FALSE))</f>
        <v>15.637375</v>
      </c>
      <c r="AA30" s="113">
        <f t="shared" si="26"/>
        <v>319.06917500000003</v>
      </c>
      <c r="AB30" s="116">
        <f t="shared" si="8"/>
        <v>13.872572826086957</v>
      </c>
      <c r="AC30" s="119" t="e">
        <f t="shared" si="9"/>
        <v>#N/A</v>
      </c>
      <c r="AD30" s="119">
        <f t="shared" si="10"/>
        <v>0</v>
      </c>
      <c r="AG30" s="115">
        <f t="shared" si="27"/>
        <v>101</v>
      </c>
      <c r="AH30" s="113">
        <f t="shared" si="28"/>
        <v>23</v>
      </c>
      <c r="AI30" s="113">
        <f>INDEX(地温!$D$2:$D$366,MATCH(AG30,地温!$C$2:$C$366,FALSE))</f>
        <v>15.637375</v>
      </c>
      <c r="AJ30" s="113">
        <f t="shared" si="29"/>
        <v>319.06917500000003</v>
      </c>
      <c r="AK30" s="116">
        <f t="shared" si="11"/>
        <v>13.872572826086957</v>
      </c>
      <c r="AL30" s="119" t="e">
        <f t="shared" si="12"/>
        <v>#N/A</v>
      </c>
      <c r="AM30" s="119">
        <f t="shared" si="13"/>
        <v>0</v>
      </c>
      <c r="AP30" s="115">
        <f t="shared" si="30"/>
        <v>101</v>
      </c>
      <c r="AQ30" s="113">
        <f t="shared" si="31"/>
        <v>23</v>
      </c>
      <c r="AR30" s="113">
        <f>INDEX(地温!$D$2:$D$366,MATCH(AP30,地温!$C$2:$C$366,FALSE))</f>
        <v>15.637375</v>
      </c>
      <c r="AS30" s="113">
        <f t="shared" si="32"/>
        <v>319.06917500000003</v>
      </c>
      <c r="AT30" s="116">
        <f t="shared" si="14"/>
        <v>13.872572826086957</v>
      </c>
      <c r="AU30" s="119" t="e">
        <f t="shared" si="15"/>
        <v>#N/A</v>
      </c>
      <c r="AV30" s="119">
        <f t="shared" si="16"/>
        <v>0</v>
      </c>
    </row>
    <row r="31" spans="1:48">
      <c r="A31" s="115">
        <f t="shared" si="17"/>
        <v>102</v>
      </c>
      <c r="B31" s="113">
        <f t="shared" si="0"/>
        <v>24</v>
      </c>
      <c r="C31" s="119">
        <f t="shared" si="1"/>
        <v>5.1678260309742008</v>
      </c>
      <c r="F31" s="115">
        <f t="shared" si="18"/>
        <v>102</v>
      </c>
      <c r="G31" s="113">
        <f t="shared" si="19"/>
        <v>24</v>
      </c>
      <c r="H31" s="113">
        <f>INDEX(地温!$D$2:$D$366,MATCH(F31,地温!$C$2:$C$366,FALSE))</f>
        <v>16.2593125</v>
      </c>
      <c r="I31" s="113">
        <f t="shared" si="20"/>
        <v>335.32848750000005</v>
      </c>
      <c r="J31" s="116">
        <f t="shared" si="2"/>
        <v>13.972020312500002</v>
      </c>
      <c r="K31" s="119">
        <f t="shared" si="3"/>
        <v>6.1059651900482237e-002</v>
      </c>
      <c r="L31" s="119">
        <f t="shared" si="4"/>
        <v>5.1678260309742008</v>
      </c>
      <c r="O31" s="115">
        <f t="shared" si="21"/>
        <v>102</v>
      </c>
      <c r="P31" s="113">
        <f t="shared" si="22"/>
        <v>24</v>
      </c>
      <c r="Q31" s="113">
        <f>INDEX(地温!$D$2:$D$366,MATCH(O31,地温!$C$2:$C$366,FALSE))</f>
        <v>16.2593125</v>
      </c>
      <c r="R31" s="113">
        <f t="shared" si="23"/>
        <v>335.32848750000005</v>
      </c>
      <c r="S31" s="116">
        <f t="shared" si="5"/>
        <v>13.972020312500002</v>
      </c>
      <c r="T31" s="119" t="e">
        <f t="shared" si="6"/>
        <v>#N/A</v>
      </c>
      <c r="U31" s="119">
        <f t="shared" si="7"/>
        <v>0</v>
      </c>
      <c r="X31" s="115">
        <f t="shared" si="24"/>
        <v>102</v>
      </c>
      <c r="Y31" s="113">
        <f t="shared" si="25"/>
        <v>24</v>
      </c>
      <c r="Z31" s="113">
        <f>INDEX(地温!$D$2:$D$366,MATCH(X31,地温!$C$2:$C$366,FALSE))</f>
        <v>16.2593125</v>
      </c>
      <c r="AA31" s="113">
        <f t="shared" si="26"/>
        <v>335.32848750000005</v>
      </c>
      <c r="AB31" s="116">
        <f t="shared" si="8"/>
        <v>13.972020312500002</v>
      </c>
      <c r="AC31" s="119" t="e">
        <f t="shared" si="9"/>
        <v>#N/A</v>
      </c>
      <c r="AD31" s="119">
        <f t="shared" si="10"/>
        <v>0</v>
      </c>
      <c r="AG31" s="115">
        <f t="shared" si="27"/>
        <v>102</v>
      </c>
      <c r="AH31" s="113">
        <f t="shared" si="28"/>
        <v>24</v>
      </c>
      <c r="AI31" s="113">
        <f>INDEX(地温!$D$2:$D$366,MATCH(AG31,地温!$C$2:$C$366,FALSE))</f>
        <v>16.2593125</v>
      </c>
      <c r="AJ31" s="113">
        <f t="shared" si="29"/>
        <v>335.32848750000005</v>
      </c>
      <c r="AK31" s="116">
        <f t="shared" si="11"/>
        <v>13.972020312500002</v>
      </c>
      <c r="AL31" s="119" t="e">
        <f t="shared" si="12"/>
        <v>#N/A</v>
      </c>
      <c r="AM31" s="119">
        <f t="shared" si="13"/>
        <v>0</v>
      </c>
      <c r="AP31" s="115">
        <f t="shared" si="30"/>
        <v>102</v>
      </c>
      <c r="AQ31" s="113">
        <f t="shared" si="31"/>
        <v>24</v>
      </c>
      <c r="AR31" s="113">
        <f>INDEX(地温!$D$2:$D$366,MATCH(AP31,地温!$C$2:$C$366,FALSE))</f>
        <v>16.2593125</v>
      </c>
      <c r="AS31" s="113">
        <f t="shared" si="32"/>
        <v>335.32848750000005</v>
      </c>
      <c r="AT31" s="116">
        <f t="shared" si="14"/>
        <v>13.972020312500002</v>
      </c>
      <c r="AU31" s="119" t="e">
        <f t="shared" si="15"/>
        <v>#N/A</v>
      </c>
      <c r="AV31" s="119">
        <f t="shared" si="16"/>
        <v>0</v>
      </c>
    </row>
    <row r="32" spans="1:48">
      <c r="A32" s="115">
        <f t="shared" si="17"/>
        <v>103</v>
      </c>
      <c r="B32" s="113">
        <f t="shared" si="0"/>
        <v>25</v>
      </c>
      <c r="C32" s="119">
        <f t="shared" si="1"/>
        <v>5.2650220328331176</v>
      </c>
      <c r="F32" s="115">
        <f t="shared" si="18"/>
        <v>103</v>
      </c>
      <c r="G32" s="113">
        <f t="shared" si="19"/>
        <v>25</v>
      </c>
      <c r="H32" s="113">
        <f>INDEX(地温!$D$2:$D$366,MATCH(F32,地温!$C$2:$C$366,FALSE))</f>
        <v>15.537062499999999</v>
      </c>
      <c r="I32" s="113">
        <f t="shared" si="20"/>
        <v>350.86555000000004</v>
      </c>
      <c r="J32" s="116">
        <f t="shared" si="2"/>
        <v>14.034622000000002</v>
      </c>
      <c r="K32" s="119">
        <f t="shared" si="3"/>
        <v>6.1203895874675486e-002</v>
      </c>
      <c r="L32" s="119">
        <f t="shared" si="4"/>
        <v>5.2650220328331176</v>
      </c>
      <c r="O32" s="115">
        <f t="shared" si="21"/>
        <v>103</v>
      </c>
      <c r="P32" s="113">
        <f t="shared" si="22"/>
        <v>25</v>
      </c>
      <c r="Q32" s="113">
        <f>INDEX(地温!$D$2:$D$366,MATCH(O32,地温!$C$2:$C$366,FALSE))</f>
        <v>15.537062499999999</v>
      </c>
      <c r="R32" s="113">
        <f t="shared" si="23"/>
        <v>350.86555000000004</v>
      </c>
      <c r="S32" s="116">
        <f t="shared" si="5"/>
        <v>14.034622000000002</v>
      </c>
      <c r="T32" s="119" t="e">
        <f t="shared" si="6"/>
        <v>#N/A</v>
      </c>
      <c r="U32" s="119">
        <f t="shared" si="7"/>
        <v>0</v>
      </c>
      <c r="X32" s="115">
        <f t="shared" si="24"/>
        <v>103</v>
      </c>
      <c r="Y32" s="113">
        <f t="shared" si="25"/>
        <v>25</v>
      </c>
      <c r="Z32" s="113">
        <f>INDEX(地温!$D$2:$D$366,MATCH(X32,地温!$C$2:$C$366,FALSE))</f>
        <v>15.537062499999999</v>
      </c>
      <c r="AA32" s="113">
        <f t="shared" si="26"/>
        <v>350.86555000000004</v>
      </c>
      <c r="AB32" s="116">
        <f t="shared" si="8"/>
        <v>14.034622000000002</v>
      </c>
      <c r="AC32" s="119" t="e">
        <f t="shared" si="9"/>
        <v>#N/A</v>
      </c>
      <c r="AD32" s="119">
        <f t="shared" si="10"/>
        <v>0</v>
      </c>
      <c r="AG32" s="115">
        <f t="shared" si="27"/>
        <v>103</v>
      </c>
      <c r="AH32" s="113">
        <f t="shared" si="28"/>
        <v>25</v>
      </c>
      <c r="AI32" s="113">
        <f>INDEX(地温!$D$2:$D$366,MATCH(AG32,地温!$C$2:$C$366,FALSE))</f>
        <v>15.537062499999999</v>
      </c>
      <c r="AJ32" s="113">
        <f t="shared" si="29"/>
        <v>350.86555000000004</v>
      </c>
      <c r="AK32" s="116">
        <f t="shared" si="11"/>
        <v>14.034622000000002</v>
      </c>
      <c r="AL32" s="119" t="e">
        <f t="shared" si="12"/>
        <v>#N/A</v>
      </c>
      <c r="AM32" s="119">
        <f t="shared" si="13"/>
        <v>0</v>
      </c>
      <c r="AP32" s="115">
        <f t="shared" si="30"/>
        <v>103</v>
      </c>
      <c r="AQ32" s="113">
        <f t="shared" si="31"/>
        <v>25</v>
      </c>
      <c r="AR32" s="113">
        <f>INDEX(地温!$D$2:$D$366,MATCH(AP32,地温!$C$2:$C$366,FALSE))</f>
        <v>15.537062499999999</v>
      </c>
      <c r="AS32" s="113">
        <f t="shared" si="32"/>
        <v>350.86555000000004</v>
      </c>
      <c r="AT32" s="116">
        <f t="shared" si="14"/>
        <v>14.034622000000002</v>
      </c>
      <c r="AU32" s="119" t="e">
        <f t="shared" si="15"/>
        <v>#N/A</v>
      </c>
      <c r="AV32" s="119">
        <f t="shared" si="16"/>
        <v>0</v>
      </c>
    </row>
    <row r="33" spans="1:48">
      <c r="A33" s="115">
        <f t="shared" si="17"/>
        <v>104</v>
      </c>
      <c r="B33" s="113">
        <f t="shared" si="0"/>
        <v>26</v>
      </c>
      <c r="C33" s="119">
        <f t="shared" si="1"/>
        <v>5.3584154211343042</v>
      </c>
      <c r="F33" s="115">
        <f t="shared" si="18"/>
        <v>104</v>
      </c>
      <c r="G33" s="113">
        <f t="shared" si="19"/>
        <v>26</v>
      </c>
      <c r="H33" s="113">
        <f>INDEX(地温!$D$2:$D$366,MATCH(F33,地温!$C$2:$C$366,FALSE))</f>
        <v>16.2593125</v>
      </c>
      <c r="I33" s="113">
        <f t="shared" si="20"/>
        <v>367.12486250000006</v>
      </c>
      <c r="J33" s="116">
        <f t="shared" si="2"/>
        <v>14.120187019230771</v>
      </c>
      <c r="K33" s="119">
        <f t="shared" si="3"/>
        <v>6.1401500057967601e-002</v>
      </c>
      <c r="L33" s="119">
        <f t="shared" si="4"/>
        <v>5.3584154211343042</v>
      </c>
      <c r="O33" s="115">
        <f t="shared" si="21"/>
        <v>104</v>
      </c>
      <c r="P33" s="113">
        <f t="shared" si="22"/>
        <v>26</v>
      </c>
      <c r="Q33" s="113">
        <f>INDEX(地温!$D$2:$D$366,MATCH(O33,地温!$C$2:$C$366,FALSE))</f>
        <v>16.2593125</v>
      </c>
      <c r="R33" s="113">
        <f t="shared" si="23"/>
        <v>367.12486250000006</v>
      </c>
      <c r="S33" s="116">
        <f t="shared" si="5"/>
        <v>14.120187019230771</v>
      </c>
      <c r="T33" s="119" t="e">
        <f t="shared" si="6"/>
        <v>#N/A</v>
      </c>
      <c r="U33" s="119">
        <f t="shared" si="7"/>
        <v>0</v>
      </c>
      <c r="X33" s="115">
        <f t="shared" si="24"/>
        <v>104</v>
      </c>
      <c r="Y33" s="113">
        <f t="shared" si="25"/>
        <v>26</v>
      </c>
      <c r="Z33" s="113">
        <f>INDEX(地温!$D$2:$D$366,MATCH(X33,地温!$C$2:$C$366,FALSE))</f>
        <v>16.2593125</v>
      </c>
      <c r="AA33" s="113">
        <f t="shared" si="26"/>
        <v>367.12486250000006</v>
      </c>
      <c r="AB33" s="116">
        <f t="shared" si="8"/>
        <v>14.120187019230771</v>
      </c>
      <c r="AC33" s="119" t="e">
        <f t="shared" si="9"/>
        <v>#N/A</v>
      </c>
      <c r="AD33" s="119">
        <f t="shared" si="10"/>
        <v>0</v>
      </c>
      <c r="AG33" s="115">
        <f t="shared" si="27"/>
        <v>104</v>
      </c>
      <c r="AH33" s="113">
        <f t="shared" si="28"/>
        <v>26</v>
      </c>
      <c r="AI33" s="113">
        <f>INDEX(地温!$D$2:$D$366,MATCH(AG33,地温!$C$2:$C$366,FALSE))</f>
        <v>16.2593125</v>
      </c>
      <c r="AJ33" s="113">
        <f t="shared" si="29"/>
        <v>367.12486250000006</v>
      </c>
      <c r="AK33" s="116">
        <f t="shared" si="11"/>
        <v>14.120187019230771</v>
      </c>
      <c r="AL33" s="119" t="e">
        <f t="shared" si="12"/>
        <v>#N/A</v>
      </c>
      <c r="AM33" s="119">
        <f t="shared" si="13"/>
        <v>0</v>
      </c>
      <c r="AP33" s="115">
        <f t="shared" si="30"/>
        <v>104</v>
      </c>
      <c r="AQ33" s="113">
        <f t="shared" si="31"/>
        <v>26</v>
      </c>
      <c r="AR33" s="113">
        <f>INDEX(地温!$D$2:$D$366,MATCH(AP33,地温!$C$2:$C$366,FALSE))</f>
        <v>16.2593125</v>
      </c>
      <c r="AS33" s="113">
        <f t="shared" si="32"/>
        <v>367.12486250000006</v>
      </c>
      <c r="AT33" s="116">
        <f t="shared" si="14"/>
        <v>14.120187019230771</v>
      </c>
      <c r="AU33" s="119" t="e">
        <f t="shared" si="15"/>
        <v>#N/A</v>
      </c>
      <c r="AV33" s="119">
        <f t="shared" si="16"/>
        <v>0</v>
      </c>
    </row>
    <row r="34" spans="1:48">
      <c r="A34" s="115">
        <f t="shared" si="17"/>
        <v>105</v>
      </c>
      <c r="B34" s="113">
        <f t="shared" si="0"/>
        <v>27</v>
      </c>
      <c r="C34" s="119">
        <f t="shared" si="1"/>
        <v>5.4372823993908721</v>
      </c>
      <c r="F34" s="115">
        <f t="shared" si="18"/>
        <v>105</v>
      </c>
      <c r="G34" s="113">
        <f t="shared" si="19"/>
        <v>27</v>
      </c>
      <c r="H34" s="113">
        <f>INDEX(地温!$D$2:$D$366,MATCH(F34,地温!$C$2:$C$366,FALSE))</f>
        <v>13.370312500000001</v>
      </c>
      <c r="I34" s="113">
        <f t="shared" si="20"/>
        <v>380.49517500000007</v>
      </c>
      <c r="J34" s="116">
        <f t="shared" si="2"/>
        <v>14.092413888888892</v>
      </c>
      <c r="K34" s="119">
        <f t="shared" si="3"/>
        <v>6.1337303769389083e-002</v>
      </c>
      <c r="L34" s="119">
        <f t="shared" si="4"/>
        <v>5.4372823993908721</v>
      </c>
      <c r="O34" s="115">
        <f t="shared" si="21"/>
        <v>105</v>
      </c>
      <c r="P34" s="113">
        <f t="shared" si="22"/>
        <v>27</v>
      </c>
      <c r="Q34" s="113">
        <f>INDEX(地温!$D$2:$D$366,MATCH(O34,地温!$C$2:$C$366,FALSE))</f>
        <v>13.370312500000001</v>
      </c>
      <c r="R34" s="113">
        <f t="shared" si="23"/>
        <v>380.49517500000007</v>
      </c>
      <c r="S34" s="116">
        <f t="shared" si="5"/>
        <v>14.092413888888892</v>
      </c>
      <c r="T34" s="119" t="e">
        <f t="shared" si="6"/>
        <v>#N/A</v>
      </c>
      <c r="U34" s="119">
        <f t="shared" si="7"/>
        <v>0</v>
      </c>
      <c r="X34" s="115">
        <f t="shared" si="24"/>
        <v>105</v>
      </c>
      <c r="Y34" s="113">
        <f t="shared" si="25"/>
        <v>27</v>
      </c>
      <c r="Z34" s="113">
        <f>INDEX(地温!$D$2:$D$366,MATCH(X34,地温!$C$2:$C$366,FALSE))</f>
        <v>13.370312500000001</v>
      </c>
      <c r="AA34" s="113">
        <f t="shared" si="26"/>
        <v>380.49517500000007</v>
      </c>
      <c r="AB34" s="116">
        <f t="shared" si="8"/>
        <v>14.092413888888892</v>
      </c>
      <c r="AC34" s="119" t="e">
        <f t="shared" si="9"/>
        <v>#N/A</v>
      </c>
      <c r="AD34" s="119">
        <f t="shared" si="10"/>
        <v>0</v>
      </c>
      <c r="AG34" s="115">
        <f t="shared" si="27"/>
        <v>105</v>
      </c>
      <c r="AH34" s="113">
        <f t="shared" si="28"/>
        <v>27</v>
      </c>
      <c r="AI34" s="113">
        <f>INDEX(地温!$D$2:$D$366,MATCH(AG34,地温!$C$2:$C$366,FALSE))</f>
        <v>13.370312500000001</v>
      </c>
      <c r="AJ34" s="113">
        <f t="shared" si="29"/>
        <v>380.49517500000007</v>
      </c>
      <c r="AK34" s="116">
        <f t="shared" si="11"/>
        <v>14.092413888888892</v>
      </c>
      <c r="AL34" s="119" t="e">
        <f t="shared" si="12"/>
        <v>#N/A</v>
      </c>
      <c r="AM34" s="119">
        <f t="shared" si="13"/>
        <v>0</v>
      </c>
      <c r="AP34" s="115">
        <f t="shared" si="30"/>
        <v>105</v>
      </c>
      <c r="AQ34" s="113">
        <f t="shared" si="31"/>
        <v>27</v>
      </c>
      <c r="AR34" s="113">
        <f>INDEX(地温!$D$2:$D$366,MATCH(AP34,地温!$C$2:$C$366,FALSE))</f>
        <v>13.370312500000001</v>
      </c>
      <c r="AS34" s="113">
        <f t="shared" si="32"/>
        <v>380.49517500000007</v>
      </c>
      <c r="AT34" s="116">
        <f t="shared" si="14"/>
        <v>14.092413888888892</v>
      </c>
      <c r="AU34" s="119" t="e">
        <f t="shared" si="15"/>
        <v>#N/A</v>
      </c>
      <c r="AV34" s="119">
        <f t="shared" si="16"/>
        <v>0</v>
      </c>
    </row>
    <row r="35" spans="1:48">
      <c r="A35" s="115">
        <f t="shared" si="17"/>
        <v>106</v>
      </c>
      <c r="B35" s="113">
        <f t="shared" si="0"/>
        <v>28</v>
      </c>
      <c r="C35" s="119">
        <f t="shared" si="1"/>
        <v>5.5135968786055995</v>
      </c>
      <c r="F35" s="115">
        <f t="shared" si="18"/>
        <v>106</v>
      </c>
      <c r="G35" s="113">
        <f t="shared" si="19"/>
        <v>28</v>
      </c>
      <c r="H35" s="113">
        <f>INDEX(地温!$D$2:$D$366,MATCH(F35,地温!$C$2:$C$366,FALSE))</f>
        <v>14.0925625</v>
      </c>
      <c r="I35" s="113">
        <f t="shared" si="20"/>
        <v>394.58773750000006</v>
      </c>
      <c r="J35" s="116">
        <f t="shared" si="2"/>
        <v>14.092419196428574</v>
      </c>
      <c r="K35" s="119">
        <f t="shared" si="3"/>
        <v>6.1337316032289944e-002</v>
      </c>
      <c r="L35" s="119">
        <f t="shared" si="4"/>
        <v>5.5135968786055995</v>
      </c>
      <c r="O35" s="115">
        <f t="shared" si="21"/>
        <v>106</v>
      </c>
      <c r="P35" s="113">
        <f t="shared" si="22"/>
        <v>28</v>
      </c>
      <c r="Q35" s="113">
        <f>INDEX(地温!$D$2:$D$366,MATCH(O35,地温!$C$2:$C$366,FALSE))</f>
        <v>14.0925625</v>
      </c>
      <c r="R35" s="113">
        <f t="shared" si="23"/>
        <v>394.58773750000006</v>
      </c>
      <c r="S35" s="116">
        <f t="shared" si="5"/>
        <v>14.092419196428574</v>
      </c>
      <c r="T35" s="119" t="e">
        <f t="shared" si="6"/>
        <v>#N/A</v>
      </c>
      <c r="U35" s="119">
        <f t="shared" si="7"/>
        <v>0</v>
      </c>
      <c r="X35" s="115">
        <f t="shared" si="24"/>
        <v>106</v>
      </c>
      <c r="Y35" s="113">
        <f t="shared" si="25"/>
        <v>28</v>
      </c>
      <c r="Z35" s="113">
        <f>INDEX(地温!$D$2:$D$366,MATCH(X35,地温!$C$2:$C$366,FALSE))</f>
        <v>14.0925625</v>
      </c>
      <c r="AA35" s="113">
        <f t="shared" si="26"/>
        <v>394.58773750000006</v>
      </c>
      <c r="AB35" s="116">
        <f t="shared" si="8"/>
        <v>14.092419196428574</v>
      </c>
      <c r="AC35" s="119" t="e">
        <f t="shared" si="9"/>
        <v>#N/A</v>
      </c>
      <c r="AD35" s="119">
        <f t="shared" si="10"/>
        <v>0</v>
      </c>
      <c r="AG35" s="115">
        <f t="shared" si="27"/>
        <v>106</v>
      </c>
      <c r="AH35" s="113">
        <f t="shared" si="28"/>
        <v>28</v>
      </c>
      <c r="AI35" s="113">
        <f>INDEX(地温!$D$2:$D$366,MATCH(AG35,地温!$C$2:$C$366,FALSE))</f>
        <v>14.0925625</v>
      </c>
      <c r="AJ35" s="113">
        <f t="shared" si="29"/>
        <v>394.58773750000006</v>
      </c>
      <c r="AK35" s="116">
        <f t="shared" si="11"/>
        <v>14.092419196428574</v>
      </c>
      <c r="AL35" s="119" t="e">
        <f t="shared" si="12"/>
        <v>#N/A</v>
      </c>
      <c r="AM35" s="119">
        <f t="shared" si="13"/>
        <v>0</v>
      </c>
      <c r="AP35" s="115">
        <f t="shared" si="30"/>
        <v>106</v>
      </c>
      <c r="AQ35" s="113">
        <f t="shared" si="31"/>
        <v>28</v>
      </c>
      <c r="AR35" s="113">
        <f>INDEX(地温!$D$2:$D$366,MATCH(AP35,地温!$C$2:$C$366,FALSE))</f>
        <v>14.0925625</v>
      </c>
      <c r="AS35" s="113">
        <f t="shared" si="32"/>
        <v>394.58773750000006</v>
      </c>
      <c r="AT35" s="116">
        <f t="shared" si="14"/>
        <v>14.092419196428574</v>
      </c>
      <c r="AU35" s="119" t="e">
        <f t="shared" si="15"/>
        <v>#N/A</v>
      </c>
      <c r="AV35" s="119">
        <f t="shared" si="16"/>
        <v>0</v>
      </c>
    </row>
    <row r="36" spans="1:48">
      <c r="A36" s="115">
        <f t="shared" si="17"/>
        <v>107</v>
      </c>
      <c r="B36" s="113">
        <f t="shared" si="0"/>
        <v>29</v>
      </c>
      <c r="C36" s="119">
        <f t="shared" si="1"/>
        <v>5.5863701296590573</v>
      </c>
      <c r="F36" s="115">
        <f t="shared" si="18"/>
        <v>107</v>
      </c>
      <c r="G36" s="113">
        <f t="shared" si="19"/>
        <v>29</v>
      </c>
      <c r="H36" s="113">
        <f>INDEX(地温!$D$2:$D$366,MATCH(F36,地温!$C$2:$C$366,FALSE))</f>
        <v>14.473750000000001</v>
      </c>
      <c r="I36" s="113">
        <f t="shared" si="20"/>
        <v>409.06148750000006</v>
      </c>
      <c r="J36" s="116">
        <f t="shared" si="2"/>
        <v>14.10556853448276</v>
      </c>
      <c r="K36" s="119">
        <f t="shared" si="3"/>
        <v>6.1367703293265206e-002</v>
      </c>
      <c r="L36" s="119">
        <f t="shared" si="4"/>
        <v>5.5863701296590573</v>
      </c>
      <c r="O36" s="115">
        <f t="shared" si="21"/>
        <v>107</v>
      </c>
      <c r="P36" s="113">
        <f t="shared" si="22"/>
        <v>29</v>
      </c>
      <c r="Q36" s="113">
        <f>INDEX(地温!$D$2:$D$366,MATCH(O36,地温!$C$2:$C$366,FALSE))</f>
        <v>14.473750000000001</v>
      </c>
      <c r="R36" s="113">
        <f t="shared" si="23"/>
        <v>409.06148750000006</v>
      </c>
      <c r="S36" s="116">
        <f t="shared" si="5"/>
        <v>14.10556853448276</v>
      </c>
      <c r="T36" s="119" t="e">
        <f t="shared" si="6"/>
        <v>#N/A</v>
      </c>
      <c r="U36" s="119">
        <f t="shared" si="7"/>
        <v>0</v>
      </c>
      <c r="X36" s="115">
        <f t="shared" si="24"/>
        <v>107</v>
      </c>
      <c r="Y36" s="113">
        <f t="shared" si="25"/>
        <v>29</v>
      </c>
      <c r="Z36" s="113">
        <f>INDEX(地温!$D$2:$D$366,MATCH(X36,地温!$C$2:$C$366,FALSE))</f>
        <v>14.473750000000001</v>
      </c>
      <c r="AA36" s="113">
        <f t="shared" si="26"/>
        <v>409.06148750000006</v>
      </c>
      <c r="AB36" s="116">
        <f t="shared" si="8"/>
        <v>14.10556853448276</v>
      </c>
      <c r="AC36" s="119" t="e">
        <f t="shared" si="9"/>
        <v>#N/A</v>
      </c>
      <c r="AD36" s="119">
        <f t="shared" si="10"/>
        <v>0</v>
      </c>
      <c r="AG36" s="115">
        <f t="shared" si="27"/>
        <v>107</v>
      </c>
      <c r="AH36" s="113">
        <f t="shared" si="28"/>
        <v>29</v>
      </c>
      <c r="AI36" s="113">
        <f>INDEX(地温!$D$2:$D$366,MATCH(AG36,地温!$C$2:$C$366,FALSE))</f>
        <v>14.473750000000001</v>
      </c>
      <c r="AJ36" s="113">
        <f t="shared" si="29"/>
        <v>409.06148750000006</v>
      </c>
      <c r="AK36" s="116">
        <f t="shared" si="11"/>
        <v>14.10556853448276</v>
      </c>
      <c r="AL36" s="119" t="e">
        <f t="shared" si="12"/>
        <v>#N/A</v>
      </c>
      <c r="AM36" s="119">
        <f t="shared" si="13"/>
        <v>0</v>
      </c>
      <c r="AP36" s="115">
        <f t="shared" si="30"/>
        <v>107</v>
      </c>
      <c r="AQ36" s="113">
        <f t="shared" si="31"/>
        <v>29</v>
      </c>
      <c r="AR36" s="113">
        <f>INDEX(地温!$D$2:$D$366,MATCH(AP36,地温!$C$2:$C$366,FALSE))</f>
        <v>14.473750000000001</v>
      </c>
      <c r="AS36" s="113">
        <f t="shared" si="32"/>
        <v>409.06148750000006</v>
      </c>
      <c r="AT36" s="116">
        <f t="shared" si="14"/>
        <v>14.10556853448276</v>
      </c>
      <c r="AU36" s="119" t="e">
        <f t="shared" si="15"/>
        <v>#N/A</v>
      </c>
      <c r="AV36" s="119">
        <f t="shared" si="16"/>
        <v>0</v>
      </c>
    </row>
    <row r="37" spans="1:48">
      <c r="A37" s="115">
        <f t="shared" si="17"/>
        <v>108</v>
      </c>
      <c r="B37" s="113">
        <f t="shared" si="0"/>
        <v>30</v>
      </c>
      <c r="C37" s="119">
        <f t="shared" si="1"/>
        <v>5.6559888887571965</v>
      </c>
      <c r="F37" s="115">
        <f t="shared" si="18"/>
        <v>108</v>
      </c>
      <c r="G37" s="113">
        <f t="shared" si="19"/>
        <v>30</v>
      </c>
      <c r="H37" s="113">
        <f>INDEX(地温!$D$2:$D$366,MATCH(F37,地温!$C$2:$C$366,FALSE))</f>
        <v>14.975312500000001</v>
      </c>
      <c r="I37" s="113">
        <f t="shared" si="20"/>
        <v>424.03680000000008</v>
      </c>
      <c r="J37" s="116">
        <f t="shared" si="2"/>
        <v>14.134560000000002</v>
      </c>
      <c r="K37" s="119">
        <f t="shared" si="3"/>
        <v>6.1434744025758693e-002</v>
      </c>
      <c r="L37" s="119">
        <f t="shared" si="4"/>
        <v>5.6559888887571965</v>
      </c>
      <c r="O37" s="115">
        <f t="shared" si="21"/>
        <v>108</v>
      </c>
      <c r="P37" s="113">
        <f t="shared" si="22"/>
        <v>30</v>
      </c>
      <c r="Q37" s="113">
        <f>INDEX(地温!$D$2:$D$366,MATCH(O37,地温!$C$2:$C$366,FALSE))</f>
        <v>14.975312500000001</v>
      </c>
      <c r="R37" s="113">
        <f t="shared" si="23"/>
        <v>424.03680000000008</v>
      </c>
      <c r="S37" s="116">
        <f t="shared" si="5"/>
        <v>14.134560000000002</v>
      </c>
      <c r="T37" s="119" t="e">
        <f t="shared" si="6"/>
        <v>#N/A</v>
      </c>
      <c r="U37" s="119">
        <f t="shared" si="7"/>
        <v>0</v>
      </c>
      <c r="X37" s="115">
        <f t="shared" si="24"/>
        <v>108</v>
      </c>
      <c r="Y37" s="113">
        <f t="shared" si="25"/>
        <v>30</v>
      </c>
      <c r="Z37" s="113">
        <f>INDEX(地温!$D$2:$D$366,MATCH(X37,地温!$C$2:$C$366,FALSE))</f>
        <v>14.975312500000001</v>
      </c>
      <c r="AA37" s="113">
        <f t="shared" si="26"/>
        <v>424.03680000000008</v>
      </c>
      <c r="AB37" s="116">
        <f t="shared" si="8"/>
        <v>14.134560000000002</v>
      </c>
      <c r="AC37" s="119" t="e">
        <f t="shared" si="9"/>
        <v>#N/A</v>
      </c>
      <c r="AD37" s="119">
        <f t="shared" si="10"/>
        <v>0</v>
      </c>
      <c r="AG37" s="115">
        <f t="shared" si="27"/>
        <v>108</v>
      </c>
      <c r="AH37" s="113">
        <f t="shared" si="28"/>
        <v>30</v>
      </c>
      <c r="AI37" s="113">
        <f>INDEX(地温!$D$2:$D$366,MATCH(AG37,地温!$C$2:$C$366,FALSE))</f>
        <v>14.975312500000001</v>
      </c>
      <c r="AJ37" s="113">
        <f t="shared" si="29"/>
        <v>424.03680000000008</v>
      </c>
      <c r="AK37" s="116">
        <f t="shared" si="11"/>
        <v>14.134560000000002</v>
      </c>
      <c r="AL37" s="119" t="e">
        <f t="shared" si="12"/>
        <v>#N/A</v>
      </c>
      <c r="AM37" s="119">
        <f t="shared" si="13"/>
        <v>0</v>
      </c>
      <c r="AP37" s="115">
        <f t="shared" si="30"/>
        <v>108</v>
      </c>
      <c r="AQ37" s="113">
        <f t="shared" si="31"/>
        <v>30</v>
      </c>
      <c r="AR37" s="113">
        <f>INDEX(地温!$D$2:$D$366,MATCH(AP37,地温!$C$2:$C$366,FALSE))</f>
        <v>14.975312500000001</v>
      </c>
      <c r="AS37" s="113">
        <f t="shared" si="32"/>
        <v>424.03680000000008</v>
      </c>
      <c r="AT37" s="116">
        <f t="shared" si="14"/>
        <v>14.134560000000002</v>
      </c>
      <c r="AU37" s="119" t="e">
        <f t="shared" si="15"/>
        <v>#N/A</v>
      </c>
      <c r="AV37" s="119">
        <f t="shared" si="16"/>
        <v>0</v>
      </c>
    </row>
    <row r="38" spans="1:48">
      <c r="A38" s="115">
        <f t="shared" si="17"/>
        <v>109</v>
      </c>
      <c r="B38" s="113">
        <f t="shared" si="0"/>
        <v>31</v>
      </c>
      <c r="C38" s="119">
        <f t="shared" si="1"/>
        <v>5.7249022826217306</v>
      </c>
      <c r="F38" s="115">
        <f t="shared" si="18"/>
        <v>109</v>
      </c>
      <c r="G38" s="113">
        <f t="shared" si="19"/>
        <v>31</v>
      </c>
      <c r="H38" s="113">
        <f>INDEX(地温!$D$2:$D$366,MATCH(F38,地温!$C$2:$C$366,FALSE))</f>
        <v>16.520125</v>
      </c>
      <c r="I38" s="113">
        <f t="shared" si="20"/>
        <v>440.55692500000009</v>
      </c>
      <c r="J38" s="116">
        <f t="shared" si="2"/>
        <v>14.211513709677423</v>
      </c>
      <c r="K38" s="119">
        <f t="shared" si="3"/>
        <v>6.1612983637431035e-002</v>
      </c>
      <c r="L38" s="119">
        <f t="shared" si="4"/>
        <v>5.7249022826217306</v>
      </c>
      <c r="O38" s="115">
        <f t="shared" si="21"/>
        <v>109</v>
      </c>
      <c r="P38" s="113">
        <f t="shared" si="22"/>
        <v>31</v>
      </c>
      <c r="Q38" s="113">
        <f>INDEX(地温!$D$2:$D$366,MATCH(O38,地温!$C$2:$C$366,FALSE))</f>
        <v>16.520125</v>
      </c>
      <c r="R38" s="113">
        <f t="shared" si="23"/>
        <v>440.55692500000009</v>
      </c>
      <c r="S38" s="116">
        <f t="shared" si="5"/>
        <v>14.211513709677423</v>
      </c>
      <c r="T38" s="119" t="e">
        <f t="shared" si="6"/>
        <v>#N/A</v>
      </c>
      <c r="U38" s="119">
        <f t="shared" si="7"/>
        <v>0</v>
      </c>
      <c r="X38" s="115">
        <f t="shared" si="24"/>
        <v>109</v>
      </c>
      <c r="Y38" s="113">
        <f t="shared" si="25"/>
        <v>31</v>
      </c>
      <c r="Z38" s="113">
        <f>INDEX(地温!$D$2:$D$366,MATCH(X38,地温!$C$2:$C$366,FALSE))</f>
        <v>16.520125</v>
      </c>
      <c r="AA38" s="113">
        <f t="shared" si="26"/>
        <v>440.55692500000009</v>
      </c>
      <c r="AB38" s="116">
        <f t="shared" si="8"/>
        <v>14.211513709677423</v>
      </c>
      <c r="AC38" s="119" t="e">
        <f t="shared" si="9"/>
        <v>#N/A</v>
      </c>
      <c r="AD38" s="119">
        <f t="shared" si="10"/>
        <v>0</v>
      </c>
      <c r="AG38" s="115">
        <f t="shared" si="27"/>
        <v>109</v>
      </c>
      <c r="AH38" s="113">
        <f t="shared" si="28"/>
        <v>31</v>
      </c>
      <c r="AI38" s="113">
        <f>INDEX(地温!$D$2:$D$366,MATCH(AG38,地温!$C$2:$C$366,FALSE))</f>
        <v>16.520125</v>
      </c>
      <c r="AJ38" s="113">
        <f t="shared" si="29"/>
        <v>440.55692500000009</v>
      </c>
      <c r="AK38" s="116">
        <f t="shared" si="11"/>
        <v>14.211513709677423</v>
      </c>
      <c r="AL38" s="119" t="e">
        <f t="shared" si="12"/>
        <v>#N/A</v>
      </c>
      <c r="AM38" s="119">
        <f t="shared" si="13"/>
        <v>0</v>
      </c>
      <c r="AP38" s="115">
        <f t="shared" si="30"/>
        <v>109</v>
      </c>
      <c r="AQ38" s="113">
        <f t="shared" si="31"/>
        <v>31</v>
      </c>
      <c r="AR38" s="113">
        <f>INDEX(地温!$D$2:$D$366,MATCH(AP38,地温!$C$2:$C$366,FALSE))</f>
        <v>16.520125</v>
      </c>
      <c r="AS38" s="113">
        <f t="shared" si="32"/>
        <v>440.55692500000009</v>
      </c>
      <c r="AT38" s="116">
        <f t="shared" si="14"/>
        <v>14.211513709677423</v>
      </c>
      <c r="AU38" s="119" t="e">
        <f t="shared" si="15"/>
        <v>#N/A</v>
      </c>
      <c r="AV38" s="119">
        <f t="shared" si="16"/>
        <v>0</v>
      </c>
    </row>
    <row r="39" spans="1:48">
      <c r="A39" s="115">
        <f t="shared" si="17"/>
        <v>110</v>
      </c>
      <c r="B39" s="113">
        <f t="shared" si="0"/>
        <v>32</v>
      </c>
      <c r="C39" s="119">
        <f t="shared" si="1"/>
        <v>5.7904915157705164</v>
      </c>
      <c r="F39" s="115">
        <f t="shared" si="18"/>
        <v>110</v>
      </c>
      <c r="G39" s="113">
        <f t="shared" si="19"/>
        <v>32</v>
      </c>
      <c r="H39" s="113">
        <f>INDEX(地温!$D$2:$D$366,MATCH(F39,地温!$C$2:$C$366,FALSE))</f>
        <v>17.04175</v>
      </c>
      <c r="I39" s="113">
        <f t="shared" si="20"/>
        <v>457.59867500000007</v>
      </c>
      <c r="J39" s="116">
        <f t="shared" si="2"/>
        <v>14.299958593750002</v>
      </c>
      <c r="K39" s="119">
        <f t="shared" si="3"/>
        <v>6.1818359333205238e-002</v>
      </c>
      <c r="L39" s="119">
        <f t="shared" si="4"/>
        <v>5.7904915157705164</v>
      </c>
      <c r="O39" s="115">
        <f t="shared" si="21"/>
        <v>110</v>
      </c>
      <c r="P39" s="113">
        <f t="shared" si="22"/>
        <v>32</v>
      </c>
      <c r="Q39" s="113">
        <f>INDEX(地温!$D$2:$D$366,MATCH(O39,地温!$C$2:$C$366,FALSE))</f>
        <v>17.04175</v>
      </c>
      <c r="R39" s="113">
        <f t="shared" si="23"/>
        <v>457.59867500000007</v>
      </c>
      <c r="S39" s="116">
        <f t="shared" si="5"/>
        <v>14.299958593750002</v>
      </c>
      <c r="T39" s="119" t="e">
        <f t="shared" si="6"/>
        <v>#N/A</v>
      </c>
      <c r="U39" s="119">
        <f t="shared" si="7"/>
        <v>0</v>
      </c>
      <c r="X39" s="115">
        <f t="shared" si="24"/>
        <v>110</v>
      </c>
      <c r="Y39" s="113">
        <f t="shared" si="25"/>
        <v>32</v>
      </c>
      <c r="Z39" s="113">
        <f>INDEX(地温!$D$2:$D$366,MATCH(X39,地温!$C$2:$C$366,FALSE))</f>
        <v>17.04175</v>
      </c>
      <c r="AA39" s="113">
        <f t="shared" si="26"/>
        <v>457.59867500000007</v>
      </c>
      <c r="AB39" s="116">
        <f t="shared" si="8"/>
        <v>14.299958593750002</v>
      </c>
      <c r="AC39" s="119" t="e">
        <f t="shared" si="9"/>
        <v>#N/A</v>
      </c>
      <c r="AD39" s="119">
        <f t="shared" si="10"/>
        <v>0</v>
      </c>
      <c r="AG39" s="115">
        <f t="shared" si="27"/>
        <v>110</v>
      </c>
      <c r="AH39" s="113">
        <f t="shared" si="28"/>
        <v>32</v>
      </c>
      <c r="AI39" s="113">
        <f>INDEX(地温!$D$2:$D$366,MATCH(AG39,地温!$C$2:$C$366,FALSE))</f>
        <v>17.04175</v>
      </c>
      <c r="AJ39" s="113">
        <f t="shared" si="29"/>
        <v>457.59867500000007</v>
      </c>
      <c r="AK39" s="116">
        <f t="shared" si="11"/>
        <v>14.299958593750002</v>
      </c>
      <c r="AL39" s="119" t="e">
        <f t="shared" si="12"/>
        <v>#N/A</v>
      </c>
      <c r="AM39" s="119">
        <f t="shared" si="13"/>
        <v>0</v>
      </c>
      <c r="AP39" s="115">
        <f t="shared" si="30"/>
        <v>110</v>
      </c>
      <c r="AQ39" s="113">
        <f t="shared" si="31"/>
        <v>32</v>
      </c>
      <c r="AR39" s="113">
        <f>INDEX(地温!$D$2:$D$366,MATCH(AP39,地温!$C$2:$C$366,FALSE))</f>
        <v>17.04175</v>
      </c>
      <c r="AS39" s="113">
        <f t="shared" si="32"/>
        <v>457.59867500000007</v>
      </c>
      <c r="AT39" s="116">
        <f t="shared" si="14"/>
        <v>14.299958593750002</v>
      </c>
      <c r="AU39" s="119" t="e">
        <f t="shared" si="15"/>
        <v>#N/A</v>
      </c>
      <c r="AV39" s="119">
        <f t="shared" si="16"/>
        <v>0</v>
      </c>
    </row>
    <row r="40" spans="1:48">
      <c r="A40" s="115">
        <f t="shared" si="17"/>
        <v>111</v>
      </c>
      <c r="B40" s="113">
        <f t="shared" si="0"/>
        <v>33</v>
      </c>
      <c r="C40" s="119">
        <f t="shared" si="1"/>
        <v>5.8517721591702161</v>
      </c>
      <c r="F40" s="115">
        <f t="shared" si="18"/>
        <v>111</v>
      </c>
      <c r="G40" s="113">
        <f t="shared" si="19"/>
        <v>33</v>
      </c>
      <c r="H40" s="113">
        <f>INDEX(地温!$D$2:$D$366,MATCH(F40,地温!$C$2:$C$366,FALSE))</f>
        <v>17.04175</v>
      </c>
      <c r="I40" s="113">
        <f t="shared" si="20"/>
        <v>474.64042500000005</v>
      </c>
      <c r="J40" s="116">
        <f t="shared" si="2"/>
        <v>14.383043181818183</v>
      </c>
      <c r="K40" s="119">
        <f t="shared" si="3"/>
        <v>6.2011795874725308e-002</v>
      </c>
      <c r="L40" s="119">
        <f t="shared" si="4"/>
        <v>5.8517721591702161</v>
      </c>
      <c r="O40" s="115">
        <f t="shared" si="21"/>
        <v>111</v>
      </c>
      <c r="P40" s="113">
        <f t="shared" si="22"/>
        <v>33</v>
      </c>
      <c r="Q40" s="113">
        <f>INDEX(地温!$D$2:$D$366,MATCH(O40,地温!$C$2:$C$366,FALSE))</f>
        <v>17.04175</v>
      </c>
      <c r="R40" s="113">
        <f t="shared" si="23"/>
        <v>474.64042500000005</v>
      </c>
      <c r="S40" s="116">
        <f t="shared" si="5"/>
        <v>14.383043181818183</v>
      </c>
      <c r="T40" s="119" t="e">
        <f t="shared" si="6"/>
        <v>#N/A</v>
      </c>
      <c r="U40" s="119">
        <f t="shared" si="7"/>
        <v>0</v>
      </c>
      <c r="X40" s="115">
        <f t="shared" si="24"/>
        <v>111</v>
      </c>
      <c r="Y40" s="113">
        <f t="shared" si="25"/>
        <v>33</v>
      </c>
      <c r="Z40" s="113">
        <f>INDEX(地温!$D$2:$D$366,MATCH(X40,地温!$C$2:$C$366,FALSE))</f>
        <v>17.04175</v>
      </c>
      <c r="AA40" s="113">
        <f t="shared" si="26"/>
        <v>474.64042500000005</v>
      </c>
      <c r="AB40" s="116">
        <f t="shared" si="8"/>
        <v>14.383043181818183</v>
      </c>
      <c r="AC40" s="119" t="e">
        <f t="shared" si="9"/>
        <v>#N/A</v>
      </c>
      <c r="AD40" s="119">
        <f t="shared" si="10"/>
        <v>0</v>
      </c>
      <c r="AG40" s="115">
        <f t="shared" si="27"/>
        <v>111</v>
      </c>
      <c r="AH40" s="113">
        <f t="shared" si="28"/>
        <v>33</v>
      </c>
      <c r="AI40" s="113">
        <f>INDEX(地温!$D$2:$D$366,MATCH(AG40,地温!$C$2:$C$366,FALSE))</f>
        <v>17.04175</v>
      </c>
      <c r="AJ40" s="113">
        <f t="shared" si="29"/>
        <v>474.64042500000005</v>
      </c>
      <c r="AK40" s="116">
        <f t="shared" si="11"/>
        <v>14.383043181818183</v>
      </c>
      <c r="AL40" s="119" t="e">
        <f t="shared" si="12"/>
        <v>#N/A</v>
      </c>
      <c r="AM40" s="119">
        <f t="shared" si="13"/>
        <v>0</v>
      </c>
      <c r="AP40" s="115">
        <f t="shared" si="30"/>
        <v>111</v>
      </c>
      <c r="AQ40" s="113">
        <f t="shared" si="31"/>
        <v>33</v>
      </c>
      <c r="AR40" s="113">
        <f>INDEX(地温!$D$2:$D$366,MATCH(AP40,地温!$C$2:$C$366,FALSE))</f>
        <v>17.04175</v>
      </c>
      <c r="AS40" s="113">
        <f t="shared" si="32"/>
        <v>474.64042500000005</v>
      </c>
      <c r="AT40" s="116">
        <f t="shared" si="14"/>
        <v>14.383043181818183</v>
      </c>
      <c r="AU40" s="119" t="e">
        <f t="shared" si="15"/>
        <v>#N/A</v>
      </c>
      <c r="AV40" s="119">
        <f t="shared" si="16"/>
        <v>0</v>
      </c>
    </row>
    <row r="41" spans="1:48">
      <c r="A41" s="115">
        <f t="shared" si="17"/>
        <v>112</v>
      </c>
      <c r="B41" s="113">
        <f t="shared" si="0"/>
        <v>34</v>
      </c>
      <c r="C41" s="119">
        <f t="shared" si="1"/>
        <v>5.9091011438882077</v>
      </c>
      <c r="F41" s="115">
        <f t="shared" si="18"/>
        <v>112</v>
      </c>
      <c r="G41" s="113">
        <f t="shared" si="19"/>
        <v>34</v>
      </c>
      <c r="H41" s="113">
        <f>INDEX(地温!$D$2:$D$366,MATCH(F41,地温!$C$2:$C$366,FALSE))</f>
        <v>17.081875</v>
      </c>
      <c r="I41" s="113">
        <f t="shared" si="20"/>
        <v>491.72230000000008</v>
      </c>
      <c r="J41" s="116">
        <f t="shared" si="2"/>
        <v>14.462420588235297</v>
      </c>
      <c r="K41" s="119">
        <f t="shared" si="3"/>
        <v>6.2197061829646016e-002</v>
      </c>
      <c r="L41" s="119">
        <f t="shared" si="4"/>
        <v>5.9091011438882077</v>
      </c>
      <c r="O41" s="115">
        <f t="shared" si="21"/>
        <v>112</v>
      </c>
      <c r="P41" s="113">
        <f t="shared" si="22"/>
        <v>34</v>
      </c>
      <c r="Q41" s="113">
        <f>INDEX(地温!$D$2:$D$366,MATCH(O41,地温!$C$2:$C$366,FALSE))</f>
        <v>17.081875</v>
      </c>
      <c r="R41" s="113">
        <f t="shared" si="23"/>
        <v>491.72230000000008</v>
      </c>
      <c r="S41" s="116">
        <f t="shared" si="5"/>
        <v>14.462420588235297</v>
      </c>
      <c r="T41" s="119" t="e">
        <f t="shared" si="6"/>
        <v>#N/A</v>
      </c>
      <c r="U41" s="119">
        <f t="shared" si="7"/>
        <v>0</v>
      </c>
      <c r="X41" s="115">
        <f t="shared" si="24"/>
        <v>112</v>
      </c>
      <c r="Y41" s="113">
        <f t="shared" si="25"/>
        <v>34</v>
      </c>
      <c r="Z41" s="113">
        <f>INDEX(地温!$D$2:$D$366,MATCH(X41,地温!$C$2:$C$366,FALSE))</f>
        <v>17.081875</v>
      </c>
      <c r="AA41" s="113">
        <f t="shared" si="26"/>
        <v>491.72230000000008</v>
      </c>
      <c r="AB41" s="116">
        <f t="shared" si="8"/>
        <v>14.462420588235297</v>
      </c>
      <c r="AC41" s="119" t="e">
        <f t="shared" si="9"/>
        <v>#N/A</v>
      </c>
      <c r="AD41" s="119">
        <f t="shared" si="10"/>
        <v>0</v>
      </c>
      <c r="AG41" s="115">
        <f t="shared" si="27"/>
        <v>112</v>
      </c>
      <c r="AH41" s="113">
        <f t="shared" si="28"/>
        <v>34</v>
      </c>
      <c r="AI41" s="113">
        <f>INDEX(地温!$D$2:$D$366,MATCH(AG41,地温!$C$2:$C$366,FALSE))</f>
        <v>17.081875</v>
      </c>
      <c r="AJ41" s="113">
        <f t="shared" si="29"/>
        <v>491.72230000000008</v>
      </c>
      <c r="AK41" s="116">
        <f t="shared" si="11"/>
        <v>14.462420588235297</v>
      </c>
      <c r="AL41" s="119" t="e">
        <f t="shared" si="12"/>
        <v>#N/A</v>
      </c>
      <c r="AM41" s="119">
        <f t="shared" si="13"/>
        <v>0</v>
      </c>
      <c r="AP41" s="115">
        <f t="shared" si="30"/>
        <v>112</v>
      </c>
      <c r="AQ41" s="113">
        <f t="shared" si="31"/>
        <v>34</v>
      </c>
      <c r="AR41" s="113">
        <f>INDEX(地温!$D$2:$D$366,MATCH(AP41,地温!$C$2:$C$366,FALSE))</f>
        <v>17.081875</v>
      </c>
      <c r="AS41" s="113">
        <f t="shared" si="32"/>
        <v>491.72230000000008</v>
      </c>
      <c r="AT41" s="116">
        <f t="shared" si="14"/>
        <v>14.462420588235297</v>
      </c>
      <c r="AU41" s="119" t="e">
        <f t="shared" si="15"/>
        <v>#N/A</v>
      </c>
      <c r="AV41" s="119">
        <f t="shared" si="16"/>
        <v>0</v>
      </c>
    </row>
    <row r="42" spans="1:48">
      <c r="A42" s="115">
        <f t="shared" si="17"/>
        <v>113</v>
      </c>
      <c r="B42" s="113">
        <f t="shared" si="0"/>
        <v>35</v>
      </c>
      <c r="C42" s="119">
        <f t="shared" si="1"/>
        <v>5.9618439741563796</v>
      </c>
      <c r="F42" s="115">
        <f t="shared" si="18"/>
        <v>113</v>
      </c>
      <c r="G42" s="113">
        <f t="shared" si="19"/>
        <v>35</v>
      </c>
      <c r="H42" s="113">
        <f>INDEX(地温!$D$2:$D$366,MATCH(F42,地温!$C$2:$C$366,FALSE))</f>
        <v>16.62445</v>
      </c>
      <c r="I42" s="113">
        <f t="shared" si="20"/>
        <v>508.3467500000001</v>
      </c>
      <c r="J42" s="116">
        <f t="shared" si="2"/>
        <v>14.524192857142859</v>
      </c>
      <c r="K42" s="119">
        <f t="shared" si="3"/>
        <v>6.2341549434654447e-002</v>
      </c>
      <c r="L42" s="119">
        <f t="shared" si="4"/>
        <v>5.9618439741563796</v>
      </c>
      <c r="O42" s="115">
        <f t="shared" si="21"/>
        <v>113</v>
      </c>
      <c r="P42" s="113">
        <f t="shared" si="22"/>
        <v>35</v>
      </c>
      <c r="Q42" s="113">
        <f>INDEX(地温!$D$2:$D$366,MATCH(O42,地温!$C$2:$C$366,FALSE))</f>
        <v>16.62445</v>
      </c>
      <c r="R42" s="113">
        <f t="shared" si="23"/>
        <v>508.3467500000001</v>
      </c>
      <c r="S42" s="116">
        <f t="shared" si="5"/>
        <v>14.524192857142859</v>
      </c>
      <c r="T42" s="119" t="e">
        <f t="shared" si="6"/>
        <v>#N/A</v>
      </c>
      <c r="U42" s="119">
        <f t="shared" si="7"/>
        <v>0</v>
      </c>
      <c r="X42" s="115">
        <f t="shared" si="24"/>
        <v>113</v>
      </c>
      <c r="Y42" s="113">
        <f t="shared" si="25"/>
        <v>35</v>
      </c>
      <c r="Z42" s="113">
        <f>INDEX(地温!$D$2:$D$366,MATCH(X42,地温!$C$2:$C$366,FALSE))</f>
        <v>16.62445</v>
      </c>
      <c r="AA42" s="113">
        <f t="shared" si="26"/>
        <v>508.3467500000001</v>
      </c>
      <c r="AB42" s="116">
        <f t="shared" si="8"/>
        <v>14.524192857142859</v>
      </c>
      <c r="AC42" s="119" t="e">
        <f t="shared" si="9"/>
        <v>#N/A</v>
      </c>
      <c r="AD42" s="119">
        <f t="shared" si="10"/>
        <v>0</v>
      </c>
      <c r="AG42" s="115">
        <f t="shared" si="27"/>
        <v>113</v>
      </c>
      <c r="AH42" s="113">
        <f t="shared" si="28"/>
        <v>35</v>
      </c>
      <c r="AI42" s="113">
        <f>INDEX(地温!$D$2:$D$366,MATCH(AG42,地温!$C$2:$C$366,FALSE))</f>
        <v>16.62445</v>
      </c>
      <c r="AJ42" s="113">
        <f t="shared" si="29"/>
        <v>508.3467500000001</v>
      </c>
      <c r="AK42" s="116">
        <f t="shared" si="11"/>
        <v>14.524192857142859</v>
      </c>
      <c r="AL42" s="119" t="e">
        <f t="shared" si="12"/>
        <v>#N/A</v>
      </c>
      <c r="AM42" s="119">
        <f t="shared" si="13"/>
        <v>0</v>
      </c>
      <c r="AP42" s="115">
        <f t="shared" si="30"/>
        <v>113</v>
      </c>
      <c r="AQ42" s="113">
        <f t="shared" si="31"/>
        <v>35</v>
      </c>
      <c r="AR42" s="113">
        <f>INDEX(地温!$D$2:$D$366,MATCH(AP42,地温!$C$2:$C$366,FALSE))</f>
        <v>16.62445</v>
      </c>
      <c r="AS42" s="113">
        <f t="shared" si="32"/>
        <v>508.3467500000001</v>
      </c>
      <c r="AT42" s="116">
        <f t="shared" si="14"/>
        <v>14.524192857142859</v>
      </c>
      <c r="AU42" s="119" t="e">
        <f t="shared" si="15"/>
        <v>#N/A</v>
      </c>
      <c r="AV42" s="119">
        <f t="shared" si="16"/>
        <v>0</v>
      </c>
    </row>
    <row r="43" spans="1:48">
      <c r="A43" s="115">
        <f t="shared" si="17"/>
        <v>114</v>
      </c>
      <c r="B43" s="113">
        <f t="shared" si="0"/>
        <v>36</v>
      </c>
      <c r="C43" s="119">
        <f t="shared" si="1"/>
        <v>6.0104152962490387</v>
      </c>
      <c r="F43" s="115">
        <f t="shared" si="18"/>
        <v>114</v>
      </c>
      <c r="G43" s="113">
        <f t="shared" si="19"/>
        <v>36</v>
      </c>
      <c r="H43" s="113">
        <f>INDEX(地温!$D$2:$D$366,MATCH(F43,地温!$C$2:$C$366,FALSE))</f>
        <v>16.175049999999999</v>
      </c>
      <c r="I43" s="113">
        <f t="shared" si="20"/>
        <v>524.5218000000001</v>
      </c>
      <c r="J43" s="116">
        <f t="shared" si="2"/>
        <v>14.570050000000002</v>
      </c>
      <c r="K43" s="119">
        <f t="shared" si="3"/>
        <v>6.2448987747533546e-002</v>
      </c>
      <c r="L43" s="119">
        <f t="shared" si="4"/>
        <v>6.0104152962490387</v>
      </c>
      <c r="O43" s="115">
        <f t="shared" si="21"/>
        <v>114</v>
      </c>
      <c r="P43" s="113">
        <f t="shared" si="22"/>
        <v>36</v>
      </c>
      <c r="Q43" s="113">
        <f>INDEX(地温!$D$2:$D$366,MATCH(O43,地温!$C$2:$C$366,FALSE))</f>
        <v>16.175049999999999</v>
      </c>
      <c r="R43" s="113">
        <f t="shared" si="23"/>
        <v>524.5218000000001</v>
      </c>
      <c r="S43" s="116">
        <f t="shared" si="5"/>
        <v>14.570050000000002</v>
      </c>
      <c r="T43" s="119" t="e">
        <f t="shared" si="6"/>
        <v>#N/A</v>
      </c>
      <c r="U43" s="119">
        <f t="shared" si="7"/>
        <v>0</v>
      </c>
      <c r="X43" s="115">
        <f t="shared" si="24"/>
        <v>114</v>
      </c>
      <c r="Y43" s="113">
        <f t="shared" si="25"/>
        <v>36</v>
      </c>
      <c r="Z43" s="113">
        <f>INDEX(地温!$D$2:$D$366,MATCH(X43,地温!$C$2:$C$366,FALSE))</f>
        <v>16.175049999999999</v>
      </c>
      <c r="AA43" s="113">
        <f t="shared" si="26"/>
        <v>524.5218000000001</v>
      </c>
      <c r="AB43" s="116">
        <f t="shared" si="8"/>
        <v>14.570050000000002</v>
      </c>
      <c r="AC43" s="119" t="e">
        <f t="shared" si="9"/>
        <v>#N/A</v>
      </c>
      <c r="AD43" s="119">
        <f t="shared" si="10"/>
        <v>0</v>
      </c>
      <c r="AG43" s="115">
        <f t="shared" si="27"/>
        <v>114</v>
      </c>
      <c r="AH43" s="113">
        <f t="shared" si="28"/>
        <v>36</v>
      </c>
      <c r="AI43" s="113">
        <f>INDEX(地温!$D$2:$D$366,MATCH(AG43,地温!$C$2:$C$366,FALSE))</f>
        <v>16.175049999999999</v>
      </c>
      <c r="AJ43" s="113">
        <f t="shared" si="29"/>
        <v>524.5218000000001</v>
      </c>
      <c r="AK43" s="116">
        <f t="shared" si="11"/>
        <v>14.570050000000002</v>
      </c>
      <c r="AL43" s="119" t="e">
        <f t="shared" si="12"/>
        <v>#N/A</v>
      </c>
      <c r="AM43" s="119">
        <f t="shared" si="13"/>
        <v>0</v>
      </c>
      <c r="AP43" s="115">
        <f t="shared" si="30"/>
        <v>114</v>
      </c>
      <c r="AQ43" s="113">
        <f t="shared" si="31"/>
        <v>36</v>
      </c>
      <c r="AR43" s="113">
        <f>INDEX(地温!$D$2:$D$366,MATCH(AP43,地温!$C$2:$C$366,FALSE))</f>
        <v>16.175049999999999</v>
      </c>
      <c r="AS43" s="113">
        <f t="shared" si="32"/>
        <v>524.5218000000001</v>
      </c>
      <c r="AT43" s="116">
        <f t="shared" si="14"/>
        <v>14.570050000000002</v>
      </c>
      <c r="AU43" s="119" t="e">
        <f t="shared" si="15"/>
        <v>#N/A</v>
      </c>
      <c r="AV43" s="119">
        <f t="shared" si="16"/>
        <v>0</v>
      </c>
    </row>
    <row r="44" spans="1:48">
      <c r="A44" s="115">
        <f t="shared" si="17"/>
        <v>115</v>
      </c>
      <c r="B44" s="113">
        <f t="shared" si="0"/>
        <v>37</v>
      </c>
      <c r="C44" s="119">
        <f t="shared" si="1"/>
        <v>6.0560284362574475</v>
      </c>
      <c r="F44" s="115">
        <f t="shared" si="18"/>
        <v>115</v>
      </c>
      <c r="G44" s="113">
        <f t="shared" si="19"/>
        <v>37</v>
      </c>
      <c r="H44" s="113">
        <f>INDEX(地温!$D$2:$D$366,MATCH(F44,地温!$C$2:$C$366,FALSE))</f>
        <v>16.271349999999998</v>
      </c>
      <c r="I44" s="113">
        <f t="shared" si="20"/>
        <v>540.79315000000008</v>
      </c>
      <c r="J44" s="116">
        <f t="shared" si="2"/>
        <v>14.616031081081083</v>
      </c>
      <c r="K44" s="119">
        <f t="shared" si="3"/>
        <v>6.2556867855317139e-002</v>
      </c>
      <c r="L44" s="119">
        <f t="shared" si="4"/>
        <v>6.0560284362574475</v>
      </c>
      <c r="O44" s="115">
        <f t="shared" si="21"/>
        <v>115</v>
      </c>
      <c r="P44" s="113">
        <f t="shared" si="22"/>
        <v>37</v>
      </c>
      <c r="Q44" s="113">
        <f>INDEX(地温!$D$2:$D$366,MATCH(O44,地温!$C$2:$C$366,FALSE))</f>
        <v>16.271349999999998</v>
      </c>
      <c r="R44" s="113">
        <f t="shared" si="23"/>
        <v>540.79315000000008</v>
      </c>
      <c r="S44" s="116">
        <f t="shared" si="5"/>
        <v>14.616031081081083</v>
      </c>
      <c r="T44" s="119" t="e">
        <f t="shared" si="6"/>
        <v>#N/A</v>
      </c>
      <c r="U44" s="119">
        <f t="shared" si="7"/>
        <v>0</v>
      </c>
      <c r="X44" s="115">
        <f t="shared" si="24"/>
        <v>115</v>
      </c>
      <c r="Y44" s="113">
        <f t="shared" si="25"/>
        <v>37</v>
      </c>
      <c r="Z44" s="113">
        <f>INDEX(地温!$D$2:$D$366,MATCH(X44,地温!$C$2:$C$366,FALSE))</f>
        <v>16.271349999999998</v>
      </c>
      <c r="AA44" s="113">
        <f t="shared" si="26"/>
        <v>540.79315000000008</v>
      </c>
      <c r="AB44" s="116">
        <f t="shared" si="8"/>
        <v>14.616031081081083</v>
      </c>
      <c r="AC44" s="119" t="e">
        <f t="shared" si="9"/>
        <v>#N/A</v>
      </c>
      <c r="AD44" s="119">
        <f t="shared" si="10"/>
        <v>0</v>
      </c>
      <c r="AG44" s="115">
        <f t="shared" si="27"/>
        <v>115</v>
      </c>
      <c r="AH44" s="113">
        <f t="shared" si="28"/>
        <v>37</v>
      </c>
      <c r="AI44" s="113">
        <f>INDEX(地温!$D$2:$D$366,MATCH(AG44,地温!$C$2:$C$366,FALSE))</f>
        <v>16.271349999999998</v>
      </c>
      <c r="AJ44" s="113">
        <f t="shared" si="29"/>
        <v>540.79315000000008</v>
      </c>
      <c r="AK44" s="116">
        <f t="shared" si="11"/>
        <v>14.616031081081083</v>
      </c>
      <c r="AL44" s="119" t="e">
        <f t="shared" si="12"/>
        <v>#N/A</v>
      </c>
      <c r="AM44" s="119">
        <f t="shared" si="13"/>
        <v>0</v>
      </c>
      <c r="AP44" s="115">
        <f t="shared" si="30"/>
        <v>115</v>
      </c>
      <c r="AQ44" s="113">
        <f t="shared" si="31"/>
        <v>37</v>
      </c>
      <c r="AR44" s="113">
        <f>INDEX(地温!$D$2:$D$366,MATCH(AP44,地温!$C$2:$C$366,FALSE))</f>
        <v>16.271349999999998</v>
      </c>
      <c r="AS44" s="113">
        <f t="shared" si="32"/>
        <v>540.79315000000008</v>
      </c>
      <c r="AT44" s="116">
        <f t="shared" si="14"/>
        <v>14.616031081081083</v>
      </c>
      <c r="AU44" s="119" t="e">
        <f t="shared" si="15"/>
        <v>#N/A</v>
      </c>
      <c r="AV44" s="119">
        <f t="shared" si="16"/>
        <v>0</v>
      </c>
    </row>
    <row r="45" spans="1:48">
      <c r="A45" s="115">
        <f t="shared" si="17"/>
        <v>116</v>
      </c>
      <c r="B45" s="113">
        <f t="shared" si="0"/>
        <v>38</v>
      </c>
      <c r="C45" s="119">
        <f t="shared" si="1"/>
        <v>6.0990643821958077</v>
      </c>
      <c r="F45" s="115">
        <f t="shared" si="18"/>
        <v>116</v>
      </c>
      <c r="G45" s="113">
        <f t="shared" si="19"/>
        <v>38</v>
      </c>
      <c r="H45" s="113">
        <f>INDEX(地温!$D$2:$D$366,MATCH(F45,地温!$C$2:$C$366,FALSE))</f>
        <v>16.5121</v>
      </c>
      <c r="I45" s="113">
        <f t="shared" si="20"/>
        <v>557.30525000000011</v>
      </c>
      <c r="J45" s="116">
        <f t="shared" si="2"/>
        <v>14.665927631578951</v>
      </c>
      <c r="K45" s="119">
        <f t="shared" si="3"/>
        <v>6.2674106105048727e-002</v>
      </c>
      <c r="L45" s="119">
        <f t="shared" si="4"/>
        <v>6.0990643821958077</v>
      </c>
      <c r="O45" s="115">
        <f t="shared" si="21"/>
        <v>116</v>
      </c>
      <c r="P45" s="113">
        <f t="shared" si="22"/>
        <v>38</v>
      </c>
      <c r="Q45" s="113">
        <f>INDEX(地温!$D$2:$D$366,MATCH(O45,地温!$C$2:$C$366,FALSE))</f>
        <v>16.5121</v>
      </c>
      <c r="R45" s="113">
        <f t="shared" si="23"/>
        <v>557.30525000000011</v>
      </c>
      <c r="S45" s="116">
        <f t="shared" si="5"/>
        <v>14.665927631578951</v>
      </c>
      <c r="T45" s="119" t="e">
        <f t="shared" si="6"/>
        <v>#N/A</v>
      </c>
      <c r="U45" s="119">
        <f t="shared" si="7"/>
        <v>0</v>
      </c>
      <c r="X45" s="115">
        <f t="shared" si="24"/>
        <v>116</v>
      </c>
      <c r="Y45" s="113">
        <f t="shared" si="25"/>
        <v>38</v>
      </c>
      <c r="Z45" s="113">
        <f>INDEX(地温!$D$2:$D$366,MATCH(X45,地温!$C$2:$C$366,FALSE))</f>
        <v>16.5121</v>
      </c>
      <c r="AA45" s="113">
        <f t="shared" si="26"/>
        <v>557.30525000000011</v>
      </c>
      <c r="AB45" s="116">
        <f t="shared" si="8"/>
        <v>14.665927631578951</v>
      </c>
      <c r="AC45" s="119" t="e">
        <f t="shared" si="9"/>
        <v>#N/A</v>
      </c>
      <c r="AD45" s="119">
        <f t="shared" si="10"/>
        <v>0</v>
      </c>
      <c r="AG45" s="115">
        <f t="shared" si="27"/>
        <v>116</v>
      </c>
      <c r="AH45" s="113">
        <f t="shared" si="28"/>
        <v>38</v>
      </c>
      <c r="AI45" s="113">
        <f>INDEX(地温!$D$2:$D$366,MATCH(AG45,地温!$C$2:$C$366,FALSE))</f>
        <v>16.5121</v>
      </c>
      <c r="AJ45" s="113">
        <f t="shared" si="29"/>
        <v>557.30525000000011</v>
      </c>
      <c r="AK45" s="116">
        <f t="shared" si="11"/>
        <v>14.665927631578951</v>
      </c>
      <c r="AL45" s="119" t="e">
        <f t="shared" si="12"/>
        <v>#N/A</v>
      </c>
      <c r="AM45" s="119">
        <f t="shared" si="13"/>
        <v>0</v>
      </c>
      <c r="AP45" s="115">
        <f t="shared" si="30"/>
        <v>116</v>
      </c>
      <c r="AQ45" s="113">
        <f t="shared" si="31"/>
        <v>38</v>
      </c>
      <c r="AR45" s="113">
        <f>INDEX(地温!$D$2:$D$366,MATCH(AP45,地温!$C$2:$C$366,FALSE))</f>
        <v>16.5121</v>
      </c>
      <c r="AS45" s="113">
        <f t="shared" si="32"/>
        <v>557.30525000000011</v>
      </c>
      <c r="AT45" s="116">
        <f t="shared" si="14"/>
        <v>14.665927631578951</v>
      </c>
      <c r="AU45" s="119" t="e">
        <f t="shared" si="15"/>
        <v>#N/A</v>
      </c>
      <c r="AV45" s="119">
        <f t="shared" si="16"/>
        <v>0</v>
      </c>
    </row>
    <row r="46" spans="1:48">
      <c r="A46" s="115">
        <f t="shared" si="17"/>
        <v>117</v>
      </c>
      <c r="B46" s="113">
        <f t="shared" si="0"/>
        <v>39</v>
      </c>
      <c r="C46" s="119">
        <f t="shared" si="1"/>
        <v>6.1398850920443344</v>
      </c>
      <c r="F46" s="115">
        <f t="shared" si="18"/>
        <v>117</v>
      </c>
      <c r="G46" s="113">
        <f t="shared" si="19"/>
        <v>39</v>
      </c>
      <c r="H46" s="113">
        <f>INDEX(地温!$D$2:$D$366,MATCH(F46,地温!$C$2:$C$366,FALSE))</f>
        <v>16.929400000000001</v>
      </c>
      <c r="I46" s="113">
        <f t="shared" si="20"/>
        <v>574.2346500000001</v>
      </c>
      <c r="J46" s="116">
        <f t="shared" si="2"/>
        <v>14.723965384615386</v>
      </c>
      <c r="K46" s="119">
        <f t="shared" si="3"/>
        <v>6.2810698267548801e-002</v>
      </c>
      <c r="L46" s="119">
        <f t="shared" si="4"/>
        <v>6.1398850920443344</v>
      </c>
      <c r="O46" s="115">
        <f t="shared" si="21"/>
        <v>117</v>
      </c>
      <c r="P46" s="113">
        <f t="shared" si="22"/>
        <v>39</v>
      </c>
      <c r="Q46" s="113">
        <f>INDEX(地温!$D$2:$D$366,MATCH(O46,地温!$C$2:$C$366,FALSE))</f>
        <v>16.929400000000001</v>
      </c>
      <c r="R46" s="113">
        <f t="shared" si="23"/>
        <v>574.2346500000001</v>
      </c>
      <c r="S46" s="116">
        <f t="shared" si="5"/>
        <v>14.723965384615386</v>
      </c>
      <c r="T46" s="119" t="e">
        <f t="shared" si="6"/>
        <v>#N/A</v>
      </c>
      <c r="U46" s="119">
        <f t="shared" si="7"/>
        <v>0</v>
      </c>
      <c r="X46" s="115">
        <f t="shared" si="24"/>
        <v>117</v>
      </c>
      <c r="Y46" s="113">
        <f t="shared" si="25"/>
        <v>39</v>
      </c>
      <c r="Z46" s="113">
        <f>INDEX(地温!$D$2:$D$366,MATCH(X46,地温!$C$2:$C$366,FALSE))</f>
        <v>16.929400000000001</v>
      </c>
      <c r="AA46" s="113">
        <f t="shared" si="26"/>
        <v>574.2346500000001</v>
      </c>
      <c r="AB46" s="116">
        <f t="shared" si="8"/>
        <v>14.723965384615386</v>
      </c>
      <c r="AC46" s="119" t="e">
        <f t="shared" si="9"/>
        <v>#N/A</v>
      </c>
      <c r="AD46" s="119">
        <f t="shared" si="10"/>
        <v>0</v>
      </c>
      <c r="AG46" s="115">
        <f t="shared" si="27"/>
        <v>117</v>
      </c>
      <c r="AH46" s="113">
        <f t="shared" si="28"/>
        <v>39</v>
      </c>
      <c r="AI46" s="113">
        <f>INDEX(地温!$D$2:$D$366,MATCH(AG46,地温!$C$2:$C$366,FALSE))</f>
        <v>16.929400000000001</v>
      </c>
      <c r="AJ46" s="113">
        <f t="shared" si="29"/>
        <v>574.2346500000001</v>
      </c>
      <c r="AK46" s="116">
        <f t="shared" si="11"/>
        <v>14.723965384615386</v>
      </c>
      <c r="AL46" s="119" t="e">
        <f t="shared" si="12"/>
        <v>#N/A</v>
      </c>
      <c r="AM46" s="119">
        <f t="shared" si="13"/>
        <v>0</v>
      </c>
      <c r="AP46" s="115">
        <f t="shared" si="30"/>
        <v>117</v>
      </c>
      <c r="AQ46" s="113">
        <f t="shared" si="31"/>
        <v>39</v>
      </c>
      <c r="AR46" s="113">
        <f>INDEX(地温!$D$2:$D$366,MATCH(AP46,地温!$C$2:$C$366,FALSE))</f>
        <v>16.929400000000001</v>
      </c>
      <c r="AS46" s="113">
        <f t="shared" si="32"/>
        <v>574.2346500000001</v>
      </c>
      <c r="AT46" s="116">
        <f t="shared" si="14"/>
        <v>14.723965384615386</v>
      </c>
      <c r="AU46" s="119" t="e">
        <f t="shared" si="15"/>
        <v>#N/A</v>
      </c>
      <c r="AV46" s="119">
        <f t="shared" si="16"/>
        <v>0</v>
      </c>
    </row>
    <row r="47" spans="1:48">
      <c r="A47" s="115">
        <f t="shared" si="17"/>
        <v>118</v>
      </c>
      <c r="B47" s="113">
        <f t="shared" si="0"/>
        <v>40</v>
      </c>
      <c r="C47" s="119">
        <f t="shared" si="1"/>
        <v>6.1776780877569388</v>
      </c>
      <c r="F47" s="115">
        <f t="shared" si="18"/>
        <v>118</v>
      </c>
      <c r="G47" s="113">
        <f t="shared" si="19"/>
        <v>40</v>
      </c>
      <c r="H47" s="113">
        <f>INDEX(地温!$D$2:$D$366,MATCH(F47,地温!$C$2:$C$366,FALSE))</f>
        <v>16.656549999999999</v>
      </c>
      <c r="I47" s="113">
        <f t="shared" si="20"/>
        <v>590.89120000000014</v>
      </c>
      <c r="J47" s="116">
        <f t="shared" si="2"/>
        <v>14.772280000000004</v>
      </c>
      <c r="K47" s="119">
        <f t="shared" si="3"/>
        <v>6.2924591858969203e-002</v>
      </c>
      <c r="L47" s="119">
        <f t="shared" si="4"/>
        <v>6.1776780877569388</v>
      </c>
      <c r="O47" s="115">
        <f t="shared" si="21"/>
        <v>118</v>
      </c>
      <c r="P47" s="113">
        <f t="shared" si="22"/>
        <v>40</v>
      </c>
      <c r="Q47" s="113">
        <f>INDEX(地温!$D$2:$D$366,MATCH(O47,地温!$C$2:$C$366,FALSE))</f>
        <v>16.656549999999999</v>
      </c>
      <c r="R47" s="113">
        <f t="shared" si="23"/>
        <v>590.89120000000014</v>
      </c>
      <c r="S47" s="116">
        <f t="shared" si="5"/>
        <v>14.772280000000004</v>
      </c>
      <c r="T47" s="119" t="e">
        <f t="shared" si="6"/>
        <v>#N/A</v>
      </c>
      <c r="U47" s="119">
        <f t="shared" si="7"/>
        <v>0</v>
      </c>
      <c r="X47" s="115">
        <f t="shared" si="24"/>
        <v>118</v>
      </c>
      <c r="Y47" s="113">
        <f t="shared" si="25"/>
        <v>40</v>
      </c>
      <c r="Z47" s="113">
        <f>INDEX(地温!$D$2:$D$366,MATCH(X47,地温!$C$2:$C$366,FALSE))</f>
        <v>16.656549999999999</v>
      </c>
      <c r="AA47" s="113">
        <f t="shared" si="26"/>
        <v>590.89120000000014</v>
      </c>
      <c r="AB47" s="116">
        <f t="shared" si="8"/>
        <v>14.772280000000004</v>
      </c>
      <c r="AC47" s="119" t="e">
        <f t="shared" si="9"/>
        <v>#N/A</v>
      </c>
      <c r="AD47" s="119">
        <f t="shared" si="10"/>
        <v>0</v>
      </c>
      <c r="AG47" s="115">
        <f t="shared" si="27"/>
        <v>118</v>
      </c>
      <c r="AH47" s="113">
        <f t="shared" si="28"/>
        <v>40</v>
      </c>
      <c r="AI47" s="113">
        <f>INDEX(地温!$D$2:$D$366,MATCH(AG47,地温!$C$2:$C$366,FALSE))</f>
        <v>16.656549999999999</v>
      </c>
      <c r="AJ47" s="113">
        <f t="shared" si="29"/>
        <v>590.89120000000014</v>
      </c>
      <c r="AK47" s="116">
        <f t="shared" si="11"/>
        <v>14.772280000000004</v>
      </c>
      <c r="AL47" s="119" t="e">
        <f t="shared" si="12"/>
        <v>#N/A</v>
      </c>
      <c r="AM47" s="119">
        <f t="shared" si="13"/>
        <v>0</v>
      </c>
      <c r="AP47" s="115">
        <f t="shared" si="30"/>
        <v>118</v>
      </c>
      <c r="AQ47" s="113">
        <f t="shared" si="31"/>
        <v>40</v>
      </c>
      <c r="AR47" s="113">
        <f>INDEX(地温!$D$2:$D$366,MATCH(AP47,地温!$C$2:$C$366,FALSE))</f>
        <v>16.656549999999999</v>
      </c>
      <c r="AS47" s="113">
        <f t="shared" si="32"/>
        <v>590.89120000000014</v>
      </c>
      <c r="AT47" s="116">
        <f t="shared" si="14"/>
        <v>14.772280000000004</v>
      </c>
      <c r="AU47" s="119" t="e">
        <f t="shared" si="15"/>
        <v>#N/A</v>
      </c>
      <c r="AV47" s="119">
        <f t="shared" si="16"/>
        <v>0</v>
      </c>
    </row>
    <row r="48" spans="1:48">
      <c r="A48" s="115">
        <f t="shared" si="17"/>
        <v>119</v>
      </c>
      <c r="B48" s="113">
        <f t="shared" si="0"/>
        <v>41</v>
      </c>
      <c r="C48" s="119">
        <f t="shared" si="1"/>
        <v>6.2127814980947038</v>
      </c>
      <c r="F48" s="115">
        <f t="shared" si="18"/>
        <v>119</v>
      </c>
      <c r="G48" s="113">
        <f t="shared" si="19"/>
        <v>41</v>
      </c>
      <c r="H48" s="113">
        <f>INDEX(地温!$D$2:$D$366,MATCH(F48,地温!$C$2:$C$366,FALSE))</f>
        <v>16.463949999999997</v>
      </c>
      <c r="I48" s="113">
        <f t="shared" si="20"/>
        <v>607.35515000000009</v>
      </c>
      <c r="J48" s="116">
        <f t="shared" si="2"/>
        <v>14.813540243902441</v>
      </c>
      <c r="K48" s="119">
        <f t="shared" si="3"/>
        <v>6.3021989086331665e-002</v>
      </c>
      <c r="L48" s="119">
        <f t="shared" si="4"/>
        <v>6.2127814980947038</v>
      </c>
      <c r="O48" s="115">
        <f t="shared" si="21"/>
        <v>119</v>
      </c>
      <c r="P48" s="113">
        <f t="shared" si="22"/>
        <v>41</v>
      </c>
      <c r="Q48" s="113">
        <f>INDEX(地温!$D$2:$D$366,MATCH(O48,地温!$C$2:$C$366,FALSE))</f>
        <v>16.463949999999997</v>
      </c>
      <c r="R48" s="113">
        <f t="shared" si="23"/>
        <v>607.35515000000009</v>
      </c>
      <c r="S48" s="116">
        <f t="shared" si="5"/>
        <v>14.813540243902441</v>
      </c>
      <c r="T48" s="119" t="e">
        <f t="shared" si="6"/>
        <v>#N/A</v>
      </c>
      <c r="U48" s="119">
        <f t="shared" si="7"/>
        <v>0</v>
      </c>
      <c r="X48" s="115">
        <f t="shared" si="24"/>
        <v>119</v>
      </c>
      <c r="Y48" s="113">
        <f t="shared" si="25"/>
        <v>41</v>
      </c>
      <c r="Z48" s="113">
        <f>INDEX(地温!$D$2:$D$366,MATCH(X48,地温!$C$2:$C$366,FALSE))</f>
        <v>16.463949999999997</v>
      </c>
      <c r="AA48" s="113">
        <f t="shared" si="26"/>
        <v>607.35515000000009</v>
      </c>
      <c r="AB48" s="116">
        <f t="shared" si="8"/>
        <v>14.813540243902441</v>
      </c>
      <c r="AC48" s="119" t="e">
        <f t="shared" si="9"/>
        <v>#N/A</v>
      </c>
      <c r="AD48" s="119">
        <f t="shared" si="10"/>
        <v>0</v>
      </c>
      <c r="AG48" s="115">
        <f t="shared" si="27"/>
        <v>119</v>
      </c>
      <c r="AH48" s="113">
        <f t="shared" si="28"/>
        <v>41</v>
      </c>
      <c r="AI48" s="113">
        <f>INDEX(地温!$D$2:$D$366,MATCH(AG48,地温!$C$2:$C$366,FALSE))</f>
        <v>16.463949999999997</v>
      </c>
      <c r="AJ48" s="113">
        <f t="shared" si="29"/>
        <v>607.35515000000009</v>
      </c>
      <c r="AK48" s="116">
        <f t="shared" si="11"/>
        <v>14.813540243902441</v>
      </c>
      <c r="AL48" s="119" t="e">
        <f t="shared" si="12"/>
        <v>#N/A</v>
      </c>
      <c r="AM48" s="119">
        <f t="shared" si="13"/>
        <v>0</v>
      </c>
      <c r="AP48" s="115">
        <f t="shared" si="30"/>
        <v>119</v>
      </c>
      <c r="AQ48" s="113">
        <f t="shared" si="31"/>
        <v>41</v>
      </c>
      <c r="AR48" s="113">
        <f>INDEX(地温!$D$2:$D$366,MATCH(AP48,地温!$C$2:$C$366,FALSE))</f>
        <v>16.463949999999997</v>
      </c>
      <c r="AS48" s="113">
        <f t="shared" si="32"/>
        <v>607.35515000000009</v>
      </c>
      <c r="AT48" s="116">
        <f t="shared" si="14"/>
        <v>14.813540243902441</v>
      </c>
      <c r="AU48" s="119" t="e">
        <f t="shared" si="15"/>
        <v>#N/A</v>
      </c>
      <c r="AV48" s="119">
        <f t="shared" si="16"/>
        <v>0</v>
      </c>
    </row>
    <row r="49" spans="1:48">
      <c r="A49" s="115">
        <f t="shared" si="17"/>
        <v>120</v>
      </c>
      <c r="B49" s="113">
        <f t="shared" si="0"/>
        <v>42</v>
      </c>
      <c r="C49" s="119">
        <f t="shared" si="1"/>
        <v>6.2456870290300079</v>
      </c>
      <c r="F49" s="115">
        <f t="shared" si="18"/>
        <v>120</v>
      </c>
      <c r="G49" s="113">
        <f t="shared" si="19"/>
        <v>42</v>
      </c>
      <c r="H49" s="113">
        <f>INDEX(地温!$D$2:$D$366,MATCH(F49,地温!$C$2:$C$366,FALSE))</f>
        <v>16.52815</v>
      </c>
      <c r="I49" s="113">
        <f t="shared" si="20"/>
        <v>623.88330000000008</v>
      </c>
      <c r="J49" s="116">
        <f t="shared" si="2"/>
        <v>14.854364285714288</v>
      </c>
      <c r="K49" s="119">
        <f t="shared" si="3"/>
        <v>6.3118477461919398e-002</v>
      </c>
      <c r="L49" s="119">
        <f t="shared" si="4"/>
        <v>6.2456870290300079</v>
      </c>
      <c r="O49" s="115">
        <f t="shared" si="21"/>
        <v>120</v>
      </c>
      <c r="P49" s="113">
        <f t="shared" si="22"/>
        <v>42</v>
      </c>
      <c r="Q49" s="113">
        <f>INDEX(地温!$D$2:$D$366,MATCH(O49,地温!$C$2:$C$366,FALSE))</f>
        <v>16.52815</v>
      </c>
      <c r="R49" s="113">
        <f t="shared" si="23"/>
        <v>623.88330000000008</v>
      </c>
      <c r="S49" s="116">
        <f t="shared" si="5"/>
        <v>14.854364285714288</v>
      </c>
      <c r="T49" s="119" t="e">
        <f t="shared" si="6"/>
        <v>#N/A</v>
      </c>
      <c r="U49" s="119">
        <f t="shared" si="7"/>
        <v>0</v>
      </c>
      <c r="X49" s="115">
        <f t="shared" si="24"/>
        <v>120</v>
      </c>
      <c r="Y49" s="113">
        <f t="shared" si="25"/>
        <v>42</v>
      </c>
      <c r="Z49" s="113">
        <f>INDEX(地温!$D$2:$D$366,MATCH(X49,地温!$C$2:$C$366,FALSE))</f>
        <v>16.52815</v>
      </c>
      <c r="AA49" s="113">
        <f t="shared" si="26"/>
        <v>623.88330000000008</v>
      </c>
      <c r="AB49" s="116">
        <f t="shared" si="8"/>
        <v>14.854364285714288</v>
      </c>
      <c r="AC49" s="119" t="e">
        <f t="shared" si="9"/>
        <v>#N/A</v>
      </c>
      <c r="AD49" s="119">
        <f t="shared" si="10"/>
        <v>0</v>
      </c>
      <c r="AG49" s="115">
        <f t="shared" si="27"/>
        <v>120</v>
      </c>
      <c r="AH49" s="113">
        <f t="shared" si="28"/>
        <v>42</v>
      </c>
      <c r="AI49" s="113">
        <f>INDEX(地温!$D$2:$D$366,MATCH(AG49,地温!$C$2:$C$366,FALSE))</f>
        <v>16.52815</v>
      </c>
      <c r="AJ49" s="113">
        <f t="shared" si="29"/>
        <v>623.88330000000008</v>
      </c>
      <c r="AK49" s="116">
        <f t="shared" si="11"/>
        <v>14.854364285714288</v>
      </c>
      <c r="AL49" s="119" t="e">
        <f t="shared" si="12"/>
        <v>#N/A</v>
      </c>
      <c r="AM49" s="119">
        <f t="shared" si="13"/>
        <v>0</v>
      </c>
      <c r="AP49" s="115">
        <f t="shared" si="30"/>
        <v>120</v>
      </c>
      <c r="AQ49" s="113">
        <f t="shared" si="31"/>
        <v>42</v>
      </c>
      <c r="AR49" s="113">
        <f>INDEX(地温!$D$2:$D$366,MATCH(AP49,地温!$C$2:$C$366,FALSE))</f>
        <v>16.52815</v>
      </c>
      <c r="AS49" s="113">
        <f t="shared" si="32"/>
        <v>623.88330000000008</v>
      </c>
      <c r="AT49" s="116">
        <f t="shared" si="14"/>
        <v>14.854364285714288</v>
      </c>
      <c r="AU49" s="119" t="e">
        <f t="shared" si="15"/>
        <v>#N/A</v>
      </c>
      <c r="AV49" s="119">
        <f t="shared" si="16"/>
        <v>0</v>
      </c>
    </row>
    <row r="50" spans="1:48">
      <c r="A50" s="115">
        <f t="shared" si="17"/>
        <v>121</v>
      </c>
      <c r="B50" s="113">
        <f t="shared" si="0"/>
        <v>43</v>
      </c>
      <c r="C50" s="119">
        <f t="shared" si="1"/>
        <v>6.2764093979981181</v>
      </c>
      <c r="F50" s="115">
        <f t="shared" si="18"/>
        <v>121</v>
      </c>
      <c r="G50" s="113">
        <f t="shared" si="19"/>
        <v>43</v>
      </c>
      <c r="H50" s="113">
        <f>INDEX(地温!$D$2:$D$366,MATCH(F50,地温!$C$2:$C$366,FALSE))</f>
        <v>16.480000000000004</v>
      </c>
      <c r="I50" s="113">
        <f t="shared" si="20"/>
        <v>640.36330000000009</v>
      </c>
      <c r="J50" s="116">
        <f t="shared" si="2"/>
        <v>14.892169767441862</v>
      </c>
      <c r="K50" s="119">
        <f t="shared" si="3"/>
        <v>6.3207938698002147e-002</v>
      </c>
      <c r="L50" s="119">
        <f t="shared" si="4"/>
        <v>6.2764093979981181</v>
      </c>
      <c r="O50" s="115">
        <f t="shared" si="21"/>
        <v>121</v>
      </c>
      <c r="P50" s="113">
        <f t="shared" si="22"/>
        <v>43</v>
      </c>
      <c r="Q50" s="113">
        <f>INDEX(地温!$D$2:$D$366,MATCH(O50,地温!$C$2:$C$366,FALSE))</f>
        <v>16.480000000000004</v>
      </c>
      <c r="R50" s="113">
        <f t="shared" si="23"/>
        <v>640.36330000000009</v>
      </c>
      <c r="S50" s="116">
        <f t="shared" si="5"/>
        <v>14.892169767441862</v>
      </c>
      <c r="T50" s="119" t="e">
        <f t="shared" si="6"/>
        <v>#N/A</v>
      </c>
      <c r="U50" s="119">
        <f t="shared" si="7"/>
        <v>0</v>
      </c>
      <c r="X50" s="115">
        <f t="shared" si="24"/>
        <v>121</v>
      </c>
      <c r="Y50" s="113">
        <f t="shared" si="25"/>
        <v>43</v>
      </c>
      <c r="Z50" s="113">
        <f>INDEX(地温!$D$2:$D$366,MATCH(X50,地温!$C$2:$C$366,FALSE))</f>
        <v>16.480000000000004</v>
      </c>
      <c r="AA50" s="113">
        <f t="shared" si="26"/>
        <v>640.36330000000009</v>
      </c>
      <c r="AB50" s="116">
        <f t="shared" si="8"/>
        <v>14.892169767441862</v>
      </c>
      <c r="AC50" s="119" t="e">
        <f t="shared" si="9"/>
        <v>#N/A</v>
      </c>
      <c r="AD50" s="119">
        <f t="shared" si="10"/>
        <v>0</v>
      </c>
      <c r="AG50" s="115">
        <f t="shared" si="27"/>
        <v>121</v>
      </c>
      <c r="AH50" s="113">
        <f t="shared" si="28"/>
        <v>43</v>
      </c>
      <c r="AI50" s="113">
        <f>INDEX(地温!$D$2:$D$366,MATCH(AG50,地温!$C$2:$C$366,FALSE))</f>
        <v>16.480000000000004</v>
      </c>
      <c r="AJ50" s="113">
        <f t="shared" si="29"/>
        <v>640.36330000000009</v>
      </c>
      <c r="AK50" s="116">
        <f t="shared" si="11"/>
        <v>14.892169767441862</v>
      </c>
      <c r="AL50" s="119" t="e">
        <f t="shared" si="12"/>
        <v>#N/A</v>
      </c>
      <c r="AM50" s="119">
        <f t="shared" si="13"/>
        <v>0</v>
      </c>
      <c r="AP50" s="115">
        <f t="shared" si="30"/>
        <v>121</v>
      </c>
      <c r="AQ50" s="113">
        <f t="shared" si="31"/>
        <v>43</v>
      </c>
      <c r="AR50" s="113">
        <f>INDEX(地温!$D$2:$D$366,MATCH(AP50,地温!$C$2:$C$366,FALSE))</f>
        <v>16.480000000000004</v>
      </c>
      <c r="AS50" s="113">
        <f t="shared" si="32"/>
        <v>640.36330000000009</v>
      </c>
      <c r="AT50" s="116">
        <f t="shared" si="14"/>
        <v>14.892169767441862</v>
      </c>
      <c r="AU50" s="119" t="e">
        <f t="shared" si="15"/>
        <v>#N/A</v>
      </c>
      <c r="AV50" s="119">
        <f t="shared" si="16"/>
        <v>0</v>
      </c>
    </row>
    <row r="51" spans="1:48">
      <c r="A51" s="115">
        <f t="shared" si="17"/>
        <v>122</v>
      </c>
      <c r="B51" s="113">
        <f t="shared" si="0"/>
        <v>44</v>
      </c>
      <c r="C51" s="119">
        <f t="shared" si="1"/>
        <v>6.3039112208351193</v>
      </c>
      <c r="F51" s="115">
        <f t="shared" si="18"/>
        <v>122</v>
      </c>
      <c r="G51" s="113">
        <f t="shared" si="19"/>
        <v>44</v>
      </c>
      <c r="H51" s="113">
        <f>INDEX(地温!$D$2:$D$366,MATCH(F51,地温!$C$2:$C$366,FALSE))</f>
        <v>15.228100000000001</v>
      </c>
      <c r="I51" s="113">
        <f t="shared" si="20"/>
        <v>655.59140000000014</v>
      </c>
      <c r="J51" s="116">
        <f t="shared" si="2"/>
        <v>14.899804545454549</v>
      </c>
      <c r="K51" s="119">
        <f t="shared" si="3"/>
        <v>6.3226017831156348e-002</v>
      </c>
      <c r="L51" s="119">
        <f t="shared" si="4"/>
        <v>6.3039112208351193</v>
      </c>
      <c r="O51" s="115">
        <f t="shared" si="21"/>
        <v>122</v>
      </c>
      <c r="P51" s="113">
        <f t="shared" si="22"/>
        <v>44</v>
      </c>
      <c r="Q51" s="113">
        <f>INDEX(地温!$D$2:$D$366,MATCH(O51,地温!$C$2:$C$366,FALSE))</f>
        <v>15.228100000000001</v>
      </c>
      <c r="R51" s="113">
        <f t="shared" si="23"/>
        <v>655.59140000000014</v>
      </c>
      <c r="S51" s="116">
        <f t="shared" si="5"/>
        <v>14.899804545454549</v>
      </c>
      <c r="T51" s="119" t="e">
        <f t="shared" si="6"/>
        <v>#N/A</v>
      </c>
      <c r="U51" s="119">
        <f t="shared" si="7"/>
        <v>0</v>
      </c>
      <c r="X51" s="115">
        <f t="shared" si="24"/>
        <v>122</v>
      </c>
      <c r="Y51" s="113">
        <f t="shared" si="25"/>
        <v>44</v>
      </c>
      <c r="Z51" s="113">
        <f>INDEX(地温!$D$2:$D$366,MATCH(X51,地温!$C$2:$C$366,FALSE))</f>
        <v>15.228100000000001</v>
      </c>
      <c r="AA51" s="113">
        <f t="shared" si="26"/>
        <v>655.59140000000014</v>
      </c>
      <c r="AB51" s="116">
        <f t="shared" si="8"/>
        <v>14.899804545454549</v>
      </c>
      <c r="AC51" s="119" t="e">
        <f t="shared" si="9"/>
        <v>#N/A</v>
      </c>
      <c r="AD51" s="119">
        <f t="shared" si="10"/>
        <v>0</v>
      </c>
      <c r="AG51" s="115">
        <f t="shared" si="27"/>
        <v>122</v>
      </c>
      <c r="AH51" s="113">
        <f t="shared" si="28"/>
        <v>44</v>
      </c>
      <c r="AI51" s="113">
        <f>INDEX(地温!$D$2:$D$366,MATCH(AG51,地温!$C$2:$C$366,FALSE))</f>
        <v>15.228100000000001</v>
      </c>
      <c r="AJ51" s="113">
        <f t="shared" si="29"/>
        <v>655.59140000000014</v>
      </c>
      <c r="AK51" s="116">
        <f t="shared" si="11"/>
        <v>14.899804545454549</v>
      </c>
      <c r="AL51" s="119" t="e">
        <f t="shared" si="12"/>
        <v>#N/A</v>
      </c>
      <c r="AM51" s="119">
        <f t="shared" si="13"/>
        <v>0</v>
      </c>
      <c r="AP51" s="115">
        <f t="shared" si="30"/>
        <v>122</v>
      </c>
      <c r="AQ51" s="113">
        <f t="shared" si="31"/>
        <v>44</v>
      </c>
      <c r="AR51" s="113">
        <f>INDEX(地温!$D$2:$D$366,MATCH(AP51,地温!$C$2:$C$366,FALSE))</f>
        <v>15.228100000000001</v>
      </c>
      <c r="AS51" s="113">
        <f t="shared" si="32"/>
        <v>655.59140000000014</v>
      </c>
      <c r="AT51" s="116">
        <f t="shared" si="14"/>
        <v>14.899804545454549</v>
      </c>
      <c r="AU51" s="119" t="e">
        <f t="shared" si="15"/>
        <v>#N/A</v>
      </c>
      <c r="AV51" s="119">
        <f t="shared" si="16"/>
        <v>0</v>
      </c>
    </row>
    <row r="52" spans="1:48">
      <c r="A52" s="115">
        <f t="shared" si="17"/>
        <v>123</v>
      </c>
      <c r="B52" s="113">
        <f t="shared" si="0"/>
        <v>45</v>
      </c>
      <c r="C52" s="119">
        <f t="shared" si="1"/>
        <v>6.3298712493189431</v>
      </c>
      <c r="F52" s="115">
        <f t="shared" si="18"/>
        <v>123</v>
      </c>
      <c r="G52" s="113">
        <f t="shared" si="19"/>
        <v>45</v>
      </c>
      <c r="H52" s="113">
        <f>INDEX(地温!$D$2:$D$366,MATCH(F52,地温!$C$2:$C$366,FALSE))</f>
        <v>15.40465</v>
      </c>
      <c r="I52" s="113">
        <f t="shared" si="20"/>
        <v>670.99605000000008</v>
      </c>
      <c r="J52" s="116">
        <f t="shared" si="2"/>
        <v>14.911023333333334</v>
      </c>
      <c r="K52" s="119">
        <f t="shared" si="3"/>
        <v>6.3252591531621757e-002</v>
      </c>
      <c r="L52" s="119">
        <f t="shared" si="4"/>
        <v>6.3298712493189431</v>
      </c>
      <c r="O52" s="115">
        <f t="shared" si="21"/>
        <v>123</v>
      </c>
      <c r="P52" s="113">
        <f t="shared" si="22"/>
        <v>45</v>
      </c>
      <c r="Q52" s="113">
        <f>INDEX(地温!$D$2:$D$366,MATCH(O52,地温!$C$2:$C$366,FALSE))</f>
        <v>15.40465</v>
      </c>
      <c r="R52" s="113">
        <f t="shared" si="23"/>
        <v>670.99605000000008</v>
      </c>
      <c r="S52" s="116">
        <f t="shared" si="5"/>
        <v>14.911023333333334</v>
      </c>
      <c r="T52" s="119" t="e">
        <f t="shared" si="6"/>
        <v>#N/A</v>
      </c>
      <c r="U52" s="119">
        <f t="shared" si="7"/>
        <v>0</v>
      </c>
      <c r="X52" s="115">
        <f t="shared" si="24"/>
        <v>123</v>
      </c>
      <c r="Y52" s="113">
        <f t="shared" si="25"/>
        <v>45</v>
      </c>
      <c r="Z52" s="113">
        <f>INDEX(地温!$D$2:$D$366,MATCH(X52,地温!$C$2:$C$366,FALSE))</f>
        <v>15.40465</v>
      </c>
      <c r="AA52" s="113">
        <f t="shared" si="26"/>
        <v>670.99605000000008</v>
      </c>
      <c r="AB52" s="116">
        <f t="shared" si="8"/>
        <v>14.911023333333334</v>
      </c>
      <c r="AC52" s="119" t="e">
        <f t="shared" si="9"/>
        <v>#N/A</v>
      </c>
      <c r="AD52" s="119">
        <f t="shared" si="10"/>
        <v>0</v>
      </c>
      <c r="AG52" s="115">
        <f t="shared" si="27"/>
        <v>123</v>
      </c>
      <c r="AH52" s="113">
        <f t="shared" si="28"/>
        <v>45</v>
      </c>
      <c r="AI52" s="113">
        <f>INDEX(地温!$D$2:$D$366,MATCH(AG52,地温!$C$2:$C$366,FALSE))</f>
        <v>15.40465</v>
      </c>
      <c r="AJ52" s="113">
        <f t="shared" si="29"/>
        <v>670.99605000000008</v>
      </c>
      <c r="AK52" s="116">
        <f t="shared" si="11"/>
        <v>14.911023333333334</v>
      </c>
      <c r="AL52" s="119" t="e">
        <f t="shared" si="12"/>
        <v>#N/A</v>
      </c>
      <c r="AM52" s="119">
        <f t="shared" si="13"/>
        <v>0</v>
      </c>
      <c r="AP52" s="115">
        <f t="shared" si="30"/>
        <v>123</v>
      </c>
      <c r="AQ52" s="113">
        <f t="shared" si="31"/>
        <v>45</v>
      </c>
      <c r="AR52" s="113">
        <f>INDEX(地温!$D$2:$D$366,MATCH(AP52,地温!$C$2:$C$366,FALSE))</f>
        <v>15.40465</v>
      </c>
      <c r="AS52" s="113">
        <f t="shared" si="32"/>
        <v>670.99605000000008</v>
      </c>
      <c r="AT52" s="116">
        <f t="shared" si="14"/>
        <v>14.911023333333334</v>
      </c>
      <c r="AU52" s="119" t="e">
        <f t="shared" si="15"/>
        <v>#N/A</v>
      </c>
      <c r="AV52" s="119">
        <f t="shared" si="16"/>
        <v>0</v>
      </c>
    </row>
    <row r="53" spans="1:48">
      <c r="A53" s="115">
        <f t="shared" si="17"/>
        <v>124</v>
      </c>
      <c r="B53" s="113">
        <f t="shared" si="0"/>
        <v>46</v>
      </c>
      <c r="C53" s="119">
        <f t="shared" si="1"/>
        <v>6.3554624052691917</v>
      </c>
      <c r="F53" s="115">
        <f t="shared" si="18"/>
        <v>124</v>
      </c>
      <c r="G53" s="113">
        <f t="shared" si="19"/>
        <v>46</v>
      </c>
      <c r="H53" s="113">
        <f>INDEX(地温!$D$2:$D$366,MATCH(F53,地温!$C$2:$C$366,FALSE))</f>
        <v>16.849150000000002</v>
      </c>
      <c r="I53" s="113">
        <f t="shared" si="20"/>
        <v>687.84520000000009</v>
      </c>
      <c r="J53" s="116">
        <f t="shared" si="2"/>
        <v>14.953156521739132</v>
      </c>
      <c r="K53" s="119">
        <f t="shared" si="3"/>
        <v>6.3352472757308473e-002</v>
      </c>
      <c r="L53" s="119">
        <f t="shared" si="4"/>
        <v>6.3554624052691917</v>
      </c>
      <c r="O53" s="115">
        <f t="shared" si="21"/>
        <v>124</v>
      </c>
      <c r="P53" s="113">
        <f t="shared" si="22"/>
        <v>46</v>
      </c>
      <c r="Q53" s="113">
        <f>INDEX(地温!$D$2:$D$366,MATCH(O53,地温!$C$2:$C$366,FALSE))</f>
        <v>16.849150000000002</v>
      </c>
      <c r="R53" s="113">
        <f t="shared" si="23"/>
        <v>687.84520000000009</v>
      </c>
      <c r="S53" s="116">
        <f t="shared" si="5"/>
        <v>14.953156521739132</v>
      </c>
      <c r="T53" s="119" t="e">
        <f t="shared" si="6"/>
        <v>#N/A</v>
      </c>
      <c r="U53" s="119">
        <f t="shared" si="7"/>
        <v>0</v>
      </c>
      <c r="X53" s="115">
        <f t="shared" si="24"/>
        <v>124</v>
      </c>
      <c r="Y53" s="113">
        <f t="shared" si="25"/>
        <v>46</v>
      </c>
      <c r="Z53" s="113">
        <f>INDEX(地温!$D$2:$D$366,MATCH(X53,地温!$C$2:$C$366,FALSE))</f>
        <v>16.849150000000002</v>
      </c>
      <c r="AA53" s="113">
        <f t="shared" si="26"/>
        <v>687.84520000000009</v>
      </c>
      <c r="AB53" s="116">
        <f t="shared" si="8"/>
        <v>14.953156521739132</v>
      </c>
      <c r="AC53" s="119" t="e">
        <f t="shared" si="9"/>
        <v>#N/A</v>
      </c>
      <c r="AD53" s="119">
        <f t="shared" si="10"/>
        <v>0</v>
      </c>
      <c r="AG53" s="115">
        <f t="shared" si="27"/>
        <v>124</v>
      </c>
      <c r="AH53" s="113">
        <f t="shared" si="28"/>
        <v>46</v>
      </c>
      <c r="AI53" s="113">
        <f>INDEX(地温!$D$2:$D$366,MATCH(AG53,地温!$C$2:$C$366,FALSE))</f>
        <v>16.849150000000002</v>
      </c>
      <c r="AJ53" s="113">
        <f t="shared" si="29"/>
        <v>687.84520000000009</v>
      </c>
      <c r="AK53" s="116">
        <f t="shared" si="11"/>
        <v>14.953156521739132</v>
      </c>
      <c r="AL53" s="119" t="e">
        <f t="shared" si="12"/>
        <v>#N/A</v>
      </c>
      <c r="AM53" s="119">
        <f t="shared" si="13"/>
        <v>0</v>
      </c>
      <c r="AP53" s="115">
        <f t="shared" si="30"/>
        <v>124</v>
      </c>
      <c r="AQ53" s="113">
        <f t="shared" si="31"/>
        <v>46</v>
      </c>
      <c r="AR53" s="113">
        <f>INDEX(地温!$D$2:$D$366,MATCH(AP53,地温!$C$2:$C$366,FALSE))</f>
        <v>16.849150000000002</v>
      </c>
      <c r="AS53" s="113">
        <f t="shared" si="32"/>
        <v>687.84520000000009</v>
      </c>
      <c r="AT53" s="116">
        <f t="shared" si="14"/>
        <v>14.953156521739132</v>
      </c>
      <c r="AU53" s="119" t="e">
        <f t="shared" si="15"/>
        <v>#N/A</v>
      </c>
      <c r="AV53" s="119">
        <f t="shared" si="16"/>
        <v>0</v>
      </c>
    </row>
    <row r="54" spans="1:48">
      <c r="A54" s="115">
        <f t="shared" si="17"/>
        <v>125</v>
      </c>
      <c r="B54" s="113">
        <f t="shared" si="0"/>
        <v>47</v>
      </c>
      <c r="C54" s="119">
        <f t="shared" si="1"/>
        <v>6.3797791363562659</v>
      </c>
      <c r="F54" s="115">
        <f t="shared" si="18"/>
        <v>125</v>
      </c>
      <c r="G54" s="113">
        <f t="shared" si="19"/>
        <v>47</v>
      </c>
      <c r="H54" s="113">
        <f>INDEX(地温!$D$2:$D$366,MATCH(F54,地温!$C$2:$C$366,FALSE))</f>
        <v>17.346700000000002</v>
      </c>
      <c r="I54" s="113">
        <f t="shared" si="20"/>
        <v>705.19190000000015</v>
      </c>
      <c r="J54" s="116">
        <f t="shared" si="2"/>
        <v>15.004082978723407</v>
      </c>
      <c r="K54" s="119">
        <f t="shared" si="3"/>
        <v>6.3473370805380847e-002</v>
      </c>
      <c r="L54" s="119">
        <f t="shared" si="4"/>
        <v>6.3797791363562659</v>
      </c>
      <c r="O54" s="115">
        <f t="shared" si="21"/>
        <v>125</v>
      </c>
      <c r="P54" s="113">
        <f t="shared" si="22"/>
        <v>47</v>
      </c>
      <c r="Q54" s="113">
        <f>INDEX(地温!$D$2:$D$366,MATCH(O54,地温!$C$2:$C$366,FALSE))</f>
        <v>17.346700000000002</v>
      </c>
      <c r="R54" s="113">
        <f t="shared" si="23"/>
        <v>705.19190000000015</v>
      </c>
      <c r="S54" s="116">
        <f t="shared" si="5"/>
        <v>15.004082978723407</v>
      </c>
      <c r="T54" s="119" t="e">
        <f t="shared" si="6"/>
        <v>#N/A</v>
      </c>
      <c r="U54" s="119">
        <f t="shared" si="7"/>
        <v>0</v>
      </c>
      <c r="X54" s="115">
        <f t="shared" si="24"/>
        <v>125</v>
      </c>
      <c r="Y54" s="113">
        <f t="shared" si="25"/>
        <v>47</v>
      </c>
      <c r="Z54" s="113">
        <f>INDEX(地温!$D$2:$D$366,MATCH(X54,地温!$C$2:$C$366,FALSE))</f>
        <v>17.346700000000002</v>
      </c>
      <c r="AA54" s="113">
        <f t="shared" si="26"/>
        <v>705.19190000000015</v>
      </c>
      <c r="AB54" s="116">
        <f t="shared" si="8"/>
        <v>15.004082978723407</v>
      </c>
      <c r="AC54" s="119" t="e">
        <f t="shared" si="9"/>
        <v>#N/A</v>
      </c>
      <c r="AD54" s="119">
        <f t="shared" si="10"/>
        <v>0</v>
      </c>
      <c r="AG54" s="115">
        <f t="shared" si="27"/>
        <v>125</v>
      </c>
      <c r="AH54" s="113">
        <f t="shared" si="28"/>
        <v>47</v>
      </c>
      <c r="AI54" s="113">
        <f>INDEX(地温!$D$2:$D$366,MATCH(AG54,地温!$C$2:$C$366,FALSE))</f>
        <v>17.346700000000002</v>
      </c>
      <c r="AJ54" s="113">
        <f t="shared" si="29"/>
        <v>705.19190000000015</v>
      </c>
      <c r="AK54" s="116">
        <f t="shared" si="11"/>
        <v>15.004082978723407</v>
      </c>
      <c r="AL54" s="119" t="e">
        <f t="shared" si="12"/>
        <v>#N/A</v>
      </c>
      <c r="AM54" s="119">
        <f t="shared" si="13"/>
        <v>0</v>
      </c>
      <c r="AP54" s="115">
        <f t="shared" si="30"/>
        <v>125</v>
      </c>
      <c r="AQ54" s="113">
        <f t="shared" si="31"/>
        <v>47</v>
      </c>
      <c r="AR54" s="113">
        <f>INDEX(地温!$D$2:$D$366,MATCH(AP54,地温!$C$2:$C$366,FALSE))</f>
        <v>17.346700000000002</v>
      </c>
      <c r="AS54" s="113">
        <f t="shared" si="32"/>
        <v>705.19190000000015</v>
      </c>
      <c r="AT54" s="116">
        <f t="shared" si="14"/>
        <v>15.004082978723407</v>
      </c>
      <c r="AU54" s="119" t="e">
        <f t="shared" si="15"/>
        <v>#N/A</v>
      </c>
      <c r="AV54" s="119">
        <f t="shared" si="16"/>
        <v>0</v>
      </c>
    </row>
    <row r="55" spans="1:48">
      <c r="A55" s="115">
        <f t="shared" si="17"/>
        <v>126</v>
      </c>
      <c r="B55" s="113">
        <f t="shared" si="0"/>
        <v>48</v>
      </c>
      <c r="C55" s="119">
        <f t="shared" si="1"/>
        <v>6.4026340961763895</v>
      </c>
      <c r="F55" s="115">
        <f t="shared" si="18"/>
        <v>126</v>
      </c>
      <c r="G55" s="113">
        <f t="shared" si="19"/>
        <v>48</v>
      </c>
      <c r="H55" s="113">
        <f>INDEX(地温!$D$2:$D$366,MATCH(F55,地温!$C$2:$C$366,FALSE))</f>
        <v>17.555350000000001</v>
      </c>
      <c r="I55" s="113">
        <f t="shared" si="20"/>
        <v>722.74725000000012</v>
      </c>
      <c r="J55" s="116">
        <f t="shared" si="2"/>
        <v>15.057234375000002</v>
      </c>
      <c r="K55" s="119">
        <f t="shared" si="3"/>
        <v>6.3599751136692806e-002</v>
      </c>
      <c r="L55" s="119">
        <f t="shared" si="4"/>
        <v>6.4026340961763895</v>
      </c>
      <c r="O55" s="115">
        <f t="shared" si="21"/>
        <v>126</v>
      </c>
      <c r="P55" s="113">
        <f t="shared" si="22"/>
        <v>48</v>
      </c>
      <c r="Q55" s="113">
        <f>INDEX(地温!$D$2:$D$366,MATCH(O55,地温!$C$2:$C$366,FALSE))</f>
        <v>17.555350000000001</v>
      </c>
      <c r="R55" s="113">
        <f t="shared" si="23"/>
        <v>722.74725000000012</v>
      </c>
      <c r="S55" s="116">
        <f t="shared" si="5"/>
        <v>15.057234375000002</v>
      </c>
      <c r="T55" s="119" t="e">
        <f t="shared" si="6"/>
        <v>#N/A</v>
      </c>
      <c r="U55" s="119">
        <f t="shared" si="7"/>
        <v>0</v>
      </c>
      <c r="X55" s="115">
        <f t="shared" si="24"/>
        <v>126</v>
      </c>
      <c r="Y55" s="113">
        <f t="shared" si="25"/>
        <v>48</v>
      </c>
      <c r="Z55" s="113">
        <f>INDEX(地温!$D$2:$D$366,MATCH(X55,地温!$C$2:$C$366,FALSE))</f>
        <v>17.555350000000001</v>
      </c>
      <c r="AA55" s="113">
        <f t="shared" si="26"/>
        <v>722.74725000000012</v>
      </c>
      <c r="AB55" s="116">
        <f t="shared" si="8"/>
        <v>15.057234375000002</v>
      </c>
      <c r="AC55" s="119" t="e">
        <f t="shared" si="9"/>
        <v>#N/A</v>
      </c>
      <c r="AD55" s="119">
        <f t="shared" si="10"/>
        <v>0</v>
      </c>
      <c r="AG55" s="115">
        <f t="shared" si="27"/>
        <v>126</v>
      </c>
      <c r="AH55" s="113">
        <f t="shared" si="28"/>
        <v>48</v>
      </c>
      <c r="AI55" s="113">
        <f>INDEX(地温!$D$2:$D$366,MATCH(AG55,地温!$C$2:$C$366,FALSE))</f>
        <v>17.555350000000001</v>
      </c>
      <c r="AJ55" s="113">
        <f t="shared" si="29"/>
        <v>722.74725000000012</v>
      </c>
      <c r="AK55" s="116">
        <f t="shared" si="11"/>
        <v>15.057234375000002</v>
      </c>
      <c r="AL55" s="119" t="e">
        <f t="shared" si="12"/>
        <v>#N/A</v>
      </c>
      <c r="AM55" s="119">
        <f t="shared" si="13"/>
        <v>0</v>
      </c>
      <c r="AP55" s="115">
        <f t="shared" si="30"/>
        <v>126</v>
      </c>
      <c r="AQ55" s="113">
        <f t="shared" si="31"/>
        <v>48</v>
      </c>
      <c r="AR55" s="113">
        <f>INDEX(地温!$D$2:$D$366,MATCH(AP55,地温!$C$2:$C$366,FALSE))</f>
        <v>17.555350000000001</v>
      </c>
      <c r="AS55" s="113">
        <f t="shared" si="32"/>
        <v>722.74725000000012</v>
      </c>
      <c r="AT55" s="116">
        <f t="shared" si="14"/>
        <v>15.057234375000002</v>
      </c>
      <c r="AU55" s="119" t="e">
        <f t="shared" si="15"/>
        <v>#N/A</v>
      </c>
      <c r="AV55" s="119">
        <f t="shared" si="16"/>
        <v>0</v>
      </c>
    </row>
    <row r="56" spans="1:48">
      <c r="A56" s="115">
        <f t="shared" si="17"/>
        <v>127</v>
      </c>
      <c r="B56" s="113">
        <f t="shared" si="0"/>
        <v>49</v>
      </c>
      <c r="C56" s="119">
        <f t="shared" si="1"/>
        <v>6.4242282218923084</v>
      </c>
      <c r="F56" s="115">
        <f t="shared" si="18"/>
        <v>127</v>
      </c>
      <c r="G56" s="113">
        <f t="shared" si="19"/>
        <v>49</v>
      </c>
      <c r="H56" s="113">
        <f>INDEX(地温!$D$2:$D$366,MATCH(F56,地温!$C$2:$C$366,FALSE))</f>
        <v>17.940549999999998</v>
      </c>
      <c r="I56" s="113">
        <f t="shared" si="20"/>
        <v>740.68780000000015</v>
      </c>
      <c r="J56" s="116">
        <f t="shared" si="2"/>
        <v>15.11607755102041</v>
      </c>
      <c r="K56" s="119">
        <f t="shared" si="3"/>
        <v>6.3739904009965376e-002</v>
      </c>
      <c r="L56" s="119">
        <f t="shared" si="4"/>
        <v>6.4242282218923084</v>
      </c>
      <c r="O56" s="115">
        <f t="shared" si="21"/>
        <v>127</v>
      </c>
      <c r="P56" s="113">
        <f t="shared" si="22"/>
        <v>49</v>
      </c>
      <c r="Q56" s="113">
        <f>INDEX(地温!$D$2:$D$366,MATCH(O56,地温!$C$2:$C$366,FALSE))</f>
        <v>17.940549999999998</v>
      </c>
      <c r="R56" s="113">
        <f t="shared" si="23"/>
        <v>740.68780000000015</v>
      </c>
      <c r="S56" s="116">
        <f t="shared" si="5"/>
        <v>15.11607755102041</v>
      </c>
      <c r="T56" s="119" t="e">
        <f t="shared" si="6"/>
        <v>#N/A</v>
      </c>
      <c r="U56" s="119">
        <f t="shared" si="7"/>
        <v>0</v>
      </c>
      <c r="X56" s="115">
        <f t="shared" si="24"/>
        <v>127</v>
      </c>
      <c r="Y56" s="113">
        <f t="shared" si="25"/>
        <v>49</v>
      </c>
      <c r="Z56" s="113">
        <f>INDEX(地温!$D$2:$D$366,MATCH(X56,地温!$C$2:$C$366,FALSE))</f>
        <v>17.940549999999998</v>
      </c>
      <c r="AA56" s="113">
        <f t="shared" si="26"/>
        <v>740.68780000000015</v>
      </c>
      <c r="AB56" s="116">
        <f t="shared" si="8"/>
        <v>15.11607755102041</v>
      </c>
      <c r="AC56" s="119" t="e">
        <f t="shared" si="9"/>
        <v>#N/A</v>
      </c>
      <c r="AD56" s="119">
        <f t="shared" si="10"/>
        <v>0</v>
      </c>
      <c r="AG56" s="115">
        <f t="shared" si="27"/>
        <v>127</v>
      </c>
      <c r="AH56" s="113">
        <f t="shared" si="28"/>
        <v>49</v>
      </c>
      <c r="AI56" s="113">
        <f>INDEX(地温!$D$2:$D$366,MATCH(AG56,地温!$C$2:$C$366,FALSE))</f>
        <v>17.940549999999998</v>
      </c>
      <c r="AJ56" s="113">
        <f t="shared" si="29"/>
        <v>740.68780000000015</v>
      </c>
      <c r="AK56" s="116">
        <f t="shared" si="11"/>
        <v>15.11607755102041</v>
      </c>
      <c r="AL56" s="119" t="e">
        <f t="shared" si="12"/>
        <v>#N/A</v>
      </c>
      <c r="AM56" s="119">
        <f t="shared" si="13"/>
        <v>0</v>
      </c>
      <c r="AP56" s="115">
        <f t="shared" si="30"/>
        <v>127</v>
      </c>
      <c r="AQ56" s="113">
        <f t="shared" si="31"/>
        <v>49</v>
      </c>
      <c r="AR56" s="113">
        <f>INDEX(地温!$D$2:$D$366,MATCH(AP56,地温!$C$2:$C$366,FALSE))</f>
        <v>17.940549999999998</v>
      </c>
      <c r="AS56" s="113">
        <f t="shared" si="32"/>
        <v>740.68780000000015</v>
      </c>
      <c r="AT56" s="116">
        <f t="shared" si="14"/>
        <v>15.11607755102041</v>
      </c>
      <c r="AU56" s="119" t="e">
        <f t="shared" si="15"/>
        <v>#N/A</v>
      </c>
      <c r="AV56" s="119">
        <f t="shared" si="16"/>
        <v>0</v>
      </c>
    </row>
    <row r="57" spans="1:48">
      <c r="A57" s="115">
        <f t="shared" si="17"/>
        <v>128</v>
      </c>
      <c r="B57" s="113">
        <f t="shared" si="0"/>
        <v>50</v>
      </c>
      <c r="C57" s="119">
        <f t="shared" si="1"/>
        <v>6.4442929110898106</v>
      </c>
      <c r="F57" s="115">
        <f t="shared" si="18"/>
        <v>128</v>
      </c>
      <c r="G57" s="113">
        <f t="shared" si="19"/>
        <v>50</v>
      </c>
      <c r="H57" s="113">
        <f>INDEX(地温!$D$2:$D$366,MATCH(F57,地温!$C$2:$C$366,FALSE))</f>
        <v>17.844249999999999</v>
      </c>
      <c r="I57" s="113">
        <f t="shared" si="20"/>
        <v>758.53205000000014</v>
      </c>
      <c r="J57" s="116">
        <f t="shared" si="2"/>
        <v>15.170641000000003</v>
      </c>
      <c r="K57" s="119">
        <f t="shared" si="3"/>
        <v>6.3870088068250605e-002</v>
      </c>
      <c r="L57" s="119">
        <f t="shared" si="4"/>
        <v>6.4442929110898106</v>
      </c>
      <c r="O57" s="115">
        <f t="shared" si="21"/>
        <v>128</v>
      </c>
      <c r="P57" s="113">
        <f t="shared" si="22"/>
        <v>50</v>
      </c>
      <c r="Q57" s="113">
        <f>INDEX(地温!$D$2:$D$366,MATCH(O57,地温!$C$2:$C$366,FALSE))</f>
        <v>17.844249999999999</v>
      </c>
      <c r="R57" s="113">
        <f t="shared" si="23"/>
        <v>758.53205000000014</v>
      </c>
      <c r="S57" s="116">
        <f t="shared" si="5"/>
        <v>15.170641000000003</v>
      </c>
      <c r="T57" s="119" t="e">
        <f t="shared" si="6"/>
        <v>#N/A</v>
      </c>
      <c r="U57" s="119">
        <f t="shared" si="7"/>
        <v>0</v>
      </c>
      <c r="X57" s="115">
        <f t="shared" si="24"/>
        <v>128</v>
      </c>
      <c r="Y57" s="113">
        <f t="shared" si="25"/>
        <v>50</v>
      </c>
      <c r="Z57" s="113">
        <f>INDEX(地温!$D$2:$D$366,MATCH(X57,地温!$C$2:$C$366,FALSE))</f>
        <v>17.844249999999999</v>
      </c>
      <c r="AA57" s="113">
        <f t="shared" si="26"/>
        <v>758.53205000000014</v>
      </c>
      <c r="AB57" s="116">
        <f t="shared" si="8"/>
        <v>15.170641000000003</v>
      </c>
      <c r="AC57" s="119" t="e">
        <f t="shared" si="9"/>
        <v>#N/A</v>
      </c>
      <c r="AD57" s="119">
        <f t="shared" si="10"/>
        <v>0</v>
      </c>
      <c r="AG57" s="115">
        <f t="shared" si="27"/>
        <v>128</v>
      </c>
      <c r="AH57" s="113">
        <f t="shared" si="28"/>
        <v>50</v>
      </c>
      <c r="AI57" s="113">
        <f>INDEX(地温!$D$2:$D$366,MATCH(AG57,地温!$C$2:$C$366,FALSE))</f>
        <v>17.844249999999999</v>
      </c>
      <c r="AJ57" s="113">
        <f t="shared" si="29"/>
        <v>758.53205000000014</v>
      </c>
      <c r="AK57" s="116">
        <f t="shared" si="11"/>
        <v>15.170641000000003</v>
      </c>
      <c r="AL57" s="119" t="e">
        <f t="shared" si="12"/>
        <v>#N/A</v>
      </c>
      <c r="AM57" s="119">
        <f t="shared" si="13"/>
        <v>0</v>
      </c>
      <c r="AP57" s="115">
        <f t="shared" si="30"/>
        <v>128</v>
      </c>
      <c r="AQ57" s="113">
        <f t="shared" si="31"/>
        <v>50</v>
      </c>
      <c r="AR57" s="113">
        <f>INDEX(地温!$D$2:$D$366,MATCH(AP57,地温!$C$2:$C$366,FALSE))</f>
        <v>17.844249999999999</v>
      </c>
      <c r="AS57" s="113">
        <f t="shared" si="32"/>
        <v>758.53205000000014</v>
      </c>
      <c r="AT57" s="116">
        <f t="shared" si="14"/>
        <v>15.170641000000003</v>
      </c>
      <c r="AU57" s="119" t="e">
        <f t="shared" si="15"/>
        <v>#N/A</v>
      </c>
      <c r="AV57" s="119">
        <f t="shared" si="16"/>
        <v>0</v>
      </c>
    </row>
    <row r="58" spans="1:48">
      <c r="A58" s="115">
        <f t="shared" si="17"/>
        <v>129</v>
      </c>
      <c r="B58" s="113">
        <f t="shared" si="0"/>
        <v>51</v>
      </c>
      <c r="C58" s="119">
        <f t="shared" si="1"/>
        <v>6.4625943910864416</v>
      </c>
      <c r="F58" s="115">
        <f t="shared" si="18"/>
        <v>129</v>
      </c>
      <c r="G58" s="113">
        <f t="shared" si="19"/>
        <v>51</v>
      </c>
      <c r="H58" s="113">
        <f>INDEX(地温!$D$2:$D$366,MATCH(F58,地温!$C$2:$C$366,FALSE))</f>
        <v>17.186200000000003</v>
      </c>
      <c r="I58" s="113">
        <f t="shared" si="20"/>
        <v>775.71825000000013</v>
      </c>
      <c r="J58" s="116">
        <f t="shared" si="2"/>
        <v>15.210161764705886</v>
      </c>
      <c r="K58" s="119">
        <f t="shared" si="3"/>
        <v>6.3964516626306214e-002</v>
      </c>
      <c r="L58" s="119">
        <f t="shared" si="4"/>
        <v>6.4625943910864416</v>
      </c>
      <c r="O58" s="115">
        <f t="shared" si="21"/>
        <v>129</v>
      </c>
      <c r="P58" s="113">
        <f t="shared" si="22"/>
        <v>51</v>
      </c>
      <c r="Q58" s="113">
        <f>INDEX(地温!$D$2:$D$366,MATCH(O58,地温!$C$2:$C$366,FALSE))</f>
        <v>17.186200000000003</v>
      </c>
      <c r="R58" s="113">
        <f t="shared" si="23"/>
        <v>775.71825000000013</v>
      </c>
      <c r="S58" s="116">
        <f t="shared" si="5"/>
        <v>15.210161764705886</v>
      </c>
      <c r="T58" s="119" t="e">
        <f t="shared" si="6"/>
        <v>#N/A</v>
      </c>
      <c r="U58" s="119">
        <f t="shared" si="7"/>
        <v>0</v>
      </c>
      <c r="X58" s="115">
        <f t="shared" si="24"/>
        <v>129</v>
      </c>
      <c r="Y58" s="113">
        <f t="shared" si="25"/>
        <v>51</v>
      </c>
      <c r="Z58" s="113">
        <f>INDEX(地温!$D$2:$D$366,MATCH(X58,地温!$C$2:$C$366,FALSE))</f>
        <v>17.186200000000003</v>
      </c>
      <c r="AA58" s="113">
        <f t="shared" si="26"/>
        <v>775.71825000000013</v>
      </c>
      <c r="AB58" s="116">
        <f t="shared" si="8"/>
        <v>15.210161764705886</v>
      </c>
      <c r="AC58" s="119" t="e">
        <f t="shared" si="9"/>
        <v>#N/A</v>
      </c>
      <c r="AD58" s="119">
        <f t="shared" si="10"/>
        <v>0</v>
      </c>
      <c r="AG58" s="115">
        <f t="shared" si="27"/>
        <v>129</v>
      </c>
      <c r="AH58" s="113">
        <f t="shared" si="28"/>
        <v>51</v>
      </c>
      <c r="AI58" s="113">
        <f>INDEX(地温!$D$2:$D$366,MATCH(AG58,地温!$C$2:$C$366,FALSE))</f>
        <v>17.186200000000003</v>
      </c>
      <c r="AJ58" s="113">
        <f t="shared" si="29"/>
        <v>775.71825000000013</v>
      </c>
      <c r="AK58" s="116">
        <f t="shared" si="11"/>
        <v>15.210161764705886</v>
      </c>
      <c r="AL58" s="119" t="e">
        <f t="shared" si="12"/>
        <v>#N/A</v>
      </c>
      <c r="AM58" s="119">
        <f t="shared" si="13"/>
        <v>0</v>
      </c>
      <c r="AP58" s="115">
        <f t="shared" si="30"/>
        <v>129</v>
      </c>
      <c r="AQ58" s="113">
        <f t="shared" si="31"/>
        <v>51</v>
      </c>
      <c r="AR58" s="113">
        <f>INDEX(地温!$D$2:$D$366,MATCH(AP58,地温!$C$2:$C$366,FALSE))</f>
        <v>17.186200000000003</v>
      </c>
      <c r="AS58" s="113">
        <f t="shared" si="32"/>
        <v>775.71825000000013</v>
      </c>
      <c r="AT58" s="116">
        <f t="shared" si="14"/>
        <v>15.210161764705886</v>
      </c>
      <c r="AU58" s="119" t="e">
        <f t="shared" si="15"/>
        <v>#N/A</v>
      </c>
      <c r="AV58" s="119">
        <f t="shared" si="16"/>
        <v>0</v>
      </c>
    </row>
    <row r="59" spans="1:48">
      <c r="A59" s="115">
        <f t="shared" si="17"/>
        <v>130</v>
      </c>
      <c r="B59" s="113">
        <f t="shared" si="0"/>
        <v>52</v>
      </c>
      <c r="C59" s="119">
        <f t="shared" si="1"/>
        <v>6.4794422292639835</v>
      </c>
      <c r="F59" s="115">
        <f t="shared" si="18"/>
        <v>130</v>
      </c>
      <c r="G59" s="113">
        <f t="shared" si="19"/>
        <v>52</v>
      </c>
      <c r="H59" s="113">
        <f>INDEX(地温!$D$2:$D$366,MATCH(F59,地温!$C$2:$C$366,FALSE))</f>
        <v>16.768900000000002</v>
      </c>
      <c r="I59" s="113">
        <f t="shared" si="20"/>
        <v>792.48715000000016</v>
      </c>
      <c r="J59" s="116">
        <f t="shared" si="2"/>
        <v>15.240137500000003</v>
      </c>
      <c r="K59" s="119">
        <f t="shared" si="3"/>
        <v>6.4036214651093215e-002</v>
      </c>
      <c r="L59" s="119">
        <f t="shared" si="4"/>
        <v>6.4794422292639835</v>
      </c>
      <c r="O59" s="115">
        <f t="shared" si="21"/>
        <v>130</v>
      </c>
      <c r="P59" s="113">
        <f t="shared" si="22"/>
        <v>52</v>
      </c>
      <c r="Q59" s="113">
        <f>INDEX(地温!$D$2:$D$366,MATCH(O59,地温!$C$2:$C$366,FALSE))</f>
        <v>16.768900000000002</v>
      </c>
      <c r="R59" s="113">
        <f t="shared" si="23"/>
        <v>792.48715000000016</v>
      </c>
      <c r="S59" s="116">
        <f t="shared" si="5"/>
        <v>15.240137500000003</v>
      </c>
      <c r="T59" s="119" t="e">
        <f t="shared" si="6"/>
        <v>#N/A</v>
      </c>
      <c r="U59" s="119">
        <f t="shared" si="7"/>
        <v>0</v>
      </c>
      <c r="X59" s="115">
        <f t="shared" si="24"/>
        <v>130</v>
      </c>
      <c r="Y59" s="113">
        <f t="shared" si="25"/>
        <v>52</v>
      </c>
      <c r="Z59" s="113">
        <f>INDEX(地温!$D$2:$D$366,MATCH(X59,地温!$C$2:$C$366,FALSE))</f>
        <v>16.768900000000002</v>
      </c>
      <c r="AA59" s="113">
        <f t="shared" si="26"/>
        <v>792.48715000000016</v>
      </c>
      <c r="AB59" s="116">
        <f t="shared" si="8"/>
        <v>15.240137500000003</v>
      </c>
      <c r="AC59" s="119" t="e">
        <f t="shared" si="9"/>
        <v>#N/A</v>
      </c>
      <c r="AD59" s="119">
        <f t="shared" si="10"/>
        <v>0</v>
      </c>
      <c r="AG59" s="115">
        <f t="shared" si="27"/>
        <v>130</v>
      </c>
      <c r="AH59" s="113">
        <f t="shared" si="28"/>
        <v>52</v>
      </c>
      <c r="AI59" s="113">
        <f>INDEX(地温!$D$2:$D$366,MATCH(AG59,地温!$C$2:$C$366,FALSE))</f>
        <v>16.768900000000002</v>
      </c>
      <c r="AJ59" s="113">
        <f t="shared" si="29"/>
        <v>792.48715000000016</v>
      </c>
      <c r="AK59" s="116">
        <f t="shared" si="11"/>
        <v>15.240137500000003</v>
      </c>
      <c r="AL59" s="119" t="e">
        <f t="shared" si="12"/>
        <v>#N/A</v>
      </c>
      <c r="AM59" s="119">
        <f t="shared" si="13"/>
        <v>0</v>
      </c>
      <c r="AP59" s="115">
        <f t="shared" si="30"/>
        <v>130</v>
      </c>
      <c r="AQ59" s="113">
        <f t="shared" si="31"/>
        <v>52</v>
      </c>
      <c r="AR59" s="113">
        <f>INDEX(地温!$D$2:$D$366,MATCH(AP59,地温!$C$2:$C$366,FALSE))</f>
        <v>16.768900000000002</v>
      </c>
      <c r="AS59" s="113">
        <f t="shared" si="32"/>
        <v>792.48715000000016</v>
      </c>
      <c r="AT59" s="116">
        <f t="shared" si="14"/>
        <v>15.240137500000003</v>
      </c>
      <c r="AU59" s="119" t="e">
        <f t="shared" si="15"/>
        <v>#N/A</v>
      </c>
      <c r="AV59" s="119">
        <f t="shared" si="16"/>
        <v>0</v>
      </c>
    </row>
    <row r="60" spans="1:48">
      <c r="A60" s="115">
        <f t="shared" si="17"/>
        <v>131</v>
      </c>
      <c r="B60" s="113">
        <f t="shared" si="0"/>
        <v>53</v>
      </c>
      <c r="C60" s="119">
        <f t="shared" si="1"/>
        <v>6.4953867681930912</v>
      </c>
      <c r="F60" s="115">
        <f t="shared" si="18"/>
        <v>131</v>
      </c>
      <c r="G60" s="113">
        <f t="shared" si="19"/>
        <v>53</v>
      </c>
      <c r="H60" s="113">
        <f>INDEX(地温!$D$2:$D$366,MATCH(F60,地温!$C$2:$C$366,FALSE))</f>
        <v>17.13805</v>
      </c>
      <c r="I60" s="113">
        <f t="shared" si="20"/>
        <v>809.62520000000018</v>
      </c>
      <c r="J60" s="116">
        <f t="shared" si="2"/>
        <v>15.275947169811324</v>
      </c>
      <c r="K60" s="119">
        <f t="shared" si="3"/>
        <v>6.4121952456294956e-002</v>
      </c>
      <c r="L60" s="119">
        <f t="shared" si="4"/>
        <v>6.4953867681930912</v>
      </c>
      <c r="O60" s="115">
        <f t="shared" si="21"/>
        <v>131</v>
      </c>
      <c r="P60" s="113">
        <f t="shared" si="22"/>
        <v>53</v>
      </c>
      <c r="Q60" s="113">
        <f>INDEX(地温!$D$2:$D$366,MATCH(O60,地温!$C$2:$C$366,FALSE))</f>
        <v>17.13805</v>
      </c>
      <c r="R60" s="113">
        <f t="shared" si="23"/>
        <v>809.62520000000018</v>
      </c>
      <c r="S60" s="116">
        <f t="shared" si="5"/>
        <v>15.275947169811324</v>
      </c>
      <c r="T60" s="119" t="e">
        <f t="shared" si="6"/>
        <v>#N/A</v>
      </c>
      <c r="U60" s="119">
        <f t="shared" si="7"/>
        <v>0</v>
      </c>
      <c r="X60" s="115">
        <f t="shared" si="24"/>
        <v>131</v>
      </c>
      <c r="Y60" s="113">
        <f t="shared" si="25"/>
        <v>53</v>
      </c>
      <c r="Z60" s="113">
        <f>INDEX(地温!$D$2:$D$366,MATCH(X60,地温!$C$2:$C$366,FALSE))</f>
        <v>17.13805</v>
      </c>
      <c r="AA60" s="113">
        <f t="shared" si="26"/>
        <v>809.62520000000018</v>
      </c>
      <c r="AB60" s="116">
        <f t="shared" si="8"/>
        <v>15.275947169811324</v>
      </c>
      <c r="AC60" s="119" t="e">
        <f t="shared" si="9"/>
        <v>#N/A</v>
      </c>
      <c r="AD60" s="119">
        <f t="shared" si="10"/>
        <v>0</v>
      </c>
      <c r="AG60" s="115">
        <f t="shared" si="27"/>
        <v>131</v>
      </c>
      <c r="AH60" s="113">
        <f t="shared" si="28"/>
        <v>53</v>
      </c>
      <c r="AI60" s="113">
        <f>INDEX(地温!$D$2:$D$366,MATCH(AG60,地温!$C$2:$C$366,FALSE))</f>
        <v>17.13805</v>
      </c>
      <c r="AJ60" s="113">
        <f t="shared" si="29"/>
        <v>809.62520000000018</v>
      </c>
      <c r="AK60" s="116">
        <f t="shared" si="11"/>
        <v>15.275947169811324</v>
      </c>
      <c r="AL60" s="119" t="e">
        <f t="shared" si="12"/>
        <v>#N/A</v>
      </c>
      <c r="AM60" s="119">
        <f t="shared" si="13"/>
        <v>0</v>
      </c>
      <c r="AP60" s="115">
        <f t="shared" si="30"/>
        <v>131</v>
      </c>
      <c r="AQ60" s="113">
        <f t="shared" si="31"/>
        <v>53</v>
      </c>
      <c r="AR60" s="113">
        <f>INDEX(地温!$D$2:$D$366,MATCH(AP60,地温!$C$2:$C$366,FALSE))</f>
        <v>17.13805</v>
      </c>
      <c r="AS60" s="113">
        <f t="shared" si="32"/>
        <v>809.62520000000018</v>
      </c>
      <c r="AT60" s="116">
        <f t="shared" si="14"/>
        <v>15.275947169811324</v>
      </c>
      <c r="AU60" s="119" t="e">
        <f t="shared" si="15"/>
        <v>#N/A</v>
      </c>
      <c r="AV60" s="119">
        <f t="shared" si="16"/>
        <v>0</v>
      </c>
    </row>
    <row r="61" spans="1:48">
      <c r="A61" s="115">
        <f t="shared" si="17"/>
        <v>132</v>
      </c>
      <c r="B61" s="113">
        <f t="shared" si="0"/>
        <v>54</v>
      </c>
      <c r="C61" s="119">
        <f t="shared" si="1"/>
        <v>6.5102028200153601</v>
      </c>
      <c r="F61" s="115">
        <f t="shared" si="18"/>
        <v>132</v>
      </c>
      <c r="G61" s="113">
        <f t="shared" si="19"/>
        <v>54</v>
      </c>
      <c r="H61" s="113">
        <f>INDEX(地温!$D$2:$D$366,MATCH(F61,地温!$C$2:$C$366,FALSE))</f>
        <v>16.993600000000001</v>
      </c>
      <c r="I61" s="113">
        <f t="shared" si="20"/>
        <v>826.61880000000019</v>
      </c>
      <c r="J61" s="116">
        <f t="shared" si="2"/>
        <v>15.307755555555559</v>
      </c>
      <c r="K61" s="119">
        <f t="shared" si="3"/>
        <v>6.4198188501690415e-002</v>
      </c>
      <c r="L61" s="119">
        <f t="shared" si="4"/>
        <v>6.5102028200153601</v>
      </c>
      <c r="O61" s="115">
        <f t="shared" si="21"/>
        <v>132</v>
      </c>
      <c r="P61" s="113">
        <f t="shared" si="22"/>
        <v>54</v>
      </c>
      <c r="Q61" s="113">
        <f>INDEX(地温!$D$2:$D$366,MATCH(O61,地温!$C$2:$C$366,FALSE))</f>
        <v>16.993600000000001</v>
      </c>
      <c r="R61" s="113">
        <f t="shared" si="23"/>
        <v>826.61880000000019</v>
      </c>
      <c r="S61" s="116">
        <f t="shared" si="5"/>
        <v>15.307755555555559</v>
      </c>
      <c r="T61" s="119" t="e">
        <f t="shared" si="6"/>
        <v>#N/A</v>
      </c>
      <c r="U61" s="119">
        <f t="shared" si="7"/>
        <v>0</v>
      </c>
      <c r="X61" s="115">
        <f t="shared" si="24"/>
        <v>132</v>
      </c>
      <c r="Y61" s="113">
        <f t="shared" si="25"/>
        <v>54</v>
      </c>
      <c r="Z61" s="113">
        <f>INDEX(地温!$D$2:$D$366,MATCH(X61,地温!$C$2:$C$366,FALSE))</f>
        <v>16.993600000000001</v>
      </c>
      <c r="AA61" s="113">
        <f t="shared" si="26"/>
        <v>826.61880000000019</v>
      </c>
      <c r="AB61" s="116">
        <f t="shared" si="8"/>
        <v>15.307755555555559</v>
      </c>
      <c r="AC61" s="119" t="e">
        <f t="shared" si="9"/>
        <v>#N/A</v>
      </c>
      <c r="AD61" s="119">
        <f t="shared" si="10"/>
        <v>0</v>
      </c>
      <c r="AG61" s="115">
        <f t="shared" si="27"/>
        <v>132</v>
      </c>
      <c r="AH61" s="113">
        <f t="shared" si="28"/>
        <v>54</v>
      </c>
      <c r="AI61" s="113">
        <f>INDEX(地温!$D$2:$D$366,MATCH(AG61,地温!$C$2:$C$366,FALSE))</f>
        <v>16.993600000000001</v>
      </c>
      <c r="AJ61" s="113">
        <f t="shared" si="29"/>
        <v>826.61880000000019</v>
      </c>
      <c r="AK61" s="116">
        <f t="shared" si="11"/>
        <v>15.307755555555559</v>
      </c>
      <c r="AL61" s="119" t="e">
        <f t="shared" si="12"/>
        <v>#N/A</v>
      </c>
      <c r="AM61" s="119">
        <f t="shared" si="13"/>
        <v>0</v>
      </c>
      <c r="AP61" s="115">
        <f t="shared" si="30"/>
        <v>132</v>
      </c>
      <c r="AQ61" s="113">
        <f t="shared" si="31"/>
        <v>54</v>
      </c>
      <c r="AR61" s="113">
        <f>INDEX(地温!$D$2:$D$366,MATCH(AP61,地温!$C$2:$C$366,FALSE))</f>
        <v>16.993600000000001</v>
      </c>
      <c r="AS61" s="113">
        <f t="shared" si="32"/>
        <v>826.61880000000019</v>
      </c>
      <c r="AT61" s="116">
        <f t="shared" si="14"/>
        <v>15.307755555555559</v>
      </c>
      <c r="AU61" s="119" t="e">
        <f t="shared" si="15"/>
        <v>#N/A</v>
      </c>
      <c r="AV61" s="119">
        <f t="shared" si="16"/>
        <v>0</v>
      </c>
    </row>
    <row r="62" spans="1:48">
      <c r="A62" s="115">
        <f t="shared" si="17"/>
        <v>133</v>
      </c>
      <c r="B62" s="113">
        <f t="shared" si="0"/>
        <v>55</v>
      </c>
      <c r="C62" s="119">
        <f t="shared" si="1"/>
        <v>6.524276221858166</v>
      </c>
      <c r="F62" s="115">
        <f t="shared" si="18"/>
        <v>133</v>
      </c>
      <c r="G62" s="113">
        <f t="shared" si="19"/>
        <v>55</v>
      </c>
      <c r="H62" s="113">
        <f>INDEX(地温!$D$2:$D$366,MATCH(F62,地温!$C$2:$C$366,FALSE))</f>
        <v>17.491149999999998</v>
      </c>
      <c r="I62" s="113">
        <f t="shared" si="20"/>
        <v>844.10995000000014</v>
      </c>
      <c r="J62" s="116">
        <f t="shared" si="2"/>
        <v>15.347453636363639</v>
      </c>
      <c r="K62" s="119">
        <f t="shared" si="3"/>
        <v>6.4293437517670388e-002</v>
      </c>
      <c r="L62" s="119">
        <f t="shared" si="4"/>
        <v>6.524276221858166</v>
      </c>
      <c r="O62" s="115">
        <f t="shared" si="21"/>
        <v>133</v>
      </c>
      <c r="P62" s="113">
        <f t="shared" si="22"/>
        <v>55</v>
      </c>
      <c r="Q62" s="113">
        <f>INDEX(地温!$D$2:$D$366,MATCH(O62,地温!$C$2:$C$366,FALSE))</f>
        <v>17.491149999999998</v>
      </c>
      <c r="R62" s="113">
        <f t="shared" si="23"/>
        <v>844.10995000000014</v>
      </c>
      <c r="S62" s="116">
        <f t="shared" si="5"/>
        <v>15.347453636363639</v>
      </c>
      <c r="T62" s="119" t="e">
        <f t="shared" si="6"/>
        <v>#N/A</v>
      </c>
      <c r="U62" s="119">
        <f t="shared" si="7"/>
        <v>0</v>
      </c>
      <c r="X62" s="115">
        <f t="shared" si="24"/>
        <v>133</v>
      </c>
      <c r="Y62" s="113">
        <f t="shared" si="25"/>
        <v>55</v>
      </c>
      <c r="Z62" s="113">
        <f>INDEX(地温!$D$2:$D$366,MATCH(X62,地温!$C$2:$C$366,FALSE))</f>
        <v>17.491149999999998</v>
      </c>
      <c r="AA62" s="113">
        <f t="shared" si="26"/>
        <v>844.10995000000014</v>
      </c>
      <c r="AB62" s="116">
        <f t="shared" si="8"/>
        <v>15.347453636363639</v>
      </c>
      <c r="AC62" s="119" t="e">
        <f t="shared" si="9"/>
        <v>#N/A</v>
      </c>
      <c r="AD62" s="119">
        <f t="shared" si="10"/>
        <v>0</v>
      </c>
      <c r="AG62" s="115">
        <f t="shared" si="27"/>
        <v>133</v>
      </c>
      <c r="AH62" s="113">
        <f t="shared" si="28"/>
        <v>55</v>
      </c>
      <c r="AI62" s="113">
        <f>INDEX(地温!$D$2:$D$366,MATCH(AG62,地温!$C$2:$C$366,FALSE))</f>
        <v>17.491149999999998</v>
      </c>
      <c r="AJ62" s="113">
        <f t="shared" si="29"/>
        <v>844.10995000000014</v>
      </c>
      <c r="AK62" s="116">
        <f t="shared" si="11"/>
        <v>15.347453636363639</v>
      </c>
      <c r="AL62" s="119" t="e">
        <f t="shared" si="12"/>
        <v>#N/A</v>
      </c>
      <c r="AM62" s="119">
        <f t="shared" si="13"/>
        <v>0</v>
      </c>
      <c r="AP62" s="115">
        <f t="shared" si="30"/>
        <v>133</v>
      </c>
      <c r="AQ62" s="113">
        <f t="shared" si="31"/>
        <v>55</v>
      </c>
      <c r="AR62" s="113">
        <f>INDEX(地温!$D$2:$D$366,MATCH(AP62,地温!$C$2:$C$366,FALSE))</f>
        <v>17.491149999999998</v>
      </c>
      <c r="AS62" s="113">
        <f t="shared" si="32"/>
        <v>844.10995000000014</v>
      </c>
      <c r="AT62" s="116">
        <f t="shared" si="14"/>
        <v>15.347453636363639</v>
      </c>
      <c r="AU62" s="119" t="e">
        <f t="shared" si="15"/>
        <v>#N/A</v>
      </c>
      <c r="AV62" s="119">
        <f t="shared" si="16"/>
        <v>0</v>
      </c>
    </row>
    <row r="63" spans="1:48">
      <c r="A63" s="115">
        <f t="shared" si="17"/>
        <v>134</v>
      </c>
      <c r="B63" s="113">
        <f t="shared" si="0"/>
        <v>56</v>
      </c>
      <c r="C63" s="119">
        <f t="shared" si="1"/>
        <v>6.5376530906662857</v>
      </c>
      <c r="F63" s="115">
        <f t="shared" si="18"/>
        <v>134</v>
      </c>
      <c r="G63" s="113">
        <f t="shared" si="19"/>
        <v>56</v>
      </c>
      <c r="H63" s="113">
        <f>INDEX(地温!$D$2:$D$366,MATCH(F63,地温!$C$2:$C$366,FALSE))</f>
        <v>18.052900000000001</v>
      </c>
      <c r="I63" s="113">
        <f t="shared" si="20"/>
        <v>862.16285000000016</v>
      </c>
      <c r="J63" s="116">
        <f t="shared" si="2"/>
        <v>15.395765178571432</v>
      </c>
      <c r="K63" s="119">
        <f t="shared" si="3"/>
        <v>6.4409508312404176e-002</v>
      </c>
      <c r="L63" s="119">
        <f t="shared" si="4"/>
        <v>6.5376530906662857</v>
      </c>
      <c r="O63" s="115">
        <f t="shared" si="21"/>
        <v>134</v>
      </c>
      <c r="P63" s="113">
        <f t="shared" si="22"/>
        <v>56</v>
      </c>
      <c r="Q63" s="113">
        <f>INDEX(地温!$D$2:$D$366,MATCH(O63,地温!$C$2:$C$366,FALSE))</f>
        <v>18.052900000000001</v>
      </c>
      <c r="R63" s="113">
        <f t="shared" si="23"/>
        <v>862.16285000000016</v>
      </c>
      <c r="S63" s="116">
        <f t="shared" si="5"/>
        <v>15.395765178571432</v>
      </c>
      <c r="T63" s="119" t="e">
        <f t="shared" si="6"/>
        <v>#N/A</v>
      </c>
      <c r="U63" s="119">
        <f t="shared" si="7"/>
        <v>0</v>
      </c>
      <c r="X63" s="115">
        <f t="shared" si="24"/>
        <v>134</v>
      </c>
      <c r="Y63" s="113">
        <f t="shared" si="25"/>
        <v>56</v>
      </c>
      <c r="Z63" s="113">
        <f>INDEX(地温!$D$2:$D$366,MATCH(X63,地温!$C$2:$C$366,FALSE))</f>
        <v>18.052900000000001</v>
      </c>
      <c r="AA63" s="113">
        <f t="shared" si="26"/>
        <v>862.16285000000016</v>
      </c>
      <c r="AB63" s="116">
        <f t="shared" si="8"/>
        <v>15.395765178571432</v>
      </c>
      <c r="AC63" s="119" t="e">
        <f t="shared" si="9"/>
        <v>#N/A</v>
      </c>
      <c r="AD63" s="119">
        <f t="shared" si="10"/>
        <v>0</v>
      </c>
      <c r="AG63" s="115">
        <f t="shared" si="27"/>
        <v>134</v>
      </c>
      <c r="AH63" s="113">
        <f t="shared" si="28"/>
        <v>56</v>
      </c>
      <c r="AI63" s="113">
        <f>INDEX(地温!$D$2:$D$366,MATCH(AG63,地温!$C$2:$C$366,FALSE))</f>
        <v>18.052900000000001</v>
      </c>
      <c r="AJ63" s="113">
        <f t="shared" si="29"/>
        <v>862.16285000000016</v>
      </c>
      <c r="AK63" s="116">
        <f t="shared" si="11"/>
        <v>15.395765178571432</v>
      </c>
      <c r="AL63" s="119" t="e">
        <f t="shared" si="12"/>
        <v>#N/A</v>
      </c>
      <c r="AM63" s="119">
        <f t="shared" si="13"/>
        <v>0</v>
      </c>
      <c r="AP63" s="115">
        <f t="shared" si="30"/>
        <v>134</v>
      </c>
      <c r="AQ63" s="113">
        <f t="shared" si="31"/>
        <v>56</v>
      </c>
      <c r="AR63" s="113">
        <f>INDEX(地温!$D$2:$D$366,MATCH(AP63,地温!$C$2:$C$366,FALSE))</f>
        <v>18.052900000000001</v>
      </c>
      <c r="AS63" s="113">
        <f t="shared" si="32"/>
        <v>862.16285000000016</v>
      </c>
      <c r="AT63" s="116">
        <f t="shared" si="14"/>
        <v>15.395765178571432</v>
      </c>
      <c r="AU63" s="119" t="e">
        <f t="shared" si="15"/>
        <v>#N/A</v>
      </c>
      <c r="AV63" s="119">
        <f t="shared" si="16"/>
        <v>0</v>
      </c>
    </row>
    <row r="64" spans="1:48">
      <c r="A64" s="115">
        <f t="shared" si="17"/>
        <v>135</v>
      </c>
      <c r="B64" s="113">
        <f t="shared" si="0"/>
        <v>57</v>
      </c>
      <c r="C64" s="119">
        <f t="shared" si="1"/>
        <v>6.5500253459007034</v>
      </c>
      <c r="F64" s="115">
        <f t="shared" si="18"/>
        <v>135</v>
      </c>
      <c r="G64" s="113">
        <f t="shared" si="19"/>
        <v>57</v>
      </c>
      <c r="H64" s="113">
        <f>INDEX(地温!$D$2:$D$366,MATCH(F64,地温!$C$2:$C$366,FALSE))</f>
        <v>17.828199999999999</v>
      </c>
      <c r="I64" s="113">
        <f t="shared" si="20"/>
        <v>879.9910500000002</v>
      </c>
      <c r="J64" s="116">
        <f t="shared" si="2"/>
        <v>15.438439473684214</v>
      </c>
      <c r="K64" s="119">
        <f t="shared" si="3"/>
        <v>6.4512177212561972e-002</v>
      </c>
      <c r="L64" s="119">
        <f t="shared" si="4"/>
        <v>6.5500253459007034</v>
      </c>
      <c r="O64" s="115">
        <f t="shared" si="21"/>
        <v>135</v>
      </c>
      <c r="P64" s="113">
        <f t="shared" si="22"/>
        <v>57</v>
      </c>
      <c r="Q64" s="113">
        <f>INDEX(地温!$D$2:$D$366,MATCH(O64,地温!$C$2:$C$366,FALSE))</f>
        <v>17.828199999999999</v>
      </c>
      <c r="R64" s="113">
        <f t="shared" si="23"/>
        <v>879.9910500000002</v>
      </c>
      <c r="S64" s="116">
        <f t="shared" si="5"/>
        <v>15.438439473684214</v>
      </c>
      <c r="T64" s="119" t="e">
        <f t="shared" si="6"/>
        <v>#N/A</v>
      </c>
      <c r="U64" s="119">
        <f t="shared" si="7"/>
        <v>0</v>
      </c>
      <c r="X64" s="115">
        <f t="shared" si="24"/>
        <v>135</v>
      </c>
      <c r="Y64" s="113">
        <f t="shared" si="25"/>
        <v>57</v>
      </c>
      <c r="Z64" s="113">
        <f>INDEX(地温!$D$2:$D$366,MATCH(X64,地温!$C$2:$C$366,FALSE))</f>
        <v>17.828199999999999</v>
      </c>
      <c r="AA64" s="113">
        <f t="shared" si="26"/>
        <v>879.9910500000002</v>
      </c>
      <c r="AB64" s="116">
        <f t="shared" si="8"/>
        <v>15.438439473684214</v>
      </c>
      <c r="AC64" s="119" t="e">
        <f t="shared" si="9"/>
        <v>#N/A</v>
      </c>
      <c r="AD64" s="119">
        <f t="shared" si="10"/>
        <v>0</v>
      </c>
      <c r="AG64" s="115">
        <f t="shared" si="27"/>
        <v>135</v>
      </c>
      <c r="AH64" s="113">
        <f t="shared" si="28"/>
        <v>57</v>
      </c>
      <c r="AI64" s="113">
        <f>INDEX(地温!$D$2:$D$366,MATCH(AG64,地温!$C$2:$C$366,FALSE))</f>
        <v>17.828199999999999</v>
      </c>
      <c r="AJ64" s="113">
        <f t="shared" si="29"/>
        <v>879.9910500000002</v>
      </c>
      <c r="AK64" s="116">
        <f t="shared" si="11"/>
        <v>15.438439473684214</v>
      </c>
      <c r="AL64" s="119" t="e">
        <f t="shared" si="12"/>
        <v>#N/A</v>
      </c>
      <c r="AM64" s="119">
        <f t="shared" si="13"/>
        <v>0</v>
      </c>
      <c r="AP64" s="115">
        <f t="shared" si="30"/>
        <v>135</v>
      </c>
      <c r="AQ64" s="113">
        <f t="shared" si="31"/>
        <v>57</v>
      </c>
      <c r="AR64" s="113">
        <f>INDEX(地温!$D$2:$D$366,MATCH(AP64,地温!$C$2:$C$366,FALSE))</f>
        <v>17.828199999999999</v>
      </c>
      <c r="AS64" s="113">
        <f t="shared" si="32"/>
        <v>879.9910500000002</v>
      </c>
      <c r="AT64" s="116">
        <f t="shared" si="14"/>
        <v>15.438439473684214</v>
      </c>
      <c r="AU64" s="119" t="e">
        <f t="shared" si="15"/>
        <v>#N/A</v>
      </c>
      <c r="AV64" s="119">
        <f t="shared" si="16"/>
        <v>0</v>
      </c>
    </row>
    <row r="65" spans="1:48">
      <c r="A65" s="115">
        <f t="shared" si="17"/>
        <v>136</v>
      </c>
      <c r="B65" s="113">
        <f t="shared" si="0"/>
        <v>58</v>
      </c>
      <c r="C65" s="119">
        <f t="shared" si="1"/>
        <v>6.5615593039484619</v>
      </c>
      <c r="F65" s="115">
        <f t="shared" si="18"/>
        <v>136</v>
      </c>
      <c r="G65" s="113">
        <f t="shared" si="19"/>
        <v>58</v>
      </c>
      <c r="H65" s="113">
        <f>INDEX(地温!$D$2:$D$366,MATCH(F65,地温!$C$2:$C$366,FALSE))</f>
        <v>17.828199999999999</v>
      </c>
      <c r="I65" s="113">
        <f t="shared" si="20"/>
        <v>897.81925000000024</v>
      </c>
      <c r="J65" s="116">
        <f t="shared" si="2"/>
        <v>15.479642241379315</v>
      </c>
      <c r="K65" s="119">
        <f t="shared" si="3"/>
        <v>6.4611432200306074e-002</v>
      </c>
      <c r="L65" s="119">
        <f t="shared" si="4"/>
        <v>6.5615593039484619</v>
      </c>
      <c r="O65" s="115">
        <f t="shared" si="21"/>
        <v>136</v>
      </c>
      <c r="P65" s="113">
        <f t="shared" si="22"/>
        <v>58</v>
      </c>
      <c r="Q65" s="113">
        <f>INDEX(地温!$D$2:$D$366,MATCH(O65,地温!$C$2:$C$366,FALSE))</f>
        <v>17.828199999999999</v>
      </c>
      <c r="R65" s="113">
        <f t="shared" si="23"/>
        <v>897.81925000000024</v>
      </c>
      <c r="S65" s="116">
        <f t="shared" si="5"/>
        <v>15.479642241379315</v>
      </c>
      <c r="T65" s="119" t="e">
        <f t="shared" si="6"/>
        <v>#N/A</v>
      </c>
      <c r="U65" s="119">
        <f t="shared" si="7"/>
        <v>0</v>
      </c>
      <c r="X65" s="115">
        <f t="shared" si="24"/>
        <v>136</v>
      </c>
      <c r="Y65" s="113">
        <f t="shared" si="25"/>
        <v>58</v>
      </c>
      <c r="Z65" s="113">
        <f>INDEX(地温!$D$2:$D$366,MATCH(X65,地温!$C$2:$C$366,FALSE))</f>
        <v>17.828199999999999</v>
      </c>
      <c r="AA65" s="113">
        <f t="shared" si="26"/>
        <v>897.81925000000024</v>
      </c>
      <c r="AB65" s="116">
        <f t="shared" si="8"/>
        <v>15.479642241379315</v>
      </c>
      <c r="AC65" s="119" t="e">
        <f t="shared" si="9"/>
        <v>#N/A</v>
      </c>
      <c r="AD65" s="119">
        <f t="shared" si="10"/>
        <v>0</v>
      </c>
      <c r="AG65" s="115">
        <f t="shared" si="27"/>
        <v>136</v>
      </c>
      <c r="AH65" s="113">
        <f t="shared" si="28"/>
        <v>58</v>
      </c>
      <c r="AI65" s="113">
        <f>INDEX(地温!$D$2:$D$366,MATCH(AG65,地温!$C$2:$C$366,FALSE))</f>
        <v>17.828199999999999</v>
      </c>
      <c r="AJ65" s="113">
        <f t="shared" si="29"/>
        <v>897.81925000000024</v>
      </c>
      <c r="AK65" s="116">
        <f t="shared" si="11"/>
        <v>15.479642241379315</v>
      </c>
      <c r="AL65" s="119" t="e">
        <f t="shared" si="12"/>
        <v>#N/A</v>
      </c>
      <c r="AM65" s="119">
        <f t="shared" si="13"/>
        <v>0</v>
      </c>
      <c r="AP65" s="115">
        <f t="shared" si="30"/>
        <v>136</v>
      </c>
      <c r="AQ65" s="113">
        <f t="shared" si="31"/>
        <v>58</v>
      </c>
      <c r="AR65" s="113">
        <f>INDEX(地温!$D$2:$D$366,MATCH(AP65,地温!$C$2:$C$366,FALSE))</f>
        <v>17.828199999999999</v>
      </c>
      <c r="AS65" s="113">
        <f t="shared" si="32"/>
        <v>897.81925000000024</v>
      </c>
      <c r="AT65" s="116">
        <f t="shared" si="14"/>
        <v>15.479642241379315</v>
      </c>
      <c r="AU65" s="119" t="e">
        <f t="shared" si="15"/>
        <v>#N/A</v>
      </c>
      <c r="AV65" s="119">
        <f t="shared" si="16"/>
        <v>0</v>
      </c>
    </row>
    <row r="66" spans="1:48">
      <c r="A66" s="115">
        <f t="shared" si="17"/>
        <v>137</v>
      </c>
      <c r="B66" s="113">
        <f t="shared" si="0"/>
        <v>59</v>
      </c>
      <c r="C66" s="119">
        <f t="shared" si="1"/>
        <v>6.5726145803769391</v>
      </c>
      <c r="F66" s="115">
        <f t="shared" si="18"/>
        <v>137</v>
      </c>
      <c r="G66" s="113">
        <f t="shared" si="19"/>
        <v>59</v>
      </c>
      <c r="H66" s="113">
        <f>INDEX(地温!$D$2:$D$366,MATCH(F66,地温!$C$2:$C$366,FALSE))</f>
        <v>18.678850000000001</v>
      </c>
      <c r="I66" s="113">
        <f t="shared" si="20"/>
        <v>916.49810000000025</v>
      </c>
      <c r="J66" s="116">
        <f t="shared" si="2"/>
        <v>15.533866101694919</v>
      </c>
      <c r="K66" s="119">
        <f t="shared" si="3"/>
        <v>6.4742243656443182e-002</v>
      </c>
      <c r="L66" s="119">
        <f t="shared" si="4"/>
        <v>6.5726145803769391</v>
      </c>
      <c r="O66" s="115">
        <f t="shared" si="21"/>
        <v>137</v>
      </c>
      <c r="P66" s="113">
        <f t="shared" si="22"/>
        <v>59</v>
      </c>
      <c r="Q66" s="113">
        <f>INDEX(地温!$D$2:$D$366,MATCH(O66,地温!$C$2:$C$366,FALSE))</f>
        <v>18.678850000000001</v>
      </c>
      <c r="R66" s="113">
        <f t="shared" si="23"/>
        <v>916.49810000000025</v>
      </c>
      <c r="S66" s="116">
        <f t="shared" si="5"/>
        <v>15.533866101694919</v>
      </c>
      <c r="T66" s="119" t="e">
        <f t="shared" si="6"/>
        <v>#N/A</v>
      </c>
      <c r="U66" s="119">
        <f t="shared" si="7"/>
        <v>0</v>
      </c>
      <c r="X66" s="115">
        <f t="shared" si="24"/>
        <v>137</v>
      </c>
      <c r="Y66" s="113">
        <f t="shared" si="25"/>
        <v>59</v>
      </c>
      <c r="Z66" s="113">
        <f>INDEX(地温!$D$2:$D$366,MATCH(X66,地温!$C$2:$C$366,FALSE))</f>
        <v>18.678850000000001</v>
      </c>
      <c r="AA66" s="113">
        <f t="shared" si="26"/>
        <v>916.49810000000025</v>
      </c>
      <c r="AB66" s="116">
        <f t="shared" si="8"/>
        <v>15.533866101694919</v>
      </c>
      <c r="AC66" s="119" t="e">
        <f t="shared" si="9"/>
        <v>#N/A</v>
      </c>
      <c r="AD66" s="119">
        <f t="shared" si="10"/>
        <v>0</v>
      </c>
      <c r="AG66" s="115">
        <f t="shared" si="27"/>
        <v>137</v>
      </c>
      <c r="AH66" s="113">
        <f t="shared" si="28"/>
        <v>59</v>
      </c>
      <c r="AI66" s="113">
        <f>INDEX(地温!$D$2:$D$366,MATCH(AG66,地温!$C$2:$C$366,FALSE))</f>
        <v>18.678850000000001</v>
      </c>
      <c r="AJ66" s="113">
        <f t="shared" si="29"/>
        <v>916.49810000000025</v>
      </c>
      <c r="AK66" s="116">
        <f t="shared" si="11"/>
        <v>15.533866101694919</v>
      </c>
      <c r="AL66" s="119" t="e">
        <f t="shared" si="12"/>
        <v>#N/A</v>
      </c>
      <c r="AM66" s="119">
        <f t="shared" si="13"/>
        <v>0</v>
      </c>
      <c r="AP66" s="115">
        <f t="shared" si="30"/>
        <v>137</v>
      </c>
      <c r="AQ66" s="113">
        <f t="shared" si="31"/>
        <v>59</v>
      </c>
      <c r="AR66" s="113">
        <f>INDEX(地温!$D$2:$D$366,MATCH(AP66,地温!$C$2:$C$366,FALSE))</f>
        <v>18.678850000000001</v>
      </c>
      <c r="AS66" s="113">
        <f t="shared" si="32"/>
        <v>916.49810000000025</v>
      </c>
      <c r="AT66" s="116">
        <f t="shared" si="14"/>
        <v>15.533866101694919</v>
      </c>
      <c r="AU66" s="119" t="e">
        <f t="shared" si="15"/>
        <v>#N/A</v>
      </c>
      <c r="AV66" s="119">
        <f t="shared" si="16"/>
        <v>0</v>
      </c>
    </row>
    <row r="67" spans="1:48">
      <c r="A67" s="115">
        <f t="shared" si="17"/>
        <v>138</v>
      </c>
      <c r="B67" s="113">
        <f t="shared" si="0"/>
        <v>60</v>
      </c>
      <c r="C67" s="119">
        <f t="shared" si="1"/>
        <v>6.5832085142490726</v>
      </c>
      <c r="F67" s="115">
        <f t="shared" si="18"/>
        <v>138</v>
      </c>
      <c r="G67" s="113">
        <f t="shared" si="19"/>
        <v>60</v>
      </c>
      <c r="H67" s="113">
        <f>INDEX(地温!$D$2:$D$366,MATCH(F67,地温!$C$2:$C$366,FALSE))</f>
        <v>19.609749999999998</v>
      </c>
      <c r="I67" s="113">
        <f t="shared" si="20"/>
        <v>936.10785000000021</v>
      </c>
      <c r="J67" s="116">
        <f t="shared" si="2"/>
        <v>15.601797500000004</v>
      </c>
      <c r="K67" s="119">
        <f t="shared" si="3"/>
        <v>6.4906427815474455e-002</v>
      </c>
      <c r="L67" s="119">
        <f t="shared" si="4"/>
        <v>6.5832085142490726</v>
      </c>
      <c r="O67" s="115">
        <f t="shared" si="21"/>
        <v>138</v>
      </c>
      <c r="P67" s="113">
        <f t="shared" si="22"/>
        <v>60</v>
      </c>
      <c r="Q67" s="113">
        <f>INDEX(地温!$D$2:$D$366,MATCH(O67,地温!$C$2:$C$366,FALSE))</f>
        <v>19.609749999999998</v>
      </c>
      <c r="R67" s="113">
        <f t="shared" si="23"/>
        <v>936.10785000000021</v>
      </c>
      <c r="S67" s="116">
        <f t="shared" si="5"/>
        <v>15.601797500000004</v>
      </c>
      <c r="T67" s="119" t="e">
        <f t="shared" si="6"/>
        <v>#N/A</v>
      </c>
      <c r="U67" s="119">
        <f t="shared" si="7"/>
        <v>0</v>
      </c>
      <c r="X67" s="115">
        <f t="shared" si="24"/>
        <v>138</v>
      </c>
      <c r="Y67" s="113">
        <f t="shared" si="25"/>
        <v>60</v>
      </c>
      <c r="Z67" s="113">
        <f>INDEX(地温!$D$2:$D$366,MATCH(X67,地温!$C$2:$C$366,FALSE))</f>
        <v>19.609749999999998</v>
      </c>
      <c r="AA67" s="113">
        <f t="shared" si="26"/>
        <v>936.10785000000021</v>
      </c>
      <c r="AB67" s="116">
        <f t="shared" si="8"/>
        <v>15.601797500000004</v>
      </c>
      <c r="AC67" s="119" t="e">
        <f t="shared" si="9"/>
        <v>#N/A</v>
      </c>
      <c r="AD67" s="119">
        <f t="shared" si="10"/>
        <v>0</v>
      </c>
      <c r="AG67" s="115">
        <f t="shared" si="27"/>
        <v>138</v>
      </c>
      <c r="AH67" s="113">
        <f t="shared" si="28"/>
        <v>60</v>
      </c>
      <c r="AI67" s="113">
        <f>INDEX(地温!$D$2:$D$366,MATCH(AG67,地温!$C$2:$C$366,FALSE))</f>
        <v>19.609749999999998</v>
      </c>
      <c r="AJ67" s="113">
        <f t="shared" si="29"/>
        <v>936.10785000000021</v>
      </c>
      <c r="AK67" s="116">
        <f t="shared" si="11"/>
        <v>15.601797500000004</v>
      </c>
      <c r="AL67" s="119" t="e">
        <f t="shared" si="12"/>
        <v>#N/A</v>
      </c>
      <c r="AM67" s="119">
        <f t="shared" si="13"/>
        <v>0</v>
      </c>
      <c r="AP67" s="115">
        <f t="shared" si="30"/>
        <v>138</v>
      </c>
      <c r="AQ67" s="113">
        <f t="shared" si="31"/>
        <v>60</v>
      </c>
      <c r="AR67" s="113">
        <f>INDEX(地温!$D$2:$D$366,MATCH(AP67,地温!$C$2:$C$366,FALSE))</f>
        <v>19.609749999999998</v>
      </c>
      <c r="AS67" s="113">
        <f t="shared" si="32"/>
        <v>936.10785000000021</v>
      </c>
      <c r="AT67" s="116">
        <f t="shared" si="14"/>
        <v>15.601797500000004</v>
      </c>
      <c r="AU67" s="119" t="e">
        <f t="shared" si="15"/>
        <v>#N/A</v>
      </c>
      <c r="AV67" s="119">
        <f t="shared" si="16"/>
        <v>0</v>
      </c>
    </row>
    <row r="68" spans="1:48">
      <c r="A68" s="115">
        <f t="shared" si="17"/>
        <v>139</v>
      </c>
      <c r="B68" s="113">
        <f t="shared" si="0"/>
        <v>61</v>
      </c>
      <c r="C68" s="119">
        <f t="shared" si="1"/>
        <v>6.5928358577470858</v>
      </c>
      <c r="F68" s="115">
        <f t="shared" si="18"/>
        <v>139</v>
      </c>
      <c r="G68" s="113">
        <f t="shared" si="19"/>
        <v>61</v>
      </c>
      <c r="H68" s="113">
        <f>INDEX(地温!$D$2:$D$366,MATCH(F68,地温!$C$2:$C$366,FALSE))</f>
        <v>18.935650000000003</v>
      </c>
      <c r="I68" s="113">
        <f t="shared" si="20"/>
        <v>955.04350000000022</v>
      </c>
      <c r="J68" s="116">
        <f t="shared" si="2"/>
        <v>15.656450819672134</v>
      </c>
      <c r="K68" s="119">
        <f t="shared" si="3"/>
        <v>6.5038765948852509e-002</v>
      </c>
      <c r="L68" s="119">
        <f t="shared" si="4"/>
        <v>6.5928358577470858</v>
      </c>
      <c r="O68" s="115">
        <f t="shared" si="21"/>
        <v>139</v>
      </c>
      <c r="P68" s="113">
        <f t="shared" si="22"/>
        <v>61</v>
      </c>
      <c r="Q68" s="113">
        <f>INDEX(地温!$D$2:$D$366,MATCH(O68,地温!$C$2:$C$366,FALSE))</f>
        <v>18.935650000000003</v>
      </c>
      <c r="R68" s="113">
        <f t="shared" si="23"/>
        <v>955.04350000000022</v>
      </c>
      <c r="S68" s="116">
        <f t="shared" si="5"/>
        <v>15.656450819672134</v>
      </c>
      <c r="T68" s="119" t="e">
        <f t="shared" si="6"/>
        <v>#N/A</v>
      </c>
      <c r="U68" s="119">
        <f t="shared" si="7"/>
        <v>0</v>
      </c>
      <c r="X68" s="115">
        <f t="shared" si="24"/>
        <v>139</v>
      </c>
      <c r="Y68" s="113">
        <f t="shared" si="25"/>
        <v>61</v>
      </c>
      <c r="Z68" s="113">
        <f>INDEX(地温!$D$2:$D$366,MATCH(X68,地温!$C$2:$C$366,FALSE))</f>
        <v>18.935650000000003</v>
      </c>
      <c r="AA68" s="113">
        <f t="shared" si="26"/>
        <v>955.04350000000022</v>
      </c>
      <c r="AB68" s="116">
        <f t="shared" si="8"/>
        <v>15.656450819672134</v>
      </c>
      <c r="AC68" s="119" t="e">
        <f t="shared" si="9"/>
        <v>#N/A</v>
      </c>
      <c r="AD68" s="119">
        <f t="shared" si="10"/>
        <v>0</v>
      </c>
      <c r="AG68" s="115">
        <f t="shared" si="27"/>
        <v>139</v>
      </c>
      <c r="AH68" s="113">
        <f t="shared" si="28"/>
        <v>61</v>
      </c>
      <c r="AI68" s="113">
        <f>INDEX(地温!$D$2:$D$366,MATCH(AG68,地温!$C$2:$C$366,FALSE))</f>
        <v>18.935650000000003</v>
      </c>
      <c r="AJ68" s="113">
        <f t="shared" si="29"/>
        <v>955.04350000000022</v>
      </c>
      <c r="AK68" s="116">
        <f t="shared" si="11"/>
        <v>15.656450819672134</v>
      </c>
      <c r="AL68" s="119" t="e">
        <f t="shared" si="12"/>
        <v>#N/A</v>
      </c>
      <c r="AM68" s="119">
        <f t="shared" si="13"/>
        <v>0</v>
      </c>
      <c r="AP68" s="115">
        <f t="shared" si="30"/>
        <v>139</v>
      </c>
      <c r="AQ68" s="113">
        <f t="shared" si="31"/>
        <v>61</v>
      </c>
      <c r="AR68" s="113">
        <f>INDEX(地温!$D$2:$D$366,MATCH(AP68,地温!$C$2:$C$366,FALSE))</f>
        <v>18.935650000000003</v>
      </c>
      <c r="AS68" s="113">
        <f t="shared" si="32"/>
        <v>955.04350000000022</v>
      </c>
      <c r="AT68" s="116">
        <f t="shared" si="14"/>
        <v>15.656450819672134</v>
      </c>
      <c r="AU68" s="119" t="e">
        <f t="shared" si="15"/>
        <v>#N/A</v>
      </c>
      <c r="AV68" s="119">
        <f t="shared" si="16"/>
        <v>0</v>
      </c>
    </row>
    <row r="69" spans="1:48">
      <c r="A69" s="115">
        <f t="shared" si="17"/>
        <v>140</v>
      </c>
      <c r="B69" s="113">
        <f t="shared" si="0"/>
        <v>62</v>
      </c>
      <c r="C69" s="119">
        <f t="shared" si="1"/>
        <v>6.6018424180809543</v>
      </c>
      <c r="F69" s="115">
        <f t="shared" si="18"/>
        <v>140</v>
      </c>
      <c r="G69" s="113">
        <f t="shared" si="19"/>
        <v>62</v>
      </c>
      <c r="H69" s="113">
        <f>INDEX(地温!$D$2:$D$366,MATCH(F69,地温!$C$2:$C$366,FALSE))</f>
        <v>19.128250000000001</v>
      </c>
      <c r="I69" s="113">
        <f t="shared" si="20"/>
        <v>974.1717500000002</v>
      </c>
      <c r="J69" s="116">
        <f t="shared" si="2"/>
        <v>15.712447580645165</v>
      </c>
      <c r="K69" s="119">
        <f t="shared" si="3"/>
        <v>6.5174584838169763e-002</v>
      </c>
      <c r="L69" s="119">
        <f t="shared" si="4"/>
        <v>6.6018424180809543</v>
      </c>
      <c r="O69" s="115">
        <f t="shared" si="21"/>
        <v>140</v>
      </c>
      <c r="P69" s="113">
        <f t="shared" si="22"/>
        <v>62</v>
      </c>
      <c r="Q69" s="113">
        <f>INDEX(地温!$D$2:$D$366,MATCH(O69,地温!$C$2:$C$366,FALSE))</f>
        <v>19.128250000000001</v>
      </c>
      <c r="R69" s="113">
        <f t="shared" si="23"/>
        <v>974.1717500000002</v>
      </c>
      <c r="S69" s="116">
        <f t="shared" si="5"/>
        <v>15.712447580645165</v>
      </c>
      <c r="T69" s="119" t="e">
        <f t="shared" si="6"/>
        <v>#N/A</v>
      </c>
      <c r="U69" s="119">
        <f t="shared" si="7"/>
        <v>0</v>
      </c>
      <c r="X69" s="115">
        <f t="shared" si="24"/>
        <v>140</v>
      </c>
      <c r="Y69" s="113">
        <f t="shared" si="25"/>
        <v>62</v>
      </c>
      <c r="Z69" s="113">
        <f>INDEX(地温!$D$2:$D$366,MATCH(X69,地温!$C$2:$C$366,FALSE))</f>
        <v>19.128250000000001</v>
      </c>
      <c r="AA69" s="113">
        <f t="shared" si="26"/>
        <v>974.1717500000002</v>
      </c>
      <c r="AB69" s="116">
        <f t="shared" si="8"/>
        <v>15.712447580645165</v>
      </c>
      <c r="AC69" s="119" t="e">
        <f t="shared" si="9"/>
        <v>#N/A</v>
      </c>
      <c r="AD69" s="119">
        <f t="shared" si="10"/>
        <v>0</v>
      </c>
      <c r="AG69" s="115">
        <f t="shared" si="27"/>
        <v>140</v>
      </c>
      <c r="AH69" s="113">
        <f t="shared" si="28"/>
        <v>62</v>
      </c>
      <c r="AI69" s="113">
        <f>INDEX(地温!$D$2:$D$366,MATCH(AG69,地温!$C$2:$C$366,FALSE))</f>
        <v>19.128250000000001</v>
      </c>
      <c r="AJ69" s="113">
        <f t="shared" si="29"/>
        <v>974.1717500000002</v>
      </c>
      <c r="AK69" s="116">
        <f t="shared" si="11"/>
        <v>15.712447580645165</v>
      </c>
      <c r="AL69" s="119" t="e">
        <f t="shared" si="12"/>
        <v>#N/A</v>
      </c>
      <c r="AM69" s="119">
        <f t="shared" si="13"/>
        <v>0</v>
      </c>
      <c r="AP69" s="115">
        <f t="shared" si="30"/>
        <v>140</v>
      </c>
      <c r="AQ69" s="113">
        <f t="shared" si="31"/>
        <v>62</v>
      </c>
      <c r="AR69" s="113">
        <f>INDEX(地温!$D$2:$D$366,MATCH(AP69,地温!$C$2:$C$366,FALSE))</f>
        <v>19.128250000000001</v>
      </c>
      <c r="AS69" s="113">
        <f t="shared" si="32"/>
        <v>974.1717500000002</v>
      </c>
      <c r="AT69" s="116">
        <f t="shared" si="14"/>
        <v>15.712447580645165</v>
      </c>
      <c r="AU69" s="119" t="e">
        <f t="shared" si="15"/>
        <v>#N/A</v>
      </c>
      <c r="AV69" s="119">
        <f t="shared" si="16"/>
        <v>0</v>
      </c>
    </row>
    <row r="70" spans="1:48">
      <c r="A70" s="115">
        <f t="shared" si="17"/>
        <v>141</v>
      </c>
      <c r="B70" s="113">
        <f t="shared" si="0"/>
        <v>63</v>
      </c>
      <c r="C70" s="119">
        <f t="shared" si="1"/>
        <v>6.6102383035044641</v>
      </c>
      <c r="F70" s="115">
        <f t="shared" si="18"/>
        <v>141</v>
      </c>
      <c r="G70" s="113">
        <f t="shared" si="19"/>
        <v>63</v>
      </c>
      <c r="H70" s="113">
        <f>INDEX(地温!$D$2:$D$366,MATCH(F70,地温!$C$2:$C$366,FALSE))</f>
        <v>19.224550000000001</v>
      </c>
      <c r="I70" s="113">
        <f t="shared" si="20"/>
        <v>993.39630000000022</v>
      </c>
      <c r="J70" s="116">
        <f t="shared" si="2"/>
        <v>15.768195238095242</v>
      </c>
      <c r="K70" s="119">
        <f t="shared" si="3"/>
        <v>6.5310028781735016e-002</v>
      </c>
      <c r="L70" s="119">
        <f t="shared" si="4"/>
        <v>6.6102383035044641</v>
      </c>
      <c r="O70" s="115">
        <f t="shared" si="21"/>
        <v>141</v>
      </c>
      <c r="P70" s="113">
        <f t="shared" si="22"/>
        <v>63</v>
      </c>
      <c r="Q70" s="113">
        <f>INDEX(地温!$D$2:$D$366,MATCH(O70,地温!$C$2:$C$366,FALSE))</f>
        <v>19.224550000000001</v>
      </c>
      <c r="R70" s="113">
        <f t="shared" si="23"/>
        <v>993.39630000000022</v>
      </c>
      <c r="S70" s="116">
        <f t="shared" si="5"/>
        <v>15.768195238095242</v>
      </c>
      <c r="T70" s="119" t="e">
        <f t="shared" si="6"/>
        <v>#N/A</v>
      </c>
      <c r="U70" s="119">
        <f t="shared" si="7"/>
        <v>0</v>
      </c>
      <c r="X70" s="115">
        <f t="shared" si="24"/>
        <v>141</v>
      </c>
      <c r="Y70" s="113">
        <f t="shared" si="25"/>
        <v>63</v>
      </c>
      <c r="Z70" s="113">
        <f>INDEX(地温!$D$2:$D$366,MATCH(X70,地温!$C$2:$C$366,FALSE))</f>
        <v>19.224550000000001</v>
      </c>
      <c r="AA70" s="113">
        <f t="shared" si="26"/>
        <v>993.39630000000022</v>
      </c>
      <c r="AB70" s="116">
        <f t="shared" si="8"/>
        <v>15.768195238095242</v>
      </c>
      <c r="AC70" s="119" t="e">
        <f t="shared" si="9"/>
        <v>#N/A</v>
      </c>
      <c r="AD70" s="119">
        <f t="shared" si="10"/>
        <v>0</v>
      </c>
      <c r="AG70" s="115">
        <f t="shared" si="27"/>
        <v>141</v>
      </c>
      <c r="AH70" s="113">
        <f t="shared" si="28"/>
        <v>63</v>
      </c>
      <c r="AI70" s="113">
        <f>INDEX(地温!$D$2:$D$366,MATCH(AG70,地温!$C$2:$C$366,FALSE))</f>
        <v>19.224550000000001</v>
      </c>
      <c r="AJ70" s="113">
        <f t="shared" si="29"/>
        <v>993.39630000000022</v>
      </c>
      <c r="AK70" s="116">
        <f t="shared" si="11"/>
        <v>15.768195238095242</v>
      </c>
      <c r="AL70" s="119" t="e">
        <f t="shared" si="12"/>
        <v>#N/A</v>
      </c>
      <c r="AM70" s="119">
        <f t="shared" si="13"/>
        <v>0</v>
      </c>
      <c r="AP70" s="115">
        <f t="shared" si="30"/>
        <v>141</v>
      </c>
      <c r="AQ70" s="113">
        <f t="shared" si="31"/>
        <v>63</v>
      </c>
      <c r="AR70" s="113">
        <f>INDEX(地温!$D$2:$D$366,MATCH(AP70,地温!$C$2:$C$366,FALSE))</f>
        <v>19.224550000000001</v>
      </c>
      <c r="AS70" s="113">
        <f t="shared" si="32"/>
        <v>993.39630000000022</v>
      </c>
      <c r="AT70" s="116">
        <f t="shared" si="14"/>
        <v>15.768195238095242</v>
      </c>
      <c r="AU70" s="119" t="e">
        <f t="shared" si="15"/>
        <v>#N/A</v>
      </c>
      <c r="AV70" s="119">
        <f t="shared" si="16"/>
        <v>0</v>
      </c>
    </row>
    <row r="71" spans="1:48">
      <c r="A71" s="115">
        <f t="shared" si="17"/>
        <v>142</v>
      </c>
      <c r="B71" s="113">
        <f t="shared" si="0"/>
        <v>64</v>
      </c>
      <c r="C71" s="119">
        <f t="shared" si="1"/>
        <v>6.6181306714159174</v>
      </c>
      <c r="F71" s="115">
        <f t="shared" si="18"/>
        <v>142</v>
      </c>
      <c r="G71" s="113">
        <f t="shared" si="19"/>
        <v>64</v>
      </c>
      <c r="H71" s="113">
        <f>INDEX(地温!$D$2:$D$366,MATCH(F71,地温!$C$2:$C$366,FALSE))</f>
        <v>19.593699999999998</v>
      </c>
      <c r="I71" s="113">
        <f t="shared" si="20"/>
        <v>1012.9900000000002</v>
      </c>
      <c r="J71" s="116">
        <f t="shared" si="2"/>
        <v>15.827968750000004</v>
      </c>
      <c r="K71" s="119">
        <f t="shared" si="3"/>
        <v>6.5455508341345559e-002</v>
      </c>
      <c r="L71" s="119">
        <f t="shared" si="4"/>
        <v>6.6181306714159174</v>
      </c>
      <c r="O71" s="115">
        <f t="shared" si="21"/>
        <v>142</v>
      </c>
      <c r="P71" s="113">
        <f t="shared" si="22"/>
        <v>64</v>
      </c>
      <c r="Q71" s="113">
        <f>INDEX(地温!$D$2:$D$366,MATCH(O71,地温!$C$2:$C$366,FALSE))</f>
        <v>19.593699999999998</v>
      </c>
      <c r="R71" s="113">
        <f t="shared" si="23"/>
        <v>1012.9900000000002</v>
      </c>
      <c r="S71" s="116">
        <f t="shared" si="5"/>
        <v>15.827968750000004</v>
      </c>
      <c r="T71" s="119" t="e">
        <f t="shared" si="6"/>
        <v>#N/A</v>
      </c>
      <c r="U71" s="119">
        <f t="shared" si="7"/>
        <v>0</v>
      </c>
      <c r="X71" s="115">
        <f t="shared" si="24"/>
        <v>142</v>
      </c>
      <c r="Y71" s="113">
        <f t="shared" si="25"/>
        <v>64</v>
      </c>
      <c r="Z71" s="113">
        <f>INDEX(地温!$D$2:$D$366,MATCH(X71,地温!$C$2:$C$366,FALSE))</f>
        <v>19.593699999999998</v>
      </c>
      <c r="AA71" s="113">
        <f t="shared" si="26"/>
        <v>1012.9900000000002</v>
      </c>
      <c r="AB71" s="116">
        <f t="shared" si="8"/>
        <v>15.827968750000004</v>
      </c>
      <c r="AC71" s="119" t="e">
        <f t="shared" si="9"/>
        <v>#N/A</v>
      </c>
      <c r="AD71" s="119">
        <f t="shared" si="10"/>
        <v>0</v>
      </c>
      <c r="AG71" s="115">
        <f t="shared" si="27"/>
        <v>142</v>
      </c>
      <c r="AH71" s="113">
        <f t="shared" si="28"/>
        <v>64</v>
      </c>
      <c r="AI71" s="113">
        <f>INDEX(地温!$D$2:$D$366,MATCH(AG71,地温!$C$2:$C$366,FALSE))</f>
        <v>19.593699999999998</v>
      </c>
      <c r="AJ71" s="113">
        <f t="shared" si="29"/>
        <v>1012.9900000000002</v>
      </c>
      <c r="AK71" s="116">
        <f t="shared" si="11"/>
        <v>15.827968750000004</v>
      </c>
      <c r="AL71" s="119" t="e">
        <f t="shared" si="12"/>
        <v>#N/A</v>
      </c>
      <c r="AM71" s="119">
        <f t="shared" si="13"/>
        <v>0</v>
      </c>
      <c r="AP71" s="115">
        <f t="shared" si="30"/>
        <v>142</v>
      </c>
      <c r="AQ71" s="113">
        <f t="shared" si="31"/>
        <v>64</v>
      </c>
      <c r="AR71" s="113">
        <f>INDEX(地温!$D$2:$D$366,MATCH(AP71,地温!$C$2:$C$366,FALSE))</f>
        <v>19.593699999999998</v>
      </c>
      <c r="AS71" s="113">
        <f t="shared" si="32"/>
        <v>1012.9900000000002</v>
      </c>
      <c r="AT71" s="116">
        <f t="shared" si="14"/>
        <v>15.827968750000004</v>
      </c>
      <c r="AU71" s="119" t="e">
        <f t="shared" si="15"/>
        <v>#N/A</v>
      </c>
      <c r="AV71" s="119">
        <f t="shared" si="16"/>
        <v>0</v>
      </c>
    </row>
    <row r="72" spans="1:48">
      <c r="A72" s="115">
        <f t="shared" si="17"/>
        <v>143</v>
      </c>
      <c r="B72" s="113">
        <f t="shared" ref="B72:B135" si="33">G72</f>
        <v>65</v>
      </c>
      <c r="C72" s="119">
        <f t="shared" ref="C72:C135" si="34">L72+U72+AD72+AM72+AV72</f>
        <v>6.6252087244266011</v>
      </c>
      <c r="F72" s="115">
        <f t="shared" si="18"/>
        <v>143</v>
      </c>
      <c r="G72" s="113">
        <f t="shared" si="19"/>
        <v>65</v>
      </c>
      <c r="H72" s="113">
        <f>INDEX(地温!$D$2:$D$366,MATCH(F72,地温!$C$2:$C$366,FALSE))</f>
        <v>18.518349999999998</v>
      </c>
      <c r="I72" s="113">
        <f t="shared" si="20"/>
        <v>1031.5083500000003</v>
      </c>
      <c r="J72" s="116">
        <f t="shared" ref="J72:J135" si="35">I72/G72</f>
        <v>15.869359230769236</v>
      </c>
      <c r="K72" s="119">
        <f t="shared" ref="K72:K135" si="36">$H$4*EXP(-$I$4/(8.31*(J72+273)))</f>
        <v>6.5556400897041373e-002</v>
      </c>
      <c r="L72" s="119">
        <f t="shared" ref="L72:L135" si="37">IF($G$1=0,0,$J$1*$G$4*0.01*(1-EXP(-K72*G72)))</f>
        <v>6.6252087244266011</v>
      </c>
      <c r="O72" s="115">
        <f t="shared" si="21"/>
        <v>143</v>
      </c>
      <c r="P72" s="113">
        <f t="shared" si="22"/>
        <v>65</v>
      </c>
      <c r="Q72" s="113">
        <f>INDEX(地温!$D$2:$D$366,MATCH(O72,地温!$C$2:$C$366,FALSE))</f>
        <v>18.518349999999998</v>
      </c>
      <c r="R72" s="113">
        <f t="shared" si="23"/>
        <v>1031.5083500000003</v>
      </c>
      <c r="S72" s="116">
        <f t="shared" ref="S72:S135" si="38">R72/P72</f>
        <v>15.869359230769236</v>
      </c>
      <c r="T72" s="119" t="e">
        <f t="shared" ref="T72:T135" si="39">$Q$4*EXP(-$R$4/(8.31*(S72+273)))</f>
        <v>#N/A</v>
      </c>
      <c r="U72" s="119">
        <f t="shared" ref="U72:U135" si="40">IF($P$1=0,0,$S$1*$P$4*0.01*(1-EXP(-T72*P72)))</f>
        <v>0</v>
      </c>
      <c r="X72" s="115">
        <f t="shared" si="24"/>
        <v>143</v>
      </c>
      <c r="Y72" s="113">
        <f t="shared" si="25"/>
        <v>65</v>
      </c>
      <c r="Z72" s="113">
        <f>INDEX(地温!$D$2:$D$366,MATCH(X72,地温!$C$2:$C$366,FALSE))</f>
        <v>18.518349999999998</v>
      </c>
      <c r="AA72" s="113">
        <f t="shared" si="26"/>
        <v>1031.5083500000003</v>
      </c>
      <c r="AB72" s="116">
        <f t="shared" ref="AB72:AB135" si="41">AA72/Y72</f>
        <v>15.869359230769236</v>
      </c>
      <c r="AC72" s="119" t="e">
        <f t="shared" ref="AC72:AC135" si="42">$Z$4*EXP(-$AA$4/(8.31*(AB72+273)))</f>
        <v>#N/A</v>
      </c>
      <c r="AD72" s="119">
        <f t="shared" ref="AD72:AD135" si="43">IF($Y$1=0,0,$AB$1*$Y$4*0.01*(1-EXP(-AC72*Y72)))</f>
        <v>0</v>
      </c>
      <c r="AG72" s="115">
        <f t="shared" si="27"/>
        <v>143</v>
      </c>
      <c r="AH72" s="113">
        <f t="shared" si="28"/>
        <v>65</v>
      </c>
      <c r="AI72" s="113">
        <f>INDEX(地温!$D$2:$D$366,MATCH(AG72,地温!$C$2:$C$366,FALSE))</f>
        <v>18.518349999999998</v>
      </c>
      <c r="AJ72" s="113">
        <f t="shared" si="29"/>
        <v>1031.5083500000003</v>
      </c>
      <c r="AK72" s="116">
        <f t="shared" ref="AK72:AK135" si="44">AJ72/AH72</f>
        <v>15.869359230769236</v>
      </c>
      <c r="AL72" s="119" t="e">
        <f t="shared" ref="AL72:AL135" si="45">$AI$4*EXP(-$AJ$4/(8.31*(AK72+273)))</f>
        <v>#N/A</v>
      </c>
      <c r="AM72" s="119">
        <f t="shared" ref="AM72:AM135" si="46">IF($AH$1=0,0,$AK$1*$AH$4*0.01*(1-EXP(-AL72*AH72)))</f>
        <v>0</v>
      </c>
      <c r="AP72" s="115">
        <f t="shared" si="30"/>
        <v>143</v>
      </c>
      <c r="AQ72" s="113">
        <f t="shared" si="31"/>
        <v>65</v>
      </c>
      <c r="AR72" s="113">
        <f>INDEX(地温!$D$2:$D$366,MATCH(AP72,地温!$C$2:$C$366,FALSE))</f>
        <v>18.518349999999998</v>
      </c>
      <c r="AS72" s="113">
        <f t="shared" si="32"/>
        <v>1031.5083500000003</v>
      </c>
      <c r="AT72" s="116">
        <f t="shared" ref="AT72:AT135" si="47">AS72/AQ72</f>
        <v>15.869359230769236</v>
      </c>
      <c r="AU72" s="119" t="e">
        <f t="shared" ref="AU72:AU135" si="48">$AR$4*EXP(-$AS$4/(8.31*(AT72+273)))</f>
        <v>#N/A</v>
      </c>
      <c r="AV72" s="119">
        <f t="shared" ref="AV72:AV135" si="49">IF($AQ$1=0,0,$AT$1*$AQ$4*0.01*(1-EXP(-AU72*AQ72)))</f>
        <v>0</v>
      </c>
    </row>
    <row r="73" spans="1:48">
      <c r="A73" s="115">
        <f t="shared" ref="A73:A136" si="50">A72+1</f>
        <v>144</v>
      </c>
      <c r="B73" s="113">
        <f t="shared" si="33"/>
        <v>66</v>
      </c>
      <c r="C73" s="119">
        <f t="shared" si="34"/>
        <v>6.631750733064341</v>
      </c>
      <c r="F73" s="115">
        <f t="shared" ref="F73:F136" si="51">F72+1</f>
        <v>144</v>
      </c>
      <c r="G73" s="113">
        <f t="shared" ref="G73:G136" si="52">F73-F$8+1</f>
        <v>66</v>
      </c>
      <c r="H73" s="113">
        <f>INDEX(地温!$D$2:$D$366,MATCH(F73,地温!$C$2:$C$366,FALSE))</f>
        <v>18.309699999999996</v>
      </c>
      <c r="I73" s="113">
        <f t="shared" ref="I73:I136" si="53">I72+H73</f>
        <v>1049.8180500000003</v>
      </c>
      <c r="J73" s="116">
        <f t="shared" si="35"/>
        <v>15.906334090909096</v>
      </c>
      <c r="K73" s="119">
        <f t="shared" si="36"/>
        <v>6.5646637036611818e-002</v>
      </c>
      <c r="L73" s="119">
        <f t="shared" si="37"/>
        <v>6.631750733064341</v>
      </c>
      <c r="O73" s="115">
        <f t="shared" ref="O73:O136" si="54">O72+1</f>
        <v>144</v>
      </c>
      <c r="P73" s="113">
        <f t="shared" ref="P73:P136" si="55">O73-O$8+1</f>
        <v>66</v>
      </c>
      <c r="Q73" s="113">
        <f>INDEX(地温!$D$2:$D$366,MATCH(O73,地温!$C$2:$C$366,FALSE))</f>
        <v>18.309699999999996</v>
      </c>
      <c r="R73" s="113">
        <f t="shared" ref="R73:R136" si="56">R72+Q73</f>
        <v>1049.8180500000003</v>
      </c>
      <c r="S73" s="116">
        <f t="shared" si="38"/>
        <v>15.906334090909096</v>
      </c>
      <c r="T73" s="119" t="e">
        <f t="shared" si="39"/>
        <v>#N/A</v>
      </c>
      <c r="U73" s="119">
        <f t="shared" si="40"/>
        <v>0</v>
      </c>
      <c r="X73" s="115">
        <f t="shared" ref="X73:X136" si="57">X72+1</f>
        <v>144</v>
      </c>
      <c r="Y73" s="113">
        <f t="shared" ref="Y73:Y136" si="58">X73-X$8+1</f>
        <v>66</v>
      </c>
      <c r="Z73" s="113">
        <f>INDEX(地温!$D$2:$D$366,MATCH(X73,地温!$C$2:$C$366,FALSE))</f>
        <v>18.309699999999996</v>
      </c>
      <c r="AA73" s="113">
        <f t="shared" ref="AA73:AA136" si="59">AA72+Z73</f>
        <v>1049.8180500000003</v>
      </c>
      <c r="AB73" s="116">
        <f t="shared" si="41"/>
        <v>15.906334090909096</v>
      </c>
      <c r="AC73" s="119" t="e">
        <f t="shared" si="42"/>
        <v>#N/A</v>
      </c>
      <c r="AD73" s="119">
        <f t="shared" si="43"/>
        <v>0</v>
      </c>
      <c r="AG73" s="115">
        <f t="shared" ref="AG73:AG136" si="60">AG72+1</f>
        <v>144</v>
      </c>
      <c r="AH73" s="113">
        <f t="shared" ref="AH73:AH136" si="61">AG73-AG$8+1</f>
        <v>66</v>
      </c>
      <c r="AI73" s="113">
        <f>INDEX(地温!$D$2:$D$366,MATCH(AG73,地温!$C$2:$C$366,FALSE))</f>
        <v>18.309699999999996</v>
      </c>
      <c r="AJ73" s="113">
        <f t="shared" ref="AJ73:AJ136" si="62">AJ72+AI73</f>
        <v>1049.8180500000003</v>
      </c>
      <c r="AK73" s="116">
        <f t="shared" si="44"/>
        <v>15.906334090909096</v>
      </c>
      <c r="AL73" s="119" t="e">
        <f t="shared" si="45"/>
        <v>#N/A</v>
      </c>
      <c r="AM73" s="119">
        <f t="shared" si="46"/>
        <v>0</v>
      </c>
      <c r="AP73" s="115">
        <f t="shared" ref="AP73:AP136" si="63">AP72+1</f>
        <v>144</v>
      </c>
      <c r="AQ73" s="113">
        <f t="shared" ref="AQ73:AQ136" si="64">AP73-AP$8+1</f>
        <v>66</v>
      </c>
      <c r="AR73" s="113">
        <f>INDEX(地温!$D$2:$D$366,MATCH(AP73,地温!$C$2:$C$366,FALSE))</f>
        <v>18.309699999999996</v>
      </c>
      <c r="AS73" s="113">
        <f t="shared" ref="AS73:AS136" si="65">AS72+AR73</f>
        <v>1049.8180500000003</v>
      </c>
      <c r="AT73" s="116">
        <f t="shared" si="47"/>
        <v>15.906334090909096</v>
      </c>
      <c r="AU73" s="119" t="e">
        <f t="shared" si="48"/>
        <v>#N/A</v>
      </c>
      <c r="AV73" s="119">
        <f t="shared" si="49"/>
        <v>0</v>
      </c>
    </row>
    <row r="74" spans="1:48">
      <c r="A74" s="115">
        <f t="shared" si="50"/>
        <v>145</v>
      </c>
      <c r="B74" s="113">
        <f t="shared" si="33"/>
        <v>67</v>
      </c>
      <c r="C74" s="119">
        <f t="shared" si="34"/>
        <v>6.6380382132996161</v>
      </c>
      <c r="F74" s="115">
        <f t="shared" si="51"/>
        <v>145</v>
      </c>
      <c r="G74" s="113">
        <f t="shared" si="52"/>
        <v>67</v>
      </c>
      <c r="H74" s="113">
        <f>INDEX(地温!$D$2:$D$366,MATCH(F74,地温!$C$2:$C$366,FALSE))</f>
        <v>19.28875</v>
      </c>
      <c r="I74" s="113">
        <f t="shared" si="53"/>
        <v>1069.1068000000002</v>
      </c>
      <c r="J74" s="116">
        <f t="shared" si="35"/>
        <v>15.956817910447764</v>
      </c>
      <c r="K74" s="119">
        <f t="shared" si="36"/>
        <v>6.5770004637627638e-002</v>
      </c>
      <c r="L74" s="119">
        <f t="shared" si="37"/>
        <v>6.6380382132996161</v>
      </c>
      <c r="O74" s="115">
        <f t="shared" si="54"/>
        <v>145</v>
      </c>
      <c r="P74" s="113">
        <f t="shared" si="55"/>
        <v>67</v>
      </c>
      <c r="Q74" s="113">
        <f>INDEX(地温!$D$2:$D$366,MATCH(O74,地温!$C$2:$C$366,FALSE))</f>
        <v>19.28875</v>
      </c>
      <c r="R74" s="113">
        <f t="shared" si="56"/>
        <v>1069.1068000000002</v>
      </c>
      <c r="S74" s="116">
        <f t="shared" si="38"/>
        <v>15.956817910447764</v>
      </c>
      <c r="T74" s="119" t="e">
        <f t="shared" si="39"/>
        <v>#N/A</v>
      </c>
      <c r="U74" s="119">
        <f t="shared" si="40"/>
        <v>0</v>
      </c>
      <c r="X74" s="115">
        <f t="shared" si="57"/>
        <v>145</v>
      </c>
      <c r="Y74" s="113">
        <f t="shared" si="58"/>
        <v>67</v>
      </c>
      <c r="Z74" s="113">
        <f>INDEX(地温!$D$2:$D$366,MATCH(X74,地温!$C$2:$C$366,FALSE))</f>
        <v>19.28875</v>
      </c>
      <c r="AA74" s="113">
        <f t="shared" si="59"/>
        <v>1069.1068000000002</v>
      </c>
      <c r="AB74" s="116">
        <f t="shared" si="41"/>
        <v>15.956817910447764</v>
      </c>
      <c r="AC74" s="119" t="e">
        <f t="shared" si="42"/>
        <v>#N/A</v>
      </c>
      <c r="AD74" s="119">
        <f t="shared" si="43"/>
        <v>0</v>
      </c>
      <c r="AG74" s="115">
        <f t="shared" si="60"/>
        <v>145</v>
      </c>
      <c r="AH74" s="113">
        <f t="shared" si="61"/>
        <v>67</v>
      </c>
      <c r="AI74" s="113">
        <f>INDEX(地温!$D$2:$D$366,MATCH(AG74,地温!$C$2:$C$366,FALSE))</f>
        <v>19.28875</v>
      </c>
      <c r="AJ74" s="113">
        <f t="shared" si="62"/>
        <v>1069.1068000000002</v>
      </c>
      <c r="AK74" s="116">
        <f t="shared" si="44"/>
        <v>15.956817910447764</v>
      </c>
      <c r="AL74" s="119" t="e">
        <f t="shared" si="45"/>
        <v>#N/A</v>
      </c>
      <c r="AM74" s="119">
        <f t="shared" si="46"/>
        <v>0</v>
      </c>
      <c r="AP74" s="115">
        <f t="shared" si="63"/>
        <v>145</v>
      </c>
      <c r="AQ74" s="113">
        <f t="shared" si="64"/>
        <v>67</v>
      </c>
      <c r="AR74" s="113">
        <f>INDEX(地温!$D$2:$D$366,MATCH(AP74,地温!$C$2:$C$366,FALSE))</f>
        <v>19.28875</v>
      </c>
      <c r="AS74" s="113">
        <f t="shared" si="65"/>
        <v>1069.1068000000002</v>
      </c>
      <c r="AT74" s="116">
        <f t="shared" si="47"/>
        <v>15.956817910447764</v>
      </c>
      <c r="AU74" s="119" t="e">
        <f t="shared" si="48"/>
        <v>#N/A</v>
      </c>
      <c r="AV74" s="119">
        <f t="shared" si="49"/>
        <v>0</v>
      </c>
    </row>
    <row r="75" spans="1:48">
      <c r="A75" s="115">
        <f t="shared" si="50"/>
        <v>146</v>
      </c>
      <c r="B75" s="113">
        <f t="shared" si="33"/>
        <v>68</v>
      </c>
      <c r="C75" s="119">
        <f t="shared" si="34"/>
        <v>6.6437678829847924</v>
      </c>
      <c r="F75" s="115">
        <f t="shared" si="51"/>
        <v>146</v>
      </c>
      <c r="G75" s="113">
        <f t="shared" si="52"/>
        <v>68</v>
      </c>
      <c r="H75" s="113">
        <f>INDEX(地温!$D$2:$D$366,MATCH(F75,地温!$C$2:$C$366,FALSE))</f>
        <v>18.694899999999997</v>
      </c>
      <c r="I75" s="113">
        <f t="shared" si="53"/>
        <v>1087.8017000000002</v>
      </c>
      <c r="J75" s="116">
        <f t="shared" si="35"/>
        <v>15.997083823529415</v>
      </c>
      <c r="K75" s="119">
        <f t="shared" si="36"/>
        <v>6.5868537889477358e-002</v>
      </c>
      <c r="L75" s="119">
        <f t="shared" si="37"/>
        <v>6.6437678829847924</v>
      </c>
      <c r="O75" s="115">
        <f t="shared" si="54"/>
        <v>146</v>
      </c>
      <c r="P75" s="113">
        <f t="shared" si="55"/>
        <v>68</v>
      </c>
      <c r="Q75" s="113">
        <f>INDEX(地温!$D$2:$D$366,MATCH(O75,地温!$C$2:$C$366,FALSE))</f>
        <v>18.694899999999997</v>
      </c>
      <c r="R75" s="113">
        <f t="shared" si="56"/>
        <v>1087.8017000000002</v>
      </c>
      <c r="S75" s="116">
        <f t="shared" si="38"/>
        <v>15.997083823529415</v>
      </c>
      <c r="T75" s="119" t="e">
        <f t="shared" si="39"/>
        <v>#N/A</v>
      </c>
      <c r="U75" s="119">
        <f t="shared" si="40"/>
        <v>0</v>
      </c>
      <c r="X75" s="115">
        <f t="shared" si="57"/>
        <v>146</v>
      </c>
      <c r="Y75" s="113">
        <f t="shared" si="58"/>
        <v>68</v>
      </c>
      <c r="Z75" s="113">
        <f>INDEX(地温!$D$2:$D$366,MATCH(X75,地温!$C$2:$C$366,FALSE))</f>
        <v>18.694899999999997</v>
      </c>
      <c r="AA75" s="113">
        <f t="shared" si="59"/>
        <v>1087.8017000000002</v>
      </c>
      <c r="AB75" s="116">
        <f t="shared" si="41"/>
        <v>15.997083823529415</v>
      </c>
      <c r="AC75" s="119" t="e">
        <f t="shared" si="42"/>
        <v>#N/A</v>
      </c>
      <c r="AD75" s="119">
        <f t="shared" si="43"/>
        <v>0</v>
      </c>
      <c r="AG75" s="115">
        <f t="shared" si="60"/>
        <v>146</v>
      </c>
      <c r="AH75" s="113">
        <f t="shared" si="61"/>
        <v>68</v>
      </c>
      <c r="AI75" s="113">
        <f>INDEX(地温!$D$2:$D$366,MATCH(AG75,地温!$C$2:$C$366,FALSE))</f>
        <v>18.694899999999997</v>
      </c>
      <c r="AJ75" s="113">
        <f t="shared" si="62"/>
        <v>1087.8017000000002</v>
      </c>
      <c r="AK75" s="116">
        <f t="shared" si="44"/>
        <v>15.997083823529415</v>
      </c>
      <c r="AL75" s="119" t="e">
        <f t="shared" si="45"/>
        <v>#N/A</v>
      </c>
      <c r="AM75" s="119">
        <f t="shared" si="46"/>
        <v>0</v>
      </c>
      <c r="AP75" s="115">
        <f t="shared" si="63"/>
        <v>146</v>
      </c>
      <c r="AQ75" s="113">
        <f t="shared" si="64"/>
        <v>68</v>
      </c>
      <c r="AR75" s="113">
        <f>INDEX(地温!$D$2:$D$366,MATCH(AP75,地温!$C$2:$C$366,FALSE))</f>
        <v>18.694899999999997</v>
      </c>
      <c r="AS75" s="113">
        <f t="shared" si="65"/>
        <v>1087.8017000000002</v>
      </c>
      <c r="AT75" s="116">
        <f t="shared" si="47"/>
        <v>15.997083823529415</v>
      </c>
      <c r="AU75" s="119" t="e">
        <f t="shared" si="48"/>
        <v>#N/A</v>
      </c>
      <c r="AV75" s="119">
        <f t="shared" si="49"/>
        <v>0</v>
      </c>
    </row>
    <row r="76" spans="1:48">
      <c r="A76" s="115">
        <f t="shared" si="50"/>
        <v>147</v>
      </c>
      <c r="B76" s="113">
        <f t="shared" si="33"/>
        <v>69</v>
      </c>
      <c r="C76" s="119">
        <f t="shared" si="34"/>
        <v>6.649061299335763</v>
      </c>
      <c r="F76" s="115">
        <f t="shared" si="51"/>
        <v>147</v>
      </c>
      <c r="G76" s="113">
        <f t="shared" si="52"/>
        <v>69</v>
      </c>
      <c r="H76" s="113">
        <f>INDEX(地温!$D$2:$D$366,MATCH(F76,地温!$C$2:$C$366,FALSE))</f>
        <v>18.486249999999998</v>
      </c>
      <c r="I76" s="113">
        <f t="shared" si="53"/>
        <v>1106.2879500000001</v>
      </c>
      <c r="J76" s="116">
        <f t="shared" si="35"/>
        <v>16.033158695652176</v>
      </c>
      <c r="K76" s="119">
        <f t="shared" si="36"/>
        <v>6.5956917395963238e-002</v>
      </c>
      <c r="L76" s="119">
        <f t="shared" si="37"/>
        <v>6.649061299335763</v>
      </c>
      <c r="O76" s="115">
        <f t="shared" si="54"/>
        <v>147</v>
      </c>
      <c r="P76" s="113">
        <f t="shared" si="55"/>
        <v>69</v>
      </c>
      <c r="Q76" s="113">
        <f>INDEX(地温!$D$2:$D$366,MATCH(O76,地温!$C$2:$C$366,FALSE))</f>
        <v>18.486249999999998</v>
      </c>
      <c r="R76" s="113">
        <f t="shared" si="56"/>
        <v>1106.2879500000001</v>
      </c>
      <c r="S76" s="116">
        <f t="shared" si="38"/>
        <v>16.033158695652176</v>
      </c>
      <c r="T76" s="119" t="e">
        <f t="shared" si="39"/>
        <v>#N/A</v>
      </c>
      <c r="U76" s="119">
        <f t="shared" si="40"/>
        <v>0</v>
      </c>
      <c r="X76" s="115">
        <f t="shared" si="57"/>
        <v>147</v>
      </c>
      <c r="Y76" s="113">
        <f t="shared" si="58"/>
        <v>69</v>
      </c>
      <c r="Z76" s="113">
        <f>INDEX(地温!$D$2:$D$366,MATCH(X76,地温!$C$2:$C$366,FALSE))</f>
        <v>18.486249999999998</v>
      </c>
      <c r="AA76" s="113">
        <f t="shared" si="59"/>
        <v>1106.2879500000001</v>
      </c>
      <c r="AB76" s="116">
        <f t="shared" si="41"/>
        <v>16.033158695652176</v>
      </c>
      <c r="AC76" s="119" t="e">
        <f t="shared" si="42"/>
        <v>#N/A</v>
      </c>
      <c r="AD76" s="119">
        <f t="shared" si="43"/>
        <v>0</v>
      </c>
      <c r="AG76" s="115">
        <f t="shared" si="60"/>
        <v>147</v>
      </c>
      <c r="AH76" s="113">
        <f t="shared" si="61"/>
        <v>69</v>
      </c>
      <c r="AI76" s="113">
        <f>INDEX(地温!$D$2:$D$366,MATCH(AG76,地温!$C$2:$C$366,FALSE))</f>
        <v>18.486249999999998</v>
      </c>
      <c r="AJ76" s="113">
        <f t="shared" si="62"/>
        <v>1106.2879500000001</v>
      </c>
      <c r="AK76" s="116">
        <f t="shared" si="44"/>
        <v>16.033158695652176</v>
      </c>
      <c r="AL76" s="119" t="e">
        <f t="shared" si="45"/>
        <v>#N/A</v>
      </c>
      <c r="AM76" s="119">
        <f t="shared" si="46"/>
        <v>0</v>
      </c>
      <c r="AP76" s="115">
        <f t="shared" si="63"/>
        <v>147</v>
      </c>
      <c r="AQ76" s="113">
        <f t="shared" si="64"/>
        <v>69</v>
      </c>
      <c r="AR76" s="113">
        <f>INDEX(地温!$D$2:$D$366,MATCH(AP76,地温!$C$2:$C$366,FALSE))</f>
        <v>18.486249999999998</v>
      </c>
      <c r="AS76" s="113">
        <f t="shared" si="65"/>
        <v>1106.2879500000001</v>
      </c>
      <c r="AT76" s="116">
        <f t="shared" si="47"/>
        <v>16.033158695652176</v>
      </c>
      <c r="AU76" s="119" t="e">
        <f t="shared" si="48"/>
        <v>#N/A</v>
      </c>
      <c r="AV76" s="119">
        <f t="shared" si="49"/>
        <v>0</v>
      </c>
    </row>
    <row r="77" spans="1:48">
      <c r="A77" s="115">
        <f t="shared" si="50"/>
        <v>148</v>
      </c>
      <c r="B77" s="113">
        <f t="shared" si="33"/>
        <v>70</v>
      </c>
      <c r="C77" s="119">
        <f t="shared" si="34"/>
        <v>6.6541511994320981</v>
      </c>
      <c r="F77" s="115">
        <f t="shared" si="51"/>
        <v>148</v>
      </c>
      <c r="G77" s="113">
        <f t="shared" si="52"/>
        <v>70</v>
      </c>
      <c r="H77" s="113">
        <f>INDEX(地温!$D$2:$D$366,MATCH(F77,地温!$C$2:$C$366,FALSE))</f>
        <v>19.497399999999999</v>
      </c>
      <c r="I77" s="113">
        <f t="shared" si="53"/>
        <v>1125.7853500000001</v>
      </c>
      <c r="J77" s="116">
        <f t="shared" si="35"/>
        <v>16.082647857142859</v>
      </c>
      <c r="K77" s="119">
        <f t="shared" si="36"/>
        <v>6.6078317430060665e-002</v>
      </c>
      <c r="L77" s="119">
        <f t="shared" si="37"/>
        <v>6.6541511994320981</v>
      </c>
      <c r="O77" s="115">
        <f t="shared" si="54"/>
        <v>148</v>
      </c>
      <c r="P77" s="113">
        <f t="shared" si="55"/>
        <v>70</v>
      </c>
      <c r="Q77" s="113">
        <f>INDEX(地温!$D$2:$D$366,MATCH(O77,地温!$C$2:$C$366,FALSE))</f>
        <v>19.497399999999999</v>
      </c>
      <c r="R77" s="113">
        <f t="shared" si="56"/>
        <v>1125.7853500000001</v>
      </c>
      <c r="S77" s="116">
        <f t="shared" si="38"/>
        <v>16.082647857142859</v>
      </c>
      <c r="T77" s="119" t="e">
        <f t="shared" si="39"/>
        <v>#N/A</v>
      </c>
      <c r="U77" s="119">
        <f t="shared" si="40"/>
        <v>0</v>
      </c>
      <c r="X77" s="115">
        <f t="shared" si="57"/>
        <v>148</v>
      </c>
      <c r="Y77" s="113">
        <f t="shared" si="58"/>
        <v>70</v>
      </c>
      <c r="Z77" s="113">
        <f>INDEX(地温!$D$2:$D$366,MATCH(X77,地温!$C$2:$C$366,FALSE))</f>
        <v>19.497399999999999</v>
      </c>
      <c r="AA77" s="113">
        <f t="shared" si="59"/>
        <v>1125.7853500000001</v>
      </c>
      <c r="AB77" s="116">
        <f t="shared" si="41"/>
        <v>16.082647857142859</v>
      </c>
      <c r="AC77" s="119" t="e">
        <f t="shared" si="42"/>
        <v>#N/A</v>
      </c>
      <c r="AD77" s="119">
        <f t="shared" si="43"/>
        <v>0</v>
      </c>
      <c r="AG77" s="115">
        <f t="shared" si="60"/>
        <v>148</v>
      </c>
      <c r="AH77" s="113">
        <f t="shared" si="61"/>
        <v>70</v>
      </c>
      <c r="AI77" s="113">
        <f>INDEX(地温!$D$2:$D$366,MATCH(AG77,地温!$C$2:$C$366,FALSE))</f>
        <v>19.497399999999999</v>
      </c>
      <c r="AJ77" s="113">
        <f t="shared" si="62"/>
        <v>1125.7853500000001</v>
      </c>
      <c r="AK77" s="116">
        <f t="shared" si="44"/>
        <v>16.082647857142859</v>
      </c>
      <c r="AL77" s="119" t="e">
        <f t="shared" si="45"/>
        <v>#N/A</v>
      </c>
      <c r="AM77" s="119">
        <f t="shared" si="46"/>
        <v>0</v>
      </c>
      <c r="AP77" s="115">
        <f t="shared" si="63"/>
        <v>148</v>
      </c>
      <c r="AQ77" s="113">
        <f t="shared" si="64"/>
        <v>70</v>
      </c>
      <c r="AR77" s="113">
        <f>INDEX(地温!$D$2:$D$366,MATCH(AP77,地温!$C$2:$C$366,FALSE))</f>
        <v>19.497399999999999</v>
      </c>
      <c r="AS77" s="113">
        <f t="shared" si="65"/>
        <v>1125.7853500000001</v>
      </c>
      <c r="AT77" s="116">
        <f t="shared" si="47"/>
        <v>16.082647857142859</v>
      </c>
      <c r="AU77" s="119" t="e">
        <f t="shared" si="48"/>
        <v>#N/A</v>
      </c>
      <c r="AV77" s="119">
        <f t="shared" si="49"/>
        <v>0</v>
      </c>
    </row>
    <row r="78" spans="1:48">
      <c r="A78" s="115">
        <f t="shared" si="50"/>
        <v>149</v>
      </c>
      <c r="B78" s="113">
        <f t="shared" si="33"/>
        <v>71</v>
      </c>
      <c r="C78" s="119">
        <f t="shared" si="34"/>
        <v>6.6589899208161851</v>
      </c>
      <c r="F78" s="115">
        <f t="shared" si="51"/>
        <v>149</v>
      </c>
      <c r="G78" s="113">
        <f t="shared" si="52"/>
        <v>71</v>
      </c>
      <c r="H78" s="113">
        <f>INDEX(地温!$D$2:$D$366,MATCH(F78,地温!$C$2:$C$366,FALSE))</f>
        <v>20.251750000000001</v>
      </c>
      <c r="I78" s="113">
        <f t="shared" si="53"/>
        <v>1146.0371</v>
      </c>
      <c r="J78" s="116">
        <f t="shared" si="35"/>
        <v>16.141367605633803</v>
      </c>
      <c r="K78" s="119">
        <f t="shared" si="36"/>
        <v>6.6222596485517191e-002</v>
      </c>
      <c r="L78" s="119">
        <f t="shared" si="37"/>
        <v>6.6589899208161851</v>
      </c>
      <c r="O78" s="115">
        <f t="shared" si="54"/>
        <v>149</v>
      </c>
      <c r="P78" s="113">
        <f t="shared" si="55"/>
        <v>71</v>
      </c>
      <c r="Q78" s="113">
        <f>INDEX(地温!$D$2:$D$366,MATCH(O78,地温!$C$2:$C$366,FALSE))</f>
        <v>20.251750000000001</v>
      </c>
      <c r="R78" s="113">
        <f t="shared" si="56"/>
        <v>1146.0371</v>
      </c>
      <c r="S78" s="116">
        <f t="shared" si="38"/>
        <v>16.141367605633803</v>
      </c>
      <c r="T78" s="119" t="e">
        <f t="shared" si="39"/>
        <v>#N/A</v>
      </c>
      <c r="U78" s="119">
        <f t="shared" si="40"/>
        <v>0</v>
      </c>
      <c r="X78" s="115">
        <f t="shared" si="57"/>
        <v>149</v>
      </c>
      <c r="Y78" s="113">
        <f t="shared" si="58"/>
        <v>71</v>
      </c>
      <c r="Z78" s="113">
        <f>INDEX(地温!$D$2:$D$366,MATCH(X78,地温!$C$2:$C$366,FALSE))</f>
        <v>20.251750000000001</v>
      </c>
      <c r="AA78" s="113">
        <f t="shared" si="59"/>
        <v>1146.0371</v>
      </c>
      <c r="AB78" s="116">
        <f t="shared" si="41"/>
        <v>16.141367605633803</v>
      </c>
      <c r="AC78" s="119" t="e">
        <f t="shared" si="42"/>
        <v>#N/A</v>
      </c>
      <c r="AD78" s="119">
        <f t="shared" si="43"/>
        <v>0</v>
      </c>
      <c r="AG78" s="115">
        <f t="shared" si="60"/>
        <v>149</v>
      </c>
      <c r="AH78" s="113">
        <f t="shared" si="61"/>
        <v>71</v>
      </c>
      <c r="AI78" s="113">
        <f>INDEX(地温!$D$2:$D$366,MATCH(AG78,地温!$C$2:$C$366,FALSE))</f>
        <v>20.251750000000001</v>
      </c>
      <c r="AJ78" s="113">
        <f t="shared" si="62"/>
        <v>1146.0371</v>
      </c>
      <c r="AK78" s="116">
        <f t="shared" si="44"/>
        <v>16.141367605633803</v>
      </c>
      <c r="AL78" s="119" t="e">
        <f t="shared" si="45"/>
        <v>#N/A</v>
      </c>
      <c r="AM78" s="119">
        <f t="shared" si="46"/>
        <v>0</v>
      </c>
      <c r="AP78" s="115">
        <f t="shared" si="63"/>
        <v>149</v>
      </c>
      <c r="AQ78" s="113">
        <f t="shared" si="64"/>
        <v>71</v>
      </c>
      <c r="AR78" s="113">
        <f>INDEX(地温!$D$2:$D$366,MATCH(AP78,地温!$C$2:$C$366,FALSE))</f>
        <v>20.251750000000001</v>
      </c>
      <c r="AS78" s="113">
        <f t="shared" si="65"/>
        <v>1146.0371</v>
      </c>
      <c r="AT78" s="116">
        <f t="shared" si="47"/>
        <v>16.141367605633803</v>
      </c>
      <c r="AU78" s="119" t="e">
        <f t="shared" si="48"/>
        <v>#N/A</v>
      </c>
      <c r="AV78" s="119">
        <f t="shared" si="49"/>
        <v>0</v>
      </c>
    </row>
    <row r="79" spans="1:48">
      <c r="A79" s="115">
        <f t="shared" si="50"/>
        <v>150</v>
      </c>
      <c r="B79" s="113">
        <f t="shared" si="33"/>
        <v>72</v>
      </c>
      <c r="C79" s="119">
        <f t="shared" si="34"/>
        <v>6.6633890989632425</v>
      </c>
      <c r="F79" s="115">
        <f t="shared" si="51"/>
        <v>150</v>
      </c>
      <c r="G79" s="113">
        <f t="shared" si="52"/>
        <v>72</v>
      </c>
      <c r="H79" s="113">
        <f>INDEX(地温!$D$2:$D$366,MATCH(F79,地温!$C$2:$C$366,FALSE))</f>
        <v>19.641849999999998</v>
      </c>
      <c r="I79" s="113">
        <f t="shared" si="53"/>
        <v>1165.67895</v>
      </c>
      <c r="J79" s="116">
        <f t="shared" si="35"/>
        <v>16.189985416666666</v>
      </c>
      <c r="K79" s="119">
        <f t="shared" si="36"/>
        <v>6.6342248180973201e-002</v>
      </c>
      <c r="L79" s="119">
        <f t="shared" si="37"/>
        <v>6.6633890989632425</v>
      </c>
      <c r="O79" s="115">
        <f t="shared" si="54"/>
        <v>150</v>
      </c>
      <c r="P79" s="113">
        <f t="shared" si="55"/>
        <v>72</v>
      </c>
      <c r="Q79" s="113">
        <f>INDEX(地温!$D$2:$D$366,MATCH(O79,地温!$C$2:$C$366,FALSE))</f>
        <v>19.641849999999998</v>
      </c>
      <c r="R79" s="113">
        <f t="shared" si="56"/>
        <v>1165.67895</v>
      </c>
      <c r="S79" s="116">
        <f t="shared" si="38"/>
        <v>16.189985416666666</v>
      </c>
      <c r="T79" s="119" t="e">
        <f t="shared" si="39"/>
        <v>#N/A</v>
      </c>
      <c r="U79" s="119">
        <f t="shared" si="40"/>
        <v>0</v>
      </c>
      <c r="X79" s="115">
        <f t="shared" si="57"/>
        <v>150</v>
      </c>
      <c r="Y79" s="113">
        <f t="shared" si="58"/>
        <v>72</v>
      </c>
      <c r="Z79" s="113">
        <f>INDEX(地温!$D$2:$D$366,MATCH(X79,地温!$C$2:$C$366,FALSE))</f>
        <v>19.641849999999998</v>
      </c>
      <c r="AA79" s="113">
        <f t="shared" si="59"/>
        <v>1165.67895</v>
      </c>
      <c r="AB79" s="116">
        <f t="shared" si="41"/>
        <v>16.189985416666666</v>
      </c>
      <c r="AC79" s="119" t="e">
        <f t="shared" si="42"/>
        <v>#N/A</v>
      </c>
      <c r="AD79" s="119">
        <f t="shared" si="43"/>
        <v>0</v>
      </c>
      <c r="AG79" s="115">
        <f t="shared" si="60"/>
        <v>150</v>
      </c>
      <c r="AH79" s="113">
        <f t="shared" si="61"/>
        <v>72</v>
      </c>
      <c r="AI79" s="113">
        <f>INDEX(地温!$D$2:$D$366,MATCH(AG79,地温!$C$2:$C$366,FALSE))</f>
        <v>19.641849999999998</v>
      </c>
      <c r="AJ79" s="113">
        <f t="shared" si="62"/>
        <v>1165.67895</v>
      </c>
      <c r="AK79" s="116">
        <f t="shared" si="44"/>
        <v>16.189985416666666</v>
      </c>
      <c r="AL79" s="119" t="e">
        <f t="shared" si="45"/>
        <v>#N/A</v>
      </c>
      <c r="AM79" s="119">
        <f t="shared" si="46"/>
        <v>0</v>
      </c>
      <c r="AP79" s="115">
        <f t="shared" si="63"/>
        <v>150</v>
      </c>
      <c r="AQ79" s="113">
        <f t="shared" si="64"/>
        <v>72</v>
      </c>
      <c r="AR79" s="113">
        <f>INDEX(地温!$D$2:$D$366,MATCH(AP79,地温!$C$2:$C$366,FALSE))</f>
        <v>19.641849999999998</v>
      </c>
      <c r="AS79" s="113">
        <f t="shared" si="65"/>
        <v>1165.67895</v>
      </c>
      <c r="AT79" s="116">
        <f t="shared" si="47"/>
        <v>16.189985416666666</v>
      </c>
      <c r="AU79" s="119" t="e">
        <f t="shared" si="48"/>
        <v>#N/A</v>
      </c>
      <c r="AV79" s="119">
        <f t="shared" si="49"/>
        <v>0</v>
      </c>
    </row>
    <row r="80" spans="1:48">
      <c r="A80" s="115">
        <f t="shared" si="50"/>
        <v>151</v>
      </c>
      <c r="B80" s="113">
        <f t="shared" si="33"/>
        <v>73</v>
      </c>
      <c r="C80" s="119">
        <f t="shared" si="34"/>
        <v>6.6673405818381264</v>
      </c>
      <c r="F80" s="115">
        <f t="shared" si="51"/>
        <v>151</v>
      </c>
      <c r="G80" s="113">
        <f t="shared" si="52"/>
        <v>73</v>
      </c>
      <c r="H80" s="113">
        <f>INDEX(地温!$D$2:$D$366,MATCH(F80,地温!$C$2:$C$366,FALSE))</f>
        <v>18.630700000000001</v>
      </c>
      <c r="I80" s="113">
        <f t="shared" si="53"/>
        <v>1184.3096499999999</v>
      </c>
      <c r="J80" s="116">
        <f t="shared" si="35"/>
        <v>16.223419863013696</v>
      </c>
      <c r="K80" s="119">
        <f t="shared" si="36"/>
        <v>6.6424634636548588e-002</v>
      </c>
      <c r="L80" s="119">
        <f t="shared" si="37"/>
        <v>6.6673405818381264</v>
      </c>
      <c r="O80" s="115">
        <f t="shared" si="54"/>
        <v>151</v>
      </c>
      <c r="P80" s="113">
        <f t="shared" si="55"/>
        <v>73</v>
      </c>
      <c r="Q80" s="113">
        <f>INDEX(地温!$D$2:$D$366,MATCH(O80,地温!$C$2:$C$366,FALSE))</f>
        <v>18.630700000000001</v>
      </c>
      <c r="R80" s="113">
        <f t="shared" si="56"/>
        <v>1184.3096499999999</v>
      </c>
      <c r="S80" s="116">
        <f t="shared" si="38"/>
        <v>16.223419863013696</v>
      </c>
      <c r="T80" s="119" t="e">
        <f t="shared" si="39"/>
        <v>#N/A</v>
      </c>
      <c r="U80" s="119">
        <f t="shared" si="40"/>
        <v>0</v>
      </c>
      <c r="X80" s="115">
        <f t="shared" si="57"/>
        <v>151</v>
      </c>
      <c r="Y80" s="113">
        <f t="shared" si="58"/>
        <v>73</v>
      </c>
      <c r="Z80" s="113">
        <f>INDEX(地温!$D$2:$D$366,MATCH(X80,地温!$C$2:$C$366,FALSE))</f>
        <v>18.630700000000001</v>
      </c>
      <c r="AA80" s="113">
        <f t="shared" si="59"/>
        <v>1184.3096499999999</v>
      </c>
      <c r="AB80" s="116">
        <f t="shared" si="41"/>
        <v>16.223419863013696</v>
      </c>
      <c r="AC80" s="119" t="e">
        <f t="shared" si="42"/>
        <v>#N/A</v>
      </c>
      <c r="AD80" s="119">
        <f t="shared" si="43"/>
        <v>0</v>
      </c>
      <c r="AG80" s="115">
        <f t="shared" si="60"/>
        <v>151</v>
      </c>
      <c r="AH80" s="113">
        <f t="shared" si="61"/>
        <v>73</v>
      </c>
      <c r="AI80" s="113">
        <f>INDEX(地温!$D$2:$D$366,MATCH(AG80,地温!$C$2:$C$366,FALSE))</f>
        <v>18.630700000000001</v>
      </c>
      <c r="AJ80" s="113">
        <f t="shared" si="62"/>
        <v>1184.3096499999999</v>
      </c>
      <c r="AK80" s="116">
        <f t="shared" si="44"/>
        <v>16.223419863013696</v>
      </c>
      <c r="AL80" s="119" t="e">
        <f t="shared" si="45"/>
        <v>#N/A</v>
      </c>
      <c r="AM80" s="119">
        <f t="shared" si="46"/>
        <v>0</v>
      </c>
      <c r="AP80" s="115">
        <f t="shared" si="63"/>
        <v>151</v>
      </c>
      <c r="AQ80" s="113">
        <f t="shared" si="64"/>
        <v>73</v>
      </c>
      <c r="AR80" s="113">
        <f>INDEX(地温!$D$2:$D$366,MATCH(AP80,地温!$C$2:$C$366,FALSE))</f>
        <v>18.630700000000001</v>
      </c>
      <c r="AS80" s="113">
        <f t="shared" si="65"/>
        <v>1184.3096499999999</v>
      </c>
      <c r="AT80" s="116">
        <f t="shared" si="47"/>
        <v>16.223419863013696</v>
      </c>
      <c r="AU80" s="119" t="e">
        <f t="shared" si="48"/>
        <v>#N/A</v>
      </c>
      <c r="AV80" s="119">
        <f t="shared" si="49"/>
        <v>0</v>
      </c>
    </row>
    <row r="81" spans="1:48">
      <c r="A81" s="115">
        <f t="shared" si="50"/>
        <v>152</v>
      </c>
      <c r="B81" s="113">
        <f t="shared" si="33"/>
        <v>74</v>
      </c>
      <c r="C81" s="119">
        <f t="shared" si="34"/>
        <v>6.6710514498956694</v>
      </c>
      <c r="F81" s="115">
        <f t="shared" si="51"/>
        <v>152</v>
      </c>
      <c r="G81" s="113">
        <f t="shared" si="52"/>
        <v>74</v>
      </c>
      <c r="H81" s="113">
        <f>INDEX(地温!$D$2:$D$366,MATCH(F81,地温!$C$2:$C$366,FALSE))</f>
        <v>18.919599999999999</v>
      </c>
      <c r="I81" s="113">
        <f t="shared" si="53"/>
        <v>1203.2292499999999</v>
      </c>
      <c r="J81" s="116">
        <f t="shared" si="35"/>
        <v>16.259854729729728</v>
      </c>
      <c r="K81" s="119">
        <f t="shared" si="36"/>
        <v>6.6514509255558268e-002</v>
      </c>
      <c r="L81" s="119">
        <f t="shared" si="37"/>
        <v>6.6710514498956694</v>
      </c>
      <c r="O81" s="115">
        <f t="shared" si="54"/>
        <v>152</v>
      </c>
      <c r="P81" s="113">
        <f t="shared" si="55"/>
        <v>74</v>
      </c>
      <c r="Q81" s="113">
        <f>INDEX(地温!$D$2:$D$366,MATCH(O81,地温!$C$2:$C$366,FALSE))</f>
        <v>18.919599999999999</v>
      </c>
      <c r="R81" s="113">
        <f t="shared" si="56"/>
        <v>1203.2292499999999</v>
      </c>
      <c r="S81" s="116">
        <f t="shared" si="38"/>
        <v>16.259854729729728</v>
      </c>
      <c r="T81" s="119" t="e">
        <f t="shared" si="39"/>
        <v>#N/A</v>
      </c>
      <c r="U81" s="119">
        <f t="shared" si="40"/>
        <v>0</v>
      </c>
      <c r="X81" s="115">
        <f t="shared" si="57"/>
        <v>152</v>
      </c>
      <c r="Y81" s="113">
        <f t="shared" si="58"/>
        <v>74</v>
      </c>
      <c r="Z81" s="113">
        <f>INDEX(地温!$D$2:$D$366,MATCH(X81,地温!$C$2:$C$366,FALSE))</f>
        <v>18.919599999999999</v>
      </c>
      <c r="AA81" s="113">
        <f t="shared" si="59"/>
        <v>1203.2292499999999</v>
      </c>
      <c r="AB81" s="116">
        <f t="shared" si="41"/>
        <v>16.259854729729728</v>
      </c>
      <c r="AC81" s="119" t="e">
        <f t="shared" si="42"/>
        <v>#N/A</v>
      </c>
      <c r="AD81" s="119">
        <f t="shared" si="43"/>
        <v>0</v>
      </c>
      <c r="AG81" s="115">
        <f t="shared" si="60"/>
        <v>152</v>
      </c>
      <c r="AH81" s="113">
        <f t="shared" si="61"/>
        <v>74</v>
      </c>
      <c r="AI81" s="113">
        <f>INDEX(地温!$D$2:$D$366,MATCH(AG81,地温!$C$2:$C$366,FALSE))</f>
        <v>18.919599999999999</v>
      </c>
      <c r="AJ81" s="113">
        <f t="shared" si="62"/>
        <v>1203.2292499999999</v>
      </c>
      <c r="AK81" s="116">
        <f t="shared" si="44"/>
        <v>16.259854729729728</v>
      </c>
      <c r="AL81" s="119" t="e">
        <f t="shared" si="45"/>
        <v>#N/A</v>
      </c>
      <c r="AM81" s="119">
        <f t="shared" si="46"/>
        <v>0</v>
      </c>
      <c r="AP81" s="115">
        <f t="shared" si="63"/>
        <v>152</v>
      </c>
      <c r="AQ81" s="113">
        <f t="shared" si="64"/>
        <v>74</v>
      </c>
      <c r="AR81" s="113">
        <f>INDEX(地温!$D$2:$D$366,MATCH(AP81,地温!$C$2:$C$366,FALSE))</f>
        <v>18.919599999999999</v>
      </c>
      <c r="AS81" s="113">
        <f t="shared" si="65"/>
        <v>1203.2292499999999</v>
      </c>
      <c r="AT81" s="116">
        <f t="shared" si="47"/>
        <v>16.259854729729728</v>
      </c>
      <c r="AU81" s="119" t="e">
        <f t="shared" si="48"/>
        <v>#N/A</v>
      </c>
      <c r="AV81" s="119">
        <f t="shared" si="49"/>
        <v>0</v>
      </c>
    </row>
    <row r="82" spans="1:48">
      <c r="A82" s="115">
        <f t="shared" si="50"/>
        <v>153</v>
      </c>
      <c r="B82" s="113">
        <f t="shared" si="33"/>
        <v>75</v>
      </c>
      <c r="C82" s="119">
        <f t="shared" si="34"/>
        <v>6.6746038857444274</v>
      </c>
      <c r="F82" s="115">
        <f t="shared" si="51"/>
        <v>153</v>
      </c>
      <c r="G82" s="113">
        <f t="shared" si="52"/>
        <v>75</v>
      </c>
      <c r="H82" s="113">
        <f>INDEX(地温!$D$2:$D$366,MATCH(F82,地温!$C$2:$C$366,FALSE))</f>
        <v>19.83445</v>
      </c>
      <c r="I82" s="113">
        <f t="shared" si="53"/>
        <v>1223.0636999999999</v>
      </c>
      <c r="J82" s="116">
        <f t="shared" si="35"/>
        <v>16.307516</v>
      </c>
      <c r="K82" s="119">
        <f t="shared" si="36"/>
        <v>6.6632225616228724e-002</v>
      </c>
      <c r="L82" s="119">
        <f t="shared" si="37"/>
        <v>6.6746038857444274</v>
      </c>
      <c r="O82" s="115">
        <f t="shared" si="54"/>
        <v>153</v>
      </c>
      <c r="P82" s="113">
        <f t="shared" si="55"/>
        <v>75</v>
      </c>
      <c r="Q82" s="113">
        <f>INDEX(地温!$D$2:$D$366,MATCH(O82,地温!$C$2:$C$366,FALSE))</f>
        <v>19.83445</v>
      </c>
      <c r="R82" s="113">
        <f t="shared" si="56"/>
        <v>1223.0636999999999</v>
      </c>
      <c r="S82" s="116">
        <f t="shared" si="38"/>
        <v>16.307516</v>
      </c>
      <c r="T82" s="119" t="e">
        <f t="shared" si="39"/>
        <v>#N/A</v>
      </c>
      <c r="U82" s="119">
        <f t="shared" si="40"/>
        <v>0</v>
      </c>
      <c r="X82" s="115">
        <f t="shared" si="57"/>
        <v>153</v>
      </c>
      <c r="Y82" s="113">
        <f t="shared" si="58"/>
        <v>75</v>
      </c>
      <c r="Z82" s="113">
        <f>INDEX(地温!$D$2:$D$366,MATCH(X82,地温!$C$2:$C$366,FALSE))</f>
        <v>19.83445</v>
      </c>
      <c r="AA82" s="113">
        <f t="shared" si="59"/>
        <v>1223.0636999999999</v>
      </c>
      <c r="AB82" s="116">
        <f t="shared" si="41"/>
        <v>16.307516</v>
      </c>
      <c r="AC82" s="119" t="e">
        <f t="shared" si="42"/>
        <v>#N/A</v>
      </c>
      <c r="AD82" s="119">
        <f t="shared" si="43"/>
        <v>0</v>
      </c>
      <c r="AG82" s="115">
        <f t="shared" si="60"/>
        <v>153</v>
      </c>
      <c r="AH82" s="113">
        <f t="shared" si="61"/>
        <v>75</v>
      </c>
      <c r="AI82" s="113">
        <f>INDEX(地温!$D$2:$D$366,MATCH(AG82,地温!$C$2:$C$366,FALSE))</f>
        <v>19.83445</v>
      </c>
      <c r="AJ82" s="113">
        <f t="shared" si="62"/>
        <v>1223.0636999999999</v>
      </c>
      <c r="AK82" s="116">
        <f t="shared" si="44"/>
        <v>16.307516</v>
      </c>
      <c r="AL82" s="119" t="e">
        <f t="shared" si="45"/>
        <v>#N/A</v>
      </c>
      <c r="AM82" s="119">
        <f t="shared" si="46"/>
        <v>0</v>
      </c>
      <c r="AP82" s="115">
        <f t="shared" si="63"/>
        <v>153</v>
      </c>
      <c r="AQ82" s="113">
        <f t="shared" si="64"/>
        <v>75</v>
      </c>
      <c r="AR82" s="113">
        <f>INDEX(地温!$D$2:$D$366,MATCH(AP82,地温!$C$2:$C$366,FALSE))</f>
        <v>19.83445</v>
      </c>
      <c r="AS82" s="113">
        <f t="shared" si="65"/>
        <v>1223.0636999999999</v>
      </c>
      <c r="AT82" s="116">
        <f t="shared" si="47"/>
        <v>16.307516</v>
      </c>
      <c r="AU82" s="119" t="e">
        <f t="shared" si="48"/>
        <v>#N/A</v>
      </c>
      <c r="AV82" s="119">
        <f t="shared" si="49"/>
        <v>0</v>
      </c>
    </row>
    <row r="83" spans="1:48">
      <c r="A83" s="115">
        <f t="shared" si="50"/>
        <v>154</v>
      </c>
      <c r="B83" s="113">
        <f t="shared" si="33"/>
        <v>76</v>
      </c>
      <c r="C83" s="119">
        <f t="shared" si="34"/>
        <v>6.6778354306725056</v>
      </c>
      <c r="F83" s="115">
        <f t="shared" si="51"/>
        <v>154</v>
      </c>
      <c r="G83" s="113">
        <f t="shared" si="52"/>
        <v>76</v>
      </c>
      <c r="H83" s="113">
        <f>INDEX(地温!$D$2:$D$366,MATCH(F83,地温!$C$2:$C$366,FALSE))</f>
        <v>19.224549999999997</v>
      </c>
      <c r="I83" s="113">
        <f t="shared" si="53"/>
        <v>1242.2882499999998</v>
      </c>
      <c r="J83" s="116">
        <f t="shared" si="35"/>
        <v>16.345898026315787</v>
      </c>
      <c r="K83" s="119">
        <f t="shared" si="36"/>
        <v>6.6727146770048498e-002</v>
      </c>
      <c r="L83" s="119">
        <f t="shared" si="37"/>
        <v>6.6778354306725056</v>
      </c>
      <c r="O83" s="115">
        <f t="shared" si="54"/>
        <v>154</v>
      </c>
      <c r="P83" s="113">
        <f t="shared" si="55"/>
        <v>76</v>
      </c>
      <c r="Q83" s="113">
        <f>INDEX(地温!$D$2:$D$366,MATCH(O83,地温!$C$2:$C$366,FALSE))</f>
        <v>19.224549999999997</v>
      </c>
      <c r="R83" s="113">
        <f t="shared" si="56"/>
        <v>1242.2882499999998</v>
      </c>
      <c r="S83" s="116">
        <f t="shared" si="38"/>
        <v>16.345898026315787</v>
      </c>
      <c r="T83" s="119" t="e">
        <f t="shared" si="39"/>
        <v>#N/A</v>
      </c>
      <c r="U83" s="119">
        <f t="shared" si="40"/>
        <v>0</v>
      </c>
      <c r="X83" s="115">
        <f t="shared" si="57"/>
        <v>154</v>
      </c>
      <c r="Y83" s="113">
        <f t="shared" si="58"/>
        <v>76</v>
      </c>
      <c r="Z83" s="113">
        <f>INDEX(地温!$D$2:$D$366,MATCH(X83,地温!$C$2:$C$366,FALSE))</f>
        <v>19.224549999999997</v>
      </c>
      <c r="AA83" s="113">
        <f t="shared" si="59"/>
        <v>1242.2882499999998</v>
      </c>
      <c r="AB83" s="116">
        <f t="shared" si="41"/>
        <v>16.345898026315787</v>
      </c>
      <c r="AC83" s="119" t="e">
        <f t="shared" si="42"/>
        <v>#N/A</v>
      </c>
      <c r="AD83" s="119">
        <f t="shared" si="43"/>
        <v>0</v>
      </c>
      <c r="AG83" s="115">
        <f t="shared" si="60"/>
        <v>154</v>
      </c>
      <c r="AH83" s="113">
        <f t="shared" si="61"/>
        <v>76</v>
      </c>
      <c r="AI83" s="113">
        <f>INDEX(地温!$D$2:$D$366,MATCH(AG83,地温!$C$2:$C$366,FALSE))</f>
        <v>19.224549999999997</v>
      </c>
      <c r="AJ83" s="113">
        <f t="shared" si="62"/>
        <v>1242.2882499999998</v>
      </c>
      <c r="AK83" s="116">
        <f t="shared" si="44"/>
        <v>16.345898026315787</v>
      </c>
      <c r="AL83" s="119" t="e">
        <f t="shared" si="45"/>
        <v>#N/A</v>
      </c>
      <c r="AM83" s="119">
        <f t="shared" si="46"/>
        <v>0</v>
      </c>
      <c r="AP83" s="115">
        <f t="shared" si="63"/>
        <v>154</v>
      </c>
      <c r="AQ83" s="113">
        <f t="shared" si="64"/>
        <v>76</v>
      </c>
      <c r="AR83" s="113">
        <f>INDEX(地温!$D$2:$D$366,MATCH(AP83,地温!$C$2:$C$366,FALSE))</f>
        <v>19.224549999999997</v>
      </c>
      <c r="AS83" s="113">
        <f t="shared" si="65"/>
        <v>1242.2882499999998</v>
      </c>
      <c r="AT83" s="116">
        <f t="shared" si="47"/>
        <v>16.345898026315787</v>
      </c>
      <c r="AU83" s="119" t="e">
        <f t="shared" si="48"/>
        <v>#N/A</v>
      </c>
      <c r="AV83" s="119">
        <f t="shared" si="49"/>
        <v>0</v>
      </c>
    </row>
    <row r="84" spans="1:48">
      <c r="A84" s="115">
        <f t="shared" si="50"/>
        <v>155</v>
      </c>
      <c r="B84" s="113">
        <f t="shared" si="33"/>
        <v>77</v>
      </c>
      <c r="C84" s="119">
        <f t="shared" si="34"/>
        <v>6.6808792788118696</v>
      </c>
      <c r="F84" s="115">
        <f t="shared" si="51"/>
        <v>155</v>
      </c>
      <c r="G84" s="113">
        <f t="shared" si="52"/>
        <v>77</v>
      </c>
      <c r="H84" s="113">
        <f>INDEX(地温!$D$2:$D$366,MATCH(F84,地温!$C$2:$C$366,FALSE))</f>
        <v>19.657900000000001</v>
      </c>
      <c r="I84" s="113">
        <f t="shared" si="53"/>
        <v>1261.9461499999998</v>
      </c>
      <c r="J84" s="116">
        <f t="shared" si="35"/>
        <v>16.388911038961037</v>
      </c>
      <c r="K84" s="119">
        <f t="shared" si="36"/>
        <v>6.683365134079354e-002</v>
      </c>
      <c r="L84" s="119">
        <f t="shared" si="37"/>
        <v>6.6808792788118696</v>
      </c>
      <c r="O84" s="115">
        <f t="shared" si="54"/>
        <v>155</v>
      </c>
      <c r="P84" s="113">
        <f t="shared" si="55"/>
        <v>77</v>
      </c>
      <c r="Q84" s="113">
        <f>INDEX(地温!$D$2:$D$366,MATCH(O84,地温!$C$2:$C$366,FALSE))</f>
        <v>19.657900000000001</v>
      </c>
      <c r="R84" s="113">
        <f t="shared" si="56"/>
        <v>1261.9461499999998</v>
      </c>
      <c r="S84" s="116">
        <f t="shared" si="38"/>
        <v>16.388911038961037</v>
      </c>
      <c r="T84" s="119" t="e">
        <f t="shared" si="39"/>
        <v>#N/A</v>
      </c>
      <c r="U84" s="119">
        <f t="shared" si="40"/>
        <v>0</v>
      </c>
      <c r="X84" s="115">
        <f t="shared" si="57"/>
        <v>155</v>
      </c>
      <c r="Y84" s="113">
        <f t="shared" si="58"/>
        <v>77</v>
      </c>
      <c r="Z84" s="113">
        <f>INDEX(地温!$D$2:$D$366,MATCH(X84,地温!$C$2:$C$366,FALSE))</f>
        <v>19.657900000000001</v>
      </c>
      <c r="AA84" s="113">
        <f t="shared" si="59"/>
        <v>1261.9461499999998</v>
      </c>
      <c r="AB84" s="116">
        <f t="shared" si="41"/>
        <v>16.388911038961037</v>
      </c>
      <c r="AC84" s="119" t="e">
        <f t="shared" si="42"/>
        <v>#N/A</v>
      </c>
      <c r="AD84" s="119">
        <f t="shared" si="43"/>
        <v>0</v>
      </c>
      <c r="AG84" s="115">
        <f t="shared" si="60"/>
        <v>155</v>
      </c>
      <c r="AH84" s="113">
        <f t="shared" si="61"/>
        <v>77</v>
      </c>
      <c r="AI84" s="113">
        <f>INDEX(地温!$D$2:$D$366,MATCH(AG84,地温!$C$2:$C$366,FALSE))</f>
        <v>19.657900000000001</v>
      </c>
      <c r="AJ84" s="113">
        <f t="shared" si="62"/>
        <v>1261.9461499999998</v>
      </c>
      <c r="AK84" s="116">
        <f t="shared" si="44"/>
        <v>16.388911038961037</v>
      </c>
      <c r="AL84" s="119" t="e">
        <f t="shared" si="45"/>
        <v>#N/A</v>
      </c>
      <c r="AM84" s="119">
        <f t="shared" si="46"/>
        <v>0</v>
      </c>
      <c r="AP84" s="115">
        <f t="shared" si="63"/>
        <v>155</v>
      </c>
      <c r="AQ84" s="113">
        <f t="shared" si="64"/>
        <v>77</v>
      </c>
      <c r="AR84" s="113">
        <f>INDEX(地温!$D$2:$D$366,MATCH(AP84,地温!$C$2:$C$366,FALSE))</f>
        <v>19.657900000000001</v>
      </c>
      <c r="AS84" s="113">
        <f t="shared" si="65"/>
        <v>1261.9461499999998</v>
      </c>
      <c r="AT84" s="116">
        <f t="shared" si="47"/>
        <v>16.388911038961037</v>
      </c>
      <c r="AU84" s="119" t="e">
        <f t="shared" si="48"/>
        <v>#N/A</v>
      </c>
      <c r="AV84" s="119">
        <f t="shared" si="49"/>
        <v>0</v>
      </c>
    </row>
    <row r="85" spans="1:48">
      <c r="A85" s="115">
        <f t="shared" si="50"/>
        <v>156</v>
      </c>
      <c r="B85" s="113">
        <f t="shared" si="33"/>
        <v>78</v>
      </c>
      <c r="C85" s="119">
        <f t="shared" si="34"/>
        <v>6.6837153291856408</v>
      </c>
      <c r="F85" s="115">
        <f t="shared" si="51"/>
        <v>156</v>
      </c>
      <c r="G85" s="113">
        <f t="shared" si="52"/>
        <v>78</v>
      </c>
      <c r="H85" s="113">
        <f>INDEX(地温!$D$2:$D$366,MATCH(F85,地温!$C$2:$C$366,FALSE))</f>
        <v>19.786299999999997</v>
      </c>
      <c r="I85" s="113">
        <f t="shared" si="53"/>
        <v>1281.7324499999997</v>
      </c>
      <c r="J85" s="116">
        <f t="shared" si="35"/>
        <v>16.432467307692303</v>
      </c>
      <c r="K85" s="119">
        <f t="shared" si="36"/>
        <v>6.694164196220577e-002</v>
      </c>
      <c r="L85" s="119">
        <f t="shared" si="37"/>
        <v>6.6837153291856408</v>
      </c>
      <c r="O85" s="115">
        <f t="shared" si="54"/>
        <v>156</v>
      </c>
      <c r="P85" s="113">
        <f t="shared" si="55"/>
        <v>78</v>
      </c>
      <c r="Q85" s="113">
        <f>INDEX(地温!$D$2:$D$366,MATCH(O85,地温!$C$2:$C$366,FALSE))</f>
        <v>19.786299999999997</v>
      </c>
      <c r="R85" s="113">
        <f t="shared" si="56"/>
        <v>1281.7324499999997</v>
      </c>
      <c r="S85" s="116">
        <f t="shared" si="38"/>
        <v>16.432467307692303</v>
      </c>
      <c r="T85" s="119" t="e">
        <f t="shared" si="39"/>
        <v>#N/A</v>
      </c>
      <c r="U85" s="119">
        <f t="shared" si="40"/>
        <v>0</v>
      </c>
      <c r="X85" s="115">
        <f t="shared" si="57"/>
        <v>156</v>
      </c>
      <c r="Y85" s="113">
        <f t="shared" si="58"/>
        <v>78</v>
      </c>
      <c r="Z85" s="113">
        <f>INDEX(地温!$D$2:$D$366,MATCH(X85,地温!$C$2:$C$366,FALSE))</f>
        <v>19.786299999999997</v>
      </c>
      <c r="AA85" s="113">
        <f t="shared" si="59"/>
        <v>1281.7324499999997</v>
      </c>
      <c r="AB85" s="116">
        <f t="shared" si="41"/>
        <v>16.432467307692303</v>
      </c>
      <c r="AC85" s="119" t="e">
        <f t="shared" si="42"/>
        <v>#N/A</v>
      </c>
      <c r="AD85" s="119">
        <f t="shared" si="43"/>
        <v>0</v>
      </c>
      <c r="AG85" s="115">
        <f t="shared" si="60"/>
        <v>156</v>
      </c>
      <c r="AH85" s="113">
        <f t="shared" si="61"/>
        <v>78</v>
      </c>
      <c r="AI85" s="113">
        <f>INDEX(地温!$D$2:$D$366,MATCH(AG85,地温!$C$2:$C$366,FALSE))</f>
        <v>19.786299999999997</v>
      </c>
      <c r="AJ85" s="113">
        <f t="shared" si="62"/>
        <v>1281.7324499999997</v>
      </c>
      <c r="AK85" s="116">
        <f t="shared" si="44"/>
        <v>16.432467307692303</v>
      </c>
      <c r="AL85" s="119" t="e">
        <f t="shared" si="45"/>
        <v>#N/A</v>
      </c>
      <c r="AM85" s="119">
        <f t="shared" si="46"/>
        <v>0</v>
      </c>
      <c r="AP85" s="115">
        <f t="shared" si="63"/>
        <v>156</v>
      </c>
      <c r="AQ85" s="113">
        <f t="shared" si="64"/>
        <v>78</v>
      </c>
      <c r="AR85" s="113">
        <f>INDEX(地温!$D$2:$D$366,MATCH(AP85,地温!$C$2:$C$366,FALSE))</f>
        <v>19.786299999999997</v>
      </c>
      <c r="AS85" s="113">
        <f t="shared" si="65"/>
        <v>1281.7324499999997</v>
      </c>
      <c r="AT85" s="116">
        <f t="shared" si="47"/>
        <v>16.432467307692303</v>
      </c>
      <c r="AU85" s="119" t="e">
        <f t="shared" si="48"/>
        <v>#N/A</v>
      </c>
      <c r="AV85" s="119">
        <f t="shared" si="49"/>
        <v>0</v>
      </c>
    </row>
    <row r="86" spans="1:48">
      <c r="A86" s="115">
        <f t="shared" si="50"/>
        <v>157</v>
      </c>
      <c r="B86" s="113">
        <f t="shared" si="33"/>
        <v>79</v>
      </c>
      <c r="C86" s="119">
        <f t="shared" si="34"/>
        <v>6.6862615206321472</v>
      </c>
      <c r="F86" s="115">
        <f t="shared" si="51"/>
        <v>157</v>
      </c>
      <c r="G86" s="113">
        <f t="shared" si="52"/>
        <v>79</v>
      </c>
      <c r="H86" s="113">
        <f>INDEX(地温!$D$2:$D$366,MATCH(F86,地温!$C$2:$C$366,FALSE))</f>
        <v>18.77515</v>
      </c>
      <c r="I86" s="113">
        <f t="shared" si="53"/>
        <v>1300.5075999999997</v>
      </c>
      <c r="J86" s="116">
        <f t="shared" si="35"/>
        <v>16.462121518987338</v>
      </c>
      <c r="K86" s="119">
        <f t="shared" si="36"/>
        <v>6.7015245905521006e-002</v>
      </c>
      <c r="L86" s="119">
        <f t="shared" si="37"/>
        <v>6.6862615206321472</v>
      </c>
      <c r="O86" s="115">
        <f t="shared" si="54"/>
        <v>157</v>
      </c>
      <c r="P86" s="113">
        <f t="shared" si="55"/>
        <v>79</v>
      </c>
      <c r="Q86" s="113">
        <f>INDEX(地温!$D$2:$D$366,MATCH(O86,地温!$C$2:$C$366,FALSE))</f>
        <v>18.77515</v>
      </c>
      <c r="R86" s="113">
        <f t="shared" si="56"/>
        <v>1300.5075999999997</v>
      </c>
      <c r="S86" s="116">
        <f t="shared" si="38"/>
        <v>16.462121518987338</v>
      </c>
      <c r="T86" s="119" t="e">
        <f t="shared" si="39"/>
        <v>#N/A</v>
      </c>
      <c r="U86" s="119">
        <f t="shared" si="40"/>
        <v>0</v>
      </c>
      <c r="X86" s="115">
        <f t="shared" si="57"/>
        <v>157</v>
      </c>
      <c r="Y86" s="113">
        <f t="shared" si="58"/>
        <v>79</v>
      </c>
      <c r="Z86" s="113">
        <f>INDEX(地温!$D$2:$D$366,MATCH(X86,地温!$C$2:$C$366,FALSE))</f>
        <v>18.77515</v>
      </c>
      <c r="AA86" s="113">
        <f t="shared" si="59"/>
        <v>1300.5075999999997</v>
      </c>
      <c r="AB86" s="116">
        <f t="shared" si="41"/>
        <v>16.462121518987338</v>
      </c>
      <c r="AC86" s="119" t="e">
        <f t="shared" si="42"/>
        <v>#N/A</v>
      </c>
      <c r="AD86" s="119">
        <f t="shared" si="43"/>
        <v>0</v>
      </c>
      <c r="AG86" s="115">
        <f t="shared" si="60"/>
        <v>157</v>
      </c>
      <c r="AH86" s="113">
        <f t="shared" si="61"/>
        <v>79</v>
      </c>
      <c r="AI86" s="113">
        <f>INDEX(地温!$D$2:$D$366,MATCH(AG86,地温!$C$2:$C$366,FALSE))</f>
        <v>18.77515</v>
      </c>
      <c r="AJ86" s="113">
        <f t="shared" si="62"/>
        <v>1300.5075999999997</v>
      </c>
      <c r="AK86" s="116">
        <f t="shared" si="44"/>
        <v>16.462121518987338</v>
      </c>
      <c r="AL86" s="119" t="e">
        <f t="shared" si="45"/>
        <v>#N/A</v>
      </c>
      <c r="AM86" s="119">
        <f t="shared" si="46"/>
        <v>0</v>
      </c>
      <c r="AP86" s="115">
        <f t="shared" si="63"/>
        <v>157</v>
      </c>
      <c r="AQ86" s="113">
        <f t="shared" si="64"/>
        <v>79</v>
      </c>
      <c r="AR86" s="113">
        <f>INDEX(地温!$D$2:$D$366,MATCH(AP86,地温!$C$2:$C$366,FALSE))</f>
        <v>18.77515</v>
      </c>
      <c r="AS86" s="113">
        <f t="shared" si="65"/>
        <v>1300.5075999999997</v>
      </c>
      <c r="AT86" s="116">
        <f t="shared" si="47"/>
        <v>16.462121518987338</v>
      </c>
      <c r="AU86" s="119" t="e">
        <f t="shared" si="48"/>
        <v>#N/A</v>
      </c>
      <c r="AV86" s="119">
        <f t="shared" si="49"/>
        <v>0</v>
      </c>
    </row>
    <row r="87" spans="1:48">
      <c r="A87" s="115">
        <f t="shared" si="50"/>
        <v>158</v>
      </c>
      <c r="B87" s="113">
        <f t="shared" si="33"/>
        <v>80</v>
      </c>
      <c r="C87" s="119">
        <f t="shared" si="34"/>
        <v>6.6887279248055629</v>
      </c>
      <c r="F87" s="115">
        <f t="shared" si="51"/>
        <v>158</v>
      </c>
      <c r="G87" s="113">
        <f t="shared" si="52"/>
        <v>80</v>
      </c>
      <c r="H87" s="113">
        <f>INDEX(地温!$D$2:$D$366,MATCH(F87,地温!$C$2:$C$366,FALSE))</f>
        <v>20.043100000000003</v>
      </c>
      <c r="I87" s="113">
        <f t="shared" si="53"/>
        <v>1320.5506999999998</v>
      </c>
      <c r="J87" s="116">
        <f t="shared" si="35"/>
        <v>16.506883749999997</v>
      </c>
      <c r="K87" s="119">
        <f t="shared" si="36"/>
        <v>6.7126473756252983e-002</v>
      </c>
      <c r="L87" s="119">
        <f t="shared" si="37"/>
        <v>6.6887279248055629</v>
      </c>
      <c r="O87" s="115">
        <f t="shared" si="54"/>
        <v>158</v>
      </c>
      <c r="P87" s="113">
        <f t="shared" si="55"/>
        <v>80</v>
      </c>
      <c r="Q87" s="113">
        <f>INDEX(地温!$D$2:$D$366,MATCH(O87,地温!$C$2:$C$366,FALSE))</f>
        <v>20.043100000000003</v>
      </c>
      <c r="R87" s="113">
        <f t="shared" si="56"/>
        <v>1320.5506999999998</v>
      </c>
      <c r="S87" s="116">
        <f t="shared" si="38"/>
        <v>16.506883749999997</v>
      </c>
      <c r="T87" s="119" t="e">
        <f t="shared" si="39"/>
        <v>#N/A</v>
      </c>
      <c r="U87" s="119">
        <f t="shared" si="40"/>
        <v>0</v>
      </c>
      <c r="X87" s="115">
        <f t="shared" si="57"/>
        <v>158</v>
      </c>
      <c r="Y87" s="113">
        <f t="shared" si="58"/>
        <v>80</v>
      </c>
      <c r="Z87" s="113">
        <f>INDEX(地温!$D$2:$D$366,MATCH(X87,地温!$C$2:$C$366,FALSE))</f>
        <v>20.043100000000003</v>
      </c>
      <c r="AA87" s="113">
        <f t="shared" si="59"/>
        <v>1320.5506999999998</v>
      </c>
      <c r="AB87" s="116">
        <f t="shared" si="41"/>
        <v>16.506883749999997</v>
      </c>
      <c r="AC87" s="119" t="e">
        <f t="shared" si="42"/>
        <v>#N/A</v>
      </c>
      <c r="AD87" s="119">
        <f t="shared" si="43"/>
        <v>0</v>
      </c>
      <c r="AG87" s="115">
        <f t="shared" si="60"/>
        <v>158</v>
      </c>
      <c r="AH87" s="113">
        <f t="shared" si="61"/>
        <v>80</v>
      </c>
      <c r="AI87" s="113">
        <f>INDEX(地温!$D$2:$D$366,MATCH(AG87,地温!$C$2:$C$366,FALSE))</f>
        <v>20.043100000000003</v>
      </c>
      <c r="AJ87" s="113">
        <f t="shared" si="62"/>
        <v>1320.5506999999998</v>
      </c>
      <c r="AK87" s="116">
        <f t="shared" si="44"/>
        <v>16.506883749999997</v>
      </c>
      <c r="AL87" s="119" t="e">
        <f t="shared" si="45"/>
        <v>#N/A</v>
      </c>
      <c r="AM87" s="119">
        <f t="shared" si="46"/>
        <v>0</v>
      </c>
      <c r="AP87" s="115">
        <f t="shared" si="63"/>
        <v>158</v>
      </c>
      <c r="AQ87" s="113">
        <f t="shared" si="64"/>
        <v>80</v>
      </c>
      <c r="AR87" s="113">
        <f>INDEX(地温!$D$2:$D$366,MATCH(AP87,地温!$C$2:$C$366,FALSE))</f>
        <v>20.043100000000003</v>
      </c>
      <c r="AS87" s="113">
        <f t="shared" si="65"/>
        <v>1320.5506999999998</v>
      </c>
      <c r="AT87" s="116">
        <f t="shared" si="47"/>
        <v>16.506883749999997</v>
      </c>
      <c r="AU87" s="119" t="e">
        <f t="shared" si="48"/>
        <v>#N/A</v>
      </c>
      <c r="AV87" s="119">
        <f t="shared" si="49"/>
        <v>0</v>
      </c>
    </row>
    <row r="88" spans="1:48">
      <c r="A88" s="115">
        <f t="shared" si="50"/>
        <v>159</v>
      </c>
      <c r="B88" s="113">
        <f t="shared" si="33"/>
        <v>81</v>
      </c>
      <c r="C88" s="119">
        <f t="shared" si="34"/>
        <v>6.69103868128005</v>
      </c>
      <c r="F88" s="115">
        <f t="shared" si="51"/>
        <v>159</v>
      </c>
      <c r="G88" s="113">
        <f t="shared" si="52"/>
        <v>81</v>
      </c>
      <c r="H88" s="113">
        <f>INDEX(地温!$D$2:$D$366,MATCH(F88,地温!$C$2:$C$366,FALSE))</f>
        <v>20.380150000000004</v>
      </c>
      <c r="I88" s="113">
        <f t="shared" si="53"/>
        <v>1340.9308499999997</v>
      </c>
      <c r="J88" s="116">
        <f t="shared" si="35"/>
        <v>16.554701851851849</v>
      </c>
      <c r="K88" s="119">
        <f t="shared" si="36"/>
        <v>6.7245460878105609e-002</v>
      </c>
      <c r="L88" s="119">
        <f t="shared" si="37"/>
        <v>6.69103868128005</v>
      </c>
      <c r="O88" s="115">
        <f t="shared" si="54"/>
        <v>159</v>
      </c>
      <c r="P88" s="113">
        <f t="shared" si="55"/>
        <v>81</v>
      </c>
      <c r="Q88" s="113">
        <f>INDEX(地温!$D$2:$D$366,MATCH(O88,地温!$C$2:$C$366,FALSE))</f>
        <v>20.380150000000004</v>
      </c>
      <c r="R88" s="113">
        <f t="shared" si="56"/>
        <v>1340.9308499999997</v>
      </c>
      <c r="S88" s="116">
        <f t="shared" si="38"/>
        <v>16.554701851851849</v>
      </c>
      <c r="T88" s="119" t="e">
        <f t="shared" si="39"/>
        <v>#N/A</v>
      </c>
      <c r="U88" s="119">
        <f t="shared" si="40"/>
        <v>0</v>
      </c>
      <c r="X88" s="115">
        <f t="shared" si="57"/>
        <v>159</v>
      </c>
      <c r="Y88" s="113">
        <f t="shared" si="58"/>
        <v>81</v>
      </c>
      <c r="Z88" s="113">
        <f>INDEX(地温!$D$2:$D$366,MATCH(X88,地温!$C$2:$C$366,FALSE))</f>
        <v>20.380150000000004</v>
      </c>
      <c r="AA88" s="113">
        <f t="shared" si="59"/>
        <v>1340.9308499999997</v>
      </c>
      <c r="AB88" s="116">
        <f t="shared" si="41"/>
        <v>16.554701851851849</v>
      </c>
      <c r="AC88" s="119" t="e">
        <f t="shared" si="42"/>
        <v>#N/A</v>
      </c>
      <c r="AD88" s="119">
        <f t="shared" si="43"/>
        <v>0</v>
      </c>
      <c r="AG88" s="115">
        <f t="shared" si="60"/>
        <v>159</v>
      </c>
      <c r="AH88" s="113">
        <f t="shared" si="61"/>
        <v>81</v>
      </c>
      <c r="AI88" s="113">
        <f>INDEX(地温!$D$2:$D$366,MATCH(AG88,地温!$C$2:$C$366,FALSE))</f>
        <v>20.380150000000004</v>
      </c>
      <c r="AJ88" s="113">
        <f t="shared" si="62"/>
        <v>1340.9308499999997</v>
      </c>
      <c r="AK88" s="116">
        <f t="shared" si="44"/>
        <v>16.554701851851849</v>
      </c>
      <c r="AL88" s="119" t="e">
        <f t="shared" si="45"/>
        <v>#N/A</v>
      </c>
      <c r="AM88" s="119">
        <f t="shared" si="46"/>
        <v>0</v>
      </c>
      <c r="AP88" s="115">
        <f t="shared" si="63"/>
        <v>159</v>
      </c>
      <c r="AQ88" s="113">
        <f t="shared" si="64"/>
        <v>81</v>
      </c>
      <c r="AR88" s="113">
        <f>INDEX(地温!$D$2:$D$366,MATCH(AP88,地温!$C$2:$C$366,FALSE))</f>
        <v>20.380150000000004</v>
      </c>
      <c r="AS88" s="113">
        <f t="shared" si="65"/>
        <v>1340.9308499999997</v>
      </c>
      <c r="AT88" s="116">
        <f t="shared" si="47"/>
        <v>16.554701851851849</v>
      </c>
      <c r="AU88" s="119" t="e">
        <f t="shared" si="48"/>
        <v>#N/A</v>
      </c>
      <c r="AV88" s="119">
        <f t="shared" si="49"/>
        <v>0</v>
      </c>
    </row>
    <row r="89" spans="1:48">
      <c r="A89" s="115">
        <f t="shared" si="50"/>
        <v>160</v>
      </c>
      <c r="B89" s="113">
        <f t="shared" si="33"/>
        <v>82</v>
      </c>
      <c r="C89" s="119">
        <f t="shared" si="34"/>
        <v>6.6931543559218287</v>
      </c>
      <c r="F89" s="115">
        <f t="shared" si="51"/>
        <v>160</v>
      </c>
      <c r="G89" s="113">
        <f t="shared" si="52"/>
        <v>82</v>
      </c>
      <c r="H89" s="113">
        <f>INDEX(地温!$D$2:$D$366,MATCH(F89,地温!$C$2:$C$366,FALSE))</f>
        <v>20.010999999999999</v>
      </c>
      <c r="I89" s="113">
        <f t="shared" si="53"/>
        <v>1360.9418499999997</v>
      </c>
      <c r="J89" s="116">
        <f t="shared" si="35"/>
        <v>16.596851829268289</v>
      </c>
      <c r="K89" s="119">
        <f t="shared" si="36"/>
        <v>6.7350486066448806e-002</v>
      </c>
      <c r="L89" s="119">
        <f t="shared" si="37"/>
        <v>6.6931543559218287</v>
      </c>
      <c r="O89" s="115">
        <f t="shared" si="54"/>
        <v>160</v>
      </c>
      <c r="P89" s="113">
        <f t="shared" si="55"/>
        <v>82</v>
      </c>
      <c r="Q89" s="113">
        <f>INDEX(地温!$D$2:$D$366,MATCH(O89,地温!$C$2:$C$366,FALSE))</f>
        <v>20.010999999999999</v>
      </c>
      <c r="R89" s="113">
        <f t="shared" si="56"/>
        <v>1360.9418499999997</v>
      </c>
      <c r="S89" s="116">
        <f t="shared" si="38"/>
        <v>16.596851829268289</v>
      </c>
      <c r="T89" s="119" t="e">
        <f t="shared" si="39"/>
        <v>#N/A</v>
      </c>
      <c r="U89" s="119">
        <f t="shared" si="40"/>
        <v>0</v>
      </c>
      <c r="X89" s="115">
        <f t="shared" si="57"/>
        <v>160</v>
      </c>
      <c r="Y89" s="113">
        <f t="shared" si="58"/>
        <v>82</v>
      </c>
      <c r="Z89" s="113">
        <f>INDEX(地温!$D$2:$D$366,MATCH(X89,地温!$C$2:$C$366,FALSE))</f>
        <v>20.010999999999999</v>
      </c>
      <c r="AA89" s="113">
        <f t="shared" si="59"/>
        <v>1360.9418499999997</v>
      </c>
      <c r="AB89" s="116">
        <f t="shared" si="41"/>
        <v>16.596851829268289</v>
      </c>
      <c r="AC89" s="119" t="e">
        <f t="shared" si="42"/>
        <v>#N/A</v>
      </c>
      <c r="AD89" s="119">
        <f t="shared" si="43"/>
        <v>0</v>
      </c>
      <c r="AG89" s="115">
        <f t="shared" si="60"/>
        <v>160</v>
      </c>
      <c r="AH89" s="113">
        <f t="shared" si="61"/>
        <v>82</v>
      </c>
      <c r="AI89" s="113">
        <f>INDEX(地温!$D$2:$D$366,MATCH(AG89,地温!$C$2:$C$366,FALSE))</f>
        <v>20.010999999999999</v>
      </c>
      <c r="AJ89" s="113">
        <f t="shared" si="62"/>
        <v>1360.9418499999997</v>
      </c>
      <c r="AK89" s="116">
        <f t="shared" si="44"/>
        <v>16.596851829268289</v>
      </c>
      <c r="AL89" s="119" t="e">
        <f t="shared" si="45"/>
        <v>#N/A</v>
      </c>
      <c r="AM89" s="119">
        <f t="shared" si="46"/>
        <v>0</v>
      </c>
      <c r="AP89" s="115">
        <f t="shared" si="63"/>
        <v>160</v>
      </c>
      <c r="AQ89" s="113">
        <f t="shared" si="64"/>
        <v>82</v>
      </c>
      <c r="AR89" s="113">
        <f>INDEX(地温!$D$2:$D$366,MATCH(AP89,地温!$C$2:$C$366,FALSE))</f>
        <v>20.010999999999999</v>
      </c>
      <c r="AS89" s="113">
        <f t="shared" si="65"/>
        <v>1360.9418499999997</v>
      </c>
      <c r="AT89" s="116">
        <f t="shared" si="47"/>
        <v>16.596851829268289</v>
      </c>
      <c r="AU89" s="119" t="e">
        <f t="shared" si="48"/>
        <v>#N/A</v>
      </c>
      <c r="AV89" s="119">
        <f t="shared" si="49"/>
        <v>0</v>
      </c>
    </row>
    <row r="90" spans="1:48">
      <c r="A90" s="115">
        <f t="shared" si="50"/>
        <v>161</v>
      </c>
      <c r="B90" s="113">
        <f t="shared" si="33"/>
        <v>83</v>
      </c>
      <c r="C90" s="119">
        <f t="shared" si="34"/>
        <v>6.695130694129519</v>
      </c>
      <c r="F90" s="115">
        <f t="shared" si="51"/>
        <v>161</v>
      </c>
      <c r="G90" s="113">
        <f t="shared" si="52"/>
        <v>83</v>
      </c>
      <c r="H90" s="113">
        <f>INDEX(地温!$D$2:$D$366,MATCH(F90,地温!$C$2:$C$366,FALSE))</f>
        <v>20.251750000000001</v>
      </c>
      <c r="I90" s="113">
        <f t="shared" si="53"/>
        <v>1381.1935999999996</v>
      </c>
      <c r="J90" s="116">
        <f t="shared" si="35"/>
        <v>16.640886746987945</v>
      </c>
      <c r="K90" s="119">
        <f t="shared" si="36"/>
        <v>6.7460350438624e-002</v>
      </c>
      <c r="L90" s="119">
        <f t="shared" si="37"/>
        <v>6.695130694129519</v>
      </c>
      <c r="O90" s="115">
        <f t="shared" si="54"/>
        <v>161</v>
      </c>
      <c r="P90" s="113">
        <f t="shared" si="55"/>
        <v>83</v>
      </c>
      <c r="Q90" s="113">
        <f>INDEX(地温!$D$2:$D$366,MATCH(O90,地温!$C$2:$C$366,FALSE))</f>
        <v>20.251750000000001</v>
      </c>
      <c r="R90" s="113">
        <f t="shared" si="56"/>
        <v>1381.1935999999996</v>
      </c>
      <c r="S90" s="116">
        <f t="shared" si="38"/>
        <v>16.640886746987945</v>
      </c>
      <c r="T90" s="119" t="e">
        <f t="shared" si="39"/>
        <v>#N/A</v>
      </c>
      <c r="U90" s="119">
        <f t="shared" si="40"/>
        <v>0</v>
      </c>
      <c r="X90" s="115">
        <f t="shared" si="57"/>
        <v>161</v>
      </c>
      <c r="Y90" s="113">
        <f t="shared" si="58"/>
        <v>83</v>
      </c>
      <c r="Z90" s="113">
        <f>INDEX(地温!$D$2:$D$366,MATCH(X90,地温!$C$2:$C$366,FALSE))</f>
        <v>20.251750000000001</v>
      </c>
      <c r="AA90" s="113">
        <f t="shared" si="59"/>
        <v>1381.1935999999996</v>
      </c>
      <c r="AB90" s="116">
        <f t="shared" si="41"/>
        <v>16.640886746987945</v>
      </c>
      <c r="AC90" s="119" t="e">
        <f t="shared" si="42"/>
        <v>#N/A</v>
      </c>
      <c r="AD90" s="119">
        <f t="shared" si="43"/>
        <v>0</v>
      </c>
      <c r="AG90" s="115">
        <f t="shared" si="60"/>
        <v>161</v>
      </c>
      <c r="AH90" s="113">
        <f t="shared" si="61"/>
        <v>83</v>
      </c>
      <c r="AI90" s="113">
        <f>INDEX(地温!$D$2:$D$366,MATCH(AG90,地温!$C$2:$C$366,FALSE))</f>
        <v>20.251750000000001</v>
      </c>
      <c r="AJ90" s="113">
        <f t="shared" si="62"/>
        <v>1381.1935999999996</v>
      </c>
      <c r="AK90" s="116">
        <f t="shared" si="44"/>
        <v>16.640886746987945</v>
      </c>
      <c r="AL90" s="119" t="e">
        <f t="shared" si="45"/>
        <v>#N/A</v>
      </c>
      <c r="AM90" s="119">
        <f t="shared" si="46"/>
        <v>0</v>
      </c>
      <c r="AP90" s="115">
        <f t="shared" si="63"/>
        <v>161</v>
      </c>
      <c r="AQ90" s="113">
        <f t="shared" si="64"/>
        <v>83</v>
      </c>
      <c r="AR90" s="113">
        <f>INDEX(地温!$D$2:$D$366,MATCH(AP90,地温!$C$2:$C$366,FALSE))</f>
        <v>20.251750000000001</v>
      </c>
      <c r="AS90" s="113">
        <f t="shared" si="65"/>
        <v>1381.1935999999996</v>
      </c>
      <c r="AT90" s="116">
        <f t="shared" si="47"/>
        <v>16.640886746987945</v>
      </c>
      <c r="AU90" s="119" t="e">
        <f t="shared" si="48"/>
        <v>#N/A</v>
      </c>
      <c r="AV90" s="119">
        <f t="shared" si="49"/>
        <v>0</v>
      </c>
    </row>
    <row r="91" spans="1:48">
      <c r="A91" s="115">
        <f t="shared" si="50"/>
        <v>162</v>
      </c>
      <c r="B91" s="113">
        <f t="shared" si="33"/>
        <v>84</v>
      </c>
      <c r="C91" s="119">
        <f t="shared" si="34"/>
        <v>6.696961809152489</v>
      </c>
      <c r="F91" s="115">
        <f t="shared" si="51"/>
        <v>162</v>
      </c>
      <c r="G91" s="113">
        <f t="shared" si="52"/>
        <v>84</v>
      </c>
      <c r="H91" s="113">
        <f>INDEX(地温!$D$2:$D$366,MATCH(F91,地温!$C$2:$C$366,FALSE))</f>
        <v>20.251750000000001</v>
      </c>
      <c r="I91" s="113">
        <f t="shared" si="53"/>
        <v>1401.4453499999995</v>
      </c>
      <c r="J91" s="116">
        <f t="shared" si="35"/>
        <v>16.683873214285708</v>
      </c>
      <c r="K91" s="119">
        <f t="shared" si="36"/>
        <v>6.7567739559714318e-002</v>
      </c>
      <c r="L91" s="119">
        <f t="shared" si="37"/>
        <v>6.696961809152489</v>
      </c>
      <c r="O91" s="115">
        <f t="shared" si="54"/>
        <v>162</v>
      </c>
      <c r="P91" s="113">
        <f t="shared" si="55"/>
        <v>84</v>
      </c>
      <c r="Q91" s="113">
        <f>INDEX(地温!$D$2:$D$366,MATCH(O91,地温!$C$2:$C$366,FALSE))</f>
        <v>20.251750000000001</v>
      </c>
      <c r="R91" s="113">
        <f t="shared" si="56"/>
        <v>1401.4453499999995</v>
      </c>
      <c r="S91" s="116">
        <f t="shared" si="38"/>
        <v>16.683873214285708</v>
      </c>
      <c r="T91" s="119" t="e">
        <f t="shared" si="39"/>
        <v>#N/A</v>
      </c>
      <c r="U91" s="119">
        <f t="shared" si="40"/>
        <v>0</v>
      </c>
      <c r="X91" s="115">
        <f t="shared" si="57"/>
        <v>162</v>
      </c>
      <c r="Y91" s="113">
        <f t="shared" si="58"/>
        <v>84</v>
      </c>
      <c r="Z91" s="113">
        <f>INDEX(地温!$D$2:$D$366,MATCH(X91,地温!$C$2:$C$366,FALSE))</f>
        <v>20.251750000000001</v>
      </c>
      <c r="AA91" s="113">
        <f t="shared" si="59"/>
        <v>1401.4453499999995</v>
      </c>
      <c r="AB91" s="116">
        <f t="shared" si="41"/>
        <v>16.683873214285708</v>
      </c>
      <c r="AC91" s="119" t="e">
        <f t="shared" si="42"/>
        <v>#N/A</v>
      </c>
      <c r="AD91" s="119">
        <f t="shared" si="43"/>
        <v>0</v>
      </c>
      <c r="AG91" s="115">
        <f t="shared" si="60"/>
        <v>162</v>
      </c>
      <c r="AH91" s="113">
        <f t="shared" si="61"/>
        <v>84</v>
      </c>
      <c r="AI91" s="113">
        <f>INDEX(地温!$D$2:$D$366,MATCH(AG91,地温!$C$2:$C$366,FALSE))</f>
        <v>20.251750000000001</v>
      </c>
      <c r="AJ91" s="113">
        <f t="shared" si="62"/>
        <v>1401.4453499999995</v>
      </c>
      <c r="AK91" s="116">
        <f t="shared" si="44"/>
        <v>16.683873214285708</v>
      </c>
      <c r="AL91" s="119" t="e">
        <f t="shared" si="45"/>
        <v>#N/A</v>
      </c>
      <c r="AM91" s="119">
        <f t="shared" si="46"/>
        <v>0</v>
      </c>
      <c r="AP91" s="115">
        <f t="shared" si="63"/>
        <v>162</v>
      </c>
      <c r="AQ91" s="113">
        <f t="shared" si="64"/>
        <v>84</v>
      </c>
      <c r="AR91" s="113">
        <f>INDEX(地温!$D$2:$D$366,MATCH(AP91,地温!$C$2:$C$366,FALSE))</f>
        <v>20.251750000000001</v>
      </c>
      <c r="AS91" s="113">
        <f t="shared" si="65"/>
        <v>1401.4453499999995</v>
      </c>
      <c r="AT91" s="116">
        <f t="shared" si="47"/>
        <v>16.683873214285708</v>
      </c>
      <c r="AU91" s="119" t="e">
        <f t="shared" si="48"/>
        <v>#N/A</v>
      </c>
      <c r="AV91" s="119">
        <f t="shared" si="49"/>
        <v>0</v>
      </c>
    </row>
    <row r="92" spans="1:48">
      <c r="A92" s="115">
        <f t="shared" si="50"/>
        <v>163</v>
      </c>
      <c r="B92" s="113">
        <f t="shared" si="33"/>
        <v>85</v>
      </c>
      <c r="C92" s="119">
        <f t="shared" si="34"/>
        <v>6.6986823377675258</v>
      </c>
      <c r="F92" s="115">
        <f t="shared" si="51"/>
        <v>163</v>
      </c>
      <c r="G92" s="113">
        <f t="shared" si="52"/>
        <v>85</v>
      </c>
      <c r="H92" s="113">
        <f>INDEX(地温!$D$2:$D$366,MATCH(F92,地温!$C$2:$C$366,FALSE))</f>
        <v>20.701150000000002</v>
      </c>
      <c r="I92" s="113">
        <f t="shared" si="53"/>
        <v>1422.1464999999996</v>
      </c>
      <c r="J92" s="116">
        <f t="shared" si="35"/>
        <v>16.731135294117642</v>
      </c>
      <c r="K92" s="119">
        <f t="shared" si="36"/>
        <v>6.7685970489606895e-002</v>
      </c>
      <c r="L92" s="119">
        <f t="shared" si="37"/>
        <v>6.6986823377675258</v>
      </c>
      <c r="O92" s="115">
        <f t="shared" si="54"/>
        <v>163</v>
      </c>
      <c r="P92" s="113">
        <f t="shared" si="55"/>
        <v>85</v>
      </c>
      <c r="Q92" s="113">
        <f>INDEX(地温!$D$2:$D$366,MATCH(O92,地温!$C$2:$C$366,FALSE))</f>
        <v>20.701150000000002</v>
      </c>
      <c r="R92" s="113">
        <f t="shared" si="56"/>
        <v>1422.1464999999996</v>
      </c>
      <c r="S92" s="116">
        <f t="shared" si="38"/>
        <v>16.731135294117642</v>
      </c>
      <c r="T92" s="119" t="e">
        <f t="shared" si="39"/>
        <v>#N/A</v>
      </c>
      <c r="U92" s="119">
        <f t="shared" si="40"/>
        <v>0</v>
      </c>
      <c r="X92" s="115">
        <f t="shared" si="57"/>
        <v>163</v>
      </c>
      <c r="Y92" s="113">
        <f t="shared" si="58"/>
        <v>85</v>
      </c>
      <c r="Z92" s="113">
        <f>INDEX(地温!$D$2:$D$366,MATCH(X92,地温!$C$2:$C$366,FALSE))</f>
        <v>20.701150000000002</v>
      </c>
      <c r="AA92" s="113">
        <f t="shared" si="59"/>
        <v>1422.1464999999996</v>
      </c>
      <c r="AB92" s="116">
        <f t="shared" si="41"/>
        <v>16.731135294117642</v>
      </c>
      <c r="AC92" s="119" t="e">
        <f t="shared" si="42"/>
        <v>#N/A</v>
      </c>
      <c r="AD92" s="119">
        <f t="shared" si="43"/>
        <v>0</v>
      </c>
      <c r="AG92" s="115">
        <f t="shared" si="60"/>
        <v>163</v>
      </c>
      <c r="AH92" s="113">
        <f t="shared" si="61"/>
        <v>85</v>
      </c>
      <c r="AI92" s="113">
        <f>INDEX(地温!$D$2:$D$366,MATCH(AG92,地温!$C$2:$C$366,FALSE))</f>
        <v>20.701150000000002</v>
      </c>
      <c r="AJ92" s="113">
        <f t="shared" si="62"/>
        <v>1422.1464999999996</v>
      </c>
      <c r="AK92" s="116">
        <f t="shared" si="44"/>
        <v>16.731135294117642</v>
      </c>
      <c r="AL92" s="119" t="e">
        <f t="shared" si="45"/>
        <v>#N/A</v>
      </c>
      <c r="AM92" s="119">
        <f t="shared" si="46"/>
        <v>0</v>
      </c>
      <c r="AP92" s="115">
        <f t="shared" si="63"/>
        <v>163</v>
      </c>
      <c r="AQ92" s="113">
        <f t="shared" si="64"/>
        <v>85</v>
      </c>
      <c r="AR92" s="113">
        <f>INDEX(地温!$D$2:$D$366,MATCH(AP92,地温!$C$2:$C$366,FALSE))</f>
        <v>20.701150000000002</v>
      </c>
      <c r="AS92" s="113">
        <f t="shared" si="65"/>
        <v>1422.1464999999996</v>
      </c>
      <c r="AT92" s="116">
        <f t="shared" si="47"/>
        <v>16.731135294117642</v>
      </c>
      <c r="AU92" s="119" t="e">
        <f t="shared" si="48"/>
        <v>#N/A</v>
      </c>
      <c r="AV92" s="119">
        <f t="shared" si="49"/>
        <v>0</v>
      </c>
    </row>
    <row r="93" spans="1:48">
      <c r="A93" s="115">
        <f t="shared" si="50"/>
        <v>164</v>
      </c>
      <c r="B93" s="113">
        <f t="shared" si="33"/>
        <v>86</v>
      </c>
      <c r="C93" s="119">
        <f t="shared" si="34"/>
        <v>6.7003000328342592</v>
      </c>
      <c r="F93" s="115">
        <f t="shared" si="51"/>
        <v>164</v>
      </c>
      <c r="G93" s="113">
        <f t="shared" si="52"/>
        <v>86</v>
      </c>
      <c r="H93" s="113">
        <f>INDEX(地温!$D$2:$D$366,MATCH(F93,地温!$C$2:$C$366,FALSE))</f>
        <v>21.214749999999999</v>
      </c>
      <c r="I93" s="113">
        <f t="shared" si="53"/>
        <v>1443.3612499999997</v>
      </c>
      <c r="J93" s="116">
        <f t="shared" si="35"/>
        <v>16.783270348837206</v>
      </c>
      <c r="K93" s="119">
        <f t="shared" si="36"/>
        <v>6.7816586796375852e-002</v>
      </c>
      <c r="L93" s="119">
        <f t="shared" si="37"/>
        <v>6.7003000328342592</v>
      </c>
      <c r="O93" s="115">
        <f t="shared" si="54"/>
        <v>164</v>
      </c>
      <c r="P93" s="113">
        <f t="shared" si="55"/>
        <v>86</v>
      </c>
      <c r="Q93" s="113">
        <f>INDEX(地温!$D$2:$D$366,MATCH(O93,地温!$C$2:$C$366,FALSE))</f>
        <v>21.214749999999999</v>
      </c>
      <c r="R93" s="113">
        <f t="shared" si="56"/>
        <v>1443.3612499999997</v>
      </c>
      <c r="S93" s="116">
        <f t="shared" si="38"/>
        <v>16.783270348837206</v>
      </c>
      <c r="T93" s="119" t="e">
        <f t="shared" si="39"/>
        <v>#N/A</v>
      </c>
      <c r="U93" s="119">
        <f t="shared" si="40"/>
        <v>0</v>
      </c>
      <c r="X93" s="115">
        <f t="shared" si="57"/>
        <v>164</v>
      </c>
      <c r="Y93" s="113">
        <f t="shared" si="58"/>
        <v>86</v>
      </c>
      <c r="Z93" s="113">
        <f>INDEX(地温!$D$2:$D$366,MATCH(X93,地温!$C$2:$C$366,FALSE))</f>
        <v>21.214749999999999</v>
      </c>
      <c r="AA93" s="113">
        <f t="shared" si="59"/>
        <v>1443.3612499999997</v>
      </c>
      <c r="AB93" s="116">
        <f t="shared" si="41"/>
        <v>16.783270348837206</v>
      </c>
      <c r="AC93" s="119" t="e">
        <f t="shared" si="42"/>
        <v>#N/A</v>
      </c>
      <c r="AD93" s="119">
        <f t="shared" si="43"/>
        <v>0</v>
      </c>
      <c r="AG93" s="115">
        <f t="shared" si="60"/>
        <v>164</v>
      </c>
      <c r="AH93" s="113">
        <f t="shared" si="61"/>
        <v>86</v>
      </c>
      <c r="AI93" s="113">
        <f>INDEX(地温!$D$2:$D$366,MATCH(AG93,地温!$C$2:$C$366,FALSE))</f>
        <v>21.214749999999999</v>
      </c>
      <c r="AJ93" s="113">
        <f t="shared" si="62"/>
        <v>1443.3612499999997</v>
      </c>
      <c r="AK93" s="116">
        <f t="shared" si="44"/>
        <v>16.783270348837206</v>
      </c>
      <c r="AL93" s="119" t="e">
        <f t="shared" si="45"/>
        <v>#N/A</v>
      </c>
      <c r="AM93" s="119">
        <f t="shared" si="46"/>
        <v>0</v>
      </c>
      <c r="AP93" s="115">
        <f t="shared" si="63"/>
        <v>164</v>
      </c>
      <c r="AQ93" s="113">
        <f t="shared" si="64"/>
        <v>86</v>
      </c>
      <c r="AR93" s="113">
        <f>INDEX(地温!$D$2:$D$366,MATCH(AP93,地温!$C$2:$C$366,FALSE))</f>
        <v>21.214749999999999</v>
      </c>
      <c r="AS93" s="113">
        <f t="shared" si="65"/>
        <v>1443.3612499999997</v>
      </c>
      <c r="AT93" s="116">
        <f t="shared" si="47"/>
        <v>16.783270348837206</v>
      </c>
      <c r="AU93" s="119" t="e">
        <f t="shared" si="48"/>
        <v>#N/A</v>
      </c>
      <c r="AV93" s="119">
        <f t="shared" si="49"/>
        <v>0</v>
      </c>
    </row>
    <row r="94" spans="1:48">
      <c r="A94" s="115">
        <f t="shared" si="50"/>
        <v>165</v>
      </c>
      <c r="B94" s="113">
        <f t="shared" si="33"/>
        <v>87</v>
      </c>
      <c r="C94" s="119">
        <f t="shared" si="34"/>
        <v>6.7017306158088532</v>
      </c>
      <c r="F94" s="115">
        <f t="shared" si="51"/>
        <v>165</v>
      </c>
      <c r="G94" s="113">
        <f t="shared" si="52"/>
        <v>87</v>
      </c>
      <c r="H94" s="113">
        <f>INDEX(地温!$D$2:$D$366,MATCH(F94,地温!$C$2:$C$366,FALSE))</f>
        <v>19.802349999999997</v>
      </c>
      <c r="I94" s="113">
        <f t="shared" si="53"/>
        <v>1463.1635999999996</v>
      </c>
      <c r="J94" s="116">
        <f t="shared" si="35"/>
        <v>16.8179724137931</v>
      </c>
      <c r="K94" s="119">
        <f t="shared" si="36"/>
        <v>6.7903641031127698e-002</v>
      </c>
      <c r="L94" s="119">
        <f t="shared" si="37"/>
        <v>6.7017306158088532</v>
      </c>
      <c r="O94" s="115">
        <f t="shared" si="54"/>
        <v>165</v>
      </c>
      <c r="P94" s="113">
        <f t="shared" si="55"/>
        <v>87</v>
      </c>
      <c r="Q94" s="113">
        <f>INDEX(地温!$D$2:$D$366,MATCH(O94,地温!$C$2:$C$366,FALSE))</f>
        <v>19.802349999999997</v>
      </c>
      <c r="R94" s="113">
        <f t="shared" si="56"/>
        <v>1463.1635999999996</v>
      </c>
      <c r="S94" s="116">
        <f t="shared" si="38"/>
        <v>16.8179724137931</v>
      </c>
      <c r="T94" s="119" t="e">
        <f t="shared" si="39"/>
        <v>#N/A</v>
      </c>
      <c r="U94" s="119">
        <f t="shared" si="40"/>
        <v>0</v>
      </c>
      <c r="X94" s="115">
        <f t="shared" si="57"/>
        <v>165</v>
      </c>
      <c r="Y94" s="113">
        <f t="shared" si="58"/>
        <v>87</v>
      </c>
      <c r="Z94" s="113">
        <f>INDEX(地温!$D$2:$D$366,MATCH(X94,地温!$C$2:$C$366,FALSE))</f>
        <v>19.802349999999997</v>
      </c>
      <c r="AA94" s="113">
        <f t="shared" si="59"/>
        <v>1463.1635999999996</v>
      </c>
      <c r="AB94" s="116">
        <f t="shared" si="41"/>
        <v>16.8179724137931</v>
      </c>
      <c r="AC94" s="119" t="e">
        <f t="shared" si="42"/>
        <v>#N/A</v>
      </c>
      <c r="AD94" s="119">
        <f t="shared" si="43"/>
        <v>0</v>
      </c>
      <c r="AG94" s="115">
        <f t="shared" si="60"/>
        <v>165</v>
      </c>
      <c r="AH94" s="113">
        <f t="shared" si="61"/>
        <v>87</v>
      </c>
      <c r="AI94" s="113">
        <f>INDEX(地温!$D$2:$D$366,MATCH(AG94,地温!$C$2:$C$366,FALSE))</f>
        <v>19.802349999999997</v>
      </c>
      <c r="AJ94" s="113">
        <f t="shared" si="62"/>
        <v>1463.1635999999996</v>
      </c>
      <c r="AK94" s="116">
        <f t="shared" si="44"/>
        <v>16.8179724137931</v>
      </c>
      <c r="AL94" s="119" t="e">
        <f t="shared" si="45"/>
        <v>#N/A</v>
      </c>
      <c r="AM94" s="119">
        <f t="shared" si="46"/>
        <v>0</v>
      </c>
      <c r="AP94" s="115">
        <f t="shared" si="63"/>
        <v>165</v>
      </c>
      <c r="AQ94" s="113">
        <f t="shared" si="64"/>
        <v>87</v>
      </c>
      <c r="AR94" s="113">
        <f>INDEX(地温!$D$2:$D$366,MATCH(AP94,地温!$C$2:$C$366,FALSE))</f>
        <v>19.802349999999997</v>
      </c>
      <c r="AS94" s="113">
        <f t="shared" si="65"/>
        <v>1463.1635999999996</v>
      </c>
      <c r="AT94" s="116">
        <f t="shared" si="47"/>
        <v>16.8179724137931</v>
      </c>
      <c r="AU94" s="119" t="e">
        <f t="shared" si="48"/>
        <v>#N/A</v>
      </c>
      <c r="AV94" s="119">
        <f t="shared" si="49"/>
        <v>0</v>
      </c>
    </row>
    <row r="95" spans="1:48">
      <c r="A95" s="115">
        <f t="shared" si="50"/>
        <v>166</v>
      </c>
      <c r="B95" s="113">
        <f t="shared" si="33"/>
        <v>88</v>
      </c>
      <c r="C95" s="119">
        <f t="shared" si="34"/>
        <v>6.7031161114027684</v>
      </c>
      <c r="F95" s="115">
        <f t="shared" si="51"/>
        <v>166</v>
      </c>
      <c r="G95" s="113">
        <f t="shared" si="52"/>
        <v>88</v>
      </c>
      <c r="H95" s="113">
        <f>INDEX(地温!$D$2:$D$366,MATCH(F95,地温!$C$2:$C$366,FALSE))</f>
        <v>21.182650000000002</v>
      </c>
      <c r="I95" s="113">
        <f t="shared" si="53"/>
        <v>1484.3462499999996</v>
      </c>
      <c r="J95" s="116">
        <f t="shared" si="35"/>
        <v>16.867571022727269</v>
      </c>
      <c r="K95" s="119">
        <f t="shared" si="36"/>
        <v>6.8028222769832697e-002</v>
      </c>
      <c r="L95" s="119">
        <f t="shared" si="37"/>
        <v>6.7031161114027684</v>
      </c>
      <c r="O95" s="115">
        <f t="shared" si="54"/>
        <v>166</v>
      </c>
      <c r="P95" s="113">
        <f t="shared" si="55"/>
        <v>88</v>
      </c>
      <c r="Q95" s="113">
        <f>INDEX(地温!$D$2:$D$366,MATCH(O95,地温!$C$2:$C$366,FALSE))</f>
        <v>21.182650000000002</v>
      </c>
      <c r="R95" s="113">
        <f t="shared" si="56"/>
        <v>1484.3462499999996</v>
      </c>
      <c r="S95" s="116">
        <f t="shared" si="38"/>
        <v>16.867571022727269</v>
      </c>
      <c r="T95" s="119" t="e">
        <f t="shared" si="39"/>
        <v>#N/A</v>
      </c>
      <c r="U95" s="119">
        <f t="shared" si="40"/>
        <v>0</v>
      </c>
      <c r="X95" s="115">
        <f t="shared" si="57"/>
        <v>166</v>
      </c>
      <c r="Y95" s="113">
        <f t="shared" si="58"/>
        <v>88</v>
      </c>
      <c r="Z95" s="113">
        <f>INDEX(地温!$D$2:$D$366,MATCH(X95,地温!$C$2:$C$366,FALSE))</f>
        <v>21.182650000000002</v>
      </c>
      <c r="AA95" s="113">
        <f t="shared" si="59"/>
        <v>1484.3462499999996</v>
      </c>
      <c r="AB95" s="116">
        <f t="shared" si="41"/>
        <v>16.867571022727269</v>
      </c>
      <c r="AC95" s="119" t="e">
        <f t="shared" si="42"/>
        <v>#N/A</v>
      </c>
      <c r="AD95" s="119">
        <f t="shared" si="43"/>
        <v>0</v>
      </c>
      <c r="AG95" s="115">
        <f t="shared" si="60"/>
        <v>166</v>
      </c>
      <c r="AH95" s="113">
        <f t="shared" si="61"/>
        <v>88</v>
      </c>
      <c r="AI95" s="113">
        <f>INDEX(地温!$D$2:$D$366,MATCH(AG95,地温!$C$2:$C$366,FALSE))</f>
        <v>21.182650000000002</v>
      </c>
      <c r="AJ95" s="113">
        <f t="shared" si="62"/>
        <v>1484.3462499999996</v>
      </c>
      <c r="AK95" s="116">
        <f t="shared" si="44"/>
        <v>16.867571022727269</v>
      </c>
      <c r="AL95" s="119" t="e">
        <f t="shared" si="45"/>
        <v>#N/A</v>
      </c>
      <c r="AM95" s="119">
        <f t="shared" si="46"/>
        <v>0</v>
      </c>
      <c r="AP95" s="115">
        <f t="shared" si="63"/>
        <v>166</v>
      </c>
      <c r="AQ95" s="113">
        <f t="shared" si="64"/>
        <v>88</v>
      </c>
      <c r="AR95" s="113">
        <f>INDEX(地温!$D$2:$D$366,MATCH(AP95,地温!$C$2:$C$366,FALSE))</f>
        <v>21.182650000000002</v>
      </c>
      <c r="AS95" s="113">
        <f t="shared" si="65"/>
        <v>1484.3462499999996</v>
      </c>
      <c r="AT95" s="116">
        <f t="shared" si="47"/>
        <v>16.867571022727269</v>
      </c>
      <c r="AU95" s="119" t="e">
        <f t="shared" si="48"/>
        <v>#N/A</v>
      </c>
      <c r="AV95" s="119">
        <f t="shared" si="49"/>
        <v>0</v>
      </c>
    </row>
    <row r="96" spans="1:48">
      <c r="A96" s="115">
        <f t="shared" si="50"/>
        <v>167</v>
      </c>
      <c r="B96" s="113">
        <f t="shared" si="33"/>
        <v>89</v>
      </c>
      <c r="C96" s="119">
        <f t="shared" si="34"/>
        <v>6.7044112784015004</v>
      </c>
      <c r="F96" s="115">
        <f t="shared" si="51"/>
        <v>167</v>
      </c>
      <c r="G96" s="113">
        <f t="shared" si="52"/>
        <v>89</v>
      </c>
      <c r="H96" s="113">
        <f>INDEX(地温!$D$2:$D$366,MATCH(F96,地温!$C$2:$C$366,FALSE))</f>
        <v>21.5518</v>
      </c>
      <c r="I96" s="113">
        <f t="shared" si="53"/>
        <v>1505.8980499999996</v>
      </c>
      <c r="J96" s="116">
        <f t="shared" si="35"/>
        <v>16.920202808988758</v>
      </c>
      <c r="K96" s="119">
        <f t="shared" si="36"/>
        <v>6.8160626462797233e-002</v>
      </c>
      <c r="L96" s="119">
        <f t="shared" si="37"/>
        <v>6.7044112784015004</v>
      </c>
      <c r="O96" s="115">
        <f t="shared" si="54"/>
        <v>167</v>
      </c>
      <c r="P96" s="113">
        <f t="shared" si="55"/>
        <v>89</v>
      </c>
      <c r="Q96" s="113">
        <f>INDEX(地温!$D$2:$D$366,MATCH(O96,地温!$C$2:$C$366,FALSE))</f>
        <v>21.5518</v>
      </c>
      <c r="R96" s="113">
        <f t="shared" si="56"/>
        <v>1505.8980499999996</v>
      </c>
      <c r="S96" s="116">
        <f t="shared" si="38"/>
        <v>16.920202808988758</v>
      </c>
      <c r="T96" s="119" t="e">
        <f t="shared" si="39"/>
        <v>#N/A</v>
      </c>
      <c r="U96" s="119">
        <f t="shared" si="40"/>
        <v>0</v>
      </c>
      <c r="X96" s="115">
        <f t="shared" si="57"/>
        <v>167</v>
      </c>
      <c r="Y96" s="113">
        <f t="shared" si="58"/>
        <v>89</v>
      </c>
      <c r="Z96" s="113">
        <f>INDEX(地温!$D$2:$D$366,MATCH(X96,地温!$C$2:$C$366,FALSE))</f>
        <v>21.5518</v>
      </c>
      <c r="AA96" s="113">
        <f t="shared" si="59"/>
        <v>1505.8980499999996</v>
      </c>
      <c r="AB96" s="116">
        <f t="shared" si="41"/>
        <v>16.920202808988758</v>
      </c>
      <c r="AC96" s="119" t="e">
        <f t="shared" si="42"/>
        <v>#N/A</v>
      </c>
      <c r="AD96" s="119">
        <f t="shared" si="43"/>
        <v>0</v>
      </c>
      <c r="AG96" s="115">
        <f t="shared" si="60"/>
        <v>167</v>
      </c>
      <c r="AH96" s="113">
        <f t="shared" si="61"/>
        <v>89</v>
      </c>
      <c r="AI96" s="113">
        <f>INDEX(地温!$D$2:$D$366,MATCH(AG96,地温!$C$2:$C$366,FALSE))</f>
        <v>21.5518</v>
      </c>
      <c r="AJ96" s="113">
        <f t="shared" si="62"/>
        <v>1505.8980499999996</v>
      </c>
      <c r="AK96" s="116">
        <f t="shared" si="44"/>
        <v>16.920202808988758</v>
      </c>
      <c r="AL96" s="119" t="e">
        <f t="shared" si="45"/>
        <v>#N/A</v>
      </c>
      <c r="AM96" s="119">
        <f t="shared" si="46"/>
        <v>0</v>
      </c>
      <c r="AP96" s="115">
        <f t="shared" si="63"/>
        <v>167</v>
      </c>
      <c r="AQ96" s="113">
        <f t="shared" si="64"/>
        <v>89</v>
      </c>
      <c r="AR96" s="113">
        <f>INDEX(地温!$D$2:$D$366,MATCH(AP96,地温!$C$2:$C$366,FALSE))</f>
        <v>21.5518</v>
      </c>
      <c r="AS96" s="113">
        <f t="shared" si="65"/>
        <v>1505.8980499999996</v>
      </c>
      <c r="AT96" s="116">
        <f t="shared" si="47"/>
        <v>16.920202808988758</v>
      </c>
      <c r="AU96" s="119" t="e">
        <f t="shared" si="48"/>
        <v>#N/A</v>
      </c>
      <c r="AV96" s="119">
        <f t="shared" si="49"/>
        <v>0</v>
      </c>
    </row>
    <row r="97" spans="1:48">
      <c r="A97" s="115">
        <f t="shared" si="50"/>
        <v>168</v>
      </c>
      <c r="B97" s="113">
        <f t="shared" si="33"/>
        <v>90</v>
      </c>
      <c r="C97" s="119">
        <f t="shared" si="34"/>
        <v>6.7056265659834633</v>
      </c>
      <c r="F97" s="115">
        <f t="shared" si="51"/>
        <v>168</v>
      </c>
      <c r="G97" s="113">
        <f t="shared" si="52"/>
        <v>90</v>
      </c>
      <c r="H97" s="113">
        <f>INDEX(地温!$D$2:$D$366,MATCH(F97,地温!$C$2:$C$366,FALSE))</f>
        <v>22.08145</v>
      </c>
      <c r="I97" s="113">
        <f t="shared" si="53"/>
        <v>1527.9794999999995</v>
      </c>
      <c r="J97" s="116">
        <f t="shared" si="35"/>
        <v>16.977549999999994</v>
      </c>
      <c r="K97" s="119">
        <f t="shared" si="36"/>
        <v>6.8305131008311426e-002</v>
      </c>
      <c r="L97" s="119">
        <f t="shared" si="37"/>
        <v>6.7056265659834633</v>
      </c>
      <c r="O97" s="115">
        <f t="shared" si="54"/>
        <v>168</v>
      </c>
      <c r="P97" s="113">
        <f t="shared" si="55"/>
        <v>90</v>
      </c>
      <c r="Q97" s="113">
        <f>INDEX(地温!$D$2:$D$366,MATCH(O97,地温!$C$2:$C$366,FALSE))</f>
        <v>22.08145</v>
      </c>
      <c r="R97" s="113">
        <f t="shared" si="56"/>
        <v>1527.9794999999995</v>
      </c>
      <c r="S97" s="116">
        <f t="shared" si="38"/>
        <v>16.977549999999994</v>
      </c>
      <c r="T97" s="119" t="e">
        <f t="shared" si="39"/>
        <v>#N/A</v>
      </c>
      <c r="U97" s="119">
        <f t="shared" si="40"/>
        <v>0</v>
      </c>
      <c r="X97" s="115">
        <f t="shared" si="57"/>
        <v>168</v>
      </c>
      <c r="Y97" s="113">
        <f t="shared" si="58"/>
        <v>90</v>
      </c>
      <c r="Z97" s="113">
        <f>INDEX(地温!$D$2:$D$366,MATCH(X97,地温!$C$2:$C$366,FALSE))</f>
        <v>22.08145</v>
      </c>
      <c r="AA97" s="113">
        <f t="shared" si="59"/>
        <v>1527.9794999999995</v>
      </c>
      <c r="AB97" s="116">
        <f t="shared" si="41"/>
        <v>16.977549999999994</v>
      </c>
      <c r="AC97" s="119" t="e">
        <f t="shared" si="42"/>
        <v>#N/A</v>
      </c>
      <c r="AD97" s="119">
        <f t="shared" si="43"/>
        <v>0</v>
      </c>
      <c r="AG97" s="115">
        <f t="shared" si="60"/>
        <v>168</v>
      </c>
      <c r="AH97" s="113">
        <f t="shared" si="61"/>
        <v>90</v>
      </c>
      <c r="AI97" s="113">
        <f>INDEX(地温!$D$2:$D$366,MATCH(AG97,地温!$C$2:$C$366,FALSE))</f>
        <v>22.08145</v>
      </c>
      <c r="AJ97" s="113">
        <f t="shared" si="62"/>
        <v>1527.9794999999995</v>
      </c>
      <c r="AK97" s="116">
        <f t="shared" si="44"/>
        <v>16.977549999999994</v>
      </c>
      <c r="AL97" s="119" t="e">
        <f t="shared" si="45"/>
        <v>#N/A</v>
      </c>
      <c r="AM97" s="119">
        <f t="shared" si="46"/>
        <v>0</v>
      </c>
      <c r="AP97" s="115">
        <f t="shared" si="63"/>
        <v>168</v>
      </c>
      <c r="AQ97" s="113">
        <f t="shared" si="64"/>
        <v>90</v>
      </c>
      <c r="AR97" s="113">
        <f>INDEX(地温!$D$2:$D$366,MATCH(AP97,地温!$C$2:$C$366,FALSE))</f>
        <v>22.08145</v>
      </c>
      <c r="AS97" s="113">
        <f t="shared" si="65"/>
        <v>1527.9794999999995</v>
      </c>
      <c r="AT97" s="116">
        <f t="shared" si="47"/>
        <v>16.977549999999994</v>
      </c>
      <c r="AU97" s="119" t="e">
        <f t="shared" si="48"/>
        <v>#N/A</v>
      </c>
      <c r="AV97" s="119">
        <f t="shared" si="49"/>
        <v>0</v>
      </c>
    </row>
    <row r="98" spans="1:48">
      <c r="A98" s="115">
        <f t="shared" si="50"/>
        <v>169</v>
      </c>
      <c r="B98" s="113">
        <f t="shared" si="33"/>
        <v>91</v>
      </c>
      <c r="C98" s="119">
        <f t="shared" si="34"/>
        <v>6.7067312721822177</v>
      </c>
      <c r="F98" s="115">
        <f t="shared" si="51"/>
        <v>169</v>
      </c>
      <c r="G98" s="113">
        <f t="shared" si="52"/>
        <v>91</v>
      </c>
      <c r="H98" s="113">
        <f>INDEX(地温!$D$2:$D$366,MATCH(F98,地温!$C$2:$C$366,FALSE))</f>
        <v>21.599950000000003</v>
      </c>
      <c r="I98" s="113">
        <f t="shared" si="53"/>
        <v>1549.5794499999995</v>
      </c>
      <c r="J98" s="116">
        <f t="shared" si="35"/>
        <v>17.0283456043956</v>
      </c>
      <c r="K98" s="119">
        <f t="shared" si="36"/>
        <v>6.8433334712232147e-002</v>
      </c>
      <c r="L98" s="119">
        <f t="shared" si="37"/>
        <v>6.7067312721822177</v>
      </c>
      <c r="O98" s="115">
        <f t="shared" si="54"/>
        <v>169</v>
      </c>
      <c r="P98" s="113">
        <f t="shared" si="55"/>
        <v>91</v>
      </c>
      <c r="Q98" s="113">
        <f>INDEX(地温!$D$2:$D$366,MATCH(O98,地温!$C$2:$C$366,FALSE))</f>
        <v>21.599950000000003</v>
      </c>
      <c r="R98" s="113">
        <f t="shared" si="56"/>
        <v>1549.5794499999995</v>
      </c>
      <c r="S98" s="116">
        <f t="shared" si="38"/>
        <v>17.0283456043956</v>
      </c>
      <c r="T98" s="119" t="e">
        <f t="shared" si="39"/>
        <v>#N/A</v>
      </c>
      <c r="U98" s="119">
        <f t="shared" si="40"/>
        <v>0</v>
      </c>
      <c r="X98" s="115">
        <f t="shared" si="57"/>
        <v>169</v>
      </c>
      <c r="Y98" s="113">
        <f t="shared" si="58"/>
        <v>91</v>
      </c>
      <c r="Z98" s="113">
        <f>INDEX(地温!$D$2:$D$366,MATCH(X98,地温!$C$2:$C$366,FALSE))</f>
        <v>21.599950000000003</v>
      </c>
      <c r="AA98" s="113">
        <f t="shared" si="59"/>
        <v>1549.5794499999995</v>
      </c>
      <c r="AB98" s="116">
        <f t="shared" si="41"/>
        <v>17.0283456043956</v>
      </c>
      <c r="AC98" s="119" t="e">
        <f t="shared" si="42"/>
        <v>#N/A</v>
      </c>
      <c r="AD98" s="119">
        <f t="shared" si="43"/>
        <v>0</v>
      </c>
      <c r="AG98" s="115">
        <f t="shared" si="60"/>
        <v>169</v>
      </c>
      <c r="AH98" s="113">
        <f t="shared" si="61"/>
        <v>91</v>
      </c>
      <c r="AI98" s="113">
        <f>INDEX(地温!$D$2:$D$366,MATCH(AG98,地温!$C$2:$C$366,FALSE))</f>
        <v>21.599950000000003</v>
      </c>
      <c r="AJ98" s="113">
        <f t="shared" si="62"/>
        <v>1549.5794499999995</v>
      </c>
      <c r="AK98" s="116">
        <f t="shared" si="44"/>
        <v>17.0283456043956</v>
      </c>
      <c r="AL98" s="119" t="e">
        <f t="shared" si="45"/>
        <v>#N/A</v>
      </c>
      <c r="AM98" s="119">
        <f t="shared" si="46"/>
        <v>0</v>
      </c>
      <c r="AP98" s="115">
        <f t="shared" si="63"/>
        <v>169</v>
      </c>
      <c r="AQ98" s="113">
        <f t="shared" si="64"/>
        <v>91</v>
      </c>
      <c r="AR98" s="113">
        <f>INDEX(地温!$D$2:$D$366,MATCH(AP98,地温!$C$2:$C$366,FALSE))</f>
        <v>21.599950000000003</v>
      </c>
      <c r="AS98" s="113">
        <f t="shared" si="65"/>
        <v>1549.5794499999995</v>
      </c>
      <c r="AT98" s="116">
        <f t="shared" si="47"/>
        <v>17.0283456043956</v>
      </c>
      <c r="AU98" s="119" t="e">
        <f t="shared" si="48"/>
        <v>#N/A</v>
      </c>
      <c r="AV98" s="119">
        <f t="shared" si="49"/>
        <v>0</v>
      </c>
    </row>
    <row r="99" spans="1:48">
      <c r="A99" s="115">
        <f t="shared" si="50"/>
        <v>170</v>
      </c>
      <c r="B99" s="113">
        <f t="shared" si="33"/>
        <v>92</v>
      </c>
      <c r="C99" s="119">
        <f t="shared" si="34"/>
        <v>6.7077229120154014</v>
      </c>
      <c r="F99" s="115">
        <f t="shared" si="51"/>
        <v>170</v>
      </c>
      <c r="G99" s="113">
        <f t="shared" si="52"/>
        <v>92</v>
      </c>
      <c r="H99" s="113">
        <f>INDEX(地温!$D$2:$D$366,MATCH(F99,地温!$C$2:$C$366,FALSE))</f>
        <v>20.685099999999998</v>
      </c>
      <c r="I99" s="113">
        <f t="shared" si="53"/>
        <v>1570.2645499999994</v>
      </c>
      <c r="J99" s="116">
        <f t="shared" si="35"/>
        <v>17.068092934782602</v>
      </c>
      <c r="K99" s="119">
        <f t="shared" si="36"/>
        <v>6.8533789931780553e-002</v>
      </c>
      <c r="L99" s="119">
        <f t="shared" si="37"/>
        <v>6.7077229120154014</v>
      </c>
      <c r="O99" s="115">
        <f t="shared" si="54"/>
        <v>170</v>
      </c>
      <c r="P99" s="113">
        <f t="shared" si="55"/>
        <v>92</v>
      </c>
      <c r="Q99" s="113">
        <f>INDEX(地温!$D$2:$D$366,MATCH(O99,地温!$C$2:$C$366,FALSE))</f>
        <v>20.685099999999998</v>
      </c>
      <c r="R99" s="113">
        <f t="shared" si="56"/>
        <v>1570.2645499999994</v>
      </c>
      <c r="S99" s="116">
        <f t="shared" si="38"/>
        <v>17.068092934782602</v>
      </c>
      <c r="T99" s="119" t="e">
        <f t="shared" si="39"/>
        <v>#N/A</v>
      </c>
      <c r="U99" s="119">
        <f t="shared" si="40"/>
        <v>0</v>
      </c>
      <c r="X99" s="115">
        <f t="shared" si="57"/>
        <v>170</v>
      </c>
      <c r="Y99" s="113">
        <f t="shared" si="58"/>
        <v>92</v>
      </c>
      <c r="Z99" s="113">
        <f>INDEX(地温!$D$2:$D$366,MATCH(X99,地温!$C$2:$C$366,FALSE))</f>
        <v>20.685099999999998</v>
      </c>
      <c r="AA99" s="113">
        <f t="shared" si="59"/>
        <v>1570.2645499999994</v>
      </c>
      <c r="AB99" s="116">
        <f t="shared" si="41"/>
        <v>17.068092934782602</v>
      </c>
      <c r="AC99" s="119" t="e">
        <f t="shared" si="42"/>
        <v>#N/A</v>
      </c>
      <c r="AD99" s="119">
        <f t="shared" si="43"/>
        <v>0</v>
      </c>
      <c r="AG99" s="115">
        <f t="shared" si="60"/>
        <v>170</v>
      </c>
      <c r="AH99" s="113">
        <f t="shared" si="61"/>
        <v>92</v>
      </c>
      <c r="AI99" s="113">
        <f>INDEX(地温!$D$2:$D$366,MATCH(AG99,地温!$C$2:$C$366,FALSE))</f>
        <v>20.685099999999998</v>
      </c>
      <c r="AJ99" s="113">
        <f t="shared" si="62"/>
        <v>1570.2645499999994</v>
      </c>
      <c r="AK99" s="116">
        <f t="shared" si="44"/>
        <v>17.068092934782602</v>
      </c>
      <c r="AL99" s="119" t="e">
        <f t="shared" si="45"/>
        <v>#N/A</v>
      </c>
      <c r="AM99" s="119">
        <f t="shared" si="46"/>
        <v>0</v>
      </c>
      <c r="AP99" s="115">
        <f t="shared" si="63"/>
        <v>170</v>
      </c>
      <c r="AQ99" s="113">
        <f t="shared" si="64"/>
        <v>92</v>
      </c>
      <c r="AR99" s="113">
        <f>INDEX(地温!$D$2:$D$366,MATCH(AP99,地温!$C$2:$C$366,FALSE))</f>
        <v>20.685099999999998</v>
      </c>
      <c r="AS99" s="113">
        <f t="shared" si="65"/>
        <v>1570.2645499999994</v>
      </c>
      <c r="AT99" s="116">
        <f t="shared" si="47"/>
        <v>17.068092934782602</v>
      </c>
      <c r="AU99" s="119" t="e">
        <f t="shared" si="48"/>
        <v>#N/A</v>
      </c>
      <c r="AV99" s="119">
        <f t="shared" si="49"/>
        <v>0</v>
      </c>
    </row>
    <row r="100" spans="1:48">
      <c r="A100" s="115">
        <f t="shared" si="50"/>
        <v>171</v>
      </c>
      <c r="B100" s="113">
        <f t="shared" si="33"/>
        <v>93</v>
      </c>
      <c r="C100" s="119">
        <f t="shared" si="34"/>
        <v>6.7086663878442936</v>
      </c>
      <c r="F100" s="115">
        <f t="shared" si="51"/>
        <v>171</v>
      </c>
      <c r="G100" s="113">
        <f t="shared" si="52"/>
        <v>93</v>
      </c>
      <c r="H100" s="113">
        <f>INDEX(地温!$D$2:$D$366,MATCH(F100,地温!$C$2:$C$366,FALSE))</f>
        <v>21.5839</v>
      </c>
      <c r="I100" s="113">
        <f t="shared" si="53"/>
        <v>1591.8484499999995</v>
      </c>
      <c r="J100" s="116">
        <f t="shared" si="35"/>
        <v>17.116649999999996</v>
      </c>
      <c r="K100" s="119">
        <f t="shared" si="36"/>
        <v>6.8656673074168631e-002</v>
      </c>
      <c r="L100" s="119">
        <f t="shared" si="37"/>
        <v>6.7086663878442936</v>
      </c>
      <c r="O100" s="115">
        <f t="shared" si="54"/>
        <v>171</v>
      </c>
      <c r="P100" s="113">
        <f t="shared" si="55"/>
        <v>93</v>
      </c>
      <c r="Q100" s="113">
        <f>INDEX(地温!$D$2:$D$366,MATCH(O100,地温!$C$2:$C$366,FALSE))</f>
        <v>21.5839</v>
      </c>
      <c r="R100" s="113">
        <f t="shared" si="56"/>
        <v>1591.8484499999995</v>
      </c>
      <c r="S100" s="116">
        <f t="shared" si="38"/>
        <v>17.116649999999996</v>
      </c>
      <c r="T100" s="119" t="e">
        <f t="shared" si="39"/>
        <v>#N/A</v>
      </c>
      <c r="U100" s="119">
        <f t="shared" si="40"/>
        <v>0</v>
      </c>
      <c r="X100" s="115">
        <f t="shared" si="57"/>
        <v>171</v>
      </c>
      <c r="Y100" s="113">
        <f t="shared" si="58"/>
        <v>93</v>
      </c>
      <c r="Z100" s="113">
        <f>INDEX(地温!$D$2:$D$366,MATCH(X100,地温!$C$2:$C$366,FALSE))</f>
        <v>21.5839</v>
      </c>
      <c r="AA100" s="113">
        <f t="shared" si="59"/>
        <v>1591.8484499999995</v>
      </c>
      <c r="AB100" s="116">
        <f t="shared" si="41"/>
        <v>17.116649999999996</v>
      </c>
      <c r="AC100" s="119" t="e">
        <f t="shared" si="42"/>
        <v>#N/A</v>
      </c>
      <c r="AD100" s="119">
        <f t="shared" si="43"/>
        <v>0</v>
      </c>
      <c r="AG100" s="115">
        <f t="shared" si="60"/>
        <v>171</v>
      </c>
      <c r="AH100" s="113">
        <f t="shared" si="61"/>
        <v>93</v>
      </c>
      <c r="AI100" s="113">
        <f>INDEX(地温!$D$2:$D$366,MATCH(AG100,地温!$C$2:$C$366,FALSE))</f>
        <v>21.5839</v>
      </c>
      <c r="AJ100" s="113">
        <f t="shared" si="62"/>
        <v>1591.8484499999995</v>
      </c>
      <c r="AK100" s="116">
        <f t="shared" si="44"/>
        <v>17.116649999999996</v>
      </c>
      <c r="AL100" s="119" t="e">
        <f t="shared" si="45"/>
        <v>#N/A</v>
      </c>
      <c r="AM100" s="119">
        <f t="shared" si="46"/>
        <v>0</v>
      </c>
      <c r="AP100" s="115">
        <f t="shared" si="63"/>
        <v>171</v>
      </c>
      <c r="AQ100" s="113">
        <f t="shared" si="64"/>
        <v>93</v>
      </c>
      <c r="AR100" s="113">
        <f>INDEX(地温!$D$2:$D$366,MATCH(AP100,地温!$C$2:$C$366,FALSE))</f>
        <v>21.5839</v>
      </c>
      <c r="AS100" s="113">
        <f t="shared" si="65"/>
        <v>1591.8484499999995</v>
      </c>
      <c r="AT100" s="116">
        <f t="shared" si="47"/>
        <v>17.116649999999996</v>
      </c>
      <c r="AU100" s="119" t="e">
        <f t="shared" si="48"/>
        <v>#N/A</v>
      </c>
      <c r="AV100" s="119">
        <f t="shared" si="49"/>
        <v>0</v>
      </c>
    </row>
    <row r="101" spans="1:48">
      <c r="A101" s="115">
        <f t="shared" si="50"/>
        <v>172</v>
      </c>
      <c r="B101" s="113">
        <f t="shared" si="33"/>
        <v>94</v>
      </c>
      <c r="C101" s="119">
        <f t="shared" si="34"/>
        <v>6.7095294351203805</v>
      </c>
      <c r="F101" s="115">
        <f t="shared" si="51"/>
        <v>172</v>
      </c>
      <c r="G101" s="113">
        <f t="shared" si="52"/>
        <v>94</v>
      </c>
      <c r="H101" s="113">
        <f>INDEX(地温!$D$2:$D$366,MATCH(F101,地温!$C$2:$C$366,FALSE))</f>
        <v>21.278950000000002</v>
      </c>
      <c r="I101" s="113">
        <f t="shared" si="53"/>
        <v>1613.1273999999994</v>
      </c>
      <c r="J101" s="116">
        <f t="shared" si="35"/>
        <v>17.160929787234036</v>
      </c>
      <c r="K101" s="119">
        <f t="shared" si="36"/>
        <v>6.8768887849808322e-002</v>
      </c>
      <c r="L101" s="119">
        <f t="shared" si="37"/>
        <v>6.7095294351203805</v>
      </c>
      <c r="O101" s="115">
        <f t="shared" si="54"/>
        <v>172</v>
      </c>
      <c r="P101" s="113">
        <f t="shared" si="55"/>
        <v>94</v>
      </c>
      <c r="Q101" s="113">
        <f>INDEX(地温!$D$2:$D$366,MATCH(O101,地温!$C$2:$C$366,FALSE))</f>
        <v>21.278950000000002</v>
      </c>
      <c r="R101" s="113">
        <f t="shared" si="56"/>
        <v>1613.1273999999994</v>
      </c>
      <c r="S101" s="116">
        <f t="shared" si="38"/>
        <v>17.160929787234036</v>
      </c>
      <c r="T101" s="119" t="e">
        <f t="shared" si="39"/>
        <v>#N/A</v>
      </c>
      <c r="U101" s="119">
        <f t="shared" si="40"/>
        <v>0</v>
      </c>
      <c r="X101" s="115">
        <f t="shared" si="57"/>
        <v>172</v>
      </c>
      <c r="Y101" s="113">
        <f t="shared" si="58"/>
        <v>94</v>
      </c>
      <c r="Z101" s="113">
        <f>INDEX(地温!$D$2:$D$366,MATCH(X101,地温!$C$2:$C$366,FALSE))</f>
        <v>21.278950000000002</v>
      </c>
      <c r="AA101" s="113">
        <f t="shared" si="59"/>
        <v>1613.1273999999994</v>
      </c>
      <c r="AB101" s="116">
        <f t="shared" si="41"/>
        <v>17.160929787234036</v>
      </c>
      <c r="AC101" s="119" t="e">
        <f t="shared" si="42"/>
        <v>#N/A</v>
      </c>
      <c r="AD101" s="119">
        <f t="shared" si="43"/>
        <v>0</v>
      </c>
      <c r="AG101" s="115">
        <f t="shared" si="60"/>
        <v>172</v>
      </c>
      <c r="AH101" s="113">
        <f t="shared" si="61"/>
        <v>94</v>
      </c>
      <c r="AI101" s="113">
        <f>INDEX(地温!$D$2:$D$366,MATCH(AG101,地温!$C$2:$C$366,FALSE))</f>
        <v>21.278950000000002</v>
      </c>
      <c r="AJ101" s="113">
        <f t="shared" si="62"/>
        <v>1613.1273999999994</v>
      </c>
      <c r="AK101" s="116">
        <f t="shared" si="44"/>
        <v>17.160929787234036</v>
      </c>
      <c r="AL101" s="119" t="e">
        <f t="shared" si="45"/>
        <v>#N/A</v>
      </c>
      <c r="AM101" s="119">
        <f t="shared" si="46"/>
        <v>0</v>
      </c>
      <c r="AP101" s="115">
        <f t="shared" si="63"/>
        <v>172</v>
      </c>
      <c r="AQ101" s="113">
        <f t="shared" si="64"/>
        <v>94</v>
      </c>
      <c r="AR101" s="113">
        <f>INDEX(地温!$D$2:$D$366,MATCH(AP101,地温!$C$2:$C$366,FALSE))</f>
        <v>21.278950000000002</v>
      </c>
      <c r="AS101" s="113">
        <f t="shared" si="65"/>
        <v>1613.1273999999994</v>
      </c>
      <c r="AT101" s="116">
        <f t="shared" si="47"/>
        <v>17.160929787234036</v>
      </c>
      <c r="AU101" s="119" t="e">
        <f t="shared" si="48"/>
        <v>#N/A</v>
      </c>
      <c r="AV101" s="119">
        <f t="shared" si="49"/>
        <v>0</v>
      </c>
    </row>
    <row r="102" spans="1:48">
      <c r="A102" s="115">
        <f t="shared" si="50"/>
        <v>173</v>
      </c>
      <c r="B102" s="113">
        <f t="shared" si="33"/>
        <v>95</v>
      </c>
      <c r="C102" s="119">
        <f t="shared" si="34"/>
        <v>6.710309140471427</v>
      </c>
      <c r="F102" s="115">
        <f t="shared" si="51"/>
        <v>173</v>
      </c>
      <c r="G102" s="113">
        <f t="shared" si="52"/>
        <v>95</v>
      </c>
      <c r="H102" s="113">
        <f>INDEX(地温!$D$2:$D$366,MATCH(F102,地温!$C$2:$C$366,FALSE))</f>
        <v>20.556699999999999</v>
      </c>
      <c r="I102" s="113">
        <f t="shared" si="53"/>
        <v>1633.6840999999995</v>
      </c>
      <c r="J102" s="116">
        <f t="shared" si="35"/>
        <v>17.196674736842098</v>
      </c>
      <c r="K102" s="119">
        <f t="shared" si="36"/>
        <v>6.885958219904445e-002</v>
      </c>
      <c r="L102" s="119">
        <f t="shared" si="37"/>
        <v>6.710309140471427</v>
      </c>
      <c r="O102" s="115">
        <f t="shared" si="54"/>
        <v>173</v>
      </c>
      <c r="P102" s="113">
        <f t="shared" si="55"/>
        <v>95</v>
      </c>
      <c r="Q102" s="113">
        <f>INDEX(地温!$D$2:$D$366,MATCH(O102,地温!$C$2:$C$366,FALSE))</f>
        <v>20.556699999999999</v>
      </c>
      <c r="R102" s="113">
        <f t="shared" si="56"/>
        <v>1633.6840999999995</v>
      </c>
      <c r="S102" s="116">
        <f t="shared" si="38"/>
        <v>17.196674736842098</v>
      </c>
      <c r="T102" s="119" t="e">
        <f t="shared" si="39"/>
        <v>#N/A</v>
      </c>
      <c r="U102" s="119">
        <f t="shared" si="40"/>
        <v>0</v>
      </c>
      <c r="X102" s="115">
        <f t="shared" si="57"/>
        <v>173</v>
      </c>
      <c r="Y102" s="113">
        <f t="shared" si="58"/>
        <v>95</v>
      </c>
      <c r="Z102" s="113">
        <f>INDEX(地温!$D$2:$D$366,MATCH(X102,地温!$C$2:$C$366,FALSE))</f>
        <v>20.556699999999999</v>
      </c>
      <c r="AA102" s="113">
        <f t="shared" si="59"/>
        <v>1633.6840999999995</v>
      </c>
      <c r="AB102" s="116">
        <f t="shared" si="41"/>
        <v>17.196674736842098</v>
      </c>
      <c r="AC102" s="119" t="e">
        <f t="shared" si="42"/>
        <v>#N/A</v>
      </c>
      <c r="AD102" s="119">
        <f t="shared" si="43"/>
        <v>0</v>
      </c>
      <c r="AG102" s="115">
        <f t="shared" si="60"/>
        <v>173</v>
      </c>
      <c r="AH102" s="113">
        <f t="shared" si="61"/>
        <v>95</v>
      </c>
      <c r="AI102" s="113">
        <f>INDEX(地温!$D$2:$D$366,MATCH(AG102,地温!$C$2:$C$366,FALSE))</f>
        <v>20.556699999999999</v>
      </c>
      <c r="AJ102" s="113">
        <f t="shared" si="62"/>
        <v>1633.6840999999995</v>
      </c>
      <c r="AK102" s="116">
        <f t="shared" si="44"/>
        <v>17.196674736842098</v>
      </c>
      <c r="AL102" s="119" t="e">
        <f t="shared" si="45"/>
        <v>#N/A</v>
      </c>
      <c r="AM102" s="119">
        <f t="shared" si="46"/>
        <v>0</v>
      </c>
      <c r="AP102" s="115">
        <f t="shared" si="63"/>
        <v>173</v>
      </c>
      <c r="AQ102" s="113">
        <f t="shared" si="64"/>
        <v>95</v>
      </c>
      <c r="AR102" s="113">
        <f>INDEX(地温!$D$2:$D$366,MATCH(AP102,地温!$C$2:$C$366,FALSE))</f>
        <v>20.556699999999999</v>
      </c>
      <c r="AS102" s="113">
        <f t="shared" si="65"/>
        <v>1633.6840999999995</v>
      </c>
      <c r="AT102" s="116">
        <f t="shared" si="47"/>
        <v>17.196674736842098</v>
      </c>
      <c r="AU102" s="119" t="e">
        <f t="shared" si="48"/>
        <v>#N/A</v>
      </c>
      <c r="AV102" s="119">
        <f t="shared" si="49"/>
        <v>0</v>
      </c>
    </row>
    <row r="103" spans="1:48">
      <c r="A103" s="115">
        <f t="shared" si="50"/>
        <v>174</v>
      </c>
      <c r="B103" s="113">
        <f t="shared" si="33"/>
        <v>96</v>
      </c>
      <c r="C103" s="119">
        <f t="shared" si="34"/>
        <v>6.7110604544143984</v>
      </c>
      <c r="F103" s="115">
        <f t="shared" si="51"/>
        <v>174</v>
      </c>
      <c r="G103" s="113">
        <f t="shared" si="52"/>
        <v>96</v>
      </c>
      <c r="H103" s="113">
        <f>INDEX(地温!$D$2:$D$366,MATCH(F103,地温!$C$2:$C$366,FALSE))</f>
        <v>21.856749999999998</v>
      </c>
      <c r="I103" s="113">
        <f t="shared" si="53"/>
        <v>1655.5408499999994</v>
      </c>
      <c r="J103" s="116">
        <f t="shared" si="35"/>
        <v>17.245217187499993</v>
      </c>
      <c r="K103" s="119">
        <f t="shared" si="36"/>
        <v>6.8982902864319517e-002</v>
      </c>
      <c r="L103" s="119">
        <f t="shared" si="37"/>
        <v>6.7110604544143984</v>
      </c>
      <c r="O103" s="115">
        <f t="shared" si="54"/>
        <v>174</v>
      </c>
      <c r="P103" s="113">
        <f t="shared" si="55"/>
        <v>96</v>
      </c>
      <c r="Q103" s="113">
        <f>INDEX(地温!$D$2:$D$366,MATCH(O103,地温!$C$2:$C$366,FALSE))</f>
        <v>21.856749999999998</v>
      </c>
      <c r="R103" s="113">
        <f t="shared" si="56"/>
        <v>1655.5408499999994</v>
      </c>
      <c r="S103" s="116">
        <f t="shared" si="38"/>
        <v>17.245217187499993</v>
      </c>
      <c r="T103" s="119" t="e">
        <f t="shared" si="39"/>
        <v>#N/A</v>
      </c>
      <c r="U103" s="119">
        <f t="shared" si="40"/>
        <v>0</v>
      </c>
      <c r="X103" s="115">
        <f t="shared" si="57"/>
        <v>174</v>
      </c>
      <c r="Y103" s="113">
        <f t="shared" si="58"/>
        <v>96</v>
      </c>
      <c r="Z103" s="113">
        <f>INDEX(地温!$D$2:$D$366,MATCH(X103,地温!$C$2:$C$366,FALSE))</f>
        <v>21.856749999999998</v>
      </c>
      <c r="AA103" s="113">
        <f t="shared" si="59"/>
        <v>1655.5408499999994</v>
      </c>
      <c r="AB103" s="116">
        <f t="shared" si="41"/>
        <v>17.245217187499993</v>
      </c>
      <c r="AC103" s="119" t="e">
        <f t="shared" si="42"/>
        <v>#N/A</v>
      </c>
      <c r="AD103" s="119">
        <f t="shared" si="43"/>
        <v>0</v>
      </c>
      <c r="AG103" s="115">
        <f t="shared" si="60"/>
        <v>174</v>
      </c>
      <c r="AH103" s="113">
        <f t="shared" si="61"/>
        <v>96</v>
      </c>
      <c r="AI103" s="113">
        <f>INDEX(地温!$D$2:$D$366,MATCH(AG103,地温!$C$2:$C$366,FALSE))</f>
        <v>21.856749999999998</v>
      </c>
      <c r="AJ103" s="113">
        <f t="shared" si="62"/>
        <v>1655.5408499999994</v>
      </c>
      <c r="AK103" s="116">
        <f t="shared" si="44"/>
        <v>17.245217187499993</v>
      </c>
      <c r="AL103" s="119" t="e">
        <f t="shared" si="45"/>
        <v>#N/A</v>
      </c>
      <c r="AM103" s="119">
        <f t="shared" si="46"/>
        <v>0</v>
      </c>
      <c r="AP103" s="115">
        <f t="shared" si="63"/>
        <v>174</v>
      </c>
      <c r="AQ103" s="113">
        <f t="shared" si="64"/>
        <v>96</v>
      </c>
      <c r="AR103" s="113">
        <f>INDEX(地温!$D$2:$D$366,MATCH(AP103,地温!$C$2:$C$366,FALSE))</f>
        <v>21.856749999999998</v>
      </c>
      <c r="AS103" s="113">
        <f t="shared" si="65"/>
        <v>1655.5408499999994</v>
      </c>
      <c r="AT103" s="116">
        <f t="shared" si="47"/>
        <v>17.245217187499993</v>
      </c>
      <c r="AU103" s="119" t="e">
        <f t="shared" si="48"/>
        <v>#N/A</v>
      </c>
      <c r="AV103" s="119">
        <f t="shared" si="49"/>
        <v>0</v>
      </c>
    </row>
    <row r="104" spans="1:48">
      <c r="A104" s="115">
        <f t="shared" si="50"/>
        <v>175</v>
      </c>
      <c r="B104" s="113">
        <f t="shared" si="33"/>
        <v>97</v>
      </c>
      <c r="C104" s="119">
        <f t="shared" si="34"/>
        <v>6.7117570286312533</v>
      </c>
      <c r="F104" s="115">
        <f t="shared" si="51"/>
        <v>175</v>
      </c>
      <c r="G104" s="113">
        <f t="shared" si="52"/>
        <v>97</v>
      </c>
      <c r="H104" s="113">
        <f>INDEX(地温!$D$2:$D$366,MATCH(F104,地温!$C$2:$C$366,FALSE))</f>
        <v>22.017250000000001</v>
      </c>
      <c r="I104" s="113">
        <f t="shared" si="53"/>
        <v>1677.5580999999995</v>
      </c>
      <c r="J104" s="116">
        <f t="shared" si="35"/>
        <v>17.294413402061849</v>
      </c>
      <c r="K104" s="119">
        <f t="shared" si="36"/>
        <v>6.9108067542209314e-002</v>
      </c>
      <c r="L104" s="119">
        <f t="shared" si="37"/>
        <v>6.7117570286312533</v>
      </c>
      <c r="O104" s="115">
        <f t="shared" si="54"/>
        <v>175</v>
      </c>
      <c r="P104" s="113">
        <f t="shared" si="55"/>
        <v>97</v>
      </c>
      <c r="Q104" s="113">
        <f>INDEX(地温!$D$2:$D$366,MATCH(O104,地温!$C$2:$C$366,FALSE))</f>
        <v>22.017250000000001</v>
      </c>
      <c r="R104" s="113">
        <f t="shared" si="56"/>
        <v>1677.5580999999995</v>
      </c>
      <c r="S104" s="116">
        <f t="shared" si="38"/>
        <v>17.294413402061849</v>
      </c>
      <c r="T104" s="119" t="e">
        <f t="shared" si="39"/>
        <v>#N/A</v>
      </c>
      <c r="U104" s="119">
        <f t="shared" si="40"/>
        <v>0</v>
      </c>
      <c r="X104" s="115">
        <f t="shared" si="57"/>
        <v>175</v>
      </c>
      <c r="Y104" s="113">
        <f t="shared" si="58"/>
        <v>97</v>
      </c>
      <c r="Z104" s="113">
        <f>INDEX(地温!$D$2:$D$366,MATCH(X104,地温!$C$2:$C$366,FALSE))</f>
        <v>22.017250000000001</v>
      </c>
      <c r="AA104" s="113">
        <f t="shared" si="59"/>
        <v>1677.5580999999995</v>
      </c>
      <c r="AB104" s="116">
        <f t="shared" si="41"/>
        <v>17.294413402061849</v>
      </c>
      <c r="AC104" s="119" t="e">
        <f t="shared" si="42"/>
        <v>#N/A</v>
      </c>
      <c r="AD104" s="119">
        <f t="shared" si="43"/>
        <v>0</v>
      </c>
      <c r="AG104" s="115">
        <f t="shared" si="60"/>
        <v>175</v>
      </c>
      <c r="AH104" s="113">
        <f t="shared" si="61"/>
        <v>97</v>
      </c>
      <c r="AI104" s="113">
        <f>INDEX(地温!$D$2:$D$366,MATCH(AG104,地温!$C$2:$C$366,FALSE))</f>
        <v>22.017250000000001</v>
      </c>
      <c r="AJ104" s="113">
        <f t="shared" si="62"/>
        <v>1677.5580999999995</v>
      </c>
      <c r="AK104" s="116">
        <f t="shared" si="44"/>
        <v>17.294413402061849</v>
      </c>
      <c r="AL104" s="119" t="e">
        <f t="shared" si="45"/>
        <v>#N/A</v>
      </c>
      <c r="AM104" s="119">
        <f t="shared" si="46"/>
        <v>0</v>
      </c>
      <c r="AP104" s="115">
        <f t="shared" si="63"/>
        <v>175</v>
      </c>
      <c r="AQ104" s="113">
        <f t="shared" si="64"/>
        <v>97</v>
      </c>
      <c r="AR104" s="113">
        <f>INDEX(地温!$D$2:$D$366,MATCH(AP104,地温!$C$2:$C$366,FALSE))</f>
        <v>22.017250000000001</v>
      </c>
      <c r="AS104" s="113">
        <f t="shared" si="65"/>
        <v>1677.5580999999995</v>
      </c>
      <c r="AT104" s="116">
        <f t="shared" si="47"/>
        <v>17.294413402061849</v>
      </c>
      <c r="AU104" s="119" t="e">
        <f t="shared" si="48"/>
        <v>#N/A</v>
      </c>
      <c r="AV104" s="119">
        <f t="shared" si="49"/>
        <v>0</v>
      </c>
    </row>
    <row r="105" spans="1:48">
      <c r="A105" s="115">
        <f t="shared" si="50"/>
        <v>176</v>
      </c>
      <c r="B105" s="113">
        <f t="shared" si="33"/>
        <v>98</v>
      </c>
      <c r="C105" s="119">
        <f t="shared" si="34"/>
        <v>6.7124202732661598</v>
      </c>
      <c r="F105" s="115">
        <f t="shared" si="51"/>
        <v>176</v>
      </c>
      <c r="G105" s="113">
        <f t="shared" si="52"/>
        <v>98</v>
      </c>
      <c r="H105" s="113">
        <f>INDEX(地温!$D$2:$D$366,MATCH(F105,地温!$C$2:$C$366,FALSE))</f>
        <v>23.092599999999997</v>
      </c>
      <c r="I105" s="113">
        <f t="shared" si="53"/>
        <v>1700.6506999999995</v>
      </c>
      <c r="J105" s="116">
        <f t="shared" si="35"/>
        <v>17.353578571428567</v>
      </c>
      <c r="K105" s="119">
        <f t="shared" si="36"/>
        <v>6.9258839647524731e-002</v>
      </c>
      <c r="L105" s="119">
        <f t="shared" si="37"/>
        <v>6.7124202732661598</v>
      </c>
      <c r="O105" s="115">
        <f t="shared" si="54"/>
        <v>176</v>
      </c>
      <c r="P105" s="113">
        <f t="shared" si="55"/>
        <v>98</v>
      </c>
      <c r="Q105" s="113">
        <f>INDEX(地温!$D$2:$D$366,MATCH(O105,地温!$C$2:$C$366,FALSE))</f>
        <v>23.092599999999997</v>
      </c>
      <c r="R105" s="113">
        <f t="shared" si="56"/>
        <v>1700.6506999999995</v>
      </c>
      <c r="S105" s="116">
        <f t="shared" si="38"/>
        <v>17.353578571428567</v>
      </c>
      <c r="T105" s="119" t="e">
        <f t="shared" si="39"/>
        <v>#N/A</v>
      </c>
      <c r="U105" s="119">
        <f t="shared" si="40"/>
        <v>0</v>
      </c>
      <c r="X105" s="115">
        <f t="shared" si="57"/>
        <v>176</v>
      </c>
      <c r="Y105" s="113">
        <f t="shared" si="58"/>
        <v>98</v>
      </c>
      <c r="Z105" s="113">
        <f>INDEX(地温!$D$2:$D$366,MATCH(X105,地温!$C$2:$C$366,FALSE))</f>
        <v>23.092599999999997</v>
      </c>
      <c r="AA105" s="113">
        <f t="shared" si="59"/>
        <v>1700.6506999999995</v>
      </c>
      <c r="AB105" s="116">
        <f t="shared" si="41"/>
        <v>17.353578571428567</v>
      </c>
      <c r="AC105" s="119" t="e">
        <f t="shared" si="42"/>
        <v>#N/A</v>
      </c>
      <c r="AD105" s="119">
        <f t="shared" si="43"/>
        <v>0</v>
      </c>
      <c r="AG105" s="115">
        <f t="shared" si="60"/>
        <v>176</v>
      </c>
      <c r="AH105" s="113">
        <f t="shared" si="61"/>
        <v>98</v>
      </c>
      <c r="AI105" s="113">
        <f>INDEX(地温!$D$2:$D$366,MATCH(AG105,地温!$C$2:$C$366,FALSE))</f>
        <v>23.092599999999997</v>
      </c>
      <c r="AJ105" s="113">
        <f t="shared" si="62"/>
        <v>1700.6506999999995</v>
      </c>
      <c r="AK105" s="116">
        <f t="shared" si="44"/>
        <v>17.353578571428567</v>
      </c>
      <c r="AL105" s="119" t="e">
        <f t="shared" si="45"/>
        <v>#N/A</v>
      </c>
      <c r="AM105" s="119">
        <f t="shared" si="46"/>
        <v>0</v>
      </c>
      <c r="AP105" s="115">
        <f t="shared" si="63"/>
        <v>176</v>
      </c>
      <c r="AQ105" s="113">
        <f t="shared" si="64"/>
        <v>98</v>
      </c>
      <c r="AR105" s="113">
        <f>INDEX(地温!$D$2:$D$366,MATCH(AP105,地温!$C$2:$C$366,FALSE))</f>
        <v>23.092599999999997</v>
      </c>
      <c r="AS105" s="113">
        <f t="shared" si="65"/>
        <v>1700.6506999999995</v>
      </c>
      <c r="AT105" s="116">
        <f t="shared" si="47"/>
        <v>17.353578571428567</v>
      </c>
      <c r="AU105" s="119" t="e">
        <f t="shared" si="48"/>
        <v>#N/A</v>
      </c>
      <c r="AV105" s="119">
        <f t="shared" si="49"/>
        <v>0</v>
      </c>
    </row>
    <row r="106" spans="1:48">
      <c r="A106" s="115">
        <f t="shared" si="50"/>
        <v>177</v>
      </c>
      <c r="B106" s="113">
        <f t="shared" si="33"/>
        <v>99</v>
      </c>
      <c r="C106" s="119">
        <f t="shared" si="34"/>
        <v>6.7130274722702605</v>
      </c>
      <c r="F106" s="115">
        <f t="shared" si="51"/>
        <v>177</v>
      </c>
      <c r="G106" s="113">
        <f t="shared" si="52"/>
        <v>99</v>
      </c>
      <c r="H106" s="113">
        <f>INDEX(地温!$D$2:$D$366,MATCH(F106,地温!$C$2:$C$366,FALSE))</f>
        <v>22.932099999999998</v>
      </c>
      <c r="I106" s="113">
        <f t="shared" si="53"/>
        <v>1723.5827999999995</v>
      </c>
      <c r="J106" s="116">
        <f t="shared" si="35"/>
        <v>17.409927272727266</v>
      </c>
      <c r="K106" s="119">
        <f t="shared" si="36"/>
        <v>6.9402682989800707e-002</v>
      </c>
      <c r="L106" s="119">
        <f t="shared" si="37"/>
        <v>6.7130274722702605</v>
      </c>
      <c r="O106" s="115">
        <f t="shared" si="54"/>
        <v>177</v>
      </c>
      <c r="P106" s="113">
        <f t="shared" si="55"/>
        <v>99</v>
      </c>
      <c r="Q106" s="113">
        <f>INDEX(地温!$D$2:$D$366,MATCH(O106,地温!$C$2:$C$366,FALSE))</f>
        <v>22.932099999999998</v>
      </c>
      <c r="R106" s="113">
        <f t="shared" si="56"/>
        <v>1723.5827999999995</v>
      </c>
      <c r="S106" s="116">
        <f t="shared" si="38"/>
        <v>17.409927272727266</v>
      </c>
      <c r="T106" s="119" t="e">
        <f t="shared" si="39"/>
        <v>#N/A</v>
      </c>
      <c r="U106" s="119">
        <f t="shared" si="40"/>
        <v>0</v>
      </c>
      <c r="X106" s="115">
        <f t="shared" si="57"/>
        <v>177</v>
      </c>
      <c r="Y106" s="113">
        <f t="shared" si="58"/>
        <v>99</v>
      </c>
      <c r="Z106" s="113">
        <f>INDEX(地温!$D$2:$D$366,MATCH(X106,地温!$C$2:$C$366,FALSE))</f>
        <v>22.932099999999998</v>
      </c>
      <c r="AA106" s="113">
        <f t="shared" si="59"/>
        <v>1723.5827999999995</v>
      </c>
      <c r="AB106" s="116">
        <f t="shared" si="41"/>
        <v>17.409927272727266</v>
      </c>
      <c r="AC106" s="119" t="e">
        <f t="shared" si="42"/>
        <v>#N/A</v>
      </c>
      <c r="AD106" s="119">
        <f t="shared" si="43"/>
        <v>0</v>
      </c>
      <c r="AG106" s="115">
        <f t="shared" si="60"/>
        <v>177</v>
      </c>
      <c r="AH106" s="113">
        <f t="shared" si="61"/>
        <v>99</v>
      </c>
      <c r="AI106" s="113">
        <f>INDEX(地温!$D$2:$D$366,MATCH(AG106,地温!$C$2:$C$366,FALSE))</f>
        <v>22.932099999999998</v>
      </c>
      <c r="AJ106" s="113">
        <f t="shared" si="62"/>
        <v>1723.5827999999995</v>
      </c>
      <c r="AK106" s="116">
        <f t="shared" si="44"/>
        <v>17.409927272727266</v>
      </c>
      <c r="AL106" s="119" t="e">
        <f t="shared" si="45"/>
        <v>#N/A</v>
      </c>
      <c r="AM106" s="119">
        <f t="shared" si="46"/>
        <v>0</v>
      </c>
      <c r="AP106" s="115">
        <f t="shared" si="63"/>
        <v>177</v>
      </c>
      <c r="AQ106" s="113">
        <f t="shared" si="64"/>
        <v>99</v>
      </c>
      <c r="AR106" s="113">
        <f>INDEX(地温!$D$2:$D$366,MATCH(AP106,地温!$C$2:$C$366,FALSE))</f>
        <v>22.932099999999998</v>
      </c>
      <c r="AS106" s="113">
        <f t="shared" si="65"/>
        <v>1723.5827999999995</v>
      </c>
      <c r="AT106" s="116">
        <f t="shared" si="47"/>
        <v>17.409927272727266</v>
      </c>
      <c r="AU106" s="119" t="e">
        <f t="shared" si="48"/>
        <v>#N/A</v>
      </c>
      <c r="AV106" s="119">
        <f t="shared" si="49"/>
        <v>0</v>
      </c>
    </row>
    <row r="107" spans="1:48">
      <c r="A107" s="115">
        <f t="shared" si="50"/>
        <v>178</v>
      </c>
      <c r="B107" s="113">
        <f t="shared" si="33"/>
        <v>100</v>
      </c>
      <c r="C107" s="119">
        <f t="shared" si="34"/>
        <v>6.7135953952018887</v>
      </c>
      <c r="F107" s="115">
        <f t="shared" si="51"/>
        <v>178</v>
      </c>
      <c r="G107" s="113">
        <f t="shared" si="52"/>
        <v>100</v>
      </c>
      <c r="H107" s="113">
        <f>INDEX(地温!$D$2:$D$366,MATCH(F107,地温!$C$2:$C$366,FALSE))</f>
        <v>23.493849999999998</v>
      </c>
      <c r="I107" s="113">
        <f t="shared" si="53"/>
        <v>1747.0766499999995</v>
      </c>
      <c r="J107" s="116">
        <f t="shared" si="35"/>
        <v>17.470766499999996</v>
      </c>
      <c r="K107" s="119">
        <f t="shared" si="36"/>
        <v>6.9558262021625503e-002</v>
      </c>
      <c r="L107" s="119">
        <f t="shared" si="37"/>
        <v>6.7135953952018887</v>
      </c>
      <c r="O107" s="115">
        <f t="shared" si="54"/>
        <v>178</v>
      </c>
      <c r="P107" s="113">
        <f t="shared" si="55"/>
        <v>100</v>
      </c>
      <c r="Q107" s="113">
        <f>INDEX(地温!$D$2:$D$366,MATCH(O107,地温!$C$2:$C$366,FALSE))</f>
        <v>23.493849999999998</v>
      </c>
      <c r="R107" s="113">
        <f t="shared" si="56"/>
        <v>1747.0766499999995</v>
      </c>
      <c r="S107" s="116">
        <f t="shared" si="38"/>
        <v>17.470766499999996</v>
      </c>
      <c r="T107" s="119" t="e">
        <f t="shared" si="39"/>
        <v>#N/A</v>
      </c>
      <c r="U107" s="119">
        <f t="shared" si="40"/>
        <v>0</v>
      </c>
      <c r="X107" s="115">
        <f t="shared" si="57"/>
        <v>178</v>
      </c>
      <c r="Y107" s="113">
        <f t="shared" si="58"/>
        <v>100</v>
      </c>
      <c r="Z107" s="113">
        <f>INDEX(地温!$D$2:$D$366,MATCH(X107,地温!$C$2:$C$366,FALSE))</f>
        <v>23.493849999999998</v>
      </c>
      <c r="AA107" s="113">
        <f t="shared" si="59"/>
        <v>1747.0766499999995</v>
      </c>
      <c r="AB107" s="116">
        <f t="shared" si="41"/>
        <v>17.470766499999996</v>
      </c>
      <c r="AC107" s="119" t="e">
        <f t="shared" si="42"/>
        <v>#N/A</v>
      </c>
      <c r="AD107" s="119">
        <f t="shared" si="43"/>
        <v>0</v>
      </c>
      <c r="AG107" s="115">
        <f t="shared" si="60"/>
        <v>178</v>
      </c>
      <c r="AH107" s="113">
        <f t="shared" si="61"/>
        <v>100</v>
      </c>
      <c r="AI107" s="113">
        <f>INDEX(地温!$D$2:$D$366,MATCH(AG107,地温!$C$2:$C$366,FALSE))</f>
        <v>23.493849999999998</v>
      </c>
      <c r="AJ107" s="113">
        <f t="shared" si="62"/>
        <v>1747.0766499999995</v>
      </c>
      <c r="AK107" s="116">
        <f t="shared" si="44"/>
        <v>17.470766499999996</v>
      </c>
      <c r="AL107" s="119" t="e">
        <f t="shared" si="45"/>
        <v>#N/A</v>
      </c>
      <c r="AM107" s="119">
        <f t="shared" si="46"/>
        <v>0</v>
      </c>
      <c r="AP107" s="115">
        <f t="shared" si="63"/>
        <v>178</v>
      </c>
      <c r="AQ107" s="113">
        <f t="shared" si="64"/>
        <v>100</v>
      </c>
      <c r="AR107" s="113">
        <f>INDEX(地温!$D$2:$D$366,MATCH(AP107,地温!$C$2:$C$366,FALSE))</f>
        <v>23.493849999999998</v>
      </c>
      <c r="AS107" s="113">
        <f t="shared" si="65"/>
        <v>1747.0766499999995</v>
      </c>
      <c r="AT107" s="116">
        <f t="shared" si="47"/>
        <v>17.470766499999996</v>
      </c>
      <c r="AU107" s="119" t="e">
        <f t="shared" si="48"/>
        <v>#N/A</v>
      </c>
      <c r="AV107" s="119">
        <f t="shared" si="49"/>
        <v>0</v>
      </c>
    </row>
    <row r="108" spans="1:48">
      <c r="A108" s="115">
        <f t="shared" si="50"/>
        <v>179</v>
      </c>
      <c r="B108" s="113">
        <f t="shared" si="33"/>
        <v>101</v>
      </c>
      <c r="C108" s="119">
        <f t="shared" si="34"/>
        <v>6.7141152862778481</v>
      </c>
      <c r="F108" s="115">
        <f t="shared" si="51"/>
        <v>179</v>
      </c>
      <c r="G108" s="113">
        <f t="shared" si="52"/>
        <v>101</v>
      </c>
      <c r="H108" s="113">
        <f>INDEX(地温!$D$2:$D$366,MATCH(F108,地温!$C$2:$C$366,FALSE))</f>
        <v>23.365449999999999</v>
      </c>
      <c r="I108" s="113">
        <f t="shared" si="53"/>
        <v>1770.4420999999995</v>
      </c>
      <c r="J108" s="116">
        <f t="shared" si="35"/>
        <v>17.529129702970291</v>
      </c>
      <c r="K108" s="119">
        <f t="shared" si="36"/>
        <v>6.970777563695077e-002</v>
      </c>
      <c r="L108" s="119">
        <f t="shared" si="37"/>
        <v>6.7141152862778481</v>
      </c>
      <c r="O108" s="115">
        <f t="shared" si="54"/>
        <v>179</v>
      </c>
      <c r="P108" s="113">
        <f t="shared" si="55"/>
        <v>101</v>
      </c>
      <c r="Q108" s="113">
        <f>INDEX(地温!$D$2:$D$366,MATCH(O108,地温!$C$2:$C$366,FALSE))</f>
        <v>23.365449999999999</v>
      </c>
      <c r="R108" s="113">
        <f t="shared" si="56"/>
        <v>1770.4420999999995</v>
      </c>
      <c r="S108" s="116">
        <f t="shared" si="38"/>
        <v>17.529129702970291</v>
      </c>
      <c r="T108" s="119" t="e">
        <f t="shared" si="39"/>
        <v>#N/A</v>
      </c>
      <c r="U108" s="119">
        <f t="shared" si="40"/>
        <v>0</v>
      </c>
      <c r="X108" s="115">
        <f t="shared" si="57"/>
        <v>179</v>
      </c>
      <c r="Y108" s="113">
        <f t="shared" si="58"/>
        <v>101</v>
      </c>
      <c r="Z108" s="113">
        <f>INDEX(地温!$D$2:$D$366,MATCH(X108,地温!$C$2:$C$366,FALSE))</f>
        <v>23.365449999999999</v>
      </c>
      <c r="AA108" s="113">
        <f t="shared" si="59"/>
        <v>1770.4420999999995</v>
      </c>
      <c r="AB108" s="116">
        <f t="shared" si="41"/>
        <v>17.529129702970291</v>
      </c>
      <c r="AC108" s="119" t="e">
        <f t="shared" si="42"/>
        <v>#N/A</v>
      </c>
      <c r="AD108" s="119">
        <f t="shared" si="43"/>
        <v>0</v>
      </c>
      <c r="AG108" s="115">
        <f t="shared" si="60"/>
        <v>179</v>
      </c>
      <c r="AH108" s="113">
        <f t="shared" si="61"/>
        <v>101</v>
      </c>
      <c r="AI108" s="113">
        <f>INDEX(地温!$D$2:$D$366,MATCH(AG108,地温!$C$2:$C$366,FALSE))</f>
        <v>23.365449999999999</v>
      </c>
      <c r="AJ108" s="113">
        <f t="shared" si="62"/>
        <v>1770.4420999999995</v>
      </c>
      <c r="AK108" s="116">
        <f t="shared" si="44"/>
        <v>17.529129702970291</v>
      </c>
      <c r="AL108" s="119" t="e">
        <f t="shared" si="45"/>
        <v>#N/A</v>
      </c>
      <c r="AM108" s="119">
        <f t="shared" si="46"/>
        <v>0</v>
      </c>
      <c r="AP108" s="115">
        <f t="shared" si="63"/>
        <v>179</v>
      </c>
      <c r="AQ108" s="113">
        <f t="shared" si="64"/>
        <v>101</v>
      </c>
      <c r="AR108" s="113">
        <f>INDEX(地温!$D$2:$D$366,MATCH(AP108,地温!$C$2:$C$366,FALSE))</f>
        <v>23.365449999999999</v>
      </c>
      <c r="AS108" s="113">
        <f t="shared" si="65"/>
        <v>1770.4420999999995</v>
      </c>
      <c r="AT108" s="116">
        <f t="shared" si="47"/>
        <v>17.529129702970291</v>
      </c>
      <c r="AU108" s="119" t="e">
        <f t="shared" si="48"/>
        <v>#N/A</v>
      </c>
      <c r="AV108" s="119">
        <f t="shared" si="49"/>
        <v>0</v>
      </c>
    </row>
    <row r="109" spans="1:48">
      <c r="A109" s="115">
        <f t="shared" si="50"/>
        <v>180</v>
      </c>
      <c r="B109" s="113">
        <f t="shared" si="33"/>
        <v>102</v>
      </c>
      <c r="C109" s="119">
        <f t="shared" si="34"/>
        <v>6.7145895479789885</v>
      </c>
      <c r="F109" s="115">
        <f t="shared" si="51"/>
        <v>180</v>
      </c>
      <c r="G109" s="113">
        <f t="shared" si="52"/>
        <v>102</v>
      </c>
      <c r="H109" s="113">
        <f>INDEX(地温!$D$2:$D$366,MATCH(F109,地温!$C$2:$C$366,FALSE))</f>
        <v>23.108650000000001</v>
      </c>
      <c r="I109" s="113">
        <f t="shared" si="53"/>
        <v>1793.5507499999994</v>
      </c>
      <c r="J109" s="116">
        <f t="shared" si="35"/>
        <v>17.583830882352935</v>
      </c>
      <c r="K109" s="119">
        <f t="shared" si="36"/>
        <v>6.9848145012568918e-002</v>
      </c>
      <c r="L109" s="119">
        <f t="shared" si="37"/>
        <v>6.7145895479789885</v>
      </c>
      <c r="O109" s="115">
        <f t="shared" si="54"/>
        <v>180</v>
      </c>
      <c r="P109" s="113">
        <f t="shared" si="55"/>
        <v>102</v>
      </c>
      <c r="Q109" s="113">
        <f>INDEX(地温!$D$2:$D$366,MATCH(O109,地温!$C$2:$C$366,FALSE))</f>
        <v>23.108650000000001</v>
      </c>
      <c r="R109" s="113">
        <f t="shared" si="56"/>
        <v>1793.5507499999994</v>
      </c>
      <c r="S109" s="116">
        <f t="shared" si="38"/>
        <v>17.583830882352935</v>
      </c>
      <c r="T109" s="119" t="e">
        <f t="shared" si="39"/>
        <v>#N/A</v>
      </c>
      <c r="U109" s="119">
        <f t="shared" si="40"/>
        <v>0</v>
      </c>
      <c r="X109" s="115">
        <f t="shared" si="57"/>
        <v>180</v>
      </c>
      <c r="Y109" s="113">
        <f t="shared" si="58"/>
        <v>102</v>
      </c>
      <c r="Z109" s="113">
        <f>INDEX(地温!$D$2:$D$366,MATCH(X109,地温!$C$2:$C$366,FALSE))</f>
        <v>23.108650000000001</v>
      </c>
      <c r="AA109" s="113">
        <f t="shared" si="59"/>
        <v>1793.5507499999994</v>
      </c>
      <c r="AB109" s="116">
        <f t="shared" si="41"/>
        <v>17.583830882352935</v>
      </c>
      <c r="AC109" s="119" t="e">
        <f t="shared" si="42"/>
        <v>#N/A</v>
      </c>
      <c r="AD109" s="119">
        <f t="shared" si="43"/>
        <v>0</v>
      </c>
      <c r="AG109" s="115">
        <f t="shared" si="60"/>
        <v>180</v>
      </c>
      <c r="AH109" s="113">
        <f t="shared" si="61"/>
        <v>102</v>
      </c>
      <c r="AI109" s="113">
        <f>INDEX(地温!$D$2:$D$366,MATCH(AG109,地温!$C$2:$C$366,FALSE))</f>
        <v>23.108650000000001</v>
      </c>
      <c r="AJ109" s="113">
        <f t="shared" si="62"/>
        <v>1793.5507499999994</v>
      </c>
      <c r="AK109" s="116">
        <f t="shared" si="44"/>
        <v>17.583830882352935</v>
      </c>
      <c r="AL109" s="119" t="e">
        <f t="shared" si="45"/>
        <v>#N/A</v>
      </c>
      <c r="AM109" s="119">
        <f t="shared" si="46"/>
        <v>0</v>
      </c>
      <c r="AP109" s="115">
        <f t="shared" si="63"/>
        <v>180</v>
      </c>
      <c r="AQ109" s="113">
        <f t="shared" si="64"/>
        <v>102</v>
      </c>
      <c r="AR109" s="113">
        <f>INDEX(地温!$D$2:$D$366,MATCH(AP109,地温!$C$2:$C$366,FALSE))</f>
        <v>23.108650000000001</v>
      </c>
      <c r="AS109" s="113">
        <f t="shared" si="65"/>
        <v>1793.5507499999994</v>
      </c>
      <c r="AT109" s="116">
        <f t="shared" si="47"/>
        <v>17.583830882352935</v>
      </c>
      <c r="AU109" s="119" t="e">
        <f t="shared" si="48"/>
        <v>#N/A</v>
      </c>
      <c r="AV109" s="119">
        <f t="shared" si="49"/>
        <v>0</v>
      </c>
    </row>
    <row r="110" spans="1:48">
      <c r="A110" s="115">
        <f t="shared" si="50"/>
        <v>181</v>
      </c>
      <c r="B110" s="113">
        <f t="shared" si="33"/>
        <v>103</v>
      </c>
      <c r="C110" s="119">
        <f t="shared" si="34"/>
        <v>6.7150252914238546</v>
      </c>
      <c r="F110" s="115">
        <f t="shared" si="51"/>
        <v>181</v>
      </c>
      <c r="G110" s="113">
        <f t="shared" si="52"/>
        <v>103</v>
      </c>
      <c r="H110" s="113">
        <f>INDEX(地温!$D$2:$D$366,MATCH(F110,地温!$C$2:$C$366,FALSE))</f>
        <v>23.076550000000001</v>
      </c>
      <c r="I110" s="113">
        <f t="shared" si="53"/>
        <v>1816.6272999999994</v>
      </c>
      <c r="J110" s="116">
        <f t="shared" si="35"/>
        <v>17.637158252427177</v>
      </c>
      <c r="K110" s="119">
        <f t="shared" si="36"/>
        <v>6.9985210119238958e-002</v>
      </c>
      <c r="L110" s="119">
        <f t="shared" si="37"/>
        <v>6.7150252914238546</v>
      </c>
      <c r="O110" s="115">
        <f t="shared" si="54"/>
        <v>181</v>
      </c>
      <c r="P110" s="113">
        <f t="shared" si="55"/>
        <v>103</v>
      </c>
      <c r="Q110" s="113">
        <f>INDEX(地温!$D$2:$D$366,MATCH(O110,地温!$C$2:$C$366,FALSE))</f>
        <v>23.076550000000001</v>
      </c>
      <c r="R110" s="113">
        <f t="shared" si="56"/>
        <v>1816.6272999999994</v>
      </c>
      <c r="S110" s="116">
        <f t="shared" si="38"/>
        <v>17.637158252427177</v>
      </c>
      <c r="T110" s="119" t="e">
        <f t="shared" si="39"/>
        <v>#N/A</v>
      </c>
      <c r="U110" s="119">
        <f t="shared" si="40"/>
        <v>0</v>
      </c>
      <c r="X110" s="115">
        <f t="shared" si="57"/>
        <v>181</v>
      </c>
      <c r="Y110" s="113">
        <f t="shared" si="58"/>
        <v>103</v>
      </c>
      <c r="Z110" s="113">
        <f>INDEX(地温!$D$2:$D$366,MATCH(X110,地温!$C$2:$C$366,FALSE))</f>
        <v>23.076550000000001</v>
      </c>
      <c r="AA110" s="113">
        <f t="shared" si="59"/>
        <v>1816.6272999999994</v>
      </c>
      <c r="AB110" s="116">
        <f t="shared" si="41"/>
        <v>17.637158252427177</v>
      </c>
      <c r="AC110" s="119" t="e">
        <f t="shared" si="42"/>
        <v>#N/A</v>
      </c>
      <c r="AD110" s="119">
        <f t="shared" si="43"/>
        <v>0</v>
      </c>
      <c r="AG110" s="115">
        <f t="shared" si="60"/>
        <v>181</v>
      </c>
      <c r="AH110" s="113">
        <f t="shared" si="61"/>
        <v>103</v>
      </c>
      <c r="AI110" s="113">
        <f>INDEX(地温!$D$2:$D$366,MATCH(AG110,地温!$C$2:$C$366,FALSE))</f>
        <v>23.076550000000001</v>
      </c>
      <c r="AJ110" s="113">
        <f t="shared" si="62"/>
        <v>1816.6272999999994</v>
      </c>
      <c r="AK110" s="116">
        <f t="shared" si="44"/>
        <v>17.637158252427177</v>
      </c>
      <c r="AL110" s="119" t="e">
        <f t="shared" si="45"/>
        <v>#N/A</v>
      </c>
      <c r="AM110" s="119">
        <f t="shared" si="46"/>
        <v>0</v>
      </c>
      <c r="AP110" s="115">
        <f t="shared" si="63"/>
        <v>181</v>
      </c>
      <c r="AQ110" s="113">
        <f t="shared" si="64"/>
        <v>103</v>
      </c>
      <c r="AR110" s="113">
        <f>INDEX(地温!$D$2:$D$366,MATCH(AP110,地温!$C$2:$C$366,FALSE))</f>
        <v>23.076550000000001</v>
      </c>
      <c r="AS110" s="113">
        <f t="shared" si="65"/>
        <v>1816.6272999999994</v>
      </c>
      <c r="AT110" s="116">
        <f t="shared" si="47"/>
        <v>17.637158252427177</v>
      </c>
      <c r="AU110" s="119" t="e">
        <f t="shared" si="48"/>
        <v>#N/A</v>
      </c>
      <c r="AV110" s="119">
        <f t="shared" si="49"/>
        <v>0</v>
      </c>
    </row>
    <row r="111" spans="1:48">
      <c r="A111" s="115">
        <f t="shared" si="50"/>
        <v>182</v>
      </c>
      <c r="B111" s="113">
        <f t="shared" si="33"/>
        <v>104</v>
      </c>
      <c r="C111" s="119">
        <f t="shared" si="34"/>
        <v>6.7154215010178078</v>
      </c>
      <c r="F111" s="115">
        <f t="shared" si="51"/>
        <v>182</v>
      </c>
      <c r="G111" s="113">
        <f t="shared" si="52"/>
        <v>104</v>
      </c>
      <c r="H111" s="113">
        <f>INDEX(地温!$D$2:$D$366,MATCH(F111,地温!$C$2:$C$366,FALSE))</f>
        <v>22.69135</v>
      </c>
      <c r="I111" s="113">
        <f t="shared" si="53"/>
        <v>1839.3186499999995</v>
      </c>
      <c r="J111" s="116">
        <f t="shared" si="35"/>
        <v>17.685756249999994</v>
      </c>
      <c r="K111" s="119">
        <f t="shared" si="36"/>
        <v>7.0110309829358133e-002</v>
      </c>
      <c r="L111" s="119">
        <f t="shared" si="37"/>
        <v>6.7154215010178078</v>
      </c>
      <c r="O111" s="115">
        <f t="shared" si="54"/>
        <v>182</v>
      </c>
      <c r="P111" s="113">
        <f t="shared" si="55"/>
        <v>104</v>
      </c>
      <c r="Q111" s="113">
        <f>INDEX(地温!$D$2:$D$366,MATCH(O111,地温!$C$2:$C$366,FALSE))</f>
        <v>22.69135</v>
      </c>
      <c r="R111" s="113">
        <f t="shared" si="56"/>
        <v>1839.3186499999995</v>
      </c>
      <c r="S111" s="116">
        <f t="shared" si="38"/>
        <v>17.685756249999994</v>
      </c>
      <c r="T111" s="119" t="e">
        <f t="shared" si="39"/>
        <v>#N/A</v>
      </c>
      <c r="U111" s="119">
        <f t="shared" si="40"/>
        <v>0</v>
      </c>
      <c r="X111" s="115">
        <f t="shared" si="57"/>
        <v>182</v>
      </c>
      <c r="Y111" s="113">
        <f t="shared" si="58"/>
        <v>104</v>
      </c>
      <c r="Z111" s="113">
        <f>INDEX(地温!$D$2:$D$366,MATCH(X111,地温!$C$2:$C$366,FALSE))</f>
        <v>22.69135</v>
      </c>
      <c r="AA111" s="113">
        <f t="shared" si="59"/>
        <v>1839.3186499999995</v>
      </c>
      <c r="AB111" s="116">
        <f t="shared" si="41"/>
        <v>17.685756249999994</v>
      </c>
      <c r="AC111" s="119" t="e">
        <f t="shared" si="42"/>
        <v>#N/A</v>
      </c>
      <c r="AD111" s="119">
        <f t="shared" si="43"/>
        <v>0</v>
      </c>
      <c r="AG111" s="115">
        <f t="shared" si="60"/>
        <v>182</v>
      </c>
      <c r="AH111" s="113">
        <f t="shared" si="61"/>
        <v>104</v>
      </c>
      <c r="AI111" s="113">
        <f>INDEX(地温!$D$2:$D$366,MATCH(AG111,地温!$C$2:$C$366,FALSE))</f>
        <v>22.69135</v>
      </c>
      <c r="AJ111" s="113">
        <f t="shared" si="62"/>
        <v>1839.3186499999995</v>
      </c>
      <c r="AK111" s="116">
        <f t="shared" si="44"/>
        <v>17.685756249999994</v>
      </c>
      <c r="AL111" s="119" t="e">
        <f t="shared" si="45"/>
        <v>#N/A</v>
      </c>
      <c r="AM111" s="119">
        <f t="shared" si="46"/>
        <v>0</v>
      </c>
      <c r="AP111" s="115">
        <f t="shared" si="63"/>
        <v>182</v>
      </c>
      <c r="AQ111" s="113">
        <f t="shared" si="64"/>
        <v>104</v>
      </c>
      <c r="AR111" s="113">
        <f>INDEX(地温!$D$2:$D$366,MATCH(AP111,地温!$C$2:$C$366,FALSE))</f>
        <v>22.69135</v>
      </c>
      <c r="AS111" s="113">
        <f t="shared" si="65"/>
        <v>1839.3186499999995</v>
      </c>
      <c r="AT111" s="116">
        <f t="shared" si="47"/>
        <v>17.685756249999994</v>
      </c>
      <c r="AU111" s="119" t="e">
        <f t="shared" si="48"/>
        <v>#N/A</v>
      </c>
      <c r="AV111" s="119">
        <f t="shared" si="49"/>
        <v>0</v>
      </c>
    </row>
    <row r="112" spans="1:48">
      <c r="A112" s="115">
        <f t="shared" si="50"/>
        <v>183</v>
      </c>
      <c r="B112" s="113">
        <f t="shared" si="33"/>
        <v>105</v>
      </c>
      <c r="C112" s="119">
        <f t="shared" si="34"/>
        <v>6.7157932062834114</v>
      </c>
      <c r="F112" s="115">
        <f t="shared" si="51"/>
        <v>183</v>
      </c>
      <c r="G112" s="113">
        <f t="shared" si="52"/>
        <v>105</v>
      </c>
      <c r="H112" s="113">
        <f>INDEX(地温!$D$2:$D$366,MATCH(F112,地温!$C$2:$C$366,FALSE))</f>
        <v>23.333349999999999</v>
      </c>
      <c r="I112" s="113">
        <f t="shared" si="53"/>
        <v>1862.6519999999996</v>
      </c>
      <c r="J112" s="116">
        <f t="shared" si="35"/>
        <v>17.739542857142855</v>
      </c>
      <c r="K112" s="119">
        <f t="shared" si="36"/>
        <v>7.0248977747491559e-002</v>
      </c>
      <c r="L112" s="119">
        <f t="shared" si="37"/>
        <v>6.7157932062834114</v>
      </c>
      <c r="O112" s="115">
        <f t="shared" si="54"/>
        <v>183</v>
      </c>
      <c r="P112" s="113">
        <f t="shared" si="55"/>
        <v>105</v>
      </c>
      <c r="Q112" s="113">
        <f>INDEX(地温!$D$2:$D$366,MATCH(O112,地温!$C$2:$C$366,FALSE))</f>
        <v>23.333349999999999</v>
      </c>
      <c r="R112" s="113">
        <f t="shared" si="56"/>
        <v>1862.6519999999996</v>
      </c>
      <c r="S112" s="116">
        <f t="shared" si="38"/>
        <v>17.739542857142855</v>
      </c>
      <c r="T112" s="119" t="e">
        <f t="shared" si="39"/>
        <v>#N/A</v>
      </c>
      <c r="U112" s="119">
        <f t="shared" si="40"/>
        <v>0</v>
      </c>
      <c r="X112" s="115">
        <f t="shared" si="57"/>
        <v>183</v>
      </c>
      <c r="Y112" s="113">
        <f t="shared" si="58"/>
        <v>105</v>
      </c>
      <c r="Z112" s="113">
        <f>INDEX(地温!$D$2:$D$366,MATCH(X112,地温!$C$2:$C$366,FALSE))</f>
        <v>23.333349999999999</v>
      </c>
      <c r="AA112" s="113">
        <f t="shared" si="59"/>
        <v>1862.6519999999996</v>
      </c>
      <c r="AB112" s="116">
        <f t="shared" si="41"/>
        <v>17.739542857142855</v>
      </c>
      <c r="AC112" s="119" t="e">
        <f t="shared" si="42"/>
        <v>#N/A</v>
      </c>
      <c r="AD112" s="119">
        <f t="shared" si="43"/>
        <v>0</v>
      </c>
      <c r="AG112" s="115">
        <f t="shared" si="60"/>
        <v>183</v>
      </c>
      <c r="AH112" s="113">
        <f t="shared" si="61"/>
        <v>105</v>
      </c>
      <c r="AI112" s="113">
        <f>INDEX(地温!$D$2:$D$366,MATCH(AG112,地温!$C$2:$C$366,FALSE))</f>
        <v>23.333349999999999</v>
      </c>
      <c r="AJ112" s="113">
        <f t="shared" si="62"/>
        <v>1862.6519999999996</v>
      </c>
      <c r="AK112" s="116">
        <f t="shared" si="44"/>
        <v>17.739542857142855</v>
      </c>
      <c r="AL112" s="119" t="e">
        <f t="shared" si="45"/>
        <v>#N/A</v>
      </c>
      <c r="AM112" s="119">
        <f t="shared" si="46"/>
        <v>0</v>
      </c>
      <c r="AP112" s="115">
        <f t="shared" si="63"/>
        <v>183</v>
      </c>
      <c r="AQ112" s="113">
        <f t="shared" si="64"/>
        <v>105</v>
      </c>
      <c r="AR112" s="113">
        <f>INDEX(地温!$D$2:$D$366,MATCH(AP112,地温!$C$2:$C$366,FALSE))</f>
        <v>23.333349999999999</v>
      </c>
      <c r="AS112" s="113">
        <f t="shared" si="65"/>
        <v>1862.6519999999996</v>
      </c>
      <c r="AT112" s="116">
        <f t="shared" si="47"/>
        <v>17.739542857142855</v>
      </c>
      <c r="AU112" s="119" t="e">
        <f t="shared" si="48"/>
        <v>#N/A</v>
      </c>
      <c r="AV112" s="119">
        <f t="shared" si="49"/>
        <v>0</v>
      </c>
    </row>
    <row r="113" spans="1:48">
      <c r="A113" s="115">
        <f t="shared" si="50"/>
        <v>184</v>
      </c>
      <c r="B113" s="113">
        <f t="shared" si="33"/>
        <v>106</v>
      </c>
      <c r="C113" s="119">
        <f t="shared" si="34"/>
        <v>6.7161389896262262</v>
      </c>
      <c r="F113" s="115">
        <f t="shared" si="51"/>
        <v>184</v>
      </c>
      <c r="G113" s="113">
        <f t="shared" si="52"/>
        <v>106</v>
      </c>
      <c r="H113" s="113">
        <f>INDEX(地温!$D$2:$D$366,MATCH(F113,地温!$C$2:$C$366,FALSE))</f>
        <v>23.75065</v>
      </c>
      <c r="I113" s="113">
        <f t="shared" si="53"/>
        <v>1886.4026499999995</v>
      </c>
      <c r="J113" s="116">
        <f t="shared" si="35"/>
        <v>17.796251415094336</v>
      </c>
      <c r="K113" s="119">
        <f t="shared" si="36"/>
        <v>7.0395420088948182e-002</v>
      </c>
      <c r="L113" s="119">
        <f t="shared" si="37"/>
        <v>6.7161389896262262</v>
      </c>
      <c r="O113" s="115">
        <f t="shared" si="54"/>
        <v>184</v>
      </c>
      <c r="P113" s="113">
        <f t="shared" si="55"/>
        <v>106</v>
      </c>
      <c r="Q113" s="113">
        <f>INDEX(地温!$D$2:$D$366,MATCH(O113,地温!$C$2:$C$366,FALSE))</f>
        <v>23.75065</v>
      </c>
      <c r="R113" s="113">
        <f t="shared" si="56"/>
        <v>1886.4026499999995</v>
      </c>
      <c r="S113" s="116">
        <f t="shared" si="38"/>
        <v>17.796251415094336</v>
      </c>
      <c r="T113" s="119" t="e">
        <f t="shared" si="39"/>
        <v>#N/A</v>
      </c>
      <c r="U113" s="119">
        <f t="shared" si="40"/>
        <v>0</v>
      </c>
      <c r="X113" s="115">
        <f t="shared" si="57"/>
        <v>184</v>
      </c>
      <c r="Y113" s="113">
        <f t="shared" si="58"/>
        <v>106</v>
      </c>
      <c r="Z113" s="113">
        <f>INDEX(地温!$D$2:$D$366,MATCH(X113,地温!$C$2:$C$366,FALSE))</f>
        <v>23.75065</v>
      </c>
      <c r="AA113" s="113">
        <f t="shared" si="59"/>
        <v>1886.4026499999995</v>
      </c>
      <c r="AB113" s="116">
        <f t="shared" si="41"/>
        <v>17.796251415094336</v>
      </c>
      <c r="AC113" s="119" t="e">
        <f t="shared" si="42"/>
        <v>#N/A</v>
      </c>
      <c r="AD113" s="119">
        <f t="shared" si="43"/>
        <v>0</v>
      </c>
      <c r="AG113" s="115">
        <f t="shared" si="60"/>
        <v>184</v>
      </c>
      <c r="AH113" s="113">
        <f t="shared" si="61"/>
        <v>106</v>
      </c>
      <c r="AI113" s="113">
        <f>INDEX(地温!$D$2:$D$366,MATCH(AG113,地温!$C$2:$C$366,FALSE))</f>
        <v>23.75065</v>
      </c>
      <c r="AJ113" s="113">
        <f t="shared" si="62"/>
        <v>1886.4026499999995</v>
      </c>
      <c r="AK113" s="116">
        <f t="shared" si="44"/>
        <v>17.796251415094336</v>
      </c>
      <c r="AL113" s="119" t="e">
        <f t="shared" si="45"/>
        <v>#N/A</v>
      </c>
      <c r="AM113" s="119">
        <f t="shared" si="46"/>
        <v>0</v>
      </c>
      <c r="AP113" s="115">
        <f t="shared" si="63"/>
        <v>184</v>
      </c>
      <c r="AQ113" s="113">
        <f t="shared" si="64"/>
        <v>106</v>
      </c>
      <c r="AR113" s="113">
        <f>INDEX(地温!$D$2:$D$366,MATCH(AP113,地温!$C$2:$C$366,FALSE))</f>
        <v>23.75065</v>
      </c>
      <c r="AS113" s="113">
        <f t="shared" si="65"/>
        <v>1886.4026499999995</v>
      </c>
      <c r="AT113" s="116">
        <f t="shared" si="47"/>
        <v>17.796251415094336</v>
      </c>
      <c r="AU113" s="119" t="e">
        <f t="shared" si="48"/>
        <v>#N/A</v>
      </c>
      <c r="AV113" s="119">
        <f t="shared" si="49"/>
        <v>0</v>
      </c>
    </row>
    <row r="114" spans="1:48">
      <c r="A114" s="115">
        <f t="shared" si="50"/>
        <v>185</v>
      </c>
      <c r="B114" s="113">
        <f t="shared" si="33"/>
        <v>107</v>
      </c>
      <c r="C114" s="119">
        <f t="shared" si="34"/>
        <v>6.7164505483255539</v>
      </c>
      <c r="F114" s="115">
        <f t="shared" si="51"/>
        <v>185</v>
      </c>
      <c r="G114" s="113">
        <f t="shared" si="52"/>
        <v>107</v>
      </c>
      <c r="H114" s="113">
        <f>INDEX(地温!$D$2:$D$366,MATCH(F114,地温!$C$2:$C$366,FALSE))</f>
        <v>23.108650000000001</v>
      </c>
      <c r="I114" s="113">
        <f t="shared" si="53"/>
        <v>1909.5112999999994</v>
      </c>
      <c r="J114" s="116">
        <f t="shared" si="35"/>
        <v>17.845899999999993</v>
      </c>
      <c r="K114" s="119">
        <f t="shared" si="36"/>
        <v>7.0523834578151687e-002</v>
      </c>
      <c r="L114" s="119">
        <f t="shared" si="37"/>
        <v>6.7164505483255539</v>
      </c>
      <c r="O114" s="115">
        <f t="shared" si="54"/>
        <v>185</v>
      </c>
      <c r="P114" s="113">
        <f t="shared" si="55"/>
        <v>107</v>
      </c>
      <c r="Q114" s="113">
        <f>INDEX(地温!$D$2:$D$366,MATCH(O114,地温!$C$2:$C$366,FALSE))</f>
        <v>23.108650000000001</v>
      </c>
      <c r="R114" s="113">
        <f t="shared" si="56"/>
        <v>1909.5112999999994</v>
      </c>
      <c r="S114" s="116">
        <f t="shared" si="38"/>
        <v>17.845899999999993</v>
      </c>
      <c r="T114" s="119" t="e">
        <f t="shared" si="39"/>
        <v>#N/A</v>
      </c>
      <c r="U114" s="119">
        <f t="shared" si="40"/>
        <v>0</v>
      </c>
      <c r="X114" s="115">
        <f t="shared" si="57"/>
        <v>185</v>
      </c>
      <c r="Y114" s="113">
        <f t="shared" si="58"/>
        <v>107</v>
      </c>
      <c r="Z114" s="113">
        <f>INDEX(地温!$D$2:$D$366,MATCH(X114,地温!$C$2:$C$366,FALSE))</f>
        <v>23.108650000000001</v>
      </c>
      <c r="AA114" s="113">
        <f t="shared" si="59"/>
        <v>1909.5112999999994</v>
      </c>
      <c r="AB114" s="116">
        <f t="shared" si="41"/>
        <v>17.845899999999993</v>
      </c>
      <c r="AC114" s="119" t="e">
        <f t="shared" si="42"/>
        <v>#N/A</v>
      </c>
      <c r="AD114" s="119">
        <f t="shared" si="43"/>
        <v>0</v>
      </c>
      <c r="AG114" s="115">
        <f t="shared" si="60"/>
        <v>185</v>
      </c>
      <c r="AH114" s="113">
        <f t="shared" si="61"/>
        <v>107</v>
      </c>
      <c r="AI114" s="113">
        <f>INDEX(地温!$D$2:$D$366,MATCH(AG114,地温!$C$2:$C$366,FALSE))</f>
        <v>23.108650000000001</v>
      </c>
      <c r="AJ114" s="113">
        <f t="shared" si="62"/>
        <v>1909.5112999999994</v>
      </c>
      <c r="AK114" s="116">
        <f t="shared" si="44"/>
        <v>17.845899999999993</v>
      </c>
      <c r="AL114" s="119" t="e">
        <f t="shared" si="45"/>
        <v>#N/A</v>
      </c>
      <c r="AM114" s="119">
        <f t="shared" si="46"/>
        <v>0</v>
      </c>
      <c r="AP114" s="115">
        <f t="shared" si="63"/>
        <v>185</v>
      </c>
      <c r="AQ114" s="113">
        <f t="shared" si="64"/>
        <v>107</v>
      </c>
      <c r="AR114" s="113">
        <f>INDEX(地温!$D$2:$D$366,MATCH(AP114,地温!$C$2:$C$366,FALSE))</f>
        <v>23.108650000000001</v>
      </c>
      <c r="AS114" s="113">
        <f t="shared" si="65"/>
        <v>1909.5112999999994</v>
      </c>
      <c r="AT114" s="116">
        <f t="shared" si="47"/>
        <v>17.845899999999993</v>
      </c>
      <c r="AU114" s="119" t="e">
        <f t="shared" si="48"/>
        <v>#N/A</v>
      </c>
      <c r="AV114" s="119">
        <f t="shared" si="49"/>
        <v>0</v>
      </c>
    </row>
    <row r="115" spans="1:48">
      <c r="A115" s="115">
        <f t="shared" si="50"/>
        <v>186</v>
      </c>
      <c r="B115" s="113">
        <f t="shared" si="33"/>
        <v>108</v>
      </c>
      <c r="C115" s="119">
        <f t="shared" si="34"/>
        <v>6.7167458447090604</v>
      </c>
      <c r="F115" s="115">
        <f t="shared" si="51"/>
        <v>186</v>
      </c>
      <c r="G115" s="113">
        <f t="shared" si="52"/>
        <v>108</v>
      </c>
      <c r="H115" s="113">
        <f>INDEX(地温!$D$2:$D$366,MATCH(F115,地温!$C$2:$C$366,FALSE))</f>
        <v>24.151899999999998</v>
      </c>
      <c r="I115" s="113">
        <f t="shared" si="53"/>
        <v>1933.6631999999995</v>
      </c>
      <c r="J115" s="116">
        <f t="shared" si="35"/>
        <v>17.904288888888885</v>
      </c>
      <c r="K115" s="119">
        <f t="shared" si="36"/>
        <v>7.067509909969924e-002</v>
      </c>
      <c r="L115" s="119">
        <f t="shared" si="37"/>
        <v>6.7167458447090604</v>
      </c>
      <c r="O115" s="115">
        <f t="shared" si="54"/>
        <v>186</v>
      </c>
      <c r="P115" s="113">
        <f t="shared" si="55"/>
        <v>108</v>
      </c>
      <c r="Q115" s="113">
        <f>INDEX(地温!$D$2:$D$366,MATCH(O115,地温!$C$2:$C$366,FALSE))</f>
        <v>24.151899999999998</v>
      </c>
      <c r="R115" s="113">
        <f t="shared" si="56"/>
        <v>1933.6631999999995</v>
      </c>
      <c r="S115" s="116">
        <f t="shared" si="38"/>
        <v>17.904288888888885</v>
      </c>
      <c r="T115" s="119" t="e">
        <f t="shared" si="39"/>
        <v>#N/A</v>
      </c>
      <c r="U115" s="119">
        <f t="shared" si="40"/>
        <v>0</v>
      </c>
      <c r="X115" s="115">
        <f t="shared" si="57"/>
        <v>186</v>
      </c>
      <c r="Y115" s="113">
        <f t="shared" si="58"/>
        <v>108</v>
      </c>
      <c r="Z115" s="113">
        <f>INDEX(地温!$D$2:$D$366,MATCH(X115,地温!$C$2:$C$366,FALSE))</f>
        <v>24.151899999999998</v>
      </c>
      <c r="AA115" s="113">
        <f t="shared" si="59"/>
        <v>1933.6631999999995</v>
      </c>
      <c r="AB115" s="116">
        <f t="shared" si="41"/>
        <v>17.904288888888885</v>
      </c>
      <c r="AC115" s="119" t="e">
        <f t="shared" si="42"/>
        <v>#N/A</v>
      </c>
      <c r="AD115" s="119">
        <f t="shared" si="43"/>
        <v>0</v>
      </c>
      <c r="AG115" s="115">
        <f t="shared" si="60"/>
        <v>186</v>
      </c>
      <c r="AH115" s="113">
        <f t="shared" si="61"/>
        <v>108</v>
      </c>
      <c r="AI115" s="113">
        <f>INDEX(地温!$D$2:$D$366,MATCH(AG115,地温!$C$2:$C$366,FALSE))</f>
        <v>24.151899999999998</v>
      </c>
      <c r="AJ115" s="113">
        <f t="shared" si="62"/>
        <v>1933.6631999999995</v>
      </c>
      <c r="AK115" s="116">
        <f t="shared" si="44"/>
        <v>17.904288888888885</v>
      </c>
      <c r="AL115" s="119" t="e">
        <f t="shared" si="45"/>
        <v>#N/A</v>
      </c>
      <c r="AM115" s="119">
        <f t="shared" si="46"/>
        <v>0</v>
      </c>
      <c r="AP115" s="115">
        <f t="shared" si="63"/>
        <v>186</v>
      </c>
      <c r="AQ115" s="113">
        <f t="shared" si="64"/>
        <v>108</v>
      </c>
      <c r="AR115" s="113">
        <f>INDEX(地温!$D$2:$D$366,MATCH(AP115,地温!$C$2:$C$366,FALSE))</f>
        <v>24.151899999999998</v>
      </c>
      <c r="AS115" s="113">
        <f t="shared" si="65"/>
        <v>1933.6631999999995</v>
      </c>
      <c r="AT115" s="116">
        <f t="shared" si="47"/>
        <v>17.904288888888885</v>
      </c>
      <c r="AU115" s="119" t="e">
        <f t="shared" si="48"/>
        <v>#N/A</v>
      </c>
      <c r="AV115" s="119">
        <f t="shared" si="49"/>
        <v>0</v>
      </c>
    </row>
    <row r="116" spans="1:48">
      <c r="A116" s="115">
        <f t="shared" si="50"/>
        <v>187</v>
      </c>
      <c r="B116" s="113">
        <f t="shared" si="33"/>
        <v>109</v>
      </c>
      <c r="C116" s="119">
        <f t="shared" si="34"/>
        <v>6.7170203862069373</v>
      </c>
      <c r="F116" s="115">
        <f t="shared" si="51"/>
        <v>187</v>
      </c>
      <c r="G116" s="113">
        <f t="shared" si="52"/>
        <v>109</v>
      </c>
      <c r="H116" s="113">
        <f>INDEX(地温!$D$2:$D$366,MATCH(F116,地温!$C$2:$C$366,FALSE))</f>
        <v>24.633400000000002</v>
      </c>
      <c r="I116" s="113">
        <f t="shared" si="53"/>
        <v>1958.2965999999994</v>
      </c>
      <c r="J116" s="116">
        <f t="shared" si="35"/>
        <v>17.966023853211006</v>
      </c>
      <c r="K116" s="119">
        <f t="shared" si="36"/>
        <v>7.0835318725157498e-002</v>
      </c>
      <c r="L116" s="119">
        <f t="shared" si="37"/>
        <v>6.7170203862069373</v>
      </c>
      <c r="O116" s="115">
        <f t="shared" si="54"/>
        <v>187</v>
      </c>
      <c r="P116" s="113">
        <f t="shared" si="55"/>
        <v>109</v>
      </c>
      <c r="Q116" s="113">
        <f>INDEX(地温!$D$2:$D$366,MATCH(O116,地温!$C$2:$C$366,FALSE))</f>
        <v>24.633400000000002</v>
      </c>
      <c r="R116" s="113">
        <f t="shared" si="56"/>
        <v>1958.2965999999994</v>
      </c>
      <c r="S116" s="116">
        <f t="shared" si="38"/>
        <v>17.966023853211006</v>
      </c>
      <c r="T116" s="119" t="e">
        <f t="shared" si="39"/>
        <v>#N/A</v>
      </c>
      <c r="U116" s="119">
        <f t="shared" si="40"/>
        <v>0</v>
      </c>
      <c r="X116" s="115">
        <f t="shared" si="57"/>
        <v>187</v>
      </c>
      <c r="Y116" s="113">
        <f t="shared" si="58"/>
        <v>109</v>
      </c>
      <c r="Z116" s="113">
        <f>INDEX(地温!$D$2:$D$366,MATCH(X116,地温!$C$2:$C$366,FALSE))</f>
        <v>24.633400000000002</v>
      </c>
      <c r="AA116" s="113">
        <f t="shared" si="59"/>
        <v>1958.2965999999994</v>
      </c>
      <c r="AB116" s="116">
        <f t="shared" si="41"/>
        <v>17.966023853211006</v>
      </c>
      <c r="AC116" s="119" t="e">
        <f t="shared" si="42"/>
        <v>#N/A</v>
      </c>
      <c r="AD116" s="119">
        <f t="shared" si="43"/>
        <v>0</v>
      </c>
      <c r="AG116" s="115">
        <f t="shared" si="60"/>
        <v>187</v>
      </c>
      <c r="AH116" s="113">
        <f t="shared" si="61"/>
        <v>109</v>
      </c>
      <c r="AI116" s="113">
        <f>INDEX(地温!$D$2:$D$366,MATCH(AG116,地温!$C$2:$C$366,FALSE))</f>
        <v>24.633400000000002</v>
      </c>
      <c r="AJ116" s="113">
        <f t="shared" si="62"/>
        <v>1958.2965999999994</v>
      </c>
      <c r="AK116" s="116">
        <f t="shared" si="44"/>
        <v>17.966023853211006</v>
      </c>
      <c r="AL116" s="119" t="e">
        <f t="shared" si="45"/>
        <v>#N/A</v>
      </c>
      <c r="AM116" s="119">
        <f t="shared" si="46"/>
        <v>0</v>
      </c>
      <c r="AP116" s="115">
        <f t="shared" si="63"/>
        <v>187</v>
      </c>
      <c r="AQ116" s="113">
        <f t="shared" si="64"/>
        <v>109</v>
      </c>
      <c r="AR116" s="113">
        <f>INDEX(地温!$D$2:$D$366,MATCH(AP116,地温!$C$2:$C$366,FALSE))</f>
        <v>24.633400000000002</v>
      </c>
      <c r="AS116" s="113">
        <f t="shared" si="65"/>
        <v>1958.2965999999994</v>
      </c>
      <c r="AT116" s="116">
        <f t="shared" si="47"/>
        <v>17.966023853211006</v>
      </c>
      <c r="AU116" s="119" t="e">
        <f t="shared" si="48"/>
        <v>#N/A</v>
      </c>
      <c r="AV116" s="119">
        <f t="shared" si="49"/>
        <v>0</v>
      </c>
    </row>
    <row r="117" spans="1:48">
      <c r="A117" s="115">
        <f t="shared" si="50"/>
        <v>188</v>
      </c>
      <c r="B117" s="113">
        <f t="shared" si="33"/>
        <v>110</v>
      </c>
      <c r="C117" s="119">
        <f t="shared" si="34"/>
        <v>6.7172717377970761</v>
      </c>
      <c r="F117" s="115">
        <f t="shared" si="51"/>
        <v>188</v>
      </c>
      <c r="G117" s="113">
        <f t="shared" si="52"/>
        <v>110</v>
      </c>
      <c r="H117" s="113">
        <f>INDEX(地温!$D$2:$D$366,MATCH(F117,地温!$C$2:$C$366,FALSE))</f>
        <v>24.617349999999998</v>
      </c>
      <c r="I117" s="113">
        <f t="shared" si="53"/>
        <v>1982.9139499999994</v>
      </c>
      <c r="J117" s="116">
        <f t="shared" si="35"/>
        <v>18.026490454545449</v>
      </c>
      <c r="K117" s="119">
        <f t="shared" si="36"/>
        <v>7.0992532570124514e-002</v>
      </c>
      <c r="L117" s="119">
        <f t="shared" si="37"/>
        <v>6.7172717377970761</v>
      </c>
      <c r="O117" s="115">
        <f t="shared" si="54"/>
        <v>188</v>
      </c>
      <c r="P117" s="113">
        <f t="shared" si="55"/>
        <v>110</v>
      </c>
      <c r="Q117" s="113">
        <f>INDEX(地温!$D$2:$D$366,MATCH(O117,地温!$C$2:$C$366,FALSE))</f>
        <v>24.617349999999998</v>
      </c>
      <c r="R117" s="113">
        <f t="shared" si="56"/>
        <v>1982.9139499999994</v>
      </c>
      <c r="S117" s="116">
        <f t="shared" si="38"/>
        <v>18.026490454545449</v>
      </c>
      <c r="T117" s="119" t="e">
        <f t="shared" si="39"/>
        <v>#N/A</v>
      </c>
      <c r="U117" s="119">
        <f t="shared" si="40"/>
        <v>0</v>
      </c>
      <c r="X117" s="115">
        <f t="shared" si="57"/>
        <v>188</v>
      </c>
      <c r="Y117" s="113">
        <f t="shared" si="58"/>
        <v>110</v>
      </c>
      <c r="Z117" s="113">
        <f>INDEX(地温!$D$2:$D$366,MATCH(X117,地温!$C$2:$C$366,FALSE))</f>
        <v>24.617349999999998</v>
      </c>
      <c r="AA117" s="113">
        <f t="shared" si="59"/>
        <v>1982.9139499999994</v>
      </c>
      <c r="AB117" s="116">
        <f t="shared" si="41"/>
        <v>18.026490454545449</v>
      </c>
      <c r="AC117" s="119" t="e">
        <f t="shared" si="42"/>
        <v>#N/A</v>
      </c>
      <c r="AD117" s="119">
        <f t="shared" si="43"/>
        <v>0</v>
      </c>
      <c r="AG117" s="115">
        <f t="shared" si="60"/>
        <v>188</v>
      </c>
      <c r="AH117" s="113">
        <f t="shared" si="61"/>
        <v>110</v>
      </c>
      <c r="AI117" s="113">
        <f>INDEX(地温!$D$2:$D$366,MATCH(AG117,地温!$C$2:$C$366,FALSE))</f>
        <v>24.617349999999998</v>
      </c>
      <c r="AJ117" s="113">
        <f t="shared" si="62"/>
        <v>1982.9139499999994</v>
      </c>
      <c r="AK117" s="116">
        <f t="shared" si="44"/>
        <v>18.026490454545449</v>
      </c>
      <c r="AL117" s="119" t="e">
        <f t="shared" si="45"/>
        <v>#N/A</v>
      </c>
      <c r="AM117" s="119">
        <f t="shared" si="46"/>
        <v>0</v>
      </c>
      <c r="AP117" s="115">
        <f t="shared" si="63"/>
        <v>188</v>
      </c>
      <c r="AQ117" s="113">
        <f t="shared" si="64"/>
        <v>110</v>
      </c>
      <c r="AR117" s="113">
        <f>INDEX(地温!$D$2:$D$366,MATCH(AP117,地温!$C$2:$C$366,FALSE))</f>
        <v>24.617349999999998</v>
      </c>
      <c r="AS117" s="113">
        <f t="shared" si="65"/>
        <v>1982.9139499999994</v>
      </c>
      <c r="AT117" s="116">
        <f t="shared" si="47"/>
        <v>18.026490454545449</v>
      </c>
      <c r="AU117" s="119" t="e">
        <f t="shared" si="48"/>
        <v>#N/A</v>
      </c>
      <c r="AV117" s="119">
        <f t="shared" si="49"/>
        <v>0</v>
      </c>
    </row>
    <row r="118" spans="1:48">
      <c r="A118" s="115">
        <f t="shared" si="50"/>
        <v>189</v>
      </c>
      <c r="B118" s="113">
        <f t="shared" si="33"/>
        <v>111</v>
      </c>
      <c r="C118" s="119">
        <f t="shared" si="34"/>
        <v>6.7174995575175895</v>
      </c>
      <c r="F118" s="115">
        <f t="shared" si="51"/>
        <v>189</v>
      </c>
      <c r="G118" s="113">
        <f t="shared" si="52"/>
        <v>111</v>
      </c>
      <c r="H118" s="113">
        <f>INDEX(地温!$D$2:$D$366,MATCH(F118,地温!$C$2:$C$366,FALSE))</f>
        <v>24.248199999999997</v>
      </c>
      <c r="I118" s="113">
        <f t="shared" si="53"/>
        <v>2007.1621499999994</v>
      </c>
      <c r="J118" s="116">
        <f t="shared" si="35"/>
        <v>18.082541891891886</v>
      </c>
      <c r="K118" s="119">
        <f t="shared" si="36"/>
        <v>7.1138520039103037e-002</v>
      </c>
      <c r="L118" s="119">
        <f t="shared" si="37"/>
        <v>6.7174995575175895</v>
      </c>
      <c r="O118" s="115">
        <f t="shared" si="54"/>
        <v>189</v>
      </c>
      <c r="P118" s="113">
        <f t="shared" si="55"/>
        <v>111</v>
      </c>
      <c r="Q118" s="113">
        <f>INDEX(地温!$D$2:$D$366,MATCH(O118,地温!$C$2:$C$366,FALSE))</f>
        <v>24.248199999999997</v>
      </c>
      <c r="R118" s="113">
        <f t="shared" si="56"/>
        <v>2007.1621499999994</v>
      </c>
      <c r="S118" s="116">
        <f t="shared" si="38"/>
        <v>18.082541891891886</v>
      </c>
      <c r="T118" s="119" t="e">
        <f t="shared" si="39"/>
        <v>#N/A</v>
      </c>
      <c r="U118" s="119">
        <f t="shared" si="40"/>
        <v>0</v>
      </c>
      <c r="X118" s="115">
        <f t="shared" si="57"/>
        <v>189</v>
      </c>
      <c r="Y118" s="113">
        <f t="shared" si="58"/>
        <v>111</v>
      </c>
      <c r="Z118" s="113">
        <f>INDEX(地温!$D$2:$D$366,MATCH(X118,地温!$C$2:$C$366,FALSE))</f>
        <v>24.248199999999997</v>
      </c>
      <c r="AA118" s="113">
        <f t="shared" si="59"/>
        <v>2007.1621499999994</v>
      </c>
      <c r="AB118" s="116">
        <f t="shared" si="41"/>
        <v>18.082541891891886</v>
      </c>
      <c r="AC118" s="119" t="e">
        <f t="shared" si="42"/>
        <v>#N/A</v>
      </c>
      <c r="AD118" s="119">
        <f t="shared" si="43"/>
        <v>0</v>
      </c>
      <c r="AG118" s="115">
        <f t="shared" si="60"/>
        <v>189</v>
      </c>
      <c r="AH118" s="113">
        <f t="shared" si="61"/>
        <v>111</v>
      </c>
      <c r="AI118" s="113">
        <f>INDEX(地温!$D$2:$D$366,MATCH(AG118,地温!$C$2:$C$366,FALSE))</f>
        <v>24.248199999999997</v>
      </c>
      <c r="AJ118" s="113">
        <f t="shared" si="62"/>
        <v>2007.1621499999994</v>
      </c>
      <c r="AK118" s="116">
        <f t="shared" si="44"/>
        <v>18.082541891891886</v>
      </c>
      <c r="AL118" s="119" t="e">
        <f t="shared" si="45"/>
        <v>#N/A</v>
      </c>
      <c r="AM118" s="119">
        <f t="shared" si="46"/>
        <v>0</v>
      </c>
      <c r="AP118" s="115">
        <f t="shared" si="63"/>
        <v>189</v>
      </c>
      <c r="AQ118" s="113">
        <f t="shared" si="64"/>
        <v>111</v>
      </c>
      <c r="AR118" s="113">
        <f>INDEX(地温!$D$2:$D$366,MATCH(AP118,地温!$C$2:$C$366,FALSE))</f>
        <v>24.248199999999997</v>
      </c>
      <c r="AS118" s="113">
        <f t="shared" si="65"/>
        <v>2007.1621499999994</v>
      </c>
      <c r="AT118" s="116">
        <f t="shared" si="47"/>
        <v>18.082541891891886</v>
      </c>
      <c r="AU118" s="119" t="e">
        <f t="shared" si="48"/>
        <v>#N/A</v>
      </c>
      <c r="AV118" s="119">
        <f t="shared" si="49"/>
        <v>0</v>
      </c>
    </row>
    <row r="119" spans="1:48">
      <c r="A119" s="115">
        <f t="shared" si="50"/>
        <v>190</v>
      </c>
      <c r="B119" s="113">
        <f t="shared" si="33"/>
        <v>112</v>
      </c>
      <c r="C119" s="119">
        <f t="shared" si="34"/>
        <v>6.7177092785207364</v>
      </c>
      <c r="F119" s="115">
        <f t="shared" si="51"/>
        <v>190</v>
      </c>
      <c r="G119" s="113">
        <f t="shared" si="52"/>
        <v>112</v>
      </c>
      <c r="H119" s="113">
        <f>INDEX(地温!$D$2:$D$366,MATCH(F119,地温!$C$2:$C$366,FALSE))</f>
        <v>24.392649999999996</v>
      </c>
      <c r="I119" s="113">
        <f t="shared" si="53"/>
        <v>2031.5547999999994</v>
      </c>
      <c r="J119" s="116">
        <f t="shared" si="35"/>
        <v>18.138882142857138</v>
      </c>
      <c r="K119" s="119">
        <f t="shared" si="36"/>
        <v>7.1285505438608468e-002</v>
      </c>
      <c r="L119" s="119">
        <f t="shared" si="37"/>
        <v>6.7177092785207364</v>
      </c>
      <c r="O119" s="115">
        <f t="shared" si="54"/>
        <v>190</v>
      </c>
      <c r="P119" s="113">
        <f t="shared" si="55"/>
        <v>112</v>
      </c>
      <c r="Q119" s="113">
        <f>INDEX(地温!$D$2:$D$366,MATCH(O119,地温!$C$2:$C$366,FALSE))</f>
        <v>24.392649999999996</v>
      </c>
      <c r="R119" s="113">
        <f t="shared" si="56"/>
        <v>2031.5547999999994</v>
      </c>
      <c r="S119" s="116">
        <f t="shared" si="38"/>
        <v>18.138882142857138</v>
      </c>
      <c r="T119" s="119" t="e">
        <f t="shared" si="39"/>
        <v>#N/A</v>
      </c>
      <c r="U119" s="119">
        <f t="shared" si="40"/>
        <v>0</v>
      </c>
      <c r="X119" s="115">
        <f t="shared" si="57"/>
        <v>190</v>
      </c>
      <c r="Y119" s="113">
        <f t="shared" si="58"/>
        <v>112</v>
      </c>
      <c r="Z119" s="113">
        <f>INDEX(地温!$D$2:$D$366,MATCH(X119,地温!$C$2:$C$366,FALSE))</f>
        <v>24.392649999999996</v>
      </c>
      <c r="AA119" s="113">
        <f t="shared" si="59"/>
        <v>2031.5547999999994</v>
      </c>
      <c r="AB119" s="116">
        <f t="shared" si="41"/>
        <v>18.138882142857138</v>
      </c>
      <c r="AC119" s="119" t="e">
        <f t="shared" si="42"/>
        <v>#N/A</v>
      </c>
      <c r="AD119" s="119">
        <f t="shared" si="43"/>
        <v>0</v>
      </c>
      <c r="AG119" s="115">
        <f t="shared" si="60"/>
        <v>190</v>
      </c>
      <c r="AH119" s="113">
        <f t="shared" si="61"/>
        <v>112</v>
      </c>
      <c r="AI119" s="113">
        <f>INDEX(地温!$D$2:$D$366,MATCH(AG119,地温!$C$2:$C$366,FALSE))</f>
        <v>24.392649999999996</v>
      </c>
      <c r="AJ119" s="113">
        <f t="shared" si="62"/>
        <v>2031.5547999999994</v>
      </c>
      <c r="AK119" s="116">
        <f t="shared" si="44"/>
        <v>18.138882142857138</v>
      </c>
      <c r="AL119" s="119" t="e">
        <f t="shared" si="45"/>
        <v>#N/A</v>
      </c>
      <c r="AM119" s="119">
        <f t="shared" si="46"/>
        <v>0</v>
      </c>
      <c r="AP119" s="115">
        <f t="shared" si="63"/>
        <v>190</v>
      </c>
      <c r="AQ119" s="113">
        <f t="shared" si="64"/>
        <v>112</v>
      </c>
      <c r="AR119" s="113">
        <f>INDEX(地温!$D$2:$D$366,MATCH(AP119,地温!$C$2:$C$366,FALSE))</f>
        <v>24.392649999999996</v>
      </c>
      <c r="AS119" s="113">
        <f t="shared" si="65"/>
        <v>2031.5547999999994</v>
      </c>
      <c r="AT119" s="116">
        <f t="shared" si="47"/>
        <v>18.138882142857138</v>
      </c>
      <c r="AU119" s="119" t="e">
        <f t="shared" si="48"/>
        <v>#N/A</v>
      </c>
      <c r="AV119" s="119">
        <f t="shared" si="49"/>
        <v>0</v>
      </c>
    </row>
    <row r="120" spans="1:48">
      <c r="A120" s="115">
        <f t="shared" si="50"/>
        <v>191</v>
      </c>
      <c r="B120" s="113">
        <f t="shared" si="33"/>
        <v>113</v>
      </c>
      <c r="C120" s="119">
        <f t="shared" si="34"/>
        <v>6.7179037556331442</v>
      </c>
      <c r="F120" s="115">
        <f t="shared" si="51"/>
        <v>191</v>
      </c>
      <c r="G120" s="113">
        <f t="shared" si="52"/>
        <v>113</v>
      </c>
      <c r="H120" s="113">
        <f>INDEX(地温!$D$2:$D$366,MATCH(F120,地温!$C$2:$C$366,FALSE))</f>
        <v>24.809950000000001</v>
      </c>
      <c r="I120" s="113">
        <f t="shared" si="53"/>
        <v>2056.3647499999993</v>
      </c>
      <c r="J120" s="116">
        <f t="shared" si="35"/>
        <v>18.197918141592915</v>
      </c>
      <c r="K120" s="119">
        <f t="shared" si="36"/>
        <v>7.1439788377115718e-002</v>
      </c>
      <c r="L120" s="119">
        <f t="shared" si="37"/>
        <v>6.7179037556331442</v>
      </c>
      <c r="O120" s="115">
        <f t="shared" si="54"/>
        <v>191</v>
      </c>
      <c r="P120" s="113">
        <f t="shared" si="55"/>
        <v>113</v>
      </c>
      <c r="Q120" s="113">
        <f>INDEX(地温!$D$2:$D$366,MATCH(O120,地温!$C$2:$C$366,FALSE))</f>
        <v>24.809950000000001</v>
      </c>
      <c r="R120" s="113">
        <f t="shared" si="56"/>
        <v>2056.3647499999993</v>
      </c>
      <c r="S120" s="116">
        <f t="shared" si="38"/>
        <v>18.197918141592915</v>
      </c>
      <c r="T120" s="119" t="e">
        <f t="shared" si="39"/>
        <v>#N/A</v>
      </c>
      <c r="U120" s="119">
        <f t="shared" si="40"/>
        <v>0</v>
      </c>
      <c r="X120" s="115">
        <f t="shared" si="57"/>
        <v>191</v>
      </c>
      <c r="Y120" s="113">
        <f t="shared" si="58"/>
        <v>113</v>
      </c>
      <c r="Z120" s="113">
        <f>INDEX(地温!$D$2:$D$366,MATCH(X120,地温!$C$2:$C$366,FALSE))</f>
        <v>24.809950000000001</v>
      </c>
      <c r="AA120" s="113">
        <f t="shared" si="59"/>
        <v>2056.3647499999993</v>
      </c>
      <c r="AB120" s="116">
        <f t="shared" si="41"/>
        <v>18.197918141592915</v>
      </c>
      <c r="AC120" s="119" t="e">
        <f t="shared" si="42"/>
        <v>#N/A</v>
      </c>
      <c r="AD120" s="119">
        <f t="shared" si="43"/>
        <v>0</v>
      </c>
      <c r="AG120" s="115">
        <f t="shared" si="60"/>
        <v>191</v>
      </c>
      <c r="AH120" s="113">
        <f t="shared" si="61"/>
        <v>113</v>
      </c>
      <c r="AI120" s="113">
        <f>INDEX(地温!$D$2:$D$366,MATCH(AG120,地温!$C$2:$C$366,FALSE))</f>
        <v>24.809950000000001</v>
      </c>
      <c r="AJ120" s="113">
        <f t="shared" si="62"/>
        <v>2056.3647499999993</v>
      </c>
      <c r="AK120" s="116">
        <f t="shared" si="44"/>
        <v>18.197918141592915</v>
      </c>
      <c r="AL120" s="119" t="e">
        <f t="shared" si="45"/>
        <v>#N/A</v>
      </c>
      <c r="AM120" s="119">
        <f t="shared" si="46"/>
        <v>0</v>
      </c>
      <c r="AP120" s="115">
        <f t="shared" si="63"/>
        <v>191</v>
      </c>
      <c r="AQ120" s="113">
        <f t="shared" si="64"/>
        <v>113</v>
      </c>
      <c r="AR120" s="113">
        <f>INDEX(地温!$D$2:$D$366,MATCH(AP120,地温!$C$2:$C$366,FALSE))</f>
        <v>24.809950000000001</v>
      </c>
      <c r="AS120" s="113">
        <f t="shared" si="65"/>
        <v>2056.3647499999993</v>
      </c>
      <c r="AT120" s="116">
        <f t="shared" si="47"/>
        <v>18.197918141592915</v>
      </c>
      <c r="AU120" s="119" t="e">
        <f t="shared" si="48"/>
        <v>#N/A</v>
      </c>
      <c r="AV120" s="119">
        <f t="shared" si="49"/>
        <v>0</v>
      </c>
    </row>
    <row r="121" spans="1:48">
      <c r="A121" s="115">
        <f t="shared" si="50"/>
        <v>192</v>
      </c>
      <c r="B121" s="113">
        <f t="shared" si="33"/>
        <v>114</v>
      </c>
      <c r="C121" s="119">
        <f t="shared" si="34"/>
        <v>6.718081376440618</v>
      </c>
      <c r="F121" s="115">
        <f t="shared" si="51"/>
        <v>192</v>
      </c>
      <c r="G121" s="113">
        <f t="shared" si="52"/>
        <v>114</v>
      </c>
      <c r="H121" s="113">
        <f>INDEX(地温!$D$2:$D$366,MATCH(F121,地温!$C$2:$C$366,FALSE))</f>
        <v>24.729700000000001</v>
      </c>
      <c r="I121" s="113">
        <f t="shared" si="53"/>
        <v>2081.0944499999991</v>
      </c>
      <c r="J121" s="116">
        <f t="shared" si="35"/>
        <v>18.255214473684202</v>
      </c>
      <c r="K121" s="119">
        <f t="shared" si="36"/>
        <v>7.1589784216890662e-002</v>
      </c>
      <c r="L121" s="119">
        <f t="shared" si="37"/>
        <v>6.718081376440618</v>
      </c>
      <c r="O121" s="115">
        <f t="shared" si="54"/>
        <v>192</v>
      </c>
      <c r="P121" s="113">
        <f t="shared" si="55"/>
        <v>114</v>
      </c>
      <c r="Q121" s="113">
        <f>INDEX(地温!$D$2:$D$366,MATCH(O121,地温!$C$2:$C$366,FALSE))</f>
        <v>24.729700000000001</v>
      </c>
      <c r="R121" s="113">
        <f t="shared" si="56"/>
        <v>2081.0944499999991</v>
      </c>
      <c r="S121" s="116">
        <f t="shared" si="38"/>
        <v>18.255214473684202</v>
      </c>
      <c r="T121" s="119" t="e">
        <f t="shared" si="39"/>
        <v>#N/A</v>
      </c>
      <c r="U121" s="119">
        <f t="shared" si="40"/>
        <v>0</v>
      </c>
      <c r="X121" s="115">
        <f t="shared" si="57"/>
        <v>192</v>
      </c>
      <c r="Y121" s="113">
        <f t="shared" si="58"/>
        <v>114</v>
      </c>
      <c r="Z121" s="113">
        <f>INDEX(地温!$D$2:$D$366,MATCH(X121,地温!$C$2:$C$366,FALSE))</f>
        <v>24.729700000000001</v>
      </c>
      <c r="AA121" s="113">
        <f t="shared" si="59"/>
        <v>2081.0944499999991</v>
      </c>
      <c r="AB121" s="116">
        <f t="shared" si="41"/>
        <v>18.255214473684202</v>
      </c>
      <c r="AC121" s="119" t="e">
        <f t="shared" si="42"/>
        <v>#N/A</v>
      </c>
      <c r="AD121" s="119">
        <f t="shared" si="43"/>
        <v>0</v>
      </c>
      <c r="AG121" s="115">
        <f t="shared" si="60"/>
        <v>192</v>
      </c>
      <c r="AH121" s="113">
        <f t="shared" si="61"/>
        <v>114</v>
      </c>
      <c r="AI121" s="113">
        <f>INDEX(地温!$D$2:$D$366,MATCH(AG121,地温!$C$2:$C$366,FALSE))</f>
        <v>24.729700000000001</v>
      </c>
      <c r="AJ121" s="113">
        <f t="shared" si="62"/>
        <v>2081.0944499999991</v>
      </c>
      <c r="AK121" s="116">
        <f t="shared" si="44"/>
        <v>18.255214473684202</v>
      </c>
      <c r="AL121" s="119" t="e">
        <f t="shared" si="45"/>
        <v>#N/A</v>
      </c>
      <c r="AM121" s="119">
        <f t="shared" si="46"/>
        <v>0</v>
      </c>
      <c r="AP121" s="115">
        <f t="shared" si="63"/>
        <v>192</v>
      </c>
      <c r="AQ121" s="113">
        <f t="shared" si="64"/>
        <v>114</v>
      </c>
      <c r="AR121" s="113">
        <f>INDEX(地温!$D$2:$D$366,MATCH(AP121,地温!$C$2:$C$366,FALSE))</f>
        <v>24.729700000000001</v>
      </c>
      <c r="AS121" s="113">
        <f t="shared" si="65"/>
        <v>2081.0944499999991</v>
      </c>
      <c r="AT121" s="116">
        <f t="shared" si="47"/>
        <v>18.255214473684202</v>
      </c>
      <c r="AU121" s="119" t="e">
        <f t="shared" si="48"/>
        <v>#N/A</v>
      </c>
      <c r="AV121" s="119">
        <f t="shared" si="49"/>
        <v>0</v>
      </c>
    </row>
    <row r="122" spans="1:48">
      <c r="A122" s="115">
        <f t="shared" si="50"/>
        <v>193</v>
      </c>
      <c r="B122" s="113">
        <f t="shared" si="33"/>
        <v>115</v>
      </c>
      <c r="C122" s="119">
        <f t="shared" si="34"/>
        <v>6.7182393316113327</v>
      </c>
      <c r="F122" s="115">
        <f t="shared" si="51"/>
        <v>193</v>
      </c>
      <c r="G122" s="113">
        <f t="shared" si="52"/>
        <v>115</v>
      </c>
      <c r="H122" s="113">
        <f>INDEX(地温!$D$2:$D$366,MATCH(F122,地温!$C$2:$C$366,FALSE))</f>
        <v>23.71855</v>
      </c>
      <c r="I122" s="113">
        <f t="shared" si="53"/>
        <v>2104.8129999999992</v>
      </c>
      <c r="J122" s="116">
        <f t="shared" si="35"/>
        <v>18.302721739130426</v>
      </c>
      <c r="K122" s="119">
        <f t="shared" si="36"/>
        <v>7.1714347219754268e-002</v>
      </c>
      <c r="L122" s="119">
        <f t="shared" si="37"/>
        <v>6.7182393316113327</v>
      </c>
      <c r="O122" s="115">
        <f t="shared" si="54"/>
        <v>193</v>
      </c>
      <c r="P122" s="113">
        <f t="shared" si="55"/>
        <v>115</v>
      </c>
      <c r="Q122" s="113">
        <f>INDEX(地温!$D$2:$D$366,MATCH(O122,地温!$C$2:$C$366,FALSE))</f>
        <v>23.71855</v>
      </c>
      <c r="R122" s="113">
        <f t="shared" si="56"/>
        <v>2104.8129999999992</v>
      </c>
      <c r="S122" s="116">
        <f t="shared" si="38"/>
        <v>18.302721739130426</v>
      </c>
      <c r="T122" s="119" t="e">
        <f t="shared" si="39"/>
        <v>#N/A</v>
      </c>
      <c r="U122" s="119">
        <f t="shared" si="40"/>
        <v>0</v>
      </c>
      <c r="X122" s="115">
        <f t="shared" si="57"/>
        <v>193</v>
      </c>
      <c r="Y122" s="113">
        <f t="shared" si="58"/>
        <v>115</v>
      </c>
      <c r="Z122" s="113">
        <f>INDEX(地温!$D$2:$D$366,MATCH(X122,地温!$C$2:$C$366,FALSE))</f>
        <v>23.71855</v>
      </c>
      <c r="AA122" s="113">
        <f t="shared" si="59"/>
        <v>2104.8129999999992</v>
      </c>
      <c r="AB122" s="116">
        <f t="shared" si="41"/>
        <v>18.302721739130426</v>
      </c>
      <c r="AC122" s="119" t="e">
        <f t="shared" si="42"/>
        <v>#N/A</v>
      </c>
      <c r="AD122" s="119">
        <f t="shared" si="43"/>
        <v>0</v>
      </c>
      <c r="AG122" s="115">
        <f t="shared" si="60"/>
        <v>193</v>
      </c>
      <c r="AH122" s="113">
        <f t="shared" si="61"/>
        <v>115</v>
      </c>
      <c r="AI122" s="113">
        <f>INDEX(地温!$D$2:$D$366,MATCH(AG122,地温!$C$2:$C$366,FALSE))</f>
        <v>23.71855</v>
      </c>
      <c r="AJ122" s="113">
        <f t="shared" si="62"/>
        <v>2104.8129999999992</v>
      </c>
      <c r="AK122" s="116">
        <f t="shared" si="44"/>
        <v>18.302721739130426</v>
      </c>
      <c r="AL122" s="119" t="e">
        <f t="shared" si="45"/>
        <v>#N/A</v>
      </c>
      <c r="AM122" s="119">
        <f t="shared" si="46"/>
        <v>0</v>
      </c>
      <c r="AP122" s="115">
        <f t="shared" si="63"/>
        <v>193</v>
      </c>
      <c r="AQ122" s="113">
        <f t="shared" si="64"/>
        <v>115</v>
      </c>
      <c r="AR122" s="113">
        <f>INDEX(地温!$D$2:$D$366,MATCH(AP122,地温!$C$2:$C$366,FALSE))</f>
        <v>23.71855</v>
      </c>
      <c r="AS122" s="113">
        <f t="shared" si="65"/>
        <v>2104.8129999999992</v>
      </c>
      <c r="AT122" s="116">
        <f t="shared" si="47"/>
        <v>18.302721739130426</v>
      </c>
      <c r="AU122" s="119" t="e">
        <f t="shared" si="48"/>
        <v>#N/A</v>
      </c>
      <c r="AV122" s="119">
        <f t="shared" si="49"/>
        <v>0</v>
      </c>
    </row>
    <row r="123" spans="1:48">
      <c r="A123" s="115">
        <f t="shared" si="50"/>
        <v>194</v>
      </c>
      <c r="B123" s="113">
        <f t="shared" si="33"/>
        <v>116</v>
      </c>
      <c r="C123" s="119">
        <f t="shared" si="34"/>
        <v>6.7183827471021633</v>
      </c>
      <c r="F123" s="115">
        <f t="shared" si="51"/>
        <v>194</v>
      </c>
      <c r="G123" s="113">
        <f t="shared" si="52"/>
        <v>116</v>
      </c>
      <c r="H123" s="113">
        <f>INDEX(地温!$D$2:$D$366,MATCH(F123,地温!$C$2:$C$366,FALSE))</f>
        <v>23.349399999999999</v>
      </c>
      <c r="I123" s="113">
        <f t="shared" si="53"/>
        <v>2128.1623999999993</v>
      </c>
      <c r="J123" s="116">
        <f t="shared" si="35"/>
        <v>18.34622758620689</v>
      </c>
      <c r="K123" s="119">
        <f t="shared" si="36"/>
        <v>7.1828572980577279e-002</v>
      </c>
      <c r="L123" s="119">
        <f t="shared" si="37"/>
        <v>6.7183827471021633</v>
      </c>
      <c r="O123" s="115">
        <f t="shared" si="54"/>
        <v>194</v>
      </c>
      <c r="P123" s="113">
        <f t="shared" si="55"/>
        <v>116</v>
      </c>
      <c r="Q123" s="113">
        <f>INDEX(地温!$D$2:$D$366,MATCH(O123,地温!$C$2:$C$366,FALSE))</f>
        <v>23.349399999999999</v>
      </c>
      <c r="R123" s="113">
        <f t="shared" si="56"/>
        <v>2128.1623999999993</v>
      </c>
      <c r="S123" s="116">
        <f t="shared" si="38"/>
        <v>18.34622758620689</v>
      </c>
      <c r="T123" s="119" t="e">
        <f t="shared" si="39"/>
        <v>#N/A</v>
      </c>
      <c r="U123" s="119">
        <f t="shared" si="40"/>
        <v>0</v>
      </c>
      <c r="X123" s="115">
        <f t="shared" si="57"/>
        <v>194</v>
      </c>
      <c r="Y123" s="113">
        <f t="shared" si="58"/>
        <v>116</v>
      </c>
      <c r="Z123" s="113">
        <f>INDEX(地温!$D$2:$D$366,MATCH(X123,地温!$C$2:$C$366,FALSE))</f>
        <v>23.349399999999999</v>
      </c>
      <c r="AA123" s="113">
        <f t="shared" si="59"/>
        <v>2128.1623999999993</v>
      </c>
      <c r="AB123" s="116">
        <f t="shared" si="41"/>
        <v>18.34622758620689</v>
      </c>
      <c r="AC123" s="119" t="e">
        <f t="shared" si="42"/>
        <v>#N/A</v>
      </c>
      <c r="AD123" s="119">
        <f t="shared" si="43"/>
        <v>0</v>
      </c>
      <c r="AG123" s="115">
        <f t="shared" si="60"/>
        <v>194</v>
      </c>
      <c r="AH123" s="113">
        <f t="shared" si="61"/>
        <v>116</v>
      </c>
      <c r="AI123" s="113">
        <f>INDEX(地温!$D$2:$D$366,MATCH(AG123,地温!$C$2:$C$366,FALSE))</f>
        <v>23.349399999999999</v>
      </c>
      <c r="AJ123" s="113">
        <f t="shared" si="62"/>
        <v>2128.1623999999993</v>
      </c>
      <c r="AK123" s="116">
        <f t="shared" si="44"/>
        <v>18.34622758620689</v>
      </c>
      <c r="AL123" s="119" t="e">
        <f t="shared" si="45"/>
        <v>#N/A</v>
      </c>
      <c r="AM123" s="119">
        <f t="shared" si="46"/>
        <v>0</v>
      </c>
      <c r="AP123" s="115">
        <f t="shared" si="63"/>
        <v>194</v>
      </c>
      <c r="AQ123" s="113">
        <f t="shared" si="64"/>
        <v>116</v>
      </c>
      <c r="AR123" s="113">
        <f>INDEX(地温!$D$2:$D$366,MATCH(AP123,地温!$C$2:$C$366,FALSE))</f>
        <v>23.349399999999999</v>
      </c>
      <c r="AS123" s="113">
        <f t="shared" si="65"/>
        <v>2128.1623999999993</v>
      </c>
      <c r="AT123" s="116">
        <f t="shared" si="47"/>
        <v>18.34622758620689</v>
      </c>
      <c r="AU123" s="119" t="e">
        <f t="shared" si="48"/>
        <v>#N/A</v>
      </c>
      <c r="AV123" s="119">
        <f t="shared" si="49"/>
        <v>0</v>
      </c>
    </row>
    <row r="124" spans="1:48">
      <c r="A124" s="115">
        <f t="shared" si="50"/>
        <v>195</v>
      </c>
      <c r="B124" s="113">
        <f t="shared" si="33"/>
        <v>117</v>
      </c>
      <c r="C124" s="119">
        <f t="shared" si="34"/>
        <v>6.718514944658363</v>
      </c>
      <c r="F124" s="115">
        <f t="shared" si="51"/>
        <v>195</v>
      </c>
      <c r="G124" s="113">
        <f t="shared" si="52"/>
        <v>117</v>
      </c>
      <c r="H124" s="113">
        <f>INDEX(地温!$D$2:$D$366,MATCH(F124,地温!$C$2:$C$366,FALSE))</f>
        <v>23.461749999999999</v>
      </c>
      <c r="I124" s="113">
        <f t="shared" si="53"/>
        <v>2151.6241499999992</v>
      </c>
      <c r="J124" s="116">
        <f t="shared" si="35"/>
        <v>18.389949999999992</v>
      </c>
      <c r="K124" s="119">
        <f t="shared" si="36"/>
        <v>7.1943516195397322e-002</v>
      </c>
      <c r="L124" s="119">
        <f t="shared" si="37"/>
        <v>6.718514944658363</v>
      </c>
      <c r="O124" s="115">
        <f t="shared" si="54"/>
        <v>195</v>
      </c>
      <c r="P124" s="113">
        <f t="shared" si="55"/>
        <v>117</v>
      </c>
      <c r="Q124" s="113">
        <f>INDEX(地温!$D$2:$D$366,MATCH(O124,地温!$C$2:$C$366,FALSE))</f>
        <v>23.461749999999999</v>
      </c>
      <c r="R124" s="113">
        <f t="shared" si="56"/>
        <v>2151.6241499999992</v>
      </c>
      <c r="S124" s="116">
        <f t="shared" si="38"/>
        <v>18.389949999999992</v>
      </c>
      <c r="T124" s="119" t="e">
        <f t="shared" si="39"/>
        <v>#N/A</v>
      </c>
      <c r="U124" s="119">
        <f t="shared" si="40"/>
        <v>0</v>
      </c>
      <c r="X124" s="115">
        <f t="shared" si="57"/>
        <v>195</v>
      </c>
      <c r="Y124" s="113">
        <f t="shared" si="58"/>
        <v>117</v>
      </c>
      <c r="Z124" s="113">
        <f>INDEX(地温!$D$2:$D$366,MATCH(X124,地温!$C$2:$C$366,FALSE))</f>
        <v>23.461749999999999</v>
      </c>
      <c r="AA124" s="113">
        <f t="shared" si="59"/>
        <v>2151.6241499999992</v>
      </c>
      <c r="AB124" s="116">
        <f t="shared" si="41"/>
        <v>18.389949999999992</v>
      </c>
      <c r="AC124" s="119" t="e">
        <f t="shared" si="42"/>
        <v>#N/A</v>
      </c>
      <c r="AD124" s="119">
        <f t="shared" si="43"/>
        <v>0</v>
      </c>
      <c r="AG124" s="115">
        <f t="shared" si="60"/>
        <v>195</v>
      </c>
      <c r="AH124" s="113">
        <f t="shared" si="61"/>
        <v>117</v>
      </c>
      <c r="AI124" s="113">
        <f>INDEX(地温!$D$2:$D$366,MATCH(AG124,地温!$C$2:$C$366,FALSE))</f>
        <v>23.461749999999999</v>
      </c>
      <c r="AJ124" s="113">
        <f t="shared" si="62"/>
        <v>2151.6241499999992</v>
      </c>
      <c r="AK124" s="116">
        <f t="shared" si="44"/>
        <v>18.389949999999992</v>
      </c>
      <c r="AL124" s="119" t="e">
        <f t="shared" si="45"/>
        <v>#N/A</v>
      </c>
      <c r="AM124" s="119">
        <f t="shared" si="46"/>
        <v>0</v>
      </c>
      <c r="AP124" s="115">
        <f t="shared" si="63"/>
        <v>195</v>
      </c>
      <c r="AQ124" s="113">
        <f t="shared" si="64"/>
        <v>117</v>
      </c>
      <c r="AR124" s="113">
        <f>INDEX(地温!$D$2:$D$366,MATCH(AP124,地温!$C$2:$C$366,FALSE))</f>
        <v>23.461749999999999</v>
      </c>
      <c r="AS124" s="113">
        <f t="shared" si="65"/>
        <v>2151.6241499999992</v>
      </c>
      <c r="AT124" s="116">
        <f t="shared" si="47"/>
        <v>18.389949999999992</v>
      </c>
      <c r="AU124" s="119" t="e">
        <f t="shared" si="48"/>
        <v>#N/A</v>
      </c>
      <c r="AV124" s="119">
        <f t="shared" si="49"/>
        <v>0</v>
      </c>
    </row>
    <row r="125" spans="1:48">
      <c r="A125" s="115">
        <f t="shared" si="50"/>
        <v>196</v>
      </c>
      <c r="B125" s="113">
        <f t="shared" si="33"/>
        <v>118</v>
      </c>
      <c r="C125" s="119">
        <f t="shared" si="34"/>
        <v>6.7186357829445766</v>
      </c>
      <c r="F125" s="115">
        <f t="shared" si="51"/>
        <v>196</v>
      </c>
      <c r="G125" s="113">
        <f t="shared" si="52"/>
        <v>118</v>
      </c>
      <c r="H125" s="113">
        <f>INDEX(地温!$D$2:$D$366,MATCH(F125,地温!$C$2:$C$366,FALSE))</f>
        <v>23.30125</v>
      </c>
      <c r="I125" s="113">
        <f t="shared" si="53"/>
        <v>2174.9253999999992</v>
      </c>
      <c r="J125" s="116">
        <f t="shared" si="35"/>
        <v>18.431571186440671</v>
      </c>
      <c r="K125" s="119">
        <f t="shared" si="36"/>
        <v>7.2053074196728767e-002</v>
      </c>
      <c r="L125" s="119">
        <f t="shared" si="37"/>
        <v>6.7186357829445766</v>
      </c>
      <c r="O125" s="115">
        <f t="shared" si="54"/>
        <v>196</v>
      </c>
      <c r="P125" s="113">
        <f t="shared" si="55"/>
        <v>118</v>
      </c>
      <c r="Q125" s="113">
        <f>INDEX(地温!$D$2:$D$366,MATCH(O125,地温!$C$2:$C$366,FALSE))</f>
        <v>23.30125</v>
      </c>
      <c r="R125" s="113">
        <f t="shared" si="56"/>
        <v>2174.9253999999992</v>
      </c>
      <c r="S125" s="116">
        <f t="shared" si="38"/>
        <v>18.431571186440671</v>
      </c>
      <c r="T125" s="119" t="e">
        <f t="shared" si="39"/>
        <v>#N/A</v>
      </c>
      <c r="U125" s="119">
        <f t="shared" si="40"/>
        <v>0</v>
      </c>
      <c r="X125" s="115">
        <f t="shared" si="57"/>
        <v>196</v>
      </c>
      <c r="Y125" s="113">
        <f t="shared" si="58"/>
        <v>118</v>
      </c>
      <c r="Z125" s="113">
        <f>INDEX(地温!$D$2:$D$366,MATCH(X125,地温!$C$2:$C$366,FALSE))</f>
        <v>23.30125</v>
      </c>
      <c r="AA125" s="113">
        <f t="shared" si="59"/>
        <v>2174.9253999999992</v>
      </c>
      <c r="AB125" s="116">
        <f t="shared" si="41"/>
        <v>18.431571186440671</v>
      </c>
      <c r="AC125" s="119" t="e">
        <f t="shared" si="42"/>
        <v>#N/A</v>
      </c>
      <c r="AD125" s="119">
        <f t="shared" si="43"/>
        <v>0</v>
      </c>
      <c r="AG125" s="115">
        <f t="shared" si="60"/>
        <v>196</v>
      </c>
      <c r="AH125" s="113">
        <f t="shared" si="61"/>
        <v>118</v>
      </c>
      <c r="AI125" s="113">
        <f>INDEX(地温!$D$2:$D$366,MATCH(AG125,地温!$C$2:$C$366,FALSE))</f>
        <v>23.30125</v>
      </c>
      <c r="AJ125" s="113">
        <f t="shared" si="62"/>
        <v>2174.9253999999992</v>
      </c>
      <c r="AK125" s="116">
        <f t="shared" si="44"/>
        <v>18.431571186440671</v>
      </c>
      <c r="AL125" s="119" t="e">
        <f t="shared" si="45"/>
        <v>#N/A</v>
      </c>
      <c r="AM125" s="119">
        <f t="shared" si="46"/>
        <v>0</v>
      </c>
      <c r="AP125" s="115">
        <f t="shared" si="63"/>
        <v>196</v>
      </c>
      <c r="AQ125" s="113">
        <f t="shared" si="64"/>
        <v>118</v>
      </c>
      <c r="AR125" s="113">
        <f>INDEX(地温!$D$2:$D$366,MATCH(AP125,地温!$C$2:$C$366,FALSE))</f>
        <v>23.30125</v>
      </c>
      <c r="AS125" s="113">
        <f t="shared" si="65"/>
        <v>2174.9253999999992</v>
      </c>
      <c r="AT125" s="116">
        <f t="shared" si="47"/>
        <v>18.431571186440671</v>
      </c>
      <c r="AU125" s="119" t="e">
        <f t="shared" si="48"/>
        <v>#N/A</v>
      </c>
      <c r="AV125" s="119">
        <f t="shared" si="49"/>
        <v>0</v>
      </c>
    </row>
    <row r="126" spans="1:48">
      <c r="A126" s="115">
        <f t="shared" si="50"/>
        <v>197</v>
      </c>
      <c r="B126" s="113">
        <f t="shared" si="33"/>
        <v>119</v>
      </c>
      <c r="C126" s="119">
        <f t="shared" si="34"/>
        <v>6.7187489284171305</v>
      </c>
      <c r="F126" s="115">
        <f t="shared" si="51"/>
        <v>197</v>
      </c>
      <c r="G126" s="113">
        <f t="shared" si="52"/>
        <v>119</v>
      </c>
      <c r="H126" s="113">
        <f>INDEX(地温!$D$2:$D$366,MATCH(F126,地温!$C$2:$C$366,FALSE))</f>
        <v>23.943250000000003</v>
      </c>
      <c r="I126" s="113">
        <f t="shared" si="53"/>
        <v>2198.868649999999</v>
      </c>
      <c r="J126" s="116">
        <f t="shared" si="35"/>
        <v>18.477887815126042</v>
      </c>
      <c r="K126" s="119">
        <f t="shared" si="36"/>
        <v>7.2175151118913622e-002</v>
      </c>
      <c r="L126" s="119">
        <f t="shared" si="37"/>
        <v>6.7187489284171305</v>
      </c>
      <c r="O126" s="115">
        <f t="shared" si="54"/>
        <v>197</v>
      </c>
      <c r="P126" s="113">
        <f t="shared" si="55"/>
        <v>119</v>
      </c>
      <c r="Q126" s="113">
        <f>INDEX(地温!$D$2:$D$366,MATCH(O126,地温!$C$2:$C$366,FALSE))</f>
        <v>23.943250000000003</v>
      </c>
      <c r="R126" s="113">
        <f t="shared" si="56"/>
        <v>2198.868649999999</v>
      </c>
      <c r="S126" s="116">
        <f t="shared" si="38"/>
        <v>18.477887815126042</v>
      </c>
      <c r="T126" s="119" t="e">
        <f t="shared" si="39"/>
        <v>#N/A</v>
      </c>
      <c r="U126" s="119">
        <f t="shared" si="40"/>
        <v>0</v>
      </c>
      <c r="X126" s="115">
        <f t="shared" si="57"/>
        <v>197</v>
      </c>
      <c r="Y126" s="113">
        <f t="shared" si="58"/>
        <v>119</v>
      </c>
      <c r="Z126" s="113">
        <f>INDEX(地温!$D$2:$D$366,MATCH(X126,地温!$C$2:$C$366,FALSE))</f>
        <v>23.943250000000003</v>
      </c>
      <c r="AA126" s="113">
        <f t="shared" si="59"/>
        <v>2198.868649999999</v>
      </c>
      <c r="AB126" s="116">
        <f t="shared" si="41"/>
        <v>18.477887815126042</v>
      </c>
      <c r="AC126" s="119" t="e">
        <f t="shared" si="42"/>
        <v>#N/A</v>
      </c>
      <c r="AD126" s="119">
        <f t="shared" si="43"/>
        <v>0</v>
      </c>
      <c r="AG126" s="115">
        <f t="shared" si="60"/>
        <v>197</v>
      </c>
      <c r="AH126" s="113">
        <f t="shared" si="61"/>
        <v>119</v>
      </c>
      <c r="AI126" s="113">
        <f>INDEX(地温!$D$2:$D$366,MATCH(AG126,地温!$C$2:$C$366,FALSE))</f>
        <v>23.943250000000003</v>
      </c>
      <c r="AJ126" s="113">
        <f t="shared" si="62"/>
        <v>2198.868649999999</v>
      </c>
      <c r="AK126" s="116">
        <f t="shared" si="44"/>
        <v>18.477887815126042</v>
      </c>
      <c r="AL126" s="119" t="e">
        <f t="shared" si="45"/>
        <v>#N/A</v>
      </c>
      <c r="AM126" s="119">
        <f t="shared" si="46"/>
        <v>0</v>
      </c>
      <c r="AP126" s="115">
        <f t="shared" si="63"/>
        <v>197</v>
      </c>
      <c r="AQ126" s="113">
        <f t="shared" si="64"/>
        <v>119</v>
      </c>
      <c r="AR126" s="113">
        <f>INDEX(地温!$D$2:$D$366,MATCH(AP126,地温!$C$2:$C$366,FALSE))</f>
        <v>23.943250000000003</v>
      </c>
      <c r="AS126" s="113">
        <f t="shared" si="65"/>
        <v>2198.868649999999</v>
      </c>
      <c r="AT126" s="116">
        <f t="shared" si="47"/>
        <v>18.477887815126042</v>
      </c>
      <c r="AU126" s="119" t="e">
        <f t="shared" si="48"/>
        <v>#N/A</v>
      </c>
      <c r="AV126" s="119">
        <f t="shared" si="49"/>
        <v>0</v>
      </c>
    </row>
    <row r="127" spans="1:48">
      <c r="A127" s="115">
        <f t="shared" si="50"/>
        <v>198</v>
      </c>
      <c r="B127" s="113">
        <f t="shared" si="33"/>
        <v>120</v>
      </c>
      <c r="C127" s="119">
        <f t="shared" si="34"/>
        <v>6.7188529068901701</v>
      </c>
      <c r="F127" s="115">
        <f t="shared" si="51"/>
        <v>198</v>
      </c>
      <c r="G127" s="113">
        <f t="shared" si="52"/>
        <v>120</v>
      </c>
      <c r="H127" s="113">
        <f>INDEX(地温!$D$2:$D$366,MATCH(F127,地温!$C$2:$C$366,FALSE))</f>
        <v>24.007449999999999</v>
      </c>
      <c r="I127" s="113">
        <f t="shared" si="53"/>
        <v>2222.876099999999</v>
      </c>
      <c r="J127" s="116">
        <f t="shared" si="35"/>
        <v>18.523967499999991</v>
      </c>
      <c r="K127" s="119">
        <f t="shared" si="36"/>
        <v>7.2296770181912398e-002</v>
      </c>
      <c r="L127" s="119">
        <f t="shared" si="37"/>
        <v>6.7188529068901701</v>
      </c>
      <c r="O127" s="115">
        <f t="shared" si="54"/>
        <v>198</v>
      </c>
      <c r="P127" s="113">
        <f t="shared" si="55"/>
        <v>120</v>
      </c>
      <c r="Q127" s="113">
        <f>INDEX(地温!$D$2:$D$366,MATCH(O127,地温!$C$2:$C$366,FALSE))</f>
        <v>24.007449999999999</v>
      </c>
      <c r="R127" s="113">
        <f t="shared" si="56"/>
        <v>2222.876099999999</v>
      </c>
      <c r="S127" s="116">
        <f t="shared" si="38"/>
        <v>18.523967499999991</v>
      </c>
      <c r="T127" s="119" t="e">
        <f t="shared" si="39"/>
        <v>#N/A</v>
      </c>
      <c r="U127" s="119">
        <f t="shared" si="40"/>
        <v>0</v>
      </c>
      <c r="X127" s="115">
        <f t="shared" si="57"/>
        <v>198</v>
      </c>
      <c r="Y127" s="113">
        <f t="shared" si="58"/>
        <v>120</v>
      </c>
      <c r="Z127" s="113">
        <f>INDEX(地温!$D$2:$D$366,MATCH(X127,地温!$C$2:$C$366,FALSE))</f>
        <v>24.007449999999999</v>
      </c>
      <c r="AA127" s="113">
        <f t="shared" si="59"/>
        <v>2222.876099999999</v>
      </c>
      <c r="AB127" s="116">
        <f t="shared" si="41"/>
        <v>18.523967499999991</v>
      </c>
      <c r="AC127" s="119" t="e">
        <f t="shared" si="42"/>
        <v>#N/A</v>
      </c>
      <c r="AD127" s="119">
        <f t="shared" si="43"/>
        <v>0</v>
      </c>
      <c r="AG127" s="115">
        <f t="shared" si="60"/>
        <v>198</v>
      </c>
      <c r="AH127" s="113">
        <f t="shared" si="61"/>
        <v>120</v>
      </c>
      <c r="AI127" s="113">
        <f>INDEX(地温!$D$2:$D$366,MATCH(AG127,地温!$C$2:$C$366,FALSE))</f>
        <v>24.007449999999999</v>
      </c>
      <c r="AJ127" s="113">
        <f t="shared" si="62"/>
        <v>2222.876099999999</v>
      </c>
      <c r="AK127" s="116">
        <f t="shared" si="44"/>
        <v>18.523967499999991</v>
      </c>
      <c r="AL127" s="119" t="e">
        <f t="shared" si="45"/>
        <v>#N/A</v>
      </c>
      <c r="AM127" s="119">
        <f t="shared" si="46"/>
        <v>0</v>
      </c>
      <c r="AP127" s="115">
        <f t="shared" si="63"/>
        <v>198</v>
      </c>
      <c r="AQ127" s="113">
        <f t="shared" si="64"/>
        <v>120</v>
      </c>
      <c r="AR127" s="113">
        <f>INDEX(地温!$D$2:$D$366,MATCH(AP127,地温!$C$2:$C$366,FALSE))</f>
        <v>24.007449999999999</v>
      </c>
      <c r="AS127" s="113">
        <f t="shared" si="65"/>
        <v>2222.876099999999</v>
      </c>
      <c r="AT127" s="116">
        <f t="shared" si="47"/>
        <v>18.523967499999991</v>
      </c>
      <c r="AU127" s="119" t="e">
        <f t="shared" si="48"/>
        <v>#N/A</v>
      </c>
      <c r="AV127" s="119">
        <f t="shared" si="49"/>
        <v>0</v>
      </c>
    </row>
    <row r="128" spans="1:48">
      <c r="A128" s="115">
        <f t="shared" si="50"/>
        <v>199</v>
      </c>
      <c r="B128" s="113">
        <f t="shared" si="33"/>
        <v>121</v>
      </c>
      <c r="C128" s="119">
        <f t="shared" si="34"/>
        <v>6.718950182272529</v>
      </c>
      <c r="F128" s="115">
        <f t="shared" si="51"/>
        <v>199</v>
      </c>
      <c r="G128" s="113">
        <f t="shared" si="52"/>
        <v>121</v>
      </c>
      <c r="H128" s="113">
        <f>INDEX(地温!$D$2:$D$366,MATCH(F128,地温!$C$2:$C$366,FALSE))</f>
        <v>24.697599999999998</v>
      </c>
      <c r="I128" s="113">
        <f t="shared" si="53"/>
        <v>2247.573699999999</v>
      </c>
      <c r="J128" s="116">
        <f t="shared" si="35"/>
        <v>18.574989256198339</v>
      </c>
      <c r="K128" s="119">
        <f t="shared" si="36"/>
        <v>7.2431627085141059e-002</v>
      </c>
      <c r="L128" s="119">
        <f t="shared" si="37"/>
        <v>6.718950182272529</v>
      </c>
      <c r="O128" s="115">
        <f t="shared" si="54"/>
        <v>199</v>
      </c>
      <c r="P128" s="113">
        <f t="shared" si="55"/>
        <v>121</v>
      </c>
      <c r="Q128" s="113">
        <f>INDEX(地温!$D$2:$D$366,MATCH(O128,地温!$C$2:$C$366,FALSE))</f>
        <v>24.697599999999998</v>
      </c>
      <c r="R128" s="113">
        <f t="shared" si="56"/>
        <v>2247.573699999999</v>
      </c>
      <c r="S128" s="116">
        <f t="shared" si="38"/>
        <v>18.574989256198339</v>
      </c>
      <c r="T128" s="119" t="e">
        <f t="shared" si="39"/>
        <v>#N/A</v>
      </c>
      <c r="U128" s="119">
        <f t="shared" si="40"/>
        <v>0</v>
      </c>
      <c r="X128" s="115">
        <f t="shared" si="57"/>
        <v>199</v>
      </c>
      <c r="Y128" s="113">
        <f t="shared" si="58"/>
        <v>121</v>
      </c>
      <c r="Z128" s="113">
        <f>INDEX(地温!$D$2:$D$366,MATCH(X128,地温!$C$2:$C$366,FALSE))</f>
        <v>24.697599999999998</v>
      </c>
      <c r="AA128" s="113">
        <f t="shared" si="59"/>
        <v>2247.573699999999</v>
      </c>
      <c r="AB128" s="116">
        <f t="shared" si="41"/>
        <v>18.574989256198339</v>
      </c>
      <c r="AC128" s="119" t="e">
        <f t="shared" si="42"/>
        <v>#N/A</v>
      </c>
      <c r="AD128" s="119">
        <f t="shared" si="43"/>
        <v>0</v>
      </c>
      <c r="AG128" s="115">
        <f t="shared" si="60"/>
        <v>199</v>
      </c>
      <c r="AH128" s="113">
        <f t="shared" si="61"/>
        <v>121</v>
      </c>
      <c r="AI128" s="113">
        <f>INDEX(地温!$D$2:$D$366,MATCH(AG128,地温!$C$2:$C$366,FALSE))</f>
        <v>24.697599999999998</v>
      </c>
      <c r="AJ128" s="113">
        <f t="shared" si="62"/>
        <v>2247.573699999999</v>
      </c>
      <c r="AK128" s="116">
        <f t="shared" si="44"/>
        <v>18.574989256198339</v>
      </c>
      <c r="AL128" s="119" t="e">
        <f t="shared" si="45"/>
        <v>#N/A</v>
      </c>
      <c r="AM128" s="119">
        <f t="shared" si="46"/>
        <v>0</v>
      </c>
      <c r="AP128" s="115">
        <f t="shared" si="63"/>
        <v>199</v>
      </c>
      <c r="AQ128" s="113">
        <f t="shared" si="64"/>
        <v>121</v>
      </c>
      <c r="AR128" s="113">
        <f>INDEX(地温!$D$2:$D$366,MATCH(AP128,地温!$C$2:$C$366,FALSE))</f>
        <v>24.697599999999998</v>
      </c>
      <c r="AS128" s="113">
        <f t="shared" si="65"/>
        <v>2247.573699999999</v>
      </c>
      <c r="AT128" s="116">
        <f t="shared" si="47"/>
        <v>18.574989256198339</v>
      </c>
      <c r="AU128" s="119" t="e">
        <f t="shared" si="48"/>
        <v>#N/A</v>
      </c>
      <c r="AV128" s="119">
        <f t="shared" si="49"/>
        <v>0</v>
      </c>
    </row>
    <row r="129" spans="1:48">
      <c r="A129" s="115">
        <f t="shared" si="50"/>
        <v>200</v>
      </c>
      <c r="B129" s="113">
        <f t="shared" si="33"/>
        <v>122</v>
      </c>
      <c r="C129" s="119">
        <f t="shared" si="34"/>
        <v>6.7190391910456766</v>
      </c>
      <c r="F129" s="115">
        <f t="shared" si="51"/>
        <v>200</v>
      </c>
      <c r="G129" s="113">
        <f t="shared" si="52"/>
        <v>122</v>
      </c>
      <c r="H129" s="113">
        <f>INDEX(地温!$D$2:$D$366,MATCH(F129,地温!$C$2:$C$366,FALSE))</f>
        <v>24.681549999999998</v>
      </c>
      <c r="I129" s="113">
        <f t="shared" si="53"/>
        <v>2272.2552499999988</v>
      </c>
      <c r="J129" s="116">
        <f t="shared" si="35"/>
        <v>18.625043032786877</v>
      </c>
      <c r="K129" s="119">
        <f t="shared" si="36"/>
        <v>7.2564123951832121e-002</v>
      </c>
      <c r="L129" s="119">
        <f t="shared" si="37"/>
        <v>6.7190391910456766</v>
      </c>
      <c r="O129" s="115">
        <f t="shared" si="54"/>
        <v>200</v>
      </c>
      <c r="P129" s="113">
        <f t="shared" si="55"/>
        <v>122</v>
      </c>
      <c r="Q129" s="113">
        <f>INDEX(地温!$D$2:$D$366,MATCH(O129,地温!$C$2:$C$366,FALSE))</f>
        <v>24.681549999999998</v>
      </c>
      <c r="R129" s="113">
        <f t="shared" si="56"/>
        <v>2272.2552499999988</v>
      </c>
      <c r="S129" s="116">
        <f t="shared" si="38"/>
        <v>18.625043032786877</v>
      </c>
      <c r="T129" s="119" t="e">
        <f t="shared" si="39"/>
        <v>#N/A</v>
      </c>
      <c r="U129" s="119">
        <f t="shared" si="40"/>
        <v>0</v>
      </c>
      <c r="X129" s="115">
        <f t="shared" si="57"/>
        <v>200</v>
      </c>
      <c r="Y129" s="113">
        <f t="shared" si="58"/>
        <v>122</v>
      </c>
      <c r="Z129" s="113">
        <f>INDEX(地温!$D$2:$D$366,MATCH(X129,地温!$C$2:$C$366,FALSE))</f>
        <v>24.681549999999998</v>
      </c>
      <c r="AA129" s="113">
        <f t="shared" si="59"/>
        <v>2272.2552499999988</v>
      </c>
      <c r="AB129" s="116">
        <f t="shared" si="41"/>
        <v>18.625043032786877</v>
      </c>
      <c r="AC129" s="119" t="e">
        <f t="shared" si="42"/>
        <v>#N/A</v>
      </c>
      <c r="AD129" s="119">
        <f t="shared" si="43"/>
        <v>0</v>
      </c>
      <c r="AG129" s="115">
        <f t="shared" si="60"/>
        <v>200</v>
      </c>
      <c r="AH129" s="113">
        <f t="shared" si="61"/>
        <v>122</v>
      </c>
      <c r="AI129" s="113">
        <f>INDEX(地温!$D$2:$D$366,MATCH(AG129,地温!$C$2:$C$366,FALSE))</f>
        <v>24.681549999999998</v>
      </c>
      <c r="AJ129" s="113">
        <f t="shared" si="62"/>
        <v>2272.2552499999988</v>
      </c>
      <c r="AK129" s="116">
        <f t="shared" si="44"/>
        <v>18.625043032786877</v>
      </c>
      <c r="AL129" s="119" t="e">
        <f t="shared" si="45"/>
        <v>#N/A</v>
      </c>
      <c r="AM129" s="119">
        <f t="shared" si="46"/>
        <v>0</v>
      </c>
      <c r="AP129" s="115">
        <f t="shared" si="63"/>
        <v>200</v>
      </c>
      <c r="AQ129" s="113">
        <f t="shared" si="64"/>
        <v>122</v>
      </c>
      <c r="AR129" s="113">
        <f>INDEX(地温!$D$2:$D$366,MATCH(AP129,地温!$C$2:$C$366,FALSE))</f>
        <v>24.681549999999998</v>
      </c>
      <c r="AS129" s="113">
        <f t="shared" si="65"/>
        <v>2272.2552499999988</v>
      </c>
      <c r="AT129" s="116">
        <f t="shared" si="47"/>
        <v>18.625043032786877</v>
      </c>
      <c r="AU129" s="119" t="e">
        <f t="shared" si="48"/>
        <v>#N/A</v>
      </c>
      <c r="AV129" s="119">
        <f t="shared" si="49"/>
        <v>0</v>
      </c>
    </row>
    <row r="130" spans="1:48">
      <c r="A130" s="115">
        <f t="shared" si="50"/>
        <v>201</v>
      </c>
      <c r="B130" s="113">
        <f t="shared" si="33"/>
        <v>123</v>
      </c>
      <c r="C130" s="119">
        <f t="shared" si="34"/>
        <v>6.7191212354332279</v>
      </c>
      <c r="F130" s="115">
        <f t="shared" si="51"/>
        <v>201</v>
      </c>
      <c r="G130" s="113">
        <f t="shared" si="52"/>
        <v>123</v>
      </c>
      <c r="H130" s="113">
        <f>INDEX(地温!$D$2:$D$366,MATCH(F130,地温!$C$2:$C$366,FALSE))</f>
        <v>24.9223</v>
      </c>
      <c r="I130" s="113">
        <f t="shared" si="53"/>
        <v>2297.177549999999</v>
      </c>
      <c r="J130" s="116">
        <f t="shared" si="35"/>
        <v>18.676240243902431</v>
      </c>
      <c r="K130" s="119">
        <f t="shared" si="36"/>
        <v>7.26998511611016e-002</v>
      </c>
      <c r="L130" s="119">
        <f t="shared" si="37"/>
        <v>6.7191212354332279</v>
      </c>
      <c r="O130" s="115">
        <f t="shared" si="54"/>
        <v>201</v>
      </c>
      <c r="P130" s="113">
        <f t="shared" si="55"/>
        <v>123</v>
      </c>
      <c r="Q130" s="113">
        <f>INDEX(地温!$D$2:$D$366,MATCH(O130,地温!$C$2:$C$366,FALSE))</f>
        <v>24.9223</v>
      </c>
      <c r="R130" s="113">
        <f t="shared" si="56"/>
        <v>2297.177549999999</v>
      </c>
      <c r="S130" s="116">
        <f t="shared" si="38"/>
        <v>18.676240243902431</v>
      </c>
      <c r="T130" s="119" t="e">
        <f t="shared" si="39"/>
        <v>#N/A</v>
      </c>
      <c r="U130" s="119">
        <f t="shared" si="40"/>
        <v>0</v>
      </c>
      <c r="X130" s="115">
        <f t="shared" si="57"/>
        <v>201</v>
      </c>
      <c r="Y130" s="113">
        <f t="shared" si="58"/>
        <v>123</v>
      </c>
      <c r="Z130" s="113">
        <f>INDEX(地温!$D$2:$D$366,MATCH(X130,地温!$C$2:$C$366,FALSE))</f>
        <v>24.9223</v>
      </c>
      <c r="AA130" s="113">
        <f t="shared" si="59"/>
        <v>2297.177549999999</v>
      </c>
      <c r="AB130" s="116">
        <f t="shared" si="41"/>
        <v>18.676240243902431</v>
      </c>
      <c r="AC130" s="119" t="e">
        <f t="shared" si="42"/>
        <v>#N/A</v>
      </c>
      <c r="AD130" s="119">
        <f t="shared" si="43"/>
        <v>0</v>
      </c>
      <c r="AG130" s="115">
        <f t="shared" si="60"/>
        <v>201</v>
      </c>
      <c r="AH130" s="113">
        <f t="shared" si="61"/>
        <v>123</v>
      </c>
      <c r="AI130" s="113">
        <f>INDEX(地温!$D$2:$D$366,MATCH(AG130,地温!$C$2:$C$366,FALSE))</f>
        <v>24.9223</v>
      </c>
      <c r="AJ130" s="113">
        <f t="shared" si="62"/>
        <v>2297.177549999999</v>
      </c>
      <c r="AK130" s="116">
        <f t="shared" si="44"/>
        <v>18.676240243902431</v>
      </c>
      <c r="AL130" s="119" t="e">
        <f t="shared" si="45"/>
        <v>#N/A</v>
      </c>
      <c r="AM130" s="119">
        <f t="shared" si="46"/>
        <v>0</v>
      </c>
      <c r="AP130" s="115">
        <f t="shared" si="63"/>
        <v>201</v>
      </c>
      <c r="AQ130" s="113">
        <f t="shared" si="64"/>
        <v>123</v>
      </c>
      <c r="AR130" s="113">
        <f>INDEX(地温!$D$2:$D$366,MATCH(AP130,地温!$C$2:$C$366,FALSE))</f>
        <v>24.9223</v>
      </c>
      <c r="AS130" s="113">
        <f t="shared" si="65"/>
        <v>2297.177549999999</v>
      </c>
      <c r="AT130" s="116">
        <f t="shared" si="47"/>
        <v>18.676240243902431</v>
      </c>
      <c r="AU130" s="119" t="e">
        <f t="shared" si="48"/>
        <v>#N/A</v>
      </c>
      <c r="AV130" s="119">
        <f t="shared" si="49"/>
        <v>0</v>
      </c>
    </row>
    <row r="131" spans="1:48">
      <c r="A131" s="115">
        <f t="shared" si="50"/>
        <v>202</v>
      </c>
      <c r="B131" s="113">
        <f t="shared" si="33"/>
        <v>124</v>
      </c>
      <c r="C131" s="119">
        <f t="shared" si="34"/>
        <v>6.7191967394736833</v>
      </c>
      <c r="F131" s="115">
        <f t="shared" si="51"/>
        <v>202</v>
      </c>
      <c r="G131" s="113">
        <f t="shared" si="52"/>
        <v>124</v>
      </c>
      <c r="H131" s="113">
        <f>INDEX(地温!$D$2:$D$366,MATCH(F131,地温!$C$2:$C$366,FALSE))</f>
        <v>25.130950000000002</v>
      </c>
      <c r="I131" s="113">
        <f t="shared" si="53"/>
        <v>2322.3084999999992</v>
      </c>
      <c r="J131" s="116">
        <f t="shared" si="35"/>
        <v>18.728294354838702</v>
      </c>
      <c r="K131" s="119">
        <f t="shared" si="36"/>
        <v>7.2838061370416818e-002</v>
      </c>
      <c r="L131" s="119">
        <f t="shared" si="37"/>
        <v>6.7191967394736833</v>
      </c>
      <c r="O131" s="115">
        <f t="shared" si="54"/>
        <v>202</v>
      </c>
      <c r="P131" s="113">
        <f t="shared" si="55"/>
        <v>124</v>
      </c>
      <c r="Q131" s="113">
        <f>INDEX(地温!$D$2:$D$366,MATCH(O131,地温!$C$2:$C$366,FALSE))</f>
        <v>25.130950000000002</v>
      </c>
      <c r="R131" s="113">
        <f t="shared" si="56"/>
        <v>2322.3084999999992</v>
      </c>
      <c r="S131" s="116">
        <f t="shared" si="38"/>
        <v>18.728294354838702</v>
      </c>
      <c r="T131" s="119" t="e">
        <f t="shared" si="39"/>
        <v>#N/A</v>
      </c>
      <c r="U131" s="119">
        <f t="shared" si="40"/>
        <v>0</v>
      </c>
      <c r="X131" s="115">
        <f t="shared" si="57"/>
        <v>202</v>
      </c>
      <c r="Y131" s="113">
        <f t="shared" si="58"/>
        <v>124</v>
      </c>
      <c r="Z131" s="113">
        <f>INDEX(地温!$D$2:$D$366,MATCH(X131,地温!$C$2:$C$366,FALSE))</f>
        <v>25.130950000000002</v>
      </c>
      <c r="AA131" s="113">
        <f t="shared" si="59"/>
        <v>2322.3084999999992</v>
      </c>
      <c r="AB131" s="116">
        <f t="shared" si="41"/>
        <v>18.728294354838702</v>
      </c>
      <c r="AC131" s="119" t="e">
        <f t="shared" si="42"/>
        <v>#N/A</v>
      </c>
      <c r="AD131" s="119">
        <f t="shared" si="43"/>
        <v>0</v>
      </c>
      <c r="AG131" s="115">
        <f t="shared" si="60"/>
        <v>202</v>
      </c>
      <c r="AH131" s="113">
        <f t="shared" si="61"/>
        <v>124</v>
      </c>
      <c r="AI131" s="113">
        <f>INDEX(地温!$D$2:$D$366,MATCH(AG131,地温!$C$2:$C$366,FALSE))</f>
        <v>25.130950000000002</v>
      </c>
      <c r="AJ131" s="113">
        <f t="shared" si="62"/>
        <v>2322.3084999999992</v>
      </c>
      <c r="AK131" s="116">
        <f t="shared" si="44"/>
        <v>18.728294354838702</v>
      </c>
      <c r="AL131" s="119" t="e">
        <f t="shared" si="45"/>
        <v>#N/A</v>
      </c>
      <c r="AM131" s="119">
        <f t="shared" si="46"/>
        <v>0</v>
      </c>
      <c r="AP131" s="115">
        <f t="shared" si="63"/>
        <v>202</v>
      </c>
      <c r="AQ131" s="113">
        <f t="shared" si="64"/>
        <v>124</v>
      </c>
      <c r="AR131" s="113">
        <f>INDEX(地温!$D$2:$D$366,MATCH(AP131,地温!$C$2:$C$366,FALSE))</f>
        <v>25.130950000000002</v>
      </c>
      <c r="AS131" s="113">
        <f t="shared" si="65"/>
        <v>2322.3084999999992</v>
      </c>
      <c r="AT131" s="116">
        <f t="shared" si="47"/>
        <v>18.728294354838702</v>
      </c>
      <c r="AU131" s="119" t="e">
        <f t="shared" si="48"/>
        <v>#N/A</v>
      </c>
      <c r="AV131" s="119">
        <f t="shared" si="49"/>
        <v>0</v>
      </c>
    </row>
    <row r="132" spans="1:48">
      <c r="A132" s="115">
        <f t="shared" si="50"/>
        <v>203</v>
      </c>
      <c r="B132" s="113">
        <f t="shared" si="33"/>
        <v>125</v>
      </c>
      <c r="C132" s="119">
        <f t="shared" si="34"/>
        <v>6.7192655557119219</v>
      </c>
      <c r="F132" s="115">
        <f t="shared" si="51"/>
        <v>203</v>
      </c>
      <c r="G132" s="113">
        <f t="shared" si="52"/>
        <v>125</v>
      </c>
      <c r="H132" s="113">
        <f>INDEX(地温!$D$2:$D$366,MATCH(F132,地温!$C$2:$C$366,FALSE))</f>
        <v>25.018599999999999</v>
      </c>
      <c r="I132" s="113">
        <f t="shared" si="53"/>
        <v>2347.3270999999991</v>
      </c>
      <c r="J132" s="116">
        <f t="shared" si="35"/>
        <v>18.778616799999991</v>
      </c>
      <c r="K132" s="119">
        <f t="shared" si="36"/>
        <v>7.2971876559150731e-002</v>
      </c>
      <c r="L132" s="119">
        <f t="shared" si="37"/>
        <v>6.7192655557119219</v>
      </c>
      <c r="O132" s="115">
        <f t="shared" si="54"/>
        <v>203</v>
      </c>
      <c r="P132" s="113">
        <f t="shared" si="55"/>
        <v>125</v>
      </c>
      <c r="Q132" s="113">
        <f>INDEX(地温!$D$2:$D$366,MATCH(O132,地温!$C$2:$C$366,FALSE))</f>
        <v>25.018599999999999</v>
      </c>
      <c r="R132" s="113">
        <f t="shared" si="56"/>
        <v>2347.3270999999991</v>
      </c>
      <c r="S132" s="116">
        <f t="shared" si="38"/>
        <v>18.778616799999991</v>
      </c>
      <c r="T132" s="119" t="e">
        <f t="shared" si="39"/>
        <v>#N/A</v>
      </c>
      <c r="U132" s="119">
        <f t="shared" si="40"/>
        <v>0</v>
      </c>
      <c r="X132" s="115">
        <f t="shared" si="57"/>
        <v>203</v>
      </c>
      <c r="Y132" s="113">
        <f t="shared" si="58"/>
        <v>125</v>
      </c>
      <c r="Z132" s="113">
        <f>INDEX(地温!$D$2:$D$366,MATCH(X132,地温!$C$2:$C$366,FALSE))</f>
        <v>25.018599999999999</v>
      </c>
      <c r="AA132" s="113">
        <f t="shared" si="59"/>
        <v>2347.3270999999991</v>
      </c>
      <c r="AB132" s="116">
        <f t="shared" si="41"/>
        <v>18.778616799999991</v>
      </c>
      <c r="AC132" s="119" t="e">
        <f t="shared" si="42"/>
        <v>#N/A</v>
      </c>
      <c r="AD132" s="119">
        <f t="shared" si="43"/>
        <v>0</v>
      </c>
      <c r="AG132" s="115">
        <f t="shared" si="60"/>
        <v>203</v>
      </c>
      <c r="AH132" s="113">
        <f t="shared" si="61"/>
        <v>125</v>
      </c>
      <c r="AI132" s="113">
        <f>INDEX(地温!$D$2:$D$366,MATCH(AG132,地温!$C$2:$C$366,FALSE))</f>
        <v>25.018599999999999</v>
      </c>
      <c r="AJ132" s="113">
        <f t="shared" si="62"/>
        <v>2347.3270999999991</v>
      </c>
      <c r="AK132" s="116">
        <f t="shared" si="44"/>
        <v>18.778616799999991</v>
      </c>
      <c r="AL132" s="119" t="e">
        <f t="shared" si="45"/>
        <v>#N/A</v>
      </c>
      <c r="AM132" s="119">
        <f t="shared" si="46"/>
        <v>0</v>
      </c>
      <c r="AP132" s="115">
        <f t="shared" si="63"/>
        <v>203</v>
      </c>
      <c r="AQ132" s="113">
        <f t="shared" si="64"/>
        <v>125</v>
      </c>
      <c r="AR132" s="113">
        <f>INDEX(地温!$D$2:$D$366,MATCH(AP132,地温!$C$2:$C$366,FALSE))</f>
        <v>25.018599999999999</v>
      </c>
      <c r="AS132" s="113">
        <f t="shared" si="65"/>
        <v>2347.3270999999991</v>
      </c>
      <c r="AT132" s="116">
        <f t="shared" si="47"/>
        <v>18.778616799999991</v>
      </c>
      <c r="AU132" s="119" t="e">
        <f t="shared" si="48"/>
        <v>#N/A</v>
      </c>
      <c r="AV132" s="119">
        <f t="shared" si="49"/>
        <v>0</v>
      </c>
    </row>
    <row r="133" spans="1:48">
      <c r="A133" s="115">
        <f t="shared" si="50"/>
        <v>204</v>
      </c>
      <c r="B133" s="113">
        <f t="shared" si="33"/>
        <v>126</v>
      </c>
      <c r="C133" s="119">
        <f t="shared" si="34"/>
        <v>6.7193290958063336</v>
      </c>
      <c r="F133" s="115">
        <f t="shared" si="51"/>
        <v>204</v>
      </c>
      <c r="G133" s="113">
        <f t="shared" si="52"/>
        <v>126</v>
      </c>
      <c r="H133" s="113">
        <f>INDEX(地温!$D$2:$D$366,MATCH(F133,地温!$C$2:$C$366,FALSE))</f>
        <v>25.355650000000001</v>
      </c>
      <c r="I133" s="113">
        <f t="shared" si="53"/>
        <v>2372.682749999999</v>
      </c>
      <c r="J133" s="116">
        <f t="shared" si="35"/>
        <v>18.83081547619047</v>
      </c>
      <c r="K133" s="119">
        <f t="shared" si="36"/>
        <v>7.3110891802728742e-002</v>
      </c>
      <c r="L133" s="119">
        <f t="shared" si="37"/>
        <v>6.7193290958063336</v>
      </c>
      <c r="O133" s="115">
        <f t="shared" si="54"/>
        <v>204</v>
      </c>
      <c r="P133" s="113">
        <f t="shared" si="55"/>
        <v>126</v>
      </c>
      <c r="Q133" s="113">
        <f>INDEX(地温!$D$2:$D$366,MATCH(O133,地温!$C$2:$C$366,FALSE))</f>
        <v>25.355650000000001</v>
      </c>
      <c r="R133" s="113">
        <f t="shared" si="56"/>
        <v>2372.682749999999</v>
      </c>
      <c r="S133" s="116">
        <f t="shared" si="38"/>
        <v>18.83081547619047</v>
      </c>
      <c r="T133" s="119" t="e">
        <f t="shared" si="39"/>
        <v>#N/A</v>
      </c>
      <c r="U133" s="119">
        <f t="shared" si="40"/>
        <v>0</v>
      </c>
      <c r="X133" s="115">
        <f t="shared" si="57"/>
        <v>204</v>
      </c>
      <c r="Y133" s="113">
        <f t="shared" si="58"/>
        <v>126</v>
      </c>
      <c r="Z133" s="113">
        <f>INDEX(地温!$D$2:$D$366,MATCH(X133,地温!$C$2:$C$366,FALSE))</f>
        <v>25.355650000000001</v>
      </c>
      <c r="AA133" s="113">
        <f t="shared" si="59"/>
        <v>2372.682749999999</v>
      </c>
      <c r="AB133" s="116">
        <f t="shared" si="41"/>
        <v>18.83081547619047</v>
      </c>
      <c r="AC133" s="119" t="e">
        <f t="shared" si="42"/>
        <v>#N/A</v>
      </c>
      <c r="AD133" s="119">
        <f t="shared" si="43"/>
        <v>0</v>
      </c>
      <c r="AG133" s="115">
        <f t="shared" si="60"/>
        <v>204</v>
      </c>
      <c r="AH133" s="113">
        <f t="shared" si="61"/>
        <v>126</v>
      </c>
      <c r="AI133" s="113">
        <f>INDEX(地温!$D$2:$D$366,MATCH(AG133,地温!$C$2:$C$366,FALSE))</f>
        <v>25.355650000000001</v>
      </c>
      <c r="AJ133" s="113">
        <f t="shared" si="62"/>
        <v>2372.682749999999</v>
      </c>
      <c r="AK133" s="116">
        <f t="shared" si="44"/>
        <v>18.83081547619047</v>
      </c>
      <c r="AL133" s="119" t="e">
        <f t="shared" si="45"/>
        <v>#N/A</v>
      </c>
      <c r="AM133" s="119">
        <f t="shared" si="46"/>
        <v>0</v>
      </c>
      <c r="AP133" s="115">
        <f t="shared" si="63"/>
        <v>204</v>
      </c>
      <c r="AQ133" s="113">
        <f t="shared" si="64"/>
        <v>126</v>
      </c>
      <c r="AR133" s="113">
        <f>INDEX(地温!$D$2:$D$366,MATCH(AP133,地温!$C$2:$C$366,FALSE))</f>
        <v>25.355650000000001</v>
      </c>
      <c r="AS133" s="113">
        <f t="shared" si="65"/>
        <v>2372.682749999999</v>
      </c>
      <c r="AT133" s="116">
        <f t="shared" si="47"/>
        <v>18.83081547619047</v>
      </c>
      <c r="AU133" s="119" t="e">
        <f t="shared" si="48"/>
        <v>#N/A</v>
      </c>
      <c r="AV133" s="119">
        <f t="shared" si="49"/>
        <v>0</v>
      </c>
    </row>
    <row r="134" spans="1:48">
      <c r="A134" s="115">
        <f t="shared" si="50"/>
        <v>205</v>
      </c>
      <c r="B134" s="113">
        <f t="shared" si="33"/>
        <v>127</v>
      </c>
      <c r="C134" s="119">
        <f t="shared" si="34"/>
        <v>6.7193867611464437</v>
      </c>
      <c r="F134" s="115">
        <f t="shared" si="51"/>
        <v>205</v>
      </c>
      <c r="G134" s="113">
        <f t="shared" si="52"/>
        <v>127</v>
      </c>
      <c r="H134" s="113">
        <f>INDEX(地温!$D$2:$D$366,MATCH(F134,地温!$C$2:$C$366,FALSE))</f>
        <v>25.114900000000002</v>
      </c>
      <c r="I134" s="113">
        <f t="shared" si="53"/>
        <v>2397.7976499999991</v>
      </c>
      <c r="J134" s="116">
        <f t="shared" si="35"/>
        <v>18.880296456692907</v>
      </c>
      <c r="K134" s="119">
        <f t="shared" si="36"/>
        <v>7.3242867760205776e-002</v>
      </c>
      <c r="L134" s="119">
        <f t="shared" si="37"/>
        <v>6.7193867611464437</v>
      </c>
      <c r="O134" s="115">
        <f t="shared" si="54"/>
        <v>205</v>
      </c>
      <c r="P134" s="113">
        <f t="shared" si="55"/>
        <v>127</v>
      </c>
      <c r="Q134" s="113">
        <f>INDEX(地温!$D$2:$D$366,MATCH(O134,地温!$C$2:$C$366,FALSE))</f>
        <v>25.114900000000002</v>
      </c>
      <c r="R134" s="113">
        <f t="shared" si="56"/>
        <v>2397.7976499999991</v>
      </c>
      <c r="S134" s="116">
        <f t="shared" si="38"/>
        <v>18.880296456692907</v>
      </c>
      <c r="T134" s="119" t="e">
        <f t="shared" si="39"/>
        <v>#N/A</v>
      </c>
      <c r="U134" s="119">
        <f t="shared" si="40"/>
        <v>0</v>
      </c>
      <c r="X134" s="115">
        <f t="shared" si="57"/>
        <v>205</v>
      </c>
      <c r="Y134" s="113">
        <f t="shared" si="58"/>
        <v>127</v>
      </c>
      <c r="Z134" s="113">
        <f>INDEX(地温!$D$2:$D$366,MATCH(X134,地温!$C$2:$C$366,FALSE))</f>
        <v>25.114900000000002</v>
      </c>
      <c r="AA134" s="113">
        <f t="shared" si="59"/>
        <v>2397.7976499999991</v>
      </c>
      <c r="AB134" s="116">
        <f t="shared" si="41"/>
        <v>18.880296456692907</v>
      </c>
      <c r="AC134" s="119" t="e">
        <f t="shared" si="42"/>
        <v>#N/A</v>
      </c>
      <c r="AD134" s="119">
        <f t="shared" si="43"/>
        <v>0</v>
      </c>
      <c r="AG134" s="115">
        <f t="shared" si="60"/>
        <v>205</v>
      </c>
      <c r="AH134" s="113">
        <f t="shared" si="61"/>
        <v>127</v>
      </c>
      <c r="AI134" s="113">
        <f>INDEX(地温!$D$2:$D$366,MATCH(AG134,地温!$C$2:$C$366,FALSE))</f>
        <v>25.114900000000002</v>
      </c>
      <c r="AJ134" s="113">
        <f t="shared" si="62"/>
        <v>2397.7976499999991</v>
      </c>
      <c r="AK134" s="116">
        <f t="shared" si="44"/>
        <v>18.880296456692907</v>
      </c>
      <c r="AL134" s="119" t="e">
        <f t="shared" si="45"/>
        <v>#N/A</v>
      </c>
      <c r="AM134" s="119">
        <f t="shared" si="46"/>
        <v>0</v>
      </c>
      <c r="AP134" s="115">
        <f t="shared" si="63"/>
        <v>205</v>
      </c>
      <c r="AQ134" s="113">
        <f t="shared" si="64"/>
        <v>127</v>
      </c>
      <c r="AR134" s="113">
        <f>INDEX(地温!$D$2:$D$366,MATCH(AP134,地温!$C$2:$C$366,FALSE))</f>
        <v>25.114900000000002</v>
      </c>
      <c r="AS134" s="113">
        <f t="shared" si="65"/>
        <v>2397.7976499999991</v>
      </c>
      <c r="AT134" s="116">
        <f t="shared" si="47"/>
        <v>18.880296456692907</v>
      </c>
      <c r="AU134" s="119" t="e">
        <f t="shared" si="48"/>
        <v>#N/A</v>
      </c>
      <c r="AV134" s="119">
        <f t="shared" si="49"/>
        <v>0</v>
      </c>
    </row>
    <row r="135" spans="1:48">
      <c r="A135" s="115">
        <f t="shared" si="50"/>
        <v>206</v>
      </c>
      <c r="B135" s="113">
        <f t="shared" si="33"/>
        <v>128</v>
      </c>
      <c r="C135" s="119">
        <f t="shared" si="34"/>
        <v>6.7194401565554216</v>
      </c>
      <c r="F135" s="115">
        <f t="shared" si="51"/>
        <v>206</v>
      </c>
      <c r="G135" s="113">
        <f t="shared" si="52"/>
        <v>128</v>
      </c>
      <c r="H135" s="113">
        <f>INDEX(地温!$D$2:$D$366,MATCH(F135,地温!$C$2:$C$366,FALSE))</f>
        <v>25.564299999999999</v>
      </c>
      <c r="I135" s="113">
        <f t="shared" si="53"/>
        <v>2423.3619499999991</v>
      </c>
      <c r="J135" s="116">
        <f t="shared" si="35"/>
        <v>18.932515234374993</v>
      </c>
      <c r="K135" s="119">
        <f t="shared" si="36"/>
        <v>7.3382355711778674e-002</v>
      </c>
      <c r="L135" s="119">
        <f t="shared" si="37"/>
        <v>6.7194401565554216</v>
      </c>
      <c r="O135" s="115">
        <f t="shared" si="54"/>
        <v>206</v>
      </c>
      <c r="P135" s="113">
        <f t="shared" si="55"/>
        <v>128</v>
      </c>
      <c r="Q135" s="113">
        <f>INDEX(地温!$D$2:$D$366,MATCH(O135,地温!$C$2:$C$366,FALSE))</f>
        <v>25.564299999999999</v>
      </c>
      <c r="R135" s="113">
        <f t="shared" si="56"/>
        <v>2423.3619499999991</v>
      </c>
      <c r="S135" s="116">
        <f t="shared" si="38"/>
        <v>18.932515234374993</v>
      </c>
      <c r="T135" s="119" t="e">
        <f t="shared" si="39"/>
        <v>#N/A</v>
      </c>
      <c r="U135" s="119">
        <f t="shared" si="40"/>
        <v>0</v>
      </c>
      <c r="X135" s="115">
        <f t="shared" si="57"/>
        <v>206</v>
      </c>
      <c r="Y135" s="113">
        <f t="shared" si="58"/>
        <v>128</v>
      </c>
      <c r="Z135" s="113">
        <f>INDEX(地温!$D$2:$D$366,MATCH(X135,地温!$C$2:$C$366,FALSE))</f>
        <v>25.564299999999999</v>
      </c>
      <c r="AA135" s="113">
        <f t="shared" si="59"/>
        <v>2423.3619499999991</v>
      </c>
      <c r="AB135" s="116">
        <f t="shared" si="41"/>
        <v>18.932515234374993</v>
      </c>
      <c r="AC135" s="119" t="e">
        <f t="shared" si="42"/>
        <v>#N/A</v>
      </c>
      <c r="AD135" s="119">
        <f t="shared" si="43"/>
        <v>0</v>
      </c>
      <c r="AG135" s="115">
        <f t="shared" si="60"/>
        <v>206</v>
      </c>
      <c r="AH135" s="113">
        <f t="shared" si="61"/>
        <v>128</v>
      </c>
      <c r="AI135" s="113">
        <f>INDEX(地温!$D$2:$D$366,MATCH(AG135,地温!$C$2:$C$366,FALSE))</f>
        <v>25.564299999999999</v>
      </c>
      <c r="AJ135" s="113">
        <f t="shared" si="62"/>
        <v>2423.3619499999991</v>
      </c>
      <c r="AK135" s="116">
        <f t="shared" si="44"/>
        <v>18.932515234374993</v>
      </c>
      <c r="AL135" s="119" t="e">
        <f t="shared" si="45"/>
        <v>#N/A</v>
      </c>
      <c r="AM135" s="119">
        <f t="shared" si="46"/>
        <v>0</v>
      </c>
      <c r="AP135" s="115">
        <f t="shared" si="63"/>
        <v>206</v>
      </c>
      <c r="AQ135" s="113">
        <f t="shared" si="64"/>
        <v>128</v>
      </c>
      <c r="AR135" s="113">
        <f>INDEX(地温!$D$2:$D$366,MATCH(AP135,地温!$C$2:$C$366,FALSE))</f>
        <v>25.564299999999999</v>
      </c>
      <c r="AS135" s="113">
        <f t="shared" si="65"/>
        <v>2423.3619499999991</v>
      </c>
      <c r="AT135" s="116">
        <f t="shared" si="47"/>
        <v>18.932515234374993</v>
      </c>
      <c r="AU135" s="119" t="e">
        <f t="shared" si="48"/>
        <v>#N/A</v>
      </c>
      <c r="AV135" s="119">
        <f t="shared" si="49"/>
        <v>0</v>
      </c>
    </row>
    <row r="136" spans="1:48">
      <c r="A136" s="115">
        <f t="shared" si="50"/>
        <v>207</v>
      </c>
      <c r="B136" s="113">
        <f t="shared" ref="B136:B199" si="66">G136</f>
        <v>129</v>
      </c>
      <c r="C136" s="119">
        <f t="shared" ref="C136:C199" si="67">L136+U136+AD136+AM136+AV136</f>
        <v>6.7194883673311905</v>
      </c>
      <c r="F136" s="115">
        <f t="shared" si="51"/>
        <v>207</v>
      </c>
      <c r="G136" s="113">
        <f t="shared" si="52"/>
        <v>129</v>
      </c>
      <c r="H136" s="113">
        <f>INDEX(地温!$D$2:$D$366,MATCH(F136,地温!$C$2:$C$366,FALSE))</f>
        <v>25.163050000000002</v>
      </c>
      <c r="I136" s="113">
        <f t="shared" si="53"/>
        <v>2448.5249999999992</v>
      </c>
      <c r="J136" s="116">
        <f t="shared" ref="J136:J199" si="68">I136/G136</f>
        <v>18.980813953488365</v>
      </c>
      <c r="K136" s="119">
        <f t="shared" ref="K136:K199" si="69">$H$4*EXP(-$I$4/(8.31*(J136+273)))</f>
        <v>7.3511564253306919e-002</v>
      </c>
      <c r="L136" s="119">
        <f t="shared" ref="L136:L199" si="70">IF($G$1=0,0,$J$1*$G$4*0.01*(1-EXP(-K136*G136)))</f>
        <v>6.7194883673311905</v>
      </c>
      <c r="O136" s="115">
        <f t="shared" si="54"/>
        <v>207</v>
      </c>
      <c r="P136" s="113">
        <f t="shared" si="55"/>
        <v>129</v>
      </c>
      <c r="Q136" s="113">
        <f>INDEX(地温!$D$2:$D$366,MATCH(O136,地温!$C$2:$C$366,FALSE))</f>
        <v>25.163050000000002</v>
      </c>
      <c r="R136" s="113">
        <f t="shared" si="56"/>
        <v>2448.5249999999992</v>
      </c>
      <c r="S136" s="116">
        <f t="shared" ref="S136:S199" si="71">R136/P136</f>
        <v>18.980813953488365</v>
      </c>
      <c r="T136" s="119" t="e">
        <f t="shared" ref="T136:T199" si="72">$Q$4*EXP(-$R$4/(8.31*(S136+273)))</f>
        <v>#N/A</v>
      </c>
      <c r="U136" s="119">
        <f t="shared" ref="U136:U199" si="73">IF($P$1=0,0,$S$1*$P$4*0.01*(1-EXP(-T136*P136)))</f>
        <v>0</v>
      </c>
      <c r="X136" s="115">
        <f t="shared" si="57"/>
        <v>207</v>
      </c>
      <c r="Y136" s="113">
        <f t="shared" si="58"/>
        <v>129</v>
      </c>
      <c r="Z136" s="113">
        <f>INDEX(地温!$D$2:$D$366,MATCH(X136,地温!$C$2:$C$366,FALSE))</f>
        <v>25.163050000000002</v>
      </c>
      <c r="AA136" s="113">
        <f t="shared" si="59"/>
        <v>2448.5249999999992</v>
      </c>
      <c r="AB136" s="116">
        <f t="shared" ref="AB136:AB199" si="74">AA136/Y136</f>
        <v>18.980813953488365</v>
      </c>
      <c r="AC136" s="119" t="e">
        <f t="shared" ref="AC136:AC199" si="75">$Z$4*EXP(-$AA$4/(8.31*(AB136+273)))</f>
        <v>#N/A</v>
      </c>
      <c r="AD136" s="119">
        <f t="shared" ref="AD136:AD199" si="76">IF($Y$1=0,0,$AB$1*$Y$4*0.01*(1-EXP(-AC136*Y136)))</f>
        <v>0</v>
      </c>
      <c r="AG136" s="115">
        <f t="shared" si="60"/>
        <v>207</v>
      </c>
      <c r="AH136" s="113">
        <f t="shared" si="61"/>
        <v>129</v>
      </c>
      <c r="AI136" s="113">
        <f>INDEX(地温!$D$2:$D$366,MATCH(AG136,地温!$C$2:$C$366,FALSE))</f>
        <v>25.163050000000002</v>
      </c>
      <c r="AJ136" s="113">
        <f t="shared" si="62"/>
        <v>2448.5249999999992</v>
      </c>
      <c r="AK136" s="116">
        <f t="shared" ref="AK136:AK199" si="77">AJ136/AH136</f>
        <v>18.980813953488365</v>
      </c>
      <c r="AL136" s="119" t="e">
        <f t="shared" ref="AL136:AL199" si="78">$AI$4*EXP(-$AJ$4/(8.31*(AK136+273)))</f>
        <v>#N/A</v>
      </c>
      <c r="AM136" s="119">
        <f t="shared" ref="AM136:AM199" si="79">IF($AH$1=0,0,$AK$1*$AH$4*0.01*(1-EXP(-AL136*AH136)))</f>
        <v>0</v>
      </c>
      <c r="AP136" s="115">
        <f t="shared" si="63"/>
        <v>207</v>
      </c>
      <c r="AQ136" s="113">
        <f t="shared" si="64"/>
        <v>129</v>
      </c>
      <c r="AR136" s="113">
        <f>INDEX(地温!$D$2:$D$366,MATCH(AP136,地温!$C$2:$C$366,FALSE))</f>
        <v>25.163050000000002</v>
      </c>
      <c r="AS136" s="113">
        <f t="shared" si="65"/>
        <v>2448.5249999999992</v>
      </c>
      <c r="AT136" s="116">
        <f t="shared" ref="AT136:AT199" si="80">AS136/AQ136</f>
        <v>18.980813953488365</v>
      </c>
      <c r="AU136" s="119" t="e">
        <f t="shared" ref="AU136:AU199" si="81">$AR$4*EXP(-$AS$4/(8.31*(AT136+273)))</f>
        <v>#N/A</v>
      </c>
      <c r="AV136" s="119">
        <f t="shared" ref="AV136:AV199" si="82">IF($AQ$1=0,0,$AT$1*$AQ$4*0.01*(1-EXP(-AU136*AQ136)))</f>
        <v>0</v>
      </c>
    </row>
    <row r="137" spans="1:48">
      <c r="A137" s="115">
        <f t="shared" ref="A137:A200" si="83">A136+1</f>
        <v>208</v>
      </c>
      <c r="B137" s="113">
        <f t="shared" si="66"/>
        <v>130</v>
      </c>
      <c r="C137" s="119">
        <f t="shared" si="67"/>
        <v>6.7195325178812322</v>
      </c>
      <c r="F137" s="115">
        <f t="shared" ref="F137:F200" si="84">F136+1</f>
        <v>208</v>
      </c>
      <c r="G137" s="113">
        <f t="shared" ref="G137:G200" si="85">F137-F$8+1</f>
        <v>130</v>
      </c>
      <c r="H137" s="113">
        <f>INDEX(地温!$D$2:$D$366,MATCH(F137,地温!$C$2:$C$366,FALSE))</f>
        <v>25.227249999999998</v>
      </c>
      <c r="I137" s="113">
        <f t="shared" ref="I137:I200" si="86">I136+H137</f>
        <v>2473.7522499999991</v>
      </c>
      <c r="J137" s="116">
        <f t="shared" si="68"/>
        <v>19.028863461538453</v>
      </c>
      <c r="K137" s="119">
        <f t="shared" si="69"/>
        <v>7.3640289331750472e-002</v>
      </c>
      <c r="L137" s="119">
        <f t="shared" si="70"/>
        <v>6.7195325178812322</v>
      </c>
      <c r="O137" s="115">
        <f t="shared" ref="O137:O200" si="87">O136+1</f>
        <v>208</v>
      </c>
      <c r="P137" s="113">
        <f t="shared" ref="P137:P200" si="88">O137-O$8+1</f>
        <v>130</v>
      </c>
      <c r="Q137" s="113">
        <f>INDEX(地温!$D$2:$D$366,MATCH(O137,地温!$C$2:$C$366,FALSE))</f>
        <v>25.227249999999998</v>
      </c>
      <c r="R137" s="113">
        <f t="shared" ref="R137:R200" si="89">R136+Q137</f>
        <v>2473.7522499999991</v>
      </c>
      <c r="S137" s="116">
        <f t="shared" si="71"/>
        <v>19.028863461538453</v>
      </c>
      <c r="T137" s="119" t="e">
        <f t="shared" si="72"/>
        <v>#N/A</v>
      </c>
      <c r="U137" s="119">
        <f t="shared" si="73"/>
        <v>0</v>
      </c>
      <c r="X137" s="115">
        <f t="shared" ref="X137:X200" si="90">X136+1</f>
        <v>208</v>
      </c>
      <c r="Y137" s="113">
        <f t="shared" ref="Y137:Y200" si="91">X137-X$8+1</f>
        <v>130</v>
      </c>
      <c r="Z137" s="113">
        <f>INDEX(地温!$D$2:$D$366,MATCH(X137,地温!$C$2:$C$366,FALSE))</f>
        <v>25.227249999999998</v>
      </c>
      <c r="AA137" s="113">
        <f t="shared" ref="AA137:AA200" si="92">AA136+Z137</f>
        <v>2473.7522499999991</v>
      </c>
      <c r="AB137" s="116">
        <f t="shared" si="74"/>
        <v>19.028863461538453</v>
      </c>
      <c r="AC137" s="119" t="e">
        <f t="shared" si="75"/>
        <v>#N/A</v>
      </c>
      <c r="AD137" s="119">
        <f t="shared" si="76"/>
        <v>0</v>
      </c>
      <c r="AG137" s="115">
        <f t="shared" ref="AG137:AG200" si="93">AG136+1</f>
        <v>208</v>
      </c>
      <c r="AH137" s="113">
        <f t="shared" ref="AH137:AH200" si="94">AG137-AG$8+1</f>
        <v>130</v>
      </c>
      <c r="AI137" s="113">
        <f>INDEX(地温!$D$2:$D$366,MATCH(AG137,地温!$C$2:$C$366,FALSE))</f>
        <v>25.227249999999998</v>
      </c>
      <c r="AJ137" s="113">
        <f t="shared" ref="AJ137:AJ200" si="95">AJ136+AI137</f>
        <v>2473.7522499999991</v>
      </c>
      <c r="AK137" s="116">
        <f t="shared" si="77"/>
        <v>19.028863461538453</v>
      </c>
      <c r="AL137" s="119" t="e">
        <f t="shared" si="78"/>
        <v>#N/A</v>
      </c>
      <c r="AM137" s="119">
        <f t="shared" si="79"/>
        <v>0</v>
      </c>
      <c r="AP137" s="115">
        <f t="shared" ref="AP137:AP200" si="96">AP136+1</f>
        <v>208</v>
      </c>
      <c r="AQ137" s="113">
        <f t="shared" ref="AQ137:AQ200" si="97">AP137-AP$8+1</f>
        <v>130</v>
      </c>
      <c r="AR137" s="113">
        <f>INDEX(地温!$D$2:$D$366,MATCH(AP137,地温!$C$2:$C$366,FALSE))</f>
        <v>25.227249999999998</v>
      </c>
      <c r="AS137" s="113">
        <f t="shared" ref="AS137:AS200" si="98">AS136+AR137</f>
        <v>2473.7522499999991</v>
      </c>
      <c r="AT137" s="116">
        <f t="shared" si="80"/>
        <v>19.028863461538453</v>
      </c>
      <c r="AU137" s="119" t="e">
        <f t="shared" si="81"/>
        <v>#N/A</v>
      </c>
      <c r="AV137" s="119">
        <f t="shared" si="82"/>
        <v>0</v>
      </c>
    </row>
    <row r="138" spans="1:48">
      <c r="A138" s="115">
        <f t="shared" si="83"/>
        <v>209</v>
      </c>
      <c r="B138" s="113">
        <f t="shared" si="66"/>
        <v>131</v>
      </c>
      <c r="C138" s="119">
        <f t="shared" si="67"/>
        <v>6.7195733468054168</v>
      </c>
      <c r="F138" s="115">
        <f t="shared" si="84"/>
        <v>209</v>
      </c>
      <c r="G138" s="113">
        <f t="shared" si="85"/>
        <v>131</v>
      </c>
      <c r="H138" s="113">
        <f>INDEX(地温!$D$2:$D$366,MATCH(F138,地温!$C$2:$C$366,FALSE))</f>
        <v>25.644550000000006</v>
      </c>
      <c r="I138" s="113">
        <f t="shared" si="86"/>
        <v>2499.3967999999991</v>
      </c>
      <c r="J138" s="116">
        <f t="shared" si="68"/>
        <v>19.079364885496176</v>
      </c>
      <c r="K138" s="119">
        <f t="shared" si="69"/>
        <v>7.3775780304948038e-002</v>
      </c>
      <c r="L138" s="119">
        <f t="shared" si="70"/>
        <v>6.7195733468054168</v>
      </c>
      <c r="O138" s="115">
        <f t="shared" si="87"/>
        <v>209</v>
      </c>
      <c r="P138" s="113">
        <f t="shared" si="88"/>
        <v>131</v>
      </c>
      <c r="Q138" s="113">
        <f>INDEX(地温!$D$2:$D$366,MATCH(O138,地温!$C$2:$C$366,FALSE))</f>
        <v>25.644550000000006</v>
      </c>
      <c r="R138" s="113">
        <f t="shared" si="89"/>
        <v>2499.3967999999991</v>
      </c>
      <c r="S138" s="116">
        <f t="shared" si="71"/>
        <v>19.079364885496176</v>
      </c>
      <c r="T138" s="119" t="e">
        <f t="shared" si="72"/>
        <v>#N/A</v>
      </c>
      <c r="U138" s="119">
        <f t="shared" si="73"/>
        <v>0</v>
      </c>
      <c r="X138" s="115">
        <f t="shared" si="90"/>
        <v>209</v>
      </c>
      <c r="Y138" s="113">
        <f t="shared" si="91"/>
        <v>131</v>
      </c>
      <c r="Z138" s="113">
        <f>INDEX(地温!$D$2:$D$366,MATCH(X138,地温!$C$2:$C$366,FALSE))</f>
        <v>25.644550000000006</v>
      </c>
      <c r="AA138" s="113">
        <f t="shared" si="92"/>
        <v>2499.3967999999991</v>
      </c>
      <c r="AB138" s="116">
        <f t="shared" si="74"/>
        <v>19.079364885496176</v>
      </c>
      <c r="AC138" s="119" t="e">
        <f t="shared" si="75"/>
        <v>#N/A</v>
      </c>
      <c r="AD138" s="119">
        <f t="shared" si="76"/>
        <v>0</v>
      </c>
      <c r="AG138" s="115">
        <f t="shared" si="93"/>
        <v>209</v>
      </c>
      <c r="AH138" s="113">
        <f t="shared" si="94"/>
        <v>131</v>
      </c>
      <c r="AI138" s="113">
        <f>INDEX(地温!$D$2:$D$366,MATCH(AG138,地温!$C$2:$C$366,FALSE))</f>
        <v>25.644550000000006</v>
      </c>
      <c r="AJ138" s="113">
        <f t="shared" si="95"/>
        <v>2499.3967999999991</v>
      </c>
      <c r="AK138" s="116">
        <f t="shared" si="77"/>
        <v>19.079364885496176</v>
      </c>
      <c r="AL138" s="119" t="e">
        <f t="shared" si="78"/>
        <v>#N/A</v>
      </c>
      <c r="AM138" s="119">
        <f t="shared" si="79"/>
        <v>0</v>
      </c>
      <c r="AP138" s="115">
        <f t="shared" si="96"/>
        <v>209</v>
      </c>
      <c r="AQ138" s="113">
        <f t="shared" si="97"/>
        <v>131</v>
      </c>
      <c r="AR138" s="113">
        <f>INDEX(地温!$D$2:$D$366,MATCH(AP138,地温!$C$2:$C$366,FALSE))</f>
        <v>25.644550000000006</v>
      </c>
      <c r="AS138" s="113">
        <f t="shared" si="98"/>
        <v>2499.3967999999991</v>
      </c>
      <c r="AT138" s="116">
        <f t="shared" si="80"/>
        <v>19.079364885496176</v>
      </c>
      <c r="AU138" s="119" t="e">
        <f t="shared" si="81"/>
        <v>#N/A</v>
      </c>
      <c r="AV138" s="119">
        <f t="shared" si="82"/>
        <v>0</v>
      </c>
    </row>
    <row r="139" spans="1:48">
      <c r="A139" s="115">
        <f t="shared" si="83"/>
        <v>210</v>
      </c>
      <c r="B139" s="113">
        <f t="shared" si="66"/>
        <v>132</v>
      </c>
      <c r="C139" s="119">
        <f t="shared" si="67"/>
        <v>6.7196104350928501</v>
      </c>
      <c r="F139" s="115">
        <f t="shared" si="84"/>
        <v>210</v>
      </c>
      <c r="G139" s="113">
        <f t="shared" si="85"/>
        <v>132</v>
      </c>
      <c r="H139" s="113">
        <f>INDEX(地温!$D$2:$D$366,MATCH(F139,地温!$C$2:$C$366,FALSE))</f>
        <v>25.468</v>
      </c>
      <c r="I139" s="113">
        <f t="shared" si="86"/>
        <v>2524.8647999999989</v>
      </c>
      <c r="J139" s="116">
        <f t="shared" si="68"/>
        <v>19.127763636363628</v>
      </c>
      <c r="K139" s="119">
        <f t="shared" si="69"/>
        <v>7.3905819839693132e-002</v>
      </c>
      <c r="L139" s="119">
        <f t="shared" si="70"/>
        <v>6.7196104350928501</v>
      </c>
      <c r="O139" s="115">
        <f t="shared" si="87"/>
        <v>210</v>
      </c>
      <c r="P139" s="113">
        <f t="shared" si="88"/>
        <v>132</v>
      </c>
      <c r="Q139" s="113">
        <f>INDEX(地温!$D$2:$D$366,MATCH(O139,地温!$C$2:$C$366,FALSE))</f>
        <v>25.468</v>
      </c>
      <c r="R139" s="113">
        <f t="shared" si="89"/>
        <v>2524.8647999999989</v>
      </c>
      <c r="S139" s="116">
        <f t="shared" si="71"/>
        <v>19.127763636363628</v>
      </c>
      <c r="T139" s="119" t="e">
        <f t="shared" si="72"/>
        <v>#N/A</v>
      </c>
      <c r="U139" s="119">
        <f t="shared" si="73"/>
        <v>0</v>
      </c>
      <c r="X139" s="115">
        <f t="shared" si="90"/>
        <v>210</v>
      </c>
      <c r="Y139" s="113">
        <f t="shared" si="91"/>
        <v>132</v>
      </c>
      <c r="Z139" s="113">
        <f>INDEX(地温!$D$2:$D$366,MATCH(X139,地温!$C$2:$C$366,FALSE))</f>
        <v>25.468</v>
      </c>
      <c r="AA139" s="113">
        <f t="shared" si="92"/>
        <v>2524.8647999999989</v>
      </c>
      <c r="AB139" s="116">
        <f t="shared" si="74"/>
        <v>19.127763636363628</v>
      </c>
      <c r="AC139" s="119" t="e">
        <f t="shared" si="75"/>
        <v>#N/A</v>
      </c>
      <c r="AD139" s="119">
        <f t="shared" si="76"/>
        <v>0</v>
      </c>
      <c r="AG139" s="115">
        <f t="shared" si="93"/>
        <v>210</v>
      </c>
      <c r="AH139" s="113">
        <f t="shared" si="94"/>
        <v>132</v>
      </c>
      <c r="AI139" s="113">
        <f>INDEX(地温!$D$2:$D$366,MATCH(AG139,地温!$C$2:$C$366,FALSE))</f>
        <v>25.468</v>
      </c>
      <c r="AJ139" s="113">
        <f t="shared" si="95"/>
        <v>2524.8647999999989</v>
      </c>
      <c r="AK139" s="116">
        <f t="shared" si="77"/>
        <v>19.127763636363628</v>
      </c>
      <c r="AL139" s="119" t="e">
        <f t="shared" si="78"/>
        <v>#N/A</v>
      </c>
      <c r="AM139" s="119">
        <f t="shared" si="79"/>
        <v>0</v>
      </c>
      <c r="AP139" s="115">
        <f t="shared" si="96"/>
        <v>210</v>
      </c>
      <c r="AQ139" s="113">
        <f t="shared" si="97"/>
        <v>132</v>
      </c>
      <c r="AR139" s="113">
        <f>INDEX(地温!$D$2:$D$366,MATCH(AP139,地温!$C$2:$C$366,FALSE))</f>
        <v>25.468</v>
      </c>
      <c r="AS139" s="113">
        <f t="shared" si="98"/>
        <v>2524.8647999999989</v>
      </c>
      <c r="AT139" s="116">
        <f t="shared" si="80"/>
        <v>19.127763636363628</v>
      </c>
      <c r="AU139" s="119" t="e">
        <f t="shared" si="81"/>
        <v>#N/A</v>
      </c>
      <c r="AV139" s="119">
        <f t="shared" si="82"/>
        <v>0</v>
      </c>
    </row>
    <row r="140" spans="1:48">
      <c r="A140" s="115">
        <f t="shared" si="83"/>
        <v>211</v>
      </c>
      <c r="B140" s="113">
        <f t="shared" si="66"/>
        <v>133</v>
      </c>
      <c r="C140" s="119">
        <f t="shared" si="67"/>
        <v>6.719644738115667</v>
      </c>
      <c r="F140" s="115">
        <f t="shared" si="84"/>
        <v>211</v>
      </c>
      <c r="G140" s="113">
        <f t="shared" si="85"/>
        <v>133</v>
      </c>
      <c r="H140" s="113">
        <f>INDEX(地温!$D$2:$D$366,MATCH(F140,地温!$C$2:$C$366,FALSE))</f>
        <v>25.917400000000001</v>
      </c>
      <c r="I140" s="113">
        <f t="shared" si="86"/>
        <v>2550.7821999999987</v>
      </c>
      <c r="J140" s="116">
        <f t="shared" si="68"/>
        <v>19.178813533834578</v>
      </c>
      <c r="K140" s="119">
        <f t="shared" si="69"/>
        <v>7.4043184155242137e-002</v>
      </c>
      <c r="L140" s="119">
        <f t="shared" si="70"/>
        <v>6.719644738115667</v>
      </c>
      <c r="O140" s="115">
        <f t="shared" si="87"/>
        <v>211</v>
      </c>
      <c r="P140" s="113">
        <f t="shared" si="88"/>
        <v>133</v>
      </c>
      <c r="Q140" s="113">
        <f>INDEX(地温!$D$2:$D$366,MATCH(O140,地温!$C$2:$C$366,FALSE))</f>
        <v>25.917400000000001</v>
      </c>
      <c r="R140" s="113">
        <f t="shared" si="89"/>
        <v>2550.7821999999987</v>
      </c>
      <c r="S140" s="116">
        <f t="shared" si="71"/>
        <v>19.178813533834578</v>
      </c>
      <c r="T140" s="119" t="e">
        <f t="shared" si="72"/>
        <v>#N/A</v>
      </c>
      <c r="U140" s="119">
        <f t="shared" si="73"/>
        <v>0</v>
      </c>
      <c r="X140" s="115">
        <f t="shared" si="90"/>
        <v>211</v>
      </c>
      <c r="Y140" s="113">
        <f t="shared" si="91"/>
        <v>133</v>
      </c>
      <c r="Z140" s="113">
        <f>INDEX(地温!$D$2:$D$366,MATCH(X140,地温!$C$2:$C$366,FALSE))</f>
        <v>25.917400000000001</v>
      </c>
      <c r="AA140" s="113">
        <f t="shared" si="92"/>
        <v>2550.7821999999987</v>
      </c>
      <c r="AB140" s="116">
        <f t="shared" si="74"/>
        <v>19.178813533834578</v>
      </c>
      <c r="AC140" s="119" t="e">
        <f t="shared" si="75"/>
        <v>#N/A</v>
      </c>
      <c r="AD140" s="119">
        <f t="shared" si="76"/>
        <v>0</v>
      </c>
      <c r="AG140" s="115">
        <f t="shared" si="93"/>
        <v>211</v>
      </c>
      <c r="AH140" s="113">
        <f t="shared" si="94"/>
        <v>133</v>
      </c>
      <c r="AI140" s="113">
        <f>INDEX(地温!$D$2:$D$366,MATCH(AG140,地温!$C$2:$C$366,FALSE))</f>
        <v>25.917400000000001</v>
      </c>
      <c r="AJ140" s="113">
        <f t="shared" si="95"/>
        <v>2550.7821999999987</v>
      </c>
      <c r="AK140" s="116">
        <f t="shared" si="77"/>
        <v>19.178813533834578</v>
      </c>
      <c r="AL140" s="119" t="e">
        <f t="shared" si="78"/>
        <v>#N/A</v>
      </c>
      <c r="AM140" s="119">
        <f t="shared" si="79"/>
        <v>0</v>
      </c>
      <c r="AP140" s="115">
        <f t="shared" si="96"/>
        <v>211</v>
      </c>
      <c r="AQ140" s="113">
        <f t="shared" si="97"/>
        <v>133</v>
      </c>
      <c r="AR140" s="113">
        <f>INDEX(地温!$D$2:$D$366,MATCH(AP140,地温!$C$2:$C$366,FALSE))</f>
        <v>25.917400000000001</v>
      </c>
      <c r="AS140" s="113">
        <f t="shared" si="98"/>
        <v>2550.7821999999987</v>
      </c>
      <c r="AT140" s="116">
        <f t="shared" si="80"/>
        <v>19.178813533834578</v>
      </c>
      <c r="AU140" s="119" t="e">
        <f t="shared" si="81"/>
        <v>#N/A</v>
      </c>
      <c r="AV140" s="119">
        <f t="shared" si="82"/>
        <v>0</v>
      </c>
    </row>
    <row r="141" spans="1:48">
      <c r="A141" s="115">
        <f t="shared" si="83"/>
        <v>212</v>
      </c>
      <c r="B141" s="113">
        <f t="shared" si="66"/>
        <v>134</v>
      </c>
      <c r="C141" s="119">
        <f t="shared" si="67"/>
        <v>6.7196758610774197</v>
      </c>
      <c r="F141" s="115">
        <f t="shared" si="84"/>
        <v>212</v>
      </c>
      <c r="G141" s="113">
        <f t="shared" si="85"/>
        <v>134</v>
      </c>
      <c r="H141" s="113">
        <f>INDEX(地温!$D$2:$D$366,MATCH(F141,地温!$C$2:$C$366,FALSE))</f>
        <v>25.724800000000002</v>
      </c>
      <c r="I141" s="113">
        <f t="shared" si="86"/>
        <v>2576.5069999999987</v>
      </c>
      <c r="J141" s="116">
        <f t="shared" si="68"/>
        <v>19.227664179104469</v>
      </c>
      <c r="K141" s="119">
        <f t="shared" si="69"/>
        <v>7.4174824740354917e-002</v>
      </c>
      <c r="L141" s="119">
        <f t="shared" si="70"/>
        <v>6.7196758610774197</v>
      </c>
      <c r="O141" s="115">
        <f t="shared" si="87"/>
        <v>212</v>
      </c>
      <c r="P141" s="113">
        <f t="shared" si="88"/>
        <v>134</v>
      </c>
      <c r="Q141" s="113">
        <f>INDEX(地温!$D$2:$D$366,MATCH(O141,地温!$C$2:$C$366,FALSE))</f>
        <v>25.724800000000002</v>
      </c>
      <c r="R141" s="113">
        <f t="shared" si="89"/>
        <v>2576.5069999999987</v>
      </c>
      <c r="S141" s="116">
        <f t="shared" si="71"/>
        <v>19.227664179104469</v>
      </c>
      <c r="T141" s="119" t="e">
        <f t="shared" si="72"/>
        <v>#N/A</v>
      </c>
      <c r="U141" s="119">
        <f t="shared" si="73"/>
        <v>0</v>
      </c>
      <c r="X141" s="115">
        <f t="shared" si="90"/>
        <v>212</v>
      </c>
      <c r="Y141" s="113">
        <f t="shared" si="91"/>
        <v>134</v>
      </c>
      <c r="Z141" s="113">
        <f>INDEX(地温!$D$2:$D$366,MATCH(X141,地温!$C$2:$C$366,FALSE))</f>
        <v>25.724800000000002</v>
      </c>
      <c r="AA141" s="113">
        <f t="shared" si="92"/>
        <v>2576.5069999999987</v>
      </c>
      <c r="AB141" s="116">
        <f t="shared" si="74"/>
        <v>19.227664179104469</v>
      </c>
      <c r="AC141" s="119" t="e">
        <f t="shared" si="75"/>
        <v>#N/A</v>
      </c>
      <c r="AD141" s="119">
        <f t="shared" si="76"/>
        <v>0</v>
      </c>
      <c r="AG141" s="115">
        <f t="shared" si="93"/>
        <v>212</v>
      </c>
      <c r="AH141" s="113">
        <f t="shared" si="94"/>
        <v>134</v>
      </c>
      <c r="AI141" s="113">
        <f>INDEX(地温!$D$2:$D$366,MATCH(AG141,地温!$C$2:$C$366,FALSE))</f>
        <v>25.724800000000002</v>
      </c>
      <c r="AJ141" s="113">
        <f t="shared" si="95"/>
        <v>2576.5069999999987</v>
      </c>
      <c r="AK141" s="116">
        <f t="shared" si="77"/>
        <v>19.227664179104469</v>
      </c>
      <c r="AL141" s="119" t="e">
        <f t="shared" si="78"/>
        <v>#N/A</v>
      </c>
      <c r="AM141" s="119">
        <f t="shared" si="79"/>
        <v>0</v>
      </c>
      <c r="AP141" s="115">
        <f t="shared" si="96"/>
        <v>212</v>
      </c>
      <c r="AQ141" s="113">
        <f t="shared" si="97"/>
        <v>134</v>
      </c>
      <c r="AR141" s="113">
        <f>INDEX(地温!$D$2:$D$366,MATCH(AP141,地温!$C$2:$C$366,FALSE))</f>
        <v>25.724800000000002</v>
      </c>
      <c r="AS141" s="113">
        <f t="shared" si="98"/>
        <v>2576.5069999999987</v>
      </c>
      <c r="AT141" s="116">
        <f t="shared" si="80"/>
        <v>19.227664179104469</v>
      </c>
      <c r="AU141" s="119" t="e">
        <f t="shared" si="81"/>
        <v>#N/A</v>
      </c>
      <c r="AV141" s="119">
        <f t="shared" si="82"/>
        <v>0</v>
      </c>
    </row>
    <row r="142" spans="1:48">
      <c r="A142" s="115">
        <f t="shared" si="83"/>
        <v>213</v>
      </c>
      <c r="B142" s="113">
        <f t="shared" si="66"/>
        <v>135</v>
      </c>
      <c r="C142" s="119">
        <f t="shared" si="67"/>
        <v>6.719704444310346</v>
      </c>
      <c r="F142" s="115">
        <f t="shared" si="84"/>
        <v>213</v>
      </c>
      <c r="G142" s="113">
        <f t="shared" si="85"/>
        <v>135</v>
      </c>
      <c r="H142" s="113">
        <f>INDEX(地温!$D$2:$D$366,MATCH(F142,地温!$C$2:$C$366,FALSE))</f>
        <v>25.9495</v>
      </c>
      <c r="I142" s="113">
        <f t="shared" si="86"/>
        <v>2602.4564999999989</v>
      </c>
      <c r="J142" s="116">
        <f t="shared" si="68"/>
        <v>19.277455555555548</v>
      </c>
      <c r="K142" s="119">
        <f t="shared" si="69"/>
        <v>7.430919580994956e-002</v>
      </c>
      <c r="L142" s="119">
        <f t="shared" si="70"/>
        <v>6.719704444310346</v>
      </c>
      <c r="O142" s="115">
        <f t="shared" si="87"/>
        <v>213</v>
      </c>
      <c r="P142" s="113">
        <f t="shared" si="88"/>
        <v>135</v>
      </c>
      <c r="Q142" s="113">
        <f>INDEX(地温!$D$2:$D$366,MATCH(O142,地温!$C$2:$C$366,FALSE))</f>
        <v>25.9495</v>
      </c>
      <c r="R142" s="113">
        <f t="shared" si="89"/>
        <v>2602.4564999999989</v>
      </c>
      <c r="S142" s="116">
        <f t="shared" si="71"/>
        <v>19.277455555555548</v>
      </c>
      <c r="T142" s="119" t="e">
        <f t="shared" si="72"/>
        <v>#N/A</v>
      </c>
      <c r="U142" s="119">
        <f t="shared" si="73"/>
        <v>0</v>
      </c>
      <c r="X142" s="115">
        <f t="shared" si="90"/>
        <v>213</v>
      </c>
      <c r="Y142" s="113">
        <f t="shared" si="91"/>
        <v>135</v>
      </c>
      <c r="Z142" s="113">
        <f>INDEX(地温!$D$2:$D$366,MATCH(X142,地温!$C$2:$C$366,FALSE))</f>
        <v>25.9495</v>
      </c>
      <c r="AA142" s="113">
        <f t="shared" si="92"/>
        <v>2602.4564999999989</v>
      </c>
      <c r="AB142" s="116">
        <f t="shared" si="74"/>
        <v>19.277455555555548</v>
      </c>
      <c r="AC142" s="119" t="e">
        <f t="shared" si="75"/>
        <v>#N/A</v>
      </c>
      <c r="AD142" s="119">
        <f t="shared" si="76"/>
        <v>0</v>
      </c>
      <c r="AG142" s="115">
        <f t="shared" si="93"/>
        <v>213</v>
      </c>
      <c r="AH142" s="113">
        <f t="shared" si="94"/>
        <v>135</v>
      </c>
      <c r="AI142" s="113">
        <f>INDEX(地温!$D$2:$D$366,MATCH(AG142,地温!$C$2:$C$366,FALSE))</f>
        <v>25.9495</v>
      </c>
      <c r="AJ142" s="113">
        <f t="shared" si="95"/>
        <v>2602.4564999999989</v>
      </c>
      <c r="AK142" s="116">
        <f t="shared" si="77"/>
        <v>19.277455555555548</v>
      </c>
      <c r="AL142" s="119" t="e">
        <f t="shared" si="78"/>
        <v>#N/A</v>
      </c>
      <c r="AM142" s="119">
        <f t="shared" si="79"/>
        <v>0</v>
      </c>
      <c r="AP142" s="115">
        <f t="shared" si="96"/>
        <v>213</v>
      </c>
      <c r="AQ142" s="113">
        <f t="shared" si="97"/>
        <v>135</v>
      </c>
      <c r="AR142" s="113">
        <f>INDEX(地温!$D$2:$D$366,MATCH(AP142,地温!$C$2:$C$366,FALSE))</f>
        <v>25.9495</v>
      </c>
      <c r="AS142" s="113">
        <f t="shared" si="98"/>
        <v>2602.4564999999989</v>
      </c>
      <c r="AT142" s="116">
        <f t="shared" si="80"/>
        <v>19.277455555555548</v>
      </c>
      <c r="AU142" s="119" t="e">
        <f t="shared" si="81"/>
        <v>#N/A</v>
      </c>
      <c r="AV142" s="119">
        <f t="shared" si="82"/>
        <v>0</v>
      </c>
    </row>
    <row r="143" spans="1:48">
      <c r="A143" s="115">
        <f t="shared" si="83"/>
        <v>214</v>
      </c>
      <c r="B143" s="113">
        <f t="shared" si="66"/>
        <v>136</v>
      </c>
      <c r="C143" s="119">
        <f t="shared" si="67"/>
        <v>6.7197304438994854</v>
      </c>
      <c r="F143" s="115">
        <f t="shared" si="84"/>
        <v>214</v>
      </c>
      <c r="G143" s="113">
        <f t="shared" si="85"/>
        <v>136</v>
      </c>
      <c r="H143" s="113">
        <f>INDEX(地温!$D$2:$D$366,MATCH(F143,地温!$C$2:$C$366,FALSE))</f>
        <v>25.853199999999998</v>
      </c>
      <c r="I143" s="113">
        <f t="shared" si="86"/>
        <v>2628.3096999999989</v>
      </c>
      <c r="J143" s="116">
        <f t="shared" si="68"/>
        <v>19.32580661764705</v>
      </c>
      <c r="K143" s="119">
        <f t="shared" si="69"/>
        <v>7.4439868960579136e-002</v>
      </c>
      <c r="L143" s="119">
        <f t="shared" si="70"/>
        <v>6.7197304438994854</v>
      </c>
      <c r="O143" s="115">
        <f t="shared" si="87"/>
        <v>214</v>
      </c>
      <c r="P143" s="113">
        <f t="shared" si="88"/>
        <v>136</v>
      </c>
      <c r="Q143" s="113">
        <f>INDEX(地温!$D$2:$D$366,MATCH(O143,地温!$C$2:$C$366,FALSE))</f>
        <v>25.853199999999998</v>
      </c>
      <c r="R143" s="113">
        <f t="shared" si="89"/>
        <v>2628.3096999999989</v>
      </c>
      <c r="S143" s="116">
        <f t="shared" si="71"/>
        <v>19.32580661764705</v>
      </c>
      <c r="T143" s="119" t="e">
        <f t="shared" si="72"/>
        <v>#N/A</v>
      </c>
      <c r="U143" s="119">
        <f t="shared" si="73"/>
        <v>0</v>
      </c>
      <c r="X143" s="115">
        <f t="shared" si="90"/>
        <v>214</v>
      </c>
      <c r="Y143" s="113">
        <f t="shared" si="91"/>
        <v>136</v>
      </c>
      <c r="Z143" s="113">
        <f>INDEX(地温!$D$2:$D$366,MATCH(X143,地温!$C$2:$C$366,FALSE))</f>
        <v>25.853199999999998</v>
      </c>
      <c r="AA143" s="113">
        <f t="shared" si="92"/>
        <v>2628.3096999999989</v>
      </c>
      <c r="AB143" s="116">
        <f t="shared" si="74"/>
        <v>19.32580661764705</v>
      </c>
      <c r="AC143" s="119" t="e">
        <f t="shared" si="75"/>
        <v>#N/A</v>
      </c>
      <c r="AD143" s="119">
        <f t="shared" si="76"/>
        <v>0</v>
      </c>
      <c r="AG143" s="115">
        <f t="shared" si="93"/>
        <v>214</v>
      </c>
      <c r="AH143" s="113">
        <f t="shared" si="94"/>
        <v>136</v>
      </c>
      <c r="AI143" s="113">
        <f>INDEX(地温!$D$2:$D$366,MATCH(AG143,地温!$C$2:$C$366,FALSE))</f>
        <v>25.853199999999998</v>
      </c>
      <c r="AJ143" s="113">
        <f t="shared" si="95"/>
        <v>2628.3096999999989</v>
      </c>
      <c r="AK143" s="116">
        <f t="shared" si="77"/>
        <v>19.32580661764705</v>
      </c>
      <c r="AL143" s="119" t="e">
        <f t="shared" si="78"/>
        <v>#N/A</v>
      </c>
      <c r="AM143" s="119">
        <f t="shared" si="79"/>
        <v>0</v>
      </c>
      <c r="AP143" s="115">
        <f t="shared" si="96"/>
        <v>214</v>
      </c>
      <c r="AQ143" s="113">
        <f t="shared" si="97"/>
        <v>136</v>
      </c>
      <c r="AR143" s="113">
        <f>INDEX(地温!$D$2:$D$366,MATCH(AP143,地温!$C$2:$C$366,FALSE))</f>
        <v>25.853199999999998</v>
      </c>
      <c r="AS143" s="113">
        <f t="shared" si="98"/>
        <v>2628.3096999999989</v>
      </c>
      <c r="AT143" s="116">
        <f t="shared" si="80"/>
        <v>19.32580661764705</v>
      </c>
      <c r="AU143" s="119" t="e">
        <f t="shared" si="81"/>
        <v>#N/A</v>
      </c>
      <c r="AV143" s="119">
        <f t="shared" si="82"/>
        <v>0</v>
      </c>
    </row>
    <row r="144" spans="1:48">
      <c r="A144" s="115">
        <f t="shared" si="83"/>
        <v>215</v>
      </c>
      <c r="B144" s="113">
        <f t="shared" si="66"/>
        <v>137</v>
      </c>
      <c r="C144" s="119">
        <f t="shared" si="67"/>
        <v>6.7197542800092016</v>
      </c>
      <c r="F144" s="115">
        <f t="shared" si="84"/>
        <v>215</v>
      </c>
      <c r="G144" s="113">
        <f t="shared" si="85"/>
        <v>137</v>
      </c>
      <c r="H144" s="113">
        <f>INDEX(地温!$D$2:$D$366,MATCH(F144,地温!$C$2:$C$366,FALSE))</f>
        <v>26.02975</v>
      </c>
      <c r="I144" s="113">
        <f t="shared" si="86"/>
        <v>2654.339449999999</v>
      </c>
      <c r="J144" s="116">
        <f t="shared" si="68"/>
        <v>19.374740510948897</v>
      </c>
      <c r="K144" s="119">
        <f t="shared" si="69"/>
        <v>7.4572307106948427e-002</v>
      </c>
      <c r="L144" s="119">
        <f t="shared" si="70"/>
        <v>6.7197542800092016</v>
      </c>
      <c r="O144" s="115">
        <f t="shared" si="87"/>
        <v>215</v>
      </c>
      <c r="P144" s="113">
        <f t="shared" si="88"/>
        <v>137</v>
      </c>
      <c r="Q144" s="113">
        <f>INDEX(地温!$D$2:$D$366,MATCH(O144,地温!$C$2:$C$366,FALSE))</f>
        <v>26.02975</v>
      </c>
      <c r="R144" s="113">
        <f t="shared" si="89"/>
        <v>2654.339449999999</v>
      </c>
      <c r="S144" s="116">
        <f t="shared" si="71"/>
        <v>19.374740510948897</v>
      </c>
      <c r="T144" s="119" t="e">
        <f t="shared" si="72"/>
        <v>#N/A</v>
      </c>
      <c r="U144" s="119">
        <f t="shared" si="73"/>
        <v>0</v>
      </c>
      <c r="X144" s="115">
        <f t="shared" si="90"/>
        <v>215</v>
      </c>
      <c r="Y144" s="113">
        <f t="shared" si="91"/>
        <v>137</v>
      </c>
      <c r="Z144" s="113">
        <f>INDEX(地温!$D$2:$D$366,MATCH(X144,地温!$C$2:$C$366,FALSE))</f>
        <v>26.02975</v>
      </c>
      <c r="AA144" s="113">
        <f t="shared" si="92"/>
        <v>2654.339449999999</v>
      </c>
      <c r="AB144" s="116">
        <f t="shared" si="74"/>
        <v>19.374740510948897</v>
      </c>
      <c r="AC144" s="119" t="e">
        <f t="shared" si="75"/>
        <v>#N/A</v>
      </c>
      <c r="AD144" s="119">
        <f t="shared" si="76"/>
        <v>0</v>
      </c>
      <c r="AG144" s="115">
        <f t="shared" si="93"/>
        <v>215</v>
      </c>
      <c r="AH144" s="113">
        <f t="shared" si="94"/>
        <v>137</v>
      </c>
      <c r="AI144" s="113">
        <f>INDEX(地温!$D$2:$D$366,MATCH(AG144,地温!$C$2:$C$366,FALSE))</f>
        <v>26.02975</v>
      </c>
      <c r="AJ144" s="113">
        <f t="shared" si="95"/>
        <v>2654.339449999999</v>
      </c>
      <c r="AK144" s="116">
        <f t="shared" si="77"/>
        <v>19.374740510948897</v>
      </c>
      <c r="AL144" s="119" t="e">
        <f t="shared" si="78"/>
        <v>#N/A</v>
      </c>
      <c r="AM144" s="119">
        <f t="shared" si="79"/>
        <v>0</v>
      </c>
      <c r="AP144" s="115">
        <f t="shared" si="96"/>
        <v>215</v>
      </c>
      <c r="AQ144" s="113">
        <f t="shared" si="97"/>
        <v>137</v>
      </c>
      <c r="AR144" s="113">
        <f>INDEX(地温!$D$2:$D$366,MATCH(AP144,地温!$C$2:$C$366,FALSE))</f>
        <v>26.02975</v>
      </c>
      <c r="AS144" s="113">
        <f t="shared" si="98"/>
        <v>2654.339449999999</v>
      </c>
      <c r="AT144" s="116">
        <f t="shared" si="80"/>
        <v>19.374740510948897</v>
      </c>
      <c r="AU144" s="119" t="e">
        <f t="shared" si="81"/>
        <v>#N/A</v>
      </c>
      <c r="AV144" s="119">
        <f t="shared" si="82"/>
        <v>0</v>
      </c>
    </row>
    <row r="145" spans="1:48">
      <c r="A145" s="115">
        <f t="shared" si="83"/>
        <v>216</v>
      </c>
      <c r="B145" s="113">
        <f t="shared" si="66"/>
        <v>138</v>
      </c>
      <c r="C145" s="119">
        <f t="shared" si="67"/>
        <v>6.7197757702522889</v>
      </c>
      <c r="F145" s="115">
        <f t="shared" si="84"/>
        <v>216</v>
      </c>
      <c r="G145" s="113">
        <f t="shared" si="85"/>
        <v>138</v>
      </c>
      <c r="H145" s="113">
        <f>INDEX(地温!$D$2:$D$366,MATCH(F145,地温!$C$2:$C$366,FALSE))</f>
        <v>25.628499999999999</v>
      </c>
      <c r="I145" s="113">
        <f t="shared" si="86"/>
        <v>2679.9679499999988</v>
      </c>
      <c r="J145" s="116">
        <f t="shared" si="68"/>
        <v>19.420057608695643</v>
      </c>
      <c r="K145" s="119">
        <f t="shared" si="69"/>
        <v>7.4695127006167011e-002</v>
      </c>
      <c r="L145" s="119">
        <f t="shared" si="70"/>
        <v>6.7197757702522889</v>
      </c>
      <c r="O145" s="115">
        <f t="shared" si="87"/>
        <v>216</v>
      </c>
      <c r="P145" s="113">
        <f t="shared" si="88"/>
        <v>138</v>
      </c>
      <c r="Q145" s="113">
        <f>INDEX(地温!$D$2:$D$366,MATCH(O145,地温!$C$2:$C$366,FALSE))</f>
        <v>25.628499999999999</v>
      </c>
      <c r="R145" s="113">
        <f t="shared" si="89"/>
        <v>2679.9679499999988</v>
      </c>
      <c r="S145" s="116">
        <f t="shared" si="71"/>
        <v>19.420057608695643</v>
      </c>
      <c r="T145" s="119" t="e">
        <f t="shared" si="72"/>
        <v>#N/A</v>
      </c>
      <c r="U145" s="119">
        <f t="shared" si="73"/>
        <v>0</v>
      </c>
      <c r="X145" s="115">
        <f t="shared" si="90"/>
        <v>216</v>
      </c>
      <c r="Y145" s="113">
        <f t="shared" si="91"/>
        <v>138</v>
      </c>
      <c r="Z145" s="113">
        <f>INDEX(地温!$D$2:$D$366,MATCH(X145,地温!$C$2:$C$366,FALSE))</f>
        <v>25.628499999999999</v>
      </c>
      <c r="AA145" s="113">
        <f t="shared" si="92"/>
        <v>2679.9679499999988</v>
      </c>
      <c r="AB145" s="116">
        <f t="shared" si="74"/>
        <v>19.420057608695643</v>
      </c>
      <c r="AC145" s="119" t="e">
        <f t="shared" si="75"/>
        <v>#N/A</v>
      </c>
      <c r="AD145" s="119">
        <f t="shared" si="76"/>
        <v>0</v>
      </c>
      <c r="AG145" s="115">
        <f t="shared" si="93"/>
        <v>216</v>
      </c>
      <c r="AH145" s="113">
        <f t="shared" si="94"/>
        <v>138</v>
      </c>
      <c r="AI145" s="113">
        <f>INDEX(地温!$D$2:$D$366,MATCH(AG145,地温!$C$2:$C$366,FALSE))</f>
        <v>25.628499999999999</v>
      </c>
      <c r="AJ145" s="113">
        <f t="shared" si="95"/>
        <v>2679.9679499999988</v>
      </c>
      <c r="AK145" s="116">
        <f t="shared" si="77"/>
        <v>19.420057608695643</v>
      </c>
      <c r="AL145" s="119" t="e">
        <f t="shared" si="78"/>
        <v>#N/A</v>
      </c>
      <c r="AM145" s="119">
        <f t="shared" si="79"/>
        <v>0</v>
      </c>
      <c r="AP145" s="115">
        <f t="shared" si="96"/>
        <v>216</v>
      </c>
      <c r="AQ145" s="113">
        <f t="shared" si="97"/>
        <v>138</v>
      </c>
      <c r="AR145" s="113">
        <f>INDEX(地温!$D$2:$D$366,MATCH(AP145,地温!$C$2:$C$366,FALSE))</f>
        <v>25.628499999999999</v>
      </c>
      <c r="AS145" s="113">
        <f t="shared" si="98"/>
        <v>2679.9679499999988</v>
      </c>
      <c r="AT145" s="116">
        <f t="shared" si="80"/>
        <v>19.420057608695643</v>
      </c>
      <c r="AU145" s="119" t="e">
        <f t="shared" si="81"/>
        <v>#N/A</v>
      </c>
      <c r="AV145" s="119">
        <f t="shared" si="82"/>
        <v>0</v>
      </c>
    </row>
    <row r="146" spans="1:48">
      <c r="A146" s="115">
        <f t="shared" si="83"/>
        <v>217</v>
      </c>
      <c r="B146" s="113">
        <f t="shared" si="66"/>
        <v>139</v>
      </c>
      <c r="C146" s="119">
        <f t="shared" si="67"/>
        <v>6.7197953142064311</v>
      </c>
      <c r="F146" s="115">
        <f t="shared" si="84"/>
        <v>217</v>
      </c>
      <c r="G146" s="113">
        <f t="shared" si="85"/>
        <v>139</v>
      </c>
      <c r="H146" s="113">
        <f>INDEX(地温!$D$2:$D$366,MATCH(F146,地温!$C$2:$C$366,FALSE))</f>
        <v>25.5001</v>
      </c>
      <c r="I146" s="113">
        <f t="shared" si="86"/>
        <v>2705.468049999999</v>
      </c>
      <c r="J146" s="116">
        <f t="shared" si="68"/>
        <v>19.463798920863301</v>
      </c>
      <c r="K146" s="119">
        <f t="shared" si="69"/>
        <v>7.4813831823524191e-002</v>
      </c>
      <c r="L146" s="119">
        <f t="shared" si="70"/>
        <v>6.7197953142064311</v>
      </c>
      <c r="O146" s="115">
        <f t="shared" si="87"/>
        <v>217</v>
      </c>
      <c r="P146" s="113">
        <f t="shared" si="88"/>
        <v>139</v>
      </c>
      <c r="Q146" s="113">
        <f>INDEX(地温!$D$2:$D$366,MATCH(O146,地温!$C$2:$C$366,FALSE))</f>
        <v>25.5001</v>
      </c>
      <c r="R146" s="113">
        <f t="shared" si="89"/>
        <v>2705.468049999999</v>
      </c>
      <c r="S146" s="116">
        <f t="shared" si="71"/>
        <v>19.463798920863301</v>
      </c>
      <c r="T146" s="119" t="e">
        <f t="shared" si="72"/>
        <v>#N/A</v>
      </c>
      <c r="U146" s="119">
        <f t="shared" si="73"/>
        <v>0</v>
      </c>
      <c r="X146" s="115">
        <f t="shared" si="90"/>
        <v>217</v>
      </c>
      <c r="Y146" s="113">
        <f t="shared" si="91"/>
        <v>139</v>
      </c>
      <c r="Z146" s="113">
        <f>INDEX(地温!$D$2:$D$366,MATCH(X146,地温!$C$2:$C$366,FALSE))</f>
        <v>25.5001</v>
      </c>
      <c r="AA146" s="113">
        <f t="shared" si="92"/>
        <v>2705.468049999999</v>
      </c>
      <c r="AB146" s="116">
        <f t="shared" si="74"/>
        <v>19.463798920863301</v>
      </c>
      <c r="AC146" s="119" t="e">
        <f t="shared" si="75"/>
        <v>#N/A</v>
      </c>
      <c r="AD146" s="119">
        <f t="shared" si="76"/>
        <v>0</v>
      </c>
      <c r="AG146" s="115">
        <f t="shared" si="93"/>
        <v>217</v>
      </c>
      <c r="AH146" s="113">
        <f t="shared" si="94"/>
        <v>139</v>
      </c>
      <c r="AI146" s="113">
        <f>INDEX(地温!$D$2:$D$366,MATCH(AG146,地温!$C$2:$C$366,FALSE))</f>
        <v>25.5001</v>
      </c>
      <c r="AJ146" s="113">
        <f t="shared" si="95"/>
        <v>2705.468049999999</v>
      </c>
      <c r="AK146" s="116">
        <f t="shared" si="77"/>
        <v>19.463798920863301</v>
      </c>
      <c r="AL146" s="119" t="e">
        <f t="shared" si="78"/>
        <v>#N/A</v>
      </c>
      <c r="AM146" s="119">
        <f t="shared" si="79"/>
        <v>0</v>
      </c>
      <c r="AP146" s="115">
        <f t="shared" si="96"/>
        <v>217</v>
      </c>
      <c r="AQ146" s="113">
        <f t="shared" si="97"/>
        <v>139</v>
      </c>
      <c r="AR146" s="113">
        <f>INDEX(地温!$D$2:$D$366,MATCH(AP146,地温!$C$2:$C$366,FALSE))</f>
        <v>25.5001</v>
      </c>
      <c r="AS146" s="113">
        <f t="shared" si="98"/>
        <v>2705.468049999999</v>
      </c>
      <c r="AT146" s="116">
        <f t="shared" si="80"/>
        <v>19.463798920863301</v>
      </c>
      <c r="AU146" s="119" t="e">
        <f t="shared" si="81"/>
        <v>#N/A</v>
      </c>
      <c r="AV146" s="119">
        <f t="shared" si="82"/>
        <v>0</v>
      </c>
    </row>
    <row r="147" spans="1:48">
      <c r="A147" s="115">
        <f t="shared" si="83"/>
        <v>218</v>
      </c>
      <c r="B147" s="113">
        <f t="shared" si="66"/>
        <v>140</v>
      </c>
      <c r="C147" s="119">
        <f t="shared" si="67"/>
        <v>6.7198130770663891</v>
      </c>
      <c r="F147" s="115">
        <f t="shared" si="84"/>
        <v>218</v>
      </c>
      <c r="G147" s="113">
        <f t="shared" si="85"/>
        <v>140</v>
      </c>
      <c r="H147" s="113">
        <f>INDEX(地温!$D$2:$D$366,MATCH(F147,地温!$C$2:$C$366,FALSE))</f>
        <v>25.339600000000001</v>
      </c>
      <c r="I147" s="113">
        <f t="shared" si="86"/>
        <v>2730.8076499999988</v>
      </c>
      <c r="J147" s="116">
        <f t="shared" si="68"/>
        <v>19.50576892857142</v>
      </c>
      <c r="K147" s="119">
        <f t="shared" si="69"/>
        <v>7.4927873573703063e-002</v>
      </c>
      <c r="L147" s="119">
        <f t="shared" si="70"/>
        <v>6.7198130770663891</v>
      </c>
      <c r="O147" s="115">
        <f t="shared" si="87"/>
        <v>218</v>
      </c>
      <c r="P147" s="113">
        <f t="shared" si="88"/>
        <v>140</v>
      </c>
      <c r="Q147" s="113">
        <f>INDEX(地温!$D$2:$D$366,MATCH(O147,地温!$C$2:$C$366,FALSE))</f>
        <v>25.339600000000001</v>
      </c>
      <c r="R147" s="113">
        <f t="shared" si="89"/>
        <v>2730.8076499999988</v>
      </c>
      <c r="S147" s="116">
        <f t="shared" si="71"/>
        <v>19.50576892857142</v>
      </c>
      <c r="T147" s="119" t="e">
        <f t="shared" si="72"/>
        <v>#N/A</v>
      </c>
      <c r="U147" s="119">
        <f t="shared" si="73"/>
        <v>0</v>
      </c>
      <c r="X147" s="115">
        <f t="shared" si="90"/>
        <v>218</v>
      </c>
      <c r="Y147" s="113">
        <f t="shared" si="91"/>
        <v>140</v>
      </c>
      <c r="Z147" s="113">
        <f>INDEX(地温!$D$2:$D$366,MATCH(X147,地温!$C$2:$C$366,FALSE))</f>
        <v>25.339600000000001</v>
      </c>
      <c r="AA147" s="113">
        <f t="shared" si="92"/>
        <v>2730.8076499999988</v>
      </c>
      <c r="AB147" s="116">
        <f t="shared" si="74"/>
        <v>19.50576892857142</v>
      </c>
      <c r="AC147" s="119" t="e">
        <f t="shared" si="75"/>
        <v>#N/A</v>
      </c>
      <c r="AD147" s="119">
        <f t="shared" si="76"/>
        <v>0</v>
      </c>
      <c r="AG147" s="115">
        <f t="shared" si="93"/>
        <v>218</v>
      </c>
      <c r="AH147" s="113">
        <f t="shared" si="94"/>
        <v>140</v>
      </c>
      <c r="AI147" s="113">
        <f>INDEX(地温!$D$2:$D$366,MATCH(AG147,地温!$C$2:$C$366,FALSE))</f>
        <v>25.339600000000001</v>
      </c>
      <c r="AJ147" s="113">
        <f t="shared" si="95"/>
        <v>2730.8076499999988</v>
      </c>
      <c r="AK147" s="116">
        <f t="shared" si="77"/>
        <v>19.50576892857142</v>
      </c>
      <c r="AL147" s="119" t="e">
        <f t="shared" si="78"/>
        <v>#N/A</v>
      </c>
      <c r="AM147" s="119">
        <f t="shared" si="79"/>
        <v>0</v>
      </c>
      <c r="AP147" s="115">
        <f t="shared" si="96"/>
        <v>218</v>
      </c>
      <c r="AQ147" s="113">
        <f t="shared" si="97"/>
        <v>140</v>
      </c>
      <c r="AR147" s="113">
        <f>INDEX(地温!$D$2:$D$366,MATCH(AP147,地温!$C$2:$C$366,FALSE))</f>
        <v>25.339600000000001</v>
      </c>
      <c r="AS147" s="113">
        <f t="shared" si="98"/>
        <v>2730.8076499999988</v>
      </c>
      <c r="AT147" s="116">
        <f t="shared" si="80"/>
        <v>19.50576892857142</v>
      </c>
      <c r="AU147" s="119" t="e">
        <f t="shared" si="81"/>
        <v>#N/A</v>
      </c>
      <c r="AV147" s="119">
        <f t="shared" si="82"/>
        <v>0</v>
      </c>
    </row>
    <row r="148" spans="1:48">
      <c r="A148" s="115">
        <f t="shared" si="83"/>
        <v>219</v>
      </c>
      <c r="B148" s="113">
        <f t="shared" si="66"/>
        <v>141</v>
      </c>
      <c r="C148" s="119">
        <f t="shared" si="67"/>
        <v>6.7198292197115137</v>
      </c>
      <c r="F148" s="115">
        <f t="shared" si="84"/>
        <v>219</v>
      </c>
      <c r="G148" s="113">
        <f t="shared" si="85"/>
        <v>141</v>
      </c>
      <c r="H148" s="113">
        <f>INDEX(地温!$D$2:$D$366,MATCH(F148,地温!$C$2:$C$366,FALSE))</f>
        <v>25.163050000000002</v>
      </c>
      <c r="I148" s="113">
        <f t="shared" si="86"/>
        <v>2755.9706999999989</v>
      </c>
      <c r="J148" s="116">
        <f t="shared" si="68"/>
        <v>19.545891489361694</v>
      </c>
      <c r="K148" s="119">
        <f t="shared" si="69"/>
        <v>7.5037027268044773e-002</v>
      </c>
      <c r="L148" s="119">
        <f t="shared" si="70"/>
        <v>6.7198292197115137</v>
      </c>
      <c r="O148" s="115">
        <f t="shared" si="87"/>
        <v>219</v>
      </c>
      <c r="P148" s="113">
        <f t="shared" si="88"/>
        <v>141</v>
      </c>
      <c r="Q148" s="113">
        <f>INDEX(地温!$D$2:$D$366,MATCH(O148,地温!$C$2:$C$366,FALSE))</f>
        <v>25.163050000000002</v>
      </c>
      <c r="R148" s="113">
        <f t="shared" si="89"/>
        <v>2755.9706999999989</v>
      </c>
      <c r="S148" s="116">
        <f t="shared" si="71"/>
        <v>19.545891489361694</v>
      </c>
      <c r="T148" s="119" t="e">
        <f t="shared" si="72"/>
        <v>#N/A</v>
      </c>
      <c r="U148" s="119">
        <f t="shared" si="73"/>
        <v>0</v>
      </c>
      <c r="X148" s="115">
        <f t="shared" si="90"/>
        <v>219</v>
      </c>
      <c r="Y148" s="113">
        <f t="shared" si="91"/>
        <v>141</v>
      </c>
      <c r="Z148" s="113">
        <f>INDEX(地温!$D$2:$D$366,MATCH(X148,地温!$C$2:$C$366,FALSE))</f>
        <v>25.163050000000002</v>
      </c>
      <c r="AA148" s="113">
        <f t="shared" si="92"/>
        <v>2755.9706999999989</v>
      </c>
      <c r="AB148" s="116">
        <f t="shared" si="74"/>
        <v>19.545891489361694</v>
      </c>
      <c r="AC148" s="119" t="e">
        <f t="shared" si="75"/>
        <v>#N/A</v>
      </c>
      <c r="AD148" s="119">
        <f t="shared" si="76"/>
        <v>0</v>
      </c>
      <c r="AG148" s="115">
        <f t="shared" si="93"/>
        <v>219</v>
      </c>
      <c r="AH148" s="113">
        <f t="shared" si="94"/>
        <v>141</v>
      </c>
      <c r="AI148" s="113">
        <f>INDEX(地温!$D$2:$D$366,MATCH(AG148,地温!$C$2:$C$366,FALSE))</f>
        <v>25.163050000000002</v>
      </c>
      <c r="AJ148" s="113">
        <f t="shared" si="95"/>
        <v>2755.9706999999989</v>
      </c>
      <c r="AK148" s="116">
        <f t="shared" si="77"/>
        <v>19.545891489361694</v>
      </c>
      <c r="AL148" s="119" t="e">
        <f t="shared" si="78"/>
        <v>#N/A</v>
      </c>
      <c r="AM148" s="119">
        <f t="shared" si="79"/>
        <v>0</v>
      </c>
      <c r="AP148" s="115">
        <f t="shared" si="96"/>
        <v>219</v>
      </c>
      <c r="AQ148" s="113">
        <f t="shared" si="97"/>
        <v>141</v>
      </c>
      <c r="AR148" s="113">
        <f>INDEX(地温!$D$2:$D$366,MATCH(AP148,地温!$C$2:$C$366,FALSE))</f>
        <v>25.163050000000002</v>
      </c>
      <c r="AS148" s="113">
        <f t="shared" si="98"/>
        <v>2755.9706999999989</v>
      </c>
      <c r="AT148" s="116">
        <f t="shared" si="80"/>
        <v>19.545891489361694</v>
      </c>
      <c r="AU148" s="119" t="e">
        <f t="shared" si="81"/>
        <v>#N/A</v>
      </c>
      <c r="AV148" s="119">
        <f t="shared" si="82"/>
        <v>0</v>
      </c>
    </row>
    <row r="149" spans="1:48">
      <c r="A149" s="115">
        <f t="shared" si="83"/>
        <v>220</v>
      </c>
      <c r="B149" s="113">
        <f t="shared" si="66"/>
        <v>142</v>
      </c>
      <c r="C149" s="119">
        <f t="shared" si="67"/>
        <v>6.7198441143385041</v>
      </c>
      <c r="F149" s="115">
        <f t="shared" si="84"/>
        <v>220</v>
      </c>
      <c r="G149" s="113">
        <f t="shared" si="85"/>
        <v>142</v>
      </c>
      <c r="H149" s="113">
        <f>INDEX(地温!$D$2:$D$366,MATCH(F149,地温!$C$2:$C$366,FALSE))</f>
        <v>25.5001</v>
      </c>
      <c r="I149" s="113">
        <f t="shared" si="86"/>
        <v>2781.4707999999991</v>
      </c>
      <c r="J149" s="116">
        <f t="shared" si="68"/>
        <v>19.587822535211263</v>
      </c>
      <c r="K149" s="119">
        <f t="shared" si="69"/>
        <v>7.5151238824707492e-002</v>
      </c>
      <c r="L149" s="119">
        <f t="shared" si="70"/>
        <v>6.7198441143385041</v>
      </c>
      <c r="O149" s="115">
        <f t="shared" si="87"/>
        <v>220</v>
      </c>
      <c r="P149" s="113">
        <f t="shared" si="88"/>
        <v>142</v>
      </c>
      <c r="Q149" s="113">
        <f>INDEX(地温!$D$2:$D$366,MATCH(O149,地温!$C$2:$C$366,FALSE))</f>
        <v>25.5001</v>
      </c>
      <c r="R149" s="113">
        <f t="shared" si="89"/>
        <v>2781.4707999999991</v>
      </c>
      <c r="S149" s="116">
        <f t="shared" si="71"/>
        <v>19.587822535211263</v>
      </c>
      <c r="T149" s="119" t="e">
        <f t="shared" si="72"/>
        <v>#N/A</v>
      </c>
      <c r="U149" s="119">
        <f t="shared" si="73"/>
        <v>0</v>
      </c>
      <c r="X149" s="115">
        <f t="shared" si="90"/>
        <v>220</v>
      </c>
      <c r="Y149" s="113">
        <f t="shared" si="91"/>
        <v>142</v>
      </c>
      <c r="Z149" s="113">
        <f>INDEX(地温!$D$2:$D$366,MATCH(X149,地温!$C$2:$C$366,FALSE))</f>
        <v>25.5001</v>
      </c>
      <c r="AA149" s="113">
        <f t="shared" si="92"/>
        <v>2781.4707999999991</v>
      </c>
      <c r="AB149" s="116">
        <f t="shared" si="74"/>
        <v>19.587822535211263</v>
      </c>
      <c r="AC149" s="119" t="e">
        <f t="shared" si="75"/>
        <v>#N/A</v>
      </c>
      <c r="AD149" s="119">
        <f t="shared" si="76"/>
        <v>0</v>
      </c>
      <c r="AG149" s="115">
        <f t="shared" si="93"/>
        <v>220</v>
      </c>
      <c r="AH149" s="113">
        <f t="shared" si="94"/>
        <v>142</v>
      </c>
      <c r="AI149" s="113">
        <f>INDEX(地温!$D$2:$D$366,MATCH(AG149,地温!$C$2:$C$366,FALSE))</f>
        <v>25.5001</v>
      </c>
      <c r="AJ149" s="113">
        <f t="shared" si="95"/>
        <v>2781.4707999999991</v>
      </c>
      <c r="AK149" s="116">
        <f t="shared" si="77"/>
        <v>19.587822535211263</v>
      </c>
      <c r="AL149" s="119" t="e">
        <f t="shared" si="78"/>
        <v>#N/A</v>
      </c>
      <c r="AM149" s="119">
        <f t="shared" si="79"/>
        <v>0</v>
      </c>
      <c r="AP149" s="115">
        <f t="shared" si="96"/>
        <v>220</v>
      </c>
      <c r="AQ149" s="113">
        <f t="shared" si="97"/>
        <v>142</v>
      </c>
      <c r="AR149" s="113">
        <f>INDEX(地温!$D$2:$D$366,MATCH(AP149,地温!$C$2:$C$366,FALSE))</f>
        <v>25.5001</v>
      </c>
      <c r="AS149" s="113">
        <f t="shared" si="98"/>
        <v>2781.4707999999991</v>
      </c>
      <c r="AT149" s="116">
        <f t="shared" si="80"/>
        <v>19.587822535211263</v>
      </c>
      <c r="AU149" s="119" t="e">
        <f t="shared" si="81"/>
        <v>#N/A</v>
      </c>
      <c r="AV149" s="119">
        <f t="shared" si="82"/>
        <v>0</v>
      </c>
    </row>
    <row r="150" spans="1:48">
      <c r="A150" s="115">
        <f t="shared" si="83"/>
        <v>221</v>
      </c>
      <c r="B150" s="113">
        <f t="shared" si="66"/>
        <v>143</v>
      </c>
      <c r="C150" s="119">
        <f t="shared" si="67"/>
        <v>6.7198575194318604</v>
      </c>
      <c r="F150" s="115">
        <f t="shared" si="84"/>
        <v>221</v>
      </c>
      <c r="G150" s="113">
        <f t="shared" si="85"/>
        <v>143</v>
      </c>
      <c r="H150" s="113">
        <f>INDEX(地温!$D$2:$D$366,MATCH(F150,地温!$C$2:$C$366,FALSE))</f>
        <v>25.002549999999999</v>
      </c>
      <c r="I150" s="113">
        <f t="shared" si="86"/>
        <v>2806.4733499999993</v>
      </c>
      <c r="J150" s="116">
        <f t="shared" si="68"/>
        <v>19.625687762237757</v>
      </c>
      <c r="K150" s="119">
        <f t="shared" si="69"/>
        <v>7.5254497105035248e-002</v>
      </c>
      <c r="L150" s="119">
        <f t="shared" si="70"/>
        <v>6.7198575194318604</v>
      </c>
      <c r="O150" s="115">
        <f t="shared" si="87"/>
        <v>221</v>
      </c>
      <c r="P150" s="113">
        <f t="shared" si="88"/>
        <v>143</v>
      </c>
      <c r="Q150" s="113">
        <f>INDEX(地温!$D$2:$D$366,MATCH(O150,地温!$C$2:$C$366,FALSE))</f>
        <v>25.002549999999999</v>
      </c>
      <c r="R150" s="113">
        <f t="shared" si="89"/>
        <v>2806.4733499999993</v>
      </c>
      <c r="S150" s="116">
        <f t="shared" si="71"/>
        <v>19.625687762237757</v>
      </c>
      <c r="T150" s="119" t="e">
        <f t="shared" si="72"/>
        <v>#N/A</v>
      </c>
      <c r="U150" s="119">
        <f t="shared" si="73"/>
        <v>0</v>
      </c>
      <c r="X150" s="115">
        <f t="shared" si="90"/>
        <v>221</v>
      </c>
      <c r="Y150" s="113">
        <f t="shared" si="91"/>
        <v>143</v>
      </c>
      <c r="Z150" s="113">
        <f>INDEX(地温!$D$2:$D$366,MATCH(X150,地温!$C$2:$C$366,FALSE))</f>
        <v>25.002549999999999</v>
      </c>
      <c r="AA150" s="113">
        <f t="shared" si="92"/>
        <v>2806.4733499999993</v>
      </c>
      <c r="AB150" s="116">
        <f t="shared" si="74"/>
        <v>19.625687762237757</v>
      </c>
      <c r="AC150" s="119" t="e">
        <f t="shared" si="75"/>
        <v>#N/A</v>
      </c>
      <c r="AD150" s="119">
        <f t="shared" si="76"/>
        <v>0</v>
      </c>
      <c r="AG150" s="115">
        <f t="shared" si="93"/>
        <v>221</v>
      </c>
      <c r="AH150" s="113">
        <f t="shared" si="94"/>
        <v>143</v>
      </c>
      <c r="AI150" s="113">
        <f>INDEX(地温!$D$2:$D$366,MATCH(AG150,地温!$C$2:$C$366,FALSE))</f>
        <v>25.002549999999999</v>
      </c>
      <c r="AJ150" s="113">
        <f t="shared" si="95"/>
        <v>2806.4733499999993</v>
      </c>
      <c r="AK150" s="116">
        <f t="shared" si="77"/>
        <v>19.625687762237757</v>
      </c>
      <c r="AL150" s="119" t="e">
        <f t="shared" si="78"/>
        <v>#N/A</v>
      </c>
      <c r="AM150" s="119">
        <f t="shared" si="79"/>
        <v>0</v>
      </c>
      <c r="AP150" s="115">
        <f t="shared" si="96"/>
        <v>221</v>
      </c>
      <c r="AQ150" s="113">
        <f t="shared" si="97"/>
        <v>143</v>
      </c>
      <c r="AR150" s="113">
        <f>INDEX(地温!$D$2:$D$366,MATCH(AP150,地温!$C$2:$C$366,FALSE))</f>
        <v>25.002549999999999</v>
      </c>
      <c r="AS150" s="113">
        <f t="shared" si="98"/>
        <v>2806.4733499999993</v>
      </c>
      <c r="AT150" s="116">
        <f t="shared" si="80"/>
        <v>19.625687762237757</v>
      </c>
      <c r="AU150" s="119" t="e">
        <f t="shared" si="81"/>
        <v>#N/A</v>
      </c>
      <c r="AV150" s="119">
        <f t="shared" si="82"/>
        <v>0</v>
      </c>
    </row>
    <row r="151" spans="1:48">
      <c r="A151" s="115">
        <f t="shared" si="83"/>
        <v>222</v>
      </c>
      <c r="B151" s="113">
        <f t="shared" si="66"/>
        <v>144</v>
      </c>
      <c r="C151" s="119">
        <f t="shared" si="67"/>
        <v>6.719869882326523</v>
      </c>
      <c r="F151" s="115">
        <f t="shared" si="84"/>
        <v>222</v>
      </c>
      <c r="G151" s="113">
        <f t="shared" si="85"/>
        <v>144</v>
      </c>
      <c r="H151" s="113">
        <f>INDEX(地温!$D$2:$D$366,MATCH(F151,地温!$C$2:$C$366,FALSE))</f>
        <v>25.307500000000001</v>
      </c>
      <c r="I151" s="113">
        <f t="shared" si="86"/>
        <v>2831.7808499999992</v>
      </c>
      <c r="J151" s="116">
        <f t="shared" si="68"/>
        <v>19.665144791666663</v>
      </c>
      <c r="K151" s="119">
        <f t="shared" si="69"/>
        <v>7.5362218686701246e-002</v>
      </c>
      <c r="L151" s="119">
        <f t="shared" si="70"/>
        <v>6.719869882326523</v>
      </c>
      <c r="O151" s="115">
        <f t="shared" si="87"/>
        <v>222</v>
      </c>
      <c r="P151" s="113">
        <f t="shared" si="88"/>
        <v>144</v>
      </c>
      <c r="Q151" s="113">
        <f>INDEX(地温!$D$2:$D$366,MATCH(O151,地温!$C$2:$C$366,FALSE))</f>
        <v>25.307500000000001</v>
      </c>
      <c r="R151" s="113">
        <f t="shared" si="89"/>
        <v>2831.7808499999992</v>
      </c>
      <c r="S151" s="116">
        <f t="shared" si="71"/>
        <v>19.665144791666663</v>
      </c>
      <c r="T151" s="119" t="e">
        <f t="shared" si="72"/>
        <v>#N/A</v>
      </c>
      <c r="U151" s="119">
        <f t="shared" si="73"/>
        <v>0</v>
      </c>
      <c r="X151" s="115">
        <f t="shared" si="90"/>
        <v>222</v>
      </c>
      <c r="Y151" s="113">
        <f t="shared" si="91"/>
        <v>144</v>
      </c>
      <c r="Z151" s="113">
        <f>INDEX(地温!$D$2:$D$366,MATCH(X151,地温!$C$2:$C$366,FALSE))</f>
        <v>25.307500000000001</v>
      </c>
      <c r="AA151" s="113">
        <f t="shared" si="92"/>
        <v>2831.7808499999992</v>
      </c>
      <c r="AB151" s="116">
        <f t="shared" si="74"/>
        <v>19.665144791666663</v>
      </c>
      <c r="AC151" s="119" t="e">
        <f t="shared" si="75"/>
        <v>#N/A</v>
      </c>
      <c r="AD151" s="119">
        <f t="shared" si="76"/>
        <v>0</v>
      </c>
      <c r="AG151" s="115">
        <f t="shared" si="93"/>
        <v>222</v>
      </c>
      <c r="AH151" s="113">
        <f t="shared" si="94"/>
        <v>144</v>
      </c>
      <c r="AI151" s="113">
        <f>INDEX(地温!$D$2:$D$366,MATCH(AG151,地温!$C$2:$C$366,FALSE))</f>
        <v>25.307500000000001</v>
      </c>
      <c r="AJ151" s="113">
        <f t="shared" si="95"/>
        <v>2831.7808499999992</v>
      </c>
      <c r="AK151" s="116">
        <f t="shared" si="77"/>
        <v>19.665144791666663</v>
      </c>
      <c r="AL151" s="119" t="e">
        <f t="shared" si="78"/>
        <v>#N/A</v>
      </c>
      <c r="AM151" s="119">
        <f t="shared" si="79"/>
        <v>0</v>
      </c>
      <c r="AP151" s="115">
        <f t="shared" si="96"/>
        <v>222</v>
      </c>
      <c r="AQ151" s="113">
        <f t="shared" si="97"/>
        <v>144</v>
      </c>
      <c r="AR151" s="113">
        <f>INDEX(地温!$D$2:$D$366,MATCH(AP151,地温!$C$2:$C$366,FALSE))</f>
        <v>25.307500000000001</v>
      </c>
      <c r="AS151" s="113">
        <f t="shared" si="98"/>
        <v>2831.7808499999992</v>
      </c>
      <c r="AT151" s="116">
        <f t="shared" si="80"/>
        <v>19.665144791666663</v>
      </c>
      <c r="AU151" s="119" t="e">
        <f t="shared" si="81"/>
        <v>#N/A</v>
      </c>
      <c r="AV151" s="119">
        <f t="shared" si="82"/>
        <v>0</v>
      </c>
    </row>
    <row r="152" spans="1:48">
      <c r="A152" s="115">
        <f t="shared" si="83"/>
        <v>223</v>
      </c>
      <c r="B152" s="113">
        <f t="shared" si="66"/>
        <v>145</v>
      </c>
      <c r="C152" s="119">
        <f t="shared" si="67"/>
        <v>6.7198811381012309</v>
      </c>
      <c r="F152" s="115">
        <f t="shared" si="84"/>
        <v>223</v>
      </c>
      <c r="G152" s="113">
        <f t="shared" si="85"/>
        <v>145</v>
      </c>
      <c r="H152" s="113">
        <f>INDEX(地温!$D$2:$D$366,MATCH(F152,地温!$C$2:$C$366,FALSE))</f>
        <v>25.195150000000002</v>
      </c>
      <c r="I152" s="113">
        <f t="shared" si="86"/>
        <v>2856.9759999999992</v>
      </c>
      <c r="J152" s="116">
        <f t="shared" si="68"/>
        <v>19.703282758620684</v>
      </c>
      <c r="K152" s="119">
        <f t="shared" si="69"/>
        <v>7.5466457985219129e-002</v>
      </c>
      <c r="L152" s="119">
        <f t="shared" si="70"/>
        <v>6.7198811381012309</v>
      </c>
      <c r="O152" s="115">
        <f t="shared" si="87"/>
        <v>223</v>
      </c>
      <c r="P152" s="113">
        <f t="shared" si="88"/>
        <v>145</v>
      </c>
      <c r="Q152" s="113">
        <f>INDEX(地温!$D$2:$D$366,MATCH(O152,地温!$C$2:$C$366,FALSE))</f>
        <v>25.195150000000002</v>
      </c>
      <c r="R152" s="113">
        <f t="shared" si="89"/>
        <v>2856.9759999999992</v>
      </c>
      <c r="S152" s="116">
        <f t="shared" si="71"/>
        <v>19.703282758620684</v>
      </c>
      <c r="T152" s="119" t="e">
        <f t="shared" si="72"/>
        <v>#N/A</v>
      </c>
      <c r="U152" s="119">
        <f t="shared" si="73"/>
        <v>0</v>
      </c>
      <c r="X152" s="115">
        <f t="shared" si="90"/>
        <v>223</v>
      </c>
      <c r="Y152" s="113">
        <f t="shared" si="91"/>
        <v>145</v>
      </c>
      <c r="Z152" s="113">
        <f>INDEX(地温!$D$2:$D$366,MATCH(X152,地温!$C$2:$C$366,FALSE))</f>
        <v>25.195150000000002</v>
      </c>
      <c r="AA152" s="113">
        <f t="shared" si="92"/>
        <v>2856.9759999999992</v>
      </c>
      <c r="AB152" s="116">
        <f t="shared" si="74"/>
        <v>19.703282758620684</v>
      </c>
      <c r="AC152" s="119" t="e">
        <f t="shared" si="75"/>
        <v>#N/A</v>
      </c>
      <c r="AD152" s="119">
        <f t="shared" si="76"/>
        <v>0</v>
      </c>
      <c r="AG152" s="115">
        <f t="shared" si="93"/>
        <v>223</v>
      </c>
      <c r="AH152" s="113">
        <f t="shared" si="94"/>
        <v>145</v>
      </c>
      <c r="AI152" s="113">
        <f>INDEX(地温!$D$2:$D$366,MATCH(AG152,地温!$C$2:$C$366,FALSE))</f>
        <v>25.195150000000002</v>
      </c>
      <c r="AJ152" s="113">
        <f t="shared" si="95"/>
        <v>2856.9759999999992</v>
      </c>
      <c r="AK152" s="116">
        <f t="shared" si="77"/>
        <v>19.703282758620684</v>
      </c>
      <c r="AL152" s="119" t="e">
        <f t="shared" si="78"/>
        <v>#N/A</v>
      </c>
      <c r="AM152" s="119">
        <f t="shared" si="79"/>
        <v>0</v>
      </c>
      <c r="AP152" s="115">
        <f t="shared" si="96"/>
        <v>223</v>
      </c>
      <c r="AQ152" s="113">
        <f t="shared" si="97"/>
        <v>145</v>
      </c>
      <c r="AR152" s="113">
        <f>INDEX(地温!$D$2:$D$366,MATCH(AP152,地温!$C$2:$C$366,FALSE))</f>
        <v>25.195150000000002</v>
      </c>
      <c r="AS152" s="113">
        <f t="shared" si="98"/>
        <v>2856.9759999999992</v>
      </c>
      <c r="AT152" s="116">
        <f t="shared" si="80"/>
        <v>19.703282758620684</v>
      </c>
      <c r="AU152" s="119" t="e">
        <f t="shared" si="81"/>
        <v>#N/A</v>
      </c>
      <c r="AV152" s="119">
        <f t="shared" si="82"/>
        <v>0</v>
      </c>
    </row>
    <row r="153" spans="1:48">
      <c r="A153" s="115">
        <f t="shared" si="83"/>
        <v>224</v>
      </c>
      <c r="B153" s="113">
        <f t="shared" si="66"/>
        <v>146</v>
      </c>
      <c r="C153" s="119">
        <f t="shared" si="67"/>
        <v>6.7198912931267785</v>
      </c>
      <c r="F153" s="115">
        <f t="shared" si="84"/>
        <v>224</v>
      </c>
      <c r="G153" s="113">
        <f t="shared" si="85"/>
        <v>146</v>
      </c>
      <c r="H153" s="113">
        <f>INDEX(地温!$D$2:$D$366,MATCH(F153,地温!$C$2:$C$366,FALSE))</f>
        <v>24.761800000000001</v>
      </c>
      <c r="I153" s="113">
        <f t="shared" si="86"/>
        <v>2881.7377999999994</v>
      </c>
      <c r="J153" s="116">
        <f t="shared" si="68"/>
        <v>19.737930136986297</v>
      </c>
      <c r="K153" s="119">
        <f t="shared" si="69"/>
        <v>7.5561258145646681e-002</v>
      </c>
      <c r="L153" s="119">
        <f t="shared" si="70"/>
        <v>6.7198912931267785</v>
      </c>
      <c r="O153" s="115">
        <f t="shared" si="87"/>
        <v>224</v>
      </c>
      <c r="P153" s="113">
        <f t="shared" si="88"/>
        <v>146</v>
      </c>
      <c r="Q153" s="113">
        <f>INDEX(地温!$D$2:$D$366,MATCH(O153,地温!$C$2:$C$366,FALSE))</f>
        <v>24.761800000000001</v>
      </c>
      <c r="R153" s="113">
        <f t="shared" si="89"/>
        <v>2881.7377999999994</v>
      </c>
      <c r="S153" s="116">
        <f t="shared" si="71"/>
        <v>19.737930136986297</v>
      </c>
      <c r="T153" s="119" t="e">
        <f t="shared" si="72"/>
        <v>#N/A</v>
      </c>
      <c r="U153" s="119">
        <f t="shared" si="73"/>
        <v>0</v>
      </c>
      <c r="X153" s="115">
        <f t="shared" si="90"/>
        <v>224</v>
      </c>
      <c r="Y153" s="113">
        <f t="shared" si="91"/>
        <v>146</v>
      </c>
      <c r="Z153" s="113">
        <f>INDEX(地温!$D$2:$D$366,MATCH(X153,地温!$C$2:$C$366,FALSE))</f>
        <v>24.761800000000001</v>
      </c>
      <c r="AA153" s="113">
        <f t="shared" si="92"/>
        <v>2881.7377999999994</v>
      </c>
      <c r="AB153" s="116">
        <f t="shared" si="74"/>
        <v>19.737930136986297</v>
      </c>
      <c r="AC153" s="119" t="e">
        <f t="shared" si="75"/>
        <v>#N/A</v>
      </c>
      <c r="AD153" s="119">
        <f t="shared" si="76"/>
        <v>0</v>
      </c>
      <c r="AG153" s="115">
        <f t="shared" si="93"/>
        <v>224</v>
      </c>
      <c r="AH153" s="113">
        <f t="shared" si="94"/>
        <v>146</v>
      </c>
      <c r="AI153" s="113">
        <f>INDEX(地温!$D$2:$D$366,MATCH(AG153,地温!$C$2:$C$366,FALSE))</f>
        <v>24.761800000000001</v>
      </c>
      <c r="AJ153" s="113">
        <f t="shared" si="95"/>
        <v>2881.7377999999994</v>
      </c>
      <c r="AK153" s="116">
        <f t="shared" si="77"/>
        <v>19.737930136986297</v>
      </c>
      <c r="AL153" s="119" t="e">
        <f t="shared" si="78"/>
        <v>#N/A</v>
      </c>
      <c r="AM153" s="119">
        <f t="shared" si="79"/>
        <v>0</v>
      </c>
      <c r="AP153" s="115">
        <f t="shared" si="96"/>
        <v>224</v>
      </c>
      <c r="AQ153" s="113">
        <f t="shared" si="97"/>
        <v>146</v>
      </c>
      <c r="AR153" s="113">
        <f>INDEX(地温!$D$2:$D$366,MATCH(AP153,地温!$C$2:$C$366,FALSE))</f>
        <v>24.761800000000001</v>
      </c>
      <c r="AS153" s="113">
        <f t="shared" si="98"/>
        <v>2881.7377999999994</v>
      </c>
      <c r="AT153" s="116">
        <f t="shared" si="80"/>
        <v>19.737930136986297</v>
      </c>
      <c r="AU153" s="119" t="e">
        <f t="shared" si="81"/>
        <v>#N/A</v>
      </c>
      <c r="AV153" s="119">
        <f t="shared" si="82"/>
        <v>0</v>
      </c>
    </row>
    <row r="154" spans="1:48">
      <c r="A154" s="115">
        <f t="shared" si="83"/>
        <v>225</v>
      </c>
      <c r="B154" s="113">
        <f t="shared" si="66"/>
        <v>147</v>
      </c>
      <c r="C154" s="119">
        <f t="shared" si="67"/>
        <v>6.719900529452195</v>
      </c>
      <c r="F154" s="115">
        <f t="shared" si="84"/>
        <v>225</v>
      </c>
      <c r="G154" s="113">
        <f t="shared" si="85"/>
        <v>147</v>
      </c>
      <c r="H154" s="113">
        <f>INDEX(地温!$D$2:$D$366,MATCH(F154,地温!$C$2:$C$366,FALSE))</f>
        <v>24.569199999999999</v>
      </c>
      <c r="I154" s="113">
        <f t="shared" si="86"/>
        <v>2906.3069999999993</v>
      </c>
      <c r="J154" s="116">
        <f t="shared" si="68"/>
        <v>19.770795918367341</v>
      </c>
      <c r="K154" s="119">
        <f t="shared" si="69"/>
        <v>7.5651272885133333e-002</v>
      </c>
      <c r="L154" s="119">
        <f t="shared" si="70"/>
        <v>6.719900529452195</v>
      </c>
      <c r="O154" s="115">
        <f t="shared" si="87"/>
        <v>225</v>
      </c>
      <c r="P154" s="113">
        <f t="shared" si="88"/>
        <v>147</v>
      </c>
      <c r="Q154" s="113">
        <f>INDEX(地温!$D$2:$D$366,MATCH(O154,地温!$C$2:$C$366,FALSE))</f>
        <v>24.569199999999999</v>
      </c>
      <c r="R154" s="113">
        <f t="shared" si="89"/>
        <v>2906.3069999999993</v>
      </c>
      <c r="S154" s="116">
        <f t="shared" si="71"/>
        <v>19.770795918367341</v>
      </c>
      <c r="T154" s="119" t="e">
        <f t="shared" si="72"/>
        <v>#N/A</v>
      </c>
      <c r="U154" s="119">
        <f t="shared" si="73"/>
        <v>0</v>
      </c>
      <c r="X154" s="115">
        <f t="shared" si="90"/>
        <v>225</v>
      </c>
      <c r="Y154" s="113">
        <f t="shared" si="91"/>
        <v>147</v>
      </c>
      <c r="Z154" s="113">
        <f>INDEX(地温!$D$2:$D$366,MATCH(X154,地温!$C$2:$C$366,FALSE))</f>
        <v>24.569199999999999</v>
      </c>
      <c r="AA154" s="113">
        <f t="shared" si="92"/>
        <v>2906.3069999999993</v>
      </c>
      <c r="AB154" s="116">
        <f t="shared" si="74"/>
        <v>19.770795918367341</v>
      </c>
      <c r="AC154" s="119" t="e">
        <f t="shared" si="75"/>
        <v>#N/A</v>
      </c>
      <c r="AD154" s="119">
        <f t="shared" si="76"/>
        <v>0</v>
      </c>
      <c r="AG154" s="115">
        <f t="shared" si="93"/>
        <v>225</v>
      </c>
      <c r="AH154" s="113">
        <f t="shared" si="94"/>
        <v>147</v>
      </c>
      <c r="AI154" s="113">
        <f>INDEX(地温!$D$2:$D$366,MATCH(AG154,地温!$C$2:$C$366,FALSE))</f>
        <v>24.569199999999999</v>
      </c>
      <c r="AJ154" s="113">
        <f t="shared" si="95"/>
        <v>2906.3069999999993</v>
      </c>
      <c r="AK154" s="116">
        <f t="shared" si="77"/>
        <v>19.770795918367341</v>
      </c>
      <c r="AL154" s="119" t="e">
        <f t="shared" si="78"/>
        <v>#N/A</v>
      </c>
      <c r="AM154" s="119">
        <f t="shared" si="79"/>
        <v>0</v>
      </c>
      <c r="AP154" s="115">
        <f t="shared" si="96"/>
        <v>225</v>
      </c>
      <c r="AQ154" s="113">
        <f t="shared" si="97"/>
        <v>147</v>
      </c>
      <c r="AR154" s="113">
        <f>INDEX(地温!$D$2:$D$366,MATCH(AP154,地温!$C$2:$C$366,FALSE))</f>
        <v>24.569199999999999</v>
      </c>
      <c r="AS154" s="113">
        <f t="shared" si="98"/>
        <v>2906.3069999999993</v>
      </c>
      <c r="AT154" s="116">
        <f t="shared" si="80"/>
        <v>19.770795918367341</v>
      </c>
      <c r="AU154" s="119" t="e">
        <f t="shared" si="81"/>
        <v>#N/A</v>
      </c>
      <c r="AV154" s="119">
        <f t="shared" si="82"/>
        <v>0</v>
      </c>
    </row>
    <row r="155" spans="1:48">
      <c r="A155" s="115">
        <f t="shared" si="83"/>
        <v>226</v>
      </c>
      <c r="B155" s="113">
        <f t="shared" si="66"/>
        <v>148</v>
      </c>
      <c r="C155" s="119">
        <f t="shared" si="67"/>
        <v>6.7199090422406753</v>
      </c>
      <c r="F155" s="115">
        <f t="shared" si="84"/>
        <v>226</v>
      </c>
      <c r="G155" s="113">
        <f t="shared" si="85"/>
        <v>148</v>
      </c>
      <c r="H155" s="113">
        <f>INDEX(地温!$D$2:$D$366,MATCH(F155,地温!$C$2:$C$366,FALSE))</f>
        <v>24.809950000000001</v>
      </c>
      <c r="I155" s="113">
        <f t="shared" si="86"/>
        <v>2931.1169499999992</v>
      </c>
      <c r="J155" s="116">
        <f t="shared" si="68"/>
        <v>19.804844256756752</v>
      </c>
      <c r="K155" s="119">
        <f t="shared" si="69"/>
        <v>7.5744618222923873e-002</v>
      </c>
      <c r="L155" s="119">
        <f t="shared" si="70"/>
        <v>6.7199090422406753</v>
      </c>
      <c r="O155" s="115">
        <f t="shared" si="87"/>
        <v>226</v>
      </c>
      <c r="P155" s="113">
        <f t="shared" si="88"/>
        <v>148</v>
      </c>
      <c r="Q155" s="113">
        <f>INDEX(地温!$D$2:$D$366,MATCH(O155,地温!$C$2:$C$366,FALSE))</f>
        <v>24.809950000000001</v>
      </c>
      <c r="R155" s="113">
        <f t="shared" si="89"/>
        <v>2931.1169499999992</v>
      </c>
      <c r="S155" s="116">
        <f t="shared" si="71"/>
        <v>19.804844256756752</v>
      </c>
      <c r="T155" s="119" t="e">
        <f t="shared" si="72"/>
        <v>#N/A</v>
      </c>
      <c r="U155" s="119">
        <f t="shared" si="73"/>
        <v>0</v>
      </c>
      <c r="X155" s="115">
        <f t="shared" si="90"/>
        <v>226</v>
      </c>
      <c r="Y155" s="113">
        <f t="shared" si="91"/>
        <v>148</v>
      </c>
      <c r="Z155" s="113">
        <f>INDEX(地温!$D$2:$D$366,MATCH(X155,地温!$C$2:$C$366,FALSE))</f>
        <v>24.809950000000001</v>
      </c>
      <c r="AA155" s="113">
        <f t="shared" si="92"/>
        <v>2931.1169499999992</v>
      </c>
      <c r="AB155" s="116">
        <f t="shared" si="74"/>
        <v>19.804844256756752</v>
      </c>
      <c r="AC155" s="119" t="e">
        <f t="shared" si="75"/>
        <v>#N/A</v>
      </c>
      <c r="AD155" s="119">
        <f t="shared" si="76"/>
        <v>0</v>
      </c>
      <c r="AG155" s="115">
        <f t="shared" si="93"/>
        <v>226</v>
      </c>
      <c r="AH155" s="113">
        <f t="shared" si="94"/>
        <v>148</v>
      </c>
      <c r="AI155" s="113">
        <f>INDEX(地温!$D$2:$D$366,MATCH(AG155,地温!$C$2:$C$366,FALSE))</f>
        <v>24.809950000000001</v>
      </c>
      <c r="AJ155" s="113">
        <f t="shared" si="95"/>
        <v>2931.1169499999992</v>
      </c>
      <c r="AK155" s="116">
        <f t="shared" si="77"/>
        <v>19.804844256756752</v>
      </c>
      <c r="AL155" s="119" t="e">
        <f t="shared" si="78"/>
        <v>#N/A</v>
      </c>
      <c r="AM155" s="119">
        <f t="shared" si="79"/>
        <v>0</v>
      </c>
      <c r="AP155" s="115">
        <f t="shared" si="96"/>
        <v>226</v>
      </c>
      <c r="AQ155" s="113">
        <f t="shared" si="97"/>
        <v>148</v>
      </c>
      <c r="AR155" s="113">
        <f>INDEX(地温!$D$2:$D$366,MATCH(AP155,地温!$C$2:$C$366,FALSE))</f>
        <v>24.809950000000001</v>
      </c>
      <c r="AS155" s="113">
        <f t="shared" si="98"/>
        <v>2931.1169499999992</v>
      </c>
      <c r="AT155" s="116">
        <f t="shared" si="80"/>
        <v>19.804844256756752</v>
      </c>
      <c r="AU155" s="119" t="e">
        <f t="shared" si="81"/>
        <v>#N/A</v>
      </c>
      <c r="AV155" s="119">
        <f t="shared" si="82"/>
        <v>0</v>
      </c>
    </row>
    <row r="156" spans="1:48">
      <c r="A156" s="115">
        <f t="shared" si="83"/>
        <v>227</v>
      </c>
      <c r="B156" s="113">
        <f t="shared" si="66"/>
        <v>149</v>
      </c>
      <c r="C156" s="119">
        <f t="shared" si="67"/>
        <v>6.7199168679389389</v>
      </c>
      <c r="F156" s="115">
        <f t="shared" si="84"/>
        <v>227</v>
      </c>
      <c r="G156" s="113">
        <f t="shared" si="85"/>
        <v>149</v>
      </c>
      <c r="H156" s="113">
        <f>INDEX(地温!$D$2:$D$366,MATCH(F156,地温!$C$2:$C$366,FALSE))</f>
        <v>24.986499999999996</v>
      </c>
      <c r="I156" s="113">
        <f t="shared" si="86"/>
        <v>2956.1034499999992</v>
      </c>
      <c r="J156" s="116">
        <f t="shared" si="68"/>
        <v>19.839620469798653</v>
      </c>
      <c r="K156" s="119">
        <f t="shared" si="69"/>
        <v>7.5840055516995547e-002</v>
      </c>
      <c r="L156" s="119">
        <f t="shared" si="70"/>
        <v>6.7199168679389389</v>
      </c>
      <c r="O156" s="115">
        <f t="shared" si="87"/>
        <v>227</v>
      </c>
      <c r="P156" s="113">
        <f t="shared" si="88"/>
        <v>149</v>
      </c>
      <c r="Q156" s="113">
        <f>INDEX(地温!$D$2:$D$366,MATCH(O156,地温!$C$2:$C$366,FALSE))</f>
        <v>24.986499999999996</v>
      </c>
      <c r="R156" s="113">
        <f t="shared" si="89"/>
        <v>2956.1034499999992</v>
      </c>
      <c r="S156" s="116">
        <f t="shared" si="71"/>
        <v>19.839620469798653</v>
      </c>
      <c r="T156" s="119" t="e">
        <f t="shared" si="72"/>
        <v>#N/A</v>
      </c>
      <c r="U156" s="119">
        <f t="shared" si="73"/>
        <v>0</v>
      </c>
      <c r="X156" s="115">
        <f t="shared" si="90"/>
        <v>227</v>
      </c>
      <c r="Y156" s="113">
        <f t="shared" si="91"/>
        <v>149</v>
      </c>
      <c r="Z156" s="113">
        <f>INDEX(地温!$D$2:$D$366,MATCH(X156,地温!$C$2:$C$366,FALSE))</f>
        <v>24.986499999999996</v>
      </c>
      <c r="AA156" s="113">
        <f t="shared" si="92"/>
        <v>2956.1034499999992</v>
      </c>
      <c r="AB156" s="116">
        <f t="shared" si="74"/>
        <v>19.839620469798653</v>
      </c>
      <c r="AC156" s="119" t="e">
        <f t="shared" si="75"/>
        <v>#N/A</v>
      </c>
      <c r="AD156" s="119">
        <f t="shared" si="76"/>
        <v>0</v>
      </c>
      <c r="AG156" s="115">
        <f t="shared" si="93"/>
        <v>227</v>
      </c>
      <c r="AH156" s="113">
        <f t="shared" si="94"/>
        <v>149</v>
      </c>
      <c r="AI156" s="113">
        <f>INDEX(地温!$D$2:$D$366,MATCH(AG156,地温!$C$2:$C$366,FALSE))</f>
        <v>24.986499999999996</v>
      </c>
      <c r="AJ156" s="113">
        <f t="shared" si="95"/>
        <v>2956.1034499999992</v>
      </c>
      <c r="AK156" s="116">
        <f t="shared" si="77"/>
        <v>19.839620469798653</v>
      </c>
      <c r="AL156" s="119" t="e">
        <f t="shared" si="78"/>
        <v>#N/A</v>
      </c>
      <c r="AM156" s="119">
        <f t="shared" si="79"/>
        <v>0</v>
      </c>
      <c r="AP156" s="115">
        <f t="shared" si="96"/>
        <v>227</v>
      </c>
      <c r="AQ156" s="113">
        <f t="shared" si="97"/>
        <v>149</v>
      </c>
      <c r="AR156" s="113">
        <f>INDEX(地温!$D$2:$D$366,MATCH(AP156,地温!$C$2:$C$366,FALSE))</f>
        <v>24.986499999999996</v>
      </c>
      <c r="AS156" s="113">
        <f t="shared" si="98"/>
        <v>2956.1034499999992</v>
      </c>
      <c r="AT156" s="116">
        <f t="shared" si="80"/>
        <v>19.839620469798653</v>
      </c>
      <c r="AU156" s="119" t="e">
        <f t="shared" si="81"/>
        <v>#N/A</v>
      </c>
      <c r="AV156" s="119">
        <f t="shared" si="82"/>
        <v>0</v>
      </c>
    </row>
    <row r="157" spans="1:48">
      <c r="A157" s="115">
        <f t="shared" si="83"/>
        <v>228</v>
      </c>
      <c r="B157" s="113">
        <f t="shared" si="66"/>
        <v>150</v>
      </c>
      <c r="C157" s="119">
        <f t="shared" si="67"/>
        <v>6.7199239275294467</v>
      </c>
      <c r="F157" s="115">
        <f t="shared" si="84"/>
        <v>228</v>
      </c>
      <c r="G157" s="113">
        <f t="shared" si="85"/>
        <v>150</v>
      </c>
      <c r="H157" s="113">
        <f>INDEX(地温!$D$2:$D$366,MATCH(F157,地温!$C$2:$C$366,FALSE))</f>
        <v>24.537099999999999</v>
      </c>
      <c r="I157" s="113">
        <f t="shared" si="86"/>
        <v>2980.6405499999992</v>
      </c>
      <c r="J157" s="116">
        <f t="shared" si="68"/>
        <v>19.870936999999994</v>
      </c>
      <c r="K157" s="119">
        <f t="shared" si="69"/>
        <v>7.5926081777720339e-002</v>
      </c>
      <c r="L157" s="119">
        <f t="shared" si="70"/>
        <v>6.7199239275294467</v>
      </c>
      <c r="O157" s="115">
        <f t="shared" si="87"/>
        <v>228</v>
      </c>
      <c r="P157" s="113">
        <f t="shared" si="88"/>
        <v>150</v>
      </c>
      <c r="Q157" s="113">
        <f>INDEX(地温!$D$2:$D$366,MATCH(O157,地温!$C$2:$C$366,FALSE))</f>
        <v>24.537099999999999</v>
      </c>
      <c r="R157" s="113">
        <f t="shared" si="89"/>
        <v>2980.6405499999992</v>
      </c>
      <c r="S157" s="116">
        <f t="shared" si="71"/>
        <v>19.870936999999994</v>
      </c>
      <c r="T157" s="119" t="e">
        <f t="shared" si="72"/>
        <v>#N/A</v>
      </c>
      <c r="U157" s="119">
        <f t="shared" si="73"/>
        <v>0</v>
      </c>
      <c r="X157" s="115">
        <f t="shared" si="90"/>
        <v>228</v>
      </c>
      <c r="Y157" s="113">
        <f t="shared" si="91"/>
        <v>150</v>
      </c>
      <c r="Z157" s="113">
        <f>INDEX(地温!$D$2:$D$366,MATCH(X157,地温!$C$2:$C$366,FALSE))</f>
        <v>24.537099999999999</v>
      </c>
      <c r="AA157" s="113">
        <f t="shared" si="92"/>
        <v>2980.6405499999992</v>
      </c>
      <c r="AB157" s="116">
        <f t="shared" si="74"/>
        <v>19.870936999999994</v>
      </c>
      <c r="AC157" s="119" t="e">
        <f t="shared" si="75"/>
        <v>#N/A</v>
      </c>
      <c r="AD157" s="119">
        <f t="shared" si="76"/>
        <v>0</v>
      </c>
      <c r="AG157" s="115">
        <f t="shared" si="93"/>
        <v>228</v>
      </c>
      <c r="AH157" s="113">
        <f t="shared" si="94"/>
        <v>150</v>
      </c>
      <c r="AI157" s="113">
        <f>INDEX(地温!$D$2:$D$366,MATCH(AG157,地温!$C$2:$C$366,FALSE))</f>
        <v>24.537099999999999</v>
      </c>
      <c r="AJ157" s="113">
        <f t="shared" si="95"/>
        <v>2980.6405499999992</v>
      </c>
      <c r="AK157" s="116">
        <f t="shared" si="77"/>
        <v>19.870936999999994</v>
      </c>
      <c r="AL157" s="119" t="e">
        <f t="shared" si="78"/>
        <v>#N/A</v>
      </c>
      <c r="AM157" s="119">
        <f t="shared" si="79"/>
        <v>0</v>
      </c>
      <c r="AP157" s="115">
        <f t="shared" si="96"/>
        <v>228</v>
      </c>
      <c r="AQ157" s="113">
        <f t="shared" si="97"/>
        <v>150</v>
      </c>
      <c r="AR157" s="113">
        <f>INDEX(地温!$D$2:$D$366,MATCH(AP157,地温!$C$2:$C$366,FALSE))</f>
        <v>24.537099999999999</v>
      </c>
      <c r="AS157" s="113">
        <f t="shared" si="98"/>
        <v>2980.6405499999992</v>
      </c>
      <c r="AT157" s="116">
        <f t="shared" si="80"/>
        <v>19.870936999999994</v>
      </c>
      <c r="AU157" s="119" t="e">
        <f t="shared" si="81"/>
        <v>#N/A</v>
      </c>
      <c r="AV157" s="119">
        <f t="shared" si="82"/>
        <v>0</v>
      </c>
    </row>
    <row r="158" spans="1:48">
      <c r="A158" s="115">
        <f t="shared" si="83"/>
        <v>229</v>
      </c>
      <c r="B158" s="113">
        <f t="shared" si="66"/>
        <v>151</v>
      </c>
      <c r="C158" s="119">
        <f t="shared" si="67"/>
        <v>6.7199304744372581</v>
      </c>
      <c r="F158" s="115">
        <f t="shared" si="84"/>
        <v>229</v>
      </c>
      <c r="G158" s="113">
        <f t="shared" si="85"/>
        <v>151</v>
      </c>
      <c r="H158" s="113">
        <f>INDEX(地温!$D$2:$D$366,MATCH(F158,地温!$C$2:$C$366,FALSE))</f>
        <v>24.986500000000003</v>
      </c>
      <c r="I158" s="113">
        <f t="shared" si="86"/>
        <v>3005.6270499999991</v>
      </c>
      <c r="J158" s="116">
        <f t="shared" si="68"/>
        <v>19.904814900662245</v>
      </c>
      <c r="K158" s="119">
        <f t="shared" si="69"/>
        <v>7.6019233233965353e-002</v>
      </c>
      <c r="L158" s="119">
        <f t="shared" si="70"/>
        <v>6.7199304744372581</v>
      </c>
      <c r="O158" s="115">
        <f t="shared" si="87"/>
        <v>229</v>
      </c>
      <c r="P158" s="113">
        <f t="shared" si="88"/>
        <v>151</v>
      </c>
      <c r="Q158" s="113">
        <f>INDEX(地温!$D$2:$D$366,MATCH(O158,地温!$C$2:$C$366,FALSE))</f>
        <v>24.986500000000003</v>
      </c>
      <c r="R158" s="113">
        <f t="shared" si="89"/>
        <v>3005.6270499999991</v>
      </c>
      <c r="S158" s="116">
        <f t="shared" si="71"/>
        <v>19.904814900662245</v>
      </c>
      <c r="T158" s="119" t="e">
        <f t="shared" si="72"/>
        <v>#N/A</v>
      </c>
      <c r="U158" s="119">
        <f t="shared" si="73"/>
        <v>0</v>
      </c>
      <c r="X158" s="115">
        <f t="shared" si="90"/>
        <v>229</v>
      </c>
      <c r="Y158" s="113">
        <f t="shared" si="91"/>
        <v>151</v>
      </c>
      <c r="Z158" s="113">
        <f>INDEX(地温!$D$2:$D$366,MATCH(X158,地温!$C$2:$C$366,FALSE))</f>
        <v>24.986500000000003</v>
      </c>
      <c r="AA158" s="113">
        <f t="shared" si="92"/>
        <v>3005.6270499999991</v>
      </c>
      <c r="AB158" s="116">
        <f t="shared" si="74"/>
        <v>19.904814900662245</v>
      </c>
      <c r="AC158" s="119" t="e">
        <f t="shared" si="75"/>
        <v>#N/A</v>
      </c>
      <c r="AD158" s="119">
        <f t="shared" si="76"/>
        <v>0</v>
      </c>
      <c r="AG158" s="115">
        <f t="shared" si="93"/>
        <v>229</v>
      </c>
      <c r="AH158" s="113">
        <f t="shared" si="94"/>
        <v>151</v>
      </c>
      <c r="AI158" s="113">
        <f>INDEX(地温!$D$2:$D$366,MATCH(AG158,地温!$C$2:$C$366,FALSE))</f>
        <v>24.986500000000003</v>
      </c>
      <c r="AJ158" s="113">
        <f t="shared" si="95"/>
        <v>3005.6270499999991</v>
      </c>
      <c r="AK158" s="116">
        <f t="shared" si="77"/>
        <v>19.904814900662245</v>
      </c>
      <c r="AL158" s="119" t="e">
        <f t="shared" si="78"/>
        <v>#N/A</v>
      </c>
      <c r="AM158" s="119">
        <f t="shared" si="79"/>
        <v>0</v>
      </c>
      <c r="AP158" s="115">
        <f t="shared" si="96"/>
        <v>229</v>
      </c>
      <c r="AQ158" s="113">
        <f t="shared" si="97"/>
        <v>151</v>
      </c>
      <c r="AR158" s="113">
        <f>INDEX(地温!$D$2:$D$366,MATCH(AP158,地温!$C$2:$C$366,FALSE))</f>
        <v>24.986500000000003</v>
      </c>
      <c r="AS158" s="113">
        <f t="shared" si="98"/>
        <v>3005.6270499999991</v>
      </c>
      <c r="AT158" s="116">
        <f t="shared" si="80"/>
        <v>19.904814900662245</v>
      </c>
      <c r="AU158" s="119" t="e">
        <f t="shared" si="81"/>
        <v>#N/A</v>
      </c>
      <c r="AV158" s="119">
        <f t="shared" si="82"/>
        <v>0</v>
      </c>
    </row>
    <row r="159" spans="1:48">
      <c r="A159" s="115">
        <f t="shared" si="83"/>
        <v>230</v>
      </c>
      <c r="B159" s="113">
        <f t="shared" si="66"/>
        <v>152</v>
      </c>
      <c r="C159" s="119">
        <f t="shared" si="67"/>
        <v>6.7199365289581934</v>
      </c>
      <c r="F159" s="115">
        <f t="shared" si="84"/>
        <v>230</v>
      </c>
      <c r="G159" s="113">
        <f t="shared" si="85"/>
        <v>152</v>
      </c>
      <c r="H159" s="113">
        <f>INDEX(地温!$D$2:$D$366,MATCH(F159,地温!$C$2:$C$366,FALSE))</f>
        <v>25.38775</v>
      </c>
      <c r="I159" s="113">
        <f t="shared" si="86"/>
        <v>3031.014799999999</v>
      </c>
      <c r="J159" s="116">
        <f t="shared" si="68"/>
        <v>19.940886842105257</v>
      </c>
      <c r="K159" s="119">
        <f t="shared" si="69"/>
        <v>7.611851937604508e-002</v>
      </c>
      <c r="L159" s="119">
        <f t="shared" si="70"/>
        <v>6.7199365289581934</v>
      </c>
      <c r="O159" s="115">
        <f t="shared" si="87"/>
        <v>230</v>
      </c>
      <c r="P159" s="113">
        <f t="shared" si="88"/>
        <v>152</v>
      </c>
      <c r="Q159" s="113">
        <f>INDEX(地温!$D$2:$D$366,MATCH(O159,地温!$C$2:$C$366,FALSE))</f>
        <v>25.38775</v>
      </c>
      <c r="R159" s="113">
        <f t="shared" si="89"/>
        <v>3031.014799999999</v>
      </c>
      <c r="S159" s="116">
        <f t="shared" si="71"/>
        <v>19.940886842105257</v>
      </c>
      <c r="T159" s="119" t="e">
        <f t="shared" si="72"/>
        <v>#N/A</v>
      </c>
      <c r="U159" s="119">
        <f t="shared" si="73"/>
        <v>0</v>
      </c>
      <c r="X159" s="115">
        <f t="shared" si="90"/>
        <v>230</v>
      </c>
      <c r="Y159" s="113">
        <f t="shared" si="91"/>
        <v>152</v>
      </c>
      <c r="Z159" s="113">
        <f>INDEX(地温!$D$2:$D$366,MATCH(X159,地温!$C$2:$C$366,FALSE))</f>
        <v>25.38775</v>
      </c>
      <c r="AA159" s="113">
        <f t="shared" si="92"/>
        <v>3031.014799999999</v>
      </c>
      <c r="AB159" s="116">
        <f t="shared" si="74"/>
        <v>19.940886842105257</v>
      </c>
      <c r="AC159" s="119" t="e">
        <f t="shared" si="75"/>
        <v>#N/A</v>
      </c>
      <c r="AD159" s="119">
        <f t="shared" si="76"/>
        <v>0</v>
      </c>
      <c r="AG159" s="115">
        <f t="shared" si="93"/>
        <v>230</v>
      </c>
      <c r="AH159" s="113">
        <f t="shared" si="94"/>
        <v>152</v>
      </c>
      <c r="AI159" s="113">
        <f>INDEX(地温!$D$2:$D$366,MATCH(AG159,地温!$C$2:$C$366,FALSE))</f>
        <v>25.38775</v>
      </c>
      <c r="AJ159" s="113">
        <f t="shared" si="95"/>
        <v>3031.014799999999</v>
      </c>
      <c r="AK159" s="116">
        <f t="shared" si="77"/>
        <v>19.940886842105257</v>
      </c>
      <c r="AL159" s="119" t="e">
        <f t="shared" si="78"/>
        <v>#N/A</v>
      </c>
      <c r="AM159" s="119">
        <f t="shared" si="79"/>
        <v>0</v>
      </c>
      <c r="AP159" s="115">
        <f t="shared" si="96"/>
        <v>230</v>
      </c>
      <c r="AQ159" s="113">
        <f t="shared" si="97"/>
        <v>152</v>
      </c>
      <c r="AR159" s="113">
        <f>INDEX(地温!$D$2:$D$366,MATCH(AP159,地温!$C$2:$C$366,FALSE))</f>
        <v>25.38775</v>
      </c>
      <c r="AS159" s="113">
        <f t="shared" si="98"/>
        <v>3031.014799999999</v>
      </c>
      <c r="AT159" s="116">
        <f t="shared" si="80"/>
        <v>19.940886842105257</v>
      </c>
      <c r="AU159" s="119" t="e">
        <f t="shared" si="81"/>
        <v>#N/A</v>
      </c>
      <c r="AV159" s="119">
        <f t="shared" si="82"/>
        <v>0</v>
      </c>
    </row>
    <row r="160" spans="1:48">
      <c r="A160" s="115">
        <f t="shared" si="83"/>
        <v>231</v>
      </c>
      <c r="B160" s="113">
        <f t="shared" si="66"/>
        <v>153</v>
      </c>
      <c r="C160" s="119">
        <f t="shared" si="67"/>
        <v>6.7199420007169017</v>
      </c>
      <c r="F160" s="115">
        <f t="shared" si="84"/>
        <v>231</v>
      </c>
      <c r="G160" s="113">
        <f t="shared" si="85"/>
        <v>153</v>
      </c>
      <c r="H160" s="113">
        <f>INDEX(地温!$D$2:$D$366,MATCH(F160,地温!$C$2:$C$366,FALSE))</f>
        <v>25.034649999999999</v>
      </c>
      <c r="I160" s="113">
        <f t="shared" si="86"/>
        <v>3056.0494499999991</v>
      </c>
      <c r="J160" s="116">
        <f t="shared" si="68"/>
        <v>19.974179411764698</v>
      </c>
      <c r="K160" s="119">
        <f t="shared" si="69"/>
        <v>7.6210248773902992e-002</v>
      </c>
      <c r="L160" s="119">
        <f t="shared" si="70"/>
        <v>6.7199420007169017</v>
      </c>
      <c r="O160" s="115">
        <f t="shared" si="87"/>
        <v>231</v>
      </c>
      <c r="P160" s="113">
        <f t="shared" si="88"/>
        <v>153</v>
      </c>
      <c r="Q160" s="113">
        <f>INDEX(地温!$D$2:$D$366,MATCH(O160,地温!$C$2:$C$366,FALSE))</f>
        <v>25.034649999999999</v>
      </c>
      <c r="R160" s="113">
        <f t="shared" si="89"/>
        <v>3056.0494499999991</v>
      </c>
      <c r="S160" s="116">
        <f t="shared" si="71"/>
        <v>19.974179411764698</v>
      </c>
      <c r="T160" s="119" t="e">
        <f t="shared" si="72"/>
        <v>#N/A</v>
      </c>
      <c r="U160" s="119">
        <f t="shared" si="73"/>
        <v>0</v>
      </c>
      <c r="X160" s="115">
        <f t="shared" si="90"/>
        <v>231</v>
      </c>
      <c r="Y160" s="113">
        <f t="shared" si="91"/>
        <v>153</v>
      </c>
      <c r="Z160" s="113">
        <f>INDEX(地温!$D$2:$D$366,MATCH(X160,地温!$C$2:$C$366,FALSE))</f>
        <v>25.034649999999999</v>
      </c>
      <c r="AA160" s="113">
        <f t="shared" si="92"/>
        <v>3056.0494499999991</v>
      </c>
      <c r="AB160" s="116">
        <f t="shared" si="74"/>
        <v>19.974179411764698</v>
      </c>
      <c r="AC160" s="119" t="e">
        <f t="shared" si="75"/>
        <v>#N/A</v>
      </c>
      <c r="AD160" s="119">
        <f t="shared" si="76"/>
        <v>0</v>
      </c>
      <c r="AG160" s="115">
        <f t="shared" si="93"/>
        <v>231</v>
      </c>
      <c r="AH160" s="113">
        <f t="shared" si="94"/>
        <v>153</v>
      </c>
      <c r="AI160" s="113">
        <f>INDEX(地温!$D$2:$D$366,MATCH(AG160,地温!$C$2:$C$366,FALSE))</f>
        <v>25.034649999999999</v>
      </c>
      <c r="AJ160" s="113">
        <f t="shared" si="95"/>
        <v>3056.0494499999991</v>
      </c>
      <c r="AK160" s="116">
        <f t="shared" si="77"/>
        <v>19.974179411764698</v>
      </c>
      <c r="AL160" s="119" t="e">
        <f t="shared" si="78"/>
        <v>#N/A</v>
      </c>
      <c r="AM160" s="119">
        <f t="shared" si="79"/>
        <v>0</v>
      </c>
      <c r="AP160" s="115">
        <f t="shared" si="96"/>
        <v>231</v>
      </c>
      <c r="AQ160" s="113">
        <f t="shared" si="97"/>
        <v>153</v>
      </c>
      <c r="AR160" s="113">
        <f>INDEX(地温!$D$2:$D$366,MATCH(AP160,地温!$C$2:$C$366,FALSE))</f>
        <v>25.034649999999999</v>
      </c>
      <c r="AS160" s="113">
        <f t="shared" si="98"/>
        <v>3056.0494499999991</v>
      </c>
      <c r="AT160" s="116">
        <f t="shared" si="80"/>
        <v>19.974179411764698</v>
      </c>
      <c r="AU160" s="119" t="e">
        <f t="shared" si="81"/>
        <v>#N/A</v>
      </c>
      <c r="AV160" s="119">
        <f t="shared" si="82"/>
        <v>0</v>
      </c>
    </row>
    <row r="161" spans="1:48">
      <c r="A161" s="115">
        <f t="shared" si="83"/>
        <v>232</v>
      </c>
      <c r="B161" s="113">
        <f t="shared" si="66"/>
        <v>154</v>
      </c>
      <c r="C161" s="119">
        <f t="shared" si="67"/>
        <v>6.7199471058297746</v>
      </c>
      <c r="F161" s="115">
        <f t="shared" si="84"/>
        <v>232</v>
      </c>
      <c r="G161" s="113">
        <f t="shared" si="85"/>
        <v>154</v>
      </c>
      <c r="H161" s="113">
        <f>INDEX(地温!$D$2:$D$366,MATCH(F161,地温!$C$2:$C$366,FALSE))</f>
        <v>25.748875000000002</v>
      </c>
      <c r="I161" s="113">
        <f t="shared" si="86"/>
        <v>3081.7983249999993</v>
      </c>
      <c r="J161" s="116">
        <f t="shared" si="68"/>
        <v>20.011677435064932</v>
      </c>
      <c r="K161" s="119">
        <f t="shared" si="69"/>
        <v>7.6313672619437722e-002</v>
      </c>
      <c r="L161" s="119">
        <f t="shared" si="70"/>
        <v>6.7199471058297746</v>
      </c>
      <c r="O161" s="115">
        <f t="shared" si="87"/>
        <v>232</v>
      </c>
      <c r="P161" s="113">
        <f t="shared" si="88"/>
        <v>154</v>
      </c>
      <c r="Q161" s="113">
        <f>INDEX(地温!$D$2:$D$366,MATCH(O161,地温!$C$2:$C$366,FALSE))</f>
        <v>25.748875000000002</v>
      </c>
      <c r="R161" s="113">
        <f t="shared" si="89"/>
        <v>3081.7983249999993</v>
      </c>
      <c r="S161" s="116">
        <f t="shared" si="71"/>
        <v>20.011677435064932</v>
      </c>
      <c r="T161" s="119" t="e">
        <f t="shared" si="72"/>
        <v>#N/A</v>
      </c>
      <c r="U161" s="119">
        <f t="shared" si="73"/>
        <v>0</v>
      </c>
      <c r="X161" s="115">
        <f t="shared" si="90"/>
        <v>232</v>
      </c>
      <c r="Y161" s="113">
        <f t="shared" si="91"/>
        <v>154</v>
      </c>
      <c r="Z161" s="113">
        <f>INDEX(地温!$D$2:$D$366,MATCH(X161,地温!$C$2:$C$366,FALSE))</f>
        <v>25.748875000000002</v>
      </c>
      <c r="AA161" s="113">
        <f t="shared" si="92"/>
        <v>3081.7983249999993</v>
      </c>
      <c r="AB161" s="116">
        <f t="shared" si="74"/>
        <v>20.011677435064932</v>
      </c>
      <c r="AC161" s="119" t="e">
        <f t="shared" si="75"/>
        <v>#N/A</v>
      </c>
      <c r="AD161" s="119">
        <f t="shared" si="76"/>
        <v>0</v>
      </c>
      <c r="AG161" s="115">
        <f t="shared" si="93"/>
        <v>232</v>
      </c>
      <c r="AH161" s="113">
        <f t="shared" si="94"/>
        <v>154</v>
      </c>
      <c r="AI161" s="113">
        <f>INDEX(地温!$D$2:$D$366,MATCH(AG161,地温!$C$2:$C$366,FALSE))</f>
        <v>25.748875000000002</v>
      </c>
      <c r="AJ161" s="113">
        <f t="shared" si="95"/>
        <v>3081.7983249999993</v>
      </c>
      <c r="AK161" s="116">
        <f t="shared" si="77"/>
        <v>20.011677435064932</v>
      </c>
      <c r="AL161" s="119" t="e">
        <f t="shared" si="78"/>
        <v>#N/A</v>
      </c>
      <c r="AM161" s="119">
        <f t="shared" si="79"/>
        <v>0</v>
      </c>
      <c r="AP161" s="115">
        <f t="shared" si="96"/>
        <v>232</v>
      </c>
      <c r="AQ161" s="113">
        <f t="shared" si="97"/>
        <v>154</v>
      </c>
      <c r="AR161" s="113">
        <f>INDEX(地温!$D$2:$D$366,MATCH(AP161,地温!$C$2:$C$366,FALSE))</f>
        <v>25.748875000000002</v>
      </c>
      <c r="AS161" s="113">
        <f t="shared" si="98"/>
        <v>3081.7983249999993</v>
      </c>
      <c r="AT161" s="116">
        <f t="shared" si="80"/>
        <v>20.011677435064932</v>
      </c>
      <c r="AU161" s="119" t="e">
        <f t="shared" si="81"/>
        <v>#N/A</v>
      </c>
      <c r="AV161" s="119">
        <f t="shared" si="82"/>
        <v>0</v>
      </c>
    </row>
    <row r="162" spans="1:48">
      <c r="A162" s="115">
        <f t="shared" si="83"/>
        <v>233</v>
      </c>
      <c r="B162" s="113">
        <f t="shared" si="66"/>
        <v>155</v>
      </c>
      <c r="C162" s="119">
        <f t="shared" si="67"/>
        <v>6.7199516875095409</v>
      </c>
      <c r="F162" s="115">
        <f t="shared" si="84"/>
        <v>233</v>
      </c>
      <c r="G162" s="113">
        <f t="shared" si="85"/>
        <v>155</v>
      </c>
      <c r="H162" s="113">
        <f>INDEX(地温!$D$2:$D$366,MATCH(F162,地温!$C$2:$C$366,FALSE))</f>
        <v>25.187125000000002</v>
      </c>
      <c r="I162" s="113">
        <f t="shared" si="86"/>
        <v>3106.9854499999992</v>
      </c>
      <c r="J162" s="116">
        <f t="shared" si="68"/>
        <v>20.045067419354833</v>
      </c>
      <c r="K162" s="119">
        <f t="shared" si="69"/>
        <v>7.6405861829909508e-002</v>
      </c>
      <c r="L162" s="119">
        <f t="shared" si="70"/>
        <v>6.7199516875095409</v>
      </c>
      <c r="O162" s="115">
        <f t="shared" si="87"/>
        <v>233</v>
      </c>
      <c r="P162" s="113">
        <f t="shared" si="88"/>
        <v>155</v>
      </c>
      <c r="Q162" s="113">
        <f>INDEX(地温!$D$2:$D$366,MATCH(O162,地温!$C$2:$C$366,FALSE))</f>
        <v>25.187125000000002</v>
      </c>
      <c r="R162" s="113">
        <f t="shared" si="89"/>
        <v>3106.9854499999992</v>
      </c>
      <c r="S162" s="116">
        <f t="shared" si="71"/>
        <v>20.045067419354833</v>
      </c>
      <c r="T162" s="119" t="e">
        <f t="shared" si="72"/>
        <v>#N/A</v>
      </c>
      <c r="U162" s="119">
        <f t="shared" si="73"/>
        <v>0</v>
      </c>
      <c r="X162" s="115">
        <f t="shared" si="90"/>
        <v>233</v>
      </c>
      <c r="Y162" s="113">
        <f t="shared" si="91"/>
        <v>155</v>
      </c>
      <c r="Z162" s="113">
        <f>INDEX(地温!$D$2:$D$366,MATCH(X162,地温!$C$2:$C$366,FALSE))</f>
        <v>25.187125000000002</v>
      </c>
      <c r="AA162" s="113">
        <f t="shared" si="92"/>
        <v>3106.9854499999992</v>
      </c>
      <c r="AB162" s="116">
        <f t="shared" si="74"/>
        <v>20.045067419354833</v>
      </c>
      <c r="AC162" s="119" t="e">
        <f t="shared" si="75"/>
        <v>#N/A</v>
      </c>
      <c r="AD162" s="119">
        <f t="shared" si="76"/>
        <v>0</v>
      </c>
      <c r="AG162" s="115">
        <f t="shared" si="93"/>
        <v>233</v>
      </c>
      <c r="AH162" s="113">
        <f t="shared" si="94"/>
        <v>155</v>
      </c>
      <c r="AI162" s="113">
        <f>INDEX(地温!$D$2:$D$366,MATCH(AG162,地温!$C$2:$C$366,FALSE))</f>
        <v>25.187125000000002</v>
      </c>
      <c r="AJ162" s="113">
        <f t="shared" si="95"/>
        <v>3106.9854499999992</v>
      </c>
      <c r="AK162" s="116">
        <f t="shared" si="77"/>
        <v>20.045067419354833</v>
      </c>
      <c r="AL162" s="119" t="e">
        <f t="shared" si="78"/>
        <v>#N/A</v>
      </c>
      <c r="AM162" s="119">
        <f t="shared" si="79"/>
        <v>0</v>
      </c>
      <c r="AP162" s="115">
        <f t="shared" si="96"/>
        <v>233</v>
      </c>
      <c r="AQ162" s="113">
        <f t="shared" si="97"/>
        <v>155</v>
      </c>
      <c r="AR162" s="113">
        <f>INDEX(地温!$D$2:$D$366,MATCH(AP162,地温!$C$2:$C$366,FALSE))</f>
        <v>25.187125000000002</v>
      </c>
      <c r="AS162" s="113">
        <f t="shared" si="98"/>
        <v>3106.9854499999992</v>
      </c>
      <c r="AT162" s="116">
        <f t="shared" si="80"/>
        <v>20.045067419354833</v>
      </c>
      <c r="AU162" s="119" t="e">
        <f t="shared" si="81"/>
        <v>#N/A</v>
      </c>
      <c r="AV162" s="119">
        <f t="shared" si="82"/>
        <v>0</v>
      </c>
    </row>
    <row r="163" spans="1:48">
      <c r="A163" s="115">
        <f t="shared" si="83"/>
        <v>234</v>
      </c>
      <c r="B163" s="113">
        <f t="shared" si="66"/>
        <v>156</v>
      </c>
      <c r="C163" s="119">
        <f t="shared" si="67"/>
        <v>6.7199559169761862</v>
      </c>
      <c r="F163" s="115">
        <f t="shared" si="84"/>
        <v>234</v>
      </c>
      <c r="G163" s="113">
        <f t="shared" si="85"/>
        <v>156</v>
      </c>
      <c r="H163" s="113">
        <f>INDEX(地温!$D$2:$D$366,MATCH(F163,地温!$C$2:$C$366,FALSE))</f>
        <v>25.548250000000003</v>
      </c>
      <c r="I163" s="113">
        <f t="shared" si="86"/>
        <v>3132.533699999999</v>
      </c>
      <c r="J163" s="116">
        <f t="shared" si="68"/>
        <v>20.080344230769224</v>
      </c>
      <c r="K163" s="119">
        <f t="shared" si="69"/>
        <v>7.6503358664728904e-002</v>
      </c>
      <c r="L163" s="119">
        <f t="shared" si="70"/>
        <v>6.7199559169761862</v>
      </c>
      <c r="O163" s="115">
        <f t="shared" si="87"/>
        <v>234</v>
      </c>
      <c r="P163" s="113">
        <f t="shared" si="88"/>
        <v>156</v>
      </c>
      <c r="Q163" s="113">
        <f>INDEX(地温!$D$2:$D$366,MATCH(O163,地温!$C$2:$C$366,FALSE))</f>
        <v>25.548250000000003</v>
      </c>
      <c r="R163" s="113">
        <f t="shared" si="89"/>
        <v>3132.533699999999</v>
      </c>
      <c r="S163" s="116">
        <f t="shared" si="71"/>
        <v>20.080344230769224</v>
      </c>
      <c r="T163" s="119" t="e">
        <f t="shared" si="72"/>
        <v>#N/A</v>
      </c>
      <c r="U163" s="119">
        <f t="shared" si="73"/>
        <v>0</v>
      </c>
      <c r="X163" s="115">
        <f t="shared" si="90"/>
        <v>234</v>
      </c>
      <c r="Y163" s="113">
        <f t="shared" si="91"/>
        <v>156</v>
      </c>
      <c r="Z163" s="113">
        <f>INDEX(地温!$D$2:$D$366,MATCH(X163,地温!$C$2:$C$366,FALSE))</f>
        <v>25.548250000000003</v>
      </c>
      <c r="AA163" s="113">
        <f t="shared" si="92"/>
        <v>3132.533699999999</v>
      </c>
      <c r="AB163" s="116">
        <f t="shared" si="74"/>
        <v>20.080344230769224</v>
      </c>
      <c r="AC163" s="119" t="e">
        <f t="shared" si="75"/>
        <v>#N/A</v>
      </c>
      <c r="AD163" s="119">
        <f t="shared" si="76"/>
        <v>0</v>
      </c>
      <c r="AG163" s="115">
        <f t="shared" si="93"/>
        <v>234</v>
      </c>
      <c r="AH163" s="113">
        <f t="shared" si="94"/>
        <v>156</v>
      </c>
      <c r="AI163" s="113">
        <f>INDEX(地温!$D$2:$D$366,MATCH(AG163,地温!$C$2:$C$366,FALSE))</f>
        <v>25.548250000000003</v>
      </c>
      <c r="AJ163" s="113">
        <f t="shared" si="95"/>
        <v>3132.533699999999</v>
      </c>
      <c r="AK163" s="116">
        <f t="shared" si="77"/>
        <v>20.080344230769224</v>
      </c>
      <c r="AL163" s="119" t="e">
        <f t="shared" si="78"/>
        <v>#N/A</v>
      </c>
      <c r="AM163" s="119">
        <f t="shared" si="79"/>
        <v>0</v>
      </c>
      <c r="AP163" s="115">
        <f t="shared" si="96"/>
        <v>234</v>
      </c>
      <c r="AQ163" s="113">
        <f t="shared" si="97"/>
        <v>156</v>
      </c>
      <c r="AR163" s="113">
        <f>INDEX(地温!$D$2:$D$366,MATCH(AP163,地温!$C$2:$C$366,FALSE))</f>
        <v>25.548250000000003</v>
      </c>
      <c r="AS163" s="113">
        <f t="shared" si="98"/>
        <v>3132.533699999999</v>
      </c>
      <c r="AT163" s="116">
        <f t="shared" si="80"/>
        <v>20.080344230769224</v>
      </c>
      <c r="AU163" s="119" t="e">
        <f t="shared" si="81"/>
        <v>#N/A</v>
      </c>
      <c r="AV163" s="119">
        <f t="shared" si="82"/>
        <v>0</v>
      </c>
    </row>
    <row r="164" spans="1:48">
      <c r="A164" s="115">
        <f t="shared" si="83"/>
        <v>235</v>
      </c>
      <c r="B164" s="113">
        <f t="shared" si="66"/>
        <v>157</v>
      </c>
      <c r="C164" s="119">
        <f t="shared" si="67"/>
        <v>6.7199597119767667</v>
      </c>
      <c r="F164" s="115">
        <f t="shared" si="84"/>
        <v>235</v>
      </c>
      <c r="G164" s="113">
        <f t="shared" si="85"/>
        <v>157</v>
      </c>
      <c r="H164" s="113">
        <f>INDEX(地温!$D$2:$D$366,MATCH(F164,地温!$C$2:$C$366,FALSE))</f>
        <v>24.966437500000001</v>
      </c>
      <c r="I164" s="113">
        <f t="shared" si="86"/>
        <v>3157.5001374999993</v>
      </c>
      <c r="J164" s="116">
        <f t="shared" si="68"/>
        <v>20.111465843949041</v>
      </c>
      <c r="K164" s="119">
        <f t="shared" si="69"/>
        <v>7.6589455273705073e-002</v>
      </c>
      <c r="L164" s="119">
        <f t="shared" si="70"/>
        <v>6.7199597119767667</v>
      </c>
      <c r="O164" s="115">
        <f t="shared" si="87"/>
        <v>235</v>
      </c>
      <c r="P164" s="113">
        <f t="shared" si="88"/>
        <v>157</v>
      </c>
      <c r="Q164" s="113">
        <f>INDEX(地温!$D$2:$D$366,MATCH(O164,地温!$C$2:$C$366,FALSE))</f>
        <v>24.966437500000001</v>
      </c>
      <c r="R164" s="113">
        <f t="shared" si="89"/>
        <v>3157.5001374999993</v>
      </c>
      <c r="S164" s="116">
        <f t="shared" si="71"/>
        <v>20.111465843949041</v>
      </c>
      <c r="T164" s="119" t="e">
        <f t="shared" si="72"/>
        <v>#N/A</v>
      </c>
      <c r="U164" s="119">
        <f t="shared" si="73"/>
        <v>0</v>
      </c>
      <c r="X164" s="115">
        <f t="shared" si="90"/>
        <v>235</v>
      </c>
      <c r="Y164" s="113">
        <f t="shared" si="91"/>
        <v>157</v>
      </c>
      <c r="Z164" s="113">
        <f>INDEX(地温!$D$2:$D$366,MATCH(X164,地温!$C$2:$C$366,FALSE))</f>
        <v>24.966437500000001</v>
      </c>
      <c r="AA164" s="113">
        <f t="shared" si="92"/>
        <v>3157.5001374999993</v>
      </c>
      <c r="AB164" s="116">
        <f t="shared" si="74"/>
        <v>20.111465843949041</v>
      </c>
      <c r="AC164" s="119" t="e">
        <f t="shared" si="75"/>
        <v>#N/A</v>
      </c>
      <c r="AD164" s="119">
        <f t="shared" si="76"/>
        <v>0</v>
      </c>
      <c r="AG164" s="115">
        <f t="shared" si="93"/>
        <v>235</v>
      </c>
      <c r="AH164" s="113">
        <f t="shared" si="94"/>
        <v>157</v>
      </c>
      <c r="AI164" s="113">
        <f>INDEX(地温!$D$2:$D$366,MATCH(AG164,地温!$C$2:$C$366,FALSE))</f>
        <v>24.966437500000001</v>
      </c>
      <c r="AJ164" s="113">
        <f t="shared" si="95"/>
        <v>3157.5001374999993</v>
      </c>
      <c r="AK164" s="116">
        <f t="shared" si="77"/>
        <v>20.111465843949041</v>
      </c>
      <c r="AL164" s="119" t="e">
        <f t="shared" si="78"/>
        <v>#N/A</v>
      </c>
      <c r="AM164" s="119">
        <f t="shared" si="79"/>
        <v>0</v>
      </c>
      <c r="AP164" s="115">
        <f t="shared" si="96"/>
        <v>235</v>
      </c>
      <c r="AQ164" s="113">
        <f t="shared" si="97"/>
        <v>157</v>
      </c>
      <c r="AR164" s="113">
        <f>INDEX(地温!$D$2:$D$366,MATCH(AP164,地温!$C$2:$C$366,FALSE))</f>
        <v>24.966437500000001</v>
      </c>
      <c r="AS164" s="113">
        <f t="shared" si="98"/>
        <v>3157.5001374999993</v>
      </c>
      <c r="AT164" s="116">
        <f t="shared" si="80"/>
        <v>20.111465843949041</v>
      </c>
      <c r="AU164" s="119" t="e">
        <f t="shared" si="81"/>
        <v>#N/A</v>
      </c>
      <c r="AV164" s="119">
        <f t="shared" si="82"/>
        <v>0</v>
      </c>
    </row>
    <row r="165" spans="1:48">
      <c r="A165" s="115">
        <f t="shared" si="83"/>
        <v>236</v>
      </c>
      <c r="B165" s="113">
        <f t="shared" si="66"/>
        <v>158</v>
      </c>
      <c r="C165" s="119">
        <f t="shared" si="67"/>
        <v>6.7199631848158798</v>
      </c>
      <c r="F165" s="115">
        <f t="shared" si="84"/>
        <v>236</v>
      </c>
      <c r="G165" s="113">
        <f t="shared" si="85"/>
        <v>158</v>
      </c>
      <c r="H165" s="113">
        <f>INDEX(地温!$D$2:$D$366,MATCH(F165,地温!$C$2:$C$366,FALSE))</f>
        <v>25.006562500000001</v>
      </c>
      <c r="I165" s="113">
        <f t="shared" si="86"/>
        <v>3182.5066999999995</v>
      </c>
      <c r="J165" s="116">
        <f t="shared" si="68"/>
        <v>20.142447468354426</v>
      </c>
      <c r="K165" s="119">
        <f t="shared" si="69"/>
        <v>7.6675242661236626e-002</v>
      </c>
      <c r="L165" s="119">
        <f t="shared" si="70"/>
        <v>6.7199631848158798</v>
      </c>
      <c r="O165" s="115">
        <f t="shared" si="87"/>
        <v>236</v>
      </c>
      <c r="P165" s="113">
        <f t="shared" si="88"/>
        <v>158</v>
      </c>
      <c r="Q165" s="113">
        <f>INDEX(地温!$D$2:$D$366,MATCH(O165,地温!$C$2:$C$366,FALSE))</f>
        <v>25.006562500000001</v>
      </c>
      <c r="R165" s="113">
        <f t="shared" si="89"/>
        <v>3182.5066999999995</v>
      </c>
      <c r="S165" s="116">
        <f t="shared" si="71"/>
        <v>20.142447468354426</v>
      </c>
      <c r="T165" s="119" t="e">
        <f t="shared" si="72"/>
        <v>#N/A</v>
      </c>
      <c r="U165" s="119">
        <f t="shared" si="73"/>
        <v>0</v>
      </c>
      <c r="X165" s="115">
        <f t="shared" si="90"/>
        <v>236</v>
      </c>
      <c r="Y165" s="113">
        <f t="shared" si="91"/>
        <v>158</v>
      </c>
      <c r="Z165" s="113">
        <f>INDEX(地温!$D$2:$D$366,MATCH(X165,地温!$C$2:$C$366,FALSE))</f>
        <v>25.006562500000001</v>
      </c>
      <c r="AA165" s="113">
        <f t="shared" si="92"/>
        <v>3182.5066999999995</v>
      </c>
      <c r="AB165" s="116">
        <f t="shared" si="74"/>
        <v>20.142447468354426</v>
      </c>
      <c r="AC165" s="119" t="e">
        <f t="shared" si="75"/>
        <v>#N/A</v>
      </c>
      <c r="AD165" s="119">
        <f t="shared" si="76"/>
        <v>0</v>
      </c>
      <c r="AG165" s="115">
        <f t="shared" si="93"/>
        <v>236</v>
      </c>
      <c r="AH165" s="113">
        <f t="shared" si="94"/>
        <v>158</v>
      </c>
      <c r="AI165" s="113">
        <f>INDEX(地温!$D$2:$D$366,MATCH(AG165,地温!$C$2:$C$366,FALSE))</f>
        <v>25.006562500000001</v>
      </c>
      <c r="AJ165" s="113">
        <f t="shared" si="95"/>
        <v>3182.5066999999995</v>
      </c>
      <c r="AK165" s="116">
        <f t="shared" si="77"/>
        <v>20.142447468354426</v>
      </c>
      <c r="AL165" s="119" t="e">
        <f t="shared" si="78"/>
        <v>#N/A</v>
      </c>
      <c r="AM165" s="119">
        <f t="shared" si="79"/>
        <v>0</v>
      </c>
      <c r="AP165" s="115">
        <f t="shared" si="96"/>
        <v>236</v>
      </c>
      <c r="AQ165" s="113">
        <f t="shared" si="97"/>
        <v>158</v>
      </c>
      <c r="AR165" s="113">
        <f>INDEX(地温!$D$2:$D$366,MATCH(AP165,地温!$C$2:$C$366,FALSE))</f>
        <v>25.006562500000001</v>
      </c>
      <c r="AS165" s="113">
        <f t="shared" si="98"/>
        <v>3182.5066999999995</v>
      </c>
      <c r="AT165" s="116">
        <f t="shared" si="80"/>
        <v>20.142447468354426</v>
      </c>
      <c r="AU165" s="119" t="e">
        <f t="shared" si="81"/>
        <v>#N/A</v>
      </c>
      <c r="AV165" s="119">
        <f t="shared" si="82"/>
        <v>0</v>
      </c>
    </row>
    <row r="166" spans="1:48">
      <c r="A166" s="115">
        <f t="shared" si="83"/>
        <v>237</v>
      </c>
      <c r="B166" s="113">
        <f t="shared" si="66"/>
        <v>159</v>
      </c>
      <c r="C166" s="119">
        <f t="shared" si="67"/>
        <v>6.7199663673116232</v>
      </c>
      <c r="F166" s="115">
        <f t="shared" si="84"/>
        <v>237</v>
      </c>
      <c r="G166" s="113">
        <f t="shared" si="85"/>
        <v>159</v>
      </c>
      <c r="H166" s="113">
        <f>INDEX(地温!$D$2:$D$366,MATCH(F166,地温!$C$2:$C$366,FALSE))</f>
        <v>25.098849999999999</v>
      </c>
      <c r="I166" s="113">
        <f t="shared" si="86"/>
        <v>3207.6055499999993</v>
      </c>
      <c r="J166" s="116">
        <f t="shared" si="68"/>
        <v>20.173619811320751</v>
      </c>
      <c r="K166" s="119">
        <f t="shared" si="69"/>
        <v>7.6761636793119717e-002</v>
      </c>
      <c r="L166" s="119">
        <f t="shared" si="70"/>
        <v>6.7199663673116232</v>
      </c>
      <c r="O166" s="115">
        <f t="shared" si="87"/>
        <v>237</v>
      </c>
      <c r="P166" s="113">
        <f t="shared" si="88"/>
        <v>159</v>
      </c>
      <c r="Q166" s="113">
        <f>INDEX(地温!$D$2:$D$366,MATCH(O166,地温!$C$2:$C$366,FALSE))</f>
        <v>25.098849999999999</v>
      </c>
      <c r="R166" s="113">
        <f t="shared" si="89"/>
        <v>3207.6055499999993</v>
      </c>
      <c r="S166" s="116">
        <f t="shared" si="71"/>
        <v>20.173619811320751</v>
      </c>
      <c r="T166" s="119" t="e">
        <f t="shared" si="72"/>
        <v>#N/A</v>
      </c>
      <c r="U166" s="119">
        <f t="shared" si="73"/>
        <v>0</v>
      </c>
      <c r="X166" s="115">
        <f t="shared" si="90"/>
        <v>237</v>
      </c>
      <c r="Y166" s="113">
        <f t="shared" si="91"/>
        <v>159</v>
      </c>
      <c r="Z166" s="113">
        <f>INDEX(地温!$D$2:$D$366,MATCH(X166,地温!$C$2:$C$366,FALSE))</f>
        <v>25.098849999999999</v>
      </c>
      <c r="AA166" s="113">
        <f t="shared" si="92"/>
        <v>3207.6055499999993</v>
      </c>
      <c r="AB166" s="116">
        <f t="shared" si="74"/>
        <v>20.173619811320751</v>
      </c>
      <c r="AC166" s="119" t="e">
        <f t="shared" si="75"/>
        <v>#N/A</v>
      </c>
      <c r="AD166" s="119">
        <f t="shared" si="76"/>
        <v>0</v>
      </c>
      <c r="AG166" s="115">
        <f t="shared" si="93"/>
        <v>237</v>
      </c>
      <c r="AH166" s="113">
        <f t="shared" si="94"/>
        <v>159</v>
      </c>
      <c r="AI166" s="113">
        <f>INDEX(地温!$D$2:$D$366,MATCH(AG166,地温!$C$2:$C$366,FALSE))</f>
        <v>25.098849999999999</v>
      </c>
      <c r="AJ166" s="113">
        <f t="shared" si="95"/>
        <v>3207.6055499999993</v>
      </c>
      <c r="AK166" s="116">
        <f t="shared" si="77"/>
        <v>20.173619811320751</v>
      </c>
      <c r="AL166" s="119" t="e">
        <f t="shared" si="78"/>
        <v>#N/A</v>
      </c>
      <c r="AM166" s="119">
        <f t="shared" si="79"/>
        <v>0</v>
      </c>
      <c r="AP166" s="115">
        <f t="shared" si="96"/>
        <v>237</v>
      </c>
      <c r="AQ166" s="113">
        <f t="shared" si="97"/>
        <v>159</v>
      </c>
      <c r="AR166" s="113">
        <f>INDEX(地温!$D$2:$D$366,MATCH(AP166,地温!$C$2:$C$366,FALSE))</f>
        <v>25.098849999999999</v>
      </c>
      <c r="AS166" s="113">
        <f t="shared" si="98"/>
        <v>3207.6055499999993</v>
      </c>
      <c r="AT166" s="116">
        <f t="shared" si="80"/>
        <v>20.173619811320751</v>
      </c>
      <c r="AU166" s="119" t="e">
        <f t="shared" si="81"/>
        <v>#N/A</v>
      </c>
      <c r="AV166" s="119">
        <f t="shared" si="82"/>
        <v>0</v>
      </c>
    </row>
    <row r="167" spans="1:48">
      <c r="A167" s="115">
        <f t="shared" si="83"/>
        <v>238</v>
      </c>
      <c r="B167" s="113">
        <f t="shared" si="66"/>
        <v>160</v>
      </c>
      <c r="C167" s="119">
        <f t="shared" si="67"/>
        <v>6.7199692969667604</v>
      </c>
      <c r="F167" s="115">
        <f t="shared" si="84"/>
        <v>238</v>
      </c>
      <c r="G167" s="113">
        <f t="shared" si="85"/>
        <v>160</v>
      </c>
      <c r="H167" s="113">
        <f>INDEX(地温!$D$2:$D$366,MATCH(F167,地温!$C$2:$C$366,FALSE))</f>
        <v>25.355650000000001</v>
      </c>
      <c r="I167" s="113">
        <f t="shared" si="86"/>
        <v>3232.9611999999993</v>
      </c>
      <c r="J167" s="116">
        <f t="shared" si="68"/>
        <v>20.206007499999995</v>
      </c>
      <c r="K167" s="119">
        <f t="shared" si="69"/>
        <v>7.6851482876241023e-002</v>
      </c>
      <c r="L167" s="119">
        <f t="shared" si="70"/>
        <v>6.7199692969667604</v>
      </c>
      <c r="O167" s="115">
        <f t="shared" si="87"/>
        <v>238</v>
      </c>
      <c r="P167" s="113">
        <f t="shared" si="88"/>
        <v>160</v>
      </c>
      <c r="Q167" s="113">
        <f>INDEX(地温!$D$2:$D$366,MATCH(O167,地温!$C$2:$C$366,FALSE))</f>
        <v>25.355650000000001</v>
      </c>
      <c r="R167" s="113">
        <f t="shared" si="89"/>
        <v>3232.9611999999993</v>
      </c>
      <c r="S167" s="116">
        <f t="shared" si="71"/>
        <v>20.206007499999995</v>
      </c>
      <c r="T167" s="119" t="e">
        <f t="shared" si="72"/>
        <v>#N/A</v>
      </c>
      <c r="U167" s="119">
        <f t="shared" si="73"/>
        <v>0</v>
      </c>
      <c r="X167" s="115">
        <f t="shared" si="90"/>
        <v>238</v>
      </c>
      <c r="Y167" s="113">
        <f t="shared" si="91"/>
        <v>160</v>
      </c>
      <c r="Z167" s="113">
        <f>INDEX(地温!$D$2:$D$366,MATCH(X167,地温!$C$2:$C$366,FALSE))</f>
        <v>25.355650000000001</v>
      </c>
      <c r="AA167" s="113">
        <f t="shared" si="92"/>
        <v>3232.9611999999993</v>
      </c>
      <c r="AB167" s="116">
        <f t="shared" si="74"/>
        <v>20.206007499999995</v>
      </c>
      <c r="AC167" s="119" t="e">
        <f t="shared" si="75"/>
        <v>#N/A</v>
      </c>
      <c r="AD167" s="119">
        <f t="shared" si="76"/>
        <v>0</v>
      </c>
      <c r="AG167" s="115">
        <f t="shared" si="93"/>
        <v>238</v>
      </c>
      <c r="AH167" s="113">
        <f t="shared" si="94"/>
        <v>160</v>
      </c>
      <c r="AI167" s="113">
        <f>INDEX(地温!$D$2:$D$366,MATCH(AG167,地温!$C$2:$C$366,FALSE))</f>
        <v>25.355650000000001</v>
      </c>
      <c r="AJ167" s="113">
        <f t="shared" si="95"/>
        <v>3232.9611999999993</v>
      </c>
      <c r="AK167" s="116">
        <f t="shared" si="77"/>
        <v>20.206007499999995</v>
      </c>
      <c r="AL167" s="119" t="e">
        <f t="shared" si="78"/>
        <v>#N/A</v>
      </c>
      <c r="AM167" s="119">
        <f t="shared" si="79"/>
        <v>0</v>
      </c>
      <c r="AP167" s="115">
        <f t="shared" si="96"/>
        <v>238</v>
      </c>
      <c r="AQ167" s="113">
        <f t="shared" si="97"/>
        <v>160</v>
      </c>
      <c r="AR167" s="113">
        <f>INDEX(地温!$D$2:$D$366,MATCH(AP167,地温!$C$2:$C$366,FALSE))</f>
        <v>25.355650000000001</v>
      </c>
      <c r="AS167" s="113">
        <f t="shared" si="98"/>
        <v>3232.9611999999993</v>
      </c>
      <c r="AT167" s="116">
        <f t="shared" si="80"/>
        <v>20.206007499999995</v>
      </c>
      <c r="AU167" s="119" t="e">
        <f t="shared" si="81"/>
        <v>#N/A</v>
      </c>
      <c r="AV167" s="119">
        <f t="shared" si="82"/>
        <v>0</v>
      </c>
    </row>
    <row r="168" spans="1:48">
      <c r="A168" s="115">
        <f t="shared" si="83"/>
        <v>239</v>
      </c>
      <c r="B168" s="113">
        <f t="shared" si="66"/>
        <v>161</v>
      </c>
      <c r="C168" s="119">
        <f t="shared" si="67"/>
        <v>6.7199719805515743</v>
      </c>
      <c r="F168" s="115">
        <f t="shared" si="84"/>
        <v>239</v>
      </c>
      <c r="G168" s="113">
        <f t="shared" si="85"/>
        <v>161</v>
      </c>
      <c r="H168" s="113">
        <f>INDEX(地温!$D$2:$D$366,MATCH(F168,地温!$C$2:$C$366,FALSE))</f>
        <v>25.468</v>
      </c>
      <c r="I168" s="113">
        <f t="shared" si="86"/>
        <v>3258.4291999999991</v>
      </c>
      <c r="J168" s="116">
        <f t="shared" si="68"/>
        <v>20.238690683229809</v>
      </c>
      <c r="K168" s="119">
        <f t="shared" si="69"/>
        <v>7.6942235135404713e-002</v>
      </c>
      <c r="L168" s="119">
        <f t="shared" si="70"/>
        <v>6.7199719805515743</v>
      </c>
      <c r="O168" s="115">
        <f t="shared" si="87"/>
        <v>239</v>
      </c>
      <c r="P168" s="113">
        <f t="shared" si="88"/>
        <v>161</v>
      </c>
      <c r="Q168" s="113">
        <f>INDEX(地温!$D$2:$D$366,MATCH(O168,地温!$C$2:$C$366,FALSE))</f>
        <v>25.468</v>
      </c>
      <c r="R168" s="113">
        <f t="shared" si="89"/>
        <v>3258.4291999999991</v>
      </c>
      <c r="S168" s="116">
        <f t="shared" si="71"/>
        <v>20.238690683229809</v>
      </c>
      <c r="T168" s="119" t="e">
        <f t="shared" si="72"/>
        <v>#N/A</v>
      </c>
      <c r="U168" s="119">
        <f t="shared" si="73"/>
        <v>0</v>
      </c>
      <c r="X168" s="115">
        <f t="shared" si="90"/>
        <v>239</v>
      </c>
      <c r="Y168" s="113">
        <f t="shared" si="91"/>
        <v>161</v>
      </c>
      <c r="Z168" s="113">
        <f>INDEX(地温!$D$2:$D$366,MATCH(X168,地温!$C$2:$C$366,FALSE))</f>
        <v>25.468</v>
      </c>
      <c r="AA168" s="113">
        <f t="shared" si="92"/>
        <v>3258.4291999999991</v>
      </c>
      <c r="AB168" s="116">
        <f t="shared" si="74"/>
        <v>20.238690683229809</v>
      </c>
      <c r="AC168" s="119" t="e">
        <f t="shared" si="75"/>
        <v>#N/A</v>
      </c>
      <c r="AD168" s="119">
        <f t="shared" si="76"/>
        <v>0</v>
      </c>
      <c r="AG168" s="115">
        <f t="shared" si="93"/>
        <v>239</v>
      </c>
      <c r="AH168" s="113">
        <f t="shared" si="94"/>
        <v>161</v>
      </c>
      <c r="AI168" s="113">
        <f>INDEX(地温!$D$2:$D$366,MATCH(AG168,地温!$C$2:$C$366,FALSE))</f>
        <v>25.468</v>
      </c>
      <c r="AJ168" s="113">
        <f t="shared" si="95"/>
        <v>3258.4291999999991</v>
      </c>
      <c r="AK168" s="116">
        <f t="shared" si="77"/>
        <v>20.238690683229809</v>
      </c>
      <c r="AL168" s="119" t="e">
        <f t="shared" si="78"/>
        <v>#N/A</v>
      </c>
      <c r="AM168" s="119">
        <f t="shared" si="79"/>
        <v>0</v>
      </c>
      <c r="AP168" s="115">
        <f t="shared" si="96"/>
        <v>239</v>
      </c>
      <c r="AQ168" s="113">
        <f t="shared" si="97"/>
        <v>161</v>
      </c>
      <c r="AR168" s="113">
        <f>INDEX(地温!$D$2:$D$366,MATCH(AP168,地温!$C$2:$C$366,FALSE))</f>
        <v>25.468</v>
      </c>
      <c r="AS168" s="113">
        <f t="shared" si="98"/>
        <v>3258.4291999999991</v>
      </c>
      <c r="AT168" s="116">
        <f t="shared" si="80"/>
        <v>20.238690683229809</v>
      </c>
      <c r="AU168" s="119" t="e">
        <f t="shared" si="81"/>
        <v>#N/A</v>
      </c>
      <c r="AV168" s="119">
        <f t="shared" si="82"/>
        <v>0</v>
      </c>
    </row>
    <row r="169" spans="1:48">
      <c r="A169" s="115">
        <f t="shared" si="83"/>
        <v>240</v>
      </c>
      <c r="B169" s="113">
        <f t="shared" si="66"/>
        <v>162</v>
      </c>
      <c r="C169" s="119">
        <f t="shared" si="67"/>
        <v>6.719974364806907</v>
      </c>
      <c r="F169" s="115">
        <f t="shared" si="84"/>
        <v>240</v>
      </c>
      <c r="G169" s="113">
        <f t="shared" si="85"/>
        <v>162</v>
      </c>
      <c r="H169" s="113">
        <f>INDEX(地温!$D$2:$D$366,MATCH(F169,地温!$C$2:$C$366,FALSE))</f>
        <v>24.553149999999995</v>
      </c>
      <c r="I169" s="113">
        <f t="shared" si="86"/>
        <v>3282.9823499999993</v>
      </c>
      <c r="J169" s="116">
        <f t="shared" si="68"/>
        <v>20.265323148148145</v>
      </c>
      <c r="K169" s="119">
        <f t="shared" si="69"/>
        <v>7.7016250462403554e-002</v>
      </c>
      <c r="L169" s="119">
        <f t="shared" si="70"/>
        <v>6.719974364806907</v>
      </c>
      <c r="O169" s="115">
        <f t="shared" si="87"/>
        <v>240</v>
      </c>
      <c r="P169" s="113">
        <f t="shared" si="88"/>
        <v>162</v>
      </c>
      <c r="Q169" s="113">
        <f>INDEX(地温!$D$2:$D$366,MATCH(O169,地温!$C$2:$C$366,FALSE))</f>
        <v>24.553149999999995</v>
      </c>
      <c r="R169" s="113">
        <f t="shared" si="89"/>
        <v>3282.9823499999993</v>
      </c>
      <c r="S169" s="116">
        <f t="shared" si="71"/>
        <v>20.265323148148145</v>
      </c>
      <c r="T169" s="119" t="e">
        <f t="shared" si="72"/>
        <v>#N/A</v>
      </c>
      <c r="U169" s="119">
        <f t="shared" si="73"/>
        <v>0</v>
      </c>
      <c r="X169" s="115">
        <f t="shared" si="90"/>
        <v>240</v>
      </c>
      <c r="Y169" s="113">
        <f t="shared" si="91"/>
        <v>162</v>
      </c>
      <c r="Z169" s="113">
        <f>INDEX(地温!$D$2:$D$366,MATCH(X169,地温!$C$2:$C$366,FALSE))</f>
        <v>24.553149999999995</v>
      </c>
      <c r="AA169" s="113">
        <f t="shared" si="92"/>
        <v>3282.9823499999993</v>
      </c>
      <c r="AB169" s="116">
        <f t="shared" si="74"/>
        <v>20.265323148148145</v>
      </c>
      <c r="AC169" s="119" t="e">
        <f t="shared" si="75"/>
        <v>#N/A</v>
      </c>
      <c r="AD169" s="119">
        <f t="shared" si="76"/>
        <v>0</v>
      </c>
      <c r="AG169" s="115">
        <f t="shared" si="93"/>
        <v>240</v>
      </c>
      <c r="AH169" s="113">
        <f t="shared" si="94"/>
        <v>162</v>
      </c>
      <c r="AI169" s="113">
        <f>INDEX(地温!$D$2:$D$366,MATCH(AG169,地温!$C$2:$C$366,FALSE))</f>
        <v>24.553149999999995</v>
      </c>
      <c r="AJ169" s="113">
        <f t="shared" si="95"/>
        <v>3282.9823499999993</v>
      </c>
      <c r="AK169" s="116">
        <f t="shared" si="77"/>
        <v>20.265323148148145</v>
      </c>
      <c r="AL169" s="119" t="e">
        <f t="shared" si="78"/>
        <v>#N/A</v>
      </c>
      <c r="AM169" s="119">
        <f t="shared" si="79"/>
        <v>0</v>
      </c>
      <c r="AP169" s="115">
        <f t="shared" si="96"/>
        <v>240</v>
      </c>
      <c r="AQ169" s="113">
        <f t="shared" si="97"/>
        <v>162</v>
      </c>
      <c r="AR169" s="113">
        <f>INDEX(地温!$D$2:$D$366,MATCH(AP169,地温!$C$2:$C$366,FALSE))</f>
        <v>24.553149999999995</v>
      </c>
      <c r="AS169" s="113">
        <f t="shared" si="98"/>
        <v>3282.9823499999993</v>
      </c>
      <c r="AT169" s="116">
        <f t="shared" si="80"/>
        <v>20.265323148148145</v>
      </c>
      <c r="AU169" s="119" t="e">
        <f t="shared" si="81"/>
        <v>#N/A</v>
      </c>
      <c r="AV169" s="119">
        <f t="shared" si="82"/>
        <v>0</v>
      </c>
    </row>
    <row r="170" spans="1:48">
      <c r="A170" s="115">
        <f t="shared" si="83"/>
        <v>241</v>
      </c>
      <c r="B170" s="113">
        <f t="shared" si="66"/>
        <v>163</v>
      </c>
      <c r="C170" s="119">
        <f t="shared" si="67"/>
        <v>6.7199765149550972</v>
      </c>
      <c r="F170" s="115">
        <f t="shared" si="84"/>
        <v>241</v>
      </c>
      <c r="G170" s="113">
        <f t="shared" si="85"/>
        <v>163</v>
      </c>
      <c r="H170" s="113">
        <f>INDEX(地温!$D$2:$D$366,MATCH(F170,地温!$C$2:$C$366,FALSE))</f>
        <v>24.071650000000002</v>
      </c>
      <c r="I170" s="113">
        <f t="shared" si="86"/>
        <v>3307.0539999999992</v>
      </c>
      <c r="J170" s="116">
        <f t="shared" si="68"/>
        <v>20.288674846625764</v>
      </c>
      <c r="K170" s="119">
        <f t="shared" si="69"/>
        <v>7.7081195589261201e-002</v>
      </c>
      <c r="L170" s="119">
        <f t="shared" si="70"/>
        <v>6.7199765149550972</v>
      </c>
      <c r="O170" s="115">
        <f t="shared" si="87"/>
        <v>241</v>
      </c>
      <c r="P170" s="113">
        <f t="shared" si="88"/>
        <v>163</v>
      </c>
      <c r="Q170" s="113">
        <f>INDEX(地温!$D$2:$D$366,MATCH(O170,地温!$C$2:$C$366,FALSE))</f>
        <v>24.071650000000002</v>
      </c>
      <c r="R170" s="113">
        <f t="shared" si="89"/>
        <v>3307.0539999999992</v>
      </c>
      <c r="S170" s="116">
        <f t="shared" si="71"/>
        <v>20.288674846625764</v>
      </c>
      <c r="T170" s="119" t="e">
        <f t="shared" si="72"/>
        <v>#N/A</v>
      </c>
      <c r="U170" s="119">
        <f t="shared" si="73"/>
        <v>0</v>
      </c>
      <c r="X170" s="115">
        <f t="shared" si="90"/>
        <v>241</v>
      </c>
      <c r="Y170" s="113">
        <f t="shared" si="91"/>
        <v>163</v>
      </c>
      <c r="Z170" s="113">
        <f>INDEX(地温!$D$2:$D$366,MATCH(X170,地温!$C$2:$C$366,FALSE))</f>
        <v>24.071650000000002</v>
      </c>
      <c r="AA170" s="113">
        <f t="shared" si="92"/>
        <v>3307.0539999999992</v>
      </c>
      <c r="AB170" s="116">
        <f t="shared" si="74"/>
        <v>20.288674846625764</v>
      </c>
      <c r="AC170" s="119" t="e">
        <f t="shared" si="75"/>
        <v>#N/A</v>
      </c>
      <c r="AD170" s="119">
        <f t="shared" si="76"/>
        <v>0</v>
      </c>
      <c r="AG170" s="115">
        <f t="shared" si="93"/>
        <v>241</v>
      </c>
      <c r="AH170" s="113">
        <f t="shared" si="94"/>
        <v>163</v>
      </c>
      <c r="AI170" s="113">
        <f>INDEX(地温!$D$2:$D$366,MATCH(AG170,地温!$C$2:$C$366,FALSE))</f>
        <v>24.071650000000002</v>
      </c>
      <c r="AJ170" s="113">
        <f t="shared" si="95"/>
        <v>3307.0539999999992</v>
      </c>
      <c r="AK170" s="116">
        <f t="shared" si="77"/>
        <v>20.288674846625764</v>
      </c>
      <c r="AL170" s="119" t="e">
        <f t="shared" si="78"/>
        <v>#N/A</v>
      </c>
      <c r="AM170" s="119">
        <f t="shared" si="79"/>
        <v>0</v>
      </c>
      <c r="AP170" s="115">
        <f t="shared" si="96"/>
        <v>241</v>
      </c>
      <c r="AQ170" s="113">
        <f t="shared" si="97"/>
        <v>163</v>
      </c>
      <c r="AR170" s="113">
        <f>INDEX(地温!$D$2:$D$366,MATCH(AP170,地温!$C$2:$C$366,FALSE))</f>
        <v>24.071650000000002</v>
      </c>
      <c r="AS170" s="113">
        <f t="shared" si="98"/>
        <v>3307.0539999999992</v>
      </c>
      <c r="AT170" s="116">
        <f t="shared" si="80"/>
        <v>20.288674846625764</v>
      </c>
      <c r="AU170" s="119" t="e">
        <f t="shared" si="81"/>
        <v>#N/A</v>
      </c>
      <c r="AV170" s="119">
        <f t="shared" si="82"/>
        <v>0</v>
      </c>
    </row>
    <row r="171" spans="1:48">
      <c r="A171" s="115">
        <f t="shared" si="83"/>
        <v>242</v>
      </c>
      <c r="B171" s="113">
        <f t="shared" si="66"/>
        <v>164</v>
      </c>
      <c r="C171" s="119">
        <f t="shared" si="67"/>
        <v>6.7199785271748897</v>
      </c>
      <c r="F171" s="115">
        <f t="shared" si="84"/>
        <v>242</v>
      </c>
      <c r="G171" s="113">
        <f t="shared" si="85"/>
        <v>164</v>
      </c>
      <c r="H171" s="113">
        <f>INDEX(地温!$D$2:$D$366,MATCH(F171,地温!$C$2:$C$366,FALSE))</f>
        <v>24.777850000000004</v>
      </c>
      <c r="I171" s="113">
        <f t="shared" si="86"/>
        <v>3331.8318499999991</v>
      </c>
      <c r="J171" s="116">
        <f t="shared" si="68"/>
        <v>20.316047865853655</v>
      </c>
      <c r="K171" s="119">
        <f t="shared" si="69"/>
        <v>7.7157381251157037e-002</v>
      </c>
      <c r="L171" s="119">
        <f t="shared" si="70"/>
        <v>6.7199785271748897</v>
      </c>
      <c r="O171" s="115">
        <f t="shared" si="87"/>
        <v>242</v>
      </c>
      <c r="P171" s="113">
        <f t="shared" si="88"/>
        <v>164</v>
      </c>
      <c r="Q171" s="113">
        <f>INDEX(地温!$D$2:$D$366,MATCH(O171,地温!$C$2:$C$366,FALSE))</f>
        <v>24.777850000000004</v>
      </c>
      <c r="R171" s="113">
        <f t="shared" si="89"/>
        <v>3331.8318499999991</v>
      </c>
      <c r="S171" s="116">
        <f t="shared" si="71"/>
        <v>20.316047865853655</v>
      </c>
      <c r="T171" s="119" t="e">
        <f t="shared" si="72"/>
        <v>#N/A</v>
      </c>
      <c r="U171" s="119">
        <f t="shared" si="73"/>
        <v>0</v>
      </c>
      <c r="X171" s="115">
        <f t="shared" si="90"/>
        <v>242</v>
      </c>
      <c r="Y171" s="113">
        <f t="shared" si="91"/>
        <v>164</v>
      </c>
      <c r="Z171" s="113">
        <f>INDEX(地温!$D$2:$D$366,MATCH(X171,地温!$C$2:$C$366,FALSE))</f>
        <v>24.777850000000004</v>
      </c>
      <c r="AA171" s="113">
        <f t="shared" si="92"/>
        <v>3331.8318499999991</v>
      </c>
      <c r="AB171" s="116">
        <f t="shared" si="74"/>
        <v>20.316047865853655</v>
      </c>
      <c r="AC171" s="119" t="e">
        <f t="shared" si="75"/>
        <v>#N/A</v>
      </c>
      <c r="AD171" s="119">
        <f t="shared" si="76"/>
        <v>0</v>
      </c>
      <c r="AG171" s="115">
        <f t="shared" si="93"/>
        <v>242</v>
      </c>
      <c r="AH171" s="113">
        <f t="shared" si="94"/>
        <v>164</v>
      </c>
      <c r="AI171" s="113">
        <f>INDEX(地温!$D$2:$D$366,MATCH(AG171,地温!$C$2:$C$366,FALSE))</f>
        <v>24.777850000000004</v>
      </c>
      <c r="AJ171" s="113">
        <f t="shared" si="95"/>
        <v>3331.8318499999991</v>
      </c>
      <c r="AK171" s="116">
        <f t="shared" si="77"/>
        <v>20.316047865853655</v>
      </c>
      <c r="AL171" s="119" t="e">
        <f t="shared" si="78"/>
        <v>#N/A</v>
      </c>
      <c r="AM171" s="119">
        <f t="shared" si="79"/>
        <v>0</v>
      </c>
      <c r="AP171" s="115">
        <f t="shared" si="96"/>
        <v>242</v>
      </c>
      <c r="AQ171" s="113">
        <f t="shared" si="97"/>
        <v>164</v>
      </c>
      <c r="AR171" s="113">
        <f>INDEX(地温!$D$2:$D$366,MATCH(AP171,地温!$C$2:$C$366,FALSE))</f>
        <v>24.777850000000004</v>
      </c>
      <c r="AS171" s="113">
        <f t="shared" si="98"/>
        <v>3331.8318499999991</v>
      </c>
      <c r="AT171" s="116">
        <f t="shared" si="80"/>
        <v>20.316047865853655</v>
      </c>
      <c r="AU171" s="119" t="e">
        <f t="shared" si="81"/>
        <v>#N/A</v>
      </c>
      <c r="AV171" s="119">
        <f t="shared" si="82"/>
        <v>0</v>
      </c>
    </row>
    <row r="172" spans="1:48">
      <c r="A172" s="115">
        <f t="shared" si="83"/>
        <v>243</v>
      </c>
      <c r="B172" s="113">
        <f t="shared" si="66"/>
        <v>165</v>
      </c>
      <c r="C172" s="119">
        <f t="shared" si="67"/>
        <v>6.7199803899973256</v>
      </c>
      <c r="F172" s="115">
        <f t="shared" si="84"/>
        <v>243</v>
      </c>
      <c r="G172" s="113">
        <f t="shared" si="85"/>
        <v>165</v>
      </c>
      <c r="H172" s="113">
        <f>INDEX(地温!$D$2:$D$366,MATCH(F172,地温!$C$2:$C$366,FALSE))</f>
        <v>25.195150000000002</v>
      </c>
      <c r="I172" s="113">
        <f t="shared" si="86"/>
        <v>3357.0269999999991</v>
      </c>
      <c r="J172" s="116">
        <f t="shared" si="68"/>
        <v>20.345618181818178</v>
      </c>
      <c r="K172" s="119">
        <f t="shared" si="69"/>
        <v>7.7239751126784884e-002</v>
      </c>
      <c r="L172" s="119">
        <f t="shared" si="70"/>
        <v>6.7199803899973256</v>
      </c>
      <c r="O172" s="115">
        <f t="shared" si="87"/>
        <v>243</v>
      </c>
      <c r="P172" s="113">
        <f t="shared" si="88"/>
        <v>165</v>
      </c>
      <c r="Q172" s="113">
        <f>INDEX(地温!$D$2:$D$366,MATCH(O172,地温!$C$2:$C$366,FALSE))</f>
        <v>25.195150000000002</v>
      </c>
      <c r="R172" s="113">
        <f t="shared" si="89"/>
        <v>3357.0269999999991</v>
      </c>
      <c r="S172" s="116">
        <f t="shared" si="71"/>
        <v>20.345618181818178</v>
      </c>
      <c r="T172" s="119" t="e">
        <f t="shared" si="72"/>
        <v>#N/A</v>
      </c>
      <c r="U172" s="119">
        <f t="shared" si="73"/>
        <v>0</v>
      </c>
      <c r="X172" s="115">
        <f t="shared" si="90"/>
        <v>243</v>
      </c>
      <c r="Y172" s="113">
        <f t="shared" si="91"/>
        <v>165</v>
      </c>
      <c r="Z172" s="113">
        <f>INDEX(地温!$D$2:$D$366,MATCH(X172,地温!$C$2:$C$366,FALSE))</f>
        <v>25.195150000000002</v>
      </c>
      <c r="AA172" s="113">
        <f t="shared" si="92"/>
        <v>3357.0269999999991</v>
      </c>
      <c r="AB172" s="116">
        <f t="shared" si="74"/>
        <v>20.345618181818178</v>
      </c>
      <c r="AC172" s="119" t="e">
        <f t="shared" si="75"/>
        <v>#N/A</v>
      </c>
      <c r="AD172" s="119">
        <f t="shared" si="76"/>
        <v>0</v>
      </c>
      <c r="AG172" s="115">
        <f t="shared" si="93"/>
        <v>243</v>
      </c>
      <c r="AH172" s="113">
        <f t="shared" si="94"/>
        <v>165</v>
      </c>
      <c r="AI172" s="113">
        <f>INDEX(地温!$D$2:$D$366,MATCH(AG172,地温!$C$2:$C$366,FALSE))</f>
        <v>25.195150000000002</v>
      </c>
      <c r="AJ172" s="113">
        <f t="shared" si="95"/>
        <v>3357.0269999999991</v>
      </c>
      <c r="AK172" s="116">
        <f t="shared" si="77"/>
        <v>20.345618181818178</v>
      </c>
      <c r="AL172" s="119" t="e">
        <f t="shared" si="78"/>
        <v>#N/A</v>
      </c>
      <c r="AM172" s="119">
        <f t="shared" si="79"/>
        <v>0</v>
      </c>
      <c r="AP172" s="115">
        <f t="shared" si="96"/>
        <v>243</v>
      </c>
      <c r="AQ172" s="113">
        <f t="shared" si="97"/>
        <v>165</v>
      </c>
      <c r="AR172" s="113">
        <f>INDEX(地温!$D$2:$D$366,MATCH(AP172,地温!$C$2:$C$366,FALSE))</f>
        <v>25.195150000000002</v>
      </c>
      <c r="AS172" s="113">
        <f t="shared" si="98"/>
        <v>3357.0269999999991</v>
      </c>
      <c r="AT172" s="116">
        <f t="shared" si="80"/>
        <v>20.345618181818178</v>
      </c>
      <c r="AU172" s="119" t="e">
        <f t="shared" si="81"/>
        <v>#N/A</v>
      </c>
      <c r="AV172" s="119">
        <f t="shared" si="82"/>
        <v>0</v>
      </c>
    </row>
    <row r="173" spans="1:48">
      <c r="A173" s="115">
        <f t="shared" si="83"/>
        <v>244</v>
      </c>
      <c r="B173" s="113">
        <f t="shared" si="66"/>
        <v>166</v>
      </c>
      <c r="C173" s="119">
        <f t="shared" si="67"/>
        <v>6.7199820689627474</v>
      </c>
      <c r="F173" s="115">
        <f t="shared" si="84"/>
        <v>244</v>
      </c>
      <c r="G173" s="113">
        <f t="shared" si="85"/>
        <v>166</v>
      </c>
      <c r="H173" s="113">
        <f>INDEX(地温!$D$2:$D$366,MATCH(F173,地温!$C$2:$C$366,FALSE))</f>
        <v>24.745750000000001</v>
      </c>
      <c r="I173" s="113">
        <f t="shared" si="86"/>
        <v>3381.7727499999992</v>
      </c>
      <c r="J173" s="116">
        <f t="shared" si="68"/>
        <v>20.372124999999993</v>
      </c>
      <c r="K173" s="119">
        <f t="shared" si="69"/>
        <v>7.7313648050909248e-002</v>
      </c>
      <c r="L173" s="119">
        <f t="shared" si="70"/>
        <v>6.7199820689627474</v>
      </c>
      <c r="O173" s="115">
        <f t="shared" si="87"/>
        <v>244</v>
      </c>
      <c r="P173" s="113">
        <f t="shared" si="88"/>
        <v>166</v>
      </c>
      <c r="Q173" s="113">
        <f>INDEX(地温!$D$2:$D$366,MATCH(O173,地温!$C$2:$C$366,FALSE))</f>
        <v>24.745750000000001</v>
      </c>
      <c r="R173" s="113">
        <f t="shared" si="89"/>
        <v>3381.7727499999992</v>
      </c>
      <c r="S173" s="116">
        <f t="shared" si="71"/>
        <v>20.372124999999993</v>
      </c>
      <c r="T173" s="119" t="e">
        <f t="shared" si="72"/>
        <v>#N/A</v>
      </c>
      <c r="U173" s="119">
        <f t="shared" si="73"/>
        <v>0</v>
      </c>
      <c r="X173" s="115">
        <f t="shared" si="90"/>
        <v>244</v>
      </c>
      <c r="Y173" s="113">
        <f t="shared" si="91"/>
        <v>166</v>
      </c>
      <c r="Z173" s="113">
        <f>INDEX(地温!$D$2:$D$366,MATCH(X173,地温!$C$2:$C$366,FALSE))</f>
        <v>24.745750000000001</v>
      </c>
      <c r="AA173" s="113">
        <f t="shared" si="92"/>
        <v>3381.7727499999992</v>
      </c>
      <c r="AB173" s="116">
        <f t="shared" si="74"/>
        <v>20.372124999999993</v>
      </c>
      <c r="AC173" s="119" t="e">
        <f t="shared" si="75"/>
        <v>#N/A</v>
      </c>
      <c r="AD173" s="119">
        <f t="shared" si="76"/>
        <v>0</v>
      </c>
      <c r="AG173" s="115">
        <f t="shared" si="93"/>
        <v>244</v>
      </c>
      <c r="AH173" s="113">
        <f t="shared" si="94"/>
        <v>166</v>
      </c>
      <c r="AI173" s="113">
        <f>INDEX(地温!$D$2:$D$366,MATCH(AG173,地温!$C$2:$C$366,FALSE))</f>
        <v>24.745750000000001</v>
      </c>
      <c r="AJ173" s="113">
        <f t="shared" si="95"/>
        <v>3381.7727499999992</v>
      </c>
      <c r="AK173" s="116">
        <f t="shared" si="77"/>
        <v>20.372124999999993</v>
      </c>
      <c r="AL173" s="119" t="e">
        <f t="shared" si="78"/>
        <v>#N/A</v>
      </c>
      <c r="AM173" s="119">
        <f t="shared" si="79"/>
        <v>0</v>
      </c>
      <c r="AP173" s="115">
        <f t="shared" si="96"/>
        <v>244</v>
      </c>
      <c r="AQ173" s="113">
        <f t="shared" si="97"/>
        <v>166</v>
      </c>
      <c r="AR173" s="113">
        <f>INDEX(地温!$D$2:$D$366,MATCH(AP173,地温!$C$2:$C$366,FALSE))</f>
        <v>24.745750000000001</v>
      </c>
      <c r="AS173" s="113">
        <f t="shared" si="98"/>
        <v>3381.7727499999992</v>
      </c>
      <c r="AT173" s="116">
        <f t="shared" si="80"/>
        <v>20.372124999999993</v>
      </c>
      <c r="AU173" s="119" t="e">
        <f t="shared" si="81"/>
        <v>#N/A</v>
      </c>
      <c r="AV173" s="119">
        <f t="shared" si="82"/>
        <v>0</v>
      </c>
    </row>
    <row r="174" spans="1:48">
      <c r="A174" s="115">
        <f t="shared" si="83"/>
        <v>245</v>
      </c>
      <c r="B174" s="113">
        <f t="shared" si="66"/>
        <v>167</v>
      </c>
      <c r="C174" s="119">
        <f t="shared" si="67"/>
        <v>6.719983587432024</v>
      </c>
      <c r="F174" s="115">
        <f t="shared" si="84"/>
        <v>245</v>
      </c>
      <c r="G174" s="113">
        <f t="shared" si="85"/>
        <v>167</v>
      </c>
      <c r="H174" s="113">
        <f>INDEX(地温!$D$2:$D$366,MATCH(F174,地温!$C$2:$C$366,FALSE))</f>
        <v>24.376599999999996</v>
      </c>
      <c r="I174" s="113">
        <f t="shared" si="86"/>
        <v>3406.1493499999992</v>
      </c>
      <c r="J174" s="116">
        <f t="shared" si="68"/>
        <v>20.396103892215564</v>
      </c>
      <c r="K174" s="119">
        <f t="shared" si="69"/>
        <v>7.7380546893268384e-002</v>
      </c>
      <c r="L174" s="119">
        <f t="shared" si="70"/>
        <v>6.719983587432024</v>
      </c>
      <c r="O174" s="115">
        <f t="shared" si="87"/>
        <v>245</v>
      </c>
      <c r="P174" s="113">
        <f t="shared" si="88"/>
        <v>167</v>
      </c>
      <c r="Q174" s="113">
        <f>INDEX(地温!$D$2:$D$366,MATCH(O174,地温!$C$2:$C$366,FALSE))</f>
        <v>24.376599999999996</v>
      </c>
      <c r="R174" s="113">
        <f t="shared" si="89"/>
        <v>3406.1493499999992</v>
      </c>
      <c r="S174" s="116">
        <f t="shared" si="71"/>
        <v>20.396103892215564</v>
      </c>
      <c r="T174" s="119" t="e">
        <f t="shared" si="72"/>
        <v>#N/A</v>
      </c>
      <c r="U174" s="119">
        <f t="shared" si="73"/>
        <v>0</v>
      </c>
      <c r="X174" s="115">
        <f t="shared" si="90"/>
        <v>245</v>
      </c>
      <c r="Y174" s="113">
        <f t="shared" si="91"/>
        <v>167</v>
      </c>
      <c r="Z174" s="113">
        <f>INDEX(地温!$D$2:$D$366,MATCH(X174,地温!$C$2:$C$366,FALSE))</f>
        <v>24.376599999999996</v>
      </c>
      <c r="AA174" s="113">
        <f t="shared" si="92"/>
        <v>3406.1493499999992</v>
      </c>
      <c r="AB174" s="116">
        <f t="shared" si="74"/>
        <v>20.396103892215564</v>
      </c>
      <c r="AC174" s="119" t="e">
        <f t="shared" si="75"/>
        <v>#N/A</v>
      </c>
      <c r="AD174" s="119">
        <f t="shared" si="76"/>
        <v>0</v>
      </c>
      <c r="AG174" s="115">
        <f t="shared" si="93"/>
        <v>245</v>
      </c>
      <c r="AH174" s="113">
        <f t="shared" si="94"/>
        <v>167</v>
      </c>
      <c r="AI174" s="113">
        <f>INDEX(地温!$D$2:$D$366,MATCH(AG174,地温!$C$2:$C$366,FALSE))</f>
        <v>24.376599999999996</v>
      </c>
      <c r="AJ174" s="113">
        <f t="shared" si="95"/>
        <v>3406.1493499999992</v>
      </c>
      <c r="AK174" s="116">
        <f t="shared" si="77"/>
        <v>20.396103892215564</v>
      </c>
      <c r="AL174" s="119" t="e">
        <f t="shared" si="78"/>
        <v>#N/A</v>
      </c>
      <c r="AM174" s="119">
        <f t="shared" si="79"/>
        <v>0</v>
      </c>
      <c r="AP174" s="115">
        <f t="shared" si="96"/>
        <v>245</v>
      </c>
      <c r="AQ174" s="113">
        <f t="shared" si="97"/>
        <v>167</v>
      </c>
      <c r="AR174" s="113">
        <f>INDEX(地温!$D$2:$D$366,MATCH(AP174,地温!$C$2:$C$366,FALSE))</f>
        <v>24.376599999999996</v>
      </c>
      <c r="AS174" s="113">
        <f t="shared" si="98"/>
        <v>3406.1493499999992</v>
      </c>
      <c r="AT174" s="116">
        <f t="shared" si="80"/>
        <v>20.396103892215564</v>
      </c>
      <c r="AU174" s="119" t="e">
        <f t="shared" si="81"/>
        <v>#N/A</v>
      </c>
      <c r="AV174" s="119">
        <f t="shared" si="82"/>
        <v>0</v>
      </c>
    </row>
    <row r="175" spans="1:48">
      <c r="A175" s="115">
        <f t="shared" si="83"/>
        <v>246</v>
      </c>
      <c r="B175" s="113">
        <f t="shared" si="66"/>
        <v>168</v>
      </c>
      <c r="C175" s="119">
        <f t="shared" si="67"/>
        <v>6.71998497608101</v>
      </c>
      <c r="F175" s="115">
        <f t="shared" si="84"/>
        <v>246</v>
      </c>
      <c r="G175" s="113">
        <f t="shared" si="85"/>
        <v>168</v>
      </c>
      <c r="H175" s="113">
        <f>INDEX(地温!$D$2:$D$366,MATCH(F175,地温!$C$2:$C$366,FALSE))</f>
        <v>24.3445</v>
      </c>
      <c r="I175" s="113">
        <f t="shared" si="86"/>
        <v>3430.4938499999994</v>
      </c>
      <c r="J175" s="116">
        <f t="shared" si="68"/>
        <v>20.419606249999998</v>
      </c>
      <c r="K175" s="119">
        <f t="shared" si="69"/>
        <v>7.7446161798090205e-002</v>
      </c>
      <c r="L175" s="119">
        <f t="shared" si="70"/>
        <v>6.71998497608101</v>
      </c>
      <c r="O175" s="115">
        <f t="shared" si="87"/>
        <v>246</v>
      </c>
      <c r="P175" s="113">
        <f t="shared" si="88"/>
        <v>168</v>
      </c>
      <c r="Q175" s="113">
        <f>INDEX(地温!$D$2:$D$366,MATCH(O175,地温!$C$2:$C$366,FALSE))</f>
        <v>24.3445</v>
      </c>
      <c r="R175" s="113">
        <f t="shared" si="89"/>
        <v>3430.4938499999994</v>
      </c>
      <c r="S175" s="116">
        <f t="shared" si="71"/>
        <v>20.419606249999998</v>
      </c>
      <c r="T175" s="119" t="e">
        <f t="shared" si="72"/>
        <v>#N/A</v>
      </c>
      <c r="U175" s="119">
        <f t="shared" si="73"/>
        <v>0</v>
      </c>
      <c r="X175" s="115">
        <f t="shared" si="90"/>
        <v>246</v>
      </c>
      <c r="Y175" s="113">
        <f t="shared" si="91"/>
        <v>168</v>
      </c>
      <c r="Z175" s="113">
        <f>INDEX(地温!$D$2:$D$366,MATCH(X175,地温!$C$2:$C$366,FALSE))</f>
        <v>24.3445</v>
      </c>
      <c r="AA175" s="113">
        <f t="shared" si="92"/>
        <v>3430.4938499999994</v>
      </c>
      <c r="AB175" s="116">
        <f t="shared" si="74"/>
        <v>20.419606249999998</v>
      </c>
      <c r="AC175" s="119" t="e">
        <f t="shared" si="75"/>
        <v>#N/A</v>
      </c>
      <c r="AD175" s="119">
        <f t="shared" si="76"/>
        <v>0</v>
      </c>
      <c r="AG175" s="115">
        <f t="shared" si="93"/>
        <v>246</v>
      </c>
      <c r="AH175" s="113">
        <f t="shared" si="94"/>
        <v>168</v>
      </c>
      <c r="AI175" s="113">
        <f>INDEX(地温!$D$2:$D$366,MATCH(AG175,地温!$C$2:$C$366,FALSE))</f>
        <v>24.3445</v>
      </c>
      <c r="AJ175" s="113">
        <f t="shared" si="95"/>
        <v>3430.4938499999994</v>
      </c>
      <c r="AK175" s="116">
        <f t="shared" si="77"/>
        <v>20.419606249999998</v>
      </c>
      <c r="AL175" s="119" t="e">
        <f t="shared" si="78"/>
        <v>#N/A</v>
      </c>
      <c r="AM175" s="119">
        <f t="shared" si="79"/>
        <v>0</v>
      </c>
      <c r="AP175" s="115">
        <f t="shared" si="96"/>
        <v>246</v>
      </c>
      <c r="AQ175" s="113">
        <f t="shared" si="97"/>
        <v>168</v>
      </c>
      <c r="AR175" s="113">
        <f>INDEX(地温!$D$2:$D$366,MATCH(AP175,地温!$C$2:$C$366,FALSE))</f>
        <v>24.3445</v>
      </c>
      <c r="AS175" s="113">
        <f t="shared" si="98"/>
        <v>3430.4938499999994</v>
      </c>
      <c r="AT175" s="116">
        <f t="shared" si="80"/>
        <v>20.419606249999998</v>
      </c>
      <c r="AU175" s="119" t="e">
        <f t="shared" si="81"/>
        <v>#N/A</v>
      </c>
      <c r="AV175" s="119">
        <f t="shared" si="82"/>
        <v>0</v>
      </c>
    </row>
    <row r="176" spans="1:48">
      <c r="A176" s="115">
        <f t="shared" si="83"/>
        <v>247</v>
      </c>
      <c r="B176" s="113">
        <f t="shared" si="66"/>
        <v>169</v>
      </c>
      <c r="C176" s="119">
        <f t="shared" si="67"/>
        <v>6.7199862195553024</v>
      </c>
      <c r="F176" s="115">
        <f t="shared" si="84"/>
        <v>247</v>
      </c>
      <c r="G176" s="113">
        <f t="shared" si="85"/>
        <v>169</v>
      </c>
      <c r="H176" s="113">
        <f>INDEX(地温!$D$2:$D$366,MATCH(F176,地温!$C$2:$C$366,FALSE))</f>
        <v>23.622249999999998</v>
      </c>
      <c r="I176" s="113">
        <f t="shared" si="86"/>
        <v>3454.1160999999993</v>
      </c>
      <c r="J176" s="116">
        <f t="shared" si="68"/>
        <v>20.438556804733725</v>
      </c>
      <c r="K176" s="119">
        <f t="shared" si="69"/>
        <v>7.7499101634356901e-002</v>
      </c>
      <c r="L176" s="119">
        <f t="shared" si="70"/>
        <v>6.7199862195553024</v>
      </c>
      <c r="O176" s="115">
        <f t="shared" si="87"/>
        <v>247</v>
      </c>
      <c r="P176" s="113">
        <f t="shared" si="88"/>
        <v>169</v>
      </c>
      <c r="Q176" s="113">
        <f>INDEX(地温!$D$2:$D$366,MATCH(O176,地温!$C$2:$C$366,FALSE))</f>
        <v>23.622249999999998</v>
      </c>
      <c r="R176" s="113">
        <f t="shared" si="89"/>
        <v>3454.1160999999993</v>
      </c>
      <c r="S176" s="116">
        <f t="shared" si="71"/>
        <v>20.438556804733725</v>
      </c>
      <c r="T176" s="119" t="e">
        <f t="shared" si="72"/>
        <v>#N/A</v>
      </c>
      <c r="U176" s="119">
        <f t="shared" si="73"/>
        <v>0</v>
      </c>
      <c r="X176" s="115">
        <f t="shared" si="90"/>
        <v>247</v>
      </c>
      <c r="Y176" s="113">
        <f t="shared" si="91"/>
        <v>169</v>
      </c>
      <c r="Z176" s="113">
        <f>INDEX(地温!$D$2:$D$366,MATCH(X176,地温!$C$2:$C$366,FALSE))</f>
        <v>23.622249999999998</v>
      </c>
      <c r="AA176" s="113">
        <f t="shared" si="92"/>
        <v>3454.1160999999993</v>
      </c>
      <c r="AB176" s="116">
        <f t="shared" si="74"/>
        <v>20.438556804733725</v>
      </c>
      <c r="AC176" s="119" t="e">
        <f t="shared" si="75"/>
        <v>#N/A</v>
      </c>
      <c r="AD176" s="119">
        <f t="shared" si="76"/>
        <v>0</v>
      </c>
      <c r="AG176" s="115">
        <f t="shared" si="93"/>
        <v>247</v>
      </c>
      <c r="AH176" s="113">
        <f t="shared" si="94"/>
        <v>169</v>
      </c>
      <c r="AI176" s="113">
        <f>INDEX(地温!$D$2:$D$366,MATCH(AG176,地温!$C$2:$C$366,FALSE))</f>
        <v>23.622249999999998</v>
      </c>
      <c r="AJ176" s="113">
        <f t="shared" si="95"/>
        <v>3454.1160999999993</v>
      </c>
      <c r="AK176" s="116">
        <f t="shared" si="77"/>
        <v>20.438556804733725</v>
      </c>
      <c r="AL176" s="119" t="e">
        <f t="shared" si="78"/>
        <v>#N/A</v>
      </c>
      <c r="AM176" s="119">
        <f t="shared" si="79"/>
        <v>0</v>
      </c>
      <c r="AP176" s="115">
        <f t="shared" si="96"/>
        <v>247</v>
      </c>
      <c r="AQ176" s="113">
        <f t="shared" si="97"/>
        <v>169</v>
      </c>
      <c r="AR176" s="113">
        <f>INDEX(地温!$D$2:$D$366,MATCH(AP176,地温!$C$2:$C$366,FALSE))</f>
        <v>23.622249999999998</v>
      </c>
      <c r="AS176" s="113">
        <f t="shared" si="98"/>
        <v>3454.1160999999993</v>
      </c>
      <c r="AT176" s="116">
        <f t="shared" si="80"/>
        <v>20.438556804733725</v>
      </c>
      <c r="AU176" s="119" t="e">
        <f t="shared" si="81"/>
        <v>#N/A</v>
      </c>
      <c r="AV176" s="119">
        <f t="shared" si="82"/>
        <v>0</v>
      </c>
    </row>
    <row r="177" spans="1:48">
      <c r="A177" s="115">
        <f t="shared" si="83"/>
        <v>248</v>
      </c>
      <c r="B177" s="113">
        <f t="shared" si="66"/>
        <v>170</v>
      </c>
      <c r="C177" s="119">
        <f t="shared" si="67"/>
        <v>6.7199873635765242</v>
      </c>
      <c r="F177" s="115">
        <f t="shared" si="84"/>
        <v>248</v>
      </c>
      <c r="G177" s="113">
        <f t="shared" si="85"/>
        <v>170</v>
      </c>
      <c r="H177" s="113">
        <f>INDEX(地温!$D$2:$D$366,MATCH(F177,地温!$C$2:$C$366,FALSE))</f>
        <v>23.718550000000004</v>
      </c>
      <c r="I177" s="113">
        <f t="shared" si="86"/>
        <v>3477.8346499999993</v>
      </c>
      <c r="J177" s="116">
        <f t="shared" si="68"/>
        <v>20.457850882352936</v>
      </c>
      <c r="K177" s="119">
        <f t="shared" si="69"/>
        <v>7.7553031274752937e-002</v>
      </c>
      <c r="L177" s="119">
        <f t="shared" si="70"/>
        <v>6.7199873635765242</v>
      </c>
      <c r="O177" s="115">
        <f t="shared" si="87"/>
        <v>248</v>
      </c>
      <c r="P177" s="113">
        <f t="shared" si="88"/>
        <v>170</v>
      </c>
      <c r="Q177" s="113">
        <f>INDEX(地温!$D$2:$D$366,MATCH(O177,地温!$C$2:$C$366,FALSE))</f>
        <v>23.718550000000004</v>
      </c>
      <c r="R177" s="113">
        <f t="shared" si="89"/>
        <v>3477.8346499999993</v>
      </c>
      <c r="S177" s="116">
        <f t="shared" si="71"/>
        <v>20.457850882352936</v>
      </c>
      <c r="T177" s="119" t="e">
        <f t="shared" si="72"/>
        <v>#N/A</v>
      </c>
      <c r="U177" s="119">
        <f t="shared" si="73"/>
        <v>0</v>
      </c>
      <c r="X177" s="115">
        <f t="shared" si="90"/>
        <v>248</v>
      </c>
      <c r="Y177" s="113">
        <f t="shared" si="91"/>
        <v>170</v>
      </c>
      <c r="Z177" s="113">
        <f>INDEX(地温!$D$2:$D$366,MATCH(X177,地温!$C$2:$C$366,FALSE))</f>
        <v>23.718550000000004</v>
      </c>
      <c r="AA177" s="113">
        <f t="shared" si="92"/>
        <v>3477.8346499999993</v>
      </c>
      <c r="AB177" s="116">
        <f t="shared" si="74"/>
        <v>20.457850882352936</v>
      </c>
      <c r="AC177" s="119" t="e">
        <f t="shared" si="75"/>
        <v>#N/A</v>
      </c>
      <c r="AD177" s="119">
        <f t="shared" si="76"/>
        <v>0</v>
      </c>
      <c r="AG177" s="115">
        <f t="shared" si="93"/>
        <v>248</v>
      </c>
      <c r="AH177" s="113">
        <f t="shared" si="94"/>
        <v>170</v>
      </c>
      <c r="AI177" s="113">
        <f>INDEX(地温!$D$2:$D$366,MATCH(AG177,地温!$C$2:$C$366,FALSE))</f>
        <v>23.718550000000004</v>
      </c>
      <c r="AJ177" s="113">
        <f t="shared" si="95"/>
        <v>3477.8346499999993</v>
      </c>
      <c r="AK177" s="116">
        <f t="shared" si="77"/>
        <v>20.457850882352936</v>
      </c>
      <c r="AL177" s="119" t="e">
        <f t="shared" si="78"/>
        <v>#N/A</v>
      </c>
      <c r="AM177" s="119">
        <f t="shared" si="79"/>
        <v>0</v>
      </c>
      <c r="AP177" s="115">
        <f t="shared" si="96"/>
        <v>248</v>
      </c>
      <c r="AQ177" s="113">
        <f t="shared" si="97"/>
        <v>170</v>
      </c>
      <c r="AR177" s="113">
        <f>INDEX(地温!$D$2:$D$366,MATCH(AP177,地温!$C$2:$C$366,FALSE))</f>
        <v>23.718550000000004</v>
      </c>
      <c r="AS177" s="113">
        <f t="shared" si="98"/>
        <v>3477.8346499999993</v>
      </c>
      <c r="AT177" s="116">
        <f t="shared" si="80"/>
        <v>20.457850882352936</v>
      </c>
      <c r="AU177" s="119" t="e">
        <f t="shared" si="81"/>
        <v>#N/A</v>
      </c>
      <c r="AV177" s="119">
        <f t="shared" si="82"/>
        <v>0</v>
      </c>
    </row>
    <row r="178" spans="1:48">
      <c r="A178" s="115">
        <f t="shared" si="83"/>
        <v>249</v>
      </c>
      <c r="B178" s="113">
        <f t="shared" si="66"/>
        <v>171</v>
      </c>
      <c r="C178" s="119">
        <f t="shared" si="67"/>
        <v>6.7199883975859835</v>
      </c>
      <c r="F178" s="115">
        <f t="shared" si="84"/>
        <v>249</v>
      </c>
      <c r="G178" s="113">
        <f t="shared" si="85"/>
        <v>171</v>
      </c>
      <c r="H178" s="113">
        <f>INDEX(地温!$D$2:$D$366,MATCH(F178,地温!$C$2:$C$366,FALSE))</f>
        <v>23.2531</v>
      </c>
      <c r="I178" s="113">
        <f t="shared" si="86"/>
        <v>3501.0877499999992</v>
      </c>
      <c r="J178" s="116">
        <f t="shared" si="68"/>
        <v>20.474197368421049</v>
      </c>
      <c r="K178" s="119">
        <f t="shared" si="69"/>
        <v>7.7598745796498683e-002</v>
      </c>
      <c r="L178" s="119">
        <f t="shared" si="70"/>
        <v>6.7199883975859835</v>
      </c>
      <c r="O178" s="115">
        <f t="shared" si="87"/>
        <v>249</v>
      </c>
      <c r="P178" s="113">
        <f t="shared" si="88"/>
        <v>171</v>
      </c>
      <c r="Q178" s="113">
        <f>INDEX(地温!$D$2:$D$366,MATCH(O178,地温!$C$2:$C$366,FALSE))</f>
        <v>23.2531</v>
      </c>
      <c r="R178" s="113">
        <f t="shared" si="89"/>
        <v>3501.0877499999992</v>
      </c>
      <c r="S178" s="116">
        <f t="shared" si="71"/>
        <v>20.474197368421049</v>
      </c>
      <c r="T178" s="119" t="e">
        <f t="shared" si="72"/>
        <v>#N/A</v>
      </c>
      <c r="U178" s="119">
        <f t="shared" si="73"/>
        <v>0</v>
      </c>
      <c r="X178" s="115">
        <f t="shared" si="90"/>
        <v>249</v>
      </c>
      <c r="Y178" s="113">
        <f t="shared" si="91"/>
        <v>171</v>
      </c>
      <c r="Z178" s="113">
        <f>INDEX(地温!$D$2:$D$366,MATCH(X178,地温!$C$2:$C$366,FALSE))</f>
        <v>23.2531</v>
      </c>
      <c r="AA178" s="113">
        <f t="shared" si="92"/>
        <v>3501.0877499999992</v>
      </c>
      <c r="AB178" s="116">
        <f t="shared" si="74"/>
        <v>20.474197368421049</v>
      </c>
      <c r="AC178" s="119" t="e">
        <f t="shared" si="75"/>
        <v>#N/A</v>
      </c>
      <c r="AD178" s="119">
        <f t="shared" si="76"/>
        <v>0</v>
      </c>
      <c r="AG178" s="115">
        <f t="shared" si="93"/>
        <v>249</v>
      </c>
      <c r="AH178" s="113">
        <f t="shared" si="94"/>
        <v>171</v>
      </c>
      <c r="AI178" s="113">
        <f>INDEX(地温!$D$2:$D$366,MATCH(AG178,地温!$C$2:$C$366,FALSE))</f>
        <v>23.2531</v>
      </c>
      <c r="AJ178" s="113">
        <f t="shared" si="95"/>
        <v>3501.0877499999992</v>
      </c>
      <c r="AK178" s="116">
        <f t="shared" si="77"/>
        <v>20.474197368421049</v>
      </c>
      <c r="AL178" s="119" t="e">
        <f t="shared" si="78"/>
        <v>#N/A</v>
      </c>
      <c r="AM178" s="119">
        <f t="shared" si="79"/>
        <v>0</v>
      </c>
      <c r="AP178" s="115">
        <f t="shared" si="96"/>
        <v>249</v>
      </c>
      <c r="AQ178" s="113">
        <f t="shared" si="97"/>
        <v>171</v>
      </c>
      <c r="AR178" s="113">
        <f>INDEX(地温!$D$2:$D$366,MATCH(AP178,地温!$C$2:$C$366,FALSE))</f>
        <v>23.2531</v>
      </c>
      <c r="AS178" s="113">
        <f t="shared" si="98"/>
        <v>3501.0877499999992</v>
      </c>
      <c r="AT178" s="116">
        <f t="shared" si="80"/>
        <v>20.474197368421049</v>
      </c>
      <c r="AU178" s="119" t="e">
        <f t="shared" si="81"/>
        <v>#N/A</v>
      </c>
      <c r="AV178" s="119">
        <f t="shared" si="82"/>
        <v>0</v>
      </c>
    </row>
    <row r="179" spans="1:48">
      <c r="A179" s="115">
        <f t="shared" si="83"/>
        <v>250</v>
      </c>
      <c r="B179" s="113">
        <f t="shared" si="66"/>
        <v>172</v>
      </c>
      <c r="C179" s="119">
        <f t="shared" si="67"/>
        <v>6.719989344152788</v>
      </c>
      <c r="F179" s="115">
        <f t="shared" si="84"/>
        <v>250</v>
      </c>
      <c r="G179" s="113">
        <f t="shared" si="85"/>
        <v>172</v>
      </c>
      <c r="H179" s="113">
        <f>INDEX(地温!$D$2:$D$366,MATCH(F179,地温!$C$2:$C$366,FALSE))</f>
        <v>23.1568</v>
      </c>
      <c r="I179" s="113">
        <f t="shared" si="86"/>
        <v>3524.2445499999994</v>
      </c>
      <c r="J179" s="116">
        <f t="shared" si="68"/>
        <v>20.489793895348836</v>
      </c>
      <c r="K179" s="119">
        <f t="shared" si="69"/>
        <v>7.7642383354653621e-002</v>
      </c>
      <c r="L179" s="119">
        <f t="shared" si="70"/>
        <v>6.719989344152788</v>
      </c>
      <c r="O179" s="115">
        <f t="shared" si="87"/>
        <v>250</v>
      </c>
      <c r="P179" s="113">
        <f t="shared" si="88"/>
        <v>172</v>
      </c>
      <c r="Q179" s="113">
        <f>INDEX(地温!$D$2:$D$366,MATCH(O179,地温!$C$2:$C$366,FALSE))</f>
        <v>23.1568</v>
      </c>
      <c r="R179" s="113">
        <f t="shared" si="89"/>
        <v>3524.2445499999994</v>
      </c>
      <c r="S179" s="116">
        <f t="shared" si="71"/>
        <v>20.489793895348836</v>
      </c>
      <c r="T179" s="119" t="e">
        <f t="shared" si="72"/>
        <v>#N/A</v>
      </c>
      <c r="U179" s="119">
        <f t="shared" si="73"/>
        <v>0</v>
      </c>
      <c r="X179" s="115">
        <f t="shared" si="90"/>
        <v>250</v>
      </c>
      <c r="Y179" s="113">
        <f t="shared" si="91"/>
        <v>172</v>
      </c>
      <c r="Z179" s="113">
        <f>INDEX(地温!$D$2:$D$366,MATCH(X179,地温!$C$2:$C$366,FALSE))</f>
        <v>23.1568</v>
      </c>
      <c r="AA179" s="113">
        <f t="shared" si="92"/>
        <v>3524.2445499999994</v>
      </c>
      <c r="AB179" s="116">
        <f t="shared" si="74"/>
        <v>20.489793895348836</v>
      </c>
      <c r="AC179" s="119" t="e">
        <f t="shared" si="75"/>
        <v>#N/A</v>
      </c>
      <c r="AD179" s="119">
        <f t="shared" si="76"/>
        <v>0</v>
      </c>
      <c r="AG179" s="115">
        <f t="shared" si="93"/>
        <v>250</v>
      </c>
      <c r="AH179" s="113">
        <f t="shared" si="94"/>
        <v>172</v>
      </c>
      <c r="AI179" s="113">
        <f>INDEX(地温!$D$2:$D$366,MATCH(AG179,地温!$C$2:$C$366,FALSE))</f>
        <v>23.1568</v>
      </c>
      <c r="AJ179" s="113">
        <f t="shared" si="95"/>
        <v>3524.2445499999994</v>
      </c>
      <c r="AK179" s="116">
        <f t="shared" si="77"/>
        <v>20.489793895348836</v>
      </c>
      <c r="AL179" s="119" t="e">
        <f t="shared" si="78"/>
        <v>#N/A</v>
      </c>
      <c r="AM179" s="119">
        <f t="shared" si="79"/>
        <v>0</v>
      </c>
      <c r="AP179" s="115">
        <f t="shared" si="96"/>
        <v>250</v>
      </c>
      <c r="AQ179" s="113">
        <f t="shared" si="97"/>
        <v>172</v>
      </c>
      <c r="AR179" s="113">
        <f>INDEX(地温!$D$2:$D$366,MATCH(AP179,地温!$C$2:$C$366,FALSE))</f>
        <v>23.1568</v>
      </c>
      <c r="AS179" s="113">
        <f t="shared" si="98"/>
        <v>3524.2445499999994</v>
      </c>
      <c r="AT179" s="116">
        <f t="shared" si="80"/>
        <v>20.489793895348836</v>
      </c>
      <c r="AU179" s="119" t="e">
        <f t="shared" si="81"/>
        <v>#N/A</v>
      </c>
      <c r="AV179" s="119">
        <f t="shared" si="82"/>
        <v>0</v>
      </c>
    </row>
    <row r="180" spans="1:48">
      <c r="A180" s="115">
        <f t="shared" si="83"/>
        <v>251</v>
      </c>
      <c r="B180" s="113">
        <f t="shared" si="66"/>
        <v>173</v>
      </c>
      <c r="C180" s="119">
        <f t="shared" si="67"/>
        <v>6.7199902196833623</v>
      </c>
      <c r="F180" s="115">
        <f t="shared" si="84"/>
        <v>251</v>
      </c>
      <c r="G180" s="113">
        <f t="shared" si="85"/>
        <v>173</v>
      </c>
      <c r="H180" s="113">
        <f>INDEX(地温!$D$2:$D$366,MATCH(F180,地温!$C$2:$C$366,FALSE))</f>
        <v>23.381500000000003</v>
      </c>
      <c r="I180" s="113">
        <f t="shared" si="86"/>
        <v>3547.6260499999994</v>
      </c>
      <c r="J180" s="116">
        <f t="shared" si="68"/>
        <v>20.50650895953757</v>
      </c>
      <c r="K180" s="119">
        <f t="shared" si="69"/>
        <v>7.7689172560552605e-002</v>
      </c>
      <c r="L180" s="119">
        <f t="shared" si="70"/>
        <v>6.7199902196833623</v>
      </c>
      <c r="O180" s="115">
        <f t="shared" si="87"/>
        <v>251</v>
      </c>
      <c r="P180" s="113">
        <f t="shared" si="88"/>
        <v>173</v>
      </c>
      <c r="Q180" s="113">
        <f>INDEX(地温!$D$2:$D$366,MATCH(O180,地温!$C$2:$C$366,FALSE))</f>
        <v>23.381500000000003</v>
      </c>
      <c r="R180" s="113">
        <f t="shared" si="89"/>
        <v>3547.6260499999994</v>
      </c>
      <c r="S180" s="116">
        <f t="shared" si="71"/>
        <v>20.50650895953757</v>
      </c>
      <c r="T180" s="119" t="e">
        <f t="shared" si="72"/>
        <v>#N/A</v>
      </c>
      <c r="U180" s="119">
        <f t="shared" si="73"/>
        <v>0</v>
      </c>
      <c r="X180" s="115">
        <f t="shared" si="90"/>
        <v>251</v>
      </c>
      <c r="Y180" s="113">
        <f t="shared" si="91"/>
        <v>173</v>
      </c>
      <c r="Z180" s="113">
        <f>INDEX(地温!$D$2:$D$366,MATCH(X180,地温!$C$2:$C$366,FALSE))</f>
        <v>23.381500000000003</v>
      </c>
      <c r="AA180" s="113">
        <f t="shared" si="92"/>
        <v>3547.6260499999994</v>
      </c>
      <c r="AB180" s="116">
        <f t="shared" si="74"/>
        <v>20.50650895953757</v>
      </c>
      <c r="AC180" s="119" t="e">
        <f t="shared" si="75"/>
        <v>#N/A</v>
      </c>
      <c r="AD180" s="119">
        <f t="shared" si="76"/>
        <v>0</v>
      </c>
      <c r="AG180" s="115">
        <f t="shared" si="93"/>
        <v>251</v>
      </c>
      <c r="AH180" s="113">
        <f t="shared" si="94"/>
        <v>173</v>
      </c>
      <c r="AI180" s="113">
        <f>INDEX(地温!$D$2:$D$366,MATCH(AG180,地温!$C$2:$C$366,FALSE))</f>
        <v>23.381500000000003</v>
      </c>
      <c r="AJ180" s="113">
        <f t="shared" si="95"/>
        <v>3547.6260499999994</v>
      </c>
      <c r="AK180" s="116">
        <f t="shared" si="77"/>
        <v>20.50650895953757</v>
      </c>
      <c r="AL180" s="119" t="e">
        <f t="shared" si="78"/>
        <v>#N/A</v>
      </c>
      <c r="AM180" s="119">
        <f t="shared" si="79"/>
        <v>0</v>
      </c>
      <c r="AP180" s="115">
        <f t="shared" si="96"/>
        <v>251</v>
      </c>
      <c r="AQ180" s="113">
        <f t="shared" si="97"/>
        <v>173</v>
      </c>
      <c r="AR180" s="113">
        <f>INDEX(地温!$D$2:$D$366,MATCH(AP180,地温!$C$2:$C$366,FALSE))</f>
        <v>23.381500000000003</v>
      </c>
      <c r="AS180" s="113">
        <f t="shared" si="98"/>
        <v>3547.6260499999994</v>
      </c>
      <c r="AT180" s="116">
        <f t="shared" si="80"/>
        <v>20.50650895953757</v>
      </c>
      <c r="AU180" s="119" t="e">
        <f t="shared" si="81"/>
        <v>#N/A</v>
      </c>
      <c r="AV180" s="119">
        <f t="shared" si="82"/>
        <v>0</v>
      </c>
    </row>
    <row r="181" spans="1:48">
      <c r="A181" s="115">
        <f t="shared" si="83"/>
        <v>252</v>
      </c>
      <c r="B181" s="113">
        <f t="shared" si="66"/>
        <v>174</v>
      </c>
      <c r="C181" s="119">
        <f t="shared" si="67"/>
        <v>6.7199910366209634</v>
      </c>
      <c r="F181" s="115">
        <f t="shared" si="84"/>
        <v>252</v>
      </c>
      <c r="G181" s="113">
        <f t="shared" si="85"/>
        <v>174</v>
      </c>
      <c r="H181" s="113">
        <f>INDEX(地温!$D$2:$D$366,MATCH(F181,地温!$C$2:$C$366,FALSE))</f>
        <v>23.911150000000003</v>
      </c>
      <c r="I181" s="113">
        <f t="shared" si="86"/>
        <v>3571.5371999999993</v>
      </c>
      <c r="J181" s="116">
        <f t="shared" si="68"/>
        <v>20.526075862068961</v>
      </c>
      <c r="K181" s="119">
        <f t="shared" si="69"/>
        <v>7.7743973747238279e-002</v>
      </c>
      <c r="L181" s="119">
        <f t="shared" si="70"/>
        <v>6.7199910366209634</v>
      </c>
      <c r="O181" s="115">
        <f t="shared" si="87"/>
        <v>252</v>
      </c>
      <c r="P181" s="113">
        <f t="shared" si="88"/>
        <v>174</v>
      </c>
      <c r="Q181" s="113">
        <f>INDEX(地温!$D$2:$D$366,MATCH(O181,地温!$C$2:$C$366,FALSE))</f>
        <v>23.911150000000003</v>
      </c>
      <c r="R181" s="113">
        <f t="shared" si="89"/>
        <v>3571.5371999999993</v>
      </c>
      <c r="S181" s="116">
        <f t="shared" si="71"/>
        <v>20.526075862068961</v>
      </c>
      <c r="T181" s="119" t="e">
        <f t="shared" si="72"/>
        <v>#N/A</v>
      </c>
      <c r="U181" s="119">
        <f t="shared" si="73"/>
        <v>0</v>
      </c>
      <c r="X181" s="115">
        <f t="shared" si="90"/>
        <v>252</v>
      </c>
      <c r="Y181" s="113">
        <f t="shared" si="91"/>
        <v>174</v>
      </c>
      <c r="Z181" s="113">
        <f>INDEX(地温!$D$2:$D$366,MATCH(X181,地温!$C$2:$C$366,FALSE))</f>
        <v>23.911150000000003</v>
      </c>
      <c r="AA181" s="113">
        <f t="shared" si="92"/>
        <v>3571.5371999999993</v>
      </c>
      <c r="AB181" s="116">
        <f t="shared" si="74"/>
        <v>20.526075862068961</v>
      </c>
      <c r="AC181" s="119" t="e">
        <f t="shared" si="75"/>
        <v>#N/A</v>
      </c>
      <c r="AD181" s="119">
        <f t="shared" si="76"/>
        <v>0</v>
      </c>
      <c r="AG181" s="115">
        <f t="shared" si="93"/>
        <v>252</v>
      </c>
      <c r="AH181" s="113">
        <f t="shared" si="94"/>
        <v>174</v>
      </c>
      <c r="AI181" s="113">
        <f>INDEX(地温!$D$2:$D$366,MATCH(AG181,地温!$C$2:$C$366,FALSE))</f>
        <v>23.911150000000003</v>
      </c>
      <c r="AJ181" s="113">
        <f t="shared" si="95"/>
        <v>3571.5371999999993</v>
      </c>
      <c r="AK181" s="116">
        <f t="shared" si="77"/>
        <v>20.526075862068961</v>
      </c>
      <c r="AL181" s="119" t="e">
        <f t="shared" si="78"/>
        <v>#N/A</v>
      </c>
      <c r="AM181" s="119">
        <f t="shared" si="79"/>
        <v>0</v>
      </c>
      <c r="AP181" s="115">
        <f t="shared" si="96"/>
        <v>252</v>
      </c>
      <c r="AQ181" s="113">
        <f t="shared" si="97"/>
        <v>174</v>
      </c>
      <c r="AR181" s="113">
        <f>INDEX(地温!$D$2:$D$366,MATCH(AP181,地温!$C$2:$C$366,FALSE))</f>
        <v>23.911150000000003</v>
      </c>
      <c r="AS181" s="113">
        <f t="shared" si="98"/>
        <v>3571.5371999999993</v>
      </c>
      <c r="AT181" s="116">
        <f t="shared" si="80"/>
        <v>20.526075862068961</v>
      </c>
      <c r="AU181" s="119" t="e">
        <f t="shared" si="81"/>
        <v>#N/A</v>
      </c>
      <c r="AV181" s="119">
        <f t="shared" si="82"/>
        <v>0</v>
      </c>
    </row>
    <row r="182" spans="1:48">
      <c r="A182" s="115">
        <f t="shared" si="83"/>
        <v>253</v>
      </c>
      <c r="B182" s="113">
        <f t="shared" si="66"/>
        <v>175</v>
      </c>
      <c r="C182" s="119">
        <f t="shared" si="67"/>
        <v>6.7199917957070081</v>
      </c>
      <c r="F182" s="115">
        <f t="shared" si="84"/>
        <v>253</v>
      </c>
      <c r="G182" s="113">
        <f t="shared" si="85"/>
        <v>175</v>
      </c>
      <c r="H182" s="113">
        <f>INDEX(地温!$D$2:$D$366,MATCH(F182,地温!$C$2:$C$366,FALSE))</f>
        <v>24.36055</v>
      </c>
      <c r="I182" s="113">
        <f t="shared" si="86"/>
        <v>3595.8977499999992</v>
      </c>
      <c r="J182" s="116">
        <f t="shared" si="68"/>
        <v>20.547987142857139</v>
      </c>
      <c r="K182" s="119">
        <f t="shared" si="69"/>
        <v>7.7805378054839017e-002</v>
      </c>
      <c r="L182" s="119">
        <f t="shared" si="70"/>
        <v>6.7199917957070081</v>
      </c>
      <c r="O182" s="115">
        <f t="shared" si="87"/>
        <v>253</v>
      </c>
      <c r="P182" s="113">
        <f t="shared" si="88"/>
        <v>175</v>
      </c>
      <c r="Q182" s="113">
        <f>INDEX(地温!$D$2:$D$366,MATCH(O182,地温!$C$2:$C$366,FALSE))</f>
        <v>24.36055</v>
      </c>
      <c r="R182" s="113">
        <f t="shared" si="89"/>
        <v>3595.8977499999992</v>
      </c>
      <c r="S182" s="116">
        <f t="shared" si="71"/>
        <v>20.547987142857139</v>
      </c>
      <c r="T182" s="119" t="e">
        <f t="shared" si="72"/>
        <v>#N/A</v>
      </c>
      <c r="U182" s="119">
        <f t="shared" si="73"/>
        <v>0</v>
      </c>
      <c r="X182" s="115">
        <f t="shared" si="90"/>
        <v>253</v>
      </c>
      <c r="Y182" s="113">
        <f t="shared" si="91"/>
        <v>175</v>
      </c>
      <c r="Z182" s="113">
        <f>INDEX(地温!$D$2:$D$366,MATCH(X182,地温!$C$2:$C$366,FALSE))</f>
        <v>24.36055</v>
      </c>
      <c r="AA182" s="113">
        <f t="shared" si="92"/>
        <v>3595.8977499999992</v>
      </c>
      <c r="AB182" s="116">
        <f t="shared" si="74"/>
        <v>20.547987142857139</v>
      </c>
      <c r="AC182" s="119" t="e">
        <f t="shared" si="75"/>
        <v>#N/A</v>
      </c>
      <c r="AD182" s="119">
        <f t="shared" si="76"/>
        <v>0</v>
      </c>
      <c r="AG182" s="115">
        <f t="shared" si="93"/>
        <v>253</v>
      </c>
      <c r="AH182" s="113">
        <f t="shared" si="94"/>
        <v>175</v>
      </c>
      <c r="AI182" s="113">
        <f>INDEX(地温!$D$2:$D$366,MATCH(AG182,地温!$C$2:$C$366,FALSE))</f>
        <v>24.36055</v>
      </c>
      <c r="AJ182" s="113">
        <f t="shared" si="95"/>
        <v>3595.8977499999992</v>
      </c>
      <c r="AK182" s="116">
        <f t="shared" si="77"/>
        <v>20.547987142857139</v>
      </c>
      <c r="AL182" s="119" t="e">
        <f t="shared" si="78"/>
        <v>#N/A</v>
      </c>
      <c r="AM182" s="119">
        <f t="shared" si="79"/>
        <v>0</v>
      </c>
      <c r="AP182" s="115">
        <f t="shared" si="96"/>
        <v>253</v>
      </c>
      <c r="AQ182" s="113">
        <f t="shared" si="97"/>
        <v>175</v>
      </c>
      <c r="AR182" s="113">
        <f>INDEX(地温!$D$2:$D$366,MATCH(AP182,地温!$C$2:$C$366,FALSE))</f>
        <v>24.36055</v>
      </c>
      <c r="AS182" s="113">
        <f t="shared" si="98"/>
        <v>3595.8977499999992</v>
      </c>
      <c r="AT182" s="116">
        <f t="shared" si="80"/>
        <v>20.547987142857139</v>
      </c>
      <c r="AU182" s="119" t="e">
        <f t="shared" si="81"/>
        <v>#N/A</v>
      </c>
      <c r="AV182" s="119">
        <f t="shared" si="82"/>
        <v>0</v>
      </c>
    </row>
    <row r="183" spans="1:48">
      <c r="A183" s="115">
        <f t="shared" si="83"/>
        <v>254</v>
      </c>
      <c r="B183" s="113">
        <f t="shared" si="66"/>
        <v>176</v>
      </c>
      <c r="C183" s="119">
        <f t="shared" si="67"/>
        <v>6.7199924861627176</v>
      </c>
      <c r="F183" s="115">
        <f t="shared" si="84"/>
        <v>254</v>
      </c>
      <c r="G183" s="113">
        <f t="shared" si="85"/>
        <v>176</v>
      </c>
      <c r="H183" s="113">
        <f>INDEX(地温!$D$2:$D$366,MATCH(F183,地温!$C$2:$C$366,FALSE))</f>
        <v>24.151899999999998</v>
      </c>
      <c r="I183" s="113">
        <f t="shared" si="86"/>
        <v>3620.049649999999</v>
      </c>
      <c r="J183" s="116">
        <f t="shared" si="68"/>
        <v>20.568463920454541</v>
      </c>
      <c r="K183" s="119">
        <f t="shared" si="69"/>
        <v>7.7862797846106543e-002</v>
      </c>
      <c r="L183" s="119">
        <f t="shared" si="70"/>
        <v>6.7199924861627176</v>
      </c>
      <c r="O183" s="115">
        <f t="shared" si="87"/>
        <v>254</v>
      </c>
      <c r="P183" s="113">
        <f t="shared" si="88"/>
        <v>176</v>
      </c>
      <c r="Q183" s="113">
        <f>INDEX(地温!$D$2:$D$366,MATCH(O183,地温!$C$2:$C$366,FALSE))</f>
        <v>24.151899999999998</v>
      </c>
      <c r="R183" s="113">
        <f t="shared" si="89"/>
        <v>3620.049649999999</v>
      </c>
      <c r="S183" s="116">
        <f t="shared" si="71"/>
        <v>20.568463920454541</v>
      </c>
      <c r="T183" s="119" t="e">
        <f t="shared" si="72"/>
        <v>#N/A</v>
      </c>
      <c r="U183" s="119">
        <f t="shared" si="73"/>
        <v>0</v>
      </c>
      <c r="X183" s="115">
        <f t="shared" si="90"/>
        <v>254</v>
      </c>
      <c r="Y183" s="113">
        <f t="shared" si="91"/>
        <v>176</v>
      </c>
      <c r="Z183" s="113">
        <f>INDEX(地温!$D$2:$D$366,MATCH(X183,地温!$C$2:$C$366,FALSE))</f>
        <v>24.151899999999998</v>
      </c>
      <c r="AA183" s="113">
        <f t="shared" si="92"/>
        <v>3620.049649999999</v>
      </c>
      <c r="AB183" s="116">
        <f t="shared" si="74"/>
        <v>20.568463920454541</v>
      </c>
      <c r="AC183" s="119" t="e">
        <f t="shared" si="75"/>
        <v>#N/A</v>
      </c>
      <c r="AD183" s="119">
        <f t="shared" si="76"/>
        <v>0</v>
      </c>
      <c r="AG183" s="115">
        <f t="shared" si="93"/>
        <v>254</v>
      </c>
      <c r="AH183" s="113">
        <f t="shared" si="94"/>
        <v>176</v>
      </c>
      <c r="AI183" s="113">
        <f>INDEX(地温!$D$2:$D$366,MATCH(AG183,地温!$C$2:$C$366,FALSE))</f>
        <v>24.151899999999998</v>
      </c>
      <c r="AJ183" s="113">
        <f t="shared" si="95"/>
        <v>3620.049649999999</v>
      </c>
      <c r="AK183" s="116">
        <f t="shared" si="77"/>
        <v>20.568463920454541</v>
      </c>
      <c r="AL183" s="119" t="e">
        <f t="shared" si="78"/>
        <v>#N/A</v>
      </c>
      <c r="AM183" s="119">
        <f t="shared" si="79"/>
        <v>0</v>
      </c>
      <c r="AP183" s="115">
        <f t="shared" si="96"/>
        <v>254</v>
      </c>
      <c r="AQ183" s="113">
        <f t="shared" si="97"/>
        <v>176</v>
      </c>
      <c r="AR183" s="113">
        <f>INDEX(地温!$D$2:$D$366,MATCH(AP183,地温!$C$2:$C$366,FALSE))</f>
        <v>24.151899999999998</v>
      </c>
      <c r="AS183" s="113">
        <f t="shared" si="98"/>
        <v>3620.049649999999</v>
      </c>
      <c r="AT183" s="116">
        <f t="shared" si="80"/>
        <v>20.568463920454541</v>
      </c>
      <c r="AU183" s="119" t="e">
        <f t="shared" si="81"/>
        <v>#N/A</v>
      </c>
      <c r="AV183" s="119">
        <f t="shared" si="82"/>
        <v>0</v>
      </c>
    </row>
    <row r="184" spans="1:48">
      <c r="A184" s="115">
        <f t="shared" si="83"/>
        <v>255</v>
      </c>
      <c r="B184" s="113">
        <f t="shared" si="66"/>
        <v>177</v>
      </c>
      <c r="C184" s="119">
        <f t="shared" si="67"/>
        <v>6.7199931120396998</v>
      </c>
      <c r="F184" s="115">
        <f t="shared" si="84"/>
        <v>255</v>
      </c>
      <c r="G184" s="113">
        <f t="shared" si="85"/>
        <v>177</v>
      </c>
      <c r="H184" s="113">
        <f>INDEX(地温!$D$2:$D$366,MATCH(F184,地温!$C$2:$C$366,FALSE))</f>
        <v>23.81485</v>
      </c>
      <c r="I184" s="113">
        <f t="shared" si="86"/>
        <v>3643.8644999999992</v>
      </c>
      <c r="J184" s="116">
        <f t="shared" si="68"/>
        <v>20.586805084745759</v>
      </c>
      <c r="K184" s="119">
        <f t="shared" si="69"/>
        <v>7.7914258242917936e-002</v>
      </c>
      <c r="L184" s="119">
        <f t="shared" si="70"/>
        <v>6.7199931120396998</v>
      </c>
      <c r="O184" s="115">
        <f t="shared" si="87"/>
        <v>255</v>
      </c>
      <c r="P184" s="113">
        <f t="shared" si="88"/>
        <v>177</v>
      </c>
      <c r="Q184" s="113">
        <f>INDEX(地温!$D$2:$D$366,MATCH(O184,地温!$C$2:$C$366,FALSE))</f>
        <v>23.81485</v>
      </c>
      <c r="R184" s="113">
        <f t="shared" si="89"/>
        <v>3643.8644999999992</v>
      </c>
      <c r="S184" s="116">
        <f t="shared" si="71"/>
        <v>20.586805084745759</v>
      </c>
      <c r="T184" s="119" t="e">
        <f t="shared" si="72"/>
        <v>#N/A</v>
      </c>
      <c r="U184" s="119">
        <f t="shared" si="73"/>
        <v>0</v>
      </c>
      <c r="X184" s="115">
        <f t="shared" si="90"/>
        <v>255</v>
      </c>
      <c r="Y184" s="113">
        <f t="shared" si="91"/>
        <v>177</v>
      </c>
      <c r="Z184" s="113">
        <f>INDEX(地温!$D$2:$D$366,MATCH(X184,地温!$C$2:$C$366,FALSE))</f>
        <v>23.81485</v>
      </c>
      <c r="AA184" s="113">
        <f t="shared" si="92"/>
        <v>3643.8644999999992</v>
      </c>
      <c r="AB184" s="116">
        <f t="shared" si="74"/>
        <v>20.586805084745759</v>
      </c>
      <c r="AC184" s="119" t="e">
        <f t="shared" si="75"/>
        <v>#N/A</v>
      </c>
      <c r="AD184" s="119">
        <f t="shared" si="76"/>
        <v>0</v>
      </c>
      <c r="AG184" s="115">
        <f t="shared" si="93"/>
        <v>255</v>
      </c>
      <c r="AH184" s="113">
        <f t="shared" si="94"/>
        <v>177</v>
      </c>
      <c r="AI184" s="113">
        <f>INDEX(地温!$D$2:$D$366,MATCH(AG184,地温!$C$2:$C$366,FALSE))</f>
        <v>23.81485</v>
      </c>
      <c r="AJ184" s="113">
        <f t="shared" si="95"/>
        <v>3643.8644999999992</v>
      </c>
      <c r="AK184" s="116">
        <f t="shared" si="77"/>
        <v>20.586805084745759</v>
      </c>
      <c r="AL184" s="119" t="e">
        <f t="shared" si="78"/>
        <v>#N/A</v>
      </c>
      <c r="AM184" s="119">
        <f t="shared" si="79"/>
        <v>0</v>
      </c>
      <c r="AP184" s="115">
        <f t="shared" si="96"/>
        <v>255</v>
      </c>
      <c r="AQ184" s="113">
        <f t="shared" si="97"/>
        <v>177</v>
      </c>
      <c r="AR184" s="113">
        <f>INDEX(地温!$D$2:$D$366,MATCH(AP184,地温!$C$2:$C$366,FALSE))</f>
        <v>23.81485</v>
      </c>
      <c r="AS184" s="113">
        <f t="shared" si="98"/>
        <v>3643.8644999999992</v>
      </c>
      <c r="AT184" s="116">
        <f t="shared" si="80"/>
        <v>20.586805084745759</v>
      </c>
      <c r="AU184" s="119" t="e">
        <f t="shared" si="81"/>
        <v>#N/A</v>
      </c>
      <c r="AV184" s="119">
        <f t="shared" si="82"/>
        <v>0</v>
      </c>
    </row>
    <row r="185" spans="1:48">
      <c r="A185" s="115">
        <f t="shared" si="83"/>
        <v>256</v>
      </c>
      <c r="B185" s="113">
        <f t="shared" si="66"/>
        <v>178</v>
      </c>
      <c r="C185" s="119">
        <f t="shared" si="67"/>
        <v>6.7199936892276764</v>
      </c>
      <c r="F185" s="115">
        <f t="shared" si="84"/>
        <v>256</v>
      </c>
      <c r="G185" s="113">
        <f t="shared" si="85"/>
        <v>178</v>
      </c>
      <c r="H185" s="113">
        <f>INDEX(地温!$D$2:$D$366,MATCH(F185,地温!$C$2:$C$366,FALSE))</f>
        <v>24.007449999999999</v>
      </c>
      <c r="I185" s="113">
        <f t="shared" si="86"/>
        <v>3667.8719499999993</v>
      </c>
      <c r="J185" s="116">
        <f t="shared" si="68"/>
        <v>20.606022191011231</v>
      </c>
      <c r="K185" s="119">
        <f t="shared" si="69"/>
        <v>7.796820588048417e-002</v>
      </c>
      <c r="L185" s="119">
        <f t="shared" si="70"/>
        <v>6.7199936892276764</v>
      </c>
      <c r="O185" s="115">
        <f t="shared" si="87"/>
        <v>256</v>
      </c>
      <c r="P185" s="113">
        <f t="shared" si="88"/>
        <v>178</v>
      </c>
      <c r="Q185" s="113">
        <f>INDEX(地温!$D$2:$D$366,MATCH(O185,地温!$C$2:$C$366,FALSE))</f>
        <v>24.007449999999999</v>
      </c>
      <c r="R185" s="113">
        <f t="shared" si="89"/>
        <v>3667.8719499999993</v>
      </c>
      <c r="S185" s="116">
        <f t="shared" si="71"/>
        <v>20.606022191011231</v>
      </c>
      <c r="T185" s="119" t="e">
        <f t="shared" si="72"/>
        <v>#N/A</v>
      </c>
      <c r="U185" s="119">
        <f t="shared" si="73"/>
        <v>0</v>
      </c>
      <c r="X185" s="115">
        <f t="shared" si="90"/>
        <v>256</v>
      </c>
      <c r="Y185" s="113">
        <f t="shared" si="91"/>
        <v>178</v>
      </c>
      <c r="Z185" s="113">
        <f>INDEX(地温!$D$2:$D$366,MATCH(X185,地温!$C$2:$C$366,FALSE))</f>
        <v>24.007449999999999</v>
      </c>
      <c r="AA185" s="113">
        <f t="shared" si="92"/>
        <v>3667.8719499999993</v>
      </c>
      <c r="AB185" s="116">
        <f t="shared" si="74"/>
        <v>20.606022191011231</v>
      </c>
      <c r="AC185" s="119" t="e">
        <f t="shared" si="75"/>
        <v>#N/A</v>
      </c>
      <c r="AD185" s="119">
        <f t="shared" si="76"/>
        <v>0</v>
      </c>
      <c r="AG185" s="115">
        <f t="shared" si="93"/>
        <v>256</v>
      </c>
      <c r="AH185" s="113">
        <f t="shared" si="94"/>
        <v>178</v>
      </c>
      <c r="AI185" s="113">
        <f>INDEX(地温!$D$2:$D$366,MATCH(AG185,地温!$C$2:$C$366,FALSE))</f>
        <v>24.007449999999999</v>
      </c>
      <c r="AJ185" s="113">
        <f t="shared" si="95"/>
        <v>3667.8719499999993</v>
      </c>
      <c r="AK185" s="116">
        <f t="shared" si="77"/>
        <v>20.606022191011231</v>
      </c>
      <c r="AL185" s="119" t="e">
        <f t="shared" si="78"/>
        <v>#N/A</v>
      </c>
      <c r="AM185" s="119">
        <f t="shared" si="79"/>
        <v>0</v>
      </c>
      <c r="AP185" s="115">
        <f t="shared" si="96"/>
        <v>256</v>
      </c>
      <c r="AQ185" s="113">
        <f t="shared" si="97"/>
        <v>178</v>
      </c>
      <c r="AR185" s="113">
        <f>INDEX(地温!$D$2:$D$366,MATCH(AP185,地温!$C$2:$C$366,FALSE))</f>
        <v>24.007449999999999</v>
      </c>
      <c r="AS185" s="113">
        <f t="shared" si="98"/>
        <v>3667.8719499999993</v>
      </c>
      <c r="AT185" s="116">
        <f t="shared" si="80"/>
        <v>20.606022191011231</v>
      </c>
      <c r="AU185" s="119" t="e">
        <f t="shared" si="81"/>
        <v>#N/A</v>
      </c>
      <c r="AV185" s="119">
        <f t="shared" si="82"/>
        <v>0</v>
      </c>
    </row>
    <row r="186" spans="1:48">
      <c r="A186" s="115">
        <f t="shared" si="83"/>
        <v>257</v>
      </c>
      <c r="B186" s="113">
        <f t="shared" si="66"/>
        <v>179</v>
      </c>
      <c r="C186" s="119">
        <f t="shared" si="67"/>
        <v>6.7199942180800569</v>
      </c>
      <c r="F186" s="115">
        <f t="shared" si="84"/>
        <v>257</v>
      </c>
      <c r="G186" s="113">
        <f t="shared" si="85"/>
        <v>179</v>
      </c>
      <c r="H186" s="113">
        <f>INDEX(地温!$D$2:$D$366,MATCH(F186,地温!$C$2:$C$366,FALSE))</f>
        <v>24.007449999999999</v>
      </c>
      <c r="I186" s="113">
        <f t="shared" si="86"/>
        <v>3691.8793999999994</v>
      </c>
      <c r="J186" s="116">
        <f t="shared" si="68"/>
        <v>20.625024581005583</v>
      </c>
      <c r="K186" s="119">
        <f t="shared" si="69"/>
        <v>7.8021580529808537e-002</v>
      </c>
      <c r="L186" s="119">
        <f t="shared" si="70"/>
        <v>6.7199942180800569</v>
      </c>
      <c r="O186" s="115">
        <f t="shared" si="87"/>
        <v>257</v>
      </c>
      <c r="P186" s="113">
        <f t="shared" si="88"/>
        <v>179</v>
      </c>
      <c r="Q186" s="113">
        <f>INDEX(地温!$D$2:$D$366,MATCH(O186,地温!$C$2:$C$366,FALSE))</f>
        <v>24.007449999999999</v>
      </c>
      <c r="R186" s="113">
        <f t="shared" si="89"/>
        <v>3691.8793999999994</v>
      </c>
      <c r="S186" s="116">
        <f t="shared" si="71"/>
        <v>20.625024581005583</v>
      </c>
      <c r="T186" s="119" t="e">
        <f t="shared" si="72"/>
        <v>#N/A</v>
      </c>
      <c r="U186" s="119">
        <f t="shared" si="73"/>
        <v>0</v>
      </c>
      <c r="X186" s="115">
        <f t="shared" si="90"/>
        <v>257</v>
      </c>
      <c r="Y186" s="113">
        <f t="shared" si="91"/>
        <v>179</v>
      </c>
      <c r="Z186" s="113">
        <f>INDEX(地温!$D$2:$D$366,MATCH(X186,地温!$C$2:$C$366,FALSE))</f>
        <v>24.007449999999999</v>
      </c>
      <c r="AA186" s="113">
        <f t="shared" si="92"/>
        <v>3691.8793999999994</v>
      </c>
      <c r="AB186" s="116">
        <f t="shared" si="74"/>
        <v>20.625024581005583</v>
      </c>
      <c r="AC186" s="119" t="e">
        <f t="shared" si="75"/>
        <v>#N/A</v>
      </c>
      <c r="AD186" s="119">
        <f t="shared" si="76"/>
        <v>0</v>
      </c>
      <c r="AG186" s="115">
        <f t="shared" si="93"/>
        <v>257</v>
      </c>
      <c r="AH186" s="113">
        <f t="shared" si="94"/>
        <v>179</v>
      </c>
      <c r="AI186" s="113">
        <f>INDEX(地温!$D$2:$D$366,MATCH(AG186,地温!$C$2:$C$366,FALSE))</f>
        <v>24.007449999999999</v>
      </c>
      <c r="AJ186" s="113">
        <f t="shared" si="95"/>
        <v>3691.8793999999994</v>
      </c>
      <c r="AK186" s="116">
        <f t="shared" si="77"/>
        <v>20.625024581005583</v>
      </c>
      <c r="AL186" s="119" t="e">
        <f t="shared" si="78"/>
        <v>#N/A</v>
      </c>
      <c r="AM186" s="119">
        <f t="shared" si="79"/>
        <v>0</v>
      </c>
      <c r="AP186" s="115">
        <f t="shared" si="96"/>
        <v>257</v>
      </c>
      <c r="AQ186" s="113">
        <f t="shared" si="97"/>
        <v>179</v>
      </c>
      <c r="AR186" s="113">
        <f>INDEX(地温!$D$2:$D$366,MATCH(AP186,地温!$C$2:$C$366,FALSE))</f>
        <v>24.007449999999999</v>
      </c>
      <c r="AS186" s="113">
        <f t="shared" si="98"/>
        <v>3691.8793999999994</v>
      </c>
      <c r="AT186" s="116">
        <f t="shared" si="80"/>
        <v>20.625024581005583</v>
      </c>
      <c r="AU186" s="119" t="e">
        <f t="shared" si="81"/>
        <v>#N/A</v>
      </c>
      <c r="AV186" s="119">
        <f t="shared" si="82"/>
        <v>0</v>
      </c>
    </row>
    <row r="187" spans="1:48">
      <c r="A187" s="115">
        <f t="shared" si="83"/>
        <v>258</v>
      </c>
      <c r="B187" s="113">
        <f t="shared" si="66"/>
        <v>180</v>
      </c>
      <c r="C187" s="119">
        <f t="shared" si="67"/>
        <v>6.7199946995335589</v>
      </c>
      <c r="F187" s="115">
        <f t="shared" si="84"/>
        <v>258</v>
      </c>
      <c r="G187" s="113">
        <f t="shared" si="85"/>
        <v>180</v>
      </c>
      <c r="H187" s="113">
        <f>INDEX(地温!$D$2:$D$366,MATCH(F187,地温!$C$2:$C$366,FALSE))</f>
        <v>23.7988</v>
      </c>
      <c r="I187" s="113">
        <f t="shared" si="86"/>
        <v>3715.6781999999994</v>
      </c>
      <c r="J187" s="116">
        <f t="shared" si="68"/>
        <v>20.642656666666664</v>
      </c>
      <c r="K187" s="119">
        <f t="shared" si="69"/>
        <v>7.8071132711218474e-002</v>
      </c>
      <c r="L187" s="119">
        <f t="shared" si="70"/>
        <v>6.7199946995335589</v>
      </c>
      <c r="O187" s="115">
        <f t="shared" si="87"/>
        <v>258</v>
      </c>
      <c r="P187" s="113">
        <f t="shared" si="88"/>
        <v>180</v>
      </c>
      <c r="Q187" s="113">
        <f>INDEX(地温!$D$2:$D$366,MATCH(O187,地温!$C$2:$C$366,FALSE))</f>
        <v>23.7988</v>
      </c>
      <c r="R187" s="113">
        <f t="shared" si="89"/>
        <v>3715.6781999999994</v>
      </c>
      <c r="S187" s="116">
        <f t="shared" si="71"/>
        <v>20.642656666666664</v>
      </c>
      <c r="T187" s="119" t="e">
        <f t="shared" si="72"/>
        <v>#N/A</v>
      </c>
      <c r="U187" s="119">
        <f t="shared" si="73"/>
        <v>0</v>
      </c>
      <c r="X187" s="115">
        <f t="shared" si="90"/>
        <v>258</v>
      </c>
      <c r="Y187" s="113">
        <f t="shared" si="91"/>
        <v>180</v>
      </c>
      <c r="Z187" s="113">
        <f>INDEX(地温!$D$2:$D$366,MATCH(X187,地温!$C$2:$C$366,FALSE))</f>
        <v>23.7988</v>
      </c>
      <c r="AA187" s="113">
        <f t="shared" si="92"/>
        <v>3715.6781999999994</v>
      </c>
      <c r="AB187" s="116">
        <f t="shared" si="74"/>
        <v>20.642656666666664</v>
      </c>
      <c r="AC187" s="119" t="e">
        <f t="shared" si="75"/>
        <v>#N/A</v>
      </c>
      <c r="AD187" s="119">
        <f t="shared" si="76"/>
        <v>0</v>
      </c>
      <c r="AG187" s="115">
        <f t="shared" si="93"/>
        <v>258</v>
      </c>
      <c r="AH187" s="113">
        <f t="shared" si="94"/>
        <v>180</v>
      </c>
      <c r="AI187" s="113">
        <f>INDEX(地温!$D$2:$D$366,MATCH(AG187,地温!$C$2:$C$366,FALSE))</f>
        <v>23.7988</v>
      </c>
      <c r="AJ187" s="113">
        <f t="shared" si="95"/>
        <v>3715.6781999999994</v>
      </c>
      <c r="AK187" s="116">
        <f t="shared" si="77"/>
        <v>20.642656666666664</v>
      </c>
      <c r="AL187" s="119" t="e">
        <f t="shared" si="78"/>
        <v>#N/A</v>
      </c>
      <c r="AM187" s="119">
        <f t="shared" si="79"/>
        <v>0</v>
      </c>
      <c r="AP187" s="115">
        <f t="shared" si="96"/>
        <v>258</v>
      </c>
      <c r="AQ187" s="113">
        <f t="shared" si="97"/>
        <v>180</v>
      </c>
      <c r="AR187" s="113">
        <f>INDEX(地温!$D$2:$D$366,MATCH(AP187,地温!$C$2:$C$366,FALSE))</f>
        <v>23.7988</v>
      </c>
      <c r="AS187" s="113">
        <f t="shared" si="98"/>
        <v>3715.6781999999994</v>
      </c>
      <c r="AT187" s="116">
        <f t="shared" si="80"/>
        <v>20.642656666666664</v>
      </c>
      <c r="AU187" s="119" t="e">
        <f t="shared" si="81"/>
        <v>#N/A</v>
      </c>
      <c r="AV187" s="119">
        <f t="shared" si="82"/>
        <v>0</v>
      </c>
    </row>
    <row r="188" spans="1:48">
      <c r="A188" s="115">
        <f t="shared" si="83"/>
        <v>259</v>
      </c>
      <c r="B188" s="113">
        <f t="shared" si="66"/>
        <v>181</v>
      </c>
      <c r="C188" s="119">
        <f t="shared" si="67"/>
        <v>6.7199951437697303</v>
      </c>
      <c r="F188" s="115">
        <f t="shared" si="84"/>
        <v>259</v>
      </c>
      <c r="G188" s="113">
        <f t="shared" si="85"/>
        <v>181</v>
      </c>
      <c r="H188" s="113">
        <f>INDEX(地温!$D$2:$D$366,MATCH(F188,地温!$C$2:$C$366,FALSE))</f>
        <v>24.007450000000002</v>
      </c>
      <c r="I188" s="113">
        <f t="shared" si="86"/>
        <v>3739.6856499999994</v>
      </c>
      <c r="J188" s="116">
        <f t="shared" si="68"/>
        <v>20.661246685082869</v>
      </c>
      <c r="K188" s="119">
        <f t="shared" si="69"/>
        <v>7.8123404642790481e-002</v>
      </c>
      <c r="L188" s="119">
        <f t="shared" si="70"/>
        <v>6.7199951437697303</v>
      </c>
      <c r="O188" s="115">
        <f t="shared" si="87"/>
        <v>259</v>
      </c>
      <c r="P188" s="113">
        <f t="shared" si="88"/>
        <v>181</v>
      </c>
      <c r="Q188" s="113">
        <f>INDEX(地温!$D$2:$D$366,MATCH(O188,地温!$C$2:$C$366,FALSE))</f>
        <v>24.007450000000002</v>
      </c>
      <c r="R188" s="113">
        <f t="shared" si="89"/>
        <v>3739.6856499999994</v>
      </c>
      <c r="S188" s="116">
        <f t="shared" si="71"/>
        <v>20.661246685082869</v>
      </c>
      <c r="T188" s="119" t="e">
        <f t="shared" si="72"/>
        <v>#N/A</v>
      </c>
      <c r="U188" s="119">
        <f t="shared" si="73"/>
        <v>0</v>
      </c>
      <c r="X188" s="115">
        <f t="shared" si="90"/>
        <v>259</v>
      </c>
      <c r="Y188" s="113">
        <f t="shared" si="91"/>
        <v>181</v>
      </c>
      <c r="Z188" s="113">
        <f>INDEX(地温!$D$2:$D$366,MATCH(X188,地温!$C$2:$C$366,FALSE))</f>
        <v>24.007450000000002</v>
      </c>
      <c r="AA188" s="113">
        <f t="shared" si="92"/>
        <v>3739.6856499999994</v>
      </c>
      <c r="AB188" s="116">
        <f t="shared" si="74"/>
        <v>20.661246685082869</v>
      </c>
      <c r="AC188" s="119" t="e">
        <f t="shared" si="75"/>
        <v>#N/A</v>
      </c>
      <c r="AD188" s="119">
        <f t="shared" si="76"/>
        <v>0</v>
      </c>
      <c r="AG188" s="115">
        <f t="shared" si="93"/>
        <v>259</v>
      </c>
      <c r="AH188" s="113">
        <f t="shared" si="94"/>
        <v>181</v>
      </c>
      <c r="AI188" s="113">
        <f>INDEX(地温!$D$2:$D$366,MATCH(AG188,地温!$C$2:$C$366,FALSE))</f>
        <v>24.007450000000002</v>
      </c>
      <c r="AJ188" s="113">
        <f t="shared" si="95"/>
        <v>3739.6856499999994</v>
      </c>
      <c r="AK188" s="116">
        <f t="shared" si="77"/>
        <v>20.661246685082869</v>
      </c>
      <c r="AL188" s="119" t="e">
        <f t="shared" si="78"/>
        <v>#N/A</v>
      </c>
      <c r="AM188" s="119">
        <f t="shared" si="79"/>
        <v>0</v>
      </c>
      <c r="AP188" s="115">
        <f t="shared" si="96"/>
        <v>259</v>
      </c>
      <c r="AQ188" s="113">
        <f t="shared" si="97"/>
        <v>181</v>
      </c>
      <c r="AR188" s="113">
        <f>INDEX(地温!$D$2:$D$366,MATCH(AP188,地温!$C$2:$C$366,FALSE))</f>
        <v>24.007450000000002</v>
      </c>
      <c r="AS188" s="113">
        <f t="shared" si="98"/>
        <v>3739.6856499999994</v>
      </c>
      <c r="AT188" s="116">
        <f t="shared" si="80"/>
        <v>20.661246685082869</v>
      </c>
      <c r="AU188" s="119" t="e">
        <f t="shared" si="81"/>
        <v>#N/A</v>
      </c>
      <c r="AV188" s="119">
        <f t="shared" si="82"/>
        <v>0</v>
      </c>
    </row>
    <row r="189" spans="1:48">
      <c r="A189" s="115">
        <f t="shared" si="83"/>
        <v>260</v>
      </c>
      <c r="B189" s="113">
        <f t="shared" si="66"/>
        <v>182</v>
      </c>
      <c r="C189" s="119">
        <f t="shared" si="67"/>
        <v>6.7199955497918475</v>
      </c>
      <c r="F189" s="115">
        <f t="shared" si="84"/>
        <v>260</v>
      </c>
      <c r="G189" s="113">
        <f t="shared" si="85"/>
        <v>182</v>
      </c>
      <c r="H189" s="113">
        <f>INDEX(地温!$D$2:$D$366,MATCH(F189,地温!$C$2:$C$366,FALSE))</f>
        <v>23.927200000000003</v>
      </c>
      <c r="I189" s="113">
        <f t="shared" si="86"/>
        <v>3763.6128499999995</v>
      </c>
      <c r="J189" s="116">
        <f t="shared" si="68"/>
        <v>20.67919148351648</v>
      </c>
      <c r="K189" s="119">
        <f t="shared" si="69"/>
        <v>7.8173889240578526e-002</v>
      </c>
      <c r="L189" s="119">
        <f t="shared" si="70"/>
        <v>6.7199955497918475</v>
      </c>
      <c r="O189" s="115">
        <f t="shared" si="87"/>
        <v>260</v>
      </c>
      <c r="P189" s="113">
        <f t="shared" si="88"/>
        <v>182</v>
      </c>
      <c r="Q189" s="113">
        <f>INDEX(地温!$D$2:$D$366,MATCH(O189,地温!$C$2:$C$366,FALSE))</f>
        <v>23.927200000000003</v>
      </c>
      <c r="R189" s="113">
        <f t="shared" si="89"/>
        <v>3763.6128499999995</v>
      </c>
      <c r="S189" s="116">
        <f t="shared" si="71"/>
        <v>20.67919148351648</v>
      </c>
      <c r="T189" s="119" t="e">
        <f t="shared" si="72"/>
        <v>#N/A</v>
      </c>
      <c r="U189" s="119">
        <f t="shared" si="73"/>
        <v>0</v>
      </c>
      <c r="X189" s="115">
        <f t="shared" si="90"/>
        <v>260</v>
      </c>
      <c r="Y189" s="113">
        <f t="shared" si="91"/>
        <v>182</v>
      </c>
      <c r="Z189" s="113">
        <f>INDEX(地温!$D$2:$D$366,MATCH(X189,地温!$C$2:$C$366,FALSE))</f>
        <v>23.927200000000003</v>
      </c>
      <c r="AA189" s="113">
        <f t="shared" si="92"/>
        <v>3763.6128499999995</v>
      </c>
      <c r="AB189" s="116">
        <f t="shared" si="74"/>
        <v>20.67919148351648</v>
      </c>
      <c r="AC189" s="119" t="e">
        <f t="shared" si="75"/>
        <v>#N/A</v>
      </c>
      <c r="AD189" s="119">
        <f t="shared" si="76"/>
        <v>0</v>
      </c>
      <c r="AG189" s="115">
        <f t="shared" si="93"/>
        <v>260</v>
      </c>
      <c r="AH189" s="113">
        <f t="shared" si="94"/>
        <v>182</v>
      </c>
      <c r="AI189" s="113">
        <f>INDEX(地温!$D$2:$D$366,MATCH(AG189,地温!$C$2:$C$366,FALSE))</f>
        <v>23.927200000000003</v>
      </c>
      <c r="AJ189" s="113">
        <f t="shared" si="95"/>
        <v>3763.6128499999995</v>
      </c>
      <c r="AK189" s="116">
        <f t="shared" si="77"/>
        <v>20.67919148351648</v>
      </c>
      <c r="AL189" s="119" t="e">
        <f t="shared" si="78"/>
        <v>#N/A</v>
      </c>
      <c r="AM189" s="119">
        <f t="shared" si="79"/>
        <v>0</v>
      </c>
      <c r="AP189" s="115">
        <f t="shared" si="96"/>
        <v>260</v>
      </c>
      <c r="AQ189" s="113">
        <f t="shared" si="97"/>
        <v>182</v>
      </c>
      <c r="AR189" s="113">
        <f>INDEX(地温!$D$2:$D$366,MATCH(AP189,地温!$C$2:$C$366,FALSE))</f>
        <v>23.927200000000003</v>
      </c>
      <c r="AS189" s="113">
        <f t="shared" si="98"/>
        <v>3763.6128499999995</v>
      </c>
      <c r="AT189" s="116">
        <f t="shared" si="80"/>
        <v>20.67919148351648</v>
      </c>
      <c r="AU189" s="119" t="e">
        <f t="shared" si="81"/>
        <v>#N/A</v>
      </c>
      <c r="AV189" s="119">
        <f t="shared" si="82"/>
        <v>0</v>
      </c>
    </row>
    <row r="190" spans="1:48">
      <c r="A190" s="115">
        <f t="shared" si="83"/>
        <v>261</v>
      </c>
      <c r="B190" s="113">
        <f t="shared" si="66"/>
        <v>183</v>
      </c>
      <c r="C190" s="119">
        <f t="shared" si="67"/>
        <v>6.719995926307095</v>
      </c>
      <c r="F190" s="115">
        <f t="shared" si="84"/>
        <v>261</v>
      </c>
      <c r="G190" s="113">
        <f t="shared" si="85"/>
        <v>183</v>
      </c>
      <c r="H190" s="113">
        <f>INDEX(地温!$D$2:$D$366,MATCH(F190,地温!$C$2:$C$366,FALSE))</f>
        <v>24.3124</v>
      </c>
      <c r="I190" s="113">
        <f t="shared" si="86"/>
        <v>3787.9252499999993</v>
      </c>
      <c r="J190" s="116">
        <f t="shared" si="68"/>
        <v>20.69904508196721</v>
      </c>
      <c r="K190" s="119">
        <f t="shared" si="69"/>
        <v>7.822977473716114e-002</v>
      </c>
      <c r="L190" s="119">
        <f t="shared" si="70"/>
        <v>6.719995926307095</v>
      </c>
      <c r="O190" s="115">
        <f t="shared" si="87"/>
        <v>261</v>
      </c>
      <c r="P190" s="113">
        <f t="shared" si="88"/>
        <v>183</v>
      </c>
      <c r="Q190" s="113">
        <f>INDEX(地温!$D$2:$D$366,MATCH(O190,地温!$C$2:$C$366,FALSE))</f>
        <v>24.3124</v>
      </c>
      <c r="R190" s="113">
        <f t="shared" si="89"/>
        <v>3787.9252499999993</v>
      </c>
      <c r="S190" s="116">
        <f t="shared" si="71"/>
        <v>20.69904508196721</v>
      </c>
      <c r="T190" s="119" t="e">
        <f t="shared" si="72"/>
        <v>#N/A</v>
      </c>
      <c r="U190" s="119">
        <f t="shared" si="73"/>
        <v>0</v>
      </c>
      <c r="X190" s="115">
        <f t="shared" si="90"/>
        <v>261</v>
      </c>
      <c r="Y190" s="113">
        <f t="shared" si="91"/>
        <v>183</v>
      </c>
      <c r="Z190" s="113">
        <f>INDEX(地温!$D$2:$D$366,MATCH(X190,地温!$C$2:$C$366,FALSE))</f>
        <v>24.3124</v>
      </c>
      <c r="AA190" s="113">
        <f t="shared" si="92"/>
        <v>3787.9252499999993</v>
      </c>
      <c r="AB190" s="116">
        <f t="shared" si="74"/>
        <v>20.69904508196721</v>
      </c>
      <c r="AC190" s="119" t="e">
        <f t="shared" si="75"/>
        <v>#N/A</v>
      </c>
      <c r="AD190" s="119">
        <f t="shared" si="76"/>
        <v>0</v>
      </c>
      <c r="AG190" s="115">
        <f t="shared" si="93"/>
        <v>261</v>
      </c>
      <c r="AH190" s="113">
        <f t="shared" si="94"/>
        <v>183</v>
      </c>
      <c r="AI190" s="113">
        <f>INDEX(地温!$D$2:$D$366,MATCH(AG190,地温!$C$2:$C$366,FALSE))</f>
        <v>24.3124</v>
      </c>
      <c r="AJ190" s="113">
        <f t="shared" si="95"/>
        <v>3787.9252499999993</v>
      </c>
      <c r="AK190" s="116">
        <f t="shared" si="77"/>
        <v>20.69904508196721</v>
      </c>
      <c r="AL190" s="119" t="e">
        <f t="shared" si="78"/>
        <v>#N/A</v>
      </c>
      <c r="AM190" s="119">
        <f t="shared" si="79"/>
        <v>0</v>
      </c>
      <c r="AP190" s="115">
        <f t="shared" si="96"/>
        <v>261</v>
      </c>
      <c r="AQ190" s="113">
        <f t="shared" si="97"/>
        <v>183</v>
      </c>
      <c r="AR190" s="113">
        <f>INDEX(地温!$D$2:$D$366,MATCH(AP190,地温!$C$2:$C$366,FALSE))</f>
        <v>24.3124</v>
      </c>
      <c r="AS190" s="113">
        <f t="shared" si="98"/>
        <v>3787.9252499999993</v>
      </c>
      <c r="AT190" s="116">
        <f t="shared" si="80"/>
        <v>20.69904508196721</v>
      </c>
      <c r="AU190" s="119" t="e">
        <f t="shared" si="81"/>
        <v>#N/A</v>
      </c>
      <c r="AV190" s="119">
        <f t="shared" si="82"/>
        <v>0</v>
      </c>
    </row>
    <row r="191" spans="1:48">
      <c r="A191" s="115">
        <f t="shared" si="83"/>
        <v>262</v>
      </c>
      <c r="B191" s="113">
        <f t="shared" si="66"/>
        <v>184</v>
      </c>
      <c r="C191" s="119">
        <f t="shared" si="67"/>
        <v>6.7199962677836398</v>
      </c>
      <c r="F191" s="115">
        <f t="shared" si="84"/>
        <v>262</v>
      </c>
      <c r="G191" s="113">
        <f t="shared" si="85"/>
        <v>184</v>
      </c>
      <c r="H191" s="113">
        <f>INDEX(地温!$D$2:$D$366,MATCH(F191,地温!$C$2:$C$366,FALSE))</f>
        <v>24.007449999999999</v>
      </c>
      <c r="I191" s="113">
        <f t="shared" si="86"/>
        <v>3811.9326999999994</v>
      </c>
      <c r="J191" s="116">
        <f t="shared" si="68"/>
        <v>20.717025543478258</v>
      </c>
      <c r="K191" s="119">
        <f t="shared" si="69"/>
        <v>7.8280415526862906e-002</v>
      </c>
      <c r="L191" s="119">
        <f t="shared" si="70"/>
        <v>6.7199962677836398</v>
      </c>
      <c r="O191" s="115">
        <f t="shared" si="87"/>
        <v>262</v>
      </c>
      <c r="P191" s="113">
        <f t="shared" si="88"/>
        <v>184</v>
      </c>
      <c r="Q191" s="113">
        <f>INDEX(地温!$D$2:$D$366,MATCH(O191,地温!$C$2:$C$366,FALSE))</f>
        <v>24.007449999999999</v>
      </c>
      <c r="R191" s="113">
        <f t="shared" si="89"/>
        <v>3811.9326999999994</v>
      </c>
      <c r="S191" s="116">
        <f t="shared" si="71"/>
        <v>20.717025543478258</v>
      </c>
      <c r="T191" s="119" t="e">
        <f t="shared" si="72"/>
        <v>#N/A</v>
      </c>
      <c r="U191" s="119">
        <f t="shared" si="73"/>
        <v>0</v>
      </c>
      <c r="X191" s="115">
        <f t="shared" si="90"/>
        <v>262</v>
      </c>
      <c r="Y191" s="113">
        <f t="shared" si="91"/>
        <v>184</v>
      </c>
      <c r="Z191" s="113">
        <f>INDEX(地温!$D$2:$D$366,MATCH(X191,地温!$C$2:$C$366,FALSE))</f>
        <v>24.007449999999999</v>
      </c>
      <c r="AA191" s="113">
        <f t="shared" si="92"/>
        <v>3811.9326999999994</v>
      </c>
      <c r="AB191" s="116">
        <f t="shared" si="74"/>
        <v>20.717025543478258</v>
      </c>
      <c r="AC191" s="119" t="e">
        <f t="shared" si="75"/>
        <v>#N/A</v>
      </c>
      <c r="AD191" s="119">
        <f t="shared" si="76"/>
        <v>0</v>
      </c>
      <c r="AG191" s="115">
        <f t="shared" si="93"/>
        <v>262</v>
      </c>
      <c r="AH191" s="113">
        <f t="shared" si="94"/>
        <v>184</v>
      </c>
      <c r="AI191" s="113">
        <f>INDEX(地温!$D$2:$D$366,MATCH(AG191,地温!$C$2:$C$366,FALSE))</f>
        <v>24.007449999999999</v>
      </c>
      <c r="AJ191" s="113">
        <f t="shared" si="95"/>
        <v>3811.9326999999994</v>
      </c>
      <c r="AK191" s="116">
        <f t="shared" si="77"/>
        <v>20.717025543478258</v>
      </c>
      <c r="AL191" s="119" t="e">
        <f t="shared" si="78"/>
        <v>#N/A</v>
      </c>
      <c r="AM191" s="119">
        <f t="shared" si="79"/>
        <v>0</v>
      </c>
      <c r="AP191" s="115">
        <f t="shared" si="96"/>
        <v>262</v>
      </c>
      <c r="AQ191" s="113">
        <f t="shared" si="97"/>
        <v>184</v>
      </c>
      <c r="AR191" s="113">
        <f>INDEX(地温!$D$2:$D$366,MATCH(AP191,地温!$C$2:$C$366,FALSE))</f>
        <v>24.007449999999999</v>
      </c>
      <c r="AS191" s="113">
        <f t="shared" si="98"/>
        <v>3811.9326999999994</v>
      </c>
      <c r="AT191" s="116">
        <f t="shared" si="80"/>
        <v>20.717025543478258</v>
      </c>
      <c r="AU191" s="119" t="e">
        <f t="shared" si="81"/>
        <v>#N/A</v>
      </c>
      <c r="AV191" s="119">
        <f t="shared" si="82"/>
        <v>0</v>
      </c>
    </row>
    <row r="192" spans="1:48">
      <c r="A192" s="115">
        <f t="shared" si="83"/>
        <v>263</v>
      </c>
      <c r="B192" s="113">
        <f t="shared" si="66"/>
        <v>185</v>
      </c>
      <c r="C192" s="119">
        <f t="shared" si="67"/>
        <v>6.7199965750794579</v>
      </c>
      <c r="F192" s="115">
        <f t="shared" si="84"/>
        <v>263</v>
      </c>
      <c r="G192" s="113">
        <f t="shared" si="85"/>
        <v>185</v>
      </c>
      <c r="H192" s="113">
        <f>INDEX(地温!$D$2:$D$366,MATCH(F192,地温!$C$2:$C$366,FALSE))</f>
        <v>23.429649999999999</v>
      </c>
      <c r="I192" s="113">
        <f t="shared" si="86"/>
        <v>3835.3623499999994</v>
      </c>
      <c r="J192" s="116">
        <f t="shared" si="68"/>
        <v>20.731688378378376</v>
      </c>
      <c r="K192" s="119">
        <f t="shared" si="69"/>
        <v>7.8321732111252998e-002</v>
      </c>
      <c r="L192" s="119">
        <f t="shared" si="70"/>
        <v>6.7199965750794579</v>
      </c>
      <c r="O192" s="115">
        <f t="shared" si="87"/>
        <v>263</v>
      </c>
      <c r="P192" s="113">
        <f t="shared" si="88"/>
        <v>185</v>
      </c>
      <c r="Q192" s="113">
        <f>INDEX(地温!$D$2:$D$366,MATCH(O192,地温!$C$2:$C$366,FALSE))</f>
        <v>23.429649999999999</v>
      </c>
      <c r="R192" s="113">
        <f t="shared" si="89"/>
        <v>3835.3623499999994</v>
      </c>
      <c r="S192" s="116">
        <f t="shared" si="71"/>
        <v>20.731688378378376</v>
      </c>
      <c r="T192" s="119" t="e">
        <f t="shared" si="72"/>
        <v>#N/A</v>
      </c>
      <c r="U192" s="119">
        <f t="shared" si="73"/>
        <v>0</v>
      </c>
      <c r="X192" s="115">
        <f t="shared" si="90"/>
        <v>263</v>
      </c>
      <c r="Y192" s="113">
        <f t="shared" si="91"/>
        <v>185</v>
      </c>
      <c r="Z192" s="113">
        <f>INDEX(地温!$D$2:$D$366,MATCH(X192,地温!$C$2:$C$366,FALSE))</f>
        <v>23.429649999999999</v>
      </c>
      <c r="AA192" s="113">
        <f t="shared" si="92"/>
        <v>3835.3623499999994</v>
      </c>
      <c r="AB192" s="116">
        <f t="shared" si="74"/>
        <v>20.731688378378376</v>
      </c>
      <c r="AC192" s="119" t="e">
        <f t="shared" si="75"/>
        <v>#N/A</v>
      </c>
      <c r="AD192" s="119">
        <f t="shared" si="76"/>
        <v>0</v>
      </c>
      <c r="AG192" s="115">
        <f t="shared" si="93"/>
        <v>263</v>
      </c>
      <c r="AH192" s="113">
        <f t="shared" si="94"/>
        <v>185</v>
      </c>
      <c r="AI192" s="113">
        <f>INDEX(地温!$D$2:$D$366,MATCH(AG192,地温!$C$2:$C$366,FALSE))</f>
        <v>23.429649999999999</v>
      </c>
      <c r="AJ192" s="113">
        <f t="shared" si="95"/>
        <v>3835.3623499999994</v>
      </c>
      <c r="AK192" s="116">
        <f t="shared" si="77"/>
        <v>20.731688378378376</v>
      </c>
      <c r="AL192" s="119" t="e">
        <f t="shared" si="78"/>
        <v>#N/A</v>
      </c>
      <c r="AM192" s="119">
        <f t="shared" si="79"/>
        <v>0</v>
      </c>
      <c r="AP192" s="115">
        <f t="shared" si="96"/>
        <v>263</v>
      </c>
      <c r="AQ192" s="113">
        <f t="shared" si="97"/>
        <v>185</v>
      </c>
      <c r="AR192" s="113">
        <f>INDEX(地温!$D$2:$D$366,MATCH(AP192,地温!$C$2:$C$366,FALSE))</f>
        <v>23.429649999999999</v>
      </c>
      <c r="AS192" s="113">
        <f t="shared" si="98"/>
        <v>3835.3623499999994</v>
      </c>
      <c r="AT192" s="116">
        <f t="shared" si="80"/>
        <v>20.731688378378376</v>
      </c>
      <c r="AU192" s="119" t="e">
        <f t="shared" si="81"/>
        <v>#N/A</v>
      </c>
      <c r="AV192" s="119">
        <f t="shared" si="82"/>
        <v>0</v>
      </c>
    </row>
    <row r="193" spans="1:48">
      <c r="A193" s="115">
        <f t="shared" si="83"/>
        <v>264</v>
      </c>
      <c r="B193" s="113">
        <f t="shared" si="66"/>
        <v>186</v>
      </c>
      <c r="C193" s="119">
        <f t="shared" si="67"/>
        <v>6.7199968555190361</v>
      </c>
      <c r="F193" s="115">
        <f t="shared" si="84"/>
        <v>264</v>
      </c>
      <c r="G193" s="113">
        <f t="shared" si="85"/>
        <v>186</v>
      </c>
      <c r="H193" s="113">
        <f>INDEX(地温!$D$2:$D$366,MATCH(F193,地温!$C$2:$C$366,FALSE))</f>
        <v>23.2531</v>
      </c>
      <c r="I193" s="113">
        <f t="shared" si="86"/>
        <v>3858.6154499999993</v>
      </c>
      <c r="J193" s="116">
        <f t="shared" si="68"/>
        <v>20.745244354838707</v>
      </c>
      <c r="K193" s="119">
        <f t="shared" si="69"/>
        <v>7.8359945543878345e-002</v>
      </c>
      <c r="L193" s="119">
        <f t="shared" si="70"/>
        <v>6.7199968555190361</v>
      </c>
      <c r="O193" s="115">
        <f t="shared" si="87"/>
        <v>264</v>
      </c>
      <c r="P193" s="113">
        <f t="shared" si="88"/>
        <v>186</v>
      </c>
      <c r="Q193" s="113">
        <f>INDEX(地温!$D$2:$D$366,MATCH(O193,地温!$C$2:$C$366,FALSE))</f>
        <v>23.2531</v>
      </c>
      <c r="R193" s="113">
        <f t="shared" si="89"/>
        <v>3858.6154499999993</v>
      </c>
      <c r="S193" s="116">
        <f t="shared" si="71"/>
        <v>20.745244354838707</v>
      </c>
      <c r="T193" s="119" t="e">
        <f t="shared" si="72"/>
        <v>#N/A</v>
      </c>
      <c r="U193" s="119">
        <f t="shared" si="73"/>
        <v>0</v>
      </c>
      <c r="X193" s="115">
        <f t="shared" si="90"/>
        <v>264</v>
      </c>
      <c r="Y193" s="113">
        <f t="shared" si="91"/>
        <v>186</v>
      </c>
      <c r="Z193" s="113">
        <f>INDEX(地温!$D$2:$D$366,MATCH(X193,地温!$C$2:$C$366,FALSE))</f>
        <v>23.2531</v>
      </c>
      <c r="AA193" s="113">
        <f t="shared" si="92"/>
        <v>3858.6154499999993</v>
      </c>
      <c r="AB193" s="116">
        <f t="shared" si="74"/>
        <v>20.745244354838707</v>
      </c>
      <c r="AC193" s="119" t="e">
        <f t="shared" si="75"/>
        <v>#N/A</v>
      </c>
      <c r="AD193" s="119">
        <f t="shared" si="76"/>
        <v>0</v>
      </c>
      <c r="AG193" s="115">
        <f t="shared" si="93"/>
        <v>264</v>
      </c>
      <c r="AH193" s="113">
        <f t="shared" si="94"/>
        <v>186</v>
      </c>
      <c r="AI193" s="113">
        <f>INDEX(地温!$D$2:$D$366,MATCH(AG193,地温!$C$2:$C$366,FALSE))</f>
        <v>23.2531</v>
      </c>
      <c r="AJ193" s="113">
        <f t="shared" si="95"/>
        <v>3858.6154499999993</v>
      </c>
      <c r="AK193" s="116">
        <f t="shared" si="77"/>
        <v>20.745244354838707</v>
      </c>
      <c r="AL193" s="119" t="e">
        <f t="shared" si="78"/>
        <v>#N/A</v>
      </c>
      <c r="AM193" s="119">
        <f t="shared" si="79"/>
        <v>0</v>
      </c>
      <c r="AP193" s="115">
        <f t="shared" si="96"/>
        <v>264</v>
      </c>
      <c r="AQ193" s="113">
        <f t="shared" si="97"/>
        <v>186</v>
      </c>
      <c r="AR193" s="113">
        <f>INDEX(地温!$D$2:$D$366,MATCH(AP193,地温!$C$2:$C$366,FALSE))</f>
        <v>23.2531</v>
      </c>
      <c r="AS193" s="113">
        <f t="shared" si="98"/>
        <v>3858.6154499999993</v>
      </c>
      <c r="AT193" s="116">
        <f t="shared" si="80"/>
        <v>20.745244354838707</v>
      </c>
      <c r="AU193" s="119" t="e">
        <f t="shared" si="81"/>
        <v>#N/A</v>
      </c>
      <c r="AV193" s="119">
        <f t="shared" si="82"/>
        <v>0</v>
      </c>
    </row>
    <row r="194" spans="1:48">
      <c r="A194" s="115">
        <f t="shared" si="83"/>
        <v>265</v>
      </c>
      <c r="B194" s="113">
        <f t="shared" si="66"/>
        <v>187</v>
      </c>
      <c r="C194" s="119">
        <f t="shared" si="67"/>
        <v>6.7199971080331844</v>
      </c>
      <c r="F194" s="115">
        <f t="shared" si="84"/>
        <v>265</v>
      </c>
      <c r="G194" s="113">
        <f t="shared" si="85"/>
        <v>187</v>
      </c>
      <c r="H194" s="113">
        <f>INDEX(地温!$D$2:$D$366,MATCH(F194,地温!$C$2:$C$366,FALSE))</f>
        <v>22.6432</v>
      </c>
      <c r="I194" s="113">
        <f t="shared" si="86"/>
        <v>3881.2586499999993</v>
      </c>
      <c r="J194" s="116">
        <f t="shared" si="68"/>
        <v>20.755393850267374</v>
      </c>
      <c r="K194" s="119">
        <f t="shared" si="69"/>
        <v>7.8388566218486416e-002</v>
      </c>
      <c r="L194" s="119">
        <f t="shared" si="70"/>
        <v>6.7199971080331844</v>
      </c>
      <c r="O194" s="115">
        <f t="shared" si="87"/>
        <v>265</v>
      </c>
      <c r="P194" s="113">
        <f t="shared" si="88"/>
        <v>187</v>
      </c>
      <c r="Q194" s="113">
        <f>INDEX(地温!$D$2:$D$366,MATCH(O194,地温!$C$2:$C$366,FALSE))</f>
        <v>22.6432</v>
      </c>
      <c r="R194" s="113">
        <f t="shared" si="89"/>
        <v>3881.2586499999993</v>
      </c>
      <c r="S194" s="116">
        <f t="shared" si="71"/>
        <v>20.755393850267374</v>
      </c>
      <c r="T194" s="119" t="e">
        <f t="shared" si="72"/>
        <v>#N/A</v>
      </c>
      <c r="U194" s="119">
        <f t="shared" si="73"/>
        <v>0</v>
      </c>
      <c r="X194" s="115">
        <f t="shared" si="90"/>
        <v>265</v>
      </c>
      <c r="Y194" s="113">
        <f t="shared" si="91"/>
        <v>187</v>
      </c>
      <c r="Z194" s="113">
        <f>INDEX(地温!$D$2:$D$366,MATCH(X194,地温!$C$2:$C$366,FALSE))</f>
        <v>22.6432</v>
      </c>
      <c r="AA194" s="113">
        <f t="shared" si="92"/>
        <v>3881.2586499999993</v>
      </c>
      <c r="AB194" s="116">
        <f t="shared" si="74"/>
        <v>20.755393850267374</v>
      </c>
      <c r="AC194" s="119" t="e">
        <f t="shared" si="75"/>
        <v>#N/A</v>
      </c>
      <c r="AD194" s="119">
        <f t="shared" si="76"/>
        <v>0</v>
      </c>
      <c r="AG194" s="115">
        <f t="shared" si="93"/>
        <v>265</v>
      </c>
      <c r="AH194" s="113">
        <f t="shared" si="94"/>
        <v>187</v>
      </c>
      <c r="AI194" s="113">
        <f>INDEX(地温!$D$2:$D$366,MATCH(AG194,地温!$C$2:$C$366,FALSE))</f>
        <v>22.6432</v>
      </c>
      <c r="AJ194" s="113">
        <f t="shared" si="95"/>
        <v>3881.2586499999993</v>
      </c>
      <c r="AK194" s="116">
        <f t="shared" si="77"/>
        <v>20.755393850267374</v>
      </c>
      <c r="AL194" s="119" t="e">
        <f t="shared" si="78"/>
        <v>#N/A</v>
      </c>
      <c r="AM194" s="119">
        <f t="shared" si="79"/>
        <v>0</v>
      </c>
      <c r="AP194" s="115">
        <f t="shared" si="96"/>
        <v>265</v>
      </c>
      <c r="AQ194" s="113">
        <f t="shared" si="97"/>
        <v>187</v>
      </c>
      <c r="AR194" s="113">
        <f>INDEX(地温!$D$2:$D$366,MATCH(AP194,地温!$C$2:$C$366,FALSE))</f>
        <v>22.6432</v>
      </c>
      <c r="AS194" s="113">
        <f t="shared" si="98"/>
        <v>3881.2586499999993</v>
      </c>
      <c r="AT194" s="116">
        <f t="shared" si="80"/>
        <v>20.755393850267374</v>
      </c>
      <c r="AU194" s="119" t="e">
        <f t="shared" si="81"/>
        <v>#N/A</v>
      </c>
      <c r="AV194" s="119">
        <f t="shared" si="82"/>
        <v>0</v>
      </c>
    </row>
    <row r="195" spans="1:48">
      <c r="A195" s="115">
        <f t="shared" si="83"/>
        <v>266</v>
      </c>
      <c r="B195" s="113">
        <f t="shared" si="66"/>
        <v>188</v>
      </c>
      <c r="C195" s="119">
        <f t="shared" si="67"/>
        <v>6.7199973389485725</v>
      </c>
      <c r="F195" s="115">
        <f t="shared" si="84"/>
        <v>266</v>
      </c>
      <c r="G195" s="113">
        <f t="shared" si="85"/>
        <v>188</v>
      </c>
      <c r="H195" s="113">
        <f>INDEX(地温!$D$2:$D$366,MATCH(F195,地温!$C$2:$C$366,FALSE))</f>
        <v>22.466650000000001</v>
      </c>
      <c r="I195" s="113">
        <f t="shared" si="86"/>
        <v>3903.7252999999992</v>
      </c>
      <c r="J195" s="116">
        <f t="shared" si="68"/>
        <v>20.764496276595739</v>
      </c>
      <c r="K195" s="119">
        <f t="shared" si="69"/>
        <v>7.8414241459767706e-002</v>
      </c>
      <c r="L195" s="119">
        <f t="shared" si="70"/>
        <v>6.7199973389485725</v>
      </c>
      <c r="O195" s="115">
        <f t="shared" si="87"/>
        <v>266</v>
      </c>
      <c r="P195" s="113">
        <f t="shared" si="88"/>
        <v>188</v>
      </c>
      <c r="Q195" s="113">
        <f>INDEX(地温!$D$2:$D$366,MATCH(O195,地温!$C$2:$C$366,FALSE))</f>
        <v>22.466650000000001</v>
      </c>
      <c r="R195" s="113">
        <f t="shared" si="89"/>
        <v>3903.7252999999992</v>
      </c>
      <c r="S195" s="116">
        <f t="shared" si="71"/>
        <v>20.764496276595739</v>
      </c>
      <c r="T195" s="119" t="e">
        <f t="shared" si="72"/>
        <v>#N/A</v>
      </c>
      <c r="U195" s="119">
        <f t="shared" si="73"/>
        <v>0</v>
      </c>
      <c r="X195" s="115">
        <f t="shared" si="90"/>
        <v>266</v>
      </c>
      <c r="Y195" s="113">
        <f t="shared" si="91"/>
        <v>188</v>
      </c>
      <c r="Z195" s="113">
        <f>INDEX(地温!$D$2:$D$366,MATCH(X195,地温!$C$2:$C$366,FALSE))</f>
        <v>22.466650000000001</v>
      </c>
      <c r="AA195" s="113">
        <f t="shared" si="92"/>
        <v>3903.7252999999992</v>
      </c>
      <c r="AB195" s="116">
        <f t="shared" si="74"/>
        <v>20.764496276595739</v>
      </c>
      <c r="AC195" s="119" t="e">
        <f t="shared" si="75"/>
        <v>#N/A</v>
      </c>
      <c r="AD195" s="119">
        <f t="shared" si="76"/>
        <v>0</v>
      </c>
      <c r="AG195" s="115">
        <f t="shared" si="93"/>
        <v>266</v>
      </c>
      <c r="AH195" s="113">
        <f t="shared" si="94"/>
        <v>188</v>
      </c>
      <c r="AI195" s="113">
        <f>INDEX(地温!$D$2:$D$366,MATCH(AG195,地温!$C$2:$C$366,FALSE))</f>
        <v>22.466650000000001</v>
      </c>
      <c r="AJ195" s="113">
        <f t="shared" si="95"/>
        <v>3903.7252999999992</v>
      </c>
      <c r="AK195" s="116">
        <f t="shared" si="77"/>
        <v>20.764496276595739</v>
      </c>
      <c r="AL195" s="119" t="e">
        <f t="shared" si="78"/>
        <v>#N/A</v>
      </c>
      <c r="AM195" s="119">
        <f t="shared" si="79"/>
        <v>0</v>
      </c>
      <c r="AP195" s="115">
        <f t="shared" si="96"/>
        <v>266</v>
      </c>
      <c r="AQ195" s="113">
        <f t="shared" si="97"/>
        <v>188</v>
      </c>
      <c r="AR195" s="113">
        <f>INDEX(地温!$D$2:$D$366,MATCH(AP195,地温!$C$2:$C$366,FALSE))</f>
        <v>22.466650000000001</v>
      </c>
      <c r="AS195" s="113">
        <f t="shared" si="98"/>
        <v>3903.7252999999992</v>
      </c>
      <c r="AT195" s="116">
        <f t="shared" si="80"/>
        <v>20.764496276595739</v>
      </c>
      <c r="AU195" s="119" t="e">
        <f t="shared" si="81"/>
        <v>#N/A</v>
      </c>
      <c r="AV195" s="119">
        <f t="shared" si="82"/>
        <v>0</v>
      </c>
    </row>
    <row r="196" spans="1:48">
      <c r="A196" s="115">
        <f t="shared" si="83"/>
        <v>267</v>
      </c>
      <c r="B196" s="113">
        <f t="shared" si="66"/>
        <v>189</v>
      </c>
      <c r="C196" s="119">
        <f t="shared" si="67"/>
        <v>6.7199975493212385</v>
      </c>
      <c r="F196" s="115">
        <f t="shared" si="84"/>
        <v>267</v>
      </c>
      <c r="G196" s="113">
        <f t="shared" si="85"/>
        <v>189</v>
      </c>
      <c r="H196" s="113">
        <f>INDEX(地温!$D$2:$D$366,MATCH(F196,地温!$C$2:$C$366,FALSE))</f>
        <v>22.1617</v>
      </c>
      <c r="I196" s="113">
        <f t="shared" si="86"/>
        <v>3925.8869999999993</v>
      </c>
      <c r="J196" s="116">
        <f t="shared" si="68"/>
        <v>20.771888888888885</v>
      </c>
      <c r="K196" s="119">
        <f t="shared" si="69"/>
        <v>7.843509884046207e-002</v>
      </c>
      <c r="L196" s="119">
        <f t="shared" si="70"/>
        <v>6.7199975493212385</v>
      </c>
      <c r="O196" s="115">
        <f t="shared" si="87"/>
        <v>267</v>
      </c>
      <c r="P196" s="113">
        <f t="shared" si="88"/>
        <v>189</v>
      </c>
      <c r="Q196" s="113">
        <f>INDEX(地温!$D$2:$D$366,MATCH(O196,地温!$C$2:$C$366,FALSE))</f>
        <v>22.1617</v>
      </c>
      <c r="R196" s="113">
        <f t="shared" si="89"/>
        <v>3925.8869999999993</v>
      </c>
      <c r="S196" s="116">
        <f t="shared" si="71"/>
        <v>20.771888888888885</v>
      </c>
      <c r="T196" s="119" t="e">
        <f t="shared" si="72"/>
        <v>#N/A</v>
      </c>
      <c r="U196" s="119">
        <f t="shared" si="73"/>
        <v>0</v>
      </c>
      <c r="X196" s="115">
        <f t="shared" si="90"/>
        <v>267</v>
      </c>
      <c r="Y196" s="113">
        <f t="shared" si="91"/>
        <v>189</v>
      </c>
      <c r="Z196" s="113">
        <f>INDEX(地温!$D$2:$D$366,MATCH(X196,地温!$C$2:$C$366,FALSE))</f>
        <v>22.1617</v>
      </c>
      <c r="AA196" s="113">
        <f t="shared" si="92"/>
        <v>3925.8869999999993</v>
      </c>
      <c r="AB196" s="116">
        <f t="shared" si="74"/>
        <v>20.771888888888885</v>
      </c>
      <c r="AC196" s="119" t="e">
        <f t="shared" si="75"/>
        <v>#N/A</v>
      </c>
      <c r="AD196" s="119">
        <f t="shared" si="76"/>
        <v>0</v>
      </c>
      <c r="AG196" s="115">
        <f t="shared" si="93"/>
        <v>267</v>
      </c>
      <c r="AH196" s="113">
        <f t="shared" si="94"/>
        <v>189</v>
      </c>
      <c r="AI196" s="113">
        <f>INDEX(地温!$D$2:$D$366,MATCH(AG196,地温!$C$2:$C$366,FALSE))</f>
        <v>22.1617</v>
      </c>
      <c r="AJ196" s="113">
        <f t="shared" si="95"/>
        <v>3925.8869999999993</v>
      </c>
      <c r="AK196" s="116">
        <f t="shared" si="77"/>
        <v>20.771888888888885</v>
      </c>
      <c r="AL196" s="119" t="e">
        <f t="shared" si="78"/>
        <v>#N/A</v>
      </c>
      <c r="AM196" s="119">
        <f t="shared" si="79"/>
        <v>0</v>
      </c>
      <c r="AP196" s="115">
        <f t="shared" si="96"/>
        <v>267</v>
      </c>
      <c r="AQ196" s="113">
        <f t="shared" si="97"/>
        <v>189</v>
      </c>
      <c r="AR196" s="113">
        <f>INDEX(地温!$D$2:$D$366,MATCH(AP196,地温!$C$2:$C$366,FALSE))</f>
        <v>22.1617</v>
      </c>
      <c r="AS196" s="113">
        <f t="shared" si="98"/>
        <v>3925.8869999999993</v>
      </c>
      <c r="AT196" s="116">
        <f t="shared" si="80"/>
        <v>20.771888888888885</v>
      </c>
      <c r="AU196" s="119" t="e">
        <f t="shared" si="81"/>
        <v>#N/A</v>
      </c>
      <c r="AV196" s="119">
        <f t="shared" si="82"/>
        <v>0</v>
      </c>
    </row>
    <row r="197" spans="1:48">
      <c r="A197" s="115">
        <f t="shared" si="83"/>
        <v>268</v>
      </c>
      <c r="B197" s="113">
        <f t="shared" si="66"/>
        <v>190</v>
      </c>
      <c r="C197" s="119">
        <f t="shared" si="67"/>
        <v>6.7199977416328291</v>
      </c>
      <c r="F197" s="115">
        <f t="shared" si="84"/>
        <v>268</v>
      </c>
      <c r="G197" s="113">
        <f t="shared" si="85"/>
        <v>190</v>
      </c>
      <c r="H197" s="113">
        <f>INDEX(地温!$D$2:$D$366,MATCH(F197,地温!$C$2:$C$366,FALSE))</f>
        <v>21.937000000000001</v>
      </c>
      <c r="I197" s="113">
        <f t="shared" si="86"/>
        <v>3947.8239999999992</v>
      </c>
      <c r="J197" s="116">
        <f t="shared" si="68"/>
        <v>20.778021052631576</v>
      </c>
      <c r="K197" s="119">
        <f t="shared" si="69"/>
        <v>7.8452403427511655e-002</v>
      </c>
      <c r="L197" s="119">
        <f t="shared" si="70"/>
        <v>6.7199977416328291</v>
      </c>
      <c r="O197" s="115">
        <f t="shared" si="87"/>
        <v>268</v>
      </c>
      <c r="P197" s="113">
        <f t="shared" si="88"/>
        <v>190</v>
      </c>
      <c r="Q197" s="113">
        <f>INDEX(地温!$D$2:$D$366,MATCH(O197,地温!$C$2:$C$366,FALSE))</f>
        <v>21.937000000000001</v>
      </c>
      <c r="R197" s="113">
        <f t="shared" si="89"/>
        <v>3947.8239999999992</v>
      </c>
      <c r="S197" s="116">
        <f t="shared" si="71"/>
        <v>20.778021052631576</v>
      </c>
      <c r="T197" s="119" t="e">
        <f t="shared" si="72"/>
        <v>#N/A</v>
      </c>
      <c r="U197" s="119">
        <f t="shared" si="73"/>
        <v>0</v>
      </c>
      <c r="X197" s="115">
        <f t="shared" si="90"/>
        <v>268</v>
      </c>
      <c r="Y197" s="113">
        <f t="shared" si="91"/>
        <v>190</v>
      </c>
      <c r="Z197" s="113">
        <f>INDEX(地温!$D$2:$D$366,MATCH(X197,地温!$C$2:$C$366,FALSE))</f>
        <v>21.937000000000001</v>
      </c>
      <c r="AA197" s="113">
        <f t="shared" si="92"/>
        <v>3947.8239999999992</v>
      </c>
      <c r="AB197" s="116">
        <f t="shared" si="74"/>
        <v>20.778021052631576</v>
      </c>
      <c r="AC197" s="119" t="e">
        <f t="shared" si="75"/>
        <v>#N/A</v>
      </c>
      <c r="AD197" s="119">
        <f t="shared" si="76"/>
        <v>0</v>
      </c>
      <c r="AG197" s="115">
        <f t="shared" si="93"/>
        <v>268</v>
      </c>
      <c r="AH197" s="113">
        <f t="shared" si="94"/>
        <v>190</v>
      </c>
      <c r="AI197" s="113">
        <f>INDEX(地温!$D$2:$D$366,MATCH(AG197,地温!$C$2:$C$366,FALSE))</f>
        <v>21.937000000000001</v>
      </c>
      <c r="AJ197" s="113">
        <f t="shared" si="95"/>
        <v>3947.8239999999992</v>
      </c>
      <c r="AK197" s="116">
        <f t="shared" si="77"/>
        <v>20.778021052631576</v>
      </c>
      <c r="AL197" s="119" t="e">
        <f t="shared" si="78"/>
        <v>#N/A</v>
      </c>
      <c r="AM197" s="119">
        <f t="shared" si="79"/>
        <v>0</v>
      </c>
      <c r="AP197" s="115">
        <f t="shared" si="96"/>
        <v>268</v>
      </c>
      <c r="AQ197" s="113">
        <f t="shared" si="97"/>
        <v>190</v>
      </c>
      <c r="AR197" s="113">
        <f>INDEX(地温!$D$2:$D$366,MATCH(AP197,地温!$C$2:$C$366,FALSE))</f>
        <v>21.937000000000001</v>
      </c>
      <c r="AS197" s="113">
        <f t="shared" si="98"/>
        <v>3947.8239999999992</v>
      </c>
      <c r="AT197" s="116">
        <f t="shared" si="80"/>
        <v>20.778021052631576</v>
      </c>
      <c r="AU197" s="119" t="e">
        <f t="shared" si="81"/>
        <v>#N/A</v>
      </c>
      <c r="AV197" s="119">
        <f t="shared" si="82"/>
        <v>0</v>
      </c>
    </row>
    <row r="198" spans="1:48">
      <c r="A198" s="115">
        <f t="shared" si="83"/>
        <v>269</v>
      </c>
      <c r="B198" s="113">
        <f t="shared" si="66"/>
        <v>191</v>
      </c>
      <c r="C198" s="119">
        <f t="shared" si="67"/>
        <v>6.7199979164960268</v>
      </c>
      <c r="F198" s="115">
        <f t="shared" si="84"/>
        <v>269</v>
      </c>
      <c r="G198" s="113">
        <f t="shared" si="85"/>
        <v>191</v>
      </c>
      <c r="H198" s="113">
        <f>INDEX(地温!$D$2:$D$366,MATCH(F198,地温!$C$2:$C$366,FALSE))</f>
        <v>21.53575</v>
      </c>
      <c r="I198" s="113">
        <f t="shared" si="86"/>
        <v>3969.3597499999992</v>
      </c>
      <c r="J198" s="116">
        <f t="shared" si="68"/>
        <v>20.781988219895283</v>
      </c>
      <c r="K198" s="119">
        <f t="shared" si="69"/>
        <v>7.8463600177204412e-002</v>
      </c>
      <c r="L198" s="119">
        <f t="shared" si="70"/>
        <v>6.7199979164960268</v>
      </c>
      <c r="O198" s="115">
        <f t="shared" si="87"/>
        <v>269</v>
      </c>
      <c r="P198" s="113">
        <f t="shared" si="88"/>
        <v>191</v>
      </c>
      <c r="Q198" s="113">
        <f>INDEX(地温!$D$2:$D$366,MATCH(O198,地温!$C$2:$C$366,FALSE))</f>
        <v>21.53575</v>
      </c>
      <c r="R198" s="113">
        <f t="shared" si="89"/>
        <v>3969.3597499999992</v>
      </c>
      <c r="S198" s="116">
        <f t="shared" si="71"/>
        <v>20.781988219895283</v>
      </c>
      <c r="T198" s="119" t="e">
        <f t="shared" si="72"/>
        <v>#N/A</v>
      </c>
      <c r="U198" s="119">
        <f t="shared" si="73"/>
        <v>0</v>
      </c>
      <c r="X198" s="115">
        <f t="shared" si="90"/>
        <v>269</v>
      </c>
      <c r="Y198" s="113">
        <f t="shared" si="91"/>
        <v>191</v>
      </c>
      <c r="Z198" s="113">
        <f>INDEX(地温!$D$2:$D$366,MATCH(X198,地温!$C$2:$C$366,FALSE))</f>
        <v>21.53575</v>
      </c>
      <c r="AA198" s="113">
        <f t="shared" si="92"/>
        <v>3969.3597499999992</v>
      </c>
      <c r="AB198" s="116">
        <f t="shared" si="74"/>
        <v>20.781988219895283</v>
      </c>
      <c r="AC198" s="119" t="e">
        <f t="shared" si="75"/>
        <v>#N/A</v>
      </c>
      <c r="AD198" s="119">
        <f t="shared" si="76"/>
        <v>0</v>
      </c>
      <c r="AG198" s="115">
        <f t="shared" si="93"/>
        <v>269</v>
      </c>
      <c r="AH198" s="113">
        <f t="shared" si="94"/>
        <v>191</v>
      </c>
      <c r="AI198" s="113">
        <f>INDEX(地温!$D$2:$D$366,MATCH(AG198,地温!$C$2:$C$366,FALSE))</f>
        <v>21.53575</v>
      </c>
      <c r="AJ198" s="113">
        <f t="shared" si="95"/>
        <v>3969.3597499999992</v>
      </c>
      <c r="AK198" s="116">
        <f t="shared" si="77"/>
        <v>20.781988219895283</v>
      </c>
      <c r="AL198" s="119" t="e">
        <f t="shared" si="78"/>
        <v>#N/A</v>
      </c>
      <c r="AM198" s="119">
        <f t="shared" si="79"/>
        <v>0</v>
      </c>
      <c r="AP198" s="115">
        <f t="shared" si="96"/>
        <v>269</v>
      </c>
      <c r="AQ198" s="113">
        <f t="shared" si="97"/>
        <v>191</v>
      </c>
      <c r="AR198" s="113">
        <f>INDEX(地温!$D$2:$D$366,MATCH(AP198,地温!$C$2:$C$366,FALSE))</f>
        <v>21.53575</v>
      </c>
      <c r="AS198" s="113">
        <f t="shared" si="98"/>
        <v>3969.3597499999992</v>
      </c>
      <c r="AT198" s="116">
        <f t="shared" si="80"/>
        <v>20.781988219895283</v>
      </c>
      <c r="AU198" s="119" t="e">
        <f t="shared" si="81"/>
        <v>#N/A</v>
      </c>
      <c r="AV198" s="119">
        <f t="shared" si="82"/>
        <v>0</v>
      </c>
    </row>
    <row r="199" spans="1:48">
      <c r="A199" s="115">
        <f t="shared" si="83"/>
        <v>270</v>
      </c>
      <c r="B199" s="113">
        <f t="shared" si="66"/>
        <v>192</v>
      </c>
      <c r="C199" s="119">
        <f t="shared" si="67"/>
        <v>6.7199980819091936</v>
      </c>
      <c r="F199" s="115">
        <f t="shared" si="84"/>
        <v>270</v>
      </c>
      <c r="G199" s="113">
        <f t="shared" si="85"/>
        <v>192</v>
      </c>
      <c r="H199" s="113">
        <f>INDEX(地温!$D$2:$D$366,MATCH(F199,地温!$C$2:$C$366,FALSE))</f>
        <v>22.290099999999999</v>
      </c>
      <c r="I199" s="113">
        <f t="shared" si="86"/>
        <v>3991.6498499999993</v>
      </c>
      <c r="J199" s="116">
        <f t="shared" si="68"/>
        <v>20.789842968749998</v>
      </c>
      <c r="K199" s="119">
        <f t="shared" si="69"/>
        <v>7.848577287969187e-002</v>
      </c>
      <c r="L199" s="119">
        <f t="shared" si="70"/>
        <v>6.7199980819091936</v>
      </c>
      <c r="O199" s="115">
        <f t="shared" si="87"/>
        <v>270</v>
      </c>
      <c r="P199" s="113">
        <f t="shared" si="88"/>
        <v>192</v>
      </c>
      <c r="Q199" s="113">
        <f>INDEX(地温!$D$2:$D$366,MATCH(O199,地温!$C$2:$C$366,FALSE))</f>
        <v>22.290099999999999</v>
      </c>
      <c r="R199" s="113">
        <f t="shared" si="89"/>
        <v>3991.6498499999993</v>
      </c>
      <c r="S199" s="116">
        <f t="shared" si="71"/>
        <v>20.789842968749998</v>
      </c>
      <c r="T199" s="119" t="e">
        <f t="shared" si="72"/>
        <v>#N/A</v>
      </c>
      <c r="U199" s="119">
        <f t="shared" si="73"/>
        <v>0</v>
      </c>
      <c r="X199" s="115">
        <f t="shared" si="90"/>
        <v>270</v>
      </c>
      <c r="Y199" s="113">
        <f t="shared" si="91"/>
        <v>192</v>
      </c>
      <c r="Z199" s="113">
        <f>INDEX(地温!$D$2:$D$366,MATCH(X199,地温!$C$2:$C$366,FALSE))</f>
        <v>22.290099999999999</v>
      </c>
      <c r="AA199" s="113">
        <f t="shared" si="92"/>
        <v>3991.6498499999993</v>
      </c>
      <c r="AB199" s="116">
        <f t="shared" si="74"/>
        <v>20.789842968749998</v>
      </c>
      <c r="AC199" s="119" t="e">
        <f t="shared" si="75"/>
        <v>#N/A</v>
      </c>
      <c r="AD199" s="119">
        <f t="shared" si="76"/>
        <v>0</v>
      </c>
      <c r="AG199" s="115">
        <f t="shared" si="93"/>
        <v>270</v>
      </c>
      <c r="AH199" s="113">
        <f t="shared" si="94"/>
        <v>192</v>
      </c>
      <c r="AI199" s="113">
        <f>INDEX(地温!$D$2:$D$366,MATCH(AG199,地温!$C$2:$C$366,FALSE))</f>
        <v>22.290099999999999</v>
      </c>
      <c r="AJ199" s="113">
        <f t="shared" si="95"/>
        <v>3991.6498499999993</v>
      </c>
      <c r="AK199" s="116">
        <f t="shared" si="77"/>
        <v>20.789842968749998</v>
      </c>
      <c r="AL199" s="119" t="e">
        <f t="shared" si="78"/>
        <v>#N/A</v>
      </c>
      <c r="AM199" s="119">
        <f t="shared" si="79"/>
        <v>0</v>
      </c>
      <c r="AP199" s="115">
        <f t="shared" si="96"/>
        <v>270</v>
      </c>
      <c r="AQ199" s="113">
        <f t="shared" si="97"/>
        <v>192</v>
      </c>
      <c r="AR199" s="113">
        <f>INDEX(地温!$D$2:$D$366,MATCH(AP199,地温!$C$2:$C$366,FALSE))</f>
        <v>22.290099999999999</v>
      </c>
      <c r="AS199" s="113">
        <f t="shared" si="98"/>
        <v>3991.6498499999993</v>
      </c>
      <c r="AT199" s="116">
        <f t="shared" si="80"/>
        <v>20.789842968749998</v>
      </c>
      <c r="AU199" s="119" t="e">
        <f t="shared" si="81"/>
        <v>#N/A</v>
      </c>
      <c r="AV199" s="119">
        <f t="shared" si="82"/>
        <v>0</v>
      </c>
    </row>
    <row r="200" spans="1:48">
      <c r="A200" s="115">
        <f t="shared" si="83"/>
        <v>271</v>
      </c>
      <c r="B200" s="113">
        <f t="shared" ref="B200:B263" si="99">G200</f>
        <v>193</v>
      </c>
      <c r="C200" s="119">
        <f t="shared" ref="C200:C263" si="100">L200+U200+AD200+AM200+AV200</f>
        <v>6.7199982340315456</v>
      </c>
      <c r="F200" s="115">
        <f t="shared" si="84"/>
        <v>271</v>
      </c>
      <c r="G200" s="113">
        <f t="shared" si="85"/>
        <v>193</v>
      </c>
      <c r="H200" s="113">
        <f>INDEX(地温!$D$2:$D$366,MATCH(F200,地温!$C$2:$C$366,FALSE))</f>
        <v>22.257999999999999</v>
      </c>
      <c r="I200" s="113">
        <f t="shared" si="86"/>
        <v>4013.9078499999991</v>
      </c>
      <c r="J200" s="116">
        <f t="shared" ref="J200:J263" si="101">I200/G200</f>
        <v>20.797449999999994</v>
      </c>
      <c r="K200" s="119">
        <f t="shared" ref="K200:K263" si="102">$H$4*EXP(-$I$4/(8.31*(J200+273)))</f>
        <v>7.8507251156740843e-002</v>
      </c>
      <c r="L200" s="119">
        <f t="shared" ref="L200:L263" si="103">IF($G$1=0,0,$J$1*$G$4*0.01*(1-EXP(-K200*G200)))</f>
        <v>6.7199982340315456</v>
      </c>
      <c r="O200" s="115">
        <f t="shared" si="87"/>
        <v>271</v>
      </c>
      <c r="P200" s="113">
        <f t="shared" si="88"/>
        <v>193</v>
      </c>
      <c r="Q200" s="113">
        <f>INDEX(地温!$D$2:$D$366,MATCH(O200,地温!$C$2:$C$366,FALSE))</f>
        <v>22.257999999999999</v>
      </c>
      <c r="R200" s="113">
        <f t="shared" si="89"/>
        <v>4013.9078499999991</v>
      </c>
      <c r="S200" s="116">
        <f t="shared" ref="S200:S263" si="104">R200/P200</f>
        <v>20.797449999999994</v>
      </c>
      <c r="T200" s="119" t="e">
        <f t="shared" ref="T200:T263" si="105">$Q$4*EXP(-$R$4/(8.31*(S200+273)))</f>
        <v>#N/A</v>
      </c>
      <c r="U200" s="119">
        <f t="shared" ref="U200:U263" si="106">IF($P$1=0,0,$S$1*$P$4*0.01*(1-EXP(-T200*P200)))</f>
        <v>0</v>
      </c>
      <c r="X200" s="115">
        <f t="shared" si="90"/>
        <v>271</v>
      </c>
      <c r="Y200" s="113">
        <f t="shared" si="91"/>
        <v>193</v>
      </c>
      <c r="Z200" s="113">
        <f>INDEX(地温!$D$2:$D$366,MATCH(X200,地温!$C$2:$C$366,FALSE))</f>
        <v>22.257999999999999</v>
      </c>
      <c r="AA200" s="113">
        <f t="shared" si="92"/>
        <v>4013.9078499999991</v>
      </c>
      <c r="AB200" s="116">
        <f t="shared" ref="AB200:AB263" si="107">AA200/Y200</f>
        <v>20.797449999999994</v>
      </c>
      <c r="AC200" s="119" t="e">
        <f t="shared" ref="AC200:AC263" si="108">$Z$4*EXP(-$AA$4/(8.31*(AB200+273)))</f>
        <v>#N/A</v>
      </c>
      <c r="AD200" s="119">
        <f t="shared" ref="AD200:AD263" si="109">IF($Y$1=0,0,$AB$1*$Y$4*0.01*(1-EXP(-AC200*Y200)))</f>
        <v>0</v>
      </c>
      <c r="AG200" s="115">
        <f t="shared" si="93"/>
        <v>271</v>
      </c>
      <c r="AH200" s="113">
        <f t="shared" si="94"/>
        <v>193</v>
      </c>
      <c r="AI200" s="113">
        <f>INDEX(地温!$D$2:$D$366,MATCH(AG200,地温!$C$2:$C$366,FALSE))</f>
        <v>22.257999999999999</v>
      </c>
      <c r="AJ200" s="113">
        <f t="shared" si="95"/>
        <v>4013.9078499999991</v>
      </c>
      <c r="AK200" s="116">
        <f t="shared" ref="AK200:AK263" si="110">AJ200/AH200</f>
        <v>20.797449999999994</v>
      </c>
      <c r="AL200" s="119" t="e">
        <f t="shared" ref="AL200:AL263" si="111">$AI$4*EXP(-$AJ$4/(8.31*(AK200+273)))</f>
        <v>#N/A</v>
      </c>
      <c r="AM200" s="119">
        <f t="shared" ref="AM200:AM263" si="112">IF($AH$1=0,0,$AK$1*$AH$4*0.01*(1-EXP(-AL200*AH200)))</f>
        <v>0</v>
      </c>
      <c r="AP200" s="115">
        <f t="shared" si="96"/>
        <v>271</v>
      </c>
      <c r="AQ200" s="113">
        <f t="shared" si="97"/>
        <v>193</v>
      </c>
      <c r="AR200" s="113">
        <f>INDEX(地温!$D$2:$D$366,MATCH(AP200,地温!$C$2:$C$366,FALSE))</f>
        <v>22.257999999999999</v>
      </c>
      <c r="AS200" s="113">
        <f t="shared" si="98"/>
        <v>4013.9078499999991</v>
      </c>
      <c r="AT200" s="116">
        <f t="shared" ref="AT200:AT263" si="113">AS200/AQ200</f>
        <v>20.797449999999994</v>
      </c>
      <c r="AU200" s="119" t="e">
        <f t="shared" ref="AU200:AU263" si="114">$AR$4*EXP(-$AS$4/(8.31*(AT200+273)))</f>
        <v>#N/A</v>
      </c>
      <c r="AV200" s="119">
        <f t="shared" ref="AV200:AV263" si="115">IF($AQ$1=0,0,$AT$1*$AQ$4*0.01*(1-EXP(-AU200*AQ200)))</f>
        <v>0</v>
      </c>
    </row>
    <row r="201" spans="1:48">
      <c r="A201" s="115">
        <f t="shared" ref="A201:A264" si="116">A200+1</f>
        <v>272</v>
      </c>
      <c r="B201" s="113">
        <f t="shared" si="99"/>
        <v>194</v>
      </c>
      <c r="C201" s="119">
        <f t="shared" si="100"/>
        <v>6.7199983724683836</v>
      </c>
      <c r="F201" s="115">
        <f t="shared" ref="F201:F264" si="117">F200+1</f>
        <v>272</v>
      </c>
      <c r="G201" s="113">
        <f t="shared" ref="G201:G264" si="118">F201-F$8+1</f>
        <v>194</v>
      </c>
      <c r="H201" s="113">
        <f>INDEX(地温!$D$2:$D$366,MATCH(F201,地温!$C$2:$C$366,FALSE))</f>
        <v>21.904900000000001</v>
      </c>
      <c r="I201" s="113">
        <f t="shared" ref="I201:I264" si="119">I200+H201</f>
        <v>4035.8127499999991</v>
      </c>
      <c r="J201" s="116">
        <f t="shared" si="101"/>
        <v>20.803158505154634</v>
      </c>
      <c r="K201" s="119">
        <f t="shared" si="102"/>
        <v>7.8523372118754861e-002</v>
      </c>
      <c r="L201" s="119">
        <f t="shared" si="103"/>
        <v>6.7199983724683836</v>
      </c>
      <c r="O201" s="115">
        <f t="shared" ref="O201:O264" si="120">O200+1</f>
        <v>272</v>
      </c>
      <c r="P201" s="113">
        <f t="shared" ref="P201:P264" si="121">O201-O$8+1</f>
        <v>194</v>
      </c>
      <c r="Q201" s="113">
        <f>INDEX(地温!$D$2:$D$366,MATCH(O201,地温!$C$2:$C$366,FALSE))</f>
        <v>21.904900000000001</v>
      </c>
      <c r="R201" s="113">
        <f t="shared" ref="R201:R264" si="122">R200+Q201</f>
        <v>4035.8127499999991</v>
      </c>
      <c r="S201" s="116">
        <f t="shared" si="104"/>
        <v>20.803158505154634</v>
      </c>
      <c r="T201" s="119" t="e">
        <f t="shared" si="105"/>
        <v>#N/A</v>
      </c>
      <c r="U201" s="119">
        <f t="shared" si="106"/>
        <v>0</v>
      </c>
      <c r="X201" s="115">
        <f t="shared" ref="X201:X264" si="123">X200+1</f>
        <v>272</v>
      </c>
      <c r="Y201" s="113">
        <f t="shared" ref="Y201:Y264" si="124">X201-X$8+1</f>
        <v>194</v>
      </c>
      <c r="Z201" s="113">
        <f>INDEX(地温!$D$2:$D$366,MATCH(X201,地温!$C$2:$C$366,FALSE))</f>
        <v>21.904900000000001</v>
      </c>
      <c r="AA201" s="113">
        <f t="shared" ref="AA201:AA264" si="125">AA200+Z201</f>
        <v>4035.8127499999991</v>
      </c>
      <c r="AB201" s="116">
        <f t="shared" si="107"/>
        <v>20.803158505154634</v>
      </c>
      <c r="AC201" s="119" t="e">
        <f t="shared" si="108"/>
        <v>#N/A</v>
      </c>
      <c r="AD201" s="119">
        <f t="shared" si="109"/>
        <v>0</v>
      </c>
      <c r="AG201" s="115">
        <f t="shared" ref="AG201:AG264" si="126">AG200+1</f>
        <v>272</v>
      </c>
      <c r="AH201" s="113">
        <f t="shared" ref="AH201:AH264" si="127">AG201-AG$8+1</f>
        <v>194</v>
      </c>
      <c r="AI201" s="113">
        <f>INDEX(地温!$D$2:$D$366,MATCH(AG201,地温!$C$2:$C$366,FALSE))</f>
        <v>21.904900000000001</v>
      </c>
      <c r="AJ201" s="113">
        <f t="shared" ref="AJ201:AJ264" si="128">AJ200+AI201</f>
        <v>4035.8127499999991</v>
      </c>
      <c r="AK201" s="116">
        <f t="shared" si="110"/>
        <v>20.803158505154634</v>
      </c>
      <c r="AL201" s="119" t="e">
        <f t="shared" si="111"/>
        <v>#N/A</v>
      </c>
      <c r="AM201" s="119">
        <f t="shared" si="112"/>
        <v>0</v>
      </c>
      <c r="AP201" s="115">
        <f t="shared" ref="AP201:AP264" si="129">AP200+1</f>
        <v>272</v>
      </c>
      <c r="AQ201" s="113">
        <f t="shared" ref="AQ201:AQ264" si="130">AP201-AP$8+1</f>
        <v>194</v>
      </c>
      <c r="AR201" s="113">
        <f>INDEX(地温!$D$2:$D$366,MATCH(AP201,地温!$C$2:$C$366,FALSE))</f>
        <v>21.904900000000001</v>
      </c>
      <c r="AS201" s="113">
        <f t="shared" ref="AS201:AS264" si="131">AS200+AR201</f>
        <v>4035.8127499999991</v>
      </c>
      <c r="AT201" s="116">
        <f t="shared" si="113"/>
        <v>20.803158505154634</v>
      </c>
      <c r="AU201" s="119" t="e">
        <f t="shared" si="114"/>
        <v>#N/A</v>
      </c>
      <c r="AV201" s="119">
        <f t="shared" si="115"/>
        <v>0</v>
      </c>
    </row>
    <row r="202" spans="1:48">
      <c r="A202" s="115">
        <f t="shared" si="116"/>
        <v>273</v>
      </c>
      <c r="B202" s="113">
        <f t="shared" si="99"/>
        <v>195</v>
      </c>
      <c r="C202" s="119">
        <f t="shared" si="100"/>
        <v>6.7199984995776365</v>
      </c>
      <c r="F202" s="115">
        <f t="shared" si="117"/>
        <v>273</v>
      </c>
      <c r="G202" s="113">
        <f t="shared" si="118"/>
        <v>195</v>
      </c>
      <c r="H202" s="113">
        <f>INDEX(地温!$D$2:$D$366,MATCH(F202,地温!$C$2:$C$366,FALSE))</f>
        <v>21.792549999999999</v>
      </c>
      <c r="I202" s="113">
        <f t="shared" si="119"/>
        <v>4057.6052999999993</v>
      </c>
      <c r="J202" s="116">
        <f t="shared" si="101"/>
        <v>20.808232307692304</v>
      </c>
      <c r="K202" s="119">
        <f t="shared" si="102"/>
        <v>7.8537702917327798e-002</v>
      </c>
      <c r="L202" s="119">
        <f t="shared" si="103"/>
        <v>6.7199984995776365</v>
      </c>
      <c r="O202" s="115">
        <f t="shared" si="120"/>
        <v>273</v>
      </c>
      <c r="P202" s="113">
        <f t="shared" si="121"/>
        <v>195</v>
      </c>
      <c r="Q202" s="113">
        <f>INDEX(地温!$D$2:$D$366,MATCH(O202,地温!$C$2:$C$366,FALSE))</f>
        <v>21.792549999999999</v>
      </c>
      <c r="R202" s="113">
        <f t="shared" si="122"/>
        <v>4057.6052999999993</v>
      </c>
      <c r="S202" s="116">
        <f t="shared" si="104"/>
        <v>20.808232307692304</v>
      </c>
      <c r="T202" s="119" t="e">
        <f t="shared" si="105"/>
        <v>#N/A</v>
      </c>
      <c r="U202" s="119">
        <f t="shared" si="106"/>
        <v>0</v>
      </c>
      <c r="X202" s="115">
        <f t="shared" si="123"/>
        <v>273</v>
      </c>
      <c r="Y202" s="113">
        <f t="shared" si="124"/>
        <v>195</v>
      </c>
      <c r="Z202" s="113">
        <f>INDEX(地温!$D$2:$D$366,MATCH(X202,地温!$C$2:$C$366,FALSE))</f>
        <v>21.792549999999999</v>
      </c>
      <c r="AA202" s="113">
        <f t="shared" si="125"/>
        <v>4057.6052999999993</v>
      </c>
      <c r="AB202" s="116">
        <f t="shared" si="107"/>
        <v>20.808232307692304</v>
      </c>
      <c r="AC202" s="119" t="e">
        <f t="shared" si="108"/>
        <v>#N/A</v>
      </c>
      <c r="AD202" s="119">
        <f t="shared" si="109"/>
        <v>0</v>
      </c>
      <c r="AG202" s="115">
        <f t="shared" si="126"/>
        <v>273</v>
      </c>
      <c r="AH202" s="113">
        <f t="shared" si="127"/>
        <v>195</v>
      </c>
      <c r="AI202" s="113">
        <f>INDEX(地温!$D$2:$D$366,MATCH(AG202,地温!$C$2:$C$366,FALSE))</f>
        <v>21.792549999999999</v>
      </c>
      <c r="AJ202" s="113">
        <f t="shared" si="128"/>
        <v>4057.6052999999993</v>
      </c>
      <c r="AK202" s="116">
        <f t="shared" si="110"/>
        <v>20.808232307692304</v>
      </c>
      <c r="AL202" s="119" t="e">
        <f t="shared" si="111"/>
        <v>#N/A</v>
      </c>
      <c r="AM202" s="119">
        <f t="shared" si="112"/>
        <v>0</v>
      </c>
      <c r="AP202" s="115">
        <f t="shared" si="129"/>
        <v>273</v>
      </c>
      <c r="AQ202" s="113">
        <f t="shared" si="130"/>
        <v>195</v>
      </c>
      <c r="AR202" s="113">
        <f>INDEX(地温!$D$2:$D$366,MATCH(AP202,地温!$C$2:$C$366,FALSE))</f>
        <v>21.792549999999999</v>
      </c>
      <c r="AS202" s="113">
        <f t="shared" si="131"/>
        <v>4057.6052999999993</v>
      </c>
      <c r="AT202" s="116">
        <f t="shared" si="113"/>
        <v>20.808232307692304</v>
      </c>
      <c r="AU202" s="119" t="e">
        <f t="shared" si="114"/>
        <v>#N/A</v>
      </c>
      <c r="AV202" s="119">
        <f t="shared" si="115"/>
        <v>0</v>
      </c>
    </row>
    <row r="203" spans="1:48">
      <c r="A203" s="115">
        <f t="shared" si="116"/>
        <v>274</v>
      </c>
      <c r="B203" s="113">
        <f t="shared" si="99"/>
        <v>196</v>
      </c>
      <c r="C203" s="119">
        <f t="shared" si="100"/>
        <v>6.7199986149402902</v>
      </c>
      <c r="F203" s="115">
        <f t="shared" si="117"/>
        <v>274</v>
      </c>
      <c r="G203" s="113">
        <f t="shared" si="118"/>
        <v>196</v>
      </c>
      <c r="H203" s="113">
        <f>INDEX(地温!$D$2:$D$366,MATCH(F203,地温!$C$2:$C$366,FALSE))</f>
        <v>21.327099999999998</v>
      </c>
      <c r="I203" s="113">
        <f t="shared" si="119"/>
        <v>4078.9323999999992</v>
      </c>
      <c r="J203" s="116">
        <f t="shared" si="101"/>
        <v>20.810879591836731</v>
      </c>
      <c r="K203" s="119">
        <f t="shared" si="102"/>
        <v>7.8545180931379008e-002</v>
      </c>
      <c r="L203" s="119">
        <f t="shared" si="103"/>
        <v>6.7199986149402902</v>
      </c>
      <c r="O203" s="115">
        <f t="shared" si="120"/>
        <v>274</v>
      </c>
      <c r="P203" s="113">
        <f t="shared" si="121"/>
        <v>196</v>
      </c>
      <c r="Q203" s="113">
        <f>INDEX(地温!$D$2:$D$366,MATCH(O203,地温!$C$2:$C$366,FALSE))</f>
        <v>21.327099999999998</v>
      </c>
      <c r="R203" s="113">
        <f t="shared" si="122"/>
        <v>4078.9323999999992</v>
      </c>
      <c r="S203" s="116">
        <f t="shared" si="104"/>
        <v>20.810879591836731</v>
      </c>
      <c r="T203" s="119" t="e">
        <f t="shared" si="105"/>
        <v>#N/A</v>
      </c>
      <c r="U203" s="119">
        <f t="shared" si="106"/>
        <v>0</v>
      </c>
      <c r="X203" s="115">
        <f t="shared" si="123"/>
        <v>274</v>
      </c>
      <c r="Y203" s="113">
        <f t="shared" si="124"/>
        <v>196</v>
      </c>
      <c r="Z203" s="113">
        <f>INDEX(地温!$D$2:$D$366,MATCH(X203,地温!$C$2:$C$366,FALSE))</f>
        <v>21.327099999999998</v>
      </c>
      <c r="AA203" s="113">
        <f t="shared" si="125"/>
        <v>4078.9323999999992</v>
      </c>
      <c r="AB203" s="116">
        <f t="shared" si="107"/>
        <v>20.810879591836731</v>
      </c>
      <c r="AC203" s="119" t="e">
        <f t="shared" si="108"/>
        <v>#N/A</v>
      </c>
      <c r="AD203" s="119">
        <f t="shared" si="109"/>
        <v>0</v>
      </c>
      <c r="AG203" s="115">
        <f t="shared" si="126"/>
        <v>274</v>
      </c>
      <c r="AH203" s="113">
        <f t="shared" si="127"/>
        <v>196</v>
      </c>
      <c r="AI203" s="113">
        <f>INDEX(地温!$D$2:$D$366,MATCH(AG203,地温!$C$2:$C$366,FALSE))</f>
        <v>21.327099999999998</v>
      </c>
      <c r="AJ203" s="113">
        <f t="shared" si="128"/>
        <v>4078.9323999999992</v>
      </c>
      <c r="AK203" s="116">
        <f t="shared" si="110"/>
        <v>20.810879591836731</v>
      </c>
      <c r="AL203" s="119" t="e">
        <f t="shared" si="111"/>
        <v>#N/A</v>
      </c>
      <c r="AM203" s="119">
        <f t="shared" si="112"/>
        <v>0</v>
      </c>
      <c r="AP203" s="115">
        <f t="shared" si="129"/>
        <v>274</v>
      </c>
      <c r="AQ203" s="113">
        <f t="shared" si="130"/>
        <v>196</v>
      </c>
      <c r="AR203" s="113">
        <f>INDEX(地温!$D$2:$D$366,MATCH(AP203,地温!$C$2:$C$366,FALSE))</f>
        <v>21.327099999999998</v>
      </c>
      <c r="AS203" s="113">
        <f t="shared" si="131"/>
        <v>4078.9323999999992</v>
      </c>
      <c r="AT203" s="116">
        <f t="shared" si="113"/>
        <v>20.810879591836731</v>
      </c>
      <c r="AU203" s="119" t="e">
        <f t="shared" si="114"/>
        <v>#N/A</v>
      </c>
      <c r="AV203" s="119">
        <f t="shared" si="115"/>
        <v>0</v>
      </c>
    </row>
    <row r="204" spans="1:48">
      <c r="A204" s="115">
        <f t="shared" si="116"/>
        <v>275</v>
      </c>
      <c r="B204" s="113">
        <f t="shared" si="99"/>
        <v>197</v>
      </c>
      <c r="C204" s="119">
        <f t="shared" si="100"/>
        <v>6.719998722186677</v>
      </c>
      <c r="F204" s="115">
        <f t="shared" si="117"/>
        <v>275</v>
      </c>
      <c r="G204" s="113">
        <f t="shared" si="118"/>
        <v>197</v>
      </c>
      <c r="H204" s="113">
        <f>INDEX(地温!$D$2:$D$366,MATCH(F204,地温!$C$2:$C$366,FALSE))</f>
        <v>21.53575</v>
      </c>
      <c r="I204" s="113">
        <f t="shared" si="119"/>
        <v>4100.4681499999988</v>
      </c>
      <c r="J204" s="116">
        <f t="shared" si="101"/>
        <v>20.814559137055831</v>
      </c>
      <c r="K204" s="119">
        <f t="shared" si="102"/>
        <v>7.8555575821951509e-002</v>
      </c>
      <c r="L204" s="119">
        <f t="shared" si="103"/>
        <v>6.719998722186677</v>
      </c>
      <c r="O204" s="115">
        <f t="shared" si="120"/>
        <v>275</v>
      </c>
      <c r="P204" s="113">
        <f t="shared" si="121"/>
        <v>197</v>
      </c>
      <c r="Q204" s="113">
        <f>INDEX(地温!$D$2:$D$366,MATCH(O204,地温!$C$2:$C$366,FALSE))</f>
        <v>21.53575</v>
      </c>
      <c r="R204" s="113">
        <f t="shared" si="122"/>
        <v>4100.4681499999988</v>
      </c>
      <c r="S204" s="116">
        <f t="shared" si="104"/>
        <v>20.814559137055831</v>
      </c>
      <c r="T204" s="119" t="e">
        <f t="shared" si="105"/>
        <v>#N/A</v>
      </c>
      <c r="U204" s="119">
        <f t="shared" si="106"/>
        <v>0</v>
      </c>
      <c r="X204" s="115">
        <f t="shared" si="123"/>
        <v>275</v>
      </c>
      <c r="Y204" s="113">
        <f t="shared" si="124"/>
        <v>197</v>
      </c>
      <c r="Z204" s="113">
        <f>INDEX(地温!$D$2:$D$366,MATCH(X204,地温!$C$2:$C$366,FALSE))</f>
        <v>21.53575</v>
      </c>
      <c r="AA204" s="113">
        <f t="shared" si="125"/>
        <v>4100.4681499999988</v>
      </c>
      <c r="AB204" s="116">
        <f t="shared" si="107"/>
        <v>20.814559137055831</v>
      </c>
      <c r="AC204" s="119" t="e">
        <f t="shared" si="108"/>
        <v>#N/A</v>
      </c>
      <c r="AD204" s="119">
        <f t="shared" si="109"/>
        <v>0</v>
      </c>
      <c r="AG204" s="115">
        <f t="shared" si="126"/>
        <v>275</v>
      </c>
      <c r="AH204" s="113">
        <f t="shared" si="127"/>
        <v>197</v>
      </c>
      <c r="AI204" s="113">
        <f>INDEX(地温!$D$2:$D$366,MATCH(AG204,地温!$C$2:$C$366,FALSE))</f>
        <v>21.53575</v>
      </c>
      <c r="AJ204" s="113">
        <f t="shared" si="128"/>
        <v>4100.4681499999988</v>
      </c>
      <c r="AK204" s="116">
        <f t="shared" si="110"/>
        <v>20.814559137055831</v>
      </c>
      <c r="AL204" s="119" t="e">
        <f t="shared" si="111"/>
        <v>#N/A</v>
      </c>
      <c r="AM204" s="119">
        <f t="shared" si="112"/>
        <v>0</v>
      </c>
      <c r="AP204" s="115">
        <f t="shared" si="129"/>
        <v>275</v>
      </c>
      <c r="AQ204" s="113">
        <f t="shared" si="130"/>
        <v>197</v>
      </c>
      <c r="AR204" s="113">
        <f>INDEX(地温!$D$2:$D$366,MATCH(AP204,地温!$C$2:$C$366,FALSE))</f>
        <v>21.53575</v>
      </c>
      <c r="AS204" s="113">
        <f t="shared" si="131"/>
        <v>4100.4681499999988</v>
      </c>
      <c r="AT204" s="116">
        <f t="shared" si="113"/>
        <v>20.814559137055831</v>
      </c>
      <c r="AU204" s="119" t="e">
        <f t="shared" si="114"/>
        <v>#N/A</v>
      </c>
      <c r="AV204" s="119">
        <f t="shared" si="115"/>
        <v>0</v>
      </c>
    </row>
    <row r="205" spans="1:48">
      <c r="A205" s="115">
        <f t="shared" si="116"/>
        <v>276</v>
      </c>
      <c r="B205" s="113">
        <f t="shared" si="99"/>
        <v>198</v>
      </c>
      <c r="C205" s="119">
        <f t="shared" si="100"/>
        <v>6.7199988214498614</v>
      </c>
      <c r="F205" s="115">
        <f t="shared" si="117"/>
        <v>276</v>
      </c>
      <c r="G205" s="113">
        <f t="shared" si="118"/>
        <v>198</v>
      </c>
      <c r="H205" s="113">
        <f>INDEX(地温!$D$2:$D$366,MATCH(F205,地温!$C$2:$C$366,FALSE))</f>
        <v>21.632050000000003</v>
      </c>
      <c r="I205" s="113">
        <f t="shared" si="119"/>
        <v>4122.1001999999989</v>
      </c>
      <c r="J205" s="116">
        <f t="shared" si="101"/>
        <v>20.818687878787873</v>
      </c>
      <c r="K205" s="119">
        <f t="shared" si="102"/>
        <v>7.8567241041904337e-002</v>
      </c>
      <c r="L205" s="119">
        <f t="shared" si="103"/>
        <v>6.7199988214498614</v>
      </c>
      <c r="O205" s="115">
        <f t="shared" si="120"/>
        <v>276</v>
      </c>
      <c r="P205" s="113">
        <f t="shared" si="121"/>
        <v>198</v>
      </c>
      <c r="Q205" s="113">
        <f>INDEX(地温!$D$2:$D$366,MATCH(O205,地温!$C$2:$C$366,FALSE))</f>
        <v>21.632050000000003</v>
      </c>
      <c r="R205" s="113">
        <f t="shared" si="122"/>
        <v>4122.1001999999989</v>
      </c>
      <c r="S205" s="116">
        <f t="shared" si="104"/>
        <v>20.818687878787873</v>
      </c>
      <c r="T205" s="119" t="e">
        <f t="shared" si="105"/>
        <v>#N/A</v>
      </c>
      <c r="U205" s="119">
        <f t="shared" si="106"/>
        <v>0</v>
      </c>
      <c r="X205" s="115">
        <f t="shared" si="123"/>
        <v>276</v>
      </c>
      <c r="Y205" s="113">
        <f t="shared" si="124"/>
        <v>198</v>
      </c>
      <c r="Z205" s="113">
        <f>INDEX(地温!$D$2:$D$366,MATCH(X205,地温!$C$2:$C$366,FALSE))</f>
        <v>21.632050000000003</v>
      </c>
      <c r="AA205" s="113">
        <f t="shared" si="125"/>
        <v>4122.1001999999989</v>
      </c>
      <c r="AB205" s="116">
        <f t="shared" si="107"/>
        <v>20.818687878787873</v>
      </c>
      <c r="AC205" s="119" t="e">
        <f t="shared" si="108"/>
        <v>#N/A</v>
      </c>
      <c r="AD205" s="119">
        <f t="shared" si="109"/>
        <v>0</v>
      </c>
      <c r="AG205" s="115">
        <f t="shared" si="126"/>
        <v>276</v>
      </c>
      <c r="AH205" s="113">
        <f t="shared" si="127"/>
        <v>198</v>
      </c>
      <c r="AI205" s="113">
        <f>INDEX(地温!$D$2:$D$366,MATCH(AG205,地温!$C$2:$C$366,FALSE))</f>
        <v>21.632050000000003</v>
      </c>
      <c r="AJ205" s="113">
        <f t="shared" si="128"/>
        <v>4122.1001999999989</v>
      </c>
      <c r="AK205" s="116">
        <f t="shared" si="110"/>
        <v>20.818687878787873</v>
      </c>
      <c r="AL205" s="119" t="e">
        <f t="shared" si="111"/>
        <v>#N/A</v>
      </c>
      <c r="AM205" s="119">
        <f t="shared" si="112"/>
        <v>0</v>
      </c>
      <c r="AP205" s="115">
        <f t="shared" si="129"/>
        <v>276</v>
      </c>
      <c r="AQ205" s="113">
        <f t="shared" si="130"/>
        <v>198</v>
      </c>
      <c r="AR205" s="113">
        <f>INDEX(地温!$D$2:$D$366,MATCH(AP205,地温!$C$2:$C$366,FALSE))</f>
        <v>21.632050000000003</v>
      </c>
      <c r="AS205" s="113">
        <f t="shared" si="131"/>
        <v>4122.1001999999989</v>
      </c>
      <c r="AT205" s="116">
        <f t="shared" si="113"/>
        <v>20.818687878787873</v>
      </c>
      <c r="AU205" s="119" t="e">
        <f t="shared" si="114"/>
        <v>#N/A</v>
      </c>
      <c r="AV205" s="119">
        <f t="shared" si="115"/>
        <v>0</v>
      </c>
    </row>
    <row r="206" spans="1:48">
      <c r="A206" s="115">
        <f t="shared" si="116"/>
        <v>277</v>
      </c>
      <c r="B206" s="113">
        <f t="shared" si="99"/>
        <v>199</v>
      </c>
      <c r="C206" s="119">
        <f t="shared" si="100"/>
        <v>6.7199989108804674</v>
      </c>
      <c r="F206" s="115">
        <f t="shared" si="117"/>
        <v>277</v>
      </c>
      <c r="G206" s="113">
        <f t="shared" si="118"/>
        <v>199</v>
      </c>
      <c r="H206" s="113">
        <f>INDEX(地温!$D$2:$D$366,MATCH(F206,地温!$C$2:$C$366,FALSE))</f>
        <v>20.9419</v>
      </c>
      <c r="I206" s="113">
        <f t="shared" si="119"/>
        <v>4143.0420999999988</v>
      </c>
      <c r="J206" s="116">
        <f t="shared" si="101"/>
        <v>20.819307035175875</v>
      </c>
      <c r="K206" s="119">
        <f t="shared" si="102"/>
        <v>7.8568990508413775e-002</v>
      </c>
      <c r="L206" s="119">
        <f t="shared" si="103"/>
        <v>6.7199989108804674</v>
      </c>
      <c r="O206" s="115">
        <f t="shared" si="120"/>
        <v>277</v>
      </c>
      <c r="P206" s="113">
        <f t="shared" si="121"/>
        <v>199</v>
      </c>
      <c r="Q206" s="113">
        <f>INDEX(地温!$D$2:$D$366,MATCH(O206,地温!$C$2:$C$366,FALSE))</f>
        <v>20.9419</v>
      </c>
      <c r="R206" s="113">
        <f t="shared" si="122"/>
        <v>4143.0420999999988</v>
      </c>
      <c r="S206" s="116">
        <f t="shared" si="104"/>
        <v>20.819307035175875</v>
      </c>
      <c r="T206" s="119" t="e">
        <f t="shared" si="105"/>
        <v>#N/A</v>
      </c>
      <c r="U206" s="119">
        <f t="shared" si="106"/>
        <v>0</v>
      </c>
      <c r="X206" s="115">
        <f t="shared" si="123"/>
        <v>277</v>
      </c>
      <c r="Y206" s="113">
        <f t="shared" si="124"/>
        <v>199</v>
      </c>
      <c r="Z206" s="113">
        <f>INDEX(地温!$D$2:$D$366,MATCH(X206,地温!$C$2:$C$366,FALSE))</f>
        <v>20.9419</v>
      </c>
      <c r="AA206" s="113">
        <f t="shared" si="125"/>
        <v>4143.0420999999988</v>
      </c>
      <c r="AB206" s="116">
        <f t="shared" si="107"/>
        <v>20.819307035175875</v>
      </c>
      <c r="AC206" s="119" t="e">
        <f t="shared" si="108"/>
        <v>#N/A</v>
      </c>
      <c r="AD206" s="119">
        <f t="shared" si="109"/>
        <v>0</v>
      </c>
      <c r="AG206" s="115">
        <f t="shared" si="126"/>
        <v>277</v>
      </c>
      <c r="AH206" s="113">
        <f t="shared" si="127"/>
        <v>199</v>
      </c>
      <c r="AI206" s="113">
        <f>INDEX(地温!$D$2:$D$366,MATCH(AG206,地温!$C$2:$C$366,FALSE))</f>
        <v>20.9419</v>
      </c>
      <c r="AJ206" s="113">
        <f t="shared" si="128"/>
        <v>4143.0420999999988</v>
      </c>
      <c r="AK206" s="116">
        <f t="shared" si="110"/>
        <v>20.819307035175875</v>
      </c>
      <c r="AL206" s="119" t="e">
        <f t="shared" si="111"/>
        <v>#N/A</v>
      </c>
      <c r="AM206" s="119">
        <f t="shared" si="112"/>
        <v>0</v>
      </c>
      <c r="AP206" s="115">
        <f t="shared" si="129"/>
        <v>277</v>
      </c>
      <c r="AQ206" s="113">
        <f t="shared" si="130"/>
        <v>199</v>
      </c>
      <c r="AR206" s="113">
        <f>INDEX(地温!$D$2:$D$366,MATCH(AP206,地温!$C$2:$C$366,FALSE))</f>
        <v>20.9419</v>
      </c>
      <c r="AS206" s="113">
        <f t="shared" si="131"/>
        <v>4143.0420999999988</v>
      </c>
      <c r="AT206" s="116">
        <f t="shared" si="113"/>
        <v>20.819307035175875</v>
      </c>
      <c r="AU206" s="119" t="e">
        <f t="shared" si="114"/>
        <v>#N/A</v>
      </c>
      <c r="AV206" s="119">
        <f t="shared" si="115"/>
        <v>0</v>
      </c>
    </row>
    <row r="207" spans="1:48">
      <c r="A207" s="115">
        <f t="shared" si="116"/>
        <v>278</v>
      </c>
      <c r="B207" s="113">
        <f t="shared" si="99"/>
        <v>200</v>
      </c>
      <c r="C207" s="119">
        <f t="shared" si="100"/>
        <v>6.719998994026894</v>
      </c>
      <c r="F207" s="115">
        <f t="shared" si="117"/>
        <v>278</v>
      </c>
      <c r="G207" s="113">
        <f t="shared" si="118"/>
        <v>200</v>
      </c>
      <c r="H207" s="113">
        <f>INDEX(地温!$D$2:$D$366,MATCH(F207,地温!$C$2:$C$366,FALSE))</f>
        <v>21.118450000000003</v>
      </c>
      <c r="I207" s="113">
        <f t="shared" si="119"/>
        <v>4164.1605499999987</v>
      </c>
      <c r="J207" s="116">
        <f t="shared" si="101"/>
        <v>20.820802749999995</v>
      </c>
      <c r="K207" s="119">
        <f t="shared" si="102"/>
        <v>7.857321687790568e-002</v>
      </c>
      <c r="L207" s="119">
        <f t="shared" si="103"/>
        <v>6.719998994026894</v>
      </c>
      <c r="O207" s="115">
        <f t="shared" si="120"/>
        <v>278</v>
      </c>
      <c r="P207" s="113">
        <f t="shared" si="121"/>
        <v>200</v>
      </c>
      <c r="Q207" s="113">
        <f>INDEX(地温!$D$2:$D$366,MATCH(O207,地温!$C$2:$C$366,FALSE))</f>
        <v>21.118450000000003</v>
      </c>
      <c r="R207" s="113">
        <f t="shared" si="122"/>
        <v>4164.1605499999987</v>
      </c>
      <c r="S207" s="116">
        <f t="shared" si="104"/>
        <v>20.820802749999995</v>
      </c>
      <c r="T207" s="119" t="e">
        <f t="shared" si="105"/>
        <v>#N/A</v>
      </c>
      <c r="U207" s="119">
        <f t="shared" si="106"/>
        <v>0</v>
      </c>
      <c r="X207" s="115">
        <f t="shared" si="123"/>
        <v>278</v>
      </c>
      <c r="Y207" s="113">
        <f t="shared" si="124"/>
        <v>200</v>
      </c>
      <c r="Z207" s="113">
        <f>INDEX(地温!$D$2:$D$366,MATCH(X207,地温!$C$2:$C$366,FALSE))</f>
        <v>21.118450000000003</v>
      </c>
      <c r="AA207" s="113">
        <f t="shared" si="125"/>
        <v>4164.1605499999987</v>
      </c>
      <c r="AB207" s="116">
        <f t="shared" si="107"/>
        <v>20.820802749999995</v>
      </c>
      <c r="AC207" s="119" t="e">
        <f t="shared" si="108"/>
        <v>#N/A</v>
      </c>
      <c r="AD207" s="119">
        <f t="shared" si="109"/>
        <v>0</v>
      </c>
      <c r="AG207" s="115">
        <f t="shared" si="126"/>
        <v>278</v>
      </c>
      <c r="AH207" s="113">
        <f t="shared" si="127"/>
        <v>200</v>
      </c>
      <c r="AI207" s="113">
        <f>INDEX(地温!$D$2:$D$366,MATCH(AG207,地温!$C$2:$C$366,FALSE))</f>
        <v>21.118450000000003</v>
      </c>
      <c r="AJ207" s="113">
        <f t="shared" si="128"/>
        <v>4164.1605499999987</v>
      </c>
      <c r="AK207" s="116">
        <f t="shared" si="110"/>
        <v>20.820802749999995</v>
      </c>
      <c r="AL207" s="119" t="e">
        <f t="shared" si="111"/>
        <v>#N/A</v>
      </c>
      <c r="AM207" s="119">
        <f t="shared" si="112"/>
        <v>0</v>
      </c>
      <c r="AP207" s="115">
        <f t="shared" si="129"/>
        <v>278</v>
      </c>
      <c r="AQ207" s="113">
        <f t="shared" si="130"/>
        <v>200</v>
      </c>
      <c r="AR207" s="113">
        <f>INDEX(地温!$D$2:$D$366,MATCH(AP207,地温!$C$2:$C$366,FALSE))</f>
        <v>21.118450000000003</v>
      </c>
      <c r="AS207" s="113">
        <f t="shared" si="131"/>
        <v>4164.1605499999987</v>
      </c>
      <c r="AT207" s="116">
        <f t="shared" si="113"/>
        <v>20.820802749999995</v>
      </c>
      <c r="AU207" s="119" t="e">
        <f t="shared" si="114"/>
        <v>#N/A</v>
      </c>
      <c r="AV207" s="119">
        <f t="shared" si="115"/>
        <v>0</v>
      </c>
    </row>
    <row r="208" spans="1:48">
      <c r="A208" s="115">
        <f t="shared" si="116"/>
        <v>279</v>
      </c>
      <c r="B208" s="113">
        <f t="shared" si="99"/>
        <v>201</v>
      </c>
      <c r="C208" s="119">
        <f t="shared" si="100"/>
        <v>6.7199990673639469</v>
      </c>
      <c r="F208" s="115">
        <f t="shared" si="117"/>
        <v>279</v>
      </c>
      <c r="G208" s="113">
        <f t="shared" si="118"/>
        <v>201</v>
      </c>
      <c r="H208" s="113">
        <f>INDEX(地温!$D$2:$D$366,MATCH(F208,地温!$C$2:$C$366,FALSE))</f>
        <v>19.802349999999997</v>
      </c>
      <c r="I208" s="113">
        <f t="shared" si="119"/>
        <v>4183.9628999999986</v>
      </c>
      <c r="J208" s="116">
        <f t="shared" si="101"/>
        <v>20.815735820895515</v>
      </c>
      <c r="K208" s="119">
        <f t="shared" si="102"/>
        <v>7.8558900245218888e-002</v>
      </c>
      <c r="L208" s="119">
        <f t="shared" si="103"/>
        <v>6.7199990673639469</v>
      </c>
      <c r="O208" s="115">
        <f t="shared" si="120"/>
        <v>279</v>
      </c>
      <c r="P208" s="113">
        <f t="shared" si="121"/>
        <v>201</v>
      </c>
      <c r="Q208" s="113">
        <f>INDEX(地温!$D$2:$D$366,MATCH(O208,地温!$C$2:$C$366,FALSE))</f>
        <v>19.802349999999997</v>
      </c>
      <c r="R208" s="113">
        <f t="shared" si="122"/>
        <v>4183.9628999999986</v>
      </c>
      <c r="S208" s="116">
        <f t="shared" si="104"/>
        <v>20.815735820895515</v>
      </c>
      <c r="T208" s="119" t="e">
        <f t="shared" si="105"/>
        <v>#N/A</v>
      </c>
      <c r="U208" s="119">
        <f t="shared" si="106"/>
        <v>0</v>
      </c>
      <c r="X208" s="115">
        <f t="shared" si="123"/>
        <v>279</v>
      </c>
      <c r="Y208" s="113">
        <f t="shared" si="124"/>
        <v>201</v>
      </c>
      <c r="Z208" s="113">
        <f>INDEX(地温!$D$2:$D$366,MATCH(X208,地温!$C$2:$C$366,FALSE))</f>
        <v>19.802349999999997</v>
      </c>
      <c r="AA208" s="113">
        <f t="shared" si="125"/>
        <v>4183.9628999999986</v>
      </c>
      <c r="AB208" s="116">
        <f t="shared" si="107"/>
        <v>20.815735820895515</v>
      </c>
      <c r="AC208" s="119" t="e">
        <f t="shared" si="108"/>
        <v>#N/A</v>
      </c>
      <c r="AD208" s="119">
        <f t="shared" si="109"/>
        <v>0</v>
      </c>
      <c r="AG208" s="115">
        <f t="shared" si="126"/>
        <v>279</v>
      </c>
      <c r="AH208" s="113">
        <f t="shared" si="127"/>
        <v>201</v>
      </c>
      <c r="AI208" s="113">
        <f>INDEX(地温!$D$2:$D$366,MATCH(AG208,地温!$C$2:$C$366,FALSE))</f>
        <v>19.802349999999997</v>
      </c>
      <c r="AJ208" s="113">
        <f t="shared" si="128"/>
        <v>4183.9628999999986</v>
      </c>
      <c r="AK208" s="116">
        <f t="shared" si="110"/>
        <v>20.815735820895515</v>
      </c>
      <c r="AL208" s="119" t="e">
        <f t="shared" si="111"/>
        <v>#N/A</v>
      </c>
      <c r="AM208" s="119">
        <f t="shared" si="112"/>
        <v>0</v>
      </c>
      <c r="AP208" s="115">
        <f t="shared" si="129"/>
        <v>279</v>
      </c>
      <c r="AQ208" s="113">
        <f t="shared" si="130"/>
        <v>201</v>
      </c>
      <c r="AR208" s="113">
        <f>INDEX(地温!$D$2:$D$366,MATCH(AP208,地温!$C$2:$C$366,FALSE))</f>
        <v>19.802349999999997</v>
      </c>
      <c r="AS208" s="113">
        <f t="shared" si="131"/>
        <v>4183.9628999999986</v>
      </c>
      <c r="AT208" s="116">
        <f t="shared" si="113"/>
        <v>20.815735820895515</v>
      </c>
      <c r="AU208" s="119" t="e">
        <f t="shared" si="114"/>
        <v>#N/A</v>
      </c>
      <c r="AV208" s="119">
        <f t="shared" si="115"/>
        <v>0</v>
      </c>
    </row>
    <row r="209" spans="1:48">
      <c r="A209" s="115">
        <f t="shared" si="116"/>
        <v>280</v>
      </c>
      <c r="B209" s="113">
        <f t="shared" si="99"/>
        <v>202</v>
      </c>
      <c r="C209" s="119">
        <f t="shared" si="100"/>
        <v>6.719999134805974</v>
      </c>
      <c r="F209" s="115">
        <f t="shared" si="117"/>
        <v>280</v>
      </c>
      <c r="G209" s="113">
        <f t="shared" si="118"/>
        <v>202</v>
      </c>
      <c r="H209" s="113">
        <f>INDEX(地温!$D$2:$D$366,MATCH(F209,地温!$C$2:$C$366,FALSE))</f>
        <v>19.577649999999998</v>
      </c>
      <c r="I209" s="113">
        <f t="shared" si="119"/>
        <v>4203.5405499999988</v>
      </c>
      <c r="J209" s="116">
        <f t="shared" si="101"/>
        <v>20.809606683168312</v>
      </c>
      <c r="K209" s="119">
        <f t="shared" si="102"/>
        <v>7.8541585163368913e-002</v>
      </c>
      <c r="L209" s="119">
        <f t="shared" si="103"/>
        <v>6.719999134805974</v>
      </c>
      <c r="O209" s="115">
        <f t="shared" si="120"/>
        <v>280</v>
      </c>
      <c r="P209" s="113">
        <f t="shared" si="121"/>
        <v>202</v>
      </c>
      <c r="Q209" s="113">
        <f>INDEX(地温!$D$2:$D$366,MATCH(O209,地温!$C$2:$C$366,FALSE))</f>
        <v>19.577649999999998</v>
      </c>
      <c r="R209" s="113">
        <f t="shared" si="122"/>
        <v>4203.5405499999988</v>
      </c>
      <c r="S209" s="116">
        <f t="shared" si="104"/>
        <v>20.809606683168312</v>
      </c>
      <c r="T209" s="119" t="e">
        <f t="shared" si="105"/>
        <v>#N/A</v>
      </c>
      <c r="U209" s="119">
        <f t="shared" si="106"/>
        <v>0</v>
      </c>
      <c r="X209" s="115">
        <f t="shared" si="123"/>
        <v>280</v>
      </c>
      <c r="Y209" s="113">
        <f t="shared" si="124"/>
        <v>202</v>
      </c>
      <c r="Z209" s="113">
        <f>INDEX(地温!$D$2:$D$366,MATCH(X209,地温!$C$2:$C$366,FALSE))</f>
        <v>19.577649999999998</v>
      </c>
      <c r="AA209" s="113">
        <f t="shared" si="125"/>
        <v>4203.5405499999988</v>
      </c>
      <c r="AB209" s="116">
        <f t="shared" si="107"/>
        <v>20.809606683168312</v>
      </c>
      <c r="AC209" s="119" t="e">
        <f t="shared" si="108"/>
        <v>#N/A</v>
      </c>
      <c r="AD209" s="119">
        <f t="shared" si="109"/>
        <v>0</v>
      </c>
      <c r="AG209" s="115">
        <f t="shared" si="126"/>
        <v>280</v>
      </c>
      <c r="AH209" s="113">
        <f t="shared" si="127"/>
        <v>202</v>
      </c>
      <c r="AI209" s="113">
        <f>INDEX(地温!$D$2:$D$366,MATCH(AG209,地温!$C$2:$C$366,FALSE))</f>
        <v>19.577649999999998</v>
      </c>
      <c r="AJ209" s="113">
        <f t="shared" si="128"/>
        <v>4203.5405499999988</v>
      </c>
      <c r="AK209" s="116">
        <f t="shared" si="110"/>
        <v>20.809606683168312</v>
      </c>
      <c r="AL209" s="119" t="e">
        <f t="shared" si="111"/>
        <v>#N/A</v>
      </c>
      <c r="AM209" s="119">
        <f t="shared" si="112"/>
        <v>0</v>
      </c>
      <c r="AP209" s="115">
        <f t="shared" si="129"/>
        <v>280</v>
      </c>
      <c r="AQ209" s="113">
        <f t="shared" si="130"/>
        <v>202</v>
      </c>
      <c r="AR209" s="113">
        <f>INDEX(地温!$D$2:$D$366,MATCH(AP209,地温!$C$2:$C$366,FALSE))</f>
        <v>19.577649999999998</v>
      </c>
      <c r="AS209" s="113">
        <f t="shared" si="131"/>
        <v>4203.5405499999988</v>
      </c>
      <c r="AT209" s="116">
        <f t="shared" si="113"/>
        <v>20.809606683168312</v>
      </c>
      <c r="AU209" s="119" t="e">
        <f t="shared" si="114"/>
        <v>#N/A</v>
      </c>
      <c r="AV209" s="119">
        <f t="shared" si="115"/>
        <v>0</v>
      </c>
    </row>
    <row r="210" spans="1:48">
      <c r="A210" s="115">
        <f t="shared" si="116"/>
        <v>281</v>
      </c>
      <c r="B210" s="113">
        <f t="shared" si="99"/>
        <v>203</v>
      </c>
      <c r="C210" s="119">
        <f t="shared" si="100"/>
        <v>6.7199991986803171</v>
      </c>
      <c r="F210" s="115">
        <f t="shared" si="117"/>
        <v>281</v>
      </c>
      <c r="G210" s="113">
        <f t="shared" si="118"/>
        <v>203</v>
      </c>
      <c r="H210" s="113">
        <f>INDEX(地温!$D$2:$D$366,MATCH(F210,地温!$C$2:$C$366,FALSE))</f>
        <v>20.155449999999998</v>
      </c>
      <c r="I210" s="113">
        <f t="shared" si="119"/>
        <v>4223.695999999999</v>
      </c>
      <c r="J210" s="116">
        <f t="shared" si="101"/>
        <v>20.806384236453198</v>
      </c>
      <c r="K210" s="119">
        <f t="shared" si="102"/>
        <v>7.8532482851697658e-002</v>
      </c>
      <c r="L210" s="119">
        <f t="shared" si="103"/>
        <v>6.7199991986803171</v>
      </c>
      <c r="O210" s="115">
        <f t="shared" si="120"/>
        <v>281</v>
      </c>
      <c r="P210" s="113">
        <f t="shared" si="121"/>
        <v>203</v>
      </c>
      <c r="Q210" s="113">
        <f>INDEX(地温!$D$2:$D$366,MATCH(O210,地温!$C$2:$C$366,FALSE))</f>
        <v>20.155449999999998</v>
      </c>
      <c r="R210" s="113">
        <f t="shared" si="122"/>
        <v>4223.695999999999</v>
      </c>
      <c r="S210" s="116">
        <f t="shared" si="104"/>
        <v>20.806384236453198</v>
      </c>
      <c r="T210" s="119" t="e">
        <f t="shared" si="105"/>
        <v>#N/A</v>
      </c>
      <c r="U210" s="119">
        <f t="shared" si="106"/>
        <v>0</v>
      </c>
      <c r="X210" s="115">
        <f t="shared" si="123"/>
        <v>281</v>
      </c>
      <c r="Y210" s="113">
        <f t="shared" si="124"/>
        <v>203</v>
      </c>
      <c r="Z210" s="113">
        <f>INDEX(地温!$D$2:$D$366,MATCH(X210,地温!$C$2:$C$366,FALSE))</f>
        <v>20.155449999999998</v>
      </c>
      <c r="AA210" s="113">
        <f t="shared" si="125"/>
        <v>4223.695999999999</v>
      </c>
      <c r="AB210" s="116">
        <f t="shared" si="107"/>
        <v>20.806384236453198</v>
      </c>
      <c r="AC210" s="119" t="e">
        <f t="shared" si="108"/>
        <v>#N/A</v>
      </c>
      <c r="AD210" s="119">
        <f t="shared" si="109"/>
        <v>0</v>
      </c>
      <c r="AG210" s="115">
        <f t="shared" si="126"/>
        <v>281</v>
      </c>
      <c r="AH210" s="113">
        <f t="shared" si="127"/>
        <v>203</v>
      </c>
      <c r="AI210" s="113">
        <f>INDEX(地温!$D$2:$D$366,MATCH(AG210,地温!$C$2:$C$366,FALSE))</f>
        <v>20.155449999999998</v>
      </c>
      <c r="AJ210" s="113">
        <f t="shared" si="128"/>
        <v>4223.695999999999</v>
      </c>
      <c r="AK210" s="116">
        <f t="shared" si="110"/>
        <v>20.806384236453198</v>
      </c>
      <c r="AL210" s="119" t="e">
        <f t="shared" si="111"/>
        <v>#N/A</v>
      </c>
      <c r="AM210" s="119">
        <f t="shared" si="112"/>
        <v>0</v>
      </c>
      <c r="AP210" s="115">
        <f t="shared" si="129"/>
        <v>281</v>
      </c>
      <c r="AQ210" s="113">
        <f t="shared" si="130"/>
        <v>203</v>
      </c>
      <c r="AR210" s="113">
        <f>INDEX(地温!$D$2:$D$366,MATCH(AP210,地温!$C$2:$C$366,FALSE))</f>
        <v>20.155449999999998</v>
      </c>
      <c r="AS210" s="113">
        <f t="shared" si="131"/>
        <v>4223.695999999999</v>
      </c>
      <c r="AT210" s="116">
        <f t="shared" si="113"/>
        <v>20.806384236453198</v>
      </c>
      <c r="AU210" s="119" t="e">
        <f t="shared" si="114"/>
        <v>#N/A</v>
      </c>
      <c r="AV210" s="119">
        <f t="shared" si="115"/>
        <v>0</v>
      </c>
    </row>
    <row r="211" spans="1:48">
      <c r="A211" s="115">
        <f t="shared" si="116"/>
        <v>282</v>
      </c>
      <c r="B211" s="113">
        <f t="shared" si="99"/>
        <v>204</v>
      </c>
      <c r="C211" s="119">
        <f t="shared" si="100"/>
        <v>6.7199992575699801</v>
      </c>
      <c r="F211" s="115">
        <f t="shared" si="117"/>
        <v>282</v>
      </c>
      <c r="G211" s="113">
        <f t="shared" si="118"/>
        <v>204</v>
      </c>
      <c r="H211" s="113">
        <f>INDEX(地温!$D$2:$D$366,MATCH(F211,地温!$C$2:$C$366,FALSE))</f>
        <v>20.027049999999999</v>
      </c>
      <c r="I211" s="113">
        <f t="shared" si="119"/>
        <v>4243.7230499999987</v>
      </c>
      <c r="J211" s="116">
        <f t="shared" si="101"/>
        <v>20.802563970588228</v>
      </c>
      <c r="K211" s="119">
        <f t="shared" si="102"/>
        <v>7.8521693013006599e-002</v>
      </c>
      <c r="L211" s="119">
        <f t="shared" si="103"/>
        <v>6.7199992575699801</v>
      </c>
      <c r="O211" s="115">
        <f t="shared" si="120"/>
        <v>282</v>
      </c>
      <c r="P211" s="113">
        <f t="shared" si="121"/>
        <v>204</v>
      </c>
      <c r="Q211" s="113">
        <f>INDEX(地温!$D$2:$D$366,MATCH(O211,地温!$C$2:$C$366,FALSE))</f>
        <v>20.027049999999999</v>
      </c>
      <c r="R211" s="113">
        <f t="shared" si="122"/>
        <v>4243.7230499999987</v>
      </c>
      <c r="S211" s="116">
        <f t="shared" si="104"/>
        <v>20.802563970588228</v>
      </c>
      <c r="T211" s="119" t="e">
        <f t="shared" si="105"/>
        <v>#N/A</v>
      </c>
      <c r="U211" s="119">
        <f t="shared" si="106"/>
        <v>0</v>
      </c>
      <c r="X211" s="115">
        <f t="shared" si="123"/>
        <v>282</v>
      </c>
      <c r="Y211" s="113">
        <f t="shared" si="124"/>
        <v>204</v>
      </c>
      <c r="Z211" s="113">
        <f>INDEX(地温!$D$2:$D$366,MATCH(X211,地温!$C$2:$C$366,FALSE))</f>
        <v>20.027049999999999</v>
      </c>
      <c r="AA211" s="113">
        <f t="shared" si="125"/>
        <v>4243.7230499999987</v>
      </c>
      <c r="AB211" s="116">
        <f t="shared" si="107"/>
        <v>20.802563970588228</v>
      </c>
      <c r="AC211" s="119" t="e">
        <f t="shared" si="108"/>
        <v>#N/A</v>
      </c>
      <c r="AD211" s="119">
        <f t="shared" si="109"/>
        <v>0</v>
      </c>
      <c r="AG211" s="115">
        <f t="shared" si="126"/>
        <v>282</v>
      </c>
      <c r="AH211" s="113">
        <f t="shared" si="127"/>
        <v>204</v>
      </c>
      <c r="AI211" s="113">
        <f>INDEX(地温!$D$2:$D$366,MATCH(AG211,地温!$C$2:$C$366,FALSE))</f>
        <v>20.027049999999999</v>
      </c>
      <c r="AJ211" s="113">
        <f t="shared" si="128"/>
        <v>4243.7230499999987</v>
      </c>
      <c r="AK211" s="116">
        <f t="shared" si="110"/>
        <v>20.802563970588228</v>
      </c>
      <c r="AL211" s="119" t="e">
        <f t="shared" si="111"/>
        <v>#N/A</v>
      </c>
      <c r="AM211" s="119">
        <f t="shared" si="112"/>
        <v>0</v>
      </c>
      <c r="AP211" s="115">
        <f t="shared" si="129"/>
        <v>282</v>
      </c>
      <c r="AQ211" s="113">
        <f t="shared" si="130"/>
        <v>204</v>
      </c>
      <c r="AR211" s="113">
        <f>INDEX(地温!$D$2:$D$366,MATCH(AP211,地温!$C$2:$C$366,FALSE))</f>
        <v>20.027049999999999</v>
      </c>
      <c r="AS211" s="113">
        <f t="shared" si="131"/>
        <v>4243.7230499999987</v>
      </c>
      <c r="AT211" s="116">
        <f t="shared" si="113"/>
        <v>20.802563970588228</v>
      </c>
      <c r="AU211" s="119" t="e">
        <f t="shared" si="114"/>
        <v>#N/A</v>
      </c>
      <c r="AV211" s="119">
        <f t="shared" si="115"/>
        <v>0</v>
      </c>
    </row>
    <row r="212" spans="1:48">
      <c r="A212" s="115">
        <f t="shared" si="116"/>
        <v>283</v>
      </c>
      <c r="B212" s="113">
        <f t="shared" si="99"/>
        <v>205</v>
      </c>
      <c r="C212" s="119">
        <f t="shared" si="100"/>
        <v>6.7199993106964131</v>
      </c>
      <c r="F212" s="115">
        <f t="shared" si="117"/>
        <v>283</v>
      </c>
      <c r="G212" s="113">
        <f t="shared" si="118"/>
        <v>205</v>
      </c>
      <c r="H212" s="113">
        <f>INDEX(地温!$D$2:$D$366,MATCH(F212,地温!$C$2:$C$366,FALSE))</f>
        <v>19.28875</v>
      </c>
      <c r="I212" s="113">
        <f t="shared" si="119"/>
        <v>4263.0117999999984</v>
      </c>
      <c r="J212" s="116">
        <f t="shared" si="101"/>
        <v>20.795179512195116</v>
      </c>
      <c r="K212" s="119">
        <f t="shared" si="102"/>
        <v>7.850083998802837e-002</v>
      </c>
      <c r="L212" s="119">
        <f t="shared" si="103"/>
        <v>6.7199993106964131</v>
      </c>
      <c r="O212" s="115">
        <f t="shared" si="120"/>
        <v>283</v>
      </c>
      <c r="P212" s="113">
        <f t="shared" si="121"/>
        <v>205</v>
      </c>
      <c r="Q212" s="113">
        <f>INDEX(地温!$D$2:$D$366,MATCH(O212,地温!$C$2:$C$366,FALSE))</f>
        <v>19.28875</v>
      </c>
      <c r="R212" s="113">
        <f t="shared" si="122"/>
        <v>4263.0117999999984</v>
      </c>
      <c r="S212" s="116">
        <f t="shared" si="104"/>
        <v>20.795179512195116</v>
      </c>
      <c r="T212" s="119" t="e">
        <f t="shared" si="105"/>
        <v>#N/A</v>
      </c>
      <c r="U212" s="119">
        <f t="shared" si="106"/>
        <v>0</v>
      </c>
      <c r="X212" s="115">
        <f t="shared" si="123"/>
        <v>283</v>
      </c>
      <c r="Y212" s="113">
        <f t="shared" si="124"/>
        <v>205</v>
      </c>
      <c r="Z212" s="113">
        <f>INDEX(地温!$D$2:$D$366,MATCH(X212,地温!$C$2:$C$366,FALSE))</f>
        <v>19.28875</v>
      </c>
      <c r="AA212" s="113">
        <f t="shared" si="125"/>
        <v>4263.0117999999984</v>
      </c>
      <c r="AB212" s="116">
        <f t="shared" si="107"/>
        <v>20.795179512195116</v>
      </c>
      <c r="AC212" s="119" t="e">
        <f t="shared" si="108"/>
        <v>#N/A</v>
      </c>
      <c r="AD212" s="119">
        <f t="shared" si="109"/>
        <v>0</v>
      </c>
      <c r="AG212" s="115">
        <f t="shared" si="126"/>
        <v>283</v>
      </c>
      <c r="AH212" s="113">
        <f t="shared" si="127"/>
        <v>205</v>
      </c>
      <c r="AI212" s="113">
        <f>INDEX(地温!$D$2:$D$366,MATCH(AG212,地温!$C$2:$C$366,FALSE))</f>
        <v>19.28875</v>
      </c>
      <c r="AJ212" s="113">
        <f t="shared" si="128"/>
        <v>4263.0117999999984</v>
      </c>
      <c r="AK212" s="116">
        <f t="shared" si="110"/>
        <v>20.795179512195116</v>
      </c>
      <c r="AL212" s="119" t="e">
        <f t="shared" si="111"/>
        <v>#N/A</v>
      </c>
      <c r="AM212" s="119">
        <f t="shared" si="112"/>
        <v>0</v>
      </c>
      <c r="AP212" s="115">
        <f t="shared" si="129"/>
        <v>283</v>
      </c>
      <c r="AQ212" s="113">
        <f t="shared" si="130"/>
        <v>205</v>
      </c>
      <c r="AR212" s="113">
        <f>INDEX(地温!$D$2:$D$366,MATCH(AP212,地温!$C$2:$C$366,FALSE))</f>
        <v>19.28875</v>
      </c>
      <c r="AS212" s="113">
        <f t="shared" si="131"/>
        <v>4263.0117999999984</v>
      </c>
      <c r="AT212" s="116">
        <f t="shared" si="113"/>
        <v>20.795179512195116</v>
      </c>
      <c r="AU212" s="119" t="e">
        <f t="shared" si="114"/>
        <v>#N/A</v>
      </c>
      <c r="AV212" s="119">
        <f t="shared" si="115"/>
        <v>0</v>
      </c>
    </row>
    <row r="213" spans="1:48">
      <c r="A213" s="115">
        <f t="shared" si="116"/>
        <v>284</v>
      </c>
      <c r="B213" s="113">
        <f t="shared" si="99"/>
        <v>206</v>
      </c>
      <c r="C213" s="119">
        <f t="shared" si="100"/>
        <v>6.7199993597318031</v>
      </c>
      <c r="F213" s="115">
        <f t="shared" si="117"/>
        <v>284</v>
      </c>
      <c r="G213" s="113">
        <f t="shared" si="118"/>
        <v>206</v>
      </c>
      <c r="H213" s="113">
        <f>INDEX(地温!$D$2:$D$366,MATCH(F213,地温!$C$2:$C$366,FALSE))</f>
        <v>19.128250000000001</v>
      </c>
      <c r="I213" s="113">
        <f t="shared" si="119"/>
        <v>4282.1400499999982</v>
      </c>
      <c r="J213" s="116">
        <f t="shared" si="101"/>
        <v>20.787087621359213</v>
      </c>
      <c r="K213" s="119">
        <f t="shared" si="102"/>
        <v>7.8477994395370745e-002</v>
      </c>
      <c r="L213" s="119">
        <f t="shared" si="103"/>
        <v>6.7199993597318031</v>
      </c>
      <c r="O213" s="115">
        <f t="shared" si="120"/>
        <v>284</v>
      </c>
      <c r="P213" s="113">
        <f t="shared" si="121"/>
        <v>206</v>
      </c>
      <c r="Q213" s="113">
        <f>INDEX(地温!$D$2:$D$366,MATCH(O213,地温!$C$2:$C$366,FALSE))</f>
        <v>19.128250000000001</v>
      </c>
      <c r="R213" s="113">
        <f t="shared" si="122"/>
        <v>4282.1400499999982</v>
      </c>
      <c r="S213" s="116">
        <f t="shared" si="104"/>
        <v>20.787087621359213</v>
      </c>
      <c r="T213" s="119" t="e">
        <f t="shared" si="105"/>
        <v>#N/A</v>
      </c>
      <c r="U213" s="119">
        <f t="shared" si="106"/>
        <v>0</v>
      </c>
      <c r="X213" s="115">
        <f t="shared" si="123"/>
        <v>284</v>
      </c>
      <c r="Y213" s="113">
        <f t="shared" si="124"/>
        <v>206</v>
      </c>
      <c r="Z213" s="113">
        <f>INDEX(地温!$D$2:$D$366,MATCH(X213,地温!$C$2:$C$366,FALSE))</f>
        <v>19.128250000000001</v>
      </c>
      <c r="AA213" s="113">
        <f t="shared" si="125"/>
        <v>4282.1400499999982</v>
      </c>
      <c r="AB213" s="116">
        <f t="shared" si="107"/>
        <v>20.787087621359213</v>
      </c>
      <c r="AC213" s="119" t="e">
        <f t="shared" si="108"/>
        <v>#N/A</v>
      </c>
      <c r="AD213" s="119">
        <f t="shared" si="109"/>
        <v>0</v>
      </c>
      <c r="AG213" s="115">
        <f t="shared" si="126"/>
        <v>284</v>
      </c>
      <c r="AH213" s="113">
        <f t="shared" si="127"/>
        <v>206</v>
      </c>
      <c r="AI213" s="113">
        <f>INDEX(地温!$D$2:$D$366,MATCH(AG213,地温!$C$2:$C$366,FALSE))</f>
        <v>19.128250000000001</v>
      </c>
      <c r="AJ213" s="113">
        <f t="shared" si="128"/>
        <v>4282.1400499999982</v>
      </c>
      <c r="AK213" s="116">
        <f t="shared" si="110"/>
        <v>20.787087621359213</v>
      </c>
      <c r="AL213" s="119" t="e">
        <f t="shared" si="111"/>
        <v>#N/A</v>
      </c>
      <c r="AM213" s="119">
        <f t="shared" si="112"/>
        <v>0</v>
      </c>
      <c r="AP213" s="115">
        <f t="shared" si="129"/>
        <v>284</v>
      </c>
      <c r="AQ213" s="113">
        <f t="shared" si="130"/>
        <v>206</v>
      </c>
      <c r="AR213" s="113">
        <f>INDEX(地温!$D$2:$D$366,MATCH(AP213,地温!$C$2:$C$366,FALSE))</f>
        <v>19.128250000000001</v>
      </c>
      <c r="AS213" s="113">
        <f t="shared" si="131"/>
        <v>4282.1400499999982</v>
      </c>
      <c r="AT213" s="116">
        <f t="shared" si="113"/>
        <v>20.787087621359213</v>
      </c>
      <c r="AU213" s="119" t="e">
        <f t="shared" si="114"/>
        <v>#N/A</v>
      </c>
      <c r="AV213" s="119">
        <f t="shared" si="115"/>
        <v>0</v>
      </c>
    </row>
    <row r="214" spans="1:48">
      <c r="A214" s="115">
        <f t="shared" si="116"/>
        <v>285</v>
      </c>
      <c r="B214" s="113">
        <f t="shared" si="99"/>
        <v>207</v>
      </c>
      <c r="C214" s="119">
        <f t="shared" si="100"/>
        <v>6.7199994061948578</v>
      </c>
      <c r="F214" s="115">
        <f t="shared" si="117"/>
        <v>285</v>
      </c>
      <c r="G214" s="113">
        <f t="shared" si="118"/>
        <v>207</v>
      </c>
      <c r="H214" s="113">
        <f>INDEX(地温!$D$2:$D$366,MATCH(F214,地温!$C$2:$C$366,FALSE))</f>
        <v>19.673950000000001</v>
      </c>
      <c r="I214" s="113">
        <f t="shared" si="119"/>
        <v>4301.8139999999985</v>
      </c>
      <c r="J214" s="116">
        <f t="shared" si="101"/>
        <v>20.78171014492753</v>
      </c>
      <c r="K214" s="119">
        <f t="shared" si="102"/>
        <v>7.8462815309034761e-002</v>
      </c>
      <c r="L214" s="119">
        <f t="shared" si="103"/>
        <v>6.7199994061948578</v>
      </c>
      <c r="O214" s="115">
        <f t="shared" si="120"/>
        <v>285</v>
      </c>
      <c r="P214" s="113">
        <f t="shared" si="121"/>
        <v>207</v>
      </c>
      <c r="Q214" s="113">
        <f>INDEX(地温!$D$2:$D$366,MATCH(O214,地温!$C$2:$C$366,FALSE))</f>
        <v>19.673950000000001</v>
      </c>
      <c r="R214" s="113">
        <f t="shared" si="122"/>
        <v>4301.8139999999985</v>
      </c>
      <c r="S214" s="116">
        <f t="shared" si="104"/>
        <v>20.78171014492753</v>
      </c>
      <c r="T214" s="119" t="e">
        <f t="shared" si="105"/>
        <v>#N/A</v>
      </c>
      <c r="U214" s="119">
        <f t="shared" si="106"/>
        <v>0</v>
      </c>
      <c r="X214" s="115">
        <f t="shared" si="123"/>
        <v>285</v>
      </c>
      <c r="Y214" s="113">
        <f t="shared" si="124"/>
        <v>207</v>
      </c>
      <c r="Z214" s="113">
        <f>INDEX(地温!$D$2:$D$366,MATCH(X214,地温!$C$2:$C$366,FALSE))</f>
        <v>19.673950000000001</v>
      </c>
      <c r="AA214" s="113">
        <f t="shared" si="125"/>
        <v>4301.8139999999985</v>
      </c>
      <c r="AB214" s="116">
        <f t="shared" si="107"/>
        <v>20.78171014492753</v>
      </c>
      <c r="AC214" s="119" t="e">
        <f t="shared" si="108"/>
        <v>#N/A</v>
      </c>
      <c r="AD214" s="119">
        <f t="shared" si="109"/>
        <v>0</v>
      </c>
      <c r="AG214" s="115">
        <f t="shared" si="126"/>
        <v>285</v>
      </c>
      <c r="AH214" s="113">
        <f t="shared" si="127"/>
        <v>207</v>
      </c>
      <c r="AI214" s="113">
        <f>INDEX(地温!$D$2:$D$366,MATCH(AG214,地温!$C$2:$C$366,FALSE))</f>
        <v>19.673950000000001</v>
      </c>
      <c r="AJ214" s="113">
        <f t="shared" si="128"/>
        <v>4301.8139999999985</v>
      </c>
      <c r="AK214" s="116">
        <f t="shared" si="110"/>
        <v>20.78171014492753</v>
      </c>
      <c r="AL214" s="119" t="e">
        <f t="shared" si="111"/>
        <v>#N/A</v>
      </c>
      <c r="AM214" s="119">
        <f t="shared" si="112"/>
        <v>0</v>
      </c>
      <c r="AP214" s="115">
        <f t="shared" si="129"/>
        <v>285</v>
      </c>
      <c r="AQ214" s="113">
        <f t="shared" si="130"/>
        <v>207</v>
      </c>
      <c r="AR214" s="113">
        <f>INDEX(地温!$D$2:$D$366,MATCH(AP214,地温!$C$2:$C$366,FALSE))</f>
        <v>19.673950000000001</v>
      </c>
      <c r="AS214" s="113">
        <f t="shared" si="131"/>
        <v>4301.8139999999985</v>
      </c>
      <c r="AT214" s="116">
        <f t="shared" si="113"/>
        <v>20.78171014492753</v>
      </c>
      <c r="AU214" s="119" t="e">
        <f t="shared" si="114"/>
        <v>#N/A</v>
      </c>
      <c r="AV214" s="119">
        <f t="shared" si="115"/>
        <v>0</v>
      </c>
    </row>
    <row r="215" spans="1:48">
      <c r="A215" s="115">
        <f t="shared" si="116"/>
        <v>286</v>
      </c>
      <c r="B215" s="113">
        <f t="shared" si="99"/>
        <v>208</v>
      </c>
      <c r="C215" s="119">
        <f t="shared" si="100"/>
        <v>6.7199994488372781</v>
      </c>
      <c r="F215" s="115">
        <f t="shared" si="117"/>
        <v>286</v>
      </c>
      <c r="G215" s="113">
        <f t="shared" si="118"/>
        <v>208</v>
      </c>
      <c r="H215" s="113">
        <f>INDEX(地温!$D$2:$D$366,MATCH(F215,地温!$C$2:$C$366,FALSE))</f>
        <v>19.385049999999996</v>
      </c>
      <c r="I215" s="113">
        <f t="shared" si="119"/>
        <v>4321.1990499999984</v>
      </c>
      <c r="J215" s="116">
        <f t="shared" si="101"/>
        <v>20.7749954326923</v>
      </c>
      <c r="K215" s="119">
        <f t="shared" si="102"/>
        <v>7.844386492825689e-002</v>
      </c>
      <c r="L215" s="119">
        <f t="shared" si="103"/>
        <v>6.7199994488372781</v>
      </c>
      <c r="O215" s="115">
        <f t="shared" si="120"/>
        <v>286</v>
      </c>
      <c r="P215" s="113">
        <f t="shared" si="121"/>
        <v>208</v>
      </c>
      <c r="Q215" s="113">
        <f>INDEX(地温!$D$2:$D$366,MATCH(O215,地温!$C$2:$C$366,FALSE))</f>
        <v>19.385049999999996</v>
      </c>
      <c r="R215" s="113">
        <f t="shared" si="122"/>
        <v>4321.1990499999984</v>
      </c>
      <c r="S215" s="116">
        <f t="shared" si="104"/>
        <v>20.7749954326923</v>
      </c>
      <c r="T215" s="119" t="e">
        <f t="shared" si="105"/>
        <v>#N/A</v>
      </c>
      <c r="U215" s="119">
        <f t="shared" si="106"/>
        <v>0</v>
      </c>
      <c r="X215" s="115">
        <f t="shared" si="123"/>
        <v>286</v>
      </c>
      <c r="Y215" s="113">
        <f t="shared" si="124"/>
        <v>208</v>
      </c>
      <c r="Z215" s="113">
        <f>INDEX(地温!$D$2:$D$366,MATCH(X215,地温!$C$2:$C$366,FALSE))</f>
        <v>19.385049999999996</v>
      </c>
      <c r="AA215" s="113">
        <f t="shared" si="125"/>
        <v>4321.1990499999984</v>
      </c>
      <c r="AB215" s="116">
        <f t="shared" si="107"/>
        <v>20.7749954326923</v>
      </c>
      <c r="AC215" s="119" t="e">
        <f t="shared" si="108"/>
        <v>#N/A</v>
      </c>
      <c r="AD215" s="119">
        <f t="shared" si="109"/>
        <v>0</v>
      </c>
      <c r="AG215" s="115">
        <f t="shared" si="126"/>
        <v>286</v>
      </c>
      <c r="AH215" s="113">
        <f t="shared" si="127"/>
        <v>208</v>
      </c>
      <c r="AI215" s="113">
        <f>INDEX(地温!$D$2:$D$366,MATCH(AG215,地温!$C$2:$C$366,FALSE))</f>
        <v>19.385049999999996</v>
      </c>
      <c r="AJ215" s="113">
        <f t="shared" si="128"/>
        <v>4321.1990499999984</v>
      </c>
      <c r="AK215" s="116">
        <f t="shared" si="110"/>
        <v>20.7749954326923</v>
      </c>
      <c r="AL215" s="119" t="e">
        <f t="shared" si="111"/>
        <v>#N/A</v>
      </c>
      <c r="AM215" s="119">
        <f t="shared" si="112"/>
        <v>0</v>
      </c>
      <c r="AP215" s="115">
        <f t="shared" si="129"/>
        <v>286</v>
      </c>
      <c r="AQ215" s="113">
        <f t="shared" si="130"/>
        <v>208</v>
      </c>
      <c r="AR215" s="113">
        <f>INDEX(地温!$D$2:$D$366,MATCH(AP215,地温!$C$2:$C$366,FALSE))</f>
        <v>19.385049999999996</v>
      </c>
      <c r="AS215" s="113">
        <f t="shared" si="131"/>
        <v>4321.1990499999984</v>
      </c>
      <c r="AT215" s="116">
        <f t="shared" si="113"/>
        <v>20.7749954326923</v>
      </c>
      <c r="AU215" s="119" t="e">
        <f t="shared" si="114"/>
        <v>#N/A</v>
      </c>
      <c r="AV215" s="119">
        <f t="shared" si="115"/>
        <v>0</v>
      </c>
    </row>
    <row r="216" spans="1:48">
      <c r="A216" s="115">
        <f t="shared" si="116"/>
        <v>287</v>
      </c>
      <c r="B216" s="113">
        <f t="shared" si="99"/>
        <v>209</v>
      </c>
      <c r="C216" s="119">
        <f t="shared" si="100"/>
        <v>6.7199994877919957</v>
      </c>
      <c r="F216" s="115">
        <f t="shared" si="117"/>
        <v>287</v>
      </c>
      <c r="G216" s="113">
        <f t="shared" si="118"/>
        <v>209</v>
      </c>
      <c r="H216" s="113">
        <f>INDEX(地温!$D$2:$D$366,MATCH(F216,地温!$C$2:$C$366,FALSE))</f>
        <v>18.951700000000002</v>
      </c>
      <c r="I216" s="113">
        <f t="shared" si="119"/>
        <v>4340.150749999998</v>
      </c>
      <c r="J216" s="116">
        <f t="shared" si="101"/>
        <v>20.766271531100468</v>
      </c>
      <c r="K216" s="119">
        <f t="shared" si="102"/>
        <v>7.8419249719940506e-002</v>
      </c>
      <c r="L216" s="119">
        <f t="shared" si="103"/>
        <v>6.7199994877919957</v>
      </c>
      <c r="O216" s="115">
        <f t="shared" si="120"/>
        <v>287</v>
      </c>
      <c r="P216" s="113">
        <f t="shared" si="121"/>
        <v>209</v>
      </c>
      <c r="Q216" s="113">
        <f>INDEX(地温!$D$2:$D$366,MATCH(O216,地温!$C$2:$C$366,FALSE))</f>
        <v>18.951700000000002</v>
      </c>
      <c r="R216" s="113">
        <f t="shared" si="122"/>
        <v>4340.150749999998</v>
      </c>
      <c r="S216" s="116">
        <f t="shared" si="104"/>
        <v>20.766271531100468</v>
      </c>
      <c r="T216" s="119" t="e">
        <f t="shared" si="105"/>
        <v>#N/A</v>
      </c>
      <c r="U216" s="119">
        <f t="shared" si="106"/>
        <v>0</v>
      </c>
      <c r="X216" s="115">
        <f t="shared" si="123"/>
        <v>287</v>
      </c>
      <c r="Y216" s="113">
        <f t="shared" si="124"/>
        <v>209</v>
      </c>
      <c r="Z216" s="113">
        <f>INDEX(地温!$D$2:$D$366,MATCH(X216,地温!$C$2:$C$366,FALSE))</f>
        <v>18.951700000000002</v>
      </c>
      <c r="AA216" s="113">
        <f t="shared" si="125"/>
        <v>4340.150749999998</v>
      </c>
      <c r="AB216" s="116">
        <f t="shared" si="107"/>
        <v>20.766271531100468</v>
      </c>
      <c r="AC216" s="119" t="e">
        <f t="shared" si="108"/>
        <v>#N/A</v>
      </c>
      <c r="AD216" s="119">
        <f t="shared" si="109"/>
        <v>0</v>
      </c>
      <c r="AG216" s="115">
        <f t="shared" si="126"/>
        <v>287</v>
      </c>
      <c r="AH216" s="113">
        <f t="shared" si="127"/>
        <v>209</v>
      </c>
      <c r="AI216" s="113">
        <f>INDEX(地温!$D$2:$D$366,MATCH(AG216,地温!$C$2:$C$366,FALSE))</f>
        <v>18.951700000000002</v>
      </c>
      <c r="AJ216" s="113">
        <f t="shared" si="128"/>
        <v>4340.150749999998</v>
      </c>
      <c r="AK216" s="116">
        <f t="shared" si="110"/>
        <v>20.766271531100468</v>
      </c>
      <c r="AL216" s="119" t="e">
        <f t="shared" si="111"/>
        <v>#N/A</v>
      </c>
      <c r="AM216" s="119">
        <f t="shared" si="112"/>
        <v>0</v>
      </c>
      <c r="AP216" s="115">
        <f t="shared" si="129"/>
        <v>287</v>
      </c>
      <c r="AQ216" s="113">
        <f t="shared" si="130"/>
        <v>209</v>
      </c>
      <c r="AR216" s="113">
        <f>INDEX(地温!$D$2:$D$366,MATCH(AP216,地温!$C$2:$C$366,FALSE))</f>
        <v>18.951700000000002</v>
      </c>
      <c r="AS216" s="113">
        <f t="shared" si="131"/>
        <v>4340.150749999998</v>
      </c>
      <c r="AT216" s="116">
        <f t="shared" si="113"/>
        <v>20.766271531100468</v>
      </c>
      <c r="AU216" s="119" t="e">
        <f t="shared" si="114"/>
        <v>#N/A</v>
      </c>
      <c r="AV216" s="119">
        <f t="shared" si="115"/>
        <v>0</v>
      </c>
    </row>
    <row r="217" spans="1:48">
      <c r="A217" s="115">
        <f t="shared" si="116"/>
        <v>288</v>
      </c>
      <c r="B217" s="113">
        <f t="shared" si="99"/>
        <v>210</v>
      </c>
      <c r="C217" s="119">
        <f t="shared" si="100"/>
        <v>6.7199995244248978</v>
      </c>
      <c r="F217" s="115">
        <f t="shared" si="117"/>
        <v>288</v>
      </c>
      <c r="G217" s="113">
        <f t="shared" si="118"/>
        <v>210</v>
      </c>
      <c r="H217" s="113">
        <f>INDEX(地温!$D$2:$D$366,MATCH(F217,地温!$C$2:$C$366,FALSE))</f>
        <v>19.272699999999997</v>
      </c>
      <c r="I217" s="113">
        <f t="shared" si="119"/>
        <v>4359.4234499999984</v>
      </c>
      <c r="J217" s="116">
        <f t="shared" si="101"/>
        <v>20.759159285714279</v>
      </c>
      <c r="K217" s="119">
        <f t="shared" si="102"/>
        <v>7.8399186566828385e-002</v>
      </c>
      <c r="L217" s="119">
        <f t="shared" si="103"/>
        <v>6.7199995244248978</v>
      </c>
      <c r="O217" s="115">
        <f t="shared" si="120"/>
        <v>288</v>
      </c>
      <c r="P217" s="113">
        <f t="shared" si="121"/>
        <v>210</v>
      </c>
      <c r="Q217" s="113">
        <f>INDEX(地温!$D$2:$D$366,MATCH(O217,地温!$C$2:$C$366,FALSE))</f>
        <v>19.272699999999997</v>
      </c>
      <c r="R217" s="113">
        <f t="shared" si="122"/>
        <v>4359.4234499999984</v>
      </c>
      <c r="S217" s="116">
        <f t="shared" si="104"/>
        <v>20.759159285714279</v>
      </c>
      <c r="T217" s="119" t="e">
        <f t="shared" si="105"/>
        <v>#N/A</v>
      </c>
      <c r="U217" s="119">
        <f t="shared" si="106"/>
        <v>0</v>
      </c>
      <c r="X217" s="115">
        <f t="shared" si="123"/>
        <v>288</v>
      </c>
      <c r="Y217" s="113">
        <f t="shared" si="124"/>
        <v>210</v>
      </c>
      <c r="Z217" s="113">
        <f>INDEX(地温!$D$2:$D$366,MATCH(X217,地温!$C$2:$C$366,FALSE))</f>
        <v>19.272699999999997</v>
      </c>
      <c r="AA217" s="113">
        <f t="shared" si="125"/>
        <v>4359.4234499999984</v>
      </c>
      <c r="AB217" s="116">
        <f t="shared" si="107"/>
        <v>20.759159285714279</v>
      </c>
      <c r="AC217" s="119" t="e">
        <f t="shared" si="108"/>
        <v>#N/A</v>
      </c>
      <c r="AD217" s="119">
        <f t="shared" si="109"/>
        <v>0</v>
      </c>
      <c r="AG217" s="115">
        <f t="shared" si="126"/>
        <v>288</v>
      </c>
      <c r="AH217" s="113">
        <f t="shared" si="127"/>
        <v>210</v>
      </c>
      <c r="AI217" s="113">
        <f>INDEX(地温!$D$2:$D$366,MATCH(AG217,地温!$C$2:$C$366,FALSE))</f>
        <v>19.272699999999997</v>
      </c>
      <c r="AJ217" s="113">
        <f t="shared" si="128"/>
        <v>4359.4234499999984</v>
      </c>
      <c r="AK217" s="116">
        <f t="shared" si="110"/>
        <v>20.759159285714279</v>
      </c>
      <c r="AL217" s="119" t="e">
        <f t="shared" si="111"/>
        <v>#N/A</v>
      </c>
      <c r="AM217" s="119">
        <f t="shared" si="112"/>
        <v>0</v>
      </c>
      <c r="AP217" s="115">
        <f t="shared" si="129"/>
        <v>288</v>
      </c>
      <c r="AQ217" s="113">
        <f t="shared" si="130"/>
        <v>210</v>
      </c>
      <c r="AR217" s="113">
        <f>INDEX(地温!$D$2:$D$366,MATCH(AP217,地温!$C$2:$C$366,FALSE))</f>
        <v>19.272699999999997</v>
      </c>
      <c r="AS217" s="113">
        <f t="shared" si="131"/>
        <v>4359.4234499999984</v>
      </c>
      <c r="AT217" s="116">
        <f t="shared" si="113"/>
        <v>20.759159285714279</v>
      </c>
      <c r="AU217" s="119" t="e">
        <f t="shared" si="114"/>
        <v>#N/A</v>
      </c>
      <c r="AV217" s="119">
        <f t="shared" si="115"/>
        <v>0</v>
      </c>
    </row>
    <row r="218" spans="1:48">
      <c r="A218" s="115">
        <f t="shared" si="116"/>
        <v>289</v>
      </c>
      <c r="B218" s="113">
        <f t="shared" si="99"/>
        <v>211</v>
      </c>
      <c r="C218" s="119">
        <f t="shared" si="100"/>
        <v>6.719999558977519</v>
      </c>
      <c r="F218" s="115">
        <f t="shared" si="117"/>
        <v>289</v>
      </c>
      <c r="G218" s="113">
        <f t="shared" si="118"/>
        <v>211</v>
      </c>
      <c r="H218" s="113">
        <f>INDEX(地温!$D$2:$D$366,MATCH(F218,地温!$C$2:$C$366,FALSE))</f>
        <v>19.706050000000001</v>
      </c>
      <c r="I218" s="113">
        <f t="shared" si="119"/>
        <v>4379.1294999999982</v>
      </c>
      <c r="J218" s="116">
        <f t="shared" si="101"/>
        <v>20.754168246445488</v>
      </c>
      <c r="K218" s="119">
        <f t="shared" si="102"/>
        <v>7.8385109674826009e-002</v>
      </c>
      <c r="L218" s="119">
        <f t="shared" si="103"/>
        <v>6.719999558977519</v>
      </c>
      <c r="O218" s="115">
        <f t="shared" si="120"/>
        <v>289</v>
      </c>
      <c r="P218" s="113">
        <f t="shared" si="121"/>
        <v>211</v>
      </c>
      <c r="Q218" s="113">
        <f>INDEX(地温!$D$2:$D$366,MATCH(O218,地温!$C$2:$C$366,FALSE))</f>
        <v>19.706050000000001</v>
      </c>
      <c r="R218" s="113">
        <f t="shared" si="122"/>
        <v>4379.1294999999982</v>
      </c>
      <c r="S218" s="116">
        <f t="shared" si="104"/>
        <v>20.754168246445488</v>
      </c>
      <c r="T218" s="119" t="e">
        <f t="shared" si="105"/>
        <v>#N/A</v>
      </c>
      <c r="U218" s="119">
        <f t="shared" si="106"/>
        <v>0</v>
      </c>
      <c r="X218" s="115">
        <f t="shared" si="123"/>
        <v>289</v>
      </c>
      <c r="Y218" s="113">
        <f t="shared" si="124"/>
        <v>211</v>
      </c>
      <c r="Z218" s="113">
        <f>INDEX(地温!$D$2:$D$366,MATCH(X218,地温!$C$2:$C$366,FALSE))</f>
        <v>19.706050000000001</v>
      </c>
      <c r="AA218" s="113">
        <f t="shared" si="125"/>
        <v>4379.1294999999982</v>
      </c>
      <c r="AB218" s="116">
        <f t="shared" si="107"/>
        <v>20.754168246445488</v>
      </c>
      <c r="AC218" s="119" t="e">
        <f t="shared" si="108"/>
        <v>#N/A</v>
      </c>
      <c r="AD218" s="119">
        <f t="shared" si="109"/>
        <v>0</v>
      </c>
      <c r="AG218" s="115">
        <f t="shared" si="126"/>
        <v>289</v>
      </c>
      <c r="AH218" s="113">
        <f t="shared" si="127"/>
        <v>211</v>
      </c>
      <c r="AI218" s="113">
        <f>INDEX(地温!$D$2:$D$366,MATCH(AG218,地温!$C$2:$C$366,FALSE))</f>
        <v>19.706050000000001</v>
      </c>
      <c r="AJ218" s="113">
        <f t="shared" si="128"/>
        <v>4379.1294999999982</v>
      </c>
      <c r="AK218" s="116">
        <f t="shared" si="110"/>
        <v>20.754168246445488</v>
      </c>
      <c r="AL218" s="119" t="e">
        <f t="shared" si="111"/>
        <v>#N/A</v>
      </c>
      <c r="AM218" s="119">
        <f t="shared" si="112"/>
        <v>0</v>
      </c>
      <c r="AP218" s="115">
        <f t="shared" si="129"/>
        <v>289</v>
      </c>
      <c r="AQ218" s="113">
        <f t="shared" si="130"/>
        <v>211</v>
      </c>
      <c r="AR218" s="113">
        <f>INDEX(地温!$D$2:$D$366,MATCH(AP218,地温!$C$2:$C$366,FALSE))</f>
        <v>19.706050000000001</v>
      </c>
      <c r="AS218" s="113">
        <f t="shared" si="131"/>
        <v>4379.1294999999982</v>
      </c>
      <c r="AT218" s="116">
        <f t="shared" si="113"/>
        <v>20.754168246445488</v>
      </c>
      <c r="AU218" s="119" t="e">
        <f t="shared" si="114"/>
        <v>#N/A</v>
      </c>
      <c r="AV218" s="119">
        <f t="shared" si="115"/>
        <v>0</v>
      </c>
    </row>
    <row r="219" spans="1:48">
      <c r="A219" s="115">
        <f t="shared" si="116"/>
        <v>290</v>
      </c>
      <c r="B219" s="113">
        <f t="shared" si="99"/>
        <v>212</v>
      </c>
      <c r="C219" s="119">
        <f t="shared" si="100"/>
        <v>6.7199995906680883</v>
      </c>
      <c r="F219" s="115">
        <f t="shared" si="117"/>
        <v>290</v>
      </c>
      <c r="G219" s="113">
        <f t="shared" si="118"/>
        <v>212</v>
      </c>
      <c r="H219" s="113">
        <f>INDEX(地温!$D$2:$D$366,MATCH(F219,地温!$C$2:$C$366,FALSE))</f>
        <v>19.401099999999996</v>
      </c>
      <c r="I219" s="113">
        <f t="shared" si="119"/>
        <v>4398.5305999999982</v>
      </c>
      <c r="J219" s="116">
        <f t="shared" si="101"/>
        <v>20.747785849056594</v>
      </c>
      <c r="K219" s="119">
        <f t="shared" si="102"/>
        <v>7.8367111536306863e-002</v>
      </c>
      <c r="L219" s="119">
        <f t="shared" si="103"/>
        <v>6.7199995906680883</v>
      </c>
      <c r="O219" s="115">
        <f t="shared" si="120"/>
        <v>290</v>
      </c>
      <c r="P219" s="113">
        <f t="shared" si="121"/>
        <v>212</v>
      </c>
      <c r="Q219" s="113">
        <f>INDEX(地温!$D$2:$D$366,MATCH(O219,地温!$C$2:$C$366,FALSE))</f>
        <v>19.401099999999996</v>
      </c>
      <c r="R219" s="113">
        <f t="shared" si="122"/>
        <v>4398.5305999999982</v>
      </c>
      <c r="S219" s="116">
        <f t="shared" si="104"/>
        <v>20.747785849056594</v>
      </c>
      <c r="T219" s="119" t="e">
        <f t="shared" si="105"/>
        <v>#N/A</v>
      </c>
      <c r="U219" s="119">
        <f t="shared" si="106"/>
        <v>0</v>
      </c>
      <c r="X219" s="115">
        <f t="shared" si="123"/>
        <v>290</v>
      </c>
      <c r="Y219" s="113">
        <f t="shared" si="124"/>
        <v>212</v>
      </c>
      <c r="Z219" s="113">
        <f>INDEX(地温!$D$2:$D$366,MATCH(X219,地温!$C$2:$C$366,FALSE))</f>
        <v>19.401099999999996</v>
      </c>
      <c r="AA219" s="113">
        <f t="shared" si="125"/>
        <v>4398.5305999999982</v>
      </c>
      <c r="AB219" s="116">
        <f t="shared" si="107"/>
        <v>20.747785849056594</v>
      </c>
      <c r="AC219" s="119" t="e">
        <f t="shared" si="108"/>
        <v>#N/A</v>
      </c>
      <c r="AD219" s="119">
        <f t="shared" si="109"/>
        <v>0</v>
      </c>
      <c r="AG219" s="115">
        <f t="shared" si="126"/>
        <v>290</v>
      </c>
      <c r="AH219" s="113">
        <f t="shared" si="127"/>
        <v>212</v>
      </c>
      <c r="AI219" s="113">
        <f>INDEX(地温!$D$2:$D$366,MATCH(AG219,地温!$C$2:$C$366,FALSE))</f>
        <v>19.401099999999996</v>
      </c>
      <c r="AJ219" s="113">
        <f t="shared" si="128"/>
        <v>4398.5305999999982</v>
      </c>
      <c r="AK219" s="116">
        <f t="shared" si="110"/>
        <v>20.747785849056594</v>
      </c>
      <c r="AL219" s="119" t="e">
        <f t="shared" si="111"/>
        <v>#N/A</v>
      </c>
      <c r="AM219" s="119">
        <f t="shared" si="112"/>
        <v>0</v>
      </c>
      <c r="AP219" s="115">
        <f t="shared" si="129"/>
        <v>290</v>
      </c>
      <c r="AQ219" s="113">
        <f t="shared" si="130"/>
        <v>212</v>
      </c>
      <c r="AR219" s="113">
        <f>INDEX(地温!$D$2:$D$366,MATCH(AP219,地温!$C$2:$C$366,FALSE))</f>
        <v>19.401099999999996</v>
      </c>
      <c r="AS219" s="113">
        <f t="shared" si="131"/>
        <v>4398.5305999999982</v>
      </c>
      <c r="AT219" s="116">
        <f t="shared" si="113"/>
        <v>20.747785849056594</v>
      </c>
      <c r="AU219" s="119" t="e">
        <f t="shared" si="114"/>
        <v>#N/A</v>
      </c>
      <c r="AV219" s="119">
        <f t="shared" si="115"/>
        <v>0</v>
      </c>
    </row>
    <row r="220" spans="1:48">
      <c r="A220" s="115">
        <f t="shared" si="116"/>
        <v>291</v>
      </c>
      <c r="B220" s="113">
        <f t="shared" si="99"/>
        <v>213</v>
      </c>
      <c r="C220" s="119">
        <f t="shared" si="100"/>
        <v>6.7199996191351374</v>
      </c>
      <c r="F220" s="115">
        <f t="shared" si="117"/>
        <v>291</v>
      </c>
      <c r="G220" s="113">
        <f t="shared" si="118"/>
        <v>213</v>
      </c>
      <c r="H220" s="113">
        <f>INDEX(地温!$D$2:$D$366,MATCH(F220,地温!$C$2:$C$366,FALSE))</f>
        <v>18.518349999999998</v>
      </c>
      <c r="I220" s="113">
        <f t="shared" si="119"/>
        <v>4417.0489499999985</v>
      </c>
      <c r="J220" s="116">
        <f t="shared" si="101"/>
        <v>20.737319014084498</v>
      </c>
      <c r="K220" s="119">
        <f t="shared" si="102"/>
        <v>7.8337602679056706e-002</v>
      </c>
      <c r="L220" s="119">
        <f t="shared" si="103"/>
        <v>6.7199996191351374</v>
      </c>
      <c r="O220" s="115">
        <f t="shared" si="120"/>
        <v>291</v>
      </c>
      <c r="P220" s="113">
        <f t="shared" si="121"/>
        <v>213</v>
      </c>
      <c r="Q220" s="113">
        <f>INDEX(地温!$D$2:$D$366,MATCH(O220,地温!$C$2:$C$366,FALSE))</f>
        <v>18.518349999999998</v>
      </c>
      <c r="R220" s="113">
        <f t="shared" si="122"/>
        <v>4417.0489499999985</v>
      </c>
      <c r="S220" s="116">
        <f t="shared" si="104"/>
        <v>20.737319014084498</v>
      </c>
      <c r="T220" s="119" t="e">
        <f t="shared" si="105"/>
        <v>#N/A</v>
      </c>
      <c r="U220" s="119">
        <f t="shared" si="106"/>
        <v>0</v>
      </c>
      <c r="X220" s="115">
        <f t="shared" si="123"/>
        <v>291</v>
      </c>
      <c r="Y220" s="113">
        <f t="shared" si="124"/>
        <v>213</v>
      </c>
      <c r="Z220" s="113">
        <f>INDEX(地温!$D$2:$D$366,MATCH(X220,地温!$C$2:$C$366,FALSE))</f>
        <v>18.518349999999998</v>
      </c>
      <c r="AA220" s="113">
        <f t="shared" si="125"/>
        <v>4417.0489499999985</v>
      </c>
      <c r="AB220" s="116">
        <f t="shared" si="107"/>
        <v>20.737319014084498</v>
      </c>
      <c r="AC220" s="119" t="e">
        <f t="shared" si="108"/>
        <v>#N/A</v>
      </c>
      <c r="AD220" s="119">
        <f t="shared" si="109"/>
        <v>0</v>
      </c>
      <c r="AG220" s="115">
        <f t="shared" si="126"/>
        <v>291</v>
      </c>
      <c r="AH220" s="113">
        <f t="shared" si="127"/>
        <v>213</v>
      </c>
      <c r="AI220" s="113">
        <f>INDEX(地温!$D$2:$D$366,MATCH(AG220,地温!$C$2:$C$366,FALSE))</f>
        <v>18.518349999999998</v>
      </c>
      <c r="AJ220" s="113">
        <f t="shared" si="128"/>
        <v>4417.0489499999985</v>
      </c>
      <c r="AK220" s="116">
        <f t="shared" si="110"/>
        <v>20.737319014084498</v>
      </c>
      <c r="AL220" s="119" t="e">
        <f t="shared" si="111"/>
        <v>#N/A</v>
      </c>
      <c r="AM220" s="119">
        <f t="shared" si="112"/>
        <v>0</v>
      </c>
      <c r="AP220" s="115">
        <f t="shared" si="129"/>
        <v>291</v>
      </c>
      <c r="AQ220" s="113">
        <f t="shared" si="130"/>
        <v>213</v>
      </c>
      <c r="AR220" s="113">
        <f>INDEX(地温!$D$2:$D$366,MATCH(AP220,地温!$C$2:$C$366,FALSE))</f>
        <v>18.518349999999998</v>
      </c>
      <c r="AS220" s="113">
        <f t="shared" si="131"/>
        <v>4417.0489499999985</v>
      </c>
      <c r="AT220" s="116">
        <f t="shared" si="113"/>
        <v>20.737319014084498</v>
      </c>
      <c r="AU220" s="119" t="e">
        <f t="shared" si="114"/>
        <v>#N/A</v>
      </c>
      <c r="AV220" s="119">
        <f t="shared" si="115"/>
        <v>0</v>
      </c>
    </row>
    <row r="221" spans="1:48">
      <c r="A221" s="115">
        <f t="shared" si="116"/>
        <v>292</v>
      </c>
      <c r="B221" s="113">
        <f t="shared" si="99"/>
        <v>214</v>
      </c>
      <c r="C221" s="119">
        <f t="shared" si="100"/>
        <v>6.7199996451901063</v>
      </c>
      <c r="F221" s="115">
        <f t="shared" si="117"/>
        <v>292</v>
      </c>
      <c r="G221" s="113">
        <f t="shared" si="118"/>
        <v>214</v>
      </c>
      <c r="H221" s="113">
        <f>INDEX(地温!$D$2:$D$366,MATCH(F221,地温!$C$2:$C$366,FALSE))</f>
        <v>18.084999999999997</v>
      </c>
      <c r="I221" s="113">
        <f t="shared" si="119"/>
        <v>4435.1339499999985</v>
      </c>
      <c r="J221" s="116">
        <f t="shared" si="101"/>
        <v>20.724924999999992</v>
      </c>
      <c r="K221" s="119">
        <f t="shared" si="102"/>
        <v>7.8302672229661363e-002</v>
      </c>
      <c r="L221" s="119">
        <f t="shared" si="103"/>
        <v>6.7199996451901063</v>
      </c>
      <c r="O221" s="115">
        <f t="shared" si="120"/>
        <v>292</v>
      </c>
      <c r="P221" s="113">
        <f t="shared" si="121"/>
        <v>214</v>
      </c>
      <c r="Q221" s="113">
        <f>INDEX(地温!$D$2:$D$366,MATCH(O221,地温!$C$2:$C$366,FALSE))</f>
        <v>18.084999999999997</v>
      </c>
      <c r="R221" s="113">
        <f t="shared" si="122"/>
        <v>4435.1339499999985</v>
      </c>
      <c r="S221" s="116">
        <f t="shared" si="104"/>
        <v>20.724924999999992</v>
      </c>
      <c r="T221" s="119" t="e">
        <f t="shared" si="105"/>
        <v>#N/A</v>
      </c>
      <c r="U221" s="119">
        <f t="shared" si="106"/>
        <v>0</v>
      </c>
      <c r="X221" s="115">
        <f t="shared" si="123"/>
        <v>292</v>
      </c>
      <c r="Y221" s="113">
        <f t="shared" si="124"/>
        <v>214</v>
      </c>
      <c r="Z221" s="113">
        <f>INDEX(地温!$D$2:$D$366,MATCH(X221,地温!$C$2:$C$366,FALSE))</f>
        <v>18.084999999999997</v>
      </c>
      <c r="AA221" s="113">
        <f t="shared" si="125"/>
        <v>4435.1339499999985</v>
      </c>
      <c r="AB221" s="116">
        <f t="shared" si="107"/>
        <v>20.724924999999992</v>
      </c>
      <c r="AC221" s="119" t="e">
        <f t="shared" si="108"/>
        <v>#N/A</v>
      </c>
      <c r="AD221" s="119">
        <f t="shared" si="109"/>
        <v>0</v>
      </c>
      <c r="AG221" s="115">
        <f t="shared" si="126"/>
        <v>292</v>
      </c>
      <c r="AH221" s="113">
        <f t="shared" si="127"/>
        <v>214</v>
      </c>
      <c r="AI221" s="113">
        <f>INDEX(地温!$D$2:$D$366,MATCH(AG221,地温!$C$2:$C$366,FALSE))</f>
        <v>18.084999999999997</v>
      </c>
      <c r="AJ221" s="113">
        <f t="shared" si="128"/>
        <v>4435.1339499999985</v>
      </c>
      <c r="AK221" s="116">
        <f t="shared" si="110"/>
        <v>20.724924999999992</v>
      </c>
      <c r="AL221" s="119" t="e">
        <f t="shared" si="111"/>
        <v>#N/A</v>
      </c>
      <c r="AM221" s="119">
        <f t="shared" si="112"/>
        <v>0</v>
      </c>
      <c r="AP221" s="115">
        <f t="shared" si="129"/>
        <v>292</v>
      </c>
      <c r="AQ221" s="113">
        <f t="shared" si="130"/>
        <v>214</v>
      </c>
      <c r="AR221" s="113">
        <f>INDEX(地温!$D$2:$D$366,MATCH(AP221,地温!$C$2:$C$366,FALSE))</f>
        <v>18.084999999999997</v>
      </c>
      <c r="AS221" s="113">
        <f t="shared" si="131"/>
        <v>4435.1339499999985</v>
      </c>
      <c r="AT221" s="116">
        <f t="shared" si="113"/>
        <v>20.724924999999992</v>
      </c>
      <c r="AU221" s="119" t="e">
        <f t="shared" si="114"/>
        <v>#N/A</v>
      </c>
      <c r="AV221" s="119">
        <f t="shared" si="115"/>
        <v>0</v>
      </c>
    </row>
    <row r="222" spans="1:48">
      <c r="A222" s="115">
        <f t="shared" si="116"/>
        <v>293</v>
      </c>
      <c r="B222" s="113">
        <f t="shared" si="99"/>
        <v>215</v>
      </c>
      <c r="C222" s="119">
        <f t="shared" si="100"/>
        <v>6.7199996697324194</v>
      </c>
      <c r="F222" s="115">
        <f t="shared" si="117"/>
        <v>293</v>
      </c>
      <c r="G222" s="113">
        <f t="shared" si="118"/>
        <v>215</v>
      </c>
      <c r="H222" s="113">
        <f>INDEX(地温!$D$2:$D$366,MATCH(F222,地温!$C$2:$C$366,FALSE))</f>
        <v>18.373899999999999</v>
      </c>
      <c r="I222" s="113">
        <f t="shared" si="119"/>
        <v>4453.5078499999981</v>
      </c>
      <c r="J222" s="116">
        <f t="shared" si="101"/>
        <v>20.713989999999992</v>
      </c>
      <c r="K222" s="119">
        <f t="shared" si="102"/>
        <v>7.8271864253585913e-002</v>
      </c>
      <c r="L222" s="119">
        <f t="shared" si="103"/>
        <v>6.7199996697324194</v>
      </c>
      <c r="O222" s="115">
        <f t="shared" si="120"/>
        <v>293</v>
      </c>
      <c r="P222" s="113">
        <f t="shared" si="121"/>
        <v>215</v>
      </c>
      <c r="Q222" s="113">
        <f>INDEX(地温!$D$2:$D$366,MATCH(O222,地温!$C$2:$C$366,FALSE))</f>
        <v>18.373899999999999</v>
      </c>
      <c r="R222" s="113">
        <f t="shared" si="122"/>
        <v>4453.5078499999981</v>
      </c>
      <c r="S222" s="116">
        <f t="shared" si="104"/>
        <v>20.713989999999992</v>
      </c>
      <c r="T222" s="119" t="e">
        <f t="shared" si="105"/>
        <v>#N/A</v>
      </c>
      <c r="U222" s="119">
        <f t="shared" si="106"/>
        <v>0</v>
      </c>
      <c r="X222" s="115">
        <f t="shared" si="123"/>
        <v>293</v>
      </c>
      <c r="Y222" s="113">
        <f t="shared" si="124"/>
        <v>215</v>
      </c>
      <c r="Z222" s="113">
        <f>INDEX(地温!$D$2:$D$366,MATCH(X222,地温!$C$2:$C$366,FALSE))</f>
        <v>18.373899999999999</v>
      </c>
      <c r="AA222" s="113">
        <f t="shared" si="125"/>
        <v>4453.5078499999981</v>
      </c>
      <c r="AB222" s="116">
        <f t="shared" si="107"/>
        <v>20.713989999999992</v>
      </c>
      <c r="AC222" s="119" t="e">
        <f t="shared" si="108"/>
        <v>#N/A</v>
      </c>
      <c r="AD222" s="119">
        <f t="shared" si="109"/>
        <v>0</v>
      </c>
      <c r="AG222" s="115">
        <f t="shared" si="126"/>
        <v>293</v>
      </c>
      <c r="AH222" s="113">
        <f t="shared" si="127"/>
        <v>215</v>
      </c>
      <c r="AI222" s="113">
        <f>INDEX(地温!$D$2:$D$366,MATCH(AG222,地温!$C$2:$C$366,FALSE))</f>
        <v>18.373899999999999</v>
      </c>
      <c r="AJ222" s="113">
        <f t="shared" si="128"/>
        <v>4453.5078499999981</v>
      </c>
      <c r="AK222" s="116">
        <f t="shared" si="110"/>
        <v>20.713989999999992</v>
      </c>
      <c r="AL222" s="119" t="e">
        <f t="shared" si="111"/>
        <v>#N/A</v>
      </c>
      <c r="AM222" s="119">
        <f t="shared" si="112"/>
        <v>0</v>
      </c>
      <c r="AP222" s="115">
        <f t="shared" si="129"/>
        <v>293</v>
      </c>
      <c r="AQ222" s="113">
        <f t="shared" si="130"/>
        <v>215</v>
      </c>
      <c r="AR222" s="113">
        <f>INDEX(地温!$D$2:$D$366,MATCH(AP222,地温!$C$2:$C$366,FALSE))</f>
        <v>18.373899999999999</v>
      </c>
      <c r="AS222" s="113">
        <f t="shared" si="131"/>
        <v>4453.5078499999981</v>
      </c>
      <c r="AT222" s="116">
        <f t="shared" si="113"/>
        <v>20.713989999999992</v>
      </c>
      <c r="AU222" s="119" t="e">
        <f t="shared" si="114"/>
        <v>#N/A</v>
      </c>
      <c r="AV222" s="119">
        <f t="shared" si="115"/>
        <v>0</v>
      </c>
    </row>
    <row r="223" spans="1:48">
      <c r="A223" s="115">
        <f t="shared" si="116"/>
        <v>294</v>
      </c>
      <c r="B223" s="113">
        <f t="shared" si="99"/>
        <v>216</v>
      </c>
      <c r="C223" s="119">
        <f t="shared" si="100"/>
        <v>6.7199996905847135</v>
      </c>
      <c r="F223" s="115">
        <f t="shared" si="117"/>
        <v>294</v>
      </c>
      <c r="G223" s="113">
        <f t="shared" si="118"/>
        <v>216</v>
      </c>
      <c r="H223" s="113">
        <f>INDEX(地温!$D$2:$D$366,MATCH(F223,地温!$C$2:$C$366,FALSE))</f>
        <v>16.078749999999996</v>
      </c>
      <c r="I223" s="113">
        <f t="shared" si="119"/>
        <v>4469.5865999999978</v>
      </c>
      <c r="J223" s="116">
        <f t="shared" si="101"/>
        <v>20.692530555555546</v>
      </c>
      <c r="K223" s="119">
        <f t="shared" si="102"/>
        <v>7.8211433557732024e-002</v>
      </c>
      <c r="L223" s="119">
        <f t="shared" si="103"/>
        <v>6.7199996905847135</v>
      </c>
      <c r="O223" s="115">
        <f t="shared" si="120"/>
        <v>294</v>
      </c>
      <c r="P223" s="113">
        <f t="shared" si="121"/>
        <v>216</v>
      </c>
      <c r="Q223" s="113">
        <f>INDEX(地温!$D$2:$D$366,MATCH(O223,地温!$C$2:$C$366,FALSE))</f>
        <v>16.078749999999996</v>
      </c>
      <c r="R223" s="113">
        <f t="shared" si="122"/>
        <v>4469.5865999999978</v>
      </c>
      <c r="S223" s="116">
        <f t="shared" si="104"/>
        <v>20.692530555555546</v>
      </c>
      <c r="T223" s="119" t="e">
        <f t="shared" si="105"/>
        <v>#N/A</v>
      </c>
      <c r="U223" s="119">
        <f t="shared" si="106"/>
        <v>0</v>
      </c>
      <c r="X223" s="115">
        <f t="shared" si="123"/>
        <v>294</v>
      </c>
      <c r="Y223" s="113">
        <f t="shared" si="124"/>
        <v>216</v>
      </c>
      <c r="Z223" s="113">
        <f>INDEX(地温!$D$2:$D$366,MATCH(X223,地温!$C$2:$C$366,FALSE))</f>
        <v>16.078749999999996</v>
      </c>
      <c r="AA223" s="113">
        <f t="shared" si="125"/>
        <v>4469.5865999999978</v>
      </c>
      <c r="AB223" s="116">
        <f t="shared" si="107"/>
        <v>20.692530555555546</v>
      </c>
      <c r="AC223" s="119" t="e">
        <f t="shared" si="108"/>
        <v>#N/A</v>
      </c>
      <c r="AD223" s="119">
        <f t="shared" si="109"/>
        <v>0</v>
      </c>
      <c r="AG223" s="115">
        <f t="shared" si="126"/>
        <v>294</v>
      </c>
      <c r="AH223" s="113">
        <f t="shared" si="127"/>
        <v>216</v>
      </c>
      <c r="AI223" s="113">
        <f>INDEX(地温!$D$2:$D$366,MATCH(AG223,地温!$C$2:$C$366,FALSE))</f>
        <v>16.078749999999996</v>
      </c>
      <c r="AJ223" s="113">
        <f t="shared" si="128"/>
        <v>4469.5865999999978</v>
      </c>
      <c r="AK223" s="116">
        <f t="shared" si="110"/>
        <v>20.692530555555546</v>
      </c>
      <c r="AL223" s="119" t="e">
        <f t="shared" si="111"/>
        <v>#N/A</v>
      </c>
      <c r="AM223" s="119">
        <f t="shared" si="112"/>
        <v>0</v>
      </c>
      <c r="AP223" s="115">
        <f t="shared" si="129"/>
        <v>294</v>
      </c>
      <c r="AQ223" s="113">
        <f t="shared" si="130"/>
        <v>216</v>
      </c>
      <c r="AR223" s="113">
        <f>INDEX(地温!$D$2:$D$366,MATCH(AP223,地温!$C$2:$C$366,FALSE))</f>
        <v>16.078749999999996</v>
      </c>
      <c r="AS223" s="113">
        <f t="shared" si="131"/>
        <v>4469.5865999999978</v>
      </c>
      <c r="AT223" s="116">
        <f t="shared" si="113"/>
        <v>20.692530555555546</v>
      </c>
      <c r="AU223" s="119" t="e">
        <f t="shared" si="114"/>
        <v>#N/A</v>
      </c>
      <c r="AV223" s="119">
        <f t="shared" si="115"/>
        <v>0</v>
      </c>
    </row>
    <row r="224" spans="1:48">
      <c r="A224" s="115">
        <f t="shared" si="116"/>
        <v>295</v>
      </c>
      <c r="B224" s="113">
        <f t="shared" si="99"/>
        <v>217</v>
      </c>
      <c r="C224" s="119">
        <f t="shared" si="100"/>
        <v>6.7199997095856494</v>
      </c>
      <c r="F224" s="115">
        <f t="shared" si="117"/>
        <v>295</v>
      </c>
      <c r="G224" s="113">
        <f t="shared" si="118"/>
        <v>217</v>
      </c>
      <c r="H224" s="113">
        <f>INDEX(地温!$D$2:$D$366,MATCH(F224,地温!$C$2:$C$366,FALSE))</f>
        <v>15.420700000000002</v>
      </c>
      <c r="I224" s="113">
        <f t="shared" si="119"/>
        <v>4485.0072999999975</v>
      </c>
      <c r="J224" s="116">
        <f t="shared" si="101"/>
        <v>20.668236405529942</v>
      </c>
      <c r="K224" s="119">
        <f t="shared" si="102"/>
        <v>7.8143065872652517e-002</v>
      </c>
      <c r="L224" s="119">
        <f t="shared" si="103"/>
        <v>6.7199997095856494</v>
      </c>
      <c r="O224" s="115">
        <f t="shared" si="120"/>
        <v>295</v>
      </c>
      <c r="P224" s="113">
        <f t="shared" si="121"/>
        <v>217</v>
      </c>
      <c r="Q224" s="113">
        <f>INDEX(地温!$D$2:$D$366,MATCH(O224,地温!$C$2:$C$366,FALSE))</f>
        <v>15.420700000000002</v>
      </c>
      <c r="R224" s="113">
        <f t="shared" si="122"/>
        <v>4485.0072999999975</v>
      </c>
      <c r="S224" s="116">
        <f t="shared" si="104"/>
        <v>20.668236405529942</v>
      </c>
      <c r="T224" s="119" t="e">
        <f t="shared" si="105"/>
        <v>#N/A</v>
      </c>
      <c r="U224" s="119">
        <f t="shared" si="106"/>
        <v>0</v>
      </c>
      <c r="X224" s="115">
        <f t="shared" si="123"/>
        <v>295</v>
      </c>
      <c r="Y224" s="113">
        <f t="shared" si="124"/>
        <v>217</v>
      </c>
      <c r="Z224" s="113">
        <f>INDEX(地温!$D$2:$D$366,MATCH(X224,地温!$C$2:$C$366,FALSE))</f>
        <v>15.420700000000002</v>
      </c>
      <c r="AA224" s="113">
        <f t="shared" si="125"/>
        <v>4485.0072999999975</v>
      </c>
      <c r="AB224" s="116">
        <f t="shared" si="107"/>
        <v>20.668236405529942</v>
      </c>
      <c r="AC224" s="119" t="e">
        <f t="shared" si="108"/>
        <v>#N/A</v>
      </c>
      <c r="AD224" s="119">
        <f t="shared" si="109"/>
        <v>0</v>
      </c>
      <c r="AG224" s="115">
        <f t="shared" si="126"/>
        <v>295</v>
      </c>
      <c r="AH224" s="113">
        <f t="shared" si="127"/>
        <v>217</v>
      </c>
      <c r="AI224" s="113">
        <f>INDEX(地温!$D$2:$D$366,MATCH(AG224,地温!$C$2:$C$366,FALSE))</f>
        <v>15.420700000000002</v>
      </c>
      <c r="AJ224" s="113">
        <f t="shared" si="128"/>
        <v>4485.0072999999975</v>
      </c>
      <c r="AK224" s="116">
        <f t="shared" si="110"/>
        <v>20.668236405529942</v>
      </c>
      <c r="AL224" s="119" t="e">
        <f t="shared" si="111"/>
        <v>#N/A</v>
      </c>
      <c r="AM224" s="119">
        <f t="shared" si="112"/>
        <v>0</v>
      </c>
      <c r="AP224" s="115">
        <f t="shared" si="129"/>
        <v>295</v>
      </c>
      <c r="AQ224" s="113">
        <f t="shared" si="130"/>
        <v>217</v>
      </c>
      <c r="AR224" s="113">
        <f>INDEX(地温!$D$2:$D$366,MATCH(AP224,地温!$C$2:$C$366,FALSE))</f>
        <v>15.420700000000002</v>
      </c>
      <c r="AS224" s="113">
        <f t="shared" si="131"/>
        <v>4485.0072999999975</v>
      </c>
      <c r="AT224" s="116">
        <f t="shared" si="113"/>
        <v>20.668236405529942</v>
      </c>
      <c r="AU224" s="119" t="e">
        <f t="shared" si="114"/>
        <v>#N/A</v>
      </c>
      <c r="AV224" s="119">
        <f t="shared" si="115"/>
        <v>0</v>
      </c>
    </row>
    <row r="225" spans="1:48">
      <c r="A225" s="115">
        <f t="shared" si="116"/>
        <v>296</v>
      </c>
      <c r="B225" s="113">
        <f t="shared" si="99"/>
        <v>218</v>
      </c>
      <c r="C225" s="119">
        <f t="shared" si="100"/>
        <v>6.7199997282822013</v>
      </c>
      <c r="F225" s="115">
        <f t="shared" si="117"/>
        <v>296</v>
      </c>
      <c r="G225" s="113">
        <f t="shared" si="118"/>
        <v>218</v>
      </c>
      <c r="H225" s="113">
        <f>INDEX(地温!$D$2:$D$366,MATCH(F225,地温!$C$2:$C$366,FALSE))</f>
        <v>16.5442</v>
      </c>
      <c r="I225" s="113">
        <f t="shared" si="119"/>
        <v>4501.5514999999978</v>
      </c>
      <c r="J225" s="116">
        <f t="shared" si="101"/>
        <v>20.649318807339441</v>
      </c>
      <c r="K225" s="119">
        <f t="shared" si="102"/>
        <v>7.8089862242463476e-002</v>
      </c>
      <c r="L225" s="119">
        <f t="shared" si="103"/>
        <v>6.7199997282822013</v>
      </c>
      <c r="O225" s="115">
        <f t="shared" si="120"/>
        <v>296</v>
      </c>
      <c r="P225" s="113">
        <f t="shared" si="121"/>
        <v>218</v>
      </c>
      <c r="Q225" s="113">
        <f>INDEX(地温!$D$2:$D$366,MATCH(O225,地温!$C$2:$C$366,FALSE))</f>
        <v>16.5442</v>
      </c>
      <c r="R225" s="113">
        <f t="shared" si="122"/>
        <v>4501.5514999999978</v>
      </c>
      <c r="S225" s="116">
        <f t="shared" si="104"/>
        <v>20.649318807339441</v>
      </c>
      <c r="T225" s="119" t="e">
        <f t="shared" si="105"/>
        <v>#N/A</v>
      </c>
      <c r="U225" s="119">
        <f t="shared" si="106"/>
        <v>0</v>
      </c>
      <c r="X225" s="115">
        <f t="shared" si="123"/>
        <v>296</v>
      </c>
      <c r="Y225" s="113">
        <f t="shared" si="124"/>
        <v>218</v>
      </c>
      <c r="Z225" s="113">
        <f>INDEX(地温!$D$2:$D$366,MATCH(X225,地温!$C$2:$C$366,FALSE))</f>
        <v>16.5442</v>
      </c>
      <c r="AA225" s="113">
        <f t="shared" si="125"/>
        <v>4501.5514999999978</v>
      </c>
      <c r="AB225" s="116">
        <f t="shared" si="107"/>
        <v>20.649318807339441</v>
      </c>
      <c r="AC225" s="119" t="e">
        <f t="shared" si="108"/>
        <v>#N/A</v>
      </c>
      <c r="AD225" s="119">
        <f t="shared" si="109"/>
        <v>0</v>
      </c>
      <c r="AG225" s="115">
        <f t="shared" si="126"/>
        <v>296</v>
      </c>
      <c r="AH225" s="113">
        <f t="shared" si="127"/>
        <v>218</v>
      </c>
      <c r="AI225" s="113">
        <f>INDEX(地温!$D$2:$D$366,MATCH(AG225,地温!$C$2:$C$366,FALSE))</f>
        <v>16.5442</v>
      </c>
      <c r="AJ225" s="113">
        <f t="shared" si="128"/>
        <v>4501.5514999999978</v>
      </c>
      <c r="AK225" s="116">
        <f t="shared" si="110"/>
        <v>20.649318807339441</v>
      </c>
      <c r="AL225" s="119" t="e">
        <f t="shared" si="111"/>
        <v>#N/A</v>
      </c>
      <c r="AM225" s="119">
        <f t="shared" si="112"/>
        <v>0</v>
      </c>
      <c r="AP225" s="115">
        <f t="shared" si="129"/>
        <v>296</v>
      </c>
      <c r="AQ225" s="113">
        <f t="shared" si="130"/>
        <v>218</v>
      </c>
      <c r="AR225" s="113">
        <f>INDEX(地温!$D$2:$D$366,MATCH(AP225,地温!$C$2:$C$366,FALSE))</f>
        <v>16.5442</v>
      </c>
      <c r="AS225" s="113">
        <f t="shared" si="131"/>
        <v>4501.5514999999978</v>
      </c>
      <c r="AT225" s="116">
        <f t="shared" si="113"/>
        <v>20.649318807339441</v>
      </c>
      <c r="AU225" s="119" t="e">
        <f t="shared" si="114"/>
        <v>#N/A</v>
      </c>
      <c r="AV225" s="119">
        <f t="shared" si="115"/>
        <v>0</v>
      </c>
    </row>
    <row r="226" spans="1:48">
      <c r="A226" s="115">
        <f t="shared" si="116"/>
        <v>297</v>
      </c>
      <c r="B226" s="113">
        <f t="shared" si="99"/>
        <v>219</v>
      </c>
      <c r="C226" s="119">
        <f t="shared" si="100"/>
        <v>6.7199997458454899</v>
      </c>
      <c r="F226" s="115">
        <f t="shared" si="117"/>
        <v>297</v>
      </c>
      <c r="G226" s="113">
        <f t="shared" si="118"/>
        <v>219</v>
      </c>
      <c r="H226" s="113">
        <f>INDEX(地温!$D$2:$D$366,MATCH(F226,地温!$C$2:$C$366,FALSE))</f>
        <v>16.640499999999999</v>
      </c>
      <c r="I226" s="113">
        <f t="shared" si="119"/>
        <v>4518.1919999999982</v>
      </c>
      <c r="J226" s="116">
        <f t="shared" si="101"/>
        <v>20.631013698630127</v>
      </c>
      <c r="K226" s="119">
        <f t="shared" si="102"/>
        <v>7.803840913457015e-002</v>
      </c>
      <c r="L226" s="119">
        <f t="shared" si="103"/>
        <v>6.7199997458454899</v>
      </c>
      <c r="O226" s="115">
        <f t="shared" si="120"/>
        <v>297</v>
      </c>
      <c r="P226" s="113">
        <f t="shared" si="121"/>
        <v>219</v>
      </c>
      <c r="Q226" s="113">
        <f>INDEX(地温!$D$2:$D$366,MATCH(O226,地温!$C$2:$C$366,FALSE))</f>
        <v>16.640499999999999</v>
      </c>
      <c r="R226" s="113">
        <f t="shared" si="122"/>
        <v>4518.1919999999982</v>
      </c>
      <c r="S226" s="116">
        <f t="shared" si="104"/>
        <v>20.631013698630127</v>
      </c>
      <c r="T226" s="119" t="e">
        <f t="shared" si="105"/>
        <v>#N/A</v>
      </c>
      <c r="U226" s="119">
        <f t="shared" si="106"/>
        <v>0</v>
      </c>
      <c r="X226" s="115">
        <f t="shared" si="123"/>
        <v>297</v>
      </c>
      <c r="Y226" s="113">
        <f t="shared" si="124"/>
        <v>219</v>
      </c>
      <c r="Z226" s="113">
        <f>INDEX(地温!$D$2:$D$366,MATCH(X226,地温!$C$2:$C$366,FALSE))</f>
        <v>16.640499999999999</v>
      </c>
      <c r="AA226" s="113">
        <f t="shared" si="125"/>
        <v>4518.1919999999982</v>
      </c>
      <c r="AB226" s="116">
        <f t="shared" si="107"/>
        <v>20.631013698630127</v>
      </c>
      <c r="AC226" s="119" t="e">
        <f t="shared" si="108"/>
        <v>#N/A</v>
      </c>
      <c r="AD226" s="119">
        <f t="shared" si="109"/>
        <v>0</v>
      </c>
      <c r="AG226" s="115">
        <f t="shared" si="126"/>
        <v>297</v>
      </c>
      <c r="AH226" s="113">
        <f t="shared" si="127"/>
        <v>219</v>
      </c>
      <c r="AI226" s="113">
        <f>INDEX(地温!$D$2:$D$366,MATCH(AG226,地温!$C$2:$C$366,FALSE))</f>
        <v>16.640499999999999</v>
      </c>
      <c r="AJ226" s="113">
        <f t="shared" si="128"/>
        <v>4518.1919999999982</v>
      </c>
      <c r="AK226" s="116">
        <f t="shared" si="110"/>
        <v>20.631013698630127</v>
      </c>
      <c r="AL226" s="119" t="e">
        <f t="shared" si="111"/>
        <v>#N/A</v>
      </c>
      <c r="AM226" s="119">
        <f t="shared" si="112"/>
        <v>0</v>
      </c>
      <c r="AP226" s="115">
        <f t="shared" si="129"/>
        <v>297</v>
      </c>
      <c r="AQ226" s="113">
        <f t="shared" si="130"/>
        <v>219</v>
      </c>
      <c r="AR226" s="113">
        <f>INDEX(地温!$D$2:$D$366,MATCH(AP226,地温!$C$2:$C$366,FALSE))</f>
        <v>16.640499999999999</v>
      </c>
      <c r="AS226" s="113">
        <f t="shared" si="131"/>
        <v>4518.1919999999982</v>
      </c>
      <c r="AT226" s="116">
        <f t="shared" si="113"/>
        <v>20.631013698630127</v>
      </c>
      <c r="AU226" s="119" t="e">
        <f t="shared" si="114"/>
        <v>#N/A</v>
      </c>
      <c r="AV226" s="119">
        <f t="shared" si="115"/>
        <v>0</v>
      </c>
    </row>
    <row r="227" spans="1:48">
      <c r="A227" s="115">
        <f t="shared" si="116"/>
        <v>298</v>
      </c>
      <c r="B227" s="113">
        <f t="shared" si="99"/>
        <v>220</v>
      </c>
      <c r="C227" s="119">
        <f t="shared" si="100"/>
        <v>6.7199997620068901</v>
      </c>
      <c r="F227" s="115">
        <f t="shared" si="117"/>
        <v>298</v>
      </c>
      <c r="G227" s="113">
        <f t="shared" si="118"/>
        <v>220</v>
      </c>
      <c r="H227" s="113">
        <f>INDEX(地温!$D$2:$D$366,MATCH(F227,地温!$C$2:$C$366,FALSE))</f>
        <v>16.239249999999998</v>
      </c>
      <c r="I227" s="113">
        <f t="shared" si="119"/>
        <v>4534.4312499999978</v>
      </c>
      <c r="J227" s="116">
        <f t="shared" si="101"/>
        <v>20.611051136363628</v>
      </c>
      <c r="K227" s="119">
        <f t="shared" si="102"/>
        <v>7.7982328495223963e-002</v>
      </c>
      <c r="L227" s="119">
        <f t="shared" si="103"/>
        <v>6.7199997620068901</v>
      </c>
      <c r="O227" s="115">
        <f t="shared" si="120"/>
        <v>298</v>
      </c>
      <c r="P227" s="113">
        <f t="shared" si="121"/>
        <v>220</v>
      </c>
      <c r="Q227" s="113">
        <f>INDEX(地温!$D$2:$D$366,MATCH(O227,地温!$C$2:$C$366,FALSE))</f>
        <v>16.239249999999998</v>
      </c>
      <c r="R227" s="113">
        <f t="shared" si="122"/>
        <v>4534.4312499999978</v>
      </c>
      <c r="S227" s="116">
        <f t="shared" si="104"/>
        <v>20.611051136363628</v>
      </c>
      <c r="T227" s="119" t="e">
        <f t="shared" si="105"/>
        <v>#N/A</v>
      </c>
      <c r="U227" s="119">
        <f t="shared" si="106"/>
        <v>0</v>
      </c>
      <c r="X227" s="115">
        <f t="shared" si="123"/>
        <v>298</v>
      </c>
      <c r="Y227" s="113">
        <f t="shared" si="124"/>
        <v>220</v>
      </c>
      <c r="Z227" s="113">
        <f>INDEX(地温!$D$2:$D$366,MATCH(X227,地温!$C$2:$C$366,FALSE))</f>
        <v>16.239249999999998</v>
      </c>
      <c r="AA227" s="113">
        <f t="shared" si="125"/>
        <v>4534.4312499999978</v>
      </c>
      <c r="AB227" s="116">
        <f t="shared" si="107"/>
        <v>20.611051136363628</v>
      </c>
      <c r="AC227" s="119" t="e">
        <f t="shared" si="108"/>
        <v>#N/A</v>
      </c>
      <c r="AD227" s="119">
        <f t="shared" si="109"/>
        <v>0</v>
      </c>
      <c r="AG227" s="115">
        <f t="shared" si="126"/>
        <v>298</v>
      </c>
      <c r="AH227" s="113">
        <f t="shared" si="127"/>
        <v>220</v>
      </c>
      <c r="AI227" s="113">
        <f>INDEX(地温!$D$2:$D$366,MATCH(AG227,地温!$C$2:$C$366,FALSE))</f>
        <v>16.239249999999998</v>
      </c>
      <c r="AJ227" s="113">
        <f t="shared" si="128"/>
        <v>4534.4312499999978</v>
      </c>
      <c r="AK227" s="116">
        <f t="shared" si="110"/>
        <v>20.611051136363628</v>
      </c>
      <c r="AL227" s="119" t="e">
        <f t="shared" si="111"/>
        <v>#N/A</v>
      </c>
      <c r="AM227" s="119">
        <f t="shared" si="112"/>
        <v>0</v>
      </c>
      <c r="AP227" s="115">
        <f t="shared" si="129"/>
        <v>298</v>
      </c>
      <c r="AQ227" s="113">
        <f t="shared" si="130"/>
        <v>220</v>
      </c>
      <c r="AR227" s="113">
        <f>INDEX(地温!$D$2:$D$366,MATCH(AP227,地温!$C$2:$C$366,FALSE))</f>
        <v>16.239249999999998</v>
      </c>
      <c r="AS227" s="113">
        <f t="shared" si="131"/>
        <v>4534.4312499999978</v>
      </c>
      <c r="AT227" s="116">
        <f t="shared" si="113"/>
        <v>20.611051136363628</v>
      </c>
      <c r="AU227" s="119" t="e">
        <f t="shared" si="114"/>
        <v>#N/A</v>
      </c>
      <c r="AV227" s="119">
        <f t="shared" si="115"/>
        <v>0</v>
      </c>
    </row>
    <row r="228" spans="1:48">
      <c r="A228" s="115">
        <f t="shared" si="116"/>
        <v>299</v>
      </c>
      <c r="B228" s="113">
        <f t="shared" si="99"/>
        <v>221</v>
      </c>
      <c r="C228" s="119">
        <f t="shared" si="100"/>
        <v>6.7199997778839542</v>
      </c>
      <c r="F228" s="115">
        <f t="shared" si="117"/>
        <v>299</v>
      </c>
      <c r="G228" s="113">
        <f t="shared" si="118"/>
        <v>221</v>
      </c>
      <c r="H228" s="113">
        <f>INDEX(地温!$D$2:$D$366,MATCH(F228,地温!$C$2:$C$366,FALSE))</f>
        <v>17.426949999999998</v>
      </c>
      <c r="I228" s="113">
        <f t="shared" si="119"/>
        <v>4551.8581999999979</v>
      </c>
      <c r="J228" s="116">
        <f t="shared" si="101"/>
        <v>20.596643438914018</v>
      </c>
      <c r="K228" s="119">
        <f t="shared" si="102"/>
        <v>7.7941873393030117e-002</v>
      </c>
      <c r="L228" s="119">
        <f t="shared" si="103"/>
        <v>6.7199997778839542</v>
      </c>
      <c r="O228" s="115">
        <f t="shared" si="120"/>
        <v>299</v>
      </c>
      <c r="P228" s="113">
        <f t="shared" si="121"/>
        <v>221</v>
      </c>
      <c r="Q228" s="113">
        <f>INDEX(地温!$D$2:$D$366,MATCH(O228,地温!$C$2:$C$366,FALSE))</f>
        <v>17.426949999999998</v>
      </c>
      <c r="R228" s="113">
        <f t="shared" si="122"/>
        <v>4551.8581999999979</v>
      </c>
      <c r="S228" s="116">
        <f t="shared" si="104"/>
        <v>20.596643438914018</v>
      </c>
      <c r="T228" s="119" t="e">
        <f t="shared" si="105"/>
        <v>#N/A</v>
      </c>
      <c r="U228" s="119">
        <f t="shared" si="106"/>
        <v>0</v>
      </c>
      <c r="X228" s="115">
        <f t="shared" si="123"/>
        <v>299</v>
      </c>
      <c r="Y228" s="113">
        <f t="shared" si="124"/>
        <v>221</v>
      </c>
      <c r="Z228" s="113">
        <f>INDEX(地温!$D$2:$D$366,MATCH(X228,地温!$C$2:$C$366,FALSE))</f>
        <v>17.426949999999998</v>
      </c>
      <c r="AA228" s="113">
        <f t="shared" si="125"/>
        <v>4551.8581999999979</v>
      </c>
      <c r="AB228" s="116">
        <f t="shared" si="107"/>
        <v>20.596643438914018</v>
      </c>
      <c r="AC228" s="119" t="e">
        <f t="shared" si="108"/>
        <v>#N/A</v>
      </c>
      <c r="AD228" s="119">
        <f t="shared" si="109"/>
        <v>0</v>
      </c>
      <c r="AG228" s="115">
        <f t="shared" si="126"/>
        <v>299</v>
      </c>
      <c r="AH228" s="113">
        <f t="shared" si="127"/>
        <v>221</v>
      </c>
      <c r="AI228" s="113">
        <f>INDEX(地温!$D$2:$D$366,MATCH(AG228,地温!$C$2:$C$366,FALSE))</f>
        <v>17.426949999999998</v>
      </c>
      <c r="AJ228" s="113">
        <f t="shared" si="128"/>
        <v>4551.8581999999979</v>
      </c>
      <c r="AK228" s="116">
        <f t="shared" si="110"/>
        <v>20.596643438914018</v>
      </c>
      <c r="AL228" s="119" t="e">
        <f t="shared" si="111"/>
        <v>#N/A</v>
      </c>
      <c r="AM228" s="119">
        <f t="shared" si="112"/>
        <v>0</v>
      </c>
      <c r="AP228" s="115">
        <f t="shared" si="129"/>
        <v>299</v>
      </c>
      <c r="AQ228" s="113">
        <f t="shared" si="130"/>
        <v>221</v>
      </c>
      <c r="AR228" s="113">
        <f>INDEX(地温!$D$2:$D$366,MATCH(AP228,地温!$C$2:$C$366,FALSE))</f>
        <v>17.426949999999998</v>
      </c>
      <c r="AS228" s="113">
        <f t="shared" si="131"/>
        <v>4551.8581999999979</v>
      </c>
      <c r="AT228" s="116">
        <f t="shared" si="113"/>
        <v>20.596643438914018</v>
      </c>
      <c r="AU228" s="119" t="e">
        <f t="shared" si="114"/>
        <v>#N/A</v>
      </c>
      <c r="AV228" s="119">
        <f t="shared" si="115"/>
        <v>0</v>
      </c>
    </row>
    <row r="229" spans="1:48">
      <c r="A229" s="115">
        <f t="shared" si="116"/>
        <v>300</v>
      </c>
      <c r="B229" s="113">
        <f t="shared" si="99"/>
        <v>222</v>
      </c>
      <c r="C229" s="119">
        <f t="shared" si="100"/>
        <v>6.7199997924690633</v>
      </c>
      <c r="F229" s="115">
        <f t="shared" si="117"/>
        <v>300</v>
      </c>
      <c r="G229" s="113">
        <f t="shared" si="118"/>
        <v>222</v>
      </c>
      <c r="H229" s="113">
        <f>INDEX(地温!$D$2:$D$366,MATCH(F229,地温!$C$2:$C$366,FALSE))</f>
        <v>17.025700000000001</v>
      </c>
      <c r="I229" s="113">
        <f t="shared" si="119"/>
        <v>4568.883899999998</v>
      </c>
      <c r="J229" s="116">
        <f t="shared" si="101"/>
        <v>20.5805581081081</v>
      </c>
      <c r="K229" s="119">
        <f t="shared" si="102"/>
        <v>7.7896727802869131e-002</v>
      </c>
      <c r="L229" s="119">
        <f t="shared" si="103"/>
        <v>6.7199997924690633</v>
      </c>
      <c r="O229" s="115">
        <f t="shared" si="120"/>
        <v>300</v>
      </c>
      <c r="P229" s="113">
        <f t="shared" si="121"/>
        <v>222</v>
      </c>
      <c r="Q229" s="113">
        <f>INDEX(地温!$D$2:$D$366,MATCH(O229,地温!$C$2:$C$366,FALSE))</f>
        <v>17.025700000000001</v>
      </c>
      <c r="R229" s="113">
        <f t="shared" si="122"/>
        <v>4568.883899999998</v>
      </c>
      <c r="S229" s="116">
        <f t="shared" si="104"/>
        <v>20.5805581081081</v>
      </c>
      <c r="T229" s="119" t="e">
        <f t="shared" si="105"/>
        <v>#N/A</v>
      </c>
      <c r="U229" s="119">
        <f t="shared" si="106"/>
        <v>0</v>
      </c>
      <c r="X229" s="115">
        <f t="shared" si="123"/>
        <v>300</v>
      </c>
      <c r="Y229" s="113">
        <f t="shared" si="124"/>
        <v>222</v>
      </c>
      <c r="Z229" s="113">
        <f>INDEX(地温!$D$2:$D$366,MATCH(X229,地温!$C$2:$C$366,FALSE))</f>
        <v>17.025700000000001</v>
      </c>
      <c r="AA229" s="113">
        <f t="shared" si="125"/>
        <v>4568.883899999998</v>
      </c>
      <c r="AB229" s="116">
        <f t="shared" si="107"/>
        <v>20.5805581081081</v>
      </c>
      <c r="AC229" s="119" t="e">
        <f t="shared" si="108"/>
        <v>#N/A</v>
      </c>
      <c r="AD229" s="119">
        <f t="shared" si="109"/>
        <v>0</v>
      </c>
      <c r="AG229" s="115">
        <f t="shared" si="126"/>
        <v>300</v>
      </c>
      <c r="AH229" s="113">
        <f t="shared" si="127"/>
        <v>222</v>
      </c>
      <c r="AI229" s="113">
        <f>INDEX(地温!$D$2:$D$366,MATCH(AG229,地温!$C$2:$C$366,FALSE))</f>
        <v>17.025700000000001</v>
      </c>
      <c r="AJ229" s="113">
        <f t="shared" si="128"/>
        <v>4568.883899999998</v>
      </c>
      <c r="AK229" s="116">
        <f t="shared" si="110"/>
        <v>20.5805581081081</v>
      </c>
      <c r="AL229" s="119" t="e">
        <f t="shared" si="111"/>
        <v>#N/A</v>
      </c>
      <c r="AM229" s="119">
        <f t="shared" si="112"/>
        <v>0</v>
      </c>
      <c r="AP229" s="115">
        <f t="shared" si="129"/>
        <v>300</v>
      </c>
      <c r="AQ229" s="113">
        <f t="shared" si="130"/>
        <v>222</v>
      </c>
      <c r="AR229" s="113">
        <f>INDEX(地温!$D$2:$D$366,MATCH(AP229,地温!$C$2:$C$366,FALSE))</f>
        <v>17.025700000000001</v>
      </c>
      <c r="AS229" s="113">
        <f t="shared" si="131"/>
        <v>4568.883899999998</v>
      </c>
      <c r="AT229" s="116">
        <f t="shared" si="113"/>
        <v>20.5805581081081</v>
      </c>
      <c r="AU229" s="119" t="e">
        <f t="shared" si="114"/>
        <v>#N/A</v>
      </c>
      <c r="AV229" s="119">
        <f t="shared" si="115"/>
        <v>0</v>
      </c>
    </row>
    <row r="230" spans="1:48">
      <c r="A230" s="115">
        <f t="shared" si="116"/>
        <v>301</v>
      </c>
      <c r="B230" s="113">
        <f t="shared" si="99"/>
        <v>223</v>
      </c>
      <c r="C230" s="119">
        <f t="shared" si="100"/>
        <v>6.7199998058178512</v>
      </c>
      <c r="F230" s="115">
        <f t="shared" si="117"/>
        <v>301</v>
      </c>
      <c r="G230" s="113">
        <f t="shared" si="118"/>
        <v>223</v>
      </c>
      <c r="H230" s="113">
        <f>INDEX(地温!$D$2:$D$366,MATCH(F230,地温!$C$2:$C$366,FALSE))</f>
        <v>16.5121</v>
      </c>
      <c r="I230" s="113">
        <f t="shared" si="119"/>
        <v>4585.3959999999979</v>
      </c>
      <c r="J230" s="116">
        <f t="shared" si="101"/>
        <v>20.562313901345281</v>
      </c>
      <c r="K230" s="119">
        <f t="shared" si="102"/>
        <v>7.7845548710346699e-002</v>
      </c>
      <c r="L230" s="119">
        <f t="shared" si="103"/>
        <v>6.7199998058178512</v>
      </c>
      <c r="O230" s="115">
        <f t="shared" si="120"/>
        <v>301</v>
      </c>
      <c r="P230" s="113">
        <f t="shared" si="121"/>
        <v>223</v>
      </c>
      <c r="Q230" s="113">
        <f>INDEX(地温!$D$2:$D$366,MATCH(O230,地温!$C$2:$C$366,FALSE))</f>
        <v>16.5121</v>
      </c>
      <c r="R230" s="113">
        <f t="shared" si="122"/>
        <v>4585.3959999999979</v>
      </c>
      <c r="S230" s="116">
        <f t="shared" si="104"/>
        <v>20.562313901345281</v>
      </c>
      <c r="T230" s="119" t="e">
        <f t="shared" si="105"/>
        <v>#N/A</v>
      </c>
      <c r="U230" s="119">
        <f t="shared" si="106"/>
        <v>0</v>
      </c>
      <c r="X230" s="115">
        <f t="shared" si="123"/>
        <v>301</v>
      </c>
      <c r="Y230" s="113">
        <f t="shared" si="124"/>
        <v>223</v>
      </c>
      <c r="Z230" s="113">
        <f>INDEX(地温!$D$2:$D$366,MATCH(X230,地温!$C$2:$C$366,FALSE))</f>
        <v>16.5121</v>
      </c>
      <c r="AA230" s="113">
        <f t="shared" si="125"/>
        <v>4585.3959999999979</v>
      </c>
      <c r="AB230" s="116">
        <f t="shared" si="107"/>
        <v>20.562313901345281</v>
      </c>
      <c r="AC230" s="119" t="e">
        <f t="shared" si="108"/>
        <v>#N/A</v>
      </c>
      <c r="AD230" s="119">
        <f t="shared" si="109"/>
        <v>0</v>
      </c>
      <c r="AG230" s="115">
        <f t="shared" si="126"/>
        <v>301</v>
      </c>
      <c r="AH230" s="113">
        <f t="shared" si="127"/>
        <v>223</v>
      </c>
      <c r="AI230" s="113">
        <f>INDEX(地温!$D$2:$D$366,MATCH(AG230,地温!$C$2:$C$366,FALSE))</f>
        <v>16.5121</v>
      </c>
      <c r="AJ230" s="113">
        <f t="shared" si="128"/>
        <v>4585.3959999999979</v>
      </c>
      <c r="AK230" s="116">
        <f t="shared" si="110"/>
        <v>20.562313901345281</v>
      </c>
      <c r="AL230" s="119" t="e">
        <f t="shared" si="111"/>
        <v>#N/A</v>
      </c>
      <c r="AM230" s="119">
        <f t="shared" si="112"/>
        <v>0</v>
      </c>
      <c r="AP230" s="115">
        <f t="shared" si="129"/>
        <v>301</v>
      </c>
      <c r="AQ230" s="113">
        <f t="shared" si="130"/>
        <v>223</v>
      </c>
      <c r="AR230" s="113">
        <f>INDEX(地温!$D$2:$D$366,MATCH(AP230,地温!$C$2:$C$366,FALSE))</f>
        <v>16.5121</v>
      </c>
      <c r="AS230" s="113">
        <f t="shared" si="131"/>
        <v>4585.3959999999979</v>
      </c>
      <c r="AT230" s="116">
        <f t="shared" si="113"/>
        <v>20.562313901345281</v>
      </c>
      <c r="AU230" s="119" t="e">
        <f t="shared" si="114"/>
        <v>#N/A</v>
      </c>
      <c r="AV230" s="119">
        <f t="shared" si="115"/>
        <v>0</v>
      </c>
    </row>
    <row r="231" spans="1:48">
      <c r="A231" s="115">
        <f t="shared" si="116"/>
        <v>302</v>
      </c>
      <c r="B231" s="113">
        <f t="shared" si="99"/>
        <v>224</v>
      </c>
      <c r="C231" s="119">
        <f t="shared" si="100"/>
        <v>6.7199998182845908</v>
      </c>
      <c r="F231" s="115">
        <f t="shared" si="117"/>
        <v>302</v>
      </c>
      <c r="G231" s="113">
        <f t="shared" si="118"/>
        <v>224</v>
      </c>
      <c r="H231" s="113">
        <f>INDEX(地温!$D$2:$D$366,MATCH(F231,地温!$C$2:$C$366,FALSE))</f>
        <v>16.463950000000001</v>
      </c>
      <c r="I231" s="113">
        <f t="shared" si="119"/>
        <v>4601.8599499999982</v>
      </c>
      <c r="J231" s="116">
        <f t="shared" si="101"/>
        <v>20.544017633928565</v>
      </c>
      <c r="K231" s="119">
        <f t="shared" si="102"/>
        <v>7.7794250962672104e-002</v>
      </c>
      <c r="L231" s="119">
        <f t="shared" si="103"/>
        <v>6.7199998182845908</v>
      </c>
      <c r="O231" s="115">
        <f t="shared" si="120"/>
        <v>302</v>
      </c>
      <c r="P231" s="113">
        <f t="shared" si="121"/>
        <v>224</v>
      </c>
      <c r="Q231" s="113">
        <f>INDEX(地温!$D$2:$D$366,MATCH(O231,地温!$C$2:$C$366,FALSE))</f>
        <v>16.463950000000001</v>
      </c>
      <c r="R231" s="113">
        <f t="shared" si="122"/>
        <v>4601.8599499999982</v>
      </c>
      <c r="S231" s="116">
        <f t="shared" si="104"/>
        <v>20.544017633928565</v>
      </c>
      <c r="T231" s="119" t="e">
        <f t="shared" si="105"/>
        <v>#N/A</v>
      </c>
      <c r="U231" s="119">
        <f t="shared" si="106"/>
        <v>0</v>
      </c>
      <c r="X231" s="115">
        <f t="shared" si="123"/>
        <v>302</v>
      </c>
      <c r="Y231" s="113">
        <f t="shared" si="124"/>
        <v>224</v>
      </c>
      <c r="Z231" s="113">
        <f>INDEX(地温!$D$2:$D$366,MATCH(X231,地温!$C$2:$C$366,FALSE))</f>
        <v>16.463950000000001</v>
      </c>
      <c r="AA231" s="113">
        <f t="shared" si="125"/>
        <v>4601.8599499999982</v>
      </c>
      <c r="AB231" s="116">
        <f t="shared" si="107"/>
        <v>20.544017633928565</v>
      </c>
      <c r="AC231" s="119" t="e">
        <f t="shared" si="108"/>
        <v>#N/A</v>
      </c>
      <c r="AD231" s="119">
        <f t="shared" si="109"/>
        <v>0</v>
      </c>
      <c r="AG231" s="115">
        <f t="shared" si="126"/>
        <v>302</v>
      </c>
      <c r="AH231" s="113">
        <f t="shared" si="127"/>
        <v>224</v>
      </c>
      <c r="AI231" s="113">
        <f>INDEX(地温!$D$2:$D$366,MATCH(AG231,地温!$C$2:$C$366,FALSE))</f>
        <v>16.463950000000001</v>
      </c>
      <c r="AJ231" s="113">
        <f t="shared" si="128"/>
        <v>4601.8599499999982</v>
      </c>
      <c r="AK231" s="116">
        <f t="shared" si="110"/>
        <v>20.544017633928565</v>
      </c>
      <c r="AL231" s="119" t="e">
        <f t="shared" si="111"/>
        <v>#N/A</v>
      </c>
      <c r="AM231" s="119">
        <f t="shared" si="112"/>
        <v>0</v>
      </c>
      <c r="AP231" s="115">
        <f t="shared" si="129"/>
        <v>302</v>
      </c>
      <c r="AQ231" s="113">
        <f t="shared" si="130"/>
        <v>224</v>
      </c>
      <c r="AR231" s="113">
        <f>INDEX(地温!$D$2:$D$366,MATCH(AP231,地温!$C$2:$C$366,FALSE))</f>
        <v>16.463950000000001</v>
      </c>
      <c r="AS231" s="113">
        <f t="shared" si="131"/>
        <v>4601.8599499999982</v>
      </c>
      <c r="AT231" s="116">
        <f t="shared" si="113"/>
        <v>20.544017633928565</v>
      </c>
      <c r="AU231" s="119" t="e">
        <f t="shared" si="114"/>
        <v>#N/A</v>
      </c>
      <c r="AV231" s="119">
        <f t="shared" si="115"/>
        <v>0</v>
      </c>
    </row>
    <row r="232" spans="1:48">
      <c r="A232" s="115">
        <f t="shared" si="116"/>
        <v>303</v>
      </c>
      <c r="B232" s="113">
        <f t="shared" si="99"/>
        <v>225</v>
      </c>
      <c r="C232" s="119">
        <f t="shared" si="100"/>
        <v>6.7199998297913464</v>
      </c>
      <c r="F232" s="115">
        <f t="shared" si="117"/>
        <v>303</v>
      </c>
      <c r="G232" s="113">
        <f t="shared" si="118"/>
        <v>225</v>
      </c>
      <c r="H232" s="113">
        <f>INDEX(地温!$D$2:$D$366,MATCH(F232,地温!$C$2:$C$366,FALSE))</f>
        <v>16.126899999999999</v>
      </c>
      <c r="I232" s="113">
        <f t="shared" si="119"/>
        <v>4617.9868499999984</v>
      </c>
      <c r="J232" s="116">
        <f t="shared" si="101"/>
        <v>20.524385999999993</v>
      </c>
      <c r="K232" s="119">
        <f t="shared" si="102"/>
        <v>7.7739239700130663e-002</v>
      </c>
      <c r="L232" s="119">
        <f t="shared" si="103"/>
        <v>6.7199998297913464</v>
      </c>
      <c r="O232" s="115">
        <f t="shared" si="120"/>
        <v>303</v>
      </c>
      <c r="P232" s="113">
        <f t="shared" si="121"/>
        <v>225</v>
      </c>
      <c r="Q232" s="113">
        <f>INDEX(地温!$D$2:$D$366,MATCH(O232,地温!$C$2:$C$366,FALSE))</f>
        <v>16.126899999999999</v>
      </c>
      <c r="R232" s="113">
        <f t="shared" si="122"/>
        <v>4617.9868499999984</v>
      </c>
      <c r="S232" s="116">
        <f t="shared" si="104"/>
        <v>20.524385999999993</v>
      </c>
      <c r="T232" s="119" t="e">
        <f t="shared" si="105"/>
        <v>#N/A</v>
      </c>
      <c r="U232" s="119">
        <f t="shared" si="106"/>
        <v>0</v>
      </c>
      <c r="X232" s="115">
        <f t="shared" si="123"/>
        <v>303</v>
      </c>
      <c r="Y232" s="113">
        <f t="shared" si="124"/>
        <v>225</v>
      </c>
      <c r="Z232" s="113">
        <f>INDEX(地温!$D$2:$D$366,MATCH(X232,地温!$C$2:$C$366,FALSE))</f>
        <v>16.126899999999999</v>
      </c>
      <c r="AA232" s="113">
        <f t="shared" si="125"/>
        <v>4617.9868499999984</v>
      </c>
      <c r="AB232" s="116">
        <f t="shared" si="107"/>
        <v>20.524385999999993</v>
      </c>
      <c r="AC232" s="119" t="e">
        <f t="shared" si="108"/>
        <v>#N/A</v>
      </c>
      <c r="AD232" s="119">
        <f t="shared" si="109"/>
        <v>0</v>
      </c>
      <c r="AG232" s="115">
        <f t="shared" si="126"/>
        <v>303</v>
      </c>
      <c r="AH232" s="113">
        <f t="shared" si="127"/>
        <v>225</v>
      </c>
      <c r="AI232" s="113">
        <f>INDEX(地温!$D$2:$D$366,MATCH(AG232,地温!$C$2:$C$366,FALSE))</f>
        <v>16.126899999999999</v>
      </c>
      <c r="AJ232" s="113">
        <f t="shared" si="128"/>
        <v>4617.9868499999984</v>
      </c>
      <c r="AK232" s="116">
        <f t="shared" si="110"/>
        <v>20.524385999999993</v>
      </c>
      <c r="AL232" s="119" t="e">
        <f t="shared" si="111"/>
        <v>#N/A</v>
      </c>
      <c r="AM232" s="119">
        <f t="shared" si="112"/>
        <v>0</v>
      </c>
      <c r="AP232" s="115">
        <f t="shared" si="129"/>
        <v>303</v>
      </c>
      <c r="AQ232" s="113">
        <f t="shared" si="130"/>
        <v>225</v>
      </c>
      <c r="AR232" s="113">
        <f>INDEX(地温!$D$2:$D$366,MATCH(AP232,地温!$C$2:$C$366,FALSE))</f>
        <v>16.126899999999999</v>
      </c>
      <c r="AS232" s="113">
        <f t="shared" si="131"/>
        <v>4617.9868499999984</v>
      </c>
      <c r="AT232" s="116">
        <f t="shared" si="113"/>
        <v>20.524385999999993</v>
      </c>
      <c r="AU232" s="119" t="e">
        <f t="shared" si="114"/>
        <v>#N/A</v>
      </c>
      <c r="AV232" s="119">
        <f t="shared" si="115"/>
        <v>0</v>
      </c>
    </row>
    <row r="233" spans="1:48">
      <c r="A233" s="115">
        <f t="shared" si="116"/>
        <v>304</v>
      </c>
      <c r="B233" s="113">
        <f t="shared" si="99"/>
        <v>226</v>
      </c>
      <c r="C233" s="119">
        <f t="shared" si="100"/>
        <v>6.7199998407495904</v>
      </c>
      <c r="F233" s="115">
        <f t="shared" si="117"/>
        <v>304</v>
      </c>
      <c r="G233" s="113">
        <f t="shared" si="118"/>
        <v>226</v>
      </c>
      <c r="H233" s="113">
        <f>INDEX(地温!$D$2:$D$366,MATCH(F233,地温!$C$2:$C$366,FALSE))</f>
        <v>16.52815</v>
      </c>
      <c r="I233" s="113">
        <f t="shared" si="119"/>
        <v>4634.5149999999985</v>
      </c>
      <c r="J233" s="116">
        <f t="shared" si="101"/>
        <v>20.506703539823004</v>
      </c>
      <c r="K233" s="119">
        <f t="shared" si="102"/>
        <v>7.7689717368927963e-002</v>
      </c>
      <c r="L233" s="119">
        <f t="shared" si="103"/>
        <v>6.7199998407495904</v>
      </c>
      <c r="O233" s="115">
        <f t="shared" si="120"/>
        <v>304</v>
      </c>
      <c r="P233" s="113">
        <f t="shared" si="121"/>
        <v>226</v>
      </c>
      <c r="Q233" s="113">
        <f>INDEX(地温!$D$2:$D$366,MATCH(O233,地温!$C$2:$C$366,FALSE))</f>
        <v>16.52815</v>
      </c>
      <c r="R233" s="113">
        <f t="shared" si="122"/>
        <v>4634.5149999999985</v>
      </c>
      <c r="S233" s="116">
        <f t="shared" si="104"/>
        <v>20.506703539823004</v>
      </c>
      <c r="T233" s="119" t="e">
        <f t="shared" si="105"/>
        <v>#N/A</v>
      </c>
      <c r="U233" s="119">
        <f t="shared" si="106"/>
        <v>0</v>
      </c>
      <c r="X233" s="115">
        <f t="shared" si="123"/>
        <v>304</v>
      </c>
      <c r="Y233" s="113">
        <f t="shared" si="124"/>
        <v>226</v>
      </c>
      <c r="Z233" s="113">
        <f>INDEX(地温!$D$2:$D$366,MATCH(X233,地温!$C$2:$C$366,FALSE))</f>
        <v>16.52815</v>
      </c>
      <c r="AA233" s="113">
        <f t="shared" si="125"/>
        <v>4634.5149999999985</v>
      </c>
      <c r="AB233" s="116">
        <f t="shared" si="107"/>
        <v>20.506703539823004</v>
      </c>
      <c r="AC233" s="119" t="e">
        <f t="shared" si="108"/>
        <v>#N/A</v>
      </c>
      <c r="AD233" s="119">
        <f t="shared" si="109"/>
        <v>0</v>
      </c>
      <c r="AG233" s="115">
        <f t="shared" si="126"/>
        <v>304</v>
      </c>
      <c r="AH233" s="113">
        <f t="shared" si="127"/>
        <v>226</v>
      </c>
      <c r="AI233" s="113">
        <f>INDEX(地温!$D$2:$D$366,MATCH(AG233,地温!$C$2:$C$366,FALSE))</f>
        <v>16.52815</v>
      </c>
      <c r="AJ233" s="113">
        <f t="shared" si="128"/>
        <v>4634.5149999999985</v>
      </c>
      <c r="AK233" s="116">
        <f t="shared" si="110"/>
        <v>20.506703539823004</v>
      </c>
      <c r="AL233" s="119" t="e">
        <f t="shared" si="111"/>
        <v>#N/A</v>
      </c>
      <c r="AM233" s="119">
        <f t="shared" si="112"/>
        <v>0</v>
      </c>
      <c r="AP233" s="115">
        <f t="shared" si="129"/>
        <v>304</v>
      </c>
      <c r="AQ233" s="113">
        <f t="shared" si="130"/>
        <v>226</v>
      </c>
      <c r="AR233" s="113">
        <f>INDEX(地温!$D$2:$D$366,MATCH(AP233,地温!$C$2:$C$366,FALSE))</f>
        <v>16.52815</v>
      </c>
      <c r="AS233" s="113">
        <f t="shared" si="131"/>
        <v>4634.5149999999985</v>
      </c>
      <c r="AT233" s="116">
        <f t="shared" si="113"/>
        <v>20.506703539823004</v>
      </c>
      <c r="AU233" s="119" t="e">
        <f t="shared" si="114"/>
        <v>#N/A</v>
      </c>
      <c r="AV233" s="119">
        <f t="shared" si="115"/>
        <v>0</v>
      </c>
    </row>
    <row r="234" spans="1:48">
      <c r="A234" s="115">
        <f t="shared" si="116"/>
        <v>305</v>
      </c>
      <c r="B234" s="113">
        <f t="shared" si="99"/>
        <v>227</v>
      </c>
      <c r="C234" s="119">
        <f t="shared" si="100"/>
        <v>6.7199998509764107</v>
      </c>
      <c r="F234" s="115">
        <f t="shared" si="117"/>
        <v>305</v>
      </c>
      <c r="G234" s="113">
        <f t="shared" si="118"/>
        <v>227</v>
      </c>
      <c r="H234" s="113">
        <f>INDEX(地温!$D$2:$D$366,MATCH(F234,地温!$C$2:$C$366,FALSE))</f>
        <v>16.463949999999997</v>
      </c>
      <c r="I234" s="113">
        <f t="shared" si="119"/>
        <v>4650.9789499999988</v>
      </c>
      <c r="J234" s="116">
        <f t="shared" si="101"/>
        <v>20.488894052863429</v>
      </c>
      <c r="K234" s="119">
        <f t="shared" si="102"/>
        <v>7.763986514249345e-002</v>
      </c>
      <c r="L234" s="119">
        <f t="shared" si="103"/>
        <v>6.7199998509764107</v>
      </c>
      <c r="O234" s="115">
        <f t="shared" si="120"/>
        <v>305</v>
      </c>
      <c r="P234" s="113">
        <f t="shared" si="121"/>
        <v>227</v>
      </c>
      <c r="Q234" s="113">
        <f>INDEX(地温!$D$2:$D$366,MATCH(O234,地温!$C$2:$C$366,FALSE))</f>
        <v>16.463949999999997</v>
      </c>
      <c r="R234" s="113">
        <f t="shared" si="122"/>
        <v>4650.9789499999988</v>
      </c>
      <c r="S234" s="116">
        <f t="shared" si="104"/>
        <v>20.488894052863429</v>
      </c>
      <c r="T234" s="119" t="e">
        <f t="shared" si="105"/>
        <v>#N/A</v>
      </c>
      <c r="U234" s="119">
        <f t="shared" si="106"/>
        <v>0</v>
      </c>
      <c r="X234" s="115">
        <f t="shared" si="123"/>
        <v>305</v>
      </c>
      <c r="Y234" s="113">
        <f t="shared" si="124"/>
        <v>227</v>
      </c>
      <c r="Z234" s="113">
        <f>INDEX(地温!$D$2:$D$366,MATCH(X234,地温!$C$2:$C$366,FALSE))</f>
        <v>16.463949999999997</v>
      </c>
      <c r="AA234" s="113">
        <f t="shared" si="125"/>
        <v>4650.9789499999988</v>
      </c>
      <c r="AB234" s="116">
        <f t="shared" si="107"/>
        <v>20.488894052863429</v>
      </c>
      <c r="AC234" s="119" t="e">
        <f t="shared" si="108"/>
        <v>#N/A</v>
      </c>
      <c r="AD234" s="119">
        <f t="shared" si="109"/>
        <v>0</v>
      </c>
      <c r="AG234" s="115">
        <f t="shared" si="126"/>
        <v>305</v>
      </c>
      <c r="AH234" s="113">
        <f t="shared" si="127"/>
        <v>227</v>
      </c>
      <c r="AI234" s="113">
        <f>INDEX(地温!$D$2:$D$366,MATCH(AG234,地温!$C$2:$C$366,FALSE))</f>
        <v>16.463949999999997</v>
      </c>
      <c r="AJ234" s="113">
        <f t="shared" si="128"/>
        <v>4650.9789499999988</v>
      </c>
      <c r="AK234" s="116">
        <f t="shared" si="110"/>
        <v>20.488894052863429</v>
      </c>
      <c r="AL234" s="119" t="e">
        <f t="shared" si="111"/>
        <v>#N/A</v>
      </c>
      <c r="AM234" s="119">
        <f t="shared" si="112"/>
        <v>0</v>
      </c>
      <c r="AP234" s="115">
        <f t="shared" si="129"/>
        <v>305</v>
      </c>
      <c r="AQ234" s="113">
        <f t="shared" si="130"/>
        <v>227</v>
      </c>
      <c r="AR234" s="113">
        <f>INDEX(地温!$D$2:$D$366,MATCH(AP234,地温!$C$2:$C$366,FALSE))</f>
        <v>16.463949999999997</v>
      </c>
      <c r="AS234" s="113">
        <f t="shared" si="131"/>
        <v>4650.9789499999988</v>
      </c>
      <c r="AT234" s="116">
        <f t="shared" si="113"/>
        <v>20.488894052863429</v>
      </c>
      <c r="AU234" s="119" t="e">
        <f t="shared" si="114"/>
        <v>#N/A</v>
      </c>
      <c r="AV234" s="119">
        <f t="shared" si="115"/>
        <v>0</v>
      </c>
    </row>
    <row r="235" spans="1:48">
      <c r="A235" s="115">
        <f t="shared" si="116"/>
        <v>306</v>
      </c>
      <c r="B235" s="113">
        <f t="shared" si="99"/>
        <v>228</v>
      </c>
      <c r="C235" s="119">
        <f t="shared" si="100"/>
        <v>6.719999860709974</v>
      </c>
      <c r="F235" s="115">
        <f t="shared" si="117"/>
        <v>306</v>
      </c>
      <c r="G235" s="113">
        <f t="shared" si="118"/>
        <v>228</v>
      </c>
      <c r="H235" s="113">
        <f>INDEX(地温!$D$2:$D$366,MATCH(F235,地温!$C$2:$C$366,FALSE))</f>
        <v>16.881249999999998</v>
      </c>
      <c r="I235" s="113">
        <f t="shared" si="119"/>
        <v>4667.8601999999992</v>
      </c>
      <c r="J235" s="116">
        <f t="shared" si="101"/>
        <v>20.473071052631575</v>
      </c>
      <c r="K235" s="119">
        <f t="shared" si="102"/>
        <v>7.7595595245167973e-002</v>
      </c>
      <c r="L235" s="119">
        <f t="shared" si="103"/>
        <v>6.719999860709974</v>
      </c>
      <c r="O235" s="115">
        <f t="shared" si="120"/>
        <v>306</v>
      </c>
      <c r="P235" s="113">
        <f t="shared" si="121"/>
        <v>228</v>
      </c>
      <c r="Q235" s="113">
        <f>INDEX(地温!$D$2:$D$366,MATCH(O235,地温!$C$2:$C$366,FALSE))</f>
        <v>16.881249999999998</v>
      </c>
      <c r="R235" s="113">
        <f t="shared" si="122"/>
        <v>4667.8601999999992</v>
      </c>
      <c r="S235" s="116">
        <f t="shared" si="104"/>
        <v>20.473071052631575</v>
      </c>
      <c r="T235" s="119" t="e">
        <f t="shared" si="105"/>
        <v>#N/A</v>
      </c>
      <c r="U235" s="119">
        <f t="shared" si="106"/>
        <v>0</v>
      </c>
      <c r="X235" s="115">
        <f t="shared" si="123"/>
        <v>306</v>
      </c>
      <c r="Y235" s="113">
        <f t="shared" si="124"/>
        <v>228</v>
      </c>
      <c r="Z235" s="113">
        <f>INDEX(地温!$D$2:$D$366,MATCH(X235,地温!$C$2:$C$366,FALSE))</f>
        <v>16.881249999999998</v>
      </c>
      <c r="AA235" s="113">
        <f t="shared" si="125"/>
        <v>4667.8601999999992</v>
      </c>
      <c r="AB235" s="116">
        <f t="shared" si="107"/>
        <v>20.473071052631575</v>
      </c>
      <c r="AC235" s="119" t="e">
        <f t="shared" si="108"/>
        <v>#N/A</v>
      </c>
      <c r="AD235" s="119">
        <f t="shared" si="109"/>
        <v>0</v>
      </c>
      <c r="AG235" s="115">
        <f t="shared" si="126"/>
        <v>306</v>
      </c>
      <c r="AH235" s="113">
        <f t="shared" si="127"/>
        <v>228</v>
      </c>
      <c r="AI235" s="113">
        <f>INDEX(地温!$D$2:$D$366,MATCH(AG235,地温!$C$2:$C$366,FALSE))</f>
        <v>16.881249999999998</v>
      </c>
      <c r="AJ235" s="113">
        <f t="shared" si="128"/>
        <v>4667.8601999999992</v>
      </c>
      <c r="AK235" s="116">
        <f t="shared" si="110"/>
        <v>20.473071052631575</v>
      </c>
      <c r="AL235" s="119" t="e">
        <f t="shared" si="111"/>
        <v>#N/A</v>
      </c>
      <c r="AM235" s="119">
        <f t="shared" si="112"/>
        <v>0</v>
      </c>
      <c r="AP235" s="115">
        <f t="shared" si="129"/>
        <v>306</v>
      </c>
      <c r="AQ235" s="113">
        <f t="shared" si="130"/>
        <v>228</v>
      </c>
      <c r="AR235" s="113">
        <f>INDEX(地温!$D$2:$D$366,MATCH(AP235,地温!$C$2:$C$366,FALSE))</f>
        <v>16.881249999999998</v>
      </c>
      <c r="AS235" s="113">
        <f t="shared" si="131"/>
        <v>4667.8601999999992</v>
      </c>
      <c r="AT235" s="116">
        <f t="shared" si="113"/>
        <v>20.473071052631575</v>
      </c>
      <c r="AU235" s="119" t="e">
        <f t="shared" si="114"/>
        <v>#N/A</v>
      </c>
      <c r="AV235" s="119">
        <f t="shared" si="115"/>
        <v>0</v>
      </c>
    </row>
    <row r="236" spans="1:48">
      <c r="A236" s="115">
        <f t="shared" si="116"/>
        <v>307</v>
      </c>
      <c r="B236" s="113">
        <f t="shared" si="99"/>
        <v>229</v>
      </c>
      <c r="C236" s="119">
        <f t="shared" si="100"/>
        <v>6.7199998698259114</v>
      </c>
      <c r="F236" s="115">
        <f t="shared" si="117"/>
        <v>307</v>
      </c>
      <c r="G236" s="113">
        <f t="shared" si="118"/>
        <v>229</v>
      </c>
      <c r="H236" s="113">
        <f>INDEX(地温!$D$2:$D$366,MATCH(F236,地温!$C$2:$C$366,FALSE))</f>
        <v>16.929400000000001</v>
      </c>
      <c r="I236" s="113">
        <f t="shared" si="119"/>
        <v>4684.7895999999992</v>
      </c>
      <c r="J236" s="116">
        <f t="shared" si="101"/>
        <v>20.457596506550214</v>
      </c>
      <c r="K236" s="119">
        <f t="shared" si="102"/>
        <v>7.7552320060950211e-002</v>
      </c>
      <c r="L236" s="119">
        <f t="shared" si="103"/>
        <v>6.7199998698259114</v>
      </c>
      <c r="O236" s="115">
        <f t="shared" si="120"/>
        <v>307</v>
      </c>
      <c r="P236" s="113">
        <f t="shared" si="121"/>
        <v>229</v>
      </c>
      <c r="Q236" s="113">
        <f>INDEX(地温!$D$2:$D$366,MATCH(O236,地温!$C$2:$C$366,FALSE))</f>
        <v>16.929400000000001</v>
      </c>
      <c r="R236" s="113">
        <f t="shared" si="122"/>
        <v>4684.7895999999992</v>
      </c>
      <c r="S236" s="116">
        <f t="shared" si="104"/>
        <v>20.457596506550214</v>
      </c>
      <c r="T236" s="119" t="e">
        <f t="shared" si="105"/>
        <v>#N/A</v>
      </c>
      <c r="U236" s="119">
        <f t="shared" si="106"/>
        <v>0</v>
      </c>
      <c r="X236" s="115">
        <f t="shared" si="123"/>
        <v>307</v>
      </c>
      <c r="Y236" s="113">
        <f t="shared" si="124"/>
        <v>229</v>
      </c>
      <c r="Z236" s="113">
        <f>INDEX(地温!$D$2:$D$366,MATCH(X236,地温!$C$2:$C$366,FALSE))</f>
        <v>16.929400000000001</v>
      </c>
      <c r="AA236" s="113">
        <f t="shared" si="125"/>
        <v>4684.7895999999992</v>
      </c>
      <c r="AB236" s="116">
        <f t="shared" si="107"/>
        <v>20.457596506550214</v>
      </c>
      <c r="AC236" s="119" t="e">
        <f t="shared" si="108"/>
        <v>#N/A</v>
      </c>
      <c r="AD236" s="119">
        <f t="shared" si="109"/>
        <v>0</v>
      </c>
      <c r="AG236" s="115">
        <f t="shared" si="126"/>
        <v>307</v>
      </c>
      <c r="AH236" s="113">
        <f t="shared" si="127"/>
        <v>229</v>
      </c>
      <c r="AI236" s="113">
        <f>INDEX(地温!$D$2:$D$366,MATCH(AG236,地温!$C$2:$C$366,FALSE))</f>
        <v>16.929400000000001</v>
      </c>
      <c r="AJ236" s="113">
        <f t="shared" si="128"/>
        <v>4684.7895999999992</v>
      </c>
      <c r="AK236" s="116">
        <f t="shared" si="110"/>
        <v>20.457596506550214</v>
      </c>
      <c r="AL236" s="119" t="e">
        <f t="shared" si="111"/>
        <v>#N/A</v>
      </c>
      <c r="AM236" s="119">
        <f t="shared" si="112"/>
        <v>0</v>
      </c>
      <c r="AP236" s="115">
        <f t="shared" si="129"/>
        <v>307</v>
      </c>
      <c r="AQ236" s="113">
        <f t="shared" si="130"/>
        <v>229</v>
      </c>
      <c r="AR236" s="113">
        <f>INDEX(地温!$D$2:$D$366,MATCH(AP236,地温!$C$2:$C$366,FALSE))</f>
        <v>16.929400000000001</v>
      </c>
      <c r="AS236" s="113">
        <f t="shared" si="131"/>
        <v>4684.7895999999992</v>
      </c>
      <c r="AT236" s="116">
        <f t="shared" si="113"/>
        <v>20.457596506550214</v>
      </c>
      <c r="AU236" s="119" t="e">
        <f t="shared" si="114"/>
        <v>#N/A</v>
      </c>
      <c r="AV236" s="119">
        <f t="shared" si="115"/>
        <v>0</v>
      </c>
    </row>
    <row r="237" spans="1:48">
      <c r="A237" s="115">
        <f t="shared" si="116"/>
        <v>308</v>
      </c>
      <c r="B237" s="113">
        <f t="shared" si="99"/>
        <v>230</v>
      </c>
      <c r="C237" s="119">
        <f t="shared" si="100"/>
        <v>6.7199998782256856</v>
      </c>
      <c r="F237" s="115">
        <f t="shared" si="117"/>
        <v>308</v>
      </c>
      <c r="G237" s="113">
        <f t="shared" si="118"/>
        <v>230</v>
      </c>
      <c r="H237" s="113">
        <f>INDEX(地温!$D$2:$D$366,MATCH(F237,地温!$C$2:$C$366,FALSE))</f>
        <v>16.5763</v>
      </c>
      <c r="I237" s="113">
        <f t="shared" si="119"/>
        <v>4701.3658999999989</v>
      </c>
      <c r="J237" s="116">
        <f t="shared" si="101"/>
        <v>20.440721304347822</v>
      </c>
      <c r="K237" s="119">
        <f t="shared" si="102"/>
        <v>7.7505150197944503e-002</v>
      </c>
      <c r="L237" s="119">
        <f t="shared" si="103"/>
        <v>6.7199998782256856</v>
      </c>
      <c r="O237" s="115">
        <f t="shared" si="120"/>
        <v>308</v>
      </c>
      <c r="P237" s="113">
        <f t="shared" si="121"/>
        <v>230</v>
      </c>
      <c r="Q237" s="113">
        <f>INDEX(地温!$D$2:$D$366,MATCH(O237,地温!$C$2:$C$366,FALSE))</f>
        <v>16.5763</v>
      </c>
      <c r="R237" s="113">
        <f t="shared" si="122"/>
        <v>4701.3658999999989</v>
      </c>
      <c r="S237" s="116">
        <f t="shared" si="104"/>
        <v>20.440721304347822</v>
      </c>
      <c r="T237" s="119" t="e">
        <f t="shared" si="105"/>
        <v>#N/A</v>
      </c>
      <c r="U237" s="119">
        <f t="shared" si="106"/>
        <v>0</v>
      </c>
      <c r="X237" s="115">
        <f t="shared" si="123"/>
        <v>308</v>
      </c>
      <c r="Y237" s="113">
        <f t="shared" si="124"/>
        <v>230</v>
      </c>
      <c r="Z237" s="113">
        <f>INDEX(地温!$D$2:$D$366,MATCH(X237,地温!$C$2:$C$366,FALSE))</f>
        <v>16.5763</v>
      </c>
      <c r="AA237" s="113">
        <f t="shared" si="125"/>
        <v>4701.3658999999989</v>
      </c>
      <c r="AB237" s="116">
        <f t="shared" si="107"/>
        <v>20.440721304347822</v>
      </c>
      <c r="AC237" s="119" t="e">
        <f t="shared" si="108"/>
        <v>#N/A</v>
      </c>
      <c r="AD237" s="119">
        <f t="shared" si="109"/>
        <v>0</v>
      </c>
      <c r="AG237" s="115">
        <f t="shared" si="126"/>
        <v>308</v>
      </c>
      <c r="AH237" s="113">
        <f t="shared" si="127"/>
        <v>230</v>
      </c>
      <c r="AI237" s="113">
        <f>INDEX(地温!$D$2:$D$366,MATCH(AG237,地温!$C$2:$C$366,FALSE))</f>
        <v>16.5763</v>
      </c>
      <c r="AJ237" s="113">
        <f t="shared" si="128"/>
        <v>4701.3658999999989</v>
      </c>
      <c r="AK237" s="116">
        <f t="shared" si="110"/>
        <v>20.440721304347822</v>
      </c>
      <c r="AL237" s="119" t="e">
        <f t="shared" si="111"/>
        <v>#N/A</v>
      </c>
      <c r="AM237" s="119">
        <f t="shared" si="112"/>
        <v>0</v>
      </c>
      <c r="AP237" s="115">
        <f t="shared" si="129"/>
        <v>308</v>
      </c>
      <c r="AQ237" s="113">
        <f t="shared" si="130"/>
        <v>230</v>
      </c>
      <c r="AR237" s="113">
        <f>INDEX(地温!$D$2:$D$366,MATCH(AP237,地温!$C$2:$C$366,FALSE))</f>
        <v>16.5763</v>
      </c>
      <c r="AS237" s="113">
        <f t="shared" si="131"/>
        <v>4701.3658999999989</v>
      </c>
      <c r="AT237" s="116">
        <f t="shared" si="113"/>
        <v>20.440721304347822</v>
      </c>
      <c r="AU237" s="119" t="e">
        <f t="shared" si="114"/>
        <v>#N/A</v>
      </c>
      <c r="AV237" s="119">
        <f t="shared" si="115"/>
        <v>0</v>
      </c>
    </row>
    <row r="238" spans="1:48">
      <c r="A238" s="115">
        <f t="shared" si="116"/>
        <v>309</v>
      </c>
      <c r="B238" s="113">
        <f t="shared" si="99"/>
        <v>231</v>
      </c>
      <c r="C238" s="119">
        <f t="shared" si="100"/>
        <v>6.7199998860534054</v>
      </c>
      <c r="F238" s="115">
        <f t="shared" si="117"/>
        <v>309</v>
      </c>
      <c r="G238" s="113">
        <f t="shared" si="118"/>
        <v>231</v>
      </c>
      <c r="H238" s="113">
        <f>INDEX(地温!$D$2:$D$366,MATCH(F238,地温!$C$2:$C$366,FALSE))</f>
        <v>16.48</v>
      </c>
      <c r="I238" s="113">
        <f t="shared" si="119"/>
        <v>4717.8458999999984</v>
      </c>
      <c r="J238" s="116">
        <f t="shared" si="101"/>
        <v>20.423575324675319</v>
      </c>
      <c r="K238" s="119">
        <f t="shared" si="102"/>
        <v>7.7457247285597358e-002</v>
      </c>
      <c r="L238" s="119">
        <f t="shared" si="103"/>
        <v>6.7199998860534054</v>
      </c>
      <c r="O238" s="115">
        <f t="shared" si="120"/>
        <v>309</v>
      </c>
      <c r="P238" s="113">
        <f t="shared" si="121"/>
        <v>231</v>
      </c>
      <c r="Q238" s="113">
        <f>INDEX(地温!$D$2:$D$366,MATCH(O238,地温!$C$2:$C$366,FALSE))</f>
        <v>16.48</v>
      </c>
      <c r="R238" s="113">
        <f t="shared" si="122"/>
        <v>4717.8458999999984</v>
      </c>
      <c r="S238" s="116">
        <f t="shared" si="104"/>
        <v>20.423575324675319</v>
      </c>
      <c r="T238" s="119" t="e">
        <f t="shared" si="105"/>
        <v>#N/A</v>
      </c>
      <c r="U238" s="119">
        <f t="shared" si="106"/>
        <v>0</v>
      </c>
      <c r="X238" s="115">
        <f t="shared" si="123"/>
        <v>309</v>
      </c>
      <c r="Y238" s="113">
        <f t="shared" si="124"/>
        <v>231</v>
      </c>
      <c r="Z238" s="113">
        <f>INDEX(地温!$D$2:$D$366,MATCH(X238,地温!$C$2:$C$366,FALSE))</f>
        <v>16.48</v>
      </c>
      <c r="AA238" s="113">
        <f t="shared" si="125"/>
        <v>4717.8458999999984</v>
      </c>
      <c r="AB238" s="116">
        <f t="shared" si="107"/>
        <v>20.423575324675319</v>
      </c>
      <c r="AC238" s="119" t="e">
        <f t="shared" si="108"/>
        <v>#N/A</v>
      </c>
      <c r="AD238" s="119">
        <f t="shared" si="109"/>
        <v>0</v>
      </c>
      <c r="AG238" s="115">
        <f t="shared" si="126"/>
        <v>309</v>
      </c>
      <c r="AH238" s="113">
        <f t="shared" si="127"/>
        <v>231</v>
      </c>
      <c r="AI238" s="113">
        <f>INDEX(地温!$D$2:$D$366,MATCH(AG238,地温!$C$2:$C$366,FALSE))</f>
        <v>16.48</v>
      </c>
      <c r="AJ238" s="113">
        <f t="shared" si="128"/>
        <v>4717.8458999999984</v>
      </c>
      <c r="AK238" s="116">
        <f t="shared" si="110"/>
        <v>20.423575324675319</v>
      </c>
      <c r="AL238" s="119" t="e">
        <f t="shared" si="111"/>
        <v>#N/A</v>
      </c>
      <c r="AM238" s="119">
        <f t="shared" si="112"/>
        <v>0</v>
      </c>
      <c r="AP238" s="115">
        <f t="shared" si="129"/>
        <v>309</v>
      </c>
      <c r="AQ238" s="113">
        <f t="shared" si="130"/>
        <v>231</v>
      </c>
      <c r="AR238" s="113">
        <f>INDEX(地温!$D$2:$D$366,MATCH(AP238,地温!$C$2:$C$366,FALSE))</f>
        <v>16.48</v>
      </c>
      <c r="AS238" s="113">
        <f t="shared" si="131"/>
        <v>4717.8458999999984</v>
      </c>
      <c r="AT238" s="116">
        <f t="shared" si="113"/>
        <v>20.423575324675319</v>
      </c>
      <c r="AU238" s="119" t="e">
        <f t="shared" si="114"/>
        <v>#N/A</v>
      </c>
      <c r="AV238" s="119">
        <f t="shared" si="115"/>
        <v>0</v>
      </c>
    </row>
    <row r="239" spans="1:48">
      <c r="A239" s="115">
        <f t="shared" si="116"/>
        <v>310</v>
      </c>
      <c r="B239" s="113">
        <f t="shared" si="99"/>
        <v>232</v>
      </c>
      <c r="C239" s="119">
        <f t="shared" si="100"/>
        <v>6.7199998933976497</v>
      </c>
      <c r="F239" s="115">
        <f t="shared" si="117"/>
        <v>310</v>
      </c>
      <c r="G239" s="113">
        <f t="shared" si="118"/>
        <v>232</v>
      </c>
      <c r="H239" s="113">
        <f>INDEX(地温!$D$2:$D$366,MATCH(F239,地温!$C$2:$C$366,FALSE))</f>
        <v>16.5442</v>
      </c>
      <c r="I239" s="113">
        <f t="shared" si="119"/>
        <v>4734.3900999999987</v>
      </c>
      <c r="J239" s="116">
        <f t="shared" si="101"/>
        <v>20.40685387931034</v>
      </c>
      <c r="K239" s="119">
        <f t="shared" si="102"/>
        <v>7.7410553577962338e-002</v>
      </c>
      <c r="L239" s="119">
        <f t="shared" si="103"/>
        <v>6.7199998933976497</v>
      </c>
      <c r="O239" s="115">
        <f t="shared" si="120"/>
        <v>310</v>
      </c>
      <c r="P239" s="113">
        <f t="shared" si="121"/>
        <v>232</v>
      </c>
      <c r="Q239" s="113">
        <f>INDEX(地温!$D$2:$D$366,MATCH(O239,地温!$C$2:$C$366,FALSE))</f>
        <v>16.5442</v>
      </c>
      <c r="R239" s="113">
        <f t="shared" si="122"/>
        <v>4734.3900999999987</v>
      </c>
      <c r="S239" s="116">
        <f t="shared" si="104"/>
        <v>20.40685387931034</v>
      </c>
      <c r="T239" s="119" t="e">
        <f t="shared" si="105"/>
        <v>#N/A</v>
      </c>
      <c r="U239" s="119">
        <f t="shared" si="106"/>
        <v>0</v>
      </c>
      <c r="X239" s="115">
        <f t="shared" si="123"/>
        <v>310</v>
      </c>
      <c r="Y239" s="113">
        <f t="shared" si="124"/>
        <v>232</v>
      </c>
      <c r="Z239" s="113">
        <f>INDEX(地温!$D$2:$D$366,MATCH(X239,地温!$C$2:$C$366,FALSE))</f>
        <v>16.5442</v>
      </c>
      <c r="AA239" s="113">
        <f t="shared" si="125"/>
        <v>4734.3900999999987</v>
      </c>
      <c r="AB239" s="116">
        <f t="shared" si="107"/>
        <v>20.40685387931034</v>
      </c>
      <c r="AC239" s="119" t="e">
        <f t="shared" si="108"/>
        <v>#N/A</v>
      </c>
      <c r="AD239" s="119">
        <f t="shared" si="109"/>
        <v>0</v>
      </c>
      <c r="AG239" s="115">
        <f t="shared" si="126"/>
        <v>310</v>
      </c>
      <c r="AH239" s="113">
        <f t="shared" si="127"/>
        <v>232</v>
      </c>
      <c r="AI239" s="113">
        <f>INDEX(地温!$D$2:$D$366,MATCH(AG239,地温!$C$2:$C$366,FALSE))</f>
        <v>16.5442</v>
      </c>
      <c r="AJ239" s="113">
        <f t="shared" si="128"/>
        <v>4734.3900999999987</v>
      </c>
      <c r="AK239" s="116">
        <f t="shared" si="110"/>
        <v>20.40685387931034</v>
      </c>
      <c r="AL239" s="119" t="e">
        <f t="shared" si="111"/>
        <v>#N/A</v>
      </c>
      <c r="AM239" s="119">
        <f t="shared" si="112"/>
        <v>0</v>
      </c>
      <c r="AP239" s="115">
        <f t="shared" si="129"/>
        <v>310</v>
      </c>
      <c r="AQ239" s="113">
        <f t="shared" si="130"/>
        <v>232</v>
      </c>
      <c r="AR239" s="113">
        <f>INDEX(地温!$D$2:$D$366,MATCH(AP239,地温!$C$2:$C$366,FALSE))</f>
        <v>16.5442</v>
      </c>
      <c r="AS239" s="113">
        <f t="shared" si="131"/>
        <v>4734.3900999999987</v>
      </c>
      <c r="AT239" s="116">
        <f t="shared" si="113"/>
        <v>20.40685387931034</v>
      </c>
      <c r="AU239" s="119" t="e">
        <f t="shared" si="114"/>
        <v>#N/A</v>
      </c>
      <c r="AV239" s="119">
        <f t="shared" si="115"/>
        <v>0</v>
      </c>
    </row>
    <row r="240" spans="1:48">
      <c r="A240" s="115">
        <f t="shared" si="116"/>
        <v>311</v>
      </c>
      <c r="B240" s="113">
        <f t="shared" si="99"/>
        <v>233</v>
      </c>
      <c r="C240" s="119">
        <f t="shared" si="100"/>
        <v>6.7199999002288484</v>
      </c>
      <c r="F240" s="115">
        <f t="shared" si="117"/>
        <v>311</v>
      </c>
      <c r="G240" s="113">
        <f t="shared" si="118"/>
        <v>233</v>
      </c>
      <c r="H240" s="113">
        <f>INDEX(地温!$D$2:$D$366,MATCH(F240,地温!$C$2:$C$366,FALSE))</f>
        <v>16.399750000000001</v>
      </c>
      <c r="I240" s="113">
        <f t="shared" si="119"/>
        <v>4750.7898499999983</v>
      </c>
      <c r="J240" s="116">
        <f t="shared" si="101"/>
        <v>20.389656008583685</v>
      </c>
      <c r="K240" s="119">
        <f t="shared" si="102"/>
        <v>7.7362553294644337e-002</v>
      </c>
      <c r="L240" s="119">
        <f t="shared" si="103"/>
        <v>6.7199999002288484</v>
      </c>
      <c r="O240" s="115">
        <f t="shared" si="120"/>
        <v>311</v>
      </c>
      <c r="P240" s="113">
        <f t="shared" si="121"/>
        <v>233</v>
      </c>
      <c r="Q240" s="113">
        <f>INDEX(地温!$D$2:$D$366,MATCH(O240,地温!$C$2:$C$366,FALSE))</f>
        <v>16.399750000000001</v>
      </c>
      <c r="R240" s="113">
        <f t="shared" si="122"/>
        <v>4750.7898499999983</v>
      </c>
      <c r="S240" s="116">
        <f t="shared" si="104"/>
        <v>20.389656008583685</v>
      </c>
      <c r="T240" s="119" t="e">
        <f t="shared" si="105"/>
        <v>#N/A</v>
      </c>
      <c r="U240" s="119">
        <f t="shared" si="106"/>
        <v>0</v>
      </c>
      <c r="X240" s="115">
        <f t="shared" si="123"/>
        <v>311</v>
      </c>
      <c r="Y240" s="113">
        <f t="shared" si="124"/>
        <v>233</v>
      </c>
      <c r="Z240" s="113">
        <f>INDEX(地温!$D$2:$D$366,MATCH(X240,地温!$C$2:$C$366,FALSE))</f>
        <v>16.399750000000001</v>
      </c>
      <c r="AA240" s="113">
        <f t="shared" si="125"/>
        <v>4750.7898499999983</v>
      </c>
      <c r="AB240" s="116">
        <f t="shared" si="107"/>
        <v>20.389656008583685</v>
      </c>
      <c r="AC240" s="119" t="e">
        <f t="shared" si="108"/>
        <v>#N/A</v>
      </c>
      <c r="AD240" s="119">
        <f t="shared" si="109"/>
        <v>0</v>
      </c>
      <c r="AG240" s="115">
        <f t="shared" si="126"/>
        <v>311</v>
      </c>
      <c r="AH240" s="113">
        <f t="shared" si="127"/>
        <v>233</v>
      </c>
      <c r="AI240" s="113">
        <f>INDEX(地温!$D$2:$D$366,MATCH(AG240,地温!$C$2:$C$366,FALSE))</f>
        <v>16.399750000000001</v>
      </c>
      <c r="AJ240" s="113">
        <f t="shared" si="128"/>
        <v>4750.7898499999983</v>
      </c>
      <c r="AK240" s="116">
        <f t="shared" si="110"/>
        <v>20.389656008583685</v>
      </c>
      <c r="AL240" s="119" t="e">
        <f t="shared" si="111"/>
        <v>#N/A</v>
      </c>
      <c r="AM240" s="119">
        <f t="shared" si="112"/>
        <v>0</v>
      </c>
      <c r="AP240" s="115">
        <f t="shared" si="129"/>
        <v>311</v>
      </c>
      <c r="AQ240" s="113">
        <f t="shared" si="130"/>
        <v>233</v>
      </c>
      <c r="AR240" s="113">
        <f>INDEX(地温!$D$2:$D$366,MATCH(AP240,地温!$C$2:$C$366,FALSE))</f>
        <v>16.399750000000001</v>
      </c>
      <c r="AS240" s="113">
        <f t="shared" si="131"/>
        <v>4750.7898499999983</v>
      </c>
      <c r="AT240" s="116">
        <f t="shared" si="113"/>
        <v>20.389656008583685</v>
      </c>
      <c r="AU240" s="119" t="e">
        <f t="shared" si="114"/>
        <v>#N/A</v>
      </c>
      <c r="AV240" s="119">
        <f t="shared" si="115"/>
        <v>0</v>
      </c>
    </row>
    <row r="241" spans="1:48">
      <c r="A241" s="115">
        <f t="shared" si="116"/>
        <v>312</v>
      </c>
      <c r="B241" s="113">
        <f t="shared" si="99"/>
        <v>234</v>
      </c>
      <c r="C241" s="119">
        <f t="shared" si="100"/>
        <v>6.7199999064931575</v>
      </c>
      <c r="F241" s="115">
        <f t="shared" si="117"/>
        <v>312</v>
      </c>
      <c r="G241" s="113">
        <f t="shared" si="118"/>
        <v>234</v>
      </c>
      <c r="H241" s="113">
        <f>INDEX(地温!$D$2:$D$366,MATCH(F241,地温!$C$2:$C$366,FALSE))</f>
        <v>15.902199999999999</v>
      </c>
      <c r="I241" s="113">
        <f t="shared" si="119"/>
        <v>4766.6920499999987</v>
      </c>
      <c r="J241" s="116">
        <f t="shared" si="101"/>
        <v>20.370478846153841</v>
      </c>
      <c r="K241" s="119">
        <f t="shared" si="102"/>
        <v>7.7309057158463729e-002</v>
      </c>
      <c r="L241" s="119">
        <f t="shared" si="103"/>
        <v>6.7199999064931575</v>
      </c>
      <c r="O241" s="115">
        <f t="shared" si="120"/>
        <v>312</v>
      </c>
      <c r="P241" s="113">
        <f t="shared" si="121"/>
        <v>234</v>
      </c>
      <c r="Q241" s="113">
        <f>INDEX(地温!$D$2:$D$366,MATCH(O241,地温!$C$2:$C$366,FALSE))</f>
        <v>15.902199999999999</v>
      </c>
      <c r="R241" s="113">
        <f t="shared" si="122"/>
        <v>4766.6920499999987</v>
      </c>
      <c r="S241" s="116">
        <f t="shared" si="104"/>
        <v>20.370478846153841</v>
      </c>
      <c r="T241" s="119" t="e">
        <f t="shared" si="105"/>
        <v>#N/A</v>
      </c>
      <c r="U241" s="119">
        <f t="shared" si="106"/>
        <v>0</v>
      </c>
      <c r="X241" s="115">
        <f t="shared" si="123"/>
        <v>312</v>
      </c>
      <c r="Y241" s="113">
        <f t="shared" si="124"/>
        <v>234</v>
      </c>
      <c r="Z241" s="113">
        <f>INDEX(地温!$D$2:$D$366,MATCH(X241,地温!$C$2:$C$366,FALSE))</f>
        <v>15.902199999999999</v>
      </c>
      <c r="AA241" s="113">
        <f t="shared" si="125"/>
        <v>4766.6920499999987</v>
      </c>
      <c r="AB241" s="116">
        <f t="shared" si="107"/>
        <v>20.370478846153841</v>
      </c>
      <c r="AC241" s="119" t="e">
        <f t="shared" si="108"/>
        <v>#N/A</v>
      </c>
      <c r="AD241" s="119">
        <f t="shared" si="109"/>
        <v>0</v>
      </c>
      <c r="AG241" s="115">
        <f t="shared" si="126"/>
        <v>312</v>
      </c>
      <c r="AH241" s="113">
        <f t="shared" si="127"/>
        <v>234</v>
      </c>
      <c r="AI241" s="113">
        <f>INDEX(地温!$D$2:$D$366,MATCH(AG241,地温!$C$2:$C$366,FALSE))</f>
        <v>15.902199999999999</v>
      </c>
      <c r="AJ241" s="113">
        <f t="shared" si="128"/>
        <v>4766.6920499999987</v>
      </c>
      <c r="AK241" s="116">
        <f t="shared" si="110"/>
        <v>20.370478846153841</v>
      </c>
      <c r="AL241" s="119" t="e">
        <f t="shared" si="111"/>
        <v>#N/A</v>
      </c>
      <c r="AM241" s="119">
        <f t="shared" si="112"/>
        <v>0</v>
      </c>
      <c r="AP241" s="115">
        <f t="shared" si="129"/>
        <v>312</v>
      </c>
      <c r="AQ241" s="113">
        <f t="shared" si="130"/>
        <v>234</v>
      </c>
      <c r="AR241" s="113">
        <f>INDEX(地温!$D$2:$D$366,MATCH(AP241,地温!$C$2:$C$366,FALSE))</f>
        <v>15.902199999999999</v>
      </c>
      <c r="AS241" s="113">
        <f t="shared" si="131"/>
        <v>4766.6920499999987</v>
      </c>
      <c r="AT241" s="116">
        <f t="shared" si="113"/>
        <v>20.370478846153841</v>
      </c>
      <c r="AU241" s="119" t="e">
        <f t="shared" si="114"/>
        <v>#N/A</v>
      </c>
      <c r="AV241" s="119">
        <f t="shared" si="115"/>
        <v>0</v>
      </c>
    </row>
    <row r="242" spans="1:48">
      <c r="A242" s="115">
        <f t="shared" si="116"/>
        <v>313</v>
      </c>
      <c r="B242" s="113">
        <f t="shared" si="99"/>
        <v>235</v>
      </c>
      <c r="C242" s="119">
        <f t="shared" si="100"/>
        <v>6.719999912278471</v>
      </c>
      <c r="F242" s="115">
        <f t="shared" si="117"/>
        <v>313</v>
      </c>
      <c r="G242" s="113">
        <f t="shared" si="118"/>
        <v>235</v>
      </c>
      <c r="H242" s="113">
        <f>INDEX(地温!$D$2:$D$366,MATCH(F242,地温!$C$2:$C$366,FALSE))</f>
        <v>15.549100000000001</v>
      </c>
      <c r="I242" s="113">
        <f t="shared" si="119"/>
        <v>4782.2411499999989</v>
      </c>
      <c r="J242" s="116">
        <f t="shared" si="101"/>
        <v>20.349962340425527</v>
      </c>
      <c r="K242" s="119">
        <f t="shared" si="102"/>
        <v>7.7251858045132002e-002</v>
      </c>
      <c r="L242" s="119">
        <f t="shared" si="103"/>
        <v>6.719999912278471</v>
      </c>
      <c r="O242" s="115">
        <f t="shared" si="120"/>
        <v>313</v>
      </c>
      <c r="P242" s="113">
        <f t="shared" si="121"/>
        <v>235</v>
      </c>
      <c r="Q242" s="113">
        <f>INDEX(地温!$D$2:$D$366,MATCH(O242,地温!$C$2:$C$366,FALSE))</f>
        <v>15.549100000000001</v>
      </c>
      <c r="R242" s="113">
        <f t="shared" si="122"/>
        <v>4782.2411499999989</v>
      </c>
      <c r="S242" s="116">
        <f t="shared" si="104"/>
        <v>20.349962340425527</v>
      </c>
      <c r="T242" s="119" t="e">
        <f t="shared" si="105"/>
        <v>#N/A</v>
      </c>
      <c r="U242" s="119">
        <f t="shared" si="106"/>
        <v>0</v>
      </c>
      <c r="X242" s="115">
        <f t="shared" si="123"/>
        <v>313</v>
      </c>
      <c r="Y242" s="113">
        <f t="shared" si="124"/>
        <v>235</v>
      </c>
      <c r="Z242" s="113">
        <f>INDEX(地温!$D$2:$D$366,MATCH(X242,地温!$C$2:$C$366,FALSE))</f>
        <v>15.549100000000001</v>
      </c>
      <c r="AA242" s="113">
        <f t="shared" si="125"/>
        <v>4782.2411499999989</v>
      </c>
      <c r="AB242" s="116">
        <f t="shared" si="107"/>
        <v>20.349962340425527</v>
      </c>
      <c r="AC242" s="119" t="e">
        <f t="shared" si="108"/>
        <v>#N/A</v>
      </c>
      <c r="AD242" s="119">
        <f t="shared" si="109"/>
        <v>0</v>
      </c>
      <c r="AG242" s="115">
        <f t="shared" si="126"/>
        <v>313</v>
      </c>
      <c r="AH242" s="113">
        <f t="shared" si="127"/>
        <v>235</v>
      </c>
      <c r="AI242" s="113">
        <f>INDEX(地温!$D$2:$D$366,MATCH(AG242,地温!$C$2:$C$366,FALSE))</f>
        <v>15.549100000000001</v>
      </c>
      <c r="AJ242" s="113">
        <f t="shared" si="128"/>
        <v>4782.2411499999989</v>
      </c>
      <c r="AK242" s="116">
        <f t="shared" si="110"/>
        <v>20.349962340425527</v>
      </c>
      <c r="AL242" s="119" t="e">
        <f t="shared" si="111"/>
        <v>#N/A</v>
      </c>
      <c r="AM242" s="119">
        <f t="shared" si="112"/>
        <v>0</v>
      </c>
      <c r="AP242" s="115">
        <f t="shared" si="129"/>
        <v>313</v>
      </c>
      <c r="AQ242" s="113">
        <f t="shared" si="130"/>
        <v>235</v>
      </c>
      <c r="AR242" s="113">
        <f>INDEX(地温!$D$2:$D$366,MATCH(AP242,地温!$C$2:$C$366,FALSE))</f>
        <v>15.549100000000001</v>
      </c>
      <c r="AS242" s="113">
        <f t="shared" si="131"/>
        <v>4782.2411499999989</v>
      </c>
      <c r="AT242" s="116">
        <f t="shared" si="113"/>
        <v>20.349962340425527</v>
      </c>
      <c r="AU242" s="119" t="e">
        <f t="shared" si="114"/>
        <v>#N/A</v>
      </c>
      <c r="AV242" s="119">
        <f t="shared" si="115"/>
        <v>0</v>
      </c>
    </row>
    <row r="243" spans="1:48">
      <c r="A243" s="115">
        <f t="shared" si="116"/>
        <v>314</v>
      </c>
      <c r="B243" s="113">
        <f t="shared" si="99"/>
        <v>236</v>
      </c>
      <c r="C243" s="119">
        <f t="shared" si="100"/>
        <v>6.719999917548158</v>
      </c>
      <c r="F243" s="115">
        <f t="shared" si="117"/>
        <v>314</v>
      </c>
      <c r="G243" s="113">
        <f t="shared" si="118"/>
        <v>236</v>
      </c>
      <c r="H243" s="113">
        <f>INDEX(地温!$D$2:$D$366,MATCH(F243,地温!$C$2:$C$366,FALSE))</f>
        <v>14.85895</v>
      </c>
      <c r="I243" s="113">
        <f t="shared" si="119"/>
        <v>4797.1000999999987</v>
      </c>
      <c r="J243" s="116">
        <f t="shared" si="101"/>
        <v>20.326695338983047</v>
      </c>
      <c r="K243" s="119">
        <f t="shared" si="102"/>
        <v>7.7187032209486042e-002</v>
      </c>
      <c r="L243" s="119">
        <f t="shared" si="103"/>
        <v>6.719999917548158</v>
      </c>
      <c r="O243" s="115">
        <f t="shared" si="120"/>
        <v>314</v>
      </c>
      <c r="P243" s="113">
        <f t="shared" si="121"/>
        <v>236</v>
      </c>
      <c r="Q243" s="113">
        <f>INDEX(地温!$D$2:$D$366,MATCH(O243,地温!$C$2:$C$366,FALSE))</f>
        <v>14.85895</v>
      </c>
      <c r="R243" s="113">
        <f t="shared" si="122"/>
        <v>4797.1000999999987</v>
      </c>
      <c r="S243" s="116">
        <f t="shared" si="104"/>
        <v>20.326695338983047</v>
      </c>
      <c r="T243" s="119" t="e">
        <f t="shared" si="105"/>
        <v>#N/A</v>
      </c>
      <c r="U243" s="119">
        <f t="shared" si="106"/>
        <v>0</v>
      </c>
      <c r="X243" s="115">
        <f t="shared" si="123"/>
        <v>314</v>
      </c>
      <c r="Y243" s="113">
        <f t="shared" si="124"/>
        <v>236</v>
      </c>
      <c r="Z243" s="113">
        <f>INDEX(地温!$D$2:$D$366,MATCH(X243,地温!$C$2:$C$366,FALSE))</f>
        <v>14.85895</v>
      </c>
      <c r="AA243" s="113">
        <f t="shared" si="125"/>
        <v>4797.1000999999987</v>
      </c>
      <c r="AB243" s="116">
        <f t="shared" si="107"/>
        <v>20.326695338983047</v>
      </c>
      <c r="AC243" s="119" t="e">
        <f t="shared" si="108"/>
        <v>#N/A</v>
      </c>
      <c r="AD243" s="119">
        <f t="shared" si="109"/>
        <v>0</v>
      </c>
      <c r="AG243" s="115">
        <f t="shared" si="126"/>
        <v>314</v>
      </c>
      <c r="AH243" s="113">
        <f t="shared" si="127"/>
        <v>236</v>
      </c>
      <c r="AI243" s="113">
        <f>INDEX(地温!$D$2:$D$366,MATCH(AG243,地温!$C$2:$C$366,FALSE))</f>
        <v>14.85895</v>
      </c>
      <c r="AJ243" s="113">
        <f t="shared" si="128"/>
        <v>4797.1000999999987</v>
      </c>
      <c r="AK243" s="116">
        <f t="shared" si="110"/>
        <v>20.326695338983047</v>
      </c>
      <c r="AL243" s="119" t="e">
        <f t="shared" si="111"/>
        <v>#N/A</v>
      </c>
      <c r="AM243" s="119">
        <f t="shared" si="112"/>
        <v>0</v>
      </c>
      <c r="AP243" s="115">
        <f t="shared" si="129"/>
        <v>314</v>
      </c>
      <c r="AQ243" s="113">
        <f t="shared" si="130"/>
        <v>236</v>
      </c>
      <c r="AR243" s="113">
        <f>INDEX(地温!$D$2:$D$366,MATCH(AP243,地温!$C$2:$C$366,FALSE))</f>
        <v>14.85895</v>
      </c>
      <c r="AS243" s="113">
        <f t="shared" si="131"/>
        <v>4797.1000999999987</v>
      </c>
      <c r="AT243" s="116">
        <f t="shared" si="113"/>
        <v>20.326695338983047</v>
      </c>
      <c r="AU243" s="119" t="e">
        <f t="shared" si="114"/>
        <v>#N/A</v>
      </c>
      <c r="AV243" s="119">
        <f t="shared" si="115"/>
        <v>0</v>
      </c>
    </row>
    <row r="244" spans="1:48">
      <c r="A244" s="115">
        <f t="shared" si="116"/>
        <v>315</v>
      </c>
      <c r="B244" s="113">
        <f t="shared" si="99"/>
        <v>237</v>
      </c>
      <c r="C244" s="119">
        <f t="shared" si="100"/>
        <v>6.7199999224605245</v>
      </c>
      <c r="F244" s="115">
        <f t="shared" si="117"/>
        <v>315</v>
      </c>
      <c r="G244" s="113">
        <f t="shared" si="118"/>
        <v>237</v>
      </c>
      <c r="H244" s="113">
        <f>INDEX(地温!$D$2:$D$366,MATCH(F244,地温!$C$2:$C$366,FALSE))</f>
        <v>14.666350000000001</v>
      </c>
      <c r="I244" s="113">
        <f t="shared" si="119"/>
        <v>4811.7664499999992</v>
      </c>
      <c r="J244" s="116">
        <f t="shared" si="101"/>
        <v>20.302812025316452</v>
      </c>
      <c r="K244" s="119">
        <f t="shared" si="102"/>
        <v>7.7120535117953221e-002</v>
      </c>
      <c r="L244" s="119">
        <f t="shared" si="103"/>
        <v>6.7199999224605245</v>
      </c>
      <c r="O244" s="115">
        <f t="shared" si="120"/>
        <v>315</v>
      </c>
      <c r="P244" s="113">
        <f t="shared" si="121"/>
        <v>237</v>
      </c>
      <c r="Q244" s="113">
        <f>INDEX(地温!$D$2:$D$366,MATCH(O244,地温!$C$2:$C$366,FALSE))</f>
        <v>14.666350000000001</v>
      </c>
      <c r="R244" s="113">
        <f t="shared" si="122"/>
        <v>4811.7664499999992</v>
      </c>
      <c r="S244" s="116">
        <f t="shared" si="104"/>
        <v>20.302812025316452</v>
      </c>
      <c r="T244" s="119" t="e">
        <f t="shared" si="105"/>
        <v>#N/A</v>
      </c>
      <c r="U244" s="119">
        <f t="shared" si="106"/>
        <v>0</v>
      </c>
      <c r="X244" s="115">
        <f t="shared" si="123"/>
        <v>315</v>
      </c>
      <c r="Y244" s="113">
        <f t="shared" si="124"/>
        <v>237</v>
      </c>
      <c r="Z244" s="113">
        <f>INDEX(地温!$D$2:$D$366,MATCH(X244,地温!$C$2:$C$366,FALSE))</f>
        <v>14.666350000000001</v>
      </c>
      <c r="AA244" s="113">
        <f t="shared" si="125"/>
        <v>4811.7664499999992</v>
      </c>
      <c r="AB244" s="116">
        <f t="shared" si="107"/>
        <v>20.302812025316452</v>
      </c>
      <c r="AC244" s="119" t="e">
        <f t="shared" si="108"/>
        <v>#N/A</v>
      </c>
      <c r="AD244" s="119">
        <f t="shared" si="109"/>
        <v>0</v>
      </c>
      <c r="AG244" s="115">
        <f t="shared" si="126"/>
        <v>315</v>
      </c>
      <c r="AH244" s="113">
        <f t="shared" si="127"/>
        <v>237</v>
      </c>
      <c r="AI244" s="113">
        <f>INDEX(地温!$D$2:$D$366,MATCH(AG244,地温!$C$2:$C$366,FALSE))</f>
        <v>14.666350000000001</v>
      </c>
      <c r="AJ244" s="113">
        <f t="shared" si="128"/>
        <v>4811.7664499999992</v>
      </c>
      <c r="AK244" s="116">
        <f t="shared" si="110"/>
        <v>20.302812025316452</v>
      </c>
      <c r="AL244" s="119" t="e">
        <f t="shared" si="111"/>
        <v>#N/A</v>
      </c>
      <c r="AM244" s="119">
        <f t="shared" si="112"/>
        <v>0</v>
      </c>
      <c r="AP244" s="115">
        <f t="shared" si="129"/>
        <v>315</v>
      </c>
      <c r="AQ244" s="113">
        <f t="shared" si="130"/>
        <v>237</v>
      </c>
      <c r="AR244" s="113">
        <f>INDEX(地温!$D$2:$D$366,MATCH(AP244,地温!$C$2:$C$366,FALSE))</f>
        <v>14.666350000000001</v>
      </c>
      <c r="AS244" s="113">
        <f t="shared" si="131"/>
        <v>4811.7664499999992</v>
      </c>
      <c r="AT244" s="116">
        <f t="shared" si="113"/>
        <v>20.302812025316452</v>
      </c>
      <c r="AU244" s="119" t="e">
        <f t="shared" si="114"/>
        <v>#N/A</v>
      </c>
      <c r="AV244" s="119">
        <f t="shared" si="115"/>
        <v>0</v>
      </c>
    </row>
    <row r="245" spans="1:48">
      <c r="A245" s="115">
        <f t="shared" si="116"/>
        <v>316</v>
      </c>
      <c r="B245" s="113">
        <f t="shared" si="99"/>
        <v>238</v>
      </c>
      <c r="C245" s="119">
        <f t="shared" si="100"/>
        <v>6.7199999271298267</v>
      </c>
      <c r="F245" s="115">
        <f t="shared" si="117"/>
        <v>316</v>
      </c>
      <c r="G245" s="113">
        <f t="shared" si="118"/>
        <v>238</v>
      </c>
      <c r="H245" s="113">
        <f>INDEX(地温!$D$2:$D$366,MATCH(F245,地温!$C$2:$C$366,FALSE))</f>
        <v>14.907099999999998</v>
      </c>
      <c r="I245" s="113">
        <f t="shared" si="119"/>
        <v>4826.6735499999995</v>
      </c>
      <c r="J245" s="116">
        <f t="shared" si="101"/>
        <v>20.280140966386554</v>
      </c>
      <c r="K245" s="119">
        <f t="shared" si="102"/>
        <v>7.7057456238720012e-002</v>
      </c>
      <c r="L245" s="119">
        <f t="shared" si="103"/>
        <v>6.7199999271298267</v>
      </c>
      <c r="O245" s="115">
        <f t="shared" si="120"/>
        <v>316</v>
      </c>
      <c r="P245" s="113">
        <f t="shared" si="121"/>
        <v>238</v>
      </c>
      <c r="Q245" s="113">
        <f>INDEX(地温!$D$2:$D$366,MATCH(O245,地温!$C$2:$C$366,FALSE))</f>
        <v>14.907099999999998</v>
      </c>
      <c r="R245" s="113">
        <f t="shared" si="122"/>
        <v>4826.6735499999995</v>
      </c>
      <c r="S245" s="116">
        <f t="shared" si="104"/>
        <v>20.280140966386554</v>
      </c>
      <c r="T245" s="119" t="e">
        <f t="shared" si="105"/>
        <v>#N/A</v>
      </c>
      <c r="U245" s="119">
        <f t="shared" si="106"/>
        <v>0</v>
      </c>
      <c r="X245" s="115">
        <f t="shared" si="123"/>
        <v>316</v>
      </c>
      <c r="Y245" s="113">
        <f t="shared" si="124"/>
        <v>238</v>
      </c>
      <c r="Z245" s="113">
        <f>INDEX(地温!$D$2:$D$366,MATCH(X245,地温!$C$2:$C$366,FALSE))</f>
        <v>14.907099999999998</v>
      </c>
      <c r="AA245" s="113">
        <f t="shared" si="125"/>
        <v>4826.6735499999995</v>
      </c>
      <c r="AB245" s="116">
        <f t="shared" si="107"/>
        <v>20.280140966386554</v>
      </c>
      <c r="AC245" s="119" t="e">
        <f t="shared" si="108"/>
        <v>#N/A</v>
      </c>
      <c r="AD245" s="119">
        <f t="shared" si="109"/>
        <v>0</v>
      </c>
      <c r="AG245" s="115">
        <f t="shared" si="126"/>
        <v>316</v>
      </c>
      <c r="AH245" s="113">
        <f t="shared" si="127"/>
        <v>238</v>
      </c>
      <c r="AI245" s="113">
        <f>INDEX(地温!$D$2:$D$366,MATCH(AG245,地温!$C$2:$C$366,FALSE))</f>
        <v>14.907099999999998</v>
      </c>
      <c r="AJ245" s="113">
        <f t="shared" si="128"/>
        <v>4826.6735499999995</v>
      </c>
      <c r="AK245" s="116">
        <f t="shared" si="110"/>
        <v>20.280140966386554</v>
      </c>
      <c r="AL245" s="119" t="e">
        <f t="shared" si="111"/>
        <v>#N/A</v>
      </c>
      <c r="AM245" s="119">
        <f t="shared" si="112"/>
        <v>0</v>
      </c>
      <c r="AP245" s="115">
        <f t="shared" si="129"/>
        <v>316</v>
      </c>
      <c r="AQ245" s="113">
        <f t="shared" si="130"/>
        <v>238</v>
      </c>
      <c r="AR245" s="113">
        <f>INDEX(地温!$D$2:$D$366,MATCH(AP245,地温!$C$2:$C$366,FALSE))</f>
        <v>14.907099999999998</v>
      </c>
      <c r="AS245" s="113">
        <f t="shared" si="131"/>
        <v>4826.6735499999995</v>
      </c>
      <c r="AT245" s="116">
        <f t="shared" si="113"/>
        <v>20.280140966386554</v>
      </c>
      <c r="AU245" s="119" t="e">
        <f t="shared" si="114"/>
        <v>#N/A</v>
      </c>
      <c r="AV245" s="119">
        <f t="shared" si="115"/>
        <v>0</v>
      </c>
    </row>
    <row r="246" spans="1:48">
      <c r="A246" s="115">
        <f t="shared" si="116"/>
        <v>317</v>
      </c>
      <c r="B246" s="113">
        <f t="shared" si="99"/>
        <v>239</v>
      </c>
      <c r="C246" s="119">
        <f t="shared" si="100"/>
        <v>6.7199999314238568</v>
      </c>
      <c r="F246" s="115">
        <f t="shared" si="117"/>
        <v>317</v>
      </c>
      <c r="G246" s="113">
        <f t="shared" si="118"/>
        <v>239</v>
      </c>
      <c r="H246" s="113">
        <f>INDEX(地温!$D$2:$D$366,MATCH(F246,地温!$C$2:$C$366,FALSE))</f>
        <v>14.409549999999999</v>
      </c>
      <c r="I246" s="113">
        <f t="shared" si="119"/>
        <v>4841.0830999999998</v>
      </c>
      <c r="J246" s="116">
        <f t="shared" si="101"/>
        <v>20.255577824267782</v>
      </c>
      <c r="K246" s="119">
        <f t="shared" si="102"/>
        <v>7.6989160154344941e-002</v>
      </c>
      <c r="L246" s="119">
        <f t="shared" si="103"/>
        <v>6.7199999314238568</v>
      </c>
      <c r="O246" s="115">
        <f t="shared" si="120"/>
        <v>317</v>
      </c>
      <c r="P246" s="113">
        <f t="shared" si="121"/>
        <v>239</v>
      </c>
      <c r="Q246" s="113">
        <f>INDEX(地温!$D$2:$D$366,MATCH(O246,地温!$C$2:$C$366,FALSE))</f>
        <v>14.409549999999999</v>
      </c>
      <c r="R246" s="113">
        <f t="shared" si="122"/>
        <v>4841.0830999999998</v>
      </c>
      <c r="S246" s="116">
        <f t="shared" si="104"/>
        <v>20.255577824267782</v>
      </c>
      <c r="T246" s="119" t="e">
        <f t="shared" si="105"/>
        <v>#N/A</v>
      </c>
      <c r="U246" s="119">
        <f t="shared" si="106"/>
        <v>0</v>
      </c>
      <c r="X246" s="115">
        <f t="shared" si="123"/>
        <v>317</v>
      </c>
      <c r="Y246" s="113">
        <f t="shared" si="124"/>
        <v>239</v>
      </c>
      <c r="Z246" s="113">
        <f>INDEX(地温!$D$2:$D$366,MATCH(X246,地温!$C$2:$C$366,FALSE))</f>
        <v>14.409549999999999</v>
      </c>
      <c r="AA246" s="113">
        <f t="shared" si="125"/>
        <v>4841.0830999999998</v>
      </c>
      <c r="AB246" s="116">
        <f t="shared" si="107"/>
        <v>20.255577824267782</v>
      </c>
      <c r="AC246" s="119" t="e">
        <f t="shared" si="108"/>
        <v>#N/A</v>
      </c>
      <c r="AD246" s="119">
        <f t="shared" si="109"/>
        <v>0</v>
      </c>
      <c r="AG246" s="115">
        <f t="shared" si="126"/>
        <v>317</v>
      </c>
      <c r="AH246" s="113">
        <f t="shared" si="127"/>
        <v>239</v>
      </c>
      <c r="AI246" s="113">
        <f>INDEX(地温!$D$2:$D$366,MATCH(AG246,地温!$C$2:$C$366,FALSE))</f>
        <v>14.409549999999999</v>
      </c>
      <c r="AJ246" s="113">
        <f t="shared" si="128"/>
        <v>4841.0830999999998</v>
      </c>
      <c r="AK246" s="116">
        <f t="shared" si="110"/>
        <v>20.255577824267782</v>
      </c>
      <c r="AL246" s="119" t="e">
        <f t="shared" si="111"/>
        <v>#N/A</v>
      </c>
      <c r="AM246" s="119">
        <f t="shared" si="112"/>
        <v>0</v>
      </c>
      <c r="AP246" s="115">
        <f t="shared" si="129"/>
        <v>317</v>
      </c>
      <c r="AQ246" s="113">
        <f t="shared" si="130"/>
        <v>239</v>
      </c>
      <c r="AR246" s="113">
        <f>INDEX(地温!$D$2:$D$366,MATCH(AP246,地温!$C$2:$C$366,FALSE))</f>
        <v>14.409549999999999</v>
      </c>
      <c r="AS246" s="113">
        <f t="shared" si="131"/>
        <v>4841.0830999999998</v>
      </c>
      <c r="AT246" s="116">
        <f t="shared" si="113"/>
        <v>20.255577824267782</v>
      </c>
      <c r="AU246" s="119" t="e">
        <f t="shared" si="114"/>
        <v>#N/A</v>
      </c>
      <c r="AV246" s="119">
        <f t="shared" si="115"/>
        <v>0</v>
      </c>
    </row>
    <row r="247" spans="1:48">
      <c r="A247" s="115">
        <f t="shared" si="116"/>
        <v>318</v>
      </c>
      <c r="B247" s="113">
        <f t="shared" si="99"/>
        <v>240</v>
      </c>
      <c r="C247" s="119">
        <f t="shared" si="100"/>
        <v>6.7199999354425834</v>
      </c>
      <c r="F247" s="115">
        <f t="shared" si="117"/>
        <v>318</v>
      </c>
      <c r="G247" s="113">
        <f t="shared" si="118"/>
        <v>240</v>
      </c>
      <c r="H247" s="113">
        <f>INDEX(地温!$D$2:$D$366,MATCH(F247,地温!$C$2:$C$366,FALSE))</f>
        <v>14.28115</v>
      </c>
      <c r="I247" s="113">
        <f t="shared" si="119"/>
        <v>4855.3642499999996</v>
      </c>
      <c r="J247" s="116">
        <f t="shared" si="101"/>
        <v>20.230684374999999</v>
      </c>
      <c r="K247" s="119">
        <f t="shared" si="102"/>
        <v>7.6919995773170463e-002</v>
      </c>
      <c r="L247" s="119">
        <f t="shared" si="103"/>
        <v>6.7199999354425834</v>
      </c>
      <c r="O247" s="115">
        <f t="shared" si="120"/>
        <v>318</v>
      </c>
      <c r="P247" s="113">
        <f t="shared" si="121"/>
        <v>240</v>
      </c>
      <c r="Q247" s="113">
        <f>INDEX(地温!$D$2:$D$366,MATCH(O247,地温!$C$2:$C$366,FALSE))</f>
        <v>14.28115</v>
      </c>
      <c r="R247" s="113">
        <f t="shared" si="122"/>
        <v>4855.3642499999996</v>
      </c>
      <c r="S247" s="116">
        <f t="shared" si="104"/>
        <v>20.230684374999999</v>
      </c>
      <c r="T247" s="119" t="e">
        <f t="shared" si="105"/>
        <v>#N/A</v>
      </c>
      <c r="U247" s="119">
        <f t="shared" si="106"/>
        <v>0</v>
      </c>
      <c r="X247" s="115">
        <f t="shared" si="123"/>
        <v>318</v>
      </c>
      <c r="Y247" s="113">
        <f t="shared" si="124"/>
        <v>240</v>
      </c>
      <c r="Z247" s="113">
        <f>INDEX(地温!$D$2:$D$366,MATCH(X247,地温!$C$2:$C$366,FALSE))</f>
        <v>14.28115</v>
      </c>
      <c r="AA247" s="113">
        <f t="shared" si="125"/>
        <v>4855.3642499999996</v>
      </c>
      <c r="AB247" s="116">
        <f t="shared" si="107"/>
        <v>20.230684374999999</v>
      </c>
      <c r="AC247" s="119" t="e">
        <f t="shared" si="108"/>
        <v>#N/A</v>
      </c>
      <c r="AD247" s="119">
        <f t="shared" si="109"/>
        <v>0</v>
      </c>
      <c r="AG247" s="115">
        <f t="shared" si="126"/>
        <v>318</v>
      </c>
      <c r="AH247" s="113">
        <f t="shared" si="127"/>
        <v>240</v>
      </c>
      <c r="AI247" s="113">
        <f>INDEX(地温!$D$2:$D$366,MATCH(AG247,地温!$C$2:$C$366,FALSE))</f>
        <v>14.28115</v>
      </c>
      <c r="AJ247" s="113">
        <f t="shared" si="128"/>
        <v>4855.3642499999996</v>
      </c>
      <c r="AK247" s="116">
        <f t="shared" si="110"/>
        <v>20.230684374999999</v>
      </c>
      <c r="AL247" s="119" t="e">
        <f t="shared" si="111"/>
        <v>#N/A</v>
      </c>
      <c r="AM247" s="119">
        <f t="shared" si="112"/>
        <v>0</v>
      </c>
      <c r="AP247" s="115">
        <f t="shared" si="129"/>
        <v>318</v>
      </c>
      <c r="AQ247" s="113">
        <f t="shared" si="130"/>
        <v>240</v>
      </c>
      <c r="AR247" s="113">
        <f>INDEX(地温!$D$2:$D$366,MATCH(AP247,地温!$C$2:$C$366,FALSE))</f>
        <v>14.28115</v>
      </c>
      <c r="AS247" s="113">
        <f t="shared" si="131"/>
        <v>4855.3642499999996</v>
      </c>
      <c r="AT247" s="116">
        <f t="shared" si="113"/>
        <v>20.230684374999999</v>
      </c>
      <c r="AU247" s="119" t="e">
        <f t="shared" si="114"/>
        <v>#N/A</v>
      </c>
      <c r="AV247" s="119">
        <f t="shared" si="115"/>
        <v>0</v>
      </c>
    </row>
    <row r="248" spans="1:48">
      <c r="A248" s="115">
        <f t="shared" si="116"/>
        <v>319</v>
      </c>
      <c r="B248" s="113">
        <f t="shared" si="99"/>
        <v>241</v>
      </c>
      <c r="C248" s="119">
        <f t="shared" si="100"/>
        <v>6.719999939215703</v>
      </c>
      <c r="F248" s="115">
        <f t="shared" si="117"/>
        <v>319</v>
      </c>
      <c r="G248" s="113">
        <f t="shared" si="118"/>
        <v>241</v>
      </c>
      <c r="H248" s="113">
        <f>INDEX(地温!$D$2:$D$366,MATCH(F248,地温!$C$2:$C$366,FALSE))</f>
        <v>14.216949999999999</v>
      </c>
      <c r="I248" s="113">
        <f t="shared" si="119"/>
        <v>4869.5811999999996</v>
      </c>
      <c r="J248" s="116">
        <f t="shared" si="101"/>
        <v>20.205731120331947</v>
      </c>
      <c r="K248" s="119">
        <f t="shared" si="102"/>
        <v>7.6850715815884277e-002</v>
      </c>
      <c r="L248" s="119">
        <f t="shared" si="103"/>
        <v>6.719999939215703</v>
      </c>
      <c r="O248" s="115">
        <f t="shared" si="120"/>
        <v>319</v>
      </c>
      <c r="P248" s="113">
        <f t="shared" si="121"/>
        <v>241</v>
      </c>
      <c r="Q248" s="113">
        <f>INDEX(地温!$D$2:$D$366,MATCH(O248,地温!$C$2:$C$366,FALSE))</f>
        <v>14.216949999999999</v>
      </c>
      <c r="R248" s="113">
        <f t="shared" si="122"/>
        <v>4869.5811999999996</v>
      </c>
      <c r="S248" s="116">
        <f t="shared" si="104"/>
        <v>20.205731120331947</v>
      </c>
      <c r="T248" s="119" t="e">
        <f t="shared" si="105"/>
        <v>#N/A</v>
      </c>
      <c r="U248" s="119">
        <f t="shared" si="106"/>
        <v>0</v>
      </c>
      <c r="X248" s="115">
        <f t="shared" si="123"/>
        <v>319</v>
      </c>
      <c r="Y248" s="113">
        <f t="shared" si="124"/>
        <v>241</v>
      </c>
      <c r="Z248" s="113">
        <f>INDEX(地温!$D$2:$D$366,MATCH(X248,地温!$C$2:$C$366,FALSE))</f>
        <v>14.216949999999999</v>
      </c>
      <c r="AA248" s="113">
        <f t="shared" si="125"/>
        <v>4869.5811999999996</v>
      </c>
      <c r="AB248" s="116">
        <f t="shared" si="107"/>
        <v>20.205731120331947</v>
      </c>
      <c r="AC248" s="119" t="e">
        <f t="shared" si="108"/>
        <v>#N/A</v>
      </c>
      <c r="AD248" s="119">
        <f t="shared" si="109"/>
        <v>0</v>
      </c>
      <c r="AG248" s="115">
        <f t="shared" si="126"/>
        <v>319</v>
      </c>
      <c r="AH248" s="113">
        <f t="shared" si="127"/>
        <v>241</v>
      </c>
      <c r="AI248" s="113">
        <f>INDEX(地温!$D$2:$D$366,MATCH(AG248,地温!$C$2:$C$366,FALSE))</f>
        <v>14.216949999999999</v>
      </c>
      <c r="AJ248" s="113">
        <f t="shared" si="128"/>
        <v>4869.5811999999996</v>
      </c>
      <c r="AK248" s="116">
        <f t="shared" si="110"/>
        <v>20.205731120331947</v>
      </c>
      <c r="AL248" s="119" t="e">
        <f t="shared" si="111"/>
        <v>#N/A</v>
      </c>
      <c r="AM248" s="119">
        <f t="shared" si="112"/>
        <v>0</v>
      </c>
      <c r="AP248" s="115">
        <f t="shared" si="129"/>
        <v>319</v>
      </c>
      <c r="AQ248" s="113">
        <f t="shared" si="130"/>
        <v>241</v>
      </c>
      <c r="AR248" s="113">
        <f>INDEX(地温!$D$2:$D$366,MATCH(AP248,地温!$C$2:$C$366,FALSE))</f>
        <v>14.216949999999999</v>
      </c>
      <c r="AS248" s="113">
        <f t="shared" si="131"/>
        <v>4869.5811999999996</v>
      </c>
      <c r="AT248" s="116">
        <f t="shared" si="113"/>
        <v>20.205731120331947</v>
      </c>
      <c r="AU248" s="119" t="e">
        <f t="shared" si="114"/>
        <v>#N/A</v>
      </c>
      <c r="AV248" s="119">
        <f t="shared" si="115"/>
        <v>0</v>
      </c>
    </row>
    <row r="249" spans="1:48">
      <c r="A249" s="115">
        <f t="shared" si="116"/>
        <v>320</v>
      </c>
      <c r="B249" s="113">
        <f t="shared" si="99"/>
        <v>242</v>
      </c>
      <c r="C249" s="119">
        <f t="shared" si="100"/>
        <v>6.7199999428631747</v>
      </c>
      <c r="F249" s="115">
        <f t="shared" si="117"/>
        <v>320</v>
      </c>
      <c r="G249" s="113">
        <f t="shared" si="118"/>
        <v>242</v>
      </c>
      <c r="H249" s="113">
        <f>INDEX(地温!$D$2:$D$366,MATCH(F249,地温!$C$2:$C$366,FALSE))</f>
        <v>14.810799999999999</v>
      </c>
      <c r="I249" s="113">
        <f t="shared" si="119"/>
        <v>4884.3919999999998</v>
      </c>
      <c r="J249" s="116">
        <f t="shared" si="101"/>
        <v>20.183438016528925</v>
      </c>
      <c r="K249" s="119">
        <f t="shared" si="102"/>
        <v>7.6788864289085504e-002</v>
      </c>
      <c r="L249" s="119">
        <f t="shared" si="103"/>
        <v>6.7199999428631747</v>
      </c>
      <c r="O249" s="115">
        <f t="shared" si="120"/>
        <v>320</v>
      </c>
      <c r="P249" s="113">
        <f t="shared" si="121"/>
        <v>242</v>
      </c>
      <c r="Q249" s="113">
        <f>INDEX(地温!$D$2:$D$366,MATCH(O249,地温!$C$2:$C$366,FALSE))</f>
        <v>14.810799999999999</v>
      </c>
      <c r="R249" s="113">
        <f t="shared" si="122"/>
        <v>4884.3919999999998</v>
      </c>
      <c r="S249" s="116">
        <f t="shared" si="104"/>
        <v>20.183438016528925</v>
      </c>
      <c r="T249" s="119" t="e">
        <f t="shared" si="105"/>
        <v>#N/A</v>
      </c>
      <c r="U249" s="119">
        <f t="shared" si="106"/>
        <v>0</v>
      </c>
      <c r="X249" s="115">
        <f t="shared" si="123"/>
        <v>320</v>
      </c>
      <c r="Y249" s="113">
        <f t="shared" si="124"/>
        <v>242</v>
      </c>
      <c r="Z249" s="113">
        <f>INDEX(地温!$D$2:$D$366,MATCH(X249,地温!$C$2:$C$366,FALSE))</f>
        <v>14.810799999999999</v>
      </c>
      <c r="AA249" s="113">
        <f t="shared" si="125"/>
        <v>4884.3919999999998</v>
      </c>
      <c r="AB249" s="116">
        <f t="shared" si="107"/>
        <v>20.183438016528925</v>
      </c>
      <c r="AC249" s="119" t="e">
        <f t="shared" si="108"/>
        <v>#N/A</v>
      </c>
      <c r="AD249" s="119">
        <f t="shared" si="109"/>
        <v>0</v>
      </c>
      <c r="AG249" s="115">
        <f t="shared" si="126"/>
        <v>320</v>
      </c>
      <c r="AH249" s="113">
        <f t="shared" si="127"/>
        <v>242</v>
      </c>
      <c r="AI249" s="113">
        <f>INDEX(地温!$D$2:$D$366,MATCH(AG249,地温!$C$2:$C$366,FALSE))</f>
        <v>14.810799999999999</v>
      </c>
      <c r="AJ249" s="113">
        <f t="shared" si="128"/>
        <v>4884.3919999999998</v>
      </c>
      <c r="AK249" s="116">
        <f t="shared" si="110"/>
        <v>20.183438016528925</v>
      </c>
      <c r="AL249" s="119" t="e">
        <f t="shared" si="111"/>
        <v>#N/A</v>
      </c>
      <c r="AM249" s="119">
        <f t="shared" si="112"/>
        <v>0</v>
      </c>
      <c r="AP249" s="115">
        <f t="shared" si="129"/>
        <v>320</v>
      </c>
      <c r="AQ249" s="113">
        <f t="shared" si="130"/>
        <v>242</v>
      </c>
      <c r="AR249" s="113">
        <f>INDEX(地温!$D$2:$D$366,MATCH(AP249,地温!$C$2:$C$366,FALSE))</f>
        <v>14.810799999999999</v>
      </c>
      <c r="AS249" s="113">
        <f t="shared" si="131"/>
        <v>4884.3919999999998</v>
      </c>
      <c r="AT249" s="116">
        <f t="shared" si="113"/>
        <v>20.183438016528925</v>
      </c>
      <c r="AU249" s="119" t="e">
        <f t="shared" si="114"/>
        <v>#N/A</v>
      </c>
      <c r="AV249" s="119">
        <f t="shared" si="115"/>
        <v>0</v>
      </c>
    </row>
    <row r="250" spans="1:48">
      <c r="A250" s="115">
        <f t="shared" si="116"/>
        <v>321</v>
      </c>
      <c r="B250" s="113">
        <f t="shared" si="99"/>
        <v>243</v>
      </c>
      <c r="C250" s="119">
        <f t="shared" si="100"/>
        <v>6.7199999462636155</v>
      </c>
      <c r="F250" s="115">
        <f t="shared" si="117"/>
        <v>321</v>
      </c>
      <c r="G250" s="113">
        <f t="shared" si="118"/>
        <v>243</v>
      </c>
      <c r="H250" s="113">
        <f>INDEX(地温!$D$2:$D$366,MATCH(F250,地温!$C$2:$C$366,FALSE))</f>
        <v>14.618199999999998</v>
      </c>
      <c r="I250" s="113">
        <f t="shared" si="119"/>
        <v>4899.0101999999997</v>
      </c>
      <c r="J250" s="116">
        <f t="shared" si="101"/>
        <v>20.160535802469134</v>
      </c>
      <c r="K250" s="119">
        <f t="shared" si="102"/>
        <v>7.6725364859003956e-002</v>
      </c>
      <c r="L250" s="119">
        <f t="shared" si="103"/>
        <v>6.7199999462636155</v>
      </c>
      <c r="O250" s="115">
        <f t="shared" si="120"/>
        <v>321</v>
      </c>
      <c r="P250" s="113">
        <f t="shared" si="121"/>
        <v>243</v>
      </c>
      <c r="Q250" s="113">
        <f>INDEX(地温!$D$2:$D$366,MATCH(O250,地温!$C$2:$C$366,FALSE))</f>
        <v>14.618199999999998</v>
      </c>
      <c r="R250" s="113">
        <f t="shared" si="122"/>
        <v>4899.0101999999997</v>
      </c>
      <c r="S250" s="116">
        <f t="shared" si="104"/>
        <v>20.160535802469134</v>
      </c>
      <c r="T250" s="119" t="e">
        <f t="shared" si="105"/>
        <v>#N/A</v>
      </c>
      <c r="U250" s="119">
        <f t="shared" si="106"/>
        <v>0</v>
      </c>
      <c r="X250" s="115">
        <f t="shared" si="123"/>
        <v>321</v>
      </c>
      <c r="Y250" s="113">
        <f t="shared" si="124"/>
        <v>243</v>
      </c>
      <c r="Z250" s="113">
        <f>INDEX(地温!$D$2:$D$366,MATCH(X250,地温!$C$2:$C$366,FALSE))</f>
        <v>14.618199999999998</v>
      </c>
      <c r="AA250" s="113">
        <f t="shared" si="125"/>
        <v>4899.0101999999997</v>
      </c>
      <c r="AB250" s="116">
        <f t="shared" si="107"/>
        <v>20.160535802469134</v>
      </c>
      <c r="AC250" s="119" t="e">
        <f t="shared" si="108"/>
        <v>#N/A</v>
      </c>
      <c r="AD250" s="119">
        <f t="shared" si="109"/>
        <v>0</v>
      </c>
      <c r="AG250" s="115">
        <f t="shared" si="126"/>
        <v>321</v>
      </c>
      <c r="AH250" s="113">
        <f t="shared" si="127"/>
        <v>243</v>
      </c>
      <c r="AI250" s="113">
        <f>INDEX(地温!$D$2:$D$366,MATCH(AG250,地温!$C$2:$C$366,FALSE))</f>
        <v>14.618199999999998</v>
      </c>
      <c r="AJ250" s="113">
        <f t="shared" si="128"/>
        <v>4899.0101999999997</v>
      </c>
      <c r="AK250" s="116">
        <f t="shared" si="110"/>
        <v>20.160535802469134</v>
      </c>
      <c r="AL250" s="119" t="e">
        <f t="shared" si="111"/>
        <v>#N/A</v>
      </c>
      <c r="AM250" s="119">
        <f t="shared" si="112"/>
        <v>0</v>
      </c>
      <c r="AP250" s="115">
        <f t="shared" si="129"/>
        <v>321</v>
      </c>
      <c r="AQ250" s="113">
        <f t="shared" si="130"/>
        <v>243</v>
      </c>
      <c r="AR250" s="113">
        <f>INDEX(地温!$D$2:$D$366,MATCH(AP250,地温!$C$2:$C$366,FALSE))</f>
        <v>14.618199999999998</v>
      </c>
      <c r="AS250" s="113">
        <f t="shared" si="131"/>
        <v>4899.0101999999997</v>
      </c>
      <c r="AT250" s="116">
        <f t="shared" si="113"/>
        <v>20.160535802469134</v>
      </c>
      <c r="AU250" s="119" t="e">
        <f t="shared" si="114"/>
        <v>#N/A</v>
      </c>
      <c r="AV250" s="119">
        <f t="shared" si="115"/>
        <v>0</v>
      </c>
    </row>
    <row r="251" spans="1:48">
      <c r="A251" s="115">
        <f t="shared" si="116"/>
        <v>322</v>
      </c>
      <c r="B251" s="113">
        <f t="shared" si="99"/>
        <v>244</v>
      </c>
      <c r="C251" s="119">
        <f t="shared" si="100"/>
        <v>6.7199999493182148</v>
      </c>
      <c r="F251" s="115">
        <f t="shared" si="117"/>
        <v>322</v>
      </c>
      <c r="G251" s="113">
        <f t="shared" si="118"/>
        <v>244</v>
      </c>
      <c r="H251" s="113">
        <f>INDEX(地温!$D$2:$D$366,MATCH(F251,地温!$C$2:$C$366,FALSE))</f>
        <v>13.591000000000001</v>
      </c>
      <c r="I251" s="113">
        <f t="shared" si="119"/>
        <v>4912.6012000000001</v>
      </c>
      <c r="J251" s="116">
        <f t="shared" si="101"/>
        <v>20.133611475409836</v>
      </c>
      <c r="K251" s="119">
        <f t="shared" si="102"/>
        <v>7.6650768064127614e-002</v>
      </c>
      <c r="L251" s="119">
        <f t="shared" si="103"/>
        <v>6.7199999493182148</v>
      </c>
      <c r="O251" s="115">
        <f t="shared" si="120"/>
        <v>322</v>
      </c>
      <c r="P251" s="113">
        <f t="shared" si="121"/>
        <v>244</v>
      </c>
      <c r="Q251" s="113">
        <f>INDEX(地温!$D$2:$D$366,MATCH(O251,地温!$C$2:$C$366,FALSE))</f>
        <v>13.591000000000001</v>
      </c>
      <c r="R251" s="113">
        <f t="shared" si="122"/>
        <v>4912.6012000000001</v>
      </c>
      <c r="S251" s="116">
        <f t="shared" si="104"/>
        <v>20.133611475409836</v>
      </c>
      <c r="T251" s="119" t="e">
        <f t="shared" si="105"/>
        <v>#N/A</v>
      </c>
      <c r="U251" s="119">
        <f t="shared" si="106"/>
        <v>0</v>
      </c>
      <c r="X251" s="115">
        <f t="shared" si="123"/>
        <v>322</v>
      </c>
      <c r="Y251" s="113">
        <f t="shared" si="124"/>
        <v>244</v>
      </c>
      <c r="Z251" s="113">
        <f>INDEX(地温!$D$2:$D$366,MATCH(X251,地温!$C$2:$C$366,FALSE))</f>
        <v>13.591000000000001</v>
      </c>
      <c r="AA251" s="113">
        <f t="shared" si="125"/>
        <v>4912.6012000000001</v>
      </c>
      <c r="AB251" s="116">
        <f t="shared" si="107"/>
        <v>20.133611475409836</v>
      </c>
      <c r="AC251" s="119" t="e">
        <f t="shared" si="108"/>
        <v>#N/A</v>
      </c>
      <c r="AD251" s="119">
        <f t="shared" si="109"/>
        <v>0</v>
      </c>
      <c r="AG251" s="115">
        <f t="shared" si="126"/>
        <v>322</v>
      </c>
      <c r="AH251" s="113">
        <f t="shared" si="127"/>
        <v>244</v>
      </c>
      <c r="AI251" s="113">
        <f>INDEX(地温!$D$2:$D$366,MATCH(AG251,地温!$C$2:$C$366,FALSE))</f>
        <v>13.591000000000001</v>
      </c>
      <c r="AJ251" s="113">
        <f t="shared" si="128"/>
        <v>4912.6012000000001</v>
      </c>
      <c r="AK251" s="116">
        <f t="shared" si="110"/>
        <v>20.133611475409836</v>
      </c>
      <c r="AL251" s="119" t="e">
        <f t="shared" si="111"/>
        <v>#N/A</v>
      </c>
      <c r="AM251" s="119">
        <f t="shared" si="112"/>
        <v>0</v>
      </c>
      <c r="AP251" s="115">
        <f t="shared" si="129"/>
        <v>322</v>
      </c>
      <c r="AQ251" s="113">
        <f t="shared" si="130"/>
        <v>244</v>
      </c>
      <c r="AR251" s="113">
        <f>INDEX(地温!$D$2:$D$366,MATCH(AP251,地温!$C$2:$C$366,FALSE))</f>
        <v>13.591000000000001</v>
      </c>
      <c r="AS251" s="113">
        <f t="shared" si="131"/>
        <v>4912.6012000000001</v>
      </c>
      <c r="AT251" s="116">
        <f t="shared" si="113"/>
        <v>20.133611475409836</v>
      </c>
      <c r="AU251" s="119" t="e">
        <f t="shared" si="114"/>
        <v>#N/A</v>
      </c>
      <c r="AV251" s="119">
        <f t="shared" si="115"/>
        <v>0</v>
      </c>
    </row>
    <row r="252" spans="1:48">
      <c r="A252" s="115">
        <f t="shared" si="116"/>
        <v>323</v>
      </c>
      <c r="B252" s="113">
        <f t="shared" si="99"/>
        <v>245</v>
      </c>
      <c r="C252" s="119">
        <f t="shared" si="100"/>
        <v>6.7199999521425013</v>
      </c>
      <c r="F252" s="115">
        <f t="shared" si="117"/>
        <v>323</v>
      </c>
      <c r="G252" s="113">
        <f t="shared" si="118"/>
        <v>245</v>
      </c>
      <c r="H252" s="113">
        <f>INDEX(地温!$D$2:$D$366,MATCH(F252,地温!$C$2:$C$366,FALSE))</f>
        <v>13.15765</v>
      </c>
      <c r="I252" s="113">
        <f t="shared" si="119"/>
        <v>4925.7588500000002</v>
      </c>
      <c r="J252" s="116">
        <f t="shared" si="101"/>
        <v>20.105138163265305</v>
      </c>
      <c r="K252" s="119">
        <f t="shared" si="102"/>
        <v>7.6571943653686358e-002</v>
      </c>
      <c r="L252" s="119">
        <f t="shared" si="103"/>
        <v>6.7199999521425013</v>
      </c>
      <c r="O252" s="115">
        <f t="shared" si="120"/>
        <v>323</v>
      </c>
      <c r="P252" s="113">
        <f t="shared" si="121"/>
        <v>245</v>
      </c>
      <c r="Q252" s="113">
        <f>INDEX(地温!$D$2:$D$366,MATCH(O252,地温!$C$2:$C$366,FALSE))</f>
        <v>13.15765</v>
      </c>
      <c r="R252" s="113">
        <f t="shared" si="122"/>
        <v>4925.7588500000002</v>
      </c>
      <c r="S252" s="116">
        <f t="shared" si="104"/>
        <v>20.105138163265305</v>
      </c>
      <c r="T252" s="119" t="e">
        <f t="shared" si="105"/>
        <v>#N/A</v>
      </c>
      <c r="U252" s="119">
        <f t="shared" si="106"/>
        <v>0</v>
      </c>
      <c r="X252" s="115">
        <f t="shared" si="123"/>
        <v>323</v>
      </c>
      <c r="Y252" s="113">
        <f t="shared" si="124"/>
        <v>245</v>
      </c>
      <c r="Z252" s="113">
        <f>INDEX(地温!$D$2:$D$366,MATCH(X252,地温!$C$2:$C$366,FALSE))</f>
        <v>13.15765</v>
      </c>
      <c r="AA252" s="113">
        <f t="shared" si="125"/>
        <v>4925.7588500000002</v>
      </c>
      <c r="AB252" s="116">
        <f t="shared" si="107"/>
        <v>20.105138163265305</v>
      </c>
      <c r="AC252" s="119" t="e">
        <f t="shared" si="108"/>
        <v>#N/A</v>
      </c>
      <c r="AD252" s="119">
        <f t="shared" si="109"/>
        <v>0</v>
      </c>
      <c r="AG252" s="115">
        <f t="shared" si="126"/>
        <v>323</v>
      </c>
      <c r="AH252" s="113">
        <f t="shared" si="127"/>
        <v>245</v>
      </c>
      <c r="AI252" s="113">
        <f>INDEX(地温!$D$2:$D$366,MATCH(AG252,地温!$C$2:$C$366,FALSE))</f>
        <v>13.15765</v>
      </c>
      <c r="AJ252" s="113">
        <f t="shared" si="128"/>
        <v>4925.7588500000002</v>
      </c>
      <c r="AK252" s="116">
        <f t="shared" si="110"/>
        <v>20.105138163265305</v>
      </c>
      <c r="AL252" s="119" t="e">
        <f t="shared" si="111"/>
        <v>#N/A</v>
      </c>
      <c r="AM252" s="119">
        <f t="shared" si="112"/>
        <v>0</v>
      </c>
      <c r="AP252" s="115">
        <f t="shared" si="129"/>
        <v>323</v>
      </c>
      <c r="AQ252" s="113">
        <f t="shared" si="130"/>
        <v>245</v>
      </c>
      <c r="AR252" s="113">
        <f>INDEX(地温!$D$2:$D$366,MATCH(AP252,地温!$C$2:$C$366,FALSE))</f>
        <v>13.15765</v>
      </c>
      <c r="AS252" s="113">
        <f t="shared" si="131"/>
        <v>4925.7588500000002</v>
      </c>
      <c r="AT252" s="116">
        <f t="shared" si="113"/>
        <v>20.105138163265305</v>
      </c>
      <c r="AU252" s="119" t="e">
        <f t="shared" si="114"/>
        <v>#N/A</v>
      </c>
      <c r="AV252" s="119">
        <f t="shared" si="115"/>
        <v>0</v>
      </c>
    </row>
    <row r="253" spans="1:48">
      <c r="A253" s="115">
        <f t="shared" si="116"/>
        <v>324</v>
      </c>
      <c r="B253" s="113">
        <f t="shared" si="99"/>
        <v>246</v>
      </c>
      <c r="C253" s="119">
        <f t="shared" si="100"/>
        <v>6.7199999548061156</v>
      </c>
      <c r="F253" s="115">
        <f t="shared" si="117"/>
        <v>324</v>
      </c>
      <c r="G253" s="113">
        <f t="shared" si="118"/>
        <v>246</v>
      </c>
      <c r="H253" s="113">
        <f>INDEX(地温!$D$2:$D$366,MATCH(F253,地温!$C$2:$C$366,FALSE))</f>
        <v>13.12555</v>
      </c>
      <c r="I253" s="113">
        <f t="shared" si="119"/>
        <v>4938.8843999999999</v>
      </c>
      <c r="J253" s="116">
        <f t="shared" si="101"/>
        <v>20.076765853658536</v>
      </c>
      <c r="K253" s="119">
        <f t="shared" si="102"/>
        <v>7.6493464272503836e-002</v>
      </c>
      <c r="L253" s="119">
        <f t="shared" si="103"/>
        <v>6.7199999548061156</v>
      </c>
      <c r="O253" s="115">
        <f t="shared" si="120"/>
        <v>324</v>
      </c>
      <c r="P253" s="113">
        <f t="shared" si="121"/>
        <v>246</v>
      </c>
      <c r="Q253" s="113">
        <f>INDEX(地温!$D$2:$D$366,MATCH(O253,地温!$C$2:$C$366,FALSE))</f>
        <v>13.12555</v>
      </c>
      <c r="R253" s="113">
        <f t="shared" si="122"/>
        <v>4938.8843999999999</v>
      </c>
      <c r="S253" s="116">
        <f t="shared" si="104"/>
        <v>20.076765853658536</v>
      </c>
      <c r="T253" s="119" t="e">
        <f t="shared" si="105"/>
        <v>#N/A</v>
      </c>
      <c r="U253" s="119">
        <f t="shared" si="106"/>
        <v>0</v>
      </c>
      <c r="X253" s="115">
        <f t="shared" si="123"/>
        <v>324</v>
      </c>
      <c r="Y253" s="113">
        <f t="shared" si="124"/>
        <v>246</v>
      </c>
      <c r="Z253" s="113">
        <f>INDEX(地温!$D$2:$D$366,MATCH(X253,地温!$C$2:$C$366,FALSE))</f>
        <v>13.12555</v>
      </c>
      <c r="AA253" s="113">
        <f t="shared" si="125"/>
        <v>4938.8843999999999</v>
      </c>
      <c r="AB253" s="116">
        <f t="shared" si="107"/>
        <v>20.076765853658536</v>
      </c>
      <c r="AC253" s="119" t="e">
        <f t="shared" si="108"/>
        <v>#N/A</v>
      </c>
      <c r="AD253" s="119">
        <f t="shared" si="109"/>
        <v>0</v>
      </c>
      <c r="AG253" s="115">
        <f t="shared" si="126"/>
        <v>324</v>
      </c>
      <c r="AH253" s="113">
        <f t="shared" si="127"/>
        <v>246</v>
      </c>
      <c r="AI253" s="113">
        <f>INDEX(地温!$D$2:$D$366,MATCH(AG253,地温!$C$2:$C$366,FALSE))</f>
        <v>13.12555</v>
      </c>
      <c r="AJ253" s="113">
        <f t="shared" si="128"/>
        <v>4938.8843999999999</v>
      </c>
      <c r="AK253" s="116">
        <f t="shared" si="110"/>
        <v>20.076765853658536</v>
      </c>
      <c r="AL253" s="119" t="e">
        <f t="shared" si="111"/>
        <v>#N/A</v>
      </c>
      <c r="AM253" s="119">
        <f t="shared" si="112"/>
        <v>0</v>
      </c>
      <c r="AP253" s="115">
        <f t="shared" si="129"/>
        <v>324</v>
      </c>
      <c r="AQ253" s="113">
        <f t="shared" si="130"/>
        <v>246</v>
      </c>
      <c r="AR253" s="113">
        <f>INDEX(地温!$D$2:$D$366,MATCH(AP253,地温!$C$2:$C$366,FALSE))</f>
        <v>13.12555</v>
      </c>
      <c r="AS253" s="113">
        <f t="shared" si="131"/>
        <v>4938.8843999999999</v>
      </c>
      <c r="AT253" s="116">
        <f t="shared" si="113"/>
        <v>20.076765853658536</v>
      </c>
      <c r="AU253" s="119" t="e">
        <f t="shared" si="114"/>
        <v>#N/A</v>
      </c>
      <c r="AV253" s="119">
        <f t="shared" si="115"/>
        <v>0</v>
      </c>
    </row>
    <row r="254" spans="1:48">
      <c r="A254" s="115">
        <f t="shared" si="116"/>
        <v>325</v>
      </c>
      <c r="B254" s="113">
        <f t="shared" si="99"/>
        <v>247</v>
      </c>
      <c r="C254" s="119">
        <f t="shared" si="100"/>
        <v>6.719999957371332</v>
      </c>
      <c r="F254" s="115">
        <f t="shared" si="117"/>
        <v>325</v>
      </c>
      <c r="G254" s="113">
        <f t="shared" si="118"/>
        <v>247</v>
      </c>
      <c r="H254" s="113">
        <f>INDEX(地温!$D$2:$D$366,MATCH(F254,地温!$C$2:$C$366,FALSE))</f>
        <v>13.54285</v>
      </c>
      <c r="I254" s="113">
        <f t="shared" si="119"/>
        <v>4952.4272499999997</v>
      </c>
      <c r="J254" s="116">
        <f t="shared" si="101"/>
        <v>20.050312753036437</v>
      </c>
      <c r="K254" s="119">
        <f t="shared" si="102"/>
        <v>7.6420352319397269e-002</v>
      </c>
      <c r="L254" s="119">
        <f t="shared" si="103"/>
        <v>6.719999957371332</v>
      </c>
      <c r="O254" s="115">
        <f t="shared" si="120"/>
        <v>325</v>
      </c>
      <c r="P254" s="113">
        <f t="shared" si="121"/>
        <v>247</v>
      </c>
      <c r="Q254" s="113">
        <f>INDEX(地温!$D$2:$D$366,MATCH(O254,地温!$C$2:$C$366,FALSE))</f>
        <v>13.54285</v>
      </c>
      <c r="R254" s="113">
        <f t="shared" si="122"/>
        <v>4952.4272499999997</v>
      </c>
      <c r="S254" s="116">
        <f t="shared" si="104"/>
        <v>20.050312753036437</v>
      </c>
      <c r="T254" s="119" t="e">
        <f t="shared" si="105"/>
        <v>#N/A</v>
      </c>
      <c r="U254" s="119">
        <f t="shared" si="106"/>
        <v>0</v>
      </c>
      <c r="X254" s="115">
        <f t="shared" si="123"/>
        <v>325</v>
      </c>
      <c r="Y254" s="113">
        <f t="shared" si="124"/>
        <v>247</v>
      </c>
      <c r="Z254" s="113">
        <f>INDEX(地温!$D$2:$D$366,MATCH(X254,地温!$C$2:$C$366,FALSE))</f>
        <v>13.54285</v>
      </c>
      <c r="AA254" s="113">
        <f t="shared" si="125"/>
        <v>4952.4272499999997</v>
      </c>
      <c r="AB254" s="116">
        <f t="shared" si="107"/>
        <v>20.050312753036437</v>
      </c>
      <c r="AC254" s="119" t="e">
        <f t="shared" si="108"/>
        <v>#N/A</v>
      </c>
      <c r="AD254" s="119">
        <f t="shared" si="109"/>
        <v>0</v>
      </c>
      <c r="AG254" s="115">
        <f t="shared" si="126"/>
        <v>325</v>
      </c>
      <c r="AH254" s="113">
        <f t="shared" si="127"/>
        <v>247</v>
      </c>
      <c r="AI254" s="113">
        <f>INDEX(地温!$D$2:$D$366,MATCH(AG254,地温!$C$2:$C$366,FALSE))</f>
        <v>13.54285</v>
      </c>
      <c r="AJ254" s="113">
        <f t="shared" si="128"/>
        <v>4952.4272499999997</v>
      </c>
      <c r="AK254" s="116">
        <f t="shared" si="110"/>
        <v>20.050312753036437</v>
      </c>
      <c r="AL254" s="119" t="e">
        <f t="shared" si="111"/>
        <v>#N/A</v>
      </c>
      <c r="AM254" s="119">
        <f t="shared" si="112"/>
        <v>0</v>
      </c>
      <c r="AP254" s="115">
        <f t="shared" si="129"/>
        <v>325</v>
      </c>
      <c r="AQ254" s="113">
        <f t="shared" si="130"/>
        <v>247</v>
      </c>
      <c r="AR254" s="113">
        <f>INDEX(地温!$D$2:$D$366,MATCH(AP254,地温!$C$2:$C$366,FALSE))</f>
        <v>13.54285</v>
      </c>
      <c r="AS254" s="113">
        <f t="shared" si="131"/>
        <v>4952.4272499999997</v>
      </c>
      <c r="AT254" s="116">
        <f t="shared" si="113"/>
        <v>20.050312753036437</v>
      </c>
      <c r="AU254" s="119" t="e">
        <f t="shared" si="114"/>
        <v>#N/A</v>
      </c>
      <c r="AV254" s="119">
        <f t="shared" si="115"/>
        <v>0</v>
      </c>
    </row>
    <row r="255" spans="1:48">
      <c r="A255" s="115">
        <f t="shared" si="116"/>
        <v>326</v>
      </c>
      <c r="B255" s="113">
        <f t="shared" si="99"/>
        <v>248</v>
      </c>
      <c r="C255" s="119">
        <f t="shared" si="100"/>
        <v>6.7199999599178071</v>
      </c>
      <c r="F255" s="115">
        <f t="shared" si="117"/>
        <v>326</v>
      </c>
      <c r="G255" s="113">
        <f t="shared" si="118"/>
        <v>248</v>
      </c>
      <c r="H255" s="113">
        <f>INDEX(地温!$D$2:$D$366,MATCH(F255,地温!$C$2:$C$366,FALSE))</f>
        <v>14.682399999999999</v>
      </c>
      <c r="I255" s="113">
        <f t="shared" si="119"/>
        <v>4967.1096499999994</v>
      </c>
      <c r="J255" s="116">
        <f t="shared" si="101"/>
        <v>20.028667943548385</v>
      </c>
      <c r="K255" s="119">
        <f t="shared" si="102"/>
        <v>7.636057185772914e-002</v>
      </c>
      <c r="L255" s="119">
        <f t="shared" si="103"/>
        <v>6.7199999599178071</v>
      </c>
      <c r="O255" s="115">
        <f t="shared" si="120"/>
        <v>326</v>
      </c>
      <c r="P255" s="113">
        <f t="shared" si="121"/>
        <v>248</v>
      </c>
      <c r="Q255" s="113">
        <f>INDEX(地温!$D$2:$D$366,MATCH(O255,地温!$C$2:$C$366,FALSE))</f>
        <v>14.682399999999999</v>
      </c>
      <c r="R255" s="113">
        <f t="shared" si="122"/>
        <v>4967.1096499999994</v>
      </c>
      <c r="S255" s="116">
        <f t="shared" si="104"/>
        <v>20.028667943548385</v>
      </c>
      <c r="T255" s="119" t="e">
        <f t="shared" si="105"/>
        <v>#N/A</v>
      </c>
      <c r="U255" s="119">
        <f t="shared" si="106"/>
        <v>0</v>
      </c>
      <c r="X255" s="115">
        <f t="shared" si="123"/>
        <v>326</v>
      </c>
      <c r="Y255" s="113">
        <f t="shared" si="124"/>
        <v>248</v>
      </c>
      <c r="Z255" s="113">
        <f>INDEX(地温!$D$2:$D$366,MATCH(X255,地温!$C$2:$C$366,FALSE))</f>
        <v>14.682399999999999</v>
      </c>
      <c r="AA255" s="113">
        <f t="shared" si="125"/>
        <v>4967.1096499999994</v>
      </c>
      <c r="AB255" s="116">
        <f t="shared" si="107"/>
        <v>20.028667943548385</v>
      </c>
      <c r="AC255" s="119" t="e">
        <f t="shared" si="108"/>
        <v>#N/A</v>
      </c>
      <c r="AD255" s="119">
        <f t="shared" si="109"/>
        <v>0</v>
      </c>
      <c r="AG255" s="115">
        <f t="shared" si="126"/>
        <v>326</v>
      </c>
      <c r="AH255" s="113">
        <f t="shared" si="127"/>
        <v>248</v>
      </c>
      <c r="AI255" s="113">
        <f>INDEX(地温!$D$2:$D$366,MATCH(AG255,地温!$C$2:$C$366,FALSE))</f>
        <v>14.682399999999999</v>
      </c>
      <c r="AJ255" s="113">
        <f t="shared" si="128"/>
        <v>4967.1096499999994</v>
      </c>
      <c r="AK255" s="116">
        <f t="shared" si="110"/>
        <v>20.028667943548385</v>
      </c>
      <c r="AL255" s="119" t="e">
        <f t="shared" si="111"/>
        <v>#N/A</v>
      </c>
      <c r="AM255" s="119">
        <f t="shared" si="112"/>
        <v>0</v>
      </c>
      <c r="AP255" s="115">
        <f t="shared" si="129"/>
        <v>326</v>
      </c>
      <c r="AQ255" s="113">
        <f t="shared" si="130"/>
        <v>248</v>
      </c>
      <c r="AR255" s="113">
        <f>INDEX(地温!$D$2:$D$366,MATCH(AP255,地温!$C$2:$C$366,FALSE))</f>
        <v>14.682399999999999</v>
      </c>
      <c r="AS255" s="113">
        <f t="shared" si="131"/>
        <v>4967.1096499999994</v>
      </c>
      <c r="AT255" s="116">
        <f t="shared" si="113"/>
        <v>20.028667943548385</v>
      </c>
      <c r="AU255" s="119" t="e">
        <f t="shared" si="114"/>
        <v>#N/A</v>
      </c>
      <c r="AV255" s="119">
        <f t="shared" si="115"/>
        <v>0</v>
      </c>
    </row>
    <row r="256" spans="1:48">
      <c r="A256" s="115">
        <f t="shared" si="116"/>
        <v>327</v>
      </c>
      <c r="B256" s="113">
        <f t="shared" si="99"/>
        <v>249</v>
      </c>
      <c r="C256" s="119">
        <f t="shared" si="100"/>
        <v>6.7199999621687168</v>
      </c>
      <c r="F256" s="115">
        <f t="shared" si="117"/>
        <v>327</v>
      </c>
      <c r="G256" s="113">
        <f t="shared" si="118"/>
        <v>249</v>
      </c>
      <c r="H256" s="113">
        <f>INDEX(地温!$D$2:$D$366,MATCH(F256,地温!$C$2:$C$366,FALSE))</f>
        <v>13.302099999999999</v>
      </c>
      <c r="I256" s="113">
        <f t="shared" si="119"/>
        <v>4980.4117499999993</v>
      </c>
      <c r="J256" s="116">
        <f t="shared" si="101"/>
        <v>20.00165361445783</v>
      </c>
      <c r="K256" s="119">
        <f t="shared" si="102"/>
        <v>7.6286014629719262e-002</v>
      </c>
      <c r="L256" s="119">
        <f t="shared" si="103"/>
        <v>6.7199999621687168</v>
      </c>
      <c r="O256" s="115">
        <f t="shared" si="120"/>
        <v>327</v>
      </c>
      <c r="P256" s="113">
        <f t="shared" si="121"/>
        <v>249</v>
      </c>
      <c r="Q256" s="113">
        <f>INDEX(地温!$D$2:$D$366,MATCH(O256,地温!$C$2:$C$366,FALSE))</f>
        <v>13.302099999999999</v>
      </c>
      <c r="R256" s="113">
        <f t="shared" si="122"/>
        <v>4980.4117499999993</v>
      </c>
      <c r="S256" s="116">
        <f t="shared" si="104"/>
        <v>20.00165361445783</v>
      </c>
      <c r="T256" s="119" t="e">
        <f t="shared" si="105"/>
        <v>#N/A</v>
      </c>
      <c r="U256" s="119">
        <f t="shared" si="106"/>
        <v>0</v>
      </c>
      <c r="X256" s="115">
        <f t="shared" si="123"/>
        <v>327</v>
      </c>
      <c r="Y256" s="113">
        <f t="shared" si="124"/>
        <v>249</v>
      </c>
      <c r="Z256" s="113">
        <f>INDEX(地温!$D$2:$D$366,MATCH(X256,地温!$C$2:$C$366,FALSE))</f>
        <v>13.302099999999999</v>
      </c>
      <c r="AA256" s="113">
        <f t="shared" si="125"/>
        <v>4980.4117499999993</v>
      </c>
      <c r="AB256" s="116">
        <f t="shared" si="107"/>
        <v>20.00165361445783</v>
      </c>
      <c r="AC256" s="119" t="e">
        <f t="shared" si="108"/>
        <v>#N/A</v>
      </c>
      <c r="AD256" s="119">
        <f t="shared" si="109"/>
        <v>0</v>
      </c>
      <c r="AG256" s="115">
        <f t="shared" si="126"/>
        <v>327</v>
      </c>
      <c r="AH256" s="113">
        <f t="shared" si="127"/>
        <v>249</v>
      </c>
      <c r="AI256" s="113">
        <f>INDEX(地温!$D$2:$D$366,MATCH(AG256,地温!$C$2:$C$366,FALSE))</f>
        <v>13.302099999999999</v>
      </c>
      <c r="AJ256" s="113">
        <f t="shared" si="128"/>
        <v>4980.4117499999993</v>
      </c>
      <c r="AK256" s="116">
        <f t="shared" si="110"/>
        <v>20.00165361445783</v>
      </c>
      <c r="AL256" s="119" t="e">
        <f t="shared" si="111"/>
        <v>#N/A</v>
      </c>
      <c r="AM256" s="119">
        <f t="shared" si="112"/>
        <v>0</v>
      </c>
      <c r="AP256" s="115">
        <f t="shared" si="129"/>
        <v>327</v>
      </c>
      <c r="AQ256" s="113">
        <f t="shared" si="130"/>
        <v>249</v>
      </c>
      <c r="AR256" s="113">
        <f>INDEX(地温!$D$2:$D$366,MATCH(AP256,地温!$C$2:$C$366,FALSE))</f>
        <v>13.302099999999999</v>
      </c>
      <c r="AS256" s="113">
        <f t="shared" si="131"/>
        <v>4980.4117499999993</v>
      </c>
      <c r="AT256" s="116">
        <f t="shared" si="113"/>
        <v>20.00165361445783</v>
      </c>
      <c r="AU256" s="119" t="e">
        <f t="shared" si="114"/>
        <v>#N/A</v>
      </c>
      <c r="AV256" s="119">
        <f t="shared" si="115"/>
        <v>0</v>
      </c>
    </row>
    <row r="257" spans="1:48">
      <c r="A257" s="115">
        <f t="shared" si="116"/>
        <v>328</v>
      </c>
      <c r="B257" s="113">
        <f t="shared" si="99"/>
        <v>250</v>
      </c>
      <c r="C257" s="119">
        <f t="shared" si="100"/>
        <v>6.7199999642257495</v>
      </c>
      <c r="F257" s="115">
        <f t="shared" si="117"/>
        <v>328</v>
      </c>
      <c r="G257" s="113">
        <f t="shared" si="118"/>
        <v>250</v>
      </c>
      <c r="H257" s="113">
        <f>INDEX(地温!$D$2:$D$366,MATCH(F257,地温!$C$2:$C$366,FALSE))</f>
        <v>12.61195</v>
      </c>
      <c r="I257" s="113">
        <f t="shared" si="119"/>
        <v>4993.0236999999997</v>
      </c>
      <c r="J257" s="116">
        <f t="shared" si="101"/>
        <v>19.972094800000001</v>
      </c>
      <c r="K257" s="119">
        <f t="shared" si="102"/>
        <v>7.6204502513942271e-002</v>
      </c>
      <c r="L257" s="119">
        <f t="shared" si="103"/>
        <v>6.7199999642257495</v>
      </c>
      <c r="O257" s="115">
        <f t="shared" si="120"/>
        <v>328</v>
      </c>
      <c r="P257" s="113">
        <f t="shared" si="121"/>
        <v>250</v>
      </c>
      <c r="Q257" s="113">
        <f>INDEX(地温!$D$2:$D$366,MATCH(O257,地温!$C$2:$C$366,FALSE))</f>
        <v>12.61195</v>
      </c>
      <c r="R257" s="113">
        <f t="shared" si="122"/>
        <v>4993.0236999999997</v>
      </c>
      <c r="S257" s="116">
        <f t="shared" si="104"/>
        <v>19.972094800000001</v>
      </c>
      <c r="T257" s="119" t="e">
        <f t="shared" si="105"/>
        <v>#N/A</v>
      </c>
      <c r="U257" s="119">
        <f t="shared" si="106"/>
        <v>0</v>
      </c>
      <c r="X257" s="115">
        <f t="shared" si="123"/>
        <v>328</v>
      </c>
      <c r="Y257" s="113">
        <f t="shared" si="124"/>
        <v>250</v>
      </c>
      <c r="Z257" s="113">
        <f>INDEX(地温!$D$2:$D$366,MATCH(X257,地温!$C$2:$C$366,FALSE))</f>
        <v>12.61195</v>
      </c>
      <c r="AA257" s="113">
        <f t="shared" si="125"/>
        <v>4993.0236999999997</v>
      </c>
      <c r="AB257" s="116">
        <f t="shared" si="107"/>
        <v>19.972094800000001</v>
      </c>
      <c r="AC257" s="119" t="e">
        <f t="shared" si="108"/>
        <v>#N/A</v>
      </c>
      <c r="AD257" s="119">
        <f t="shared" si="109"/>
        <v>0</v>
      </c>
      <c r="AG257" s="115">
        <f t="shared" si="126"/>
        <v>328</v>
      </c>
      <c r="AH257" s="113">
        <f t="shared" si="127"/>
        <v>250</v>
      </c>
      <c r="AI257" s="113">
        <f>INDEX(地温!$D$2:$D$366,MATCH(AG257,地温!$C$2:$C$366,FALSE))</f>
        <v>12.61195</v>
      </c>
      <c r="AJ257" s="113">
        <f t="shared" si="128"/>
        <v>4993.0236999999997</v>
      </c>
      <c r="AK257" s="116">
        <f t="shared" si="110"/>
        <v>19.972094800000001</v>
      </c>
      <c r="AL257" s="119" t="e">
        <f t="shared" si="111"/>
        <v>#N/A</v>
      </c>
      <c r="AM257" s="119">
        <f t="shared" si="112"/>
        <v>0</v>
      </c>
      <c r="AP257" s="115">
        <f t="shared" si="129"/>
        <v>328</v>
      </c>
      <c r="AQ257" s="113">
        <f t="shared" si="130"/>
        <v>250</v>
      </c>
      <c r="AR257" s="113">
        <f>INDEX(地温!$D$2:$D$366,MATCH(AP257,地温!$C$2:$C$366,FALSE))</f>
        <v>12.61195</v>
      </c>
      <c r="AS257" s="113">
        <f t="shared" si="131"/>
        <v>4993.0236999999997</v>
      </c>
      <c r="AT257" s="116">
        <f t="shared" si="113"/>
        <v>19.972094800000001</v>
      </c>
      <c r="AU257" s="119" t="e">
        <f t="shared" si="114"/>
        <v>#N/A</v>
      </c>
      <c r="AV257" s="119">
        <f t="shared" si="115"/>
        <v>0</v>
      </c>
    </row>
    <row r="258" spans="1:48">
      <c r="A258" s="115">
        <f t="shared" si="116"/>
        <v>329</v>
      </c>
      <c r="B258" s="113">
        <f t="shared" si="99"/>
        <v>251</v>
      </c>
      <c r="C258" s="119">
        <f t="shared" si="100"/>
        <v>6.7199999661296328</v>
      </c>
      <c r="F258" s="115">
        <f t="shared" si="117"/>
        <v>329</v>
      </c>
      <c r="G258" s="113">
        <f t="shared" si="118"/>
        <v>251</v>
      </c>
      <c r="H258" s="113">
        <f>INDEX(地温!$D$2:$D$366,MATCH(F258,地温!$C$2:$C$366,FALSE))</f>
        <v>12.16255</v>
      </c>
      <c r="I258" s="113">
        <f t="shared" si="119"/>
        <v>5005.1862499999997</v>
      </c>
      <c r="J258" s="116">
        <f t="shared" si="101"/>
        <v>19.940981075697209</v>
      </c>
      <c r="K258" s="119">
        <f t="shared" si="102"/>
        <v>7.6118778886809138e-002</v>
      </c>
      <c r="L258" s="119">
        <f t="shared" si="103"/>
        <v>6.7199999661296328</v>
      </c>
      <c r="O258" s="115">
        <f t="shared" si="120"/>
        <v>329</v>
      </c>
      <c r="P258" s="113">
        <f t="shared" si="121"/>
        <v>251</v>
      </c>
      <c r="Q258" s="113">
        <f>INDEX(地温!$D$2:$D$366,MATCH(O258,地温!$C$2:$C$366,FALSE))</f>
        <v>12.16255</v>
      </c>
      <c r="R258" s="113">
        <f t="shared" si="122"/>
        <v>5005.1862499999997</v>
      </c>
      <c r="S258" s="116">
        <f t="shared" si="104"/>
        <v>19.940981075697209</v>
      </c>
      <c r="T258" s="119" t="e">
        <f t="shared" si="105"/>
        <v>#N/A</v>
      </c>
      <c r="U258" s="119">
        <f t="shared" si="106"/>
        <v>0</v>
      </c>
      <c r="X258" s="115">
        <f t="shared" si="123"/>
        <v>329</v>
      </c>
      <c r="Y258" s="113">
        <f t="shared" si="124"/>
        <v>251</v>
      </c>
      <c r="Z258" s="113">
        <f>INDEX(地温!$D$2:$D$366,MATCH(X258,地温!$C$2:$C$366,FALSE))</f>
        <v>12.16255</v>
      </c>
      <c r="AA258" s="113">
        <f t="shared" si="125"/>
        <v>5005.1862499999997</v>
      </c>
      <c r="AB258" s="116">
        <f t="shared" si="107"/>
        <v>19.940981075697209</v>
      </c>
      <c r="AC258" s="119" t="e">
        <f t="shared" si="108"/>
        <v>#N/A</v>
      </c>
      <c r="AD258" s="119">
        <f t="shared" si="109"/>
        <v>0</v>
      </c>
      <c r="AG258" s="115">
        <f t="shared" si="126"/>
        <v>329</v>
      </c>
      <c r="AH258" s="113">
        <f t="shared" si="127"/>
        <v>251</v>
      </c>
      <c r="AI258" s="113">
        <f>INDEX(地温!$D$2:$D$366,MATCH(AG258,地温!$C$2:$C$366,FALSE))</f>
        <v>12.16255</v>
      </c>
      <c r="AJ258" s="113">
        <f t="shared" si="128"/>
        <v>5005.1862499999997</v>
      </c>
      <c r="AK258" s="116">
        <f t="shared" si="110"/>
        <v>19.940981075697209</v>
      </c>
      <c r="AL258" s="119" t="e">
        <f t="shared" si="111"/>
        <v>#N/A</v>
      </c>
      <c r="AM258" s="119">
        <f t="shared" si="112"/>
        <v>0</v>
      </c>
      <c r="AP258" s="115">
        <f t="shared" si="129"/>
        <v>329</v>
      </c>
      <c r="AQ258" s="113">
        <f t="shared" si="130"/>
        <v>251</v>
      </c>
      <c r="AR258" s="113">
        <f>INDEX(地温!$D$2:$D$366,MATCH(AP258,地温!$C$2:$C$366,FALSE))</f>
        <v>12.16255</v>
      </c>
      <c r="AS258" s="113">
        <f t="shared" si="131"/>
        <v>5005.1862499999997</v>
      </c>
      <c r="AT258" s="116">
        <f t="shared" si="113"/>
        <v>19.940981075697209</v>
      </c>
      <c r="AU258" s="119" t="e">
        <f t="shared" si="114"/>
        <v>#N/A</v>
      </c>
      <c r="AV258" s="119">
        <f t="shared" si="115"/>
        <v>0</v>
      </c>
    </row>
    <row r="259" spans="1:48">
      <c r="A259" s="115">
        <f t="shared" si="116"/>
        <v>330</v>
      </c>
      <c r="B259" s="113">
        <f t="shared" si="99"/>
        <v>252</v>
      </c>
      <c r="C259" s="119">
        <f t="shared" si="100"/>
        <v>6.7199999679823446</v>
      </c>
      <c r="F259" s="115">
        <f t="shared" si="117"/>
        <v>330</v>
      </c>
      <c r="G259" s="113">
        <f t="shared" si="118"/>
        <v>252</v>
      </c>
      <c r="H259" s="113">
        <f>INDEX(地温!$D$2:$D$366,MATCH(F259,地温!$C$2:$C$366,FALSE))</f>
        <v>12.724300000000001</v>
      </c>
      <c r="I259" s="113">
        <f t="shared" si="119"/>
        <v>5017.9105499999996</v>
      </c>
      <c r="J259" s="116">
        <f t="shared" si="101"/>
        <v>19.912343452380952</v>
      </c>
      <c r="K259" s="119">
        <f t="shared" si="102"/>
        <v>7.6039946499904726e-002</v>
      </c>
      <c r="L259" s="119">
        <f t="shared" si="103"/>
        <v>6.7199999679823446</v>
      </c>
      <c r="O259" s="115">
        <f t="shared" si="120"/>
        <v>330</v>
      </c>
      <c r="P259" s="113">
        <f t="shared" si="121"/>
        <v>252</v>
      </c>
      <c r="Q259" s="113">
        <f>INDEX(地温!$D$2:$D$366,MATCH(O259,地温!$C$2:$C$366,FALSE))</f>
        <v>12.724300000000001</v>
      </c>
      <c r="R259" s="113">
        <f t="shared" si="122"/>
        <v>5017.9105499999996</v>
      </c>
      <c r="S259" s="116">
        <f t="shared" si="104"/>
        <v>19.912343452380952</v>
      </c>
      <c r="T259" s="119" t="e">
        <f t="shared" si="105"/>
        <v>#N/A</v>
      </c>
      <c r="U259" s="119">
        <f t="shared" si="106"/>
        <v>0</v>
      </c>
      <c r="X259" s="115">
        <f t="shared" si="123"/>
        <v>330</v>
      </c>
      <c r="Y259" s="113">
        <f t="shared" si="124"/>
        <v>252</v>
      </c>
      <c r="Z259" s="113">
        <f>INDEX(地温!$D$2:$D$366,MATCH(X259,地温!$C$2:$C$366,FALSE))</f>
        <v>12.724300000000001</v>
      </c>
      <c r="AA259" s="113">
        <f t="shared" si="125"/>
        <v>5017.9105499999996</v>
      </c>
      <c r="AB259" s="116">
        <f t="shared" si="107"/>
        <v>19.912343452380952</v>
      </c>
      <c r="AC259" s="119" t="e">
        <f t="shared" si="108"/>
        <v>#N/A</v>
      </c>
      <c r="AD259" s="119">
        <f t="shared" si="109"/>
        <v>0</v>
      </c>
      <c r="AG259" s="115">
        <f t="shared" si="126"/>
        <v>330</v>
      </c>
      <c r="AH259" s="113">
        <f t="shared" si="127"/>
        <v>252</v>
      </c>
      <c r="AI259" s="113">
        <f>INDEX(地温!$D$2:$D$366,MATCH(AG259,地温!$C$2:$C$366,FALSE))</f>
        <v>12.724300000000001</v>
      </c>
      <c r="AJ259" s="113">
        <f t="shared" si="128"/>
        <v>5017.9105499999996</v>
      </c>
      <c r="AK259" s="116">
        <f t="shared" si="110"/>
        <v>19.912343452380952</v>
      </c>
      <c r="AL259" s="119" t="e">
        <f t="shared" si="111"/>
        <v>#N/A</v>
      </c>
      <c r="AM259" s="119">
        <f t="shared" si="112"/>
        <v>0</v>
      </c>
      <c r="AP259" s="115">
        <f t="shared" si="129"/>
        <v>330</v>
      </c>
      <c r="AQ259" s="113">
        <f t="shared" si="130"/>
        <v>252</v>
      </c>
      <c r="AR259" s="113">
        <f>INDEX(地温!$D$2:$D$366,MATCH(AP259,地温!$C$2:$C$366,FALSE))</f>
        <v>12.724300000000001</v>
      </c>
      <c r="AS259" s="113">
        <f t="shared" si="131"/>
        <v>5017.9105499999996</v>
      </c>
      <c r="AT259" s="116">
        <f t="shared" si="113"/>
        <v>19.912343452380952</v>
      </c>
      <c r="AU259" s="119" t="e">
        <f t="shared" si="114"/>
        <v>#N/A</v>
      </c>
      <c r="AV259" s="119">
        <f t="shared" si="115"/>
        <v>0</v>
      </c>
    </row>
    <row r="260" spans="1:48">
      <c r="A260" s="115">
        <f t="shared" si="116"/>
        <v>331</v>
      </c>
      <c r="B260" s="113">
        <f t="shared" si="99"/>
        <v>253</v>
      </c>
      <c r="C260" s="119">
        <f t="shared" si="100"/>
        <v>6.719999969728871</v>
      </c>
      <c r="F260" s="115">
        <f t="shared" si="117"/>
        <v>331</v>
      </c>
      <c r="G260" s="113">
        <f t="shared" si="118"/>
        <v>253</v>
      </c>
      <c r="H260" s="113">
        <f>INDEX(地温!$D$2:$D$366,MATCH(F260,地温!$C$2:$C$366,FALSE))</f>
        <v>12.6601</v>
      </c>
      <c r="I260" s="113">
        <f t="shared" si="119"/>
        <v>5030.5706499999997</v>
      </c>
      <c r="J260" s="116">
        <f t="shared" si="101"/>
        <v>19.883678458498022</v>
      </c>
      <c r="K260" s="119">
        <f t="shared" si="102"/>
        <v>7.5961105114017713e-002</v>
      </c>
      <c r="L260" s="119">
        <f t="shared" si="103"/>
        <v>6.719999969728871</v>
      </c>
      <c r="O260" s="115">
        <f t="shared" si="120"/>
        <v>331</v>
      </c>
      <c r="P260" s="113">
        <f t="shared" si="121"/>
        <v>253</v>
      </c>
      <c r="Q260" s="113">
        <f>INDEX(地温!$D$2:$D$366,MATCH(O260,地温!$C$2:$C$366,FALSE))</f>
        <v>12.6601</v>
      </c>
      <c r="R260" s="113">
        <f t="shared" si="122"/>
        <v>5030.5706499999997</v>
      </c>
      <c r="S260" s="116">
        <f t="shared" si="104"/>
        <v>19.883678458498022</v>
      </c>
      <c r="T260" s="119" t="e">
        <f t="shared" si="105"/>
        <v>#N/A</v>
      </c>
      <c r="U260" s="119">
        <f t="shared" si="106"/>
        <v>0</v>
      </c>
      <c r="X260" s="115">
        <f t="shared" si="123"/>
        <v>331</v>
      </c>
      <c r="Y260" s="113">
        <f t="shared" si="124"/>
        <v>253</v>
      </c>
      <c r="Z260" s="113">
        <f>INDEX(地温!$D$2:$D$366,MATCH(X260,地温!$C$2:$C$366,FALSE))</f>
        <v>12.6601</v>
      </c>
      <c r="AA260" s="113">
        <f t="shared" si="125"/>
        <v>5030.5706499999997</v>
      </c>
      <c r="AB260" s="116">
        <f t="shared" si="107"/>
        <v>19.883678458498022</v>
      </c>
      <c r="AC260" s="119" t="e">
        <f t="shared" si="108"/>
        <v>#N/A</v>
      </c>
      <c r="AD260" s="119">
        <f t="shared" si="109"/>
        <v>0</v>
      </c>
      <c r="AG260" s="115">
        <f t="shared" si="126"/>
        <v>331</v>
      </c>
      <c r="AH260" s="113">
        <f t="shared" si="127"/>
        <v>253</v>
      </c>
      <c r="AI260" s="113">
        <f>INDEX(地温!$D$2:$D$366,MATCH(AG260,地温!$C$2:$C$366,FALSE))</f>
        <v>12.6601</v>
      </c>
      <c r="AJ260" s="113">
        <f t="shared" si="128"/>
        <v>5030.5706499999997</v>
      </c>
      <c r="AK260" s="116">
        <f t="shared" si="110"/>
        <v>19.883678458498022</v>
      </c>
      <c r="AL260" s="119" t="e">
        <f t="shared" si="111"/>
        <v>#N/A</v>
      </c>
      <c r="AM260" s="119">
        <f t="shared" si="112"/>
        <v>0</v>
      </c>
      <c r="AP260" s="115">
        <f t="shared" si="129"/>
        <v>331</v>
      </c>
      <c r="AQ260" s="113">
        <f t="shared" si="130"/>
        <v>253</v>
      </c>
      <c r="AR260" s="113">
        <f>INDEX(地温!$D$2:$D$366,MATCH(AP260,地温!$C$2:$C$366,FALSE))</f>
        <v>12.6601</v>
      </c>
      <c r="AS260" s="113">
        <f t="shared" si="131"/>
        <v>5030.5706499999997</v>
      </c>
      <c r="AT260" s="116">
        <f t="shared" si="113"/>
        <v>19.883678458498022</v>
      </c>
      <c r="AU260" s="119" t="e">
        <f t="shared" si="114"/>
        <v>#N/A</v>
      </c>
      <c r="AV260" s="119">
        <f t="shared" si="115"/>
        <v>0</v>
      </c>
    </row>
    <row r="261" spans="1:48">
      <c r="A261" s="115">
        <f t="shared" si="116"/>
        <v>332</v>
      </c>
      <c r="B261" s="113">
        <f t="shared" si="99"/>
        <v>254</v>
      </c>
      <c r="C261" s="119">
        <f t="shared" si="100"/>
        <v>6.7199999714045688</v>
      </c>
      <c r="F261" s="115">
        <f t="shared" si="117"/>
        <v>332</v>
      </c>
      <c r="G261" s="113">
        <f t="shared" si="118"/>
        <v>254</v>
      </c>
      <c r="H261" s="113">
        <f>INDEX(地温!$D$2:$D$366,MATCH(F261,地温!$C$2:$C$366,FALSE))</f>
        <v>12.96505</v>
      </c>
      <c r="I261" s="113">
        <f t="shared" si="119"/>
        <v>5043.5356999999995</v>
      </c>
      <c r="J261" s="116">
        <f t="shared" si="101"/>
        <v>19.856439763779527</v>
      </c>
      <c r="K261" s="119">
        <f t="shared" si="102"/>
        <v>7.5886248147950766e-002</v>
      </c>
      <c r="L261" s="119">
        <f t="shared" si="103"/>
        <v>6.7199999714045688</v>
      </c>
      <c r="O261" s="115">
        <f t="shared" si="120"/>
        <v>332</v>
      </c>
      <c r="P261" s="113">
        <f t="shared" si="121"/>
        <v>254</v>
      </c>
      <c r="Q261" s="113">
        <f>INDEX(地温!$D$2:$D$366,MATCH(O261,地温!$C$2:$C$366,FALSE))</f>
        <v>12.96505</v>
      </c>
      <c r="R261" s="113">
        <f t="shared" si="122"/>
        <v>5043.5356999999995</v>
      </c>
      <c r="S261" s="116">
        <f t="shared" si="104"/>
        <v>19.856439763779527</v>
      </c>
      <c r="T261" s="119" t="e">
        <f t="shared" si="105"/>
        <v>#N/A</v>
      </c>
      <c r="U261" s="119">
        <f t="shared" si="106"/>
        <v>0</v>
      </c>
      <c r="X261" s="115">
        <f t="shared" si="123"/>
        <v>332</v>
      </c>
      <c r="Y261" s="113">
        <f t="shared" si="124"/>
        <v>254</v>
      </c>
      <c r="Z261" s="113">
        <f>INDEX(地温!$D$2:$D$366,MATCH(X261,地温!$C$2:$C$366,FALSE))</f>
        <v>12.96505</v>
      </c>
      <c r="AA261" s="113">
        <f t="shared" si="125"/>
        <v>5043.5356999999995</v>
      </c>
      <c r="AB261" s="116">
        <f t="shared" si="107"/>
        <v>19.856439763779527</v>
      </c>
      <c r="AC261" s="119" t="e">
        <f t="shared" si="108"/>
        <v>#N/A</v>
      </c>
      <c r="AD261" s="119">
        <f t="shared" si="109"/>
        <v>0</v>
      </c>
      <c r="AG261" s="115">
        <f t="shared" si="126"/>
        <v>332</v>
      </c>
      <c r="AH261" s="113">
        <f t="shared" si="127"/>
        <v>254</v>
      </c>
      <c r="AI261" s="113">
        <f>INDEX(地温!$D$2:$D$366,MATCH(AG261,地温!$C$2:$C$366,FALSE))</f>
        <v>12.96505</v>
      </c>
      <c r="AJ261" s="113">
        <f t="shared" si="128"/>
        <v>5043.5356999999995</v>
      </c>
      <c r="AK261" s="116">
        <f t="shared" si="110"/>
        <v>19.856439763779527</v>
      </c>
      <c r="AL261" s="119" t="e">
        <f t="shared" si="111"/>
        <v>#N/A</v>
      </c>
      <c r="AM261" s="119">
        <f t="shared" si="112"/>
        <v>0</v>
      </c>
      <c r="AP261" s="115">
        <f t="shared" si="129"/>
        <v>332</v>
      </c>
      <c r="AQ261" s="113">
        <f t="shared" si="130"/>
        <v>254</v>
      </c>
      <c r="AR261" s="113">
        <f>INDEX(地温!$D$2:$D$366,MATCH(AP261,地温!$C$2:$C$366,FALSE))</f>
        <v>12.96505</v>
      </c>
      <c r="AS261" s="113">
        <f t="shared" si="131"/>
        <v>5043.5356999999995</v>
      </c>
      <c r="AT261" s="116">
        <f t="shared" si="113"/>
        <v>19.856439763779527</v>
      </c>
      <c r="AU261" s="119" t="e">
        <f t="shared" si="114"/>
        <v>#N/A</v>
      </c>
      <c r="AV261" s="119">
        <f t="shared" si="115"/>
        <v>0</v>
      </c>
    </row>
    <row r="262" spans="1:48">
      <c r="A262" s="115">
        <f t="shared" si="116"/>
        <v>333</v>
      </c>
      <c r="B262" s="113">
        <f t="shared" si="99"/>
        <v>255</v>
      </c>
      <c r="C262" s="119">
        <f t="shared" si="100"/>
        <v>6.7199999729509967</v>
      </c>
      <c r="F262" s="115">
        <f t="shared" si="117"/>
        <v>333</v>
      </c>
      <c r="G262" s="113">
        <f t="shared" si="118"/>
        <v>255</v>
      </c>
      <c r="H262" s="113">
        <f>INDEX(地温!$D$2:$D$366,MATCH(F262,地温!$C$2:$C$366,FALSE))</f>
        <v>12.467499999999999</v>
      </c>
      <c r="I262" s="113">
        <f t="shared" si="119"/>
        <v>5056.0031999999992</v>
      </c>
      <c r="J262" s="116">
        <f t="shared" si="101"/>
        <v>19.827463529411762</v>
      </c>
      <c r="K262" s="119">
        <f t="shared" si="102"/>
        <v>7.5806681814010582e-002</v>
      </c>
      <c r="L262" s="119">
        <f t="shared" si="103"/>
        <v>6.7199999729509967</v>
      </c>
      <c r="O262" s="115">
        <f t="shared" si="120"/>
        <v>333</v>
      </c>
      <c r="P262" s="113">
        <f t="shared" si="121"/>
        <v>255</v>
      </c>
      <c r="Q262" s="113">
        <f>INDEX(地温!$D$2:$D$366,MATCH(O262,地温!$C$2:$C$366,FALSE))</f>
        <v>12.467499999999999</v>
      </c>
      <c r="R262" s="113">
        <f t="shared" si="122"/>
        <v>5056.0031999999992</v>
      </c>
      <c r="S262" s="116">
        <f t="shared" si="104"/>
        <v>19.827463529411762</v>
      </c>
      <c r="T262" s="119" t="e">
        <f t="shared" si="105"/>
        <v>#N/A</v>
      </c>
      <c r="U262" s="119">
        <f t="shared" si="106"/>
        <v>0</v>
      </c>
      <c r="X262" s="115">
        <f t="shared" si="123"/>
        <v>333</v>
      </c>
      <c r="Y262" s="113">
        <f t="shared" si="124"/>
        <v>255</v>
      </c>
      <c r="Z262" s="113">
        <f>INDEX(地温!$D$2:$D$366,MATCH(X262,地温!$C$2:$C$366,FALSE))</f>
        <v>12.467499999999999</v>
      </c>
      <c r="AA262" s="113">
        <f t="shared" si="125"/>
        <v>5056.0031999999992</v>
      </c>
      <c r="AB262" s="116">
        <f t="shared" si="107"/>
        <v>19.827463529411762</v>
      </c>
      <c r="AC262" s="119" t="e">
        <f t="shared" si="108"/>
        <v>#N/A</v>
      </c>
      <c r="AD262" s="119">
        <f t="shared" si="109"/>
        <v>0</v>
      </c>
      <c r="AG262" s="115">
        <f t="shared" si="126"/>
        <v>333</v>
      </c>
      <c r="AH262" s="113">
        <f t="shared" si="127"/>
        <v>255</v>
      </c>
      <c r="AI262" s="113">
        <f>INDEX(地温!$D$2:$D$366,MATCH(AG262,地温!$C$2:$C$366,FALSE))</f>
        <v>12.467499999999999</v>
      </c>
      <c r="AJ262" s="113">
        <f t="shared" si="128"/>
        <v>5056.0031999999992</v>
      </c>
      <c r="AK262" s="116">
        <f t="shared" si="110"/>
        <v>19.827463529411762</v>
      </c>
      <c r="AL262" s="119" t="e">
        <f t="shared" si="111"/>
        <v>#N/A</v>
      </c>
      <c r="AM262" s="119">
        <f t="shared" si="112"/>
        <v>0</v>
      </c>
      <c r="AP262" s="115">
        <f t="shared" si="129"/>
        <v>333</v>
      </c>
      <c r="AQ262" s="113">
        <f t="shared" si="130"/>
        <v>255</v>
      </c>
      <c r="AR262" s="113">
        <f>INDEX(地温!$D$2:$D$366,MATCH(AP262,地温!$C$2:$C$366,FALSE))</f>
        <v>12.467499999999999</v>
      </c>
      <c r="AS262" s="113">
        <f t="shared" si="131"/>
        <v>5056.0031999999992</v>
      </c>
      <c r="AT262" s="116">
        <f t="shared" si="113"/>
        <v>19.827463529411762</v>
      </c>
      <c r="AU262" s="119" t="e">
        <f t="shared" si="114"/>
        <v>#N/A</v>
      </c>
      <c r="AV262" s="119">
        <f t="shared" si="115"/>
        <v>0</v>
      </c>
    </row>
    <row r="263" spans="1:48">
      <c r="A263" s="115">
        <f t="shared" si="116"/>
        <v>334</v>
      </c>
      <c r="B263" s="113">
        <f t="shared" si="99"/>
        <v>256</v>
      </c>
      <c r="C263" s="119">
        <f t="shared" si="100"/>
        <v>6.7199999743759165</v>
      </c>
      <c r="F263" s="115">
        <f t="shared" si="117"/>
        <v>334</v>
      </c>
      <c r="G263" s="113">
        <f t="shared" si="118"/>
        <v>256</v>
      </c>
      <c r="H263" s="113">
        <f>INDEX(地温!$D$2:$D$366,MATCH(F263,地温!$C$2:$C$366,FALSE))</f>
        <v>11.921800000000001</v>
      </c>
      <c r="I263" s="113">
        <f t="shared" si="119"/>
        <v>5067.9249999999993</v>
      </c>
      <c r="J263" s="116">
        <f t="shared" si="101"/>
        <v>19.796582031249997</v>
      </c>
      <c r="K263" s="119">
        <f t="shared" si="102"/>
        <v>7.5721958307899878e-002</v>
      </c>
      <c r="L263" s="119">
        <f t="shared" si="103"/>
        <v>6.7199999743759165</v>
      </c>
      <c r="O263" s="115">
        <f t="shared" si="120"/>
        <v>334</v>
      </c>
      <c r="P263" s="113">
        <f t="shared" si="121"/>
        <v>256</v>
      </c>
      <c r="Q263" s="113">
        <f>INDEX(地温!$D$2:$D$366,MATCH(O263,地温!$C$2:$C$366,FALSE))</f>
        <v>11.921800000000001</v>
      </c>
      <c r="R263" s="113">
        <f t="shared" si="122"/>
        <v>5067.9249999999993</v>
      </c>
      <c r="S263" s="116">
        <f t="shared" si="104"/>
        <v>19.796582031249997</v>
      </c>
      <c r="T263" s="119" t="e">
        <f t="shared" si="105"/>
        <v>#N/A</v>
      </c>
      <c r="U263" s="119">
        <f t="shared" si="106"/>
        <v>0</v>
      </c>
      <c r="X263" s="115">
        <f t="shared" si="123"/>
        <v>334</v>
      </c>
      <c r="Y263" s="113">
        <f t="shared" si="124"/>
        <v>256</v>
      </c>
      <c r="Z263" s="113">
        <f>INDEX(地温!$D$2:$D$366,MATCH(X263,地温!$C$2:$C$366,FALSE))</f>
        <v>11.921800000000001</v>
      </c>
      <c r="AA263" s="113">
        <f t="shared" si="125"/>
        <v>5067.9249999999993</v>
      </c>
      <c r="AB263" s="116">
        <f t="shared" si="107"/>
        <v>19.796582031249997</v>
      </c>
      <c r="AC263" s="119" t="e">
        <f t="shared" si="108"/>
        <v>#N/A</v>
      </c>
      <c r="AD263" s="119">
        <f t="shared" si="109"/>
        <v>0</v>
      </c>
      <c r="AG263" s="115">
        <f t="shared" si="126"/>
        <v>334</v>
      </c>
      <c r="AH263" s="113">
        <f t="shared" si="127"/>
        <v>256</v>
      </c>
      <c r="AI263" s="113">
        <f>INDEX(地温!$D$2:$D$366,MATCH(AG263,地温!$C$2:$C$366,FALSE))</f>
        <v>11.921800000000001</v>
      </c>
      <c r="AJ263" s="113">
        <f t="shared" si="128"/>
        <v>5067.9249999999993</v>
      </c>
      <c r="AK263" s="116">
        <f t="shared" si="110"/>
        <v>19.796582031249997</v>
      </c>
      <c r="AL263" s="119" t="e">
        <f t="shared" si="111"/>
        <v>#N/A</v>
      </c>
      <c r="AM263" s="119">
        <f t="shared" si="112"/>
        <v>0</v>
      </c>
      <c r="AP263" s="115">
        <f t="shared" si="129"/>
        <v>334</v>
      </c>
      <c r="AQ263" s="113">
        <f t="shared" si="130"/>
        <v>256</v>
      </c>
      <c r="AR263" s="113">
        <f>INDEX(地温!$D$2:$D$366,MATCH(AP263,地温!$C$2:$C$366,FALSE))</f>
        <v>11.921800000000001</v>
      </c>
      <c r="AS263" s="113">
        <f t="shared" si="131"/>
        <v>5067.9249999999993</v>
      </c>
      <c r="AT263" s="116">
        <f t="shared" si="113"/>
        <v>19.796582031249997</v>
      </c>
      <c r="AU263" s="119" t="e">
        <f t="shared" si="114"/>
        <v>#N/A</v>
      </c>
      <c r="AV263" s="119">
        <f t="shared" si="115"/>
        <v>0</v>
      </c>
    </row>
    <row r="264" spans="1:48">
      <c r="A264" s="115">
        <f t="shared" si="116"/>
        <v>335</v>
      </c>
      <c r="B264" s="113">
        <f t="shared" ref="B264:B327" si="132">G264</f>
        <v>257</v>
      </c>
      <c r="C264" s="119">
        <f t="shared" ref="C264:C327" si="133">L264+U264+AD264+AM264+AV264</f>
        <v>6.71999997566747</v>
      </c>
      <c r="F264" s="115">
        <f t="shared" si="117"/>
        <v>335</v>
      </c>
      <c r="G264" s="113">
        <f t="shared" si="118"/>
        <v>257</v>
      </c>
      <c r="H264" s="113">
        <f>INDEX(地温!$D$2:$D$366,MATCH(F264,地温!$C$2:$C$366,FALSE))</f>
        <v>11.039050000000001</v>
      </c>
      <c r="I264" s="113">
        <f t="shared" si="119"/>
        <v>5078.9640499999996</v>
      </c>
      <c r="J264" s="116">
        <f t="shared" ref="J264:J327" si="134">I264/G264</f>
        <v>19.762506031128403</v>
      </c>
      <c r="K264" s="119">
        <f t="shared" ref="K264:K327" si="135">$H$4*EXP(-$I$4/(8.31*(J264+273)))</f>
        <v>7.5628559852091201e-002</v>
      </c>
      <c r="L264" s="119">
        <f t="shared" ref="L264:L327" si="136">IF($G$1=0,0,$J$1*$G$4*0.01*(1-EXP(-K264*G264)))</f>
        <v>6.71999997566747</v>
      </c>
      <c r="O264" s="115">
        <f t="shared" si="120"/>
        <v>335</v>
      </c>
      <c r="P264" s="113">
        <f t="shared" si="121"/>
        <v>257</v>
      </c>
      <c r="Q264" s="113">
        <f>INDEX(地温!$D$2:$D$366,MATCH(O264,地温!$C$2:$C$366,FALSE))</f>
        <v>11.039050000000001</v>
      </c>
      <c r="R264" s="113">
        <f t="shared" si="122"/>
        <v>5078.9640499999996</v>
      </c>
      <c r="S264" s="116">
        <f t="shared" ref="S264:S327" si="137">R264/P264</f>
        <v>19.762506031128403</v>
      </c>
      <c r="T264" s="119" t="e">
        <f t="shared" ref="T264:T327" si="138">$Q$4*EXP(-$R$4/(8.31*(S264+273)))</f>
        <v>#N/A</v>
      </c>
      <c r="U264" s="119">
        <f t="shared" ref="U264:U327" si="139">IF($P$1=0,0,$S$1*$P$4*0.01*(1-EXP(-T264*P264)))</f>
        <v>0</v>
      </c>
      <c r="X264" s="115">
        <f t="shared" si="123"/>
        <v>335</v>
      </c>
      <c r="Y264" s="113">
        <f t="shared" si="124"/>
        <v>257</v>
      </c>
      <c r="Z264" s="113">
        <f>INDEX(地温!$D$2:$D$366,MATCH(X264,地温!$C$2:$C$366,FALSE))</f>
        <v>11.039050000000001</v>
      </c>
      <c r="AA264" s="113">
        <f t="shared" si="125"/>
        <v>5078.9640499999996</v>
      </c>
      <c r="AB264" s="116">
        <f t="shared" ref="AB264:AB327" si="140">AA264/Y264</f>
        <v>19.762506031128403</v>
      </c>
      <c r="AC264" s="119" t="e">
        <f t="shared" ref="AC264:AC327" si="141">$Z$4*EXP(-$AA$4/(8.31*(AB264+273)))</f>
        <v>#N/A</v>
      </c>
      <c r="AD264" s="119">
        <f t="shared" ref="AD264:AD327" si="142">IF($Y$1=0,0,$AB$1*$Y$4*0.01*(1-EXP(-AC264*Y264)))</f>
        <v>0</v>
      </c>
      <c r="AG264" s="115">
        <f t="shared" si="126"/>
        <v>335</v>
      </c>
      <c r="AH264" s="113">
        <f t="shared" si="127"/>
        <v>257</v>
      </c>
      <c r="AI264" s="113">
        <f>INDEX(地温!$D$2:$D$366,MATCH(AG264,地温!$C$2:$C$366,FALSE))</f>
        <v>11.039050000000001</v>
      </c>
      <c r="AJ264" s="113">
        <f t="shared" si="128"/>
        <v>5078.9640499999996</v>
      </c>
      <c r="AK264" s="116">
        <f t="shared" ref="AK264:AK327" si="143">AJ264/AH264</f>
        <v>19.762506031128403</v>
      </c>
      <c r="AL264" s="119" t="e">
        <f t="shared" ref="AL264:AL327" si="144">$AI$4*EXP(-$AJ$4/(8.31*(AK264+273)))</f>
        <v>#N/A</v>
      </c>
      <c r="AM264" s="119">
        <f t="shared" ref="AM264:AM327" si="145">IF($AH$1=0,0,$AK$1*$AH$4*0.01*(1-EXP(-AL264*AH264)))</f>
        <v>0</v>
      </c>
      <c r="AP264" s="115">
        <f t="shared" si="129"/>
        <v>335</v>
      </c>
      <c r="AQ264" s="113">
        <f t="shared" si="130"/>
        <v>257</v>
      </c>
      <c r="AR264" s="113">
        <f>INDEX(地温!$D$2:$D$366,MATCH(AP264,地温!$C$2:$C$366,FALSE))</f>
        <v>11.039050000000001</v>
      </c>
      <c r="AS264" s="113">
        <f t="shared" si="131"/>
        <v>5078.9640499999996</v>
      </c>
      <c r="AT264" s="116">
        <f t="shared" ref="AT264:AT327" si="146">AS264/AQ264</f>
        <v>19.762506031128403</v>
      </c>
      <c r="AU264" s="119" t="e">
        <f t="shared" ref="AU264:AU327" si="147">$AR$4*EXP(-$AS$4/(8.31*(AT264+273)))</f>
        <v>#N/A</v>
      </c>
      <c r="AV264" s="119">
        <f t="shared" ref="AV264:AV327" si="148">IF($AQ$1=0,0,$AT$1*$AQ$4*0.01*(1-EXP(-AU264*AQ264)))</f>
        <v>0</v>
      </c>
    </row>
    <row r="265" spans="1:48">
      <c r="A265" s="115">
        <f t="shared" ref="A265:A328" si="149">A264+1</f>
        <v>336</v>
      </c>
      <c r="B265" s="113">
        <f t="shared" si="132"/>
        <v>258</v>
      </c>
      <c r="C265" s="119">
        <f t="shared" si="133"/>
        <v>6.7199999768690892</v>
      </c>
      <c r="F265" s="115">
        <f t="shared" ref="F265:F328" si="150">F264+1</f>
        <v>336</v>
      </c>
      <c r="G265" s="113">
        <f t="shared" ref="G265:G328" si="151">F265-F$8+1</f>
        <v>258</v>
      </c>
      <c r="H265" s="113">
        <f>INDEX(地温!$D$2:$D$366,MATCH(F265,地温!$C$2:$C$366,FALSE))</f>
        <v>10.637799999999999</v>
      </c>
      <c r="I265" s="113">
        <f t="shared" ref="I265:I328" si="152">I264+H265</f>
        <v>5089.60185</v>
      </c>
      <c r="J265" s="116">
        <f t="shared" si="134"/>
        <v>19.727138953488371</v>
      </c>
      <c r="K265" s="119">
        <f t="shared" si="135"/>
        <v>7.5531721575764377e-002</v>
      </c>
      <c r="L265" s="119">
        <f t="shared" si="136"/>
        <v>6.7199999768690892</v>
      </c>
      <c r="O265" s="115">
        <f t="shared" ref="O265:O328" si="153">O264+1</f>
        <v>336</v>
      </c>
      <c r="P265" s="113">
        <f t="shared" ref="P265:P328" si="154">O265-O$8+1</f>
        <v>258</v>
      </c>
      <c r="Q265" s="113">
        <f>INDEX(地温!$D$2:$D$366,MATCH(O265,地温!$C$2:$C$366,FALSE))</f>
        <v>10.637799999999999</v>
      </c>
      <c r="R265" s="113">
        <f t="shared" ref="R265:R328" si="155">R264+Q265</f>
        <v>5089.60185</v>
      </c>
      <c r="S265" s="116">
        <f t="shared" si="137"/>
        <v>19.727138953488371</v>
      </c>
      <c r="T265" s="119" t="e">
        <f t="shared" si="138"/>
        <v>#N/A</v>
      </c>
      <c r="U265" s="119">
        <f t="shared" si="139"/>
        <v>0</v>
      </c>
      <c r="X265" s="115">
        <f t="shared" ref="X265:X328" si="156">X264+1</f>
        <v>336</v>
      </c>
      <c r="Y265" s="113">
        <f t="shared" ref="Y265:Y328" si="157">X265-X$8+1</f>
        <v>258</v>
      </c>
      <c r="Z265" s="113">
        <f>INDEX(地温!$D$2:$D$366,MATCH(X265,地温!$C$2:$C$366,FALSE))</f>
        <v>10.637799999999999</v>
      </c>
      <c r="AA265" s="113">
        <f t="shared" ref="AA265:AA328" si="158">AA264+Z265</f>
        <v>5089.60185</v>
      </c>
      <c r="AB265" s="116">
        <f t="shared" si="140"/>
        <v>19.727138953488371</v>
      </c>
      <c r="AC265" s="119" t="e">
        <f t="shared" si="141"/>
        <v>#N/A</v>
      </c>
      <c r="AD265" s="119">
        <f t="shared" si="142"/>
        <v>0</v>
      </c>
      <c r="AG265" s="115">
        <f t="shared" ref="AG265:AG328" si="159">AG264+1</f>
        <v>336</v>
      </c>
      <c r="AH265" s="113">
        <f t="shared" ref="AH265:AH328" si="160">AG265-AG$8+1</f>
        <v>258</v>
      </c>
      <c r="AI265" s="113">
        <f>INDEX(地温!$D$2:$D$366,MATCH(AG265,地温!$C$2:$C$366,FALSE))</f>
        <v>10.637799999999999</v>
      </c>
      <c r="AJ265" s="113">
        <f t="shared" ref="AJ265:AJ328" si="161">AJ264+AI265</f>
        <v>5089.60185</v>
      </c>
      <c r="AK265" s="116">
        <f t="shared" si="143"/>
        <v>19.727138953488371</v>
      </c>
      <c r="AL265" s="119" t="e">
        <f t="shared" si="144"/>
        <v>#N/A</v>
      </c>
      <c r="AM265" s="119">
        <f t="shared" si="145"/>
        <v>0</v>
      </c>
      <c r="AP265" s="115">
        <f t="shared" ref="AP265:AP328" si="162">AP264+1</f>
        <v>336</v>
      </c>
      <c r="AQ265" s="113">
        <f t="shared" ref="AQ265:AQ328" si="163">AP265-AP$8+1</f>
        <v>258</v>
      </c>
      <c r="AR265" s="113">
        <f>INDEX(地温!$D$2:$D$366,MATCH(AP265,地温!$C$2:$C$366,FALSE))</f>
        <v>10.637799999999999</v>
      </c>
      <c r="AS265" s="113">
        <f t="shared" ref="AS265:AS328" si="164">AS264+AR265</f>
        <v>5089.60185</v>
      </c>
      <c r="AT265" s="116">
        <f t="shared" si="146"/>
        <v>19.727138953488371</v>
      </c>
      <c r="AU265" s="119" t="e">
        <f t="shared" si="147"/>
        <v>#N/A</v>
      </c>
      <c r="AV265" s="119">
        <f t="shared" si="148"/>
        <v>0</v>
      </c>
    </row>
    <row r="266" spans="1:48">
      <c r="A266" s="115">
        <f t="shared" si="149"/>
        <v>337</v>
      </c>
      <c r="B266" s="113">
        <f t="shared" si="132"/>
        <v>259</v>
      </c>
      <c r="C266" s="119">
        <f t="shared" si="133"/>
        <v>6.719999977998425</v>
      </c>
      <c r="F266" s="115">
        <f t="shared" si="150"/>
        <v>337</v>
      </c>
      <c r="G266" s="113">
        <f t="shared" si="151"/>
        <v>259</v>
      </c>
      <c r="H266" s="113">
        <f>INDEX(地温!$D$2:$D$366,MATCH(F266,地温!$C$2:$C$366,FALSE))</f>
        <v>10.413100000000002</v>
      </c>
      <c r="I266" s="113">
        <f t="shared" si="152"/>
        <v>5100.0149499999998</v>
      </c>
      <c r="J266" s="116">
        <f t="shared" si="134"/>
        <v>19.691177413127413</v>
      </c>
      <c r="K266" s="119">
        <f t="shared" si="135"/>
        <v>7.5433358795968061e-002</v>
      </c>
      <c r="L266" s="119">
        <f t="shared" si="136"/>
        <v>6.719999977998425</v>
      </c>
      <c r="O266" s="115">
        <f t="shared" si="153"/>
        <v>337</v>
      </c>
      <c r="P266" s="113">
        <f t="shared" si="154"/>
        <v>259</v>
      </c>
      <c r="Q266" s="113">
        <f>INDEX(地温!$D$2:$D$366,MATCH(O266,地温!$C$2:$C$366,FALSE))</f>
        <v>10.413100000000002</v>
      </c>
      <c r="R266" s="113">
        <f t="shared" si="155"/>
        <v>5100.0149499999998</v>
      </c>
      <c r="S266" s="116">
        <f t="shared" si="137"/>
        <v>19.691177413127413</v>
      </c>
      <c r="T266" s="119" t="e">
        <f t="shared" si="138"/>
        <v>#N/A</v>
      </c>
      <c r="U266" s="119">
        <f t="shared" si="139"/>
        <v>0</v>
      </c>
      <c r="X266" s="115">
        <f t="shared" si="156"/>
        <v>337</v>
      </c>
      <c r="Y266" s="113">
        <f t="shared" si="157"/>
        <v>259</v>
      </c>
      <c r="Z266" s="113">
        <f>INDEX(地温!$D$2:$D$366,MATCH(X266,地温!$C$2:$C$366,FALSE))</f>
        <v>10.413100000000002</v>
      </c>
      <c r="AA266" s="113">
        <f t="shared" si="158"/>
        <v>5100.0149499999998</v>
      </c>
      <c r="AB266" s="116">
        <f t="shared" si="140"/>
        <v>19.691177413127413</v>
      </c>
      <c r="AC266" s="119" t="e">
        <f t="shared" si="141"/>
        <v>#N/A</v>
      </c>
      <c r="AD266" s="119">
        <f t="shared" si="142"/>
        <v>0</v>
      </c>
      <c r="AG266" s="115">
        <f t="shared" si="159"/>
        <v>337</v>
      </c>
      <c r="AH266" s="113">
        <f t="shared" si="160"/>
        <v>259</v>
      </c>
      <c r="AI266" s="113">
        <f>INDEX(地温!$D$2:$D$366,MATCH(AG266,地温!$C$2:$C$366,FALSE))</f>
        <v>10.413100000000002</v>
      </c>
      <c r="AJ266" s="113">
        <f t="shared" si="161"/>
        <v>5100.0149499999998</v>
      </c>
      <c r="AK266" s="116">
        <f t="shared" si="143"/>
        <v>19.691177413127413</v>
      </c>
      <c r="AL266" s="119" t="e">
        <f t="shared" si="144"/>
        <v>#N/A</v>
      </c>
      <c r="AM266" s="119">
        <f t="shared" si="145"/>
        <v>0</v>
      </c>
      <c r="AP266" s="115">
        <f t="shared" si="162"/>
        <v>337</v>
      </c>
      <c r="AQ266" s="113">
        <f t="shared" si="163"/>
        <v>259</v>
      </c>
      <c r="AR266" s="113">
        <f>INDEX(地温!$D$2:$D$366,MATCH(AP266,地温!$C$2:$C$366,FALSE))</f>
        <v>10.413100000000002</v>
      </c>
      <c r="AS266" s="113">
        <f t="shared" si="164"/>
        <v>5100.0149499999998</v>
      </c>
      <c r="AT266" s="116">
        <f t="shared" si="146"/>
        <v>19.691177413127413</v>
      </c>
      <c r="AU266" s="119" t="e">
        <f t="shared" si="147"/>
        <v>#N/A</v>
      </c>
      <c r="AV266" s="119">
        <f t="shared" si="148"/>
        <v>0</v>
      </c>
    </row>
    <row r="267" spans="1:48">
      <c r="A267" s="115">
        <f t="shared" si="149"/>
        <v>338</v>
      </c>
      <c r="B267" s="113">
        <f t="shared" si="132"/>
        <v>260</v>
      </c>
      <c r="C267" s="119">
        <f t="shared" si="133"/>
        <v>6.7199999790484002</v>
      </c>
      <c r="F267" s="115">
        <f t="shared" si="150"/>
        <v>338</v>
      </c>
      <c r="G267" s="113">
        <f t="shared" si="151"/>
        <v>260</v>
      </c>
      <c r="H267" s="113">
        <f>INDEX(地温!$D$2:$D$366,MATCH(F267,地温!$C$2:$C$366,FALSE))</f>
        <v>9.979750000000001</v>
      </c>
      <c r="I267" s="113">
        <f t="shared" si="152"/>
        <v>5109.9947000000002</v>
      </c>
      <c r="J267" s="116">
        <f t="shared" si="134"/>
        <v>19.653825769230771</v>
      </c>
      <c r="K267" s="119">
        <f t="shared" si="135"/>
        <v>7.533130384854074e-002</v>
      </c>
      <c r="L267" s="119">
        <f t="shared" si="136"/>
        <v>6.7199999790484002</v>
      </c>
      <c r="O267" s="115">
        <f t="shared" si="153"/>
        <v>338</v>
      </c>
      <c r="P267" s="113">
        <f t="shared" si="154"/>
        <v>260</v>
      </c>
      <c r="Q267" s="113">
        <f>INDEX(地温!$D$2:$D$366,MATCH(O267,地温!$C$2:$C$366,FALSE))</f>
        <v>9.979750000000001</v>
      </c>
      <c r="R267" s="113">
        <f t="shared" si="155"/>
        <v>5109.9947000000002</v>
      </c>
      <c r="S267" s="116">
        <f t="shared" si="137"/>
        <v>19.653825769230771</v>
      </c>
      <c r="T267" s="119" t="e">
        <f t="shared" si="138"/>
        <v>#N/A</v>
      </c>
      <c r="U267" s="119">
        <f t="shared" si="139"/>
        <v>0</v>
      </c>
      <c r="X267" s="115">
        <f t="shared" si="156"/>
        <v>338</v>
      </c>
      <c r="Y267" s="113">
        <f t="shared" si="157"/>
        <v>260</v>
      </c>
      <c r="Z267" s="113">
        <f>INDEX(地温!$D$2:$D$366,MATCH(X267,地温!$C$2:$C$366,FALSE))</f>
        <v>9.979750000000001</v>
      </c>
      <c r="AA267" s="113">
        <f t="shared" si="158"/>
        <v>5109.9947000000002</v>
      </c>
      <c r="AB267" s="116">
        <f t="shared" si="140"/>
        <v>19.653825769230771</v>
      </c>
      <c r="AC267" s="119" t="e">
        <f t="shared" si="141"/>
        <v>#N/A</v>
      </c>
      <c r="AD267" s="119">
        <f t="shared" si="142"/>
        <v>0</v>
      </c>
      <c r="AG267" s="115">
        <f t="shared" si="159"/>
        <v>338</v>
      </c>
      <c r="AH267" s="113">
        <f t="shared" si="160"/>
        <v>260</v>
      </c>
      <c r="AI267" s="113">
        <f>INDEX(地温!$D$2:$D$366,MATCH(AG267,地温!$C$2:$C$366,FALSE))</f>
        <v>9.979750000000001</v>
      </c>
      <c r="AJ267" s="113">
        <f t="shared" si="161"/>
        <v>5109.9947000000002</v>
      </c>
      <c r="AK267" s="116">
        <f t="shared" si="143"/>
        <v>19.653825769230771</v>
      </c>
      <c r="AL267" s="119" t="e">
        <f t="shared" si="144"/>
        <v>#N/A</v>
      </c>
      <c r="AM267" s="119">
        <f t="shared" si="145"/>
        <v>0</v>
      </c>
      <c r="AP267" s="115">
        <f t="shared" si="162"/>
        <v>338</v>
      </c>
      <c r="AQ267" s="113">
        <f t="shared" si="163"/>
        <v>260</v>
      </c>
      <c r="AR267" s="113">
        <f>INDEX(地温!$D$2:$D$366,MATCH(AP267,地温!$C$2:$C$366,FALSE))</f>
        <v>9.979750000000001</v>
      </c>
      <c r="AS267" s="113">
        <f t="shared" si="164"/>
        <v>5109.9947000000002</v>
      </c>
      <c r="AT267" s="116">
        <f t="shared" si="146"/>
        <v>19.653825769230771</v>
      </c>
      <c r="AU267" s="119" t="e">
        <f t="shared" si="147"/>
        <v>#N/A</v>
      </c>
      <c r="AV267" s="119">
        <f t="shared" si="148"/>
        <v>0</v>
      </c>
    </row>
    <row r="268" spans="1:48">
      <c r="A268" s="115">
        <f t="shared" si="149"/>
        <v>339</v>
      </c>
      <c r="B268" s="113">
        <f t="shared" si="132"/>
        <v>261</v>
      </c>
      <c r="C268" s="119">
        <f t="shared" si="133"/>
        <v>6.7199999800697992</v>
      </c>
      <c r="F268" s="115">
        <f t="shared" si="150"/>
        <v>339</v>
      </c>
      <c r="G268" s="113">
        <f t="shared" si="151"/>
        <v>261</v>
      </c>
      <c r="H268" s="113">
        <f>INDEX(地温!$D$2:$D$366,MATCH(F268,地温!$C$2:$C$366,FALSE))</f>
        <v>10.36495</v>
      </c>
      <c r="I268" s="113">
        <f t="shared" si="152"/>
        <v>5120.3596500000003</v>
      </c>
      <c r="J268" s="116">
        <f t="shared" si="134"/>
        <v>19.618236206896555</v>
      </c>
      <c r="K268" s="119">
        <f t="shared" si="135"/>
        <v>7.5234167657888137e-002</v>
      </c>
      <c r="L268" s="119">
        <f t="shared" si="136"/>
        <v>6.7199999800697992</v>
      </c>
      <c r="O268" s="115">
        <f t="shared" si="153"/>
        <v>339</v>
      </c>
      <c r="P268" s="113">
        <f t="shared" si="154"/>
        <v>261</v>
      </c>
      <c r="Q268" s="113">
        <f>INDEX(地温!$D$2:$D$366,MATCH(O268,地温!$C$2:$C$366,FALSE))</f>
        <v>10.36495</v>
      </c>
      <c r="R268" s="113">
        <f t="shared" si="155"/>
        <v>5120.3596500000003</v>
      </c>
      <c r="S268" s="116">
        <f t="shared" si="137"/>
        <v>19.618236206896555</v>
      </c>
      <c r="T268" s="119" t="e">
        <f t="shared" si="138"/>
        <v>#N/A</v>
      </c>
      <c r="U268" s="119">
        <f t="shared" si="139"/>
        <v>0</v>
      </c>
      <c r="X268" s="115">
        <f t="shared" si="156"/>
        <v>339</v>
      </c>
      <c r="Y268" s="113">
        <f t="shared" si="157"/>
        <v>261</v>
      </c>
      <c r="Z268" s="113">
        <f>INDEX(地温!$D$2:$D$366,MATCH(X268,地温!$C$2:$C$366,FALSE))</f>
        <v>10.36495</v>
      </c>
      <c r="AA268" s="113">
        <f t="shared" si="158"/>
        <v>5120.3596500000003</v>
      </c>
      <c r="AB268" s="116">
        <f t="shared" si="140"/>
        <v>19.618236206896555</v>
      </c>
      <c r="AC268" s="119" t="e">
        <f t="shared" si="141"/>
        <v>#N/A</v>
      </c>
      <c r="AD268" s="119">
        <f t="shared" si="142"/>
        <v>0</v>
      </c>
      <c r="AG268" s="115">
        <f t="shared" si="159"/>
        <v>339</v>
      </c>
      <c r="AH268" s="113">
        <f t="shared" si="160"/>
        <v>261</v>
      </c>
      <c r="AI268" s="113">
        <f>INDEX(地温!$D$2:$D$366,MATCH(AG268,地温!$C$2:$C$366,FALSE))</f>
        <v>10.36495</v>
      </c>
      <c r="AJ268" s="113">
        <f t="shared" si="161"/>
        <v>5120.3596500000003</v>
      </c>
      <c r="AK268" s="116">
        <f t="shared" si="143"/>
        <v>19.618236206896555</v>
      </c>
      <c r="AL268" s="119" t="e">
        <f t="shared" si="144"/>
        <v>#N/A</v>
      </c>
      <c r="AM268" s="119">
        <f t="shared" si="145"/>
        <v>0</v>
      </c>
      <c r="AP268" s="115">
        <f t="shared" si="162"/>
        <v>339</v>
      </c>
      <c r="AQ268" s="113">
        <f t="shared" si="163"/>
        <v>261</v>
      </c>
      <c r="AR268" s="113">
        <f>INDEX(地温!$D$2:$D$366,MATCH(AP268,地温!$C$2:$C$366,FALSE))</f>
        <v>10.36495</v>
      </c>
      <c r="AS268" s="113">
        <f t="shared" si="164"/>
        <v>5120.3596500000003</v>
      </c>
      <c r="AT268" s="116">
        <f t="shared" si="146"/>
        <v>19.618236206896555</v>
      </c>
      <c r="AU268" s="119" t="e">
        <f t="shared" si="147"/>
        <v>#N/A</v>
      </c>
      <c r="AV268" s="119">
        <f t="shared" si="148"/>
        <v>0</v>
      </c>
    </row>
    <row r="269" spans="1:48">
      <c r="A269" s="115">
        <f t="shared" si="149"/>
        <v>340</v>
      </c>
      <c r="B269" s="113">
        <f t="shared" si="132"/>
        <v>262</v>
      </c>
      <c r="C269" s="119">
        <f t="shared" si="133"/>
        <v>6.7199999810758699</v>
      </c>
      <c r="F269" s="115">
        <f t="shared" si="150"/>
        <v>340</v>
      </c>
      <c r="G269" s="113">
        <f t="shared" si="151"/>
        <v>262</v>
      </c>
      <c r="H269" s="113">
        <f>INDEX(地温!$D$2:$D$366,MATCH(F269,地温!$C$2:$C$366,FALSE))</f>
        <v>11.023</v>
      </c>
      <c r="I269" s="113">
        <f t="shared" si="152"/>
        <v>5131.3826500000005</v>
      </c>
      <c r="J269" s="116">
        <f t="shared" si="134"/>
        <v>19.585429961832062</v>
      </c>
      <c r="K269" s="119">
        <f t="shared" si="135"/>
        <v>7.5144718153411866e-002</v>
      </c>
      <c r="L269" s="119">
        <f t="shared" si="136"/>
        <v>6.7199999810758699</v>
      </c>
      <c r="O269" s="115">
        <f t="shared" si="153"/>
        <v>340</v>
      </c>
      <c r="P269" s="113">
        <f t="shared" si="154"/>
        <v>262</v>
      </c>
      <c r="Q269" s="113">
        <f>INDEX(地温!$D$2:$D$366,MATCH(O269,地温!$C$2:$C$366,FALSE))</f>
        <v>11.023</v>
      </c>
      <c r="R269" s="113">
        <f t="shared" si="155"/>
        <v>5131.3826500000005</v>
      </c>
      <c r="S269" s="116">
        <f t="shared" si="137"/>
        <v>19.585429961832062</v>
      </c>
      <c r="T269" s="119" t="e">
        <f t="shared" si="138"/>
        <v>#N/A</v>
      </c>
      <c r="U269" s="119">
        <f t="shared" si="139"/>
        <v>0</v>
      </c>
      <c r="X269" s="115">
        <f t="shared" si="156"/>
        <v>340</v>
      </c>
      <c r="Y269" s="113">
        <f t="shared" si="157"/>
        <v>262</v>
      </c>
      <c r="Z269" s="113">
        <f>INDEX(地温!$D$2:$D$366,MATCH(X269,地温!$C$2:$C$366,FALSE))</f>
        <v>11.023</v>
      </c>
      <c r="AA269" s="113">
        <f t="shared" si="158"/>
        <v>5131.3826500000005</v>
      </c>
      <c r="AB269" s="116">
        <f t="shared" si="140"/>
        <v>19.585429961832062</v>
      </c>
      <c r="AC269" s="119" t="e">
        <f t="shared" si="141"/>
        <v>#N/A</v>
      </c>
      <c r="AD269" s="119">
        <f t="shared" si="142"/>
        <v>0</v>
      </c>
      <c r="AG269" s="115">
        <f t="shared" si="159"/>
        <v>340</v>
      </c>
      <c r="AH269" s="113">
        <f t="shared" si="160"/>
        <v>262</v>
      </c>
      <c r="AI269" s="113">
        <f>INDEX(地温!$D$2:$D$366,MATCH(AG269,地温!$C$2:$C$366,FALSE))</f>
        <v>11.023</v>
      </c>
      <c r="AJ269" s="113">
        <f t="shared" si="161"/>
        <v>5131.3826500000005</v>
      </c>
      <c r="AK269" s="116">
        <f t="shared" si="143"/>
        <v>19.585429961832062</v>
      </c>
      <c r="AL269" s="119" t="e">
        <f t="shared" si="144"/>
        <v>#N/A</v>
      </c>
      <c r="AM269" s="119">
        <f t="shared" si="145"/>
        <v>0</v>
      </c>
      <c r="AP269" s="115">
        <f t="shared" si="162"/>
        <v>340</v>
      </c>
      <c r="AQ269" s="113">
        <f t="shared" si="163"/>
        <v>262</v>
      </c>
      <c r="AR269" s="113">
        <f>INDEX(地温!$D$2:$D$366,MATCH(AP269,地温!$C$2:$C$366,FALSE))</f>
        <v>11.023</v>
      </c>
      <c r="AS269" s="113">
        <f t="shared" si="164"/>
        <v>5131.3826500000005</v>
      </c>
      <c r="AT269" s="116">
        <f t="shared" si="146"/>
        <v>19.585429961832062</v>
      </c>
      <c r="AU269" s="119" t="e">
        <f t="shared" si="147"/>
        <v>#N/A</v>
      </c>
      <c r="AV269" s="119">
        <f t="shared" si="148"/>
        <v>0</v>
      </c>
    </row>
    <row r="270" spans="1:48">
      <c r="A270" s="115">
        <f t="shared" si="149"/>
        <v>341</v>
      </c>
      <c r="B270" s="113">
        <f t="shared" si="132"/>
        <v>263</v>
      </c>
      <c r="C270" s="119">
        <f t="shared" si="133"/>
        <v>6.7199999820346985</v>
      </c>
      <c r="F270" s="115">
        <f t="shared" si="150"/>
        <v>341</v>
      </c>
      <c r="G270" s="113">
        <f t="shared" si="151"/>
        <v>263</v>
      </c>
      <c r="H270" s="113">
        <f>INDEX(地温!$D$2:$D$366,MATCH(F270,地温!$C$2:$C$366,FALSE))</f>
        <v>11.087199999999999</v>
      </c>
      <c r="I270" s="113">
        <f t="shared" si="152"/>
        <v>5142.4698500000004</v>
      </c>
      <c r="J270" s="116">
        <f t="shared" si="134"/>
        <v>19.553117300380229</v>
      </c>
      <c r="K270" s="119">
        <f t="shared" si="135"/>
        <v>7.5056698841044864e-002</v>
      </c>
      <c r="L270" s="119">
        <f t="shared" si="136"/>
        <v>6.7199999820346985</v>
      </c>
      <c r="O270" s="115">
        <f t="shared" si="153"/>
        <v>341</v>
      </c>
      <c r="P270" s="113">
        <f t="shared" si="154"/>
        <v>263</v>
      </c>
      <c r="Q270" s="113">
        <f>INDEX(地温!$D$2:$D$366,MATCH(O270,地温!$C$2:$C$366,FALSE))</f>
        <v>11.087199999999999</v>
      </c>
      <c r="R270" s="113">
        <f t="shared" si="155"/>
        <v>5142.4698500000004</v>
      </c>
      <c r="S270" s="116">
        <f t="shared" si="137"/>
        <v>19.553117300380229</v>
      </c>
      <c r="T270" s="119" t="e">
        <f t="shared" si="138"/>
        <v>#N/A</v>
      </c>
      <c r="U270" s="119">
        <f t="shared" si="139"/>
        <v>0</v>
      </c>
      <c r="X270" s="115">
        <f t="shared" si="156"/>
        <v>341</v>
      </c>
      <c r="Y270" s="113">
        <f t="shared" si="157"/>
        <v>263</v>
      </c>
      <c r="Z270" s="113">
        <f>INDEX(地温!$D$2:$D$366,MATCH(X270,地温!$C$2:$C$366,FALSE))</f>
        <v>11.087199999999999</v>
      </c>
      <c r="AA270" s="113">
        <f t="shared" si="158"/>
        <v>5142.4698500000004</v>
      </c>
      <c r="AB270" s="116">
        <f t="shared" si="140"/>
        <v>19.553117300380229</v>
      </c>
      <c r="AC270" s="119" t="e">
        <f t="shared" si="141"/>
        <v>#N/A</v>
      </c>
      <c r="AD270" s="119">
        <f t="shared" si="142"/>
        <v>0</v>
      </c>
      <c r="AG270" s="115">
        <f t="shared" si="159"/>
        <v>341</v>
      </c>
      <c r="AH270" s="113">
        <f t="shared" si="160"/>
        <v>263</v>
      </c>
      <c r="AI270" s="113">
        <f>INDEX(地温!$D$2:$D$366,MATCH(AG270,地温!$C$2:$C$366,FALSE))</f>
        <v>11.087199999999999</v>
      </c>
      <c r="AJ270" s="113">
        <f t="shared" si="161"/>
        <v>5142.4698500000004</v>
      </c>
      <c r="AK270" s="116">
        <f t="shared" si="143"/>
        <v>19.553117300380229</v>
      </c>
      <c r="AL270" s="119" t="e">
        <f t="shared" si="144"/>
        <v>#N/A</v>
      </c>
      <c r="AM270" s="119">
        <f t="shared" si="145"/>
        <v>0</v>
      </c>
      <c r="AP270" s="115">
        <f t="shared" si="162"/>
        <v>341</v>
      </c>
      <c r="AQ270" s="113">
        <f t="shared" si="163"/>
        <v>263</v>
      </c>
      <c r="AR270" s="113">
        <f>INDEX(地温!$D$2:$D$366,MATCH(AP270,地温!$C$2:$C$366,FALSE))</f>
        <v>11.087199999999999</v>
      </c>
      <c r="AS270" s="113">
        <f t="shared" si="164"/>
        <v>5142.4698500000004</v>
      </c>
      <c r="AT270" s="116">
        <f t="shared" si="146"/>
        <v>19.553117300380229</v>
      </c>
      <c r="AU270" s="119" t="e">
        <f t="shared" si="147"/>
        <v>#N/A</v>
      </c>
      <c r="AV270" s="119">
        <f t="shared" si="148"/>
        <v>0</v>
      </c>
    </row>
    <row r="271" spans="1:48">
      <c r="A271" s="115">
        <f t="shared" si="149"/>
        <v>342</v>
      </c>
      <c r="B271" s="113">
        <f t="shared" si="132"/>
        <v>264</v>
      </c>
      <c r="C271" s="119">
        <f t="shared" si="133"/>
        <v>6.7199999829356365</v>
      </c>
      <c r="F271" s="115">
        <f t="shared" si="150"/>
        <v>342</v>
      </c>
      <c r="G271" s="113">
        <f t="shared" si="151"/>
        <v>264</v>
      </c>
      <c r="H271" s="113">
        <f>INDEX(地温!$D$2:$D$366,MATCH(F271,地温!$C$2:$C$366,FALSE))</f>
        <v>10.878549999999999</v>
      </c>
      <c r="I271" s="113">
        <f t="shared" si="152"/>
        <v>5153.3484000000008</v>
      </c>
      <c r="J271" s="116">
        <f t="shared" si="134"/>
        <v>19.520259090909093</v>
      </c>
      <c r="K271" s="119">
        <f t="shared" si="135"/>
        <v>7.4967279281409033e-002</v>
      </c>
      <c r="L271" s="119">
        <f t="shared" si="136"/>
        <v>6.7199999829356365</v>
      </c>
      <c r="O271" s="115">
        <f t="shared" si="153"/>
        <v>342</v>
      </c>
      <c r="P271" s="113">
        <f t="shared" si="154"/>
        <v>264</v>
      </c>
      <c r="Q271" s="113">
        <f>INDEX(地温!$D$2:$D$366,MATCH(O271,地温!$C$2:$C$366,FALSE))</f>
        <v>10.878549999999999</v>
      </c>
      <c r="R271" s="113">
        <f t="shared" si="155"/>
        <v>5153.3484000000008</v>
      </c>
      <c r="S271" s="116">
        <f t="shared" si="137"/>
        <v>19.520259090909093</v>
      </c>
      <c r="T271" s="119" t="e">
        <f t="shared" si="138"/>
        <v>#N/A</v>
      </c>
      <c r="U271" s="119">
        <f t="shared" si="139"/>
        <v>0</v>
      </c>
      <c r="X271" s="115">
        <f t="shared" si="156"/>
        <v>342</v>
      </c>
      <c r="Y271" s="113">
        <f t="shared" si="157"/>
        <v>264</v>
      </c>
      <c r="Z271" s="113">
        <f>INDEX(地温!$D$2:$D$366,MATCH(X271,地温!$C$2:$C$366,FALSE))</f>
        <v>10.878549999999999</v>
      </c>
      <c r="AA271" s="113">
        <f t="shared" si="158"/>
        <v>5153.3484000000008</v>
      </c>
      <c r="AB271" s="116">
        <f t="shared" si="140"/>
        <v>19.520259090909093</v>
      </c>
      <c r="AC271" s="119" t="e">
        <f t="shared" si="141"/>
        <v>#N/A</v>
      </c>
      <c r="AD271" s="119">
        <f t="shared" si="142"/>
        <v>0</v>
      </c>
      <c r="AG271" s="115">
        <f t="shared" si="159"/>
        <v>342</v>
      </c>
      <c r="AH271" s="113">
        <f t="shared" si="160"/>
        <v>264</v>
      </c>
      <c r="AI271" s="113">
        <f>INDEX(地温!$D$2:$D$366,MATCH(AG271,地温!$C$2:$C$366,FALSE))</f>
        <v>10.878549999999999</v>
      </c>
      <c r="AJ271" s="113">
        <f t="shared" si="161"/>
        <v>5153.3484000000008</v>
      </c>
      <c r="AK271" s="116">
        <f t="shared" si="143"/>
        <v>19.520259090909093</v>
      </c>
      <c r="AL271" s="119" t="e">
        <f t="shared" si="144"/>
        <v>#N/A</v>
      </c>
      <c r="AM271" s="119">
        <f t="shared" si="145"/>
        <v>0</v>
      </c>
      <c r="AP271" s="115">
        <f t="shared" si="162"/>
        <v>342</v>
      </c>
      <c r="AQ271" s="113">
        <f t="shared" si="163"/>
        <v>264</v>
      </c>
      <c r="AR271" s="113">
        <f>INDEX(地温!$D$2:$D$366,MATCH(AP271,地温!$C$2:$C$366,FALSE))</f>
        <v>10.878549999999999</v>
      </c>
      <c r="AS271" s="113">
        <f t="shared" si="164"/>
        <v>5153.3484000000008</v>
      </c>
      <c r="AT271" s="116">
        <f t="shared" si="146"/>
        <v>19.520259090909093</v>
      </c>
      <c r="AU271" s="119" t="e">
        <f t="shared" si="147"/>
        <v>#N/A</v>
      </c>
      <c r="AV271" s="119">
        <f t="shared" si="148"/>
        <v>0</v>
      </c>
    </row>
    <row r="272" spans="1:48">
      <c r="A272" s="115">
        <f t="shared" si="149"/>
        <v>343</v>
      </c>
      <c r="B272" s="113">
        <f t="shared" si="132"/>
        <v>265</v>
      </c>
      <c r="C272" s="119">
        <f t="shared" si="133"/>
        <v>6.7199999837839828</v>
      </c>
      <c r="F272" s="115">
        <f t="shared" si="150"/>
        <v>343</v>
      </c>
      <c r="G272" s="113">
        <f t="shared" si="151"/>
        <v>265</v>
      </c>
      <c r="H272" s="113">
        <f>INDEX(地温!$D$2:$D$366,MATCH(F272,地温!$C$2:$C$366,FALSE))</f>
        <v>10.702</v>
      </c>
      <c r="I272" s="113">
        <f t="shared" si="152"/>
        <v>5164.050400000001</v>
      </c>
      <c r="J272" s="116">
        <f t="shared" si="134"/>
        <v>19.486982641509439</v>
      </c>
      <c r="K272" s="119">
        <f t="shared" si="135"/>
        <v>7.4876809667172167e-002</v>
      </c>
      <c r="L272" s="119">
        <f t="shared" si="136"/>
        <v>6.7199999837839828</v>
      </c>
      <c r="O272" s="115">
        <f t="shared" si="153"/>
        <v>343</v>
      </c>
      <c r="P272" s="113">
        <f t="shared" si="154"/>
        <v>265</v>
      </c>
      <c r="Q272" s="113">
        <f>INDEX(地温!$D$2:$D$366,MATCH(O272,地温!$C$2:$C$366,FALSE))</f>
        <v>10.702</v>
      </c>
      <c r="R272" s="113">
        <f t="shared" si="155"/>
        <v>5164.050400000001</v>
      </c>
      <c r="S272" s="116">
        <f t="shared" si="137"/>
        <v>19.486982641509439</v>
      </c>
      <c r="T272" s="119" t="e">
        <f t="shared" si="138"/>
        <v>#N/A</v>
      </c>
      <c r="U272" s="119">
        <f t="shared" si="139"/>
        <v>0</v>
      </c>
      <c r="X272" s="115">
        <f t="shared" si="156"/>
        <v>343</v>
      </c>
      <c r="Y272" s="113">
        <f t="shared" si="157"/>
        <v>265</v>
      </c>
      <c r="Z272" s="113">
        <f>INDEX(地温!$D$2:$D$366,MATCH(X272,地温!$C$2:$C$366,FALSE))</f>
        <v>10.702</v>
      </c>
      <c r="AA272" s="113">
        <f t="shared" si="158"/>
        <v>5164.050400000001</v>
      </c>
      <c r="AB272" s="116">
        <f t="shared" si="140"/>
        <v>19.486982641509439</v>
      </c>
      <c r="AC272" s="119" t="e">
        <f t="shared" si="141"/>
        <v>#N/A</v>
      </c>
      <c r="AD272" s="119">
        <f t="shared" si="142"/>
        <v>0</v>
      </c>
      <c r="AG272" s="115">
        <f t="shared" si="159"/>
        <v>343</v>
      </c>
      <c r="AH272" s="113">
        <f t="shared" si="160"/>
        <v>265</v>
      </c>
      <c r="AI272" s="113">
        <f>INDEX(地温!$D$2:$D$366,MATCH(AG272,地温!$C$2:$C$366,FALSE))</f>
        <v>10.702</v>
      </c>
      <c r="AJ272" s="113">
        <f t="shared" si="161"/>
        <v>5164.050400000001</v>
      </c>
      <c r="AK272" s="116">
        <f t="shared" si="143"/>
        <v>19.486982641509439</v>
      </c>
      <c r="AL272" s="119" t="e">
        <f t="shared" si="144"/>
        <v>#N/A</v>
      </c>
      <c r="AM272" s="119">
        <f t="shared" si="145"/>
        <v>0</v>
      </c>
      <c r="AP272" s="115">
        <f t="shared" si="162"/>
        <v>343</v>
      </c>
      <c r="AQ272" s="113">
        <f t="shared" si="163"/>
        <v>265</v>
      </c>
      <c r="AR272" s="113">
        <f>INDEX(地温!$D$2:$D$366,MATCH(AP272,地温!$C$2:$C$366,FALSE))</f>
        <v>10.702</v>
      </c>
      <c r="AS272" s="113">
        <f t="shared" si="164"/>
        <v>5164.050400000001</v>
      </c>
      <c r="AT272" s="116">
        <f t="shared" si="146"/>
        <v>19.486982641509439</v>
      </c>
      <c r="AU272" s="119" t="e">
        <f t="shared" si="147"/>
        <v>#N/A</v>
      </c>
      <c r="AV272" s="119">
        <f t="shared" si="148"/>
        <v>0</v>
      </c>
    </row>
    <row r="273" spans="1:48">
      <c r="A273" s="115">
        <f t="shared" si="149"/>
        <v>344</v>
      </c>
      <c r="B273" s="113">
        <f t="shared" si="132"/>
        <v>266</v>
      </c>
      <c r="C273" s="119">
        <f t="shared" si="133"/>
        <v>6.7199999845978979</v>
      </c>
      <c r="F273" s="115">
        <f t="shared" si="150"/>
        <v>344</v>
      </c>
      <c r="G273" s="113">
        <f t="shared" si="151"/>
        <v>266</v>
      </c>
      <c r="H273" s="113">
        <f>INDEX(地温!$D$2:$D$366,MATCH(F273,地温!$C$2:$C$366,FALSE))</f>
        <v>10.878549999999999</v>
      </c>
      <c r="I273" s="113">
        <f t="shared" si="152"/>
        <v>5174.9289500000014</v>
      </c>
      <c r="J273" s="116">
        <f t="shared" si="134"/>
        <v>19.45462011278196</v>
      </c>
      <c r="K273" s="119">
        <f t="shared" si="135"/>
        <v>7.4788909764473652e-002</v>
      </c>
      <c r="L273" s="119">
        <f t="shared" si="136"/>
        <v>6.7199999845978979</v>
      </c>
      <c r="O273" s="115">
        <f t="shared" si="153"/>
        <v>344</v>
      </c>
      <c r="P273" s="113">
        <f t="shared" si="154"/>
        <v>266</v>
      </c>
      <c r="Q273" s="113">
        <f>INDEX(地温!$D$2:$D$366,MATCH(O273,地温!$C$2:$C$366,FALSE))</f>
        <v>10.878549999999999</v>
      </c>
      <c r="R273" s="113">
        <f t="shared" si="155"/>
        <v>5174.9289500000014</v>
      </c>
      <c r="S273" s="116">
        <f t="shared" si="137"/>
        <v>19.45462011278196</v>
      </c>
      <c r="T273" s="119" t="e">
        <f t="shared" si="138"/>
        <v>#N/A</v>
      </c>
      <c r="U273" s="119">
        <f t="shared" si="139"/>
        <v>0</v>
      </c>
      <c r="X273" s="115">
        <f t="shared" si="156"/>
        <v>344</v>
      </c>
      <c r="Y273" s="113">
        <f t="shared" si="157"/>
        <v>266</v>
      </c>
      <c r="Z273" s="113">
        <f>INDEX(地温!$D$2:$D$366,MATCH(X273,地温!$C$2:$C$366,FALSE))</f>
        <v>10.878549999999999</v>
      </c>
      <c r="AA273" s="113">
        <f t="shared" si="158"/>
        <v>5174.9289500000014</v>
      </c>
      <c r="AB273" s="116">
        <f t="shared" si="140"/>
        <v>19.45462011278196</v>
      </c>
      <c r="AC273" s="119" t="e">
        <f t="shared" si="141"/>
        <v>#N/A</v>
      </c>
      <c r="AD273" s="119">
        <f t="shared" si="142"/>
        <v>0</v>
      </c>
      <c r="AG273" s="115">
        <f t="shared" si="159"/>
        <v>344</v>
      </c>
      <c r="AH273" s="113">
        <f t="shared" si="160"/>
        <v>266</v>
      </c>
      <c r="AI273" s="113">
        <f>INDEX(地温!$D$2:$D$366,MATCH(AG273,地温!$C$2:$C$366,FALSE))</f>
        <v>10.878549999999999</v>
      </c>
      <c r="AJ273" s="113">
        <f t="shared" si="161"/>
        <v>5174.9289500000014</v>
      </c>
      <c r="AK273" s="116">
        <f t="shared" si="143"/>
        <v>19.45462011278196</v>
      </c>
      <c r="AL273" s="119" t="e">
        <f t="shared" si="144"/>
        <v>#N/A</v>
      </c>
      <c r="AM273" s="119">
        <f t="shared" si="145"/>
        <v>0</v>
      </c>
      <c r="AP273" s="115">
        <f t="shared" si="162"/>
        <v>344</v>
      </c>
      <c r="AQ273" s="113">
        <f t="shared" si="163"/>
        <v>266</v>
      </c>
      <c r="AR273" s="113">
        <f>INDEX(地温!$D$2:$D$366,MATCH(AP273,地温!$C$2:$C$366,FALSE))</f>
        <v>10.878549999999999</v>
      </c>
      <c r="AS273" s="113">
        <f t="shared" si="164"/>
        <v>5174.9289500000014</v>
      </c>
      <c r="AT273" s="116">
        <f t="shared" si="146"/>
        <v>19.45462011278196</v>
      </c>
      <c r="AU273" s="119" t="e">
        <f t="shared" si="147"/>
        <v>#N/A</v>
      </c>
      <c r="AV273" s="119">
        <f t="shared" si="148"/>
        <v>0</v>
      </c>
    </row>
    <row r="274" spans="1:48">
      <c r="A274" s="115">
        <f t="shared" si="149"/>
        <v>345</v>
      </c>
      <c r="B274" s="113">
        <f t="shared" si="132"/>
        <v>267</v>
      </c>
      <c r="C274" s="119">
        <f t="shared" si="133"/>
        <v>6.7199999854024552</v>
      </c>
      <c r="F274" s="115">
        <f t="shared" si="150"/>
        <v>345</v>
      </c>
      <c r="G274" s="113">
        <f t="shared" si="151"/>
        <v>267</v>
      </c>
      <c r="H274" s="113">
        <f>INDEX(地温!$D$2:$D$366,MATCH(F274,地温!$C$2:$C$366,FALSE))</f>
        <v>11.665000000000001</v>
      </c>
      <c r="I274" s="113">
        <f t="shared" si="152"/>
        <v>5186.5939500000013</v>
      </c>
      <c r="J274" s="116">
        <f t="shared" si="134"/>
        <v>19.425445505617983</v>
      </c>
      <c r="K274" s="119">
        <f t="shared" si="135"/>
        <v>7.4709740376536549e-002</v>
      </c>
      <c r="L274" s="119">
        <f t="shared" si="136"/>
        <v>6.7199999854024552</v>
      </c>
      <c r="O274" s="115">
        <f t="shared" si="153"/>
        <v>345</v>
      </c>
      <c r="P274" s="113">
        <f t="shared" si="154"/>
        <v>267</v>
      </c>
      <c r="Q274" s="113">
        <f>INDEX(地温!$D$2:$D$366,MATCH(O274,地温!$C$2:$C$366,FALSE))</f>
        <v>11.665000000000001</v>
      </c>
      <c r="R274" s="113">
        <f t="shared" si="155"/>
        <v>5186.5939500000013</v>
      </c>
      <c r="S274" s="116">
        <f t="shared" si="137"/>
        <v>19.425445505617983</v>
      </c>
      <c r="T274" s="119" t="e">
        <f t="shared" si="138"/>
        <v>#N/A</v>
      </c>
      <c r="U274" s="119">
        <f t="shared" si="139"/>
        <v>0</v>
      </c>
      <c r="X274" s="115">
        <f t="shared" si="156"/>
        <v>345</v>
      </c>
      <c r="Y274" s="113">
        <f t="shared" si="157"/>
        <v>267</v>
      </c>
      <c r="Z274" s="113">
        <f>INDEX(地温!$D$2:$D$366,MATCH(X274,地温!$C$2:$C$366,FALSE))</f>
        <v>11.665000000000001</v>
      </c>
      <c r="AA274" s="113">
        <f t="shared" si="158"/>
        <v>5186.5939500000013</v>
      </c>
      <c r="AB274" s="116">
        <f t="shared" si="140"/>
        <v>19.425445505617983</v>
      </c>
      <c r="AC274" s="119" t="e">
        <f t="shared" si="141"/>
        <v>#N/A</v>
      </c>
      <c r="AD274" s="119">
        <f t="shared" si="142"/>
        <v>0</v>
      </c>
      <c r="AG274" s="115">
        <f t="shared" si="159"/>
        <v>345</v>
      </c>
      <c r="AH274" s="113">
        <f t="shared" si="160"/>
        <v>267</v>
      </c>
      <c r="AI274" s="113">
        <f>INDEX(地温!$D$2:$D$366,MATCH(AG274,地温!$C$2:$C$366,FALSE))</f>
        <v>11.665000000000001</v>
      </c>
      <c r="AJ274" s="113">
        <f t="shared" si="161"/>
        <v>5186.5939500000013</v>
      </c>
      <c r="AK274" s="116">
        <f t="shared" si="143"/>
        <v>19.425445505617983</v>
      </c>
      <c r="AL274" s="119" t="e">
        <f t="shared" si="144"/>
        <v>#N/A</v>
      </c>
      <c r="AM274" s="119">
        <f t="shared" si="145"/>
        <v>0</v>
      </c>
      <c r="AP274" s="115">
        <f t="shared" si="162"/>
        <v>345</v>
      </c>
      <c r="AQ274" s="113">
        <f t="shared" si="163"/>
        <v>267</v>
      </c>
      <c r="AR274" s="113">
        <f>INDEX(地温!$D$2:$D$366,MATCH(AP274,地温!$C$2:$C$366,FALSE))</f>
        <v>11.665000000000001</v>
      </c>
      <c r="AS274" s="113">
        <f t="shared" si="164"/>
        <v>5186.5939500000013</v>
      </c>
      <c r="AT274" s="116">
        <f t="shared" si="146"/>
        <v>19.425445505617983</v>
      </c>
      <c r="AU274" s="119" t="e">
        <f t="shared" si="147"/>
        <v>#N/A</v>
      </c>
      <c r="AV274" s="119">
        <f t="shared" si="148"/>
        <v>0</v>
      </c>
    </row>
    <row r="275" spans="1:48">
      <c r="A275" s="115">
        <f t="shared" si="149"/>
        <v>346</v>
      </c>
      <c r="B275" s="113">
        <f t="shared" si="132"/>
        <v>268</v>
      </c>
      <c r="C275" s="119">
        <f t="shared" si="133"/>
        <v>6.7199999861658375</v>
      </c>
      <c r="F275" s="115">
        <f t="shared" si="150"/>
        <v>346</v>
      </c>
      <c r="G275" s="113">
        <f t="shared" si="151"/>
        <v>268</v>
      </c>
      <c r="H275" s="113">
        <f>INDEX(地温!$D$2:$D$366,MATCH(F275,地温!$C$2:$C$366,FALSE))</f>
        <v>11.681050000000001</v>
      </c>
      <c r="I275" s="113">
        <f t="shared" si="152"/>
        <v>5198.2750000000015</v>
      </c>
      <c r="J275" s="116">
        <f t="shared" si="134"/>
        <v>19.396548507462693</v>
      </c>
      <c r="K275" s="119">
        <f t="shared" si="135"/>
        <v>7.4631391384598372e-002</v>
      </c>
      <c r="L275" s="119">
        <f t="shared" si="136"/>
        <v>6.7199999861658375</v>
      </c>
      <c r="O275" s="115">
        <f t="shared" si="153"/>
        <v>346</v>
      </c>
      <c r="P275" s="113">
        <f t="shared" si="154"/>
        <v>268</v>
      </c>
      <c r="Q275" s="113">
        <f>INDEX(地温!$D$2:$D$366,MATCH(O275,地温!$C$2:$C$366,FALSE))</f>
        <v>11.681050000000001</v>
      </c>
      <c r="R275" s="113">
        <f t="shared" si="155"/>
        <v>5198.2750000000015</v>
      </c>
      <c r="S275" s="116">
        <f t="shared" si="137"/>
        <v>19.396548507462693</v>
      </c>
      <c r="T275" s="119" t="e">
        <f t="shared" si="138"/>
        <v>#N/A</v>
      </c>
      <c r="U275" s="119">
        <f t="shared" si="139"/>
        <v>0</v>
      </c>
      <c r="X275" s="115">
        <f t="shared" si="156"/>
        <v>346</v>
      </c>
      <c r="Y275" s="113">
        <f t="shared" si="157"/>
        <v>268</v>
      </c>
      <c r="Z275" s="113">
        <f>INDEX(地温!$D$2:$D$366,MATCH(X275,地温!$C$2:$C$366,FALSE))</f>
        <v>11.681050000000001</v>
      </c>
      <c r="AA275" s="113">
        <f t="shared" si="158"/>
        <v>5198.2750000000015</v>
      </c>
      <c r="AB275" s="116">
        <f t="shared" si="140"/>
        <v>19.396548507462693</v>
      </c>
      <c r="AC275" s="119" t="e">
        <f t="shared" si="141"/>
        <v>#N/A</v>
      </c>
      <c r="AD275" s="119">
        <f t="shared" si="142"/>
        <v>0</v>
      </c>
      <c r="AG275" s="115">
        <f t="shared" si="159"/>
        <v>346</v>
      </c>
      <c r="AH275" s="113">
        <f t="shared" si="160"/>
        <v>268</v>
      </c>
      <c r="AI275" s="113">
        <f>INDEX(地温!$D$2:$D$366,MATCH(AG275,地温!$C$2:$C$366,FALSE))</f>
        <v>11.681050000000001</v>
      </c>
      <c r="AJ275" s="113">
        <f t="shared" si="161"/>
        <v>5198.2750000000015</v>
      </c>
      <c r="AK275" s="116">
        <f t="shared" si="143"/>
        <v>19.396548507462693</v>
      </c>
      <c r="AL275" s="119" t="e">
        <f t="shared" si="144"/>
        <v>#N/A</v>
      </c>
      <c r="AM275" s="119">
        <f t="shared" si="145"/>
        <v>0</v>
      </c>
      <c r="AP275" s="115">
        <f t="shared" si="162"/>
        <v>346</v>
      </c>
      <c r="AQ275" s="113">
        <f t="shared" si="163"/>
        <v>268</v>
      </c>
      <c r="AR275" s="113">
        <f>INDEX(地温!$D$2:$D$366,MATCH(AP275,地温!$C$2:$C$366,FALSE))</f>
        <v>11.681050000000001</v>
      </c>
      <c r="AS275" s="113">
        <f t="shared" si="164"/>
        <v>5198.2750000000015</v>
      </c>
      <c r="AT275" s="116">
        <f t="shared" si="146"/>
        <v>19.396548507462693</v>
      </c>
      <c r="AU275" s="119" t="e">
        <f t="shared" si="147"/>
        <v>#N/A</v>
      </c>
      <c r="AV275" s="119">
        <f t="shared" si="148"/>
        <v>0</v>
      </c>
    </row>
    <row r="276" spans="1:48">
      <c r="A276" s="115">
        <f t="shared" si="149"/>
        <v>347</v>
      </c>
      <c r="B276" s="113">
        <f t="shared" si="132"/>
        <v>269</v>
      </c>
      <c r="C276" s="119">
        <f t="shared" si="133"/>
        <v>6.7199999868438702</v>
      </c>
      <c r="F276" s="115">
        <f t="shared" si="150"/>
        <v>347</v>
      </c>
      <c r="G276" s="113">
        <f t="shared" si="151"/>
        <v>269</v>
      </c>
      <c r="H276" s="113">
        <f>INDEX(地温!$D$2:$D$366,MATCH(F276,地温!$C$2:$C$366,FALSE))</f>
        <v>10.397049999999998</v>
      </c>
      <c r="I276" s="113">
        <f t="shared" si="152"/>
        <v>5208.672050000001</v>
      </c>
      <c r="J276" s="116">
        <f t="shared" si="134"/>
        <v>19.363093122676585</v>
      </c>
      <c r="K276" s="119">
        <f t="shared" si="135"/>
        <v>7.4540766462842897e-002</v>
      </c>
      <c r="L276" s="119">
        <f t="shared" si="136"/>
        <v>6.7199999868438702</v>
      </c>
      <c r="O276" s="115">
        <f t="shared" si="153"/>
        <v>347</v>
      </c>
      <c r="P276" s="113">
        <f t="shared" si="154"/>
        <v>269</v>
      </c>
      <c r="Q276" s="113">
        <f>INDEX(地温!$D$2:$D$366,MATCH(O276,地温!$C$2:$C$366,FALSE))</f>
        <v>10.397049999999998</v>
      </c>
      <c r="R276" s="113">
        <f t="shared" si="155"/>
        <v>5208.672050000001</v>
      </c>
      <c r="S276" s="116">
        <f t="shared" si="137"/>
        <v>19.363093122676585</v>
      </c>
      <c r="T276" s="119" t="e">
        <f t="shared" si="138"/>
        <v>#N/A</v>
      </c>
      <c r="U276" s="119">
        <f t="shared" si="139"/>
        <v>0</v>
      </c>
      <c r="X276" s="115">
        <f t="shared" si="156"/>
        <v>347</v>
      </c>
      <c r="Y276" s="113">
        <f t="shared" si="157"/>
        <v>269</v>
      </c>
      <c r="Z276" s="113">
        <f>INDEX(地温!$D$2:$D$366,MATCH(X276,地温!$C$2:$C$366,FALSE))</f>
        <v>10.397049999999998</v>
      </c>
      <c r="AA276" s="113">
        <f t="shared" si="158"/>
        <v>5208.672050000001</v>
      </c>
      <c r="AB276" s="116">
        <f t="shared" si="140"/>
        <v>19.363093122676585</v>
      </c>
      <c r="AC276" s="119" t="e">
        <f t="shared" si="141"/>
        <v>#N/A</v>
      </c>
      <c r="AD276" s="119">
        <f t="shared" si="142"/>
        <v>0</v>
      </c>
      <c r="AG276" s="115">
        <f t="shared" si="159"/>
        <v>347</v>
      </c>
      <c r="AH276" s="113">
        <f t="shared" si="160"/>
        <v>269</v>
      </c>
      <c r="AI276" s="113">
        <f>INDEX(地温!$D$2:$D$366,MATCH(AG276,地温!$C$2:$C$366,FALSE))</f>
        <v>10.397049999999998</v>
      </c>
      <c r="AJ276" s="113">
        <f t="shared" si="161"/>
        <v>5208.672050000001</v>
      </c>
      <c r="AK276" s="116">
        <f t="shared" si="143"/>
        <v>19.363093122676585</v>
      </c>
      <c r="AL276" s="119" t="e">
        <f t="shared" si="144"/>
        <v>#N/A</v>
      </c>
      <c r="AM276" s="119">
        <f t="shared" si="145"/>
        <v>0</v>
      </c>
      <c r="AP276" s="115">
        <f t="shared" si="162"/>
        <v>347</v>
      </c>
      <c r="AQ276" s="113">
        <f t="shared" si="163"/>
        <v>269</v>
      </c>
      <c r="AR276" s="113">
        <f>INDEX(地温!$D$2:$D$366,MATCH(AP276,地温!$C$2:$C$366,FALSE))</f>
        <v>10.397049999999998</v>
      </c>
      <c r="AS276" s="113">
        <f t="shared" si="164"/>
        <v>5208.672050000001</v>
      </c>
      <c r="AT276" s="116">
        <f t="shared" si="146"/>
        <v>19.363093122676585</v>
      </c>
      <c r="AU276" s="119" t="e">
        <f t="shared" si="147"/>
        <v>#N/A</v>
      </c>
      <c r="AV276" s="119">
        <f t="shared" si="148"/>
        <v>0</v>
      </c>
    </row>
    <row r="277" spans="1:48">
      <c r="A277" s="115">
        <f t="shared" si="149"/>
        <v>348</v>
      </c>
      <c r="B277" s="113">
        <f t="shared" si="132"/>
        <v>270</v>
      </c>
      <c r="C277" s="119">
        <f t="shared" si="133"/>
        <v>6.7199999874781025</v>
      </c>
      <c r="F277" s="115">
        <f t="shared" si="150"/>
        <v>348</v>
      </c>
      <c r="G277" s="113">
        <f t="shared" si="151"/>
        <v>270</v>
      </c>
      <c r="H277" s="113">
        <f>INDEX(地温!$D$2:$D$366,MATCH(F277,地温!$C$2:$C$366,FALSE))</f>
        <v>10.07605</v>
      </c>
      <c r="I277" s="113">
        <f t="shared" si="152"/>
        <v>5218.7481000000007</v>
      </c>
      <c r="J277" s="116">
        <f t="shared" si="134"/>
        <v>19.328696666666669</v>
      </c>
      <c r="K277" s="119">
        <f t="shared" si="135"/>
        <v>7.4447685484921103e-002</v>
      </c>
      <c r="L277" s="119">
        <f t="shared" si="136"/>
        <v>6.7199999874781025</v>
      </c>
      <c r="O277" s="115">
        <f t="shared" si="153"/>
        <v>348</v>
      </c>
      <c r="P277" s="113">
        <f t="shared" si="154"/>
        <v>270</v>
      </c>
      <c r="Q277" s="113">
        <f>INDEX(地温!$D$2:$D$366,MATCH(O277,地温!$C$2:$C$366,FALSE))</f>
        <v>10.07605</v>
      </c>
      <c r="R277" s="113">
        <f t="shared" si="155"/>
        <v>5218.7481000000007</v>
      </c>
      <c r="S277" s="116">
        <f t="shared" si="137"/>
        <v>19.328696666666669</v>
      </c>
      <c r="T277" s="119" t="e">
        <f t="shared" si="138"/>
        <v>#N/A</v>
      </c>
      <c r="U277" s="119">
        <f t="shared" si="139"/>
        <v>0</v>
      </c>
      <c r="X277" s="115">
        <f t="shared" si="156"/>
        <v>348</v>
      </c>
      <c r="Y277" s="113">
        <f t="shared" si="157"/>
        <v>270</v>
      </c>
      <c r="Z277" s="113">
        <f>INDEX(地温!$D$2:$D$366,MATCH(X277,地温!$C$2:$C$366,FALSE))</f>
        <v>10.07605</v>
      </c>
      <c r="AA277" s="113">
        <f t="shared" si="158"/>
        <v>5218.7481000000007</v>
      </c>
      <c r="AB277" s="116">
        <f t="shared" si="140"/>
        <v>19.328696666666669</v>
      </c>
      <c r="AC277" s="119" t="e">
        <f t="shared" si="141"/>
        <v>#N/A</v>
      </c>
      <c r="AD277" s="119">
        <f t="shared" si="142"/>
        <v>0</v>
      </c>
      <c r="AG277" s="115">
        <f t="shared" si="159"/>
        <v>348</v>
      </c>
      <c r="AH277" s="113">
        <f t="shared" si="160"/>
        <v>270</v>
      </c>
      <c r="AI277" s="113">
        <f>INDEX(地温!$D$2:$D$366,MATCH(AG277,地温!$C$2:$C$366,FALSE))</f>
        <v>10.07605</v>
      </c>
      <c r="AJ277" s="113">
        <f t="shared" si="161"/>
        <v>5218.7481000000007</v>
      </c>
      <c r="AK277" s="116">
        <f t="shared" si="143"/>
        <v>19.328696666666669</v>
      </c>
      <c r="AL277" s="119" t="e">
        <f t="shared" si="144"/>
        <v>#N/A</v>
      </c>
      <c r="AM277" s="119">
        <f t="shared" si="145"/>
        <v>0</v>
      </c>
      <c r="AP277" s="115">
        <f t="shared" si="162"/>
        <v>348</v>
      </c>
      <c r="AQ277" s="113">
        <f t="shared" si="163"/>
        <v>270</v>
      </c>
      <c r="AR277" s="113">
        <f>INDEX(地温!$D$2:$D$366,MATCH(AP277,地温!$C$2:$C$366,FALSE))</f>
        <v>10.07605</v>
      </c>
      <c r="AS277" s="113">
        <f t="shared" si="164"/>
        <v>5218.7481000000007</v>
      </c>
      <c r="AT277" s="116">
        <f t="shared" si="146"/>
        <v>19.328696666666669</v>
      </c>
      <c r="AU277" s="119" t="e">
        <f t="shared" si="147"/>
        <v>#N/A</v>
      </c>
      <c r="AV277" s="119">
        <f t="shared" si="148"/>
        <v>0</v>
      </c>
    </row>
    <row r="278" spans="1:48">
      <c r="A278" s="115">
        <f t="shared" si="149"/>
        <v>349</v>
      </c>
      <c r="B278" s="113">
        <f t="shared" si="132"/>
        <v>271</v>
      </c>
      <c r="C278" s="119">
        <f t="shared" si="133"/>
        <v>6.7199999880696497</v>
      </c>
      <c r="F278" s="115">
        <f t="shared" si="150"/>
        <v>349</v>
      </c>
      <c r="G278" s="113">
        <f t="shared" si="151"/>
        <v>271</v>
      </c>
      <c r="H278" s="113">
        <f>INDEX(地温!$D$2:$D$366,MATCH(F278,地温!$C$2:$C$366,FALSE))</f>
        <v>9.6908500000000011</v>
      </c>
      <c r="I278" s="113">
        <f t="shared" si="152"/>
        <v>5228.4389500000007</v>
      </c>
      <c r="J278" s="116">
        <f t="shared" si="134"/>
        <v>19.293132656826572</v>
      </c>
      <c r="K278" s="119">
        <f t="shared" si="135"/>
        <v>7.4351544189723409e-002</v>
      </c>
      <c r="L278" s="119">
        <f t="shared" si="136"/>
        <v>6.7199999880696497</v>
      </c>
      <c r="O278" s="115">
        <f t="shared" si="153"/>
        <v>349</v>
      </c>
      <c r="P278" s="113">
        <f t="shared" si="154"/>
        <v>271</v>
      </c>
      <c r="Q278" s="113">
        <f>INDEX(地温!$D$2:$D$366,MATCH(O278,地温!$C$2:$C$366,FALSE))</f>
        <v>9.6908500000000011</v>
      </c>
      <c r="R278" s="113">
        <f t="shared" si="155"/>
        <v>5228.4389500000007</v>
      </c>
      <c r="S278" s="116">
        <f t="shared" si="137"/>
        <v>19.293132656826572</v>
      </c>
      <c r="T278" s="119" t="e">
        <f t="shared" si="138"/>
        <v>#N/A</v>
      </c>
      <c r="U278" s="119">
        <f t="shared" si="139"/>
        <v>0</v>
      </c>
      <c r="X278" s="115">
        <f t="shared" si="156"/>
        <v>349</v>
      </c>
      <c r="Y278" s="113">
        <f t="shared" si="157"/>
        <v>271</v>
      </c>
      <c r="Z278" s="113">
        <f>INDEX(地温!$D$2:$D$366,MATCH(X278,地温!$C$2:$C$366,FALSE))</f>
        <v>9.6908500000000011</v>
      </c>
      <c r="AA278" s="113">
        <f t="shared" si="158"/>
        <v>5228.4389500000007</v>
      </c>
      <c r="AB278" s="116">
        <f t="shared" si="140"/>
        <v>19.293132656826572</v>
      </c>
      <c r="AC278" s="119" t="e">
        <f t="shared" si="141"/>
        <v>#N/A</v>
      </c>
      <c r="AD278" s="119">
        <f t="shared" si="142"/>
        <v>0</v>
      </c>
      <c r="AG278" s="115">
        <f t="shared" si="159"/>
        <v>349</v>
      </c>
      <c r="AH278" s="113">
        <f t="shared" si="160"/>
        <v>271</v>
      </c>
      <c r="AI278" s="113">
        <f>INDEX(地温!$D$2:$D$366,MATCH(AG278,地温!$C$2:$C$366,FALSE))</f>
        <v>9.6908500000000011</v>
      </c>
      <c r="AJ278" s="113">
        <f t="shared" si="161"/>
        <v>5228.4389500000007</v>
      </c>
      <c r="AK278" s="116">
        <f t="shared" si="143"/>
        <v>19.293132656826572</v>
      </c>
      <c r="AL278" s="119" t="e">
        <f t="shared" si="144"/>
        <v>#N/A</v>
      </c>
      <c r="AM278" s="119">
        <f t="shared" si="145"/>
        <v>0</v>
      </c>
      <c r="AP278" s="115">
        <f t="shared" si="162"/>
        <v>349</v>
      </c>
      <c r="AQ278" s="113">
        <f t="shared" si="163"/>
        <v>271</v>
      </c>
      <c r="AR278" s="113">
        <f>INDEX(地温!$D$2:$D$366,MATCH(AP278,地温!$C$2:$C$366,FALSE))</f>
        <v>9.6908500000000011</v>
      </c>
      <c r="AS278" s="113">
        <f t="shared" si="164"/>
        <v>5228.4389500000007</v>
      </c>
      <c r="AT278" s="116">
        <f t="shared" si="146"/>
        <v>19.293132656826572</v>
      </c>
      <c r="AU278" s="119" t="e">
        <f t="shared" si="147"/>
        <v>#N/A</v>
      </c>
      <c r="AV278" s="119">
        <f t="shared" si="148"/>
        <v>0</v>
      </c>
    </row>
    <row r="279" spans="1:48">
      <c r="A279" s="115">
        <f t="shared" si="149"/>
        <v>350</v>
      </c>
      <c r="B279" s="113">
        <f t="shared" si="132"/>
        <v>272</v>
      </c>
      <c r="C279" s="119">
        <f t="shared" si="133"/>
        <v>6.7199999886453732</v>
      </c>
      <c r="F279" s="115">
        <f t="shared" si="150"/>
        <v>350</v>
      </c>
      <c r="G279" s="113">
        <f t="shared" si="151"/>
        <v>272</v>
      </c>
      <c r="H279" s="113">
        <f>INDEX(地温!$D$2:$D$366,MATCH(F279,地温!$C$2:$C$366,FALSE))</f>
        <v>10.07605</v>
      </c>
      <c r="I279" s="113">
        <f t="shared" si="152"/>
        <v>5238.5150000000003</v>
      </c>
      <c r="J279" s="116">
        <f t="shared" si="134"/>
        <v>19.259246323529414</v>
      </c>
      <c r="K279" s="119">
        <f t="shared" si="135"/>
        <v>7.4260031993490405e-002</v>
      </c>
      <c r="L279" s="119">
        <f t="shared" si="136"/>
        <v>6.7199999886453732</v>
      </c>
      <c r="O279" s="115">
        <f t="shared" si="153"/>
        <v>350</v>
      </c>
      <c r="P279" s="113">
        <f t="shared" si="154"/>
        <v>272</v>
      </c>
      <c r="Q279" s="113">
        <f>INDEX(地温!$D$2:$D$366,MATCH(O279,地温!$C$2:$C$366,FALSE))</f>
        <v>10.07605</v>
      </c>
      <c r="R279" s="113">
        <f t="shared" si="155"/>
        <v>5238.5150000000003</v>
      </c>
      <c r="S279" s="116">
        <f t="shared" si="137"/>
        <v>19.259246323529414</v>
      </c>
      <c r="T279" s="119" t="e">
        <f t="shared" si="138"/>
        <v>#N/A</v>
      </c>
      <c r="U279" s="119">
        <f t="shared" si="139"/>
        <v>0</v>
      </c>
      <c r="X279" s="115">
        <f t="shared" si="156"/>
        <v>350</v>
      </c>
      <c r="Y279" s="113">
        <f t="shared" si="157"/>
        <v>272</v>
      </c>
      <c r="Z279" s="113">
        <f>INDEX(地温!$D$2:$D$366,MATCH(X279,地温!$C$2:$C$366,FALSE))</f>
        <v>10.07605</v>
      </c>
      <c r="AA279" s="113">
        <f t="shared" si="158"/>
        <v>5238.5150000000003</v>
      </c>
      <c r="AB279" s="116">
        <f t="shared" si="140"/>
        <v>19.259246323529414</v>
      </c>
      <c r="AC279" s="119" t="e">
        <f t="shared" si="141"/>
        <v>#N/A</v>
      </c>
      <c r="AD279" s="119">
        <f t="shared" si="142"/>
        <v>0</v>
      </c>
      <c r="AG279" s="115">
        <f t="shared" si="159"/>
        <v>350</v>
      </c>
      <c r="AH279" s="113">
        <f t="shared" si="160"/>
        <v>272</v>
      </c>
      <c r="AI279" s="113">
        <f>INDEX(地温!$D$2:$D$366,MATCH(AG279,地温!$C$2:$C$366,FALSE))</f>
        <v>10.07605</v>
      </c>
      <c r="AJ279" s="113">
        <f t="shared" si="161"/>
        <v>5238.5150000000003</v>
      </c>
      <c r="AK279" s="116">
        <f t="shared" si="143"/>
        <v>19.259246323529414</v>
      </c>
      <c r="AL279" s="119" t="e">
        <f t="shared" si="144"/>
        <v>#N/A</v>
      </c>
      <c r="AM279" s="119">
        <f t="shared" si="145"/>
        <v>0</v>
      </c>
      <c r="AP279" s="115">
        <f t="shared" si="162"/>
        <v>350</v>
      </c>
      <c r="AQ279" s="113">
        <f t="shared" si="163"/>
        <v>272</v>
      </c>
      <c r="AR279" s="113">
        <f>INDEX(地温!$D$2:$D$366,MATCH(AP279,地温!$C$2:$C$366,FALSE))</f>
        <v>10.07605</v>
      </c>
      <c r="AS279" s="113">
        <f t="shared" si="164"/>
        <v>5238.5150000000003</v>
      </c>
      <c r="AT279" s="116">
        <f t="shared" si="146"/>
        <v>19.259246323529414</v>
      </c>
      <c r="AU279" s="119" t="e">
        <f t="shared" si="147"/>
        <v>#N/A</v>
      </c>
      <c r="AV279" s="119">
        <f t="shared" si="148"/>
        <v>0</v>
      </c>
    </row>
    <row r="280" spans="1:48">
      <c r="A280" s="115">
        <f t="shared" si="149"/>
        <v>351</v>
      </c>
      <c r="B280" s="113">
        <f t="shared" si="132"/>
        <v>273</v>
      </c>
      <c r="C280" s="119">
        <f t="shared" si="133"/>
        <v>6.7199999891607938</v>
      </c>
      <c r="F280" s="115">
        <f t="shared" si="150"/>
        <v>351</v>
      </c>
      <c r="G280" s="113">
        <f t="shared" si="151"/>
        <v>273</v>
      </c>
      <c r="H280" s="113">
        <f>INDEX(地温!$D$2:$D$366,MATCH(F280,地温!$C$2:$C$366,FALSE))</f>
        <v>8.9525500000000005</v>
      </c>
      <c r="I280" s="113">
        <f t="shared" si="152"/>
        <v>5247.4675500000003</v>
      </c>
      <c r="J280" s="116">
        <f t="shared" si="134"/>
        <v>19.221492857142859</v>
      </c>
      <c r="K280" s="119">
        <f t="shared" si="135"/>
        <v>7.4158184054829934e-002</v>
      </c>
      <c r="L280" s="119">
        <f t="shared" si="136"/>
        <v>6.7199999891607938</v>
      </c>
      <c r="O280" s="115">
        <f t="shared" si="153"/>
        <v>351</v>
      </c>
      <c r="P280" s="113">
        <f t="shared" si="154"/>
        <v>273</v>
      </c>
      <c r="Q280" s="113">
        <f>INDEX(地温!$D$2:$D$366,MATCH(O280,地温!$C$2:$C$366,FALSE))</f>
        <v>8.9525500000000005</v>
      </c>
      <c r="R280" s="113">
        <f t="shared" si="155"/>
        <v>5247.4675500000003</v>
      </c>
      <c r="S280" s="116">
        <f t="shared" si="137"/>
        <v>19.221492857142859</v>
      </c>
      <c r="T280" s="119" t="e">
        <f t="shared" si="138"/>
        <v>#N/A</v>
      </c>
      <c r="U280" s="119">
        <f t="shared" si="139"/>
        <v>0</v>
      </c>
      <c r="X280" s="115">
        <f t="shared" si="156"/>
        <v>351</v>
      </c>
      <c r="Y280" s="113">
        <f t="shared" si="157"/>
        <v>273</v>
      </c>
      <c r="Z280" s="113">
        <f>INDEX(地温!$D$2:$D$366,MATCH(X280,地温!$C$2:$C$366,FALSE))</f>
        <v>8.9525500000000005</v>
      </c>
      <c r="AA280" s="113">
        <f t="shared" si="158"/>
        <v>5247.4675500000003</v>
      </c>
      <c r="AB280" s="116">
        <f t="shared" si="140"/>
        <v>19.221492857142859</v>
      </c>
      <c r="AC280" s="119" t="e">
        <f t="shared" si="141"/>
        <v>#N/A</v>
      </c>
      <c r="AD280" s="119">
        <f t="shared" si="142"/>
        <v>0</v>
      </c>
      <c r="AG280" s="115">
        <f t="shared" si="159"/>
        <v>351</v>
      </c>
      <c r="AH280" s="113">
        <f t="shared" si="160"/>
        <v>273</v>
      </c>
      <c r="AI280" s="113">
        <f>INDEX(地温!$D$2:$D$366,MATCH(AG280,地温!$C$2:$C$366,FALSE))</f>
        <v>8.9525500000000005</v>
      </c>
      <c r="AJ280" s="113">
        <f t="shared" si="161"/>
        <v>5247.4675500000003</v>
      </c>
      <c r="AK280" s="116">
        <f t="shared" si="143"/>
        <v>19.221492857142859</v>
      </c>
      <c r="AL280" s="119" t="e">
        <f t="shared" si="144"/>
        <v>#N/A</v>
      </c>
      <c r="AM280" s="119">
        <f t="shared" si="145"/>
        <v>0</v>
      </c>
      <c r="AP280" s="115">
        <f t="shared" si="162"/>
        <v>351</v>
      </c>
      <c r="AQ280" s="113">
        <f t="shared" si="163"/>
        <v>273</v>
      </c>
      <c r="AR280" s="113">
        <f>INDEX(地温!$D$2:$D$366,MATCH(AP280,地温!$C$2:$C$366,FALSE))</f>
        <v>8.9525500000000005</v>
      </c>
      <c r="AS280" s="113">
        <f t="shared" si="164"/>
        <v>5247.4675500000003</v>
      </c>
      <c r="AT280" s="116">
        <f t="shared" si="146"/>
        <v>19.221492857142859</v>
      </c>
      <c r="AU280" s="119" t="e">
        <f t="shared" si="147"/>
        <v>#N/A</v>
      </c>
      <c r="AV280" s="119">
        <f t="shared" si="148"/>
        <v>0</v>
      </c>
    </row>
    <row r="281" spans="1:48">
      <c r="A281" s="115">
        <f t="shared" si="149"/>
        <v>352</v>
      </c>
      <c r="B281" s="113">
        <f t="shared" si="132"/>
        <v>274</v>
      </c>
      <c r="C281" s="119">
        <f t="shared" si="133"/>
        <v>6.7199999896087661</v>
      </c>
      <c r="F281" s="115">
        <f t="shared" si="150"/>
        <v>352</v>
      </c>
      <c r="G281" s="113">
        <f t="shared" si="151"/>
        <v>274</v>
      </c>
      <c r="H281" s="113">
        <f>INDEX(地温!$D$2:$D$366,MATCH(F281,地温!$C$2:$C$366,FALSE))</f>
        <v>7.3635999999999999</v>
      </c>
      <c r="I281" s="113">
        <f t="shared" si="152"/>
        <v>5254.83115</v>
      </c>
      <c r="J281" s="116">
        <f t="shared" si="134"/>
        <v>19.178215875912407</v>
      </c>
      <c r="K281" s="119">
        <f t="shared" si="135"/>
        <v>7.4041574787931289e-002</v>
      </c>
      <c r="L281" s="119">
        <f t="shared" si="136"/>
        <v>6.7199999896087661</v>
      </c>
      <c r="O281" s="115">
        <f t="shared" si="153"/>
        <v>352</v>
      </c>
      <c r="P281" s="113">
        <f t="shared" si="154"/>
        <v>274</v>
      </c>
      <c r="Q281" s="113">
        <f>INDEX(地温!$D$2:$D$366,MATCH(O281,地温!$C$2:$C$366,FALSE))</f>
        <v>7.3635999999999999</v>
      </c>
      <c r="R281" s="113">
        <f t="shared" si="155"/>
        <v>5254.83115</v>
      </c>
      <c r="S281" s="116">
        <f t="shared" si="137"/>
        <v>19.178215875912407</v>
      </c>
      <c r="T281" s="119" t="e">
        <f t="shared" si="138"/>
        <v>#N/A</v>
      </c>
      <c r="U281" s="119">
        <f t="shared" si="139"/>
        <v>0</v>
      </c>
      <c r="X281" s="115">
        <f t="shared" si="156"/>
        <v>352</v>
      </c>
      <c r="Y281" s="113">
        <f t="shared" si="157"/>
        <v>274</v>
      </c>
      <c r="Z281" s="113">
        <f>INDEX(地温!$D$2:$D$366,MATCH(X281,地温!$C$2:$C$366,FALSE))</f>
        <v>7.3635999999999999</v>
      </c>
      <c r="AA281" s="113">
        <f t="shared" si="158"/>
        <v>5254.83115</v>
      </c>
      <c r="AB281" s="116">
        <f t="shared" si="140"/>
        <v>19.178215875912407</v>
      </c>
      <c r="AC281" s="119" t="e">
        <f t="shared" si="141"/>
        <v>#N/A</v>
      </c>
      <c r="AD281" s="119">
        <f t="shared" si="142"/>
        <v>0</v>
      </c>
      <c r="AG281" s="115">
        <f t="shared" si="159"/>
        <v>352</v>
      </c>
      <c r="AH281" s="113">
        <f t="shared" si="160"/>
        <v>274</v>
      </c>
      <c r="AI281" s="113">
        <f>INDEX(地温!$D$2:$D$366,MATCH(AG281,地温!$C$2:$C$366,FALSE))</f>
        <v>7.3635999999999999</v>
      </c>
      <c r="AJ281" s="113">
        <f t="shared" si="161"/>
        <v>5254.83115</v>
      </c>
      <c r="AK281" s="116">
        <f t="shared" si="143"/>
        <v>19.178215875912407</v>
      </c>
      <c r="AL281" s="119" t="e">
        <f t="shared" si="144"/>
        <v>#N/A</v>
      </c>
      <c r="AM281" s="119">
        <f t="shared" si="145"/>
        <v>0</v>
      </c>
      <c r="AP281" s="115">
        <f t="shared" si="162"/>
        <v>352</v>
      </c>
      <c r="AQ281" s="113">
        <f t="shared" si="163"/>
        <v>274</v>
      </c>
      <c r="AR281" s="113">
        <f>INDEX(地温!$D$2:$D$366,MATCH(AP281,地温!$C$2:$C$366,FALSE))</f>
        <v>7.3635999999999999</v>
      </c>
      <c r="AS281" s="113">
        <f t="shared" si="164"/>
        <v>5254.83115</v>
      </c>
      <c r="AT281" s="116">
        <f t="shared" si="146"/>
        <v>19.178215875912407</v>
      </c>
      <c r="AU281" s="119" t="e">
        <f t="shared" si="147"/>
        <v>#N/A</v>
      </c>
      <c r="AV281" s="119">
        <f t="shared" si="148"/>
        <v>0</v>
      </c>
    </row>
    <row r="282" spans="1:48">
      <c r="A282" s="115">
        <f t="shared" si="149"/>
        <v>353</v>
      </c>
      <c r="B282" s="113">
        <f t="shared" si="132"/>
        <v>275</v>
      </c>
      <c r="C282" s="119">
        <f t="shared" si="133"/>
        <v>6.7199999900446459</v>
      </c>
      <c r="F282" s="115">
        <f t="shared" si="150"/>
        <v>353</v>
      </c>
      <c r="G282" s="113">
        <f t="shared" si="151"/>
        <v>275</v>
      </c>
      <c r="H282" s="113">
        <f>INDEX(地温!$D$2:$D$366,MATCH(F282,地温!$C$2:$C$366,FALSE))</f>
        <v>7.5883000000000003</v>
      </c>
      <c r="I282" s="113">
        <f t="shared" si="152"/>
        <v>5262.4194500000003</v>
      </c>
      <c r="J282" s="116">
        <f t="shared" si="134"/>
        <v>19.136070727272728</v>
      </c>
      <c r="K282" s="119">
        <f t="shared" si="135"/>
        <v>7.3928158333783925e-002</v>
      </c>
      <c r="L282" s="119">
        <f t="shared" si="136"/>
        <v>6.7199999900446459</v>
      </c>
      <c r="O282" s="115">
        <f t="shared" si="153"/>
        <v>353</v>
      </c>
      <c r="P282" s="113">
        <f t="shared" si="154"/>
        <v>275</v>
      </c>
      <c r="Q282" s="113">
        <f>INDEX(地温!$D$2:$D$366,MATCH(O282,地温!$C$2:$C$366,FALSE))</f>
        <v>7.5883000000000003</v>
      </c>
      <c r="R282" s="113">
        <f t="shared" si="155"/>
        <v>5262.4194500000003</v>
      </c>
      <c r="S282" s="116">
        <f t="shared" si="137"/>
        <v>19.136070727272728</v>
      </c>
      <c r="T282" s="119" t="e">
        <f t="shared" si="138"/>
        <v>#N/A</v>
      </c>
      <c r="U282" s="119">
        <f t="shared" si="139"/>
        <v>0</v>
      </c>
      <c r="X282" s="115">
        <f t="shared" si="156"/>
        <v>353</v>
      </c>
      <c r="Y282" s="113">
        <f t="shared" si="157"/>
        <v>275</v>
      </c>
      <c r="Z282" s="113">
        <f>INDEX(地温!$D$2:$D$366,MATCH(X282,地温!$C$2:$C$366,FALSE))</f>
        <v>7.5883000000000003</v>
      </c>
      <c r="AA282" s="113">
        <f t="shared" si="158"/>
        <v>5262.4194500000003</v>
      </c>
      <c r="AB282" s="116">
        <f t="shared" si="140"/>
        <v>19.136070727272728</v>
      </c>
      <c r="AC282" s="119" t="e">
        <f t="shared" si="141"/>
        <v>#N/A</v>
      </c>
      <c r="AD282" s="119">
        <f t="shared" si="142"/>
        <v>0</v>
      </c>
      <c r="AG282" s="115">
        <f t="shared" si="159"/>
        <v>353</v>
      </c>
      <c r="AH282" s="113">
        <f t="shared" si="160"/>
        <v>275</v>
      </c>
      <c r="AI282" s="113">
        <f>INDEX(地温!$D$2:$D$366,MATCH(AG282,地温!$C$2:$C$366,FALSE))</f>
        <v>7.5883000000000003</v>
      </c>
      <c r="AJ282" s="113">
        <f t="shared" si="161"/>
        <v>5262.4194500000003</v>
      </c>
      <c r="AK282" s="116">
        <f t="shared" si="143"/>
        <v>19.136070727272728</v>
      </c>
      <c r="AL282" s="119" t="e">
        <f t="shared" si="144"/>
        <v>#N/A</v>
      </c>
      <c r="AM282" s="119">
        <f t="shared" si="145"/>
        <v>0</v>
      </c>
      <c r="AP282" s="115">
        <f t="shared" si="162"/>
        <v>353</v>
      </c>
      <c r="AQ282" s="113">
        <f t="shared" si="163"/>
        <v>275</v>
      </c>
      <c r="AR282" s="113">
        <f>INDEX(地温!$D$2:$D$366,MATCH(AP282,地温!$C$2:$C$366,FALSE))</f>
        <v>7.5883000000000003</v>
      </c>
      <c r="AS282" s="113">
        <f t="shared" si="164"/>
        <v>5262.4194500000003</v>
      </c>
      <c r="AT282" s="116">
        <f t="shared" si="146"/>
        <v>19.136070727272728</v>
      </c>
      <c r="AU282" s="119" t="e">
        <f t="shared" si="147"/>
        <v>#N/A</v>
      </c>
      <c r="AV282" s="119">
        <f t="shared" si="148"/>
        <v>0</v>
      </c>
    </row>
    <row r="283" spans="1:48">
      <c r="A283" s="115">
        <f t="shared" si="149"/>
        <v>354</v>
      </c>
      <c r="B283" s="113">
        <f t="shared" si="132"/>
        <v>276</v>
      </c>
      <c r="C283" s="119">
        <f t="shared" si="133"/>
        <v>6.7199999904983176</v>
      </c>
      <c r="F283" s="115">
        <f t="shared" si="150"/>
        <v>354</v>
      </c>
      <c r="G283" s="113">
        <f t="shared" si="151"/>
        <v>276</v>
      </c>
      <c r="H283" s="113">
        <f>INDEX(地温!$D$2:$D$366,MATCH(F283,地温!$C$2:$C$366,FALSE))</f>
        <v>8.9846500000000002</v>
      </c>
      <c r="I283" s="113">
        <f t="shared" si="152"/>
        <v>5271.4041000000007</v>
      </c>
      <c r="J283" s="116">
        <f t="shared" si="134"/>
        <v>19.099290217391307</v>
      </c>
      <c r="K283" s="119">
        <f t="shared" si="135"/>
        <v>7.3829293901712667e-002</v>
      </c>
      <c r="L283" s="119">
        <f t="shared" si="136"/>
        <v>6.7199999904983176</v>
      </c>
      <c r="O283" s="115">
        <f t="shared" si="153"/>
        <v>354</v>
      </c>
      <c r="P283" s="113">
        <f t="shared" si="154"/>
        <v>276</v>
      </c>
      <c r="Q283" s="113">
        <f>INDEX(地温!$D$2:$D$366,MATCH(O283,地温!$C$2:$C$366,FALSE))</f>
        <v>8.9846500000000002</v>
      </c>
      <c r="R283" s="113">
        <f t="shared" si="155"/>
        <v>5271.4041000000007</v>
      </c>
      <c r="S283" s="116">
        <f t="shared" si="137"/>
        <v>19.099290217391307</v>
      </c>
      <c r="T283" s="119" t="e">
        <f t="shared" si="138"/>
        <v>#N/A</v>
      </c>
      <c r="U283" s="119">
        <f t="shared" si="139"/>
        <v>0</v>
      </c>
      <c r="X283" s="115">
        <f t="shared" si="156"/>
        <v>354</v>
      </c>
      <c r="Y283" s="113">
        <f t="shared" si="157"/>
        <v>276</v>
      </c>
      <c r="Z283" s="113">
        <f>INDEX(地温!$D$2:$D$366,MATCH(X283,地温!$C$2:$C$366,FALSE))</f>
        <v>8.9846500000000002</v>
      </c>
      <c r="AA283" s="113">
        <f t="shared" si="158"/>
        <v>5271.4041000000007</v>
      </c>
      <c r="AB283" s="116">
        <f t="shared" si="140"/>
        <v>19.099290217391307</v>
      </c>
      <c r="AC283" s="119" t="e">
        <f t="shared" si="141"/>
        <v>#N/A</v>
      </c>
      <c r="AD283" s="119">
        <f t="shared" si="142"/>
        <v>0</v>
      </c>
      <c r="AG283" s="115">
        <f t="shared" si="159"/>
        <v>354</v>
      </c>
      <c r="AH283" s="113">
        <f t="shared" si="160"/>
        <v>276</v>
      </c>
      <c r="AI283" s="113">
        <f>INDEX(地温!$D$2:$D$366,MATCH(AG283,地温!$C$2:$C$366,FALSE))</f>
        <v>8.9846500000000002</v>
      </c>
      <c r="AJ283" s="113">
        <f t="shared" si="161"/>
        <v>5271.4041000000007</v>
      </c>
      <c r="AK283" s="116">
        <f t="shared" si="143"/>
        <v>19.099290217391307</v>
      </c>
      <c r="AL283" s="119" t="e">
        <f t="shared" si="144"/>
        <v>#N/A</v>
      </c>
      <c r="AM283" s="119">
        <f t="shared" si="145"/>
        <v>0</v>
      </c>
      <c r="AP283" s="115">
        <f t="shared" si="162"/>
        <v>354</v>
      </c>
      <c r="AQ283" s="113">
        <f t="shared" si="163"/>
        <v>276</v>
      </c>
      <c r="AR283" s="113">
        <f>INDEX(地温!$D$2:$D$366,MATCH(AP283,地温!$C$2:$C$366,FALSE))</f>
        <v>8.9846500000000002</v>
      </c>
      <c r="AS283" s="113">
        <f t="shared" si="164"/>
        <v>5271.4041000000007</v>
      </c>
      <c r="AT283" s="116">
        <f t="shared" si="146"/>
        <v>19.099290217391307</v>
      </c>
      <c r="AU283" s="119" t="e">
        <f t="shared" si="147"/>
        <v>#N/A</v>
      </c>
      <c r="AV283" s="119">
        <f t="shared" si="148"/>
        <v>0</v>
      </c>
    </row>
    <row r="284" spans="1:48">
      <c r="A284" s="115">
        <f t="shared" si="149"/>
        <v>355</v>
      </c>
      <c r="B284" s="113">
        <f t="shared" si="132"/>
        <v>277</v>
      </c>
      <c r="C284" s="119">
        <f t="shared" si="133"/>
        <v>6.7199999909444621</v>
      </c>
      <c r="F284" s="115">
        <f t="shared" si="150"/>
        <v>355</v>
      </c>
      <c r="G284" s="113">
        <f t="shared" si="151"/>
        <v>277</v>
      </c>
      <c r="H284" s="113">
        <f>INDEX(地温!$D$2:$D$366,MATCH(F284,地温!$C$2:$C$366,FALSE))</f>
        <v>9.5143000000000004</v>
      </c>
      <c r="I284" s="113">
        <f t="shared" si="152"/>
        <v>5280.9184000000005</v>
      </c>
      <c r="J284" s="116">
        <f t="shared" si="134"/>
        <v>19.064687364620941</v>
      </c>
      <c r="K284" s="119">
        <f t="shared" si="135"/>
        <v>7.3736380934500648e-002</v>
      </c>
      <c r="L284" s="119">
        <f t="shared" si="136"/>
        <v>6.7199999909444621</v>
      </c>
      <c r="O284" s="115">
        <f t="shared" si="153"/>
        <v>355</v>
      </c>
      <c r="P284" s="113">
        <f t="shared" si="154"/>
        <v>277</v>
      </c>
      <c r="Q284" s="113">
        <f>INDEX(地温!$D$2:$D$366,MATCH(O284,地温!$C$2:$C$366,FALSE))</f>
        <v>9.5143000000000004</v>
      </c>
      <c r="R284" s="113">
        <f t="shared" si="155"/>
        <v>5280.9184000000005</v>
      </c>
      <c r="S284" s="116">
        <f t="shared" si="137"/>
        <v>19.064687364620941</v>
      </c>
      <c r="T284" s="119" t="e">
        <f t="shared" si="138"/>
        <v>#N/A</v>
      </c>
      <c r="U284" s="119">
        <f t="shared" si="139"/>
        <v>0</v>
      </c>
      <c r="X284" s="115">
        <f t="shared" si="156"/>
        <v>355</v>
      </c>
      <c r="Y284" s="113">
        <f t="shared" si="157"/>
        <v>277</v>
      </c>
      <c r="Z284" s="113">
        <f>INDEX(地温!$D$2:$D$366,MATCH(X284,地温!$C$2:$C$366,FALSE))</f>
        <v>9.5143000000000004</v>
      </c>
      <c r="AA284" s="113">
        <f t="shared" si="158"/>
        <v>5280.9184000000005</v>
      </c>
      <c r="AB284" s="116">
        <f t="shared" si="140"/>
        <v>19.064687364620941</v>
      </c>
      <c r="AC284" s="119" t="e">
        <f t="shared" si="141"/>
        <v>#N/A</v>
      </c>
      <c r="AD284" s="119">
        <f t="shared" si="142"/>
        <v>0</v>
      </c>
      <c r="AG284" s="115">
        <f t="shared" si="159"/>
        <v>355</v>
      </c>
      <c r="AH284" s="113">
        <f t="shared" si="160"/>
        <v>277</v>
      </c>
      <c r="AI284" s="113">
        <f>INDEX(地温!$D$2:$D$366,MATCH(AG284,地温!$C$2:$C$366,FALSE))</f>
        <v>9.5143000000000004</v>
      </c>
      <c r="AJ284" s="113">
        <f t="shared" si="161"/>
        <v>5280.9184000000005</v>
      </c>
      <c r="AK284" s="116">
        <f t="shared" si="143"/>
        <v>19.064687364620941</v>
      </c>
      <c r="AL284" s="119" t="e">
        <f t="shared" si="144"/>
        <v>#N/A</v>
      </c>
      <c r="AM284" s="119">
        <f t="shared" si="145"/>
        <v>0</v>
      </c>
      <c r="AP284" s="115">
        <f t="shared" si="162"/>
        <v>355</v>
      </c>
      <c r="AQ284" s="113">
        <f t="shared" si="163"/>
        <v>277</v>
      </c>
      <c r="AR284" s="113">
        <f>INDEX(地温!$D$2:$D$366,MATCH(AP284,地温!$C$2:$C$366,FALSE))</f>
        <v>9.5143000000000004</v>
      </c>
      <c r="AS284" s="113">
        <f t="shared" si="164"/>
        <v>5280.9184000000005</v>
      </c>
      <c r="AT284" s="116">
        <f t="shared" si="146"/>
        <v>19.064687364620941</v>
      </c>
      <c r="AU284" s="119" t="e">
        <f t="shared" si="147"/>
        <v>#N/A</v>
      </c>
      <c r="AV284" s="119">
        <f t="shared" si="148"/>
        <v>0</v>
      </c>
    </row>
    <row r="285" spans="1:48">
      <c r="A285" s="115">
        <f t="shared" si="149"/>
        <v>356</v>
      </c>
      <c r="B285" s="113">
        <f t="shared" si="132"/>
        <v>278</v>
      </c>
      <c r="C285" s="119">
        <f t="shared" si="133"/>
        <v>6.7199999913535287</v>
      </c>
      <c r="F285" s="115">
        <f t="shared" si="150"/>
        <v>356</v>
      </c>
      <c r="G285" s="113">
        <f t="shared" si="151"/>
        <v>278</v>
      </c>
      <c r="H285" s="113">
        <f>INDEX(地温!$D$2:$D$366,MATCH(F285,地温!$C$2:$C$366,FALSE))</f>
        <v>8.8080999999999996</v>
      </c>
      <c r="I285" s="113">
        <f t="shared" si="152"/>
        <v>5289.7265000000007</v>
      </c>
      <c r="J285" s="116">
        <f t="shared" si="134"/>
        <v>19.027793165467628</v>
      </c>
      <c r="K285" s="119">
        <f t="shared" si="135"/>
        <v>7.3637420007204343e-002</v>
      </c>
      <c r="L285" s="119">
        <f t="shared" si="136"/>
        <v>6.7199999913535287</v>
      </c>
      <c r="O285" s="115">
        <f t="shared" si="153"/>
        <v>356</v>
      </c>
      <c r="P285" s="113">
        <f t="shared" si="154"/>
        <v>278</v>
      </c>
      <c r="Q285" s="113">
        <f>INDEX(地温!$D$2:$D$366,MATCH(O285,地温!$C$2:$C$366,FALSE))</f>
        <v>8.8080999999999996</v>
      </c>
      <c r="R285" s="113">
        <f t="shared" si="155"/>
        <v>5289.7265000000007</v>
      </c>
      <c r="S285" s="116">
        <f t="shared" si="137"/>
        <v>19.027793165467628</v>
      </c>
      <c r="T285" s="119" t="e">
        <f t="shared" si="138"/>
        <v>#N/A</v>
      </c>
      <c r="U285" s="119">
        <f t="shared" si="139"/>
        <v>0</v>
      </c>
      <c r="X285" s="115">
        <f t="shared" si="156"/>
        <v>356</v>
      </c>
      <c r="Y285" s="113">
        <f t="shared" si="157"/>
        <v>278</v>
      </c>
      <c r="Z285" s="113">
        <f>INDEX(地温!$D$2:$D$366,MATCH(X285,地温!$C$2:$C$366,FALSE))</f>
        <v>8.8080999999999996</v>
      </c>
      <c r="AA285" s="113">
        <f t="shared" si="158"/>
        <v>5289.7265000000007</v>
      </c>
      <c r="AB285" s="116">
        <f t="shared" si="140"/>
        <v>19.027793165467628</v>
      </c>
      <c r="AC285" s="119" t="e">
        <f t="shared" si="141"/>
        <v>#N/A</v>
      </c>
      <c r="AD285" s="119">
        <f t="shared" si="142"/>
        <v>0</v>
      </c>
      <c r="AG285" s="115">
        <f t="shared" si="159"/>
        <v>356</v>
      </c>
      <c r="AH285" s="113">
        <f t="shared" si="160"/>
        <v>278</v>
      </c>
      <c r="AI285" s="113">
        <f>INDEX(地温!$D$2:$D$366,MATCH(AG285,地温!$C$2:$C$366,FALSE))</f>
        <v>8.8080999999999996</v>
      </c>
      <c r="AJ285" s="113">
        <f t="shared" si="161"/>
        <v>5289.7265000000007</v>
      </c>
      <c r="AK285" s="116">
        <f t="shared" si="143"/>
        <v>19.027793165467628</v>
      </c>
      <c r="AL285" s="119" t="e">
        <f t="shared" si="144"/>
        <v>#N/A</v>
      </c>
      <c r="AM285" s="119">
        <f t="shared" si="145"/>
        <v>0</v>
      </c>
      <c r="AP285" s="115">
        <f t="shared" si="162"/>
        <v>356</v>
      </c>
      <c r="AQ285" s="113">
        <f t="shared" si="163"/>
        <v>278</v>
      </c>
      <c r="AR285" s="113">
        <f>INDEX(地温!$D$2:$D$366,MATCH(AP285,地温!$C$2:$C$366,FALSE))</f>
        <v>8.8080999999999996</v>
      </c>
      <c r="AS285" s="113">
        <f t="shared" si="164"/>
        <v>5289.7265000000007</v>
      </c>
      <c r="AT285" s="116">
        <f t="shared" si="146"/>
        <v>19.027793165467628</v>
      </c>
      <c r="AU285" s="119" t="e">
        <f t="shared" si="147"/>
        <v>#N/A</v>
      </c>
      <c r="AV285" s="119">
        <f t="shared" si="148"/>
        <v>0</v>
      </c>
    </row>
    <row r="286" spans="1:48">
      <c r="A286" s="115">
        <f t="shared" si="149"/>
        <v>357</v>
      </c>
      <c r="B286" s="113">
        <f t="shared" si="132"/>
        <v>279</v>
      </c>
      <c r="C286" s="119">
        <f t="shared" si="133"/>
        <v>6.719999991708093</v>
      </c>
      <c r="F286" s="115">
        <f t="shared" si="150"/>
        <v>357</v>
      </c>
      <c r="G286" s="113">
        <f t="shared" si="151"/>
        <v>279</v>
      </c>
      <c r="H286" s="113">
        <f>INDEX(地温!$D$2:$D$366,MATCH(F286,地温!$C$2:$C$366,FALSE))</f>
        <v>7.1710000000000003</v>
      </c>
      <c r="I286" s="113">
        <f t="shared" si="152"/>
        <v>5296.8975000000009</v>
      </c>
      <c r="J286" s="116">
        <f t="shared" si="134"/>
        <v>18.985295698924734</v>
      </c>
      <c r="K286" s="119">
        <f t="shared" si="135"/>
        <v>7.3523563160016611e-002</v>
      </c>
      <c r="L286" s="119">
        <f t="shared" si="136"/>
        <v>6.719999991708093</v>
      </c>
      <c r="O286" s="115">
        <f t="shared" si="153"/>
        <v>357</v>
      </c>
      <c r="P286" s="113">
        <f t="shared" si="154"/>
        <v>279</v>
      </c>
      <c r="Q286" s="113">
        <f>INDEX(地温!$D$2:$D$366,MATCH(O286,地温!$C$2:$C$366,FALSE))</f>
        <v>7.1710000000000003</v>
      </c>
      <c r="R286" s="113">
        <f t="shared" si="155"/>
        <v>5296.8975000000009</v>
      </c>
      <c r="S286" s="116">
        <f t="shared" si="137"/>
        <v>18.985295698924734</v>
      </c>
      <c r="T286" s="119" t="e">
        <f t="shared" si="138"/>
        <v>#N/A</v>
      </c>
      <c r="U286" s="119">
        <f t="shared" si="139"/>
        <v>0</v>
      </c>
      <c r="X286" s="115">
        <f t="shared" si="156"/>
        <v>357</v>
      </c>
      <c r="Y286" s="113">
        <f t="shared" si="157"/>
        <v>279</v>
      </c>
      <c r="Z286" s="113">
        <f>INDEX(地温!$D$2:$D$366,MATCH(X286,地温!$C$2:$C$366,FALSE))</f>
        <v>7.1710000000000003</v>
      </c>
      <c r="AA286" s="113">
        <f t="shared" si="158"/>
        <v>5296.8975000000009</v>
      </c>
      <c r="AB286" s="116">
        <f t="shared" si="140"/>
        <v>18.985295698924734</v>
      </c>
      <c r="AC286" s="119" t="e">
        <f t="shared" si="141"/>
        <v>#N/A</v>
      </c>
      <c r="AD286" s="119">
        <f t="shared" si="142"/>
        <v>0</v>
      </c>
      <c r="AG286" s="115">
        <f t="shared" si="159"/>
        <v>357</v>
      </c>
      <c r="AH286" s="113">
        <f t="shared" si="160"/>
        <v>279</v>
      </c>
      <c r="AI286" s="113">
        <f>INDEX(地温!$D$2:$D$366,MATCH(AG286,地温!$C$2:$C$366,FALSE))</f>
        <v>7.1710000000000003</v>
      </c>
      <c r="AJ286" s="113">
        <f t="shared" si="161"/>
        <v>5296.8975000000009</v>
      </c>
      <c r="AK286" s="116">
        <f t="shared" si="143"/>
        <v>18.985295698924734</v>
      </c>
      <c r="AL286" s="119" t="e">
        <f t="shared" si="144"/>
        <v>#N/A</v>
      </c>
      <c r="AM286" s="119">
        <f t="shared" si="145"/>
        <v>0</v>
      </c>
      <c r="AP286" s="115">
        <f t="shared" si="162"/>
        <v>357</v>
      </c>
      <c r="AQ286" s="113">
        <f t="shared" si="163"/>
        <v>279</v>
      </c>
      <c r="AR286" s="113">
        <f>INDEX(地温!$D$2:$D$366,MATCH(AP286,地温!$C$2:$C$366,FALSE))</f>
        <v>7.1710000000000003</v>
      </c>
      <c r="AS286" s="113">
        <f t="shared" si="164"/>
        <v>5296.8975000000009</v>
      </c>
      <c r="AT286" s="116">
        <f t="shared" si="146"/>
        <v>18.985295698924734</v>
      </c>
      <c r="AU286" s="119" t="e">
        <f t="shared" si="147"/>
        <v>#N/A</v>
      </c>
      <c r="AV286" s="119">
        <f t="shared" si="148"/>
        <v>0</v>
      </c>
    </row>
    <row r="287" spans="1:48">
      <c r="A287" s="115">
        <f t="shared" si="149"/>
        <v>358</v>
      </c>
      <c r="B287" s="113">
        <f t="shared" si="132"/>
        <v>280</v>
      </c>
      <c r="C287" s="119">
        <f t="shared" si="133"/>
        <v>6.7199999920675229</v>
      </c>
      <c r="F287" s="115">
        <f t="shared" si="150"/>
        <v>358</v>
      </c>
      <c r="G287" s="113">
        <f t="shared" si="151"/>
        <v>280</v>
      </c>
      <c r="H287" s="113">
        <f>INDEX(地温!$D$2:$D$366,MATCH(F287,地温!$C$2:$C$366,FALSE))</f>
        <v>8.069799999999999</v>
      </c>
      <c r="I287" s="113">
        <f t="shared" si="152"/>
        <v>5304.9673000000012</v>
      </c>
      <c r="J287" s="116">
        <f t="shared" si="134"/>
        <v>18.94631178571429</v>
      </c>
      <c r="K287" s="119">
        <f t="shared" si="135"/>
        <v>7.3419245362965804e-002</v>
      </c>
      <c r="L287" s="119">
        <f t="shared" si="136"/>
        <v>6.7199999920675229</v>
      </c>
      <c r="O287" s="115">
        <f t="shared" si="153"/>
        <v>358</v>
      </c>
      <c r="P287" s="113">
        <f t="shared" si="154"/>
        <v>280</v>
      </c>
      <c r="Q287" s="113">
        <f>INDEX(地温!$D$2:$D$366,MATCH(O287,地温!$C$2:$C$366,FALSE))</f>
        <v>8.069799999999999</v>
      </c>
      <c r="R287" s="113">
        <f t="shared" si="155"/>
        <v>5304.9673000000012</v>
      </c>
      <c r="S287" s="116">
        <f t="shared" si="137"/>
        <v>18.94631178571429</v>
      </c>
      <c r="T287" s="119" t="e">
        <f t="shared" si="138"/>
        <v>#N/A</v>
      </c>
      <c r="U287" s="119">
        <f t="shared" si="139"/>
        <v>0</v>
      </c>
      <c r="X287" s="115">
        <f t="shared" si="156"/>
        <v>358</v>
      </c>
      <c r="Y287" s="113">
        <f t="shared" si="157"/>
        <v>280</v>
      </c>
      <c r="Z287" s="113">
        <f>INDEX(地温!$D$2:$D$366,MATCH(X287,地温!$C$2:$C$366,FALSE))</f>
        <v>8.069799999999999</v>
      </c>
      <c r="AA287" s="113">
        <f t="shared" si="158"/>
        <v>5304.9673000000012</v>
      </c>
      <c r="AB287" s="116">
        <f t="shared" si="140"/>
        <v>18.94631178571429</v>
      </c>
      <c r="AC287" s="119" t="e">
        <f t="shared" si="141"/>
        <v>#N/A</v>
      </c>
      <c r="AD287" s="119">
        <f t="shared" si="142"/>
        <v>0</v>
      </c>
      <c r="AG287" s="115">
        <f t="shared" si="159"/>
        <v>358</v>
      </c>
      <c r="AH287" s="113">
        <f t="shared" si="160"/>
        <v>280</v>
      </c>
      <c r="AI287" s="113">
        <f>INDEX(地温!$D$2:$D$366,MATCH(AG287,地温!$C$2:$C$366,FALSE))</f>
        <v>8.069799999999999</v>
      </c>
      <c r="AJ287" s="113">
        <f t="shared" si="161"/>
        <v>5304.9673000000012</v>
      </c>
      <c r="AK287" s="116">
        <f t="shared" si="143"/>
        <v>18.94631178571429</v>
      </c>
      <c r="AL287" s="119" t="e">
        <f t="shared" si="144"/>
        <v>#N/A</v>
      </c>
      <c r="AM287" s="119">
        <f t="shared" si="145"/>
        <v>0</v>
      </c>
      <c r="AP287" s="115">
        <f t="shared" si="162"/>
        <v>358</v>
      </c>
      <c r="AQ287" s="113">
        <f t="shared" si="163"/>
        <v>280</v>
      </c>
      <c r="AR287" s="113">
        <f>INDEX(地温!$D$2:$D$366,MATCH(AP287,地温!$C$2:$C$366,FALSE))</f>
        <v>8.069799999999999</v>
      </c>
      <c r="AS287" s="113">
        <f t="shared" si="164"/>
        <v>5304.9673000000012</v>
      </c>
      <c r="AT287" s="116">
        <f t="shared" si="146"/>
        <v>18.94631178571429</v>
      </c>
      <c r="AU287" s="119" t="e">
        <f t="shared" si="147"/>
        <v>#N/A</v>
      </c>
      <c r="AV287" s="119">
        <f t="shared" si="148"/>
        <v>0</v>
      </c>
    </row>
    <row r="288" spans="1:48">
      <c r="A288" s="115">
        <f t="shared" si="149"/>
        <v>359</v>
      </c>
      <c r="B288" s="113">
        <f t="shared" si="132"/>
        <v>281</v>
      </c>
      <c r="C288" s="119">
        <f t="shared" si="133"/>
        <v>6.7199999924317719</v>
      </c>
      <c r="F288" s="115">
        <f t="shared" si="150"/>
        <v>359</v>
      </c>
      <c r="G288" s="113">
        <f t="shared" si="151"/>
        <v>281</v>
      </c>
      <c r="H288" s="113">
        <f>INDEX(地温!$D$2:$D$366,MATCH(F288,地温!$C$2:$C$366,FALSE))</f>
        <v>9.0648999999999997</v>
      </c>
      <c r="I288" s="113">
        <f t="shared" si="152"/>
        <v>5314.0322000000015</v>
      </c>
      <c r="J288" s="116">
        <f t="shared" si="134"/>
        <v>18.911146619217089</v>
      </c>
      <c r="K288" s="119">
        <f t="shared" si="135"/>
        <v>7.3325249346130952e-002</v>
      </c>
      <c r="L288" s="119">
        <f t="shared" si="136"/>
        <v>6.7199999924317719</v>
      </c>
      <c r="O288" s="115">
        <f t="shared" si="153"/>
        <v>359</v>
      </c>
      <c r="P288" s="113">
        <f t="shared" si="154"/>
        <v>281</v>
      </c>
      <c r="Q288" s="113">
        <f>INDEX(地温!$D$2:$D$366,MATCH(O288,地温!$C$2:$C$366,FALSE))</f>
        <v>9.0648999999999997</v>
      </c>
      <c r="R288" s="113">
        <f t="shared" si="155"/>
        <v>5314.0322000000015</v>
      </c>
      <c r="S288" s="116">
        <f t="shared" si="137"/>
        <v>18.911146619217089</v>
      </c>
      <c r="T288" s="119" t="e">
        <f t="shared" si="138"/>
        <v>#N/A</v>
      </c>
      <c r="U288" s="119">
        <f t="shared" si="139"/>
        <v>0</v>
      </c>
      <c r="X288" s="115">
        <f t="shared" si="156"/>
        <v>359</v>
      </c>
      <c r="Y288" s="113">
        <f t="shared" si="157"/>
        <v>281</v>
      </c>
      <c r="Z288" s="113">
        <f>INDEX(地温!$D$2:$D$366,MATCH(X288,地温!$C$2:$C$366,FALSE))</f>
        <v>9.0648999999999997</v>
      </c>
      <c r="AA288" s="113">
        <f t="shared" si="158"/>
        <v>5314.0322000000015</v>
      </c>
      <c r="AB288" s="116">
        <f t="shared" si="140"/>
        <v>18.911146619217089</v>
      </c>
      <c r="AC288" s="119" t="e">
        <f t="shared" si="141"/>
        <v>#N/A</v>
      </c>
      <c r="AD288" s="119">
        <f t="shared" si="142"/>
        <v>0</v>
      </c>
      <c r="AG288" s="115">
        <f t="shared" si="159"/>
        <v>359</v>
      </c>
      <c r="AH288" s="113">
        <f t="shared" si="160"/>
        <v>281</v>
      </c>
      <c r="AI288" s="113">
        <f>INDEX(地温!$D$2:$D$366,MATCH(AG288,地温!$C$2:$C$366,FALSE))</f>
        <v>9.0648999999999997</v>
      </c>
      <c r="AJ288" s="113">
        <f t="shared" si="161"/>
        <v>5314.0322000000015</v>
      </c>
      <c r="AK288" s="116">
        <f t="shared" si="143"/>
        <v>18.911146619217089</v>
      </c>
      <c r="AL288" s="119" t="e">
        <f t="shared" si="144"/>
        <v>#N/A</v>
      </c>
      <c r="AM288" s="119">
        <f t="shared" si="145"/>
        <v>0</v>
      </c>
      <c r="AP288" s="115">
        <f t="shared" si="162"/>
        <v>359</v>
      </c>
      <c r="AQ288" s="113">
        <f t="shared" si="163"/>
        <v>281</v>
      </c>
      <c r="AR288" s="113">
        <f>INDEX(地温!$D$2:$D$366,MATCH(AP288,地温!$C$2:$C$366,FALSE))</f>
        <v>9.0648999999999997</v>
      </c>
      <c r="AS288" s="113">
        <f t="shared" si="164"/>
        <v>5314.0322000000015</v>
      </c>
      <c r="AT288" s="116">
        <f t="shared" si="146"/>
        <v>18.911146619217089</v>
      </c>
      <c r="AU288" s="119" t="e">
        <f t="shared" si="147"/>
        <v>#N/A</v>
      </c>
      <c r="AV288" s="119">
        <f t="shared" si="148"/>
        <v>0</v>
      </c>
    </row>
    <row r="289" spans="1:48">
      <c r="A289" s="115">
        <f t="shared" si="149"/>
        <v>360</v>
      </c>
      <c r="B289" s="113">
        <f t="shared" si="132"/>
        <v>282</v>
      </c>
      <c r="C289" s="119">
        <f t="shared" si="133"/>
        <v>6.7199999927360663</v>
      </c>
      <c r="F289" s="115">
        <f t="shared" si="150"/>
        <v>360</v>
      </c>
      <c r="G289" s="113">
        <f t="shared" si="151"/>
        <v>282</v>
      </c>
      <c r="H289" s="113">
        <f>INDEX(地温!$D$2:$D$366,MATCH(F289,地温!$C$2:$C$366,FALSE))</f>
        <v>6.8178999999999998</v>
      </c>
      <c r="I289" s="113">
        <f t="shared" si="152"/>
        <v>5320.8501000000015</v>
      </c>
      <c r="J289" s="116">
        <f t="shared" si="134"/>
        <v>18.868262765957454</v>
      </c>
      <c r="K289" s="119">
        <f t="shared" si="135"/>
        <v>7.3210753642947227e-002</v>
      </c>
      <c r="L289" s="119">
        <f t="shared" si="136"/>
        <v>6.7199999927360663</v>
      </c>
      <c r="O289" s="115">
        <f t="shared" si="153"/>
        <v>360</v>
      </c>
      <c r="P289" s="113">
        <f t="shared" si="154"/>
        <v>282</v>
      </c>
      <c r="Q289" s="113">
        <f>INDEX(地温!$D$2:$D$366,MATCH(O289,地温!$C$2:$C$366,FALSE))</f>
        <v>6.8178999999999998</v>
      </c>
      <c r="R289" s="113">
        <f t="shared" si="155"/>
        <v>5320.8501000000015</v>
      </c>
      <c r="S289" s="116">
        <f t="shared" si="137"/>
        <v>18.868262765957454</v>
      </c>
      <c r="T289" s="119" t="e">
        <f t="shared" si="138"/>
        <v>#N/A</v>
      </c>
      <c r="U289" s="119">
        <f t="shared" si="139"/>
        <v>0</v>
      </c>
      <c r="X289" s="115">
        <f t="shared" si="156"/>
        <v>360</v>
      </c>
      <c r="Y289" s="113">
        <f t="shared" si="157"/>
        <v>282</v>
      </c>
      <c r="Z289" s="113">
        <f>INDEX(地温!$D$2:$D$366,MATCH(X289,地温!$C$2:$C$366,FALSE))</f>
        <v>6.8178999999999998</v>
      </c>
      <c r="AA289" s="113">
        <f t="shared" si="158"/>
        <v>5320.8501000000015</v>
      </c>
      <c r="AB289" s="116">
        <f t="shared" si="140"/>
        <v>18.868262765957454</v>
      </c>
      <c r="AC289" s="119" t="e">
        <f t="shared" si="141"/>
        <v>#N/A</v>
      </c>
      <c r="AD289" s="119">
        <f t="shared" si="142"/>
        <v>0</v>
      </c>
      <c r="AG289" s="115">
        <f t="shared" si="159"/>
        <v>360</v>
      </c>
      <c r="AH289" s="113">
        <f t="shared" si="160"/>
        <v>282</v>
      </c>
      <c r="AI289" s="113">
        <f>INDEX(地温!$D$2:$D$366,MATCH(AG289,地温!$C$2:$C$366,FALSE))</f>
        <v>6.8178999999999998</v>
      </c>
      <c r="AJ289" s="113">
        <f t="shared" si="161"/>
        <v>5320.8501000000015</v>
      </c>
      <c r="AK289" s="116">
        <f t="shared" si="143"/>
        <v>18.868262765957454</v>
      </c>
      <c r="AL289" s="119" t="e">
        <f t="shared" si="144"/>
        <v>#N/A</v>
      </c>
      <c r="AM289" s="119">
        <f t="shared" si="145"/>
        <v>0</v>
      </c>
      <c r="AP289" s="115">
        <f t="shared" si="162"/>
        <v>360</v>
      </c>
      <c r="AQ289" s="113">
        <f t="shared" si="163"/>
        <v>282</v>
      </c>
      <c r="AR289" s="113">
        <f>INDEX(地温!$D$2:$D$366,MATCH(AP289,地温!$C$2:$C$366,FALSE))</f>
        <v>6.8178999999999998</v>
      </c>
      <c r="AS289" s="113">
        <f t="shared" si="164"/>
        <v>5320.8501000000015</v>
      </c>
      <c r="AT289" s="116">
        <f t="shared" si="146"/>
        <v>18.868262765957454</v>
      </c>
      <c r="AU289" s="119" t="e">
        <f t="shared" si="147"/>
        <v>#N/A</v>
      </c>
      <c r="AV289" s="119">
        <f t="shared" si="148"/>
        <v>0</v>
      </c>
    </row>
    <row r="290" spans="1:48">
      <c r="A290" s="115">
        <f t="shared" si="149"/>
        <v>361</v>
      </c>
      <c r="B290" s="113">
        <f t="shared" si="132"/>
        <v>283</v>
      </c>
      <c r="C290" s="119">
        <f t="shared" si="133"/>
        <v>6.7199999930400294</v>
      </c>
      <c r="F290" s="115">
        <f t="shared" si="150"/>
        <v>361</v>
      </c>
      <c r="G290" s="113">
        <f t="shared" si="151"/>
        <v>283</v>
      </c>
      <c r="H290" s="113">
        <f>INDEX(地温!$D$2:$D$366,MATCH(F290,地温!$C$2:$C$366,FALSE))</f>
        <v>7.4438500000000003</v>
      </c>
      <c r="I290" s="113">
        <f t="shared" si="152"/>
        <v>5328.2939500000011</v>
      </c>
      <c r="J290" s="116">
        <f t="shared" si="134"/>
        <v>18.82789381625442</v>
      </c>
      <c r="K290" s="119">
        <f t="shared" si="135"/>
        <v>7.31031051760892e-002</v>
      </c>
      <c r="L290" s="119">
        <f t="shared" si="136"/>
        <v>6.7199999930400294</v>
      </c>
      <c r="O290" s="115">
        <f t="shared" si="153"/>
        <v>361</v>
      </c>
      <c r="P290" s="113">
        <f t="shared" si="154"/>
        <v>283</v>
      </c>
      <c r="Q290" s="113">
        <f>INDEX(地温!$D$2:$D$366,MATCH(O290,地温!$C$2:$C$366,FALSE))</f>
        <v>7.4438500000000003</v>
      </c>
      <c r="R290" s="113">
        <f t="shared" si="155"/>
        <v>5328.2939500000011</v>
      </c>
      <c r="S290" s="116">
        <f t="shared" si="137"/>
        <v>18.82789381625442</v>
      </c>
      <c r="T290" s="119" t="e">
        <f t="shared" si="138"/>
        <v>#N/A</v>
      </c>
      <c r="U290" s="119">
        <f t="shared" si="139"/>
        <v>0</v>
      </c>
      <c r="X290" s="115">
        <f t="shared" si="156"/>
        <v>361</v>
      </c>
      <c r="Y290" s="113">
        <f t="shared" si="157"/>
        <v>283</v>
      </c>
      <c r="Z290" s="113">
        <f>INDEX(地温!$D$2:$D$366,MATCH(X290,地温!$C$2:$C$366,FALSE))</f>
        <v>7.4438500000000003</v>
      </c>
      <c r="AA290" s="113">
        <f t="shared" si="158"/>
        <v>5328.2939500000011</v>
      </c>
      <c r="AB290" s="116">
        <f t="shared" si="140"/>
        <v>18.82789381625442</v>
      </c>
      <c r="AC290" s="119" t="e">
        <f t="shared" si="141"/>
        <v>#N/A</v>
      </c>
      <c r="AD290" s="119">
        <f t="shared" si="142"/>
        <v>0</v>
      </c>
      <c r="AG290" s="115">
        <f t="shared" si="159"/>
        <v>361</v>
      </c>
      <c r="AH290" s="113">
        <f t="shared" si="160"/>
        <v>283</v>
      </c>
      <c r="AI290" s="113">
        <f>INDEX(地温!$D$2:$D$366,MATCH(AG290,地温!$C$2:$C$366,FALSE))</f>
        <v>7.4438500000000003</v>
      </c>
      <c r="AJ290" s="113">
        <f t="shared" si="161"/>
        <v>5328.2939500000011</v>
      </c>
      <c r="AK290" s="116">
        <f t="shared" si="143"/>
        <v>18.82789381625442</v>
      </c>
      <c r="AL290" s="119" t="e">
        <f t="shared" si="144"/>
        <v>#N/A</v>
      </c>
      <c r="AM290" s="119">
        <f t="shared" si="145"/>
        <v>0</v>
      </c>
      <c r="AP290" s="115">
        <f t="shared" si="162"/>
        <v>361</v>
      </c>
      <c r="AQ290" s="113">
        <f t="shared" si="163"/>
        <v>283</v>
      </c>
      <c r="AR290" s="113">
        <f>INDEX(地温!$D$2:$D$366,MATCH(AP290,地温!$C$2:$C$366,FALSE))</f>
        <v>7.4438500000000003</v>
      </c>
      <c r="AS290" s="113">
        <f t="shared" si="164"/>
        <v>5328.2939500000011</v>
      </c>
      <c r="AT290" s="116">
        <f t="shared" si="146"/>
        <v>18.82789381625442</v>
      </c>
      <c r="AU290" s="119" t="e">
        <f t="shared" si="147"/>
        <v>#N/A</v>
      </c>
      <c r="AV290" s="119">
        <f t="shared" si="148"/>
        <v>0</v>
      </c>
    </row>
    <row r="291" spans="1:48">
      <c r="A291" s="115">
        <f t="shared" si="149"/>
        <v>362</v>
      </c>
      <c r="B291" s="113">
        <f t="shared" si="132"/>
        <v>284</v>
      </c>
      <c r="C291" s="119">
        <f t="shared" si="133"/>
        <v>6.7199999933451755</v>
      </c>
      <c r="F291" s="115">
        <f t="shared" si="150"/>
        <v>362</v>
      </c>
      <c r="G291" s="113">
        <f t="shared" si="151"/>
        <v>284</v>
      </c>
      <c r="H291" s="113">
        <f>INDEX(地温!$D$2:$D$366,MATCH(F291,地温!$C$2:$C$366,FALSE))</f>
        <v>8.2142499999999998</v>
      </c>
      <c r="I291" s="113">
        <f t="shared" si="152"/>
        <v>5336.5082000000011</v>
      </c>
      <c r="J291" s="116">
        <f t="shared" si="134"/>
        <v>18.79052183098592</v>
      </c>
      <c r="K291" s="119">
        <f t="shared" si="135"/>
        <v>7.300356306563735e-002</v>
      </c>
      <c r="L291" s="119">
        <f t="shared" si="136"/>
        <v>6.7199999933451755</v>
      </c>
      <c r="O291" s="115">
        <f t="shared" si="153"/>
        <v>362</v>
      </c>
      <c r="P291" s="113">
        <f t="shared" si="154"/>
        <v>284</v>
      </c>
      <c r="Q291" s="113">
        <f>INDEX(地温!$D$2:$D$366,MATCH(O291,地温!$C$2:$C$366,FALSE))</f>
        <v>8.2142499999999998</v>
      </c>
      <c r="R291" s="113">
        <f t="shared" si="155"/>
        <v>5336.5082000000011</v>
      </c>
      <c r="S291" s="116">
        <f t="shared" si="137"/>
        <v>18.79052183098592</v>
      </c>
      <c r="T291" s="119" t="e">
        <f t="shared" si="138"/>
        <v>#N/A</v>
      </c>
      <c r="U291" s="119">
        <f t="shared" si="139"/>
        <v>0</v>
      </c>
      <c r="X291" s="115">
        <f t="shared" si="156"/>
        <v>362</v>
      </c>
      <c r="Y291" s="113">
        <f t="shared" si="157"/>
        <v>284</v>
      </c>
      <c r="Z291" s="113">
        <f>INDEX(地温!$D$2:$D$366,MATCH(X291,地温!$C$2:$C$366,FALSE))</f>
        <v>8.2142499999999998</v>
      </c>
      <c r="AA291" s="113">
        <f t="shared" si="158"/>
        <v>5336.5082000000011</v>
      </c>
      <c r="AB291" s="116">
        <f t="shared" si="140"/>
        <v>18.79052183098592</v>
      </c>
      <c r="AC291" s="119" t="e">
        <f t="shared" si="141"/>
        <v>#N/A</v>
      </c>
      <c r="AD291" s="119">
        <f t="shared" si="142"/>
        <v>0</v>
      </c>
      <c r="AG291" s="115">
        <f t="shared" si="159"/>
        <v>362</v>
      </c>
      <c r="AH291" s="113">
        <f t="shared" si="160"/>
        <v>284</v>
      </c>
      <c r="AI291" s="113">
        <f>INDEX(地温!$D$2:$D$366,MATCH(AG291,地温!$C$2:$C$366,FALSE))</f>
        <v>8.2142499999999998</v>
      </c>
      <c r="AJ291" s="113">
        <f t="shared" si="161"/>
        <v>5336.5082000000011</v>
      </c>
      <c r="AK291" s="116">
        <f t="shared" si="143"/>
        <v>18.79052183098592</v>
      </c>
      <c r="AL291" s="119" t="e">
        <f t="shared" si="144"/>
        <v>#N/A</v>
      </c>
      <c r="AM291" s="119">
        <f t="shared" si="145"/>
        <v>0</v>
      </c>
      <c r="AP291" s="115">
        <f t="shared" si="162"/>
        <v>362</v>
      </c>
      <c r="AQ291" s="113">
        <f t="shared" si="163"/>
        <v>284</v>
      </c>
      <c r="AR291" s="113">
        <f>INDEX(地温!$D$2:$D$366,MATCH(AP291,地温!$C$2:$C$366,FALSE))</f>
        <v>8.2142499999999998</v>
      </c>
      <c r="AS291" s="113">
        <f t="shared" si="164"/>
        <v>5336.5082000000011</v>
      </c>
      <c r="AT291" s="116">
        <f t="shared" si="146"/>
        <v>18.79052183098592</v>
      </c>
      <c r="AU291" s="119" t="e">
        <f t="shared" si="147"/>
        <v>#N/A</v>
      </c>
      <c r="AV291" s="119">
        <f t="shared" si="148"/>
        <v>0</v>
      </c>
    </row>
    <row r="292" spans="1:48">
      <c r="A292" s="115">
        <f t="shared" si="149"/>
        <v>363</v>
      </c>
      <c r="B292" s="113">
        <f t="shared" si="132"/>
        <v>285</v>
      </c>
      <c r="C292" s="119">
        <f t="shared" si="133"/>
        <v>6.7199999936420269</v>
      </c>
      <c r="F292" s="115">
        <f t="shared" si="150"/>
        <v>363</v>
      </c>
      <c r="G292" s="113">
        <f t="shared" si="151"/>
        <v>285</v>
      </c>
      <c r="H292" s="113">
        <f>INDEX(地温!$D$2:$D$366,MATCH(F292,地温!$C$2:$C$366,FALSE))</f>
        <v>8.5031499999999998</v>
      </c>
      <c r="I292" s="113">
        <f t="shared" si="152"/>
        <v>5345.0113500000007</v>
      </c>
      <c r="J292" s="116">
        <f t="shared" si="134"/>
        <v>18.754425789473686</v>
      </c>
      <c r="K292" s="119">
        <f t="shared" si="135"/>
        <v>7.29075240144543e-002</v>
      </c>
      <c r="L292" s="119">
        <f t="shared" si="136"/>
        <v>6.7199999936420269</v>
      </c>
      <c r="O292" s="115">
        <f t="shared" si="153"/>
        <v>363</v>
      </c>
      <c r="P292" s="113">
        <f t="shared" si="154"/>
        <v>285</v>
      </c>
      <c r="Q292" s="113">
        <f>INDEX(地温!$D$2:$D$366,MATCH(O292,地温!$C$2:$C$366,FALSE))</f>
        <v>8.5031499999999998</v>
      </c>
      <c r="R292" s="113">
        <f t="shared" si="155"/>
        <v>5345.0113500000007</v>
      </c>
      <c r="S292" s="116">
        <f t="shared" si="137"/>
        <v>18.754425789473686</v>
      </c>
      <c r="T292" s="119" t="e">
        <f t="shared" si="138"/>
        <v>#N/A</v>
      </c>
      <c r="U292" s="119">
        <f t="shared" si="139"/>
        <v>0</v>
      </c>
      <c r="X292" s="115">
        <f t="shared" si="156"/>
        <v>363</v>
      </c>
      <c r="Y292" s="113">
        <f t="shared" si="157"/>
        <v>285</v>
      </c>
      <c r="Z292" s="113">
        <f>INDEX(地温!$D$2:$D$366,MATCH(X292,地温!$C$2:$C$366,FALSE))</f>
        <v>8.5031499999999998</v>
      </c>
      <c r="AA292" s="113">
        <f t="shared" si="158"/>
        <v>5345.0113500000007</v>
      </c>
      <c r="AB292" s="116">
        <f t="shared" si="140"/>
        <v>18.754425789473686</v>
      </c>
      <c r="AC292" s="119" t="e">
        <f t="shared" si="141"/>
        <v>#N/A</v>
      </c>
      <c r="AD292" s="119">
        <f t="shared" si="142"/>
        <v>0</v>
      </c>
      <c r="AG292" s="115">
        <f t="shared" si="159"/>
        <v>363</v>
      </c>
      <c r="AH292" s="113">
        <f t="shared" si="160"/>
        <v>285</v>
      </c>
      <c r="AI292" s="113">
        <f>INDEX(地温!$D$2:$D$366,MATCH(AG292,地温!$C$2:$C$366,FALSE))</f>
        <v>8.5031499999999998</v>
      </c>
      <c r="AJ292" s="113">
        <f t="shared" si="161"/>
        <v>5345.0113500000007</v>
      </c>
      <c r="AK292" s="116">
        <f t="shared" si="143"/>
        <v>18.754425789473686</v>
      </c>
      <c r="AL292" s="119" t="e">
        <f t="shared" si="144"/>
        <v>#N/A</v>
      </c>
      <c r="AM292" s="119">
        <f t="shared" si="145"/>
        <v>0</v>
      </c>
      <c r="AP292" s="115">
        <f t="shared" si="162"/>
        <v>363</v>
      </c>
      <c r="AQ292" s="113">
        <f t="shared" si="163"/>
        <v>285</v>
      </c>
      <c r="AR292" s="113">
        <f>INDEX(地温!$D$2:$D$366,MATCH(AP292,地温!$C$2:$C$366,FALSE))</f>
        <v>8.5031499999999998</v>
      </c>
      <c r="AS292" s="113">
        <f t="shared" si="164"/>
        <v>5345.0113500000007</v>
      </c>
      <c r="AT292" s="116">
        <f t="shared" si="146"/>
        <v>18.754425789473686</v>
      </c>
      <c r="AU292" s="119" t="e">
        <f t="shared" si="147"/>
        <v>#N/A</v>
      </c>
      <c r="AV292" s="119">
        <f t="shared" si="148"/>
        <v>0</v>
      </c>
    </row>
    <row r="293" spans="1:48">
      <c r="A293" s="115">
        <f t="shared" si="149"/>
        <v>364</v>
      </c>
      <c r="B293" s="113">
        <f t="shared" si="132"/>
        <v>286</v>
      </c>
      <c r="C293" s="119">
        <f t="shared" si="133"/>
        <v>6.719999993925553</v>
      </c>
      <c r="F293" s="115">
        <f t="shared" si="150"/>
        <v>364</v>
      </c>
      <c r="G293" s="113">
        <f t="shared" si="151"/>
        <v>286</v>
      </c>
      <c r="H293" s="113">
        <f>INDEX(地温!$D$2:$D$366,MATCH(F293,地温!$C$2:$C$366,FALSE))</f>
        <v>8.4870999999999999</v>
      </c>
      <c r="I293" s="113">
        <f t="shared" si="152"/>
        <v>5353.498450000001</v>
      </c>
      <c r="J293" s="116">
        <f t="shared" si="134"/>
        <v>18.718526048951052</v>
      </c>
      <c r="K293" s="119">
        <f t="shared" si="135"/>
        <v>7.2812109039729553e-002</v>
      </c>
      <c r="L293" s="119">
        <f t="shared" si="136"/>
        <v>6.719999993925553</v>
      </c>
      <c r="O293" s="115">
        <f t="shared" si="153"/>
        <v>364</v>
      </c>
      <c r="P293" s="113">
        <f t="shared" si="154"/>
        <v>286</v>
      </c>
      <c r="Q293" s="113">
        <f>INDEX(地温!$D$2:$D$366,MATCH(O293,地温!$C$2:$C$366,FALSE))</f>
        <v>8.4870999999999999</v>
      </c>
      <c r="R293" s="113">
        <f t="shared" si="155"/>
        <v>5353.498450000001</v>
      </c>
      <c r="S293" s="116">
        <f t="shared" si="137"/>
        <v>18.718526048951052</v>
      </c>
      <c r="T293" s="119" t="e">
        <f t="shared" si="138"/>
        <v>#N/A</v>
      </c>
      <c r="U293" s="119">
        <f t="shared" si="139"/>
        <v>0</v>
      </c>
      <c r="X293" s="115">
        <f t="shared" si="156"/>
        <v>364</v>
      </c>
      <c r="Y293" s="113">
        <f t="shared" si="157"/>
        <v>286</v>
      </c>
      <c r="Z293" s="113">
        <f>INDEX(地温!$D$2:$D$366,MATCH(X293,地温!$C$2:$C$366,FALSE))</f>
        <v>8.4870999999999999</v>
      </c>
      <c r="AA293" s="113">
        <f t="shared" si="158"/>
        <v>5353.498450000001</v>
      </c>
      <c r="AB293" s="116">
        <f t="shared" si="140"/>
        <v>18.718526048951052</v>
      </c>
      <c r="AC293" s="119" t="e">
        <f t="shared" si="141"/>
        <v>#N/A</v>
      </c>
      <c r="AD293" s="119">
        <f t="shared" si="142"/>
        <v>0</v>
      </c>
      <c r="AG293" s="115">
        <f t="shared" si="159"/>
        <v>364</v>
      </c>
      <c r="AH293" s="113">
        <f t="shared" si="160"/>
        <v>286</v>
      </c>
      <c r="AI293" s="113">
        <f>INDEX(地温!$D$2:$D$366,MATCH(AG293,地温!$C$2:$C$366,FALSE))</f>
        <v>8.4870999999999999</v>
      </c>
      <c r="AJ293" s="113">
        <f t="shared" si="161"/>
        <v>5353.498450000001</v>
      </c>
      <c r="AK293" s="116">
        <f t="shared" si="143"/>
        <v>18.718526048951052</v>
      </c>
      <c r="AL293" s="119" t="e">
        <f t="shared" si="144"/>
        <v>#N/A</v>
      </c>
      <c r="AM293" s="119">
        <f t="shared" si="145"/>
        <v>0</v>
      </c>
      <c r="AP293" s="115">
        <f t="shared" si="162"/>
        <v>364</v>
      </c>
      <c r="AQ293" s="113">
        <f t="shared" si="163"/>
        <v>286</v>
      </c>
      <c r="AR293" s="113">
        <f>INDEX(地温!$D$2:$D$366,MATCH(AP293,地温!$C$2:$C$366,FALSE))</f>
        <v>8.4870999999999999</v>
      </c>
      <c r="AS293" s="113">
        <f t="shared" si="164"/>
        <v>5353.498450000001</v>
      </c>
      <c r="AT293" s="116">
        <f t="shared" si="146"/>
        <v>18.718526048951052</v>
      </c>
      <c r="AU293" s="119" t="e">
        <f t="shared" si="147"/>
        <v>#N/A</v>
      </c>
      <c r="AV293" s="119">
        <f t="shared" si="148"/>
        <v>0</v>
      </c>
    </row>
    <row r="294" spans="1:48">
      <c r="A294" s="115">
        <f t="shared" si="149"/>
        <v>365</v>
      </c>
      <c r="B294" s="113">
        <f t="shared" si="132"/>
        <v>287</v>
      </c>
      <c r="C294" s="119">
        <f t="shared" si="133"/>
        <v>6.7199999941909168</v>
      </c>
      <c r="F294" s="115">
        <f t="shared" si="150"/>
        <v>365</v>
      </c>
      <c r="G294" s="113">
        <f t="shared" si="151"/>
        <v>287</v>
      </c>
      <c r="H294" s="113">
        <f>INDEX(地温!$D$2:$D$366,MATCH(F294,地温!$C$2:$C$366,FALSE))</f>
        <v>8.1179500000000004</v>
      </c>
      <c r="I294" s="113">
        <f t="shared" si="152"/>
        <v>5361.6164000000008</v>
      </c>
      <c r="J294" s="116">
        <f t="shared" si="134"/>
        <v>18.681590243902441</v>
      </c>
      <c r="K294" s="119">
        <f t="shared" si="135"/>
        <v>7.2714046256302609e-002</v>
      </c>
      <c r="L294" s="119">
        <f t="shared" si="136"/>
        <v>6.7199999941909168</v>
      </c>
      <c r="O294" s="115">
        <f t="shared" si="153"/>
        <v>365</v>
      </c>
      <c r="P294" s="113">
        <f t="shared" si="154"/>
        <v>287</v>
      </c>
      <c r="Q294" s="113">
        <f>INDEX(地温!$D$2:$D$366,MATCH(O294,地温!$C$2:$C$366,FALSE))</f>
        <v>8.1179500000000004</v>
      </c>
      <c r="R294" s="113">
        <f t="shared" si="155"/>
        <v>5361.6164000000008</v>
      </c>
      <c r="S294" s="116">
        <f t="shared" si="137"/>
        <v>18.681590243902441</v>
      </c>
      <c r="T294" s="119" t="e">
        <f t="shared" si="138"/>
        <v>#N/A</v>
      </c>
      <c r="U294" s="119">
        <f t="shared" si="139"/>
        <v>0</v>
      </c>
      <c r="X294" s="115">
        <f t="shared" si="156"/>
        <v>365</v>
      </c>
      <c r="Y294" s="113">
        <f t="shared" si="157"/>
        <v>287</v>
      </c>
      <c r="Z294" s="113">
        <f>INDEX(地温!$D$2:$D$366,MATCH(X294,地温!$C$2:$C$366,FALSE))</f>
        <v>8.1179500000000004</v>
      </c>
      <c r="AA294" s="113">
        <f t="shared" si="158"/>
        <v>5361.6164000000008</v>
      </c>
      <c r="AB294" s="116">
        <f t="shared" si="140"/>
        <v>18.681590243902441</v>
      </c>
      <c r="AC294" s="119" t="e">
        <f t="shared" si="141"/>
        <v>#N/A</v>
      </c>
      <c r="AD294" s="119">
        <f t="shared" si="142"/>
        <v>0</v>
      </c>
      <c r="AG294" s="115">
        <f t="shared" si="159"/>
        <v>365</v>
      </c>
      <c r="AH294" s="113">
        <f t="shared" si="160"/>
        <v>287</v>
      </c>
      <c r="AI294" s="113">
        <f>INDEX(地温!$D$2:$D$366,MATCH(AG294,地温!$C$2:$C$366,FALSE))</f>
        <v>8.1179500000000004</v>
      </c>
      <c r="AJ294" s="113">
        <f t="shared" si="161"/>
        <v>5361.6164000000008</v>
      </c>
      <c r="AK294" s="116">
        <f t="shared" si="143"/>
        <v>18.681590243902441</v>
      </c>
      <c r="AL294" s="119" t="e">
        <f t="shared" si="144"/>
        <v>#N/A</v>
      </c>
      <c r="AM294" s="119">
        <f t="shared" si="145"/>
        <v>0</v>
      </c>
      <c r="AP294" s="115">
        <f t="shared" si="162"/>
        <v>365</v>
      </c>
      <c r="AQ294" s="113">
        <f t="shared" si="163"/>
        <v>287</v>
      </c>
      <c r="AR294" s="113">
        <f>INDEX(地温!$D$2:$D$366,MATCH(AP294,地温!$C$2:$C$366,FALSE))</f>
        <v>8.1179500000000004</v>
      </c>
      <c r="AS294" s="113">
        <f t="shared" si="164"/>
        <v>5361.6164000000008</v>
      </c>
      <c r="AT294" s="116">
        <f t="shared" si="146"/>
        <v>18.681590243902441</v>
      </c>
      <c r="AU294" s="119" t="e">
        <f t="shared" si="147"/>
        <v>#N/A</v>
      </c>
      <c r="AV294" s="119">
        <f t="shared" si="148"/>
        <v>0</v>
      </c>
    </row>
    <row r="295" spans="1:48">
      <c r="A295" s="115">
        <f t="shared" si="149"/>
        <v>366</v>
      </c>
      <c r="B295" s="113">
        <f t="shared" si="132"/>
        <v>288</v>
      </c>
      <c r="C295" s="119" t="e">
        <f t="shared" si="133"/>
        <v>#N/A</v>
      </c>
      <c r="F295" s="115">
        <f t="shared" si="150"/>
        <v>366</v>
      </c>
      <c r="G295" s="113">
        <f t="shared" si="151"/>
        <v>288</v>
      </c>
      <c r="H295" s="113" t="e">
        <f>INDEX(地温!$D$2:$D$366,MATCH(F295,地温!$C$2:$C$366,FALSE))</f>
        <v>#N/A</v>
      </c>
      <c r="I295" s="113" t="e">
        <f t="shared" si="152"/>
        <v>#N/A</v>
      </c>
      <c r="J295" s="116" t="e">
        <f t="shared" si="134"/>
        <v>#N/A</v>
      </c>
      <c r="K295" s="119" t="e">
        <f t="shared" si="135"/>
        <v>#N/A</v>
      </c>
      <c r="L295" s="119" t="e">
        <f t="shared" si="136"/>
        <v>#N/A</v>
      </c>
      <c r="O295" s="115">
        <f t="shared" si="153"/>
        <v>366</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366</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366</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366</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367</v>
      </c>
      <c r="B296" s="113">
        <f t="shared" si="132"/>
        <v>289</v>
      </c>
      <c r="C296" s="119" t="e">
        <f t="shared" si="133"/>
        <v>#N/A</v>
      </c>
      <c r="F296" s="115">
        <f t="shared" si="150"/>
        <v>367</v>
      </c>
      <c r="G296" s="113">
        <f t="shared" si="151"/>
        <v>289</v>
      </c>
      <c r="H296" s="113" t="e">
        <f>INDEX(地温!$D$2:$D$366,MATCH(F296,地温!$C$2:$C$366,FALSE))</f>
        <v>#N/A</v>
      </c>
      <c r="I296" s="113" t="e">
        <f t="shared" si="152"/>
        <v>#N/A</v>
      </c>
      <c r="J296" s="116" t="e">
        <f t="shared" si="134"/>
        <v>#N/A</v>
      </c>
      <c r="K296" s="119" t="e">
        <f t="shared" si="135"/>
        <v>#N/A</v>
      </c>
      <c r="L296" s="119" t="e">
        <f t="shared" si="136"/>
        <v>#N/A</v>
      </c>
      <c r="O296" s="115">
        <f t="shared" si="153"/>
        <v>367</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367</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367</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367</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368</v>
      </c>
      <c r="B297" s="113">
        <f t="shared" si="132"/>
        <v>290</v>
      </c>
      <c r="C297" s="119" t="e">
        <f t="shared" si="133"/>
        <v>#N/A</v>
      </c>
      <c r="F297" s="115">
        <f t="shared" si="150"/>
        <v>368</v>
      </c>
      <c r="G297" s="113">
        <f t="shared" si="151"/>
        <v>290</v>
      </c>
      <c r="H297" s="113" t="e">
        <f>INDEX(地温!$D$2:$D$366,MATCH(F297,地温!$C$2:$C$366,FALSE))</f>
        <v>#N/A</v>
      </c>
      <c r="I297" s="113" t="e">
        <f t="shared" si="152"/>
        <v>#N/A</v>
      </c>
      <c r="J297" s="116" t="e">
        <f t="shared" si="134"/>
        <v>#N/A</v>
      </c>
      <c r="K297" s="119" t="e">
        <f t="shared" si="135"/>
        <v>#N/A</v>
      </c>
      <c r="L297" s="119" t="e">
        <f t="shared" si="136"/>
        <v>#N/A</v>
      </c>
      <c r="O297" s="115">
        <f t="shared" si="153"/>
        <v>368</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368</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368</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368</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369</v>
      </c>
      <c r="B298" s="113">
        <f t="shared" si="132"/>
        <v>291</v>
      </c>
      <c r="C298" s="119" t="e">
        <f t="shared" si="133"/>
        <v>#N/A</v>
      </c>
      <c r="F298" s="115">
        <f t="shared" si="150"/>
        <v>369</v>
      </c>
      <c r="G298" s="113">
        <f t="shared" si="151"/>
        <v>291</v>
      </c>
      <c r="H298" s="113" t="e">
        <f>INDEX(地温!$D$2:$D$366,MATCH(F298,地温!$C$2:$C$366,FALSE))</f>
        <v>#N/A</v>
      </c>
      <c r="I298" s="113" t="e">
        <f t="shared" si="152"/>
        <v>#N/A</v>
      </c>
      <c r="J298" s="116" t="e">
        <f t="shared" si="134"/>
        <v>#N/A</v>
      </c>
      <c r="K298" s="119" t="e">
        <f t="shared" si="135"/>
        <v>#N/A</v>
      </c>
      <c r="L298" s="119" t="e">
        <f t="shared" si="136"/>
        <v>#N/A</v>
      </c>
      <c r="O298" s="115">
        <f t="shared" si="153"/>
        <v>369</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369</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369</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369</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370</v>
      </c>
      <c r="B299" s="113">
        <f t="shared" si="132"/>
        <v>292</v>
      </c>
      <c r="C299" s="119" t="e">
        <f t="shared" si="133"/>
        <v>#N/A</v>
      </c>
      <c r="F299" s="115">
        <f t="shared" si="150"/>
        <v>370</v>
      </c>
      <c r="G299" s="113">
        <f t="shared" si="151"/>
        <v>292</v>
      </c>
      <c r="H299" s="113" t="e">
        <f>INDEX(地温!$D$2:$D$366,MATCH(F299,地温!$C$2:$C$366,FALSE))</f>
        <v>#N/A</v>
      </c>
      <c r="I299" s="113" t="e">
        <f t="shared" si="152"/>
        <v>#N/A</v>
      </c>
      <c r="J299" s="116" t="e">
        <f t="shared" si="134"/>
        <v>#N/A</v>
      </c>
      <c r="K299" s="119" t="e">
        <f t="shared" si="135"/>
        <v>#N/A</v>
      </c>
      <c r="L299" s="119" t="e">
        <f t="shared" si="136"/>
        <v>#N/A</v>
      </c>
      <c r="O299" s="115">
        <f t="shared" si="153"/>
        <v>370</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370</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370</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370</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371</v>
      </c>
      <c r="B300" s="113">
        <f t="shared" si="132"/>
        <v>293</v>
      </c>
      <c r="C300" s="119" t="e">
        <f t="shared" si="133"/>
        <v>#N/A</v>
      </c>
      <c r="F300" s="115">
        <f t="shared" si="150"/>
        <v>371</v>
      </c>
      <c r="G300" s="113">
        <f t="shared" si="151"/>
        <v>293</v>
      </c>
      <c r="H300" s="113" t="e">
        <f>INDEX(地温!$D$2:$D$366,MATCH(F300,地温!$C$2:$C$366,FALSE))</f>
        <v>#N/A</v>
      </c>
      <c r="I300" s="113" t="e">
        <f t="shared" si="152"/>
        <v>#N/A</v>
      </c>
      <c r="J300" s="116" t="e">
        <f t="shared" si="134"/>
        <v>#N/A</v>
      </c>
      <c r="K300" s="119" t="e">
        <f t="shared" si="135"/>
        <v>#N/A</v>
      </c>
      <c r="L300" s="119" t="e">
        <f t="shared" si="136"/>
        <v>#N/A</v>
      </c>
      <c r="O300" s="115">
        <f t="shared" si="153"/>
        <v>371</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371</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371</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371</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372</v>
      </c>
      <c r="B301" s="113">
        <f t="shared" si="132"/>
        <v>294</v>
      </c>
      <c r="C301" s="119" t="e">
        <f t="shared" si="133"/>
        <v>#N/A</v>
      </c>
      <c r="F301" s="115">
        <f t="shared" si="150"/>
        <v>372</v>
      </c>
      <c r="G301" s="113">
        <f t="shared" si="151"/>
        <v>294</v>
      </c>
      <c r="H301" s="113" t="e">
        <f>INDEX(地温!$D$2:$D$366,MATCH(F301,地温!$C$2:$C$366,FALSE))</f>
        <v>#N/A</v>
      </c>
      <c r="I301" s="113" t="e">
        <f t="shared" si="152"/>
        <v>#N/A</v>
      </c>
      <c r="J301" s="116" t="e">
        <f t="shared" si="134"/>
        <v>#N/A</v>
      </c>
      <c r="K301" s="119" t="e">
        <f t="shared" si="135"/>
        <v>#N/A</v>
      </c>
      <c r="L301" s="119" t="e">
        <f t="shared" si="136"/>
        <v>#N/A</v>
      </c>
      <c r="O301" s="115">
        <f t="shared" si="153"/>
        <v>372</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372</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372</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372</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373</v>
      </c>
      <c r="B302" s="113">
        <f t="shared" si="132"/>
        <v>295</v>
      </c>
      <c r="C302" s="119" t="e">
        <f t="shared" si="133"/>
        <v>#N/A</v>
      </c>
      <c r="F302" s="115">
        <f t="shared" si="150"/>
        <v>373</v>
      </c>
      <c r="G302" s="113">
        <f t="shared" si="151"/>
        <v>295</v>
      </c>
      <c r="H302" s="113" t="e">
        <f>INDEX(地温!$D$2:$D$366,MATCH(F302,地温!$C$2:$C$366,FALSE))</f>
        <v>#N/A</v>
      </c>
      <c r="I302" s="113" t="e">
        <f t="shared" si="152"/>
        <v>#N/A</v>
      </c>
      <c r="J302" s="116" t="e">
        <f t="shared" si="134"/>
        <v>#N/A</v>
      </c>
      <c r="K302" s="119" t="e">
        <f t="shared" si="135"/>
        <v>#N/A</v>
      </c>
      <c r="L302" s="119" t="e">
        <f t="shared" si="136"/>
        <v>#N/A</v>
      </c>
      <c r="O302" s="115">
        <f t="shared" si="153"/>
        <v>373</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373</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373</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373</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374</v>
      </c>
      <c r="B303" s="113">
        <f t="shared" si="132"/>
        <v>296</v>
      </c>
      <c r="C303" s="119" t="e">
        <f t="shared" si="133"/>
        <v>#N/A</v>
      </c>
      <c r="F303" s="115">
        <f t="shared" si="150"/>
        <v>374</v>
      </c>
      <c r="G303" s="113">
        <f t="shared" si="151"/>
        <v>296</v>
      </c>
      <c r="H303" s="113" t="e">
        <f>INDEX(地温!$D$2:$D$366,MATCH(F303,地温!$C$2:$C$366,FALSE))</f>
        <v>#N/A</v>
      </c>
      <c r="I303" s="113" t="e">
        <f t="shared" si="152"/>
        <v>#N/A</v>
      </c>
      <c r="J303" s="116" t="e">
        <f t="shared" si="134"/>
        <v>#N/A</v>
      </c>
      <c r="K303" s="119" t="e">
        <f t="shared" si="135"/>
        <v>#N/A</v>
      </c>
      <c r="L303" s="119" t="e">
        <f t="shared" si="136"/>
        <v>#N/A</v>
      </c>
      <c r="O303" s="115">
        <f t="shared" si="153"/>
        <v>374</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374</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374</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374</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375</v>
      </c>
      <c r="B304" s="113">
        <f t="shared" si="132"/>
        <v>297</v>
      </c>
      <c r="C304" s="119" t="e">
        <f t="shared" si="133"/>
        <v>#N/A</v>
      </c>
      <c r="F304" s="115">
        <f t="shared" si="150"/>
        <v>375</v>
      </c>
      <c r="G304" s="113">
        <f t="shared" si="151"/>
        <v>297</v>
      </c>
      <c r="H304" s="113" t="e">
        <f>INDEX(地温!$D$2:$D$366,MATCH(F304,地温!$C$2:$C$366,FALSE))</f>
        <v>#N/A</v>
      </c>
      <c r="I304" s="113" t="e">
        <f t="shared" si="152"/>
        <v>#N/A</v>
      </c>
      <c r="J304" s="116" t="e">
        <f t="shared" si="134"/>
        <v>#N/A</v>
      </c>
      <c r="K304" s="119" t="e">
        <f t="shared" si="135"/>
        <v>#N/A</v>
      </c>
      <c r="L304" s="119" t="e">
        <f t="shared" si="136"/>
        <v>#N/A</v>
      </c>
      <c r="O304" s="115">
        <f t="shared" si="153"/>
        <v>375</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375</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375</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375</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376</v>
      </c>
      <c r="B305" s="113">
        <f t="shared" si="132"/>
        <v>298</v>
      </c>
      <c r="C305" s="119" t="e">
        <f t="shared" si="133"/>
        <v>#N/A</v>
      </c>
      <c r="F305" s="115">
        <f t="shared" si="150"/>
        <v>376</v>
      </c>
      <c r="G305" s="113">
        <f t="shared" si="151"/>
        <v>298</v>
      </c>
      <c r="H305" s="113" t="e">
        <f>INDEX(地温!$D$2:$D$366,MATCH(F305,地温!$C$2:$C$366,FALSE))</f>
        <v>#N/A</v>
      </c>
      <c r="I305" s="113" t="e">
        <f t="shared" si="152"/>
        <v>#N/A</v>
      </c>
      <c r="J305" s="116" t="e">
        <f t="shared" si="134"/>
        <v>#N/A</v>
      </c>
      <c r="K305" s="119" t="e">
        <f t="shared" si="135"/>
        <v>#N/A</v>
      </c>
      <c r="L305" s="119" t="e">
        <f t="shared" si="136"/>
        <v>#N/A</v>
      </c>
      <c r="O305" s="115">
        <f t="shared" si="153"/>
        <v>376</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376</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376</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376</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377</v>
      </c>
      <c r="B306" s="113">
        <f t="shared" si="132"/>
        <v>299</v>
      </c>
      <c r="C306" s="119" t="e">
        <f t="shared" si="133"/>
        <v>#N/A</v>
      </c>
      <c r="F306" s="115">
        <f t="shared" si="150"/>
        <v>377</v>
      </c>
      <c r="G306" s="113">
        <f t="shared" si="151"/>
        <v>299</v>
      </c>
      <c r="H306" s="113" t="e">
        <f>INDEX(地温!$D$2:$D$366,MATCH(F306,地温!$C$2:$C$366,FALSE))</f>
        <v>#N/A</v>
      </c>
      <c r="I306" s="113" t="e">
        <f t="shared" si="152"/>
        <v>#N/A</v>
      </c>
      <c r="J306" s="116" t="e">
        <f t="shared" si="134"/>
        <v>#N/A</v>
      </c>
      <c r="K306" s="119" t="e">
        <f t="shared" si="135"/>
        <v>#N/A</v>
      </c>
      <c r="L306" s="119" t="e">
        <f t="shared" si="136"/>
        <v>#N/A</v>
      </c>
      <c r="O306" s="115">
        <f t="shared" si="153"/>
        <v>377</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377</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377</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377</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378</v>
      </c>
      <c r="B307" s="113">
        <f t="shared" si="132"/>
        <v>300</v>
      </c>
      <c r="C307" s="119" t="e">
        <f t="shared" si="133"/>
        <v>#N/A</v>
      </c>
      <c r="F307" s="115">
        <f t="shared" si="150"/>
        <v>378</v>
      </c>
      <c r="G307" s="113">
        <f t="shared" si="151"/>
        <v>300</v>
      </c>
      <c r="H307" s="113" t="e">
        <f>INDEX(地温!$D$2:$D$366,MATCH(F307,地温!$C$2:$C$366,FALSE))</f>
        <v>#N/A</v>
      </c>
      <c r="I307" s="113" t="e">
        <f t="shared" si="152"/>
        <v>#N/A</v>
      </c>
      <c r="J307" s="116" t="e">
        <f t="shared" si="134"/>
        <v>#N/A</v>
      </c>
      <c r="K307" s="119" t="e">
        <f t="shared" si="135"/>
        <v>#N/A</v>
      </c>
      <c r="L307" s="119" t="e">
        <f t="shared" si="136"/>
        <v>#N/A</v>
      </c>
      <c r="O307" s="115">
        <f t="shared" si="153"/>
        <v>378</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378</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378</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378</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379</v>
      </c>
      <c r="B308" s="113">
        <f t="shared" si="132"/>
        <v>301</v>
      </c>
      <c r="C308" s="119" t="e">
        <f t="shared" si="133"/>
        <v>#N/A</v>
      </c>
      <c r="F308" s="115">
        <f t="shared" si="150"/>
        <v>379</v>
      </c>
      <c r="G308" s="113">
        <f t="shared" si="151"/>
        <v>301</v>
      </c>
      <c r="H308" s="113" t="e">
        <f>INDEX(地温!$D$2:$D$366,MATCH(F308,地温!$C$2:$C$366,FALSE))</f>
        <v>#N/A</v>
      </c>
      <c r="I308" s="113" t="e">
        <f t="shared" si="152"/>
        <v>#N/A</v>
      </c>
      <c r="J308" s="116" t="e">
        <f t="shared" si="134"/>
        <v>#N/A</v>
      </c>
      <c r="K308" s="119" t="e">
        <f t="shared" si="135"/>
        <v>#N/A</v>
      </c>
      <c r="L308" s="119" t="e">
        <f t="shared" si="136"/>
        <v>#N/A</v>
      </c>
      <c r="O308" s="115">
        <f t="shared" si="153"/>
        <v>379</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379</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379</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379</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380</v>
      </c>
      <c r="B309" s="113">
        <f t="shared" si="132"/>
        <v>302</v>
      </c>
      <c r="C309" s="119" t="e">
        <f t="shared" si="133"/>
        <v>#N/A</v>
      </c>
      <c r="F309" s="115">
        <f t="shared" si="150"/>
        <v>380</v>
      </c>
      <c r="G309" s="113">
        <f t="shared" si="151"/>
        <v>302</v>
      </c>
      <c r="H309" s="113" t="e">
        <f>INDEX(地温!$D$2:$D$366,MATCH(F309,地温!$C$2:$C$366,FALSE))</f>
        <v>#N/A</v>
      </c>
      <c r="I309" s="113" t="e">
        <f t="shared" si="152"/>
        <v>#N/A</v>
      </c>
      <c r="J309" s="116" t="e">
        <f t="shared" si="134"/>
        <v>#N/A</v>
      </c>
      <c r="K309" s="119" t="e">
        <f t="shared" si="135"/>
        <v>#N/A</v>
      </c>
      <c r="L309" s="119" t="e">
        <f t="shared" si="136"/>
        <v>#N/A</v>
      </c>
      <c r="O309" s="115">
        <f t="shared" si="153"/>
        <v>380</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380</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380</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380</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381</v>
      </c>
      <c r="B310" s="113">
        <f t="shared" si="132"/>
        <v>303</v>
      </c>
      <c r="C310" s="119" t="e">
        <f t="shared" si="133"/>
        <v>#N/A</v>
      </c>
      <c r="F310" s="115">
        <f t="shared" si="150"/>
        <v>381</v>
      </c>
      <c r="G310" s="113">
        <f t="shared" si="151"/>
        <v>303</v>
      </c>
      <c r="H310" s="113" t="e">
        <f>INDEX(地温!$D$2:$D$366,MATCH(F310,地温!$C$2:$C$366,FALSE))</f>
        <v>#N/A</v>
      </c>
      <c r="I310" s="113" t="e">
        <f t="shared" si="152"/>
        <v>#N/A</v>
      </c>
      <c r="J310" s="116" t="e">
        <f t="shared" si="134"/>
        <v>#N/A</v>
      </c>
      <c r="K310" s="119" t="e">
        <f t="shared" si="135"/>
        <v>#N/A</v>
      </c>
      <c r="L310" s="119" t="e">
        <f t="shared" si="136"/>
        <v>#N/A</v>
      </c>
      <c r="O310" s="115">
        <f t="shared" si="153"/>
        <v>381</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381</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381</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381</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382</v>
      </c>
      <c r="B311" s="113">
        <f t="shared" si="132"/>
        <v>304</v>
      </c>
      <c r="C311" s="119" t="e">
        <f t="shared" si="133"/>
        <v>#N/A</v>
      </c>
      <c r="F311" s="115">
        <f t="shared" si="150"/>
        <v>382</v>
      </c>
      <c r="G311" s="113">
        <f t="shared" si="151"/>
        <v>304</v>
      </c>
      <c r="H311" s="113" t="e">
        <f>INDEX(地温!$D$2:$D$366,MATCH(F311,地温!$C$2:$C$366,FALSE))</f>
        <v>#N/A</v>
      </c>
      <c r="I311" s="113" t="e">
        <f t="shared" si="152"/>
        <v>#N/A</v>
      </c>
      <c r="J311" s="116" t="e">
        <f t="shared" si="134"/>
        <v>#N/A</v>
      </c>
      <c r="K311" s="119" t="e">
        <f t="shared" si="135"/>
        <v>#N/A</v>
      </c>
      <c r="L311" s="119" t="e">
        <f t="shared" si="136"/>
        <v>#N/A</v>
      </c>
      <c r="O311" s="115">
        <f t="shared" si="153"/>
        <v>382</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382</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382</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382</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383</v>
      </c>
      <c r="B312" s="113">
        <f t="shared" si="132"/>
        <v>305</v>
      </c>
      <c r="C312" s="119" t="e">
        <f t="shared" si="133"/>
        <v>#N/A</v>
      </c>
      <c r="F312" s="115">
        <f t="shared" si="150"/>
        <v>383</v>
      </c>
      <c r="G312" s="113">
        <f t="shared" si="151"/>
        <v>305</v>
      </c>
      <c r="H312" s="113" t="e">
        <f>INDEX(地温!$D$2:$D$366,MATCH(F312,地温!$C$2:$C$366,FALSE))</f>
        <v>#N/A</v>
      </c>
      <c r="I312" s="113" t="e">
        <f t="shared" si="152"/>
        <v>#N/A</v>
      </c>
      <c r="J312" s="116" t="e">
        <f t="shared" si="134"/>
        <v>#N/A</v>
      </c>
      <c r="K312" s="119" t="e">
        <f t="shared" si="135"/>
        <v>#N/A</v>
      </c>
      <c r="L312" s="119" t="e">
        <f t="shared" si="136"/>
        <v>#N/A</v>
      </c>
      <c r="O312" s="115">
        <f t="shared" si="153"/>
        <v>383</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383</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383</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383</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384</v>
      </c>
      <c r="B313" s="113">
        <f t="shared" si="132"/>
        <v>306</v>
      </c>
      <c r="C313" s="119" t="e">
        <f t="shared" si="133"/>
        <v>#N/A</v>
      </c>
      <c r="F313" s="115">
        <f t="shared" si="150"/>
        <v>384</v>
      </c>
      <c r="G313" s="113">
        <f t="shared" si="151"/>
        <v>306</v>
      </c>
      <c r="H313" s="113" t="e">
        <f>INDEX(地温!$D$2:$D$366,MATCH(F313,地温!$C$2:$C$366,FALSE))</f>
        <v>#N/A</v>
      </c>
      <c r="I313" s="113" t="e">
        <f t="shared" si="152"/>
        <v>#N/A</v>
      </c>
      <c r="J313" s="116" t="e">
        <f t="shared" si="134"/>
        <v>#N/A</v>
      </c>
      <c r="K313" s="119" t="e">
        <f t="shared" si="135"/>
        <v>#N/A</v>
      </c>
      <c r="L313" s="119" t="e">
        <f t="shared" si="136"/>
        <v>#N/A</v>
      </c>
      <c r="O313" s="115">
        <f t="shared" si="153"/>
        <v>384</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384</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384</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384</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385</v>
      </c>
      <c r="B314" s="113">
        <f t="shared" si="132"/>
        <v>307</v>
      </c>
      <c r="C314" s="119" t="e">
        <f t="shared" si="133"/>
        <v>#N/A</v>
      </c>
      <c r="F314" s="115">
        <f t="shared" si="150"/>
        <v>385</v>
      </c>
      <c r="G314" s="113">
        <f t="shared" si="151"/>
        <v>307</v>
      </c>
      <c r="H314" s="113" t="e">
        <f>INDEX(地温!$D$2:$D$366,MATCH(F314,地温!$C$2:$C$366,FALSE))</f>
        <v>#N/A</v>
      </c>
      <c r="I314" s="113" t="e">
        <f t="shared" si="152"/>
        <v>#N/A</v>
      </c>
      <c r="J314" s="116" t="e">
        <f t="shared" si="134"/>
        <v>#N/A</v>
      </c>
      <c r="K314" s="119" t="e">
        <f t="shared" si="135"/>
        <v>#N/A</v>
      </c>
      <c r="L314" s="119" t="e">
        <f t="shared" si="136"/>
        <v>#N/A</v>
      </c>
      <c r="O314" s="115">
        <f t="shared" si="153"/>
        <v>385</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385</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385</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385</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386</v>
      </c>
      <c r="B315" s="113">
        <f t="shared" si="132"/>
        <v>308</v>
      </c>
      <c r="C315" s="119" t="e">
        <f t="shared" si="133"/>
        <v>#N/A</v>
      </c>
      <c r="F315" s="115">
        <f t="shared" si="150"/>
        <v>386</v>
      </c>
      <c r="G315" s="113">
        <f t="shared" si="151"/>
        <v>308</v>
      </c>
      <c r="H315" s="113" t="e">
        <f>INDEX(地温!$D$2:$D$366,MATCH(F315,地温!$C$2:$C$366,FALSE))</f>
        <v>#N/A</v>
      </c>
      <c r="I315" s="113" t="e">
        <f t="shared" si="152"/>
        <v>#N/A</v>
      </c>
      <c r="J315" s="116" t="e">
        <f t="shared" si="134"/>
        <v>#N/A</v>
      </c>
      <c r="K315" s="119" t="e">
        <f t="shared" si="135"/>
        <v>#N/A</v>
      </c>
      <c r="L315" s="119" t="e">
        <f t="shared" si="136"/>
        <v>#N/A</v>
      </c>
      <c r="O315" s="115">
        <f t="shared" si="153"/>
        <v>386</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386</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386</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386</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387</v>
      </c>
      <c r="B316" s="113">
        <f t="shared" si="132"/>
        <v>309</v>
      </c>
      <c r="C316" s="119" t="e">
        <f t="shared" si="133"/>
        <v>#N/A</v>
      </c>
      <c r="F316" s="115">
        <f t="shared" si="150"/>
        <v>387</v>
      </c>
      <c r="G316" s="113">
        <f t="shared" si="151"/>
        <v>309</v>
      </c>
      <c r="H316" s="113" t="e">
        <f>INDEX(地温!$D$2:$D$366,MATCH(F316,地温!$C$2:$C$366,FALSE))</f>
        <v>#N/A</v>
      </c>
      <c r="I316" s="113" t="e">
        <f t="shared" si="152"/>
        <v>#N/A</v>
      </c>
      <c r="J316" s="116" t="e">
        <f t="shared" si="134"/>
        <v>#N/A</v>
      </c>
      <c r="K316" s="119" t="e">
        <f t="shared" si="135"/>
        <v>#N/A</v>
      </c>
      <c r="L316" s="119" t="e">
        <f t="shared" si="136"/>
        <v>#N/A</v>
      </c>
      <c r="O316" s="115">
        <f t="shared" si="153"/>
        <v>387</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387</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387</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387</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388</v>
      </c>
      <c r="B317" s="113">
        <f t="shared" si="132"/>
        <v>310</v>
      </c>
      <c r="C317" s="119" t="e">
        <f t="shared" si="133"/>
        <v>#N/A</v>
      </c>
      <c r="F317" s="115">
        <f t="shared" si="150"/>
        <v>388</v>
      </c>
      <c r="G317" s="113">
        <f t="shared" si="151"/>
        <v>310</v>
      </c>
      <c r="H317" s="113" t="e">
        <f>INDEX(地温!$D$2:$D$366,MATCH(F317,地温!$C$2:$C$366,FALSE))</f>
        <v>#N/A</v>
      </c>
      <c r="I317" s="113" t="e">
        <f t="shared" si="152"/>
        <v>#N/A</v>
      </c>
      <c r="J317" s="116" t="e">
        <f t="shared" si="134"/>
        <v>#N/A</v>
      </c>
      <c r="K317" s="119" t="e">
        <f t="shared" si="135"/>
        <v>#N/A</v>
      </c>
      <c r="L317" s="119" t="e">
        <f t="shared" si="136"/>
        <v>#N/A</v>
      </c>
      <c r="O317" s="115">
        <f t="shared" si="153"/>
        <v>388</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388</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388</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388</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389</v>
      </c>
      <c r="B318" s="113">
        <f t="shared" si="132"/>
        <v>311</v>
      </c>
      <c r="C318" s="119" t="e">
        <f t="shared" si="133"/>
        <v>#N/A</v>
      </c>
      <c r="F318" s="115">
        <f t="shared" si="150"/>
        <v>389</v>
      </c>
      <c r="G318" s="113">
        <f t="shared" si="151"/>
        <v>311</v>
      </c>
      <c r="H318" s="113" t="e">
        <f>INDEX(地温!$D$2:$D$366,MATCH(F318,地温!$C$2:$C$366,FALSE))</f>
        <v>#N/A</v>
      </c>
      <c r="I318" s="113" t="e">
        <f t="shared" si="152"/>
        <v>#N/A</v>
      </c>
      <c r="J318" s="116" t="e">
        <f t="shared" si="134"/>
        <v>#N/A</v>
      </c>
      <c r="K318" s="119" t="e">
        <f t="shared" si="135"/>
        <v>#N/A</v>
      </c>
      <c r="L318" s="119" t="e">
        <f t="shared" si="136"/>
        <v>#N/A</v>
      </c>
      <c r="O318" s="115">
        <f t="shared" si="153"/>
        <v>389</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389</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389</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389</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390</v>
      </c>
      <c r="B319" s="113">
        <f t="shared" si="132"/>
        <v>312</v>
      </c>
      <c r="C319" s="119" t="e">
        <f t="shared" si="133"/>
        <v>#N/A</v>
      </c>
      <c r="F319" s="115">
        <f t="shared" si="150"/>
        <v>390</v>
      </c>
      <c r="G319" s="113">
        <f t="shared" si="151"/>
        <v>312</v>
      </c>
      <c r="H319" s="113" t="e">
        <f>INDEX(地温!$D$2:$D$366,MATCH(F319,地温!$C$2:$C$366,FALSE))</f>
        <v>#N/A</v>
      </c>
      <c r="I319" s="113" t="e">
        <f t="shared" si="152"/>
        <v>#N/A</v>
      </c>
      <c r="J319" s="116" t="e">
        <f t="shared" si="134"/>
        <v>#N/A</v>
      </c>
      <c r="K319" s="119" t="e">
        <f t="shared" si="135"/>
        <v>#N/A</v>
      </c>
      <c r="L319" s="119" t="e">
        <f t="shared" si="136"/>
        <v>#N/A</v>
      </c>
      <c r="O319" s="115">
        <f t="shared" si="153"/>
        <v>390</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390</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390</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390</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391</v>
      </c>
      <c r="B320" s="113">
        <f t="shared" si="132"/>
        <v>313</v>
      </c>
      <c r="C320" s="119" t="e">
        <f t="shared" si="133"/>
        <v>#N/A</v>
      </c>
      <c r="F320" s="115">
        <f t="shared" si="150"/>
        <v>391</v>
      </c>
      <c r="G320" s="113">
        <f t="shared" si="151"/>
        <v>313</v>
      </c>
      <c r="H320" s="113" t="e">
        <f>INDEX(地温!$D$2:$D$366,MATCH(F320,地温!$C$2:$C$366,FALSE))</f>
        <v>#N/A</v>
      </c>
      <c r="I320" s="113" t="e">
        <f t="shared" si="152"/>
        <v>#N/A</v>
      </c>
      <c r="J320" s="116" t="e">
        <f t="shared" si="134"/>
        <v>#N/A</v>
      </c>
      <c r="K320" s="119" t="e">
        <f t="shared" si="135"/>
        <v>#N/A</v>
      </c>
      <c r="L320" s="119" t="e">
        <f t="shared" si="136"/>
        <v>#N/A</v>
      </c>
      <c r="O320" s="115">
        <f t="shared" si="153"/>
        <v>391</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391</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391</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391</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392</v>
      </c>
      <c r="B321" s="113">
        <f t="shared" si="132"/>
        <v>314</v>
      </c>
      <c r="C321" s="119" t="e">
        <f t="shared" si="133"/>
        <v>#N/A</v>
      </c>
      <c r="F321" s="115">
        <f t="shared" si="150"/>
        <v>392</v>
      </c>
      <c r="G321" s="113">
        <f t="shared" si="151"/>
        <v>314</v>
      </c>
      <c r="H321" s="113" t="e">
        <f>INDEX(地温!$D$2:$D$366,MATCH(F321,地温!$C$2:$C$366,FALSE))</f>
        <v>#N/A</v>
      </c>
      <c r="I321" s="113" t="e">
        <f t="shared" si="152"/>
        <v>#N/A</v>
      </c>
      <c r="J321" s="116" t="e">
        <f t="shared" si="134"/>
        <v>#N/A</v>
      </c>
      <c r="K321" s="119" t="e">
        <f t="shared" si="135"/>
        <v>#N/A</v>
      </c>
      <c r="L321" s="119" t="e">
        <f t="shared" si="136"/>
        <v>#N/A</v>
      </c>
      <c r="O321" s="115">
        <f t="shared" si="153"/>
        <v>392</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392</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392</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392</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393</v>
      </c>
      <c r="B322" s="113">
        <f t="shared" si="132"/>
        <v>315</v>
      </c>
      <c r="C322" s="119" t="e">
        <f t="shared" si="133"/>
        <v>#N/A</v>
      </c>
      <c r="F322" s="115">
        <f t="shared" si="150"/>
        <v>393</v>
      </c>
      <c r="G322" s="113">
        <f t="shared" si="151"/>
        <v>315</v>
      </c>
      <c r="H322" s="113" t="e">
        <f>INDEX(地温!$D$2:$D$366,MATCH(F322,地温!$C$2:$C$366,FALSE))</f>
        <v>#N/A</v>
      </c>
      <c r="I322" s="113" t="e">
        <f t="shared" si="152"/>
        <v>#N/A</v>
      </c>
      <c r="J322" s="116" t="e">
        <f t="shared" si="134"/>
        <v>#N/A</v>
      </c>
      <c r="K322" s="119" t="e">
        <f t="shared" si="135"/>
        <v>#N/A</v>
      </c>
      <c r="L322" s="119" t="e">
        <f t="shared" si="136"/>
        <v>#N/A</v>
      </c>
      <c r="O322" s="115">
        <f t="shared" si="153"/>
        <v>393</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393</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393</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393</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394</v>
      </c>
      <c r="B323" s="113">
        <f t="shared" si="132"/>
        <v>316</v>
      </c>
      <c r="C323" s="119" t="e">
        <f t="shared" si="133"/>
        <v>#N/A</v>
      </c>
      <c r="F323" s="115">
        <f t="shared" si="150"/>
        <v>394</v>
      </c>
      <c r="G323" s="113">
        <f t="shared" si="151"/>
        <v>316</v>
      </c>
      <c r="H323" s="113" t="e">
        <f>INDEX(地温!$D$2:$D$366,MATCH(F323,地温!$C$2:$C$366,FALSE))</f>
        <v>#N/A</v>
      </c>
      <c r="I323" s="113" t="e">
        <f t="shared" si="152"/>
        <v>#N/A</v>
      </c>
      <c r="J323" s="116" t="e">
        <f t="shared" si="134"/>
        <v>#N/A</v>
      </c>
      <c r="K323" s="119" t="e">
        <f t="shared" si="135"/>
        <v>#N/A</v>
      </c>
      <c r="L323" s="119" t="e">
        <f t="shared" si="136"/>
        <v>#N/A</v>
      </c>
      <c r="O323" s="115">
        <f t="shared" si="153"/>
        <v>394</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394</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394</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394</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395</v>
      </c>
      <c r="B324" s="113">
        <f t="shared" si="132"/>
        <v>317</v>
      </c>
      <c r="C324" s="119" t="e">
        <f t="shared" si="133"/>
        <v>#N/A</v>
      </c>
      <c r="F324" s="115">
        <f t="shared" si="150"/>
        <v>395</v>
      </c>
      <c r="G324" s="113">
        <f t="shared" si="151"/>
        <v>317</v>
      </c>
      <c r="H324" s="113" t="e">
        <f>INDEX(地温!$D$2:$D$366,MATCH(F324,地温!$C$2:$C$366,FALSE))</f>
        <v>#N/A</v>
      </c>
      <c r="I324" s="113" t="e">
        <f t="shared" si="152"/>
        <v>#N/A</v>
      </c>
      <c r="J324" s="116" t="e">
        <f t="shared" si="134"/>
        <v>#N/A</v>
      </c>
      <c r="K324" s="119" t="e">
        <f t="shared" si="135"/>
        <v>#N/A</v>
      </c>
      <c r="L324" s="119" t="e">
        <f t="shared" si="136"/>
        <v>#N/A</v>
      </c>
      <c r="O324" s="115">
        <f t="shared" si="153"/>
        <v>395</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395</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395</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395</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396</v>
      </c>
      <c r="B325" s="113">
        <f t="shared" si="132"/>
        <v>318</v>
      </c>
      <c r="C325" s="119" t="e">
        <f t="shared" si="133"/>
        <v>#N/A</v>
      </c>
      <c r="F325" s="115">
        <f t="shared" si="150"/>
        <v>396</v>
      </c>
      <c r="G325" s="113">
        <f t="shared" si="151"/>
        <v>318</v>
      </c>
      <c r="H325" s="113" t="e">
        <f>INDEX(地温!$D$2:$D$366,MATCH(F325,地温!$C$2:$C$366,FALSE))</f>
        <v>#N/A</v>
      </c>
      <c r="I325" s="113" t="e">
        <f t="shared" si="152"/>
        <v>#N/A</v>
      </c>
      <c r="J325" s="116" t="e">
        <f t="shared" si="134"/>
        <v>#N/A</v>
      </c>
      <c r="K325" s="119" t="e">
        <f t="shared" si="135"/>
        <v>#N/A</v>
      </c>
      <c r="L325" s="119" t="e">
        <f t="shared" si="136"/>
        <v>#N/A</v>
      </c>
      <c r="O325" s="115">
        <f t="shared" si="153"/>
        <v>396</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396</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396</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396</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397</v>
      </c>
      <c r="B326" s="113">
        <f t="shared" si="132"/>
        <v>319</v>
      </c>
      <c r="C326" s="119" t="e">
        <f t="shared" si="133"/>
        <v>#N/A</v>
      </c>
      <c r="F326" s="115">
        <f t="shared" si="150"/>
        <v>397</v>
      </c>
      <c r="G326" s="113">
        <f t="shared" si="151"/>
        <v>319</v>
      </c>
      <c r="H326" s="113" t="e">
        <f>INDEX(地温!$D$2:$D$366,MATCH(F326,地温!$C$2:$C$366,FALSE))</f>
        <v>#N/A</v>
      </c>
      <c r="I326" s="113" t="e">
        <f t="shared" si="152"/>
        <v>#N/A</v>
      </c>
      <c r="J326" s="116" t="e">
        <f t="shared" si="134"/>
        <v>#N/A</v>
      </c>
      <c r="K326" s="119" t="e">
        <f t="shared" si="135"/>
        <v>#N/A</v>
      </c>
      <c r="L326" s="119" t="e">
        <f t="shared" si="136"/>
        <v>#N/A</v>
      </c>
      <c r="O326" s="115">
        <f t="shared" si="153"/>
        <v>397</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397</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397</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397</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398</v>
      </c>
      <c r="B327" s="113">
        <f t="shared" si="132"/>
        <v>320</v>
      </c>
      <c r="C327" s="119" t="e">
        <f t="shared" si="133"/>
        <v>#N/A</v>
      </c>
      <c r="F327" s="115">
        <f t="shared" si="150"/>
        <v>398</v>
      </c>
      <c r="G327" s="113">
        <f t="shared" si="151"/>
        <v>320</v>
      </c>
      <c r="H327" s="113" t="e">
        <f>INDEX(地温!$D$2:$D$366,MATCH(F327,地温!$C$2:$C$366,FALSE))</f>
        <v>#N/A</v>
      </c>
      <c r="I327" s="113" t="e">
        <f t="shared" si="152"/>
        <v>#N/A</v>
      </c>
      <c r="J327" s="116" t="e">
        <f t="shared" si="134"/>
        <v>#N/A</v>
      </c>
      <c r="K327" s="119" t="e">
        <f t="shared" si="135"/>
        <v>#N/A</v>
      </c>
      <c r="L327" s="119" t="e">
        <f t="shared" si="136"/>
        <v>#N/A</v>
      </c>
      <c r="O327" s="115">
        <f t="shared" si="153"/>
        <v>398</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398</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398</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398</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399</v>
      </c>
      <c r="B328" s="113">
        <f t="shared" ref="B328:B374" si="165">G328</f>
        <v>321</v>
      </c>
      <c r="C328" s="119" t="e">
        <f t="shared" ref="C328:C374" si="166">L328+U328+AD328+AM328+AV328</f>
        <v>#N/A</v>
      </c>
      <c r="F328" s="115">
        <f t="shared" si="150"/>
        <v>399</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t="e">
        <f t="shared" ref="L328:L374" si="169">IF($G$1=0,0,$J$1*$G$4*0.01*(1-EXP(-K328*G328)))</f>
        <v>#N/A</v>
      </c>
      <c r="O328" s="115">
        <f t="shared" si="153"/>
        <v>399</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399</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399</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399</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400</v>
      </c>
      <c r="B329" s="113">
        <f t="shared" si="165"/>
        <v>322</v>
      </c>
      <c r="C329" s="119" t="e">
        <f t="shared" si="166"/>
        <v>#N/A</v>
      </c>
      <c r="F329" s="115">
        <f t="shared" ref="F329:F374" si="183">F328+1</f>
        <v>400</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t="e">
        <f t="shared" si="169"/>
        <v>#N/A</v>
      </c>
      <c r="O329" s="115">
        <f t="shared" ref="O329:O374" si="186">O328+1</f>
        <v>400</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400</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400</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400</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401</v>
      </c>
      <c r="B330" s="113">
        <f t="shared" si="165"/>
        <v>323</v>
      </c>
      <c r="C330" s="119" t="e">
        <f t="shared" si="166"/>
        <v>#N/A</v>
      </c>
      <c r="F330" s="115">
        <f t="shared" si="183"/>
        <v>401</v>
      </c>
      <c r="G330" s="113">
        <f t="shared" si="184"/>
        <v>323</v>
      </c>
      <c r="H330" s="113" t="e">
        <f>INDEX(地温!$D$2:$D$366,MATCH(F330,地温!$C$2:$C$366,FALSE))</f>
        <v>#N/A</v>
      </c>
      <c r="I330" s="113" t="e">
        <f t="shared" si="185"/>
        <v>#N/A</v>
      </c>
      <c r="J330" s="116" t="e">
        <f t="shared" si="167"/>
        <v>#N/A</v>
      </c>
      <c r="K330" s="119" t="e">
        <f t="shared" si="168"/>
        <v>#N/A</v>
      </c>
      <c r="L330" s="119" t="e">
        <f t="shared" si="169"/>
        <v>#N/A</v>
      </c>
      <c r="O330" s="115">
        <f t="shared" si="186"/>
        <v>401</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401</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401</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401</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402</v>
      </c>
      <c r="B331" s="113">
        <f t="shared" si="165"/>
        <v>324</v>
      </c>
      <c r="C331" s="119" t="e">
        <f t="shared" si="166"/>
        <v>#N/A</v>
      </c>
      <c r="F331" s="115">
        <f t="shared" si="183"/>
        <v>402</v>
      </c>
      <c r="G331" s="113">
        <f t="shared" si="184"/>
        <v>324</v>
      </c>
      <c r="H331" s="113" t="e">
        <f>INDEX(地温!$D$2:$D$366,MATCH(F331,地温!$C$2:$C$366,FALSE))</f>
        <v>#N/A</v>
      </c>
      <c r="I331" s="113" t="e">
        <f t="shared" si="185"/>
        <v>#N/A</v>
      </c>
      <c r="J331" s="116" t="e">
        <f t="shared" si="167"/>
        <v>#N/A</v>
      </c>
      <c r="K331" s="119" t="e">
        <f t="shared" si="168"/>
        <v>#N/A</v>
      </c>
      <c r="L331" s="119" t="e">
        <f t="shared" si="169"/>
        <v>#N/A</v>
      </c>
      <c r="O331" s="115">
        <f t="shared" si="186"/>
        <v>402</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402</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402</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402</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403</v>
      </c>
      <c r="B332" s="113">
        <f t="shared" si="165"/>
        <v>325</v>
      </c>
      <c r="C332" s="119" t="e">
        <f t="shared" si="166"/>
        <v>#N/A</v>
      </c>
      <c r="F332" s="115">
        <f t="shared" si="183"/>
        <v>403</v>
      </c>
      <c r="G332" s="113">
        <f t="shared" si="184"/>
        <v>325</v>
      </c>
      <c r="H332" s="113" t="e">
        <f>INDEX(地温!$D$2:$D$366,MATCH(F332,地温!$C$2:$C$366,FALSE))</f>
        <v>#N/A</v>
      </c>
      <c r="I332" s="113" t="e">
        <f t="shared" si="185"/>
        <v>#N/A</v>
      </c>
      <c r="J332" s="116" t="e">
        <f t="shared" si="167"/>
        <v>#N/A</v>
      </c>
      <c r="K332" s="119" t="e">
        <f t="shared" si="168"/>
        <v>#N/A</v>
      </c>
      <c r="L332" s="119" t="e">
        <f t="shared" si="169"/>
        <v>#N/A</v>
      </c>
      <c r="O332" s="115">
        <f t="shared" si="186"/>
        <v>403</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403</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403</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403</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404</v>
      </c>
      <c r="B333" s="113">
        <f t="shared" si="165"/>
        <v>326</v>
      </c>
      <c r="C333" s="119" t="e">
        <f t="shared" si="166"/>
        <v>#N/A</v>
      </c>
      <c r="F333" s="115">
        <f t="shared" si="183"/>
        <v>404</v>
      </c>
      <c r="G333" s="113">
        <f t="shared" si="184"/>
        <v>326</v>
      </c>
      <c r="H333" s="113" t="e">
        <f>INDEX(地温!$D$2:$D$366,MATCH(F333,地温!$C$2:$C$366,FALSE))</f>
        <v>#N/A</v>
      </c>
      <c r="I333" s="113" t="e">
        <f t="shared" si="185"/>
        <v>#N/A</v>
      </c>
      <c r="J333" s="116" t="e">
        <f t="shared" si="167"/>
        <v>#N/A</v>
      </c>
      <c r="K333" s="119" t="e">
        <f t="shared" si="168"/>
        <v>#N/A</v>
      </c>
      <c r="L333" s="119" t="e">
        <f t="shared" si="169"/>
        <v>#N/A</v>
      </c>
      <c r="O333" s="115">
        <f t="shared" si="186"/>
        <v>404</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404</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404</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404</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405</v>
      </c>
      <c r="B334" s="113">
        <f t="shared" si="165"/>
        <v>327</v>
      </c>
      <c r="C334" s="119" t="e">
        <f t="shared" si="166"/>
        <v>#N/A</v>
      </c>
      <c r="F334" s="115">
        <f t="shared" si="183"/>
        <v>405</v>
      </c>
      <c r="G334" s="113">
        <f t="shared" si="184"/>
        <v>327</v>
      </c>
      <c r="H334" s="113" t="e">
        <f>INDEX(地温!$D$2:$D$366,MATCH(F334,地温!$C$2:$C$366,FALSE))</f>
        <v>#N/A</v>
      </c>
      <c r="I334" s="113" t="e">
        <f t="shared" si="185"/>
        <v>#N/A</v>
      </c>
      <c r="J334" s="116" t="e">
        <f t="shared" si="167"/>
        <v>#N/A</v>
      </c>
      <c r="K334" s="119" t="e">
        <f t="shared" si="168"/>
        <v>#N/A</v>
      </c>
      <c r="L334" s="119" t="e">
        <f t="shared" si="169"/>
        <v>#N/A</v>
      </c>
      <c r="O334" s="115">
        <f t="shared" si="186"/>
        <v>405</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405</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405</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405</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406</v>
      </c>
      <c r="B335" s="113">
        <f t="shared" si="165"/>
        <v>328</v>
      </c>
      <c r="C335" s="119" t="e">
        <f t="shared" si="166"/>
        <v>#N/A</v>
      </c>
      <c r="F335" s="115">
        <f t="shared" si="183"/>
        <v>406</v>
      </c>
      <c r="G335" s="113">
        <f t="shared" si="184"/>
        <v>328</v>
      </c>
      <c r="H335" s="113" t="e">
        <f>INDEX(地温!$D$2:$D$366,MATCH(F335,地温!$C$2:$C$366,FALSE))</f>
        <v>#N/A</v>
      </c>
      <c r="I335" s="113" t="e">
        <f t="shared" si="185"/>
        <v>#N/A</v>
      </c>
      <c r="J335" s="116" t="e">
        <f t="shared" si="167"/>
        <v>#N/A</v>
      </c>
      <c r="K335" s="119" t="e">
        <f t="shared" si="168"/>
        <v>#N/A</v>
      </c>
      <c r="L335" s="119" t="e">
        <f t="shared" si="169"/>
        <v>#N/A</v>
      </c>
      <c r="O335" s="115">
        <f t="shared" si="186"/>
        <v>406</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406</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406</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406</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407</v>
      </c>
      <c r="B336" s="113">
        <f t="shared" si="165"/>
        <v>329</v>
      </c>
      <c r="C336" s="119" t="e">
        <f t="shared" si="166"/>
        <v>#N/A</v>
      </c>
      <c r="F336" s="115">
        <f t="shared" si="183"/>
        <v>407</v>
      </c>
      <c r="G336" s="113">
        <f t="shared" si="184"/>
        <v>329</v>
      </c>
      <c r="H336" s="113" t="e">
        <f>INDEX(地温!$D$2:$D$366,MATCH(F336,地温!$C$2:$C$366,FALSE))</f>
        <v>#N/A</v>
      </c>
      <c r="I336" s="113" t="e">
        <f t="shared" si="185"/>
        <v>#N/A</v>
      </c>
      <c r="J336" s="116" t="e">
        <f t="shared" si="167"/>
        <v>#N/A</v>
      </c>
      <c r="K336" s="119" t="e">
        <f t="shared" si="168"/>
        <v>#N/A</v>
      </c>
      <c r="L336" s="119" t="e">
        <f t="shared" si="169"/>
        <v>#N/A</v>
      </c>
      <c r="O336" s="115">
        <f t="shared" si="186"/>
        <v>407</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407</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407</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407</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408</v>
      </c>
      <c r="B337" s="113">
        <f t="shared" si="165"/>
        <v>330</v>
      </c>
      <c r="C337" s="119" t="e">
        <f t="shared" si="166"/>
        <v>#N/A</v>
      </c>
      <c r="F337" s="115">
        <f t="shared" si="183"/>
        <v>408</v>
      </c>
      <c r="G337" s="113">
        <f t="shared" si="184"/>
        <v>330</v>
      </c>
      <c r="H337" s="113" t="e">
        <f>INDEX(地温!$D$2:$D$366,MATCH(F337,地温!$C$2:$C$366,FALSE))</f>
        <v>#N/A</v>
      </c>
      <c r="I337" s="113" t="e">
        <f t="shared" si="185"/>
        <v>#N/A</v>
      </c>
      <c r="J337" s="116" t="e">
        <f t="shared" si="167"/>
        <v>#N/A</v>
      </c>
      <c r="K337" s="119" t="e">
        <f t="shared" si="168"/>
        <v>#N/A</v>
      </c>
      <c r="L337" s="119" t="e">
        <f t="shared" si="169"/>
        <v>#N/A</v>
      </c>
      <c r="O337" s="115">
        <f t="shared" si="186"/>
        <v>408</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408</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408</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408</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409</v>
      </c>
      <c r="B338" s="113">
        <f t="shared" si="165"/>
        <v>331</v>
      </c>
      <c r="C338" s="119" t="e">
        <f t="shared" si="166"/>
        <v>#N/A</v>
      </c>
      <c r="F338" s="115">
        <f t="shared" si="183"/>
        <v>409</v>
      </c>
      <c r="G338" s="113">
        <f t="shared" si="184"/>
        <v>331</v>
      </c>
      <c r="H338" s="113" t="e">
        <f>INDEX(地温!$D$2:$D$366,MATCH(F338,地温!$C$2:$C$366,FALSE))</f>
        <v>#N/A</v>
      </c>
      <c r="I338" s="113" t="e">
        <f t="shared" si="185"/>
        <v>#N/A</v>
      </c>
      <c r="J338" s="116" t="e">
        <f t="shared" si="167"/>
        <v>#N/A</v>
      </c>
      <c r="K338" s="119" t="e">
        <f t="shared" si="168"/>
        <v>#N/A</v>
      </c>
      <c r="L338" s="119" t="e">
        <f t="shared" si="169"/>
        <v>#N/A</v>
      </c>
      <c r="O338" s="115">
        <f t="shared" si="186"/>
        <v>409</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409</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409</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409</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410</v>
      </c>
      <c r="B339" s="113">
        <f t="shared" si="165"/>
        <v>332</v>
      </c>
      <c r="C339" s="119" t="e">
        <f t="shared" si="166"/>
        <v>#N/A</v>
      </c>
      <c r="F339" s="115">
        <f t="shared" si="183"/>
        <v>410</v>
      </c>
      <c r="G339" s="113">
        <f t="shared" si="184"/>
        <v>332</v>
      </c>
      <c r="H339" s="113" t="e">
        <f>INDEX(地温!$D$2:$D$366,MATCH(F339,地温!$C$2:$C$366,FALSE))</f>
        <v>#N/A</v>
      </c>
      <c r="I339" s="113" t="e">
        <f t="shared" si="185"/>
        <v>#N/A</v>
      </c>
      <c r="J339" s="116" t="e">
        <f t="shared" si="167"/>
        <v>#N/A</v>
      </c>
      <c r="K339" s="119" t="e">
        <f t="shared" si="168"/>
        <v>#N/A</v>
      </c>
      <c r="L339" s="119" t="e">
        <f t="shared" si="169"/>
        <v>#N/A</v>
      </c>
      <c r="O339" s="115">
        <f t="shared" si="186"/>
        <v>410</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410</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410</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410</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411</v>
      </c>
      <c r="B340" s="113">
        <f t="shared" si="165"/>
        <v>333</v>
      </c>
      <c r="C340" s="119" t="e">
        <f t="shared" si="166"/>
        <v>#N/A</v>
      </c>
      <c r="F340" s="115">
        <f t="shared" si="183"/>
        <v>411</v>
      </c>
      <c r="G340" s="113">
        <f t="shared" si="184"/>
        <v>333</v>
      </c>
      <c r="H340" s="113" t="e">
        <f>INDEX(地温!$D$2:$D$366,MATCH(F340,地温!$C$2:$C$366,FALSE))</f>
        <v>#N/A</v>
      </c>
      <c r="I340" s="113" t="e">
        <f t="shared" si="185"/>
        <v>#N/A</v>
      </c>
      <c r="J340" s="116" t="e">
        <f t="shared" si="167"/>
        <v>#N/A</v>
      </c>
      <c r="K340" s="119" t="e">
        <f t="shared" si="168"/>
        <v>#N/A</v>
      </c>
      <c r="L340" s="119" t="e">
        <f t="shared" si="169"/>
        <v>#N/A</v>
      </c>
      <c r="O340" s="115">
        <f t="shared" si="186"/>
        <v>411</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411</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411</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411</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412</v>
      </c>
      <c r="B341" s="113">
        <f t="shared" si="165"/>
        <v>334</v>
      </c>
      <c r="C341" s="119" t="e">
        <f t="shared" si="166"/>
        <v>#N/A</v>
      </c>
      <c r="F341" s="115">
        <f t="shared" si="183"/>
        <v>412</v>
      </c>
      <c r="G341" s="113">
        <f t="shared" si="184"/>
        <v>334</v>
      </c>
      <c r="H341" s="113" t="e">
        <f>INDEX(地温!$D$2:$D$366,MATCH(F341,地温!$C$2:$C$366,FALSE))</f>
        <v>#N/A</v>
      </c>
      <c r="I341" s="113" t="e">
        <f t="shared" si="185"/>
        <v>#N/A</v>
      </c>
      <c r="J341" s="116" t="e">
        <f t="shared" si="167"/>
        <v>#N/A</v>
      </c>
      <c r="K341" s="119" t="e">
        <f t="shared" si="168"/>
        <v>#N/A</v>
      </c>
      <c r="L341" s="119" t="e">
        <f t="shared" si="169"/>
        <v>#N/A</v>
      </c>
      <c r="O341" s="115">
        <f t="shared" si="186"/>
        <v>412</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412</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412</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412</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413</v>
      </c>
      <c r="B342" s="113">
        <f t="shared" si="165"/>
        <v>335</v>
      </c>
      <c r="C342" s="119" t="e">
        <f t="shared" si="166"/>
        <v>#N/A</v>
      </c>
      <c r="F342" s="115">
        <f t="shared" si="183"/>
        <v>413</v>
      </c>
      <c r="G342" s="113">
        <f t="shared" si="184"/>
        <v>335</v>
      </c>
      <c r="H342" s="113" t="e">
        <f>INDEX(地温!$D$2:$D$366,MATCH(F342,地温!$C$2:$C$366,FALSE))</f>
        <v>#N/A</v>
      </c>
      <c r="I342" s="113" t="e">
        <f t="shared" si="185"/>
        <v>#N/A</v>
      </c>
      <c r="J342" s="116" t="e">
        <f t="shared" si="167"/>
        <v>#N/A</v>
      </c>
      <c r="K342" s="119" t="e">
        <f t="shared" si="168"/>
        <v>#N/A</v>
      </c>
      <c r="L342" s="119" t="e">
        <f t="shared" si="169"/>
        <v>#N/A</v>
      </c>
      <c r="O342" s="115">
        <f t="shared" si="186"/>
        <v>413</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413</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413</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413</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414</v>
      </c>
      <c r="B343" s="113">
        <f t="shared" si="165"/>
        <v>336</v>
      </c>
      <c r="C343" s="119" t="e">
        <f t="shared" si="166"/>
        <v>#N/A</v>
      </c>
      <c r="F343" s="115">
        <f t="shared" si="183"/>
        <v>414</v>
      </c>
      <c r="G343" s="113">
        <f t="shared" si="184"/>
        <v>336</v>
      </c>
      <c r="H343" s="113" t="e">
        <f>INDEX(地温!$D$2:$D$366,MATCH(F343,地温!$C$2:$C$366,FALSE))</f>
        <v>#N/A</v>
      </c>
      <c r="I343" s="113" t="e">
        <f t="shared" si="185"/>
        <v>#N/A</v>
      </c>
      <c r="J343" s="116" t="e">
        <f t="shared" si="167"/>
        <v>#N/A</v>
      </c>
      <c r="K343" s="119" t="e">
        <f t="shared" si="168"/>
        <v>#N/A</v>
      </c>
      <c r="L343" s="119" t="e">
        <f t="shared" si="169"/>
        <v>#N/A</v>
      </c>
      <c r="O343" s="115">
        <f t="shared" si="186"/>
        <v>414</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414</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414</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414</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415</v>
      </c>
      <c r="B344" s="113">
        <f t="shared" si="165"/>
        <v>337</v>
      </c>
      <c r="C344" s="119" t="e">
        <f t="shared" si="166"/>
        <v>#N/A</v>
      </c>
      <c r="F344" s="115">
        <f t="shared" si="183"/>
        <v>415</v>
      </c>
      <c r="G344" s="113">
        <f t="shared" si="184"/>
        <v>337</v>
      </c>
      <c r="H344" s="113" t="e">
        <f>INDEX(地温!$D$2:$D$366,MATCH(F344,地温!$C$2:$C$366,FALSE))</f>
        <v>#N/A</v>
      </c>
      <c r="I344" s="113" t="e">
        <f t="shared" si="185"/>
        <v>#N/A</v>
      </c>
      <c r="J344" s="116" t="e">
        <f t="shared" si="167"/>
        <v>#N/A</v>
      </c>
      <c r="K344" s="119" t="e">
        <f t="shared" si="168"/>
        <v>#N/A</v>
      </c>
      <c r="L344" s="119" t="e">
        <f t="shared" si="169"/>
        <v>#N/A</v>
      </c>
      <c r="O344" s="115">
        <f t="shared" si="186"/>
        <v>415</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415</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415</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415</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416</v>
      </c>
      <c r="B345" s="113">
        <f t="shared" si="165"/>
        <v>338</v>
      </c>
      <c r="C345" s="119" t="e">
        <f t="shared" si="166"/>
        <v>#N/A</v>
      </c>
      <c r="F345" s="115">
        <f t="shared" si="183"/>
        <v>416</v>
      </c>
      <c r="G345" s="113">
        <f t="shared" si="184"/>
        <v>338</v>
      </c>
      <c r="H345" s="113" t="e">
        <f>INDEX(地温!$D$2:$D$366,MATCH(F345,地温!$C$2:$C$366,FALSE))</f>
        <v>#N/A</v>
      </c>
      <c r="I345" s="113" t="e">
        <f t="shared" si="185"/>
        <v>#N/A</v>
      </c>
      <c r="J345" s="116" t="e">
        <f t="shared" si="167"/>
        <v>#N/A</v>
      </c>
      <c r="K345" s="119" t="e">
        <f t="shared" si="168"/>
        <v>#N/A</v>
      </c>
      <c r="L345" s="119" t="e">
        <f t="shared" si="169"/>
        <v>#N/A</v>
      </c>
      <c r="O345" s="115">
        <f t="shared" si="186"/>
        <v>416</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416</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416</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416</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417</v>
      </c>
      <c r="B346" s="113">
        <f t="shared" si="165"/>
        <v>339</v>
      </c>
      <c r="C346" s="119" t="e">
        <f t="shared" si="166"/>
        <v>#N/A</v>
      </c>
      <c r="F346" s="115">
        <f t="shared" si="183"/>
        <v>417</v>
      </c>
      <c r="G346" s="113">
        <f t="shared" si="184"/>
        <v>339</v>
      </c>
      <c r="H346" s="113" t="e">
        <f>INDEX(地温!$D$2:$D$366,MATCH(F346,地温!$C$2:$C$366,FALSE))</f>
        <v>#N/A</v>
      </c>
      <c r="I346" s="113" t="e">
        <f t="shared" si="185"/>
        <v>#N/A</v>
      </c>
      <c r="J346" s="116" t="e">
        <f t="shared" si="167"/>
        <v>#N/A</v>
      </c>
      <c r="K346" s="119" t="e">
        <f t="shared" si="168"/>
        <v>#N/A</v>
      </c>
      <c r="L346" s="119" t="e">
        <f t="shared" si="169"/>
        <v>#N/A</v>
      </c>
      <c r="O346" s="115">
        <f t="shared" si="186"/>
        <v>417</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417</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417</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417</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418</v>
      </c>
      <c r="B347" s="113">
        <f t="shared" si="165"/>
        <v>340</v>
      </c>
      <c r="C347" s="119" t="e">
        <f t="shared" si="166"/>
        <v>#N/A</v>
      </c>
      <c r="F347" s="115">
        <f t="shared" si="183"/>
        <v>418</v>
      </c>
      <c r="G347" s="113">
        <f t="shared" si="184"/>
        <v>340</v>
      </c>
      <c r="H347" s="113" t="e">
        <f>INDEX(地温!$D$2:$D$366,MATCH(F347,地温!$C$2:$C$366,FALSE))</f>
        <v>#N/A</v>
      </c>
      <c r="I347" s="113" t="e">
        <f t="shared" si="185"/>
        <v>#N/A</v>
      </c>
      <c r="J347" s="116" t="e">
        <f t="shared" si="167"/>
        <v>#N/A</v>
      </c>
      <c r="K347" s="119" t="e">
        <f t="shared" si="168"/>
        <v>#N/A</v>
      </c>
      <c r="L347" s="119" t="e">
        <f t="shared" si="169"/>
        <v>#N/A</v>
      </c>
      <c r="O347" s="115">
        <f t="shared" si="186"/>
        <v>418</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418</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418</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418</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419</v>
      </c>
      <c r="B348" s="113">
        <f t="shared" si="165"/>
        <v>341</v>
      </c>
      <c r="C348" s="119" t="e">
        <f t="shared" si="166"/>
        <v>#N/A</v>
      </c>
      <c r="F348" s="115">
        <f t="shared" si="183"/>
        <v>419</v>
      </c>
      <c r="G348" s="113">
        <f t="shared" si="184"/>
        <v>341</v>
      </c>
      <c r="H348" s="113" t="e">
        <f>INDEX(地温!$D$2:$D$366,MATCH(F348,地温!$C$2:$C$366,FALSE))</f>
        <v>#N/A</v>
      </c>
      <c r="I348" s="113" t="e">
        <f t="shared" si="185"/>
        <v>#N/A</v>
      </c>
      <c r="J348" s="116" t="e">
        <f t="shared" si="167"/>
        <v>#N/A</v>
      </c>
      <c r="K348" s="119" t="e">
        <f t="shared" si="168"/>
        <v>#N/A</v>
      </c>
      <c r="L348" s="119" t="e">
        <f t="shared" si="169"/>
        <v>#N/A</v>
      </c>
      <c r="O348" s="115">
        <f t="shared" si="186"/>
        <v>419</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419</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419</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419</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420</v>
      </c>
      <c r="B349" s="113">
        <f t="shared" si="165"/>
        <v>342</v>
      </c>
      <c r="C349" s="119" t="e">
        <f t="shared" si="166"/>
        <v>#N/A</v>
      </c>
      <c r="F349" s="115">
        <f t="shared" si="183"/>
        <v>420</v>
      </c>
      <c r="G349" s="113">
        <f t="shared" si="184"/>
        <v>342</v>
      </c>
      <c r="H349" s="113" t="e">
        <f>INDEX(地温!$D$2:$D$366,MATCH(F349,地温!$C$2:$C$366,FALSE))</f>
        <v>#N/A</v>
      </c>
      <c r="I349" s="113" t="e">
        <f t="shared" si="185"/>
        <v>#N/A</v>
      </c>
      <c r="J349" s="116" t="e">
        <f t="shared" si="167"/>
        <v>#N/A</v>
      </c>
      <c r="K349" s="119" t="e">
        <f t="shared" si="168"/>
        <v>#N/A</v>
      </c>
      <c r="L349" s="119" t="e">
        <f t="shared" si="169"/>
        <v>#N/A</v>
      </c>
      <c r="O349" s="115">
        <f t="shared" si="186"/>
        <v>420</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420</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420</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420</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421</v>
      </c>
      <c r="B350" s="113">
        <f t="shared" si="165"/>
        <v>343</v>
      </c>
      <c r="C350" s="119" t="e">
        <f t="shared" si="166"/>
        <v>#N/A</v>
      </c>
      <c r="F350" s="115">
        <f t="shared" si="183"/>
        <v>421</v>
      </c>
      <c r="G350" s="113">
        <f t="shared" si="184"/>
        <v>343</v>
      </c>
      <c r="H350" s="113" t="e">
        <f>INDEX(地温!$D$2:$D$366,MATCH(F350,地温!$C$2:$C$366,FALSE))</f>
        <v>#N/A</v>
      </c>
      <c r="I350" s="113" t="e">
        <f t="shared" si="185"/>
        <v>#N/A</v>
      </c>
      <c r="J350" s="116" t="e">
        <f t="shared" si="167"/>
        <v>#N/A</v>
      </c>
      <c r="K350" s="119" t="e">
        <f t="shared" si="168"/>
        <v>#N/A</v>
      </c>
      <c r="L350" s="119" t="e">
        <f t="shared" si="169"/>
        <v>#N/A</v>
      </c>
      <c r="O350" s="115">
        <f t="shared" si="186"/>
        <v>421</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421</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421</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421</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422</v>
      </c>
      <c r="B351" s="113">
        <f t="shared" si="165"/>
        <v>344</v>
      </c>
      <c r="C351" s="119" t="e">
        <f t="shared" si="166"/>
        <v>#N/A</v>
      </c>
      <c r="F351" s="115">
        <f t="shared" si="183"/>
        <v>422</v>
      </c>
      <c r="G351" s="113">
        <f t="shared" si="184"/>
        <v>344</v>
      </c>
      <c r="H351" s="113" t="e">
        <f>INDEX(地温!$D$2:$D$366,MATCH(F351,地温!$C$2:$C$366,FALSE))</f>
        <v>#N/A</v>
      </c>
      <c r="I351" s="113" t="e">
        <f t="shared" si="185"/>
        <v>#N/A</v>
      </c>
      <c r="J351" s="116" t="e">
        <f t="shared" si="167"/>
        <v>#N/A</v>
      </c>
      <c r="K351" s="119" t="e">
        <f t="shared" si="168"/>
        <v>#N/A</v>
      </c>
      <c r="L351" s="119" t="e">
        <f t="shared" si="169"/>
        <v>#N/A</v>
      </c>
      <c r="O351" s="115">
        <f t="shared" si="186"/>
        <v>422</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422</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422</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422</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423</v>
      </c>
      <c r="B352" s="113">
        <f t="shared" si="165"/>
        <v>345</v>
      </c>
      <c r="C352" s="119" t="e">
        <f t="shared" si="166"/>
        <v>#N/A</v>
      </c>
      <c r="F352" s="115">
        <f t="shared" si="183"/>
        <v>423</v>
      </c>
      <c r="G352" s="113">
        <f t="shared" si="184"/>
        <v>345</v>
      </c>
      <c r="H352" s="113" t="e">
        <f>INDEX(地温!$D$2:$D$366,MATCH(F352,地温!$C$2:$C$366,FALSE))</f>
        <v>#N/A</v>
      </c>
      <c r="I352" s="113" t="e">
        <f t="shared" si="185"/>
        <v>#N/A</v>
      </c>
      <c r="J352" s="116" t="e">
        <f t="shared" si="167"/>
        <v>#N/A</v>
      </c>
      <c r="K352" s="119" t="e">
        <f t="shared" si="168"/>
        <v>#N/A</v>
      </c>
      <c r="L352" s="119" t="e">
        <f t="shared" si="169"/>
        <v>#N/A</v>
      </c>
      <c r="O352" s="115">
        <f t="shared" si="186"/>
        <v>423</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423</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423</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423</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424</v>
      </c>
      <c r="B353" s="113">
        <f t="shared" si="165"/>
        <v>346</v>
      </c>
      <c r="C353" s="119" t="e">
        <f t="shared" si="166"/>
        <v>#N/A</v>
      </c>
      <c r="F353" s="115">
        <f t="shared" si="183"/>
        <v>424</v>
      </c>
      <c r="G353" s="113">
        <f t="shared" si="184"/>
        <v>346</v>
      </c>
      <c r="H353" s="113" t="e">
        <f>INDEX(地温!$D$2:$D$366,MATCH(F353,地温!$C$2:$C$366,FALSE))</f>
        <v>#N/A</v>
      </c>
      <c r="I353" s="113" t="e">
        <f t="shared" si="185"/>
        <v>#N/A</v>
      </c>
      <c r="J353" s="116" t="e">
        <f t="shared" si="167"/>
        <v>#N/A</v>
      </c>
      <c r="K353" s="119" t="e">
        <f t="shared" si="168"/>
        <v>#N/A</v>
      </c>
      <c r="L353" s="119" t="e">
        <f t="shared" si="169"/>
        <v>#N/A</v>
      </c>
      <c r="O353" s="115">
        <f t="shared" si="186"/>
        <v>424</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424</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424</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424</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425</v>
      </c>
      <c r="B354" s="113">
        <f t="shared" si="165"/>
        <v>347</v>
      </c>
      <c r="C354" s="119" t="e">
        <f t="shared" si="166"/>
        <v>#N/A</v>
      </c>
      <c r="F354" s="115">
        <f t="shared" si="183"/>
        <v>425</v>
      </c>
      <c r="G354" s="113">
        <f t="shared" si="184"/>
        <v>347</v>
      </c>
      <c r="H354" s="113" t="e">
        <f>INDEX(地温!$D$2:$D$366,MATCH(F354,地温!$C$2:$C$366,FALSE))</f>
        <v>#N/A</v>
      </c>
      <c r="I354" s="113" t="e">
        <f t="shared" si="185"/>
        <v>#N/A</v>
      </c>
      <c r="J354" s="116" t="e">
        <f t="shared" si="167"/>
        <v>#N/A</v>
      </c>
      <c r="K354" s="119" t="e">
        <f t="shared" si="168"/>
        <v>#N/A</v>
      </c>
      <c r="L354" s="119" t="e">
        <f t="shared" si="169"/>
        <v>#N/A</v>
      </c>
      <c r="O354" s="115">
        <f t="shared" si="186"/>
        <v>425</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425</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425</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425</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426</v>
      </c>
      <c r="B355" s="113">
        <f t="shared" si="165"/>
        <v>348</v>
      </c>
      <c r="C355" s="119" t="e">
        <f t="shared" si="166"/>
        <v>#N/A</v>
      </c>
      <c r="F355" s="115">
        <f t="shared" si="183"/>
        <v>426</v>
      </c>
      <c r="G355" s="113">
        <f t="shared" si="184"/>
        <v>348</v>
      </c>
      <c r="H355" s="113" t="e">
        <f>INDEX(地温!$D$2:$D$366,MATCH(F355,地温!$C$2:$C$366,FALSE))</f>
        <v>#N/A</v>
      </c>
      <c r="I355" s="113" t="e">
        <f t="shared" si="185"/>
        <v>#N/A</v>
      </c>
      <c r="J355" s="116" t="e">
        <f t="shared" si="167"/>
        <v>#N/A</v>
      </c>
      <c r="K355" s="119" t="e">
        <f t="shared" si="168"/>
        <v>#N/A</v>
      </c>
      <c r="L355" s="119" t="e">
        <f t="shared" si="169"/>
        <v>#N/A</v>
      </c>
      <c r="O355" s="115">
        <f t="shared" si="186"/>
        <v>426</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426</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426</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426</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427</v>
      </c>
      <c r="B356" s="113">
        <f t="shared" si="165"/>
        <v>349</v>
      </c>
      <c r="C356" s="119" t="e">
        <f t="shared" si="166"/>
        <v>#N/A</v>
      </c>
      <c r="F356" s="115">
        <f t="shared" si="183"/>
        <v>427</v>
      </c>
      <c r="G356" s="113">
        <f t="shared" si="184"/>
        <v>349</v>
      </c>
      <c r="H356" s="113" t="e">
        <f>INDEX(地温!$D$2:$D$366,MATCH(F356,地温!$C$2:$C$366,FALSE))</f>
        <v>#N/A</v>
      </c>
      <c r="I356" s="113" t="e">
        <f t="shared" si="185"/>
        <v>#N/A</v>
      </c>
      <c r="J356" s="116" t="e">
        <f t="shared" si="167"/>
        <v>#N/A</v>
      </c>
      <c r="K356" s="119" t="e">
        <f t="shared" si="168"/>
        <v>#N/A</v>
      </c>
      <c r="L356" s="119" t="e">
        <f t="shared" si="169"/>
        <v>#N/A</v>
      </c>
      <c r="O356" s="115">
        <f t="shared" si="186"/>
        <v>427</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427</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427</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427</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428</v>
      </c>
      <c r="B357" s="113">
        <f t="shared" si="165"/>
        <v>350</v>
      </c>
      <c r="C357" s="119" t="e">
        <f t="shared" si="166"/>
        <v>#N/A</v>
      </c>
      <c r="F357" s="115">
        <f t="shared" si="183"/>
        <v>428</v>
      </c>
      <c r="G357" s="113">
        <f t="shared" si="184"/>
        <v>350</v>
      </c>
      <c r="H357" s="113" t="e">
        <f>INDEX(地温!$D$2:$D$366,MATCH(F357,地温!$C$2:$C$366,FALSE))</f>
        <v>#N/A</v>
      </c>
      <c r="I357" s="113" t="e">
        <f t="shared" si="185"/>
        <v>#N/A</v>
      </c>
      <c r="J357" s="116" t="e">
        <f t="shared" si="167"/>
        <v>#N/A</v>
      </c>
      <c r="K357" s="119" t="e">
        <f t="shared" si="168"/>
        <v>#N/A</v>
      </c>
      <c r="L357" s="119" t="e">
        <f t="shared" si="169"/>
        <v>#N/A</v>
      </c>
      <c r="O357" s="115">
        <f t="shared" si="186"/>
        <v>428</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428</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428</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428</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429</v>
      </c>
      <c r="B358" s="113">
        <f t="shared" si="165"/>
        <v>351</v>
      </c>
      <c r="C358" s="119" t="e">
        <f t="shared" si="166"/>
        <v>#N/A</v>
      </c>
      <c r="F358" s="115">
        <f t="shared" si="183"/>
        <v>429</v>
      </c>
      <c r="G358" s="113">
        <f t="shared" si="184"/>
        <v>351</v>
      </c>
      <c r="H358" s="113" t="e">
        <f>INDEX(地温!$D$2:$D$366,MATCH(F358,地温!$C$2:$C$366,FALSE))</f>
        <v>#N/A</v>
      </c>
      <c r="I358" s="113" t="e">
        <f t="shared" si="185"/>
        <v>#N/A</v>
      </c>
      <c r="J358" s="116" t="e">
        <f t="shared" si="167"/>
        <v>#N/A</v>
      </c>
      <c r="K358" s="119" t="e">
        <f t="shared" si="168"/>
        <v>#N/A</v>
      </c>
      <c r="L358" s="119" t="e">
        <f t="shared" si="169"/>
        <v>#N/A</v>
      </c>
      <c r="O358" s="115">
        <f t="shared" si="186"/>
        <v>429</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429</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429</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429</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430</v>
      </c>
      <c r="B359" s="113">
        <f t="shared" si="165"/>
        <v>352</v>
      </c>
      <c r="C359" s="119" t="e">
        <f t="shared" si="166"/>
        <v>#N/A</v>
      </c>
      <c r="F359" s="115">
        <f t="shared" si="183"/>
        <v>430</v>
      </c>
      <c r="G359" s="113">
        <f t="shared" si="184"/>
        <v>352</v>
      </c>
      <c r="H359" s="113" t="e">
        <f>INDEX(地温!$D$2:$D$366,MATCH(F359,地温!$C$2:$C$366,FALSE))</f>
        <v>#N/A</v>
      </c>
      <c r="I359" s="113" t="e">
        <f t="shared" si="185"/>
        <v>#N/A</v>
      </c>
      <c r="J359" s="116" t="e">
        <f t="shared" si="167"/>
        <v>#N/A</v>
      </c>
      <c r="K359" s="119" t="e">
        <f t="shared" si="168"/>
        <v>#N/A</v>
      </c>
      <c r="L359" s="119" t="e">
        <f t="shared" si="169"/>
        <v>#N/A</v>
      </c>
      <c r="O359" s="115">
        <f t="shared" si="186"/>
        <v>430</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430</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430</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430</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431</v>
      </c>
      <c r="B360" s="113">
        <f t="shared" si="165"/>
        <v>353</v>
      </c>
      <c r="C360" s="119" t="e">
        <f t="shared" si="166"/>
        <v>#N/A</v>
      </c>
      <c r="F360" s="115">
        <f t="shared" si="183"/>
        <v>431</v>
      </c>
      <c r="G360" s="113">
        <f t="shared" si="184"/>
        <v>353</v>
      </c>
      <c r="H360" s="113" t="e">
        <f>INDEX(地温!$D$2:$D$366,MATCH(F360,地温!$C$2:$C$366,FALSE))</f>
        <v>#N/A</v>
      </c>
      <c r="I360" s="113" t="e">
        <f t="shared" si="185"/>
        <v>#N/A</v>
      </c>
      <c r="J360" s="116" t="e">
        <f t="shared" si="167"/>
        <v>#N/A</v>
      </c>
      <c r="K360" s="119" t="e">
        <f t="shared" si="168"/>
        <v>#N/A</v>
      </c>
      <c r="L360" s="119" t="e">
        <f t="shared" si="169"/>
        <v>#N/A</v>
      </c>
      <c r="O360" s="115">
        <f t="shared" si="186"/>
        <v>431</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431</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431</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431</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432</v>
      </c>
      <c r="B361" s="113">
        <f t="shared" si="165"/>
        <v>354</v>
      </c>
      <c r="C361" s="119" t="e">
        <f t="shared" si="166"/>
        <v>#N/A</v>
      </c>
      <c r="F361" s="115">
        <f t="shared" si="183"/>
        <v>432</v>
      </c>
      <c r="G361" s="113">
        <f t="shared" si="184"/>
        <v>354</v>
      </c>
      <c r="H361" s="113" t="e">
        <f>INDEX(地温!$D$2:$D$366,MATCH(F361,地温!$C$2:$C$366,FALSE))</f>
        <v>#N/A</v>
      </c>
      <c r="I361" s="113" t="e">
        <f t="shared" si="185"/>
        <v>#N/A</v>
      </c>
      <c r="J361" s="116" t="e">
        <f t="shared" si="167"/>
        <v>#N/A</v>
      </c>
      <c r="K361" s="119" t="e">
        <f t="shared" si="168"/>
        <v>#N/A</v>
      </c>
      <c r="L361" s="119" t="e">
        <f t="shared" si="169"/>
        <v>#N/A</v>
      </c>
      <c r="O361" s="115">
        <f t="shared" si="186"/>
        <v>432</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432</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432</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432</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433</v>
      </c>
      <c r="B362" s="113">
        <f t="shared" si="165"/>
        <v>355</v>
      </c>
      <c r="C362" s="119" t="e">
        <f t="shared" si="166"/>
        <v>#N/A</v>
      </c>
      <c r="F362" s="115">
        <f t="shared" si="183"/>
        <v>433</v>
      </c>
      <c r="G362" s="113">
        <f t="shared" si="184"/>
        <v>355</v>
      </c>
      <c r="H362" s="113" t="e">
        <f>INDEX(地温!$D$2:$D$366,MATCH(F362,地温!$C$2:$C$366,FALSE))</f>
        <v>#N/A</v>
      </c>
      <c r="I362" s="113" t="e">
        <f t="shared" si="185"/>
        <v>#N/A</v>
      </c>
      <c r="J362" s="116" t="e">
        <f t="shared" si="167"/>
        <v>#N/A</v>
      </c>
      <c r="K362" s="119" t="e">
        <f t="shared" si="168"/>
        <v>#N/A</v>
      </c>
      <c r="L362" s="119" t="e">
        <f t="shared" si="169"/>
        <v>#N/A</v>
      </c>
      <c r="O362" s="115">
        <f t="shared" si="186"/>
        <v>433</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433</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433</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433</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434</v>
      </c>
      <c r="B363" s="113">
        <f t="shared" si="165"/>
        <v>356</v>
      </c>
      <c r="C363" s="119" t="e">
        <f t="shared" si="166"/>
        <v>#N/A</v>
      </c>
      <c r="F363" s="115">
        <f t="shared" si="183"/>
        <v>434</v>
      </c>
      <c r="G363" s="113">
        <f t="shared" si="184"/>
        <v>356</v>
      </c>
      <c r="H363" s="113" t="e">
        <f>INDEX(地温!$D$2:$D$366,MATCH(F363,地温!$C$2:$C$366,FALSE))</f>
        <v>#N/A</v>
      </c>
      <c r="I363" s="113" t="e">
        <f t="shared" si="185"/>
        <v>#N/A</v>
      </c>
      <c r="J363" s="116" t="e">
        <f t="shared" si="167"/>
        <v>#N/A</v>
      </c>
      <c r="K363" s="119" t="e">
        <f t="shared" si="168"/>
        <v>#N/A</v>
      </c>
      <c r="L363" s="119" t="e">
        <f t="shared" si="169"/>
        <v>#N/A</v>
      </c>
      <c r="O363" s="115">
        <f t="shared" si="186"/>
        <v>434</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434</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434</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434</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435</v>
      </c>
      <c r="B364" s="113">
        <f t="shared" si="165"/>
        <v>357</v>
      </c>
      <c r="C364" s="119" t="e">
        <f t="shared" si="166"/>
        <v>#N/A</v>
      </c>
      <c r="F364" s="115">
        <f t="shared" si="183"/>
        <v>435</v>
      </c>
      <c r="G364" s="113">
        <f t="shared" si="184"/>
        <v>357</v>
      </c>
      <c r="H364" s="113" t="e">
        <f>INDEX(地温!$D$2:$D$366,MATCH(F364,地温!$C$2:$C$366,FALSE))</f>
        <v>#N/A</v>
      </c>
      <c r="I364" s="113" t="e">
        <f t="shared" si="185"/>
        <v>#N/A</v>
      </c>
      <c r="J364" s="116" t="e">
        <f t="shared" si="167"/>
        <v>#N/A</v>
      </c>
      <c r="K364" s="119" t="e">
        <f t="shared" si="168"/>
        <v>#N/A</v>
      </c>
      <c r="L364" s="119" t="e">
        <f t="shared" si="169"/>
        <v>#N/A</v>
      </c>
      <c r="O364" s="115">
        <f t="shared" si="186"/>
        <v>435</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435</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435</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435</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436</v>
      </c>
      <c r="B365" s="113">
        <f t="shared" si="165"/>
        <v>358</v>
      </c>
      <c r="C365" s="119" t="e">
        <f t="shared" si="166"/>
        <v>#N/A</v>
      </c>
      <c r="F365" s="115">
        <f t="shared" si="183"/>
        <v>436</v>
      </c>
      <c r="G365" s="113">
        <f t="shared" si="184"/>
        <v>358</v>
      </c>
      <c r="H365" s="113" t="e">
        <f>INDEX(地温!$D$2:$D$366,MATCH(F365,地温!$C$2:$C$366,FALSE))</f>
        <v>#N/A</v>
      </c>
      <c r="I365" s="113" t="e">
        <f t="shared" si="185"/>
        <v>#N/A</v>
      </c>
      <c r="J365" s="116" t="e">
        <f t="shared" si="167"/>
        <v>#N/A</v>
      </c>
      <c r="K365" s="119" t="e">
        <f t="shared" si="168"/>
        <v>#N/A</v>
      </c>
      <c r="L365" s="119" t="e">
        <f t="shared" si="169"/>
        <v>#N/A</v>
      </c>
      <c r="O365" s="115">
        <f t="shared" si="186"/>
        <v>436</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436</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436</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436</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437</v>
      </c>
      <c r="B366" s="113">
        <f t="shared" si="165"/>
        <v>359</v>
      </c>
      <c r="C366" s="119" t="e">
        <f t="shared" si="166"/>
        <v>#N/A</v>
      </c>
      <c r="F366" s="115">
        <f t="shared" si="183"/>
        <v>437</v>
      </c>
      <c r="G366" s="113">
        <f t="shared" si="184"/>
        <v>359</v>
      </c>
      <c r="H366" s="113" t="e">
        <f>INDEX(地温!$D$2:$D$366,MATCH(F366,地温!$C$2:$C$366,FALSE))</f>
        <v>#N/A</v>
      </c>
      <c r="I366" s="113" t="e">
        <f t="shared" si="185"/>
        <v>#N/A</v>
      </c>
      <c r="J366" s="116" t="e">
        <f t="shared" si="167"/>
        <v>#N/A</v>
      </c>
      <c r="K366" s="119" t="e">
        <f t="shared" si="168"/>
        <v>#N/A</v>
      </c>
      <c r="L366" s="119" t="e">
        <f t="shared" si="169"/>
        <v>#N/A</v>
      </c>
      <c r="O366" s="115">
        <f t="shared" si="186"/>
        <v>437</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437</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437</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437</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438</v>
      </c>
      <c r="B367" s="113">
        <f t="shared" si="165"/>
        <v>360</v>
      </c>
      <c r="C367" s="119" t="e">
        <f t="shared" si="166"/>
        <v>#N/A</v>
      </c>
      <c r="F367" s="115">
        <f t="shared" si="183"/>
        <v>438</v>
      </c>
      <c r="G367" s="113">
        <f t="shared" si="184"/>
        <v>360</v>
      </c>
      <c r="H367" s="113" t="e">
        <f>INDEX(地温!$D$2:$D$366,MATCH(F367,地温!$C$2:$C$366,FALSE))</f>
        <v>#N/A</v>
      </c>
      <c r="I367" s="113" t="e">
        <f t="shared" si="185"/>
        <v>#N/A</v>
      </c>
      <c r="J367" s="116" t="e">
        <f t="shared" si="167"/>
        <v>#N/A</v>
      </c>
      <c r="K367" s="119" t="e">
        <f t="shared" si="168"/>
        <v>#N/A</v>
      </c>
      <c r="L367" s="119" t="e">
        <f t="shared" si="169"/>
        <v>#N/A</v>
      </c>
      <c r="O367" s="115">
        <f t="shared" si="186"/>
        <v>438</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438</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438</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438</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439</v>
      </c>
      <c r="B368" s="113">
        <f t="shared" si="165"/>
        <v>361</v>
      </c>
      <c r="C368" s="119" t="e">
        <f t="shared" si="166"/>
        <v>#N/A</v>
      </c>
      <c r="F368" s="115">
        <f t="shared" si="183"/>
        <v>439</v>
      </c>
      <c r="G368" s="113">
        <f t="shared" si="184"/>
        <v>361</v>
      </c>
      <c r="H368" s="113" t="e">
        <f>INDEX(地温!$D$2:$D$366,MATCH(F368,地温!$C$2:$C$366,FALSE))</f>
        <v>#N/A</v>
      </c>
      <c r="I368" s="113" t="e">
        <f t="shared" si="185"/>
        <v>#N/A</v>
      </c>
      <c r="J368" s="116" t="e">
        <f t="shared" si="167"/>
        <v>#N/A</v>
      </c>
      <c r="K368" s="119" t="e">
        <f t="shared" si="168"/>
        <v>#N/A</v>
      </c>
      <c r="L368" s="119" t="e">
        <f t="shared" si="169"/>
        <v>#N/A</v>
      </c>
      <c r="O368" s="115">
        <f t="shared" si="186"/>
        <v>439</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439</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439</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439</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440</v>
      </c>
      <c r="B369" s="113">
        <f t="shared" si="165"/>
        <v>362</v>
      </c>
      <c r="C369" s="119" t="e">
        <f t="shared" si="166"/>
        <v>#N/A</v>
      </c>
      <c r="F369" s="115">
        <f t="shared" si="183"/>
        <v>440</v>
      </c>
      <c r="G369" s="113">
        <f t="shared" si="184"/>
        <v>362</v>
      </c>
      <c r="H369" s="113" t="e">
        <f>INDEX(地温!$D$2:$D$366,MATCH(F369,地温!$C$2:$C$366,FALSE))</f>
        <v>#N/A</v>
      </c>
      <c r="I369" s="113" t="e">
        <f t="shared" si="185"/>
        <v>#N/A</v>
      </c>
      <c r="J369" s="116" t="e">
        <f t="shared" si="167"/>
        <v>#N/A</v>
      </c>
      <c r="K369" s="119" t="e">
        <f t="shared" si="168"/>
        <v>#N/A</v>
      </c>
      <c r="L369" s="119" t="e">
        <f t="shared" si="169"/>
        <v>#N/A</v>
      </c>
      <c r="O369" s="115">
        <f t="shared" si="186"/>
        <v>440</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440</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440</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440</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441</v>
      </c>
      <c r="B370" s="113">
        <f t="shared" si="165"/>
        <v>363</v>
      </c>
      <c r="C370" s="119" t="e">
        <f t="shared" si="166"/>
        <v>#N/A</v>
      </c>
      <c r="F370" s="115">
        <f t="shared" si="183"/>
        <v>441</v>
      </c>
      <c r="G370" s="113">
        <f t="shared" si="184"/>
        <v>363</v>
      </c>
      <c r="H370" s="113" t="e">
        <f>INDEX(地温!$D$2:$D$366,MATCH(F370,地温!$C$2:$C$366,FALSE))</f>
        <v>#N/A</v>
      </c>
      <c r="I370" s="113" t="e">
        <f t="shared" si="185"/>
        <v>#N/A</v>
      </c>
      <c r="J370" s="116" t="e">
        <f t="shared" si="167"/>
        <v>#N/A</v>
      </c>
      <c r="K370" s="119" t="e">
        <f t="shared" si="168"/>
        <v>#N/A</v>
      </c>
      <c r="L370" s="119" t="e">
        <f t="shared" si="169"/>
        <v>#N/A</v>
      </c>
      <c r="O370" s="115">
        <f t="shared" si="186"/>
        <v>441</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441</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441</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441</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442</v>
      </c>
      <c r="B371" s="113">
        <f t="shared" si="165"/>
        <v>364</v>
      </c>
      <c r="C371" s="119" t="e">
        <f t="shared" si="166"/>
        <v>#N/A</v>
      </c>
      <c r="F371" s="115">
        <f t="shared" si="183"/>
        <v>442</v>
      </c>
      <c r="G371" s="113">
        <f t="shared" si="184"/>
        <v>364</v>
      </c>
      <c r="H371" s="113" t="e">
        <f>INDEX(地温!$D$2:$D$366,MATCH(F371,地温!$C$2:$C$366,FALSE))</f>
        <v>#N/A</v>
      </c>
      <c r="I371" s="113" t="e">
        <f t="shared" si="185"/>
        <v>#N/A</v>
      </c>
      <c r="J371" s="116" t="e">
        <f t="shared" si="167"/>
        <v>#N/A</v>
      </c>
      <c r="K371" s="119" t="e">
        <f t="shared" si="168"/>
        <v>#N/A</v>
      </c>
      <c r="L371" s="119" t="e">
        <f t="shared" si="169"/>
        <v>#N/A</v>
      </c>
      <c r="O371" s="115">
        <f t="shared" si="186"/>
        <v>442</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442</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442</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442</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443</v>
      </c>
      <c r="B372" s="113">
        <f t="shared" si="165"/>
        <v>365</v>
      </c>
      <c r="C372" s="119" t="e">
        <f t="shared" si="166"/>
        <v>#N/A</v>
      </c>
      <c r="F372" s="115">
        <f t="shared" si="183"/>
        <v>443</v>
      </c>
      <c r="G372" s="113">
        <f t="shared" si="184"/>
        <v>365</v>
      </c>
      <c r="H372" s="113" t="e">
        <f>INDEX(地温!$D$2:$D$366,MATCH(F372,地温!$C$2:$C$366,FALSE))</f>
        <v>#N/A</v>
      </c>
      <c r="I372" s="113" t="e">
        <f t="shared" si="185"/>
        <v>#N/A</v>
      </c>
      <c r="J372" s="116" t="e">
        <f t="shared" si="167"/>
        <v>#N/A</v>
      </c>
      <c r="K372" s="119" t="e">
        <f t="shared" si="168"/>
        <v>#N/A</v>
      </c>
      <c r="L372" s="119" t="e">
        <f t="shared" si="169"/>
        <v>#N/A</v>
      </c>
      <c r="O372" s="115">
        <f t="shared" si="186"/>
        <v>443</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443</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443</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443</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444</v>
      </c>
      <c r="B373" s="113">
        <f t="shared" si="165"/>
        <v>366</v>
      </c>
      <c r="C373" s="119" t="e">
        <f t="shared" si="166"/>
        <v>#N/A</v>
      </c>
      <c r="F373" s="115">
        <f t="shared" si="183"/>
        <v>444</v>
      </c>
      <c r="G373" s="113">
        <f t="shared" si="184"/>
        <v>366</v>
      </c>
      <c r="H373" s="113" t="e">
        <f>INDEX(地温!$D$2:$D$366,MATCH(F373,地温!$C$2:$C$366,FALSE))</f>
        <v>#N/A</v>
      </c>
      <c r="I373" s="113" t="e">
        <f t="shared" si="185"/>
        <v>#N/A</v>
      </c>
      <c r="J373" s="116" t="e">
        <f t="shared" si="167"/>
        <v>#N/A</v>
      </c>
      <c r="K373" s="119" t="e">
        <f t="shared" si="168"/>
        <v>#N/A</v>
      </c>
      <c r="L373" s="119" t="e">
        <f t="shared" si="169"/>
        <v>#N/A</v>
      </c>
      <c r="O373" s="115">
        <f t="shared" si="186"/>
        <v>444</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444</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444</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444</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445</v>
      </c>
      <c r="B374" s="113">
        <f t="shared" si="165"/>
        <v>367</v>
      </c>
      <c r="C374" s="119" t="e">
        <f t="shared" si="166"/>
        <v>#N/A</v>
      </c>
      <c r="F374" s="115">
        <f t="shared" si="183"/>
        <v>445</v>
      </c>
      <c r="G374" s="113">
        <f t="shared" si="184"/>
        <v>367</v>
      </c>
      <c r="H374" s="113" t="e">
        <f>INDEX(地温!$D$2:$D$366,MATCH(F374,地温!$C$2:$C$366,FALSE))</f>
        <v>#N/A</v>
      </c>
      <c r="I374" s="113" t="e">
        <f t="shared" si="185"/>
        <v>#N/A</v>
      </c>
      <c r="J374" s="116" t="e">
        <f t="shared" si="167"/>
        <v>#N/A</v>
      </c>
      <c r="K374" s="119" t="e">
        <f t="shared" si="168"/>
        <v>#N/A</v>
      </c>
      <c r="L374" s="119" t="e">
        <f t="shared" si="169"/>
        <v>#N/A</v>
      </c>
      <c r="O374" s="115">
        <f t="shared" si="186"/>
        <v>445</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445</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445</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445</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215</v>
      </c>
      <c r="B1" s="125"/>
      <c r="C1" s="125"/>
      <c r="D1" s="125"/>
      <c r="E1" s="114">
        <v>1</v>
      </c>
      <c r="F1" s="125" t="s">
        <v>84</v>
      </c>
      <c r="G1" s="125" t="str">
        <f>'★入力と結果'!D25</f>
        <v>東栄魚ぼかし</v>
      </c>
      <c r="H1" s="125"/>
      <c r="I1" s="125" t="s">
        <v>104</v>
      </c>
      <c r="J1" s="126">
        <f>'★入力と結果'!F25</f>
        <v>6</v>
      </c>
      <c r="K1" s="125" t="s">
        <v>105</v>
      </c>
      <c r="L1" s="125"/>
      <c r="M1" s="125"/>
      <c r="N1" s="125"/>
      <c r="O1" s="125" t="s">
        <v>109</v>
      </c>
      <c r="P1" s="125">
        <f>'★入力と結果'!D26</f>
        <v>0</v>
      </c>
      <c r="Q1" s="125"/>
      <c r="R1" s="125" t="s">
        <v>104</v>
      </c>
      <c r="S1" s="126" t="str">
        <f>'★入力と結果'!F26</f>
        <v xml:space="preserve"> </v>
      </c>
      <c r="T1" s="125" t="s">
        <v>105</v>
      </c>
      <c r="U1" s="125"/>
      <c r="V1" s="125"/>
      <c r="W1" s="125"/>
      <c r="X1" s="125" t="s">
        <v>50</v>
      </c>
      <c r="Y1" s="126">
        <f>'★入力と結果'!D27</f>
        <v>0</v>
      </c>
      <c r="Z1" s="125"/>
      <c r="AA1" s="125" t="s">
        <v>104</v>
      </c>
      <c r="AB1" s="126" t="str">
        <f>'★入力と結果'!F27</f>
        <v xml:space="preserve"> </v>
      </c>
      <c r="AC1" s="125" t="s">
        <v>105</v>
      </c>
      <c r="AD1" s="125"/>
      <c r="AE1" s="125"/>
      <c r="AF1" s="125"/>
      <c r="AG1" s="125" t="s">
        <v>25</v>
      </c>
      <c r="AH1" s="126">
        <f>'★入力と結果'!D28</f>
        <v>0</v>
      </c>
      <c r="AI1" s="125"/>
      <c r="AJ1" s="125" t="s">
        <v>104</v>
      </c>
      <c r="AK1" s="126" t="str">
        <f>'★入力と結果'!F28</f>
        <v xml:space="preserve"> </v>
      </c>
      <c r="AL1" s="125" t="s">
        <v>105</v>
      </c>
      <c r="AM1" s="125"/>
      <c r="AN1" s="125"/>
      <c r="AO1" s="125"/>
      <c r="AP1" s="125" t="s">
        <v>112</v>
      </c>
      <c r="AQ1" s="126">
        <f>'★入力と結果'!D29</f>
        <v>0</v>
      </c>
      <c r="AR1" s="125"/>
      <c r="AS1" s="125" t="s">
        <v>104</v>
      </c>
      <c r="AT1" s="126" t="str">
        <f>'★入力と結果'!F29</f>
        <v xml:space="preserve"> </v>
      </c>
      <c r="AU1" s="125" t="s">
        <v>105</v>
      </c>
      <c r="AV1" s="125"/>
      <c r="AW1" s="125"/>
      <c r="AX1" s="125"/>
      <c r="AY1" s="125"/>
      <c r="AZ1" s="125"/>
    </row>
    <row r="2" spans="1:52">
      <c r="A2" s="113" t="s">
        <v>209</v>
      </c>
      <c r="C2" s="113">
        <v>2026</v>
      </c>
      <c r="D2" s="114">
        <v>46023</v>
      </c>
      <c r="E2" s="114">
        <f>D2-E1</f>
        <v>46022</v>
      </c>
    </row>
    <row r="3" spans="1:52">
      <c r="A3" s="115">
        <f>'★入力と結果'!C24</f>
        <v>46162</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f>INDEX(肥料成分!$N$4:$N$107,MATCH(G1,肥料成分!$B$4:$B$107,FALSE))</f>
        <v>70</v>
      </c>
      <c r="H4" s="113">
        <f>INDEX(肥料成分!$O$4:$O$107,MATCH(G1,肥料成分!$B$4:$B$107,FALSE))</f>
        <v>3050</v>
      </c>
      <c r="I4" s="113">
        <f>INDEX(肥料成分!$P$4:$P$107,MATCH(G1,肥料成分!$B$4:$B$107,FALSE))</f>
        <v>25800</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140</v>
      </c>
      <c r="B8" s="113">
        <f t="shared" ref="B8:B71" si="0">G8</f>
        <v>1</v>
      </c>
      <c r="C8" s="119">
        <f t="shared" ref="C8:C71" si="1">L8+U8+AD8+AM8+AV8</f>
        <v>0.2992166274308079</v>
      </c>
      <c r="F8" s="115">
        <f>A8</f>
        <v>140</v>
      </c>
      <c r="G8" s="113">
        <v>1</v>
      </c>
      <c r="H8" s="113">
        <f>INDEX(地温!$D$2:$D$366,MATCH(F8,地温!$C$2:$C$366,FALSE))</f>
        <v>19.128250000000001</v>
      </c>
      <c r="I8" s="113">
        <f>H8</f>
        <v>19.128250000000001</v>
      </c>
      <c r="J8" s="116">
        <f t="shared" ref="J8:J71" si="2">I8/G8</f>
        <v>19.128250000000001</v>
      </c>
      <c r="K8" s="119">
        <f t="shared" ref="K8:K71" si="3">$H$4*EXP(-$I$4/(8.31*(J8+273)))</f>
        <v>7.390712756301572e-002</v>
      </c>
      <c r="L8" s="119">
        <f t="shared" ref="L8:L71" si="4">IF($G$1=0,0,$J$1*$G$4*0.01*(1-EXP(-K8*G8)))</f>
        <v>0.2992166274308079</v>
      </c>
      <c r="O8" s="115">
        <f>F8</f>
        <v>140</v>
      </c>
      <c r="P8" s="113">
        <v>1</v>
      </c>
      <c r="Q8" s="113">
        <f>INDEX(地温!$D$2:$D$366,MATCH(O8,地温!$C$2:$C$366,FALSE))</f>
        <v>19.128250000000001</v>
      </c>
      <c r="R8" s="113">
        <f>Q8</f>
        <v>19.128250000000001</v>
      </c>
      <c r="S8" s="116">
        <f t="shared" ref="S8:S71" si="5">R8/P8</f>
        <v>19.128250000000001</v>
      </c>
      <c r="T8" s="119" t="e">
        <f t="shared" ref="T8:T71" si="6">$Q$4*EXP(-$R$4/(8.31*(S8+273)))</f>
        <v>#N/A</v>
      </c>
      <c r="U8" s="119">
        <f t="shared" ref="U8:U71" si="7">IF($P$1=0,0,$S$1*$P$4*0.01*(1-EXP(-T8*P8)))</f>
        <v>0</v>
      </c>
      <c r="X8" s="115">
        <f>O8</f>
        <v>140</v>
      </c>
      <c r="Y8" s="113">
        <v>1</v>
      </c>
      <c r="Z8" s="113">
        <f>INDEX(地温!$D$2:$D$366,MATCH(X8,地温!$C$2:$C$366,FALSE))</f>
        <v>19.128250000000001</v>
      </c>
      <c r="AA8" s="113">
        <f>Z8</f>
        <v>19.128250000000001</v>
      </c>
      <c r="AB8" s="116">
        <f t="shared" ref="AB8:AB71" si="8">AA8/Y8</f>
        <v>19.128250000000001</v>
      </c>
      <c r="AC8" s="119" t="e">
        <f t="shared" ref="AC8:AC71" si="9">$Z$4*EXP(-$AA$4/(8.31*(AB8+273)))</f>
        <v>#N/A</v>
      </c>
      <c r="AD8" s="119">
        <f t="shared" ref="AD8:AD71" si="10">IF($Y$1=0,0,$AB$1*$Y$4*0.01*(1-EXP(-AC8*Y8)))</f>
        <v>0</v>
      </c>
      <c r="AG8" s="115">
        <f>X8</f>
        <v>140</v>
      </c>
      <c r="AH8" s="113">
        <v>1</v>
      </c>
      <c r="AI8" s="113">
        <f>INDEX(地温!$D$2:$D$366,MATCH(AG8,地温!$C$2:$C$366,FALSE))</f>
        <v>19.128250000000001</v>
      </c>
      <c r="AJ8" s="113">
        <f>AI8</f>
        <v>19.128250000000001</v>
      </c>
      <c r="AK8" s="116">
        <f t="shared" ref="AK8:AK71" si="11">AJ8/AH8</f>
        <v>19.128250000000001</v>
      </c>
      <c r="AL8" s="119" t="e">
        <f t="shared" ref="AL8:AL71" si="12">$AI$4*EXP(-$AJ$4/(8.31*(AK8+273)))</f>
        <v>#N/A</v>
      </c>
      <c r="AM8" s="119">
        <f t="shared" ref="AM8:AM71" si="13">IF($AH$1=0,0,$AK$1*$AH$4*0.01*(1-EXP(-AL8*AH8)))</f>
        <v>0</v>
      </c>
      <c r="AP8" s="115">
        <f>AG8</f>
        <v>140</v>
      </c>
      <c r="AQ8" s="113">
        <v>1</v>
      </c>
      <c r="AR8" s="113">
        <f>INDEX(地温!$D$2:$D$366,MATCH(AP8,地温!$C$2:$C$366,FALSE))</f>
        <v>19.128250000000001</v>
      </c>
      <c r="AS8" s="113">
        <f>AR8</f>
        <v>19.128250000000001</v>
      </c>
      <c r="AT8" s="116">
        <f t="shared" ref="AT8:AT71" si="14">AS8/AQ8</f>
        <v>19.128250000000001</v>
      </c>
      <c r="AU8" s="119" t="e">
        <f t="shared" ref="AU8:AU71" si="15">$AR$4*EXP(-$AS$4/(8.31*(AT8+273)))</f>
        <v>#N/A</v>
      </c>
      <c r="AV8" s="119">
        <f t="shared" ref="AV8:AV71" si="16">IF($AQ$1=0,0,$AT$1*$AQ$4*0.01*(1-EXP(-AU8*AQ8)))</f>
        <v>0</v>
      </c>
    </row>
    <row r="9" spans="1:52">
      <c r="A9" s="115">
        <f t="shared" ref="A9:A72" si="17">A8+1</f>
        <v>141</v>
      </c>
      <c r="B9" s="113">
        <f t="shared" si="0"/>
        <v>2</v>
      </c>
      <c r="C9" s="119">
        <f t="shared" si="1"/>
        <v>0.5780550704649482</v>
      </c>
      <c r="F9" s="115">
        <f t="shared" ref="F9:F72" si="18">F8+1</f>
        <v>141</v>
      </c>
      <c r="G9" s="113">
        <f t="shared" ref="G9:G72" si="19">F9-F$8+1</f>
        <v>2</v>
      </c>
      <c r="H9" s="113">
        <f>INDEX(地温!$D$2:$D$366,MATCH(F9,地温!$C$2:$C$366,FALSE))</f>
        <v>19.224550000000001</v>
      </c>
      <c r="I9" s="113">
        <f t="shared" ref="I9:I72" si="20">I8+H9</f>
        <v>38.352800000000002</v>
      </c>
      <c r="J9" s="116">
        <f t="shared" si="2"/>
        <v>19.176400000000001</v>
      </c>
      <c r="K9" s="119">
        <f t="shared" si="3"/>
        <v>7.4036685189535059e-002</v>
      </c>
      <c r="L9" s="119">
        <f t="shared" si="4"/>
        <v>0.5780550704649482</v>
      </c>
      <c r="O9" s="115">
        <f t="shared" ref="O9:O72" si="21">O8+1</f>
        <v>141</v>
      </c>
      <c r="P9" s="113">
        <f t="shared" ref="P9:P72" si="22">O9-O$8+1</f>
        <v>2</v>
      </c>
      <c r="Q9" s="113">
        <f>INDEX(地温!$D$2:$D$366,MATCH(O9,地温!$C$2:$C$366,FALSE))</f>
        <v>19.224550000000001</v>
      </c>
      <c r="R9" s="113">
        <f t="shared" ref="R9:R72" si="23">R8+Q9</f>
        <v>38.352800000000002</v>
      </c>
      <c r="S9" s="116">
        <f t="shared" si="5"/>
        <v>19.176400000000001</v>
      </c>
      <c r="T9" s="119" t="e">
        <f t="shared" si="6"/>
        <v>#N/A</v>
      </c>
      <c r="U9" s="119">
        <f t="shared" si="7"/>
        <v>0</v>
      </c>
      <c r="X9" s="115">
        <f t="shared" ref="X9:X72" si="24">X8+1</f>
        <v>141</v>
      </c>
      <c r="Y9" s="113">
        <f t="shared" ref="Y9:Y72" si="25">X9-X$8+1</f>
        <v>2</v>
      </c>
      <c r="Z9" s="113">
        <f>INDEX(地温!$D$2:$D$366,MATCH(X9,地温!$C$2:$C$366,FALSE))</f>
        <v>19.224550000000001</v>
      </c>
      <c r="AA9" s="113">
        <f t="shared" ref="AA9:AA72" si="26">AA8+Z9</f>
        <v>38.352800000000002</v>
      </c>
      <c r="AB9" s="116">
        <f t="shared" si="8"/>
        <v>19.176400000000001</v>
      </c>
      <c r="AC9" s="119" t="e">
        <f t="shared" si="9"/>
        <v>#N/A</v>
      </c>
      <c r="AD9" s="119">
        <f t="shared" si="10"/>
        <v>0</v>
      </c>
      <c r="AG9" s="115">
        <f t="shared" ref="AG9:AG72" si="27">AG8+1</f>
        <v>141</v>
      </c>
      <c r="AH9" s="113">
        <f t="shared" ref="AH9:AH72" si="28">AG9-AG$8+1</f>
        <v>2</v>
      </c>
      <c r="AI9" s="113">
        <f>INDEX(地温!$D$2:$D$366,MATCH(AG9,地温!$C$2:$C$366,FALSE))</f>
        <v>19.224550000000001</v>
      </c>
      <c r="AJ9" s="113">
        <f t="shared" ref="AJ9:AJ72" si="29">AJ8+AI9</f>
        <v>38.352800000000002</v>
      </c>
      <c r="AK9" s="116">
        <f t="shared" si="11"/>
        <v>19.176400000000001</v>
      </c>
      <c r="AL9" s="119" t="e">
        <f t="shared" si="12"/>
        <v>#N/A</v>
      </c>
      <c r="AM9" s="119">
        <f t="shared" si="13"/>
        <v>0</v>
      </c>
      <c r="AP9" s="115">
        <f t="shared" ref="AP9:AP72" si="30">AP8+1</f>
        <v>141</v>
      </c>
      <c r="AQ9" s="113">
        <f t="shared" ref="AQ9:AQ72" si="31">AP9-AP$8+1</f>
        <v>2</v>
      </c>
      <c r="AR9" s="113">
        <f>INDEX(地温!$D$2:$D$366,MATCH(AP9,地温!$C$2:$C$366,FALSE))</f>
        <v>19.224550000000001</v>
      </c>
      <c r="AS9" s="113">
        <f t="shared" ref="AS9:AS72" si="32">AS8+AR9</f>
        <v>38.352800000000002</v>
      </c>
      <c r="AT9" s="116">
        <f t="shared" si="14"/>
        <v>19.176400000000001</v>
      </c>
      <c r="AU9" s="119" t="e">
        <f t="shared" si="15"/>
        <v>#N/A</v>
      </c>
      <c r="AV9" s="119">
        <f t="shared" si="16"/>
        <v>0</v>
      </c>
    </row>
    <row r="10" spans="1:52">
      <c r="A10" s="115">
        <f t="shared" si="17"/>
        <v>142</v>
      </c>
      <c r="B10" s="113">
        <f t="shared" si="0"/>
        <v>3</v>
      </c>
      <c r="C10" s="119">
        <f t="shared" si="1"/>
        <v>0.84031060070265329</v>
      </c>
      <c r="F10" s="115">
        <f t="shared" si="18"/>
        <v>142</v>
      </c>
      <c r="G10" s="113">
        <f t="shared" si="19"/>
        <v>3</v>
      </c>
      <c r="H10" s="113">
        <f>INDEX(地温!$D$2:$D$366,MATCH(F10,地温!$C$2:$C$366,FALSE))</f>
        <v>19.593699999999998</v>
      </c>
      <c r="I10" s="113">
        <f t="shared" si="20"/>
        <v>57.9465</v>
      </c>
      <c r="J10" s="116">
        <f t="shared" si="2"/>
        <v>19.3155</v>
      </c>
      <c r="K10" s="119">
        <f t="shared" si="3"/>
        <v>7.4411998757475575e-002</v>
      </c>
      <c r="L10" s="119">
        <f t="shared" si="4"/>
        <v>0.84031060070265329</v>
      </c>
      <c r="O10" s="115">
        <f t="shared" si="21"/>
        <v>142</v>
      </c>
      <c r="P10" s="113">
        <f t="shared" si="22"/>
        <v>3</v>
      </c>
      <c r="Q10" s="113">
        <f>INDEX(地温!$D$2:$D$366,MATCH(O10,地温!$C$2:$C$366,FALSE))</f>
        <v>19.593699999999998</v>
      </c>
      <c r="R10" s="113">
        <f t="shared" si="23"/>
        <v>57.9465</v>
      </c>
      <c r="S10" s="116">
        <f t="shared" si="5"/>
        <v>19.3155</v>
      </c>
      <c r="T10" s="119" t="e">
        <f t="shared" si="6"/>
        <v>#N/A</v>
      </c>
      <c r="U10" s="119">
        <f t="shared" si="7"/>
        <v>0</v>
      </c>
      <c r="X10" s="115">
        <f t="shared" si="24"/>
        <v>142</v>
      </c>
      <c r="Y10" s="113">
        <f t="shared" si="25"/>
        <v>3</v>
      </c>
      <c r="Z10" s="113">
        <f>INDEX(地温!$D$2:$D$366,MATCH(X10,地温!$C$2:$C$366,FALSE))</f>
        <v>19.593699999999998</v>
      </c>
      <c r="AA10" s="113">
        <f t="shared" si="26"/>
        <v>57.9465</v>
      </c>
      <c r="AB10" s="116">
        <f t="shared" si="8"/>
        <v>19.3155</v>
      </c>
      <c r="AC10" s="119" t="e">
        <f t="shared" si="9"/>
        <v>#N/A</v>
      </c>
      <c r="AD10" s="119">
        <f t="shared" si="10"/>
        <v>0</v>
      </c>
      <c r="AG10" s="115">
        <f t="shared" si="27"/>
        <v>142</v>
      </c>
      <c r="AH10" s="113">
        <f t="shared" si="28"/>
        <v>3</v>
      </c>
      <c r="AI10" s="113">
        <f>INDEX(地温!$D$2:$D$366,MATCH(AG10,地温!$C$2:$C$366,FALSE))</f>
        <v>19.593699999999998</v>
      </c>
      <c r="AJ10" s="113">
        <f t="shared" si="29"/>
        <v>57.9465</v>
      </c>
      <c r="AK10" s="116">
        <f t="shared" si="11"/>
        <v>19.3155</v>
      </c>
      <c r="AL10" s="119" t="e">
        <f t="shared" si="12"/>
        <v>#N/A</v>
      </c>
      <c r="AM10" s="119">
        <f t="shared" si="13"/>
        <v>0</v>
      </c>
      <c r="AP10" s="115">
        <f t="shared" si="30"/>
        <v>142</v>
      </c>
      <c r="AQ10" s="113">
        <f t="shared" si="31"/>
        <v>3</v>
      </c>
      <c r="AR10" s="113">
        <f>INDEX(地温!$D$2:$D$366,MATCH(AP10,地温!$C$2:$C$366,FALSE))</f>
        <v>19.593699999999998</v>
      </c>
      <c r="AS10" s="113">
        <f t="shared" si="32"/>
        <v>57.9465</v>
      </c>
      <c r="AT10" s="116">
        <f t="shared" si="14"/>
        <v>19.3155</v>
      </c>
      <c r="AU10" s="119" t="e">
        <f t="shared" si="15"/>
        <v>#N/A</v>
      </c>
      <c r="AV10" s="119">
        <f t="shared" si="16"/>
        <v>0</v>
      </c>
    </row>
    <row r="11" spans="1:52">
      <c r="A11" s="115">
        <f t="shared" si="17"/>
        <v>143</v>
      </c>
      <c r="B11" s="113">
        <f t="shared" si="0"/>
        <v>4</v>
      </c>
      <c r="C11" s="119">
        <f t="shared" si="1"/>
        <v>1.0745275443647346</v>
      </c>
      <c r="F11" s="115">
        <f t="shared" si="18"/>
        <v>143</v>
      </c>
      <c r="G11" s="113">
        <f t="shared" si="19"/>
        <v>4</v>
      </c>
      <c r="H11" s="113">
        <f>INDEX(地温!$D$2:$D$366,MATCH(F11,地温!$C$2:$C$366,FALSE))</f>
        <v>18.518349999999998</v>
      </c>
      <c r="I11" s="113">
        <f t="shared" si="20"/>
        <v>76.464849999999998</v>
      </c>
      <c r="J11" s="116">
        <f t="shared" si="2"/>
        <v>19.1162125</v>
      </c>
      <c r="K11" s="119">
        <f t="shared" si="3"/>
        <v>7.3874766931273678e-002</v>
      </c>
      <c r="L11" s="119">
        <f t="shared" si="4"/>
        <v>1.0745275443647346</v>
      </c>
      <c r="O11" s="115">
        <f t="shared" si="21"/>
        <v>143</v>
      </c>
      <c r="P11" s="113">
        <f t="shared" si="22"/>
        <v>4</v>
      </c>
      <c r="Q11" s="113">
        <f>INDEX(地温!$D$2:$D$366,MATCH(O11,地温!$C$2:$C$366,FALSE))</f>
        <v>18.518349999999998</v>
      </c>
      <c r="R11" s="113">
        <f t="shared" si="23"/>
        <v>76.464849999999998</v>
      </c>
      <c r="S11" s="116">
        <f t="shared" si="5"/>
        <v>19.1162125</v>
      </c>
      <c r="T11" s="119" t="e">
        <f t="shared" si="6"/>
        <v>#N/A</v>
      </c>
      <c r="U11" s="119">
        <f t="shared" si="7"/>
        <v>0</v>
      </c>
      <c r="X11" s="115">
        <f t="shared" si="24"/>
        <v>143</v>
      </c>
      <c r="Y11" s="113">
        <f t="shared" si="25"/>
        <v>4</v>
      </c>
      <c r="Z11" s="113">
        <f>INDEX(地温!$D$2:$D$366,MATCH(X11,地温!$C$2:$C$366,FALSE))</f>
        <v>18.518349999999998</v>
      </c>
      <c r="AA11" s="113">
        <f t="shared" si="26"/>
        <v>76.464849999999998</v>
      </c>
      <c r="AB11" s="116">
        <f t="shared" si="8"/>
        <v>19.1162125</v>
      </c>
      <c r="AC11" s="119" t="e">
        <f t="shared" si="9"/>
        <v>#N/A</v>
      </c>
      <c r="AD11" s="119">
        <f t="shared" si="10"/>
        <v>0</v>
      </c>
      <c r="AG11" s="115">
        <f t="shared" si="27"/>
        <v>143</v>
      </c>
      <c r="AH11" s="113">
        <f t="shared" si="28"/>
        <v>4</v>
      </c>
      <c r="AI11" s="113">
        <f>INDEX(地温!$D$2:$D$366,MATCH(AG11,地温!$C$2:$C$366,FALSE))</f>
        <v>18.518349999999998</v>
      </c>
      <c r="AJ11" s="113">
        <f t="shared" si="29"/>
        <v>76.464849999999998</v>
      </c>
      <c r="AK11" s="116">
        <f t="shared" si="11"/>
        <v>19.1162125</v>
      </c>
      <c r="AL11" s="119" t="e">
        <f t="shared" si="12"/>
        <v>#N/A</v>
      </c>
      <c r="AM11" s="119">
        <f t="shared" si="13"/>
        <v>0</v>
      </c>
      <c r="AP11" s="115">
        <f t="shared" si="30"/>
        <v>143</v>
      </c>
      <c r="AQ11" s="113">
        <f t="shared" si="31"/>
        <v>4</v>
      </c>
      <c r="AR11" s="113">
        <f>INDEX(地温!$D$2:$D$366,MATCH(AP11,地温!$C$2:$C$366,FALSE))</f>
        <v>18.518349999999998</v>
      </c>
      <c r="AS11" s="113">
        <f t="shared" si="32"/>
        <v>76.464849999999998</v>
      </c>
      <c r="AT11" s="116">
        <f t="shared" si="14"/>
        <v>19.1162125</v>
      </c>
      <c r="AU11" s="119" t="e">
        <f t="shared" si="15"/>
        <v>#N/A</v>
      </c>
      <c r="AV11" s="119">
        <f t="shared" si="16"/>
        <v>0</v>
      </c>
    </row>
    <row r="12" spans="1:52">
      <c r="A12" s="115">
        <f t="shared" si="17"/>
        <v>144</v>
      </c>
      <c r="B12" s="113">
        <f t="shared" si="0"/>
        <v>5</v>
      </c>
      <c r="C12" s="119">
        <f t="shared" si="1"/>
        <v>1.2908140216462916</v>
      </c>
      <c r="F12" s="115">
        <f t="shared" si="18"/>
        <v>144</v>
      </c>
      <c r="G12" s="113">
        <f t="shared" si="19"/>
        <v>5</v>
      </c>
      <c r="H12" s="113">
        <f>INDEX(地温!$D$2:$D$366,MATCH(F12,地温!$C$2:$C$366,FALSE))</f>
        <v>18.309699999999996</v>
      </c>
      <c r="I12" s="113">
        <f t="shared" si="20"/>
        <v>94.774549999999991</v>
      </c>
      <c r="J12" s="116">
        <f t="shared" si="2"/>
        <v>18.954909999999998</v>
      </c>
      <c r="K12" s="119">
        <f t="shared" si="3"/>
        <v>7.3442243152572154e-002</v>
      </c>
      <c r="L12" s="119">
        <f t="shared" si="4"/>
        <v>1.2908140216462916</v>
      </c>
      <c r="O12" s="115">
        <f t="shared" si="21"/>
        <v>144</v>
      </c>
      <c r="P12" s="113">
        <f t="shared" si="22"/>
        <v>5</v>
      </c>
      <c r="Q12" s="113">
        <f>INDEX(地温!$D$2:$D$366,MATCH(O12,地温!$C$2:$C$366,FALSE))</f>
        <v>18.309699999999996</v>
      </c>
      <c r="R12" s="113">
        <f t="shared" si="23"/>
        <v>94.774549999999991</v>
      </c>
      <c r="S12" s="116">
        <f t="shared" si="5"/>
        <v>18.954909999999998</v>
      </c>
      <c r="T12" s="119" t="e">
        <f t="shared" si="6"/>
        <v>#N/A</v>
      </c>
      <c r="U12" s="119">
        <f t="shared" si="7"/>
        <v>0</v>
      </c>
      <c r="X12" s="115">
        <f t="shared" si="24"/>
        <v>144</v>
      </c>
      <c r="Y12" s="113">
        <f t="shared" si="25"/>
        <v>5</v>
      </c>
      <c r="Z12" s="113">
        <f>INDEX(地温!$D$2:$D$366,MATCH(X12,地温!$C$2:$C$366,FALSE))</f>
        <v>18.309699999999996</v>
      </c>
      <c r="AA12" s="113">
        <f t="shared" si="26"/>
        <v>94.774549999999991</v>
      </c>
      <c r="AB12" s="116">
        <f t="shared" si="8"/>
        <v>18.954909999999998</v>
      </c>
      <c r="AC12" s="119" t="e">
        <f t="shared" si="9"/>
        <v>#N/A</v>
      </c>
      <c r="AD12" s="119">
        <f t="shared" si="10"/>
        <v>0</v>
      </c>
      <c r="AG12" s="115">
        <f t="shared" si="27"/>
        <v>144</v>
      </c>
      <c r="AH12" s="113">
        <f t="shared" si="28"/>
        <v>5</v>
      </c>
      <c r="AI12" s="113">
        <f>INDEX(地温!$D$2:$D$366,MATCH(AG12,地温!$C$2:$C$366,FALSE))</f>
        <v>18.309699999999996</v>
      </c>
      <c r="AJ12" s="113">
        <f t="shared" si="29"/>
        <v>94.774549999999991</v>
      </c>
      <c r="AK12" s="116">
        <f t="shared" si="11"/>
        <v>18.954909999999998</v>
      </c>
      <c r="AL12" s="119" t="e">
        <f t="shared" si="12"/>
        <v>#N/A</v>
      </c>
      <c r="AM12" s="119">
        <f t="shared" si="13"/>
        <v>0</v>
      </c>
      <c r="AP12" s="115">
        <f t="shared" si="30"/>
        <v>144</v>
      </c>
      <c r="AQ12" s="113">
        <f t="shared" si="31"/>
        <v>5</v>
      </c>
      <c r="AR12" s="113">
        <f>INDEX(地温!$D$2:$D$366,MATCH(AP12,地温!$C$2:$C$366,FALSE))</f>
        <v>18.309699999999996</v>
      </c>
      <c r="AS12" s="113">
        <f t="shared" si="32"/>
        <v>94.774549999999991</v>
      </c>
      <c r="AT12" s="116">
        <f t="shared" si="14"/>
        <v>18.954909999999998</v>
      </c>
      <c r="AU12" s="119" t="e">
        <f t="shared" si="15"/>
        <v>#N/A</v>
      </c>
      <c r="AV12" s="119">
        <f t="shared" si="16"/>
        <v>0</v>
      </c>
    </row>
    <row r="13" spans="1:52">
      <c r="A13" s="115">
        <f t="shared" si="17"/>
        <v>145</v>
      </c>
      <c r="B13" s="113">
        <f t="shared" si="0"/>
        <v>6</v>
      </c>
      <c r="C13" s="119">
        <f t="shared" si="1"/>
        <v>1.4992289932773015</v>
      </c>
      <c r="F13" s="115">
        <f t="shared" si="18"/>
        <v>145</v>
      </c>
      <c r="G13" s="113">
        <f t="shared" si="19"/>
        <v>6</v>
      </c>
      <c r="H13" s="113">
        <f>INDEX(地温!$D$2:$D$366,MATCH(F13,地温!$C$2:$C$366,FALSE))</f>
        <v>19.28875</v>
      </c>
      <c r="I13" s="113">
        <f t="shared" si="20"/>
        <v>114.0633</v>
      </c>
      <c r="J13" s="116">
        <f t="shared" si="2"/>
        <v>19.010549999999999</v>
      </c>
      <c r="K13" s="119">
        <f t="shared" si="3"/>
        <v>7.3591205832922307e-002</v>
      </c>
      <c r="L13" s="119">
        <f t="shared" si="4"/>
        <v>1.4992289932773015</v>
      </c>
      <c r="O13" s="115">
        <f t="shared" si="21"/>
        <v>145</v>
      </c>
      <c r="P13" s="113">
        <f t="shared" si="22"/>
        <v>6</v>
      </c>
      <c r="Q13" s="113">
        <f>INDEX(地温!$D$2:$D$366,MATCH(O13,地温!$C$2:$C$366,FALSE))</f>
        <v>19.28875</v>
      </c>
      <c r="R13" s="113">
        <f t="shared" si="23"/>
        <v>114.0633</v>
      </c>
      <c r="S13" s="116">
        <f t="shared" si="5"/>
        <v>19.010549999999999</v>
      </c>
      <c r="T13" s="119" t="e">
        <f t="shared" si="6"/>
        <v>#N/A</v>
      </c>
      <c r="U13" s="119">
        <f t="shared" si="7"/>
        <v>0</v>
      </c>
      <c r="X13" s="115">
        <f t="shared" si="24"/>
        <v>145</v>
      </c>
      <c r="Y13" s="113">
        <f t="shared" si="25"/>
        <v>6</v>
      </c>
      <c r="Z13" s="113">
        <f>INDEX(地温!$D$2:$D$366,MATCH(X13,地温!$C$2:$C$366,FALSE))</f>
        <v>19.28875</v>
      </c>
      <c r="AA13" s="113">
        <f t="shared" si="26"/>
        <v>114.0633</v>
      </c>
      <c r="AB13" s="116">
        <f t="shared" si="8"/>
        <v>19.010549999999999</v>
      </c>
      <c r="AC13" s="119" t="e">
        <f t="shared" si="9"/>
        <v>#N/A</v>
      </c>
      <c r="AD13" s="119">
        <f t="shared" si="10"/>
        <v>0</v>
      </c>
      <c r="AG13" s="115">
        <f t="shared" si="27"/>
        <v>145</v>
      </c>
      <c r="AH13" s="113">
        <f t="shared" si="28"/>
        <v>6</v>
      </c>
      <c r="AI13" s="113">
        <f>INDEX(地温!$D$2:$D$366,MATCH(AG13,地温!$C$2:$C$366,FALSE))</f>
        <v>19.28875</v>
      </c>
      <c r="AJ13" s="113">
        <f t="shared" si="29"/>
        <v>114.0633</v>
      </c>
      <c r="AK13" s="116">
        <f t="shared" si="11"/>
        <v>19.010549999999999</v>
      </c>
      <c r="AL13" s="119" t="e">
        <f t="shared" si="12"/>
        <v>#N/A</v>
      </c>
      <c r="AM13" s="119">
        <f t="shared" si="13"/>
        <v>0</v>
      </c>
      <c r="AP13" s="115">
        <f t="shared" si="30"/>
        <v>145</v>
      </c>
      <c r="AQ13" s="113">
        <f t="shared" si="31"/>
        <v>6</v>
      </c>
      <c r="AR13" s="113">
        <f>INDEX(地温!$D$2:$D$366,MATCH(AP13,地温!$C$2:$C$366,FALSE))</f>
        <v>19.28875</v>
      </c>
      <c r="AS13" s="113">
        <f t="shared" si="32"/>
        <v>114.0633</v>
      </c>
      <c r="AT13" s="116">
        <f t="shared" si="14"/>
        <v>19.010549999999999</v>
      </c>
      <c r="AU13" s="119" t="e">
        <f t="shared" si="15"/>
        <v>#N/A</v>
      </c>
      <c r="AV13" s="119">
        <f t="shared" si="16"/>
        <v>0</v>
      </c>
    </row>
    <row r="14" spans="1:52">
      <c r="A14" s="115">
        <f t="shared" si="17"/>
        <v>146</v>
      </c>
      <c r="B14" s="113">
        <f t="shared" si="0"/>
        <v>7</v>
      </c>
      <c r="C14" s="119">
        <f t="shared" si="1"/>
        <v>1.6887232404588099</v>
      </c>
      <c r="F14" s="115">
        <f t="shared" si="18"/>
        <v>146</v>
      </c>
      <c r="G14" s="113">
        <f t="shared" si="19"/>
        <v>7</v>
      </c>
      <c r="H14" s="113">
        <f>INDEX(地温!$D$2:$D$366,MATCH(F14,地温!$C$2:$C$366,FALSE))</f>
        <v>18.694899999999997</v>
      </c>
      <c r="I14" s="113">
        <f t="shared" si="20"/>
        <v>132.75819999999999</v>
      </c>
      <c r="J14" s="116">
        <f t="shared" si="2"/>
        <v>18.96545714285714</v>
      </c>
      <c r="K14" s="119">
        <f t="shared" si="3"/>
        <v>7.347046176200081e-002</v>
      </c>
      <c r="L14" s="119">
        <f t="shared" si="4"/>
        <v>1.6887232404588099</v>
      </c>
      <c r="O14" s="115">
        <f t="shared" si="21"/>
        <v>146</v>
      </c>
      <c r="P14" s="113">
        <f t="shared" si="22"/>
        <v>7</v>
      </c>
      <c r="Q14" s="113">
        <f>INDEX(地温!$D$2:$D$366,MATCH(O14,地温!$C$2:$C$366,FALSE))</f>
        <v>18.694899999999997</v>
      </c>
      <c r="R14" s="113">
        <f t="shared" si="23"/>
        <v>132.75819999999999</v>
      </c>
      <c r="S14" s="116">
        <f t="shared" si="5"/>
        <v>18.96545714285714</v>
      </c>
      <c r="T14" s="119" t="e">
        <f t="shared" si="6"/>
        <v>#N/A</v>
      </c>
      <c r="U14" s="119">
        <f t="shared" si="7"/>
        <v>0</v>
      </c>
      <c r="X14" s="115">
        <f t="shared" si="24"/>
        <v>146</v>
      </c>
      <c r="Y14" s="113">
        <f t="shared" si="25"/>
        <v>7</v>
      </c>
      <c r="Z14" s="113">
        <f>INDEX(地温!$D$2:$D$366,MATCH(X14,地温!$C$2:$C$366,FALSE))</f>
        <v>18.694899999999997</v>
      </c>
      <c r="AA14" s="113">
        <f t="shared" si="26"/>
        <v>132.75819999999999</v>
      </c>
      <c r="AB14" s="116">
        <f t="shared" si="8"/>
        <v>18.96545714285714</v>
      </c>
      <c r="AC14" s="119" t="e">
        <f t="shared" si="9"/>
        <v>#N/A</v>
      </c>
      <c r="AD14" s="119">
        <f t="shared" si="10"/>
        <v>0</v>
      </c>
      <c r="AG14" s="115">
        <f t="shared" si="27"/>
        <v>146</v>
      </c>
      <c r="AH14" s="113">
        <f t="shared" si="28"/>
        <v>7</v>
      </c>
      <c r="AI14" s="113">
        <f>INDEX(地温!$D$2:$D$366,MATCH(AG14,地温!$C$2:$C$366,FALSE))</f>
        <v>18.694899999999997</v>
      </c>
      <c r="AJ14" s="113">
        <f t="shared" si="29"/>
        <v>132.75819999999999</v>
      </c>
      <c r="AK14" s="116">
        <f t="shared" si="11"/>
        <v>18.96545714285714</v>
      </c>
      <c r="AL14" s="119" t="e">
        <f t="shared" si="12"/>
        <v>#N/A</v>
      </c>
      <c r="AM14" s="119">
        <f t="shared" si="13"/>
        <v>0</v>
      </c>
      <c r="AP14" s="115">
        <f t="shared" si="30"/>
        <v>146</v>
      </c>
      <c r="AQ14" s="113">
        <f t="shared" si="31"/>
        <v>7</v>
      </c>
      <c r="AR14" s="113">
        <f>INDEX(地温!$D$2:$D$366,MATCH(AP14,地温!$C$2:$C$366,FALSE))</f>
        <v>18.694899999999997</v>
      </c>
      <c r="AS14" s="113">
        <f t="shared" si="32"/>
        <v>132.75819999999999</v>
      </c>
      <c r="AT14" s="116">
        <f t="shared" si="14"/>
        <v>18.96545714285714</v>
      </c>
      <c r="AU14" s="119" t="e">
        <f t="shared" si="15"/>
        <v>#N/A</v>
      </c>
      <c r="AV14" s="119">
        <f t="shared" si="16"/>
        <v>0</v>
      </c>
    </row>
    <row r="15" spans="1:52">
      <c r="A15" s="115">
        <f t="shared" si="17"/>
        <v>147</v>
      </c>
      <c r="B15" s="113">
        <f t="shared" si="0"/>
        <v>8</v>
      </c>
      <c r="C15" s="119">
        <f t="shared" si="1"/>
        <v>1.8636216836884911</v>
      </c>
      <c r="F15" s="115">
        <f t="shared" si="18"/>
        <v>147</v>
      </c>
      <c r="G15" s="113">
        <f t="shared" si="19"/>
        <v>8</v>
      </c>
      <c r="H15" s="113">
        <f>INDEX(地温!$D$2:$D$366,MATCH(F15,地温!$C$2:$C$366,FALSE))</f>
        <v>18.486249999999998</v>
      </c>
      <c r="I15" s="113">
        <f t="shared" si="20"/>
        <v>151.24444999999997</v>
      </c>
      <c r="J15" s="116">
        <f t="shared" si="2"/>
        <v>18.905556249999997</v>
      </c>
      <c r="K15" s="119">
        <f t="shared" si="3"/>
        <v>7.3310315370010912e-002</v>
      </c>
      <c r="L15" s="119">
        <f t="shared" si="4"/>
        <v>1.8636216836884911</v>
      </c>
      <c r="O15" s="115">
        <f t="shared" si="21"/>
        <v>147</v>
      </c>
      <c r="P15" s="113">
        <f t="shared" si="22"/>
        <v>8</v>
      </c>
      <c r="Q15" s="113">
        <f>INDEX(地温!$D$2:$D$366,MATCH(O15,地温!$C$2:$C$366,FALSE))</f>
        <v>18.486249999999998</v>
      </c>
      <c r="R15" s="113">
        <f t="shared" si="23"/>
        <v>151.24444999999997</v>
      </c>
      <c r="S15" s="116">
        <f t="shared" si="5"/>
        <v>18.905556249999997</v>
      </c>
      <c r="T15" s="119" t="e">
        <f t="shared" si="6"/>
        <v>#N/A</v>
      </c>
      <c r="U15" s="119">
        <f t="shared" si="7"/>
        <v>0</v>
      </c>
      <c r="X15" s="115">
        <f t="shared" si="24"/>
        <v>147</v>
      </c>
      <c r="Y15" s="113">
        <f t="shared" si="25"/>
        <v>8</v>
      </c>
      <c r="Z15" s="113">
        <f>INDEX(地温!$D$2:$D$366,MATCH(X15,地温!$C$2:$C$366,FALSE))</f>
        <v>18.486249999999998</v>
      </c>
      <c r="AA15" s="113">
        <f t="shared" si="26"/>
        <v>151.24444999999997</v>
      </c>
      <c r="AB15" s="116">
        <f t="shared" si="8"/>
        <v>18.905556249999997</v>
      </c>
      <c r="AC15" s="119" t="e">
        <f t="shared" si="9"/>
        <v>#N/A</v>
      </c>
      <c r="AD15" s="119">
        <f t="shared" si="10"/>
        <v>0</v>
      </c>
      <c r="AG15" s="115">
        <f t="shared" si="27"/>
        <v>147</v>
      </c>
      <c r="AH15" s="113">
        <f t="shared" si="28"/>
        <v>8</v>
      </c>
      <c r="AI15" s="113">
        <f>INDEX(地温!$D$2:$D$366,MATCH(AG15,地温!$C$2:$C$366,FALSE))</f>
        <v>18.486249999999998</v>
      </c>
      <c r="AJ15" s="113">
        <f t="shared" si="29"/>
        <v>151.24444999999997</v>
      </c>
      <c r="AK15" s="116">
        <f t="shared" si="11"/>
        <v>18.905556249999997</v>
      </c>
      <c r="AL15" s="119" t="e">
        <f t="shared" si="12"/>
        <v>#N/A</v>
      </c>
      <c r="AM15" s="119">
        <f t="shared" si="13"/>
        <v>0</v>
      </c>
      <c r="AP15" s="115">
        <f t="shared" si="30"/>
        <v>147</v>
      </c>
      <c r="AQ15" s="113">
        <f t="shared" si="31"/>
        <v>8</v>
      </c>
      <c r="AR15" s="113">
        <f>INDEX(地温!$D$2:$D$366,MATCH(AP15,地温!$C$2:$C$366,FALSE))</f>
        <v>18.486249999999998</v>
      </c>
      <c r="AS15" s="113">
        <f t="shared" si="32"/>
        <v>151.24444999999997</v>
      </c>
      <c r="AT15" s="116">
        <f t="shared" si="14"/>
        <v>18.905556249999997</v>
      </c>
      <c r="AU15" s="119" t="e">
        <f t="shared" si="15"/>
        <v>#N/A</v>
      </c>
      <c r="AV15" s="119">
        <f t="shared" si="16"/>
        <v>0</v>
      </c>
    </row>
    <row r="16" spans="1:52">
      <c r="A16" s="115">
        <f t="shared" si="17"/>
        <v>148</v>
      </c>
      <c r="B16" s="113">
        <f t="shared" si="0"/>
        <v>9</v>
      </c>
      <c r="C16" s="119">
        <f t="shared" si="1"/>
        <v>2.0322077742505611</v>
      </c>
      <c r="F16" s="115">
        <f t="shared" si="18"/>
        <v>148</v>
      </c>
      <c r="G16" s="113">
        <f t="shared" si="19"/>
        <v>9</v>
      </c>
      <c r="H16" s="113">
        <f>INDEX(地温!$D$2:$D$366,MATCH(F16,地温!$C$2:$C$366,FALSE))</f>
        <v>19.497399999999999</v>
      </c>
      <c r="I16" s="113">
        <f t="shared" si="20"/>
        <v>170.74184999999997</v>
      </c>
      <c r="J16" s="116">
        <f t="shared" si="2"/>
        <v>18.971316666666663</v>
      </c>
      <c r="K16" s="119">
        <f t="shared" si="3"/>
        <v>7.3486142570667212e-002</v>
      </c>
      <c r="L16" s="119">
        <f t="shared" si="4"/>
        <v>2.0322077742505611</v>
      </c>
      <c r="O16" s="115">
        <f t="shared" si="21"/>
        <v>148</v>
      </c>
      <c r="P16" s="113">
        <f t="shared" si="22"/>
        <v>9</v>
      </c>
      <c r="Q16" s="113">
        <f>INDEX(地温!$D$2:$D$366,MATCH(O16,地温!$C$2:$C$366,FALSE))</f>
        <v>19.497399999999999</v>
      </c>
      <c r="R16" s="113">
        <f t="shared" si="23"/>
        <v>170.74184999999997</v>
      </c>
      <c r="S16" s="116">
        <f t="shared" si="5"/>
        <v>18.971316666666663</v>
      </c>
      <c r="T16" s="119" t="e">
        <f t="shared" si="6"/>
        <v>#N/A</v>
      </c>
      <c r="U16" s="119">
        <f t="shared" si="7"/>
        <v>0</v>
      </c>
      <c r="X16" s="115">
        <f t="shared" si="24"/>
        <v>148</v>
      </c>
      <c r="Y16" s="113">
        <f t="shared" si="25"/>
        <v>9</v>
      </c>
      <c r="Z16" s="113">
        <f>INDEX(地温!$D$2:$D$366,MATCH(X16,地温!$C$2:$C$366,FALSE))</f>
        <v>19.497399999999999</v>
      </c>
      <c r="AA16" s="113">
        <f t="shared" si="26"/>
        <v>170.74184999999997</v>
      </c>
      <c r="AB16" s="116">
        <f t="shared" si="8"/>
        <v>18.971316666666663</v>
      </c>
      <c r="AC16" s="119" t="e">
        <f t="shared" si="9"/>
        <v>#N/A</v>
      </c>
      <c r="AD16" s="119">
        <f t="shared" si="10"/>
        <v>0</v>
      </c>
      <c r="AG16" s="115">
        <f t="shared" si="27"/>
        <v>148</v>
      </c>
      <c r="AH16" s="113">
        <f t="shared" si="28"/>
        <v>9</v>
      </c>
      <c r="AI16" s="113">
        <f>INDEX(地温!$D$2:$D$366,MATCH(AG16,地温!$C$2:$C$366,FALSE))</f>
        <v>19.497399999999999</v>
      </c>
      <c r="AJ16" s="113">
        <f t="shared" si="29"/>
        <v>170.74184999999997</v>
      </c>
      <c r="AK16" s="116">
        <f t="shared" si="11"/>
        <v>18.971316666666663</v>
      </c>
      <c r="AL16" s="119" t="e">
        <f t="shared" si="12"/>
        <v>#N/A</v>
      </c>
      <c r="AM16" s="119">
        <f t="shared" si="13"/>
        <v>0</v>
      </c>
      <c r="AP16" s="115">
        <f t="shared" si="30"/>
        <v>148</v>
      </c>
      <c r="AQ16" s="113">
        <f t="shared" si="31"/>
        <v>9</v>
      </c>
      <c r="AR16" s="113">
        <f>INDEX(地温!$D$2:$D$366,MATCH(AP16,地温!$C$2:$C$366,FALSE))</f>
        <v>19.497399999999999</v>
      </c>
      <c r="AS16" s="113">
        <f t="shared" si="32"/>
        <v>170.74184999999997</v>
      </c>
      <c r="AT16" s="116">
        <f t="shared" si="14"/>
        <v>18.971316666666663</v>
      </c>
      <c r="AU16" s="119" t="e">
        <f t="shared" si="15"/>
        <v>#N/A</v>
      </c>
      <c r="AV16" s="119">
        <f t="shared" si="16"/>
        <v>0</v>
      </c>
    </row>
    <row r="17" spans="1:48">
      <c r="A17" s="115">
        <f t="shared" si="17"/>
        <v>149</v>
      </c>
      <c r="B17" s="113">
        <f t="shared" si="0"/>
        <v>10</v>
      </c>
      <c r="C17" s="119">
        <f t="shared" si="1"/>
        <v>2.1927016538385105</v>
      </c>
      <c r="F17" s="115">
        <f t="shared" si="18"/>
        <v>149</v>
      </c>
      <c r="G17" s="113">
        <f t="shared" si="19"/>
        <v>10</v>
      </c>
      <c r="H17" s="113">
        <f>INDEX(地温!$D$2:$D$366,MATCH(F17,地温!$C$2:$C$366,FALSE))</f>
        <v>20.251750000000001</v>
      </c>
      <c r="I17" s="113">
        <f t="shared" si="20"/>
        <v>190.99359999999996</v>
      </c>
      <c r="J17" s="116">
        <f t="shared" si="2"/>
        <v>19.099359999999997</v>
      </c>
      <c r="K17" s="119">
        <f t="shared" si="3"/>
        <v>7.3829481372689451e-002</v>
      </c>
      <c r="L17" s="119">
        <f t="shared" si="4"/>
        <v>2.1927016538385105</v>
      </c>
      <c r="O17" s="115">
        <f t="shared" si="21"/>
        <v>149</v>
      </c>
      <c r="P17" s="113">
        <f t="shared" si="22"/>
        <v>10</v>
      </c>
      <c r="Q17" s="113">
        <f>INDEX(地温!$D$2:$D$366,MATCH(O17,地温!$C$2:$C$366,FALSE))</f>
        <v>20.251750000000001</v>
      </c>
      <c r="R17" s="113">
        <f t="shared" si="23"/>
        <v>190.99359999999996</v>
      </c>
      <c r="S17" s="116">
        <f t="shared" si="5"/>
        <v>19.099359999999997</v>
      </c>
      <c r="T17" s="119" t="e">
        <f t="shared" si="6"/>
        <v>#N/A</v>
      </c>
      <c r="U17" s="119">
        <f t="shared" si="7"/>
        <v>0</v>
      </c>
      <c r="X17" s="115">
        <f t="shared" si="24"/>
        <v>149</v>
      </c>
      <c r="Y17" s="113">
        <f t="shared" si="25"/>
        <v>10</v>
      </c>
      <c r="Z17" s="113">
        <f>INDEX(地温!$D$2:$D$366,MATCH(X17,地温!$C$2:$C$366,FALSE))</f>
        <v>20.251750000000001</v>
      </c>
      <c r="AA17" s="113">
        <f t="shared" si="26"/>
        <v>190.99359999999996</v>
      </c>
      <c r="AB17" s="116">
        <f t="shared" si="8"/>
        <v>19.099359999999997</v>
      </c>
      <c r="AC17" s="119" t="e">
        <f t="shared" si="9"/>
        <v>#N/A</v>
      </c>
      <c r="AD17" s="119">
        <f t="shared" si="10"/>
        <v>0</v>
      </c>
      <c r="AG17" s="115">
        <f t="shared" si="27"/>
        <v>149</v>
      </c>
      <c r="AH17" s="113">
        <f t="shared" si="28"/>
        <v>10</v>
      </c>
      <c r="AI17" s="113">
        <f>INDEX(地温!$D$2:$D$366,MATCH(AG17,地温!$C$2:$C$366,FALSE))</f>
        <v>20.251750000000001</v>
      </c>
      <c r="AJ17" s="113">
        <f t="shared" si="29"/>
        <v>190.99359999999996</v>
      </c>
      <c r="AK17" s="116">
        <f t="shared" si="11"/>
        <v>19.099359999999997</v>
      </c>
      <c r="AL17" s="119" t="e">
        <f t="shared" si="12"/>
        <v>#N/A</v>
      </c>
      <c r="AM17" s="119">
        <f t="shared" si="13"/>
        <v>0</v>
      </c>
      <c r="AP17" s="115">
        <f t="shared" si="30"/>
        <v>149</v>
      </c>
      <c r="AQ17" s="113">
        <f t="shared" si="31"/>
        <v>10</v>
      </c>
      <c r="AR17" s="113">
        <f>INDEX(地温!$D$2:$D$366,MATCH(AP17,地温!$C$2:$C$366,FALSE))</f>
        <v>20.251750000000001</v>
      </c>
      <c r="AS17" s="113">
        <f t="shared" si="32"/>
        <v>190.99359999999996</v>
      </c>
      <c r="AT17" s="116">
        <f t="shared" si="14"/>
        <v>19.099359999999997</v>
      </c>
      <c r="AU17" s="119" t="e">
        <f t="shared" si="15"/>
        <v>#N/A</v>
      </c>
      <c r="AV17" s="119">
        <f t="shared" si="16"/>
        <v>0</v>
      </c>
    </row>
    <row r="18" spans="1:48">
      <c r="A18" s="115">
        <f t="shared" si="17"/>
        <v>150</v>
      </c>
      <c r="B18" s="113">
        <f t="shared" si="0"/>
        <v>11</v>
      </c>
      <c r="C18" s="119">
        <f t="shared" si="1"/>
        <v>2.3382781835260844</v>
      </c>
      <c r="F18" s="115">
        <f t="shared" si="18"/>
        <v>150</v>
      </c>
      <c r="G18" s="113">
        <f t="shared" si="19"/>
        <v>11</v>
      </c>
      <c r="H18" s="113">
        <f>INDEX(地温!$D$2:$D$366,MATCH(F18,地温!$C$2:$C$366,FALSE))</f>
        <v>19.641849999999998</v>
      </c>
      <c r="I18" s="113">
        <f t="shared" si="20"/>
        <v>210.63544999999996</v>
      </c>
      <c r="J18" s="116">
        <f t="shared" si="2"/>
        <v>19.148677272727269</v>
      </c>
      <c r="K18" s="119">
        <f t="shared" si="3"/>
        <v>7.3962068907795067e-002</v>
      </c>
      <c r="L18" s="119">
        <f t="shared" si="4"/>
        <v>2.3382781835260844</v>
      </c>
      <c r="O18" s="115">
        <f t="shared" si="21"/>
        <v>150</v>
      </c>
      <c r="P18" s="113">
        <f t="shared" si="22"/>
        <v>11</v>
      </c>
      <c r="Q18" s="113">
        <f>INDEX(地温!$D$2:$D$366,MATCH(O18,地温!$C$2:$C$366,FALSE))</f>
        <v>19.641849999999998</v>
      </c>
      <c r="R18" s="113">
        <f t="shared" si="23"/>
        <v>210.63544999999996</v>
      </c>
      <c r="S18" s="116">
        <f t="shared" si="5"/>
        <v>19.148677272727269</v>
      </c>
      <c r="T18" s="119" t="e">
        <f t="shared" si="6"/>
        <v>#N/A</v>
      </c>
      <c r="U18" s="119">
        <f t="shared" si="7"/>
        <v>0</v>
      </c>
      <c r="X18" s="115">
        <f t="shared" si="24"/>
        <v>150</v>
      </c>
      <c r="Y18" s="113">
        <f t="shared" si="25"/>
        <v>11</v>
      </c>
      <c r="Z18" s="113">
        <f>INDEX(地温!$D$2:$D$366,MATCH(X18,地温!$C$2:$C$366,FALSE))</f>
        <v>19.641849999999998</v>
      </c>
      <c r="AA18" s="113">
        <f t="shared" si="26"/>
        <v>210.63544999999996</v>
      </c>
      <c r="AB18" s="116">
        <f t="shared" si="8"/>
        <v>19.148677272727269</v>
      </c>
      <c r="AC18" s="119" t="e">
        <f t="shared" si="9"/>
        <v>#N/A</v>
      </c>
      <c r="AD18" s="119">
        <f t="shared" si="10"/>
        <v>0</v>
      </c>
      <c r="AG18" s="115">
        <f t="shared" si="27"/>
        <v>150</v>
      </c>
      <c r="AH18" s="113">
        <f t="shared" si="28"/>
        <v>11</v>
      </c>
      <c r="AI18" s="113">
        <f>INDEX(地温!$D$2:$D$366,MATCH(AG18,地温!$C$2:$C$366,FALSE))</f>
        <v>19.641849999999998</v>
      </c>
      <c r="AJ18" s="113">
        <f t="shared" si="29"/>
        <v>210.63544999999996</v>
      </c>
      <c r="AK18" s="116">
        <f t="shared" si="11"/>
        <v>19.148677272727269</v>
      </c>
      <c r="AL18" s="119" t="e">
        <f t="shared" si="12"/>
        <v>#N/A</v>
      </c>
      <c r="AM18" s="119">
        <f t="shared" si="13"/>
        <v>0</v>
      </c>
      <c r="AP18" s="115">
        <f t="shared" si="30"/>
        <v>150</v>
      </c>
      <c r="AQ18" s="113">
        <f t="shared" si="31"/>
        <v>11</v>
      </c>
      <c r="AR18" s="113">
        <f>INDEX(地温!$D$2:$D$366,MATCH(AP18,地温!$C$2:$C$366,FALSE))</f>
        <v>19.641849999999998</v>
      </c>
      <c r="AS18" s="113">
        <f t="shared" si="32"/>
        <v>210.63544999999996</v>
      </c>
      <c r="AT18" s="116">
        <f t="shared" si="14"/>
        <v>19.148677272727269</v>
      </c>
      <c r="AU18" s="119" t="e">
        <f t="shared" si="15"/>
        <v>#N/A</v>
      </c>
      <c r="AV18" s="119">
        <f t="shared" si="16"/>
        <v>0</v>
      </c>
    </row>
    <row r="19" spans="1:48">
      <c r="A19" s="115">
        <f t="shared" si="17"/>
        <v>151</v>
      </c>
      <c r="B19" s="113">
        <f t="shared" si="0"/>
        <v>12</v>
      </c>
      <c r="C19" s="119">
        <f t="shared" si="1"/>
        <v>2.4685964393821838</v>
      </c>
      <c r="F19" s="115">
        <f t="shared" si="18"/>
        <v>151</v>
      </c>
      <c r="G19" s="113">
        <f t="shared" si="19"/>
        <v>12</v>
      </c>
      <c r="H19" s="113">
        <f>INDEX(地温!$D$2:$D$366,MATCH(F19,地温!$C$2:$C$366,FALSE))</f>
        <v>18.630700000000001</v>
      </c>
      <c r="I19" s="113">
        <f t="shared" si="20"/>
        <v>229.26614999999995</v>
      </c>
      <c r="J19" s="116">
        <f t="shared" si="2"/>
        <v>19.105512499999996</v>
      </c>
      <c r="K19" s="119">
        <f t="shared" si="3"/>
        <v>7.3846011582960835e-002</v>
      </c>
      <c r="L19" s="119">
        <f t="shared" si="4"/>
        <v>2.4685964393821838</v>
      </c>
      <c r="O19" s="115">
        <f t="shared" si="21"/>
        <v>151</v>
      </c>
      <c r="P19" s="113">
        <f t="shared" si="22"/>
        <v>12</v>
      </c>
      <c r="Q19" s="113">
        <f>INDEX(地温!$D$2:$D$366,MATCH(O19,地温!$C$2:$C$366,FALSE))</f>
        <v>18.630700000000001</v>
      </c>
      <c r="R19" s="113">
        <f t="shared" si="23"/>
        <v>229.26614999999995</v>
      </c>
      <c r="S19" s="116">
        <f t="shared" si="5"/>
        <v>19.105512499999996</v>
      </c>
      <c r="T19" s="119" t="e">
        <f t="shared" si="6"/>
        <v>#N/A</v>
      </c>
      <c r="U19" s="119">
        <f t="shared" si="7"/>
        <v>0</v>
      </c>
      <c r="X19" s="115">
        <f t="shared" si="24"/>
        <v>151</v>
      </c>
      <c r="Y19" s="113">
        <f t="shared" si="25"/>
        <v>12</v>
      </c>
      <c r="Z19" s="113">
        <f>INDEX(地温!$D$2:$D$366,MATCH(X19,地温!$C$2:$C$366,FALSE))</f>
        <v>18.630700000000001</v>
      </c>
      <c r="AA19" s="113">
        <f t="shared" si="26"/>
        <v>229.26614999999995</v>
      </c>
      <c r="AB19" s="116">
        <f t="shared" si="8"/>
        <v>19.105512499999996</v>
      </c>
      <c r="AC19" s="119" t="e">
        <f t="shared" si="9"/>
        <v>#N/A</v>
      </c>
      <c r="AD19" s="119">
        <f t="shared" si="10"/>
        <v>0</v>
      </c>
      <c r="AG19" s="115">
        <f t="shared" si="27"/>
        <v>151</v>
      </c>
      <c r="AH19" s="113">
        <f t="shared" si="28"/>
        <v>12</v>
      </c>
      <c r="AI19" s="113">
        <f>INDEX(地温!$D$2:$D$366,MATCH(AG19,地温!$C$2:$C$366,FALSE))</f>
        <v>18.630700000000001</v>
      </c>
      <c r="AJ19" s="113">
        <f t="shared" si="29"/>
        <v>229.26614999999995</v>
      </c>
      <c r="AK19" s="116">
        <f t="shared" si="11"/>
        <v>19.105512499999996</v>
      </c>
      <c r="AL19" s="119" t="e">
        <f t="shared" si="12"/>
        <v>#N/A</v>
      </c>
      <c r="AM19" s="119">
        <f t="shared" si="13"/>
        <v>0</v>
      </c>
      <c r="AP19" s="115">
        <f t="shared" si="30"/>
        <v>151</v>
      </c>
      <c r="AQ19" s="113">
        <f t="shared" si="31"/>
        <v>12</v>
      </c>
      <c r="AR19" s="113">
        <f>INDEX(地温!$D$2:$D$366,MATCH(AP19,地温!$C$2:$C$366,FALSE))</f>
        <v>18.630700000000001</v>
      </c>
      <c r="AS19" s="113">
        <f t="shared" si="32"/>
        <v>229.26614999999995</v>
      </c>
      <c r="AT19" s="116">
        <f t="shared" si="14"/>
        <v>19.105512499999996</v>
      </c>
      <c r="AU19" s="119" t="e">
        <f t="shared" si="15"/>
        <v>#N/A</v>
      </c>
      <c r="AV19" s="119">
        <f t="shared" si="16"/>
        <v>0</v>
      </c>
    </row>
    <row r="20" spans="1:48">
      <c r="A20" s="115">
        <f t="shared" si="17"/>
        <v>152</v>
      </c>
      <c r="B20" s="113">
        <f t="shared" si="0"/>
        <v>13</v>
      </c>
      <c r="C20" s="119">
        <f t="shared" si="1"/>
        <v>2.591043528619958</v>
      </c>
      <c r="F20" s="115">
        <f t="shared" si="18"/>
        <v>152</v>
      </c>
      <c r="G20" s="113">
        <f t="shared" si="19"/>
        <v>13</v>
      </c>
      <c r="H20" s="113">
        <f>INDEX(地温!$D$2:$D$366,MATCH(F20,地温!$C$2:$C$366,FALSE))</f>
        <v>18.919599999999999</v>
      </c>
      <c r="I20" s="113">
        <f t="shared" si="20"/>
        <v>248.18574999999996</v>
      </c>
      <c r="J20" s="116">
        <f t="shared" si="2"/>
        <v>19.091211538461536</v>
      </c>
      <c r="K20" s="119">
        <f t="shared" si="3"/>
        <v>7.3807593142936237e-002</v>
      </c>
      <c r="L20" s="119">
        <f t="shared" si="4"/>
        <v>2.591043528619958</v>
      </c>
      <c r="O20" s="115">
        <f t="shared" si="21"/>
        <v>152</v>
      </c>
      <c r="P20" s="113">
        <f t="shared" si="22"/>
        <v>13</v>
      </c>
      <c r="Q20" s="113">
        <f>INDEX(地温!$D$2:$D$366,MATCH(O20,地温!$C$2:$C$366,FALSE))</f>
        <v>18.919599999999999</v>
      </c>
      <c r="R20" s="113">
        <f t="shared" si="23"/>
        <v>248.18574999999996</v>
      </c>
      <c r="S20" s="116">
        <f t="shared" si="5"/>
        <v>19.091211538461536</v>
      </c>
      <c r="T20" s="119" t="e">
        <f t="shared" si="6"/>
        <v>#N/A</v>
      </c>
      <c r="U20" s="119">
        <f t="shared" si="7"/>
        <v>0</v>
      </c>
      <c r="X20" s="115">
        <f t="shared" si="24"/>
        <v>152</v>
      </c>
      <c r="Y20" s="113">
        <f t="shared" si="25"/>
        <v>13</v>
      </c>
      <c r="Z20" s="113">
        <f>INDEX(地温!$D$2:$D$366,MATCH(X20,地温!$C$2:$C$366,FALSE))</f>
        <v>18.919599999999999</v>
      </c>
      <c r="AA20" s="113">
        <f t="shared" si="26"/>
        <v>248.18574999999996</v>
      </c>
      <c r="AB20" s="116">
        <f t="shared" si="8"/>
        <v>19.091211538461536</v>
      </c>
      <c r="AC20" s="119" t="e">
        <f t="shared" si="9"/>
        <v>#N/A</v>
      </c>
      <c r="AD20" s="119">
        <f t="shared" si="10"/>
        <v>0</v>
      </c>
      <c r="AG20" s="115">
        <f t="shared" si="27"/>
        <v>152</v>
      </c>
      <c r="AH20" s="113">
        <f t="shared" si="28"/>
        <v>13</v>
      </c>
      <c r="AI20" s="113">
        <f>INDEX(地温!$D$2:$D$366,MATCH(AG20,地温!$C$2:$C$366,FALSE))</f>
        <v>18.919599999999999</v>
      </c>
      <c r="AJ20" s="113">
        <f t="shared" si="29"/>
        <v>248.18574999999996</v>
      </c>
      <c r="AK20" s="116">
        <f t="shared" si="11"/>
        <v>19.091211538461536</v>
      </c>
      <c r="AL20" s="119" t="e">
        <f t="shared" si="12"/>
        <v>#N/A</v>
      </c>
      <c r="AM20" s="119">
        <f t="shared" si="13"/>
        <v>0</v>
      </c>
      <c r="AP20" s="115">
        <f t="shared" si="30"/>
        <v>152</v>
      </c>
      <c r="AQ20" s="113">
        <f t="shared" si="31"/>
        <v>13</v>
      </c>
      <c r="AR20" s="113">
        <f>INDEX(地温!$D$2:$D$366,MATCH(AP20,地温!$C$2:$C$366,FALSE))</f>
        <v>18.919599999999999</v>
      </c>
      <c r="AS20" s="113">
        <f t="shared" si="32"/>
        <v>248.18574999999996</v>
      </c>
      <c r="AT20" s="116">
        <f t="shared" si="14"/>
        <v>19.091211538461536</v>
      </c>
      <c r="AU20" s="119" t="e">
        <f t="shared" si="15"/>
        <v>#N/A</v>
      </c>
      <c r="AV20" s="119">
        <f t="shared" si="16"/>
        <v>0</v>
      </c>
    </row>
    <row r="21" spans="1:48">
      <c r="A21" s="115">
        <f t="shared" si="17"/>
        <v>153</v>
      </c>
      <c r="B21" s="113">
        <f t="shared" si="0"/>
        <v>14</v>
      </c>
      <c r="C21" s="119">
        <f t="shared" si="1"/>
        <v>2.7085028357772236</v>
      </c>
      <c r="F21" s="115">
        <f t="shared" si="18"/>
        <v>153</v>
      </c>
      <c r="G21" s="113">
        <f t="shared" si="19"/>
        <v>14</v>
      </c>
      <c r="H21" s="113">
        <f>INDEX(地温!$D$2:$D$366,MATCH(F21,地温!$C$2:$C$366,FALSE))</f>
        <v>19.83445</v>
      </c>
      <c r="I21" s="113">
        <f t="shared" si="20"/>
        <v>268.02019999999993</v>
      </c>
      <c r="J21" s="116">
        <f t="shared" si="2"/>
        <v>19.144299999999994</v>
      </c>
      <c r="K21" s="119">
        <f t="shared" si="3"/>
        <v>7.3950292972185847e-002</v>
      </c>
      <c r="L21" s="119">
        <f t="shared" si="4"/>
        <v>2.7085028357772236</v>
      </c>
      <c r="O21" s="115">
        <f t="shared" si="21"/>
        <v>153</v>
      </c>
      <c r="P21" s="113">
        <f t="shared" si="22"/>
        <v>14</v>
      </c>
      <c r="Q21" s="113">
        <f>INDEX(地温!$D$2:$D$366,MATCH(O21,地温!$C$2:$C$366,FALSE))</f>
        <v>19.83445</v>
      </c>
      <c r="R21" s="113">
        <f t="shared" si="23"/>
        <v>268.02019999999993</v>
      </c>
      <c r="S21" s="116">
        <f t="shared" si="5"/>
        <v>19.144299999999994</v>
      </c>
      <c r="T21" s="119" t="e">
        <f t="shared" si="6"/>
        <v>#N/A</v>
      </c>
      <c r="U21" s="119">
        <f t="shared" si="7"/>
        <v>0</v>
      </c>
      <c r="X21" s="115">
        <f t="shared" si="24"/>
        <v>153</v>
      </c>
      <c r="Y21" s="113">
        <f t="shared" si="25"/>
        <v>14</v>
      </c>
      <c r="Z21" s="113">
        <f>INDEX(地温!$D$2:$D$366,MATCH(X21,地温!$C$2:$C$366,FALSE))</f>
        <v>19.83445</v>
      </c>
      <c r="AA21" s="113">
        <f t="shared" si="26"/>
        <v>268.02019999999993</v>
      </c>
      <c r="AB21" s="116">
        <f t="shared" si="8"/>
        <v>19.144299999999994</v>
      </c>
      <c r="AC21" s="119" t="e">
        <f t="shared" si="9"/>
        <v>#N/A</v>
      </c>
      <c r="AD21" s="119">
        <f t="shared" si="10"/>
        <v>0</v>
      </c>
      <c r="AG21" s="115">
        <f t="shared" si="27"/>
        <v>153</v>
      </c>
      <c r="AH21" s="113">
        <f t="shared" si="28"/>
        <v>14</v>
      </c>
      <c r="AI21" s="113">
        <f>INDEX(地温!$D$2:$D$366,MATCH(AG21,地温!$C$2:$C$366,FALSE))</f>
        <v>19.83445</v>
      </c>
      <c r="AJ21" s="113">
        <f t="shared" si="29"/>
        <v>268.02019999999993</v>
      </c>
      <c r="AK21" s="116">
        <f t="shared" si="11"/>
        <v>19.144299999999994</v>
      </c>
      <c r="AL21" s="119" t="e">
        <f t="shared" si="12"/>
        <v>#N/A</v>
      </c>
      <c r="AM21" s="119">
        <f t="shared" si="13"/>
        <v>0</v>
      </c>
      <c r="AP21" s="115">
        <f t="shared" si="30"/>
        <v>153</v>
      </c>
      <c r="AQ21" s="113">
        <f t="shared" si="31"/>
        <v>14</v>
      </c>
      <c r="AR21" s="113">
        <f>INDEX(地温!$D$2:$D$366,MATCH(AP21,地温!$C$2:$C$366,FALSE))</f>
        <v>19.83445</v>
      </c>
      <c r="AS21" s="113">
        <f t="shared" si="32"/>
        <v>268.02019999999993</v>
      </c>
      <c r="AT21" s="116">
        <f t="shared" si="14"/>
        <v>19.144299999999994</v>
      </c>
      <c r="AU21" s="119" t="e">
        <f t="shared" si="15"/>
        <v>#N/A</v>
      </c>
      <c r="AV21" s="119">
        <f t="shared" si="16"/>
        <v>0</v>
      </c>
    </row>
    <row r="22" spans="1:48">
      <c r="A22" s="115">
        <f t="shared" si="17"/>
        <v>154</v>
      </c>
      <c r="B22" s="113">
        <f t="shared" si="0"/>
        <v>15</v>
      </c>
      <c r="C22" s="119">
        <f t="shared" si="1"/>
        <v>2.8151189721880181</v>
      </c>
      <c r="F22" s="115">
        <f t="shared" si="18"/>
        <v>154</v>
      </c>
      <c r="G22" s="113">
        <f t="shared" si="19"/>
        <v>15</v>
      </c>
      <c r="H22" s="113">
        <f>INDEX(地温!$D$2:$D$366,MATCH(F22,地温!$C$2:$C$366,FALSE))</f>
        <v>19.224549999999997</v>
      </c>
      <c r="I22" s="113">
        <f t="shared" si="20"/>
        <v>287.24474999999995</v>
      </c>
      <c r="J22" s="116">
        <f t="shared" si="2"/>
        <v>19.149649999999998</v>
      </c>
      <c r="K22" s="119">
        <f t="shared" si="3"/>
        <v>7.3964685989096252e-002</v>
      </c>
      <c r="L22" s="119">
        <f t="shared" si="4"/>
        <v>2.8151189721880181</v>
      </c>
      <c r="O22" s="115">
        <f t="shared" si="21"/>
        <v>154</v>
      </c>
      <c r="P22" s="113">
        <f t="shared" si="22"/>
        <v>15</v>
      </c>
      <c r="Q22" s="113">
        <f>INDEX(地温!$D$2:$D$366,MATCH(O22,地温!$C$2:$C$366,FALSE))</f>
        <v>19.224549999999997</v>
      </c>
      <c r="R22" s="113">
        <f t="shared" si="23"/>
        <v>287.24474999999995</v>
      </c>
      <c r="S22" s="116">
        <f t="shared" si="5"/>
        <v>19.149649999999998</v>
      </c>
      <c r="T22" s="119" t="e">
        <f t="shared" si="6"/>
        <v>#N/A</v>
      </c>
      <c r="U22" s="119">
        <f t="shared" si="7"/>
        <v>0</v>
      </c>
      <c r="X22" s="115">
        <f t="shared" si="24"/>
        <v>154</v>
      </c>
      <c r="Y22" s="113">
        <f t="shared" si="25"/>
        <v>15</v>
      </c>
      <c r="Z22" s="113">
        <f>INDEX(地温!$D$2:$D$366,MATCH(X22,地温!$C$2:$C$366,FALSE))</f>
        <v>19.224549999999997</v>
      </c>
      <c r="AA22" s="113">
        <f t="shared" si="26"/>
        <v>287.24474999999995</v>
      </c>
      <c r="AB22" s="116">
        <f t="shared" si="8"/>
        <v>19.149649999999998</v>
      </c>
      <c r="AC22" s="119" t="e">
        <f t="shared" si="9"/>
        <v>#N/A</v>
      </c>
      <c r="AD22" s="119">
        <f t="shared" si="10"/>
        <v>0</v>
      </c>
      <c r="AG22" s="115">
        <f t="shared" si="27"/>
        <v>154</v>
      </c>
      <c r="AH22" s="113">
        <f t="shared" si="28"/>
        <v>15</v>
      </c>
      <c r="AI22" s="113">
        <f>INDEX(地温!$D$2:$D$366,MATCH(AG22,地温!$C$2:$C$366,FALSE))</f>
        <v>19.224549999999997</v>
      </c>
      <c r="AJ22" s="113">
        <f t="shared" si="29"/>
        <v>287.24474999999995</v>
      </c>
      <c r="AK22" s="116">
        <f t="shared" si="11"/>
        <v>19.149649999999998</v>
      </c>
      <c r="AL22" s="119" t="e">
        <f t="shared" si="12"/>
        <v>#N/A</v>
      </c>
      <c r="AM22" s="119">
        <f t="shared" si="13"/>
        <v>0</v>
      </c>
      <c r="AP22" s="115">
        <f t="shared" si="30"/>
        <v>154</v>
      </c>
      <c r="AQ22" s="113">
        <f t="shared" si="31"/>
        <v>15</v>
      </c>
      <c r="AR22" s="113">
        <f>INDEX(地温!$D$2:$D$366,MATCH(AP22,地温!$C$2:$C$366,FALSE))</f>
        <v>19.224549999999997</v>
      </c>
      <c r="AS22" s="113">
        <f t="shared" si="32"/>
        <v>287.24474999999995</v>
      </c>
      <c r="AT22" s="116">
        <f t="shared" si="14"/>
        <v>19.149649999999998</v>
      </c>
      <c r="AU22" s="119" t="e">
        <f t="shared" si="15"/>
        <v>#N/A</v>
      </c>
      <c r="AV22" s="119">
        <f t="shared" si="16"/>
        <v>0</v>
      </c>
    </row>
    <row r="23" spans="1:48">
      <c r="A23" s="115">
        <f t="shared" si="17"/>
        <v>155</v>
      </c>
      <c r="B23" s="113">
        <f t="shared" si="0"/>
        <v>16</v>
      </c>
      <c r="C23" s="119">
        <f t="shared" si="1"/>
        <v>2.9156131263554612</v>
      </c>
      <c r="F23" s="115">
        <f t="shared" si="18"/>
        <v>155</v>
      </c>
      <c r="G23" s="113">
        <f t="shared" si="19"/>
        <v>16</v>
      </c>
      <c r="H23" s="113">
        <f>INDEX(地温!$D$2:$D$366,MATCH(F23,地温!$C$2:$C$366,FALSE))</f>
        <v>19.657900000000001</v>
      </c>
      <c r="I23" s="113">
        <f t="shared" si="20"/>
        <v>306.90264999999994</v>
      </c>
      <c r="J23" s="116">
        <f t="shared" si="2"/>
        <v>19.181415624999996</v>
      </c>
      <c r="K23" s="119">
        <f t="shared" si="3"/>
        <v>7.405019137142789e-002</v>
      </c>
      <c r="L23" s="119">
        <f t="shared" si="4"/>
        <v>2.9156131263554612</v>
      </c>
      <c r="O23" s="115">
        <f t="shared" si="21"/>
        <v>155</v>
      </c>
      <c r="P23" s="113">
        <f t="shared" si="22"/>
        <v>16</v>
      </c>
      <c r="Q23" s="113">
        <f>INDEX(地温!$D$2:$D$366,MATCH(O23,地温!$C$2:$C$366,FALSE))</f>
        <v>19.657900000000001</v>
      </c>
      <c r="R23" s="113">
        <f t="shared" si="23"/>
        <v>306.90264999999994</v>
      </c>
      <c r="S23" s="116">
        <f t="shared" si="5"/>
        <v>19.181415624999996</v>
      </c>
      <c r="T23" s="119" t="e">
        <f t="shared" si="6"/>
        <v>#N/A</v>
      </c>
      <c r="U23" s="119">
        <f t="shared" si="7"/>
        <v>0</v>
      </c>
      <c r="X23" s="115">
        <f t="shared" si="24"/>
        <v>155</v>
      </c>
      <c r="Y23" s="113">
        <f t="shared" si="25"/>
        <v>16</v>
      </c>
      <c r="Z23" s="113">
        <f>INDEX(地温!$D$2:$D$366,MATCH(X23,地温!$C$2:$C$366,FALSE))</f>
        <v>19.657900000000001</v>
      </c>
      <c r="AA23" s="113">
        <f t="shared" si="26"/>
        <v>306.90264999999994</v>
      </c>
      <c r="AB23" s="116">
        <f t="shared" si="8"/>
        <v>19.181415624999996</v>
      </c>
      <c r="AC23" s="119" t="e">
        <f t="shared" si="9"/>
        <v>#N/A</v>
      </c>
      <c r="AD23" s="119">
        <f t="shared" si="10"/>
        <v>0</v>
      </c>
      <c r="AG23" s="115">
        <f t="shared" si="27"/>
        <v>155</v>
      </c>
      <c r="AH23" s="113">
        <f t="shared" si="28"/>
        <v>16</v>
      </c>
      <c r="AI23" s="113">
        <f>INDEX(地温!$D$2:$D$366,MATCH(AG23,地温!$C$2:$C$366,FALSE))</f>
        <v>19.657900000000001</v>
      </c>
      <c r="AJ23" s="113">
        <f t="shared" si="29"/>
        <v>306.90264999999994</v>
      </c>
      <c r="AK23" s="116">
        <f t="shared" si="11"/>
        <v>19.181415624999996</v>
      </c>
      <c r="AL23" s="119" t="e">
        <f t="shared" si="12"/>
        <v>#N/A</v>
      </c>
      <c r="AM23" s="119">
        <f t="shared" si="13"/>
        <v>0</v>
      </c>
      <c r="AP23" s="115">
        <f t="shared" si="30"/>
        <v>155</v>
      </c>
      <c r="AQ23" s="113">
        <f t="shared" si="31"/>
        <v>16</v>
      </c>
      <c r="AR23" s="113">
        <f>INDEX(地温!$D$2:$D$366,MATCH(AP23,地温!$C$2:$C$366,FALSE))</f>
        <v>19.657900000000001</v>
      </c>
      <c r="AS23" s="113">
        <f t="shared" si="32"/>
        <v>306.90264999999994</v>
      </c>
      <c r="AT23" s="116">
        <f t="shared" si="14"/>
        <v>19.181415624999996</v>
      </c>
      <c r="AU23" s="119" t="e">
        <f t="shared" si="15"/>
        <v>#N/A</v>
      </c>
      <c r="AV23" s="119">
        <f t="shared" si="16"/>
        <v>0</v>
      </c>
    </row>
    <row r="24" spans="1:48">
      <c r="A24" s="115">
        <f t="shared" si="17"/>
        <v>156</v>
      </c>
      <c r="B24" s="113">
        <f t="shared" si="0"/>
        <v>17</v>
      </c>
      <c r="C24" s="119">
        <f t="shared" si="1"/>
        <v>3.0092284599182357</v>
      </c>
      <c r="F24" s="115">
        <f t="shared" si="18"/>
        <v>156</v>
      </c>
      <c r="G24" s="113">
        <f t="shared" si="19"/>
        <v>17</v>
      </c>
      <c r="H24" s="113">
        <f>INDEX(地温!$D$2:$D$366,MATCH(F24,地温!$C$2:$C$366,FALSE))</f>
        <v>19.786299999999997</v>
      </c>
      <c r="I24" s="113">
        <f t="shared" si="20"/>
        <v>326.68894999999992</v>
      </c>
      <c r="J24" s="116">
        <f t="shared" si="2"/>
        <v>19.216997058823523</v>
      </c>
      <c r="K24" s="119">
        <f t="shared" si="3"/>
        <v>7.4146063249765151e-002</v>
      </c>
      <c r="L24" s="119">
        <f t="shared" si="4"/>
        <v>3.0092284599182357</v>
      </c>
      <c r="O24" s="115">
        <f t="shared" si="21"/>
        <v>156</v>
      </c>
      <c r="P24" s="113">
        <f t="shared" si="22"/>
        <v>17</v>
      </c>
      <c r="Q24" s="113">
        <f>INDEX(地温!$D$2:$D$366,MATCH(O24,地温!$C$2:$C$366,FALSE))</f>
        <v>19.786299999999997</v>
      </c>
      <c r="R24" s="113">
        <f t="shared" si="23"/>
        <v>326.68894999999992</v>
      </c>
      <c r="S24" s="116">
        <f t="shared" si="5"/>
        <v>19.216997058823523</v>
      </c>
      <c r="T24" s="119" t="e">
        <f t="shared" si="6"/>
        <v>#N/A</v>
      </c>
      <c r="U24" s="119">
        <f t="shared" si="7"/>
        <v>0</v>
      </c>
      <c r="X24" s="115">
        <f t="shared" si="24"/>
        <v>156</v>
      </c>
      <c r="Y24" s="113">
        <f t="shared" si="25"/>
        <v>17</v>
      </c>
      <c r="Z24" s="113">
        <f>INDEX(地温!$D$2:$D$366,MATCH(X24,地温!$C$2:$C$366,FALSE))</f>
        <v>19.786299999999997</v>
      </c>
      <c r="AA24" s="113">
        <f t="shared" si="26"/>
        <v>326.68894999999992</v>
      </c>
      <c r="AB24" s="116">
        <f t="shared" si="8"/>
        <v>19.216997058823523</v>
      </c>
      <c r="AC24" s="119" t="e">
        <f t="shared" si="9"/>
        <v>#N/A</v>
      </c>
      <c r="AD24" s="119">
        <f t="shared" si="10"/>
        <v>0</v>
      </c>
      <c r="AG24" s="115">
        <f t="shared" si="27"/>
        <v>156</v>
      </c>
      <c r="AH24" s="113">
        <f t="shared" si="28"/>
        <v>17</v>
      </c>
      <c r="AI24" s="113">
        <f>INDEX(地温!$D$2:$D$366,MATCH(AG24,地温!$C$2:$C$366,FALSE))</f>
        <v>19.786299999999997</v>
      </c>
      <c r="AJ24" s="113">
        <f t="shared" si="29"/>
        <v>326.68894999999992</v>
      </c>
      <c r="AK24" s="116">
        <f t="shared" si="11"/>
        <v>19.216997058823523</v>
      </c>
      <c r="AL24" s="119" t="e">
        <f t="shared" si="12"/>
        <v>#N/A</v>
      </c>
      <c r="AM24" s="119">
        <f t="shared" si="13"/>
        <v>0</v>
      </c>
      <c r="AP24" s="115">
        <f t="shared" si="30"/>
        <v>156</v>
      </c>
      <c r="AQ24" s="113">
        <f t="shared" si="31"/>
        <v>17</v>
      </c>
      <c r="AR24" s="113">
        <f>INDEX(地温!$D$2:$D$366,MATCH(AP24,地温!$C$2:$C$366,FALSE))</f>
        <v>19.786299999999997</v>
      </c>
      <c r="AS24" s="113">
        <f t="shared" si="32"/>
        <v>326.68894999999992</v>
      </c>
      <c r="AT24" s="116">
        <f t="shared" si="14"/>
        <v>19.216997058823523</v>
      </c>
      <c r="AU24" s="119" t="e">
        <f t="shared" si="15"/>
        <v>#N/A</v>
      </c>
      <c r="AV24" s="119">
        <f t="shared" si="16"/>
        <v>0</v>
      </c>
    </row>
    <row r="25" spans="1:48">
      <c r="A25" s="115">
        <f t="shared" si="17"/>
        <v>157</v>
      </c>
      <c r="B25" s="113">
        <f t="shared" si="0"/>
        <v>18</v>
      </c>
      <c r="C25" s="119">
        <f t="shared" si="1"/>
        <v>3.0930083519015015</v>
      </c>
      <c r="F25" s="115">
        <f t="shared" si="18"/>
        <v>157</v>
      </c>
      <c r="G25" s="113">
        <f t="shared" si="19"/>
        <v>18</v>
      </c>
      <c r="H25" s="113">
        <f>INDEX(地温!$D$2:$D$366,MATCH(F25,地温!$C$2:$C$366,FALSE))</f>
        <v>18.77515</v>
      </c>
      <c r="I25" s="113">
        <f t="shared" si="20"/>
        <v>345.46409999999992</v>
      </c>
      <c r="J25" s="116">
        <f t="shared" si="2"/>
        <v>19.192449999999994</v>
      </c>
      <c r="K25" s="119">
        <f t="shared" si="3"/>
        <v>7.407991201209739e-002</v>
      </c>
      <c r="L25" s="119">
        <f t="shared" si="4"/>
        <v>3.0930083519015015</v>
      </c>
      <c r="O25" s="115">
        <f t="shared" si="21"/>
        <v>157</v>
      </c>
      <c r="P25" s="113">
        <f t="shared" si="22"/>
        <v>18</v>
      </c>
      <c r="Q25" s="113">
        <f>INDEX(地温!$D$2:$D$366,MATCH(O25,地温!$C$2:$C$366,FALSE))</f>
        <v>18.77515</v>
      </c>
      <c r="R25" s="113">
        <f t="shared" si="23"/>
        <v>345.46409999999992</v>
      </c>
      <c r="S25" s="116">
        <f t="shared" si="5"/>
        <v>19.192449999999994</v>
      </c>
      <c r="T25" s="119" t="e">
        <f t="shared" si="6"/>
        <v>#N/A</v>
      </c>
      <c r="U25" s="119">
        <f t="shared" si="7"/>
        <v>0</v>
      </c>
      <c r="X25" s="115">
        <f t="shared" si="24"/>
        <v>157</v>
      </c>
      <c r="Y25" s="113">
        <f t="shared" si="25"/>
        <v>18</v>
      </c>
      <c r="Z25" s="113">
        <f>INDEX(地温!$D$2:$D$366,MATCH(X25,地温!$C$2:$C$366,FALSE))</f>
        <v>18.77515</v>
      </c>
      <c r="AA25" s="113">
        <f t="shared" si="26"/>
        <v>345.46409999999992</v>
      </c>
      <c r="AB25" s="116">
        <f t="shared" si="8"/>
        <v>19.192449999999994</v>
      </c>
      <c r="AC25" s="119" t="e">
        <f t="shared" si="9"/>
        <v>#N/A</v>
      </c>
      <c r="AD25" s="119">
        <f t="shared" si="10"/>
        <v>0</v>
      </c>
      <c r="AG25" s="115">
        <f t="shared" si="27"/>
        <v>157</v>
      </c>
      <c r="AH25" s="113">
        <f t="shared" si="28"/>
        <v>18</v>
      </c>
      <c r="AI25" s="113">
        <f>INDEX(地温!$D$2:$D$366,MATCH(AG25,地温!$C$2:$C$366,FALSE))</f>
        <v>18.77515</v>
      </c>
      <c r="AJ25" s="113">
        <f t="shared" si="29"/>
        <v>345.46409999999992</v>
      </c>
      <c r="AK25" s="116">
        <f t="shared" si="11"/>
        <v>19.192449999999994</v>
      </c>
      <c r="AL25" s="119" t="e">
        <f t="shared" si="12"/>
        <v>#N/A</v>
      </c>
      <c r="AM25" s="119">
        <f t="shared" si="13"/>
        <v>0</v>
      </c>
      <c r="AP25" s="115">
        <f t="shared" si="30"/>
        <v>157</v>
      </c>
      <c r="AQ25" s="113">
        <f t="shared" si="31"/>
        <v>18</v>
      </c>
      <c r="AR25" s="113">
        <f>INDEX(地温!$D$2:$D$366,MATCH(AP25,地温!$C$2:$C$366,FALSE))</f>
        <v>18.77515</v>
      </c>
      <c r="AS25" s="113">
        <f t="shared" si="32"/>
        <v>345.46409999999992</v>
      </c>
      <c r="AT25" s="116">
        <f t="shared" si="14"/>
        <v>19.192449999999994</v>
      </c>
      <c r="AU25" s="119" t="e">
        <f t="shared" si="15"/>
        <v>#N/A</v>
      </c>
      <c r="AV25" s="119">
        <f t="shared" si="16"/>
        <v>0</v>
      </c>
    </row>
    <row r="26" spans="1:48">
      <c r="A26" s="115">
        <f t="shared" si="17"/>
        <v>158</v>
      </c>
      <c r="B26" s="113">
        <f t="shared" si="0"/>
        <v>19</v>
      </c>
      <c r="C26" s="119">
        <f t="shared" si="1"/>
        <v>3.1744048093642712</v>
      </c>
      <c r="F26" s="115">
        <f t="shared" si="18"/>
        <v>158</v>
      </c>
      <c r="G26" s="113">
        <f t="shared" si="19"/>
        <v>19</v>
      </c>
      <c r="H26" s="113">
        <f>INDEX(地温!$D$2:$D$366,MATCH(F26,地温!$C$2:$C$366,FALSE))</f>
        <v>20.043100000000003</v>
      </c>
      <c r="I26" s="113">
        <f t="shared" si="20"/>
        <v>365.5071999999999</v>
      </c>
      <c r="J26" s="116">
        <f t="shared" si="2"/>
        <v>19.237221052631572</v>
      </c>
      <c r="K26" s="119">
        <f t="shared" si="3"/>
        <v>7.4200600391251897e-002</v>
      </c>
      <c r="L26" s="119">
        <f t="shared" si="4"/>
        <v>3.1744048093642712</v>
      </c>
      <c r="O26" s="115">
        <f t="shared" si="21"/>
        <v>158</v>
      </c>
      <c r="P26" s="113">
        <f t="shared" si="22"/>
        <v>19</v>
      </c>
      <c r="Q26" s="113">
        <f>INDEX(地温!$D$2:$D$366,MATCH(O26,地温!$C$2:$C$366,FALSE))</f>
        <v>20.043100000000003</v>
      </c>
      <c r="R26" s="113">
        <f t="shared" si="23"/>
        <v>365.5071999999999</v>
      </c>
      <c r="S26" s="116">
        <f t="shared" si="5"/>
        <v>19.237221052631572</v>
      </c>
      <c r="T26" s="119" t="e">
        <f t="shared" si="6"/>
        <v>#N/A</v>
      </c>
      <c r="U26" s="119">
        <f t="shared" si="7"/>
        <v>0</v>
      </c>
      <c r="X26" s="115">
        <f t="shared" si="24"/>
        <v>158</v>
      </c>
      <c r="Y26" s="113">
        <f t="shared" si="25"/>
        <v>19</v>
      </c>
      <c r="Z26" s="113">
        <f>INDEX(地温!$D$2:$D$366,MATCH(X26,地温!$C$2:$C$366,FALSE))</f>
        <v>20.043100000000003</v>
      </c>
      <c r="AA26" s="113">
        <f t="shared" si="26"/>
        <v>365.5071999999999</v>
      </c>
      <c r="AB26" s="116">
        <f t="shared" si="8"/>
        <v>19.237221052631572</v>
      </c>
      <c r="AC26" s="119" t="e">
        <f t="shared" si="9"/>
        <v>#N/A</v>
      </c>
      <c r="AD26" s="119">
        <f t="shared" si="10"/>
        <v>0</v>
      </c>
      <c r="AG26" s="115">
        <f t="shared" si="27"/>
        <v>158</v>
      </c>
      <c r="AH26" s="113">
        <f t="shared" si="28"/>
        <v>19</v>
      </c>
      <c r="AI26" s="113">
        <f>INDEX(地温!$D$2:$D$366,MATCH(AG26,地温!$C$2:$C$366,FALSE))</f>
        <v>20.043100000000003</v>
      </c>
      <c r="AJ26" s="113">
        <f t="shared" si="29"/>
        <v>365.5071999999999</v>
      </c>
      <c r="AK26" s="116">
        <f t="shared" si="11"/>
        <v>19.237221052631572</v>
      </c>
      <c r="AL26" s="119" t="e">
        <f t="shared" si="12"/>
        <v>#N/A</v>
      </c>
      <c r="AM26" s="119">
        <f t="shared" si="13"/>
        <v>0</v>
      </c>
      <c r="AP26" s="115">
        <f t="shared" si="30"/>
        <v>158</v>
      </c>
      <c r="AQ26" s="113">
        <f t="shared" si="31"/>
        <v>19</v>
      </c>
      <c r="AR26" s="113">
        <f>INDEX(地温!$D$2:$D$366,MATCH(AP26,地温!$C$2:$C$366,FALSE))</f>
        <v>20.043100000000003</v>
      </c>
      <c r="AS26" s="113">
        <f t="shared" si="32"/>
        <v>365.5071999999999</v>
      </c>
      <c r="AT26" s="116">
        <f t="shared" si="14"/>
        <v>19.237221052631572</v>
      </c>
      <c r="AU26" s="119" t="e">
        <f t="shared" si="15"/>
        <v>#N/A</v>
      </c>
      <c r="AV26" s="119">
        <f t="shared" si="16"/>
        <v>0</v>
      </c>
    </row>
    <row r="27" spans="1:48">
      <c r="A27" s="115">
        <f t="shared" si="17"/>
        <v>159</v>
      </c>
      <c r="B27" s="113">
        <f t="shared" si="0"/>
        <v>20</v>
      </c>
      <c r="C27" s="119">
        <f t="shared" si="1"/>
        <v>3.2506835583769016</v>
      </c>
      <c r="F27" s="115">
        <f t="shared" si="18"/>
        <v>159</v>
      </c>
      <c r="G27" s="113">
        <f t="shared" si="19"/>
        <v>20</v>
      </c>
      <c r="H27" s="113">
        <f>INDEX(地温!$D$2:$D$366,MATCH(F27,地温!$C$2:$C$366,FALSE))</f>
        <v>20.380150000000004</v>
      </c>
      <c r="I27" s="113">
        <f t="shared" si="20"/>
        <v>385.88734999999991</v>
      </c>
      <c r="J27" s="116">
        <f t="shared" si="2"/>
        <v>19.294367499999996</v>
      </c>
      <c r="K27" s="119">
        <f t="shared" si="3"/>
        <v>7.435488069000501e-002</v>
      </c>
      <c r="L27" s="119">
        <f t="shared" si="4"/>
        <v>3.2506835583769016</v>
      </c>
      <c r="O27" s="115">
        <f t="shared" si="21"/>
        <v>159</v>
      </c>
      <c r="P27" s="113">
        <f t="shared" si="22"/>
        <v>20</v>
      </c>
      <c r="Q27" s="113">
        <f>INDEX(地温!$D$2:$D$366,MATCH(O27,地温!$C$2:$C$366,FALSE))</f>
        <v>20.380150000000004</v>
      </c>
      <c r="R27" s="113">
        <f t="shared" si="23"/>
        <v>385.88734999999991</v>
      </c>
      <c r="S27" s="116">
        <f t="shared" si="5"/>
        <v>19.294367499999996</v>
      </c>
      <c r="T27" s="119" t="e">
        <f t="shared" si="6"/>
        <v>#N/A</v>
      </c>
      <c r="U27" s="119">
        <f t="shared" si="7"/>
        <v>0</v>
      </c>
      <c r="X27" s="115">
        <f t="shared" si="24"/>
        <v>159</v>
      </c>
      <c r="Y27" s="113">
        <f t="shared" si="25"/>
        <v>20</v>
      </c>
      <c r="Z27" s="113">
        <f>INDEX(地温!$D$2:$D$366,MATCH(X27,地温!$C$2:$C$366,FALSE))</f>
        <v>20.380150000000004</v>
      </c>
      <c r="AA27" s="113">
        <f t="shared" si="26"/>
        <v>385.88734999999991</v>
      </c>
      <c r="AB27" s="116">
        <f t="shared" si="8"/>
        <v>19.294367499999996</v>
      </c>
      <c r="AC27" s="119" t="e">
        <f t="shared" si="9"/>
        <v>#N/A</v>
      </c>
      <c r="AD27" s="119">
        <f t="shared" si="10"/>
        <v>0</v>
      </c>
      <c r="AG27" s="115">
        <f t="shared" si="27"/>
        <v>159</v>
      </c>
      <c r="AH27" s="113">
        <f t="shared" si="28"/>
        <v>20</v>
      </c>
      <c r="AI27" s="113">
        <f>INDEX(地温!$D$2:$D$366,MATCH(AG27,地温!$C$2:$C$366,FALSE))</f>
        <v>20.380150000000004</v>
      </c>
      <c r="AJ27" s="113">
        <f t="shared" si="29"/>
        <v>385.88734999999991</v>
      </c>
      <c r="AK27" s="116">
        <f t="shared" si="11"/>
        <v>19.294367499999996</v>
      </c>
      <c r="AL27" s="119" t="e">
        <f t="shared" si="12"/>
        <v>#N/A</v>
      </c>
      <c r="AM27" s="119">
        <f t="shared" si="13"/>
        <v>0</v>
      </c>
      <c r="AP27" s="115">
        <f t="shared" si="30"/>
        <v>159</v>
      </c>
      <c r="AQ27" s="113">
        <f t="shared" si="31"/>
        <v>20</v>
      </c>
      <c r="AR27" s="113">
        <f>INDEX(地温!$D$2:$D$366,MATCH(AP27,地温!$C$2:$C$366,FALSE))</f>
        <v>20.380150000000004</v>
      </c>
      <c r="AS27" s="113">
        <f t="shared" si="32"/>
        <v>385.88734999999991</v>
      </c>
      <c r="AT27" s="116">
        <f t="shared" si="14"/>
        <v>19.294367499999996</v>
      </c>
      <c r="AU27" s="119" t="e">
        <f t="shared" si="15"/>
        <v>#N/A</v>
      </c>
      <c r="AV27" s="119">
        <f t="shared" si="16"/>
        <v>0</v>
      </c>
    </row>
    <row r="28" spans="1:48">
      <c r="A28" s="115">
        <f t="shared" si="17"/>
        <v>160</v>
      </c>
      <c r="B28" s="113">
        <f t="shared" si="0"/>
        <v>21</v>
      </c>
      <c r="C28" s="119">
        <f t="shared" si="1"/>
        <v>3.3204151934645241</v>
      </c>
      <c r="F28" s="115">
        <f t="shared" si="18"/>
        <v>160</v>
      </c>
      <c r="G28" s="113">
        <f t="shared" si="19"/>
        <v>21</v>
      </c>
      <c r="H28" s="113">
        <f>INDEX(地温!$D$2:$D$366,MATCH(F28,地温!$C$2:$C$366,FALSE))</f>
        <v>20.010999999999999</v>
      </c>
      <c r="I28" s="113">
        <f t="shared" si="20"/>
        <v>405.89834999999994</v>
      </c>
      <c r="J28" s="116">
        <f t="shared" si="2"/>
        <v>19.328492857142855</v>
      </c>
      <c r="K28" s="119">
        <f t="shared" si="3"/>
        <v>7.4447134232955445e-002</v>
      </c>
      <c r="L28" s="119">
        <f t="shared" si="4"/>
        <v>3.3204151934645241</v>
      </c>
      <c r="O28" s="115">
        <f t="shared" si="21"/>
        <v>160</v>
      </c>
      <c r="P28" s="113">
        <f t="shared" si="22"/>
        <v>21</v>
      </c>
      <c r="Q28" s="113">
        <f>INDEX(地温!$D$2:$D$366,MATCH(O28,地温!$C$2:$C$366,FALSE))</f>
        <v>20.010999999999999</v>
      </c>
      <c r="R28" s="113">
        <f t="shared" si="23"/>
        <v>405.89834999999994</v>
      </c>
      <c r="S28" s="116">
        <f t="shared" si="5"/>
        <v>19.328492857142855</v>
      </c>
      <c r="T28" s="119" t="e">
        <f t="shared" si="6"/>
        <v>#N/A</v>
      </c>
      <c r="U28" s="119">
        <f t="shared" si="7"/>
        <v>0</v>
      </c>
      <c r="X28" s="115">
        <f t="shared" si="24"/>
        <v>160</v>
      </c>
      <c r="Y28" s="113">
        <f t="shared" si="25"/>
        <v>21</v>
      </c>
      <c r="Z28" s="113">
        <f>INDEX(地温!$D$2:$D$366,MATCH(X28,地温!$C$2:$C$366,FALSE))</f>
        <v>20.010999999999999</v>
      </c>
      <c r="AA28" s="113">
        <f t="shared" si="26"/>
        <v>405.89834999999994</v>
      </c>
      <c r="AB28" s="116">
        <f t="shared" si="8"/>
        <v>19.328492857142855</v>
      </c>
      <c r="AC28" s="119" t="e">
        <f t="shared" si="9"/>
        <v>#N/A</v>
      </c>
      <c r="AD28" s="119">
        <f t="shared" si="10"/>
        <v>0</v>
      </c>
      <c r="AG28" s="115">
        <f t="shared" si="27"/>
        <v>160</v>
      </c>
      <c r="AH28" s="113">
        <f t="shared" si="28"/>
        <v>21</v>
      </c>
      <c r="AI28" s="113">
        <f>INDEX(地温!$D$2:$D$366,MATCH(AG28,地温!$C$2:$C$366,FALSE))</f>
        <v>20.010999999999999</v>
      </c>
      <c r="AJ28" s="113">
        <f t="shared" si="29"/>
        <v>405.89834999999994</v>
      </c>
      <c r="AK28" s="116">
        <f t="shared" si="11"/>
        <v>19.328492857142855</v>
      </c>
      <c r="AL28" s="119" t="e">
        <f t="shared" si="12"/>
        <v>#N/A</v>
      </c>
      <c r="AM28" s="119">
        <f t="shared" si="13"/>
        <v>0</v>
      </c>
      <c r="AP28" s="115">
        <f t="shared" si="30"/>
        <v>160</v>
      </c>
      <c r="AQ28" s="113">
        <f t="shared" si="31"/>
        <v>21</v>
      </c>
      <c r="AR28" s="113">
        <f>INDEX(地温!$D$2:$D$366,MATCH(AP28,地温!$C$2:$C$366,FALSE))</f>
        <v>20.010999999999999</v>
      </c>
      <c r="AS28" s="113">
        <f t="shared" si="32"/>
        <v>405.89834999999994</v>
      </c>
      <c r="AT28" s="116">
        <f t="shared" si="14"/>
        <v>19.328492857142855</v>
      </c>
      <c r="AU28" s="119" t="e">
        <f t="shared" si="15"/>
        <v>#N/A</v>
      </c>
      <c r="AV28" s="119">
        <f t="shared" si="16"/>
        <v>0</v>
      </c>
    </row>
    <row r="29" spans="1:48">
      <c r="A29" s="115">
        <f t="shared" si="17"/>
        <v>161</v>
      </c>
      <c r="B29" s="113">
        <f t="shared" si="0"/>
        <v>22</v>
      </c>
      <c r="C29" s="119">
        <f t="shared" si="1"/>
        <v>3.3855572463080161</v>
      </c>
      <c r="F29" s="115">
        <f t="shared" si="18"/>
        <v>161</v>
      </c>
      <c r="G29" s="113">
        <f t="shared" si="19"/>
        <v>22</v>
      </c>
      <c r="H29" s="113">
        <f>INDEX(地温!$D$2:$D$366,MATCH(F29,地温!$C$2:$C$366,FALSE))</f>
        <v>20.251750000000001</v>
      </c>
      <c r="I29" s="113">
        <f t="shared" si="20"/>
        <v>426.15009999999995</v>
      </c>
      <c r="J29" s="116">
        <f t="shared" si="2"/>
        <v>19.37045909090909</v>
      </c>
      <c r="K29" s="119">
        <f t="shared" si="3"/>
        <v>7.4560711940324431e-002</v>
      </c>
      <c r="L29" s="119">
        <f t="shared" si="4"/>
        <v>3.3855572463080161</v>
      </c>
      <c r="O29" s="115">
        <f t="shared" si="21"/>
        <v>161</v>
      </c>
      <c r="P29" s="113">
        <f t="shared" si="22"/>
        <v>22</v>
      </c>
      <c r="Q29" s="113">
        <f>INDEX(地温!$D$2:$D$366,MATCH(O29,地温!$C$2:$C$366,FALSE))</f>
        <v>20.251750000000001</v>
      </c>
      <c r="R29" s="113">
        <f t="shared" si="23"/>
        <v>426.15009999999995</v>
      </c>
      <c r="S29" s="116">
        <f t="shared" si="5"/>
        <v>19.37045909090909</v>
      </c>
      <c r="T29" s="119" t="e">
        <f t="shared" si="6"/>
        <v>#N/A</v>
      </c>
      <c r="U29" s="119">
        <f t="shared" si="7"/>
        <v>0</v>
      </c>
      <c r="X29" s="115">
        <f t="shared" si="24"/>
        <v>161</v>
      </c>
      <c r="Y29" s="113">
        <f t="shared" si="25"/>
        <v>22</v>
      </c>
      <c r="Z29" s="113">
        <f>INDEX(地温!$D$2:$D$366,MATCH(X29,地温!$C$2:$C$366,FALSE))</f>
        <v>20.251750000000001</v>
      </c>
      <c r="AA29" s="113">
        <f t="shared" si="26"/>
        <v>426.15009999999995</v>
      </c>
      <c r="AB29" s="116">
        <f t="shared" si="8"/>
        <v>19.37045909090909</v>
      </c>
      <c r="AC29" s="119" t="e">
        <f t="shared" si="9"/>
        <v>#N/A</v>
      </c>
      <c r="AD29" s="119">
        <f t="shared" si="10"/>
        <v>0</v>
      </c>
      <c r="AG29" s="115">
        <f t="shared" si="27"/>
        <v>161</v>
      </c>
      <c r="AH29" s="113">
        <f t="shared" si="28"/>
        <v>22</v>
      </c>
      <c r="AI29" s="113">
        <f>INDEX(地温!$D$2:$D$366,MATCH(AG29,地温!$C$2:$C$366,FALSE))</f>
        <v>20.251750000000001</v>
      </c>
      <c r="AJ29" s="113">
        <f t="shared" si="29"/>
        <v>426.15009999999995</v>
      </c>
      <c r="AK29" s="116">
        <f t="shared" si="11"/>
        <v>19.37045909090909</v>
      </c>
      <c r="AL29" s="119" t="e">
        <f t="shared" si="12"/>
        <v>#N/A</v>
      </c>
      <c r="AM29" s="119">
        <f t="shared" si="13"/>
        <v>0</v>
      </c>
      <c r="AP29" s="115">
        <f t="shared" si="30"/>
        <v>161</v>
      </c>
      <c r="AQ29" s="113">
        <f t="shared" si="31"/>
        <v>22</v>
      </c>
      <c r="AR29" s="113">
        <f>INDEX(地温!$D$2:$D$366,MATCH(AP29,地温!$C$2:$C$366,FALSE))</f>
        <v>20.251750000000001</v>
      </c>
      <c r="AS29" s="113">
        <f t="shared" si="32"/>
        <v>426.15009999999995</v>
      </c>
      <c r="AT29" s="116">
        <f t="shared" si="14"/>
        <v>19.37045909090909</v>
      </c>
      <c r="AU29" s="119" t="e">
        <f t="shared" si="15"/>
        <v>#N/A</v>
      </c>
      <c r="AV29" s="119">
        <f t="shared" si="16"/>
        <v>0</v>
      </c>
    </row>
    <row r="30" spans="1:48">
      <c r="A30" s="115">
        <f t="shared" si="17"/>
        <v>162</v>
      </c>
      <c r="B30" s="113">
        <f t="shared" si="0"/>
        <v>23</v>
      </c>
      <c r="C30" s="119">
        <f t="shared" si="1"/>
        <v>3.4458770083333925</v>
      </c>
      <c r="F30" s="115">
        <f t="shared" si="18"/>
        <v>162</v>
      </c>
      <c r="G30" s="113">
        <f t="shared" si="19"/>
        <v>23</v>
      </c>
      <c r="H30" s="113">
        <f>INDEX(地温!$D$2:$D$366,MATCH(F30,地温!$C$2:$C$366,FALSE))</f>
        <v>20.251750000000001</v>
      </c>
      <c r="I30" s="113">
        <f t="shared" si="20"/>
        <v>446.40184999999997</v>
      </c>
      <c r="J30" s="116">
        <f t="shared" si="2"/>
        <v>19.408776086956522</v>
      </c>
      <c r="K30" s="119">
        <f t="shared" si="3"/>
        <v>7.4664536114987745e-002</v>
      </c>
      <c r="L30" s="119">
        <f t="shared" si="4"/>
        <v>3.4458770083333925</v>
      </c>
      <c r="O30" s="115">
        <f t="shared" si="21"/>
        <v>162</v>
      </c>
      <c r="P30" s="113">
        <f t="shared" si="22"/>
        <v>23</v>
      </c>
      <c r="Q30" s="113">
        <f>INDEX(地温!$D$2:$D$366,MATCH(O30,地温!$C$2:$C$366,FALSE))</f>
        <v>20.251750000000001</v>
      </c>
      <c r="R30" s="113">
        <f t="shared" si="23"/>
        <v>446.40184999999997</v>
      </c>
      <c r="S30" s="116">
        <f t="shared" si="5"/>
        <v>19.408776086956522</v>
      </c>
      <c r="T30" s="119" t="e">
        <f t="shared" si="6"/>
        <v>#N/A</v>
      </c>
      <c r="U30" s="119">
        <f t="shared" si="7"/>
        <v>0</v>
      </c>
      <c r="X30" s="115">
        <f t="shared" si="24"/>
        <v>162</v>
      </c>
      <c r="Y30" s="113">
        <f t="shared" si="25"/>
        <v>23</v>
      </c>
      <c r="Z30" s="113">
        <f>INDEX(地温!$D$2:$D$366,MATCH(X30,地温!$C$2:$C$366,FALSE))</f>
        <v>20.251750000000001</v>
      </c>
      <c r="AA30" s="113">
        <f t="shared" si="26"/>
        <v>446.40184999999997</v>
      </c>
      <c r="AB30" s="116">
        <f t="shared" si="8"/>
        <v>19.408776086956522</v>
      </c>
      <c r="AC30" s="119" t="e">
        <f t="shared" si="9"/>
        <v>#N/A</v>
      </c>
      <c r="AD30" s="119">
        <f t="shared" si="10"/>
        <v>0</v>
      </c>
      <c r="AG30" s="115">
        <f t="shared" si="27"/>
        <v>162</v>
      </c>
      <c r="AH30" s="113">
        <f t="shared" si="28"/>
        <v>23</v>
      </c>
      <c r="AI30" s="113">
        <f>INDEX(地温!$D$2:$D$366,MATCH(AG30,地温!$C$2:$C$366,FALSE))</f>
        <v>20.251750000000001</v>
      </c>
      <c r="AJ30" s="113">
        <f t="shared" si="29"/>
        <v>446.40184999999997</v>
      </c>
      <c r="AK30" s="116">
        <f t="shared" si="11"/>
        <v>19.408776086956522</v>
      </c>
      <c r="AL30" s="119" t="e">
        <f t="shared" si="12"/>
        <v>#N/A</v>
      </c>
      <c r="AM30" s="119">
        <f t="shared" si="13"/>
        <v>0</v>
      </c>
      <c r="AP30" s="115">
        <f t="shared" si="30"/>
        <v>162</v>
      </c>
      <c r="AQ30" s="113">
        <f t="shared" si="31"/>
        <v>23</v>
      </c>
      <c r="AR30" s="113">
        <f>INDEX(地温!$D$2:$D$366,MATCH(AP30,地温!$C$2:$C$366,FALSE))</f>
        <v>20.251750000000001</v>
      </c>
      <c r="AS30" s="113">
        <f t="shared" si="32"/>
        <v>446.40184999999997</v>
      </c>
      <c r="AT30" s="116">
        <f t="shared" si="14"/>
        <v>19.408776086956522</v>
      </c>
      <c r="AU30" s="119" t="e">
        <f t="shared" si="15"/>
        <v>#N/A</v>
      </c>
      <c r="AV30" s="119">
        <f t="shared" si="16"/>
        <v>0</v>
      </c>
    </row>
    <row r="31" spans="1:48">
      <c r="A31" s="115">
        <f t="shared" si="17"/>
        <v>163</v>
      </c>
      <c r="B31" s="113">
        <f t="shared" si="0"/>
        <v>24</v>
      </c>
      <c r="C31" s="119">
        <f t="shared" si="1"/>
        <v>3.5025824163262116</v>
      </c>
      <c r="F31" s="115">
        <f t="shared" si="18"/>
        <v>163</v>
      </c>
      <c r="G31" s="113">
        <f t="shared" si="19"/>
        <v>24</v>
      </c>
      <c r="H31" s="113">
        <f>INDEX(地温!$D$2:$D$366,MATCH(F31,地温!$C$2:$C$366,FALSE))</f>
        <v>20.701150000000002</v>
      </c>
      <c r="I31" s="113">
        <f t="shared" si="20"/>
        <v>467.10299999999995</v>
      </c>
      <c r="J31" s="116">
        <f t="shared" si="2"/>
        <v>19.462624999999999</v>
      </c>
      <c r="K31" s="119">
        <f t="shared" si="3"/>
        <v>7.4810644048533603e-002</v>
      </c>
      <c r="L31" s="119">
        <f t="shared" si="4"/>
        <v>3.5025824163262116</v>
      </c>
      <c r="O31" s="115">
        <f t="shared" si="21"/>
        <v>163</v>
      </c>
      <c r="P31" s="113">
        <f t="shared" si="22"/>
        <v>24</v>
      </c>
      <c r="Q31" s="113">
        <f>INDEX(地温!$D$2:$D$366,MATCH(O31,地温!$C$2:$C$366,FALSE))</f>
        <v>20.701150000000002</v>
      </c>
      <c r="R31" s="113">
        <f t="shared" si="23"/>
        <v>467.10299999999995</v>
      </c>
      <c r="S31" s="116">
        <f t="shared" si="5"/>
        <v>19.462624999999999</v>
      </c>
      <c r="T31" s="119" t="e">
        <f t="shared" si="6"/>
        <v>#N/A</v>
      </c>
      <c r="U31" s="119">
        <f t="shared" si="7"/>
        <v>0</v>
      </c>
      <c r="X31" s="115">
        <f t="shared" si="24"/>
        <v>163</v>
      </c>
      <c r="Y31" s="113">
        <f t="shared" si="25"/>
        <v>24</v>
      </c>
      <c r="Z31" s="113">
        <f>INDEX(地温!$D$2:$D$366,MATCH(X31,地温!$C$2:$C$366,FALSE))</f>
        <v>20.701150000000002</v>
      </c>
      <c r="AA31" s="113">
        <f t="shared" si="26"/>
        <v>467.10299999999995</v>
      </c>
      <c r="AB31" s="116">
        <f t="shared" si="8"/>
        <v>19.462624999999999</v>
      </c>
      <c r="AC31" s="119" t="e">
        <f t="shared" si="9"/>
        <v>#N/A</v>
      </c>
      <c r="AD31" s="119">
        <f t="shared" si="10"/>
        <v>0</v>
      </c>
      <c r="AG31" s="115">
        <f t="shared" si="27"/>
        <v>163</v>
      </c>
      <c r="AH31" s="113">
        <f t="shared" si="28"/>
        <v>24</v>
      </c>
      <c r="AI31" s="113">
        <f>INDEX(地温!$D$2:$D$366,MATCH(AG31,地温!$C$2:$C$366,FALSE))</f>
        <v>20.701150000000002</v>
      </c>
      <c r="AJ31" s="113">
        <f t="shared" si="29"/>
        <v>467.10299999999995</v>
      </c>
      <c r="AK31" s="116">
        <f t="shared" si="11"/>
        <v>19.462624999999999</v>
      </c>
      <c r="AL31" s="119" t="e">
        <f t="shared" si="12"/>
        <v>#N/A</v>
      </c>
      <c r="AM31" s="119">
        <f t="shared" si="13"/>
        <v>0</v>
      </c>
      <c r="AP31" s="115">
        <f t="shared" si="30"/>
        <v>163</v>
      </c>
      <c r="AQ31" s="113">
        <f t="shared" si="31"/>
        <v>24</v>
      </c>
      <c r="AR31" s="113">
        <f>INDEX(地温!$D$2:$D$366,MATCH(AP31,地温!$C$2:$C$366,FALSE))</f>
        <v>20.701150000000002</v>
      </c>
      <c r="AS31" s="113">
        <f t="shared" si="32"/>
        <v>467.10299999999995</v>
      </c>
      <c r="AT31" s="116">
        <f t="shared" si="14"/>
        <v>19.462624999999999</v>
      </c>
      <c r="AU31" s="119" t="e">
        <f t="shared" si="15"/>
        <v>#N/A</v>
      </c>
      <c r="AV31" s="119">
        <f t="shared" si="16"/>
        <v>0</v>
      </c>
    </row>
    <row r="32" spans="1:48">
      <c r="A32" s="115">
        <f t="shared" si="17"/>
        <v>164</v>
      </c>
      <c r="B32" s="113">
        <f t="shared" si="0"/>
        <v>25</v>
      </c>
      <c r="C32" s="119">
        <f t="shared" si="1"/>
        <v>3.5559277002972842</v>
      </c>
      <c r="F32" s="115">
        <f t="shared" si="18"/>
        <v>164</v>
      </c>
      <c r="G32" s="113">
        <f t="shared" si="19"/>
        <v>25</v>
      </c>
      <c r="H32" s="113">
        <f>INDEX(地温!$D$2:$D$366,MATCH(F32,地温!$C$2:$C$366,FALSE))</f>
        <v>21.214749999999999</v>
      </c>
      <c r="I32" s="113">
        <f t="shared" si="20"/>
        <v>488.31774999999993</v>
      </c>
      <c r="J32" s="116">
        <f t="shared" si="2"/>
        <v>19.532709999999998</v>
      </c>
      <c r="K32" s="119">
        <f t="shared" si="3"/>
        <v>7.5001152713976296e-002</v>
      </c>
      <c r="L32" s="119">
        <f t="shared" si="4"/>
        <v>3.5559277002972842</v>
      </c>
      <c r="O32" s="115">
        <f t="shared" si="21"/>
        <v>164</v>
      </c>
      <c r="P32" s="113">
        <f t="shared" si="22"/>
        <v>25</v>
      </c>
      <c r="Q32" s="113">
        <f>INDEX(地温!$D$2:$D$366,MATCH(O32,地温!$C$2:$C$366,FALSE))</f>
        <v>21.214749999999999</v>
      </c>
      <c r="R32" s="113">
        <f t="shared" si="23"/>
        <v>488.31774999999993</v>
      </c>
      <c r="S32" s="116">
        <f t="shared" si="5"/>
        <v>19.532709999999998</v>
      </c>
      <c r="T32" s="119" t="e">
        <f t="shared" si="6"/>
        <v>#N/A</v>
      </c>
      <c r="U32" s="119">
        <f t="shared" si="7"/>
        <v>0</v>
      </c>
      <c r="X32" s="115">
        <f t="shared" si="24"/>
        <v>164</v>
      </c>
      <c r="Y32" s="113">
        <f t="shared" si="25"/>
        <v>25</v>
      </c>
      <c r="Z32" s="113">
        <f>INDEX(地温!$D$2:$D$366,MATCH(X32,地温!$C$2:$C$366,FALSE))</f>
        <v>21.214749999999999</v>
      </c>
      <c r="AA32" s="113">
        <f t="shared" si="26"/>
        <v>488.31774999999993</v>
      </c>
      <c r="AB32" s="116">
        <f t="shared" si="8"/>
        <v>19.532709999999998</v>
      </c>
      <c r="AC32" s="119" t="e">
        <f t="shared" si="9"/>
        <v>#N/A</v>
      </c>
      <c r="AD32" s="119">
        <f t="shared" si="10"/>
        <v>0</v>
      </c>
      <c r="AG32" s="115">
        <f t="shared" si="27"/>
        <v>164</v>
      </c>
      <c r="AH32" s="113">
        <f t="shared" si="28"/>
        <v>25</v>
      </c>
      <c r="AI32" s="113">
        <f>INDEX(地温!$D$2:$D$366,MATCH(AG32,地温!$C$2:$C$366,FALSE))</f>
        <v>21.214749999999999</v>
      </c>
      <c r="AJ32" s="113">
        <f t="shared" si="29"/>
        <v>488.31774999999993</v>
      </c>
      <c r="AK32" s="116">
        <f t="shared" si="11"/>
        <v>19.532709999999998</v>
      </c>
      <c r="AL32" s="119" t="e">
        <f t="shared" si="12"/>
        <v>#N/A</v>
      </c>
      <c r="AM32" s="119">
        <f t="shared" si="13"/>
        <v>0</v>
      </c>
      <c r="AP32" s="115">
        <f t="shared" si="30"/>
        <v>164</v>
      </c>
      <c r="AQ32" s="113">
        <f t="shared" si="31"/>
        <v>25</v>
      </c>
      <c r="AR32" s="113">
        <f>INDEX(地温!$D$2:$D$366,MATCH(AP32,地温!$C$2:$C$366,FALSE))</f>
        <v>21.214749999999999</v>
      </c>
      <c r="AS32" s="113">
        <f t="shared" si="32"/>
        <v>488.31774999999993</v>
      </c>
      <c r="AT32" s="116">
        <f t="shared" si="14"/>
        <v>19.532709999999998</v>
      </c>
      <c r="AU32" s="119" t="e">
        <f t="shared" si="15"/>
        <v>#N/A</v>
      </c>
      <c r="AV32" s="119">
        <f t="shared" si="16"/>
        <v>0</v>
      </c>
    </row>
    <row r="33" spans="1:48">
      <c r="A33" s="115">
        <f t="shared" si="17"/>
        <v>165</v>
      </c>
      <c r="B33" s="113">
        <f t="shared" si="0"/>
        <v>26</v>
      </c>
      <c r="C33" s="119">
        <f t="shared" si="1"/>
        <v>3.6029051277957493</v>
      </c>
      <c r="F33" s="115">
        <f t="shared" si="18"/>
        <v>165</v>
      </c>
      <c r="G33" s="113">
        <f t="shared" si="19"/>
        <v>26</v>
      </c>
      <c r="H33" s="113">
        <f>INDEX(地温!$D$2:$D$366,MATCH(F33,地温!$C$2:$C$366,FALSE))</f>
        <v>19.802349999999997</v>
      </c>
      <c r="I33" s="113">
        <f t="shared" si="20"/>
        <v>508.12009999999992</v>
      </c>
      <c r="J33" s="116">
        <f t="shared" si="2"/>
        <v>19.543080769230766</v>
      </c>
      <c r="K33" s="119">
        <f t="shared" si="3"/>
        <v>7.5029376484211596e-002</v>
      </c>
      <c r="L33" s="119">
        <f t="shared" si="4"/>
        <v>3.6029051277957493</v>
      </c>
      <c r="O33" s="115">
        <f t="shared" si="21"/>
        <v>165</v>
      </c>
      <c r="P33" s="113">
        <f t="shared" si="22"/>
        <v>26</v>
      </c>
      <c r="Q33" s="113">
        <f>INDEX(地温!$D$2:$D$366,MATCH(O33,地温!$C$2:$C$366,FALSE))</f>
        <v>19.802349999999997</v>
      </c>
      <c r="R33" s="113">
        <f t="shared" si="23"/>
        <v>508.12009999999992</v>
      </c>
      <c r="S33" s="116">
        <f t="shared" si="5"/>
        <v>19.543080769230766</v>
      </c>
      <c r="T33" s="119" t="e">
        <f t="shared" si="6"/>
        <v>#N/A</v>
      </c>
      <c r="U33" s="119">
        <f t="shared" si="7"/>
        <v>0</v>
      </c>
      <c r="X33" s="115">
        <f t="shared" si="24"/>
        <v>165</v>
      </c>
      <c r="Y33" s="113">
        <f t="shared" si="25"/>
        <v>26</v>
      </c>
      <c r="Z33" s="113">
        <f>INDEX(地温!$D$2:$D$366,MATCH(X33,地温!$C$2:$C$366,FALSE))</f>
        <v>19.802349999999997</v>
      </c>
      <c r="AA33" s="113">
        <f t="shared" si="26"/>
        <v>508.12009999999992</v>
      </c>
      <c r="AB33" s="116">
        <f t="shared" si="8"/>
        <v>19.543080769230766</v>
      </c>
      <c r="AC33" s="119" t="e">
        <f t="shared" si="9"/>
        <v>#N/A</v>
      </c>
      <c r="AD33" s="119">
        <f t="shared" si="10"/>
        <v>0</v>
      </c>
      <c r="AG33" s="115">
        <f t="shared" si="27"/>
        <v>165</v>
      </c>
      <c r="AH33" s="113">
        <f t="shared" si="28"/>
        <v>26</v>
      </c>
      <c r="AI33" s="113">
        <f>INDEX(地温!$D$2:$D$366,MATCH(AG33,地温!$C$2:$C$366,FALSE))</f>
        <v>19.802349999999997</v>
      </c>
      <c r="AJ33" s="113">
        <f t="shared" si="29"/>
        <v>508.12009999999992</v>
      </c>
      <c r="AK33" s="116">
        <f t="shared" si="11"/>
        <v>19.543080769230766</v>
      </c>
      <c r="AL33" s="119" t="e">
        <f t="shared" si="12"/>
        <v>#N/A</v>
      </c>
      <c r="AM33" s="119">
        <f t="shared" si="13"/>
        <v>0</v>
      </c>
      <c r="AP33" s="115">
        <f t="shared" si="30"/>
        <v>165</v>
      </c>
      <c r="AQ33" s="113">
        <f t="shared" si="31"/>
        <v>26</v>
      </c>
      <c r="AR33" s="113">
        <f>INDEX(地温!$D$2:$D$366,MATCH(AP33,地温!$C$2:$C$366,FALSE))</f>
        <v>19.802349999999997</v>
      </c>
      <c r="AS33" s="113">
        <f t="shared" si="32"/>
        <v>508.12009999999992</v>
      </c>
      <c r="AT33" s="116">
        <f t="shared" si="14"/>
        <v>19.543080769230766</v>
      </c>
      <c r="AU33" s="119" t="e">
        <f t="shared" si="15"/>
        <v>#N/A</v>
      </c>
      <c r="AV33" s="119">
        <f t="shared" si="16"/>
        <v>0</v>
      </c>
    </row>
    <row r="34" spans="1:48">
      <c r="A34" s="115">
        <f t="shared" si="17"/>
        <v>166</v>
      </c>
      <c r="B34" s="113">
        <f t="shared" si="0"/>
        <v>27</v>
      </c>
      <c r="C34" s="119">
        <f t="shared" si="1"/>
        <v>3.6485341452895708</v>
      </c>
      <c r="F34" s="115">
        <f t="shared" si="18"/>
        <v>166</v>
      </c>
      <c r="G34" s="113">
        <f t="shared" si="19"/>
        <v>27</v>
      </c>
      <c r="H34" s="113">
        <f>INDEX(地温!$D$2:$D$366,MATCH(F34,地温!$C$2:$C$366,FALSE))</f>
        <v>21.182650000000002</v>
      </c>
      <c r="I34" s="113">
        <f t="shared" si="20"/>
        <v>529.30274999999995</v>
      </c>
      <c r="J34" s="116">
        <f t="shared" si="2"/>
        <v>19.603805555555553</v>
      </c>
      <c r="K34" s="119">
        <f t="shared" si="3"/>
        <v>7.5194810406826781e-002</v>
      </c>
      <c r="L34" s="119">
        <f t="shared" si="4"/>
        <v>3.6485341452895708</v>
      </c>
      <c r="O34" s="115">
        <f t="shared" si="21"/>
        <v>166</v>
      </c>
      <c r="P34" s="113">
        <f t="shared" si="22"/>
        <v>27</v>
      </c>
      <c r="Q34" s="113">
        <f>INDEX(地温!$D$2:$D$366,MATCH(O34,地温!$C$2:$C$366,FALSE))</f>
        <v>21.182650000000002</v>
      </c>
      <c r="R34" s="113">
        <f t="shared" si="23"/>
        <v>529.30274999999995</v>
      </c>
      <c r="S34" s="116">
        <f t="shared" si="5"/>
        <v>19.603805555555553</v>
      </c>
      <c r="T34" s="119" t="e">
        <f t="shared" si="6"/>
        <v>#N/A</v>
      </c>
      <c r="U34" s="119">
        <f t="shared" si="7"/>
        <v>0</v>
      </c>
      <c r="X34" s="115">
        <f t="shared" si="24"/>
        <v>166</v>
      </c>
      <c r="Y34" s="113">
        <f t="shared" si="25"/>
        <v>27</v>
      </c>
      <c r="Z34" s="113">
        <f>INDEX(地温!$D$2:$D$366,MATCH(X34,地温!$C$2:$C$366,FALSE))</f>
        <v>21.182650000000002</v>
      </c>
      <c r="AA34" s="113">
        <f t="shared" si="26"/>
        <v>529.30274999999995</v>
      </c>
      <c r="AB34" s="116">
        <f t="shared" si="8"/>
        <v>19.603805555555553</v>
      </c>
      <c r="AC34" s="119" t="e">
        <f t="shared" si="9"/>
        <v>#N/A</v>
      </c>
      <c r="AD34" s="119">
        <f t="shared" si="10"/>
        <v>0</v>
      </c>
      <c r="AG34" s="115">
        <f t="shared" si="27"/>
        <v>166</v>
      </c>
      <c r="AH34" s="113">
        <f t="shared" si="28"/>
        <v>27</v>
      </c>
      <c r="AI34" s="113">
        <f>INDEX(地温!$D$2:$D$366,MATCH(AG34,地温!$C$2:$C$366,FALSE))</f>
        <v>21.182650000000002</v>
      </c>
      <c r="AJ34" s="113">
        <f t="shared" si="29"/>
        <v>529.30274999999995</v>
      </c>
      <c r="AK34" s="116">
        <f t="shared" si="11"/>
        <v>19.603805555555553</v>
      </c>
      <c r="AL34" s="119" t="e">
        <f t="shared" si="12"/>
        <v>#N/A</v>
      </c>
      <c r="AM34" s="119">
        <f t="shared" si="13"/>
        <v>0</v>
      </c>
      <c r="AP34" s="115">
        <f t="shared" si="30"/>
        <v>166</v>
      </c>
      <c r="AQ34" s="113">
        <f t="shared" si="31"/>
        <v>27</v>
      </c>
      <c r="AR34" s="113">
        <f>INDEX(地温!$D$2:$D$366,MATCH(AP34,地温!$C$2:$C$366,FALSE))</f>
        <v>21.182650000000002</v>
      </c>
      <c r="AS34" s="113">
        <f t="shared" si="32"/>
        <v>529.30274999999995</v>
      </c>
      <c r="AT34" s="116">
        <f t="shared" si="14"/>
        <v>19.603805555555553</v>
      </c>
      <c r="AU34" s="119" t="e">
        <f t="shared" si="15"/>
        <v>#N/A</v>
      </c>
      <c r="AV34" s="119">
        <f t="shared" si="16"/>
        <v>0</v>
      </c>
    </row>
    <row r="35" spans="1:48">
      <c r="A35" s="115">
        <f t="shared" si="17"/>
        <v>167</v>
      </c>
      <c r="B35" s="113">
        <f t="shared" si="0"/>
        <v>28</v>
      </c>
      <c r="C35" s="119">
        <f t="shared" si="1"/>
        <v>3.6911934104073398</v>
      </c>
      <c r="F35" s="115">
        <f t="shared" si="18"/>
        <v>167</v>
      </c>
      <c r="G35" s="113">
        <f t="shared" si="19"/>
        <v>28</v>
      </c>
      <c r="H35" s="113">
        <f>INDEX(地温!$D$2:$D$366,MATCH(F35,地温!$C$2:$C$366,FALSE))</f>
        <v>21.5518</v>
      </c>
      <c r="I35" s="113">
        <f t="shared" si="20"/>
        <v>550.8545499999999</v>
      </c>
      <c r="J35" s="116">
        <f t="shared" si="2"/>
        <v>19.673376785714282</v>
      </c>
      <c r="K35" s="119">
        <f t="shared" si="3"/>
        <v>7.5384708610213499e-002</v>
      </c>
      <c r="L35" s="119">
        <f t="shared" si="4"/>
        <v>3.6911934104073398</v>
      </c>
      <c r="O35" s="115">
        <f t="shared" si="21"/>
        <v>167</v>
      </c>
      <c r="P35" s="113">
        <f t="shared" si="22"/>
        <v>28</v>
      </c>
      <c r="Q35" s="113">
        <f>INDEX(地温!$D$2:$D$366,MATCH(O35,地温!$C$2:$C$366,FALSE))</f>
        <v>21.5518</v>
      </c>
      <c r="R35" s="113">
        <f t="shared" si="23"/>
        <v>550.8545499999999</v>
      </c>
      <c r="S35" s="116">
        <f t="shared" si="5"/>
        <v>19.673376785714282</v>
      </c>
      <c r="T35" s="119" t="e">
        <f t="shared" si="6"/>
        <v>#N/A</v>
      </c>
      <c r="U35" s="119">
        <f t="shared" si="7"/>
        <v>0</v>
      </c>
      <c r="X35" s="115">
        <f t="shared" si="24"/>
        <v>167</v>
      </c>
      <c r="Y35" s="113">
        <f t="shared" si="25"/>
        <v>28</v>
      </c>
      <c r="Z35" s="113">
        <f>INDEX(地温!$D$2:$D$366,MATCH(X35,地温!$C$2:$C$366,FALSE))</f>
        <v>21.5518</v>
      </c>
      <c r="AA35" s="113">
        <f t="shared" si="26"/>
        <v>550.8545499999999</v>
      </c>
      <c r="AB35" s="116">
        <f t="shared" si="8"/>
        <v>19.673376785714282</v>
      </c>
      <c r="AC35" s="119" t="e">
        <f t="shared" si="9"/>
        <v>#N/A</v>
      </c>
      <c r="AD35" s="119">
        <f t="shared" si="10"/>
        <v>0</v>
      </c>
      <c r="AG35" s="115">
        <f t="shared" si="27"/>
        <v>167</v>
      </c>
      <c r="AH35" s="113">
        <f t="shared" si="28"/>
        <v>28</v>
      </c>
      <c r="AI35" s="113">
        <f>INDEX(地温!$D$2:$D$366,MATCH(AG35,地温!$C$2:$C$366,FALSE))</f>
        <v>21.5518</v>
      </c>
      <c r="AJ35" s="113">
        <f t="shared" si="29"/>
        <v>550.8545499999999</v>
      </c>
      <c r="AK35" s="116">
        <f t="shared" si="11"/>
        <v>19.673376785714282</v>
      </c>
      <c r="AL35" s="119" t="e">
        <f t="shared" si="12"/>
        <v>#N/A</v>
      </c>
      <c r="AM35" s="119">
        <f t="shared" si="13"/>
        <v>0</v>
      </c>
      <c r="AP35" s="115">
        <f t="shared" si="30"/>
        <v>167</v>
      </c>
      <c r="AQ35" s="113">
        <f t="shared" si="31"/>
        <v>28</v>
      </c>
      <c r="AR35" s="113">
        <f>INDEX(地温!$D$2:$D$366,MATCH(AP35,地温!$C$2:$C$366,FALSE))</f>
        <v>21.5518</v>
      </c>
      <c r="AS35" s="113">
        <f t="shared" si="32"/>
        <v>550.8545499999999</v>
      </c>
      <c r="AT35" s="116">
        <f t="shared" si="14"/>
        <v>19.673376785714282</v>
      </c>
      <c r="AU35" s="119" t="e">
        <f t="shared" si="15"/>
        <v>#N/A</v>
      </c>
      <c r="AV35" s="119">
        <f t="shared" si="16"/>
        <v>0</v>
      </c>
    </row>
    <row r="36" spans="1:48">
      <c r="A36" s="115">
        <f t="shared" si="17"/>
        <v>168</v>
      </c>
      <c r="B36" s="113">
        <f t="shared" si="0"/>
        <v>29</v>
      </c>
      <c r="C36" s="119">
        <f t="shared" si="1"/>
        <v>3.7312378351236775</v>
      </c>
      <c r="F36" s="115">
        <f t="shared" si="18"/>
        <v>168</v>
      </c>
      <c r="G36" s="113">
        <f t="shared" si="19"/>
        <v>29</v>
      </c>
      <c r="H36" s="113">
        <f>INDEX(地温!$D$2:$D$366,MATCH(F36,地温!$C$2:$C$366,FALSE))</f>
        <v>22.08145</v>
      </c>
      <c r="I36" s="113">
        <f t="shared" si="20"/>
        <v>572.93599999999992</v>
      </c>
      <c r="J36" s="116">
        <f t="shared" si="2"/>
        <v>19.756413793103444</v>
      </c>
      <c r="K36" s="119">
        <f t="shared" si="3"/>
        <v>7.5611871571980155e-002</v>
      </c>
      <c r="L36" s="119">
        <f t="shared" si="4"/>
        <v>3.7312378351236775</v>
      </c>
      <c r="O36" s="115">
        <f t="shared" si="21"/>
        <v>168</v>
      </c>
      <c r="P36" s="113">
        <f t="shared" si="22"/>
        <v>29</v>
      </c>
      <c r="Q36" s="113">
        <f>INDEX(地温!$D$2:$D$366,MATCH(O36,地温!$C$2:$C$366,FALSE))</f>
        <v>22.08145</v>
      </c>
      <c r="R36" s="113">
        <f t="shared" si="23"/>
        <v>572.93599999999992</v>
      </c>
      <c r="S36" s="116">
        <f t="shared" si="5"/>
        <v>19.756413793103444</v>
      </c>
      <c r="T36" s="119" t="e">
        <f t="shared" si="6"/>
        <v>#N/A</v>
      </c>
      <c r="U36" s="119">
        <f t="shared" si="7"/>
        <v>0</v>
      </c>
      <c r="X36" s="115">
        <f t="shared" si="24"/>
        <v>168</v>
      </c>
      <c r="Y36" s="113">
        <f t="shared" si="25"/>
        <v>29</v>
      </c>
      <c r="Z36" s="113">
        <f>INDEX(地温!$D$2:$D$366,MATCH(X36,地温!$C$2:$C$366,FALSE))</f>
        <v>22.08145</v>
      </c>
      <c r="AA36" s="113">
        <f t="shared" si="26"/>
        <v>572.93599999999992</v>
      </c>
      <c r="AB36" s="116">
        <f t="shared" si="8"/>
        <v>19.756413793103444</v>
      </c>
      <c r="AC36" s="119" t="e">
        <f t="shared" si="9"/>
        <v>#N/A</v>
      </c>
      <c r="AD36" s="119">
        <f t="shared" si="10"/>
        <v>0</v>
      </c>
      <c r="AG36" s="115">
        <f t="shared" si="27"/>
        <v>168</v>
      </c>
      <c r="AH36" s="113">
        <f t="shared" si="28"/>
        <v>29</v>
      </c>
      <c r="AI36" s="113">
        <f>INDEX(地温!$D$2:$D$366,MATCH(AG36,地温!$C$2:$C$366,FALSE))</f>
        <v>22.08145</v>
      </c>
      <c r="AJ36" s="113">
        <f t="shared" si="29"/>
        <v>572.93599999999992</v>
      </c>
      <c r="AK36" s="116">
        <f t="shared" si="11"/>
        <v>19.756413793103444</v>
      </c>
      <c r="AL36" s="119" t="e">
        <f t="shared" si="12"/>
        <v>#N/A</v>
      </c>
      <c r="AM36" s="119">
        <f t="shared" si="13"/>
        <v>0</v>
      </c>
      <c r="AP36" s="115">
        <f t="shared" si="30"/>
        <v>168</v>
      </c>
      <c r="AQ36" s="113">
        <f t="shared" si="31"/>
        <v>29</v>
      </c>
      <c r="AR36" s="113">
        <f>INDEX(地温!$D$2:$D$366,MATCH(AP36,地温!$C$2:$C$366,FALSE))</f>
        <v>22.08145</v>
      </c>
      <c r="AS36" s="113">
        <f t="shared" si="32"/>
        <v>572.93599999999992</v>
      </c>
      <c r="AT36" s="116">
        <f t="shared" si="14"/>
        <v>19.756413793103444</v>
      </c>
      <c r="AU36" s="119" t="e">
        <f t="shared" si="15"/>
        <v>#N/A</v>
      </c>
      <c r="AV36" s="119">
        <f t="shared" si="16"/>
        <v>0</v>
      </c>
    </row>
    <row r="37" spans="1:48">
      <c r="A37" s="115">
        <f t="shared" si="17"/>
        <v>169</v>
      </c>
      <c r="B37" s="113">
        <f t="shared" si="0"/>
        <v>30</v>
      </c>
      <c r="C37" s="119">
        <f t="shared" si="1"/>
        <v>3.767566046990904</v>
      </c>
      <c r="F37" s="115">
        <f t="shared" si="18"/>
        <v>169</v>
      </c>
      <c r="G37" s="113">
        <f t="shared" si="19"/>
        <v>30</v>
      </c>
      <c r="H37" s="113">
        <f>INDEX(地温!$D$2:$D$366,MATCH(F37,地温!$C$2:$C$366,FALSE))</f>
        <v>21.599950000000003</v>
      </c>
      <c r="I37" s="113">
        <f t="shared" si="20"/>
        <v>594.53594999999996</v>
      </c>
      <c r="J37" s="116">
        <f t="shared" si="2"/>
        <v>19.817864999999998</v>
      </c>
      <c r="K37" s="119">
        <f t="shared" si="3"/>
        <v>7.5780339978880437e-002</v>
      </c>
      <c r="L37" s="119">
        <f t="shared" si="4"/>
        <v>3.767566046990904</v>
      </c>
      <c r="O37" s="115">
        <f t="shared" si="21"/>
        <v>169</v>
      </c>
      <c r="P37" s="113">
        <f t="shared" si="22"/>
        <v>30</v>
      </c>
      <c r="Q37" s="113">
        <f>INDEX(地温!$D$2:$D$366,MATCH(O37,地温!$C$2:$C$366,FALSE))</f>
        <v>21.599950000000003</v>
      </c>
      <c r="R37" s="113">
        <f t="shared" si="23"/>
        <v>594.53594999999996</v>
      </c>
      <c r="S37" s="116">
        <f t="shared" si="5"/>
        <v>19.817864999999998</v>
      </c>
      <c r="T37" s="119" t="e">
        <f t="shared" si="6"/>
        <v>#N/A</v>
      </c>
      <c r="U37" s="119">
        <f t="shared" si="7"/>
        <v>0</v>
      </c>
      <c r="X37" s="115">
        <f t="shared" si="24"/>
        <v>169</v>
      </c>
      <c r="Y37" s="113">
        <f t="shared" si="25"/>
        <v>30</v>
      </c>
      <c r="Z37" s="113">
        <f>INDEX(地温!$D$2:$D$366,MATCH(X37,地温!$C$2:$C$366,FALSE))</f>
        <v>21.599950000000003</v>
      </c>
      <c r="AA37" s="113">
        <f t="shared" si="26"/>
        <v>594.53594999999996</v>
      </c>
      <c r="AB37" s="116">
        <f t="shared" si="8"/>
        <v>19.817864999999998</v>
      </c>
      <c r="AC37" s="119" t="e">
        <f t="shared" si="9"/>
        <v>#N/A</v>
      </c>
      <c r="AD37" s="119">
        <f t="shared" si="10"/>
        <v>0</v>
      </c>
      <c r="AG37" s="115">
        <f t="shared" si="27"/>
        <v>169</v>
      </c>
      <c r="AH37" s="113">
        <f t="shared" si="28"/>
        <v>30</v>
      </c>
      <c r="AI37" s="113">
        <f>INDEX(地温!$D$2:$D$366,MATCH(AG37,地温!$C$2:$C$366,FALSE))</f>
        <v>21.599950000000003</v>
      </c>
      <c r="AJ37" s="113">
        <f t="shared" si="29"/>
        <v>594.53594999999996</v>
      </c>
      <c r="AK37" s="116">
        <f t="shared" si="11"/>
        <v>19.817864999999998</v>
      </c>
      <c r="AL37" s="119" t="e">
        <f t="shared" si="12"/>
        <v>#N/A</v>
      </c>
      <c r="AM37" s="119">
        <f t="shared" si="13"/>
        <v>0</v>
      </c>
      <c r="AP37" s="115">
        <f t="shared" si="30"/>
        <v>169</v>
      </c>
      <c r="AQ37" s="113">
        <f t="shared" si="31"/>
        <v>30</v>
      </c>
      <c r="AR37" s="113">
        <f>INDEX(地温!$D$2:$D$366,MATCH(AP37,地温!$C$2:$C$366,FALSE))</f>
        <v>21.599950000000003</v>
      </c>
      <c r="AS37" s="113">
        <f t="shared" si="32"/>
        <v>594.53594999999996</v>
      </c>
      <c r="AT37" s="116">
        <f t="shared" si="14"/>
        <v>19.817864999999998</v>
      </c>
      <c r="AU37" s="119" t="e">
        <f t="shared" si="15"/>
        <v>#N/A</v>
      </c>
      <c r="AV37" s="119">
        <f t="shared" si="16"/>
        <v>0</v>
      </c>
    </row>
    <row r="38" spans="1:48">
      <c r="A38" s="115">
        <f t="shared" si="17"/>
        <v>170</v>
      </c>
      <c r="B38" s="113">
        <f t="shared" si="0"/>
        <v>31</v>
      </c>
      <c r="C38" s="119">
        <f t="shared" si="1"/>
        <v>3.8000783647801737</v>
      </c>
      <c r="F38" s="115">
        <f t="shared" si="18"/>
        <v>170</v>
      </c>
      <c r="G38" s="113">
        <f t="shared" si="19"/>
        <v>31</v>
      </c>
      <c r="H38" s="113">
        <f>INDEX(地温!$D$2:$D$366,MATCH(F38,地温!$C$2:$C$366,FALSE))</f>
        <v>20.685099999999998</v>
      </c>
      <c r="I38" s="113">
        <f t="shared" si="20"/>
        <v>615.22104999999999</v>
      </c>
      <c r="J38" s="116">
        <f t="shared" si="2"/>
        <v>19.845840322580646</v>
      </c>
      <c r="K38" s="119">
        <f t="shared" si="3"/>
        <v>7.5857135106682738e-002</v>
      </c>
      <c r="L38" s="119">
        <f t="shared" si="4"/>
        <v>3.8000783647801737</v>
      </c>
      <c r="O38" s="115">
        <f t="shared" si="21"/>
        <v>170</v>
      </c>
      <c r="P38" s="113">
        <f t="shared" si="22"/>
        <v>31</v>
      </c>
      <c r="Q38" s="113">
        <f>INDEX(地温!$D$2:$D$366,MATCH(O38,地温!$C$2:$C$366,FALSE))</f>
        <v>20.685099999999998</v>
      </c>
      <c r="R38" s="113">
        <f t="shared" si="23"/>
        <v>615.22104999999999</v>
      </c>
      <c r="S38" s="116">
        <f t="shared" si="5"/>
        <v>19.845840322580646</v>
      </c>
      <c r="T38" s="119" t="e">
        <f t="shared" si="6"/>
        <v>#N/A</v>
      </c>
      <c r="U38" s="119">
        <f t="shared" si="7"/>
        <v>0</v>
      </c>
      <c r="X38" s="115">
        <f t="shared" si="24"/>
        <v>170</v>
      </c>
      <c r="Y38" s="113">
        <f t="shared" si="25"/>
        <v>31</v>
      </c>
      <c r="Z38" s="113">
        <f>INDEX(地温!$D$2:$D$366,MATCH(X38,地温!$C$2:$C$366,FALSE))</f>
        <v>20.685099999999998</v>
      </c>
      <c r="AA38" s="113">
        <f t="shared" si="26"/>
        <v>615.22104999999999</v>
      </c>
      <c r="AB38" s="116">
        <f t="shared" si="8"/>
        <v>19.845840322580646</v>
      </c>
      <c r="AC38" s="119" t="e">
        <f t="shared" si="9"/>
        <v>#N/A</v>
      </c>
      <c r="AD38" s="119">
        <f t="shared" si="10"/>
        <v>0</v>
      </c>
      <c r="AG38" s="115">
        <f t="shared" si="27"/>
        <v>170</v>
      </c>
      <c r="AH38" s="113">
        <f t="shared" si="28"/>
        <v>31</v>
      </c>
      <c r="AI38" s="113">
        <f>INDEX(地温!$D$2:$D$366,MATCH(AG38,地温!$C$2:$C$366,FALSE))</f>
        <v>20.685099999999998</v>
      </c>
      <c r="AJ38" s="113">
        <f t="shared" si="29"/>
        <v>615.22104999999999</v>
      </c>
      <c r="AK38" s="116">
        <f t="shared" si="11"/>
        <v>19.845840322580646</v>
      </c>
      <c r="AL38" s="119" t="e">
        <f t="shared" si="12"/>
        <v>#N/A</v>
      </c>
      <c r="AM38" s="119">
        <f t="shared" si="13"/>
        <v>0</v>
      </c>
      <c r="AP38" s="115">
        <f t="shared" si="30"/>
        <v>170</v>
      </c>
      <c r="AQ38" s="113">
        <f t="shared" si="31"/>
        <v>31</v>
      </c>
      <c r="AR38" s="113">
        <f>INDEX(地温!$D$2:$D$366,MATCH(AP38,地温!$C$2:$C$366,FALSE))</f>
        <v>20.685099999999998</v>
      </c>
      <c r="AS38" s="113">
        <f t="shared" si="32"/>
        <v>615.22104999999999</v>
      </c>
      <c r="AT38" s="116">
        <f t="shared" si="14"/>
        <v>19.845840322580646</v>
      </c>
      <c r="AU38" s="119" t="e">
        <f t="shared" si="15"/>
        <v>#N/A</v>
      </c>
      <c r="AV38" s="119">
        <f t="shared" si="16"/>
        <v>0</v>
      </c>
    </row>
    <row r="39" spans="1:48">
      <c r="A39" s="115">
        <f t="shared" si="17"/>
        <v>171</v>
      </c>
      <c r="B39" s="113">
        <f t="shared" si="0"/>
        <v>32</v>
      </c>
      <c r="C39" s="119">
        <f t="shared" si="1"/>
        <v>3.8310598044446462</v>
      </c>
      <c r="F39" s="115">
        <f t="shared" si="18"/>
        <v>171</v>
      </c>
      <c r="G39" s="113">
        <f t="shared" si="19"/>
        <v>32</v>
      </c>
      <c r="H39" s="113">
        <f>INDEX(地温!$D$2:$D$366,MATCH(F39,地温!$C$2:$C$366,FALSE))</f>
        <v>21.5839</v>
      </c>
      <c r="I39" s="113">
        <f t="shared" si="20"/>
        <v>636.80494999999996</v>
      </c>
      <c r="J39" s="116">
        <f t="shared" si="2"/>
        <v>19.900154687499999</v>
      </c>
      <c r="K39" s="119">
        <f t="shared" si="3"/>
        <v>7.600641390723975e-002</v>
      </c>
      <c r="L39" s="119">
        <f t="shared" si="4"/>
        <v>3.8310598044446462</v>
      </c>
      <c r="O39" s="115">
        <f t="shared" si="21"/>
        <v>171</v>
      </c>
      <c r="P39" s="113">
        <f t="shared" si="22"/>
        <v>32</v>
      </c>
      <c r="Q39" s="113">
        <f>INDEX(地温!$D$2:$D$366,MATCH(O39,地温!$C$2:$C$366,FALSE))</f>
        <v>21.5839</v>
      </c>
      <c r="R39" s="113">
        <f t="shared" si="23"/>
        <v>636.80494999999996</v>
      </c>
      <c r="S39" s="116">
        <f t="shared" si="5"/>
        <v>19.900154687499999</v>
      </c>
      <c r="T39" s="119" t="e">
        <f t="shared" si="6"/>
        <v>#N/A</v>
      </c>
      <c r="U39" s="119">
        <f t="shared" si="7"/>
        <v>0</v>
      </c>
      <c r="X39" s="115">
        <f t="shared" si="24"/>
        <v>171</v>
      </c>
      <c r="Y39" s="113">
        <f t="shared" si="25"/>
        <v>32</v>
      </c>
      <c r="Z39" s="113">
        <f>INDEX(地温!$D$2:$D$366,MATCH(X39,地温!$C$2:$C$366,FALSE))</f>
        <v>21.5839</v>
      </c>
      <c r="AA39" s="113">
        <f t="shared" si="26"/>
        <v>636.80494999999996</v>
      </c>
      <c r="AB39" s="116">
        <f t="shared" si="8"/>
        <v>19.900154687499999</v>
      </c>
      <c r="AC39" s="119" t="e">
        <f t="shared" si="9"/>
        <v>#N/A</v>
      </c>
      <c r="AD39" s="119">
        <f t="shared" si="10"/>
        <v>0</v>
      </c>
      <c r="AG39" s="115">
        <f t="shared" si="27"/>
        <v>171</v>
      </c>
      <c r="AH39" s="113">
        <f t="shared" si="28"/>
        <v>32</v>
      </c>
      <c r="AI39" s="113">
        <f>INDEX(地温!$D$2:$D$366,MATCH(AG39,地温!$C$2:$C$366,FALSE))</f>
        <v>21.5839</v>
      </c>
      <c r="AJ39" s="113">
        <f t="shared" si="29"/>
        <v>636.80494999999996</v>
      </c>
      <c r="AK39" s="116">
        <f t="shared" si="11"/>
        <v>19.900154687499999</v>
      </c>
      <c r="AL39" s="119" t="e">
        <f t="shared" si="12"/>
        <v>#N/A</v>
      </c>
      <c r="AM39" s="119">
        <f t="shared" si="13"/>
        <v>0</v>
      </c>
      <c r="AP39" s="115">
        <f t="shared" si="30"/>
        <v>171</v>
      </c>
      <c r="AQ39" s="113">
        <f t="shared" si="31"/>
        <v>32</v>
      </c>
      <c r="AR39" s="113">
        <f>INDEX(地温!$D$2:$D$366,MATCH(AP39,地温!$C$2:$C$366,FALSE))</f>
        <v>21.5839</v>
      </c>
      <c r="AS39" s="113">
        <f t="shared" si="32"/>
        <v>636.80494999999996</v>
      </c>
      <c r="AT39" s="116">
        <f t="shared" si="14"/>
        <v>19.900154687499999</v>
      </c>
      <c r="AU39" s="119" t="e">
        <f t="shared" si="15"/>
        <v>#N/A</v>
      </c>
      <c r="AV39" s="119">
        <f t="shared" si="16"/>
        <v>0</v>
      </c>
    </row>
    <row r="40" spans="1:48">
      <c r="A40" s="115">
        <f t="shared" si="17"/>
        <v>172</v>
      </c>
      <c r="B40" s="113">
        <f t="shared" si="0"/>
        <v>33</v>
      </c>
      <c r="C40" s="119">
        <f t="shared" si="1"/>
        <v>3.8593575872705124</v>
      </c>
      <c r="F40" s="115">
        <f t="shared" si="18"/>
        <v>172</v>
      </c>
      <c r="G40" s="113">
        <f t="shared" si="19"/>
        <v>33</v>
      </c>
      <c r="H40" s="113">
        <f>INDEX(地温!$D$2:$D$366,MATCH(F40,地温!$C$2:$C$366,FALSE))</f>
        <v>21.278950000000002</v>
      </c>
      <c r="I40" s="113">
        <f t="shared" si="20"/>
        <v>658.08389999999997</v>
      </c>
      <c r="J40" s="116">
        <f t="shared" si="2"/>
        <v>19.941936363636362</v>
      </c>
      <c r="K40" s="119">
        <f t="shared" si="3"/>
        <v>7.6121409703659104e-002</v>
      </c>
      <c r="L40" s="119">
        <f t="shared" si="4"/>
        <v>3.8593575872705124</v>
      </c>
      <c r="O40" s="115">
        <f t="shared" si="21"/>
        <v>172</v>
      </c>
      <c r="P40" s="113">
        <f t="shared" si="22"/>
        <v>33</v>
      </c>
      <c r="Q40" s="113">
        <f>INDEX(地温!$D$2:$D$366,MATCH(O40,地温!$C$2:$C$366,FALSE))</f>
        <v>21.278950000000002</v>
      </c>
      <c r="R40" s="113">
        <f t="shared" si="23"/>
        <v>658.08389999999997</v>
      </c>
      <c r="S40" s="116">
        <f t="shared" si="5"/>
        <v>19.941936363636362</v>
      </c>
      <c r="T40" s="119" t="e">
        <f t="shared" si="6"/>
        <v>#N/A</v>
      </c>
      <c r="U40" s="119">
        <f t="shared" si="7"/>
        <v>0</v>
      </c>
      <c r="X40" s="115">
        <f t="shared" si="24"/>
        <v>172</v>
      </c>
      <c r="Y40" s="113">
        <f t="shared" si="25"/>
        <v>33</v>
      </c>
      <c r="Z40" s="113">
        <f>INDEX(地温!$D$2:$D$366,MATCH(X40,地温!$C$2:$C$366,FALSE))</f>
        <v>21.278950000000002</v>
      </c>
      <c r="AA40" s="113">
        <f t="shared" si="26"/>
        <v>658.08389999999997</v>
      </c>
      <c r="AB40" s="116">
        <f t="shared" si="8"/>
        <v>19.941936363636362</v>
      </c>
      <c r="AC40" s="119" t="e">
        <f t="shared" si="9"/>
        <v>#N/A</v>
      </c>
      <c r="AD40" s="119">
        <f t="shared" si="10"/>
        <v>0</v>
      </c>
      <c r="AG40" s="115">
        <f t="shared" si="27"/>
        <v>172</v>
      </c>
      <c r="AH40" s="113">
        <f t="shared" si="28"/>
        <v>33</v>
      </c>
      <c r="AI40" s="113">
        <f>INDEX(地温!$D$2:$D$366,MATCH(AG40,地温!$C$2:$C$366,FALSE))</f>
        <v>21.278950000000002</v>
      </c>
      <c r="AJ40" s="113">
        <f t="shared" si="29"/>
        <v>658.08389999999997</v>
      </c>
      <c r="AK40" s="116">
        <f t="shared" si="11"/>
        <v>19.941936363636362</v>
      </c>
      <c r="AL40" s="119" t="e">
        <f t="shared" si="12"/>
        <v>#N/A</v>
      </c>
      <c r="AM40" s="119">
        <f t="shared" si="13"/>
        <v>0</v>
      </c>
      <c r="AP40" s="115">
        <f t="shared" si="30"/>
        <v>172</v>
      </c>
      <c r="AQ40" s="113">
        <f t="shared" si="31"/>
        <v>33</v>
      </c>
      <c r="AR40" s="113">
        <f>INDEX(地温!$D$2:$D$366,MATCH(AP40,地温!$C$2:$C$366,FALSE))</f>
        <v>21.278950000000002</v>
      </c>
      <c r="AS40" s="113">
        <f t="shared" si="32"/>
        <v>658.08389999999997</v>
      </c>
      <c r="AT40" s="116">
        <f t="shared" si="14"/>
        <v>19.941936363636362</v>
      </c>
      <c r="AU40" s="119" t="e">
        <f t="shared" si="15"/>
        <v>#N/A</v>
      </c>
      <c r="AV40" s="119">
        <f t="shared" si="16"/>
        <v>0</v>
      </c>
    </row>
    <row r="41" spans="1:48">
      <c r="A41" s="115">
        <f t="shared" si="17"/>
        <v>173</v>
      </c>
      <c r="B41" s="113">
        <f t="shared" si="0"/>
        <v>34</v>
      </c>
      <c r="C41" s="119">
        <f t="shared" si="1"/>
        <v>3.884859562777955</v>
      </c>
      <c r="F41" s="115">
        <f t="shared" si="18"/>
        <v>173</v>
      </c>
      <c r="G41" s="113">
        <f t="shared" si="19"/>
        <v>34</v>
      </c>
      <c r="H41" s="113">
        <f>INDEX(地温!$D$2:$D$366,MATCH(F41,地温!$C$2:$C$366,FALSE))</f>
        <v>20.556699999999999</v>
      </c>
      <c r="I41" s="113">
        <f t="shared" si="20"/>
        <v>678.64059999999995</v>
      </c>
      <c r="J41" s="116">
        <f t="shared" si="2"/>
        <v>19.960017647058823</v>
      </c>
      <c r="K41" s="119">
        <f t="shared" si="3"/>
        <v>7.6171218598489646e-002</v>
      </c>
      <c r="L41" s="119">
        <f t="shared" si="4"/>
        <v>3.884859562777955</v>
      </c>
      <c r="O41" s="115">
        <f t="shared" si="21"/>
        <v>173</v>
      </c>
      <c r="P41" s="113">
        <f t="shared" si="22"/>
        <v>34</v>
      </c>
      <c r="Q41" s="113">
        <f>INDEX(地温!$D$2:$D$366,MATCH(O41,地温!$C$2:$C$366,FALSE))</f>
        <v>20.556699999999999</v>
      </c>
      <c r="R41" s="113">
        <f t="shared" si="23"/>
        <v>678.64059999999995</v>
      </c>
      <c r="S41" s="116">
        <f t="shared" si="5"/>
        <v>19.960017647058823</v>
      </c>
      <c r="T41" s="119" t="e">
        <f t="shared" si="6"/>
        <v>#N/A</v>
      </c>
      <c r="U41" s="119">
        <f t="shared" si="7"/>
        <v>0</v>
      </c>
      <c r="X41" s="115">
        <f t="shared" si="24"/>
        <v>173</v>
      </c>
      <c r="Y41" s="113">
        <f t="shared" si="25"/>
        <v>34</v>
      </c>
      <c r="Z41" s="113">
        <f>INDEX(地温!$D$2:$D$366,MATCH(X41,地温!$C$2:$C$366,FALSE))</f>
        <v>20.556699999999999</v>
      </c>
      <c r="AA41" s="113">
        <f t="shared" si="26"/>
        <v>678.64059999999995</v>
      </c>
      <c r="AB41" s="116">
        <f t="shared" si="8"/>
        <v>19.960017647058823</v>
      </c>
      <c r="AC41" s="119" t="e">
        <f t="shared" si="9"/>
        <v>#N/A</v>
      </c>
      <c r="AD41" s="119">
        <f t="shared" si="10"/>
        <v>0</v>
      </c>
      <c r="AG41" s="115">
        <f t="shared" si="27"/>
        <v>173</v>
      </c>
      <c r="AH41" s="113">
        <f t="shared" si="28"/>
        <v>34</v>
      </c>
      <c r="AI41" s="113">
        <f>INDEX(地温!$D$2:$D$366,MATCH(AG41,地温!$C$2:$C$366,FALSE))</f>
        <v>20.556699999999999</v>
      </c>
      <c r="AJ41" s="113">
        <f t="shared" si="29"/>
        <v>678.64059999999995</v>
      </c>
      <c r="AK41" s="116">
        <f t="shared" si="11"/>
        <v>19.960017647058823</v>
      </c>
      <c r="AL41" s="119" t="e">
        <f t="shared" si="12"/>
        <v>#N/A</v>
      </c>
      <c r="AM41" s="119">
        <f t="shared" si="13"/>
        <v>0</v>
      </c>
      <c r="AP41" s="115">
        <f t="shared" si="30"/>
        <v>173</v>
      </c>
      <c r="AQ41" s="113">
        <f t="shared" si="31"/>
        <v>34</v>
      </c>
      <c r="AR41" s="113">
        <f>INDEX(地温!$D$2:$D$366,MATCH(AP41,地温!$C$2:$C$366,FALSE))</f>
        <v>20.556699999999999</v>
      </c>
      <c r="AS41" s="113">
        <f t="shared" si="32"/>
        <v>678.64059999999995</v>
      </c>
      <c r="AT41" s="116">
        <f t="shared" si="14"/>
        <v>19.960017647058823</v>
      </c>
      <c r="AU41" s="119" t="e">
        <f t="shared" si="15"/>
        <v>#N/A</v>
      </c>
      <c r="AV41" s="119">
        <f t="shared" si="16"/>
        <v>0</v>
      </c>
    </row>
    <row r="42" spans="1:48">
      <c r="A42" s="115">
        <f t="shared" si="17"/>
        <v>174</v>
      </c>
      <c r="B42" s="113">
        <f t="shared" si="0"/>
        <v>35</v>
      </c>
      <c r="C42" s="119">
        <f t="shared" si="1"/>
        <v>3.9094962048672666</v>
      </c>
      <c r="F42" s="115">
        <f t="shared" si="18"/>
        <v>174</v>
      </c>
      <c r="G42" s="113">
        <f t="shared" si="19"/>
        <v>35</v>
      </c>
      <c r="H42" s="113">
        <f>INDEX(地温!$D$2:$D$366,MATCH(F42,地温!$C$2:$C$366,FALSE))</f>
        <v>21.856749999999998</v>
      </c>
      <c r="I42" s="113">
        <f t="shared" si="20"/>
        <v>700.49734999999998</v>
      </c>
      <c r="J42" s="116">
        <f t="shared" si="2"/>
        <v>20.014209999999999</v>
      </c>
      <c r="K42" s="119">
        <f t="shared" si="3"/>
        <v>7.632066182641746e-002</v>
      </c>
      <c r="L42" s="119">
        <f t="shared" si="4"/>
        <v>3.9094962048672666</v>
      </c>
      <c r="O42" s="115">
        <f t="shared" si="21"/>
        <v>174</v>
      </c>
      <c r="P42" s="113">
        <f t="shared" si="22"/>
        <v>35</v>
      </c>
      <c r="Q42" s="113">
        <f>INDEX(地温!$D$2:$D$366,MATCH(O42,地温!$C$2:$C$366,FALSE))</f>
        <v>21.856749999999998</v>
      </c>
      <c r="R42" s="113">
        <f t="shared" si="23"/>
        <v>700.49734999999998</v>
      </c>
      <c r="S42" s="116">
        <f t="shared" si="5"/>
        <v>20.014209999999999</v>
      </c>
      <c r="T42" s="119" t="e">
        <f t="shared" si="6"/>
        <v>#N/A</v>
      </c>
      <c r="U42" s="119">
        <f t="shared" si="7"/>
        <v>0</v>
      </c>
      <c r="X42" s="115">
        <f t="shared" si="24"/>
        <v>174</v>
      </c>
      <c r="Y42" s="113">
        <f t="shared" si="25"/>
        <v>35</v>
      </c>
      <c r="Z42" s="113">
        <f>INDEX(地温!$D$2:$D$366,MATCH(X42,地温!$C$2:$C$366,FALSE))</f>
        <v>21.856749999999998</v>
      </c>
      <c r="AA42" s="113">
        <f t="shared" si="26"/>
        <v>700.49734999999998</v>
      </c>
      <c r="AB42" s="116">
        <f t="shared" si="8"/>
        <v>20.014209999999999</v>
      </c>
      <c r="AC42" s="119" t="e">
        <f t="shared" si="9"/>
        <v>#N/A</v>
      </c>
      <c r="AD42" s="119">
        <f t="shared" si="10"/>
        <v>0</v>
      </c>
      <c r="AG42" s="115">
        <f t="shared" si="27"/>
        <v>174</v>
      </c>
      <c r="AH42" s="113">
        <f t="shared" si="28"/>
        <v>35</v>
      </c>
      <c r="AI42" s="113">
        <f>INDEX(地温!$D$2:$D$366,MATCH(AG42,地温!$C$2:$C$366,FALSE))</f>
        <v>21.856749999999998</v>
      </c>
      <c r="AJ42" s="113">
        <f t="shared" si="29"/>
        <v>700.49734999999998</v>
      </c>
      <c r="AK42" s="116">
        <f t="shared" si="11"/>
        <v>20.014209999999999</v>
      </c>
      <c r="AL42" s="119" t="e">
        <f t="shared" si="12"/>
        <v>#N/A</v>
      </c>
      <c r="AM42" s="119">
        <f t="shared" si="13"/>
        <v>0</v>
      </c>
      <c r="AP42" s="115">
        <f t="shared" si="30"/>
        <v>174</v>
      </c>
      <c r="AQ42" s="113">
        <f t="shared" si="31"/>
        <v>35</v>
      </c>
      <c r="AR42" s="113">
        <f>INDEX(地温!$D$2:$D$366,MATCH(AP42,地温!$C$2:$C$366,FALSE))</f>
        <v>21.856749999999998</v>
      </c>
      <c r="AS42" s="113">
        <f t="shared" si="32"/>
        <v>700.49734999999998</v>
      </c>
      <c r="AT42" s="116">
        <f t="shared" si="14"/>
        <v>20.014209999999999</v>
      </c>
      <c r="AU42" s="119" t="e">
        <f t="shared" si="15"/>
        <v>#N/A</v>
      </c>
      <c r="AV42" s="119">
        <f t="shared" si="16"/>
        <v>0</v>
      </c>
    </row>
    <row r="43" spans="1:48">
      <c r="A43" s="115">
        <f t="shared" si="17"/>
        <v>175</v>
      </c>
      <c r="B43" s="113">
        <f t="shared" si="0"/>
        <v>36</v>
      </c>
      <c r="C43" s="119">
        <f t="shared" si="1"/>
        <v>3.9323277187416035</v>
      </c>
      <c r="F43" s="115">
        <f t="shared" si="18"/>
        <v>175</v>
      </c>
      <c r="G43" s="113">
        <f t="shared" si="19"/>
        <v>36</v>
      </c>
      <c r="H43" s="113">
        <f>INDEX(地温!$D$2:$D$366,MATCH(F43,地温!$C$2:$C$366,FALSE))</f>
        <v>22.017250000000001</v>
      </c>
      <c r="I43" s="113">
        <f t="shared" si="20"/>
        <v>722.51459999999997</v>
      </c>
      <c r="J43" s="116">
        <f t="shared" si="2"/>
        <v>20.069849999999999</v>
      </c>
      <c r="K43" s="119">
        <f t="shared" si="3"/>
        <v>7.6474344532056537e-002</v>
      </c>
      <c r="L43" s="119">
        <f t="shared" si="4"/>
        <v>3.9323277187416035</v>
      </c>
      <c r="O43" s="115">
        <f t="shared" si="21"/>
        <v>175</v>
      </c>
      <c r="P43" s="113">
        <f t="shared" si="22"/>
        <v>36</v>
      </c>
      <c r="Q43" s="113">
        <f>INDEX(地温!$D$2:$D$366,MATCH(O43,地温!$C$2:$C$366,FALSE))</f>
        <v>22.017250000000001</v>
      </c>
      <c r="R43" s="113">
        <f t="shared" si="23"/>
        <v>722.51459999999997</v>
      </c>
      <c r="S43" s="116">
        <f t="shared" si="5"/>
        <v>20.069849999999999</v>
      </c>
      <c r="T43" s="119" t="e">
        <f t="shared" si="6"/>
        <v>#N/A</v>
      </c>
      <c r="U43" s="119">
        <f t="shared" si="7"/>
        <v>0</v>
      </c>
      <c r="X43" s="115">
        <f t="shared" si="24"/>
        <v>175</v>
      </c>
      <c r="Y43" s="113">
        <f t="shared" si="25"/>
        <v>36</v>
      </c>
      <c r="Z43" s="113">
        <f>INDEX(地温!$D$2:$D$366,MATCH(X43,地温!$C$2:$C$366,FALSE))</f>
        <v>22.017250000000001</v>
      </c>
      <c r="AA43" s="113">
        <f t="shared" si="26"/>
        <v>722.51459999999997</v>
      </c>
      <c r="AB43" s="116">
        <f t="shared" si="8"/>
        <v>20.069849999999999</v>
      </c>
      <c r="AC43" s="119" t="e">
        <f t="shared" si="9"/>
        <v>#N/A</v>
      </c>
      <c r="AD43" s="119">
        <f t="shared" si="10"/>
        <v>0</v>
      </c>
      <c r="AG43" s="115">
        <f t="shared" si="27"/>
        <v>175</v>
      </c>
      <c r="AH43" s="113">
        <f t="shared" si="28"/>
        <v>36</v>
      </c>
      <c r="AI43" s="113">
        <f>INDEX(地温!$D$2:$D$366,MATCH(AG43,地温!$C$2:$C$366,FALSE))</f>
        <v>22.017250000000001</v>
      </c>
      <c r="AJ43" s="113">
        <f t="shared" si="29"/>
        <v>722.51459999999997</v>
      </c>
      <c r="AK43" s="116">
        <f t="shared" si="11"/>
        <v>20.069849999999999</v>
      </c>
      <c r="AL43" s="119" t="e">
        <f t="shared" si="12"/>
        <v>#N/A</v>
      </c>
      <c r="AM43" s="119">
        <f t="shared" si="13"/>
        <v>0</v>
      </c>
      <c r="AP43" s="115">
        <f t="shared" si="30"/>
        <v>175</v>
      </c>
      <c r="AQ43" s="113">
        <f t="shared" si="31"/>
        <v>36</v>
      </c>
      <c r="AR43" s="113">
        <f>INDEX(地温!$D$2:$D$366,MATCH(AP43,地温!$C$2:$C$366,FALSE))</f>
        <v>22.017250000000001</v>
      </c>
      <c r="AS43" s="113">
        <f t="shared" si="32"/>
        <v>722.51459999999997</v>
      </c>
      <c r="AT43" s="116">
        <f t="shared" si="14"/>
        <v>20.069849999999999</v>
      </c>
      <c r="AU43" s="119" t="e">
        <f t="shared" si="15"/>
        <v>#N/A</v>
      </c>
      <c r="AV43" s="119">
        <f t="shared" si="16"/>
        <v>0</v>
      </c>
    </row>
    <row r="44" spans="1:48">
      <c r="A44" s="115">
        <f t="shared" si="17"/>
        <v>176</v>
      </c>
      <c r="B44" s="113">
        <f t="shared" si="0"/>
        <v>37</v>
      </c>
      <c r="C44" s="119">
        <f t="shared" si="1"/>
        <v>3.954100449856973</v>
      </c>
      <c r="F44" s="115">
        <f t="shared" si="18"/>
        <v>176</v>
      </c>
      <c r="G44" s="113">
        <f t="shared" si="19"/>
        <v>37</v>
      </c>
      <c r="H44" s="113">
        <f>INDEX(地温!$D$2:$D$366,MATCH(F44,地温!$C$2:$C$366,FALSE))</f>
        <v>23.092599999999997</v>
      </c>
      <c r="I44" s="113">
        <f t="shared" si="20"/>
        <v>745.60719999999992</v>
      </c>
      <c r="J44" s="116">
        <f t="shared" si="2"/>
        <v>20.151545945945944</v>
      </c>
      <c r="K44" s="119">
        <f t="shared" si="3"/>
        <v>7.6700450931933464e-002</v>
      </c>
      <c r="L44" s="119">
        <f t="shared" si="4"/>
        <v>3.954100449856973</v>
      </c>
      <c r="O44" s="115">
        <f t="shared" si="21"/>
        <v>176</v>
      </c>
      <c r="P44" s="113">
        <f t="shared" si="22"/>
        <v>37</v>
      </c>
      <c r="Q44" s="113">
        <f>INDEX(地温!$D$2:$D$366,MATCH(O44,地温!$C$2:$C$366,FALSE))</f>
        <v>23.092599999999997</v>
      </c>
      <c r="R44" s="113">
        <f t="shared" si="23"/>
        <v>745.60719999999992</v>
      </c>
      <c r="S44" s="116">
        <f t="shared" si="5"/>
        <v>20.151545945945944</v>
      </c>
      <c r="T44" s="119" t="e">
        <f t="shared" si="6"/>
        <v>#N/A</v>
      </c>
      <c r="U44" s="119">
        <f t="shared" si="7"/>
        <v>0</v>
      </c>
      <c r="X44" s="115">
        <f t="shared" si="24"/>
        <v>176</v>
      </c>
      <c r="Y44" s="113">
        <f t="shared" si="25"/>
        <v>37</v>
      </c>
      <c r="Z44" s="113">
        <f>INDEX(地温!$D$2:$D$366,MATCH(X44,地温!$C$2:$C$366,FALSE))</f>
        <v>23.092599999999997</v>
      </c>
      <c r="AA44" s="113">
        <f t="shared" si="26"/>
        <v>745.60719999999992</v>
      </c>
      <c r="AB44" s="116">
        <f t="shared" si="8"/>
        <v>20.151545945945944</v>
      </c>
      <c r="AC44" s="119" t="e">
        <f t="shared" si="9"/>
        <v>#N/A</v>
      </c>
      <c r="AD44" s="119">
        <f t="shared" si="10"/>
        <v>0</v>
      </c>
      <c r="AG44" s="115">
        <f t="shared" si="27"/>
        <v>176</v>
      </c>
      <c r="AH44" s="113">
        <f t="shared" si="28"/>
        <v>37</v>
      </c>
      <c r="AI44" s="113">
        <f>INDEX(地温!$D$2:$D$366,MATCH(AG44,地温!$C$2:$C$366,FALSE))</f>
        <v>23.092599999999997</v>
      </c>
      <c r="AJ44" s="113">
        <f t="shared" si="29"/>
        <v>745.60719999999992</v>
      </c>
      <c r="AK44" s="116">
        <f t="shared" si="11"/>
        <v>20.151545945945944</v>
      </c>
      <c r="AL44" s="119" t="e">
        <f t="shared" si="12"/>
        <v>#N/A</v>
      </c>
      <c r="AM44" s="119">
        <f t="shared" si="13"/>
        <v>0</v>
      </c>
      <c r="AP44" s="115">
        <f t="shared" si="30"/>
        <v>176</v>
      </c>
      <c r="AQ44" s="113">
        <f t="shared" si="31"/>
        <v>37</v>
      </c>
      <c r="AR44" s="113">
        <f>INDEX(地温!$D$2:$D$366,MATCH(AP44,地温!$C$2:$C$366,FALSE))</f>
        <v>23.092599999999997</v>
      </c>
      <c r="AS44" s="113">
        <f t="shared" si="32"/>
        <v>745.60719999999992</v>
      </c>
      <c r="AT44" s="116">
        <f t="shared" si="14"/>
        <v>20.151545945945944</v>
      </c>
      <c r="AU44" s="119" t="e">
        <f t="shared" si="15"/>
        <v>#N/A</v>
      </c>
      <c r="AV44" s="119">
        <f t="shared" si="16"/>
        <v>0</v>
      </c>
    </row>
    <row r="45" spans="1:48">
      <c r="A45" s="115">
        <f t="shared" si="17"/>
        <v>177</v>
      </c>
      <c r="B45" s="113">
        <f t="shared" si="0"/>
        <v>38</v>
      </c>
      <c r="C45" s="119">
        <f t="shared" si="1"/>
        <v>3.9740057481172002</v>
      </c>
      <c r="F45" s="115">
        <f t="shared" si="18"/>
        <v>177</v>
      </c>
      <c r="G45" s="113">
        <f t="shared" si="19"/>
        <v>38</v>
      </c>
      <c r="H45" s="113">
        <f>INDEX(地温!$D$2:$D$366,MATCH(F45,地温!$C$2:$C$366,FALSE))</f>
        <v>22.932099999999998</v>
      </c>
      <c r="I45" s="113">
        <f t="shared" si="20"/>
        <v>768.53929999999991</v>
      </c>
      <c r="J45" s="116">
        <f t="shared" si="2"/>
        <v>20.224718421052629</v>
      </c>
      <c r="K45" s="119">
        <f t="shared" si="3"/>
        <v>7.6903427354461332e-002</v>
      </c>
      <c r="L45" s="119">
        <f t="shared" si="4"/>
        <v>3.9740057481172002</v>
      </c>
      <c r="O45" s="115">
        <f t="shared" si="21"/>
        <v>177</v>
      </c>
      <c r="P45" s="113">
        <f t="shared" si="22"/>
        <v>38</v>
      </c>
      <c r="Q45" s="113">
        <f>INDEX(地温!$D$2:$D$366,MATCH(O45,地温!$C$2:$C$366,FALSE))</f>
        <v>22.932099999999998</v>
      </c>
      <c r="R45" s="113">
        <f t="shared" si="23"/>
        <v>768.53929999999991</v>
      </c>
      <c r="S45" s="116">
        <f t="shared" si="5"/>
        <v>20.224718421052629</v>
      </c>
      <c r="T45" s="119" t="e">
        <f t="shared" si="6"/>
        <v>#N/A</v>
      </c>
      <c r="U45" s="119">
        <f t="shared" si="7"/>
        <v>0</v>
      </c>
      <c r="X45" s="115">
        <f t="shared" si="24"/>
        <v>177</v>
      </c>
      <c r="Y45" s="113">
        <f t="shared" si="25"/>
        <v>38</v>
      </c>
      <c r="Z45" s="113">
        <f>INDEX(地温!$D$2:$D$366,MATCH(X45,地温!$C$2:$C$366,FALSE))</f>
        <v>22.932099999999998</v>
      </c>
      <c r="AA45" s="113">
        <f t="shared" si="26"/>
        <v>768.53929999999991</v>
      </c>
      <c r="AB45" s="116">
        <f t="shared" si="8"/>
        <v>20.224718421052629</v>
      </c>
      <c r="AC45" s="119" t="e">
        <f t="shared" si="9"/>
        <v>#N/A</v>
      </c>
      <c r="AD45" s="119">
        <f t="shared" si="10"/>
        <v>0</v>
      </c>
      <c r="AG45" s="115">
        <f t="shared" si="27"/>
        <v>177</v>
      </c>
      <c r="AH45" s="113">
        <f t="shared" si="28"/>
        <v>38</v>
      </c>
      <c r="AI45" s="113">
        <f>INDEX(地温!$D$2:$D$366,MATCH(AG45,地温!$C$2:$C$366,FALSE))</f>
        <v>22.932099999999998</v>
      </c>
      <c r="AJ45" s="113">
        <f t="shared" si="29"/>
        <v>768.53929999999991</v>
      </c>
      <c r="AK45" s="116">
        <f t="shared" si="11"/>
        <v>20.224718421052629</v>
      </c>
      <c r="AL45" s="119" t="e">
        <f t="shared" si="12"/>
        <v>#N/A</v>
      </c>
      <c r="AM45" s="119">
        <f t="shared" si="13"/>
        <v>0</v>
      </c>
      <c r="AP45" s="115">
        <f t="shared" si="30"/>
        <v>177</v>
      </c>
      <c r="AQ45" s="113">
        <f t="shared" si="31"/>
        <v>38</v>
      </c>
      <c r="AR45" s="113">
        <f>INDEX(地温!$D$2:$D$366,MATCH(AP45,地温!$C$2:$C$366,FALSE))</f>
        <v>22.932099999999998</v>
      </c>
      <c r="AS45" s="113">
        <f t="shared" si="32"/>
        <v>768.53929999999991</v>
      </c>
      <c r="AT45" s="116">
        <f t="shared" si="14"/>
        <v>20.224718421052629</v>
      </c>
      <c r="AU45" s="119" t="e">
        <f t="shared" si="15"/>
        <v>#N/A</v>
      </c>
      <c r="AV45" s="119">
        <f t="shared" si="16"/>
        <v>0</v>
      </c>
    </row>
    <row r="46" spans="1:48">
      <c r="A46" s="115">
        <f t="shared" si="17"/>
        <v>178</v>
      </c>
      <c r="B46" s="113">
        <f t="shared" si="0"/>
        <v>39</v>
      </c>
      <c r="C46" s="119">
        <f t="shared" si="1"/>
        <v>3.9926274626317086</v>
      </c>
      <c r="F46" s="115">
        <f t="shared" si="18"/>
        <v>178</v>
      </c>
      <c r="G46" s="113">
        <f t="shared" si="19"/>
        <v>39</v>
      </c>
      <c r="H46" s="113">
        <f>INDEX(地温!$D$2:$D$366,MATCH(F46,地温!$C$2:$C$366,FALSE))</f>
        <v>23.493849999999998</v>
      </c>
      <c r="I46" s="113">
        <f t="shared" si="20"/>
        <v>792.03314999999986</v>
      </c>
      <c r="J46" s="116">
        <f t="shared" si="2"/>
        <v>20.308542307692303</v>
      </c>
      <c r="K46" s="119">
        <f t="shared" si="3"/>
        <v>7.7136485412557756e-002</v>
      </c>
      <c r="L46" s="119">
        <f t="shared" si="4"/>
        <v>3.9926274626317086</v>
      </c>
      <c r="O46" s="115">
        <f t="shared" si="21"/>
        <v>178</v>
      </c>
      <c r="P46" s="113">
        <f t="shared" si="22"/>
        <v>39</v>
      </c>
      <c r="Q46" s="113">
        <f>INDEX(地温!$D$2:$D$366,MATCH(O46,地温!$C$2:$C$366,FALSE))</f>
        <v>23.493849999999998</v>
      </c>
      <c r="R46" s="113">
        <f t="shared" si="23"/>
        <v>792.03314999999986</v>
      </c>
      <c r="S46" s="116">
        <f t="shared" si="5"/>
        <v>20.308542307692303</v>
      </c>
      <c r="T46" s="119" t="e">
        <f t="shared" si="6"/>
        <v>#N/A</v>
      </c>
      <c r="U46" s="119">
        <f t="shared" si="7"/>
        <v>0</v>
      </c>
      <c r="X46" s="115">
        <f t="shared" si="24"/>
        <v>178</v>
      </c>
      <c r="Y46" s="113">
        <f t="shared" si="25"/>
        <v>39</v>
      </c>
      <c r="Z46" s="113">
        <f>INDEX(地温!$D$2:$D$366,MATCH(X46,地温!$C$2:$C$366,FALSE))</f>
        <v>23.493849999999998</v>
      </c>
      <c r="AA46" s="113">
        <f t="shared" si="26"/>
        <v>792.03314999999986</v>
      </c>
      <c r="AB46" s="116">
        <f t="shared" si="8"/>
        <v>20.308542307692303</v>
      </c>
      <c r="AC46" s="119" t="e">
        <f t="shared" si="9"/>
        <v>#N/A</v>
      </c>
      <c r="AD46" s="119">
        <f t="shared" si="10"/>
        <v>0</v>
      </c>
      <c r="AG46" s="115">
        <f t="shared" si="27"/>
        <v>178</v>
      </c>
      <c r="AH46" s="113">
        <f t="shared" si="28"/>
        <v>39</v>
      </c>
      <c r="AI46" s="113">
        <f>INDEX(地温!$D$2:$D$366,MATCH(AG46,地温!$C$2:$C$366,FALSE))</f>
        <v>23.493849999999998</v>
      </c>
      <c r="AJ46" s="113">
        <f t="shared" si="29"/>
        <v>792.03314999999986</v>
      </c>
      <c r="AK46" s="116">
        <f t="shared" si="11"/>
        <v>20.308542307692303</v>
      </c>
      <c r="AL46" s="119" t="e">
        <f t="shared" si="12"/>
        <v>#N/A</v>
      </c>
      <c r="AM46" s="119">
        <f t="shared" si="13"/>
        <v>0</v>
      </c>
      <c r="AP46" s="115">
        <f t="shared" si="30"/>
        <v>178</v>
      </c>
      <c r="AQ46" s="113">
        <f t="shared" si="31"/>
        <v>39</v>
      </c>
      <c r="AR46" s="113">
        <f>INDEX(地温!$D$2:$D$366,MATCH(AP46,地温!$C$2:$C$366,FALSE))</f>
        <v>23.493849999999998</v>
      </c>
      <c r="AS46" s="113">
        <f t="shared" si="32"/>
        <v>792.03314999999986</v>
      </c>
      <c r="AT46" s="116">
        <f t="shared" si="14"/>
        <v>20.308542307692303</v>
      </c>
      <c r="AU46" s="119" t="e">
        <f t="shared" si="15"/>
        <v>#N/A</v>
      </c>
      <c r="AV46" s="119">
        <f t="shared" si="16"/>
        <v>0</v>
      </c>
    </row>
    <row r="47" spans="1:48">
      <c r="A47" s="115">
        <f t="shared" si="17"/>
        <v>179</v>
      </c>
      <c r="B47" s="113">
        <f t="shared" si="0"/>
        <v>40</v>
      </c>
      <c r="C47" s="119">
        <f t="shared" si="1"/>
        <v>4.0096506210322245</v>
      </c>
      <c r="F47" s="115">
        <f t="shared" si="18"/>
        <v>179</v>
      </c>
      <c r="G47" s="113">
        <f t="shared" si="19"/>
        <v>40</v>
      </c>
      <c r="H47" s="113">
        <f>INDEX(地温!$D$2:$D$366,MATCH(F47,地温!$C$2:$C$366,FALSE))</f>
        <v>23.365449999999999</v>
      </c>
      <c r="I47" s="113">
        <f t="shared" si="20"/>
        <v>815.39859999999987</v>
      </c>
      <c r="J47" s="116">
        <f t="shared" si="2"/>
        <v>20.384964999999998</v>
      </c>
      <c r="K47" s="119">
        <f t="shared" si="3"/>
        <v>7.7349464600722811e-002</v>
      </c>
      <c r="L47" s="119">
        <f t="shared" si="4"/>
        <v>4.0096506210322245</v>
      </c>
      <c r="O47" s="115">
        <f t="shared" si="21"/>
        <v>179</v>
      </c>
      <c r="P47" s="113">
        <f t="shared" si="22"/>
        <v>40</v>
      </c>
      <c r="Q47" s="113">
        <f>INDEX(地温!$D$2:$D$366,MATCH(O47,地温!$C$2:$C$366,FALSE))</f>
        <v>23.365449999999999</v>
      </c>
      <c r="R47" s="113">
        <f t="shared" si="23"/>
        <v>815.39859999999987</v>
      </c>
      <c r="S47" s="116">
        <f t="shared" si="5"/>
        <v>20.384964999999998</v>
      </c>
      <c r="T47" s="119" t="e">
        <f t="shared" si="6"/>
        <v>#N/A</v>
      </c>
      <c r="U47" s="119">
        <f t="shared" si="7"/>
        <v>0</v>
      </c>
      <c r="X47" s="115">
        <f t="shared" si="24"/>
        <v>179</v>
      </c>
      <c r="Y47" s="113">
        <f t="shared" si="25"/>
        <v>40</v>
      </c>
      <c r="Z47" s="113">
        <f>INDEX(地温!$D$2:$D$366,MATCH(X47,地温!$C$2:$C$366,FALSE))</f>
        <v>23.365449999999999</v>
      </c>
      <c r="AA47" s="113">
        <f t="shared" si="26"/>
        <v>815.39859999999987</v>
      </c>
      <c r="AB47" s="116">
        <f t="shared" si="8"/>
        <v>20.384964999999998</v>
      </c>
      <c r="AC47" s="119" t="e">
        <f t="shared" si="9"/>
        <v>#N/A</v>
      </c>
      <c r="AD47" s="119">
        <f t="shared" si="10"/>
        <v>0</v>
      </c>
      <c r="AG47" s="115">
        <f t="shared" si="27"/>
        <v>179</v>
      </c>
      <c r="AH47" s="113">
        <f t="shared" si="28"/>
        <v>40</v>
      </c>
      <c r="AI47" s="113">
        <f>INDEX(地温!$D$2:$D$366,MATCH(AG47,地温!$C$2:$C$366,FALSE))</f>
        <v>23.365449999999999</v>
      </c>
      <c r="AJ47" s="113">
        <f t="shared" si="29"/>
        <v>815.39859999999987</v>
      </c>
      <c r="AK47" s="116">
        <f t="shared" si="11"/>
        <v>20.384964999999998</v>
      </c>
      <c r="AL47" s="119" t="e">
        <f t="shared" si="12"/>
        <v>#N/A</v>
      </c>
      <c r="AM47" s="119">
        <f t="shared" si="13"/>
        <v>0</v>
      </c>
      <c r="AP47" s="115">
        <f t="shared" si="30"/>
        <v>179</v>
      </c>
      <c r="AQ47" s="113">
        <f t="shared" si="31"/>
        <v>40</v>
      </c>
      <c r="AR47" s="113">
        <f>INDEX(地温!$D$2:$D$366,MATCH(AP47,地温!$C$2:$C$366,FALSE))</f>
        <v>23.365449999999999</v>
      </c>
      <c r="AS47" s="113">
        <f t="shared" si="32"/>
        <v>815.39859999999987</v>
      </c>
      <c r="AT47" s="116">
        <f t="shared" si="14"/>
        <v>20.384964999999998</v>
      </c>
      <c r="AU47" s="119" t="e">
        <f t="shared" si="15"/>
        <v>#N/A</v>
      </c>
      <c r="AV47" s="119">
        <f t="shared" si="16"/>
        <v>0</v>
      </c>
    </row>
    <row r="48" spans="1:48">
      <c r="A48" s="115">
        <f t="shared" si="17"/>
        <v>180</v>
      </c>
      <c r="B48" s="113">
        <f t="shared" si="0"/>
        <v>41</v>
      </c>
      <c r="C48" s="119">
        <f t="shared" si="1"/>
        <v>4.0251540403168873</v>
      </c>
      <c r="F48" s="115">
        <f t="shared" si="18"/>
        <v>180</v>
      </c>
      <c r="G48" s="113">
        <f t="shared" si="19"/>
        <v>41</v>
      </c>
      <c r="H48" s="113">
        <f>INDEX(地温!$D$2:$D$366,MATCH(F48,地温!$C$2:$C$366,FALSE))</f>
        <v>23.108650000000001</v>
      </c>
      <c r="I48" s="113">
        <f t="shared" si="20"/>
        <v>838.50724999999989</v>
      </c>
      <c r="J48" s="116">
        <f t="shared" si="2"/>
        <v>20.451396341463411</v>
      </c>
      <c r="K48" s="119">
        <f t="shared" si="3"/>
        <v>7.7534986545375731e-002</v>
      </c>
      <c r="L48" s="119">
        <f t="shared" si="4"/>
        <v>4.0251540403168873</v>
      </c>
      <c r="O48" s="115">
        <f t="shared" si="21"/>
        <v>180</v>
      </c>
      <c r="P48" s="113">
        <f t="shared" si="22"/>
        <v>41</v>
      </c>
      <c r="Q48" s="113">
        <f>INDEX(地温!$D$2:$D$366,MATCH(O48,地温!$C$2:$C$366,FALSE))</f>
        <v>23.108650000000001</v>
      </c>
      <c r="R48" s="113">
        <f t="shared" si="23"/>
        <v>838.50724999999989</v>
      </c>
      <c r="S48" s="116">
        <f t="shared" si="5"/>
        <v>20.451396341463411</v>
      </c>
      <c r="T48" s="119" t="e">
        <f t="shared" si="6"/>
        <v>#N/A</v>
      </c>
      <c r="U48" s="119">
        <f t="shared" si="7"/>
        <v>0</v>
      </c>
      <c r="X48" s="115">
        <f t="shared" si="24"/>
        <v>180</v>
      </c>
      <c r="Y48" s="113">
        <f t="shared" si="25"/>
        <v>41</v>
      </c>
      <c r="Z48" s="113">
        <f>INDEX(地温!$D$2:$D$366,MATCH(X48,地温!$C$2:$C$366,FALSE))</f>
        <v>23.108650000000001</v>
      </c>
      <c r="AA48" s="113">
        <f t="shared" si="26"/>
        <v>838.50724999999989</v>
      </c>
      <c r="AB48" s="116">
        <f t="shared" si="8"/>
        <v>20.451396341463411</v>
      </c>
      <c r="AC48" s="119" t="e">
        <f t="shared" si="9"/>
        <v>#N/A</v>
      </c>
      <c r="AD48" s="119">
        <f t="shared" si="10"/>
        <v>0</v>
      </c>
      <c r="AG48" s="115">
        <f t="shared" si="27"/>
        <v>180</v>
      </c>
      <c r="AH48" s="113">
        <f t="shared" si="28"/>
        <v>41</v>
      </c>
      <c r="AI48" s="113">
        <f>INDEX(地温!$D$2:$D$366,MATCH(AG48,地温!$C$2:$C$366,FALSE))</f>
        <v>23.108650000000001</v>
      </c>
      <c r="AJ48" s="113">
        <f t="shared" si="29"/>
        <v>838.50724999999989</v>
      </c>
      <c r="AK48" s="116">
        <f t="shared" si="11"/>
        <v>20.451396341463411</v>
      </c>
      <c r="AL48" s="119" t="e">
        <f t="shared" si="12"/>
        <v>#N/A</v>
      </c>
      <c r="AM48" s="119">
        <f t="shared" si="13"/>
        <v>0</v>
      </c>
      <c r="AP48" s="115">
        <f t="shared" si="30"/>
        <v>180</v>
      </c>
      <c r="AQ48" s="113">
        <f t="shared" si="31"/>
        <v>41</v>
      </c>
      <c r="AR48" s="113">
        <f>INDEX(地温!$D$2:$D$366,MATCH(AP48,地温!$C$2:$C$366,FALSE))</f>
        <v>23.108650000000001</v>
      </c>
      <c r="AS48" s="113">
        <f t="shared" si="32"/>
        <v>838.50724999999989</v>
      </c>
      <c r="AT48" s="116">
        <f t="shared" si="14"/>
        <v>20.451396341463411</v>
      </c>
      <c r="AU48" s="119" t="e">
        <f t="shared" si="15"/>
        <v>#N/A</v>
      </c>
      <c r="AV48" s="119">
        <f t="shared" si="16"/>
        <v>0</v>
      </c>
    </row>
    <row r="49" spans="1:48">
      <c r="A49" s="115">
        <f t="shared" si="17"/>
        <v>181</v>
      </c>
      <c r="B49" s="113">
        <f t="shared" si="0"/>
        <v>42</v>
      </c>
      <c r="C49" s="119">
        <f t="shared" si="1"/>
        <v>4.0393825733679947</v>
      </c>
      <c r="F49" s="115">
        <f t="shared" si="18"/>
        <v>181</v>
      </c>
      <c r="G49" s="113">
        <f t="shared" si="19"/>
        <v>42</v>
      </c>
      <c r="H49" s="113">
        <f>INDEX(地温!$D$2:$D$366,MATCH(F49,地温!$C$2:$C$366,FALSE))</f>
        <v>23.076550000000001</v>
      </c>
      <c r="I49" s="113">
        <f t="shared" si="20"/>
        <v>861.58379999999988</v>
      </c>
      <c r="J49" s="116">
        <f t="shared" si="2"/>
        <v>20.513899999999996</v>
      </c>
      <c r="K49" s="119">
        <f t="shared" si="3"/>
        <v>7.7709869026339765e-002</v>
      </c>
      <c r="L49" s="119">
        <f t="shared" si="4"/>
        <v>4.0393825733679947</v>
      </c>
      <c r="O49" s="115">
        <f t="shared" si="21"/>
        <v>181</v>
      </c>
      <c r="P49" s="113">
        <f t="shared" si="22"/>
        <v>42</v>
      </c>
      <c r="Q49" s="113">
        <f>INDEX(地温!$D$2:$D$366,MATCH(O49,地温!$C$2:$C$366,FALSE))</f>
        <v>23.076550000000001</v>
      </c>
      <c r="R49" s="113">
        <f t="shared" si="23"/>
        <v>861.58379999999988</v>
      </c>
      <c r="S49" s="116">
        <f t="shared" si="5"/>
        <v>20.513899999999996</v>
      </c>
      <c r="T49" s="119" t="e">
        <f t="shared" si="6"/>
        <v>#N/A</v>
      </c>
      <c r="U49" s="119">
        <f t="shared" si="7"/>
        <v>0</v>
      </c>
      <c r="X49" s="115">
        <f t="shared" si="24"/>
        <v>181</v>
      </c>
      <c r="Y49" s="113">
        <f t="shared" si="25"/>
        <v>42</v>
      </c>
      <c r="Z49" s="113">
        <f>INDEX(地温!$D$2:$D$366,MATCH(X49,地温!$C$2:$C$366,FALSE))</f>
        <v>23.076550000000001</v>
      </c>
      <c r="AA49" s="113">
        <f t="shared" si="26"/>
        <v>861.58379999999988</v>
      </c>
      <c r="AB49" s="116">
        <f t="shared" si="8"/>
        <v>20.513899999999996</v>
      </c>
      <c r="AC49" s="119" t="e">
        <f t="shared" si="9"/>
        <v>#N/A</v>
      </c>
      <c r="AD49" s="119">
        <f t="shared" si="10"/>
        <v>0</v>
      </c>
      <c r="AG49" s="115">
        <f t="shared" si="27"/>
        <v>181</v>
      </c>
      <c r="AH49" s="113">
        <f t="shared" si="28"/>
        <v>42</v>
      </c>
      <c r="AI49" s="113">
        <f>INDEX(地温!$D$2:$D$366,MATCH(AG49,地温!$C$2:$C$366,FALSE))</f>
        <v>23.076550000000001</v>
      </c>
      <c r="AJ49" s="113">
        <f t="shared" si="29"/>
        <v>861.58379999999988</v>
      </c>
      <c r="AK49" s="116">
        <f t="shared" si="11"/>
        <v>20.513899999999996</v>
      </c>
      <c r="AL49" s="119" t="e">
        <f t="shared" si="12"/>
        <v>#N/A</v>
      </c>
      <c r="AM49" s="119">
        <f t="shared" si="13"/>
        <v>0</v>
      </c>
      <c r="AP49" s="115">
        <f t="shared" si="30"/>
        <v>181</v>
      </c>
      <c r="AQ49" s="113">
        <f t="shared" si="31"/>
        <v>42</v>
      </c>
      <c r="AR49" s="113">
        <f>INDEX(地温!$D$2:$D$366,MATCH(AP49,地温!$C$2:$C$366,FALSE))</f>
        <v>23.076550000000001</v>
      </c>
      <c r="AS49" s="113">
        <f t="shared" si="32"/>
        <v>861.58379999999988</v>
      </c>
      <c r="AT49" s="116">
        <f t="shared" si="14"/>
        <v>20.513899999999996</v>
      </c>
      <c r="AU49" s="119" t="e">
        <f t="shared" si="15"/>
        <v>#N/A</v>
      </c>
      <c r="AV49" s="119">
        <f t="shared" si="16"/>
        <v>0</v>
      </c>
    </row>
    <row r="50" spans="1:48">
      <c r="A50" s="115">
        <f t="shared" si="17"/>
        <v>182</v>
      </c>
      <c r="B50" s="113">
        <f t="shared" si="0"/>
        <v>43</v>
      </c>
      <c r="C50" s="119">
        <f t="shared" si="1"/>
        <v>4.0522956048297551</v>
      </c>
      <c r="F50" s="115">
        <f t="shared" si="18"/>
        <v>182</v>
      </c>
      <c r="G50" s="113">
        <f t="shared" si="19"/>
        <v>43</v>
      </c>
      <c r="H50" s="113">
        <f>INDEX(地温!$D$2:$D$366,MATCH(F50,地温!$C$2:$C$366,FALSE))</f>
        <v>22.69135</v>
      </c>
      <c r="I50" s="113">
        <f t="shared" si="20"/>
        <v>884.27514999999994</v>
      </c>
      <c r="J50" s="116">
        <f t="shared" si="2"/>
        <v>20.564538372093022</v>
      </c>
      <c r="K50" s="119">
        <f t="shared" si="3"/>
        <v>7.7851787389803057e-002</v>
      </c>
      <c r="L50" s="119">
        <f t="shared" si="4"/>
        <v>4.0522956048297551</v>
      </c>
      <c r="O50" s="115">
        <f t="shared" si="21"/>
        <v>182</v>
      </c>
      <c r="P50" s="113">
        <f t="shared" si="22"/>
        <v>43</v>
      </c>
      <c r="Q50" s="113">
        <f>INDEX(地温!$D$2:$D$366,MATCH(O50,地温!$C$2:$C$366,FALSE))</f>
        <v>22.69135</v>
      </c>
      <c r="R50" s="113">
        <f t="shared" si="23"/>
        <v>884.27514999999994</v>
      </c>
      <c r="S50" s="116">
        <f t="shared" si="5"/>
        <v>20.564538372093022</v>
      </c>
      <c r="T50" s="119" t="e">
        <f t="shared" si="6"/>
        <v>#N/A</v>
      </c>
      <c r="U50" s="119">
        <f t="shared" si="7"/>
        <v>0</v>
      </c>
      <c r="X50" s="115">
        <f t="shared" si="24"/>
        <v>182</v>
      </c>
      <c r="Y50" s="113">
        <f t="shared" si="25"/>
        <v>43</v>
      </c>
      <c r="Z50" s="113">
        <f>INDEX(地温!$D$2:$D$366,MATCH(X50,地温!$C$2:$C$366,FALSE))</f>
        <v>22.69135</v>
      </c>
      <c r="AA50" s="113">
        <f t="shared" si="26"/>
        <v>884.27514999999994</v>
      </c>
      <c r="AB50" s="116">
        <f t="shared" si="8"/>
        <v>20.564538372093022</v>
      </c>
      <c r="AC50" s="119" t="e">
        <f t="shared" si="9"/>
        <v>#N/A</v>
      </c>
      <c r="AD50" s="119">
        <f t="shared" si="10"/>
        <v>0</v>
      </c>
      <c r="AG50" s="115">
        <f t="shared" si="27"/>
        <v>182</v>
      </c>
      <c r="AH50" s="113">
        <f t="shared" si="28"/>
        <v>43</v>
      </c>
      <c r="AI50" s="113">
        <f>INDEX(地温!$D$2:$D$366,MATCH(AG50,地温!$C$2:$C$366,FALSE))</f>
        <v>22.69135</v>
      </c>
      <c r="AJ50" s="113">
        <f t="shared" si="29"/>
        <v>884.27514999999994</v>
      </c>
      <c r="AK50" s="116">
        <f t="shared" si="11"/>
        <v>20.564538372093022</v>
      </c>
      <c r="AL50" s="119" t="e">
        <f t="shared" si="12"/>
        <v>#N/A</v>
      </c>
      <c r="AM50" s="119">
        <f t="shared" si="13"/>
        <v>0</v>
      </c>
      <c r="AP50" s="115">
        <f t="shared" si="30"/>
        <v>182</v>
      </c>
      <c r="AQ50" s="113">
        <f t="shared" si="31"/>
        <v>43</v>
      </c>
      <c r="AR50" s="113">
        <f>INDEX(地温!$D$2:$D$366,MATCH(AP50,地温!$C$2:$C$366,FALSE))</f>
        <v>22.69135</v>
      </c>
      <c r="AS50" s="113">
        <f t="shared" si="32"/>
        <v>884.27514999999994</v>
      </c>
      <c r="AT50" s="116">
        <f t="shared" si="14"/>
        <v>20.564538372093022</v>
      </c>
      <c r="AU50" s="119" t="e">
        <f t="shared" si="15"/>
        <v>#N/A</v>
      </c>
      <c r="AV50" s="119">
        <f t="shared" si="16"/>
        <v>0</v>
      </c>
    </row>
    <row r="51" spans="1:48">
      <c r="A51" s="115">
        <f t="shared" si="17"/>
        <v>183</v>
      </c>
      <c r="B51" s="113">
        <f t="shared" si="0"/>
        <v>44</v>
      </c>
      <c r="C51" s="119">
        <f t="shared" si="1"/>
        <v>4.0644163971282241</v>
      </c>
      <c r="F51" s="115">
        <f t="shared" si="18"/>
        <v>183</v>
      </c>
      <c r="G51" s="113">
        <f t="shared" si="19"/>
        <v>44</v>
      </c>
      <c r="H51" s="113">
        <f>INDEX(地温!$D$2:$D$366,MATCH(F51,地温!$C$2:$C$366,FALSE))</f>
        <v>23.333349999999999</v>
      </c>
      <c r="I51" s="113">
        <f t="shared" si="20"/>
        <v>907.60849999999994</v>
      </c>
      <c r="J51" s="116">
        <f t="shared" si="2"/>
        <v>20.627465909090908</v>
      </c>
      <c r="K51" s="119">
        <f t="shared" si="3"/>
        <v>7.8028439973896024e-002</v>
      </c>
      <c r="L51" s="119">
        <f t="shared" si="4"/>
        <v>4.0644163971282241</v>
      </c>
      <c r="O51" s="115">
        <f t="shared" si="21"/>
        <v>183</v>
      </c>
      <c r="P51" s="113">
        <f t="shared" si="22"/>
        <v>44</v>
      </c>
      <c r="Q51" s="113">
        <f>INDEX(地温!$D$2:$D$366,MATCH(O51,地温!$C$2:$C$366,FALSE))</f>
        <v>23.333349999999999</v>
      </c>
      <c r="R51" s="113">
        <f t="shared" si="23"/>
        <v>907.60849999999994</v>
      </c>
      <c r="S51" s="116">
        <f t="shared" si="5"/>
        <v>20.627465909090908</v>
      </c>
      <c r="T51" s="119" t="e">
        <f t="shared" si="6"/>
        <v>#N/A</v>
      </c>
      <c r="U51" s="119">
        <f t="shared" si="7"/>
        <v>0</v>
      </c>
      <c r="X51" s="115">
        <f t="shared" si="24"/>
        <v>183</v>
      </c>
      <c r="Y51" s="113">
        <f t="shared" si="25"/>
        <v>44</v>
      </c>
      <c r="Z51" s="113">
        <f>INDEX(地温!$D$2:$D$366,MATCH(X51,地温!$C$2:$C$366,FALSE))</f>
        <v>23.333349999999999</v>
      </c>
      <c r="AA51" s="113">
        <f t="shared" si="26"/>
        <v>907.60849999999994</v>
      </c>
      <c r="AB51" s="116">
        <f t="shared" si="8"/>
        <v>20.627465909090908</v>
      </c>
      <c r="AC51" s="119" t="e">
        <f t="shared" si="9"/>
        <v>#N/A</v>
      </c>
      <c r="AD51" s="119">
        <f t="shared" si="10"/>
        <v>0</v>
      </c>
      <c r="AG51" s="115">
        <f t="shared" si="27"/>
        <v>183</v>
      </c>
      <c r="AH51" s="113">
        <f t="shared" si="28"/>
        <v>44</v>
      </c>
      <c r="AI51" s="113">
        <f>INDEX(地温!$D$2:$D$366,MATCH(AG51,地温!$C$2:$C$366,FALSE))</f>
        <v>23.333349999999999</v>
      </c>
      <c r="AJ51" s="113">
        <f t="shared" si="29"/>
        <v>907.60849999999994</v>
      </c>
      <c r="AK51" s="116">
        <f t="shared" si="11"/>
        <v>20.627465909090908</v>
      </c>
      <c r="AL51" s="119" t="e">
        <f t="shared" si="12"/>
        <v>#N/A</v>
      </c>
      <c r="AM51" s="119">
        <f t="shared" si="13"/>
        <v>0</v>
      </c>
      <c r="AP51" s="115">
        <f t="shared" si="30"/>
        <v>183</v>
      </c>
      <c r="AQ51" s="113">
        <f t="shared" si="31"/>
        <v>44</v>
      </c>
      <c r="AR51" s="113">
        <f>INDEX(地温!$D$2:$D$366,MATCH(AP51,地温!$C$2:$C$366,FALSE))</f>
        <v>23.333349999999999</v>
      </c>
      <c r="AS51" s="113">
        <f t="shared" si="32"/>
        <v>907.60849999999994</v>
      </c>
      <c r="AT51" s="116">
        <f t="shared" si="14"/>
        <v>20.627465909090908</v>
      </c>
      <c r="AU51" s="119" t="e">
        <f t="shared" si="15"/>
        <v>#N/A</v>
      </c>
      <c r="AV51" s="119">
        <f t="shared" si="16"/>
        <v>0</v>
      </c>
    </row>
    <row r="52" spans="1:48">
      <c r="A52" s="115">
        <f t="shared" si="17"/>
        <v>184</v>
      </c>
      <c r="B52" s="113">
        <f t="shared" si="0"/>
        <v>45</v>
      </c>
      <c r="C52" s="119">
        <f t="shared" si="1"/>
        <v>4.0756903625948766</v>
      </c>
      <c r="F52" s="115">
        <f t="shared" si="18"/>
        <v>184</v>
      </c>
      <c r="G52" s="113">
        <f t="shared" si="19"/>
        <v>45</v>
      </c>
      <c r="H52" s="113">
        <f>INDEX(地温!$D$2:$D$366,MATCH(F52,地温!$C$2:$C$366,FALSE))</f>
        <v>23.75065</v>
      </c>
      <c r="I52" s="113">
        <f t="shared" si="20"/>
        <v>931.35914999999989</v>
      </c>
      <c r="J52" s="116">
        <f t="shared" si="2"/>
        <v>20.696869999999997</v>
      </c>
      <c r="K52" s="119">
        <f t="shared" si="3"/>
        <v>7.8223650562937092e-002</v>
      </c>
      <c r="L52" s="119">
        <f t="shared" si="4"/>
        <v>4.0756903625948766</v>
      </c>
      <c r="O52" s="115">
        <f t="shared" si="21"/>
        <v>184</v>
      </c>
      <c r="P52" s="113">
        <f t="shared" si="22"/>
        <v>45</v>
      </c>
      <c r="Q52" s="113">
        <f>INDEX(地温!$D$2:$D$366,MATCH(O52,地温!$C$2:$C$366,FALSE))</f>
        <v>23.75065</v>
      </c>
      <c r="R52" s="113">
        <f t="shared" si="23"/>
        <v>931.35914999999989</v>
      </c>
      <c r="S52" s="116">
        <f t="shared" si="5"/>
        <v>20.696869999999997</v>
      </c>
      <c r="T52" s="119" t="e">
        <f t="shared" si="6"/>
        <v>#N/A</v>
      </c>
      <c r="U52" s="119">
        <f t="shared" si="7"/>
        <v>0</v>
      </c>
      <c r="X52" s="115">
        <f t="shared" si="24"/>
        <v>184</v>
      </c>
      <c r="Y52" s="113">
        <f t="shared" si="25"/>
        <v>45</v>
      </c>
      <c r="Z52" s="113">
        <f>INDEX(地温!$D$2:$D$366,MATCH(X52,地温!$C$2:$C$366,FALSE))</f>
        <v>23.75065</v>
      </c>
      <c r="AA52" s="113">
        <f t="shared" si="26"/>
        <v>931.35914999999989</v>
      </c>
      <c r="AB52" s="116">
        <f t="shared" si="8"/>
        <v>20.696869999999997</v>
      </c>
      <c r="AC52" s="119" t="e">
        <f t="shared" si="9"/>
        <v>#N/A</v>
      </c>
      <c r="AD52" s="119">
        <f t="shared" si="10"/>
        <v>0</v>
      </c>
      <c r="AG52" s="115">
        <f t="shared" si="27"/>
        <v>184</v>
      </c>
      <c r="AH52" s="113">
        <f t="shared" si="28"/>
        <v>45</v>
      </c>
      <c r="AI52" s="113">
        <f>INDEX(地温!$D$2:$D$366,MATCH(AG52,地温!$C$2:$C$366,FALSE))</f>
        <v>23.75065</v>
      </c>
      <c r="AJ52" s="113">
        <f t="shared" si="29"/>
        <v>931.35914999999989</v>
      </c>
      <c r="AK52" s="116">
        <f t="shared" si="11"/>
        <v>20.696869999999997</v>
      </c>
      <c r="AL52" s="119" t="e">
        <f t="shared" si="12"/>
        <v>#N/A</v>
      </c>
      <c r="AM52" s="119">
        <f t="shared" si="13"/>
        <v>0</v>
      </c>
      <c r="AP52" s="115">
        <f t="shared" si="30"/>
        <v>184</v>
      </c>
      <c r="AQ52" s="113">
        <f t="shared" si="31"/>
        <v>45</v>
      </c>
      <c r="AR52" s="113">
        <f>INDEX(地温!$D$2:$D$366,MATCH(AP52,地温!$C$2:$C$366,FALSE))</f>
        <v>23.75065</v>
      </c>
      <c r="AS52" s="113">
        <f t="shared" si="32"/>
        <v>931.35914999999989</v>
      </c>
      <c r="AT52" s="116">
        <f t="shared" si="14"/>
        <v>20.696869999999997</v>
      </c>
      <c r="AU52" s="119" t="e">
        <f t="shared" si="15"/>
        <v>#N/A</v>
      </c>
      <c r="AV52" s="119">
        <f t="shared" si="16"/>
        <v>0</v>
      </c>
    </row>
    <row r="53" spans="1:48">
      <c r="A53" s="115">
        <f t="shared" si="17"/>
        <v>185</v>
      </c>
      <c r="B53" s="113">
        <f t="shared" si="0"/>
        <v>46</v>
      </c>
      <c r="C53" s="119">
        <f t="shared" si="1"/>
        <v>4.0858222694447797</v>
      </c>
      <c r="F53" s="115">
        <f t="shared" si="18"/>
        <v>185</v>
      </c>
      <c r="G53" s="113">
        <f t="shared" si="19"/>
        <v>46</v>
      </c>
      <c r="H53" s="113">
        <f>INDEX(地温!$D$2:$D$366,MATCH(F53,地温!$C$2:$C$366,FALSE))</f>
        <v>23.108650000000001</v>
      </c>
      <c r="I53" s="113">
        <f t="shared" si="20"/>
        <v>954.4677999999999</v>
      </c>
      <c r="J53" s="116">
        <f t="shared" si="2"/>
        <v>20.749299999999998</v>
      </c>
      <c r="K53" s="119">
        <f t="shared" si="3"/>
        <v>7.8371381086087447e-002</v>
      </c>
      <c r="L53" s="119">
        <f t="shared" si="4"/>
        <v>4.0858222694447797</v>
      </c>
      <c r="O53" s="115">
        <f t="shared" si="21"/>
        <v>185</v>
      </c>
      <c r="P53" s="113">
        <f t="shared" si="22"/>
        <v>46</v>
      </c>
      <c r="Q53" s="113">
        <f>INDEX(地温!$D$2:$D$366,MATCH(O53,地温!$C$2:$C$366,FALSE))</f>
        <v>23.108650000000001</v>
      </c>
      <c r="R53" s="113">
        <f t="shared" si="23"/>
        <v>954.4677999999999</v>
      </c>
      <c r="S53" s="116">
        <f t="shared" si="5"/>
        <v>20.749299999999998</v>
      </c>
      <c r="T53" s="119" t="e">
        <f t="shared" si="6"/>
        <v>#N/A</v>
      </c>
      <c r="U53" s="119">
        <f t="shared" si="7"/>
        <v>0</v>
      </c>
      <c r="X53" s="115">
        <f t="shared" si="24"/>
        <v>185</v>
      </c>
      <c r="Y53" s="113">
        <f t="shared" si="25"/>
        <v>46</v>
      </c>
      <c r="Z53" s="113">
        <f>INDEX(地温!$D$2:$D$366,MATCH(X53,地温!$C$2:$C$366,FALSE))</f>
        <v>23.108650000000001</v>
      </c>
      <c r="AA53" s="113">
        <f t="shared" si="26"/>
        <v>954.4677999999999</v>
      </c>
      <c r="AB53" s="116">
        <f t="shared" si="8"/>
        <v>20.749299999999998</v>
      </c>
      <c r="AC53" s="119" t="e">
        <f t="shared" si="9"/>
        <v>#N/A</v>
      </c>
      <c r="AD53" s="119">
        <f t="shared" si="10"/>
        <v>0</v>
      </c>
      <c r="AG53" s="115">
        <f t="shared" si="27"/>
        <v>185</v>
      </c>
      <c r="AH53" s="113">
        <f t="shared" si="28"/>
        <v>46</v>
      </c>
      <c r="AI53" s="113">
        <f>INDEX(地温!$D$2:$D$366,MATCH(AG53,地温!$C$2:$C$366,FALSE))</f>
        <v>23.108650000000001</v>
      </c>
      <c r="AJ53" s="113">
        <f t="shared" si="29"/>
        <v>954.4677999999999</v>
      </c>
      <c r="AK53" s="116">
        <f t="shared" si="11"/>
        <v>20.749299999999998</v>
      </c>
      <c r="AL53" s="119" t="e">
        <f t="shared" si="12"/>
        <v>#N/A</v>
      </c>
      <c r="AM53" s="119">
        <f t="shared" si="13"/>
        <v>0</v>
      </c>
      <c r="AP53" s="115">
        <f t="shared" si="30"/>
        <v>185</v>
      </c>
      <c r="AQ53" s="113">
        <f t="shared" si="31"/>
        <v>46</v>
      </c>
      <c r="AR53" s="113">
        <f>INDEX(地温!$D$2:$D$366,MATCH(AP53,地温!$C$2:$C$366,FALSE))</f>
        <v>23.108650000000001</v>
      </c>
      <c r="AS53" s="113">
        <f t="shared" si="32"/>
        <v>954.4677999999999</v>
      </c>
      <c r="AT53" s="116">
        <f t="shared" si="14"/>
        <v>20.749299999999998</v>
      </c>
      <c r="AU53" s="119" t="e">
        <f t="shared" si="15"/>
        <v>#N/A</v>
      </c>
      <c r="AV53" s="119">
        <f t="shared" si="16"/>
        <v>0</v>
      </c>
    </row>
    <row r="54" spans="1:48">
      <c r="A54" s="115">
        <f t="shared" si="17"/>
        <v>186</v>
      </c>
      <c r="B54" s="113">
        <f t="shared" si="0"/>
        <v>47</v>
      </c>
      <c r="C54" s="119">
        <f t="shared" si="1"/>
        <v>4.0954380193186228</v>
      </c>
      <c r="F54" s="115">
        <f t="shared" si="18"/>
        <v>186</v>
      </c>
      <c r="G54" s="113">
        <f t="shared" si="19"/>
        <v>47</v>
      </c>
      <c r="H54" s="113">
        <f>INDEX(地温!$D$2:$D$366,MATCH(F54,地温!$C$2:$C$366,FALSE))</f>
        <v>24.151899999999998</v>
      </c>
      <c r="I54" s="113">
        <f t="shared" si="20"/>
        <v>978.61969999999985</v>
      </c>
      <c r="J54" s="116">
        <f t="shared" si="2"/>
        <v>20.821695744680849</v>
      </c>
      <c r="K54" s="119">
        <f t="shared" si="3"/>
        <v>7.8575740257925533e-002</v>
      </c>
      <c r="L54" s="119">
        <f t="shared" si="4"/>
        <v>4.0954380193186228</v>
      </c>
      <c r="O54" s="115">
        <f t="shared" si="21"/>
        <v>186</v>
      </c>
      <c r="P54" s="113">
        <f t="shared" si="22"/>
        <v>47</v>
      </c>
      <c r="Q54" s="113">
        <f>INDEX(地温!$D$2:$D$366,MATCH(O54,地温!$C$2:$C$366,FALSE))</f>
        <v>24.151899999999998</v>
      </c>
      <c r="R54" s="113">
        <f t="shared" si="23"/>
        <v>978.61969999999985</v>
      </c>
      <c r="S54" s="116">
        <f t="shared" si="5"/>
        <v>20.821695744680849</v>
      </c>
      <c r="T54" s="119" t="e">
        <f t="shared" si="6"/>
        <v>#N/A</v>
      </c>
      <c r="U54" s="119">
        <f t="shared" si="7"/>
        <v>0</v>
      </c>
      <c r="X54" s="115">
        <f t="shared" si="24"/>
        <v>186</v>
      </c>
      <c r="Y54" s="113">
        <f t="shared" si="25"/>
        <v>47</v>
      </c>
      <c r="Z54" s="113">
        <f>INDEX(地温!$D$2:$D$366,MATCH(X54,地温!$C$2:$C$366,FALSE))</f>
        <v>24.151899999999998</v>
      </c>
      <c r="AA54" s="113">
        <f t="shared" si="26"/>
        <v>978.61969999999985</v>
      </c>
      <c r="AB54" s="116">
        <f t="shared" si="8"/>
        <v>20.821695744680849</v>
      </c>
      <c r="AC54" s="119" t="e">
        <f t="shared" si="9"/>
        <v>#N/A</v>
      </c>
      <c r="AD54" s="119">
        <f t="shared" si="10"/>
        <v>0</v>
      </c>
      <c r="AG54" s="115">
        <f t="shared" si="27"/>
        <v>186</v>
      </c>
      <c r="AH54" s="113">
        <f t="shared" si="28"/>
        <v>47</v>
      </c>
      <c r="AI54" s="113">
        <f>INDEX(地温!$D$2:$D$366,MATCH(AG54,地温!$C$2:$C$366,FALSE))</f>
        <v>24.151899999999998</v>
      </c>
      <c r="AJ54" s="113">
        <f t="shared" si="29"/>
        <v>978.61969999999985</v>
      </c>
      <c r="AK54" s="116">
        <f t="shared" si="11"/>
        <v>20.821695744680849</v>
      </c>
      <c r="AL54" s="119" t="e">
        <f t="shared" si="12"/>
        <v>#N/A</v>
      </c>
      <c r="AM54" s="119">
        <f t="shared" si="13"/>
        <v>0</v>
      </c>
      <c r="AP54" s="115">
        <f t="shared" si="30"/>
        <v>186</v>
      </c>
      <c r="AQ54" s="113">
        <f t="shared" si="31"/>
        <v>47</v>
      </c>
      <c r="AR54" s="113">
        <f>INDEX(地温!$D$2:$D$366,MATCH(AP54,地温!$C$2:$C$366,FALSE))</f>
        <v>24.151899999999998</v>
      </c>
      <c r="AS54" s="113">
        <f t="shared" si="32"/>
        <v>978.61969999999985</v>
      </c>
      <c r="AT54" s="116">
        <f t="shared" si="14"/>
        <v>20.821695744680849</v>
      </c>
      <c r="AU54" s="119" t="e">
        <f t="shared" si="15"/>
        <v>#N/A</v>
      </c>
      <c r="AV54" s="119">
        <f t="shared" si="16"/>
        <v>0</v>
      </c>
    </row>
    <row r="55" spans="1:48">
      <c r="A55" s="115">
        <f t="shared" si="17"/>
        <v>187</v>
      </c>
      <c r="B55" s="113">
        <f t="shared" si="0"/>
        <v>48</v>
      </c>
      <c r="C55" s="119">
        <f t="shared" si="1"/>
        <v>4.1043762967754862</v>
      </c>
      <c r="F55" s="115">
        <f t="shared" si="18"/>
        <v>187</v>
      </c>
      <c r="G55" s="113">
        <f t="shared" si="19"/>
        <v>48</v>
      </c>
      <c r="H55" s="113">
        <f>INDEX(地温!$D$2:$D$366,MATCH(F55,地温!$C$2:$C$366,FALSE))</f>
        <v>24.633400000000002</v>
      </c>
      <c r="I55" s="113">
        <f t="shared" si="20"/>
        <v>1003.2530999999999</v>
      </c>
      <c r="J55" s="116">
        <f t="shared" si="2"/>
        <v>20.901106249999998</v>
      </c>
      <c r="K55" s="119">
        <f t="shared" si="3"/>
        <v>7.8800397359740509e-002</v>
      </c>
      <c r="L55" s="119">
        <f t="shared" si="4"/>
        <v>4.1043762967754862</v>
      </c>
      <c r="O55" s="115">
        <f t="shared" si="21"/>
        <v>187</v>
      </c>
      <c r="P55" s="113">
        <f t="shared" si="22"/>
        <v>48</v>
      </c>
      <c r="Q55" s="113">
        <f>INDEX(地温!$D$2:$D$366,MATCH(O55,地温!$C$2:$C$366,FALSE))</f>
        <v>24.633400000000002</v>
      </c>
      <c r="R55" s="113">
        <f t="shared" si="23"/>
        <v>1003.2530999999999</v>
      </c>
      <c r="S55" s="116">
        <f t="shared" si="5"/>
        <v>20.901106249999998</v>
      </c>
      <c r="T55" s="119" t="e">
        <f t="shared" si="6"/>
        <v>#N/A</v>
      </c>
      <c r="U55" s="119">
        <f t="shared" si="7"/>
        <v>0</v>
      </c>
      <c r="X55" s="115">
        <f t="shared" si="24"/>
        <v>187</v>
      </c>
      <c r="Y55" s="113">
        <f t="shared" si="25"/>
        <v>48</v>
      </c>
      <c r="Z55" s="113">
        <f>INDEX(地温!$D$2:$D$366,MATCH(X55,地温!$C$2:$C$366,FALSE))</f>
        <v>24.633400000000002</v>
      </c>
      <c r="AA55" s="113">
        <f t="shared" si="26"/>
        <v>1003.2530999999999</v>
      </c>
      <c r="AB55" s="116">
        <f t="shared" si="8"/>
        <v>20.901106249999998</v>
      </c>
      <c r="AC55" s="119" t="e">
        <f t="shared" si="9"/>
        <v>#N/A</v>
      </c>
      <c r="AD55" s="119">
        <f t="shared" si="10"/>
        <v>0</v>
      </c>
      <c r="AG55" s="115">
        <f t="shared" si="27"/>
        <v>187</v>
      </c>
      <c r="AH55" s="113">
        <f t="shared" si="28"/>
        <v>48</v>
      </c>
      <c r="AI55" s="113">
        <f>INDEX(地温!$D$2:$D$366,MATCH(AG55,地温!$C$2:$C$366,FALSE))</f>
        <v>24.633400000000002</v>
      </c>
      <c r="AJ55" s="113">
        <f t="shared" si="29"/>
        <v>1003.2530999999999</v>
      </c>
      <c r="AK55" s="116">
        <f t="shared" si="11"/>
        <v>20.901106249999998</v>
      </c>
      <c r="AL55" s="119" t="e">
        <f t="shared" si="12"/>
        <v>#N/A</v>
      </c>
      <c r="AM55" s="119">
        <f t="shared" si="13"/>
        <v>0</v>
      </c>
      <c r="AP55" s="115">
        <f t="shared" si="30"/>
        <v>187</v>
      </c>
      <c r="AQ55" s="113">
        <f t="shared" si="31"/>
        <v>48</v>
      </c>
      <c r="AR55" s="113">
        <f>INDEX(地温!$D$2:$D$366,MATCH(AP55,地温!$C$2:$C$366,FALSE))</f>
        <v>24.633400000000002</v>
      </c>
      <c r="AS55" s="113">
        <f t="shared" si="32"/>
        <v>1003.2530999999999</v>
      </c>
      <c r="AT55" s="116">
        <f t="shared" si="14"/>
        <v>20.901106249999998</v>
      </c>
      <c r="AU55" s="119" t="e">
        <f t="shared" si="15"/>
        <v>#N/A</v>
      </c>
      <c r="AV55" s="119">
        <f t="shared" si="16"/>
        <v>0</v>
      </c>
    </row>
    <row r="56" spans="1:48">
      <c r="A56" s="115">
        <f t="shared" si="17"/>
        <v>188</v>
      </c>
      <c r="B56" s="113">
        <f t="shared" si="0"/>
        <v>49</v>
      </c>
      <c r="C56" s="119">
        <f t="shared" si="1"/>
        <v>4.1125486141116721</v>
      </c>
      <c r="F56" s="115">
        <f t="shared" si="18"/>
        <v>188</v>
      </c>
      <c r="G56" s="113">
        <f t="shared" si="19"/>
        <v>49</v>
      </c>
      <c r="H56" s="113">
        <f>INDEX(地温!$D$2:$D$366,MATCH(F56,地温!$C$2:$C$366,FALSE))</f>
        <v>24.617349999999998</v>
      </c>
      <c r="I56" s="113">
        <f t="shared" si="20"/>
        <v>1027.8704499999999</v>
      </c>
      <c r="J56" s="116">
        <f t="shared" si="2"/>
        <v>20.976947959183672</v>
      </c>
      <c r="K56" s="119">
        <f t="shared" si="3"/>
        <v>7.9015443982710223e-002</v>
      </c>
      <c r="L56" s="119">
        <f t="shared" si="4"/>
        <v>4.1125486141116721</v>
      </c>
      <c r="O56" s="115">
        <f t="shared" si="21"/>
        <v>188</v>
      </c>
      <c r="P56" s="113">
        <f t="shared" si="22"/>
        <v>49</v>
      </c>
      <c r="Q56" s="113">
        <f>INDEX(地温!$D$2:$D$366,MATCH(O56,地温!$C$2:$C$366,FALSE))</f>
        <v>24.617349999999998</v>
      </c>
      <c r="R56" s="113">
        <f t="shared" si="23"/>
        <v>1027.8704499999999</v>
      </c>
      <c r="S56" s="116">
        <f t="shared" si="5"/>
        <v>20.976947959183672</v>
      </c>
      <c r="T56" s="119" t="e">
        <f t="shared" si="6"/>
        <v>#N/A</v>
      </c>
      <c r="U56" s="119">
        <f t="shared" si="7"/>
        <v>0</v>
      </c>
      <c r="X56" s="115">
        <f t="shared" si="24"/>
        <v>188</v>
      </c>
      <c r="Y56" s="113">
        <f t="shared" si="25"/>
        <v>49</v>
      </c>
      <c r="Z56" s="113">
        <f>INDEX(地温!$D$2:$D$366,MATCH(X56,地温!$C$2:$C$366,FALSE))</f>
        <v>24.617349999999998</v>
      </c>
      <c r="AA56" s="113">
        <f t="shared" si="26"/>
        <v>1027.8704499999999</v>
      </c>
      <c r="AB56" s="116">
        <f t="shared" si="8"/>
        <v>20.976947959183672</v>
      </c>
      <c r="AC56" s="119" t="e">
        <f t="shared" si="9"/>
        <v>#N/A</v>
      </c>
      <c r="AD56" s="119">
        <f t="shared" si="10"/>
        <v>0</v>
      </c>
      <c r="AG56" s="115">
        <f t="shared" si="27"/>
        <v>188</v>
      </c>
      <c r="AH56" s="113">
        <f t="shared" si="28"/>
        <v>49</v>
      </c>
      <c r="AI56" s="113">
        <f>INDEX(地温!$D$2:$D$366,MATCH(AG56,地温!$C$2:$C$366,FALSE))</f>
        <v>24.617349999999998</v>
      </c>
      <c r="AJ56" s="113">
        <f t="shared" si="29"/>
        <v>1027.8704499999999</v>
      </c>
      <c r="AK56" s="116">
        <f t="shared" si="11"/>
        <v>20.976947959183672</v>
      </c>
      <c r="AL56" s="119" t="e">
        <f t="shared" si="12"/>
        <v>#N/A</v>
      </c>
      <c r="AM56" s="119">
        <f t="shared" si="13"/>
        <v>0</v>
      </c>
      <c r="AP56" s="115">
        <f t="shared" si="30"/>
        <v>188</v>
      </c>
      <c r="AQ56" s="113">
        <f t="shared" si="31"/>
        <v>49</v>
      </c>
      <c r="AR56" s="113">
        <f>INDEX(地温!$D$2:$D$366,MATCH(AP56,地温!$C$2:$C$366,FALSE))</f>
        <v>24.617349999999998</v>
      </c>
      <c r="AS56" s="113">
        <f t="shared" si="32"/>
        <v>1027.8704499999999</v>
      </c>
      <c r="AT56" s="116">
        <f t="shared" si="14"/>
        <v>20.976947959183672</v>
      </c>
      <c r="AU56" s="119" t="e">
        <f t="shared" si="15"/>
        <v>#N/A</v>
      </c>
      <c r="AV56" s="119">
        <f t="shared" si="16"/>
        <v>0</v>
      </c>
    </row>
    <row r="57" spans="1:48">
      <c r="A57" s="115">
        <f t="shared" si="17"/>
        <v>189</v>
      </c>
      <c r="B57" s="113">
        <f t="shared" si="0"/>
        <v>50</v>
      </c>
      <c r="C57" s="119">
        <f t="shared" si="1"/>
        <v>4.1199402700211909</v>
      </c>
      <c r="F57" s="115">
        <f t="shared" si="18"/>
        <v>189</v>
      </c>
      <c r="G57" s="113">
        <f t="shared" si="19"/>
        <v>50</v>
      </c>
      <c r="H57" s="113">
        <f>INDEX(地温!$D$2:$D$366,MATCH(F57,地温!$C$2:$C$366,FALSE))</f>
        <v>24.248199999999997</v>
      </c>
      <c r="I57" s="113">
        <f t="shared" si="20"/>
        <v>1052.1186499999999</v>
      </c>
      <c r="J57" s="116">
        <f t="shared" si="2"/>
        <v>21.042372999999998</v>
      </c>
      <c r="K57" s="119">
        <f t="shared" si="3"/>
        <v>7.9201336468961131e-002</v>
      </c>
      <c r="L57" s="119">
        <f t="shared" si="4"/>
        <v>4.1199402700211909</v>
      </c>
      <c r="O57" s="115">
        <f t="shared" si="21"/>
        <v>189</v>
      </c>
      <c r="P57" s="113">
        <f t="shared" si="22"/>
        <v>50</v>
      </c>
      <c r="Q57" s="113">
        <f>INDEX(地温!$D$2:$D$366,MATCH(O57,地温!$C$2:$C$366,FALSE))</f>
        <v>24.248199999999997</v>
      </c>
      <c r="R57" s="113">
        <f t="shared" si="23"/>
        <v>1052.1186499999999</v>
      </c>
      <c r="S57" s="116">
        <f t="shared" si="5"/>
        <v>21.042372999999998</v>
      </c>
      <c r="T57" s="119" t="e">
        <f t="shared" si="6"/>
        <v>#N/A</v>
      </c>
      <c r="U57" s="119">
        <f t="shared" si="7"/>
        <v>0</v>
      </c>
      <c r="X57" s="115">
        <f t="shared" si="24"/>
        <v>189</v>
      </c>
      <c r="Y57" s="113">
        <f t="shared" si="25"/>
        <v>50</v>
      </c>
      <c r="Z57" s="113">
        <f>INDEX(地温!$D$2:$D$366,MATCH(X57,地温!$C$2:$C$366,FALSE))</f>
        <v>24.248199999999997</v>
      </c>
      <c r="AA57" s="113">
        <f t="shared" si="26"/>
        <v>1052.1186499999999</v>
      </c>
      <c r="AB57" s="116">
        <f t="shared" si="8"/>
        <v>21.042372999999998</v>
      </c>
      <c r="AC57" s="119" t="e">
        <f t="shared" si="9"/>
        <v>#N/A</v>
      </c>
      <c r="AD57" s="119">
        <f t="shared" si="10"/>
        <v>0</v>
      </c>
      <c r="AG57" s="115">
        <f t="shared" si="27"/>
        <v>189</v>
      </c>
      <c r="AH57" s="113">
        <f t="shared" si="28"/>
        <v>50</v>
      </c>
      <c r="AI57" s="113">
        <f>INDEX(地温!$D$2:$D$366,MATCH(AG57,地温!$C$2:$C$366,FALSE))</f>
        <v>24.248199999999997</v>
      </c>
      <c r="AJ57" s="113">
        <f t="shared" si="29"/>
        <v>1052.1186499999999</v>
      </c>
      <c r="AK57" s="116">
        <f t="shared" si="11"/>
        <v>21.042372999999998</v>
      </c>
      <c r="AL57" s="119" t="e">
        <f t="shared" si="12"/>
        <v>#N/A</v>
      </c>
      <c r="AM57" s="119">
        <f t="shared" si="13"/>
        <v>0</v>
      </c>
      <c r="AP57" s="115">
        <f t="shared" si="30"/>
        <v>189</v>
      </c>
      <c r="AQ57" s="113">
        <f t="shared" si="31"/>
        <v>50</v>
      </c>
      <c r="AR57" s="113">
        <f>INDEX(地温!$D$2:$D$366,MATCH(AP57,地温!$C$2:$C$366,FALSE))</f>
        <v>24.248199999999997</v>
      </c>
      <c r="AS57" s="113">
        <f t="shared" si="32"/>
        <v>1052.1186499999999</v>
      </c>
      <c r="AT57" s="116">
        <f t="shared" si="14"/>
        <v>21.042372999999998</v>
      </c>
      <c r="AU57" s="119" t="e">
        <f t="shared" si="15"/>
        <v>#N/A</v>
      </c>
      <c r="AV57" s="119">
        <f t="shared" si="16"/>
        <v>0</v>
      </c>
    </row>
    <row r="58" spans="1:48">
      <c r="A58" s="115">
        <f t="shared" si="17"/>
        <v>190</v>
      </c>
      <c r="B58" s="113">
        <f t="shared" si="0"/>
        <v>51</v>
      </c>
      <c r="C58" s="119">
        <f t="shared" si="1"/>
        <v>4.1267385679808948</v>
      </c>
      <c r="F58" s="115">
        <f t="shared" si="18"/>
        <v>190</v>
      </c>
      <c r="G58" s="113">
        <f t="shared" si="19"/>
        <v>51</v>
      </c>
      <c r="H58" s="113">
        <f>INDEX(地温!$D$2:$D$366,MATCH(F58,地温!$C$2:$C$366,FALSE))</f>
        <v>24.392649999999996</v>
      </c>
      <c r="I58" s="113">
        <f t="shared" si="20"/>
        <v>1076.5112999999999</v>
      </c>
      <c r="J58" s="116">
        <f t="shared" si="2"/>
        <v>21.108064705882352</v>
      </c>
      <c r="K58" s="119">
        <f t="shared" si="3"/>
        <v>7.9388343137872616e-002</v>
      </c>
      <c r="L58" s="119">
        <f t="shared" si="4"/>
        <v>4.1267385679808948</v>
      </c>
      <c r="O58" s="115">
        <f t="shared" si="21"/>
        <v>190</v>
      </c>
      <c r="P58" s="113">
        <f t="shared" si="22"/>
        <v>51</v>
      </c>
      <c r="Q58" s="113">
        <f>INDEX(地温!$D$2:$D$366,MATCH(O58,地温!$C$2:$C$366,FALSE))</f>
        <v>24.392649999999996</v>
      </c>
      <c r="R58" s="113">
        <f t="shared" si="23"/>
        <v>1076.5112999999999</v>
      </c>
      <c r="S58" s="116">
        <f t="shared" si="5"/>
        <v>21.108064705882352</v>
      </c>
      <c r="T58" s="119" t="e">
        <f t="shared" si="6"/>
        <v>#N/A</v>
      </c>
      <c r="U58" s="119">
        <f t="shared" si="7"/>
        <v>0</v>
      </c>
      <c r="X58" s="115">
        <f t="shared" si="24"/>
        <v>190</v>
      </c>
      <c r="Y58" s="113">
        <f t="shared" si="25"/>
        <v>51</v>
      </c>
      <c r="Z58" s="113">
        <f>INDEX(地温!$D$2:$D$366,MATCH(X58,地温!$C$2:$C$366,FALSE))</f>
        <v>24.392649999999996</v>
      </c>
      <c r="AA58" s="113">
        <f t="shared" si="26"/>
        <v>1076.5112999999999</v>
      </c>
      <c r="AB58" s="116">
        <f t="shared" si="8"/>
        <v>21.108064705882352</v>
      </c>
      <c r="AC58" s="119" t="e">
        <f t="shared" si="9"/>
        <v>#N/A</v>
      </c>
      <c r="AD58" s="119">
        <f t="shared" si="10"/>
        <v>0</v>
      </c>
      <c r="AG58" s="115">
        <f t="shared" si="27"/>
        <v>190</v>
      </c>
      <c r="AH58" s="113">
        <f t="shared" si="28"/>
        <v>51</v>
      </c>
      <c r="AI58" s="113">
        <f>INDEX(地温!$D$2:$D$366,MATCH(AG58,地温!$C$2:$C$366,FALSE))</f>
        <v>24.392649999999996</v>
      </c>
      <c r="AJ58" s="113">
        <f t="shared" si="29"/>
        <v>1076.5112999999999</v>
      </c>
      <c r="AK58" s="116">
        <f t="shared" si="11"/>
        <v>21.108064705882352</v>
      </c>
      <c r="AL58" s="119" t="e">
        <f t="shared" si="12"/>
        <v>#N/A</v>
      </c>
      <c r="AM58" s="119">
        <f t="shared" si="13"/>
        <v>0</v>
      </c>
      <c r="AP58" s="115">
        <f t="shared" si="30"/>
        <v>190</v>
      </c>
      <c r="AQ58" s="113">
        <f t="shared" si="31"/>
        <v>51</v>
      </c>
      <c r="AR58" s="113">
        <f>INDEX(地温!$D$2:$D$366,MATCH(AP58,地温!$C$2:$C$366,FALSE))</f>
        <v>24.392649999999996</v>
      </c>
      <c r="AS58" s="113">
        <f t="shared" si="32"/>
        <v>1076.5112999999999</v>
      </c>
      <c r="AT58" s="116">
        <f t="shared" si="14"/>
        <v>21.108064705882352</v>
      </c>
      <c r="AU58" s="119" t="e">
        <f t="shared" si="15"/>
        <v>#N/A</v>
      </c>
      <c r="AV58" s="119">
        <f t="shared" si="16"/>
        <v>0</v>
      </c>
    </row>
    <row r="59" spans="1:48">
      <c r="A59" s="115">
        <f t="shared" si="17"/>
        <v>191</v>
      </c>
      <c r="B59" s="113">
        <f t="shared" si="0"/>
        <v>52</v>
      </c>
      <c r="C59" s="119">
        <f t="shared" si="1"/>
        <v>4.1330405854584198</v>
      </c>
      <c r="F59" s="115">
        <f t="shared" si="18"/>
        <v>191</v>
      </c>
      <c r="G59" s="113">
        <f t="shared" si="19"/>
        <v>52</v>
      </c>
      <c r="H59" s="113">
        <f>INDEX(地温!$D$2:$D$366,MATCH(F59,地温!$C$2:$C$366,FALSE))</f>
        <v>24.809950000000001</v>
      </c>
      <c r="I59" s="113">
        <f t="shared" si="20"/>
        <v>1101.32125</v>
      </c>
      <c r="J59" s="116">
        <f t="shared" si="2"/>
        <v>21.179254807692306</v>
      </c>
      <c r="K59" s="119">
        <f t="shared" si="3"/>
        <v>7.9591406183341831e-002</v>
      </c>
      <c r="L59" s="119">
        <f t="shared" si="4"/>
        <v>4.1330405854584198</v>
      </c>
      <c r="O59" s="115">
        <f t="shared" si="21"/>
        <v>191</v>
      </c>
      <c r="P59" s="113">
        <f t="shared" si="22"/>
        <v>52</v>
      </c>
      <c r="Q59" s="113">
        <f>INDEX(地温!$D$2:$D$366,MATCH(O59,地温!$C$2:$C$366,FALSE))</f>
        <v>24.809950000000001</v>
      </c>
      <c r="R59" s="113">
        <f t="shared" si="23"/>
        <v>1101.32125</v>
      </c>
      <c r="S59" s="116">
        <f t="shared" si="5"/>
        <v>21.179254807692306</v>
      </c>
      <c r="T59" s="119" t="e">
        <f t="shared" si="6"/>
        <v>#N/A</v>
      </c>
      <c r="U59" s="119">
        <f t="shared" si="7"/>
        <v>0</v>
      </c>
      <c r="X59" s="115">
        <f t="shared" si="24"/>
        <v>191</v>
      </c>
      <c r="Y59" s="113">
        <f t="shared" si="25"/>
        <v>52</v>
      </c>
      <c r="Z59" s="113">
        <f>INDEX(地温!$D$2:$D$366,MATCH(X59,地温!$C$2:$C$366,FALSE))</f>
        <v>24.809950000000001</v>
      </c>
      <c r="AA59" s="113">
        <f t="shared" si="26"/>
        <v>1101.32125</v>
      </c>
      <c r="AB59" s="116">
        <f t="shared" si="8"/>
        <v>21.179254807692306</v>
      </c>
      <c r="AC59" s="119" t="e">
        <f t="shared" si="9"/>
        <v>#N/A</v>
      </c>
      <c r="AD59" s="119">
        <f t="shared" si="10"/>
        <v>0</v>
      </c>
      <c r="AG59" s="115">
        <f t="shared" si="27"/>
        <v>191</v>
      </c>
      <c r="AH59" s="113">
        <f t="shared" si="28"/>
        <v>52</v>
      </c>
      <c r="AI59" s="113">
        <f>INDEX(地温!$D$2:$D$366,MATCH(AG59,地温!$C$2:$C$366,FALSE))</f>
        <v>24.809950000000001</v>
      </c>
      <c r="AJ59" s="113">
        <f t="shared" si="29"/>
        <v>1101.32125</v>
      </c>
      <c r="AK59" s="116">
        <f t="shared" si="11"/>
        <v>21.179254807692306</v>
      </c>
      <c r="AL59" s="119" t="e">
        <f t="shared" si="12"/>
        <v>#N/A</v>
      </c>
      <c r="AM59" s="119">
        <f t="shared" si="13"/>
        <v>0</v>
      </c>
      <c r="AP59" s="115">
        <f t="shared" si="30"/>
        <v>191</v>
      </c>
      <c r="AQ59" s="113">
        <f t="shared" si="31"/>
        <v>52</v>
      </c>
      <c r="AR59" s="113">
        <f>INDEX(地温!$D$2:$D$366,MATCH(AP59,地温!$C$2:$C$366,FALSE))</f>
        <v>24.809950000000001</v>
      </c>
      <c r="AS59" s="113">
        <f t="shared" si="32"/>
        <v>1101.32125</v>
      </c>
      <c r="AT59" s="116">
        <f t="shared" si="14"/>
        <v>21.179254807692306</v>
      </c>
      <c r="AU59" s="119" t="e">
        <f t="shared" si="15"/>
        <v>#N/A</v>
      </c>
      <c r="AV59" s="119">
        <f t="shared" si="16"/>
        <v>0</v>
      </c>
    </row>
    <row r="60" spans="1:48">
      <c r="A60" s="115">
        <f t="shared" si="17"/>
        <v>192</v>
      </c>
      <c r="B60" s="113">
        <f t="shared" si="0"/>
        <v>53</v>
      </c>
      <c r="C60" s="119">
        <f t="shared" si="1"/>
        <v>4.1387877335530501</v>
      </c>
      <c r="F60" s="115">
        <f t="shared" si="18"/>
        <v>192</v>
      </c>
      <c r="G60" s="113">
        <f t="shared" si="19"/>
        <v>53</v>
      </c>
      <c r="H60" s="113">
        <f>INDEX(地温!$D$2:$D$366,MATCH(F60,地温!$C$2:$C$366,FALSE))</f>
        <v>24.729700000000001</v>
      </c>
      <c r="I60" s="113">
        <f t="shared" si="20"/>
        <v>1126.0509500000001</v>
      </c>
      <c r="J60" s="116">
        <f t="shared" si="2"/>
        <v>21.246244339622642</v>
      </c>
      <c r="K60" s="119">
        <f t="shared" si="3"/>
        <v>7.9782871749005821e-002</v>
      </c>
      <c r="L60" s="119">
        <f t="shared" si="4"/>
        <v>4.1387877335530501</v>
      </c>
      <c r="O60" s="115">
        <f t="shared" si="21"/>
        <v>192</v>
      </c>
      <c r="P60" s="113">
        <f t="shared" si="22"/>
        <v>53</v>
      </c>
      <c r="Q60" s="113">
        <f>INDEX(地温!$D$2:$D$366,MATCH(O60,地温!$C$2:$C$366,FALSE))</f>
        <v>24.729700000000001</v>
      </c>
      <c r="R60" s="113">
        <f t="shared" si="23"/>
        <v>1126.0509500000001</v>
      </c>
      <c r="S60" s="116">
        <f t="shared" si="5"/>
        <v>21.246244339622642</v>
      </c>
      <c r="T60" s="119" t="e">
        <f t="shared" si="6"/>
        <v>#N/A</v>
      </c>
      <c r="U60" s="119">
        <f t="shared" si="7"/>
        <v>0</v>
      </c>
      <c r="X60" s="115">
        <f t="shared" si="24"/>
        <v>192</v>
      </c>
      <c r="Y60" s="113">
        <f t="shared" si="25"/>
        <v>53</v>
      </c>
      <c r="Z60" s="113">
        <f>INDEX(地温!$D$2:$D$366,MATCH(X60,地温!$C$2:$C$366,FALSE))</f>
        <v>24.729700000000001</v>
      </c>
      <c r="AA60" s="113">
        <f t="shared" si="26"/>
        <v>1126.0509500000001</v>
      </c>
      <c r="AB60" s="116">
        <f t="shared" si="8"/>
        <v>21.246244339622642</v>
      </c>
      <c r="AC60" s="119" t="e">
        <f t="shared" si="9"/>
        <v>#N/A</v>
      </c>
      <c r="AD60" s="119">
        <f t="shared" si="10"/>
        <v>0</v>
      </c>
      <c r="AG60" s="115">
        <f t="shared" si="27"/>
        <v>192</v>
      </c>
      <c r="AH60" s="113">
        <f t="shared" si="28"/>
        <v>53</v>
      </c>
      <c r="AI60" s="113">
        <f>INDEX(地温!$D$2:$D$366,MATCH(AG60,地温!$C$2:$C$366,FALSE))</f>
        <v>24.729700000000001</v>
      </c>
      <c r="AJ60" s="113">
        <f t="shared" si="29"/>
        <v>1126.0509500000001</v>
      </c>
      <c r="AK60" s="116">
        <f t="shared" si="11"/>
        <v>21.246244339622642</v>
      </c>
      <c r="AL60" s="119" t="e">
        <f t="shared" si="12"/>
        <v>#N/A</v>
      </c>
      <c r="AM60" s="119">
        <f t="shared" si="13"/>
        <v>0</v>
      </c>
      <c r="AP60" s="115">
        <f t="shared" si="30"/>
        <v>192</v>
      </c>
      <c r="AQ60" s="113">
        <f t="shared" si="31"/>
        <v>53</v>
      </c>
      <c r="AR60" s="113">
        <f>INDEX(地温!$D$2:$D$366,MATCH(AP60,地温!$C$2:$C$366,FALSE))</f>
        <v>24.729700000000001</v>
      </c>
      <c r="AS60" s="113">
        <f t="shared" si="32"/>
        <v>1126.0509500000001</v>
      </c>
      <c r="AT60" s="116">
        <f t="shared" si="14"/>
        <v>21.246244339622642</v>
      </c>
      <c r="AU60" s="119" t="e">
        <f t="shared" si="15"/>
        <v>#N/A</v>
      </c>
      <c r="AV60" s="119">
        <f t="shared" si="16"/>
        <v>0</v>
      </c>
    </row>
    <row r="61" spans="1:48">
      <c r="A61" s="115">
        <f t="shared" si="17"/>
        <v>193</v>
      </c>
      <c r="B61" s="113">
        <f t="shared" si="0"/>
        <v>54</v>
      </c>
      <c r="C61" s="119">
        <f t="shared" si="1"/>
        <v>4.1438802982126264</v>
      </c>
      <c r="F61" s="115">
        <f t="shared" si="18"/>
        <v>193</v>
      </c>
      <c r="G61" s="113">
        <f t="shared" si="19"/>
        <v>54</v>
      </c>
      <c r="H61" s="113">
        <f>INDEX(地温!$D$2:$D$366,MATCH(F61,地温!$C$2:$C$366,FALSE))</f>
        <v>23.71855</v>
      </c>
      <c r="I61" s="113">
        <f t="shared" si="20"/>
        <v>1149.7695000000001</v>
      </c>
      <c r="J61" s="116">
        <f t="shared" si="2"/>
        <v>21.292027777777779</v>
      </c>
      <c r="K61" s="119">
        <f t="shared" si="3"/>
        <v>7.9913941905370212e-002</v>
      </c>
      <c r="L61" s="119">
        <f t="shared" si="4"/>
        <v>4.1438802982126264</v>
      </c>
      <c r="O61" s="115">
        <f t="shared" si="21"/>
        <v>193</v>
      </c>
      <c r="P61" s="113">
        <f t="shared" si="22"/>
        <v>54</v>
      </c>
      <c r="Q61" s="113">
        <f>INDEX(地温!$D$2:$D$366,MATCH(O61,地温!$C$2:$C$366,FALSE))</f>
        <v>23.71855</v>
      </c>
      <c r="R61" s="113">
        <f t="shared" si="23"/>
        <v>1149.7695000000001</v>
      </c>
      <c r="S61" s="116">
        <f t="shared" si="5"/>
        <v>21.292027777777779</v>
      </c>
      <c r="T61" s="119" t="e">
        <f t="shared" si="6"/>
        <v>#N/A</v>
      </c>
      <c r="U61" s="119">
        <f t="shared" si="7"/>
        <v>0</v>
      </c>
      <c r="X61" s="115">
        <f t="shared" si="24"/>
        <v>193</v>
      </c>
      <c r="Y61" s="113">
        <f t="shared" si="25"/>
        <v>54</v>
      </c>
      <c r="Z61" s="113">
        <f>INDEX(地温!$D$2:$D$366,MATCH(X61,地温!$C$2:$C$366,FALSE))</f>
        <v>23.71855</v>
      </c>
      <c r="AA61" s="113">
        <f t="shared" si="26"/>
        <v>1149.7695000000001</v>
      </c>
      <c r="AB61" s="116">
        <f t="shared" si="8"/>
        <v>21.292027777777779</v>
      </c>
      <c r="AC61" s="119" t="e">
        <f t="shared" si="9"/>
        <v>#N/A</v>
      </c>
      <c r="AD61" s="119">
        <f t="shared" si="10"/>
        <v>0</v>
      </c>
      <c r="AG61" s="115">
        <f t="shared" si="27"/>
        <v>193</v>
      </c>
      <c r="AH61" s="113">
        <f t="shared" si="28"/>
        <v>54</v>
      </c>
      <c r="AI61" s="113">
        <f>INDEX(地温!$D$2:$D$366,MATCH(AG61,地温!$C$2:$C$366,FALSE))</f>
        <v>23.71855</v>
      </c>
      <c r="AJ61" s="113">
        <f t="shared" si="29"/>
        <v>1149.7695000000001</v>
      </c>
      <c r="AK61" s="116">
        <f t="shared" si="11"/>
        <v>21.292027777777779</v>
      </c>
      <c r="AL61" s="119" t="e">
        <f t="shared" si="12"/>
        <v>#N/A</v>
      </c>
      <c r="AM61" s="119">
        <f t="shared" si="13"/>
        <v>0</v>
      </c>
      <c r="AP61" s="115">
        <f t="shared" si="30"/>
        <v>193</v>
      </c>
      <c r="AQ61" s="113">
        <f t="shared" si="31"/>
        <v>54</v>
      </c>
      <c r="AR61" s="113">
        <f>INDEX(地温!$D$2:$D$366,MATCH(AP61,地温!$C$2:$C$366,FALSE))</f>
        <v>23.71855</v>
      </c>
      <c r="AS61" s="113">
        <f t="shared" si="32"/>
        <v>1149.7695000000001</v>
      </c>
      <c r="AT61" s="116">
        <f t="shared" si="14"/>
        <v>21.292027777777779</v>
      </c>
      <c r="AU61" s="119" t="e">
        <f t="shared" si="15"/>
        <v>#N/A</v>
      </c>
      <c r="AV61" s="119">
        <f t="shared" si="16"/>
        <v>0</v>
      </c>
    </row>
    <row r="62" spans="1:48">
      <c r="A62" s="115">
        <f t="shared" si="17"/>
        <v>194</v>
      </c>
      <c r="B62" s="113">
        <f t="shared" si="0"/>
        <v>55</v>
      </c>
      <c r="C62" s="119">
        <f t="shared" si="1"/>
        <v>4.1484951502677161</v>
      </c>
      <c r="F62" s="115">
        <f t="shared" si="18"/>
        <v>194</v>
      </c>
      <c r="G62" s="113">
        <f t="shared" si="19"/>
        <v>55</v>
      </c>
      <c r="H62" s="113">
        <f>INDEX(地温!$D$2:$D$366,MATCH(F62,地温!$C$2:$C$366,FALSE))</f>
        <v>23.349399999999999</v>
      </c>
      <c r="I62" s="113">
        <f t="shared" si="20"/>
        <v>1173.1189000000002</v>
      </c>
      <c r="J62" s="116">
        <f t="shared" si="2"/>
        <v>21.32943454545455</v>
      </c>
      <c r="K62" s="119">
        <f t="shared" si="3"/>
        <v>8.0021160572300701e-002</v>
      </c>
      <c r="L62" s="119">
        <f t="shared" si="4"/>
        <v>4.1484951502677161</v>
      </c>
      <c r="O62" s="115">
        <f t="shared" si="21"/>
        <v>194</v>
      </c>
      <c r="P62" s="113">
        <f t="shared" si="22"/>
        <v>55</v>
      </c>
      <c r="Q62" s="113">
        <f>INDEX(地温!$D$2:$D$366,MATCH(O62,地温!$C$2:$C$366,FALSE))</f>
        <v>23.349399999999999</v>
      </c>
      <c r="R62" s="113">
        <f t="shared" si="23"/>
        <v>1173.1189000000002</v>
      </c>
      <c r="S62" s="116">
        <f t="shared" si="5"/>
        <v>21.32943454545455</v>
      </c>
      <c r="T62" s="119" t="e">
        <f t="shared" si="6"/>
        <v>#N/A</v>
      </c>
      <c r="U62" s="119">
        <f t="shared" si="7"/>
        <v>0</v>
      </c>
      <c r="X62" s="115">
        <f t="shared" si="24"/>
        <v>194</v>
      </c>
      <c r="Y62" s="113">
        <f t="shared" si="25"/>
        <v>55</v>
      </c>
      <c r="Z62" s="113">
        <f>INDEX(地温!$D$2:$D$366,MATCH(X62,地温!$C$2:$C$366,FALSE))</f>
        <v>23.349399999999999</v>
      </c>
      <c r="AA62" s="113">
        <f t="shared" si="26"/>
        <v>1173.1189000000002</v>
      </c>
      <c r="AB62" s="116">
        <f t="shared" si="8"/>
        <v>21.32943454545455</v>
      </c>
      <c r="AC62" s="119" t="e">
        <f t="shared" si="9"/>
        <v>#N/A</v>
      </c>
      <c r="AD62" s="119">
        <f t="shared" si="10"/>
        <v>0</v>
      </c>
      <c r="AG62" s="115">
        <f t="shared" si="27"/>
        <v>194</v>
      </c>
      <c r="AH62" s="113">
        <f t="shared" si="28"/>
        <v>55</v>
      </c>
      <c r="AI62" s="113">
        <f>INDEX(地温!$D$2:$D$366,MATCH(AG62,地温!$C$2:$C$366,FALSE))</f>
        <v>23.349399999999999</v>
      </c>
      <c r="AJ62" s="113">
        <f t="shared" si="29"/>
        <v>1173.1189000000002</v>
      </c>
      <c r="AK62" s="116">
        <f t="shared" si="11"/>
        <v>21.32943454545455</v>
      </c>
      <c r="AL62" s="119" t="e">
        <f t="shared" si="12"/>
        <v>#N/A</v>
      </c>
      <c r="AM62" s="119">
        <f t="shared" si="13"/>
        <v>0</v>
      </c>
      <c r="AP62" s="115">
        <f t="shared" si="30"/>
        <v>194</v>
      </c>
      <c r="AQ62" s="113">
        <f t="shared" si="31"/>
        <v>55</v>
      </c>
      <c r="AR62" s="113">
        <f>INDEX(地温!$D$2:$D$366,MATCH(AP62,地温!$C$2:$C$366,FALSE))</f>
        <v>23.349399999999999</v>
      </c>
      <c r="AS62" s="113">
        <f t="shared" si="32"/>
        <v>1173.1189000000002</v>
      </c>
      <c r="AT62" s="116">
        <f t="shared" si="14"/>
        <v>21.32943454545455</v>
      </c>
      <c r="AU62" s="119" t="e">
        <f t="shared" si="15"/>
        <v>#N/A</v>
      </c>
      <c r="AV62" s="119">
        <f t="shared" si="16"/>
        <v>0</v>
      </c>
    </row>
    <row r="63" spans="1:48">
      <c r="A63" s="115">
        <f t="shared" si="17"/>
        <v>195</v>
      </c>
      <c r="B63" s="113">
        <f t="shared" si="0"/>
        <v>56</v>
      </c>
      <c r="C63" s="119">
        <f t="shared" si="1"/>
        <v>4.1527460488224355</v>
      </c>
      <c r="F63" s="115">
        <f t="shared" si="18"/>
        <v>195</v>
      </c>
      <c r="G63" s="113">
        <f t="shared" si="19"/>
        <v>56</v>
      </c>
      <c r="H63" s="113">
        <f>INDEX(地温!$D$2:$D$366,MATCH(F63,地温!$C$2:$C$366,FALSE))</f>
        <v>23.461749999999999</v>
      </c>
      <c r="I63" s="113">
        <f t="shared" si="20"/>
        <v>1196.5806500000001</v>
      </c>
      <c r="J63" s="116">
        <f t="shared" si="2"/>
        <v>21.367511607142859</v>
      </c>
      <c r="K63" s="119">
        <f t="shared" si="3"/>
        <v>8.0130420196826854e-002</v>
      </c>
      <c r="L63" s="119">
        <f t="shared" si="4"/>
        <v>4.1527460488224355</v>
      </c>
      <c r="O63" s="115">
        <f t="shared" si="21"/>
        <v>195</v>
      </c>
      <c r="P63" s="113">
        <f t="shared" si="22"/>
        <v>56</v>
      </c>
      <c r="Q63" s="113">
        <f>INDEX(地温!$D$2:$D$366,MATCH(O63,地温!$C$2:$C$366,FALSE))</f>
        <v>23.461749999999999</v>
      </c>
      <c r="R63" s="113">
        <f t="shared" si="23"/>
        <v>1196.5806500000001</v>
      </c>
      <c r="S63" s="116">
        <f t="shared" si="5"/>
        <v>21.367511607142859</v>
      </c>
      <c r="T63" s="119" t="e">
        <f t="shared" si="6"/>
        <v>#N/A</v>
      </c>
      <c r="U63" s="119">
        <f t="shared" si="7"/>
        <v>0</v>
      </c>
      <c r="X63" s="115">
        <f t="shared" si="24"/>
        <v>195</v>
      </c>
      <c r="Y63" s="113">
        <f t="shared" si="25"/>
        <v>56</v>
      </c>
      <c r="Z63" s="113">
        <f>INDEX(地温!$D$2:$D$366,MATCH(X63,地温!$C$2:$C$366,FALSE))</f>
        <v>23.461749999999999</v>
      </c>
      <c r="AA63" s="113">
        <f t="shared" si="26"/>
        <v>1196.5806500000001</v>
      </c>
      <c r="AB63" s="116">
        <f t="shared" si="8"/>
        <v>21.367511607142859</v>
      </c>
      <c r="AC63" s="119" t="e">
        <f t="shared" si="9"/>
        <v>#N/A</v>
      </c>
      <c r="AD63" s="119">
        <f t="shared" si="10"/>
        <v>0</v>
      </c>
      <c r="AG63" s="115">
        <f t="shared" si="27"/>
        <v>195</v>
      </c>
      <c r="AH63" s="113">
        <f t="shared" si="28"/>
        <v>56</v>
      </c>
      <c r="AI63" s="113">
        <f>INDEX(地温!$D$2:$D$366,MATCH(AG63,地温!$C$2:$C$366,FALSE))</f>
        <v>23.461749999999999</v>
      </c>
      <c r="AJ63" s="113">
        <f t="shared" si="29"/>
        <v>1196.5806500000001</v>
      </c>
      <c r="AK63" s="116">
        <f t="shared" si="11"/>
        <v>21.367511607142859</v>
      </c>
      <c r="AL63" s="119" t="e">
        <f t="shared" si="12"/>
        <v>#N/A</v>
      </c>
      <c r="AM63" s="119">
        <f t="shared" si="13"/>
        <v>0</v>
      </c>
      <c r="AP63" s="115">
        <f t="shared" si="30"/>
        <v>195</v>
      </c>
      <c r="AQ63" s="113">
        <f t="shared" si="31"/>
        <v>56</v>
      </c>
      <c r="AR63" s="113">
        <f>INDEX(地温!$D$2:$D$366,MATCH(AP63,地温!$C$2:$C$366,FALSE))</f>
        <v>23.461749999999999</v>
      </c>
      <c r="AS63" s="113">
        <f t="shared" si="32"/>
        <v>1196.5806500000001</v>
      </c>
      <c r="AT63" s="116">
        <f t="shared" si="14"/>
        <v>21.367511607142859</v>
      </c>
      <c r="AU63" s="119" t="e">
        <f t="shared" si="15"/>
        <v>#N/A</v>
      </c>
      <c r="AV63" s="119">
        <f t="shared" si="16"/>
        <v>0</v>
      </c>
    </row>
    <row r="64" spans="1:48">
      <c r="A64" s="115">
        <f t="shared" si="17"/>
        <v>196</v>
      </c>
      <c r="B64" s="113">
        <f t="shared" si="0"/>
        <v>57</v>
      </c>
      <c r="C64" s="119">
        <f t="shared" si="1"/>
        <v>4.156626384658999</v>
      </c>
      <c r="F64" s="115">
        <f t="shared" si="18"/>
        <v>196</v>
      </c>
      <c r="G64" s="113">
        <f t="shared" si="19"/>
        <v>57</v>
      </c>
      <c r="H64" s="113">
        <f>INDEX(地温!$D$2:$D$366,MATCH(F64,地温!$C$2:$C$366,FALSE))</f>
        <v>23.30125</v>
      </c>
      <c r="I64" s="113">
        <f t="shared" si="20"/>
        <v>1219.8819000000001</v>
      </c>
      <c r="J64" s="116">
        <f t="shared" si="2"/>
        <v>21.401436842105266</v>
      </c>
      <c r="K64" s="119">
        <f t="shared" si="3"/>
        <v>8.0227868236631833e-002</v>
      </c>
      <c r="L64" s="119">
        <f t="shared" si="4"/>
        <v>4.156626384658999</v>
      </c>
      <c r="O64" s="115">
        <f t="shared" si="21"/>
        <v>196</v>
      </c>
      <c r="P64" s="113">
        <f t="shared" si="22"/>
        <v>57</v>
      </c>
      <c r="Q64" s="113">
        <f>INDEX(地温!$D$2:$D$366,MATCH(O64,地温!$C$2:$C$366,FALSE))</f>
        <v>23.30125</v>
      </c>
      <c r="R64" s="113">
        <f t="shared" si="23"/>
        <v>1219.8819000000001</v>
      </c>
      <c r="S64" s="116">
        <f t="shared" si="5"/>
        <v>21.401436842105266</v>
      </c>
      <c r="T64" s="119" t="e">
        <f t="shared" si="6"/>
        <v>#N/A</v>
      </c>
      <c r="U64" s="119">
        <f t="shared" si="7"/>
        <v>0</v>
      </c>
      <c r="X64" s="115">
        <f t="shared" si="24"/>
        <v>196</v>
      </c>
      <c r="Y64" s="113">
        <f t="shared" si="25"/>
        <v>57</v>
      </c>
      <c r="Z64" s="113">
        <f>INDEX(地温!$D$2:$D$366,MATCH(X64,地温!$C$2:$C$366,FALSE))</f>
        <v>23.30125</v>
      </c>
      <c r="AA64" s="113">
        <f t="shared" si="26"/>
        <v>1219.8819000000001</v>
      </c>
      <c r="AB64" s="116">
        <f t="shared" si="8"/>
        <v>21.401436842105266</v>
      </c>
      <c r="AC64" s="119" t="e">
        <f t="shared" si="9"/>
        <v>#N/A</v>
      </c>
      <c r="AD64" s="119">
        <f t="shared" si="10"/>
        <v>0</v>
      </c>
      <c r="AG64" s="115">
        <f t="shared" si="27"/>
        <v>196</v>
      </c>
      <c r="AH64" s="113">
        <f t="shared" si="28"/>
        <v>57</v>
      </c>
      <c r="AI64" s="113">
        <f>INDEX(地温!$D$2:$D$366,MATCH(AG64,地温!$C$2:$C$366,FALSE))</f>
        <v>23.30125</v>
      </c>
      <c r="AJ64" s="113">
        <f t="shared" si="29"/>
        <v>1219.8819000000001</v>
      </c>
      <c r="AK64" s="116">
        <f t="shared" si="11"/>
        <v>21.401436842105266</v>
      </c>
      <c r="AL64" s="119" t="e">
        <f t="shared" si="12"/>
        <v>#N/A</v>
      </c>
      <c r="AM64" s="119">
        <f t="shared" si="13"/>
        <v>0</v>
      </c>
      <c r="AP64" s="115">
        <f t="shared" si="30"/>
        <v>196</v>
      </c>
      <c r="AQ64" s="113">
        <f t="shared" si="31"/>
        <v>57</v>
      </c>
      <c r="AR64" s="113">
        <f>INDEX(地温!$D$2:$D$366,MATCH(AP64,地温!$C$2:$C$366,FALSE))</f>
        <v>23.30125</v>
      </c>
      <c r="AS64" s="113">
        <f t="shared" si="32"/>
        <v>1219.8819000000001</v>
      </c>
      <c r="AT64" s="116">
        <f t="shared" si="14"/>
        <v>21.401436842105266</v>
      </c>
      <c r="AU64" s="119" t="e">
        <f t="shared" si="15"/>
        <v>#N/A</v>
      </c>
      <c r="AV64" s="119">
        <f t="shared" si="16"/>
        <v>0</v>
      </c>
    </row>
    <row r="65" spans="1:48">
      <c r="A65" s="115">
        <f t="shared" si="17"/>
        <v>197</v>
      </c>
      <c r="B65" s="113">
        <f t="shared" si="0"/>
        <v>58</v>
      </c>
      <c r="C65" s="119">
        <f t="shared" si="1"/>
        <v>4.1602617575757916</v>
      </c>
      <c r="F65" s="115">
        <f t="shared" si="18"/>
        <v>197</v>
      </c>
      <c r="G65" s="113">
        <f t="shared" si="19"/>
        <v>58</v>
      </c>
      <c r="H65" s="113">
        <f>INDEX(地温!$D$2:$D$366,MATCH(F65,地温!$C$2:$C$366,FALSE))</f>
        <v>23.943250000000003</v>
      </c>
      <c r="I65" s="113">
        <f t="shared" si="20"/>
        <v>1243.8251500000001</v>
      </c>
      <c r="J65" s="116">
        <f t="shared" si="2"/>
        <v>21.445261206896554</v>
      </c>
      <c r="K65" s="119">
        <f t="shared" si="3"/>
        <v>8.035389301715988e-002</v>
      </c>
      <c r="L65" s="119">
        <f t="shared" si="4"/>
        <v>4.1602617575757916</v>
      </c>
      <c r="O65" s="115">
        <f t="shared" si="21"/>
        <v>197</v>
      </c>
      <c r="P65" s="113">
        <f t="shared" si="22"/>
        <v>58</v>
      </c>
      <c r="Q65" s="113">
        <f>INDEX(地温!$D$2:$D$366,MATCH(O65,地温!$C$2:$C$366,FALSE))</f>
        <v>23.943250000000003</v>
      </c>
      <c r="R65" s="113">
        <f t="shared" si="23"/>
        <v>1243.8251500000001</v>
      </c>
      <c r="S65" s="116">
        <f t="shared" si="5"/>
        <v>21.445261206896554</v>
      </c>
      <c r="T65" s="119" t="e">
        <f t="shared" si="6"/>
        <v>#N/A</v>
      </c>
      <c r="U65" s="119">
        <f t="shared" si="7"/>
        <v>0</v>
      </c>
      <c r="X65" s="115">
        <f t="shared" si="24"/>
        <v>197</v>
      </c>
      <c r="Y65" s="113">
        <f t="shared" si="25"/>
        <v>58</v>
      </c>
      <c r="Z65" s="113">
        <f>INDEX(地温!$D$2:$D$366,MATCH(X65,地温!$C$2:$C$366,FALSE))</f>
        <v>23.943250000000003</v>
      </c>
      <c r="AA65" s="113">
        <f t="shared" si="26"/>
        <v>1243.8251500000001</v>
      </c>
      <c r="AB65" s="116">
        <f t="shared" si="8"/>
        <v>21.445261206896554</v>
      </c>
      <c r="AC65" s="119" t="e">
        <f t="shared" si="9"/>
        <v>#N/A</v>
      </c>
      <c r="AD65" s="119">
        <f t="shared" si="10"/>
        <v>0</v>
      </c>
      <c r="AG65" s="115">
        <f t="shared" si="27"/>
        <v>197</v>
      </c>
      <c r="AH65" s="113">
        <f t="shared" si="28"/>
        <v>58</v>
      </c>
      <c r="AI65" s="113">
        <f>INDEX(地温!$D$2:$D$366,MATCH(AG65,地温!$C$2:$C$366,FALSE))</f>
        <v>23.943250000000003</v>
      </c>
      <c r="AJ65" s="113">
        <f t="shared" si="29"/>
        <v>1243.8251500000001</v>
      </c>
      <c r="AK65" s="116">
        <f t="shared" si="11"/>
        <v>21.445261206896554</v>
      </c>
      <c r="AL65" s="119" t="e">
        <f t="shared" si="12"/>
        <v>#N/A</v>
      </c>
      <c r="AM65" s="119">
        <f t="shared" si="13"/>
        <v>0</v>
      </c>
      <c r="AP65" s="115">
        <f t="shared" si="30"/>
        <v>197</v>
      </c>
      <c r="AQ65" s="113">
        <f t="shared" si="31"/>
        <v>58</v>
      </c>
      <c r="AR65" s="113">
        <f>INDEX(地温!$D$2:$D$366,MATCH(AP65,地温!$C$2:$C$366,FALSE))</f>
        <v>23.943250000000003</v>
      </c>
      <c r="AS65" s="113">
        <f t="shared" si="32"/>
        <v>1243.8251500000001</v>
      </c>
      <c r="AT65" s="116">
        <f t="shared" si="14"/>
        <v>21.445261206896554</v>
      </c>
      <c r="AU65" s="119" t="e">
        <f t="shared" si="15"/>
        <v>#N/A</v>
      </c>
      <c r="AV65" s="119">
        <f t="shared" si="16"/>
        <v>0</v>
      </c>
    </row>
    <row r="66" spans="1:48">
      <c r="A66" s="115">
        <f t="shared" si="17"/>
        <v>198</v>
      </c>
      <c r="B66" s="113">
        <f t="shared" si="0"/>
        <v>59</v>
      </c>
      <c r="C66" s="119">
        <f t="shared" si="1"/>
        <v>4.1635994912241374</v>
      </c>
      <c r="F66" s="115">
        <f t="shared" si="18"/>
        <v>198</v>
      </c>
      <c r="G66" s="113">
        <f t="shared" si="19"/>
        <v>59</v>
      </c>
      <c r="H66" s="113">
        <f>INDEX(地温!$D$2:$D$366,MATCH(F66,地温!$C$2:$C$366,FALSE))</f>
        <v>24.007449999999999</v>
      </c>
      <c r="I66" s="113">
        <f t="shared" si="20"/>
        <v>1267.8326000000002</v>
      </c>
      <c r="J66" s="116">
        <f t="shared" si="2"/>
        <v>21.488688135593222</v>
      </c>
      <c r="K66" s="119">
        <f t="shared" si="3"/>
        <v>8.0478933090976021e-002</v>
      </c>
      <c r="L66" s="119">
        <f t="shared" si="4"/>
        <v>4.1635994912241374</v>
      </c>
      <c r="O66" s="115">
        <f t="shared" si="21"/>
        <v>198</v>
      </c>
      <c r="P66" s="113">
        <f t="shared" si="22"/>
        <v>59</v>
      </c>
      <c r="Q66" s="113">
        <f>INDEX(地温!$D$2:$D$366,MATCH(O66,地温!$C$2:$C$366,FALSE))</f>
        <v>24.007449999999999</v>
      </c>
      <c r="R66" s="113">
        <f t="shared" si="23"/>
        <v>1267.8326000000002</v>
      </c>
      <c r="S66" s="116">
        <f t="shared" si="5"/>
        <v>21.488688135593222</v>
      </c>
      <c r="T66" s="119" t="e">
        <f t="shared" si="6"/>
        <v>#N/A</v>
      </c>
      <c r="U66" s="119">
        <f t="shared" si="7"/>
        <v>0</v>
      </c>
      <c r="X66" s="115">
        <f t="shared" si="24"/>
        <v>198</v>
      </c>
      <c r="Y66" s="113">
        <f t="shared" si="25"/>
        <v>59</v>
      </c>
      <c r="Z66" s="113">
        <f>INDEX(地温!$D$2:$D$366,MATCH(X66,地温!$C$2:$C$366,FALSE))</f>
        <v>24.007449999999999</v>
      </c>
      <c r="AA66" s="113">
        <f t="shared" si="26"/>
        <v>1267.8326000000002</v>
      </c>
      <c r="AB66" s="116">
        <f t="shared" si="8"/>
        <v>21.488688135593222</v>
      </c>
      <c r="AC66" s="119" t="e">
        <f t="shared" si="9"/>
        <v>#N/A</v>
      </c>
      <c r="AD66" s="119">
        <f t="shared" si="10"/>
        <v>0</v>
      </c>
      <c r="AG66" s="115">
        <f t="shared" si="27"/>
        <v>198</v>
      </c>
      <c r="AH66" s="113">
        <f t="shared" si="28"/>
        <v>59</v>
      </c>
      <c r="AI66" s="113">
        <f>INDEX(地温!$D$2:$D$366,MATCH(AG66,地温!$C$2:$C$366,FALSE))</f>
        <v>24.007449999999999</v>
      </c>
      <c r="AJ66" s="113">
        <f t="shared" si="29"/>
        <v>1267.8326000000002</v>
      </c>
      <c r="AK66" s="116">
        <f t="shared" si="11"/>
        <v>21.488688135593222</v>
      </c>
      <c r="AL66" s="119" t="e">
        <f t="shared" si="12"/>
        <v>#N/A</v>
      </c>
      <c r="AM66" s="119">
        <f t="shared" si="13"/>
        <v>0</v>
      </c>
      <c r="AP66" s="115">
        <f t="shared" si="30"/>
        <v>198</v>
      </c>
      <c r="AQ66" s="113">
        <f t="shared" si="31"/>
        <v>59</v>
      </c>
      <c r="AR66" s="113">
        <f>INDEX(地温!$D$2:$D$366,MATCH(AP66,地温!$C$2:$C$366,FALSE))</f>
        <v>24.007449999999999</v>
      </c>
      <c r="AS66" s="113">
        <f t="shared" si="32"/>
        <v>1267.8326000000002</v>
      </c>
      <c r="AT66" s="116">
        <f t="shared" si="14"/>
        <v>21.488688135593222</v>
      </c>
      <c r="AU66" s="119" t="e">
        <f t="shared" si="15"/>
        <v>#N/A</v>
      </c>
      <c r="AV66" s="119">
        <f t="shared" si="16"/>
        <v>0</v>
      </c>
    </row>
    <row r="67" spans="1:48">
      <c r="A67" s="115">
        <f t="shared" si="17"/>
        <v>199</v>
      </c>
      <c r="B67" s="113">
        <f t="shared" si="0"/>
        <v>60</v>
      </c>
      <c r="C67" s="119">
        <f t="shared" si="1"/>
        <v>4.166723503564584</v>
      </c>
      <c r="F67" s="115">
        <f t="shared" si="18"/>
        <v>199</v>
      </c>
      <c r="G67" s="113">
        <f t="shared" si="19"/>
        <v>60</v>
      </c>
      <c r="H67" s="113">
        <f>INDEX(地温!$D$2:$D$366,MATCH(F67,地温!$C$2:$C$366,FALSE))</f>
        <v>24.697599999999998</v>
      </c>
      <c r="I67" s="113">
        <f t="shared" si="20"/>
        <v>1292.5302000000001</v>
      </c>
      <c r="J67" s="116">
        <f t="shared" si="2"/>
        <v>21.542170000000002</v>
      </c>
      <c r="K67" s="119">
        <f t="shared" si="3"/>
        <v>8.0633141153973562e-002</v>
      </c>
      <c r="L67" s="119">
        <f t="shared" si="4"/>
        <v>4.166723503564584</v>
      </c>
      <c r="O67" s="115">
        <f t="shared" si="21"/>
        <v>199</v>
      </c>
      <c r="P67" s="113">
        <f t="shared" si="22"/>
        <v>60</v>
      </c>
      <c r="Q67" s="113">
        <f>INDEX(地温!$D$2:$D$366,MATCH(O67,地温!$C$2:$C$366,FALSE))</f>
        <v>24.697599999999998</v>
      </c>
      <c r="R67" s="113">
        <f t="shared" si="23"/>
        <v>1292.5302000000001</v>
      </c>
      <c r="S67" s="116">
        <f t="shared" si="5"/>
        <v>21.542170000000002</v>
      </c>
      <c r="T67" s="119" t="e">
        <f t="shared" si="6"/>
        <v>#N/A</v>
      </c>
      <c r="U67" s="119">
        <f t="shared" si="7"/>
        <v>0</v>
      </c>
      <c r="X67" s="115">
        <f t="shared" si="24"/>
        <v>199</v>
      </c>
      <c r="Y67" s="113">
        <f t="shared" si="25"/>
        <v>60</v>
      </c>
      <c r="Z67" s="113">
        <f>INDEX(地温!$D$2:$D$366,MATCH(X67,地温!$C$2:$C$366,FALSE))</f>
        <v>24.697599999999998</v>
      </c>
      <c r="AA67" s="113">
        <f t="shared" si="26"/>
        <v>1292.5302000000001</v>
      </c>
      <c r="AB67" s="116">
        <f t="shared" si="8"/>
        <v>21.542170000000002</v>
      </c>
      <c r="AC67" s="119" t="e">
        <f t="shared" si="9"/>
        <v>#N/A</v>
      </c>
      <c r="AD67" s="119">
        <f t="shared" si="10"/>
        <v>0</v>
      </c>
      <c r="AG67" s="115">
        <f t="shared" si="27"/>
        <v>199</v>
      </c>
      <c r="AH67" s="113">
        <f t="shared" si="28"/>
        <v>60</v>
      </c>
      <c r="AI67" s="113">
        <f>INDEX(地温!$D$2:$D$366,MATCH(AG67,地温!$C$2:$C$366,FALSE))</f>
        <v>24.697599999999998</v>
      </c>
      <c r="AJ67" s="113">
        <f t="shared" si="29"/>
        <v>1292.5302000000001</v>
      </c>
      <c r="AK67" s="116">
        <f t="shared" si="11"/>
        <v>21.542170000000002</v>
      </c>
      <c r="AL67" s="119" t="e">
        <f t="shared" si="12"/>
        <v>#N/A</v>
      </c>
      <c r="AM67" s="119">
        <f t="shared" si="13"/>
        <v>0</v>
      </c>
      <c r="AP67" s="115">
        <f t="shared" si="30"/>
        <v>199</v>
      </c>
      <c r="AQ67" s="113">
        <f t="shared" si="31"/>
        <v>60</v>
      </c>
      <c r="AR67" s="113">
        <f>INDEX(地温!$D$2:$D$366,MATCH(AP67,地温!$C$2:$C$366,FALSE))</f>
        <v>24.697599999999998</v>
      </c>
      <c r="AS67" s="113">
        <f t="shared" si="32"/>
        <v>1292.5302000000001</v>
      </c>
      <c r="AT67" s="116">
        <f t="shared" si="14"/>
        <v>21.542170000000002</v>
      </c>
      <c r="AU67" s="119" t="e">
        <f t="shared" si="15"/>
        <v>#N/A</v>
      </c>
      <c r="AV67" s="119">
        <f t="shared" si="16"/>
        <v>0</v>
      </c>
    </row>
    <row r="68" spans="1:48">
      <c r="A68" s="115">
        <f t="shared" si="17"/>
        <v>200</v>
      </c>
      <c r="B68" s="113">
        <f t="shared" si="0"/>
        <v>61</v>
      </c>
      <c r="C68" s="119">
        <f t="shared" si="1"/>
        <v>4.1695784142915926</v>
      </c>
      <c r="F68" s="115">
        <f t="shared" si="18"/>
        <v>200</v>
      </c>
      <c r="G68" s="113">
        <f t="shared" si="19"/>
        <v>61</v>
      </c>
      <c r="H68" s="113">
        <f>INDEX(地温!$D$2:$D$366,MATCH(F68,地温!$C$2:$C$366,FALSE))</f>
        <v>24.681549999999998</v>
      </c>
      <c r="I68" s="113">
        <f t="shared" si="20"/>
        <v>1317.2117500000002</v>
      </c>
      <c r="J68" s="116">
        <f t="shared" si="2"/>
        <v>21.593635245901641</v>
      </c>
      <c r="K68" s="119">
        <f t="shared" si="3"/>
        <v>8.0781760518562284e-002</v>
      </c>
      <c r="L68" s="119">
        <f t="shared" si="4"/>
        <v>4.1695784142915926</v>
      </c>
      <c r="O68" s="115">
        <f t="shared" si="21"/>
        <v>200</v>
      </c>
      <c r="P68" s="113">
        <f t="shared" si="22"/>
        <v>61</v>
      </c>
      <c r="Q68" s="113">
        <f>INDEX(地温!$D$2:$D$366,MATCH(O68,地温!$C$2:$C$366,FALSE))</f>
        <v>24.681549999999998</v>
      </c>
      <c r="R68" s="113">
        <f t="shared" si="23"/>
        <v>1317.2117500000002</v>
      </c>
      <c r="S68" s="116">
        <f t="shared" si="5"/>
        <v>21.593635245901641</v>
      </c>
      <c r="T68" s="119" t="e">
        <f t="shared" si="6"/>
        <v>#N/A</v>
      </c>
      <c r="U68" s="119">
        <f t="shared" si="7"/>
        <v>0</v>
      </c>
      <c r="X68" s="115">
        <f t="shared" si="24"/>
        <v>200</v>
      </c>
      <c r="Y68" s="113">
        <f t="shared" si="25"/>
        <v>61</v>
      </c>
      <c r="Z68" s="113">
        <f>INDEX(地温!$D$2:$D$366,MATCH(X68,地温!$C$2:$C$366,FALSE))</f>
        <v>24.681549999999998</v>
      </c>
      <c r="AA68" s="113">
        <f t="shared" si="26"/>
        <v>1317.2117500000002</v>
      </c>
      <c r="AB68" s="116">
        <f t="shared" si="8"/>
        <v>21.593635245901641</v>
      </c>
      <c r="AC68" s="119" t="e">
        <f t="shared" si="9"/>
        <v>#N/A</v>
      </c>
      <c r="AD68" s="119">
        <f t="shared" si="10"/>
        <v>0</v>
      </c>
      <c r="AG68" s="115">
        <f t="shared" si="27"/>
        <v>200</v>
      </c>
      <c r="AH68" s="113">
        <f t="shared" si="28"/>
        <v>61</v>
      </c>
      <c r="AI68" s="113">
        <f>INDEX(地温!$D$2:$D$366,MATCH(AG68,地温!$C$2:$C$366,FALSE))</f>
        <v>24.681549999999998</v>
      </c>
      <c r="AJ68" s="113">
        <f t="shared" si="29"/>
        <v>1317.2117500000002</v>
      </c>
      <c r="AK68" s="116">
        <f t="shared" si="11"/>
        <v>21.593635245901641</v>
      </c>
      <c r="AL68" s="119" t="e">
        <f t="shared" si="12"/>
        <v>#N/A</v>
      </c>
      <c r="AM68" s="119">
        <f t="shared" si="13"/>
        <v>0</v>
      </c>
      <c r="AP68" s="115">
        <f t="shared" si="30"/>
        <v>200</v>
      </c>
      <c r="AQ68" s="113">
        <f t="shared" si="31"/>
        <v>61</v>
      </c>
      <c r="AR68" s="113">
        <f>INDEX(地温!$D$2:$D$366,MATCH(AP68,地温!$C$2:$C$366,FALSE))</f>
        <v>24.681549999999998</v>
      </c>
      <c r="AS68" s="113">
        <f t="shared" si="32"/>
        <v>1317.2117500000002</v>
      </c>
      <c r="AT68" s="116">
        <f t="shared" si="14"/>
        <v>21.593635245901641</v>
      </c>
      <c r="AU68" s="119" t="e">
        <f t="shared" si="15"/>
        <v>#N/A</v>
      </c>
      <c r="AV68" s="119">
        <f t="shared" si="16"/>
        <v>0</v>
      </c>
    </row>
    <row r="69" spans="1:48">
      <c r="A69" s="115">
        <f t="shared" si="17"/>
        <v>201</v>
      </c>
      <c r="B69" s="113">
        <f t="shared" si="0"/>
        <v>62</v>
      </c>
      <c r="C69" s="119">
        <f t="shared" si="1"/>
        <v>4.1722081280619534</v>
      </c>
      <c r="F69" s="115">
        <f t="shared" si="18"/>
        <v>201</v>
      </c>
      <c r="G69" s="113">
        <f t="shared" si="19"/>
        <v>62</v>
      </c>
      <c r="H69" s="113">
        <f>INDEX(地温!$D$2:$D$366,MATCH(F69,地温!$C$2:$C$366,FALSE))</f>
        <v>24.9223</v>
      </c>
      <c r="I69" s="113">
        <f t="shared" si="20"/>
        <v>1342.1340500000001</v>
      </c>
      <c r="J69" s="116">
        <f t="shared" si="2"/>
        <v>21.647323387096776</v>
      </c>
      <c r="K69" s="119">
        <f t="shared" si="3"/>
        <v>8.0937035526683895e-002</v>
      </c>
      <c r="L69" s="119">
        <f t="shared" si="4"/>
        <v>4.1722081280619534</v>
      </c>
      <c r="O69" s="115">
        <f t="shared" si="21"/>
        <v>201</v>
      </c>
      <c r="P69" s="113">
        <f t="shared" si="22"/>
        <v>62</v>
      </c>
      <c r="Q69" s="113">
        <f>INDEX(地温!$D$2:$D$366,MATCH(O69,地温!$C$2:$C$366,FALSE))</f>
        <v>24.9223</v>
      </c>
      <c r="R69" s="113">
        <f t="shared" si="23"/>
        <v>1342.1340500000001</v>
      </c>
      <c r="S69" s="116">
        <f t="shared" si="5"/>
        <v>21.647323387096776</v>
      </c>
      <c r="T69" s="119" t="e">
        <f t="shared" si="6"/>
        <v>#N/A</v>
      </c>
      <c r="U69" s="119">
        <f t="shared" si="7"/>
        <v>0</v>
      </c>
      <c r="X69" s="115">
        <f t="shared" si="24"/>
        <v>201</v>
      </c>
      <c r="Y69" s="113">
        <f t="shared" si="25"/>
        <v>62</v>
      </c>
      <c r="Z69" s="113">
        <f>INDEX(地温!$D$2:$D$366,MATCH(X69,地温!$C$2:$C$366,FALSE))</f>
        <v>24.9223</v>
      </c>
      <c r="AA69" s="113">
        <f t="shared" si="26"/>
        <v>1342.1340500000001</v>
      </c>
      <c r="AB69" s="116">
        <f t="shared" si="8"/>
        <v>21.647323387096776</v>
      </c>
      <c r="AC69" s="119" t="e">
        <f t="shared" si="9"/>
        <v>#N/A</v>
      </c>
      <c r="AD69" s="119">
        <f t="shared" si="10"/>
        <v>0</v>
      </c>
      <c r="AG69" s="115">
        <f t="shared" si="27"/>
        <v>201</v>
      </c>
      <c r="AH69" s="113">
        <f t="shared" si="28"/>
        <v>62</v>
      </c>
      <c r="AI69" s="113">
        <f>INDEX(地温!$D$2:$D$366,MATCH(AG69,地温!$C$2:$C$366,FALSE))</f>
        <v>24.9223</v>
      </c>
      <c r="AJ69" s="113">
        <f t="shared" si="29"/>
        <v>1342.1340500000001</v>
      </c>
      <c r="AK69" s="116">
        <f t="shared" si="11"/>
        <v>21.647323387096776</v>
      </c>
      <c r="AL69" s="119" t="e">
        <f t="shared" si="12"/>
        <v>#N/A</v>
      </c>
      <c r="AM69" s="119">
        <f t="shared" si="13"/>
        <v>0</v>
      </c>
      <c r="AP69" s="115">
        <f t="shared" si="30"/>
        <v>201</v>
      </c>
      <c r="AQ69" s="113">
        <f t="shared" si="31"/>
        <v>62</v>
      </c>
      <c r="AR69" s="113">
        <f>INDEX(地温!$D$2:$D$366,MATCH(AP69,地温!$C$2:$C$366,FALSE))</f>
        <v>24.9223</v>
      </c>
      <c r="AS69" s="113">
        <f t="shared" si="32"/>
        <v>1342.1340500000001</v>
      </c>
      <c r="AT69" s="116">
        <f t="shared" si="14"/>
        <v>21.647323387096776</v>
      </c>
      <c r="AU69" s="119" t="e">
        <f t="shared" si="15"/>
        <v>#N/A</v>
      </c>
      <c r="AV69" s="119">
        <f t="shared" si="16"/>
        <v>0</v>
      </c>
    </row>
    <row r="70" spans="1:48">
      <c r="A70" s="115">
        <f t="shared" si="17"/>
        <v>202</v>
      </c>
      <c r="B70" s="113">
        <f t="shared" si="0"/>
        <v>63</v>
      </c>
      <c r="C70" s="119">
        <f t="shared" si="1"/>
        <v>4.174626243769298</v>
      </c>
      <c r="F70" s="115">
        <f t="shared" si="18"/>
        <v>202</v>
      </c>
      <c r="G70" s="113">
        <f t="shared" si="19"/>
        <v>63</v>
      </c>
      <c r="H70" s="113">
        <f>INDEX(地温!$D$2:$D$366,MATCH(F70,地温!$C$2:$C$366,FALSE))</f>
        <v>25.130950000000002</v>
      </c>
      <c r="I70" s="113">
        <f t="shared" si="20"/>
        <v>1367.2650000000001</v>
      </c>
      <c r="J70" s="116">
        <f t="shared" si="2"/>
        <v>21.702619047619049</v>
      </c>
      <c r="K70" s="119">
        <f t="shared" si="3"/>
        <v>8.1097212438883182e-002</v>
      </c>
      <c r="L70" s="119">
        <f t="shared" si="4"/>
        <v>4.174626243769298</v>
      </c>
      <c r="O70" s="115">
        <f t="shared" si="21"/>
        <v>202</v>
      </c>
      <c r="P70" s="113">
        <f t="shared" si="22"/>
        <v>63</v>
      </c>
      <c r="Q70" s="113">
        <f>INDEX(地温!$D$2:$D$366,MATCH(O70,地温!$C$2:$C$366,FALSE))</f>
        <v>25.130950000000002</v>
      </c>
      <c r="R70" s="113">
        <f t="shared" si="23"/>
        <v>1367.2650000000001</v>
      </c>
      <c r="S70" s="116">
        <f t="shared" si="5"/>
        <v>21.702619047619049</v>
      </c>
      <c r="T70" s="119" t="e">
        <f t="shared" si="6"/>
        <v>#N/A</v>
      </c>
      <c r="U70" s="119">
        <f t="shared" si="7"/>
        <v>0</v>
      </c>
      <c r="X70" s="115">
        <f t="shared" si="24"/>
        <v>202</v>
      </c>
      <c r="Y70" s="113">
        <f t="shared" si="25"/>
        <v>63</v>
      </c>
      <c r="Z70" s="113">
        <f>INDEX(地温!$D$2:$D$366,MATCH(X70,地温!$C$2:$C$366,FALSE))</f>
        <v>25.130950000000002</v>
      </c>
      <c r="AA70" s="113">
        <f t="shared" si="26"/>
        <v>1367.2650000000001</v>
      </c>
      <c r="AB70" s="116">
        <f t="shared" si="8"/>
        <v>21.702619047619049</v>
      </c>
      <c r="AC70" s="119" t="e">
        <f t="shared" si="9"/>
        <v>#N/A</v>
      </c>
      <c r="AD70" s="119">
        <f t="shared" si="10"/>
        <v>0</v>
      </c>
      <c r="AG70" s="115">
        <f t="shared" si="27"/>
        <v>202</v>
      </c>
      <c r="AH70" s="113">
        <f t="shared" si="28"/>
        <v>63</v>
      </c>
      <c r="AI70" s="113">
        <f>INDEX(地温!$D$2:$D$366,MATCH(AG70,地温!$C$2:$C$366,FALSE))</f>
        <v>25.130950000000002</v>
      </c>
      <c r="AJ70" s="113">
        <f t="shared" si="29"/>
        <v>1367.2650000000001</v>
      </c>
      <c r="AK70" s="116">
        <f t="shared" si="11"/>
        <v>21.702619047619049</v>
      </c>
      <c r="AL70" s="119" t="e">
        <f t="shared" si="12"/>
        <v>#N/A</v>
      </c>
      <c r="AM70" s="119">
        <f t="shared" si="13"/>
        <v>0</v>
      </c>
      <c r="AP70" s="115">
        <f t="shared" si="30"/>
        <v>202</v>
      </c>
      <c r="AQ70" s="113">
        <f t="shared" si="31"/>
        <v>63</v>
      </c>
      <c r="AR70" s="113">
        <f>INDEX(地温!$D$2:$D$366,MATCH(AP70,地温!$C$2:$C$366,FALSE))</f>
        <v>25.130950000000002</v>
      </c>
      <c r="AS70" s="113">
        <f t="shared" si="32"/>
        <v>1367.2650000000001</v>
      </c>
      <c r="AT70" s="116">
        <f t="shared" si="14"/>
        <v>21.702619047619049</v>
      </c>
      <c r="AU70" s="119" t="e">
        <f t="shared" si="15"/>
        <v>#N/A</v>
      </c>
      <c r="AV70" s="119">
        <f t="shared" si="16"/>
        <v>0</v>
      </c>
    </row>
    <row r="71" spans="1:48">
      <c r="A71" s="115">
        <f t="shared" si="17"/>
        <v>203</v>
      </c>
      <c r="B71" s="113">
        <f t="shared" si="0"/>
        <v>64</v>
      </c>
      <c r="C71" s="119">
        <f t="shared" si="1"/>
        <v>4.1768267689561265</v>
      </c>
      <c r="F71" s="115">
        <f t="shared" si="18"/>
        <v>203</v>
      </c>
      <c r="G71" s="113">
        <f t="shared" si="19"/>
        <v>64</v>
      </c>
      <c r="H71" s="113">
        <f>INDEX(地温!$D$2:$D$366,MATCH(F71,地温!$C$2:$C$366,FALSE))</f>
        <v>25.018599999999999</v>
      </c>
      <c r="I71" s="113">
        <f t="shared" si="20"/>
        <v>1392.2836000000002</v>
      </c>
      <c r="J71" s="116">
        <f t="shared" si="2"/>
        <v>21.754431250000003</v>
      </c>
      <c r="K71" s="119">
        <f t="shared" si="3"/>
        <v>8.1247531657723318e-002</v>
      </c>
      <c r="L71" s="119">
        <f t="shared" si="4"/>
        <v>4.1768267689561265</v>
      </c>
      <c r="O71" s="115">
        <f t="shared" si="21"/>
        <v>203</v>
      </c>
      <c r="P71" s="113">
        <f t="shared" si="22"/>
        <v>64</v>
      </c>
      <c r="Q71" s="113">
        <f>INDEX(地温!$D$2:$D$366,MATCH(O71,地温!$C$2:$C$366,FALSE))</f>
        <v>25.018599999999999</v>
      </c>
      <c r="R71" s="113">
        <f t="shared" si="23"/>
        <v>1392.2836000000002</v>
      </c>
      <c r="S71" s="116">
        <f t="shared" si="5"/>
        <v>21.754431250000003</v>
      </c>
      <c r="T71" s="119" t="e">
        <f t="shared" si="6"/>
        <v>#N/A</v>
      </c>
      <c r="U71" s="119">
        <f t="shared" si="7"/>
        <v>0</v>
      </c>
      <c r="X71" s="115">
        <f t="shared" si="24"/>
        <v>203</v>
      </c>
      <c r="Y71" s="113">
        <f t="shared" si="25"/>
        <v>64</v>
      </c>
      <c r="Z71" s="113">
        <f>INDEX(地温!$D$2:$D$366,MATCH(X71,地温!$C$2:$C$366,FALSE))</f>
        <v>25.018599999999999</v>
      </c>
      <c r="AA71" s="113">
        <f t="shared" si="26"/>
        <v>1392.2836000000002</v>
      </c>
      <c r="AB71" s="116">
        <f t="shared" si="8"/>
        <v>21.754431250000003</v>
      </c>
      <c r="AC71" s="119" t="e">
        <f t="shared" si="9"/>
        <v>#N/A</v>
      </c>
      <c r="AD71" s="119">
        <f t="shared" si="10"/>
        <v>0</v>
      </c>
      <c r="AG71" s="115">
        <f t="shared" si="27"/>
        <v>203</v>
      </c>
      <c r="AH71" s="113">
        <f t="shared" si="28"/>
        <v>64</v>
      </c>
      <c r="AI71" s="113">
        <f>INDEX(地温!$D$2:$D$366,MATCH(AG71,地温!$C$2:$C$366,FALSE))</f>
        <v>25.018599999999999</v>
      </c>
      <c r="AJ71" s="113">
        <f t="shared" si="29"/>
        <v>1392.2836000000002</v>
      </c>
      <c r="AK71" s="116">
        <f t="shared" si="11"/>
        <v>21.754431250000003</v>
      </c>
      <c r="AL71" s="119" t="e">
        <f t="shared" si="12"/>
        <v>#N/A</v>
      </c>
      <c r="AM71" s="119">
        <f t="shared" si="13"/>
        <v>0</v>
      </c>
      <c r="AP71" s="115">
        <f t="shared" si="30"/>
        <v>203</v>
      </c>
      <c r="AQ71" s="113">
        <f t="shared" si="31"/>
        <v>64</v>
      </c>
      <c r="AR71" s="113">
        <f>INDEX(地温!$D$2:$D$366,MATCH(AP71,地温!$C$2:$C$366,FALSE))</f>
        <v>25.018599999999999</v>
      </c>
      <c r="AS71" s="113">
        <f t="shared" si="32"/>
        <v>1392.2836000000002</v>
      </c>
      <c r="AT71" s="116">
        <f t="shared" si="14"/>
        <v>21.754431250000003</v>
      </c>
      <c r="AU71" s="119" t="e">
        <f t="shared" si="15"/>
        <v>#N/A</v>
      </c>
      <c r="AV71" s="119">
        <f t="shared" si="16"/>
        <v>0</v>
      </c>
    </row>
    <row r="72" spans="1:48">
      <c r="A72" s="115">
        <f t="shared" si="17"/>
        <v>204</v>
      </c>
      <c r="B72" s="113">
        <f t="shared" ref="B72:B135" si="33">G72</f>
        <v>65</v>
      </c>
      <c r="C72" s="119">
        <f t="shared" ref="C72:C135" si="34">L72+U72+AD72+AM72+AV72</f>
        <v>4.178857482757544</v>
      </c>
      <c r="F72" s="115">
        <f t="shared" si="18"/>
        <v>204</v>
      </c>
      <c r="G72" s="113">
        <f t="shared" si="19"/>
        <v>65</v>
      </c>
      <c r="H72" s="113">
        <f>INDEX(地温!$D$2:$D$366,MATCH(F72,地温!$C$2:$C$366,FALSE))</f>
        <v>25.355650000000001</v>
      </c>
      <c r="I72" s="113">
        <f t="shared" si="20"/>
        <v>1417.6392500000002</v>
      </c>
      <c r="J72" s="116">
        <f t="shared" ref="J72:J135" si="35">I72/G72</f>
        <v>21.809834615384617</v>
      </c>
      <c r="K72" s="119">
        <f t="shared" ref="K72:K135" si="36">$H$4*EXP(-$I$4/(8.31*(J72+273)))</f>
        <v>8.1408519324034159e-002</v>
      </c>
      <c r="L72" s="119">
        <f t="shared" ref="L72:L135" si="37">IF($G$1=0,0,$J$1*$G$4*0.01*(1-EXP(-K72*G72)))</f>
        <v>4.178857482757544</v>
      </c>
      <c r="O72" s="115">
        <f t="shared" si="21"/>
        <v>204</v>
      </c>
      <c r="P72" s="113">
        <f t="shared" si="22"/>
        <v>65</v>
      </c>
      <c r="Q72" s="113">
        <f>INDEX(地温!$D$2:$D$366,MATCH(O72,地温!$C$2:$C$366,FALSE))</f>
        <v>25.355650000000001</v>
      </c>
      <c r="R72" s="113">
        <f t="shared" si="23"/>
        <v>1417.6392500000002</v>
      </c>
      <c r="S72" s="116">
        <f t="shared" ref="S72:S135" si="38">R72/P72</f>
        <v>21.809834615384617</v>
      </c>
      <c r="T72" s="119" t="e">
        <f t="shared" ref="T72:T135" si="39">$Q$4*EXP(-$R$4/(8.31*(S72+273)))</f>
        <v>#N/A</v>
      </c>
      <c r="U72" s="119">
        <f t="shared" ref="U72:U135" si="40">IF($P$1=0,0,$S$1*$P$4*0.01*(1-EXP(-T72*P72)))</f>
        <v>0</v>
      </c>
      <c r="X72" s="115">
        <f t="shared" si="24"/>
        <v>204</v>
      </c>
      <c r="Y72" s="113">
        <f t="shared" si="25"/>
        <v>65</v>
      </c>
      <c r="Z72" s="113">
        <f>INDEX(地温!$D$2:$D$366,MATCH(X72,地温!$C$2:$C$366,FALSE))</f>
        <v>25.355650000000001</v>
      </c>
      <c r="AA72" s="113">
        <f t="shared" si="26"/>
        <v>1417.6392500000002</v>
      </c>
      <c r="AB72" s="116">
        <f t="shared" ref="AB72:AB135" si="41">AA72/Y72</f>
        <v>21.809834615384617</v>
      </c>
      <c r="AC72" s="119" t="e">
        <f t="shared" ref="AC72:AC135" si="42">$Z$4*EXP(-$AA$4/(8.31*(AB72+273)))</f>
        <v>#N/A</v>
      </c>
      <c r="AD72" s="119">
        <f t="shared" ref="AD72:AD135" si="43">IF($Y$1=0,0,$AB$1*$Y$4*0.01*(1-EXP(-AC72*Y72)))</f>
        <v>0</v>
      </c>
      <c r="AG72" s="115">
        <f t="shared" si="27"/>
        <v>204</v>
      </c>
      <c r="AH72" s="113">
        <f t="shared" si="28"/>
        <v>65</v>
      </c>
      <c r="AI72" s="113">
        <f>INDEX(地温!$D$2:$D$366,MATCH(AG72,地温!$C$2:$C$366,FALSE))</f>
        <v>25.355650000000001</v>
      </c>
      <c r="AJ72" s="113">
        <f t="shared" si="29"/>
        <v>1417.6392500000002</v>
      </c>
      <c r="AK72" s="116">
        <f t="shared" ref="AK72:AK135" si="44">AJ72/AH72</f>
        <v>21.809834615384617</v>
      </c>
      <c r="AL72" s="119" t="e">
        <f t="shared" ref="AL72:AL135" si="45">$AI$4*EXP(-$AJ$4/(8.31*(AK72+273)))</f>
        <v>#N/A</v>
      </c>
      <c r="AM72" s="119">
        <f t="shared" ref="AM72:AM135" si="46">IF($AH$1=0,0,$AK$1*$AH$4*0.01*(1-EXP(-AL72*AH72)))</f>
        <v>0</v>
      </c>
      <c r="AP72" s="115">
        <f t="shared" si="30"/>
        <v>204</v>
      </c>
      <c r="AQ72" s="113">
        <f t="shared" si="31"/>
        <v>65</v>
      </c>
      <c r="AR72" s="113">
        <f>INDEX(地温!$D$2:$D$366,MATCH(AP72,地温!$C$2:$C$366,FALSE))</f>
        <v>25.355650000000001</v>
      </c>
      <c r="AS72" s="113">
        <f t="shared" si="32"/>
        <v>1417.6392500000002</v>
      </c>
      <c r="AT72" s="116">
        <f t="shared" ref="AT72:AT135" si="47">AS72/AQ72</f>
        <v>21.809834615384617</v>
      </c>
      <c r="AU72" s="119" t="e">
        <f t="shared" ref="AU72:AU135" si="48">$AR$4*EXP(-$AS$4/(8.31*(AT72+273)))</f>
        <v>#N/A</v>
      </c>
      <c r="AV72" s="119">
        <f t="shared" ref="AV72:AV135" si="49">IF($AQ$1=0,0,$AT$1*$AQ$4*0.01*(1-EXP(-AU72*AQ72)))</f>
        <v>0</v>
      </c>
    </row>
    <row r="73" spans="1:48">
      <c r="A73" s="115">
        <f t="shared" ref="A73:A136" si="50">A72+1</f>
        <v>205</v>
      </c>
      <c r="B73" s="113">
        <f t="shared" si="33"/>
        <v>66</v>
      </c>
      <c r="C73" s="119">
        <f t="shared" si="34"/>
        <v>4.1806970254360962</v>
      </c>
      <c r="F73" s="115">
        <f t="shared" ref="F73:F136" si="51">F72+1</f>
        <v>205</v>
      </c>
      <c r="G73" s="113">
        <f t="shared" ref="G73:G136" si="52">F73-F$8+1</f>
        <v>66</v>
      </c>
      <c r="H73" s="113">
        <f>INDEX(地温!$D$2:$D$366,MATCH(F73,地温!$C$2:$C$366,FALSE))</f>
        <v>25.114900000000002</v>
      </c>
      <c r="I73" s="113">
        <f t="shared" ref="I73:I136" si="53">I72+H73</f>
        <v>1442.7541500000002</v>
      </c>
      <c r="J73" s="116">
        <f t="shared" si="35"/>
        <v>21.859911363636368</v>
      </c>
      <c r="K73" s="119">
        <f t="shared" si="36"/>
        <v>8.1554251481124301e-002</v>
      </c>
      <c r="L73" s="119">
        <f t="shared" si="37"/>
        <v>4.1806970254360962</v>
      </c>
      <c r="O73" s="115">
        <f t="shared" ref="O73:O136" si="54">O72+1</f>
        <v>205</v>
      </c>
      <c r="P73" s="113">
        <f t="shared" ref="P73:P136" si="55">O73-O$8+1</f>
        <v>66</v>
      </c>
      <c r="Q73" s="113">
        <f>INDEX(地温!$D$2:$D$366,MATCH(O73,地温!$C$2:$C$366,FALSE))</f>
        <v>25.114900000000002</v>
      </c>
      <c r="R73" s="113">
        <f t="shared" ref="R73:R136" si="56">R72+Q73</f>
        <v>1442.7541500000002</v>
      </c>
      <c r="S73" s="116">
        <f t="shared" si="38"/>
        <v>21.859911363636368</v>
      </c>
      <c r="T73" s="119" t="e">
        <f t="shared" si="39"/>
        <v>#N/A</v>
      </c>
      <c r="U73" s="119">
        <f t="shared" si="40"/>
        <v>0</v>
      </c>
      <c r="X73" s="115">
        <f t="shared" ref="X73:X136" si="57">X72+1</f>
        <v>205</v>
      </c>
      <c r="Y73" s="113">
        <f t="shared" ref="Y73:Y136" si="58">X73-X$8+1</f>
        <v>66</v>
      </c>
      <c r="Z73" s="113">
        <f>INDEX(地温!$D$2:$D$366,MATCH(X73,地温!$C$2:$C$366,FALSE))</f>
        <v>25.114900000000002</v>
      </c>
      <c r="AA73" s="113">
        <f t="shared" ref="AA73:AA136" si="59">AA72+Z73</f>
        <v>1442.7541500000002</v>
      </c>
      <c r="AB73" s="116">
        <f t="shared" si="41"/>
        <v>21.859911363636368</v>
      </c>
      <c r="AC73" s="119" t="e">
        <f t="shared" si="42"/>
        <v>#N/A</v>
      </c>
      <c r="AD73" s="119">
        <f t="shared" si="43"/>
        <v>0</v>
      </c>
      <c r="AG73" s="115">
        <f t="shared" ref="AG73:AG136" si="60">AG72+1</f>
        <v>205</v>
      </c>
      <c r="AH73" s="113">
        <f t="shared" ref="AH73:AH136" si="61">AG73-AG$8+1</f>
        <v>66</v>
      </c>
      <c r="AI73" s="113">
        <f>INDEX(地温!$D$2:$D$366,MATCH(AG73,地温!$C$2:$C$366,FALSE))</f>
        <v>25.114900000000002</v>
      </c>
      <c r="AJ73" s="113">
        <f t="shared" ref="AJ73:AJ136" si="62">AJ72+AI73</f>
        <v>1442.7541500000002</v>
      </c>
      <c r="AK73" s="116">
        <f t="shared" si="44"/>
        <v>21.859911363636368</v>
      </c>
      <c r="AL73" s="119" t="e">
        <f t="shared" si="45"/>
        <v>#N/A</v>
      </c>
      <c r="AM73" s="119">
        <f t="shared" si="46"/>
        <v>0</v>
      </c>
      <c r="AP73" s="115">
        <f t="shared" ref="AP73:AP136" si="63">AP72+1</f>
        <v>205</v>
      </c>
      <c r="AQ73" s="113">
        <f t="shared" ref="AQ73:AQ136" si="64">AP73-AP$8+1</f>
        <v>66</v>
      </c>
      <c r="AR73" s="113">
        <f>INDEX(地温!$D$2:$D$366,MATCH(AP73,地温!$C$2:$C$366,FALSE))</f>
        <v>25.114900000000002</v>
      </c>
      <c r="AS73" s="113">
        <f t="shared" ref="AS73:AS136" si="65">AS72+AR73</f>
        <v>1442.7541500000002</v>
      </c>
      <c r="AT73" s="116">
        <f t="shared" si="47"/>
        <v>21.859911363636368</v>
      </c>
      <c r="AU73" s="119" t="e">
        <f t="shared" si="48"/>
        <v>#N/A</v>
      </c>
      <c r="AV73" s="119">
        <f t="shared" si="49"/>
        <v>0</v>
      </c>
    </row>
    <row r="74" spans="1:48">
      <c r="A74" s="115">
        <f t="shared" si="50"/>
        <v>206</v>
      </c>
      <c r="B74" s="113">
        <f t="shared" si="33"/>
        <v>67</v>
      </c>
      <c r="C74" s="119">
        <f t="shared" si="34"/>
        <v>4.1823998382868295</v>
      </c>
      <c r="F74" s="115">
        <f t="shared" si="51"/>
        <v>206</v>
      </c>
      <c r="G74" s="113">
        <f t="shared" si="52"/>
        <v>67</v>
      </c>
      <c r="H74" s="113">
        <f>INDEX(地温!$D$2:$D$366,MATCH(F74,地温!$C$2:$C$366,FALSE))</f>
        <v>25.564299999999999</v>
      </c>
      <c r="I74" s="113">
        <f t="shared" si="53"/>
        <v>1468.3184500000002</v>
      </c>
      <c r="J74" s="116">
        <f t="shared" si="35"/>
        <v>21.91520074626866</v>
      </c>
      <c r="K74" s="119">
        <f t="shared" si="36"/>
        <v>8.1715398716735166e-002</v>
      </c>
      <c r="L74" s="119">
        <f t="shared" si="37"/>
        <v>4.1823998382868295</v>
      </c>
      <c r="O74" s="115">
        <f t="shared" si="54"/>
        <v>206</v>
      </c>
      <c r="P74" s="113">
        <f t="shared" si="55"/>
        <v>67</v>
      </c>
      <c r="Q74" s="113">
        <f>INDEX(地温!$D$2:$D$366,MATCH(O74,地温!$C$2:$C$366,FALSE))</f>
        <v>25.564299999999999</v>
      </c>
      <c r="R74" s="113">
        <f t="shared" si="56"/>
        <v>1468.3184500000002</v>
      </c>
      <c r="S74" s="116">
        <f t="shared" si="38"/>
        <v>21.91520074626866</v>
      </c>
      <c r="T74" s="119" t="e">
        <f t="shared" si="39"/>
        <v>#N/A</v>
      </c>
      <c r="U74" s="119">
        <f t="shared" si="40"/>
        <v>0</v>
      </c>
      <c r="X74" s="115">
        <f t="shared" si="57"/>
        <v>206</v>
      </c>
      <c r="Y74" s="113">
        <f t="shared" si="58"/>
        <v>67</v>
      </c>
      <c r="Z74" s="113">
        <f>INDEX(地温!$D$2:$D$366,MATCH(X74,地温!$C$2:$C$366,FALSE))</f>
        <v>25.564299999999999</v>
      </c>
      <c r="AA74" s="113">
        <f t="shared" si="59"/>
        <v>1468.3184500000002</v>
      </c>
      <c r="AB74" s="116">
        <f t="shared" si="41"/>
        <v>21.91520074626866</v>
      </c>
      <c r="AC74" s="119" t="e">
        <f t="shared" si="42"/>
        <v>#N/A</v>
      </c>
      <c r="AD74" s="119">
        <f t="shared" si="43"/>
        <v>0</v>
      </c>
      <c r="AG74" s="115">
        <f t="shared" si="60"/>
        <v>206</v>
      </c>
      <c r="AH74" s="113">
        <f t="shared" si="61"/>
        <v>67</v>
      </c>
      <c r="AI74" s="113">
        <f>INDEX(地温!$D$2:$D$366,MATCH(AG74,地温!$C$2:$C$366,FALSE))</f>
        <v>25.564299999999999</v>
      </c>
      <c r="AJ74" s="113">
        <f t="shared" si="62"/>
        <v>1468.3184500000002</v>
      </c>
      <c r="AK74" s="116">
        <f t="shared" si="44"/>
        <v>21.91520074626866</v>
      </c>
      <c r="AL74" s="119" t="e">
        <f t="shared" si="45"/>
        <v>#N/A</v>
      </c>
      <c r="AM74" s="119">
        <f t="shared" si="46"/>
        <v>0</v>
      </c>
      <c r="AP74" s="115">
        <f t="shared" si="63"/>
        <v>206</v>
      </c>
      <c r="AQ74" s="113">
        <f t="shared" si="64"/>
        <v>67</v>
      </c>
      <c r="AR74" s="113">
        <f>INDEX(地温!$D$2:$D$366,MATCH(AP74,地温!$C$2:$C$366,FALSE))</f>
        <v>25.564299999999999</v>
      </c>
      <c r="AS74" s="113">
        <f t="shared" si="65"/>
        <v>1468.3184500000002</v>
      </c>
      <c r="AT74" s="116">
        <f t="shared" si="47"/>
        <v>21.91520074626866</v>
      </c>
      <c r="AU74" s="119" t="e">
        <f t="shared" si="48"/>
        <v>#N/A</v>
      </c>
      <c r="AV74" s="119">
        <f t="shared" si="49"/>
        <v>0</v>
      </c>
    </row>
    <row r="75" spans="1:48">
      <c r="A75" s="115">
        <f t="shared" si="50"/>
        <v>207</v>
      </c>
      <c r="B75" s="113">
        <f t="shared" si="33"/>
        <v>68</v>
      </c>
      <c r="C75" s="119">
        <f t="shared" si="34"/>
        <v>4.1839338857477886</v>
      </c>
      <c r="F75" s="115">
        <f t="shared" si="51"/>
        <v>207</v>
      </c>
      <c r="G75" s="113">
        <f t="shared" si="52"/>
        <v>68</v>
      </c>
      <c r="H75" s="113">
        <f>INDEX(地温!$D$2:$D$366,MATCH(F75,地温!$C$2:$C$366,FALSE))</f>
        <v>25.163050000000002</v>
      </c>
      <c r="I75" s="113">
        <f t="shared" si="53"/>
        <v>1493.4815000000003</v>
      </c>
      <c r="J75" s="116">
        <f t="shared" si="35"/>
        <v>21.962963235294122</v>
      </c>
      <c r="K75" s="119">
        <f t="shared" si="36"/>
        <v>8.1854815516420071e-002</v>
      </c>
      <c r="L75" s="119">
        <f t="shared" si="37"/>
        <v>4.1839338857477886</v>
      </c>
      <c r="O75" s="115">
        <f t="shared" si="54"/>
        <v>207</v>
      </c>
      <c r="P75" s="113">
        <f t="shared" si="55"/>
        <v>68</v>
      </c>
      <c r="Q75" s="113">
        <f>INDEX(地温!$D$2:$D$366,MATCH(O75,地温!$C$2:$C$366,FALSE))</f>
        <v>25.163050000000002</v>
      </c>
      <c r="R75" s="113">
        <f t="shared" si="56"/>
        <v>1493.4815000000003</v>
      </c>
      <c r="S75" s="116">
        <f t="shared" si="38"/>
        <v>21.962963235294122</v>
      </c>
      <c r="T75" s="119" t="e">
        <f t="shared" si="39"/>
        <v>#N/A</v>
      </c>
      <c r="U75" s="119">
        <f t="shared" si="40"/>
        <v>0</v>
      </c>
      <c r="X75" s="115">
        <f t="shared" si="57"/>
        <v>207</v>
      </c>
      <c r="Y75" s="113">
        <f t="shared" si="58"/>
        <v>68</v>
      </c>
      <c r="Z75" s="113">
        <f>INDEX(地温!$D$2:$D$366,MATCH(X75,地温!$C$2:$C$366,FALSE))</f>
        <v>25.163050000000002</v>
      </c>
      <c r="AA75" s="113">
        <f t="shared" si="59"/>
        <v>1493.4815000000003</v>
      </c>
      <c r="AB75" s="116">
        <f t="shared" si="41"/>
        <v>21.962963235294122</v>
      </c>
      <c r="AC75" s="119" t="e">
        <f t="shared" si="42"/>
        <v>#N/A</v>
      </c>
      <c r="AD75" s="119">
        <f t="shared" si="43"/>
        <v>0</v>
      </c>
      <c r="AG75" s="115">
        <f t="shared" si="60"/>
        <v>207</v>
      </c>
      <c r="AH75" s="113">
        <f t="shared" si="61"/>
        <v>68</v>
      </c>
      <c r="AI75" s="113">
        <f>INDEX(地温!$D$2:$D$366,MATCH(AG75,地温!$C$2:$C$366,FALSE))</f>
        <v>25.163050000000002</v>
      </c>
      <c r="AJ75" s="113">
        <f t="shared" si="62"/>
        <v>1493.4815000000003</v>
      </c>
      <c r="AK75" s="116">
        <f t="shared" si="44"/>
        <v>21.962963235294122</v>
      </c>
      <c r="AL75" s="119" t="e">
        <f t="shared" si="45"/>
        <v>#N/A</v>
      </c>
      <c r="AM75" s="119">
        <f t="shared" si="46"/>
        <v>0</v>
      </c>
      <c r="AP75" s="115">
        <f t="shared" si="63"/>
        <v>207</v>
      </c>
      <c r="AQ75" s="113">
        <f t="shared" si="64"/>
        <v>68</v>
      </c>
      <c r="AR75" s="113">
        <f>INDEX(地温!$D$2:$D$366,MATCH(AP75,地温!$C$2:$C$366,FALSE))</f>
        <v>25.163050000000002</v>
      </c>
      <c r="AS75" s="113">
        <f t="shared" si="65"/>
        <v>1493.4815000000003</v>
      </c>
      <c r="AT75" s="116">
        <f t="shared" si="47"/>
        <v>21.962963235294122</v>
      </c>
      <c r="AU75" s="119" t="e">
        <f t="shared" si="48"/>
        <v>#N/A</v>
      </c>
      <c r="AV75" s="119">
        <f t="shared" si="49"/>
        <v>0</v>
      </c>
    </row>
    <row r="76" spans="1:48">
      <c r="A76" s="115">
        <f t="shared" si="50"/>
        <v>208</v>
      </c>
      <c r="B76" s="113">
        <f t="shared" si="33"/>
        <v>69</v>
      </c>
      <c r="C76" s="119">
        <f t="shared" si="34"/>
        <v>4.1853371642820161</v>
      </c>
      <c r="F76" s="115">
        <f t="shared" si="51"/>
        <v>208</v>
      </c>
      <c r="G76" s="113">
        <f t="shared" si="52"/>
        <v>69</v>
      </c>
      <c r="H76" s="113">
        <f>INDEX(地温!$D$2:$D$366,MATCH(F76,地温!$C$2:$C$366,FALSE))</f>
        <v>25.227249999999998</v>
      </c>
      <c r="I76" s="113">
        <f t="shared" si="53"/>
        <v>1518.7087500000002</v>
      </c>
      <c r="J76" s="116">
        <f t="shared" si="35"/>
        <v>22.010271739130438</v>
      </c>
      <c r="K76" s="119">
        <f t="shared" si="36"/>
        <v>8.1993097017199312e-002</v>
      </c>
      <c r="L76" s="119">
        <f t="shared" si="37"/>
        <v>4.1853371642820161</v>
      </c>
      <c r="O76" s="115">
        <f t="shared" si="54"/>
        <v>208</v>
      </c>
      <c r="P76" s="113">
        <f t="shared" si="55"/>
        <v>69</v>
      </c>
      <c r="Q76" s="113">
        <f>INDEX(地温!$D$2:$D$366,MATCH(O76,地温!$C$2:$C$366,FALSE))</f>
        <v>25.227249999999998</v>
      </c>
      <c r="R76" s="113">
        <f t="shared" si="56"/>
        <v>1518.7087500000002</v>
      </c>
      <c r="S76" s="116">
        <f t="shared" si="38"/>
        <v>22.010271739130438</v>
      </c>
      <c r="T76" s="119" t="e">
        <f t="shared" si="39"/>
        <v>#N/A</v>
      </c>
      <c r="U76" s="119">
        <f t="shared" si="40"/>
        <v>0</v>
      </c>
      <c r="X76" s="115">
        <f t="shared" si="57"/>
        <v>208</v>
      </c>
      <c r="Y76" s="113">
        <f t="shared" si="58"/>
        <v>69</v>
      </c>
      <c r="Z76" s="113">
        <f>INDEX(地温!$D$2:$D$366,MATCH(X76,地温!$C$2:$C$366,FALSE))</f>
        <v>25.227249999999998</v>
      </c>
      <c r="AA76" s="113">
        <f t="shared" si="59"/>
        <v>1518.7087500000002</v>
      </c>
      <c r="AB76" s="116">
        <f t="shared" si="41"/>
        <v>22.010271739130438</v>
      </c>
      <c r="AC76" s="119" t="e">
        <f t="shared" si="42"/>
        <v>#N/A</v>
      </c>
      <c r="AD76" s="119">
        <f t="shared" si="43"/>
        <v>0</v>
      </c>
      <c r="AG76" s="115">
        <f t="shared" si="60"/>
        <v>208</v>
      </c>
      <c r="AH76" s="113">
        <f t="shared" si="61"/>
        <v>69</v>
      </c>
      <c r="AI76" s="113">
        <f>INDEX(地温!$D$2:$D$366,MATCH(AG76,地温!$C$2:$C$366,FALSE))</f>
        <v>25.227249999999998</v>
      </c>
      <c r="AJ76" s="113">
        <f t="shared" si="62"/>
        <v>1518.7087500000002</v>
      </c>
      <c r="AK76" s="116">
        <f t="shared" si="44"/>
        <v>22.010271739130438</v>
      </c>
      <c r="AL76" s="119" t="e">
        <f t="shared" si="45"/>
        <v>#N/A</v>
      </c>
      <c r="AM76" s="119">
        <f t="shared" si="46"/>
        <v>0</v>
      </c>
      <c r="AP76" s="115">
        <f t="shared" si="63"/>
        <v>208</v>
      </c>
      <c r="AQ76" s="113">
        <f t="shared" si="64"/>
        <v>69</v>
      </c>
      <c r="AR76" s="113">
        <f>INDEX(地温!$D$2:$D$366,MATCH(AP76,地温!$C$2:$C$366,FALSE))</f>
        <v>25.227249999999998</v>
      </c>
      <c r="AS76" s="113">
        <f t="shared" si="65"/>
        <v>1518.7087500000002</v>
      </c>
      <c r="AT76" s="116">
        <f t="shared" si="47"/>
        <v>22.010271739130438</v>
      </c>
      <c r="AU76" s="119" t="e">
        <f t="shared" si="48"/>
        <v>#N/A</v>
      </c>
      <c r="AV76" s="119">
        <f t="shared" si="49"/>
        <v>0</v>
      </c>
    </row>
    <row r="77" spans="1:48">
      <c r="A77" s="115">
        <f t="shared" si="50"/>
        <v>209</v>
      </c>
      <c r="B77" s="113">
        <f t="shared" si="33"/>
        <v>70</v>
      </c>
      <c r="C77" s="119">
        <f t="shared" si="34"/>
        <v>4.1866343915381981</v>
      </c>
      <c r="F77" s="115">
        <f t="shared" si="51"/>
        <v>209</v>
      </c>
      <c r="G77" s="113">
        <f t="shared" si="52"/>
        <v>70</v>
      </c>
      <c r="H77" s="113">
        <f>INDEX(地温!$D$2:$D$366,MATCH(F77,地温!$C$2:$C$366,FALSE))</f>
        <v>25.644550000000006</v>
      </c>
      <c r="I77" s="113">
        <f t="shared" si="53"/>
        <v>1544.3533000000002</v>
      </c>
      <c r="J77" s="116">
        <f t="shared" si="35"/>
        <v>22.062190000000005</v>
      </c>
      <c r="K77" s="119">
        <f t="shared" si="36"/>
        <v>8.21450704172451e-002</v>
      </c>
      <c r="L77" s="119">
        <f t="shared" si="37"/>
        <v>4.1866343915381981</v>
      </c>
      <c r="O77" s="115">
        <f t="shared" si="54"/>
        <v>209</v>
      </c>
      <c r="P77" s="113">
        <f t="shared" si="55"/>
        <v>70</v>
      </c>
      <c r="Q77" s="113">
        <f>INDEX(地温!$D$2:$D$366,MATCH(O77,地温!$C$2:$C$366,FALSE))</f>
        <v>25.644550000000006</v>
      </c>
      <c r="R77" s="113">
        <f t="shared" si="56"/>
        <v>1544.3533000000002</v>
      </c>
      <c r="S77" s="116">
        <f t="shared" si="38"/>
        <v>22.062190000000005</v>
      </c>
      <c r="T77" s="119" t="e">
        <f t="shared" si="39"/>
        <v>#N/A</v>
      </c>
      <c r="U77" s="119">
        <f t="shared" si="40"/>
        <v>0</v>
      </c>
      <c r="X77" s="115">
        <f t="shared" si="57"/>
        <v>209</v>
      </c>
      <c r="Y77" s="113">
        <f t="shared" si="58"/>
        <v>70</v>
      </c>
      <c r="Z77" s="113">
        <f>INDEX(地温!$D$2:$D$366,MATCH(X77,地温!$C$2:$C$366,FALSE))</f>
        <v>25.644550000000006</v>
      </c>
      <c r="AA77" s="113">
        <f t="shared" si="59"/>
        <v>1544.3533000000002</v>
      </c>
      <c r="AB77" s="116">
        <f t="shared" si="41"/>
        <v>22.062190000000005</v>
      </c>
      <c r="AC77" s="119" t="e">
        <f t="shared" si="42"/>
        <v>#N/A</v>
      </c>
      <c r="AD77" s="119">
        <f t="shared" si="43"/>
        <v>0</v>
      </c>
      <c r="AG77" s="115">
        <f t="shared" si="60"/>
        <v>209</v>
      </c>
      <c r="AH77" s="113">
        <f t="shared" si="61"/>
        <v>70</v>
      </c>
      <c r="AI77" s="113">
        <f>INDEX(地温!$D$2:$D$366,MATCH(AG77,地温!$C$2:$C$366,FALSE))</f>
        <v>25.644550000000006</v>
      </c>
      <c r="AJ77" s="113">
        <f t="shared" si="62"/>
        <v>1544.3533000000002</v>
      </c>
      <c r="AK77" s="116">
        <f t="shared" si="44"/>
        <v>22.062190000000005</v>
      </c>
      <c r="AL77" s="119" t="e">
        <f t="shared" si="45"/>
        <v>#N/A</v>
      </c>
      <c r="AM77" s="119">
        <f t="shared" si="46"/>
        <v>0</v>
      </c>
      <c r="AP77" s="115">
        <f t="shared" si="63"/>
        <v>209</v>
      </c>
      <c r="AQ77" s="113">
        <f t="shared" si="64"/>
        <v>70</v>
      </c>
      <c r="AR77" s="113">
        <f>INDEX(地温!$D$2:$D$366,MATCH(AP77,地温!$C$2:$C$366,FALSE))</f>
        <v>25.644550000000006</v>
      </c>
      <c r="AS77" s="113">
        <f t="shared" si="65"/>
        <v>1544.3533000000002</v>
      </c>
      <c r="AT77" s="116">
        <f t="shared" si="47"/>
        <v>22.062190000000005</v>
      </c>
      <c r="AU77" s="119" t="e">
        <f t="shared" si="48"/>
        <v>#N/A</v>
      </c>
      <c r="AV77" s="119">
        <f t="shared" si="49"/>
        <v>0</v>
      </c>
    </row>
    <row r="78" spans="1:48">
      <c r="A78" s="115">
        <f t="shared" si="50"/>
        <v>210</v>
      </c>
      <c r="B78" s="113">
        <f t="shared" si="33"/>
        <v>71</v>
      </c>
      <c r="C78" s="119">
        <f t="shared" si="34"/>
        <v>4.1878107302009697</v>
      </c>
      <c r="F78" s="115">
        <f t="shared" si="51"/>
        <v>210</v>
      </c>
      <c r="G78" s="113">
        <f t="shared" si="52"/>
        <v>71</v>
      </c>
      <c r="H78" s="113">
        <f>INDEX(地温!$D$2:$D$366,MATCH(F78,地温!$C$2:$C$366,FALSE))</f>
        <v>25.468</v>
      </c>
      <c r="I78" s="113">
        <f t="shared" si="53"/>
        <v>1569.8213000000003</v>
      </c>
      <c r="J78" s="116">
        <f t="shared" si="35"/>
        <v>22.110159154929583</v>
      </c>
      <c r="K78" s="119">
        <f t="shared" si="36"/>
        <v>8.228568681986774e-002</v>
      </c>
      <c r="L78" s="119">
        <f t="shared" si="37"/>
        <v>4.1878107302009697</v>
      </c>
      <c r="O78" s="115">
        <f t="shared" si="54"/>
        <v>210</v>
      </c>
      <c r="P78" s="113">
        <f t="shared" si="55"/>
        <v>71</v>
      </c>
      <c r="Q78" s="113">
        <f>INDEX(地温!$D$2:$D$366,MATCH(O78,地温!$C$2:$C$366,FALSE))</f>
        <v>25.468</v>
      </c>
      <c r="R78" s="113">
        <f t="shared" si="56"/>
        <v>1569.8213000000003</v>
      </c>
      <c r="S78" s="116">
        <f t="shared" si="38"/>
        <v>22.110159154929583</v>
      </c>
      <c r="T78" s="119" t="e">
        <f t="shared" si="39"/>
        <v>#N/A</v>
      </c>
      <c r="U78" s="119">
        <f t="shared" si="40"/>
        <v>0</v>
      </c>
      <c r="X78" s="115">
        <f t="shared" si="57"/>
        <v>210</v>
      </c>
      <c r="Y78" s="113">
        <f t="shared" si="58"/>
        <v>71</v>
      </c>
      <c r="Z78" s="113">
        <f>INDEX(地温!$D$2:$D$366,MATCH(X78,地温!$C$2:$C$366,FALSE))</f>
        <v>25.468</v>
      </c>
      <c r="AA78" s="113">
        <f t="shared" si="59"/>
        <v>1569.8213000000003</v>
      </c>
      <c r="AB78" s="116">
        <f t="shared" si="41"/>
        <v>22.110159154929583</v>
      </c>
      <c r="AC78" s="119" t="e">
        <f t="shared" si="42"/>
        <v>#N/A</v>
      </c>
      <c r="AD78" s="119">
        <f t="shared" si="43"/>
        <v>0</v>
      </c>
      <c r="AG78" s="115">
        <f t="shared" si="60"/>
        <v>210</v>
      </c>
      <c r="AH78" s="113">
        <f t="shared" si="61"/>
        <v>71</v>
      </c>
      <c r="AI78" s="113">
        <f>INDEX(地温!$D$2:$D$366,MATCH(AG78,地温!$C$2:$C$366,FALSE))</f>
        <v>25.468</v>
      </c>
      <c r="AJ78" s="113">
        <f t="shared" si="62"/>
        <v>1569.8213000000003</v>
      </c>
      <c r="AK78" s="116">
        <f t="shared" si="44"/>
        <v>22.110159154929583</v>
      </c>
      <c r="AL78" s="119" t="e">
        <f t="shared" si="45"/>
        <v>#N/A</v>
      </c>
      <c r="AM78" s="119">
        <f t="shared" si="46"/>
        <v>0</v>
      </c>
      <c r="AP78" s="115">
        <f t="shared" si="63"/>
        <v>210</v>
      </c>
      <c r="AQ78" s="113">
        <f t="shared" si="64"/>
        <v>71</v>
      </c>
      <c r="AR78" s="113">
        <f>INDEX(地温!$D$2:$D$366,MATCH(AP78,地温!$C$2:$C$366,FALSE))</f>
        <v>25.468</v>
      </c>
      <c r="AS78" s="113">
        <f t="shared" si="65"/>
        <v>1569.8213000000003</v>
      </c>
      <c r="AT78" s="116">
        <f t="shared" si="47"/>
        <v>22.110159154929583</v>
      </c>
      <c r="AU78" s="119" t="e">
        <f t="shared" si="48"/>
        <v>#N/A</v>
      </c>
      <c r="AV78" s="119">
        <f t="shared" si="49"/>
        <v>0</v>
      </c>
    </row>
    <row r="79" spans="1:48">
      <c r="A79" s="115">
        <f t="shared" si="50"/>
        <v>211</v>
      </c>
      <c r="B79" s="113">
        <f t="shared" si="33"/>
        <v>72</v>
      </c>
      <c r="C79" s="119">
        <f t="shared" si="34"/>
        <v>4.1888983518676595</v>
      </c>
      <c r="F79" s="115">
        <f t="shared" si="51"/>
        <v>211</v>
      </c>
      <c r="G79" s="113">
        <f t="shared" si="52"/>
        <v>72</v>
      </c>
      <c r="H79" s="113">
        <f>INDEX(地温!$D$2:$D$366,MATCH(F79,地温!$C$2:$C$366,FALSE))</f>
        <v>25.917400000000001</v>
      </c>
      <c r="I79" s="113">
        <f t="shared" si="53"/>
        <v>1595.7387000000003</v>
      </c>
      <c r="J79" s="116">
        <f t="shared" si="35"/>
        <v>22.163037500000005</v>
      </c>
      <c r="K79" s="119">
        <f t="shared" si="36"/>
        <v>8.2440919813670091e-002</v>
      </c>
      <c r="L79" s="119">
        <f t="shared" si="37"/>
        <v>4.1888983518676595</v>
      </c>
      <c r="O79" s="115">
        <f t="shared" si="54"/>
        <v>211</v>
      </c>
      <c r="P79" s="113">
        <f t="shared" si="55"/>
        <v>72</v>
      </c>
      <c r="Q79" s="113">
        <f>INDEX(地温!$D$2:$D$366,MATCH(O79,地温!$C$2:$C$366,FALSE))</f>
        <v>25.917400000000001</v>
      </c>
      <c r="R79" s="113">
        <f t="shared" si="56"/>
        <v>1595.7387000000003</v>
      </c>
      <c r="S79" s="116">
        <f t="shared" si="38"/>
        <v>22.163037500000005</v>
      </c>
      <c r="T79" s="119" t="e">
        <f t="shared" si="39"/>
        <v>#N/A</v>
      </c>
      <c r="U79" s="119">
        <f t="shared" si="40"/>
        <v>0</v>
      </c>
      <c r="X79" s="115">
        <f t="shared" si="57"/>
        <v>211</v>
      </c>
      <c r="Y79" s="113">
        <f t="shared" si="58"/>
        <v>72</v>
      </c>
      <c r="Z79" s="113">
        <f>INDEX(地温!$D$2:$D$366,MATCH(X79,地温!$C$2:$C$366,FALSE))</f>
        <v>25.917400000000001</v>
      </c>
      <c r="AA79" s="113">
        <f t="shared" si="59"/>
        <v>1595.7387000000003</v>
      </c>
      <c r="AB79" s="116">
        <f t="shared" si="41"/>
        <v>22.163037500000005</v>
      </c>
      <c r="AC79" s="119" t="e">
        <f t="shared" si="42"/>
        <v>#N/A</v>
      </c>
      <c r="AD79" s="119">
        <f t="shared" si="43"/>
        <v>0</v>
      </c>
      <c r="AG79" s="115">
        <f t="shared" si="60"/>
        <v>211</v>
      </c>
      <c r="AH79" s="113">
        <f t="shared" si="61"/>
        <v>72</v>
      </c>
      <c r="AI79" s="113">
        <f>INDEX(地温!$D$2:$D$366,MATCH(AG79,地温!$C$2:$C$366,FALSE))</f>
        <v>25.917400000000001</v>
      </c>
      <c r="AJ79" s="113">
        <f t="shared" si="62"/>
        <v>1595.7387000000003</v>
      </c>
      <c r="AK79" s="116">
        <f t="shared" si="44"/>
        <v>22.163037500000005</v>
      </c>
      <c r="AL79" s="119" t="e">
        <f t="shared" si="45"/>
        <v>#N/A</v>
      </c>
      <c r="AM79" s="119">
        <f t="shared" si="46"/>
        <v>0</v>
      </c>
      <c r="AP79" s="115">
        <f t="shared" si="63"/>
        <v>211</v>
      </c>
      <c r="AQ79" s="113">
        <f t="shared" si="64"/>
        <v>72</v>
      </c>
      <c r="AR79" s="113">
        <f>INDEX(地温!$D$2:$D$366,MATCH(AP79,地温!$C$2:$C$366,FALSE))</f>
        <v>25.917400000000001</v>
      </c>
      <c r="AS79" s="113">
        <f t="shared" si="65"/>
        <v>1595.7387000000003</v>
      </c>
      <c r="AT79" s="116">
        <f t="shared" si="47"/>
        <v>22.163037500000005</v>
      </c>
      <c r="AU79" s="119" t="e">
        <f t="shared" si="48"/>
        <v>#N/A</v>
      </c>
      <c r="AV79" s="119">
        <f t="shared" si="49"/>
        <v>0</v>
      </c>
    </row>
    <row r="80" spans="1:48">
      <c r="A80" s="115">
        <f t="shared" si="50"/>
        <v>212</v>
      </c>
      <c r="B80" s="113">
        <f t="shared" si="33"/>
        <v>73</v>
      </c>
      <c r="C80" s="119">
        <f t="shared" si="34"/>
        <v>4.1898833642552322</v>
      </c>
      <c r="F80" s="115">
        <f t="shared" si="51"/>
        <v>212</v>
      </c>
      <c r="G80" s="113">
        <f t="shared" si="52"/>
        <v>73</v>
      </c>
      <c r="H80" s="113">
        <f>INDEX(地温!$D$2:$D$366,MATCH(F80,地温!$C$2:$C$366,FALSE))</f>
        <v>25.724800000000002</v>
      </c>
      <c r="I80" s="113">
        <f t="shared" si="53"/>
        <v>1621.4635000000003</v>
      </c>
      <c r="J80" s="116">
        <f t="shared" si="35"/>
        <v>22.211828767123293</v>
      </c>
      <c r="K80" s="119">
        <f t="shared" si="36"/>
        <v>8.2584364821494491e-002</v>
      </c>
      <c r="L80" s="119">
        <f t="shared" si="37"/>
        <v>4.1898833642552322</v>
      </c>
      <c r="O80" s="115">
        <f t="shared" si="54"/>
        <v>212</v>
      </c>
      <c r="P80" s="113">
        <f t="shared" si="55"/>
        <v>73</v>
      </c>
      <c r="Q80" s="113">
        <f>INDEX(地温!$D$2:$D$366,MATCH(O80,地温!$C$2:$C$366,FALSE))</f>
        <v>25.724800000000002</v>
      </c>
      <c r="R80" s="113">
        <f t="shared" si="56"/>
        <v>1621.4635000000003</v>
      </c>
      <c r="S80" s="116">
        <f t="shared" si="38"/>
        <v>22.211828767123293</v>
      </c>
      <c r="T80" s="119" t="e">
        <f t="shared" si="39"/>
        <v>#N/A</v>
      </c>
      <c r="U80" s="119">
        <f t="shared" si="40"/>
        <v>0</v>
      </c>
      <c r="X80" s="115">
        <f t="shared" si="57"/>
        <v>212</v>
      </c>
      <c r="Y80" s="113">
        <f t="shared" si="58"/>
        <v>73</v>
      </c>
      <c r="Z80" s="113">
        <f>INDEX(地温!$D$2:$D$366,MATCH(X80,地温!$C$2:$C$366,FALSE))</f>
        <v>25.724800000000002</v>
      </c>
      <c r="AA80" s="113">
        <f t="shared" si="59"/>
        <v>1621.4635000000003</v>
      </c>
      <c r="AB80" s="116">
        <f t="shared" si="41"/>
        <v>22.211828767123293</v>
      </c>
      <c r="AC80" s="119" t="e">
        <f t="shared" si="42"/>
        <v>#N/A</v>
      </c>
      <c r="AD80" s="119">
        <f t="shared" si="43"/>
        <v>0</v>
      </c>
      <c r="AG80" s="115">
        <f t="shared" si="60"/>
        <v>212</v>
      </c>
      <c r="AH80" s="113">
        <f t="shared" si="61"/>
        <v>73</v>
      </c>
      <c r="AI80" s="113">
        <f>INDEX(地温!$D$2:$D$366,MATCH(AG80,地温!$C$2:$C$366,FALSE))</f>
        <v>25.724800000000002</v>
      </c>
      <c r="AJ80" s="113">
        <f t="shared" si="62"/>
        <v>1621.4635000000003</v>
      </c>
      <c r="AK80" s="116">
        <f t="shared" si="44"/>
        <v>22.211828767123293</v>
      </c>
      <c r="AL80" s="119" t="e">
        <f t="shared" si="45"/>
        <v>#N/A</v>
      </c>
      <c r="AM80" s="119">
        <f t="shared" si="46"/>
        <v>0</v>
      </c>
      <c r="AP80" s="115">
        <f t="shared" si="63"/>
        <v>212</v>
      </c>
      <c r="AQ80" s="113">
        <f t="shared" si="64"/>
        <v>73</v>
      </c>
      <c r="AR80" s="113">
        <f>INDEX(地温!$D$2:$D$366,MATCH(AP80,地温!$C$2:$C$366,FALSE))</f>
        <v>25.724800000000002</v>
      </c>
      <c r="AS80" s="113">
        <f t="shared" si="65"/>
        <v>1621.4635000000003</v>
      </c>
      <c r="AT80" s="116">
        <f t="shared" si="47"/>
        <v>22.211828767123293</v>
      </c>
      <c r="AU80" s="119" t="e">
        <f t="shared" si="48"/>
        <v>#N/A</v>
      </c>
      <c r="AV80" s="119">
        <f t="shared" si="49"/>
        <v>0</v>
      </c>
    </row>
    <row r="81" spans="1:48">
      <c r="A81" s="115">
        <f t="shared" si="50"/>
        <v>213</v>
      </c>
      <c r="B81" s="113">
        <f t="shared" si="33"/>
        <v>74</v>
      </c>
      <c r="C81" s="119">
        <f t="shared" si="34"/>
        <v>4.1907872130627997</v>
      </c>
      <c r="F81" s="115">
        <f t="shared" si="51"/>
        <v>213</v>
      </c>
      <c r="G81" s="113">
        <f t="shared" si="52"/>
        <v>74</v>
      </c>
      <c r="H81" s="113">
        <f>INDEX(地温!$D$2:$D$366,MATCH(F81,地温!$C$2:$C$366,FALSE))</f>
        <v>25.9495</v>
      </c>
      <c r="I81" s="113">
        <f t="shared" si="53"/>
        <v>1647.4130000000002</v>
      </c>
      <c r="J81" s="116">
        <f t="shared" si="35"/>
        <v>22.26233783783784</v>
      </c>
      <c r="K81" s="119">
        <f t="shared" si="36"/>
        <v>8.2733072982885916e-002</v>
      </c>
      <c r="L81" s="119">
        <f t="shared" si="37"/>
        <v>4.1907872130627997</v>
      </c>
      <c r="O81" s="115">
        <f t="shared" si="54"/>
        <v>213</v>
      </c>
      <c r="P81" s="113">
        <f t="shared" si="55"/>
        <v>74</v>
      </c>
      <c r="Q81" s="113">
        <f>INDEX(地温!$D$2:$D$366,MATCH(O81,地温!$C$2:$C$366,FALSE))</f>
        <v>25.9495</v>
      </c>
      <c r="R81" s="113">
        <f t="shared" si="56"/>
        <v>1647.4130000000002</v>
      </c>
      <c r="S81" s="116">
        <f t="shared" si="38"/>
        <v>22.26233783783784</v>
      </c>
      <c r="T81" s="119" t="e">
        <f t="shared" si="39"/>
        <v>#N/A</v>
      </c>
      <c r="U81" s="119">
        <f t="shared" si="40"/>
        <v>0</v>
      </c>
      <c r="X81" s="115">
        <f t="shared" si="57"/>
        <v>213</v>
      </c>
      <c r="Y81" s="113">
        <f t="shared" si="58"/>
        <v>74</v>
      </c>
      <c r="Z81" s="113">
        <f>INDEX(地温!$D$2:$D$366,MATCH(X81,地温!$C$2:$C$366,FALSE))</f>
        <v>25.9495</v>
      </c>
      <c r="AA81" s="113">
        <f t="shared" si="59"/>
        <v>1647.4130000000002</v>
      </c>
      <c r="AB81" s="116">
        <f t="shared" si="41"/>
        <v>22.26233783783784</v>
      </c>
      <c r="AC81" s="119" t="e">
        <f t="shared" si="42"/>
        <v>#N/A</v>
      </c>
      <c r="AD81" s="119">
        <f t="shared" si="43"/>
        <v>0</v>
      </c>
      <c r="AG81" s="115">
        <f t="shared" si="60"/>
        <v>213</v>
      </c>
      <c r="AH81" s="113">
        <f t="shared" si="61"/>
        <v>74</v>
      </c>
      <c r="AI81" s="113">
        <f>INDEX(地温!$D$2:$D$366,MATCH(AG81,地温!$C$2:$C$366,FALSE))</f>
        <v>25.9495</v>
      </c>
      <c r="AJ81" s="113">
        <f t="shared" si="62"/>
        <v>1647.4130000000002</v>
      </c>
      <c r="AK81" s="116">
        <f t="shared" si="44"/>
        <v>22.26233783783784</v>
      </c>
      <c r="AL81" s="119" t="e">
        <f t="shared" si="45"/>
        <v>#N/A</v>
      </c>
      <c r="AM81" s="119">
        <f t="shared" si="46"/>
        <v>0</v>
      </c>
      <c r="AP81" s="115">
        <f t="shared" si="63"/>
        <v>213</v>
      </c>
      <c r="AQ81" s="113">
        <f t="shared" si="64"/>
        <v>74</v>
      </c>
      <c r="AR81" s="113">
        <f>INDEX(地温!$D$2:$D$366,MATCH(AP81,地温!$C$2:$C$366,FALSE))</f>
        <v>25.9495</v>
      </c>
      <c r="AS81" s="113">
        <f t="shared" si="65"/>
        <v>1647.4130000000002</v>
      </c>
      <c r="AT81" s="116">
        <f t="shared" si="47"/>
        <v>22.26233783783784</v>
      </c>
      <c r="AU81" s="119" t="e">
        <f t="shared" si="48"/>
        <v>#N/A</v>
      </c>
      <c r="AV81" s="119">
        <f t="shared" si="49"/>
        <v>0</v>
      </c>
    </row>
    <row r="82" spans="1:48">
      <c r="A82" s="115">
        <f t="shared" si="50"/>
        <v>214</v>
      </c>
      <c r="B82" s="113">
        <f t="shared" si="33"/>
        <v>75</v>
      </c>
      <c r="C82" s="119">
        <f t="shared" si="34"/>
        <v>4.1916080563970199</v>
      </c>
      <c r="F82" s="115">
        <f t="shared" si="51"/>
        <v>214</v>
      </c>
      <c r="G82" s="113">
        <f t="shared" si="52"/>
        <v>75</v>
      </c>
      <c r="H82" s="113">
        <f>INDEX(地温!$D$2:$D$366,MATCH(F82,地温!$C$2:$C$366,FALSE))</f>
        <v>25.853199999999998</v>
      </c>
      <c r="I82" s="113">
        <f t="shared" si="53"/>
        <v>1673.2662000000003</v>
      </c>
      <c r="J82" s="116">
        <f t="shared" si="35"/>
        <v>22.310216000000004</v>
      </c>
      <c r="K82" s="119">
        <f t="shared" si="36"/>
        <v>8.2874235380416619e-002</v>
      </c>
      <c r="L82" s="119">
        <f t="shared" si="37"/>
        <v>4.1916080563970199</v>
      </c>
      <c r="O82" s="115">
        <f t="shared" si="54"/>
        <v>214</v>
      </c>
      <c r="P82" s="113">
        <f t="shared" si="55"/>
        <v>75</v>
      </c>
      <c r="Q82" s="113">
        <f>INDEX(地温!$D$2:$D$366,MATCH(O82,地温!$C$2:$C$366,FALSE))</f>
        <v>25.853199999999998</v>
      </c>
      <c r="R82" s="113">
        <f t="shared" si="56"/>
        <v>1673.2662000000003</v>
      </c>
      <c r="S82" s="116">
        <f t="shared" si="38"/>
        <v>22.310216000000004</v>
      </c>
      <c r="T82" s="119" t="e">
        <f t="shared" si="39"/>
        <v>#N/A</v>
      </c>
      <c r="U82" s="119">
        <f t="shared" si="40"/>
        <v>0</v>
      </c>
      <c r="X82" s="115">
        <f t="shared" si="57"/>
        <v>214</v>
      </c>
      <c r="Y82" s="113">
        <f t="shared" si="58"/>
        <v>75</v>
      </c>
      <c r="Z82" s="113">
        <f>INDEX(地温!$D$2:$D$366,MATCH(X82,地温!$C$2:$C$366,FALSE))</f>
        <v>25.853199999999998</v>
      </c>
      <c r="AA82" s="113">
        <f t="shared" si="59"/>
        <v>1673.2662000000003</v>
      </c>
      <c r="AB82" s="116">
        <f t="shared" si="41"/>
        <v>22.310216000000004</v>
      </c>
      <c r="AC82" s="119" t="e">
        <f t="shared" si="42"/>
        <v>#N/A</v>
      </c>
      <c r="AD82" s="119">
        <f t="shared" si="43"/>
        <v>0</v>
      </c>
      <c r="AG82" s="115">
        <f t="shared" si="60"/>
        <v>214</v>
      </c>
      <c r="AH82" s="113">
        <f t="shared" si="61"/>
        <v>75</v>
      </c>
      <c r="AI82" s="113">
        <f>INDEX(地温!$D$2:$D$366,MATCH(AG82,地温!$C$2:$C$366,FALSE))</f>
        <v>25.853199999999998</v>
      </c>
      <c r="AJ82" s="113">
        <f t="shared" si="62"/>
        <v>1673.2662000000003</v>
      </c>
      <c r="AK82" s="116">
        <f t="shared" si="44"/>
        <v>22.310216000000004</v>
      </c>
      <c r="AL82" s="119" t="e">
        <f t="shared" si="45"/>
        <v>#N/A</v>
      </c>
      <c r="AM82" s="119">
        <f t="shared" si="46"/>
        <v>0</v>
      </c>
      <c r="AP82" s="115">
        <f t="shared" si="63"/>
        <v>214</v>
      </c>
      <c r="AQ82" s="113">
        <f t="shared" si="64"/>
        <v>75</v>
      </c>
      <c r="AR82" s="113">
        <f>INDEX(地温!$D$2:$D$366,MATCH(AP82,地温!$C$2:$C$366,FALSE))</f>
        <v>25.853199999999998</v>
      </c>
      <c r="AS82" s="113">
        <f t="shared" si="65"/>
        <v>1673.2662000000003</v>
      </c>
      <c r="AT82" s="116">
        <f t="shared" si="47"/>
        <v>22.310216000000004</v>
      </c>
      <c r="AU82" s="119" t="e">
        <f t="shared" si="48"/>
        <v>#N/A</v>
      </c>
      <c r="AV82" s="119">
        <f t="shared" si="49"/>
        <v>0</v>
      </c>
    </row>
    <row r="83" spans="1:48">
      <c r="A83" s="115">
        <f t="shared" si="50"/>
        <v>215</v>
      </c>
      <c r="B83" s="113">
        <f t="shared" si="33"/>
        <v>76</v>
      </c>
      <c r="C83" s="119">
        <f t="shared" si="34"/>
        <v>4.1923598590771887</v>
      </c>
      <c r="F83" s="115">
        <f t="shared" si="51"/>
        <v>215</v>
      </c>
      <c r="G83" s="113">
        <f t="shared" si="52"/>
        <v>76</v>
      </c>
      <c r="H83" s="113">
        <f>INDEX(地温!$D$2:$D$366,MATCH(F83,地温!$C$2:$C$366,FALSE))</f>
        <v>26.02975</v>
      </c>
      <c r="I83" s="113">
        <f t="shared" si="53"/>
        <v>1699.2959500000002</v>
      </c>
      <c r="J83" s="116">
        <f t="shared" si="35"/>
        <v>22.359157236842108</v>
      </c>
      <c r="K83" s="119">
        <f t="shared" si="36"/>
        <v>8.3018733629854458e-002</v>
      </c>
      <c r="L83" s="119">
        <f t="shared" si="37"/>
        <v>4.1923598590771887</v>
      </c>
      <c r="O83" s="115">
        <f t="shared" si="54"/>
        <v>215</v>
      </c>
      <c r="P83" s="113">
        <f t="shared" si="55"/>
        <v>76</v>
      </c>
      <c r="Q83" s="113">
        <f>INDEX(地温!$D$2:$D$366,MATCH(O83,地温!$C$2:$C$366,FALSE))</f>
        <v>26.02975</v>
      </c>
      <c r="R83" s="113">
        <f t="shared" si="56"/>
        <v>1699.2959500000002</v>
      </c>
      <c r="S83" s="116">
        <f t="shared" si="38"/>
        <v>22.359157236842108</v>
      </c>
      <c r="T83" s="119" t="e">
        <f t="shared" si="39"/>
        <v>#N/A</v>
      </c>
      <c r="U83" s="119">
        <f t="shared" si="40"/>
        <v>0</v>
      </c>
      <c r="X83" s="115">
        <f t="shared" si="57"/>
        <v>215</v>
      </c>
      <c r="Y83" s="113">
        <f t="shared" si="58"/>
        <v>76</v>
      </c>
      <c r="Z83" s="113">
        <f>INDEX(地温!$D$2:$D$366,MATCH(X83,地温!$C$2:$C$366,FALSE))</f>
        <v>26.02975</v>
      </c>
      <c r="AA83" s="113">
        <f t="shared" si="59"/>
        <v>1699.2959500000002</v>
      </c>
      <c r="AB83" s="116">
        <f t="shared" si="41"/>
        <v>22.359157236842108</v>
      </c>
      <c r="AC83" s="119" t="e">
        <f t="shared" si="42"/>
        <v>#N/A</v>
      </c>
      <c r="AD83" s="119">
        <f t="shared" si="43"/>
        <v>0</v>
      </c>
      <c r="AG83" s="115">
        <f t="shared" si="60"/>
        <v>215</v>
      </c>
      <c r="AH83" s="113">
        <f t="shared" si="61"/>
        <v>76</v>
      </c>
      <c r="AI83" s="113">
        <f>INDEX(地温!$D$2:$D$366,MATCH(AG83,地温!$C$2:$C$366,FALSE))</f>
        <v>26.02975</v>
      </c>
      <c r="AJ83" s="113">
        <f t="shared" si="62"/>
        <v>1699.2959500000002</v>
      </c>
      <c r="AK83" s="116">
        <f t="shared" si="44"/>
        <v>22.359157236842108</v>
      </c>
      <c r="AL83" s="119" t="e">
        <f t="shared" si="45"/>
        <v>#N/A</v>
      </c>
      <c r="AM83" s="119">
        <f t="shared" si="46"/>
        <v>0</v>
      </c>
      <c r="AP83" s="115">
        <f t="shared" si="63"/>
        <v>215</v>
      </c>
      <c r="AQ83" s="113">
        <f t="shared" si="64"/>
        <v>76</v>
      </c>
      <c r="AR83" s="113">
        <f>INDEX(地温!$D$2:$D$366,MATCH(AP83,地温!$C$2:$C$366,FALSE))</f>
        <v>26.02975</v>
      </c>
      <c r="AS83" s="113">
        <f t="shared" si="65"/>
        <v>1699.2959500000002</v>
      </c>
      <c r="AT83" s="116">
        <f t="shared" si="47"/>
        <v>22.359157236842108</v>
      </c>
      <c r="AU83" s="119" t="e">
        <f t="shared" si="48"/>
        <v>#N/A</v>
      </c>
      <c r="AV83" s="119">
        <f t="shared" si="49"/>
        <v>0</v>
      </c>
    </row>
    <row r="84" spans="1:48">
      <c r="A84" s="115">
        <f t="shared" si="50"/>
        <v>216</v>
      </c>
      <c r="B84" s="113">
        <f t="shared" si="33"/>
        <v>77</v>
      </c>
      <c r="C84" s="119">
        <f t="shared" si="34"/>
        <v>4.1930361539870118</v>
      </c>
      <c r="F84" s="115">
        <f t="shared" si="51"/>
        <v>216</v>
      </c>
      <c r="G84" s="113">
        <f t="shared" si="52"/>
        <v>77</v>
      </c>
      <c r="H84" s="113">
        <f>INDEX(地温!$D$2:$D$366,MATCH(F84,地温!$C$2:$C$366,FALSE))</f>
        <v>25.628499999999999</v>
      </c>
      <c r="I84" s="113">
        <f t="shared" si="53"/>
        <v>1724.9244500000002</v>
      </c>
      <c r="J84" s="116">
        <f t="shared" si="35"/>
        <v>22.401616233766237</v>
      </c>
      <c r="K84" s="119">
        <f t="shared" si="36"/>
        <v>8.3144258369774973e-002</v>
      </c>
      <c r="L84" s="119">
        <f t="shared" si="37"/>
        <v>4.1930361539870118</v>
      </c>
      <c r="O84" s="115">
        <f t="shared" si="54"/>
        <v>216</v>
      </c>
      <c r="P84" s="113">
        <f t="shared" si="55"/>
        <v>77</v>
      </c>
      <c r="Q84" s="113">
        <f>INDEX(地温!$D$2:$D$366,MATCH(O84,地温!$C$2:$C$366,FALSE))</f>
        <v>25.628499999999999</v>
      </c>
      <c r="R84" s="113">
        <f t="shared" si="56"/>
        <v>1724.9244500000002</v>
      </c>
      <c r="S84" s="116">
        <f t="shared" si="38"/>
        <v>22.401616233766237</v>
      </c>
      <c r="T84" s="119" t="e">
        <f t="shared" si="39"/>
        <v>#N/A</v>
      </c>
      <c r="U84" s="119">
        <f t="shared" si="40"/>
        <v>0</v>
      </c>
      <c r="X84" s="115">
        <f t="shared" si="57"/>
        <v>216</v>
      </c>
      <c r="Y84" s="113">
        <f t="shared" si="58"/>
        <v>77</v>
      </c>
      <c r="Z84" s="113">
        <f>INDEX(地温!$D$2:$D$366,MATCH(X84,地温!$C$2:$C$366,FALSE))</f>
        <v>25.628499999999999</v>
      </c>
      <c r="AA84" s="113">
        <f t="shared" si="59"/>
        <v>1724.9244500000002</v>
      </c>
      <c r="AB84" s="116">
        <f t="shared" si="41"/>
        <v>22.401616233766237</v>
      </c>
      <c r="AC84" s="119" t="e">
        <f t="shared" si="42"/>
        <v>#N/A</v>
      </c>
      <c r="AD84" s="119">
        <f t="shared" si="43"/>
        <v>0</v>
      </c>
      <c r="AG84" s="115">
        <f t="shared" si="60"/>
        <v>216</v>
      </c>
      <c r="AH84" s="113">
        <f t="shared" si="61"/>
        <v>77</v>
      </c>
      <c r="AI84" s="113">
        <f>INDEX(地温!$D$2:$D$366,MATCH(AG84,地温!$C$2:$C$366,FALSE))</f>
        <v>25.628499999999999</v>
      </c>
      <c r="AJ84" s="113">
        <f t="shared" si="62"/>
        <v>1724.9244500000002</v>
      </c>
      <c r="AK84" s="116">
        <f t="shared" si="44"/>
        <v>22.401616233766237</v>
      </c>
      <c r="AL84" s="119" t="e">
        <f t="shared" si="45"/>
        <v>#N/A</v>
      </c>
      <c r="AM84" s="119">
        <f t="shared" si="46"/>
        <v>0</v>
      </c>
      <c r="AP84" s="115">
        <f t="shared" si="63"/>
        <v>216</v>
      </c>
      <c r="AQ84" s="113">
        <f t="shared" si="64"/>
        <v>77</v>
      </c>
      <c r="AR84" s="113">
        <f>INDEX(地温!$D$2:$D$366,MATCH(AP84,地温!$C$2:$C$366,FALSE))</f>
        <v>25.628499999999999</v>
      </c>
      <c r="AS84" s="113">
        <f t="shared" si="65"/>
        <v>1724.9244500000002</v>
      </c>
      <c r="AT84" s="116">
        <f t="shared" si="47"/>
        <v>22.401616233766237</v>
      </c>
      <c r="AU84" s="119" t="e">
        <f t="shared" si="48"/>
        <v>#N/A</v>
      </c>
      <c r="AV84" s="119">
        <f t="shared" si="49"/>
        <v>0</v>
      </c>
    </row>
    <row r="85" spans="1:48">
      <c r="A85" s="115">
        <f t="shared" si="50"/>
        <v>217</v>
      </c>
      <c r="B85" s="113">
        <f t="shared" si="33"/>
        <v>78</v>
      </c>
      <c r="C85" s="119">
        <f t="shared" si="34"/>
        <v>4.1936502431579914</v>
      </c>
      <c r="F85" s="115">
        <f t="shared" si="51"/>
        <v>217</v>
      </c>
      <c r="G85" s="113">
        <f t="shared" si="52"/>
        <v>78</v>
      </c>
      <c r="H85" s="113">
        <f>INDEX(地温!$D$2:$D$366,MATCH(F85,地温!$C$2:$C$366,FALSE))</f>
        <v>25.5001</v>
      </c>
      <c r="I85" s="113">
        <f t="shared" si="53"/>
        <v>1750.4245500000002</v>
      </c>
      <c r="J85" s="116">
        <f t="shared" si="35"/>
        <v>22.441340384615387</v>
      </c>
      <c r="K85" s="119">
        <f t="shared" si="36"/>
        <v>8.3261836983295714e-002</v>
      </c>
      <c r="L85" s="119">
        <f t="shared" si="37"/>
        <v>4.1936502431579914</v>
      </c>
      <c r="O85" s="115">
        <f t="shared" si="54"/>
        <v>217</v>
      </c>
      <c r="P85" s="113">
        <f t="shared" si="55"/>
        <v>78</v>
      </c>
      <c r="Q85" s="113">
        <f>INDEX(地温!$D$2:$D$366,MATCH(O85,地温!$C$2:$C$366,FALSE))</f>
        <v>25.5001</v>
      </c>
      <c r="R85" s="113">
        <f t="shared" si="56"/>
        <v>1750.4245500000002</v>
      </c>
      <c r="S85" s="116">
        <f t="shared" si="38"/>
        <v>22.441340384615387</v>
      </c>
      <c r="T85" s="119" t="e">
        <f t="shared" si="39"/>
        <v>#N/A</v>
      </c>
      <c r="U85" s="119">
        <f t="shared" si="40"/>
        <v>0</v>
      </c>
      <c r="X85" s="115">
        <f t="shared" si="57"/>
        <v>217</v>
      </c>
      <c r="Y85" s="113">
        <f t="shared" si="58"/>
        <v>78</v>
      </c>
      <c r="Z85" s="113">
        <f>INDEX(地温!$D$2:$D$366,MATCH(X85,地温!$C$2:$C$366,FALSE))</f>
        <v>25.5001</v>
      </c>
      <c r="AA85" s="113">
        <f t="shared" si="59"/>
        <v>1750.4245500000002</v>
      </c>
      <c r="AB85" s="116">
        <f t="shared" si="41"/>
        <v>22.441340384615387</v>
      </c>
      <c r="AC85" s="119" t="e">
        <f t="shared" si="42"/>
        <v>#N/A</v>
      </c>
      <c r="AD85" s="119">
        <f t="shared" si="43"/>
        <v>0</v>
      </c>
      <c r="AG85" s="115">
        <f t="shared" si="60"/>
        <v>217</v>
      </c>
      <c r="AH85" s="113">
        <f t="shared" si="61"/>
        <v>78</v>
      </c>
      <c r="AI85" s="113">
        <f>INDEX(地温!$D$2:$D$366,MATCH(AG85,地温!$C$2:$C$366,FALSE))</f>
        <v>25.5001</v>
      </c>
      <c r="AJ85" s="113">
        <f t="shared" si="62"/>
        <v>1750.4245500000002</v>
      </c>
      <c r="AK85" s="116">
        <f t="shared" si="44"/>
        <v>22.441340384615387</v>
      </c>
      <c r="AL85" s="119" t="e">
        <f t="shared" si="45"/>
        <v>#N/A</v>
      </c>
      <c r="AM85" s="119">
        <f t="shared" si="46"/>
        <v>0</v>
      </c>
      <c r="AP85" s="115">
        <f t="shared" si="63"/>
        <v>217</v>
      </c>
      <c r="AQ85" s="113">
        <f t="shared" si="64"/>
        <v>78</v>
      </c>
      <c r="AR85" s="113">
        <f>INDEX(地温!$D$2:$D$366,MATCH(AP85,地温!$C$2:$C$366,FALSE))</f>
        <v>25.5001</v>
      </c>
      <c r="AS85" s="113">
        <f t="shared" si="65"/>
        <v>1750.4245500000002</v>
      </c>
      <c r="AT85" s="116">
        <f t="shared" si="47"/>
        <v>22.441340384615387</v>
      </c>
      <c r="AU85" s="119" t="e">
        <f t="shared" si="48"/>
        <v>#N/A</v>
      </c>
      <c r="AV85" s="119">
        <f t="shared" si="49"/>
        <v>0</v>
      </c>
    </row>
    <row r="86" spans="1:48">
      <c r="A86" s="115">
        <f t="shared" si="50"/>
        <v>218</v>
      </c>
      <c r="B86" s="113">
        <f t="shared" si="33"/>
        <v>79</v>
      </c>
      <c r="C86" s="119">
        <f t="shared" si="34"/>
        <v>4.1942074839656334</v>
      </c>
      <c r="F86" s="115">
        <f t="shared" si="51"/>
        <v>218</v>
      </c>
      <c r="G86" s="113">
        <f t="shared" si="52"/>
        <v>79</v>
      </c>
      <c r="H86" s="113">
        <f>INDEX(地温!$D$2:$D$366,MATCH(F86,地温!$C$2:$C$366,FALSE))</f>
        <v>25.339600000000001</v>
      </c>
      <c r="I86" s="113">
        <f t="shared" si="53"/>
        <v>1775.7641500000002</v>
      </c>
      <c r="J86" s="116">
        <f t="shared" si="35"/>
        <v>22.478027215189876</v>
      </c>
      <c r="K86" s="119">
        <f t="shared" si="36"/>
        <v>8.3370545048424005e-002</v>
      </c>
      <c r="L86" s="119">
        <f t="shared" si="37"/>
        <v>4.1942074839656334</v>
      </c>
      <c r="O86" s="115">
        <f t="shared" si="54"/>
        <v>218</v>
      </c>
      <c r="P86" s="113">
        <f t="shared" si="55"/>
        <v>79</v>
      </c>
      <c r="Q86" s="113">
        <f>INDEX(地温!$D$2:$D$366,MATCH(O86,地温!$C$2:$C$366,FALSE))</f>
        <v>25.339600000000001</v>
      </c>
      <c r="R86" s="113">
        <f t="shared" si="56"/>
        <v>1775.7641500000002</v>
      </c>
      <c r="S86" s="116">
        <f t="shared" si="38"/>
        <v>22.478027215189876</v>
      </c>
      <c r="T86" s="119" t="e">
        <f t="shared" si="39"/>
        <v>#N/A</v>
      </c>
      <c r="U86" s="119">
        <f t="shared" si="40"/>
        <v>0</v>
      </c>
      <c r="X86" s="115">
        <f t="shared" si="57"/>
        <v>218</v>
      </c>
      <c r="Y86" s="113">
        <f t="shared" si="58"/>
        <v>79</v>
      </c>
      <c r="Z86" s="113">
        <f>INDEX(地温!$D$2:$D$366,MATCH(X86,地温!$C$2:$C$366,FALSE))</f>
        <v>25.339600000000001</v>
      </c>
      <c r="AA86" s="113">
        <f t="shared" si="59"/>
        <v>1775.7641500000002</v>
      </c>
      <c r="AB86" s="116">
        <f t="shared" si="41"/>
        <v>22.478027215189876</v>
      </c>
      <c r="AC86" s="119" t="e">
        <f t="shared" si="42"/>
        <v>#N/A</v>
      </c>
      <c r="AD86" s="119">
        <f t="shared" si="43"/>
        <v>0</v>
      </c>
      <c r="AG86" s="115">
        <f t="shared" si="60"/>
        <v>218</v>
      </c>
      <c r="AH86" s="113">
        <f t="shared" si="61"/>
        <v>79</v>
      </c>
      <c r="AI86" s="113">
        <f>INDEX(地温!$D$2:$D$366,MATCH(AG86,地温!$C$2:$C$366,FALSE))</f>
        <v>25.339600000000001</v>
      </c>
      <c r="AJ86" s="113">
        <f t="shared" si="62"/>
        <v>1775.7641500000002</v>
      </c>
      <c r="AK86" s="116">
        <f t="shared" si="44"/>
        <v>22.478027215189876</v>
      </c>
      <c r="AL86" s="119" t="e">
        <f t="shared" si="45"/>
        <v>#N/A</v>
      </c>
      <c r="AM86" s="119">
        <f t="shared" si="46"/>
        <v>0</v>
      </c>
      <c r="AP86" s="115">
        <f t="shared" si="63"/>
        <v>218</v>
      </c>
      <c r="AQ86" s="113">
        <f t="shared" si="64"/>
        <v>79</v>
      </c>
      <c r="AR86" s="113">
        <f>INDEX(地温!$D$2:$D$366,MATCH(AP86,地温!$C$2:$C$366,FALSE))</f>
        <v>25.339600000000001</v>
      </c>
      <c r="AS86" s="113">
        <f t="shared" si="65"/>
        <v>1775.7641500000002</v>
      </c>
      <c r="AT86" s="116">
        <f t="shared" si="47"/>
        <v>22.478027215189876</v>
      </c>
      <c r="AU86" s="119" t="e">
        <f t="shared" si="48"/>
        <v>#N/A</v>
      </c>
      <c r="AV86" s="119">
        <f t="shared" si="49"/>
        <v>0</v>
      </c>
    </row>
    <row r="87" spans="1:48">
      <c r="A87" s="115">
        <f t="shared" si="50"/>
        <v>219</v>
      </c>
      <c r="B87" s="113">
        <f t="shared" si="33"/>
        <v>80</v>
      </c>
      <c r="C87" s="119">
        <f t="shared" si="34"/>
        <v>4.194713099999583</v>
      </c>
      <c r="F87" s="115">
        <f t="shared" si="51"/>
        <v>219</v>
      </c>
      <c r="G87" s="113">
        <f t="shared" si="52"/>
        <v>80</v>
      </c>
      <c r="H87" s="113">
        <f>INDEX(地温!$D$2:$D$366,MATCH(F87,地温!$C$2:$C$366,FALSE))</f>
        <v>25.163050000000002</v>
      </c>
      <c r="I87" s="113">
        <f t="shared" si="53"/>
        <v>1800.9272000000003</v>
      </c>
      <c r="J87" s="116">
        <f t="shared" si="35"/>
        <v>22.511590000000005</v>
      </c>
      <c r="K87" s="119">
        <f t="shared" si="36"/>
        <v>8.3470096767953972e-002</v>
      </c>
      <c r="L87" s="119">
        <f t="shared" si="37"/>
        <v>4.194713099999583</v>
      </c>
      <c r="O87" s="115">
        <f t="shared" si="54"/>
        <v>219</v>
      </c>
      <c r="P87" s="113">
        <f t="shared" si="55"/>
        <v>80</v>
      </c>
      <c r="Q87" s="113">
        <f>INDEX(地温!$D$2:$D$366,MATCH(O87,地温!$C$2:$C$366,FALSE))</f>
        <v>25.163050000000002</v>
      </c>
      <c r="R87" s="113">
        <f t="shared" si="56"/>
        <v>1800.9272000000003</v>
      </c>
      <c r="S87" s="116">
        <f t="shared" si="38"/>
        <v>22.511590000000005</v>
      </c>
      <c r="T87" s="119" t="e">
        <f t="shared" si="39"/>
        <v>#N/A</v>
      </c>
      <c r="U87" s="119">
        <f t="shared" si="40"/>
        <v>0</v>
      </c>
      <c r="X87" s="115">
        <f t="shared" si="57"/>
        <v>219</v>
      </c>
      <c r="Y87" s="113">
        <f t="shared" si="58"/>
        <v>80</v>
      </c>
      <c r="Z87" s="113">
        <f>INDEX(地温!$D$2:$D$366,MATCH(X87,地温!$C$2:$C$366,FALSE))</f>
        <v>25.163050000000002</v>
      </c>
      <c r="AA87" s="113">
        <f t="shared" si="59"/>
        <v>1800.9272000000003</v>
      </c>
      <c r="AB87" s="116">
        <f t="shared" si="41"/>
        <v>22.511590000000005</v>
      </c>
      <c r="AC87" s="119" t="e">
        <f t="shared" si="42"/>
        <v>#N/A</v>
      </c>
      <c r="AD87" s="119">
        <f t="shared" si="43"/>
        <v>0</v>
      </c>
      <c r="AG87" s="115">
        <f t="shared" si="60"/>
        <v>219</v>
      </c>
      <c r="AH87" s="113">
        <f t="shared" si="61"/>
        <v>80</v>
      </c>
      <c r="AI87" s="113">
        <f>INDEX(地温!$D$2:$D$366,MATCH(AG87,地温!$C$2:$C$366,FALSE))</f>
        <v>25.163050000000002</v>
      </c>
      <c r="AJ87" s="113">
        <f t="shared" si="62"/>
        <v>1800.9272000000003</v>
      </c>
      <c r="AK87" s="116">
        <f t="shared" si="44"/>
        <v>22.511590000000005</v>
      </c>
      <c r="AL87" s="119" t="e">
        <f t="shared" si="45"/>
        <v>#N/A</v>
      </c>
      <c r="AM87" s="119">
        <f t="shared" si="46"/>
        <v>0</v>
      </c>
      <c r="AP87" s="115">
        <f t="shared" si="63"/>
        <v>219</v>
      </c>
      <c r="AQ87" s="113">
        <f t="shared" si="64"/>
        <v>80</v>
      </c>
      <c r="AR87" s="113">
        <f>INDEX(地温!$D$2:$D$366,MATCH(AP87,地温!$C$2:$C$366,FALSE))</f>
        <v>25.163050000000002</v>
      </c>
      <c r="AS87" s="113">
        <f t="shared" si="65"/>
        <v>1800.9272000000003</v>
      </c>
      <c r="AT87" s="116">
        <f t="shared" si="47"/>
        <v>22.511590000000005</v>
      </c>
      <c r="AU87" s="119" t="e">
        <f t="shared" si="48"/>
        <v>#N/A</v>
      </c>
      <c r="AV87" s="119">
        <f t="shared" si="49"/>
        <v>0</v>
      </c>
    </row>
    <row r="88" spans="1:48">
      <c r="A88" s="115">
        <f t="shared" si="50"/>
        <v>220</v>
      </c>
      <c r="B88" s="113">
        <f t="shared" si="33"/>
        <v>81</v>
      </c>
      <c r="C88" s="119">
        <f t="shared" si="34"/>
        <v>4.1951794470021984</v>
      </c>
      <c r="F88" s="115">
        <f t="shared" si="51"/>
        <v>220</v>
      </c>
      <c r="G88" s="113">
        <f t="shared" si="52"/>
        <v>81</v>
      </c>
      <c r="H88" s="113">
        <f>INDEX(地温!$D$2:$D$366,MATCH(F88,地温!$C$2:$C$366,FALSE))</f>
        <v>25.5001</v>
      </c>
      <c r="I88" s="113">
        <f t="shared" si="53"/>
        <v>1826.4273000000003</v>
      </c>
      <c r="J88" s="116">
        <f t="shared" si="35"/>
        <v>22.548485185185189</v>
      </c>
      <c r="K88" s="119">
        <f t="shared" si="36"/>
        <v>8.3579643863648939e-002</v>
      </c>
      <c r="L88" s="119">
        <f t="shared" si="37"/>
        <v>4.1951794470021984</v>
      </c>
      <c r="O88" s="115">
        <f t="shared" si="54"/>
        <v>220</v>
      </c>
      <c r="P88" s="113">
        <f t="shared" si="55"/>
        <v>81</v>
      </c>
      <c r="Q88" s="113">
        <f>INDEX(地温!$D$2:$D$366,MATCH(O88,地温!$C$2:$C$366,FALSE))</f>
        <v>25.5001</v>
      </c>
      <c r="R88" s="113">
        <f t="shared" si="56"/>
        <v>1826.4273000000003</v>
      </c>
      <c r="S88" s="116">
        <f t="shared" si="38"/>
        <v>22.548485185185189</v>
      </c>
      <c r="T88" s="119" t="e">
        <f t="shared" si="39"/>
        <v>#N/A</v>
      </c>
      <c r="U88" s="119">
        <f t="shared" si="40"/>
        <v>0</v>
      </c>
      <c r="X88" s="115">
        <f t="shared" si="57"/>
        <v>220</v>
      </c>
      <c r="Y88" s="113">
        <f t="shared" si="58"/>
        <v>81</v>
      </c>
      <c r="Z88" s="113">
        <f>INDEX(地温!$D$2:$D$366,MATCH(X88,地温!$C$2:$C$366,FALSE))</f>
        <v>25.5001</v>
      </c>
      <c r="AA88" s="113">
        <f t="shared" si="59"/>
        <v>1826.4273000000003</v>
      </c>
      <c r="AB88" s="116">
        <f t="shared" si="41"/>
        <v>22.548485185185189</v>
      </c>
      <c r="AC88" s="119" t="e">
        <f t="shared" si="42"/>
        <v>#N/A</v>
      </c>
      <c r="AD88" s="119">
        <f t="shared" si="43"/>
        <v>0</v>
      </c>
      <c r="AG88" s="115">
        <f t="shared" si="60"/>
        <v>220</v>
      </c>
      <c r="AH88" s="113">
        <f t="shared" si="61"/>
        <v>81</v>
      </c>
      <c r="AI88" s="113">
        <f>INDEX(地温!$D$2:$D$366,MATCH(AG88,地温!$C$2:$C$366,FALSE))</f>
        <v>25.5001</v>
      </c>
      <c r="AJ88" s="113">
        <f t="shared" si="62"/>
        <v>1826.4273000000003</v>
      </c>
      <c r="AK88" s="116">
        <f t="shared" si="44"/>
        <v>22.548485185185189</v>
      </c>
      <c r="AL88" s="119" t="e">
        <f t="shared" si="45"/>
        <v>#N/A</v>
      </c>
      <c r="AM88" s="119">
        <f t="shared" si="46"/>
        <v>0</v>
      </c>
      <c r="AP88" s="115">
        <f t="shared" si="63"/>
        <v>220</v>
      </c>
      <c r="AQ88" s="113">
        <f t="shared" si="64"/>
        <v>81</v>
      </c>
      <c r="AR88" s="113">
        <f>INDEX(地温!$D$2:$D$366,MATCH(AP88,地温!$C$2:$C$366,FALSE))</f>
        <v>25.5001</v>
      </c>
      <c r="AS88" s="113">
        <f t="shared" si="65"/>
        <v>1826.4273000000003</v>
      </c>
      <c r="AT88" s="116">
        <f t="shared" si="47"/>
        <v>22.548485185185189</v>
      </c>
      <c r="AU88" s="119" t="e">
        <f t="shared" si="48"/>
        <v>#N/A</v>
      </c>
      <c r="AV88" s="119">
        <f t="shared" si="49"/>
        <v>0</v>
      </c>
    </row>
    <row r="89" spans="1:48">
      <c r="A89" s="115">
        <f t="shared" si="50"/>
        <v>221</v>
      </c>
      <c r="B89" s="113">
        <f t="shared" si="33"/>
        <v>82</v>
      </c>
      <c r="C89" s="119">
        <f t="shared" si="34"/>
        <v>4.1955981912850024</v>
      </c>
      <c r="F89" s="115">
        <f t="shared" si="51"/>
        <v>221</v>
      </c>
      <c r="G89" s="113">
        <f t="shared" si="52"/>
        <v>82</v>
      </c>
      <c r="H89" s="113">
        <f>INDEX(地温!$D$2:$D$366,MATCH(F89,地温!$C$2:$C$366,FALSE))</f>
        <v>25.002549999999999</v>
      </c>
      <c r="I89" s="113">
        <f t="shared" si="53"/>
        <v>1851.4298500000002</v>
      </c>
      <c r="J89" s="116">
        <f t="shared" si="35"/>
        <v>22.578412804878052</v>
      </c>
      <c r="K89" s="119">
        <f t="shared" si="36"/>
        <v>8.366858873443539e-002</v>
      </c>
      <c r="L89" s="119">
        <f t="shared" si="37"/>
        <v>4.1955981912850024</v>
      </c>
      <c r="O89" s="115">
        <f t="shared" si="54"/>
        <v>221</v>
      </c>
      <c r="P89" s="113">
        <f t="shared" si="55"/>
        <v>82</v>
      </c>
      <c r="Q89" s="113">
        <f>INDEX(地温!$D$2:$D$366,MATCH(O89,地温!$C$2:$C$366,FALSE))</f>
        <v>25.002549999999999</v>
      </c>
      <c r="R89" s="113">
        <f t="shared" si="56"/>
        <v>1851.4298500000002</v>
      </c>
      <c r="S89" s="116">
        <f t="shared" si="38"/>
        <v>22.578412804878052</v>
      </c>
      <c r="T89" s="119" t="e">
        <f t="shared" si="39"/>
        <v>#N/A</v>
      </c>
      <c r="U89" s="119">
        <f t="shared" si="40"/>
        <v>0</v>
      </c>
      <c r="X89" s="115">
        <f t="shared" si="57"/>
        <v>221</v>
      </c>
      <c r="Y89" s="113">
        <f t="shared" si="58"/>
        <v>82</v>
      </c>
      <c r="Z89" s="113">
        <f>INDEX(地温!$D$2:$D$366,MATCH(X89,地温!$C$2:$C$366,FALSE))</f>
        <v>25.002549999999999</v>
      </c>
      <c r="AA89" s="113">
        <f t="shared" si="59"/>
        <v>1851.4298500000002</v>
      </c>
      <c r="AB89" s="116">
        <f t="shared" si="41"/>
        <v>22.578412804878052</v>
      </c>
      <c r="AC89" s="119" t="e">
        <f t="shared" si="42"/>
        <v>#N/A</v>
      </c>
      <c r="AD89" s="119">
        <f t="shared" si="43"/>
        <v>0</v>
      </c>
      <c r="AG89" s="115">
        <f t="shared" si="60"/>
        <v>221</v>
      </c>
      <c r="AH89" s="113">
        <f t="shared" si="61"/>
        <v>82</v>
      </c>
      <c r="AI89" s="113">
        <f>INDEX(地温!$D$2:$D$366,MATCH(AG89,地温!$C$2:$C$366,FALSE))</f>
        <v>25.002549999999999</v>
      </c>
      <c r="AJ89" s="113">
        <f t="shared" si="62"/>
        <v>1851.4298500000002</v>
      </c>
      <c r="AK89" s="116">
        <f t="shared" si="44"/>
        <v>22.578412804878052</v>
      </c>
      <c r="AL89" s="119" t="e">
        <f t="shared" si="45"/>
        <v>#N/A</v>
      </c>
      <c r="AM89" s="119">
        <f t="shared" si="46"/>
        <v>0</v>
      </c>
      <c r="AP89" s="115">
        <f t="shared" si="63"/>
        <v>221</v>
      </c>
      <c r="AQ89" s="113">
        <f t="shared" si="64"/>
        <v>82</v>
      </c>
      <c r="AR89" s="113">
        <f>INDEX(地温!$D$2:$D$366,MATCH(AP89,地温!$C$2:$C$366,FALSE))</f>
        <v>25.002549999999999</v>
      </c>
      <c r="AS89" s="113">
        <f t="shared" si="65"/>
        <v>1851.4298500000002</v>
      </c>
      <c r="AT89" s="116">
        <f t="shared" si="47"/>
        <v>22.578412804878052</v>
      </c>
      <c r="AU89" s="119" t="e">
        <f t="shared" si="48"/>
        <v>#N/A</v>
      </c>
      <c r="AV89" s="119">
        <f t="shared" si="49"/>
        <v>0</v>
      </c>
    </row>
    <row r="90" spans="1:48">
      <c r="A90" s="115">
        <f t="shared" si="50"/>
        <v>222</v>
      </c>
      <c r="B90" s="113">
        <f t="shared" si="33"/>
        <v>83</v>
      </c>
      <c r="C90" s="119">
        <f t="shared" si="34"/>
        <v>4.1959842313963751</v>
      </c>
      <c r="F90" s="115">
        <f t="shared" si="51"/>
        <v>222</v>
      </c>
      <c r="G90" s="113">
        <f t="shared" si="52"/>
        <v>83</v>
      </c>
      <c r="H90" s="113">
        <f>INDEX(地温!$D$2:$D$366,MATCH(F90,地温!$C$2:$C$366,FALSE))</f>
        <v>25.307500000000001</v>
      </c>
      <c r="I90" s="113">
        <f t="shared" si="53"/>
        <v>1876.7373500000001</v>
      </c>
      <c r="J90" s="116">
        <f t="shared" si="35"/>
        <v>22.611293373493979</v>
      </c>
      <c r="K90" s="119">
        <f t="shared" si="36"/>
        <v>8.376639809832831e-002</v>
      </c>
      <c r="L90" s="119">
        <f t="shared" si="37"/>
        <v>4.1959842313963751</v>
      </c>
      <c r="O90" s="115">
        <f t="shared" si="54"/>
        <v>222</v>
      </c>
      <c r="P90" s="113">
        <f t="shared" si="55"/>
        <v>83</v>
      </c>
      <c r="Q90" s="113">
        <f>INDEX(地温!$D$2:$D$366,MATCH(O90,地温!$C$2:$C$366,FALSE))</f>
        <v>25.307500000000001</v>
      </c>
      <c r="R90" s="113">
        <f t="shared" si="56"/>
        <v>1876.7373500000001</v>
      </c>
      <c r="S90" s="116">
        <f t="shared" si="38"/>
        <v>22.611293373493979</v>
      </c>
      <c r="T90" s="119" t="e">
        <f t="shared" si="39"/>
        <v>#N/A</v>
      </c>
      <c r="U90" s="119">
        <f t="shared" si="40"/>
        <v>0</v>
      </c>
      <c r="X90" s="115">
        <f t="shared" si="57"/>
        <v>222</v>
      </c>
      <c r="Y90" s="113">
        <f t="shared" si="58"/>
        <v>83</v>
      </c>
      <c r="Z90" s="113">
        <f>INDEX(地温!$D$2:$D$366,MATCH(X90,地温!$C$2:$C$366,FALSE))</f>
        <v>25.307500000000001</v>
      </c>
      <c r="AA90" s="113">
        <f t="shared" si="59"/>
        <v>1876.7373500000001</v>
      </c>
      <c r="AB90" s="116">
        <f t="shared" si="41"/>
        <v>22.611293373493979</v>
      </c>
      <c r="AC90" s="119" t="e">
        <f t="shared" si="42"/>
        <v>#N/A</v>
      </c>
      <c r="AD90" s="119">
        <f t="shared" si="43"/>
        <v>0</v>
      </c>
      <c r="AG90" s="115">
        <f t="shared" si="60"/>
        <v>222</v>
      </c>
      <c r="AH90" s="113">
        <f t="shared" si="61"/>
        <v>83</v>
      </c>
      <c r="AI90" s="113">
        <f>INDEX(地温!$D$2:$D$366,MATCH(AG90,地温!$C$2:$C$366,FALSE))</f>
        <v>25.307500000000001</v>
      </c>
      <c r="AJ90" s="113">
        <f t="shared" si="62"/>
        <v>1876.7373500000001</v>
      </c>
      <c r="AK90" s="116">
        <f t="shared" si="44"/>
        <v>22.611293373493979</v>
      </c>
      <c r="AL90" s="119" t="e">
        <f t="shared" si="45"/>
        <v>#N/A</v>
      </c>
      <c r="AM90" s="119">
        <f t="shared" si="46"/>
        <v>0</v>
      </c>
      <c r="AP90" s="115">
        <f t="shared" si="63"/>
        <v>222</v>
      </c>
      <c r="AQ90" s="113">
        <f t="shared" si="64"/>
        <v>83</v>
      </c>
      <c r="AR90" s="113">
        <f>INDEX(地温!$D$2:$D$366,MATCH(AP90,地温!$C$2:$C$366,FALSE))</f>
        <v>25.307500000000001</v>
      </c>
      <c r="AS90" s="113">
        <f t="shared" si="65"/>
        <v>1876.7373500000001</v>
      </c>
      <c r="AT90" s="116">
        <f t="shared" si="47"/>
        <v>22.611293373493979</v>
      </c>
      <c r="AU90" s="119" t="e">
        <f t="shared" si="48"/>
        <v>#N/A</v>
      </c>
      <c r="AV90" s="119">
        <f t="shared" si="49"/>
        <v>0</v>
      </c>
    </row>
    <row r="91" spans="1:48">
      <c r="A91" s="115">
        <f t="shared" si="50"/>
        <v>223</v>
      </c>
      <c r="B91" s="113">
        <f t="shared" si="33"/>
        <v>84</v>
      </c>
      <c r="C91" s="119">
        <f t="shared" si="34"/>
        <v>4.1963352168558306</v>
      </c>
      <c r="F91" s="115">
        <f t="shared" si="51"/>
        <v>223</v>
      </c>
      <c r="G91" s="113">
        <f t="shared" si="52"/>
        <v>84</v>
      </c>
      <c r="H91" s="113">
        <f>INDEX(地温!$D$2:$D$366,MATCH(F91,地温!$C$2:$C$366,FALSE))</f>
        <v>25.195150000000002</v>
      </c>
      <c r="I91" s="113">
        <f t="shared" si="53"/>
        <v>1901.9325000000001</v>
      </c>
      <c r="J91" s="116">
        <f t="shared" si="35"/>
        <v>22.642053571428573</v>
      </c>
      <c r="K91" s="119">
        <f t="shared" si="36"/>
        <v>8.3857983810449302e-002</v>
      </c>
      <c r="L91" s="119">
        <f t="shared" si="37"/>
        <v>4.1963352168558306</v>
      </c>
      <c r="O91" s="115">
        <f t="shared" si="54"/>
        <v>223</v>
      </c>
      <c r="P91" s="113">
        <f t="shared" si="55"/>
        <v>84</v>
      </c>
      <c r="Q91" s="113">
        <f>INDEX(地温!$D$2:$D$366,MATCH(O91,地温!$C$2:$C$366,FALSE))</f>
        <v>25.195150000000002</v>
      </c>
      <c r="R91" s="113">
        <f t="shared" si="56"/>
        <v>1901.9325000000001</v>
      </c>
      <c r="S91" s="116">
        <f t="shared" si="38"/>
        <v>22.642053571428573</v>
      </c>
      <c r="T91" s="119" t="e">
        <f t="shared" si="39"/>
        <v>#N/A</v>
      </c>
      <c r="U91" s="119">
        <f t="shared" si="40"/>
        <v>0</v>
      </c>
      <c r="X91" s="115">
        <f t="shared" si="57"/>
        <v>223</v>
      </c>
      <c r="Y91" s="113">
        <f t="shared" si="58"/>
        <v>84</v>
      </c>
      <c r="Z91" s="113">
        <f>INDEX(地温!$D$2:$D$366,MATCH(X91,地温!$C$2:$C$366,FALSE))</f>
        <v>25.195150000000002</v>
      </c>
      <c r="AA91" s="113">
        <f t="shared" si="59"/>
        <v>1901.9325000000001</v>
      </c>
      <c r="AB91" s="116">
        <f t="shared" si="41"/>
        <v>22.642053571428573</v>
      </c>
      <c r="AC91" s="119" t="e">
        <f t="shared" si="42"/>
        <v>#N/A</v>
      </c>
      <c r="AD91" s="119">
        <f t="shared" si="43"/>
        <v>0</v>
      </c>
      <c r="AG91" s="115">
        <f t="shared" si="60"/>
        <v>223</v>
      </c>
      <c r="AH91" s="113">
        <f t="shared" si="61"/>
        <v>84</v>
      </c>
      <c r="AI91" s="113">
        <f>INDEX(地温!$D$2:$D$366,MATCH(AG91,地温!$C$2:$C$366,FALSE))</f>
        <v>25.195150000000002</v>
      </c>
      <c r="AJ91" s="113">
        <f t="shared" si="62"/>
        <v>1901.9325000000001</v>
      </c>
      <c r="AK91" s="116">
        <f t="shared" si="44"/>
        <v>22.642053571428573</v>
      </c>
      <c r="AL91" s="119" t="e">
        <f t="shared" si="45"/>
        <v>#N/A</v>
      </c>
      <c r="AM91" s="119">
        <f t="shared" si="46"/>
        <v>0</v>
      </c>
      <c r="AP91" s="115">
        <f t="shared" si="63"/>
        <v>223</v>
      </c>
      <c r="AQ91" s="113">
        <f t="shared" si="64"/>
        <v>84</v>
      </c>
      <c r="AR91" s="113">
        <f>INDEX(地温!$D$2:$D$366,MATCH(AP91,地温!$C$2:$C$366,FALSE))</f>
        <v>25.195150000000002</v>
      </c>
      <c r="AS91" s="113">
        <f t="shared" si="65"/>
        <v>1901.9325000000001</v>
      </c>
      <c r="AT91" s="116">
        <f t="shared" si="47"/>
        <v>22.642053571428573</v>
      </c>
      <c r="AU91" s="119" t="e">
        <f t="shared" si="48"/>
        <v>#N/A</v>
      </c>
      <c r="AV91" s="119">
        <f t="shared" si="49"/>
        <v>0</v>
      </c>
    </row>
    <row r="92" spans="1:48">
      <c r="A92" s="115">
        <f t="shared" si="50"/>
        <v>224</v>
      </c>
      <c r="B92" s="113">
        <f t="shared" si="33"/>
        <v>85</v>
      </c>
      <c r="C92" s="119">
        <f t="shared" si="34"/>
        <v>4.1966512244539134</v>
      </c>
      <c r="F92" s="115">
        <f t="shared" si="51"/>
        <v>224</v>
      </c>
      <c r="G92" s="113">
        <f t="shared" si="52"/>
        <v>85</v>
      </c>
      <c r="H92" s="113">
        <f>INDEX(地温!$D$2:$D$366,MATCH(F92,地温!$C$2:$C$366,FALSE))</f>
        <v>24.761800000000001</v>
      </c>
      <c r="I92" s="113">
        <f t="shared" si="53"/>
        <v>1926.6943000000001</v>
      </c>
      <c r="J92" s="116">
        <f t="shared" si="35"/>
        <v>22.666991764705884</v>
      </c>
      <c r="K92" s="119">
        <f t="shared" si="36"/>
        <v>8.393229451623449e-002</v>
      </c>
      <c r="L92" s="119">
        <f t="shared" si="37"/>
        <v>4.1966512244539134</v>
      </c>
      <c r="O92" s="115">
        <f t="shared" si="54"/>
        <v>224</v>
      </c>
      <c r="P92" s="113">
        <f t="shared" si="55"/>
        <v>85</v>
      </c>
      <c r="Q92" s="113">
        <f>INDEX(地温!$D$2:$D$366,MATCH(O92,地温!$C$2:$C$366,FALSE))</f>
        <v>24.761800000000001</v>
      </c>
      <c r="R92" s="113">
        <f t="shared" si="56"/>
        <v>1926.6943000000001</v>
      </c>
      <c r="S92" s="116">
        <f t="shared" si="38"/>
        <v>22.666991764705884</v>
      </c>
      <c r="T92" s="119" t="e">
        <f t="shared" si="39"/>
        <v>#N/A</v>
      </c>
      <c r="U92" s="119">
        <f t="shared" si="40"/>
        <v>0</v>
      </c>
      <c r="X92" s="115">
        <f t="shared" si="57"/>
        <v>224</v>
      </c>
      <c r="Y92" s="113">
        <f t="shared" si="58"/>
        <v>85</v>
      </c>
      <c r="Z92" s="113">
        <f>INDEX(地温!$D$2:$D$366,MATCH(X92,地温!$C$2:$C$366,FALSE))</f>
        <v>24.761800000000001</v>
      </c>
      <c r="AA92" s="113">
        <f t="shared" si="59"/>
        <v>1926.6943000000001</v>
      </c>
      <c r="AB92" s="116">
        <f t="shared" si="41"/>
        <v>22.666991764705884</v>
      </c>
      <c r="AC92" s="119" t="e">
        <f t="shared" si="42"/>
        <v>#N/A</v>
      </c>
      <c r="AD92" s="119">
        <f t="shared" si="43"/>
        <v>0</v>
      </c>
      <c r="AG92" s="115">
        <f t="shared" si="60"/>
        <v>224</v>
      </c>
      <c r="AH92" s="113">
        <f t="shared" si="61"/>
        <v>85</v>
      </c>
      <c r="AI92" s="113">
        <f>INDEX(地温!$D$2:$D$366,MATCH(AG92,地温!$C$2:$C$366,FALSE))</f>
        <v>24.761800000000001</v>
      </c>
      <c r="AJ92" s="113">
        <f t="shared" si="62"/>
        <v>1926.6943000000001</v>
      </c>
      <c r="AK92" s="116">
        <f t="shared" si="44"/>
        <v>22.666991764705884</v>
      </c>
      <c r="AL92" s="119" t="e">
        <f t="shared" si="45"/>
        <v>#N/A</v>
      </c>
      <c r="AM92" s="119">
        <f t="shared" si="46"/>
        <v>0</v>
      </c>
      <c r="AP92" s="115">
        <f t="shared" si="63"/>
        <v>224</v>
      </c>
      <c r="AQ92" s="113">
        <f t="shared" si="64"/>
        <v>85</v>
      </c>
      <c r="AR92" s="113">
        <f>INDEX(地温!$D$2:$D$366,MATCH(AP92,地温!$C$2:$C$366,FALSE))</f>
        <v>24.761800000000001</v>
      </c>
      <c r="AS92" s="113">
        <f t="shared" si="65"/>
        <v>1926.6943000000001</v>
      </c>
      <c r="AT92" s="116">
        <f t="shared" si="47"/>
        <v>22.666991764705884</v>
      </c>
      <c r="AU92" s="119" t="e">
        <f t="shared" si="48"/>
        <v>#N/A</v>
      </c>
      <c r="AV92" s="119">
        <f t="shared" si="49"/>
        <v>0</v>
      </c>
    </row>
    <row r="93" spans="1:48">
      <c r="A93" s="115">
        <f t="shared" si="50"/>
        <v>225</v>
      </c>
      <c r="B93" s="113">
        <f t="shared" si="33"/>
        <v>86</v>
      </c>
      <c r="C93" s="119">
        <f t="shared" si="34"/>
        <v>4.1969382383604268</v>
      </c>
      <c r="F93" s="115">
        <f t="shared" si="51"/>
        <v>225</v>
      </c>
      <c r="G93" s="113">
        <f t="shared" si="52"/>
        <v>86</v>
      </c>
      <c r="H93" s="113">
        <f>INDEX(地温!$D$2:$D$366,MATCH(F93,地温!$C$2:$C$366,FALSE))</f>
        <v>24.569199999999999</v>
      </c>
      <c r="I93" s="113">
        <f t="shared" si="53"/>
        <v>1951.2635</v>
      </c>
      <c r="J93" s="116">
        <f t="shared" si="35"/>
        <v>22.689110465116279</v>
      </c>
      <c r="K93" s="119">
        <f t="shared" si="36"/>
        <v>8.3998248311062895e-002</v>
      </c>
      <c r="L93" s="119">
        <f t="shared" si="37"/>
        <v>4.1969382383604268</v>
      </c>
      <c r="O93" s="115">
        <f t="shared" si="54"/>
        <v>225</v>
      </c>
      <c r="P93" s="113">
        <f t="shared" si="55"/>
        <v>86</v>
      </c>
      <c r="Q93" s="113">
        <f>INDEX(地温!$D$2:$D$366,MATCH(O93,地温!$C$2:$C$366,FALSE))</f>
        <v>24.569199999999999</v>
      </c>
      <c r="R93" s="113">
        <f t="shared" si="56"/>
        <v>1951.2635</v>
      </c>
      <c r="S93" s="116">
        <f t="shared" si="38"/>
        <v>22.689110465116279</v>
      </c>
      <c r="T93" s="119" t="e">
        <f t="shared" si="39"/>
        <v>#N/A</v>
      </c>
      <c r="U93" s="119">
        <f t="shared" si="40"/>
        <v>0</v>
      </c>
      <c r="X93" s="115">
        <f t="shared" si="57"/>
        <v>225</v>
      </c>
      <c r="Y93" s="113">
        <f t="shared" si="58"/>
        <v>86</v>
      </c>
      <c r="Z93" s="113">
        <f>INDEX(地温!$D$2:$D$366,MATCH(X93,地温!$C$2:$C$366,FALSE))</f>
        <v>24.569199999999999</v>
      </c>
      <c r="AA93" s="113">
        <f t="shared" si="59"/>
        <v>1951.2635</v>
      </c>
      <c r="AB93" s="116">
        <f t="shared" si="41"/>
        <v>22.689110465116279</v>
      </c>
      <c r="AC93" s="119" t="e">
        <f t="shared" si="42"/>
        <v>#N/A</v>
      </c>
      <c r="AD93" s="119">
        <f t="shared" si="43"/>
        <v>0</v>
      </c>
      <c r="AG93" s="115">
        <f t="shared" si="60"/>
        <v>225</v>
      </c>
      <c r="AH93" s="113">
        <f t="shared" si="61"/>
        <v>86</v>
      </c>
      <c r="AI93" s="113">
        <f>INDEX(地温!$D$2:$D$366,MATCH(AG93,地温!$C$2:$C$366,FALSE))</f>
        <v>24.569199999999999</v>
      </c>
      <c r="AJ93" s="113">
        <f t="shared" si="62"/>
        <v>1951.2635</v>
      </c>
      <c r="AK93" s="116">
        <f t="shared" si="44"/>
        <v>22.689110465116279</v>
      </c>
      <c r="AL93" s="119" t="e">
        <f t="shared" si="45"/>
        <v>#N/A</v>
      </c>
      <c r="AM93" s="119">
        <f t="shared" si="46"/>
        <v>0</v>
      </c>
      <c r="AP93" s="115">
        <f t="shared" si="63"/>
        <v>225</v>
      </c>
      <c r="AQ93" s="113">
        <f t="shared" si="64"/>
        <v>86</v>
      </c>
      <c r="AR93" s="113">
        <f>INDEX(地温!$D$2:$D$366,MATCH(AP93,地温!$C$2:$C$366,FALSE))</f>
        <v>24.569199999999999</v>
      </c>
      <c r="AS93" s="113">
        <f t="shared" si="65"/>
        <v>1951.2635</v>
      </c>
      <c r="AT93" s="116">
        <f t="shared" si="47"/>
        <v>22.689110465116279</v>
      </c>
      <c r="AU93" s="119" t="e">
        <f t="shared" si="48"/>
        <v>#N/A</v>
      </c>
      <c r="AV93" s="119">
        <f t="shared" si="49"/>
        <v>0</v>
      </c>
    </row>
    <row r="94" spans="1:48">
      <c r="A94" s="115">
        <f t="shared" si="50"/>
        <v>226</v>
      </c>
      <c r="B94" s="113">
        <f t="shared" si="33"/>
        <v>87</v>
      </c>
      <c r="C94" s="119">
        <f t="shared" si="34"/>
        <v>4.1972026738068946</v>
      </c>
      <c r="F94" s="115">
        <f t="shared" si="51"/>
        <v>226</v>
      </c>
      <c r="G94" s="113">
        <f t="shared" si="52"/>
        <v>87</v>
      </c>
      <c r="H94" s="113">
        <f>INDEX(地温!$D$2:$D$366,MATCH(F94,地温!$C$2:$C$366,FALSE))</f>
        <v>24.809950000000001</v>
      </c>
      <c r="I94" s="113">
        <f t="shared" si="53"/>
        <v>1976.0734500000001</v>
      </c>
      <c r="J94" s="116">
        <f t="shared" si="35"/>
        <v>22.713487931034482</v>
      </c>
      <c r="K94" s="119">
        <f t="shared" si="36"/>
        <v>8.4070985912198526e-002</v>
      </c>
      <c r="L94" s="119">
        <f t="shared" si="37"/>
        <v>4.1972026738068946</v>
      </c>
      <c r="O94" s="115">
        <f t="shared" si="54"/>
        <v>226</v>
      </c>
      <c r="P94" s="113">
        <f t="shared" si="55"/>
        <v>87</v>
      </c>
      <c r="Q94" s="113">
        <f>INDEX(地温!$D$2:$D$366,MATCH(O94,地温!$C$2:$C$366,FALSE))</f>
        <v>24.809950000000001</v>
      </c>
      <c r="R94" s="113">
        <f t="shared" si="56"/>
        <v>1976.0734500000001</v>
      </c>
      <c r="S94" s="116">
        <f t="shared" si="38"/>
        <v>22.713487931034482</v>
      </c>
      <c r="T94" s="119" t="e">
        <f t="shared" si="39"/>
        <v>#N/A</v>
      </c>
      <c r="U94" s="119">
        <f t="shared" si="40"/>
        <v>0</v>
      </c>
      <c r="X94" s="115">
        <f t="shared" si="57"/>
        <v>226</v>
      </c>
      <c r="Y94" s="113">
        <f t="shared" si="58"/>
        <v>87</v>
      </c>
      <c r="Z94" s="113">
        <f>INDEX(地温!$D$2:$D$366,MATCH(X94,地温!$C$2:$C$366,FALSE))</f>
        <v>24.809950000000001</v>
      </c>
      <c r="AA94" s="113">
        <f t="shared" si="59"/>
        <v>1976.0734500000001</v>
      </c>
      <c r="AB94" s="116">
        <f t="shared" si="41"/>
        <v>22.713487931034482</v>
      </c>
      <c r="AC94" s="119" t="e">
        <f t="shared" si="42"/>
        <v>#N/A</v>
      </c>
      <c r="AD94" s="119">
        <f t="shared" si="43"/>
        <v>0</v>
      </c>
      <c r="AG94" s="115">
        <f t="shared" si="60"/>
        <v>226</v>
      </c>
      <c r="AH94" s="113">
        <f t="shared" si="61"/>
        <v>87</v>
      </c>
      <c r="AI94" s="113">
        <f>INDEX(地温!$D$2:$D$366,MATCH(AG94,地温!$C$2:$C$366,FALSE))</f>
        <v>24.809950000000001</v>
      </c>
      <c r="AJ94" s="113">
        <f t="shared" si="62"/>
        <v>1976.0734500000001</v>
      </c>
      <c r="AK94" s="116">
        <f t="shared" si="44"/>
        <v>22.713487931034482</v>
      </c>
      <c r="AL94" s="119" t="e">
        <f t="shared" si="45"/>
        <v>#N/A</v>
      </c>
      <c r="AM94" s="119">
        <f t="shared" si="46"/>
        <v>0</v>
      </c>
      <c r="AP94" s="115">
        <f t="shared" si="63"/>
        <v>226</v>
      </c>
      <c r="AQ94" s="113">
        <f t="shared" si="64"/>
        <v>87</v>
      </c>
      <c r="AR94" s="113">
        <f>INDEX(地温!$D$2:$D$366,MATCH(AP94,地温!$C$2:$C$366,FALSE))</f>
        <v>24.809950000000001</v>
      </c>
      <c r="AS94" s="113">
        <f t="shared" si="65"/>
        <v>1976.0734500000001</v>
      </c>
      <c r="AT94" s="116">
        <f t="shared" si="47"/>
        <v>22.713487931034482</v>
      </c>
      <c r="AU94" s="119" t="e">
        <f t="shared" si="48"/>
        <v>#N/A</v>
      </c>
      <c r="AV94" s="119">
        <f t="shared" si="49"/>
        <v>0</v>
      </c>
    </row>
    <row r="95" spans="1:48">
      <c r="A95" s="115">
        <f t="shared" si="50"/>
        <v>227</v>
      </c>
      <c r="B95" s="113">
        <f t="shared" si="33"/>
        <v>88</v>
      </c>
      <c r="C95" s="119">
        <f t="shared" si="34"/>
        <v>4.1974456292169418</v>
      </c>
      <c r="F95" s="115">
        <f t="shared" si="51"/>
        <v>227</v>
      </c>
      <c r="G95" s="113">
        <f t="shared" si="52"/>
        <v>88</v>
      </c>
      <c r="H95" s="113">
        <f>INDEX(地温!$D$2:$D$366,MATCH(F95,地温!$C$2:$C$366,FALSE))</f>
        <v>24.986499999999996</v>
      </c>
      <c r="I95" s="113">
        <f t="shared" si="53"/>
        <v>2001.0599500000001</v>
      </c>
      <c r="J95" s="116">
        <f t="shared" si="35"/>
        <v>22.739317613636363</v>
      </c>
      <c r="K95" s="119">
        <f t="shared" si="36"/>
        <v>8.4148112270528069e-002</v>
      </c>
      <c r="L95" s="119">
        <f t="shared" si="37"/>
        <v>4.1974456292169418</v>
      </c>
      <c r="O95" s="115">
        <f t="shared" si="54"/>
        <v>227</v>
      </c>
      <c r="P95" s="113">
        <f t="shared" si="55"/>
        <v>88</v>
      </c>
      <c r="Q95" s="113">
        <f>INDEX(地温!$D$2:$D$366,MATCH(O95,地温!$C$2:$C$366,FALSE))</f>
        <v>24.986499999999996</v>
      </c>
      <c r="R95" s="113">
        <f t="shared" si="56"/>
        <v>2001.0599500000001</v>
      </c>
      <c r="S95" s="116">
        <f t="shared" si="38"/>
        <v>22.739317613636363</v>
      </c>
      <c r="T95" s="119" t="e">
        <f t="shared" si="39"/>
        <v>#N/A</v>
      </c>
      <c r="U95" s="119">
        <f t="shared" si="40"/>
        <v>0</v>
      </c>
      <c r="X95" s="115">
        <f t="shared" si="57"/>
        <v>227</v>
      </c>
      <c r="Y95" s="113">
        <f t="shared" si="58"/>
        <v>88</v>
      </c>
      <c r="Z95" s="113">
        <f>INDEX(地温!$D$2:$D$366,MATCH(X95,地温!$C$2:$C$366,FALSE))</f>
        <v>24.986499999999996</v>
      </c>
      <c r="AA95" s="113">
        <f t="shared" si="59"/>
        <v>2001.0599500000001</v>
      </c>
      <c r="AB95" s="116">
        <f t="shared" si="41"/>
        <v>22.739317613636363</v>
      </c>
      <c r="AC95" s="119" t="e">
        <f t="shared" si="42"/>
        <v>#N/A</v>
      </c>
      <c r="AD95" s="119">
        <f t="shared" si="43"/>
        <v>0</v>
      </c>
      <c r="AG95" s="115">
        <f t="shared" si="60"/>
        <v>227</v>
      </c>
      <c r="AH95" s="113">
        <f t="shared" si="61"/>
        <v>88</v>
      </c>
      <c r="AI95" s="113">
        <f>INDEX(地温!$D$2:$D$366,MATCH(AG95,地温!$C$2:$C$366,FALSE))</f>
        <v>24.986499999999996</v>
      </c>
      <c r="AJ95" s="113">
        <f t="shared" si="62"/>
        <v>2001.0599500000001</v>
      </c>
      <c r="AK95" s="116">
        <f t="shared" si="44"/>
        <v>22.739317613636363</v>
      </c>
      <c r="AL95" s="119" t="e">
        <f t="shared" si="45"/>
        <v>#N/A</v>
      </c>
      <c r="AM95" s="119">
        <f t="shared" si="46"/>
        <v>0</v>
      </c>
      <c r="AP95" s="115">
        <f t="shared" si="63"/>
        <v>227</v>
      </c>
      <c r="AQ95" s="113">
        <f t="shared" si="64"/>
        <v>88</v>
      </c>
      <c r="AR95" s="113">
        <f>INDEX(地温!$D$2:$D$366,MATCH(AP95,地温!$C$2:$C$366,FALSE))</f>
        <v>24.986499999999996</v>
      </c>
      <c r="AS95" s="113">
        <f t="shared" si="65"/>
        <v>2001.0599500000001</v>
      </c>
      <c r="AT95" s="116">
        <f t="shared" si="47"/>
        <v>22.739317613636363</v>
      </c>
      <c r="AU95" s="119" t="e">
        <f t="shared" si="48"/>
        <v>#N/A</v>
      </c>
      <c r="AV95" s="119">
        <f t="shared" si="49"/>
        <v>0</v>
      </c>
    </row>
    <row r="96" spans="1:48">
      <c r="A96" s="115">
        <f t="shared" si="50"/>
        <v>228</v>
      </c>
      <c r="B96" s="113">
        <f t="shared" si="33"/>
        <v>89</v>
      </c>
      <c r="C96" s="119">
        <f t="shared" si="34"/>
        <v>4.197664359500231</v>
      </c>
      <c r="F96" s="115">
        <f t="shared" si="51"/>
        <v>228</v>
      </c>
      <c r="G96" s="113">
        <f t="shared" si="52"/>
        <v>89</v>
      </c>
      <c r="H96" s="113">
        <f>INDEX(地温!$D$2:$D$366,MATCH(F96,地温!$C$2:$C$366,FALSE))</f>
        <v>24.537099999999999</v>
      </c>
      <c r="I96" s="113">
        <f t="shared" si="53"/>
        <v>2025.5970500000001</v>
      </c>
      <c r="J96" s="116">
        <f t="shared" si="35"/>
        <v>22.75951741573034</v>
      </c>
      <c r="K96" s="119">
        <f t="shared" si="36"/>
        <v>8.4208467941519496e-002</v>
      </c>
      <c r="L96" s="119">
        <f t="shared" si="37"/>
        <v>4.197664359500231</v>
      </c>
      <c r="O96" s="115">
        <f t="shared" si="54"/>
        <v>228</v>
      </c>
      <c r="P96" s="113">
        <f t="shared" si="55"/>
        <v>89</v>
      </c>
      <c r="Q96" s="113">
        <f>INDEX(地温!$D$2:$D$366,MATCH(O96,地温!$C$2:$C$366,FALSE))</f>
        <v>24.537099999999999</v>
      </c>
      <c r="R96" s="113">
        <f t="shared" si="56"/>
        <v>2025.5970500000001</v>
      </c>
      <c r="S96" s="116">
        <f t="shared" si="38"/>
        <v>22.75951741573034</v>
      </c>
      <c r="T96" s="119" t="e">
        <f t="shared" si="39"/>
        <v>#N/A</v>
      </c>
      <c r="U96" s="119">
        <f t="shared" si="40"/>
        <v>0</v>
      </c>
      <c r="X96" s="115">
        <f t="shared" si="57"/>
        <v>228</v>
      </c>
      <c r="Y96" s="113">
        <f t="shared" si="58"/>
        <v>89</v>
      </c>
      <c r="Z96" s="113">
        <f>INDEX(地温!$D$2:$D$366,MATCH(X96,地温!$C$2:$C$366,FALSE))</f>
        <v>24.537099999999999</v>
      </c>
      <c r="AA96" s="113">
        <f t="shared" si="59"/>
        <v>2025.5970500000001</v>
      </c>
      <c r="AB96" s="116">
        <f t="shared" si="41"/>
        <v>22.75951741573034</v>
      </c>
      <c r="AC96" s="119" t="e">
        <f t="shared" si="42"/>
        <v>#N/A</v>
      </c>
      <c r="AD96" s="119">
        <f t="shared" si="43"/>
        <v>0</v>
      </c>
      <c r="AG96" s="115">
        <f t="shared" si="60"/>
        <v>228</v>
      </c>
      <c r="AH96" s="113">
        <f t="shared" si="61"/>
        <v>89</v>
      </c>
      <c r="AI96" s="113">
        <f>INDEX(地温!$D$2:$D$366,MATCH(AG96,地温!$C$2:$C$366,FALSE))</f>
        <v>24.537099999999999</v>
      </c>
      <c r="AJ96" s="113">
        <f t="shared" si="62"/>
        <v>2025.5970500000001</v>
      </c>
      <c r="AK96" s="116">
        <f t="shared" si="44"/>
        <v>22.75951741573034</v>
      </c>
      <c r="AL96" s="119" t="e">
        <f t="shared" si="45"/>
        <v>#N/A</v>
      </c>
      <c r="AM96" s="119">
        <f t="shared" si="46"/>
        <v>0</v>
      </c>
      <c r="AP96" s="115">
        <f t="shared" si="63"/>
        <v>228</v>
      </c>
      <c r="AQ96" s="113">
        <f t="shared" si="64"/>
        <v>89</v>
      </c>
      <c r="AR96" s="113">
        <f>INDEX(地温!$D$2:$D$366,MATCH(AP96,地温!$C$2:$C$366,FALSE))</f>
        <v>24.537099999999999</v>
      </c>
      <c r="AS96" s="113">
        <f t="shared" si="65"/>
        <v>2025.5970500000001</v>
      </c>
      <c r="AT96" s="116">
        <f t="shared" si="47"/>
        <v>22.75951741573034</v>
      </c>
      <c r="AU96" s="119" t="e">
        <f t="shared" si="48"/>
        <v>#N/A</v>
      </c>
      <c r="AV96" s="119">
        <f t="shared" si="49"/>
        <v>0</v>
      </c>
    </row>
    <row r="97" spans="1:48">
      <c r="A97" s="115">
        <f t="shared" si="50"/>
        <v>229</v>
      </c>
      <c r="B97" s="113">
        <f t="shared" si="33"/>
        <v>90</v>
      </c>
      <c r="C97" s="119">
        <f t="shared" si="34"/>
        <v>4.1978672348814179</v>
      </c>
      <c r="F97" s="115">
        <f t="shared" si="51"/>
        <v>229</v>
      </c>
      <c r="G97" s="113">
        <f t="shared" si="52"/>
        <v>90</v>
      </c>
      <c r="H97" s="113">
        <f>INDEX(地温!$D$2:$D$366,MATCH(F97,地温!$C$2:$C$366,FALSE))</f>
        <v>24.986500000000003</v>
      </c>
      <c r="I97" s="113">
        <f t="shared" si="53"/>
        <v>2050.5835500000003</v>
      </c>
      <c r="J97" s="116">
        <f t="shared" si="35"/>
        <v>22.784261666666669</v>
      </c>
      <c r="K97" s="119">
        <f t="shared" si="36"/>
        <v>8.4282449874624923e-002</v>
      </c>
      <c r="L97" s="119">
        <f t="shared" si="37"/>
        <v>4.1978672348814179</v>
      </c>
      <c r="O97" s="115">
        <f t="shared" si="54"/>
        <v>229</v>
      </c>
      <c r="P97" s="113">
        <f t="shared" si="55"/>
        <v>90</v>
      </c>
      <c r="Q97" s="113">
        <f>INDEX(地温!$D$2:$D$366,MATCH(O97,地温!$C$2:$C$366,FALSE))</f>
        <v>24.986500000000003</v>
      </c>
      <c r="R97" s="113">
        <f t="shared" si="56"/>
        <v>2050.5835500000003</v>
      </c>
      <c r="S97" s="116">
        <f t="shared" si="38"/>
        <v>22.784261666666669</v>
      </c>
      <c r="T97" s="119" t="e">
        <f t="shared" si="39"/>
        <v>#N/A</v>
      </c>
      <c r="U97" s="119">
        <f t="shared" si="40"/>
        <v>0</v>
      </c>
      <c r="X97" s="115">
        <f t="shared" si="57"/>
        <v>229</v>
      </c>
      <c r="Y97" s="113">
        <f t="shared" si="58"/>
        <v>90</v>
      </c>
      <c r="Z97" s="113">
        <f>INDEX(地温!$D$2:$D$366,MATCH(X97,地温!$C$2:$C$366,FALSE))</f>
        <v>24.986500000000003</v>
      </c>
      <c r="AA97" s="113">
        <f t="shared" si="59"/>
        <v>2050.5835500000003</v>
      </c>
      <c r="AB97" s="116">
        <f t="shared" si="41"/>
        <v>22.784261666666669</v>
      </c>
      <c r="AC97" s="119" t="e">
        <f t="shared" si="42"/>
        <v>#N/A</v>
      </c>
      <c r="AD97" s="119">
        <f t="shared" si="43"/>
        <v>0</v>
      </c>
      <c r="AG97" s="115">
        <f t="shared" si="60"/>
        <v>229</v>
      </c>
      <c r="AH97" s="113">
        <f t="shared" si="61"/>
        <v>90</v>
      </c>
      <c r="AI97" s="113">
        <f>INDEX(地温!$D$2:$D$366,MATCH(AG97,地温!$C$2:$C$366,FALSE))</f>
        <v>24.986500000000003</v>
      </c>
      <c r="AJ97" s="113">
        <f t="shared" si="62"/>
        <v>2050.5835500000003</v>
      </c>
      <c r="AK97" s="116">
        <f t="shared" si="44"/>
        <v>22.784261666666669</v>
      </c>
      <c r="AL97" s="119" t="e">
        <f t="shared" si="45"/>
        <v>#N/A</v>
      </c>
      <c r="AM97" s="119">
        <f t="shared" si="46"/>
        <v>0</v>
      </c>
      <c r="AP97" s="115">
        <f t="shared" si="63"/>
        <v>229</v>
      </c>
      <c r="AQ97" s="113">
        <f t="shared" si="64"/>
        <v>90</v>
      </c>
      <c r="AR97" s="113">
        <f>INDEX(地温!$D$2:$D$366,MATCH(AP97,地温!$C$2:$C$366,FALSE))</f>
        <v>24.986500000000003</v>
      </c>
      <c r="AS97" s="113">
        <f t="shared" si="65"/>
        <v>2050.5835500000003</v>
      </c>
      <c r="AT97" s="116">
        <f t="shared" si="47"/>
        <v>22.784261666666669</v>
      </c>
      <c r="AU97" s="119" t="e">
        <f t="shared" si="48"/>
        <v>#N/A</v>
      </c>
      <c r="AV97" s="119">
        <f t="shared" si="49"/>
        <v>0</v>
      </c>
    </row>
    <row r="98" spans="1:48">
      <c r="A98" s="115">
        <f t="shared" si="50"/>
        <v>230</v>
      </c>
      <c r="B98" s="113">
        <f t="shared" si="33"/>
        <v>91</v>
      </c>
      <c r="C98" s="119">
        <f t="shared" si="34"/>
        <v>4.1980548349664035</v>
      </c>
      <c r="F98" s="115">
        <f t="shared" si="51"/>
        <v>230</v>
      </c>
      <c r="G98" s="113">
        <f t="shared" si="52"/>
        <v>91</v>
      </c>
      <c r="H98" s="113">
        <f>INDEX(地温!$D$2:$D$366,MATCH(F98,地温!$C$2:$C$366,FALSE))</f>
        <v>25.38775</v>
      </c>
      <c r="I98" s="113">
        <f t="shared" si="53"/>
        <v>2075.9713000000002</v>
      </c>
      <c r="J98" s="116">
        <f t="shared" si="35"/>
        <v>22.81287142857143</v>
      </c>
      <c r="K98" s="119">
        <f t="shared" si="36"/>
        <v>8.4368054732114589e-002</v>
      </c>
      <c r="L98" s="119">
        <f t="shared" si="37"/>
        <v>4.1980548349664035</v>
      </c>
      <c r="O98" s="115">
        <f t="shared" si="54"/>
        <v>230</v>
      </c>
      <c r="P98" s="113">
        <f t="shared" si="55"/>
        <v>91</v>
      </c>
      <c r="Q98" s="113">
        <f>INDEX(地温!$D$2:$D$366,MATCH(O98,地温!$C$2:$C$366,FALSE))</f>
        <v>25.38775</v>
      </c>
      <c r="R98" s="113">
        <f t="shared" si="56"/>
        <v>2075.9713000000002</v>
      </c>
      <c r="S98" s="116">
        <f t="shared" si="38"/>
        <v>22.81287142857143</v>
      </c>
      <c r="T98" s="119" t="e">
        <f t="shared" si="39"/>
        <v>#N/A</v>
      </c>
      <c r="U98" s="119">
        <f t="shared" si="40"/>
        <v>0</v>
      </c>
      <c r="X98" s="115">
        <f t="shared" si="57"/>
        <v>230</v>
      </c>
      <c r="Y98" s="113">
        <f t="shared" si="58"/>
        <v>91</v>
      </c>
      <c r="Z98" s="113">
        <f>INDEX(地温!$D$2:$D$366,MATCH(X98,地温!$C$2:$C$366,FALSE))</f>
        <v>25.38775</v>
      </c>
      <c r="AA98" s="113">
        <f t="shared" si="59"/>
        <v>2075.9713000000002</v>
      </c>
      <c r="AB98" s="116">
        <f t="shared" si="41"/>
        <v>22.81287142857143</v>
      </c>
      <c r="AC98" s="119" t="e">
        <f t="shared" si="42"/>
        <v>#N/A</v>
      </c>
      <c r="AD98" s="119">
        <f t="shared" si="43"/>
        <v>0</v>
      </c>
      <c r="AG98" s="115">
        <f t="shared" si="60"/>
        <v>230</v>
      </c>
      <c r="AH98" s="113">
        <f t="shared" si="61"/>
        <v>91</v>
      </c>
      <c r="AI98" s="113">
        <f>INDEX(地温!$D$2:$D$366,MATCH(AG98,地温!$C$2:$C$366,FALSE))</f>
        <v>25.38775</v>
      </c>
      <c r="AJ98" s="113">
        <f t="shared" si="62"/>
        <v>2075.9713000000002</v>
      </c>
      <c r="AK98" s="116">
        <f t="shared" si="44"/>
        <v>22.81287142857143</v>
      </c>
      <c r="AL98" s="119" t="e">
        <f t="shared" si="45"/>
        <v>#N/A</v>
      </c>
      <c r="AM98" s="119">
        <f t="shared" si="46"/>
        <v>0</v>
      </c>
      <c r="AP98" s="115">
        <f t="shared" si="63"/>
        <v>230</v>
      </c>
      <c r="AQ98" s="113">
        <f t="shared" si="64"/>
        <v>91</v>
      </c>
      <c r="AR98" s="113">
        <f>INDEX(地温!$D$2:$D$366,MATCH(AP98,地温!$C$2:$C$366,FALSE))</f>
        <v>25.38775</v>
      </c>
      <c r="AS98" s="113">
        <f t="shared" si="65"/>
        <v>2075.9713000000002</v>
      </c>
      <c r="AT98" s="116">
        <f t="shared" si="47"/>
        <v>22.81287142857143</v>
      </c>
      <c r="AU98" s="119" t="e">
        <f t="shared" si="48"/>
        <v>#N/A</v>
      </c>
      <c r="AV98" s="119">
        <f t="shared" si="49"/>
        <v>0</v>
      </c>
    </row>
    <row r="99" spans="1:48">
      <c r="A99" s="115">
        <f t="shared" si="50"/>
        <v>231</v>
      </c>
      <c r="B99" s="113">
        <f t="shared" si="33"/>
        <v>92</v>
      </c>
      <c r="C99" s="119">
        <f t="shared" si="34"/>
        <v>4.1982240671689741</v>
      </c>
      <c r="F99" s="115">
        <f t="shared" si="51"/>
        <v>231</v>
      </c>
      <c r="G99" s="113">
        <f t="shared" si="52"/>
        <v>92</v>
      </c>
      <c r="H99" s="113">
        <f>INDEX(地温!$D$2:$D$366,MATCH(F99,地温!$C$2:$C$366,FALSE))</f>
        <v>25.034649999999999</v>
      </c>
      <c r="I99" s="113">
        <f t="shared" si="53"/>
        <v>2101.0059500000002</v>
      </c>
      <c r="J99" s="116">
        <f t="shared" si="35"/>
        <v>22.837021195652177</v>
      </c>
      <c r="K99" s="119">
        <f t="shared" si="36"/>
        <v>8.4440369356359679e-002</v>
      </c>
      <c r="L99" s="119">
        <f t="shared" si="37"/>
        <v>4.1982240671689741</v>
      </c>
      <c r="O99" s="115">
        <f t="shared" si="54"/>
        <v>231</v>
      </c>
      <c r="P99" s="113">
        <f t="shared" si="55"/>
        <v>92</v>
      </c>
      <c r="Q99" s="113">
        <f>INDEX(地温!$D$2:$D$366,MATCH(O99,地温!$C$2:$C$366,FALSE))</f>
        <v>25.034649999999999</v>
      </c>
      <c r="R99" s="113">
        <f t="shared" si="56"/>
        <v>2101.0059500000002</v>
      </c>
      <c r="S99" s="116">
        <f t="shared" si="38"/>
        <v>22.837021195652177</v>
      </c>
      <c r="T99" s="119" t="e">
        <f t="shared" si="39"/>
        <v>#N/A</v>
      </c>
      <c r="U99" s="119">
        <f t="shared" si="40"/>
        <v>0</v>
      </c>
      <c r="X99" s="115">
        <f t="shared" si="57"/>
        <v>231</v>
      </c>
      <c r="Y99" s="113">
        <f t="shared" si="58"/>
        <v>92</v>
      </c>
      <c r="Z99" s="113">
        <f>INDEX(地温!$D$2:$D$366,MATCH(X99,地温!$C$2:$C$366,FALSE))</f>
        <v>25.034649999999999</v>
      </c>
      <c r="AA99" s="113">
        <f t="shared" si="59"/>
        <v>2101.0059500000002</v>
      </c>
      <c r="AB99" s="116">
        <f t="shared" si="41"/>
        <v>22.837021195652177</v>
      </c>
      <c r="AC99" s="119" t="e">
        <f t="shared" si="42"/>
        <v>#N/A</v>
      </c>
      <c r="AD99" s="119">
        <f t="shared" si="43"/>
        <v>0</v>
      </c>
      <c r="AG99" s="115">
        <f t="shared" si="60"/>
        <v>231</v>
      </c>
      <c r="AH99" s="113">
        <f t="shared" si="61"/>
        <v>92</v>
      </c>
      <c r="AI99" s="113">
        <f>INDEX(地温!$D$2:$D$366,MATCH(AG99,地温!$C$2:$C$366,FALSE))</f>
        <v>25.034649999999999</v>
      </c>
      <c r="AJ99" s="113">
        <f t="shared" si="62"/>
        <v>2101.0059500000002</v>
      </c>
      <c r="AK99" s="116">
        <f t="shared" si="44"/>
        <v>22.837021195652177</v>
      </c>
      <c r="AL99" s="119" t="e">
        <f t="shared" si="45"/>
        <v>#N/A</v>
      </c>
      <c r="AM99" s="119">
        <f t="shared" si="46"/>
        <v>0</v>
      </c>
      <c r="AP99" s="115">
        <f t="shared" si="63"/>
        <v>231</v>
      </c>
      <c r="AQ99" s="113">
        <f t="shared" si="64"/>
        <v>92</v>
      </c>
      <c r="AR99" s="113">
        <f>INDEX(地温!$D$2:$D$366,MATCH(AP99,地温!$C$2:$C$366,FALSE))</f>
        <v>25.034649999999999</v>
      </c>
      <c r="AS99" s="113">
        <f t="shared" si="65"/>
        <v>2101.0059500000002</v>
      </c>
      <c r="AT99" s="116">
        <f t="shared" si="47"/>
        <v>22.837021195652177</v>
      </c>
      <c r="AU99" s="119" t="e">
        <f t="shared" si="48"/>
        <v>#N/A</v>
      </c>
      <c r="AV99" s="119">
        <f t="shared" si="49"/>
        <v>0</v>
      </c>
    </row>
    <row r="100" spans="1:48">
      <c r="A100" s="115">
        <f t="shared" si="50"/>
        <v>232</v>
      </c>
      <c r="B100" s="113">
        <f t="shared" si="33"/>
        <v>93</v>
      </c>
      <c r="C100" s="119">
        <f t="shared" si="34"/>
        <v>4.1983820511808112</v>
      </c>
      <c r="F100" s="115">
        <f t="shared" si="51"/>
        <v>232</v>
      </c>
      <c r="G100" s="113">
        <f t="shared" si="52"/>
        <v>93</v>
      </c>
      <c r="H100" s="113">
        <f>INDEX(地温!$D$2:$D$366,MATCH(F100,地温!$C$2:$C$366,FALSE))</f>
        <v>25.748875000000002</v>
      </c>
      <c r="I100" s="113">
        <f t="shared" si="53"/>
        <v>2126.7548250000004</v>
      </c>
      <c r="J100" s="116">
        <f t="shared" si="35"/>
        <v>22.868331451612907</v>
      </c>
      <c r="K100" s="119">
        <f t="shared" si="36"/>
        <v>8.4534200196566822e-002</v>
      </c>
      <c r="L100" s="119">
        <f t="shared" si="37"/>
        <v>4.1983820511808112</v>
      </c>
      <c r="O100" s="115">
        <f t="shared" si="54"/>
        <v>232</v>
      </c>
      <c r="P100" s="113">
        <f t="shared" si="55"/>
        <v>93</v>
      </c>
      <c r="Q100" s="113">
        <f>INDEX(地温!$D$2:$D$366,MATCH(O100,地温!$C$2:$C$366,FALSE))</f>
        <v>25.748875000000002</v>
      </c>
      <c r="R100" s="113">
        <f t="shared" si="56"/>
        <v>2126.7548250000004</v>
      </c>
      <c r="S100" s="116">
        <f t="shared" si="38"/>
        <v>22.868331451612907</v>
      </c>
      <c r="T100" s="119" t="e">
        <f t="shared" si="39"/>
        <v>#N/A</v>
      </c>
      <c r="U100" s="119">
        <f t="shared" si="40"/>
        <v>0</v>
      </c>
      <c r="X100" s="115">
        <f t="shared" si="57"/>
        <v>232</v>
      </c>
      <c r="Y100" s="113">
        <f t="shared" si="58"/>
        <v>93</v>
      </c>
      <c r="Z100" s="113">
        <f>INDEX(地温!$D$2:$D$366,MATCH(X100,地温!$C$2:$C$366,FALSE))</f>
        <v>25.748875000000002</v>
      </c>
      <c r="AA100" s="113">
        <f t="shared" si="59"/>
        <v>2126.7548250000004</v>
      </c>
      <c r="AB100" s="116">
        <f t="shared" si="41"/>
        <v>22.868331451612907</v>
      </c>
      <c r="AC100" s="119" t="e">
        <f t="shared" si="42"/>
        <v>#N/A</v>
      </c>
      <c r="AD100" s="119">
        <f t="shared" si="43"/>
        <v>0</v>
      </c>
      <c r="AG100" s="115">
        <f t="shared" si="60"/>
        <v>232</v>
      </c>
      <c r="AH100" s="113">
        <f t="shared" si="61"/>
        <v>93</v>
      </c>
      <c r="AI100" s="113">
        <f>INDEX(地温!$D$2:$D$366,MATCH(AG100,地温!$C$2:$C$366,FALSE))</f>
        <v>25.748875000000002</v>
      </c>
      <c r="AJ100" s="113">
        <f t="shared" si="62"/>
        <v>2126.7548250000004</v>
      </c>
      <c r="AK100" s="116">
        <f t="shared" si="44"/>
        <v>22.868331451612907</v>
      </c>
      <c r="AL100" s="119" t="e">
        <f t="shared" si="45"/>
        <v>#N/A</v>
      </c>
      <c r="AM100" s="119">
        <f t="shared" si="46"/>
        <v>0</v>
      </c>
      <c r="AP100" s="115">
        <f t="shared" si="63"/>
        <v>232</v>
      </c>
      <c r="AQ100" s="113">
        <f t="shared" si="64"/>
        <v>93</v>
      </c>
      <c r="AR100" s="113">
        <f>INDEX(地温!$D$2:$D$366,MATCH(AP100,地温!$C$2:$C$366,FALSE))</f>
        <v>25.748875000000002</v>
      </c>
      <c r="AS100" s="113">
        <f t="shared" si="65"/>
        <v>2126.7548250000004</v>
      </c>
      <c r="AT100" s="116">
        <f t="shared" si="47"/>
        <v>22.868331451612907</v>
      </c>
      <c r="AU100" s="119" t="e">
        <f t="shared" si="48"/>
        <v>#N/A</v>
      </c>
      <c r="AV100" s="119">
        <f t="shared" si="49"/>
        <v>0</v>
      </c>
    </row>
    <row r="101" spans="1:48">
      <c r="A101" s="115">
        <f t="shared" si="50"/>
        <v>233</v>
      </c>
      <c r="B101" s="113">
        <f t="shared" si="33"/>
        <v>94</v>
      </c>
      <c r="C101" s="119">
        <f t="shared" si="34"/>
        <v>4.1985235059092307</v>
      </c>
      <c r="F101" s="115">
        <f t="shared" si="51"/>
        <v>233</v>
      </c>
      <c r="G101" s="113">
        <f t="shared" si="52"/>
        <v>94</v>
      </c>
      <c r="H101" s="113">
        <f>INDEX(地温!$D$2:$D$366,MATCH(F101,地温!$C$2:$C$366,FALSE))</f>
        <v>25.187125000000002</v>
      </c>
      <c r="I101" s="113">
        <f t="shared" si="53"/>
        <v>2151.9419500000004</v>
      </c>
      <c r="J101" s="116">
        <f t="shared" si="35"/>
        <v>22.892999468085112</v>
      </c>
      <c r="K101" s="119">
        <f t="shared" si="36"/>
        <v>8.4608184938993539e-002</v>
      </c>
      <c r="L101" s="119">
        <f t="shared" si="37"/>
        <v>4.1985235059092307</v>
      </c>
      <c r="O101" s="115">
        <f t="shared" si="54"/>
        <v>233</v>
      </c>
      <c r="P101" s="113">
        <f t="shared" si="55"/>
        <v>94</v>
      </c>
      <c r="Q101" s="113">
        <f>INDEX(地温!$D$2:$D$366,MATCH(O101,地温!$C$2:$C$366,FALSE))</f>
        <v>25.187125000000002</v>
      </c>
      <c r="R101" s="113">
        <f t="shared" si="56"/>
        <v>2151.9419500000004</v>
      </c>
      <c r="S101" s="116">
        <f t="shared" si="38"/>
        <v>22.892999468085112</v>
      </c>
      <c r="T101" s="119" t="e">
        <f t="shared" si="39"/>
        <v>#N/A</v>
      </c>
      <c r="U101" s="119">
        <f t="shared" si="40"/>
        <v>0</v>
      </c>
      <c r="X101" s="115">
        <f t="shared" si="57"/>
        <v>233</v>
      </c>
      <c r="Y101" s="113">
        <f t="shared" si="58"/>
        <v>94</v>
      </c>
      <c r="Z101" s="113">
        <f>INDEX(地温!$D$2:$D$366,MATCH(X101,地温!$C$2:$C$366,FALSE))</f>
        <v>25.187125000000002</v>
      </c>
      <c r="AA101" s="113">
        <f t="shared" si="59"/>
        <v>2151.9419500000004</v>
      </c>
      <c r="AB101" s="116">
        <f t="shared" si="41"/>
        <v>22.892999468085112</v>
      </c>
      <c r="AC101" s="119" t="e">
        <f t="shared" si="42"/>
        <v>#N/A</v>
      </c>
      <c r="AD101" s="119">
        <f t="shared" si="43"/>
        <v>0</v>
      </c>
      <c r="AG101" s="115">
        <f t="shared" si="60"/>
        <v>233</v>
      </c>
      <c r="AH101" s="113">
        <f t="shared" si="61"/>
        <v>94</v>
      </c>
      <c r="AI101" s="113">
        <f>INDEX(地温!$D$2:$D$366,MATCH(AG101,地温!$C$2:$C$366,FALSE))</f>
        <v>25.187125000000002</v>
      </c>
      <c r="AJ101" s="113">
        <f t="shared" si="62"/>
        <v>2151.9419500000004</v>
      </c>
      <c r="AK101" s="116">
        <f t="shared" si="44"/>
        <v>22.892999468085112</v>
      </c>
      <c r="AL101" s="119" t="e">
        <f t="shared" si="45"/>
        <v>#N/A</v>
      </c>
      <c r="AM101" s="119">
        <f t="shared" si="46"/>
        <v>0</v>
      </c>
      <c r="AP101" s="115">
        <f t="shared" si="63"/>
        <v>233</v>
      </c>
      <c r="AQ101" s="113">
        <f t="shared" si="64"/>
        <v>94</v>
      </c>
      <c r="AR101" s="113">
        <f>INDEX(地温!$D$2:$D$366,MATCH(AP101,地温!$C$2:$C$366,FALSE))</f>
        <v>25.187125000000002</v>
      </c>
      <c r="AS101" s="113">
        <f t="shared" si="65"/>
        <v>2151.9419500000004</v>
      </c>
      <c r="AT101" s="116">
        <f t="shared" si="47"/>
        <v>22.892999468085112</v>
      </c>
      <c r="AU101" s="119" t="e">
        <f t="shared" si="48"/>
        <v>#N/A</v>
      </c>
      <c r="AV101" s="119">
        <f t="shared" si="49"/>
        <v>0</v>
      </c>
    </row>
    <row r="102" spans="1:48">
      <c r="A102" s="115">
        <f t="shared" si="50"/>
        <v>234</v>
      </c>
      <c r="B102" s="113">
        <f t="shared" si="33"/>
        <v>95</v>
      </c>
      <c r="C102" s="119">
        <f t="shared" si="34"/>
        <v>4.1986540601450635</v>
      </c>
      <c r="F102" s="115">
        <f t="shared" si="51"/>
        <v>234</v>
      </c>
      <c r="G102" s="113">
        <f t="shared" si="52"/>
        <v>95</v>
      </c>
      <c r="H102" s="113">
        <f>INDEX(地温!$D$2:$D$366,MATCH(F102,地温!$C$2:$C$366,FALSE))</f>
        <v>25.548250000000003</v>
      </c>
      <c r="I102" s="113">
        <f t="shared" si="53"/>
        <v>2177.4902000000002</v>
      </c>
      <c r="J102" s="116">
        <f t="shared" si="35"/>
        <v>22.920949473684214</v>
      </c>
      <c r="K102" s="119">
        <f t="shared" si="36"/>
        <v>8.4692076403621114e-002</v>
      </c>
      <c r="L102" s="119">
        <f t="shared" si="37"/>
        <v>4.1986540601450635</v>
      </c>
      <c r="O102" s="115">
        <f t="shared" si="54"/>
        <v>234</v>
      </c>
      <c r="P102" s="113">
        <f t="shared" si="55"/>
        <v>95</v>
      </c>
      <c r="Q102" s="113">
        <f>INDEX(地温!$D$2:$D$366,MATCH(O102,地温!$C$2:$C$366,FALSE))</f>
        <v>25.548250000000003</v>
      </c>
      <c r="R102" s="113">
        <f t="shared" si="56"/>
        <v>2177.4902000000002</v>
      </c>
      <c r="S102" s="116">
        <f t="shared" si="38"/>
        <v>22.920949473684214</v>
      </c>
      <c r="T102" s="119" t="e">
        <f t="shared" si="39"/>
        <v>#N/A</v>
      </c>
      <c r="U102" s="119">
        <f t="shared" si="40"/>
        <v>0</v>
      </c>
      <c r="X102" s="115">
        <f t="shared" si="57"/>
        <v>234</v>
      </c>
      <c r="Y102" s="113">
        <f t="shared" si="58"/>
        <v>95</v>
      </c>
      <c r="Z102" s="113">
        <f>INDEX(地温!$D$2:$D$366,MATCH(X102,地温!$C$2:$C$366,FALSE))</f>
        <v>25.548250000000003</v>
      </c>
      <c r="AA102" s="113">
        <f t="shared" si="59"/>
        <v>2177.4902000000002</v>
      </c>
      <c r="AB102" s="116">
        <f t="shared" si="41"/>
        <v>22.920949473684214</v>
      </c>
      <c r="AC102" s="119" t="e">
        <f t="shared" si="42"/>
        <v>#N/A</v>
      </c>
      <c r="AD102" s="119">
        <f t="shared" si="43"/>
        <v>0</v>
      </c>
      <c r="AG102" s="115">
        <f t="shared" si="60"/>
        <v>234</v>
      </c>
      <c r="AH102" s="113">
        <f t="shared" si="61"/>
        <v>95</v>
      </c>
      <c r="AI102" s="113">
        <f>INDEX(地温!$D$2:$D$366,MATCH(AG102,地温!$C$2:$C$366,FALSE))</f>
        <v>25.548250000000003</v>
      </c>
      <c r="AJ102" s="113">
        <f t="shared" si="62"/>
        <v>2177.4902000000002</v>
      </c>
      <c r="AK102" s="116">
        <f t="shared" si="44"/>
        <v>22.920949473684214</v>
      </c>
      <c r="AL102" s="119" t="e">
        <f t="shared" si="45"/>
        <v>#N/A</v>
      </c>
      <c r="AM102" s="119">
        <f t="shared" si="46"/>
        <v>0</v>
      </c>
      <c r="AP102" s="115">
        <f t="shared" si="63"/>
        <v>234</v>
      </c>
      <c r="AQ102" s="113">
        <f t="shared" si="64"/>
        <v>95</v>
      </c>
      <c r="AR102" s="113">
        <f>INDEX(地温!$D$2:$D$366,MATCH(AP102,地温!$C$2:$C$366,FALSE))</f>
        <v>25.548250000000003</v>
      </c>
      <c r="AS102" s="113">
        <f t="shared" si="65"/>
        <v>2177.4902000000002</v>
      </c>
      <c r="AT102" s="116">
        <f t="shared" si="47"/>
        <v>22.920949473684214</v>
      </c>
      <c r="AU102" s="119" t="e">
        <f t="shared" si="48"/>
        <v>#N/A</v>
      </c>
      <c r="AV102" s="119">
        <f t="shared" si="49"/>
        <v>0</v>
      </c>
    </row>
    <row r="103" spans="1:48">
      <c r="A103" s="115">
        <f t="shared" si="50"/>
        <v>235</v>
      </c>
      <c r="B103" s="113">
        <f t="shared" si="33"/>
        <v>96</v>
      </c>
      <c r="C103" s="119">
        <f t="shared" si="34"/>
        <v>4.1987709314186166</v>
      </c>
      <c r="F103" s="115">
        <f t="shared" si="51"/>
        <v>235</v>
      </c>
      <c r="G103" s="113">
        <f t="shared" si="52"/>
        <v>96</v>
      </c>
      <c r="H103" s="113">
        <f>INDEX(地温!$D$2:$D$366,MATCH(F103,地温!$C$2:$C$366,FALSE))</f>
        <v>24.966437500000001</v>
      </c>
      <c r="I103" s="113">
        <f t="shared" si="53"/>
        <v>2202.4566375000004</v>
      </c>
      <c r="J103" s="116">
        <f t="shared" si="35"/>
        <v>22.942256640625004</v>
      </c>
      <c r="K103" s="119">
        <f t="shared" si="36"/>
        <v>8.47560747151484e-002</v>
      </c>
      <c r="L103" s="119">
        <f t="shared" si="37"/>
        <v>4.1987709314186166</v>
      </c>
      <c r="O103" s="115">
        <f t="shared" si="54"/>
        <v>235</v>
      </c>
      <c r="P103" s="113">
        <f t="shared" si="55"/>
        <v>96</v>
      </c>
      <c r="Q103" s="113">
        <f>INDEX(地温!$D$2:$D$366,MATCH(O103,地温!$C$2:$C$366,FALSE))</f>
        <v>24.966437500000001</v>
      </c>
      <c r="R103" s="113">
        <f t="shared" si="56"/>
        <v>2202.4566375000004</v>
      </c>
      <c r="S103" s="116">
        <f t="shared" si="38"/>
        <v>22.942256640625004</v>
      </c>
      <c r="T103" s="119" t="e">
        <f t="shared" si="39"/>
        <v>#N/A</v>
      </c>
      <c r="U103" s="119">
        <f t="shared" si="40"/>
        <v>0</v>
      </c>
      <c r="X103" s="115">
        <f t="shared" si="57"/>
        <v>235</v>
      </c>
      <c r="Y103" s="113">
        <f t="shared" si="58"/>
        <v>96</v>
      </c>
      <c r="Z103" s="113">
        <f>INDEX(地温!$D$2:$D$366,MATCH(X103,地温!$C$2:$C$366,FALSE))</f>
        <v>24.966437500000001</v>
      </c>
      <c r="AA103" s="113">
        <f t="shared" si="59"/>
        <v>2202.4566375000004</v>
      </c>
      <c r="AB103" s="116">
        <f t="shared" si="41"/>
        <v>22.942256640625004</v>
      </c>
      <c r="AC103" s="119" t="e">
        <f t="shared" si="42"/>
        <v>#N/A</v>
      </c>
      <c r="AD103" s="119">
        <f t="shared" si="43"/>
        <v>0</v>
      </c>
      <c r="AG103" s="115">
        <f t="shared" si="60"/>
        <v>235</v>
      </c>
      <c r="AH103" s="113">
        <f t="shared" si="61"/>
        <v>96</v>
      </c>
      <c r="AI103" s="113">
        <f>INDEX(地温!$D$2:$D$366,MATCH(AG103,地温!$C$2:$C$366,FALSE))</f>
        <v>24.966437500000001</v>
      </c>
      <c r="AJ103" s="113">
        <f t="shared" si="62"/>
        <v>2202.4566375000004</v>
      </c>
      <c r="AK103" s="116">
        <f t="shared" si="44"/>
        <v>22.942256640625004</v>
      </c>
      <c r="AL103" s="119" t="e">
        <f t="shared" si="45"/>
        <v>#N/A</v>
      </c>
      <c r="AM103" s="119">
        <f t="shared" si="46"/>
        <v>0</v>
      </c>
      <c r="AP103" s="115">
        <f t="shared" si="63"/>
        <v>235</v>
      </c>
      <c r="AQ103" s="113">
        <f t="shared" si="64"/>
        <v>96</v>
      </c>
      <c r="AR103" s="113">
        <f>INDEX(地温!$D$2:$D$366,MATCH(AP103,地温!$C$2:$C$366,FALSE))</f>
        <v>24.966437500000001</v>
      </c>
      <c r="AS103" s="113">
        <f t="shared" si="65"/>
        <v>2202.4566375000004</v>
      </c>
      <c r="AT103" s="116">
        <f t="shared" si="47"/>
        <v>22.942256640625004</v>
      </c>
      <c r="AU103" s="119" t="e">
        <f t="shared" si="48"/>
        <v>#N/A</v>
      </c>
      <c r="AV103" s="119">
        <f t="shared" si="49"/>
        <v>0</v>
      </c>
    </row>
    <row r="104" spans="1:48">
      <c r="A104" s="115">
        <f t="shared" si="50"/>
        <v>236</v>
      </c>
      <c r="B104" s="113">
        <f t="shared" si="33"/>
        <v>97</v>
      </c>
      <c r="C104" s="119">
        <f t="shared" si="34"/>
        <v>4.1988777939804764</v>
      </c>
      <c r="F104" s="115">
        <f t="shared" si="51"/>
        <v>236</v>
      </c>
      <c r="G104" s="113">
        <f t="shared" si="52"/>
        <v>97</v>
      </c>
      <c r="H104" s="113">
        <f>INDEX(地温!$D$2:$D$366,MATCH(F104,地温!$C$2:$C$366,FALSE))</f>
        <v>25.006562500000001</v>
      </c>
      <c r="I104" s="113">
        <f t="shared" si="53"/>
        <v>2227.4632000000006</v>
      </c>
      <c r="J104" s="116">
        <f t="shared" si="35"/>
        <v>22.963538144329902</v>
      </c>
      <c r="K104" s="119">
        <f t="shared" si="36"/>
        <v>8.4820035009409198e-002</v>
      </c>
      <c r="L104" s="119">
        <f t="shared" si="37"/>
        <v>4.1988777939804764</v>
      </c>
      <c r="O104" s="115">
        <f t="shared" si="54"/>
        <v>236</v>
      </c>
      <c r="P104" s="113">
        <f t="shared" si="55"/>
        <v>97</v>
      </c>
      <c r="Q104" s="113">
        <f>INDEX(地温!$D$2:$D$366,MATCH(O104,地温!$C$2:$C$366,FALSE))</f>
        <v>25.006562500000001</v>
      </c>
      <c r="R104" s="113">
        <f t="shared" si="56"/>
        <v>2227.4632000000006</v>
      </c>
      <c r="S104" s="116">
        <f t="shared" si="38"/>
        <v>22.963538144329902</v>
      </c>
      <c r="T104" s="119" t="e">
        <f t="shared" si="39"/>
        <v>#N/A</v>
      </c>
      <c r="U104" s="119">
        <f t="shared" si="40"/>
        <v>0</v>
      </c>
      <c r="X104" s="115">
        <f t="shared" si="57"/>
        <v>236</v>
      </c>
      <c r="Y104" s="113">
        <f t="shared" si="58"/>
        <v>97</v>
      </c>
      <c r="Z104" s="113">
        <f>INDEX(地温!$D$2:$D$366,MATCH(X104,地温!$C$2:$C$366,FALSE))</f>
        <v>25.006562500000001</v>
      </c>
      <c r="AA104" s="113">
        <f t="shared" si="59"/>
        <v>2227.4632000000006</v>
      </c>
      <c r="AB104" s="116">
        <f t="shared" si="41"/>
        <v>22.963538144329902</v>
      </c>
      <c r="AC104" s="119" t="e">
        <f t="shared" si="42"/>
        <v>#N/A</v>
      </c>
      <c r="AD104" s="119">
        <f t="shared" si="43"/>
        <v>0</v>
      </c>
      <c r="AG104" s="115">
        <f t="shared" si="60"/>
        <v>236</v>
      </c>
      <c r="AH104" s="113">
        <f t="shared" si="61"/>
        <v>97</v>
      </c>
      <c r="AI104" s="113">
        <f>INDEX(地温!$D$2:$D$366,MATCH(AG104,地温!$C$2:$C$366,FALSE))</f>
        <v>25.006562500000001</v>
      </c>
      <c r="AJ104" s="113">
        <f t="shared" si="62"/>
        <v>2227.4632000000006</v>
      </c>
      <c r="AK104" s="116">
        <f t="shared" si="44"/>
        <v>22.963538144329902</v>
      </c>
      <c r="AL104" s="119" t="e">
        <f t="shared" si="45"/>
        <v>#N/A</v>
      </c>
      <c r="AM104" s="119">
        <f t="shared" si="46"/>
        <v>0</v>
      </c>
      <c r="AP104" s="115">
        <f t="shared" si="63"/>
        <v>236</v>
      </c>
      <c r="AQ104" s="113">
        <f t="shared" si="64"/>
        <v>97</v>
      </c>
      <c r="AR104" s="113">
        <f>INDEX(地温!$D$2:$D$366,MATCH(AP104,地温!$C$2:$C$366,FALSE))</f>
        <v>25.006562500000001</v>
      </c>
      <c r="AS104" s="113">
        <f t="shared" si="65"/>
        <v>2227.4632000000006</v>
      </c>
      <c r="AT104" s="116">
        <f t="shared" si="47"/>
        <v>22.963538144329902</v>
      </c>
      <c r="AU104" s="119" t="e">
        <f t="shared" si="48"/>
        <v>#N/A</v>
      </c>
      <c r="AV104" s="119">
        <f t="shared" si="49"/>
        <v>0</v>
      </c>
    </row>
    <row r="105" spans="1:48">
      <c r="A105" s="115">
        <f t="shared" si="50"/>
        <v>237</v>
      </c>
      <c r="B105" s="113">
        <f t="shared" si="33"/>
        <v>98</v>
      </c>
      <c r="C105" s="119">
        <f t="shared" si="34"/>
        <v>4.1989756534933997</v>
      </c>
      <c r="F105" s="115">
        <f t="shared" si="51"/>
        <v>237</v>
      </c>
      <c r="G105" s="113">
        <f t="shared" si="52"/>
        <v>98</v>
      </c>
      <c r="H105" s="113">
        <f>INDEX(地温!$D$2:$D$366,MATCH(F105,地温!$C$2:$C$366,FALSE))</f>
        <v>25.098849999999999</v>
      </c>
      <c r="I105" s="113">
        <f t="shared" si="53"/>
        <v>2252.5620500000005</v>
      </c>
      <c r="J105" s="116">
        <f t="shared" si="35"/>
        <v>22.98532704081633</v>
      </c>
      <c r="K105" s="119">
        <f t="shared" si="36"/>
        <v>8.4885560709608718e-002</v>
      </c>
      <c r="L105" s="119">
        <f t="shared" si="37"/>
        <v>4.1989756534933997</v>
      </c>
      <c r="O105" s="115">
        <f t="shared" si="54"/>
        <v>237</v>
      </c>
      <c r="P105" s="113">
        <f t="shared" si="55"/>
        <v>98</v>
      </c>
      <c r="Q105" s="113">
        <f>INDEX(地温!$D$2:$D$366,MATCH(O105,地温!$C$2:$C$366,FALSE))</f>
        <v>25.098849999999999</v>
      </c>
      <c r="R105" s="113">
        <f t="shared" si="56"/>
        <v>2252.5620500000005</v>
      </c>
      <c r="S105" s="116">
        <f t="shared" si="38"/>
        <v>22.98532704081633</v>
      </c>
      <c r="T105" s="119" t="e">
        <f t="shared" si="39"/>
        <v>#N/A</v>
      </c>
      <c r="U105" s="119">
        <f t="shared" si="40"/>
        <v>0</v>
      </c>
      <c r="X105" s="115">
        <f t="shared" si="57"/>
        <v>237</v>
      </c>
      <c r="Y105" s="113">
        <f t="shared" si="58"/>
        <v>98</v>
      </c>
      <c r="Z105" s="113">
        <f>INDEX(地温!$D$2:$D$366,MATCH(X105,地温!$C$2:$C$366,FALSE))</f>
        <v>25.098849999999999</v>
      </c>
      <c r="AA105" s="113">
        <f t="shared" si="59"/>
        <v>2252.5620500000005</v>
      </c>
      <c r="AB105" s="116">
        <f t="shared" si="41"/>
        <v>22.98532704081633</v>
      </c>
      <c r="AC105" s="119" t="e">
        <f t="shared" si="42"/>
        <v>#N/A</v>
      </c>
      <c r="AD105" s="119">
        <f t="shared" si="43"/>
        <v>0</v>
      </c>
      <c r="AG105" s="115">
        <f t="shared" si="60"/>
        <v>237</v>
      </c>
      <c r="AH105" s="113">
        <f t="shared" si="61"/>
        <v>98</v>
      </c>
      <c r="AI105" s="113">
        <f>INDEX(地温!$D$2:$D$366,MATCH(AG105,地温!$C$2:$C$366,FALSE))</f>
        <v>25.098849999999999</v>
      </c>
      <c r="AJ105" s="113">
        <f t="shared" si="62"/>
        <v>2252.5620500000005</v>
      </c>
      <c r="AK105" s="116">
        <f t="shared" si="44"/>
        <v>22.98532704081633</v>
      </c>
      <c r="AL105" s="119" t="e">
        <f t="shared" si="45"/>
        <v>#N/A</v>
      </c>
      <c r="AM105" s="119">
        <f t="shared" si="46"/>
        <v>0</v>
      </c>
      <c r="AP105" s="115">
        <f t="shared" si="63"/>
        <v>237</v>
      </c>
      <c r="AQ105" s="113">
        <f t="shared" si="64"/>
        <v>98</v>
      </c>
      <c r="AR105" s="113">
        <f>INDEX(地温!$D$2:$D$366,MATCH(AP105,地温!$C$2:$C$366,FALSE))</f>
        <v>25.098849999999999</v>
      </c>
      <c r="AS105" s="113">
        <f t="shared" si="65"/>
        <v>2252.5620500000005</v>
      </c>
      <c r="AT105" s="116">
        <f t="shared" si="47"/>
        <v>22.98532704081633</v>
      </c>
      <c r="AU105" s="119" t="e">
        <f t="shared" si="48"/>
        <v>#N/A</v>
      </c>
      <c r="AV105" s="119">
        <f t="shared" si="49"/>
        <v>0</v>
      </c>
    </row>
    <row r="106" spans="1:48">
      <c r="A106" s="115">
        <f t="shared" si="50"/>
        <v>238</v>
      </c>
      <c r="B106" s="113">
        <f t="shared" si="33"/>
        <v>99</v>
      </c>
      <c r="C106" s="119">
        <f t="shared" si="34"/>
        <v>4.1990657055648972</v>
      </c>
      <c r="F106" s="115">
        <f t="shared" si="51"/>
        <v>238</v>
      </c>
      <c r="G106" s="113">
        <f t="shared" si="52"/>
        <v>99</v>
      </c>
      <c r="H106" s="113">
        <f>INDEX(地温!$D$2:$D$366,MATCH(F106,地温!$C$2:$C$366,FALSE))</f>
        <v>25.355650000000001</v>
      </c>
      <c r="I106" s="113">
        <f t="shared" si="53"/>
        <v>2277.9177000000004</v>
      </c>
      <c r="J106" s="116">
        <f t="shared" si="35"/>
        <v>23.009269696969699</v>
      </c>
      <c r="K106" s="119">
        <f t="shared" si="36"/>
        <v>8.4957610643366349e-002</v>
      </c>
      <c r="L106" s="119">
        <f t="shared" si="37"/>
        <v>4.1990657055648972</v>
      </c>
      <c r="O106" s="115">
        <f t="shared" si="54"/>
        <v>238</v>
      </c>
      <c r="P106" s="113">
        <f t="shared" si="55"/>
        <v>99</v>
      </c>
      <c r="Q106" s="113">
        <f>INDEX(地温!$D$2:$D$366,MATCH(O106,地温!$C$2:$C$366,FALSE))</f>
        <v>25.355650000000001</v>
      </c>
      <c r="R106" s="113">
        <f t="shared" si="56"/>
        <v>2277.9177000000004</v>
      </c>
      <c r="S106" s="116">
        <f t="shared" si="38"/>
        <v>23.009269696969699</v>
      </c>
      <c r="T106" s="119" t="e">
        <f t="shared" si="39"/>
        <v>#N/A</v>
      </c>
      <c r="U106" s="119">
        <f t="shared" si="40"/>
        <v>0</v>
      </c>
      <c r="X106" s="115">
        <f t="shared" si="57"/>
        <v>238</v>
      </c>
      <c r="Y106" s="113">
        <f t="shared" si="58"/>
        <v>99</v>
      </c>
      <c r="Z106" s="113">
        <f>INDEX(地温!$D$2:$D$366,MATCH(X106,地温!$C$2:$C$366,FALSE))</f>
        <v>25.355650000000001</v>
      </c>
      <c r="AA106" s="113">
        <f t="shared" si="59"/>
        <v>2277.9177000000004</v>
      </c>
      <c r="AB106" s="116">
        <f t="shared" si="41"/>
        <v>23.009269696969699</v>
      </c>
      <c r="AC106" s="119" t="e">
        <f t="shared" si="42"/>
        <v>#N/A</v>
      </c>
      <c r="AD106" s="119">
        <f t="shared" si="43"/>
        <v>0</v>
      </c>
      <c r="AG106" s="115">
        <f t="shared" si="60"/>
        <v>238</v>
      </c>
      <c r="AH106" s="113">
        <f t="shared" si="61"/>
        <v>99</v>
      </c>
      <c r="AI106" s="113">
        <f>INDEX(地温!$D$2:$D$366,MATCH(AG106,地温!$C$2:$C$366,FALSE))</f>
        <v>25.355650000000001</v>
      </c>
      <c r="AJ106" s="113">
        <f t="shared" si="62"/>
        <v>2277.9177000000004</v>
      </c>
      <c r="AK106" s="116">
        <f t="shared" si="44"/>
        <v>23.009269696969699</v>
      </c>
      <c r="AL106" s="119" t="e">
        <f t="shared" si="45"/>
        <v>#N/A</v>
      </c>
      <c r="AM106" s="119">
        <f t="shared" si="46"/>
        <v>0</v>
      </c>
      <c r="AP106" s="115">
        <f t="shared" si="63"/>
        <v>238</v>
      </c>
      <c r="AQ106" s="113">
        <f t="shared" si="64"/>
        <v>99</v>
      </c>
      <c r="AR106" s="113">
        <f>INDEX(地温!$D$2:$D$366,MATCH(AP106,地温!$C$2:$C$366,FALSE))</f>
        <v>25.355650000000001</v>
      </c>
      <c r="AS106" s="113">
        <f t="shared" si="65"/>
        <v>2277.9177000000004</v>
      </c>
      <c r="AT106" s="116">
        <f t="shared" si="47"/>
        <v>23.009269696969699</v>
      </c>
      <c r="AU106" s="119" t="e">
        <f t="shared" si="48"/>
        <v>#N/A</v>
      </c>
      <c r="AV106" s="119">
        <f t="shared" si="49"/>
        <v>0</v>
      </c>
    </row>
    <row r="107" spans="1:48">
      <c r="A107" s="115">
        <f t="shared" si="50"/>
        <v>239</v>
      </c>
      <c r="B107" s="113">
        <f t="shared" si="33"/>
        <v>100</v>
      </c>
      <c r="C107" s="119">
        <f t="shared" si="34"/>
        <v>4.1991481334495884</v>
      </c>
      <c r="F107" s="115">
        <f t="shared" si="51"/>
        <v>239</v>
      </c>
      <c r="G107" s="113">
        <f t="shared" si="52"/>
        <v>100</v>
      </c>
      <c r="H107" s="113">
        <f>INDEX(地温!$D$2:$D$366,MATCH(F107,地温!$C$2:$C$366,FALSE))</f>
        <v>25.468</v>
      </c>
      <c r="I107" s="113">
        <f t="shared" si="53"/>
        <v>2303.3857000000003</v>
      </c>
      <c r="J107" s="116">
        <f t="shared" si="35"/>
        <v>23.033857000000001</v>
      </c>
      <c r="K107" s="119">
        <f t="shared" si="36"/>
        <v>8.5031651996641103e-002</v>
      </c>
      <c r="L107" s="119">
        <f t="shared" si="37"/>
        <v>4.1991481334495884</v>
      </c>
      <c r="O107" s="115">
        <f t="shared" si="54"/>
        <v>239</v>
      </c>
      <c r="P107" s="113">
        <f t="shared" si="55"/>
        <v>100</v>
      </c>
      <c r="Q107" s="113">
        <f>INDEX(地温!$D$2:$D$366,MATCH(O107,地温!$C$2:$C$366,FALSE))</f>
        <v>25.468</v>
      </c>
      <c r="R107" s="113">
        <f t="shared" si="56"/>
        <v>2303.3857000000003</v>
      </c>
      <c r="S107" s="116">
        <f t="shared" si="38"/>
        <v>23.033857000000001</v>
      </c>
      <c r="T107" s="119" t="e">
        <f t="shared" si="39"/>
        <v>#N/A</v>
      </c>
      <c r="U107" s="119">
        <f t="shared" si="40"/>
        <v>0</v>
      </c>
      <c r="X107" s="115">
        <f t="shared" si="57"/>
        <v>239</v>
      </c>
      <c r="Y107" s="113">
        <f t="shared" si="58"/>
        <v>100</v>
      </c>
      <c r="Z107" s="113">
        <f>INDEX(地温!$D$2:$D$366,MATCH(X107,地温!$C$2:$C$366,FALSE))</f>
        <v>25.468</v>
      </c>
      <c r="AA107" s="113">
        <f t="shared" si="59"/>
        <v>2303.3857000000003</v>
      </c>
      <c r="AB107" s="116">
        <f t="shared" si="41"/>
        <v>23.033857000000001</v>
      </c>
      <c r="AC107" s="119" t="e">
        <f t="shared" si="42"/>
        <v>#N/A</v>
      </c>
      <c r="AD107" s="119">
        <f t="shared" si="43"/>
        <v>0</v>
      </c>
      <c r="AG107" s="115">
        <f t="shared" si="60"/>
        <v>239</v>
      </c>
      <c r="AH107" s="113">
        <f t="shared" si="61"/>
        <v>100</v>
      </c>
      <c r="AI107" s="113">
        <f>INDEX(地温!$D$2:$D$366,MATCH(AG107,地温!$C$2:$C$366,FALSE))</f>
        <v>25.468</v>
      </c>
      <c r="AJ107" s="113">
        <f t="shared" si="62"/>
        <v>2303.3857000000003</v>
      </c>
      <c r="AK107" s="116">
        <f t="shared" si="44"/>
        <v>23.033857000000001</v>
      </c>
      <c r="AL107" s="119" t="e">
        <f t="shared" si="45"/>
        <v>#N/A</v>
      </c>
      <c r="AM107" s="119">
        <f t="shared" si="46"/>
        <v>0</v>
      </c>
      <c r="AP107" s="115">
        <f t="shared" si="63"/>
        <v>239</v>
      </c>
      <c r="AQ107" s="113">
        <f t="shared" si="64"/>
        <v>100</v>
      </c>
      <c r="AR107" s="113">
        <f>INDEX(地温!$D$2:$D$366,MATCH(AP107,地温!$C$2:$C$366,FALSE))</f>
        <v>25.468</v>
      </c>
      <c r="AS107" s="113">
        <f t="shared" si="65"/>
        <v>2303.3857000000003</v>
      </c>
      <c r="AT107" s="116">
        <f t="shared" si="47"/>
        <v>23.033857000000001</v>
      </c>
      <c r="AU107" s="119" t="e">
        <f t="shared" si="48"/>
        <v>#N/A</v>
      </c>
      <c r="AV107" s="119">
        <f t="shared" si="49"/>
        <v>0</v>
      </c>
    </row>
    <row r="108" spans="1:48">
      <c r="A108" s="115">
        <f t="shared" si="50"/>
        <v>240</v>
      </c>
      <c r="B108" s="113">
        <f t="shared" si="33"/>
        <v>101</v>
      </c>
      <c r="C108" s="119">
        <f t="shared" si="34"/>
        <v>4.1992211484325521</v>
      </c>
      <c r="F108" s="115">
        <f t="shared" si="51"/>
        <v>240</v>
      </c>
      <c r="G108" s="113">
        <f t="shared" si="52"/>
        <v>101</v>
      </c>
      <c r="H108" s="113">
        <f>INDEX(地温!$D$2:$D$366,MATCH(F108,地温!$C$2:$C$366,FALSE))</f>
        <v>24.553149999999995</v>
      </c>
      <c r="I108" s="113">
        <f t="shared" si="53"/>
        <v>2327.9388500000005</v>
      </c>
      <c r="J108" s="116">
        <f t="shared" si="35"/>
        <v>23.048899504950498</v>
      </c>
      <c r="K108" s="119">
        <f t="shared" si="36"/>
        <v>8.5076976217493827e-002</v>
      </c>
      <c r="L108" s="119">
        <f t="shared" si="37"/>
        <v>4.1992211484325521</v>
      </c>
      <c r="O108" s="115">
        <f t="shared" si="54"/>
        <v>240</v>
      </c>
      <c r="P108" s="113">
        <f t="shared" si="55"/>
        <v>101</v>
      </c>
      <c r="Q108" s="113">
        <f>INDEX(地温!$D$2:$D$366,MATCH(O108,地温!$C$2:$C$366,FALSE))</f>
        <v>24.553149999999995</v>
      </c>
      <c r="R108" s="113">
        <f t="shared" si="56"/>
        <v>2327.9388500000005</v>
      </c>
      <c r="S108" s="116">
        <f t="shared" si="38"/>
        <v>23.048899504950498</v>
      </c>
      <c r="T108" s="119" t="e">
        <f t="shared" si="39"/>
        <v>#N/A</v>
      </c>
      <c r="U108" s="119">
        <f t="shared" si="40"/>
        <v>0</v>
      </c>
      <c r="X108" s="115">
        <f t="shared" si="57"/>
        <v>240</v>
      </c>
      <c r="Y108" s="113">
        <f t="shared" si="58"/>
        <v>101</v>
      </c>
      <c r="Z108" s="113">
        <f>INDEX(地温!$D$2:$D$366,MATCH(X108,地温!$C$2:$C$366,FALSE))</f>
        <v>24.553149999999995</v>
      </c>
      <c r="AA108" s="113">
        <f t="shared" si="59"/>
        <v>2327.9388500000005</v>
      </c>
      <c r="AB108" s="116">
        <f t="shared" si="41"/>
        <v>23.048899504950498</v>
      </c>
      <c r="AC108" s="119" t="e">
        <f t="shared" si="42"/>
        <v>#N/A</v>
      </c>
      <c r="AD108" s="119">
        <f t="shared" si="43"/>
        <v>0</v>
      </c>
      <c r="AG108" s="115">
        <f t="shared" si="60"/>
        <v>240</v>
      </c>
      <c r="AH108" s="113">
        <f t="shared" si="61"/>
        <v>101</v>
      </c>
      <c r="AI108" s="113">
        <f>INDEX(地温!$D$2:$D$366,MATCH(AG108,地温!$C$2:$C$366,FALSE))</f>
        <v>24.553149999999995</v>
      </c>
      <c r="AJ108" s="113">
        <f t="shared" si="62"/>
        <v>2327.9388500000005</v>
      </c>
      <c r="AK108" s="116">
        <f t="shared" si="44"/>
        <v>23.048899504950498</v>
      </c>
      <c r="AL108" s="119" t="e">
        <f t="shared" si="45"/>
        <v>#N/A</v>
      </c>
      <c r="AM108" s="119">
        <f t="shared" si="46"/>
        <v>0</v>
      </c>
      <c r="AP108" s="115">
        <f t="shared" si="63"/>
        <v>240</v>
      </c>
      <c r="AQ108" s="113">
        <f t="shared" si="64"/>
        <v>101</v>
      </c>
      <c r="AR108" s="113">
        <f>INDEX(地温!$D$2:$D$366,MATCH(AP108,地温!$C$2:$C$366,FALSE))</f>
        <v>24.553149999999995</v>
      </c>
      <c r="AS108" s="113">
        <f t="shared" si="65"/>
        <v>2327.9388500000005</v>
      </c>
      <c r="AT108" s="116">
        <f t="shared" si="47"/>
        <v>23.048899504950498</v>
      </c>
      <c r="AU108" s="119" t="e">
        <f t="shared" si="48"/>
        <v>#N/A</v>
      </c>
      <c r="AV108" s="119">
        <f t="shared" si="49"/>
        <v>0</v>
      </c>
    </row>
    <row r="109" spans="1:48">
      <c r="A109" s="115">
        <f t="shared" si="50"/>
        <v>241</v>
      </c>
      <c r="B109" s="113">
        <f t="shared" si="33"/>
        <v>102</v>
      </c>
      <c r="C109" s="119">
        <f t="shared" si="34"/>
        <v>4.1992868721081127</v>
      </c>
      <c r="F109" s="115">
        <f t="shared" si="51"/>
        <v>241</v>
      </c>
      <c r="G109" s="113">
        <f t="shared" si="52"/>
        <v>102</v>
      </c>
      <c r="H109" s="113">
        <f>INDEX(地温!$D$2:$D$366,MATCH(F109,地温!$C$2:$C$366,FALSE))</f>
        <v>24.071650000000002</v>
      </c>
      <c r="I109" s="113">
        <f t="shared" si="53"/>
        <v>2352.0105000000003</v>
      </c>
      <c r="J109" s="116">
        <f t="shared" si="35"/>
        <v>23.05892647058824</v>
      </c>
      <c r="K109" s="119">
        <f t="shared" si="36"/>
        <v>8.5107199092288172e-002</v>
      </c>
      <c r="L109" s="119">
        <f t="shared" si="37"/>
        <v>4.1992868721081127</v>
      </c>
      <c r="O109" s="115">
        <f t="shared" si="54"/>
        <v>241</v>
      </c>
      <c r="P109" s="113">
        <f t="shared" si="55"/>
        <v>102</v>
      </c>
      <c r="Q109" s="113">
        <f>INDEX(地温!$D$2:$D$366,MATCH(O109,地温!$C$2:$C$366,FALSE))</f>
        <v>24.071650000000002</v>
      </c>
      <c r="R109" s="113">
        <f t="shared" si="56"/>
        <v>2352.0105000000003</v>
      </c>
      <c r="S109" s="116">
        <f t="shared" si="38"/>
        <v>23.05892647058824</v>
      </c>
      <c r="T109" s="119" t="e">
        <f t="shared" si="39"/>
        <v>#N/A</v>
      </c>
      <c r="U109" s="119">
        <f t="shared" si="40"/>
        <v>0</v>
      </c>
      <c r="X109" s="115">
        <f t="shared" si="57"/>
        <v>241</v>
      </c>
      <c r="Y109" s="113">
        <f t="shared" si="58"/>
        <v>102</v>
      </c>
      <c r="Z109" s="113">
        <f>INDEX(地温!$D$2:$D$366,MATCH(X109,地温!$C$2:$C$366,FALSE))</f>
        <v>24.071650000000002</v>
      </c>
      <c r="AA109" s="113">
        <f t="shared" si="59"/>
        <v>2352.0105000000003</v>
      </c>
      <c r="AB109" s="116">
        <f t="shared" si="41"/>
        <v>23.05892647058824</v>
      </c>
      <c r="AC109" s="119" t="e">
        <f t="shared" si="42"/>
        <v>#N/A</v>
      </c>
      <c r="AD109" s="119">
        <f t="shared" si="43"/>
        <v>0</v>
      </c>
      <c r="AG109" s="115">
        <f t="shared" si="60"/>
        <v>241</v>
      </c>
      <c r="AH109" s="113">
        <f t="shared" si="61"/>
        <v>102</v>
      </c>
      <c r="AI109" s="113">
        <f>INDEX(地温!$D$2:$D$366,MATCH(AG109,地温!$C$2:$C$366,FALSE))</f>
        <v>24.071650000000002</v>
      </c>
      <c r="AJ109" s="113">
        <f t="shared" si="62"/>
        <v>2352.0105000000003</v>
      </c>
      <c r="AK109" s="116">
        <f t="shared" si="44"/>
        <v>23.05892647058824</v>
      </c>
      <c r="AL109" s="119" t="e">
        <f t="shared" si="45"/>
        <v>#N/A</v>
      </c>
      <c r="AM109" s="119">
        <f t="shared" si="46"/>
        <v>0</v>
      </c>
      <c r="AP109" s="115">
        <f t="shared" si="63"/>
        <v>241</v>
      </c>
      <c r="AQ109" s="113">
        <f t="shared" si="64"/>
        <v>102</v>
      </c>
      <c r="AR109" s="113">
        <f>INDEX(地温!$D$2:$D$366,MATCH(AP109,地温!$C$2:$C$366,FALSE))</f>
        <v>24.071650000000002</v>
      </c>
      <c r="AS109" s="113">
        <f t="shared" si="65"/>
        <v>2352.0105000000003</v>
      </c>
      <c r="AT109" s="116">
        <f t="shared" si="47"/>
        <v>23.05892647058824</v>
      </c>
      <c r="AU109" s="119" t="e">
        <f t="shared" si="48"/>
        <v>#N/A</v>
      </c>
      <c r="AV109" s="119">
        <f t="shared" si="49"/>
        <v>0</v>
      </c>
    </row>
    <row r="110" spans="1:48">
      <c r="A110" s="115">
        <f t="shared" si="50"/>
        <v>242</v>
      </c>
      <c r="B110" s="113">
        <f t="shared" si="33"/>
        <v>103</v>
      </c>
      <c r="C110" s="119">
        <f t="shared" si="34"/>
        <v>4.1993484393516241</v>
      </c>
      <c r="F110" s="115">
        <f t="shared" si="51"/>
        <v>242</v>
      </c>
      <c r="G110" s="113">
        <f t="shared" si="52"/>
        <v>103</v>
      </c>
      <c r="H110" s="113">
        <f>INDEX(地温!$D$2:$D$366,MATCH(F110,地温!$C$2:$C$366,FALSE))</f>
        <v>24.777850000000004</v>
      </c>
      <c r="I110" s="113">
        <f t="shared" si="53"/>
        <v>2376.7883500000003</v>
      </c>
      <c r="J110" s="116">
        <f t="shared" si="35"/>
        <v>23.075615048543693</v>
      </c>
      <c r="K110" s="119">
        <f t="shared" si="36"/>
        <v>8.5157520394668285e-002</v>
      </c>
      <c r="L110" s="119">
        <f t="shared" si="37"/>
        <v>4.1993484393516241</v>
      </c>
      <c r="O110" s="115">
        <f t="shared" si="54"/>
        <v>242</v>
      </c>
      <c r="P110" s="113">
        <f t="shared" si="55"/>
        <v>103</v>
      </c>
      <c r="Q110" s="113">
        <f>INDEX(地温!$D$2:$D$366,MATCH(O110,地温!$C$2:$C$366,FALSE))</f>
        <v>24.777850000000004</v>
      </c>
      <c r="R110" s="113">
        <f t="shared" si="56"/>
        <v>2376.7883500000003</v>
      </c>
      <c r="S110" s="116">
        <f t="shared" si="38"/>
        <v>23.075615048543693</v>
      </c>
      <c r="T110" s="119" t="e">
        <f t="shared" si="39"/>
        <v>#N/A</v>
      </c>
      <c r="U110" s="119">
        <f t="shared" si="40"/>
        <v>0</v>
      </c>
      <c r="X110" s="115">
        <f t="shared" si="57"/>
        <v>242</v>
      </c>
      <c r="Y110" s="113">
        <f t="shared" si="58"/>
        <v>103</v>
      </c>
      <c r="Z110" s="113">
        <f>INDEX(地温!$D$2:$D$366,MATCH(X110,地温!$C$2:$C$366,FALSE))</f>
        <v>24.777850000000004</v>
      </c>
      <c r="AA110" s="113">
        <f t="shared" si="59"/>
        <v>2376.7883500000003</v>
      </c>
      <c r="AB110" s="116">
        <f t="shared" si="41"/>
        <v>23.075615048543693</v>
      </c>
      <c r="AC110" s="119" t="e">
        <f t="shared" si="42"/>
        <v>#N/A</v>
      </c>
      <c r="AD110" s="119">
        <f t="shared" si="43"/>
        <v>0</v>
      </c>
      <c r="AG110" s="115">
        <f t="shared" si="60"/>
        <v>242</v>
      </c>
      <c r="AH110" s="113">
        <f t="shared" si="61"/>
        <v>103</v>
      </c>
      <c r="AI110" s="113">
        <f>INDEX(地温!$D$2:$D$366,MATCH(AG110,地温!$C$2:$C$366,FALSE))</f>
        <v>24.777850000000004</v>
      </c>
      <c r="AJ110" s="113">
        <f t="shared" si="62"/>
        <v>2376.7883500000003</v>
      </c>
      <c r="AK110" s="116">
        <f t="shared" si="44"/>
        <v>23.075615048543693</v>
      </c>
      <c r="AL110" s="119" t="e">
        <f t="shared" si="45"/>
        <v>#N/A</v>
      </c>
      <c r="AM110" s="119">
        <f t="shared" si="46"/>
        <v>0</v>
      </c>
      <c r="AP110" s="115">
        <f t="shared" si="63"/>
        <v>242</v>
      </c>
      <c r="AQ110" s="113">
        <f t="shared" si="64"/>
        <v>103</v>
      </c>
      <c r="AR110" s="113">
        <f>INDEX(地温!$D$2:$D$366,MATCH(AP110,地温!$C$2:$C$366,FALSE))</f>
        <v>24.777850000000004</v>
      </c>
      <c r="AS110" s="113">
        <f t="shared" si="65"/>
        <v>2376.7883500000003</v>
      </c>
      <c r="AT110" s="116">
        <f t="shared" si="47"/>
        <v>23.075615048543693</v>
      </c>
      <c r="AU110" s="119" t="e">
        <f t="shared" si="48"/>
        <v>#N/A</v>
      </c>
      <c r="AV110" s="119">
        <f t="shared" si="49"/>
        <v>0</v>
      </c>
    </row>
    <row r="111" spans="1:48">
      <c r="A111" s="115">
        <f t="shared" si="50"/>
        <v>243</v>
      </c>
      <c r="B111" s="113">
        <f t="shared" si="33"/>
        <v>104</v>
      </c>
      <c r="C111" s="119">
        <f t="shared" si="34"/>
        <v>4.1994054418629867</v>
      </c>
      <c r="F111" s="115">
        <f t="shared" si="51"/>
        <v>243</v>
      </c>
      <c r="G111" s="113">
        <f t="shared" si="52"/>
        <v>104</v>
      </c>
      <c r="H111" s="113">
        <f>INDEX(地温!$D$2:$D$366,MATCH(F111,地温!$C$2:$C$366,FALSE))</f>
        <v>25.195150000000002</v>
      </c>
      <c r="I111" s="113">
        <f t="shared" si="53"/>
        <v>2401.9835000000003</v>
      </c>
      <c r="J111" s="116">
        <f t="shared" si="35"/>
        <v>23.095995192307694</v>
      </c>
      <c r="K111" s="119">
        <f t="shared" si="36"/>
        <v>8.5219005581347013e-002</v>
      </c>
      <c r="L111" s="119">
        <f t="shared" si="37"/>
        <v>4.1994054418629867</v>
      </c>
      <c r="O111" s="115">
        <f t="shared" si="54"/>
        <v>243</v>
      </c>
      <c r="P111" s="113">
        <f t="shared" si="55"/>
        <v>104</v>
      </c>
      <c r="Q111" s="113">
        <f>INDEX(地温!$D$2:$D$366,MATCH(O111,地温!$C$2:$C$366,FALSE))</f>
        <v>25.195150000000002</v>
      </c>
      <c r="R111" s="113">
        <f t="shared" si="56"/>
        <v>2401.9835000000003</v>
      </c>
      <c r="S111" s="116">
        <f t="shared" si="38"/>
        <v>23.095995192307694</v>
      </c>
      <c r="T111" s="119" t="e">
        <f t="shared" si="39"/>
        <v>#N/A</v>
      </c>
      <c r="U111" s="119">
        <f t="shared" si="40"/>
        <v>0</v>
      </c>
      <c r="X111" s="115">
        <f t="shared" si="57"/>
        <v>243</v>
      </c>
      <c r="Y111" s="113">
        <f t="shared" si="58"/>
        <v>104</v>
      </c>
      <c r="Z111" s="113">
        <f>INDEX(地温!$D$2:$D$366,MATCH(X111,地温!$C$2:$C$366,FALSE))</f>
        <v>25.195150000000002</v>
      </c>
      <c r="AA111" s="113">
        <f t="shared" si="59"/>
        <v>2401.9835000000003</v>
      </c>
      <c r="AB111" s="116">
        <f t="shared" si="41"/>
        <v>23.095995192307694</v>
      </c>
      <c r="AC111" s="119" t="e">
        <f t="shared" si="42"/>
        <v>#N/A</v>
      </c>
      <c r="AD111" s="119">
        <f t="shared" si="43"/>
        <v>0</v>
      </c>
      <c r="AG111" s="115">
        <f t="shared" si="60"/>
        <v>243</v>
      </c>
      <c r="AH111" s="113">
        <f t="shared" si="61"/>
        <v>104</v>
      </c>
      <c r="AI111" s="113">
        <f>INDEX(地温!$D$2:$D$366,MATCH(AG111,地温!$C$2:$C$366,FALSE))</f>
        <v>25.195150000000002</v>
      </c>
      <c r="AJ111" s="113">
        <f t="shared" si="62"/>
        <v>2401.9835000000003</v>
      </c>
      <c r="AK111" s="116">
        <f t="shared" si="44"/>
        <v>23.095995192307694</v>
      </c>
      <c r="AL111" s="119" t="e">
        <f t="shared" si="45"/>
        <v>#N/A</v>
      </c>
      <c r="AM111" s="119">
        <f t="shared" si="46"/>
        <v>0</v>
      </c>
      <c r="AP111" s="115">
        <f t="shared" si="63"/>
        <v>243</v>
      </c>
      <c r="AQ111" s="113">
        <f t="shared" si="64"/>
        <v>104</v>
      </c>
      <c r="AR111" s="113">
        <f>INDEX(地温!$D$2:$D$366,MATCH(AP111,地温!$C$2:$C$366,FALSE))</f>
        <v>25.195150000000002</v>
      </c>
      <c r="AS111" s="113">
        <f t="shared" si="65"/>
        <v>2401.9835000000003</v>
      </c>
      <c r="AT111" s="116">
        <f t="shared" si="47"/>
        <v>23.095995192307694</v>
      </c>
      <c r="AU111" s="119" t="e">
        <f t="shared" si="48"/>
        <v>#N/A</v>
      </c>
      <c r="AV111" s="119">
        <f t="shared" si="49"/>
        <v>0</v>
      </c>
    </row>
    <row r="112" spans="1:48">
      <c r="A112" s="115">
        <f t="shared" si="50"/>
        <v>244</v>
      </c>
      <c r="B112" s="113">
        <f t="shared" si="33"/>
        <v>105</v>
      </c>
      <c r="C112" s="119">
        <f t="shared" si="34"/>
        <v>4.1994567227654596</v>
      </c>
      <c r="F112" s="115">
        <f t="shared" si="51"/>
        <v>244</v>
      </c>
      <c r="G112" s="113">
        <f t="shared" si="52"/>
        <v>105</v>
      </c>
      <c r="H112" s="113">
        <f>INDEX(地温!$D$2:$D$366,MATCH(F112,地温!$C$2:$C$366,FALSE))</f>
        <v>24.745750000000001</v>
      </c>
      <c r="I112" s="113">
        <f t="shared" si="53"/>
        <v>2426.7292500000003</v>
      </c>
      <c r="J112" s="116">
        <f t="shared" si="35"/>
        <v>23.111707142857146</v>
      </c>
      <c r="K112" s="119">
        <f t="shared" si="36"/>
        <v>8.5266431740602749e-002</v>
      </c>
      <c r="L112" s="119">
        <f t="shared" si="37"/>
        <v>4.1994567227654596</v>
      </c>
      <c r="O112" s="115">
        <f t="shared" si="54"/>
        <v>244</v>
      </c>
      <c r="P112" s="113">
        <f t="shared" si="55"/>
        <v>105</v>
      </c>
      <c r="Q112" s="113">
        <f>INDEX(地温!$D$2:$D$366,MATCH(O112,地温!$C$2:$C$366,FALSE))</f>
        <v>24.745750000000001</v>
      </c>
      <c r="R112" s="113">
        <f t="shared" si="56"/>
        <v>2426.7292500000003</v>
      </c>
      <c r="S112" s="116">
        <f t="shared" si="38"/>
        <v>23.111707142857146</v>
      </c>
      <c r="T112" s="119" t="e">
        <f t="shared" si="39"/>
        <v>#N/A</v>
      </c>
      <c r="U112" s="119">
        <f t="shared" si="40"/>
        <v>0</v>
      </c>
      <c r="X112" s="115">
        <f t="shared" si="57"/>
        <v>244</v>
      </c>
      <c r="Y112" s="113">
        <f t="shared" si="58"/>
        <v>105</v>
      </c>
      <c r="Z112" s="113">
        <f>INDEX(地温!$D$2:$D$366,MATCH(X112,地温!$C$2:$C$366,FALSE))</f>
        <v>24.745750000000001</v>
      </c>
      <c r="AA112" s="113">
        <f t="shared" si="59"/>
        <v>2426.7292500000003</v>
      </c>
      <c r="AB112" s="116">
        <f t="shared" si="41"/>
        <v>23.111707142857146</v>
      </c>
      <c r="AC112" s="119" t="e">
        <f t="shared" si="42"/>
        <v>#N/A</v>
      </c>
      <c r="AD112" s="119">
        <f t="shared" si="43"/>
        <v>0</v>
      </c>
      <c r="AG112" s="115">
        <f t="shared" si="60"/>
        <v>244</v>
      </c>
      <c r="AH112" s="113">
        <f t="shared" si="61"/>
        <v>105</v>
      </c>
      <c r="AI112" s="113">
        <f>INDEX(地温!$D$2:$D$366,MATCH(AG112,地温!$C$2:$C$366,FALSE))</f>
        <v>24.745750000000001</v>
      </c>
      <c r="AJ112" s="113">
        <f t="shared" si="62"/>
        <v>2426.7292500000003</v>
      </c>
      <c r="AK112" s="116">
        <f t="shared" si="44"/>
        <v>23.111707142857146</v>
      </c>
      <c r="AL112" s="119" t="e">
        <f t="shared" si="45"/>
        <v>#N/A</v>
      </c>
      <c r="AM112" s="119">
        <f t="shared" si="46"/>
        <v>0</v>
      </c>
      <c r="AP112" s="115">
        <f t="shared" si="63"/>
        <v>244</v>
      </c>
      <c r="AQ112" s="113">
        <f t="shared" si="64"/>
        <v>105</v>
      </c>
      <c r="AR112" s="113">
        <f>INDEX(地温!$D$2:$D$366,MATCH(AP112,地温!$C$2:$C$366,FALSE))</f>
        <v>24.745750000000001</v>
      </c>
      <c r="AS112" s="113">
        <f t="shared" si="65"/>
        <v>2426.7292500000003</v>
      </c>
      <c r="AT112" s="116">
        <f t="shared" si="47"/>
        <v>23.111707142857146</v>
      </c>
      <c r="AU112" s="119" t="e">
        <f t="shared" si="48"/>
        <v>#N/A</v>
      </c>
      <c r="AV112" s="119">
        <f t="shared" si="49"/>
        <v>0</v>
      </c>
    </row>
    <row r="113" spans="1:48">
      <c r="A113" s="115">
        <f t="shared" si="50"/>
        <v>245</v>
      </c>
      <c r="B113" s="113">
        <f t="shared" si="33"/>
        <v>106</v>
      </c>
      <c r="C113" s="119">
        <f t="shared" si="34"/>
        <v>4.1995030279652541</v>
      </c>
      <c r="F113" s="115">
        <f t="shared" si="51"/>
        <v>245</v>
      </c>
      <c r="G113" s="113">
        <f t="shared" si="52"/>
        <v>106</v>
      </c>
      <c r="H113" s="113">
        <f>INDEX(地温!$D$2:$D$366,MATCH(F113,地温!$C$2:$C$366,FALSE))</f>
        <v>24.376599999999996</v>
      </c>
      <c r="I113" s="113">
        <f t="shared" si="53"/>
        <v>2451.1058500000004</v>
      </c>
      <c r="J113" s="116">
        <f t="shared" si="35"/>
        <v>23.123640094339628</v>
      </c>
      <c r="K113" s="119">
        <f t="shared" si="36"/>
        <v>8.5302465347700931e-002</v>
      </c>
      <c r="L113" s="119">
        <f t="shared" si="37"/>
        <v>4.1995030279652541</v>
      </c>
      <c r="O113" s="115">
        <f t="shared" si="54"/>
        <v>245</v>
      </c>
      <c r="P113" s="113">
        <f t="shared" si="55"/>
        <v>106</v>
      </c>
      <c r="Q113" s="113">
        <f>INDEX(地温!$D$2:$D$366,MATCH(O113,地温!$C$2:$C$366,FALSE))</f>
        <v>24.376599999999996</v>
      </c>
      <c r="R113" s="113">
        <f t="shared" si="56"/>
        <v>2451.1058500000004</v>
      </c>
      <c r="S113" s="116">
        <f t="shared" si="38"/>
        <v>23.123640094339628</v>
      </c>
      <c r="T113" s="119" t="e">
        <f t="shared" si="39"/>
        <v>#N/A</v>
      </c>
      <c r="U113" s="119">
        <f t="shared" si="40"/>
        <v>0</v>
      </c>
      <c r="X113" s="115">
        <f t="shared" si="57"/>
        <v>245</v>
      </c>
      <c r="Y113" s="113">
        <f t="shared" si="58"/>
        <v>106</v>
      </c>
      <c r="Z113" s="113">
        <f>INDEX(地温!$D$2:$D$366,MATCH(X113,地温!$C$2:$C$366,FALSE))</f>
        <v>24.376599999999996</v>
      </c>
      <c r="AA113" s="113">
        <f t="shared" si="59"/>
        <v>2451.1058500000004</v>
      </c>
      <c r="AB113" s="116">
        <f t="shared" si="41"/>
        <v>23.123640094339628</v>
      </c>
      <c r="AC113" s="119" t="e">
        <f t="shared" si="42"/>
        <v>#N/A</v>
      </c>
      <c r="AD113" s="119">
        <f t="shared" si="43"/>
        <v>0</v>
      </c>
      <c r="AG113" s="115">
        <f t="shared" si="60"/>
        <v>245</v>
      </c>
      <c r="AH113" s="113">
        <f t="shared" si="61"/>
        <v>106</v>
      </c>
      <c r="AI113" s="113">
        <f>INDEX(地温!$D$2:$D$366,MATCH(AG113,地温!$C$2:$C$366,FALSE))</f>
        <v>24.376599999999996</v>
      </c>
      <c r="AJ113" s="113">
        <f t="shared" si="62"/>
        <v>2451.1058500000004</v>
      </c>
      <c r="AK113" s="116">
        <f t="shared" si="44"/>
        <v>23.123640094339628</v>
      </c>
      <c r="AL113" s="119" t="e">
        <f t="shared" si="45"/>
        <v>#N/A</v>
      </c>
      <c r="AM113" s="119">
        <f t="shared" si="46"/>
        <v>0</v>
      </c>
      <c r="AP113" s="115">
        <f t="shared" si="63"/>
        <v>245</v>
      </c>
      <c r="AQ113" s="113">
        <f t="shared" si="64"/>
        <v>106</v>
      </c>
      <c r="AR113" s="113">
        <f>INDEX(地温!$D$2:$D$366,MATCH(AP113,地温!$C$2:$C$366,FALSE))</f>
        <v>24.376599999999996</v>
      </c>
      <c r="AS113" s="113">
        <f t="shared" si="65"/>
        <v>2451.1058500000004</v>
      </c>
      <c r="AT113" s="116">
        <f t="shared" si="47"/>
        <v>23.123640094339628</v>
      </c>
      <c r="AU113" s="119" t="e">
        <f t="shared" si="48"/>
        <v>#N/A</v>
      </c>
      <c r="AV113" s="119">
        <f t="shared" si="49"/>
        <v>0</v>
      </c>
    </row>
    <row r="114" spans="1:48">
      <c r="A114" s="115">
        <f t="shared" si="50"/>
        <v>246</v>
      </c>
      <c r="B114" s="113">
        <f t="shared" si="33"/>
        <v>107</v>
      </c>
      <c r="C114" s="119">
        <f t="shared" si="34"/>
        <v>4.1995453429216827</v>
      </c>
      <c r="F114" s="115">
        <f t="shared" si="51"/>
        <v>246</v>
      </c>
      <c r="G114" s="113">
        <f t="shared" si="52"/>
        <v>107</v>
      </c>
      <c r="H114" s="113">
        <f>INDEX(地温!$D$2:$D$366,MATCH(F114,地温!$C$2:$C$366,FALSE))</f>
        <v>24.3445</v>
      </c>
      <c r="I114" s="113">
        <f t="shared" si="53"/>
        <v>2475.4503500000005</v>
      </c>
      <c r="J114" s="116">
        <f t="shared" si="35"/>
        <v>23.135050000000003</v>
      </c>
      <c r="K114" s="119">
        <f t="shared" si="36"/>
        <v>8.5336931051266537e-002</v>
      </c>
      <c r="L114" s="119">
        <f t="shared" si="37"/>
        <v>4.1995453429216827</v>
      </c>
      <c r="O114" s="115">
        <f t="shared" si="54"/>
        <v>246</v>
      </c>
      <c r="P114" s="113">
        <f t="shared" si="55"/>
        <v>107</v>
      </c>
      <c r="Q114" s="113">
        <f>INDEX(地温!$D$2:$D$366,MATCH(O114,地温!$C$2:$C$366,FALSE))</f>
        <v>24.3445</v>
      </c>
      <c r="R114" s="113">
        <f t="shared" si="56"/>
        <v>2475.4503500000005</v>
      </c>
      <c r="S114" s="116">
        <f t="shared" si="38"/>
        <v>23.135050000000003</v>
      </c>
      <c r="T114" s="119" t="e">
        <f t="shared" si="39"/>
        <v>#N/A</v>
      </c>
      <c r="U114" s="119">
        <f t="shared" si="40"/>
        <v>0</v>
      </c>
      <c r="X114" s="115">
        <f t="shared" si="57"/>
        <v>246</v>
      </c>
      <c r="Y114" s="113">
        <f t="shared" si="58"/>
        <v>107</v>
      </c>
      <c r="Z114" s="113">
        <f>INDEX(地温!$D$2:$D$366,MATCH(X114,地温!$C$2:$C$366,FALSE))</f>
        <v>24.3445</v>
      </c>
      <c r="AA114" s="113">
        <f t="shared" si="59"/>
        <v>2475.4503500000005</v>
      </c>
      <c r="AB114" s="116">
        <f t="shared" si="41"/>
        <v>23.135050000000003</v>
      </c>
      <c r="AC114" s="119" t="e">
        <f t="shared" si="42"/>
        <v>#N/A</v>
      </c>
      <c r="AD114" s="119">
        <f t="shared" si="43"/>
        <v>0</v>
      </c>
      <c r="AG114" s="115">
        <f t="shared" si="60"/>
        <v>246</v>
      </c>
      <c r="AH114" s="113">
        <f t="shared" si="61"/>
        <v>107</v>
      </c>
      <c r="AI114" s="113">
        <f>INDEX(地温!$D$2:$D$366,MATCH(AG114,地温!$C$2:$C$366,FALSE))</f>
        <v>24.3445</v>
      </c>
      <c r="AJ114" s="113">
        <f t="shared" si="62"/>
        <v>2475.4503500000005</v>
      </c>
      <c r="AK114" s="116">
        <f t="shared" si="44"/>
        <v>23.135050000000003</v>
      </c>
      <c r="AL114" s="119" t="e">
        <f t="shared" si="45"/>
        <v>#N/A</v>
      </c>
      <c r="AM114" s="119">
        <f t="shared" si="46"/>
        <v>0</v>
      </c>
      <c r="AP114" s="115">
        <f t="shared" si="63"/>
        <v>246</v>
      </c>
      <c r="AQ114" s="113">
        <f t="shared" si="64"/>
        <v>107</v>
      </c>
      <c r="AR114" s="113">
        <f>INDEX(地温!$D$2:$D$366,MATCH(AP114,地温!$C$2:$C$366,FALSE))</f>
        <v>24.3445</v>
      </c>
      <c r="AS114" s="113">
        <f t="shared" si="65"/>
        <v>2475.4503500000005</v>
      </c>
      <c r="AT114" s="116">
        <f t="shared" si="47"/>
        <v>23.135050000000003</v>
      </c>
      <c r="AU114" s="119" t="e">
        <f t="shared" si="48"/>
        <v>#N/A</v>
      </c>
      <c r="AV114" s="119">
        <f t="shared" si="49"/>
        <v>0</v>
      </c>
    </row>
    <row r="115" spans="1:48">
      <c r="A115" s="115">
        <f t="shared" si="50"/>
        <v>247</v>
      </c>
      <c r="B115" s="113">
        <f t="shared" si="33"/>
        <v>108</v>
      </c>
      <c r="C115" s="119">
        <f t="shared" si="34"/>
        <v>4.1995831466349136</v>
      </c>
      <c r="F115" s="115">
        <f t="shared" si="51"/>
        <v>247</v>
      </c>
      <c r="G115" s="113">
        <f t="shared" si="52"/>
        <v>108</v>
      </c>
      <c r="H115" s="113">
        <f>INDEX(地温!$D$2:$D$366,MATCH(F115,地温!$C$2:$C$366,FALSE))</f>
        <v>23.622249999999998</v>
      </c>
      <c r="I115" s="113">
        <f t="shared" si="53"/>
        <v>2499.0726000000004</v>
      </c>
      <c r="J115" s="116">
        <f t="shared" si="35"/>
        <v>23.139561111111114</v>
      </c>
      <c r="K115" s="119">
        <f t="shared" si="36"/>
        <v>8.5350560794216102e-002</v>
      </c>
      <c r="L115" s="119">
        <f t="shared" si="37"/>
        <v>4.1995831466349136</v>
      </c>
      <c r="O115" s="115">
        <f t="shared" si="54"/>
        <v>247</v>
      </c>
      <c r="P115" s="113">
        <f t="shared" si="55"/>
        <v>108</v>
      </c>
      <c r="Q115" s="113">
        <f>INDEX(地温!$D$2:$D$366,MATCH(O115,地温!$C$2:$C$366,FALSE))</f>
        <v>23.622249999999998</v>
      </c>
      <c r="R115" s="113">
        <f t="shared" si="56"/>
        <v>2499.0726000000004</v>
      </c>
      <c r="S115" s="116">
        <f t="shared" si="38"/>
        <v>23.139561111111114</v>
      </c>
      <c r="T115" s="119" t="e">
        <f t="shared" si="39"/>
        <v>#N/A</v>
      </c>
      <c r="U115" s="119">
        <f t="shared" si="40"/>
        <v>0</v>
      </c>
      <c r="X115" s="115">
        <f t="shared" si="57"/>
        <v>247</v>
      </c>
      <c r="Y115" s="113">
        <f t="shared" si="58"/>
        <v>108</v>
      </c>
      <c r="Z115" s="113">
        <f>INDEX(地温!$D$2:$D$366,MATCH(X115,地温!$C$2:$C$366,FALSE))</f>
        <v>23.622249999999998</v>
      </c>
      <c r="AA115" s="113">
        <f t="shared" si="59"/>
        <v>2499.0726000000004</v>
      </c>
      <c r="AB115" s="116">
        <f t="shared" si="41"/>
        <v>23.139561111111114</v>
      </c>
      <c r="AC115" s="119" t="e">
        <f t="shared" si="42"/>
        <v>#N/A</v>
      </c>
      <c r="AD115" s="119">
        <f t="shared" si="43"/>
        <v>0</v>
      </c>
      <c r="AG115" s="115">
        <f t="shared" si="60"/>
        <v>247</v>
      </c>
      <c r="AH115" s="113">
        <f t="shared" si="61"/>
        <v>108</v>
      </c>
      <c r="AI115" s="113">
        <f>INDEX(地温!$D$2:$D$366,MATCH(AG115,地温!$C$2:$C$366,FALSE))</f>
        <v>23.622249999999998</v>
      </c>
      <c r="AJ115" s="113">
        <f t="shared" si="62"/>
        <v>2499.0726000000004</v>
      </c>
      <c r="AK115" s="116">
        <f t="shared" si="44"/>
        <v>23.139561111111114</v>
      </c>
      <c r="AL115" s="119" t="e">
        <f t="shared" si="45"/>
        <v>#N/A</v>
      </c>
      <c r="AM115" s="119">
        <f t="shared" si="46"/>
        <v>0</v>
      </c>
      <c r="AP115" s="115">
        <f t="shared" si="63"/>
        <v>247</v>
      </c>
      <c r="AQ115" s="113">
        <f t="shared" si="64"/>
        <v>108</v>
      </c>
      <c r="AR115" s="113">
        <f>INDEX(地温!$D$2:$D$366,MATCH(AP115,地温!$C$2:$C$366,FALSE))</f>
        <v>23.622249999999998</v>
      </c>
      <c r="AS115" s="113">
        <f t="shared" si="65"/>
        <v>2499.0726000000004</v>
      </c>
      <c r="AT115" s="116">
        <f t="shared" si="47"/>
        <v>23.139561111111114</v>
      </c>
      <c r="AU115" s="119" t="e">
        <f t="shared" si="48"/>
        <v>#N/A</v>
      </c>
      <c r="AV115" s="119">
        <f t="shared" si="49"/>
        <v>0</v>
      </c>
    </row>
    <row r="116" spans="1:48">
      <c r="A116" s="115">
        <f t="shared" si="50"/>
        <v>248</v>
      </c>
      <c r="B116" s="113">
        <f t="shared" si="33"/>
        <v>109</v>
      </c>
      <c r="C116" s="119">
        <f t="shared" si="34"/>
        <v>4.1996179183344404</v>
      </c>
      <c r="F116" s="115">
        <f t="shared" si="51"/>
        <v>248</v>
      </c>
      <c r="G116" s="113">
        <f t="shared" si="52"/>
        <v>109</v>
      </c>
      <c r="H116" s="113">
        <f>INDEX(地温!$D$2:$D$366,MATCH(F116,地温!$C$2:$C$366,FALSE))</f>
        <v>23.718550000000004</v>
      </c>
      <c r="I116" s="113">
        <f t="shared" si="53"/>
        <v>2522.7911500000005</v>
      </c>
      <c r="J116" s="116">
        <f t="shared" si="35"/>
        <v>23.144872935779819</v>
      </c>
      <c r="K116" s="119">
        <f t="shared" si="36"/>
        <v>8.5366612048693585e-002</v>
      </c>
      <c r="L116" s="119">
        <f t="shared" si="37"/>
        <v>4.1996179183344404</v>
      </c>
      <c r="O116" s="115">
        <f t="shared" si="54"/>
        <v>248</v>
      </c>
      <c r="P116" s="113">
        <f t="shared" si="55"/>
        <v>109</v>
      </c>
      <c r="Q116" s="113">
        <f>INDEX(地温!$D$2:$D$366,MATCH(O116,地温!$C$2:$C$366,FALSE))</f>
        <v>23.718550000000004</v>
      </c>
      <c r="R116" s="113">
        <f t="shared" si="56"/>
        <v>2522.7911500000005</v>
      </c>
      <c r="S116" s="116">
        <f t="shared" si="38"/>
        <v>23.144872935779819</v>
      </c>
      <c r="T116" s="119" t="e">
        <f t="shared" si="39"/>
        <v>#N/A</v>
      </c>
      <c r="U116" s="119">
        <f t="shared" si="40"/>
        <v>0</v>
      </c>
      <c r="X116" s="115">
        <f t="shared" si="57"/>
        <v>248</v>
      </c>
      <c r="Y116" s="113">
        <f t="shared" si="58"/>
        <v>109</v>
      </c>
      <c r="Z116" s="113">
        <f>INDEX(地温!$D$2:$D$366,MATCH(X116,地温!$C$2:$C$366,FALSE))</f>
        <v>23.718550000000004</v>
      </c>
      <c r="AA116" s="113">
        <f t="shared" si="59"/>
        <v>2522.7911500000005</v>
      </c>
      <c r="AB116" s="116">
        <f t="shared" si="41"/>
        <v>23.144872935779819</v>
      </c>
      <c r="AC116" s="119" t="e">
        <f t="shared" si="42"/>
        <v>#N/A</v>
      </c>
      <c r="AD116" s="119">
        <f t="shared" si="43"/>
        <v>0</v>
      </c>
      <c r="AG116" s="115">
        <f t="shared" si="60"/>
        <v>248</v>
      </c>
      <c r="AH116" s="113">
        <f t="shared" si="61"/>
        <v>109</v>
      </c>
      <c r="AI116" s="113">
        <f>INDEX(地温!$D$2:$D$366,MATCH(AG116,地温!$C$2:$C$366,FALSE))</f>
        <v>23.718550000000004</v>
      </c>
      <c r="AJ116" s="113">
        <f t="shared" si="62"/>
        <v>2522.7911500000005</v>
      </c>
      <c r="AK116" s="116">
        <f t="shared" si="44"/>
        <v>23.144872935779819</v>
      </c>
      <c r="AL116" s="119" t="e">
        <f t="shared" si="45"/>
        <v>#N/A</v>
      </c>
      <c r="AM116" s="119">
        <f t="shared" si="46"/>
        <v>0</v>
      </c>
      <c r="AP116" s="115">
        <f t="shared" si="63"/>
        <v>248</v>
      </c>
      <c r="AQ116" s="113">
        <f t="shared" si="64"/>
        <v>109</v>
      </c>
      <c r="AR116" s="113">
        <f>INDEX(地温!$D$2:$D$366,MATCH(AP116,地温!$C$2:$C$366,FALSE))</f>
        <v>23.718550000000004</v>
      </c>
      <c r="AS116" s="113">
        <f t="shared" si="65"/>
        <v>2522.7911500000005</v>
      </c>
      <c r="AT116" s="116">
        <f t="shared" si="47"/>
        <v>23.144872935779819</v>
      </c>
      <c r="AU116" s="119" t="e">
        <f t="shared" si="48"/>
        <v>#N/A</v>
      </c>
      <c r="AV116" s="119">
        <f t="shared" si="49"/>
        <v>0</v>
      </c>
    </row>
    <row r="117" spans="1:48">
      <c r="A117" s="115">
        <f t="shared" si="50"/>
        <v>249</v>
      </c>
      <c r="B117" s="113">
        <f t="shared" si="33"/>
        <v>110</v>
      </c>
      <c r="C117" s="119">
        <f t="shared" si="34"/>
        <v>4.199649296657439</v>
      </c>
      <c r="F117" s="115">
        <f t="shared" si="51"/>
        <v>249</v>
      </c>
      <c r="G117" s="113">
        <f t="shared" si="52"/>
        <v>110</v>
      </c>
      <c r="H117" s="113">
        <f>INDEX(地温!$D$2:$D$366,MATCH(F117,地温!$C$2:$C$366,FALSE))</f>
        <v>23.2531</v>
      </c>
      <c r="I117" s="113">
        <f t="shared" si="53"/>
        <v>2546.0442500000004</v>
      </c>
      <c r="J117" s="116">
        <f t="shared" si="35"/>
        <v>23.145856818181823</v>
      </c>
      <c r="K117" s="119">
        <f t="shared" si="36"/>
        <v>8.5369585409446933e-002</v>
      </c>
      <c r="L117" s="119">
        <f t="shared" si="37"/>
        <v>4.199649296657439</v>
      </c>
      <c r="O117" s="115">
        <f t="shared" si="54"/>
        <v>249</v>
      </c>
      <c r="P117" s="113">
        <f t="shared" si="55"/>
        <v>110</v>
      </c>
      <c r="Q117" s="113">
        <f>INDEX(地温!$D$2:$D$366,MATCH(O117,地温!$C$2:$C$366,FALSE))</f>
        <v>23.2531</v>
      </c>
      <c r="R117" s="113">
        <f t="shared" si="56"/>
        <v>2546.0442500000004</v>
      </c>
      <c r="S117" s="116">
        <f t="shared" si="38"/>
        <v>23.145856818181823</v>
      </c>
      <c r="T117" s="119" t="e">
        <f t="shared" si="39"/>
        <v>#N/A</v>
      </c>
      <c r="U117" s="119">
        <f t="shared" si="40"/>
        <v>0</v>
      </c>
      <c r="X117" s="115">
        <f t="shared" si="57"/>
        <v>249</v>
      </c>
      <c r="Y117" s="113">
        <f t="shared" si="58"/>
        <v>110</v>
      </c>
      <c r="Z117" s="113">
        <f>INDEX(地温!$D$2:$D$366,MATCH(X117,地温!$C$2:$C$366,FALSE))</f>
        <v>23.2531</v>
      </c>
      <c r="AA117" s="113">
        <f t="shared" si="59"/>
        <v>2546.0442500000004</v>
      </c>
      <c r="AB117" s="116">
        <f t="shared" si="41"/>
        <v>23.145856818181823</v>
      </c>
      <c r="AC117" s="119" t="e">
        <f t="shared" si="42"/>
        <v>#N/A</v>
      </c>
      <c r="AD117" s="119">
        <f t="shared" si="43"/>
        <v>0</v>
      </c>
      <c r="AG117" s="115">
        <f t="shared" si="60"/>
        <v>249</v>
      </c>
      <c r="AH117" s="113">
        <f t="shared" si="61"/>
        <v>110</v>
      </c>
      <c r="AI117" s="113">
        <f>INDEX(地温!$D$2:$D$366,MATCH(AG117,地温!$C$2:$C$366,FALSE))</f>
        <v>23.2531</v>
      </c>
      <c r="AJ117" s="113">
        <f t="shared" si="62"/>
        <v>2546.0442500000004</v>
      </c>
      <c r="AK117" s="116">
        <f t="shared" si="44"/>
        <v>23.145856818181823</v>
      </c>
      <c r="AL117" s="119" t="e">
        <f t="shared" si="45"/>
        <v>#N/A</v>
      </c>
      <c r="AM117" s="119">
        <f t="shared" si="46"/>
        <v>0</v>
      </c>
      <c r="AP117" s="115">
        <f t="shared" si="63"/>
        <v>249</v>
      </c>
      <c r="AQ117" s="113">
        <f t="shared" si="64"/>
        <v>110</v>
      </c>
      <c r="AR117" s="113">
        <f>INDEX(地温!$D$2:$D$366,MATCH(AP117,地温!$C$2:$C$366,FALSE))</f>
        <v>23.2531</v>
      </c>
      <c r="AS117" s="113">
        <f t="shared" si="65"/>
        <v>2546.0442500000004</v>
      </c>
      <c r="AT117" s="116">
        <f t="shared" si="47"/>
        <v>23.145856818181823</v>
      </c>
      <c r="AU117" s="119" t="e">
        <f t="shared" si="48"/>
        <v>#N/A</v>
      </c>
      <c r="AV117" s="119">
        <f t="shared" si="49"/>
        <v>0</v>
      </c>
    </row>
    <row r="118" spans="1:48">
      <c r="A118" s="115">
        <f t="shared" si="50"/>
        <v>250</v>
      </c>
      <c r="B118" s="113">
        <f t="shared" si="33"/>
        <v>111</v>
      </c>
      <c r="C118" s="119">
        <f t="shared" si="34"/>
        <v>4.1996780043515773</v>
      </c>
      <c r="F118" s="115">
        <f t="shared" si="51"/>
        <v>250</v>
      </c>
      <c r="G118" s="113">
        <f t="shared" si="52"/>
        <v>111</v>
      </c>
      <c r="H118" s="113">
        <f>INDEX(地温!$D$2:$D$366,MATCH(F118,地温!$C$2:$C$366,FALSE))</f>
        <v>23.1568</v>
      </c>
      <c r="I118" s="113">
        <f t="shared" si="53"/>
        <v>2569.2010500000006</v>
      </c>
      <c r="J118" s="116">
        <f t="shared" si="35"/>
        <v>23.14595540540541</v>
      </c>
      <c r="K118" s="119">
        <f t="shared" si="36"/>
        <v>8.5369883351483281e-002</v>
      </c>
      <c r="L118" s="119">
        <f t="shared" si="37"/>
        <v>4.1996780043515773</v>
      </c>
      <c r="O118" s="115">
        <f t="shared" si="54"/>
        <v>250</v>
      </c>
      <c r="P118" s="113">
        <f t="shared" si="55"/>
        <v>111</v>
      </c>
      <c r="Q118" s="113">
        <f>INDEX(地温!$D$2:$D$366,MATCH(O118,地温!$C$2:$C$366,FALSE))</f>
        <v>23.1568</v>
      </c>
      <c r="R118" s="113">
        <f t="shared" si="56"/>
        <v>2569.2010500000006</v>
      </c>
      <c r="S118" s="116">
        <f t="shared" si="38"/>
        <v>23.14595540540541</v>
      </c>
      <c r="T118" s="119" t="e">
        <f t="shared" si="39"/>
        <v>#N/A</v>
      </c>
      <c r="U118" s="119">
        <f t="shared" si="40"/>
        <v>0</v>
      </c>
      <c r="X118" s="115">
        <f t="shared" si="57"/>
        <v>250</v>
      </c>
      <c r="Y118" s="113">
        <f t="shared" si="58"/>
        <v>111</v>
      </c>
      <c r="Z118" s="113">
        <f>INDEX(地温!$D$2:$D$366,MATCH(X118,地温!$C$2:$C$366,FALSE))</f>
        <v>23.1568</v>
      </c>
      <c r="AA118" s="113">
        <f t="shared" si="59"/>
        <v>2569.2010500000006</v>
      </c>
      <c r="AB118" s="116">
        <f t="shared" si="41"/>
        <v>23.14595540540541</v>
      </c>
      <c r="AC118" s="119" t="e">
        <f t="shared" si="42"/>
        <v>#N/A</v>
      </c>
      <c r="AD118" s="119">
        <f t="shared" si="43"/>
        <v>0</v>
      </c>
      <c r="AG118" s="115">
        <f t="shared" si="60"/>
        <v>250</v>
      </c>
      <c r="AH118" s="113">
        <f t="shared" si="61"/>
        <v>111</v>
      </c>
      <c r="AI118" s="113">
        <f>INDEX(地温!$D$2:$D$366,MATCH(AG118,地温!$C$2:$C$366,FALSE))</f>
        <v>23.1568</v>
      </c>
      <c r="AJ118" s="113">
        <f t="shared" si="62"/>
        <v>2569.2010500000006</v>
      </c>
      <c r="AK118" s="116">
        <f t="shared" si="44"/>
        <v>23.14595540540541</v>
      </c>
      <c r="AL118" s="119" t="e">
        <f t="shared" si="45"/>
        <v>#N/A</v>
      </c>
      <c r="AM118" s="119">
        <f t="shared" si="46"/>
        <v>0</v>
      </c>
      <c r="AP118" s="115">
        <f t="shared" si="63"/>
        <v>250</v>
      </c>
      <c r="AQ118" s="113">
        <f t="shared" si="64"/>
        <v>111</v>
      </c>
      <c r="AR118" s="113">
        <f>INDEX(地温!$D$2:$D$366,MATCH(AP118,地温!$C$2:$C$366,FALSE))</f>
        <v>23.1568</v>
      </c>
      <c r="AS118" s="113">
        <f t="shared" si="65"/>
        <v>2569.2010500000006</v>
      </c>
      <c r="AT118" s="116">
        <f t="shared" si="47"/>
        <v>23.14595540540541</v>
      </c>
      <c r="AU118" s="119" t="e">
        <f t="shared" si="48"/>
        <v>#N/A</v>
      </c>
      <c r="AV118" s="119">
        <f t="shared" si="49"/>
        <v>0</v>
      </c>
    </row>
    <row r="119" spans="1:48">
      <c r="A119" s="115">
        <f t="shared" si="50"/>
        <v>251</v>
      </c>
      <c r="B119" s="113">
        <f t="shared" si="33"/>
        <v>112</v>
      </c>
      <c r="C119" s="119">
        <f t="shared" si="34"/>
        <v>4.1997045628031859</v>
      </c>
      <c r="F119" s="115">
        <f t="shared" si="51"/>
        <v>251</v>
      </c>
      <c r="G119" s="113">
        <f t="shared" si="52"/>
        <v>112</v>
      </c>
      <c r="H119" s="113">
        <f>INDEX(地温!$D$2:$D$366,MATCH(F119,地温!$C$2:$C$366,FALSE))</f>
        <v>23.381500000000003</v>
      </c>
      <c r="I119" s="113">
        <f t="shared" si="53"/>
        <v>2592.5825500000005</v>
      </c>
      <c r="J119" s="116">
        <f t="shared" si="35"/>
        <v>23.148058482142861</v>
      </c>
      <c r="K119" s="119">
        <f t="shared" si="36"/>
        <v>8.537623929400058e-002</v>
      </c>
      <c r="L119" s="119">
        <f t="shared" si="37"/>
        <v>4.1997045628031859</v>
      </c>
      <c r="O119" s="115">
        <f t="shared" si="54"/>
        <v>251</v>
      </c>
      <c r="P119" s="113">
        <f t="shared" si="55"/>
        <v>112</v>
      </c>
      <c r="Q119" s="113">
        <f>INDEX(地温!$D$2:$D$366,MATCH(O119,地温!$C$2:$C$366,FALSE))</f>
        <v>23.381500000000003</v>
      </c>
      <c r="R119" s="113">
        <f t="shared" si="56"/>
        <v>2592.5825500000005</v>
      </c>
      <c r="S119" s="116">
        <f t="shared" si="38"/>
        <v>23.148058482142861</v>
      </c>
      <c r="T119" s="119" t="e">
        <f t="shared" si="39"/>
        <v>#N/A</v>
      </c>
      <c r="U119" s="119">
        <f t="shared" si="40"/>
        <v>0</v>
      </c>
      <c r="X119" s="115">
        <f t="shared" si="57"/>
        <v>251</v>
      </c>
      <c r="Y119" s="113">
        <f t="shared" si="58"/>
        <v>112</v>
      </c>
      <c r="Z119" s="113">
        <f>INDEX(地温!$D$2:$D$366,MATCH(X119,地温!$C$2:$C$366,FALSE))</f>
        <v>23.381500000000003</v>
      </c>
      <c r="AA119" s="113">
        <f t="shared" si="59"/>
        <v>2592.5825500000005</v>
      </c>
      <c r="AB119" s="116">
        <f t="shared" si="41"/>
        <v>23.148058482142861</v>
      </c>
      <c r="AC119" s="119" t="e">
        <f t="shared" si="42"/>
        <v>#N/A</v>
      </c>
      <c r="AD119" s="119">
        <f t="shared" si="43"/>
        <v>0</v>
      </c>
      <c r="AG119" s="115">
        <f t="shared" si="60"/>
        <v>251</v>
      </c>
      <c r="AH119" s="113">
        <f t="shared" si="61"/>
        <v>112</v>
      </c>
      <c r="AI119" s="113">
        <f>INDEX(地温!$D$2:$D$366,MATCH(AG119,地温!$C$2:$C$366,FALSE))</f>
        <v>23.381500000000003</v>
      </c>
      <c r="AJ119" s="113">
        <f t="shared" si="62"/>
        <v>2592.5825500000005</v>
      </c>
      <c r="AK119" s="116">
        <f t="shared" si="44"/>
        <v>23.148058482142861</v>
      </c>
      <c r="AL119" s="119" t="e">
        <f t="shared" si="45"/>
        <v>#N/A</v>
      </c>
      <c r="AM119" s="119">
        <f t="shared" si="46"/>
        <v>0</v>
      </c>
      <c r="AP119" s="115">
        <f t="shared" si="63"/>
        <v>251</v>
      </c>
      <c r="AQ119" s="113">
        <f t="shared" si="64"/>
        <v>112</v>
      </c>
      <c r="AR119" s="113">
        <f>INDEX(地温!$D$2:$D$366,MATCH(AP119,地温!$C$2:$C$366,FALSE))</f>
        <v>23.381500000000003</v>
      </c>
      <c r="AS119" s="113">
        <f t="shared" si="65"/>
        <v>2592.5825500000005</v>
      </c>
      <c r="AT119" s="116">
        <f t="shared" si="47"/>
        <v>23.148058482142861</v>
      </c>
      <c r="AU119" s="119" t="e">
        <f t="shared" si="48"/>
        <v>#N/A</v>
      </c>
      <c r="AV119" s="119">
        <f t="shared" si="49"/>
        <v>0</v>
      </c>
    </row>
    <row r="120" spans="1:48">
      <c r="A120" s="115">
        <f t="shared" si="50"/>
        <v>252</v>
      </c>
      <c r="B120" s="113">
        <f t="shared" si="33"/>
        <v>113</v>
      </c>
      <c r="C120" s="119">
        <f t="shared" si="34"/>
        <v>4.1997293643296354</v>
      </c>
      <c r="F120" s="115">
        <f t="shared" si="51"/>
        <v>252</v>
      </c>
      <c r="G120" s="113">
        <f t="shared" si="52"/>
        <v>113</v>
      </c>
      <c r="H120" s="113">
        <f>INDEX(地温!$D$2:$D$366,MATCH(F120,地温!$C$2:$C$366,FALSE))</f>
        <v>23.911150000000003</v>
      </c>
      <c r="I120" s="113">
        <f t="shared" si="53"/>
        <v>2616.4937000000004</v>
      </c>
      <c r="J120" s="116">
        <f t="shared" si="35"/>
        <v>23.154811504424782</v>
      </c>
      <c r="K120" s="119">
        <f t="shared" si="36"/>
        <v>8.5396650944017133e-002</v>
      </c>
      <c r="L120" s="119">
        <f t="shared" si="37"/>
        <v>4.1997293643296354</v>
      </c>
      <c r="O120" s="115">
        <f t="shared" si="54"/>
        <v>252</v>
      </c>
      <c r="P120" s="113">
        <f t="shared" si="55"/>
        <v>113</v>
      </c>
      <c r="Q120" s="113">
        <f>INDEX(地温!$D$2:$D$366,MATCH(O120,地温!$C$2:$C$366,FALSE))</f>
        <v>23.911150000000003</v>
      </c>
      <c r="R120" s="113">
        <f t="shared" si="56"/>
        <v>2616.4937000000004</v>
      </c>
      <c r="S120" s="116">
        <f t="shared" si="38"/>
        <v>23.154811504424782</v>
      </c>
      <c r="T120" s="119" t="e">
        <f t="shared" si="39"/>
        <v>#N/A</v>
      </c>
      <c r="U120" s="119">
        <f t="shared" si="40"/>
        <v>0</v>
      </c>
      <c r="X120" s="115">
        <f t="shared" si="57"/>
        <v>252</v>
      </c>
      <c r="Y120" s="113">
        <f t="shared" si="58"/>
        <v>113</v>
      </c>
      <c r="Z120" s="113">
        <f>INDEX(地温!$D$2:$D$366,MATCH(X120,地温!$C$2:$C$366,FALSE))</f>
        <v>23.911150000000003</v>
      </c>
      <c r="AA120" s="113">
        <f t="shared" si="59"/>
        <v>2616.4937000000004</v>
      </c>
      <c r="AB120" s="116">
        <f t="shared" si="41"/>
        <v>23.154811504424782</v>
      </c>
      <c r="AC120" s="119" t="e">
        <f t="shared" si="42"/>
        <v>#N/A</v>
      </c>
      <c r="AD120" s="119">
        <f t="shared" si="43"/>
        <v>0</v>
      </c>
      <c r="AG120" s="115">
        <f t="shared" si="60"/>
        <v>252</v>
      </c>
      <c r="AH120" s="113">
        <f t="shared" si="61"/>
        <v>113</v>
      </c>
      <c r="AI120" s="113">
        <f>INDEX(地温!$D$2:$D$366,MATCH(AG120,地温!$C$2:$C$366,FALSE))</f>
        <v>23.911150000000003</v>
      </c>
      <c r="AJ120" s="113">
        <f t="shared" si="62"/>
        <v>2616.4937000000004</v>
      </c>
      <c r="AK120" s="116">
        <f t="shared" si="44"/>
        <v>23.154811504424782</v>
      </c>
      <c r="AL120" s="119" t="e">
        <f t="shared" si="45"/>
        <v>#N/A</v>
      </c>
      <c r="AM120" s="119">
        <f t="shared" si="46"/>
        <v>0</v>
      </c>
      <c r="AP120" s="115">
        <f t="shared" si="63"/>
        <v>252</v>
      </c>
      <c r="AQ120" s="113">
        <f t="shared" si="64"/>
        <v>113</v>
      </c>
      <c r="AR120" s="113">
        <f>INDEX(地温!$D$2:$D$366,MATCH(AP120,地温!$C$2:$C$366,FALSE))</f>
        <v>23.911150000000003</v>
      </c>
      <c r="AS120" s="113">
        <f t="shared" si="65"/>
        <v>2616.4937000000004</v>
      </c>
      <c r="AT120" s="116">
        <f t="shared" si="47"/>
        <v>23.154811504424782</v>
      </c>
      <c r="AU120" s="119" t="e">
        <f t="shared" si="48"/>
        <v>#N/A</v>
      </c>
      <c r="AV120" s="119">
        <f t="shared" si="49"/>
        <v>0</v>
      </c>
    </row>
    <row r="121" spans="1:48">
      <c r="A121" s="115">
        <f t="shared" si="50"/>
        <v>253</v>
      </c>
      <c r="B121" s="113">
        <f t="shared" si="33"/>
        <v>114</v>
      </c>
      <c r="C121" s="119">
        <f t="shared" si="34"/>
        <v>4.1997524205570675</v>
      </c>
      <c r="F121" s="115">
        <f t="shared" si="51"/>
        <v>253</v>
      </c>
      <c r="G121" s="113">
        <f t="shared" si="52"/>
        <v>114</v>
      </c>
      <c r="H121" s="113">
        <f>INDEX(地温!$D$2:$D$366,MATCH(F121,地温!$C$2:$C$366,FALSE))</f>
        <v>24.36055</v>
      </c>
      <c r="I121" s="113">
        <f t="shared" si="53"/>
        <v>2640.8542500000003</v>
      </c>
      <c r="J121" s="116">
        <f t="shared" si="35"/>
        <v>23.165388157894739</v>
      </c>
      <c r="K121" s="119">
        <f t="shared" si="36"/>
        <v>8.5428627817569117e-002</v>
      </c>
      <c r="L121" s="119">
        <f t="shared" si="37"/>
        <v>4.1997524205570675</v>
      </c>
      <c r="O121" s="115">
        <f t="shared" si="54"/>
        <v>253</v>
      </c>
      <c r="P121" s="113">
        <f t="shared" si="55"/>
        <v>114</v>
      </c>
      <c r="Q121" s="113">
        <f>INDEX(地温!$D$2:$D$366,MATCH(O121,地温!$C$2:$C$366,FALSE))</f>
        <v>24.36055</v>
      </c>
      <c r="R121" s="113">
        <f t="shared" si="56"/>
        <v>2640.8542500000003</v>
      </c>
      <c r="S121" s="116">
        <f t="shared" si="38"/>
        <v>23.165388157894739</v>
      </c>
      <c r="T121" s="119" t="e">
        <f t="shared" si="39"/>
        <v>#N/A</v>
      </c>
      <c r="U121" s="119">
        <f t="shared" si="40"/>
        <v>0</v>
      </c>
      <c r="X121" s="115">
        <f t="shared" si="57"/>
        <v>253</v>
      </c>
      <c r="Y121" s="113">
        <f t="shared" si="58"/>
        <v>114</v>
      </c>
      <c r="Z121" s="113">
        <f>INDEX(地温!$D$2:$D$366,MATCH(X121,地温!$C$2:$C$366,FALSE))</f>
        <v>24.36055</v>
      </c>
      <c r="AA121" s="113">
        <f t="shared" si="59"/>
        <v>2640.8542500000003</v>
      </c>
      <c r="AB121" s="116">
        <f t="shared" si="41"/>
        <v>23.165388157894739</v>
      </c>
      <c r="AC121" s="119" t="e">
        <f t="shared" si="42"/>
        <v>#N/A</v>
      </c>
      <c r="AD121" s="119">
        <f t="shared" si="43"/>
        <v>0</v>
      </c>
      <c r="AG121" s="115">
        <f t="shared" si="60"/>
        <v>253</v>
      </c>
      <c r="AH121" s="113">
        <f t="shared" si="61"/>
        <v>114</v>
      </c>
      <c r="AI121" s="113">
        <f>INDEX(地温!$D$2:$D$366,MATCH(AG121,地温!$C$2:$C$366,FALSE))</f>
        <v>24.36055</v>
      </c>
      <c r="AJ121" s="113">
        <f t="shared" si="62"/>
        <v>2640.8542500000003</v>
      </c>
      <c r="AK121" s="116">
        <f t="shared" si="44"/>
        <v>23.165388157894739</v>
      </c>
      <c r="AL121" s="119" t="e">
        <f t="shared" si="45"/>
        <v>#N/A</v>
      </c>
      <c r="AM121" s="119">
        <f t="shared" si="46"/>
        <v>0</v>
      </c>
      <c r="AP121" s="115">
        <f t="shared" si="63"/>
        <v>253</v>
      </c>
      <c r="AQ121" s="113">
        <f t="shared" si="64"/>
        <v>114</v>
      </c>
      <c r="AR121" s="113">
        <f>INDEX(地温!$D$2:$D$366,MATCH(AP121,地温!$C$2:$C$366,FALSE))</f>
        <v>24.36055</v>
      </c>
      <c r="AS121" s="113">
        <f t="shared" si="65"/>
        <v>2640.8542500000003</v>
      </c>
      <c r="AT121" s="116">
        <f t="shared" si="47"/>
        <v>23.165388157894739</v>
      </c>
      <c r="AU121" s="119" t="e">
        <f t="shared" si="48"/>
        <v>#N/A</v>
      </c>
      <c r="AV121" s="119">
        <f t="shared" si="49"/>
        <v>0</v>
      </c>
    </row>
    <row r="122" spans="1:48">
      <c r="A122" s="115">
        <f t="shared" si="50"/>
        <v>254</v>
      </c>
      <c r="B122" s="113">
        <f t="shared" si="33"/>
        <v>115</v>
      </c>
      <c r="C122" s="119">
        <f t="shared" si="34"/>
        <v>4.1997733698258441</v>
      </c>
      <c r="F122" s="115">
        <f t="shared" si="51"/>
        <v>254</v>
      </c>
      <c r="G122" s="113">
        <f t="shared" si="52"/>
        <v>115</v>
      </c>
      <c r="H122" s="113">
        <f>INDEX(地温!$D$2:$D$366,MATCH(F122,地温!$C$2:$C$366,FALSE))</f>
        <v>24.151899999999998</v>
      </c>
      <c r="I122" s="113">
        <f t="shared" si="53"/>
        <v>2665.0061500000002</v>
      </c>
      <c r="J122" s="116">
        <f t="shared" si="35"/>
        <v>23.173966521739132</v>
      </c>
      <c r="K122" s="119">
        <f t="shared" si="36"/>
        <v>8.5454570287660292e-002</v>
      </c>
      <c r="L122" s="119">
        <f t="shared" si="37"/>
        <v>4.1997733698258441</v>
      </c>
      <c r="O122" s="115">
        <f t="shared" si="54"/>
        <v>254</v>
      </c>
      <c r="P122" s="113">
        <f t="shared" si="55"/>
        <v>115</v>
      </c>
      <c r="Q122" s="113">
        <f>INDEX(地温!$D$2:$D$366,MATCH(O122,地温!$C$2:$C$366,FALSE))</f>
        <v>24.151899999999998</v>
      </c>
      <c r="R122" s="113">
        <f t="shared" si="56"/>
        <v>2665.0061500000002</v>
      </c>
      <c r="S122" s="116">
        <f t="shared" si="38"/>
        <v>23.173966521739132</v>
      </c>
      <c r="T122" s="119" t="e">
        <f t="shared" si="39"/>
        <v>#N/A</v>
      </c>
      <c r="U122" s="119">
        <f t="shared" si="40"/>
        <v>0</v>
      </c>
      <c r="X122" s="115">
        <f t="shared" si="57"/>
        <v>254</v>
      </c>
      <c r="Y122" s="113">
        <f t="shared" si="58"/>
        <v>115</v>
      </c>
      <c r="Z122" s="113">
        <f>INDEX(地温!$D$2:$D$366,MATCH(X122,地温!$C$2:$C$366,FALSE))</f>
        <v>24.151899999999998</v>
      </c>
      <c r="AA122" s="113">
        <f t="shared" si="59"/>
        <v>2665.0061500000002</v>
      </c>
      <c r="AB122" s="116">
        <f t="shared" si="41"/>
        <v>23.173966521739132</v>
      </c>
      <c r="AC122" s="119" t="e">
        <f t="shared" si="42"/>
        <v>#N/A</v>
      </c>
      <c r="AD122" s="119">
        <f t="shared" si="43"/>
        <v>0</v>
      </c>
      <c r="AG122" s="115">
        <f t="shared" si="60"/>
        <v>254</v>
      </c>
      <c r="AH122" s="113">
        <f t="shared" si="61"/>
        <v>115</v>
      </c>
      <c r="AI122" s="113">
        <f>INDEX(地温!$D$2:$D$366,MATCH(AG122,地温!$C$2:$C$366,FALSE))</f>
        <v>24.151899999999998</v>
      </c>
      <c r="AJ122" s="113">
        <f t="shared" si="62"/>
        <v>2665.0061500000002</v>
      </c>
      <c r="AK122" s="116">
        <f t="shared" si="44"/>
        <v>23.173966521739132</v>
      </c>
      <c r="AL122" s="119" t="e">
        <f t="shared" si="45"/>
        <v>#N/A</v>
      </c>
      <c r="AM122" s="119">
        <f t="shared" si="46"/>
        <v>0</v>
      </c>
      <c r="AP122" s="115">
        <f t="shared" si="63"/>
        <v>254</v>
      </c>
      <c r="AQ122" s="113">
        <f t="shared" si="64"/>
        <v>115</v>
      </c>
      <c r="AR122" s="113">
        <f>INDEX(地温!$D$2:$D$366,MATCH(AP122,地温!$C$2:$C$366,FALSE))</f>
        <v>24.151899999999998</v>
      </c>
      <c r="AS122" s="113">
        <f t="shared" si="65"/>
        <v>2665.0061500000002</v>
      </c>
      <c r="AT122" s="116">
        <f t="shared" si="47"/>
        <v>23.173966521739132</v>
      </c>
      <c r="AU122" s="119" t="e">
        <f t="shared" si="48"/>
        <v>#N/A</v>
      </c>
      <c r="AV122" s="119">
        <f t="shared" si="49"/>
        <v>0</v>
      </c>
    </row>
    <row r="123" spans="1:48">
      <c r="A123" s="115">
        <f t="shared" si="50"/>
        <v>255</v>
      </c>
      <c r="B123" s="113">
        <f t="shared" si="33"/>
        <v>116</v>
      </c>
      <c r="C123" s="119">
        <f t="shared" si="34"/>
        <v>4.1997923349604473</v>
      </c>
      <c r="F123" s="115">
        <f t="shared" si="51"/>
        <v>255</v>
      </c>
      <c r="G123" s="113">
        <f t="shared" si="52"/>
        <v>116</v>
      </c>
      <c r="H123" s="113">
        <f>INDEX(地温!$D$2:$D$366,MATCH(F123,地温!$C$2:$C$366,FALSE))</f>
        <v>23.81485</v>
      </c>
      <c r="I123" s="113">
        <f t="shared" si="53"/>
        <v>2688.8210000000004</v>
      </c>
      <c r="J123" s="116">
        <f t="shared" si="35"/>
        <v>23.179491379310349</v>
      </c>
      <c r="K123" s="119">
        <f t="shared" si="36"/>
        <v>8.5471281796406715e-002</v>
      </c>
      <c r="L123" s="119">
        <f t="shared" si="37"/>
        <v>4.1997923349604473</v>
      </c>
      <c r="O123" s="115">
        <f t="shared" si="54"/>
        <v>255</v>
      </c>
      <c r="P123" s="113">
        <f t="shared" si="55"/>
        <v>116</v>
      </c>
      <c r="Q123" s="113">
        <f>INDEX(地温!$D$2:$D$366,MATCH(O123,地温!$C$2:$C$366,FALSE))</f>
        <v>23.81485</v>
      </c>
      <c r="R123" s="113">
        <f t="shared" si="56"/>
        <v>2688.8210000000004</v>
      </c>
      <c r="S123" s="116">
        <f t="shared" si="38"/>
        <v>23.179491379310349</v>
      </c>
      <c r="T123" s="119" t="e">
        <f t="shared" si="39"/>
        <v>#N/A</v>
      </c>
      <c r="U123" s="119">
        <f t="shared" si="40"/>
        <v>0</v>
      </c>
      <c r="X123" s="115">
        <f t="shared" si="57"/>
        <v>255</v>
      </c>
      <c r="Y123" s="113">
        <f t="shared" si="58"/>
        <v>116</v>
      </c>
      <c r="Z123" s="113">
        <f>INDEX(地温!$D$2:$D$366,MATCH(X123,地温!$C$2:$C$366,FALSE))</f>
        <v>23.81485</v>
      </c>
      <c r="AA123" s="113">
        <f t="shared" si="59"/>
        <v>2688.8210000000004</v>
      </c>
      <c r="AB123" s="116">
        <f t="shared" si="41"/>
        <v>23.179491379310349</v>
      </c>
      <c r="AC123" s="119" t="e">
        <f t="shared" si="42"/>
        <v>#N/A</v>
      </c>
      <c r="AD123" s="119">
        <f t="shared" si="43"/>
        <v>0</v>
      </c>
      <c r="AG123" s="115">
        <f t="shared" si="60"/>
        <v>255</v>
      </c>
      <c r="AH123" s="113">
        <f t="shared" si="61"/>
        <v>116</v>
      </c>
      <c r="AI123" s="113">
        <f>INDEX(地温!$D$2:$D$366,MATCH(AG123,地温!$C$2:$C$366,FALSE))</f>
        <v>23.81485</v>
      </c>
      <c r="AJ123" s="113">
        <f t="shared" si="62"/>
        <v>2688.8210000000004</v>
      </c>
      <c r="AK123" s="116">
        <f t="shared" si="44"/>
        <v>23.179491379310349</v>
      </c>
      <c r="AL123" s="119" t="e">
        <f t="shared" si="45"/>
        <v>#N/A</v>
      </c>
      <c r="AM123" s="119">
        <f t="shared" si="46"/>
        <v>0</v>
      </c>
      <c r="AP123" s="115">
        <f t="shared" si="63"/>
        <v>255</v>
      </c>
      <c r="AQ123" s="113">
        <f t="shared" si="64"/>
        <v>116</v>
      </c>
      <c r="AR123" s="113">
        <f>INDEX(地温!$D$2:$D$366,MATCH(AP123,地温!$C$2:$C$366,FALSE))</f>
        <v>23.81485</v>
      </c>
      <c r="AS123" s="113">
        <f t="shared" si="65"/>
        <v>2688.8210000000004</v>
      </c>
      <c r="AT123" s="116">
        <f t="shared" si="47"/>
        <v>23.179491379310349</v>
      </c>
      <c r="AU123" s="119" t="e">
        <f t="shared" si="48"/>
        <v>#N/A</v>
      </c>
      <c r="AV123" s="119">
        <f t="shared" si="49"/>
        <v>0</v>
      </c>
    </row>
    <row r="124" spans="1:48">
      <c r="A124" s="115">
        <f t="shared" si="50"/>
        <v>256</v>
      </c>
      <c r="B124" s="113">
        <f t="shared" si="33"/>
        <v>117</v>
      </c>
      <c r="C124" s="119">
        <f t="shared" si="34"/>
        <v>4.1998098239420445</v>
      </c>
      <c r="F124" s="115">
        <f t="shared" si="51"/>
        <v>256</v>
      </c>
      <c r="G124" s="113">
        <f t="shared" si="52"/>
        <v>117</v>
      </c>
      <c r="H124" s="113">
        <f>INDEX(地温!$D$2:$D$366,MATCH(F124,地温!$C$2:$C$366,FALSE))</f>
        <v>24.007449999999999</v>
      </c>
      <c r="I124" s="113">
        <f t="shared" si="53"/>
        <v>2712.8284500000004</v>
      </c>
      <c r="J124" s="116">
        <f t="shared" si="35"/>
        <v>23.186567948717954</v>
      </c>
      <c r="K124" s="119">
        <f t="shared" si="36"/>
        <v>8.5492690763426263e-002</v>
      </c>
      <c r="L124" s="119">
        <f t="shared" si="37"/>
        <v>4.1998098239420445</v>
      </c>
      <c r="O124" s="115">
        <f t="shared" si="54"/>
        <v>256</v>
      </c>
      <c r="P124" s="113">
        <f t="shared" si="55"/>
        <v>117</v>
      </c>
      <c r="Q124" s="113">
        <f>INDEX(地温!$D$2:$D$366,MATCH(O124,地温!$C$2:$C$366,FALSE))</f>
        <v>24.007449999999999</v>
      </c>
      <c r="R124" s="113">
        <f t="shared" si="56"/>
        <v>2712.8284500000004</v>
      </c>
      <c r="S124" s="116">
        <f t="shared" si="38"/>
        <v>23.186567948717954</v>
      </c>
      <c r="T124" s="119" t="e">
        <f t="shared" si="39"/>
        <v>#N/A</v>
      </c>
      <c r="U124" s="119">
        <f t="shared" si="40"/>
        <v>0</v>
      </c>
      <c r="X124" s="115">
        <f t="shared" si="57"/>
        <v>256</v>
      </c>
      <c r="Y124" s="113">
        <f t="shared" si="58"/>
        <v>117</v>
      </c>
      <c r="Z124" s="113">
        <f>INDEX(地温!$D$2:$D$366,MATCH(X124,地温!$C$2:$C$366,FALSE))</f>
        <v>24.007449999999999</v>
      </c>
      <c r="AA124" s="113">
        <f t="shared" si="59"/>
        <v>2712.8284500000004</v>
      </c>
      <c r="AB124" s="116">
        <f t="shared" si="41"/>
        <v>23.186567948717954</v>
      </c>
      <c r="AC124" s="119" t="e">
        <f t="shared" si="42"/>
        <v>#N/A</v>
      </c>
      <c r="AD124" s="119">
        <f t="shared" si="43"/>
        <v>0</v>
      </c>
      <c r="AG124" s="115">
        <f t="shared" si="60"/>
        <v>256</v>
      </c>
      <c r="AH124" s="113">
        <f t="shared" si="61"/>
        <v>117</v>
      </c>
      <c r="AI124" s="113">
        <f>INDEX(地温!$D$2:$D$366,MATCH(AG124,地温!$C$2:$C$366,FALSE))</f>
        <v>24.007449999999999</v>
      </c>
      <c r="AJ124" s="113">
        <f t="shared" si="62"/>
        <v>2712.8284500000004</v>
      </c>
      <c r="AK124" s="116">
        <f t="shared" si="44"/>
        <v>23.186567948717954</v>
      </c>
      <c r="AL124" s="119" t="e">
        <f t="shared" si="45"/>
        <v>#N/A</v>
      </c>
      <c r="AM124" s="119">
        <f t="shared" si="46"/>
        <v>0</v>
      </c>
      <c r="AP124" s="115">
        <f t="shared" si="63"/>
        <v>256</v>
      </c>
      <c r="AQ124" s="113">
        <f t="shared" si="64"/>
        <v>117</v>
      </c>
      <c r="AR124" s="113">
        <f>INDEX(地温!$D$2:$D$366,MATCH(AP124,地温!$C$2:$C$366,FALSE))</f>
        <v>24.007449999999999</v>
      </c>
      <c r="AS124" s="113">
        <f t="shared" si="65"/>
        <v>2712.8284500000004</v>
      </c>
      <c r="AT124" s="116">
        <f t="shared" si="47"/>
        <v>23.186567948717954</v>
      </c>
      <c r="AU124" s="119" t="e">
        <f t="shared" si="48"/>
        <v>#N/A</v>
      </c>
      <c r="AV124" s="119">
        <f t="shared" si="49"/>
        <v>0</v>
      </c>
    </row>
    <row r="125" spans="1:48">
      <c r="A125" s="115">
        <f t="shared" si="50"/>
        <v>257</v>
      </c>
      <c r="B125" s="113">
        <f t="shared" si="33"/>
        <v>118</v>
      </c>
      <c r="C125" s="119">
        <f t="shared" si="34"/>
        <v>4.1998258401363691</v>
      </c>
      <c r="F125" s="115">
        <f t="shared" si="51"/>
        <v>257</v>
      </c>
      <c r="G125" s="113">
        <f t="shared" si="52"/>
        <v>118</v>
      </c>
      <c r="H125" s="113">
        <f>INDEX(地温!$D$2:$D$366,MATCH(F125,地温!$C$2:$C$366,FALSE))</f>
        <v>24.007449999999999</v>
      </c>
      <c r="I125" s="113">
        <f t="shared" si="53"/>
        <v>2736.8359000000005</v>
      </c>
      <c r="J125" s="116">
        <f t="shared" si="35"/>
        <v>23.193524576271191</v>
      </c>
      <c r="K125" s="119">
        <f t="shared" si="36"/>
        <v>8.5513741096070697e-002</v>
      </c>
      <c r="L125" s="119">
        <f t="shared" si="37"/>
        <v>4.1998258401363691</v>
      </c>
      <c r="O125" s="115">
        <f t="shared" si="54"/>
        <v>257</v>
      </c>
      <c r="P125" s="113">
        <f t="shared" si="55"/>
        <v>118</v>
      </c>
      <c r="Q125" s="113">
        <f>INDEX(地温!$D$2:$D$366,MATCH(O125,地温!$C$2:$C$366,FALSE))</f>
        <v>24.007449999999999</v>
      </c>
      <c r="R125" s="113">
        <f t="shared" si="56"/>
        <v>2736.8359000000005</v>
      </c>
      <c r="S125" s="116">
        <f t="shared" si="38"/>
        <v>23.193524576271191</v>
      </c>
      <c r="T125" s="119" t="e">
        <f t="shared" si="39"/>
        <v>#N/A</v>
      </c>
      <c r="U125" s="119">
        <f t="shared" si="40"/>
        <v>0</v>
      </c>
      <c r="X125" s="115">
        <f t="shared" si="57"/>
        <v>257</v>
      </c>
      <c r="Y125" s="113">
        <f t="shared" si="58"/>
        <v>118</v>
      </c>
      <c r="Z125" s="113">
        <f>INDEX(地温!$D$2:$D$366,MATCH(X125,地温!$C$2:$C$366,FALSE))</f>
        <v>24.007449999999999</v>
      </c>
      <c r="AA125" s="113">
        <f t="shared" si="59"/>
        <v>2736.8359000000005</v>
      </c>
      <c r="AB125" s="116">
        <f t="shared" si="41"/>
        <v>23.193524576271191</v>
      </c>
      <c r="AC125" s="119" t="e">
        <f t="shared" si="42"/>
        <v>#N/A</v>
      </c>
      <c r="AD125" s="119">
        <f t="shared" si="43"/>
        <v>0</v>
      </c>
      <c r="AG125" s="115">
        <f t="shared" si="60"/>
        <v>257</v>
      </c>
      <c r="AH125" s="113">
        <f t="shared" si="61"/>
        <v>118</v>
      </c>
      <c r="AI125" s="113">
        <f>INDEX(地温!$D$2:$D$366,MATCH(AG125,地温!$C$2:$C$366,FALSE))</f>
        <v>24.007449999999999</v>
      </c>
      <c r="AJ125" s="113">
        <f t="shared" si="62"/>
        <v>2736.8359000000005</v>
      </c>
      <c r="AK125" s="116">
        <f t="shared" si="44"/>
        <v>23.193524576271191</v>
      </c>
      <c r="AL125" s="119" t="e">
        <f t="shared" si="45"/>
        <v>#N/A</v>
      </c>
      <c r="AM125" s="119">
        <f t="shared" si="46"/>
        <v>0</v>
      </c>
      <c r="AP125" s="115">
        <f t="shared" si="63"/>
        <v>257</v>
      </c>
      <c r="AQ125" s="113">
        <f t="shared" si="64"/>
        <v>118</v>
      </c>
      <c r="AR125" s="113">
        <f>INDEX(地温!$D$2:$D$366,MATCH(AP125,地温!$C$2:$C$366,FALSE))</f>
        <v>24.007449999999999</v>
      </c>
      <c r="AS125" s="113">
        <f t="shared" si="65"/>
        <v>2736.8359000000005</v>
      </c>
      <c r="AT125" s="116">
        <f t="shared" si="47"/>
        <v>23.193524576271191</v>
      </c>
      <c r="AU125" s="119" t="e">
        <f t="shared" si="48"/>
        <v>#N/A</v>
      </c>
      <c r="AV125" s="119">
        <f t="shared" si="49"/>
        <v>0</v>
      </c>
    </row>
    <row r="126" spans="1:48">
      <c r="A126" s="115">
        <f t="shared" si="50"/>
        <v>258</v>
      </c>
      <c r="B126" s="113">
        <f t="shared" si="33"/>
        <v>119</v>
      </c>
      <c r="C126" s="119">
        <f t="shared" si="34"/>
        <v>4.1998404068043573</v>
      </c>
      <c r="F126" s="115">
        <f t="shared" si="51"/>
        <v>258</v>
      </c>
      <c r="G126" s="113">
        <f t="shared" si="52"/>
        <v>119</v>
      </c>
      <c r="H126" s="113">
        <f>INDEX(地温!$D$2:$D$366,MATCH(F126,地温!$C$2:$C$366,FALSE))</f>
        <v>23.7988</v>
      </c>
      <c r="I126" s="113">
        <f t="shared" si="53"/>
        <v>2760.6347000000005</v>
      </c>
      <c r="J126" s="116">
        <f t="shared" si="35"/>
        <v>23.198610924369753</v>
      </c>
      <c r="K126" s="119">
        <f t="shared" si="36"/>
        <v>8.5529134730800455e-002</v>
      </c>
      <c r="L126" s="119">
        <f t="shared" si="37"/>
        <v>4.1998404068043573</v>
      </c>
      <c r="O126" s="115">
        <f t="shared" si="54"/>
        <v>258</v>
      </c>
      <c r="P126" s="113">
        <f t="shared" si="55"/>
        <v>119</v>
      </c>
      <c r="Q126" s="113">
        <f>INDEX(地温!$D$2:$D$366,MATCH(O126,地温!$C$2:$C$366,FALSE))</f>
        <v>23.7988</v>
      </c>
      <c r="R126" s="113">
        <f t="shared" si="56"/>
        <v>2760.6347000000005</v>
      </c>
      <c r="S126" s="116">
        <f t="shared" si="38"/>
        <v>23.198610924369753</v>
      </c>
      <c r="T126" s="119" t="e">
        <f t="shared" si="39"/>
        <v>#N/A</v>
      </c>
      <c r="U126" s="119">
        <f t="shared" si="40"/>
        <v>0</v>
      </c>
      <c r="X126" s="115">
        <f t="shared" si="57"/>
        <v>258</v>
      </c>
      <c r="Y126" s="113">
        <f t="shared" si="58"/>
        <v>119</v>
      </c>
      <c r="Z126" s="113">
        <f>INDEX(地温!$D$2:$D$366,MATCH(X126,地温!$C$2:$C$366,FALSE))</f>
        <v>23.7988</v>
      </c>
      <c r="AA126" s="113">
        <f t="shared" si="59"/>
        <v>2760.6347000000005</v>
      </c>
      <c r="AB126" s="116">
        <f t="shared" si="41"/>
        <v>23.198610924369753</v>
      </c>
      <c r="AC126" s="119" t="e">
        <f t="shared" si="42"/>
        <v>#N/A</v>
      </c>
      <c r="AD126" s="119">
        <f t="shared" si="43"/>
        <v>0</v>
      </c>
      <c r="AG126" s="115">
        <f t="shared" si="60"/>
        <v>258</v>
      </c>
      <c r="AH126" s="113">
        <f t="shared" si="61"/>
        <v>119</v>
      </c>
      <c r="AI126" s="113">
        <f>INDEX(地温!$D$2:$D$366,MATCH(AG126,地温!$C$2:$C$366,FALSE))</f>
        <v>23.7988</v>
      </c>
      <c r="AJ126" s="113">
        <f t="shared" si="62"/>
        <v>2760.6347000000005</v>
      </c>
      <c r="AK126" s="116">
        <f t="shared" si="44"/>
        <v>23.198610924369753</v>
      </c>
      <c r="AL126" s="119" t="e">
        <f t="shared" si="45"/>
        <v>#N/A</v>
      </c>
      <c r="AM126" s="119">
        <f t="shared" si="46"/>
        <v>0</v>
      </c>
      <c r="AP126" s="115">
        <f t="shared" si="63"/>
        <v>258</v>
      </c>
      <c r="AQ126" s="113">
        <f t="shared" si="64"/>
        <v>119</v>
      </c>
      <c r="AR126" s="113">
        <f>INDEX(地温!$D$2:$D$366,MATCH(AP126,地温!$C$2:$C$366,FALSE))</f>
        <v>23.7988</v>
      </c>
      <c r="AS126" s="113">
        <f t="shared" si="65"/>
        <v>2760.6347000000005</v>
      </c>
      <c r="AT126" s="116">
        <f t="shared" si="47"/>
        <v>23.198610924369753</v>
      </c>
      <c r="AU126" s="119" t="e">
        <f t="shared" si="48"/>
        <v>#N/A</v>
      </c>
      <c r="AV126" s="119">
        <f t="shared" si="49"/>
        <v>0</v>
      </c>
    </row>
    <row r="127" spans="1:48">
      <c r="A127" s="115">
        <f t="shared" si="50"/>
        <v>259</v>
      </c>
      <c r="B127" s="113">
        <f t="shared" si="33"/>
        <v>120</v>
      </c>
      <c r="C127" s="119">
        <f t="shared" si="34"/>
        <v>4.1998538475023564</v>
      </c>
      <c r="F127" s="115">
        <f t="shared" si="51"/>
        <v>259</v>
      </c>
      <c r="G127" s="113">
        <f t="shared" si="52"/>
        <v>120</v>
      </c>
      <c r="H127" s="113">
        <f>INDEX(地温!$D$2:$D$366,MATCH(F127,地温!$C$2:$C$366,FALSE))</f>
        <v>24.007450000000002</v>
      </c>
      <c r="I127" s="113">
        <f t="shared" si="53"/>
        <v>2784.6421500000006</v>
      </c>
      <c r="J127" s="116">
        <f t="shared" si="35"/>
        <v>23.205351250000003</v>
      </c>
      <c r="K127" s="119">
        <f t="shared" si="36"/>
        <v>8.5549537518750773e-002</v>
      </c>
      <c r="L127" s="119">
        <f t="shared" si="37"/>
        <v>4.1998538475023564</v>
      </c>
      <c r="O127" s="115">
        <f t="shared" si="54"/>
        <v>259</v>
      </c>
      <c r="P127" s="113">
        <f t="shared" si="55"/>
        <v>120</v>
      </c>
      <c r="Q127" s="113">
        <f>INDEX(地温!$D$2:$D$366,MATCH(O127,地温!$C$2:$C$366,FALSE))</f>
        <v>24.007450000000002</v>
      </c>
      <c r="R127" s="113">
        <f t="shared" si="56"/>
        <v>2784.6421500000006</v>
      </c>
      <c r="S127" s="116">
        <f t="shared" si="38"/>
        <v>23.205351250000003</v>
      </c>
      <c r="T127" s="119" t="e">
        <f t="shared" si="39"/>
        <v>#N/A</v>
      </c>
      <c r="U127" s="119">
        <f t="shared" si="40"/>
        <v>0</v>
      </c>
      <c r="X127" s="115">
        <f t="shared" si="57"/>
        <v>259</v>
      </c>
      <c r="Y127" s="113">
        <f t="shared" si="58"/>
        <v>120</v>
      </c>
      <c r="Z127" s="113">
        <f>INDEX(地温!$D$2:$D$366,MATCH(X127,地温!$C$2:$C$366,FALSE))</f>
        <v>24.007450000000002</v>
      </c>
      <c r="AA127" s="113">
        <f t="shared" si="59"/>
        <v>2784.6421500000006</v>
      </c>
      <c r="AB127" s="116">
        <f t="shared" si="41"/>
        <v>23.205351250000003</v>
      </c>
      <c r="AC127" s="119" t="e">
        <f t="shared" si="42"/>
        <v>#N/A</v>
      </c>
      <c r="AD127" s="119">
        <f t="shared" si="43"/>
        <v>0</v>
      </c>
      <c r="AG127" s="115">
        <f t="shared" si="60"/>
        <v>259</v>
      </c>
      <c r="AH127" s="113">
        <f t="shared" si="61"/>
        <v>120</v>
      </c>
      <c r="AI127" s="113">
        <f>INDEX(地温!$D$2:$D$366,MATCH(AG127,地温!$C$2:$C$366,FALSE))</f>
        <v>24.007450000000002</v>
      </c>
      <c r="AJ127" s="113">
        <f t="shared" si="62"/>
        <v>2784.6421500000006</v>
      </c>
      <c r="AK127" s="116">
        <f t="shared" si="44"/>
        <v>23.205351250000003</v>
      </c>
      <c r="AL127" s="119" t="e">
        <f t="shared" si="45"/>
        <v>#N/A</v>
      </c>
      <c r="AM127" s="119">
        <f t="shared" si="46"/>
        <v>0</v>
      </c>
      <c r="AP127" s="115">
        <f t="shared" si="63"/>
        <v>259</v>
      </c>
      <c r="AQ127" s="113">
        <f t="shared" si="64"/>
        <v>120</v>
      </c>
      <c r="AR127" s="113">
        <f>INDEX(地温!$D$2:$D$366,MATCH(AP127,地温!$C$2:$C$366,FALSE))</f>
        <v>24.007450000000002</v>
      </c>
      <c r="AS127" s="113">
        <f t="shared" si="65"/>
        <v>2784.6421500000006</v>
      </c>
      <c r="AT127" s="116">
        <f t="shared" si="47"/>
        <v>23.205351250000003</v>
      </c>
      <c r="AU127" s="119" t="e">
        <f t="shared" si="48"/>
        <v>#N/A</v>
      </c>
      <c r="AV127" s="119">
        <f t="shared" si="49"/>
        <v>0</v>
      </c>
    </row>
    <row r="128" spans="1:48">
      <c r="A128" s="115">
        <f t="shared" si="50"/>
        <v>260</v>
      </c>
      <c r="B128" s="113">
        <f t="shared" si="33"/>
        <v>121</v>
      </c>
      <c r="C128" s="119">
        <f t="shared" si="34"/>
        <v>4.1998661237817227</v>
      </c>
      <c r="F128" s="115">
        <f t="shared" si="51"/>
        <v>260</v>
      </c>
      <c r="G128" s="113">
        <f t="shared" si="52"/>
        <v>121</v>
      </c>
      <c r="H128" s="113">
        <f>INDEX(地温!$D$2:$D$366,MATCH(F128,地温!$C$2:$C$366,FALSE))</f>
        <v>23.927200000000003</v>
      </c>
      <c r="I128" s="113">
        <f t="shared" si="53"/>
        <v>2808.5693500000007</v>
      </c>
      <c r="J128" s="116">
        <f t="shared" si="35"/>
        <v>23.211316942148766</v>
      </c>
      <c r="K128" s="119">
        <f t="shared" si="36"/>
        <v>8.5567598796849248e-002</v>
      </c>
      <c r="L128" s="119">
        <f t="shared" si="37"/>
        <v>4.1998661237817227</v>
      </c>
      <c r="O128" s="115">
        <f t="shared" si="54"/>
        <v>260</v>
      </c>
      <c r="P128" s="113">
        <f t="shared" si="55"/>
        <v>121</v>
      </c>
      <c r="Q128" s="113">
        <f>INDEX(地温!$D$2:$D$366,MATCH(O128,地温!$C$2:$C$366,FALSE))</f>
        <v>23.927200000000003</v>
      </c>
      <c r="R128" s="113">
        <f t="shared" si="56"/>
        <v>2808.5693500000007</v>
      </c>
      <c r="S128" s="116">
        <f t="shared" si="38"/>
        <v>23.211316942148766</v>
      </c>
      <c r="T128" s="119" t="e">
        <f t="shared" si="39"/>
        <v>#N/A</v>
      </c>
      <c r="U128" s="119">
        <f t="shared" si="40"/>
        <v>0</v>
      </c>
      <c r="X128" s="115">
        <f t="shared" si="57"/>
        <v>260</v>
      </c>
      <c r="Y128" s="113">
        <f t="shared" si="58"/>
        <v>121</v>
      </c>
      <c r="Z128" s="113">
        <f>INDEX(地温!$D$2:$D$366,MATCH(X128,地温!$C$2:$C$366,FALSE))</f>
        <v>23.927200000000003</v>
      </c>
      <c r="AA128" s="113">
        <f t="shared" si="59"/>
        <v>2808.5693500000007</v>
      </c>
      <c r="AB128" s="116">
        <f t="shared" si="41"/>
        <v>23.211316942148766</v>
      </c>
      <c r="AC128" s="119" t="e">
        <f t="shared" si="42"/>
        <v>#N/A</v>
      </c>
      <c r="AD128" s="119">
        <f t="shared" si="43"/>
        <v>0</v>
      </c>
      <c r="AG128" s="115">
        <f t="shared" si="60"/>
        <v>260</v>
      </c>
      <c r="AH128" s="113">
        <f t="shared" si="61"/>
        <v>121</v>
      </c>
      <c r="AI128" s="113">
        <f>INDEX(地温!$D$2:$D$366,MATCH(AG128,地温!$C$2:$C$366,FALSE))</f>
        <v>23.927200000000003</v>
      </c>
      <c r="AJ128" s="113">
        <f t="shared" si="62"/>
        <v>2808.5693500000007</v>
      </c>
      <c r="AK128" s="116">
        <f t="shared" si="44"/>
        <v>23.211316942148766</v>
      </c>
      <c r="AL128" s="119" t="e">
        <f t="shared" si="45"/>
        <v>#N/A</v>
      </c>
      <c r="AM128" s="119">
        <f t="shared" si="46"/>
        <v>0</v>
      </c>
      <c r="AP128" s="115">
        <f t="shared" si="63"/>
        <v>260</v>
      </c>
      <c r="AQ128" s="113">
        <f t="shared" si="64"/>
        <v>121</v>
      </c>
      <c r="AR128" s="113">
        <f>INDEX(地温!$D$2:$D$366,MATCH(AP128,地温!$C$2:$C$366,FALSE))</f>
        <v>23.927200000000003</v>
      </c>
      <c r="AS128" s="113">
        <f t="shared" si="65"/>
        <v>2808.5693500000007</v>
      </c>
      <c r="AT128" s="116">
        <f t="shared" si="47"/>
        <v>23.211316942148766</v>
      </c>
      <c r="AU128" s="119" t="e">
        <f t="shared" si="48"/>
        <v>#N/A</v>
      </c>
      <c r="AV128" s="119">
        <f t="shared" si="49"/>
        <v>0</v>
      </c>
    </row>
    <row r="129" spans="1:48">
      <c r="A129" s="115">
        <f t="shared" si="50"/>
        <v>261</v>
      </c>
      <c r="B129" s="113">
        <f t="shared" si="33"/>
        <v>122</v>
      </c>
      <c r="C129" s="119">
        <f t="shared" si="34"/>
        <v>4.199877511915143</v>
      </c>
      <c r="F129" s="115">
        <f t="shared" si="51"/>
        <v>261</v>
      </c>
      <c r="G129" s="113">
        <f t="shared" si="52"/>
        <v>122</v>
      </c>
      <c r="H129" s="113">
        <f>INDEX(地温!$D$2:$D$366,MATCH(F129,地温!$C$2:$C$366,FALSE))</f>
        <v>24.3124</v>
      </c>
      <c r="I129" s="113">
        <f t="shared" si="53"/>
        <v>2832.8817500000005</v>
      </c>
      <c r="J129" s="116">
        <f t="shared" si="35"/>
        <v>23.220342213114758</v>
      </c>
      <c r="K129" s="119">
        <f t="shared" si="36"/>
        <v>8.5594928889093425e-002</v>
      </c>
      <c r="L129" s="119">
        <f t="shared" si="37"/>
        <v>4.199877511915143</v>
      </c>
      <c r="O129" s="115">
        <f t="shared" si="54"/>
        <v>261</v>
      </c>
      <c r="P129" s="113">
        <f t="shared" si="55"/>
        <v>122</v>
      </c>
      <c r="Q129" s="113">
        <f>INDEX(地温!$D$2:$D$366,MATCH(O129,地温!$C$2:$C$366,FALSE))</f>
        <v>24.3124</v>
      </c>
      <c r="R129" s="113">
        <f t="shared" si="56"/>
        <v>2832.8817500000005</v>
      </c>
      <c r="S129" s="116">
        <f t="shared" si="38"/>
        <v>23.220342213114758</v>
      </c>
      <c r="T129" s="119" t="e">
        <f t="shared" si="39"/>
        <v>#N/A</v>
      </c>
      <c r="U129" s="119">
        <f t="shared" si="40"/>
        <v>0</v>
      </c>
      <c r="X129" s="115">
        <f t="shared" si="57"/>
        <v>261</v>
      </c>
      <c r="Y129" s="113">
        <f t="shared" si="58"/>
        <v>122</v>
      </c>
      <c r="Z129" s="113">
        <f>INDEX(地温!$D$2:$D$366,MATCH(X129,地温!$C$2:$C$366,FALSE))</f>
        <v>24.3124</v>
      </c>
      <c r="AA129" s="113">
        <f t="shared" si="59"/>
        <v>2832.8817500000005</v>
      </c>
      <c r="AB129" s="116">
        <f t="shared" si="41"/>
        <v>23.220342213114758</v>
      </c>
      <c r="AC129" s="119" t="e">
        <f t="shared" si="42"/>
        <v>#N/A</v>
      </c>
      <c r="AD129" s="119">
        <f t="shared" si="43"/>
        <v>0</v>
      </c>
      <c r="AG129" s="115">
        <f t="shared" si="60"/>
        <v>261</v>
      </c>
      <c r="AH129" s="113">
        <f t="shared" si="61"/>
        <v>122</v>
      </c>
      <c r="AI129" s="113">
        <f>INDEX(地温!$D$2:$D$366,MATCH(AG129,地温!$C$2:$C$366,FALSE))</f>
        <v>24.3124</v>
      </c>
      <c r="AJ129" s="113">
        <f t="shared" si="62"/>
        <v>2832.8817500000005</v>
      </c>
      <c r="AK129" s="116">
        <f t="shared" si="44"/>
        <v>23.220342213114758</v>
      </c>
      <c r="AL129" s="119" t="e">
        <f t="shared" si="45"/>
        <v>#N/A</v>
      </c>
      <c r="AM129" s="119">
        <f t="shared" si="46"/>
        <v>0</v>
      </c>
      <c r="AP129" s="115">
        <f t="shared" si="63"/>
        <v>261</v>
      </c>
      <c r="AQ129" s="113">
        <f t="shared" si="64"/>
        <v>122</v>
      </c>
      <c r="AR129" s="113">
        <f>INDEX(地温!$D$2:$D$366,MATCH(AP129,地温!$C$2:$C$366,FALSE))</f>
        <v>24.3124</v>
      </c>
      <c r="AS129" s="113">
        <f t="shared" si="65"/>
        <v>2832.8817500000005</v>
      </c>
      <c r="AT129" s="116">
        <f t="shared" si="47"/>
        <v>23.220342213114758</v>
      </c>
      <c r="AU129" s="119" t="e">
        <f t="shared" si="48"/>
        <v>#N/A</v>
      </c>
      <c r="AV129" s="119">
        <f t="shared" si="49"/>
        <v>0</v>
      </c>
    </row>
    <row r="130" spans="1:48">
      <c r="A130" s="115">
        <f t="shared" si="50"/>
        <v>262</v>
      </c>
      <c r="B130" s="113">
        <f t="shared" si="33"/>
        <v>123</v>
      </c>
      <c r="C130" s="119">
        <f t="shared" si="34"/>
        <v>4.1998878278433507</v>
      </c>
      <c r="F130" s="115">
        <f t="shared" si="51"/>
        <v>262</v>
      </c>
      <c r="G130" s="113">
        <f t="shared" si="52"/>
        <v>123</v>
      </c>
      <c r="H130" s="113">
        <f>INDEX(地温!$D$2:$D$366,MATCH(F130,地温!$C$2:$C$366,FALSE))</f>
        <v>24.007449999999999</v>
      </c>
      <c r="I130" s="113">
        <f t="shared" si="53"/>
        <v>2856.8892000000005</v>
      </c>
      <c r="J130" s="116">
        <f t="shared" si="35"/>
        <v>23.226741463414637</v>
      </c>
      <c r="K130" s="119">
        <f t="shared" si="36"/>
        <v>8.5614311212741628e-002</v>
      </c>
      <c r="L130" s="119">
        <f t="shared" si="37"/>
        <v>4.1998878278433507</v>
      </c>
      <c r="O130" s="115">
        <f t="shared" si="54"/>
        <v>262</v>
      </c>
      <c r="P130" s="113">
        <f t="shared" si="55"/>
        <v>123</v>
      </c>
      <c r="Q130" s="113">
        <f>INDEX(地温!$D$2:$D$366,MATCH(O130,地温!$C$2:$C$366,FALSE))</f>
        <v>24.007449999999999</v>
      </c>
      <c r="R130" s="113">
        <f t="shared" si="56"/>
        <v>2856.8892000000005</v>
      </c>
      <c r="S130" s="116">
        <f t="shared" si="38"/>
        <v>23.226741463414637</v>
      </c>
      <c r="T130" s="119" t="e">
        <f t="shared" si="39"/>
        <v>#N/A</v>
      </c>
      <c r="U130" s="119">
        <f t="shared" si="40"/>
        <v>0</v>
      </c>
      <c r="X130" s="115">
        <f t="shared" si="57"/>
        <v>262</v>
      </c>
      <c r="Y130" s="113">
        <f t="shared" si="58"/>
        <v>123</v>
      </c>
      <c r="Z130" s="113">
        <f>INDEX(地温!$D$2:$D$366,MATCH(X130,地温!$C$2:$C$366,FALSE))</f>
        <v>24.007449999999999</v>
      </c>
      <c r="AA130" s="113">
        <f t="shared" si="59"/>
        <v>2856.8892000000005</v>
      </c>
      <c r="AB130" s="116">
        <f t="shared" si="41"/>
        <v>23.226741463414637</v>
      </c>
      <c r="AC130" s="119" t="e">
        <f t="shared" si="42"/>
        <v>#N/A</v>
      </c>
      <c r="AD130" s="119">
        <f t="shared" si="43"/>
        <v>0</v>
      </c>
      <c r="AG130" s="115">
        <f t="shared" si="60"/>
        <v>262</v>
      </c>
      <c r="AH130" s="113">
        <f t="shared" si="61"/>
        <v>123</v>
      </c>
      <c r="AI130" s="113">
        <f>INDEX(地温!$D$2:$D$366,MATCH(AG130,地温!$C$2:$C$366,FALSE))</f>
        <v>24.007449999999999</v>
      </c>
      <c r="AJ130" s="113">
        <f t="shared" si="62"/>
        <v>2856.8892000000005</v>
      </c>
      <c r="AK130" s="116">
        <f t="shared" si="44"/>
        <v>23.226741463414637</v>
      </c>
      <c r="AL130" s="119" t="e">
        <f t="shared" si="45"/>
        <v>#N/A</v>
      </c>
      <c r="AM130" s="119">
        <f t="shared" si="46"/>
        <v>0</v>
      </c>
      <c r="AP130" s="115">
        <f t="shared" si="63"/>
        <v>262</v>
      </c>
      <c r="AQ130" s="113">
        <f t="shared" si="64"/>
        <v>123</v>
      </c>
      <c r="AR130" s="113">
        <f>INDEX(地温!$D$2:$D$366,MATCH(AP130,地温!$C$2:$C$366,FALSE))</f>
        <v>24.007449999999999</v>
      </c>
      <c r="AS130" s="113">
        <f t="shared" si="65"/>
        <v>2856.8892000000005</v>
      </c>
      <c r="AT130" s="116">
        <f t="shared" si="47"/>
        <v>23.226741463414637</v>
      </c>
      <c r="AU130" s="119" t="e">
        <f t="shared" si="48"/>
        <v>#N/A</v>
      </c>
      <c r="AV130" s="119">
        <f t="shared" si="49"/>
        <v>0</v>
      </c>
    </row>
    <row r="131" spans="1:48">
      <c r="A131" s="115">
        <f t="shared" si="50"/>
        <v>263</v>
      </c>
      <c r="B131" s="113">
        <f t="shared" si="33"/>
        <v>124</v>
      </c>
      <c r="C131" s="119">
        <f t="shared" si="34"/>
        <v>4.1998970950399706</v>
      </c>
      <c r="F131" s="115">
        <f t="shared" si="51"/>
        <v>263</v>
      </c>
      <c r="G131" s="113">
        <f t="shared" si="52"/>
        <v>124</v>
      </c>
      <c r="H131" s="113">
        <f>INDEX(地温!$D$2:$D$366,MATCH(F131,地温!$C$2:$C$366,FALSE))</f>
        <v>23.429649999999999</v>
      </c>
      <c r="I131" s="113">
        <f t="shared" si="53"/>
        <v>2880.3188500000006</v>
      </c>
      <c r="J131" s="116">
        <f t="shared" si="35"/>
        <v>23.228377822580651</v>
      </c>
      <c r="K131" s="119">
        <f t="shared" si="36"/>
        <v>8.5619268057676223e-002</v>
      </c>
      <c r="L131" s="119">
        <f t="shared" si="37"/>
        <v>4.1998970950399706</v>
      </c>
      <c r="O131" s="115">
        <f t="shared" si="54"/>
        <v>263</v>
      </c>
      <c r="P131" s="113">
        <f t="shared" si="55"/>
        <v>124</v>
      </c>
      <c r="Q131" s="113">
        <f>INDEX(地温!$D$2:$D$366,MATCH(O131,地温!$C$2:$C$366,FALSE))</f>
        <v>23.429649999999999</v>
      </c>
      <c r="R131" s="113">
        <f t="shared" si="56"/>
        <v>2880.3188500000006</v>
      </c>
      <c r="S131" s="116">
        <f t="shared" si="38"/>
        <v>23.228377822580651</v>
      </c>
      <c r="T131" s="119" t="e">
        <f t="shared" si="39"/>
        <v>#N/A</v>
      </c>
      <c r="U131" s="119">
        <f t="shared" si="40"/>
        <v>0</v>
      </c>
      <c r="X131" s="115">
        <f t="shared" si="57"/>
        <v>263</v>
      </c>
      <c r="Y131" s="113">
        <f t="shared" si="58"/>
        <v>124</v>
      </c>
      <c r="Z131" s="113">
        <f>INDEX(地温!$D$2:$D$366,MATCH(X131,地温!$C$2:$C$366,FALSE))</f>
        <v>23.429649999999999</v>
      </c>
      <c r="AA131" s="113">
        <f t="shared" si="59"/>
        <v>2880.3188500000006</v>
      </c>
      <c r="AB131" s="116">
        <f t="shared" si="41"/>
        <v>23.228377822580651</v>
      </c>
      <c r="AC131" s="119" t="e">
        <f t="shared" si="42"/>
        <v>#N/A</v>
      </c>
      <c r="AD131" s="119">
        <f t="shared" si="43"/>
        <v>0</v>
      </c>
      <c r="AG131" s="115">
        <f t="shared" si="60"/>
        <v>263</v>
      </c>
      <c r="AH131" s="113">
        <f t="shared" si="61"/>
        <v>124</v>
      </c>
      <c r="AI131" s="113">
        <f>INDEX(地温!$D$2:$D$366,MATCH(AG131,地温!$C$2:$C$366,FALSE))</f>
        <v>23.429649999999999</v>
      </c>
      <c r="AJ131" s="113">
        <f t="shared" si="62"/>
        <v>2880.3188500000006</v>
      </c>
      <c r="AK131" s="116">
        <f t="shared" si="44"/>
        <v>23.228377822580651</v>
      </c>
      <c r="AL131" s="119" t="e">
        <f t="shared" si="45"/>
        <v>#N/A</v>
      </c>
      <c r="AM131" s="119">
        <f t="shared" si="46"/>
        <v>0</v>
      </c>
      <c r="AP131" s="115">
        <f t="shared" si="63"/>
        <v>263</v>
      </c>
      <c r="AQ131" s="113">
        <f t="shared" si="64"/>
        <v>124</v>
      </c>
      <c r="AR131" s="113">
        <f>INDEX(地温!$D$2:$D$366,MATCH(AP131,地温!$C$2:$C$366,FALSE))</f>
        <v>23.429649999999999</v>
      </c>
      <c r="AS131" s="113">
        <f t="shared" si="65"/>
        <v>2880.3188500000006</v>
      </c>
      <c r="AT131" s="116">
        <f t="shared" si="47"/>
        <v>23.228377822580651</v>
      </c>
      <c r="AU131" s="119" t="e">
        <f t="shared" si="48"/>
        <v>#N/A</v>
      </c>
      <c r="AV131" s="119">
        <f t="shared" si="49"/>
        <v>0</v>
      </c>
    </row>
    <row r="132" spans="1:48">
      <c r="A132" s="115">
        <f t="shared" si="50"/>
        <v>264</v>
      </c>
      <c r="B132" s="113">
        <f t="shared" si="33"/>
        <v>125</v>
      </c>
      <c r="C132" s="119">
        <f t="shared" si="34"/>
        <v>4.1999055461187877</v>
      </c>
      <c r="F132" s="115">
        <f t="shared" si="51"/>
        <v>264</v>
      </c>
      <c r="G132" s="113">
        <f t="shared" si="52"/>
        <v>125</v>
      </c>
      <c r="H132" s="113">
        <f>INDEX(地温!$D$2:$D$366,MATCH(F132,地温!$C$2:$C$366,FALSE))</f>
        <v>23.2531</v>
      </c>
      <c r="I132" s="113">
        <f t="shared" si="53"/>
        <v>2903.5719500000005</v>
      </c>
      <c r="J132" s="116">
        <f t="shared" si="35"/>
        <v>23.228575600000003</v>
      </c>
      <c r="K132" s="119">
        <f t="shared" si="36"/>
        <v>8.5619867179042131e-002</v>
      </c>
      <c r="L132" s="119">
        <f t="shared" si="37"/>
        <v>4.1999055461187877</v>
      </c>
      <c r="O132" s="115">
        <f t="shared" si="54"/>
        <v>264</v>
      </c>
      <c r="P132" s="113">
        <f t="shared" si="55"/>
        <v>125</v>
      </c>
      <c r="Q132" s="113">
        <f>INDEX(地温!$D$2:$D$366,MATCH(O132,地温!$C$2:$C$366,FALSE))</f>
        <v>23.2531</v>
      </c>
      <c r="R132" s="113">
        <f t="shared" si="56"/>
        <v>2903.5719500000005</v>
      </c>
      <c r="S132" s="116">
        <f t="shared" si="38"/>
        <v>23.228575600000003</v>
      </c>
      <c r="T132" s="119" t="e">
        <f t="shared" si="39"/>
        <v>#N/A</v>
      </c>
      <c r="U132" s="119">
        <f t="shared" si="40"/>
        <v>0</v>
      </c>
      <c r="X132" s="115">
        <f t="shared" si="57"/>
        <v>264</v>
      </c>
      <c r="Y132" s="113">
        <f t="shared" si="58"/>
        <v>125</v>
      </c>
      <c r="Z132" s="113">
        <f>INDEX(地温!$D$2:$D$366,MATCH(X132,地温!$C$2:$C$366,FALSE))</f>
        <v>23.2531</v>
      </c>
      <c r="AA132" s="113">
        <f t="shared" si="59"/>
        <v>2903.5719500000005</v>
      </c>
      <c r="AB132" s="116">
        <f t="shared" si="41"/>
        <v>23.228575600000003</v>
      </c>
      <c r="AC132" s="119" t="e">
        <f t="shared" si="42"/>
        <v>#N/A</v>
      </c>
      <c r="AD132" s="119">
        <f t="shared" si="43"/>
        <v>0</v>
      </c>
      <c r="AG132" s="115">
        <f t="shared" si="60"/>
        <v>264</v>
      </c>
      <c r="AH132" s="113">
        <f t="shared" si="61"/>
        <v>125</v>
      </c>
      <c r="AI132" s="113">
        <f>INDEX(地温!$D$2:$D$366,MATCH(AG132,地温!$C$2:$C$366,FALSE))</f>
        <v>23.2531</v>
      </c>
      <c r="AJ132" s="113">
        <f t="shared" si="62"/>
        <v>2903.5719500000005</v>
      </c>
      <c r="AK132" s="116">
        <f t="shared" si="44"/>
        <v>23.228575600000003</v>
      </c>
      <c r="AL132" s="119" t="e">
        <f t="shared" si="45"/>
        <v>#N/A</v>
      </c>
      <c r="AM132" s="119">
        <f t="shared" si="46"/>
        <v>0</v>
      </c>
      <c r="AP132" s="115">
        <f t="shared" si="63"/>
        <v>264</v>
      </c>
      <c r="AQ132" s="113">
        <f t="shared" si="64"/>
        <v>125</v>
      </c>
      <c r="AR132" s="113">
        <f>INDEX(地温!$D$2:$D$366,MATCH(AP132,地温!$C$2:$C$366,FALSE))</f>
        <v>23.2531</v>
      </c>
      <c r="AS132" s="113">
        <f t="shared" si="65"/>
        <v>2903.5719500000005</v>
      </c>
      <c r="AT132" s="116">
        <f t="shared" si="47"/>
        <v>23.228575600000003</v>
      </c>
      <c r="AU132" s="119" t="e">
        <f t="shared" si="48"/>
        <v>#N/A</v>
      </c>
      <c r="AV132" s="119">
        <f t="shared" si="49"/>
        <v>0</v>
      </c>
    </row>
    <row r="133" spans="1:48">
      <c r="A133" s="115">
        <f t="shared" si="50"/>
        <v>265</v>
      </c>
      <c r="B133" s="113">
        <f t="shared" si="33"/>
        <v>126</v>
      </c>
      <c r="C133" s="119">
        <f t="shared" si="34"/>
        <v>4.1999131428368095</v>
      </c>
      <c r="F133" s="115">
        <f t="shared" si="51"/>
        <v>265</v>
      </c>
      <c r="G133" s="113">
        <f t="shared" si="52"/>
        <v>126</v>
      </c>
      <c r="H133" s="113">
        <f>INDEX(地温!$D$2:$D$366,MATCH(F133,地温!$C$2:$C$366,FALSE))</f>
        <v>22.6432</v>
      </c>
      <c r="I133" s="113">
        <f t="shared" si="53"/>
        <v>2926.2151500000004</v>
      </c>
      <c r="J133" s="116">
        <f t="shared" si="35"/>
        <v>23.223929761904767</v>
      </c>
      <c r="K133" s="119">
        <f t="shared" si="36"/>
        <v>8.5605794573310176e-002</v>
      </c>
      <c r="L133" s="119">
        <f t="shared" si="37"/>
        <v>4.1999131428368095</v>
      </c>
      <c r="O133" s="115">
        <f t="shared" si="54"/>
        <v>265</v>
      </c>
      <c r="P133" s="113">
        <f t="shared" si="55"/>
        <v>126</v>
      </c>
      <c r="Q133" s="113">
        <f>INDEX(地温!$D$2:$D$366,MATCH(O133,地温!$C$2:$C$366,FALSE))</f>
        <v>22.6432</v>
      </c>
      <c r="R133" s="113">
        <f t="shared" si="56"/>
        <v>2926.2151500000004</v>
      </c>
      <c r="S133" s="116">
        <f t="shared" si="38"/>
        <v>23.223929761904767</v>
      </c>
      <c r="T133" s="119" t="e">
        <f t="shared" si="39"/>
        <v>#N/A</v>
      </c>
      <c r="U133" s="119">
        <f t="shared" si="40"/>
        <v>0</v>
      </c>
      <c r="X133" s="115">
        <f t="shared" si="57"/>
        <v>265</v>
      </c>
      <c r="Y133" s="113">
        <f t="shared" si="58"/>
        <v>126</v>
      </c>
      <c r="Z133" s="113">
        <f>INDEX(地温!$D$2:$D$366,MATCH(X133,地温!$C$2:$C$366,FALSE))</f>
        <v>22.6432</v>
      </c>
      <c r="AA133" s="113">
        <f t="shared" si="59"/>
        <v>2926.2151500000004</v>
      </c>
      <c r="AB133" s="116">
        <f t="shared" si="41"/>
        <v>23.223929761904767</v>
      </c>
      <c r="AC133" s="119" t="e">
        <f t="shared" si="42"/>
        <v>#N/A</v>
      </c>
      <c r="AD133" s="119">
        <f t="shared" si="43"/>
        <v>0</v>
      </c>
      <c r="AG133" s="115">
        <f t="shared" si="60"/>
        <v>265</v>
      </c>
      <c r="AH133" s="113">
        <f t="shared" si="61"/>
        <v>126</v>
      </c>
      <c r="AI133" s="113">
        <f>INDEX(地温!$D$2:$D$366,MATCH(AG133,地温!$C$2:$C$366,FALSE))</f>
        <v>22.6432</v>
      </c>
      <c r="AJ133" s="113">
        <f t="shared" si="62"/>
        <v>2926.2151500000004</v>
      </c>
      <c r="AK133" s="116">
        <f t="shared" si="44"/>
        <v>23.223929761904767</v>
      </c>
      <c r="AL133" s="119" t="e">
        <f t="shared" si="45"/>
        <v>#N/A</v>
      </c>
      <c r="AM133" s="119">
        <f t="shared" si="46"/>
        <v>0</v>
      </c>
      <c r="AP133" s="115">
        <f t="shared" si="63"/>
        <v>265</v>
      </c>
      <c r="AQ133" s="113">
        <f t="shared" si="64"/>
        <v>126</v>
      </c>
      <c r="AR133" s="113">
        <f>INDEX(地温!$D$2:$D$366,MATCH(AP133,地温!$C$2:$C$366,FALSE))</f>
        <v>22.6432</v>
      </c>
      <c r="AS133" s="113">
        <f t="shared" si="65"/>
        <v>2926.2151500000004</v>
      </c>
      <c r="AT133" s="116">
        <f t="shared" si="47"/>
        <v>23.223929761904767</v>
      </c>
      <c r="AU133" s="119" t="e">
        <f t="shared" si="48"/>
        <v>#N/A</v>
      </c>
      <c r="AV133" s="119">
        <f t="shared" si="49"/>
        <v>0</v>
      </c>
    </row>
    <row r="134" spans="1:48">
      <c r="A134" s="115">
        <f t="shared" si="50"/>
        <v>266</v>
      </c>
      <c r="B134" s="113">
        <f t="shared" si="33"/>
        <v>127</v>
      </c>
      <c r="C134" s="119">
        <f t="shared" si="34"/>
        <v>4.1999200858699721</v>
      </c>
      <c r="F134" s="115">
        <f t="shared" si="51"/>
        <v>266</v>
      </c>
      <c r="G134" s="113">
        <f t="shared" si="52"/>
        <v>127</v>
      </c>
      <c r="H134" s="113">
        <f>INDEX(地温!$D$2:$D$366,MATCH(F134,地温!$C$2:$C$366,FALSE))</f>
        <v>22.466650000000001</v>
      </c>
      <c r="I134" s="113">
        <f t="shared" si="53"/>
        <v>2948.6818000000003</v>
      </c>
      <c r="J134" s="116">
        <f t="shared" si="35"/>
        <v>23.217966929133862</v>
      </c>
      <c r="K134" s="119">
        <f t="shared" si="36"/>
        <v>8.5587735430775622e-002</v>
      </c>
      <c r="L134" s="119">
        <f t="shared" si="37"/>
        <v>4.1999200858699721</v>
      </c>
      <c r="O134" s="115">
        <f t="shared" si="54"/>
        <v>266</v>
      </c>
      <c r="P134" s="113">
        <f t="shared" si="55"/>
        <v>127</v>
      </c>
      <c r="Q134" s="113">
        <f>INDEX(地温!$D$2:$D$366,MATCH(O134,地温!$C$2:$C$366,FALSE))</f>
        <v>22.466650000000001</v>
      </c>
      <c r="R134" s="113">
        <f t="shared" si="56"/>
        <v>2948.6818000000003</v>
      </c>
      <c r="S134" s="116">
        <f t="shared" si="38"/>
        <v>23.217966929133862</v>
      </c>
      <c r="T134" s="119" t="e">
        <f t="shared" si="39"/>
        <v>#N/A</v>
      </c>
      <c r="U134" s="119">
        <f t="shared" si="40"/>
        <v>0</v>
      </c>
      <c r="X134" s="115">
        <f t="shared" si="57"/>
        <v>266</v>
      </c>
      <c r="Y134" s="113">
        <f t="shared" si="58"/>
        <v>127</v>
      </c>
      <c r="Z134" s="113">
        <f>INDEX(地温!$D$2:$D$366,MATCH(X134,地温!$C$2:$C$366,FALSE))</f>
        <v>22.466650000000001</v>
      </c>
      <c r="AA134" s="113">
        <f t="shared" si="59"/>
        <v>2948.6818000000003</v>
      </c>
      <c r="AB134" s="116">
        <f t="shared" si="41"/>
        <v>23.217966929133862</v>
      </c>
      <c r="AC134" s="119" t="e">
        <f t="shared" si="42"/>
        <v>#N/A</v>
      </c>
      <c r="AD134" s="119">
        <f t="shared" si="43"/>
        <v>0</v>
      </c>
      <c r="AG134" s="115">
        <f t="shared" si="60"/>
        <v>266</v>
      </c>
      <c r="AH134" s="113">
        <f t="shared" si="61"/>
        <v>127</v>
      </c>
      <c r="AI134" s="113">
        <f>INDEX(地温!$D$2:$D$366,MATCH(AG134,地温!$C$2:$C$366,FALSE))</f>
        <v>22.466650000000001</v>
      </c>
      <c r="AJ134" s="113">
        <f t="shared" si="62"/>
        <v>2948.6818000000003</v>
      </c>
      <c r="AK134" s="116">
        <f t="shared" si="44"/>
        <v>23.217966929133862</v>
      </c>
      <c r="AL134" s="119" t="e">
        <f t="shared" si="45"/>
        <v>#N/A</v>
      </c>
      <c r="AM134" s="119">
        <f t="shared" si="46"/>
        <v>0</v>
      </c>
      <c r="AP134" s="115">
        <f t="shared" si="63"/>
        <v>266</v>
      </c>
      <c r="AQ134" s="113">
        <f t="shared" si="64"/>
        <v>127</v>
      </c>
      <c r="AR134" s="113">
        <f>INDEX(地温!$D$2:$D$366,MATCH(AP134,地温!$C$2:$C$366,FALSE))</f>
        <v>22.466650000000001</v>
      </c>
      <c r="AS134" s="113">
        <f t="shared" si="65"/>
        <v>2948.6818000000003</v>
      </c>
      <c r="AT134" s="116">
        <f t="shared" si="47"/>
        <v>23.217966929133862</v>
      </c>
      <c r="AU134" s="119" t="e">
        <f t="shared" si="48"/>
        <v>#N/A</v>
      </c>
      <c r="AV134" s="119">
        <f t="shared" si="49"/>
        <v>0</v>
      </c>
    </row>
    <row r="135" spans="1:48">
      <c r="A135" s="115">
        <f t="shared" si="50"/>
        <v>267</v>
      </c>
      <c r="B135" s="113">
        <f t="shared" si="33"/>
        <v>128</v>
      </c>
      <c r="C135" s="119">
        <f t="shared" si="34"/>
        <v>4.1999264060128407</v>
      </c>
      <c r="F135" s="115">
        <f t="shared" si="51"/>
        <v>267</v>
      </c>
      <c r="G135" s="113">
        <f t="shared" si="52"/>
        <v>128</v>
      </c>
      <c r="H135" s="113">
        <f>INDEX(地温!$D$2:$D$366,MATCH(F135,地温!$C$2:$C$366,FALSE))</f>
        <v>22.1617</v>
      </c>
      <c r="I135" s="113">
        <f t="shared" si="53"/>
        <v>2970.8435000000004</v>
      </c>
      <c r="J135" s="116">
        <f t="shared" si="35"/>
        <v>23.209714843750003</v>
      </c>
      <c r="K135" s="119">
        <f t="shared" si="36"/>
        <v>8.5562748101957409e-002</v>
      </c>
      <c r="L135" s="119">
        <f t="shared" si="37"/>
        <v>4.1999264060128407</v>
      </c>
      <c r="O135" s="115">
        <f t="shared" si="54"/>
        <v>267</v>
      </c>
      <c r="P135" s="113">
        <f t="shared" si="55"/>
        <v>128</v>
      </c>
      <c r="Q135" s="113">
        <f>INDEX(地温!$D$2:$D$366,MATCH(O135,地温!$C$2:$C$366,FALSE))</f>
        <v>22.1617</v>
      </c>
      <c r="R135" s="113">
        <f t="shared" si="56"/>
        <v>2970.8435000000004</v>
      </c>
      <c r="S135" s="116">
        <f t="shared" si="38"/>
        <v>23.209714843750003</v>
      </c>
      <c r="T135" s="119" t="e">
        <f t="shared" si="39"/>
        <v>#N/A</v>
      </c>
      <c r="U135" s="119">
        <f t="shared" si="40"/>
        <v>0</v>
      </c>
      <c r="X135" s="115">
        <f t="shared" si="57"/>
        <v>267</v>
      </c>
      <c r="Y135" s="113">
        <f t="shared" si="58"/>
        <v>128</v>
      </c>
      <c r="Z135" s="113">
        <f>INDEX(地温!$D$2:$D$366,MATCH(X135,地温!$C$2:$C$366,FALSE))</f>
        <v>22.1617</v>
      </c>
      <c r="AA135" s="113">
        <f t="shared" si="59"/>
        <v>2970.8435000000004</v>
      </c>
      <c r="AB135" s="116">
        <f t="shared" si="41"/>
        <v>23.209714843750003</v>
      </c>
      <c r="AC135" s="119" t="e">
        <f t="shared" si="42"/>
        <v>#N/A</v>
      </c>
      <c r="AD135" s="119">
        <f t="shared" si="43"/>
        <v>0</v>
      </c>
      <c r="AG135" s="115">
        <f t="shared" si="60"/>
        <v>267</v>
      </c>
      <c r="AH135" s="113">
        <f t="shared" si="61"/>
        <v>128</v>
      </c>
      <c r="AI135" s="113">
        <f>INDEX(地温!$D$2:$D$366,MATCH(AG135,地温!$C$2:$C$366,FALSE))</f>
        <v>22.1617</v>
      </c>
      <c r="AJ135" s="113">
        <f t="shared" si="62"/>
        <v>2970.8435000000004</v>
      </c>
      <c r="AK135" s="116">
        <f t="shared" si="44"/>
        <v>23.209714843750003</v>
      </c>
      <c r="AL135" s="119" t="e">
        <f t="shared" si="45"/>
        <v>#N/A</v>
      </c>
      <c r="AM135" s="119">
        <f t="shared" si="46"/>
        <v>0</v>
      </c>
      <c r="AP135" s="115">
        <f t="shared" si="63"/>
        <v>267</v>
      </c>
      <c r="AQ135" s="113">
        <f t="shared" si="64"/>
        <v>128</v>
      </c>
      <c r="AR135" s="113">
        <f>INDEX(地温!$D$2:$D$366,MATCH(AP135,地温!$C$2:$C$366,FALSE))</f>
        <v>22.1617</v>
      </c>
      <c r="AS135" s="113">
        <f t="shared" si="65"/>
        <v>2970.8435000000004</v>
      </c>
      <c r="AT135" s="116">
        <f t="shared" si="47"/>
        <v>23.209714843750003</v>
      </c>
      <c r="AU135" s="119" t="e">
        <f t="shared" si="48"/>
        <v>#N/A</v>
      </c>
      <c r="AV135" s="119">
        <f t="shared" si="49"/>
        <v>0</v>
      </c>
    </row>
    <row r="136" spans="1:48">
      <c r="A136" s="115">
        <f t="shared" si="50"/>
        <v>268</v>
      </c>
      <c r="B136" s="113">
        <f t="shared" ref="B136:B199" si="66">G136</f>
        <v>129</v>
      </c>
      <c r="C136" s="119">
        <f t="shared" ref="C136:C199" si="67">L136+U136+AD136+AM136+AV136</f>
        <v>4.1999321802560434</v>
      </c>
      <c r="F136" s="115">
        <f t="shared" si="51"/>
        <v>268</v>
      </c>
      <c r="G136" s="113">
        <f t="shared" si="52"/>
        <v>129</v>
      </c>
      <c r="H136" s="113">
        <f>INDEX(地温!$D$2:$D$366,MATCH(F136,地温!$C$2:$C$366,FALSE))</f>
        <v>21.937000000000001</v>
      </c>
      <c r="I136" s="113">
        <f t="shared" si="53"/>
        <v>2992.7805000000003</v>
      </c>
      <c r="J136" s="116">
        <f t="shared" ref="J136:J199" si="68">I136/G136</f>
        <v>23.199848837209306</v>
      </c>
      <c r="K136" s="119">
        <f t="shared" ref="K136:K199" si="69">$H$4*EXP(-$I$4/(8.31*(J136+273)))</f>
        <v>8.5532881565128754e-002</v>
      </c>
      <c r="L136" s="119">
        <f t="shared" ref="L136:L199" si="70">IF($G$1=0,0,$J$1*$G$4*0.01*(1-EXP(-K136*G136)))</f>
        <v>4.1999321802560434</v>
      </c>
      <c r="O136" s="115">
        <f t="shared" si="54"/>
        <v>268</v>
      </c>
      <c r="P136" s="113">
        <f t="shared" si="55"/>
        <v>129</v>
      </c>
      <c r="Q136" s="113">
        <f>INDEX(地温!$D$2:$D$366,MATCH(O136,地温!$C$2:$C$366,FALSE))</f>
        <v>21.937000000000001</v>
      </c>
      <c r="R136" s="113">
        <f t="shared" si="56"/>
        <v>2992.7805000000003</v>
      </c>
      <c r="S136" s="116">
        <f t="shared" ref="S136:S199" si="71">R136/P136</f>
        <v>23.199848837209306</v>
      </c>
      <c r="T136" s="119" t="e">
        <f t="shared" ref="T136:T199" si="72">$Q$4*EXP(-$R$4/(8.31*(S136+273)))</f>
        <v>#N/A</v>
      </c>
      <c r="U136" s="119">
        <f t="shared" ref="U136:U199" si="73">IF($P$1=0,0,$S$1*$P$4*0.01*(1-EXP(-T136*P136)))</f>
        <v>0</v>
      </c>
      <c r="X136" s="115">
        <f t="shared" si="57"/>
        <v>268</v>
      </c>
      <c r="Y136" s="113">
        <f t="shared" si="58"/>
        <v>129</v>
      </c>
      <c r="Z136" s="113">
        <f>INDEX(地温!$D$2:$D$366,MATCH(X136,地温!$C$2:$C$366,FALSE))</f>
        <v>21.937000000000001</v>
      </c>
      <c r="AA136" s="113">
        <f t="shared" si="59"/>
        <v>2992.7805000000003</v>
      </c>
      <c r="AB136" s="116">
        <f t="shared" ref="AB136:AB199" si="74">AA136/Y136</f>
        <v>23.199848837209306</v>
      </c>
      <c r="AC136" s="119" t="e">
        <f t="shared" ref="AC136:AC199" si="75">$Z$4*EXP(-$AA$4/(8.31*(AB136+273)))</f>
        <v>#N/A</v>
      </c>
      <c r="AD136" s="119">
        <f t="shared" ref="AD136:AD199" si="76">IF($Y$1=0,0,$AB$1*$Y$4*0.01*(1-EXP(-AC136*Y136)))</f>
        <v>0</v>
      </c>
      <c r="AG136" s="115">
        <f t="shared" si="60"/>
        <v>268</v>
      </c>
      <c r="AH136" s="113">
        <f t="shared" si="61"/>
        <v>129</v>
      </c>
      <c r="AI136" s="113">
        <f>INDEX(地温!$D$2:$D$366,MATCH(AG136,地温!$C$2:$C$366,FALSE))</f>
        <v>21.937000000000001</v>
      </c>
      <c r="AJ136" s="113">
        <f t="shared" si="62"/>
        <v>2992.7805000000003</v>
      </c>
      <c r="AK136" s="116">
        <f t="shared" ref="AK136:AK199" si="77">AJ136/AH136</f>
        <v>23.199848837209306</v>
      </c>
      <c r="AL136" s="119" t="e">
        <f t="shared" ref="AL136:AL199" si="78">$AI$4*EXP(-$AJ$4/(8.31*(AK136+273)))</f>
        <v>#N/A</v>
      </c>
      <c r="AM136" s="119">
        <f t="shared" ref="AM136:AM199" si="79">IF($AH$1=0,0,$AK$1*$AH$4*0.01*(1-EXP(-AL136*AH136)))</f>
        <v>0</v>
      </c>
      <c r="AP136" s="115">
        <f t="shared" si="63"/>
        <v>268</v>
      </c>
      <c r="AQ136" s="113">
        <f t="shared" si="64"/>
        <v>129</v>
      </c>
      <c r="AR136" s="113">
        <f>INDEX(地温!$D$2:$D$366,MATCH(AP136,地温!$C$2:$C$366,FALSE))</f>
        <v>21.937000000000001</v>
      </c>
      <c r="AS136" s="113">
        <f t="shared" si="65"/>
        <v>2992.7805000000003</v>
      </c>
      <c r="AT136" s="116">
        <f t="shared" ref="AT136:AT199" si="80">AS136/AQ136</f>
        <v>23.199848837209306</v>
      </c>
      <c r="AU136" s="119" t="e">
        <f t="shared" ref="AU136:AU199" si="81">$AR$4*EXP(-$AS$4/(8.31*(AT136+273)))</f>
        <v>#N/A</v>
      </c>
      <c r="AV136" s="119">
        <f t="shared" ref="AV136:AV199" si="82">IF($AQ$1=0,0,$AT$1*$AQ$4*0.01*(1-EXP(-AU136*AQ136)))</f>
        <v>0</v>
      </c>
    </row>
    <row r="137" spans="1:48">
      <c r="A137" s="115">
        <f t="shared" ref="A137:A200" si="83">A136+1</f>
        <v>269</v>
      </c>
      <c r="B137" s="113">
        <f t="shared" si="66"/>
        <v>130</v>
      </c>
      <c r="C137" s="119">
        <f t="shared" si="67"/>
        <v>4.1999374255885051</v>
      </c>
      <c r="F137" s="115">
        <f t="shared" ref="F137:F200" si="84">F136+1</f>
        <v>269</v>
      </c>
      <c r="G137" s="113">
        <f t="shared" ref="G137:G200" si="85">F137-F$8+1</f>
        <v>130</v>
      </c>
      <c r="H137" s="113">
        <f>INDEX(地温!$D$2:$D$366,MATCH(F137,地温!$C$2:$C$366,FALSE))</f>
        <v>21.53575</v>
      </c>
      <c r="I137" s="113">
        <f t="shared" ref="I137:I200" si="86">I136+H137</f>
        <v>3014.3162500000003</v>
      </c>
      <c r="J137" s="116">
        <f t="shared" si="68"/>
        <v>23.18704807692308</v>
      </c>
      <c r="K137" s="119">
        <f t="shared" si="69"/>
        <v>8.5494143467500672e-002</v>
      </c>
      <c r="L137" s="119">
        <f t="shared" si="70"/>
        <v>4.1999374255885051</v>
      </c>
      <c r="O137" s="115">
        <f t="shared" ref="O137:O200" si="87">O136+1</f>
        <v>269</v>
      </c>
      <c r="P137" s="113">
        <f t="shared" ref="P137:P200" si="88">O137-O$8+1</f>
        <v>130</v>
      </c>
      <c r="Q137" s="113">
        <f>INDEX(地温!$D$2:$D$366,MATCH(O137,地温!$C$2:$C$366,FALSE))</f>
        <v>21.53575</v>
      </c>
      <c r="R137" s="113">
        <f t="shared" ref="R137:R200" si="89">R136+Q137</f>
        <v>3014.3162500000003</v>
      </c>
      <c r="S137" s="116">
        <f t="shared" si="71"/>
        <v>23.18704807692308</v>
      </c>
      <c r="T137" s="119" t="e">
        <f t="shared" si="72"/>
        <v>#N/A</v>
      </c>
      <c r="U137" s="119">
        <f t="shared" si="73"/>
        <v>0</v>
      </c>
      <c r="X137" s="115">
        <f t="shared" ref="X137:X200" si="90">X136+1</f>
        <v>269</v>
      </c>
      <c r="Y137" s="113">
        <f t="shared" ref="Y137:Y200" si="91">X137-X$8+1</f>
        <v>130</v>
      </c>
      <c r="Z137" s="113">
        <f>INDEX(地温!$D$2:$D$366,MATCH(X137,地温!$C$2:$C$366,FALSE))</f>
        <v>21.53575</v>
      </c>
      <c r="AA137" s="113">
        <f t="shared" ref="AA137:AA200" si="92">AA136+Z137</f>
        <v>3014.3162500000003</v>
      </c>
      <c r="AB137" s="116">
        <f t="shared" si="74"/>
        <v>23.18704807692308</v>
      </c>
      <c r="AC137" s="119" t="e">
        <f t="shared" si="75"/>
        <v>#N/A</v>
      </c>
      <c r="AD137" s="119">
        <f t="shared" si="76"/>
        <v>0</v>
      </c>
      <c r="AG137" s="115">
        <f t="shared" ref="AG137:AG200" si="93">AG136+1</f>
        <v>269</v>
      </c>
      <c r="AH137" s="113">
        <f t="shared" ref="AH137:AH200" si="94">AG137-AG$8+1</f>
        <v>130</v>
      </c>
      <c r="AI137" s="113">
        <f>INDEX(地温!$D$2:$D$366,MATCH(AG137,地温!$C$2:$C$366,FALSE))</f>
        <v>21.53575</v>
      </c>
      <c r="AJ137" s="113">
        <f t="shared" ref="AJ137:AJ200" si="95">AJ136+AI137</f>
        <v>3014.3162500000003</v>
      </c>
      <c r="AK137" s="116">
        <f t="shared" si="77"/>
        <v>23.18704807692308</v>
      </c>
      <c r="AL137" s="119" t="e">
        <f t="shared" si="78"/>
        <v>#N/A</v>
      </c>
      <c r="AM137" s="119">
        <f t="shared" si="79"/>
        <v>0</v>
      </c>
      <c r="AP137" s="115">
        <f t="shared" ref="AP137:AP200" si="96">AP136+1</f>
        <v>269</v>
      </c>
      <c r="AQ137" s="113">
        <f t="shared" ref="AQ137:AQ200" si="97">AP137-AP$8+1</f>
        <v>130</v>
      </c>
      <c r="AR137" s="113">
        <f>INDEX(地温!$D$2:$D$366,MATCH(AP137,地温!$C$2:$C$366,FALSE))</f>
        <v>21.53575</v>
      </c>
      <c r="AS137" s="113">
        <f t="shared" ref="AS137:AS200" si="98">AS136+AR137</f>
        <v>3014.3162500000003</v>
      </c>
      <c r="AT137" s="116">
        <f t="shared" si="80"/>
        <v>23.18704807692308</v>
      </c>
      <c r="AU137" s="119" t="e">
        <f t="shared" si="81"/>
        <v>#N/A</v>
      </c>
      <c r="AV137" s="119">
        <f t="shared" si="82"/>
        <v>0</v>
      </c>
    </row>
    <row r="138" spans="1:48">
      <c r="A138" s="115">
        <f t="shared" si="83"/>
        <v>270</v>
      </c>
      <c r="B138" s="113">
        <f t="shared" si="66"/>
        <v>131</v>
      </c>
      <c r="C138" s="119">
        <f t="shared" si="67"/>
        <v>4.1999423969279581</v>
      </c>
      <c r="F138" s="115">
        <f t="shared" si="84"/>
        <v>270</v>
      </c>
      <c r="G138" s="113">
        <f t="shared" si="85"/>
        <v>131</v>
      </c>
      <c r="H138" s="113">
        <f>INDEX(地温!$D$2:$D$366,MATCH(F138,地温!$C$2:$C$366,FALSE))</f>
        <v>22.290099999999999</v>
      </c>
      <c r="I138" s="113">
        <f t="shared" si="86"/>
        <v>3036.6063500000005</v>
      </c>
      <c r="J138" s="116">
        <f t="shared" si="68"/>
        <v>23.180201145038172</v>
      </c>
      <c r="K138" s="119">
        <f t="shared" si="69"/>
        <v>8.5473428877127069e-002</v>
      </c>
      <c r="L138" s="119">
        <f t="shared" si="70"/>
        <v>4.1999423969279581</v>
      </c>
      <c r="O138" s="115">
        <f t="shared" si="87"/>
        <v>270</v>
      </c>
      <c r="P138" s="113">
        <f t="shared" si="88"/>
        <v>131</v>
      </c>
      <c r="Q138" s="113">
        <f>INDEX(地温!$D$2:$D$366,MATCH(O138,地温!$C$2:$C$366,FALSE))</f>
        <v>22.290099999999999</v>
      </c>
      <c r="R138" s="113">
        <f t="shared" si="89"/>
        <v>3036.6063500000005</v>
      </c>
      <c r="S138" s="116">
        <f t="shared" si="71"/>
        <v>23.180201145038172</v>
      </c>
      <c r="T138" s="119" t="e">
        <f t="shared" si="72"/>
        <v>#N/A</v>
      </c>
      <c r="U138" s="119">
        <f t="shared" si="73"/>
        <v>0</v>
      </c>
      <c r="X138" s="115">
        <f t="shared" si="90"/>
        <v>270</v>
      </c>
      <c r="Y138" s="113">
        <f t="shared" si="91"/>
        <v>131</v>
      </c>
      <c r="Z138" s="113">
        <f>INDEX(地温!$D$2:$D$366,MATCH(X138,地温!$C$2:$C$366,FALSE))</f>
        <v>22.290099999999999</v>
      </c>
      <c r="AA138" s="113">
        <f t="shared" si="92"/>
        <v>3036.6063500000005</v>
      </c>
      <c r="AB138" s="116">
        <f t="shared" si="74"/>
        <v>23.180201145038172</v>
      </c>
      <c r="AC138" s="119" t="e">
        <f t="shared" si="75"/>
        <v>#N/A</v>
      </c>
      <c r="AD138" s="119">
        <f t="shared" si="76"/>
        <v>0</v>
      </c>
      <c r="AG138" s="115">
        <f t="shared" si="93"/>
        <v>270</v>
      </c>
      <c r="AH138" s="113">
        <f t="shared" si="94"/>
        <v>131</v>
      </c>
      <c r="AI138" s="113">
        <f>INDEX(地温!$D$2:$D$366,MATCH(AG138,地温!$C$2:$C$366,FALSE))</f>
        <v>22.290099999999999</v>
      </c>
      <c r="AJ138" s="113">
        <f t="shared" si="95"/>
        <v>3036.6063500000005</v>
      </c>
      <c r="AK138" s="116">
        <f t="shared" si="77"/>
        <v>23.180201145038172</v>
      </c>
      <c r="AL138" s="119" t="e">
        <f t="shared" si="78"/>
        <v>#N/A</v>
      </c>
      <c r="AM138" s="119">
        <f t="shared" si="79"/>
        <v>0</v>
      </c>
      <c r="AP138" s="115">
        <f t="shared" si="96"/>
        <v>270</v>
      </c>
      <c r="AQ138" s="113">
        <f t="shared" si="97"/>
        <v>131</v>
      </c>
      <c r="AR138" s="113">
        <f>INDEX(地温!$D$2:$D$366,MATCH(AP138,地温!$C$2:$C$366,FALSE))</f>
        <v>22.290099999999999</v>
      </c>
      <c r="AS138" s="113">
        <f t="shared" si="98"/>
        <v>3036.6063500000005</v>
      </c>
      <c r="AT138" s="116">
        <f t="shared" si="80"/>
        <v>23.180201145038172</v>
      </c>
      <c r="AU138" s="119" t="e">
        <f t="shared" si="81"/>
        <v>#N/A</v>
      </c>
      <c r="AV138" s="119">
        <f t="shared" si="82"/>
        <v>0</v>
      </c>
    </row>
    <row r="139" spans="1:48">
      <c r="A139" s="115">
        <f t="shared" si="83"/>
        <v>271</v>
      </c>
      <c r="B139" s="113">
        <f t="shared" si="66"/>
        <v>132</v>
      </c>
      <c r="C139" s="119">
        <f t="shared" si="67"/>
        <v>4.1999469681895656</v>
      </c>
      <c r="F139" s="115">
        <f t="shared" si="84"/>
        <v>271</v>
      </c>
      <c r="G139" s="113">
        <f t="shared" si="85"/>
        <v>132</v>
      </c>
      <c r="H139" s="113">
        <f>INDEX(地温!$D$2:$D$366,MATCH(F139,地温!$C$2:$C$366,FALSE))</f>
        <v>22.257999999999999</v>
      </c>
      <c r="I139" s="113">
        <f t="shared" si="86"/>
        <v>3058.8643500000003</v>
      </c>
      <c r="J139" s="116">
        <f t="shared" si="68"/>
        <v>23.173214772727274</v>
      </c>
      <c r="K139" s="119">
        <f t="shared" si="69"/>
        <v>8.5452296612568826e-002</v>
      </c>
      <c r="L139" s="119">
        <f t="shared" si="70"/>
        <v>4.1999469681895656</v>
      </c>
      <c r="O139" s="115">
        <f t="shared" si="87"/>
        <v>271</v>
      </c>
      <c r="P139" s="113">
        <f t="shared" si="88"/>
        <v>132</v>
      </c>
      <c r="Q139" s="113">
        <f>INDEX(地温!$D$2:$D$366,MATCH(O139,地温!$C$2:$C$366,FALSE))</f>
        <v>22.257999999999999</v>
      </c>
      <c r="R139" s="113">
        <f t="shared" si="89"/>
        <v>3058.8643500000003</v>
      </c>
      <c r="S139" s="116">
        <f t="shared" si="71"/>
        <v>23.173214772727274</v>
      </c>
      <c r="T139" s="119" t="e">
        <f t="shared" si="72"/>
        <v>#N/A</v>
      </c>
      <c r="U139" s="119">
        <f t="shared" si="73"/>
        <v>0</v>
      </c>
      <c r="X139" s="115">
        <f t="shared" si="90"/>
        <v>271</v>
      </c>
      <c r="Y139" s="113">
        <f t="shared" si="91"/>
        <v>132</v>
      </c>
      <c r="Z139" s="113">
        <f>INDEX(地温!$D$2:$D$366,MATCH(X139,地温!$C$2:$C$366,FALSE))</f>
        <v>22.257999999999999</v>
      </c>
      <c r="AA139" s="113">
        <f t="shared" si="92"/>
        <v>3058.8643500000003</v>
      </c>
      <c r="AB139" s="116">
        <f t="shared" si="74"/>
        <v>23.173214772727274</v>
      </c>
      <c r="AC139" s="119" t="e">
        <f t="shared" si="75"/>
        <v>#N/A</v>
      </c>
      <c r="AD139" s="119">
        <f t="shared" si="76"/>
        <v>0</v>
      </c>
      <c r="AG139" s="115">
        <f t="shared" si="93"/>
        <v>271</v>
      </c>
      <c r="AH139" s="113">
        <f t="shared" si="94"/>
        <v>132</v>
      </c>
      <c r="AI139" s="113">
        <f>INDEX(地温!$D$2:$D$366,MATCH(AG139,地温!$C$2:$C$366,FALSE))</f>
        <v>22.257999999999999</v>
      </c>
      <c r="AJ139" s="113">
        <f t="shared" si="95"/>
        <v>3058.8643500000003</v>
      </c>
      <c r="AK139" s="116">
        <f t="shared" si="77"/>
        <v>23.173214772727274</v>
      </c>
      <c r="AL139" s="119" t="e">
        <f t="shared" si="78"/>
        <v>#N/A</v>
      </c>
      <c r="AM139" s="119">
        <f t="shared" si="79"/>
        <v>0</v>
      </c>
      <c r="AP139" s="115">
        <f t="shared" si="96"/>
        <v>271</v>
      </c>
      <c r="AQ139" s="113">
        <f t="shared" si="97"/>
        <v>132</v>
      </c>
      <c r="AR139" s="113">
        <f>INDEX(地温!$D$2:$D$366,MATCH(AP139,地温!$C$2:$C$366,FALSE))</f>
        <v>22.257999999999999</v>
      </c>
      <c r="AS139" s="113">
        <f t="shared" si="98"/>
        <v>3058.8643500000003</v>
      </c>
      <c r="AT139" s="116">
        <f t="shared" si="80"/>
        <v>23.173214772727274</v>
      </c>
      <c r="AU139" s="119" t="e">
        <f t="shared" si="81"/>
        <v>#N/A</v>
      </c>
      <c r="AV139" s="119">
        <f t="shared" si="82"/>
        <v>0</v>
      </c>
    </row>
    <row r="140" spans="1:48">
      <c r="A140" s="115">
        <f t="shared" si="83"/>
        <v>272</v>
      </c>
      <c r="B140" s="113">
        <f t="shared" si="66"/>
        <v>133</v>
      </c>
      <c r="C140" s="119">
        <f t="shared" si="67"/>
        <v>4.1999511245559384</v>
      </c>
      <c r="F140" s="115">
        <f t="shared" si="84"/>
        <v>272</v>
      </c>
      <c r="G140" s="113">
        <f t="shared" si="85"/>
        <v>133</v>
      </c>
      <c r="H140" s="113">
        <f>INDEX(地温!$D$2:$D$366,MATCH(F140,地温!$C$2:$C$366,FALSE))</f>
        <v>21.904900000000001</v>
      </c>
      <c r="I140" s="113">
        <f t="shared" si="86"/>
        <v>3080.7692500000003</v>
      </c>
      <c r="J140" s="116">
        <f t="shared" si="68"/>
        <v>23.163678571428573</v>
      </c>
      <c r="K140" s="119">
        <f t="shared" si="69"/>
        <v>8.5423458491282717e-002</v>
      </c>
      <c r="L140" s="119">
        <f t="shared" si="70"/>
        <v>4.1999511245559384</v>
      </c>
      <c r="O140" s="115">
        <f t="shared" si="87"/>
        <v>272</v>
      </c>
      <c r="P140" s="113">
        <f t="shared" si="88"/>
        <v>133</v>
      </c>
      <c r="Q140" s="113">
        <f>INDEX(地温!$D$2:$D$366,MATCH(O140,地温!$C$2:$C$366,FALSE))</f>
        <v>21.904900000000001</v>
      </c>
      <c r="R140" s="113">
        <f t="shared" si="89"/>
        <v>3080.7692500000003</v>
      </c>
      <c r="S140" s="116">
        <f t="shared" si="71"/>
        <v>23.163678571428573</v>
      </c>
      <c r="T140" s="119" t="e">
        <f t="shared" si="72"/>
        <v>#N/A</v>
      </c>
      <c r="U140" s="119">
        <f t="shared" si="73"/>
        <v>0</v>
      </c>
      <c r="X140" s="115">
        <f t="shared" si="90"/>
        <v>272</v>
      </c>
      <c r="Y140" s="113">
        <f t="shared" si="91"/>
        <v>133</v>
      </c>
      <c r="Z140" s="113">
        <f>INDEX(地温!$D$2:$D$366,MATCH(X140,地温!$C$2:$C$366,FALSE))</f>
        <v>21.904900000000001</v>
      </c>
      <c r="AA140" s="113">
        <f t="shared" si="92"/>
        <v>3080.7692500000003</v>
      </c>
      <c r="AB140" s="116">
        <f t="shared" si="74"/>
        <v>23.163678571428573</v>
      </c>
      <c r="AC140" s="119" t="e">
        <f t="shared" si="75"/>
        <v>#N/A</v>
      </c>
      <c r="AD140" s="119">
        <f t="shared" si="76"/>
        <v>0</v>
      </c>
      <c r="AG140" s="115">
        <f t="shared" si="93"/>
        <v>272</v>
      </c>
      <c r="AH140" s="113">
        <f t="shared" si="94"/>
        <v>133</v>
      </c>
      <c r="AI140" s="113">
        <f>INDEX(地温!$D$2:$D$366,MATCH(AG140,地温!$C$2:$C$366,FALSE))</f>
        <v>21.904900000000001</v>
      </c>
      <c r="AJ140" s="113">
        <f t="shared" si="95"/>
        <v>3080.7692500000003</v>
      </c>
      <c r="AK140" s="116">
        <f t="shared" si="77"/>
        <v>23.163678571428573</v>
      </c>
      <c r="AL140" s="119" t="e">
        <f t="shared" si="78"/>
        <v>#N/A</v>
      </c>
      <c r="AM140" s="119">
        <f t="shared" si="79"/>
        <v>0</v>
      </c>
      <c r="AP140" s="115">
        <f t="shared" si="96"/>
        <v>272</v>
      </c>
      <c r="AQ140" s="113">
        <f t="shared" si="97"/>
        <v>133</v>
      </c>
      <c r="AR140" s="113">
        <f>INDEX(地温!$D$2:$D$366,MATCH(AP140,地温!$C$2:$C$366,FALSE))</f>
        <v>21.904900000000001</v>
      </c>
      <c r="AS140" s="113">
        <f t="shared" si="98"/>
        <v>3080.7692500000003</v>
      </c>
      <c r="AT140" s="116">
        <f t="shared" si="80"/>
        <v>23.163678571428573</v>
      </c>
      <c r="AU140" s="119" t="e">
        <f t="shared" si="81"/>
        <v>#N/A</v>
      </c>
      <c r="AV140" s="119">
        <f t="shared" si="82"/>
        <v>0</v>
      </c>
    </row>
    <row r="141" spans="1:48">
      <c r="A141" s="115">
        <f t="shared" si="83"/>
        <v>273</v>
      </c>
      <c r="B141" s="113">
        <f t="shared" si="66"/>
        <v>134</v>
      </c>
      <c r="C141" s="119">
        <f t="shared" si="67"/>
        <v>4.1999549399133622</v>
      </c>
      <c r="F141" s="115">
        <f t="shared" si="84"/>
        <v>273</v>
      </c>
      <c r="G141" s="113">
        <f t="shared" si="85"/>
        <v>134</v>
      </c>
      <c r="H141" s="113">
        <f>INDEX(地温!$D$2:$D$366,MATCH(F141,地温!$C$2:$C$366,FALSE))</f>
        <v>21.792549999999999</v>
      </c>
      <c r="I141" s="113">
        <f t="shared" si="86"/>
        <v>3102.5618000000004</v>
      </c>
      <c r="J141" s="116">
        <f t="shared" si="68"/>
        <v>23.153446268656719</v>
      </c>
      <c r="K141" s="119">
        <f t="shared" si="69"/>
        <v>8.5392524071042752e-002</v>
      </c>
      <c r="L141" s="119">
        <f t="shared" si="70"/>
        <v>4.1999549399133622</v>
      </c>
      <c r="O141" s="115">
        <f t="shared" si="87"/>
        <v>273</v>
      </c>
      <c r="P141" s="113">
        <f t="shared" si="88"/>
        <v>134</v>
      </c>
      <c r="Q141" s="113">
        <f>INDEX(地温!$D$2:$D$366,MATCH(O141,地温!$C$2:$C$366,FALSE))</f>
        <v>21.792549999999999</v>
      </c>
      <c r="R141" s="113">
        <f t="shared" si="89"/>
        <v>3102.5618000000004</v>
      </c>
      <c r="S141" s="116">
        <f t="shared" si="71"/>
        <v>23.153446268656719</v>
      </c>
      <c r="T141" s="119" t="e">
        <f t="shared" si="72"/>
        <v>#N/A</v>
      </c>
      <c r="U141" s="119">
        <f t="shared" si="73"/>
        <v>0</v>
      </c>
      <c r="X141" s="115">
        <f t="shared" si="90"/>
        <v>273</v>
      </c>
      <c r="Y141" s="113">
        <f t="shared" si="91"/>
        <v>134</v>
      </c>
      <c r="Z141" s="113">
        <f>INDEX(地温!$D$2:$D$366,MATCH(X141,地温!$C$2:$C$366,FALSE))</f>
        <v>21.792549999999999</v>
      </c>
      <c r="AA141" s="113">
        <f t="shared" si="92"/>
        <v>3102.5618000000004</v>
      </c>
      <c r="AB141" s="116">
        <f t="shared" si="74"/>
        <v>23.153446268656719</v>
      </c>
      <c r="AC141" s="119" t="e">
        <f t="shared" si="75"/>
        <v>#N/A</v>
      </c>
      <c r="AD141" s="119">
        <f t="shared" si="76"/>
        <v>0</v>
      </c>
      <c r="AG141" s="115">
        <f t="shared" si="93"/>
        <v>273</v>
      </c>
      <c r="AH141" s="113">
        <f t="shared" si="94"/>
        <v>134</v>
      </c>
      <c r="AI141" s="113">
        <f>INDEX(地温!$D$2:$D$366,MATCH(AG141,地温!$C$2:$C$366,FALSE))</f>
        <v>21.792549999999999</v>
      </c>
      <c r="AJ141" s="113">
        <f t="shared" si="95"/>
        <v>3102.5618000000004</v>
      </c>
      <c r="AK141" s="116">
        <f t="shared" si="77"/>
        <v>23.153446268656719</v>
      </c>
      <c r="AL141" s="119" t="e">
        <f t="shared" si="78"/>
        <v>#N/A</v>
      </c>
      <c r="AM141" s="119">
        <f t="shared" si="79"/>
        <v>0</v>
      </c>
      <c r="AP141" s="115">
        <f t="shared" si="96"/>
        <v>273</v>
      </c>
      <c r="AQ141" s="113">
        <f t="shared" si="97"/>
        <v>134</v>
      </c>
      <c r="AR141" s="113">
        <f>INDEX(地温!$D$2:$D$366,MATCH(AP141,地温!$C$2:$C$366,FALSE))</f>
        <v>21.792549999999999</v>
      </c>
      <c r="AS141" s="113">
        <f t="shared" si="98"/>
        <v>3102.5618000000004</v>
      </c>
      <c r="AT141" s="116">
        <f t="shared" si="80"/>
        <v>23.153446268656719</v>
      </c>
      <c r="AU141" s="119" t="e">
        <f t="shared" si="81"/>
        <v>#N/A</v>
      </c>
      <c r="AV141" s="119">
        <f t="shared" si="82"/>
        <v>0</v>
      </c>
    </row>
    <row r="142" spans="1:48">
      <c r="A142" s="115">
        <f t="shared" si="83"/>
        <v>274</v>
      </c>
      <c r="B142" s="113">
        <f t="shared" si="66"/>
        <v>135</v>
      </c>
      <c r="C142" s="119">
        <f t="shared" si="67"/>
        <v>4.1999583990132541</v>
      </c>
      <c r="F142" s="115">
        <f t="shared" si="84"/>
        <v>274</v>
      </c>
      <c r="G142" s="113">
        <f t="shared" si="85"/>
        <v>135</v>
      </c>
      <c r="H142" s="113">
        <f>INDEX(地温!$D$2:$D$366,MATCH(F142,地温!$C$2:$C$366,FALSE))</f>
        <v>21.327099999999998</v>
      </c>
      <c r="I142" s="113">
        <f t="shared" si="86"/>
        <v>3123.8889000000004</v>
      </c>
      <c r="J142" s="116">
        <f t="shared" si="68"/>
        <v>23.139917777777782</v>
      </c>
      <c r="K142" s="119">
        <f t="shared" si="69"/>
        <v>8.5351638491891466e-002</v>
      </c>
      <c r="L142" s="119">
        <f t="shared" si="70"/>
        <v>4.1999583990132541</v>
      </c>
      <c r="O142" s="115">
        <f t="shared" si="87"/>
        <v>274</v>
      </c>
      <c r="P142" s="113">
        <f t="shared" si="88"/>
        <v>135</v>
      </c>
      <c r="Q142" s="113">
        <f>INDEX(地温!$D$2:$D$366,MATCH(O142,地温!$C$2:$C$366,FALSE))</f>
        <v>21.327099999999998</v>
      </c>
      <c r="R142" s="113">
        <f t="shared" si="89"/>
        <v>3123.8889000000004</v>
      </c>
      <c r="S142" s="116">
        <f t="shared" si="71"/>
        <v>23.139917777777782</v>
      </c>
      <c r="T142" s="119" t="e">
        <f t="shared" si="72"/>
        <v>#N/A</v>
      </c>
      <c r="U142" s="119">
        <f t="shared" si="73"/>
        <v>0</v>
      </c>
      <c r="X142" s="115">
        <f t="shared" si="90"/>
        <v>274</v>
      </c>
      <c r="Y142" s="113">
        <f t="shared" si="91"/>
        <v>135</v>
      </c>
      <c r="Z142" s="113">
        <f>INDEX(地温!$D$2:$D$366,MATCH(X142,地温!$C$2:$C$366,FALSE))</f>
        <v>21.327099999999998</v>
      </c>
      <c r="AA142" s="113">
        <f t="shared" si="92"/>
        <v>3123.8889000000004</v>
      </c>
      <c r="AB142" s="116">
        <f t="shared" si="74"/>
        <v>23.139917777777782</v>
      </c>
      <c r="AC142" s="119" t="e">
        <f t="shared" si="75"/>
        <v>#N/A</v>
      </c>
      <c r="AD142" s="119">
        <f t="shared" si="76"/>
        <v>0</v>
      </c>
      <c r="AG142" s="115">
        <f t="shared" si="93"/>
        <v>274</v>
      </c>
      <c r="AH142" s="113">
        <f t="shared" si="94"/>
        <v>135</v>
      </c>
      <c r="AI142" s="113">
        <f>INDEX(地温!$D$2:$D$366,MATCH(AG142,地温!$C$2:$C$366,FALSE))</f>
        <v>21.327099999999998</v>
      </c>
      <c r="AJ142" s="113">
        <f t="shared" si="95"/>
        <v>3123.8889000000004</v>
      </c>
      <c r="AK142" s="116">
        <f t="shared" si="77"/>
        <v>23.139917777777782</v>
      </c>
      <c r="AL142" s="119" t="e">
        <f t="shared" si="78"/>
        <v>#N/A</v>
      </c>
      <c r="AM142" s="119">
        <f t="shared" si="79"/>
        <v>0</v>
      </c>
      <c r="AP142" s="115">
        <f t="shared" si="96"/>
        <v>274</v>
      </c>
      <c r="AQ142" s="113">
        <f t="shared" si="97"/>
        <v>135</v>
      </c>
      <c r="AR142" s="113">
        <f>INDEX(地温!$D$2:$D$366,MATCH(AP142,地温!$C$2:$C$366,FALSE))</f>
        <v>21.327099999999998</v>
      </c>
      <c r="AS142" s="113">
        <f t="shared" si="98"/>
        <v>3123.8889000000004</v>
      </c>
      <c r="AT142" s="116">
        <f t="shared" si="80"/>
        <v>23.139917777777782</v>
      </c>
      <c r="AU142" s="119" t="e">
        <f t="shared" si="81"/>
        <v>#N/A</v>
      </c>
      <c r="AV142" s="119">
        <f t="shared" si="82"/>
        <v>0</v>
      </c>
    </row>
    <row r="143" spans="1:48">
      <c r="A143" s="115">
        <f t="shared" si="83"/>
        <v>275</v>
      </c>
      <c r="B143" s="113">
        <f t="shared" si="66"/>
        <v>136</v>
      </c>
      <c r="C143" s="119">
        <f t="shared" si="67"/>
        <v>4.1999616168493121</v>
      </c>
      <c r="F143" s="115">
        <f t="shared" si="84"/>
        <v>275</v>
      </c>
      <c r="G143" s="113">
        <f t="shared" si="85"/>
        <v>136</v>
      </c>
      <c r="H143" s="113">
        <f>INDEX(地温!$D$2:$D$366,MATCH(F143,地温!$C$2:$C$366,FALSE))</f>
        <v>21.53575</v>
      </c>
      <c r="I143" s="113">
        <f t="shared" si="86"/>
        <v>3145.4246500000004</v>
      </c>
      <c r="J143" s="116">
        <f t="shared" si="68"/>
        <v>23.12812242647059</v>
      </c>
      <c r="K143" s="119">
        <f t="shared" si="69"/>
        <v>8.5316003706746871e-002</v>
      </c>
      <c r="L143" s="119">
        <f t="shared" si="70"/>
        <v>4.1999616168493121</v>
      </c>
      <c r="O143" s="115">
        <f t="shared" si="87"/>
        <v>275</v>
      </c>
      <c r="P143" s="113">
        <f t="shared" si="88"/>
        <v>136</v>
      </c>
      <c r="Q143" s="113">
        <f>INDEX(地温!$D$2:$D$366,MATCH(O143,地温!$C$2:$C$366,FALSE))</f>
        <v>21.53575</v>
      </c>
      <c r="R143" s="113">
        <f t="shared" si="89"/>
        <v>3145.4246500000004</v>
      </c>
      <c r="S143" s="116">
        <f t="shared" si="71"/>
        <v>23.12812242647059</v>
      </c>
      <c r="T143" s="119" t="e">
        <f t="shared" si="72"/>
        <v>#N/A</v>
      </c>
      <c r="U143" s="119">
        <f t="shared" si="73"/>
        <v>0</v>
      </c>
      <c r="X143" s="115">
        <f t="shared" si="90"/>
        <v>275</v>
      </c>
      <c r="Y143" s="113">
        <f t="shared" si="91"/>
        <v>136</v>
      </c>
      <c r="Z143" s="113">
        <f>INDEX(地温!$D$2:$D$366,MATCH(X143,地温!$C$2:$C$366,FALSE))</f>
        <v>21.53575</v>
      </c>
      <c r="AA143" s="113">
        <f t="shared" si="92"/>
        <v>3145.4246500000004</v>
      </c>
      <c r="AB143" s="116">
        <f t="shared" si="74"/>
        <v>23.12812242647059</v>
      </c>
      <c r="AC143" s="119" t="e">
        <f t="shared" si="75"/>
        <v>#N/A</v>
      </c>
      <c r="AD143" s="119">
        <f t="shared" si="76"/>
        <v>0</v>
      </c>
      <c r="AG143" s="115">
        <f t="shared" si="93"/>
        <v>275</v>
      </c>
      <c r="AH143" s="113">
        <f t="shared" si="94"/>
        <v>136</v>
      </c>
      <c r="AI143" s="113">
        <f>INDEX(地温!$D$2:$D$366,MATCH(AG143,地温!$C$2:$C$366,FALSE))</f>
        <v>21.53575</v>
      </c>
      <c r="AJ143" s="113">
        <f t="shared" si="95"/>
        <v>3145.4246500000004</v>
      </c>
      <c r="AK143" s="116">
        <f t="shared" si="77"/>
        <v>23.12812242647059</v>
      </c>
      <c r="AL143" s="119" t="e">
        <f t="shared" si="78"/>
        <v>#N/A</v>
      </c>
      <c r="AM143" s="119">
        <f t="shared" si="79"/>
        <v>0</v>
      </c>
      <c r="AP143" s="115">
        <f t="shared" si="96"/>
        <v>275</v>
      </c>
      <c r="AQ143" s="113">
        <f t="shared" si="97"/>
        <v>136</v>
      </c>
      <c r="AR143" s="113">
        <f>INDEX(地温!$D$2:$D$366,MATCH(AP143,地温!$C$2:$C$366,FALSE))</f>
        <v>21.53575</v>
      </c>
      <c r="AS143" s="113">
        <f t="shared" si="98"/>
        <v>3145.4246500000004</v>
      </c>
      <c r="AT143" s="116">
        <f t="shared" si="80"/>
        <v>23.12812242647059</v>
      </c>
      <c r="AU143" s="119" t="e">
        <f t="shared" si="81"/>
        <v>#N/A</v>
      </c>
      <c r="AV143" s="119">
        <f t="shared" si="82"/>
        <v>0</v>
      </c>
    </row>
    <row r="144" spans="1:48">
      <c r="A144" s="115">
        <f t="shared" si="83"/>
        <v>276</v>
      </c>
      <c r="B144" s="113">
        <f t="shared" si="66"/>
        <v>137</v>
      </c>
      <c r="C144" s="119">
        <f t="shared" si="67"/>
        <v>4.1999645961394174</v>
      </c>
      <c r="F144" s="115">
        <f t="shared" si="84"/>
        <v>276</v>
      </c>
      <c r="G144" s="113">
        <f t="shared" si="85"/>
        <v>137</v>
      </c>
      <c r="H144" s="113">
        <f>INDEX(地温!$D$2:$D$366,MATCH(F144,地温!$C$2:$C$366,FALSE))</f>
        <v>21.632050000000003</v>
      </c>
      <c r="I144" s="113">
        <f t="shared" si="86"/>
        <v>3167.0567000000005</v>
      </c>
      <c r="J144" s="116">
        <f t="shared" si="68"/>
        <v>23.117202189781025</v>
      </c>
      <c r="K144" s="119">
        <f t="shared" si="69"/>
        <v>8.528302345301704e-002</v>
      </c>
      <c r="L144" s="119">
        <f t="shared" si="70"/>
        <v>4.1999645961394174</v>
      </c>
      <c r="O144" s="115">
        <f t="shared" si="87"/>
        <v>276</v>
      </c>
      <c r="P144" s="113">
        <f t="shared" si="88"/>
        <v>137</v>
      </c>
      <c r="Q144" s="113">
        <f>INDEX(地温!$D$2:$D$366,MATCH(O144,地温!$C$2:$C$366,FALSE))</f>
        <v>21.632050000000003</v>
      </c>
      <c r="R144" s="113">
        <f t="shared" si="89"/>
        <v>3167.0567000000005</v>
      </c>
      <c r="S144" s="116">
        <f t="shared" si="71"/>
        <v>23.117202189781025</v>
      </c>
      <c r="T144" s="119" t="e">
        <f t="shared" si="72"/>
        <v>#N/A</v>
      </c>
      <c r="U144" s="119">
        <f t="shared" si="73"/>
        <v>0</v>
      </c>
      <c r="X144" s="115">
        <f t="shared" si="90"/>
        <v>276</v>
      </c>
      <c r="Y144" s="113">
        <f t="shared" si="91"/>
        <v>137</v>
      </c>
      <c r="Z144" s="113">
        <f>INDEX(地温!$D$2:$D$366,MATCH(X144,地温!$C$2:$C$366,FALSE))</f>
        <v>21.632050000000003</v>
      </c>
      <c r="AA144" s="113">
        <f t="shared" si="92"/>
        <v>3167.0567000000005</v>
      </c>
      <c r="AB144" s="116">
        <f t="shared" si="74"/>
        <v>23.117202189781025</v>
      </c>
      <c r="AC144" s="119" t="e">
        <f t="shared" si="75"/>
        <v>#N/A</v>
      </c>
      <c r="AD144" s="119">
        <f t="shared" si="76"/>
        <v>0</v>
      </c>
      <c r="AG144" s="115">
        <f t="shared" si="93"/>
        <v>276</v>
      </c>
      <c r="AH144" s="113">
        <f t="shared" si="94"/>
        <v>137</v>
      </c>
      <c r="AI144" s="113">
        <f>INDEX(地温!$D$2:$D$366,MATCH(AG144,地温!$C$2:$C$366,FALSE))</f>
        <v>21.632050000000003</v>
      </c>
      <c r="AJ144" s="113">
        <f t="shared" si="95"/>
        <v>3167.0567000000005</v>
      </c>
      <c r="AK144" s="116">
        <f t="shared" si="77"/>
        <v>23.117202189781025</v>
      </c>
      <c r="AL144" s="119" t="e">
        <f t="shared" si="78"/>
        <v>#N/A</v>
      </c>
      <c r="AM144" s="119">
        <f t="shared" si="79"/>
        <v>0</v>
      </c>
      <c r="AP144" s="115">
        <f t="shared" si="96"/>
        <v>276</v>
      </c>
      <c r="AQ144" s="113">
        <f t="shared" si="97"/>
        <v>137</v>
      </c>
      <c r="AR144" s="113">
        <f>INDEX(地温!$D$2:$D$366,MATCH(AP144,地温!$C$2:$C$366,FALSE))</f>
        <v>21.632050000000003</v>
      </c>
      <c r="AS144" s="113">
        <f t="shared" si="98"/>
        <v>3167.0567000000005</v>
      </c>
      <c r="AT144" s="116">
        <f t="shared" si="80"/>
        <v>23.117202189781025</v>
      </c>
      <c r="AU144" s="119" t="e">
        <f t="shared" si="81"/>
        <v>#N/A</v>
      </c>
      <c r="AV144" s="119">
        <f t="shared" si="82"/>
        <v>0</v>
      </c>
    </row>
    <row r="145" spans="1:48">
      <c r="A145" s="115">
        <f t="shared" si="83"/>
        <v>277</v>
      </c>
      <c r="B145" s="113">
        <f t="shared" si="66"/>
        <v>138</v>
      </c>
      <c r="C145" s="119">
        <f t="shared" si="67"/>
        <v>4.199967276123644</v>
      </c>
      <c r="F145" s="115">
        <f t="shared" si="84"/>
        <v>277</v>
      </c>
      <c r="G145" s="113">
        <f t="shared" si="85"/>
        <v>138</v>
      </c>
      <c r="H145" s="113">
        <f>INDEX(地温!$D$2:$D$366,MATCH(F145,地温!$C$2:$C$366,FALSE))</f>
        <v>20.9419</v>
      </c>
      <c r="I145" s="113">
        <f t="shared" si="86"/>
        <v>3187.9986000000004</v>
      </c>
      <c r="J145" s="116">
        <f t="shared" si="68"/>
        <v>23.101439130434784</v>
      </c>
      <c r="K145" s="119">
        <f t="shared" si="69"/>
        <v>8.5235435565149745e-002</v>
      </c>
      <c r="L145" s="119">
        <f t="shared" si="70"/>
        <v>4.199967276123644</v>
      </c>
      <c r="O145" s="115">
        <f t="shared" si="87"/>
        <v>277</v>
      </c>
      <c r="P145" s="113">
        <f t="shared" si="88"/>
        <v>138</v>
      </c>
      <c r="Q145" s="113">
        <f>INDEX(地温!$D$2:$D$366,MATCH(O145,地温!$C$2:$C$366,FALSE))</f>
        <v>20.9419</v>
      </c>
      <c r="R145" s="113">
        <f t="shared" si="89"/>
        <v>3187.9986000000004</v>
      </c>
      <c r="S145" s="116">
        <f t="shared" si="71"/>
        <v>23.101439130434784</v>
      </c>
      <c r="T145" s="119" t="e">
        <f t="shared" si="72"/>
        <v>#N/A</v>
      </c>
      <c r="U145" s="119">
        <f t="shared" si="73"/>
        <v>0</v>
      </c>
      <c r="X145" s="115">
        <f t="shared" si="90"/>
        <v>277</v>
      </c>
      <c r="Y145" s="113">
        <f t="shared" si="91"/>
        <v>138</v>
      </c>
      <c r="Z145" s="113">
        <f>INDEX(地温!$D$2:$D$366,MATCH(X145,地温!$C$2:$C$366,FALSE))</f>
        <v>20.9419</v>
      </c>
      <c r="AA145" s="113">
        <f t="shared" si="92"/>
        <v>3187.9986000000004</v>
      </c>
      <c r="AB145" s="116">
        <f t="shared" si="74"/>
        <v>23.101439130434784</v>
      </c>
      <c r="AC145" s="119" t="e">
        <f t="shared" si="75"/>
        <v>#N/A</v>
      </c>
      <c r="AD145" s="119">
        <f t="shared" si="76"/>
        <v>0</v>
      </c>
      <c r="AG145" s="115">
        <f t="shared" si="93"/>
        <v>277</v>
      </c>
      <c r="AH145" s="113">
        <f t="shared" si="94"/>
        <v>138</v>
      </c>
      <c r="AI145" s="113">
        <f>INDEX(地温!$D$2:$D$366,MATCH(AG145,地温!$C$2:$C$366,FALSE))</f>
        <v>20.9419</v>
      </c>
      <c r="AJ145" s="113">
        <f t="shared" si="95"/>
        <v>3187.9986000000004</v>
      </c>
      <c r="AK145" s="116">
        <f t="shared" si="77"/>
        <v>23.101439130434784</v>
      </c>
      <c r="AL145" s="119" t="e">
        <f t="shared" si="78"/>
        <v>#N/A</v>
      </c>
      <c r="AM145" s="119">
        <f t="shared" si="79"/>
        <v>0</v>
      </c>
      <c r="AP145" s="115">
        <f t="shared" si="96"/>
        <v>277</v>
      </c>
      <c r="AQ145" s="113">
        <f t="shared" si="97"/>
        <v>138</v>
      </c>
      <c r="AR145" s="113">
        <f>INDEX(地温!$D$2:$D$366,MATCH(AP145,地温!$C$2:$C$366,FALSE))</f>
        <v>20.9419</v>
      </c>
      <c r="AS145" s="113">
        <f t="shared" si="98"/>
        <v>3187.9986000000004</v>
      </c>
      <c r="AT145" s="116">
        <f t="shared" si="80"/>
        <v>23.101439130434784</v>
      </c>
      <c r="AU145" s="119" t="e">
        <f t="shared" si="81"/>
        <v>#N/A</v>
      </c>
      <c r="AV145" s="119">
        <f t="shared" si="82"/>
        <v>0</v>
      </c>
    </row>
    <row r="146" spans="1:48">
      <c r="A146" s="115">
        <f t="shared" si="83"/>
        <v>278</v>
      </c>
      <c r="B146" s="113">
        <f t="shared" si="66"/>
        <v>139</v>
      </c>
      <c r="C146" s="119">
        <f t="shared" si="67"/>
        <v>4.1999697694346736</v>
      </c>
      <c r="F146" s="115">
        <f t="shared" si="84"/>
        <v>278</v>
      </c>
      <c r="G146" s="113">
        <f t="shared" si="85"/>
        <v>139</v>
      </c>
      <c r="H146" s="113">
        <f>INDEX(地温!$D$2:$D$366,MATCH(F146,地温!$C$2:$C$366,FALSE))</f>
        <v>21.118450000000003</v>
      </c>
      <c r="I146" s="113">
        <f t="shared" si="86"/>
        <v>3209.1170500000003</v>
      </c>
      <c r="J146" s="116">
        <f t="shared" si="68"/>
        <v>23.087173021582736</v>
      </c>
      <c r="K146" s="119">
        <f t="shared" si="69"/>
        <v>8.5192385422941747e-002</v>
      </c>
      <c r="L146" s="119">
        <f t="shared" si="70"/>
        <v>4.1999697694346736</v>
      </c>
      <c r="O146" s="115">
        <f t="shared" si="87"/>
        <v>278</v>
      </c>
      <c r="P146" s="113">
        <f t="shared" si="88"/>
        <v>139</v>
      </c>
      <c r="Q146" s="113">
        <f>INDEX(地温!$D$2:$D$366,MATCH(O146,地温!$C$2:$C$366,FALSE))</f>
        <v>21.118450000000003</v>
      </c>
      <c r="R146" s="113">
        <f t="shared" si="89"/>
        <v>3209.1170500000003</v>
      </c>
      <c r="S146" s="116">
        <f t="shared" si="71"/>
        <v>23.087173021582736</v>
      </c>
      <c r="T146" s="119" t="e">
        <f t="shared" si="72"/>
        <v>#N/A</v>
      </c>
      <c r="U146" s="119">
        <f t="shared" si="73"/>
        <v>0</v>
      </c>
      <c r="X146" s="115">
        <f t="shared" si="90"/>
        <v>278</v>
      </c>
      <c r="Y146" s="113">
        <f t="shared" si="91"/>
        <v>139</v>
      </c>
      <c r="Z146" s="113">
        <f>INDEX(地温!$D$2:$D$366,MATCH(X146,地温!$C$2:$C$366,FALSE))</f>
        <v>21.118450000000003</v>
      </c>
      <c r="AA146" s="113">
        <f t="shared" si="92"/>
        <v>3209.1170500000003</v>
      </c>
      <c r="AB146" s="116">
        <f t="shared" si="74"/>
        <v>23.087173021582736</v>
      </c>
      <c r="AC146" s="119" t="e">
        <f t="shared" si="75"/>
        <v>#N/A</v>
      </c>
      <c r="AD146" s="119">
        <f t="shared" si="76"/>
        <v>0</v>
      </c>
      <c r="AG146" s="115">
        <f t="shared" si="93"/>
        <v>278</v>
      </c>
      <c r="AH146" s="113">
        <f t="shared" si="94"/>
        <v>139</v>
      </c>
      <c r="AI146" s="113">
        <f>INDEX(地温!$D$2:$D$366,MATCH(AG146,地温!$C$2:$C$366,FALSE))</f>
        <v>21.118450000000003</v>
      </c>
      <c r="AJ146" s="113">
        <f t="shared" si="95"/>
        <v>3209.1170500000003</v>
      </c>
      <c r="AK146" s="116">
        <f t="shared" si="77"/>
        <v>23.087173021582736</v>
      </c>
      <c r="AL146" s="119" t="e">
        <f t="shared" si="78"/>
        <v>#N/A</v>
      </c>
      <c r="AM146" s="119">
        <f t="shared" si="79"/>
        <v>0</v>
      </c>
      <c r="AP146" s="115">
        <f t="shared" si="96"/>
        <v>278</v>
      </c>
      <c r="AQ146" s="113">
        <f t="shared" si="97"/>
        <v>139</v>
      </c>
      <c r="AR146" s="113">
        <f>INDEX(地温!$D$2:$D$366,MATCH(AP146,地温!$C$2:$C$366,FALSE))</f>
        <v>21.118450000000003</v>
      </c>
      <c r="AS146" s="113">
        <f t="shared" si="98"/>
        <v>3209.1170500000003</v>
      </c>
      <c r="AT146" s="116">
        <f t="shared" si="80"/>
        <v>23.087173021582736</v>
      </c>
      <c r="AU146" s="119" t="e">
        <f t="shared" si="81"/>
        <v>#N/A</v>
      </c>
      <c r="AV146" s="119">
        <f t="shared" si="82"/>
        <v>0</v>
      </c>
    </row>
    <row r="147" spans="1:48">
      <c r="A147" s="115">
        <f t="shared" si="83"/>
        <v>279</v>
      </c>
      <c r="B147" s="113">
        <f t="shared" si="66"/>
        <v>140</v>
      </c>
      <c r="C147" s="119">
        <f t="shared" si="67"/>
        <v>4.1999719617901663</v>
      </c>
      <c r="F147" s="115">
        <f t="shared" si="84"/>
        <v>279</v>
      </c>
      <c r="G147" s="113">
        <f t="shared" si="85"/>
        <v>140</v>
      </c>
      <c r="H147" s="113">
        <f>INDEX(地温!$D$2:$D$366,MATCH(F147,地温!$C$2:$C$366,FALSE))</f>
        <v>19.802349999999997</v>
      </c>
      <c r="I147" s="113">
        <f t="shared" si="86"/>
        <v>3228.9194000000002</v>
      </c>
      <c r="J147" s="116">
        <f t="shared" si="68"/>
        <v>23.06371</v>
      </c>
      <c r="K147" s="119">
        <f t="shared" si="69"/>
        <v>8.5121620474415044e-002</v>
      </c>
      <c r="L147" s="119">
        <f t="shared" si="70"/>
        <v>4.1999719617901663</v>
      </c>
      <c r="O147" s="115">
        <f t="shared" si="87"/>
        <v>279</v>
      </c>
      <c r="P147" s="113">
        <f t="shared" si="88"/>
        <v>140</v>
      </c>
      <c r="Q147" s="113">
        <f>INDEX(地温!$D$2:$D$366,MATCH(O147,地温!$C$2:$C$366,FALSE))</f>
        <v>19.802349999999997</v>
      </c>
      <c r="R147" s="113">
        <f t="shared" si="89"/>
        <v>3228.9194000000002</v>
      </c>
      <c r="S147" s="116">
        <f t="shared" si="71"/>
        <v>23.06371</v>
      </c>
      <c r="T147" s="119" t="e">
        <f t="shared" si="72"/>
        <v>#N/A</v>
      </c>
      <c r="U147" s="119">
        <f t="shared" si="73"/>
        <v>0</v>
      </c>
      <c r="X147" s="115">
        <f t="shared" si="90"/>
        <v>279</v>
      </c>
      <c r="Y147" s="113">
        <f t="shared" si="91"/>
        <v>140</v>
      </c>
      <c r="Z147" s="113">
        <f>INDEX(地温!$D$2:$D$366,MATCH(X147,地温!$C$2:$C$366,FALSE))</f>
        <v>19.802349999999997</v>
      </c>
      <c r="AA147" s="113">
        <f t="shared" si="92"/>
        <v>3228.9194000000002</v>
      </c>
      <c r="AB147" s="116">
        <f t="shared" si="74"/>
        <v>23.06371</v>
      </c>
      <c r="AC147" s="119" t="e">
        <f t="shared" si="75"/>
        <v>#N/A</v>
      </c>
      <c r="AD147" s="119">
        <f t="shared" si="76"/>
        <v>0</v>
      </c>
      <c r="AG147" s="115">
        <f t="shared" si="93"/>
        <v>279</v>
      </c>
      <c r="AH147" s="113">
        <f t="shared" si="94"/>
        <v>140</v>
      </c>
      <c r="AI147" s="113">
        <f>INDEX(地温!$D$2:$D$366,MATCH(AG147,地温!$C$2:$C$366,FALSE))</f>
        <v>19.802349999999997</v>
      </c>
      <c r="AJ147" s="113">
        <f t="shared" si="95"/>
        <v>3228.9194000000002</v>
      </c>
      <c r="AK147" s="116">
        <f t="shared" si="77"/>
        <v>23.06371</v>
      </c>
      <c r="AL147" s="119" t="e">
        <f t="shared" si="78"/>
        <v>#N/A</v>
      </c>
      <c r="AM147" s="119">
        <f t="shared" si="79"/>
        <v>0</v>
      </c>
      <c r="AP147" s="115">
        <f t="shared" si="96"/>
        <v>279</v>
      </c>
      <c r="AQ147" s="113">
        <f t="shared" si="97"/>
        <v>140</v>
      </c>
      <c r="AR147" s="113">
        <f>INDEX(地温!$D$2:$D$366,MATCH(AP147,地温!$C$2:$C$366,FALSE))</f>
        <v>19.802349999999997</v>
      </c>
      <c r="AS147" s="113">
        <f t="shared" si="98"/>
        <v>3228.9194000000002</v>
      </c>
      <c r="AT147" s="116">
        <f t="shared" si="80"/>
        <v>23.06371</v>
      </c>
      <c r="AU147" s="119" t="e">
        <f t="shared" si="81"/>
        <v>#N/A</v>
      </c>
      <c r="AV147" s="119">
        <f t="shared" si="82"/>
        <v>0</v>
      </c>
    </row>
    <row r="148" spans="1:48">
      <c r="A148" s="115">
        <f t="shared" si="83"/>
        <v>280</v>
      </c>
      <c r="B148" s="113">
        <f t="shared" si="66"/>
        <v>141</v>
      </c>
      <c r="C148" s="119">
        <f t="shared" si="67"/>
        <v>4.1999739777129479</v>
      </c>
      <c r="F148" s="115">
        <f t="shared" si="84"/>
        <v>280</v>
      </c>
      <c r="G148" s="113">
        <f t="shared" si="85"/>
        <v>141</v>
      </c>
      <c r="H148" s="113">
        <f>INDEX(地温!$D$2:$D$366,MATCH(F148,地温!$C$2:$C$366,FALSE))</f>
        <v>19.577649999999998</v>
      </c>
      <c r="I148" s="113">
        <f t="shared" si="86"/>
        <v>3248.4970500000004</v>
      </c>
      <c r="J148" s="116">
        <f t="shared" si="68"/>
        <v>23.03898617021277</v>
      </c>
      <c r="K148" s="119">
        <f t="shared" si="69"/>
        <v>8.5047104383649083e-002</v>
      </c>
      <c r="L148" s="119">
        <f t="shared" si="70"/>
        <v>4.1999739777129479</v>
      </c>
      <c r="O148" s="115">
        <f t="shared" si="87"/>
        <v>280</v>
      </c>
      <c r="P148" s="113">
        <f t="shared" si="88"/>
        <v>141</v>
      </c>
      <c r="Q148" s="113">
        <f>INDEX(地温!$D$2:$D$366,MATCH(O148,地温!$C$2:$C$366,FALSE))</f>
        <v>19.577649999999998</v>
      </c>
      <c r="R148" s="113">
        <f t="shared" si="89"/>
        <v>3248.4970500000004</v>
      </c>
      <c r="S148" s="116">
        <f t="shared" si="71"/>
        <v>23.03898617021277</v>
      </c>
      <c r="T148" s="119" t="e">
        <f t="shared" si="72"/>
        <v>#N/A</v>
      </c>
      <c r="U148" s="119">
        <f t="shared" si="73"/>
        <v>0</v>
      </c>
      <c r="X148" s="115">
        <f t="shared" si="90"/>
        <v>280</v>
      </c>
      <c r="Y148" s="113">
        <f t="shared" si="91"/>
        <v>141</v>
      </c>
      <c r="Z148" s="113">
        <f>INDEX(地温!$D$2:$D$366,MATCH(X148,地温!$C$2:$C$366,FALSE))</f>
        <v>19.577649999999998</v>
      </c>
      <c r="AA148" s="113">
        <f t="shared" si="92"/>
        <v>3248.4970500000004</v>
      </c>
      <c r="AB148" s="116">
        <f t="shared" si="74"/>
        <v>23.03898617021277</v>
      </c>
      <c r="AC148" s="119" t="e">
        <f t="shared" si="75"/>
        <v>#N/A</v>
      </c>
      <c r="AD148" s="119">
        <f t="shared" si="76"/>
        <v>0</v>
      </c>
      <c r="AG148" s="115">
        <f t="shared" si="93"/>
        <v>280</v>
      </c>
      <c r="AH148" s="113">
        <f t="shared" si="94"/>
        <v>141</v>
      </c>
      <c r="AI148" s="113">
        <f>INDEX(地温!$D$2:$D$366,MATCH(AG148,地温!$C$2:$C$366,FALSE))</f>
        <v>19.577649999999998</v>
      </c>
      <c r="AJ148" s="113">
        <f t="shared" si="95"/>
        <v>3248.4970500000004</v>
      </c>
      <c r="AK148" s="116">
        <f t="shared" si="77"/>
        <v>23.03898617021277</v>
      </c>
      <c r="AL148" s="119" t="e">
        <f t="shared" si="78"/>
        <v>#N/A</v>
      </c>
      <c r="AM148" s="119">
        <f t="shared" si="79"/>
        <v>0</v>
      </c>
      <c r="AP148" s="115">
        <f t="shared" si="96"/>
        <v>280</v>
      </c>
      <c r="AQ148" s="113">
        <f t="shared" si="97"/>
        <v>141</v>
      </c>
      <c r="AR148" s="113">
        <f>INDEX(地温!$D$2:$D$366,MATCH(AP148,地温!$C$2:$C$366,FALSE))</f>
        <v>19.577649999999998</v>
      </c>
      <c r="AS148" s="113">
        <f t="shared" si="98"/>
        <v>3248.4970500000004</v>
      </c>
      <c r="AT148" s="116">
        <f t="shared" si="80"/>
        <v>23.03898617021277</v>
      </c>
      <c r="AU148" s="119" t="e">
        <f t="shared" si="81"/>
        <v>#N/A</v>
      </c>
      <c r="AV148" s="119">
        <f t="shared" si="82"/>
        <v>0</v>
      </c>
    </row>
    <row r="149" spans="1:48">
      <c r="A149" s="115">
        <f t="shared" si="83"/>
        <v>281</v>
      </c>
      <c r="B149" s="113">
        <f t="shared" si="66"/>
        <v>142</v>
      </c>
      <c r="C149" s="119">
        <f t="shared" si="67"/>
        <v>4.199975890849629</v>
      </c>
      <c r="F149" s="115">
        <f t="shared" si="84"/>
        <v>281</v>
      </c>
      <c r="G149" s="113">
        <f t="shared" si="85"/>
        <v>142</v>
      </c>
      <c r="H149" s="113">
        <f>INDEX(地温!$D$2:$D$366,MATCH(F149,地温!$C$2:$C$366,FALSE))</f>
        <v>20.155449999999998</v>
      </c>
      <c r="I149" s="113">
        <f t="shared" si="86"/>
        <v>3268.6525000000006</v>
      </c>
      <c r="J149" s="116">
        <f t="shared" si="68"/>
        <v>23.018679577464791</v>
      </c>
      <c r="K149" s="119">
        <f t="shared" si="69"/>
        <v>8.4985941065936169e-002</v>
      </c>
      <c r="L149" s="119">
        <f t="shared" si="70"/>
        <v>4.199975890849629</v>
      </c>
      <c r="O149" s="115">
        <f t="shared" si="87"/>
        <v>281</v>
      </c>
      <c r="P149" s="113">
        <f t="shared" si="88"/>
        <v>142</v>
      </c>
      <c r="Q149" s="113">
        <f>INDEX(地温!$D$2:$D$366,MATCH(O149,地温!$C$2:$C$366,FALSE))</f>
        <v>20.155449999999998</v>
      </c>
      <c r="R149" s="113">
        <f t="shared" si="89"/>
        <v>3268.6525000000006</v>
      </c>
      <c r="S149" s="116">
        <f t="shared" si="71"/>
        <v>23.018679577464791</v>
      </c>
      <c r="T149" s="119" t="e">
        <f t="shared" si="72"/>
        <v>#N/A</v>
      </c>
      <c r="U149" s="119">
        <f t="shared" si="73"/>
        <v>0</v>
      </c>
      <c r="X149" s="115">
        <f t="shared" si="90"/>
        <v>281</v>
      </c>
      <c r="Y149" s="113">
        <f t="shared" si="91"/>
        <v>142</v>
      </c>
      <c r="Z149" s="113">
        <f>INDEX(地温!$D$2:$D$366,MATCH(X149,地温!$C$2:$C$366,FALSE))</f>
        <v>20.155449999999998</v>
      </c>
      <c r="AA149" s="113">
        <f t="shared" si="92"/>
        <v>3268.6525000000006</v>
      </c>
      <c r="AB149" s="116">
        <f t="shared" si="74"/>
        <v>23.018679577464791</v>
      </c>
      <c r="AC149" s="119" t="e">
        <f t="shared" si="75"/>
        <v>#N/A</v>
      </c>
      <c r="AD149" s="119">
        <f t="shared" si="76"/>
        <v>0</v>
      </c>
      <c r="AG149" s="115">
        <f t="shared" si="93"/>
        <v>281</v>
      </c>
      <c r="AH149" s="113">
        <f t="shared" si="94"/>
        <v>142</v>
      </c>
      <c r="AI149" s="113">
        <f>INDEX(地温!$D$2:$D$366,MATCH(AG149,地温!$C$2:$C$366,FALSE))</f>
        <v>20.155449999999998</v>
      </c>
      <c r="AJ149" s="113">
        <f t="shared" si="95"/>
        <v>3268.6525000000006</v>
      </c>
      <c r="AK149" s="116">
        <f t="shared" si="77"/>
        <v>23.018679577464791</v>
      </c>
      <c r="AL149" s="119" t="e">
        <f t="shared" si="78"/>
        <v>#N/A</v>
      </c>
      <c r="AM149" s="119">
        <f t="shared" si="79"/>
        <v>0</v>
      </c>
      <c r="AP149" s="115">
        <f t="shared" si="96"/>
        <v>281</v>
      </c>
      <c r="AQ149" s="113">
        <f t="shared" si="97"/>
        <v>142</v>
      </c>
      <c r="AR149" s="113">
        <f>INDEX(地温!$D$2:$D$366,MATCH(AP149,地温!$C$2:$C$366,FALSE))</f>
        <v>20.155449999999998</v>
      </c>
      <c r="AS149" s="113">
        <f t="shared" si="98"/>
        <v>3268.6525000000006</v>
      </c>
      <c r="AT149" s="116">
        <f t="shared" si="80"/>
        <v>23.018679577464791</v>
      </c>
      <c r="AU149" s="119" t="e">
        <f t="shared" si="81"/>
        <v>#N/A</v>
      </c>
      <c r="AV149" s="119">
        <f t="shared" si="82"/>
        <v>0</v>
      </c>
    </row>
    <row r="150" spans="1:48">
      <c r="A150" s="115">
        <f t="shared" si="83"/>
        <v>282</v>
      </c>
      <c r="B150" s="113">
        <f t="shared" si="66"/>
        <v>143</v>
      </c>
      <c r="C150" s="119">
        <f t="shared" si="67"/>
        <v>4.1999776548129351</v>
      </c>
      <c r="F150" s="115">
        <f t="shared" si="84"/>
        <v>282</v>
      </c>
      <c r="G150" s="113">
        <f t="shared" si="85"/>
        <v>143</v>
      </c>
      <c r="H150" s="113">
        <f>INDEX(地温!$D$2:$D$366,MATCH(F150,地温!$C$2:$C$366,FALSE))</f>
        <v>20.027049999999999</v>
      </c>
      <c r="I150" s="113">
        <f t="shared" si="86"/>
        <v>3288.6795500000007</v>
      </c>
      <c r="J150" s="116">
        <f t="shared" si="68"/>
        <v>22.997759090909096</v>
      </c>
      <c r="K150" s="119">
        <f t="shared" si="69"/>
        <v>8.4922965938731693e-002</v>
      </c>
      <c r="L150" s="119">
        <f t="shared" si="70"/>
        <v>4.1999776548129351</v>
      </c>
      <c r="O150" s="115">
        <f t="shared" si="87"/>
        <v>282</v>
      </c>
      <c r="P150" s="113">
        <f t="shared" si="88"/>
        <v>143</v>
      </c>
      <c r="Q150" s="113">
        <f>INDEX(地温!$D$2:$D$366,MATCH(O150,地温!$C$2:$C$366,FALSE))</f>
        <v>20.027049999999999</v>
      </c>
      <c r="R150" s="113">
        <f t="shared" si="89"/>
        <v>3288.6795500000007</v>
      </c>
      <c r="S150" s="116">
        <f t="shared" si="71"/>
        <v>22.997759090909096</v>
      </c>
      <c r="T150" s="119" t="e">
        <f t="shared" si="72"/>
        <v>#N/A</v>
      </c>
      <c r="U150" s="119">
        <f t="shared" si="73"/>
        <v>0</v>
      </c>
      <c r="X150" s="115">
        <f t="shared" si="90"/>
        <v>282</v>
      </c>
      <c r="Y150" s="113">
        <f t="shared" si="91"/>
        <v>143</v>
      </c>
      <c r="Z150" s="113">
        <f>INDEX(地温!$D$2:$D$366,MATCH(X150,地温!$C$2:$C$366,FALSE))</f>
        <v>20.027049999999999</v>
      </c>
      <c r="AA150" s="113">
        <f t="shared" si="92"/>
        <v>3288.6795500000007</v>
      </c>
      <c r="AB150" s="116">
        <f t="shared" si="74"/>
        <v>22.997759090909096</v>
      </c>
      <c r="AC150" s="119" t="e">
        <f t="shared" si="75"/>
        <v>#N/A</v>
      </c>
      <c r="AD150" s="119">
        <f t="shared" si="76"/>
        <v>0</v>
      </c>
      <c r="AG150" s="115">
        <f t="shared" si="93"/>
        <v>282</v>
      </c>
      <c r="AH150" s="113">
        <f t="shared" si="94"/>
        <v>143</v>
      </c>
      <c r="AI150" s="113">
        <f>INDEX(地温!$D$2:$D$366,MATCH(AG150,地温!$C$2:$C$366,FALSE))</f>
        <v>20.027049999999999</v>
      </c>
      <c r="AJ150" s="113">
        <f t="shared" si="95"/>
        <v>3288.6795500000007</v>
      </c>
      <c r="AK150" s="116">
        <f t="shared" si="77"/>
        <v>22.997759090909096</v>
      </c>
      <c r="AL150" s="119" t="e">
        <f t="shared" si="78"/>
        <v>#N/A</v>
      </c>
      <c r="AM150" s="119">
        <f t="shared" si="79"/>
        <v>0</v>
      </c>
      <c r="AP150" s="115">
        <f t="shared" si="96"/>
        <v>282</v>
      </c>
      <c r="AQ150" s="113">
        <f t="shared" si="97"/>
        <v>143</v>
      </c>
      <c r="AR150" s="113">
        <f>INDEX(地温!$D$2:$D$366,MATCH(AP150,地温!$C$2:$C$366,FALSE))</f>
        <v>20.027049999999999</v>
      </c>
      <c r="AS150" s="113">
        <f t="shared" si="98"/>
        <v>3288.6795500000007</v>
      </c>
      <c r="AT150" s="116">
        <f t="shared" si="80"/>
        <v>22.997759090909096</v>
      </c>
      <c r="AU150" s="119" t="e">
        <f t="shared" si="81"/>
        <v>#N/A</v>
      </c>
      <c r="AV150" s="119">
        <f t="shared" si="82"/>
        <v>0</v>
      </c>
    </row>
    <row r="151" spans="1:48">
      <c r="A151" s="115">
        <f t="shared" si="83"/>
        <v>283</v>
      </c>
      <c r="B151" s="113">
        <f t="shared" si="66"/>
        <v>144</v>
      </c>
      <c r="C151" s="119">
        <f t="shared" si="67"/>
        <v>4.1999792437910983</v>
      </c>
      <c r="F151" s="115">
        <f t="shared" si="84"/>
        <v>283</v>
      </c>
      <c r="G151" s="113">
        <f t="shared" si="85"/>
        <v>144</v>
      </c>
      <c r="H151" s="113">
        <f>INDEX(地温!$D$2:$D$366,MATCH(F151,地温!$C$2:$C$366,FALSE))</f>
        <v>19.28875</v>
      </c>
      <c r="I151" s="113">
        <f t="shared" si="86"/>
        <v>3307.9683000000009</v>
      </c>
      <c r="J151" s="116">
        <f t="shared" si="68"/>
        <v>22.97200208333334</v>
      </c>
      <c r="K151" s="119">
        <f t="shared" si="69"/>
        <v>8.4845483730183829e-002</v>
      </c>
      <c r="L151" s="119">
        <f t="shared" si="70"/>
        <v>4.1999792437910983</v>
      </c>
      <c r="O151" s="115">
        <f t="shared" si="87"/>
        <v>283</v>
      </c>
      <c r="P151" s="113">
        <f t="shared" si="88"/>
        <v>144</v>
      </c>
      <c r="Q151" s="113">
        <f>INDEX(地温!$D$2:$D$366,MATCH(O151,地温!$C$2:$C$366,FALSE))</f>
        <v>19.28875</v>
      </c>
      <c r="R151" s="113">
        <f t="shared" si="89"/>
        <v>3307.9683000000009</v>
      </c>
      <c r="S151" s="116">
        <f t="shared" si="71"/>
        <v>22.97200208333334</v>
      </c>
      <c r="T151" s="119" t="e">
        <f t="shared" si="72"/>
        <v>#N/A</v>
      </c>
      <c r="U151" s="119">
        <f t="shared" si="73"/>
        <v>0</v>
      </c>
      <c r="X151" s="115">
        <f t="shared" si="90"/>
        <v>283</v>
      </c>
      <c r="Y151" s="113">
        <f t="shared" si="91"/>
        <v>144</v>
      </c>
      <c r="Z151" s="113">
        <f>INDEX(地温!$D$2:$D$366,MATCH(X151,地温!$C$2:$C$366,FALSE))</f>
        <v>19.28875</v>
      </c>
      <c r="AA151" s="113">
        <f t="shared" si="92"/>
        <v>3307.9683000000009</v>
      </c>
      <c r="AB151" s="116">
        <f t="shared" si="74"/>
        <v>22.97200208333334</v>
      </c>
      <c r="AC151" s="119" t="e">
        <f t="shared" si="75"/>
        <v>#N/A</v>
      </c>
      <c r="AD151" s="119">
        <f t="shared" si="76"/>
        <v>0</v>
      </c>
      <c r="AG151" s="115">
        <f t="shared" si="93"/>
        <v>283</v>
      </c>
      <c r="AH151" s="113">
        <f t="shared" si="94"/>
        <v>144</v>
      </c>
      <c r="AI151" s="113">
        <f>INDEX(地温!$D$2:$D$366,MATCH(AG151,地温!$C$2:$C$366,FALSE))</f>
        <v>19.28875</v>
      </c>
      <c r="AJ151" s="113">
        <f t="shared" si="95"/>
        <v>3307.9683000000009</v>
      </c>
      <c r="AK151" s="116">
        <f t="shared" si="77"/>
        <v>22.97200208333334</v>
      </c>
      <c r="AL151" s="119" t="e">
        <f t="shared" si="78"/>
        <v>#N/A</v>
      </c>
      <c r="AM151" s="119">
        <f t="shared" si="79"/>
        <v>0</v>
      </c>
      <c r="AP151" s="115">
        <f t="shared" si="96"/>
        <v>283</v>
      </c>
      <c r="AQ151" s="113">
        <f t="shared" si="97"/>
        <v>144</v>
      </c>
      <c r="AR151" s="113">
        <f>INDEX(地温!$D$2:$D$366,MATCH(AP151,地温!$C$2:$C$366,FALSE))</f>
        <v>19.28875</v>
      </c>
      <c r="AS151" s="113">
        <f t="shared" si="98"/>
        <v>3307.9683000000009</v>
      </c>
      <c r="AT151" s="116">
        <f t="shared" si="80"/>
        <v>22.97200208333334</v>
      </c>
      <c r="AU151" s="119" t="e">
        <f t="shared" si="81"/>
        <v>#N/A</v>
      </c>
      <c r="AV151" s="119">
        <f t="shared" si="82"/>
        <v>0</v>
      </c>
    </row>
    <row r="152" spans="1:48">
      <c r="A152" s="115">
        <f t="shared" si="83"/>
        <v>284</v>
      </c>
      <c r="B152" s="113">
        <f t="shared" si="66"/>
        <v>145</v>
      </c>
      <c r="C152" s="119">
        <f t="shared" si="67"/>
        <v>4.1999807106322589</v>
      </c>
      <c r="F152" s="115">
        <f t="shared" si="84"/>
        <v>284</v>
      </c>
      <c r="G152" s="113">
        <f t="shared" si="85"/>
        <v>145</v>
      </c>
      <c r="H152" s="113">
        <f>INDEX(地温!$D$2:$D$366,MATCH(F152,地温!$C$2:$C$366,FALSE))</f>
        <v>19.128250000000001</v>
      </c>
      <c r="I152" s="113">
        <f t="shared" si="86"/>
        <v>3327.0965500000011</v>
      </c>
      <c r="J152" s="116">
        <f t="shared" si="68"/>
        <v>22.945493448275869</v>
      </c>
      <c r="K152" s="119">
        <f t="shared" si="69"/>
        <v>8.4765800230258662e-002</v>
      </c>
      <c r="L152" s="119">
        <f t="shared" si="70"/>
        <v>4.1999807106322589</v>
      </c>
      <c r="O152" s="115">
        <f t="shared" si="87"/>
        <v>284</v>
      </c>
      <c r="P152" s="113">
        <f t="shared" si="88"/>
        <v>145</v>
      </c>
      <c r="Q152" s="113">
        <f>INDEX(地温!$D$2:$D$366,MATCH(O152,地温!$C$2:$C$366,FALSE))</f>
        <v>19.128250000000001</v>
      </c>
      <c r="R152" s="113">
        <f t="shared" si="89"/>
        <v>3327.0965500000011</v>
      </c>
      <c r="S152" s="116">
        <f t="shared" si="71"/>
        <v>22.945493448275869</v>
      </c>
      <c r="T152" s="119" t="e">
        <f t="shared" si="72"/>
        <v>#N/A</v>
      </c>
      <c r="U152" s="119">
        <f t="shared" si="73"/>
        <v>0</v>
      </c>
      <c r="X152" s="115">
        <f t="shared" si="90"/>
        <v>284</v>
      </c>
      <c r="Y152" s="113">
        <f t="shared" si="91"/>
        <v>145</v>
      </c>
      <c r="Z152" s="113">
        <f>INDEX(地温!$D$2:$D$366,MATCH(X152,地温!$C$2:$C$366,FALSE))</f>
        <v>19.128250000000001</v>
      </c>
      <c r="AA152" s="113">
        <f t="shared" si="92"/>
        <v>3327.0965500000011</v>
      </c>
      <c r="AB152" s="116">
        <f t="shared" si="74"/>
        <v>22.945493448275869</v>
      </c>
      <c r="AC152" s="119" t="e">
        <f t="shared" si="75"/>
        <v>#N/A</v>
      </c>
      <c r="AD152" s="119">
        <f t="shared" si="76"/>
        <v>0</v>
      </c>
      <c r="AG152" s="115">
        <f t="shared" si="93"/>
        <v>284</v>
      </c>
      <c r="AH152" s="113">
        <f t="shared" si="94"/>
        <v>145</v>
      </c>
      <c r="AI152" s="113">
        <f>INDEX(地温!$D$2:$D$366,MATCH(AG152,地温!$C$2:$C$366,FALSE))</f>
        <v>19.128250000000001</v>
      </c>
      <c r="AJ152" s="113">
        <f t="shared" si="95"/>
        <v>3327.0965500000011</v>
      </c>
      <c r="AK152" s="116">
        <f t="shared" si="77"/>
        <v>22.945493448275869</v>
      </c>
      <c r="AL152" s="119" t="e">
        <f t="shared" si="78"/>
        <v>#N/A</v>
      </c>
      <c r="AM152" s="119">
        <f t="shared" si="79"/>
        <v>0</v>
      </c>
      <c r="AP152" s="115">
        <f t="shared" si="96"/>
        <v>284</v>
      </c>
      <c r="AQ152" s="113">
        <f t="shared" si="97"/>
        <v>145</v>
      </c>
      <c r="AR152" s="113">
        <f>INDEX(地温!$D$2:$D$366,MATCH(AP152,地温!$C$2:$C$366,FALSE))</f>
        <v>19.128250000000001</v>
      </c>
      <c r="AS152" s="113">
        <f t="shared" si="98"/>
        <v>3327.0965500000011</v>
      </c>
      <c r="AT152" s="116">
        <f t="shared" si="80"/>
        <v>22.945493448275869</v>
      </c>
      <c r="AU152" s="119" t="e">
        <f t="shared" si="81"/>
        <v>#N/A</v>
      </c>
      <c r="AV152" s="119">
        <f t="shared" si="82"/>
        <v>0</v>
      </c>
    </row>
    <row r="153" spans="1:48">
      <c r="A153" s="115">
        <f t="shared" si="83"/>
        <v>285</v>
      </c>
      <c r="B153" s="113">
        <f t="shared" si="66"/>
        <v>146</v>
      </c>
      <c r="C153" s="119">
        <f t="shared" si="67"/>
        <v>4.1999821033162359</v>
      </c>
      <c r="F153" s="115">
        <f t="shared" si="84"/>
        <v>285</v>
      </c>
      <c r="G153" s="113">
        <f t="shared" si="85"/>
        <v>146</v>
      </c>
      <c r="H153" s="113">
        <f>INDEX(地温!$D$2:$D$366,MATCH(F153,地温!$C$2:$C$366,FALSE))</f>
        <v>19.673950000000001</v>
      </c>
      <c r="I153" s="113">
        <f t="shared" si="86"/>
        <v>3346.770500000001</v>
      </c>
      <c r="J153" s="116">
        <f t="shared" si="68"/>
        <v>22.923085616438364</v>
      </c>
      <c r="K153" s="119">
        <f t="shared" si="69"/>
        <v>8.4698490767928986e-002</v>
      </c>
      <c r="L153" s="119">
        <f t="shared" si="70"/>
        <v>4.1999821033162359</v>
      </c>
      <c r="O153" s="115">
        <f t="shared" si="87"/>
        <v>285</v>
      </c>
      <c r="P153" s="113">
        <f t="shared" si="88"/>
        <v>146</v>
      </c>
      <c r="Q153" s="113">
        <f>INDEX(地温!$D$2:$D$366,MATCH(O153,地温!$C$2:$C$366,FALSE))</f>
        <v>19.673950000000001</v>
      </c>
      <c r="R153" s="113">
        <f t="shared" si="89"/>
        <v>3346.770500000001</v>
      </c>
      <c r="S153" s="116">
        <f t="shared" si="71"/>
        <v>22.923085616438364</v>
      </c>
      <c r="T153" s="119" t="e">
        <f t="shared" si="72"/>
        <v>#N/A</v>
      </c>
      <c r="U153" s="119">
        <f t="shared" si="73"/>
        <v>0</v>
      </c>
      <c r="X153" s="115">
        <f t="shared" si="90"/>
        <v>285</v>
      </c>
      <c r="Y153" s="113">
        <f t="shared" si="91"/>
        <v>146</v>
      </c>
      <c r="Z153" s="113">
        <f>INDEX(地温!$D$2:$D$366,MATCH(X153,地温!$C$2:$C$366,FALSE))</f>
        <v>19.673950000000001</v>
      </c>
      <c r="AA153" s="113">
        <f t="shared" si="92"/>
        <v>3346.770500000001</v>
      </c>
      <c r="AB153" s="116">
        <f t="shared" si="74"/>
        <v>22.923085616438364</v>
      </c>
      <c r="AC153" s="119" t="e">
        <f t="shared" si="75"/>
        <v>#N/A</v>
      </c>
      <c r="AD153" s="119">
        <f t="shared" si="76"/>
        <v>0</v>
      </c>
      <c r="AG153" s="115">
        <f t="shared" si="93"/>
        <v>285</v>
      </c>
      <c r="AH153" s="113">
        <f t="shared" si="94"/>
        <v>146</v>
      </c>
      <c r="AI153" s="113">
        <f>INDEX(地温!$D$2:$D$366,MATCH(AG153,地温!$C$2:$C$366,FALSE))</f>
        <v>19.673950000000001</v>
      </c>
      <c r="AJ153" s="113">
        <f t="shared" si="95"/>
        <v>3346.770500000001</v>
      </c>
      <c r="AK153" s="116">
        <f t="shared" si="77"/>
        <v>22.923085616438364</v>
      </c>
      <c r="AL153" s="119" t="e">
        <f t="shared" si="78"/>
        <v>#N/A</v>
      </c>
      <c r="AM153" s="119">
        <f t="shared" si="79"/>
        <v>0</v>
      </c>
      <c r="AP153" s="115">
        <f t="shared" si="96"/>
        <v>285</v>
      </c>
      <c r="AQ153" s="113">
        <f t="shared" si="97"/>
        <v>146</v>
      </c>
      <c r="AR153" s="113">
        <f>INDEX(地温!$D$2:$D$366,MATCH(AP153,地温!$C$2:$C$366,FALSE))</f>
        <v>19.673950000000001</v>
      </c>
      <c r="AS153" s="113">
        <f t="shared" si="98"/>
        <v>3346.770500000001</v>
      </c>
      <c r="AT153" s="116">
        <f t="shared" si="80"/>
        <v>22.923085616438364</v>
      </c>
      <c r="AU153" s="119" t="e">
        <f t="shared" si="81"/>
        <v>#N/A</v>
      </c>
      <c r="AV153" s="119">
        <f t="shared" si="82"/>
        <v>0</v>
      </c>
    </row>
    <row r="154" spans="1:48">
      <c r="A154" s="115">
        <f t="shared" si="83"/>
        <v>286</v>
      </c>
      <c r="B154" s="113">
        <f t="shared" si="66"/>
        <v>147</v>
      </c>
      <c r="C154" s="119">
        <f t="shared" si="67"/>
        <v>4.1999833811509459</v>
      </c>
      <c r="F154" s="115">
        <f t="shared" si="84"/>
        <v>286</v>
      </c>
      <c r="G154" s="113">
        <f t="shared" si="85"/>
        <v>147</v>
      </c>
      <c r="H154" s="113">
        <f>INDEX(地温!$D$2:$D$366,MATCH(F154,地温!$C$2:$C$366,FALSE))</f>
        <v>19.385049999999996</v>
      </c>
      <c r="I154" s="113">
        <f t="shared" si="86"/>
        <v>3366.1555500000009</v>
      </c>
      <c r="J154" s="116">
        <f t="shared" si="68"/>
        <v>22.899017346938781</v>
      </c>
      <c r="K154" s="119">
        <f t="shared" si="69"/>
        <v>8.4626241815463951e-002</v>
      </c>
      <c r="L154" s="119">
        <f t="shared" si="70"/>
        <v>4.1999833811509459</v>
      </c>
      <c r="O154" s="115">
        <f t="shared" si="87"/>
        <v>286</v>
      </c>
      <c r="P154" s="113">
        <f t="shared" si="88"/>
        <v>147</v>
      </c>
      <c r="Q154" s="113">
        <f>INDEX(地温!$D$2:$D$366,MATCH(O154,地温!$C$2:$C$366,FALSE))</f>
        <v>19.385049999999996</v>
      </c>
      <c r="R154" s="113">
        <f t="shared" si="89"/>
        <v>3366.1555500000009</v>
      </c>
      <c r="S154" s="116">
        <f t="shared" si="71"/>
        <v>22.899017346938781</v>
      </c>
      <c r="T154" s="119" t="e">
        <f t="shared" si="72"/>
        <v>#N/A</v>
      </c>
      <c r="U154" s="119">
        <f t="shared" si="73"/>
        <v>0</v>
      </c>
      <c r="X154" s="115">
        <f t="shared" si="90"/>
        <v>286</v>
      </c>
      <c r="Y154" s="113">
        <f t="shared" si="91"/>
        <v>147</v>
      </c>
      <c r="Z154" s="113">
        <f>INDEX(地温!$D$2:$D$366,MATCH(X154,地温!$C$2:$C$366,FALSE))</f>
        <v>19.385049999999996</v>
      </c>
      <c r="AA154" s="113">
        <f t="shared" si="92"/>
        <v>3366.1555500000009</v>
      </c>
      <c r="AB154" s="116">
        <f t="shared" si="74"/>
        <v>22.899017346938781</v>
      </c>
      <c r="AC154" s="119" t="e">
        <f t="shared" si="75"/>
        <v>#N/A</v>
      </c>
      <c r="AD154" s="119">
        <f t="shared" si="76"/>
        <v>0</v>
      </c>
      <c r="AG154" s="115">
        <f t="shared" si="93"/>
        <v>286</v>
      </c>
      <c r="AH154" s="113">
        <f t="shared" si="94"/>
        <v>147</v>
      </c>
      <c r="AI154" s="113">
        <f>INDEX(地温!$D$2:$D$366,MATCH(AG154,地温!$C$2:$C$366,FALSE))</f>
        <v>19.385049999999996</v>
      </c>
      <c r="AJ154" s="113">
        <f t="shared" si="95"/>
        <v>3366.1555500000009</v>
      </c>
      <c r="AK154" s="116">
        <f t="shared" si="77"/>
        <v>22.899017346938781</v>
      </c>
      <c r="AL154" s="119" t="e">
        <f t="shared" si="78"/>
        <v>#N/A</v>
      </c>
      <c r="AM154" s="119">
        <f t="shared" si="79"/>
        <v>0</v>
      </c>
      <c r="AP154" s="115">
        <f t="shared" si="96"/>
        <v>286</v>
      </c>
      <c r="AQ154" s="113">
        <f t="shared" si="97"/>
        <v>147</v>
      </c>
      <c r="AR154" s="113">
        <f>INDEX(地温!$D$2:$D$366,MATCH(AP154,地温!$C$2:$C$366,FALSE))</f>
        <v>19.385049999999996</v>
      </c>
      <c r="AS154" s="113">
        <f t="shared" si="98"/>
        <v>3366.1555500000009</v>
      </c>
      <c r="AT154" s="116">
        <f t="shared" si="80"/>
        <v>22.899017346938781</v>
      </c>
      <c r="AU154" s="119" t="e">
        <f t="shared" si="81"/>
        <v>#N/A</v>
      </c>
      <c r="AV154" s="119">
        <f t="shared" si="82"/>
        <v>0</v>
      </c>
    </row>
    <row r="155" spans="1:48">
      <c r="A155" s="115">
        <f t="shared" si="83"/>
        <v>287</v>
      </c>
      <c r="B155" s="113">
        <f t="shared" si="66"/>
        <v>148</v>
      </c>
      <c r="C155" s="119">
        <f t="shared" si="67"/>
        <v>4.1999845477926767</v>
      </c>
      <c r="F155" s="115">
        <f t="shared" si="84"/>
        <v>287</v>
      </c>
      <c r="G155" s="113">
        <f t="shared" si="85"/>
        <v>148</v>
      </c>
      <c r="H155" s="113">
        <f>INDEX(地温!$D$2:$D$366,MATCH(F155,地温!$C$2:$C$366,FALSE))</f>
        <v>18.951700000000002</v>
      </c>
      <c r="I155" s="113">
        <f t="shared" si="86"/>
        <v>3385.1072500000009</v>
      </c>
      <c r="J155" s="116">
        <f t="shared" si="68"/>
        <v>22.872346283783791</v>
      </c>
      <c r="K155" s="119">
        <f t="shared" si="69"/>
        <v>8.4546237981714178e-002</v>
      </c>
      <c r="L155" s="119">
        <f t="shared" si="70"/>
        <v>4.1999845477926767</v>
      </c>
      <c r="O155" s="115">
        <f t="shared" si="87"/>
        <v>287</v>
      </c>
      <c r="P155" s="113">
        <f t="shared" si="88"/>
        <v>148</v>
      </c>
      <c r="Q155" s="113">
        <f>INDEX(地温!$D$2:$D$366,MATCH(O155,地温!$C$2:$C$366,FALSE))</f>
        <v>18.951700000000002</v>
      </c>
      <c r="R155" s="113">
        <f t="shared" si="89"/>
        <v>3385.1072500000009</v>
      </c>
      <c r="S155" s="116">
        <f t="shared" si="71"/>
        <v>22.872346283783791</v>
      </c>
      <c r="T155" s="119" t="e">
        <f t="shared" si="72"/>
        <v>#N/A</v>
      </c>
      <c r="U155" s="119">
        <f t="shared" si="73"/>
        <v>0</v>
      </c>
      <c r="X155" s="115">
        <f t="shared" si="90"/>
        <v>287</v>
      </c>
      <c r="Y155" s="113">
        <f t="shared" si="91"/>
        <v>148</v>
      </c>
      <c r="Z155" s="113">
        <f>INDEX(地温!$D$2:$D$366,MATCH(X155,地温!$C$2:$C$366,FALSE))</f>
        <v>18.951700000000002</v>
      </c>
      <c r="AA155" s="113">
        <f t="shared" si="92"/>
        <v>3385.1072500000009</v>
      </c>
      <c r="AB155" s="116">
        <f t="shared" si="74"/>
        <v>22.872346283783791</v>
      </c>
      <c r="AC155" s="119" t="e">
        <f t="shared" si="75"/>
        <v>#N/A</v>
      </c>
      <c r="AD155" s="119">
        <f t="shared" si="76"/>
        <v>0</v>
      </c>
      <c r="AG155" s="115">
        <f t="shared" si="93"/>
        <v>287</v>
      </c>
      <c r="AH155" s="113">
        <f t="shared" si="94"/>
        <v>148</v>
      </c>
      <c r="AI155" s="113">
        <f>INDEX(地温!$D$2:$D$366,MATCH(AG155,地温!$C$2:$C$366,FALSE))</f>
        <v>18.951700000000002</v>
      </c>
      <c r="AJ155" s="113">
        <f t="shared" si="95"/>
        <v>3385.1072500000009</v>
      </c>
      <c r="AK155" s="116">
        <f t="shared" si="77"/>
        <v>22.872346283783791</v>
      </c>
      <c r="AL155" s="119" t="e">
        <f t="shared" si="78"/>
        <v>#N/A</v>
      </c>
      <c r="AM155" s="119">
        <f t="shared" si="79"/>
        <v>0</v>
      </c>
      <c r="AP155" s="115">
        <f t="shared" si="96"/>
        <v>287</v>
      </c>
      <c r="AQ155" s="113">
        <f t="shared" si="97"/>
        <v>148</v>
      </c>
      <c r="AR155" s="113">
        <f>INDEX(地温!$D$2:$D$366,MATCH(AP155,地温!$C$2:$C$366,FALSE))</f>
        <v>18.951700000000002</v>
      </c>
      <c r="AS155" s="113">
        <f t="shared" si="98"/>
        <v>3385.1072500000009</v>
      </c>
      <c r="AT155" s="116">
        <f t="shared" si="80"/>
        <v>22.872346283783791</v>
      </c>
      <c r="AU155" s="119" t="e">
        <f t="shared" si="81"/>
        <v>#N/A</v>
      </c>
      <c r="AV155" s="119">
        <f t="shared" si="82"/>
        <v>0</v>
      </c>
    </row>
    <row r="156" spans="1:48">
      <c r="A156" s="115">
        <f t="shared" si="83"/>
        <v>288</v>
      </c>
      <c r="B156" s="113">
        <f t="shared" si="66"/>
        <v>149</v>
      </c>
      <c r="C156" s="119">
        <f t="shared" si="67"/>
        <v>4.1999856464768834</v>
      </c>
      <c r="F156" s="115">
        <f t="shared" si="84"/>
        <v>288</v>
      </c>
      <c r="G156" s="113">
        <f t="shared" si="85"/>
        <v>149</v>
      </c>
      <c r="H156" s="113">
        <f>INDEX(地温!$D$2:$D$366,MATCH(F156,地温!$C$2:$C$366,FALSE))</f>
        <v>19.272699999999997</v>
      </c>
      <c r="I156" s="113">
        <f t="shared" si="86"/>
        <v>3404.3799500000009</v>
      </c>
      <c r="J156" s="116">
        <f t="shared" si="68"/>
        <v>22.848187583892624</v>
      </c>
      <c r="K156" s="119">
        <f t="shared" si="69"/>
        <v>8.4473823206879267e-002</v>
      </c>
      <c r="L156" s="119">
        <f t="shared" si="70"/>
        <v>4.1999856464768834</v>
      </c>
      <c r="O156" s="115">
        <f t="shared" si="87"/>
        <v>288</v>
      </c>
      <c r="P156" s="113">
        <f t="shared" si="88"/>
        <v>149</v>
      </c>
      <c r="Q156" s="113">
        <f>INDEX(地温!$D$2:$D$366,MATCH(O156,地温!$C$2:$C$366,FALSE))</f>
        <v>19.272699999999997</v>
      </c>
      <c r="R156" s="113">
        <f t="shared" si="89"/>
        <v>3404.3799500000009</v>
      </c>
      <c r="S156" s="116">
        <f t="shared" si="71"/>
        <v>22.848187583892624</v>
      </c>
      <c r="T156" s="119" t="e">
        <f t="shared" si="72"/>
        <v>#N/A</v>
      </c>
      <c r="U156" s="119">
        <f t="shared" si="73"/>
        <v>0</v>
      </c>
      <c r="X156" s="115">
        <f t="shared" si="90"/>
        <v>288</v>
      </c>
      <c r="Y156" s="113">
        <f t="shared" si="91"/>
        <v>149</v>
      </c>
      <c r="Z156" s="113">
        <f>INDEX(地温!$D$2:$D$366,MATCH(X156,地温!$C$2:$C$366,FALSE))</f>
        <v>19.272699999999997</v>
      </c>
      <c r="AA156" s="113">
        <f t="shared" si="92"/>
        <v>3404.3799500000009</v>
      </c>
      <c r="AB156" s="116">
        <f t="shared" si="74"/>
        <v>22.848187583892624</v>
      </c>
      <c r="AC156" s="119" t="e">
        <f t="shared" si="75"/>
        <v>#N/A</v>
      </c>
      <c r="AD156" s="119">
        <f t="shared" si="76"/>
        <v>0</v>
      </c>
      <c r="AG156" s="115">
        <f t="shared" si="93"/>
        <v>288</v>
      </c>
      <c r="AH156" s="113">
        <f t="shared" si="94"/>
        <v>149</v>
      </c>
      <c r="AI156" s="113">
        <f>INDEX(地温!$D$2:$D$366,MATCH(AG156,地温!$C$2:$C$366,FALSE))</f>
        <v>19.272699999999997</v>
      </c>
      <c r="AJ156" s="113">
        <f t="shared" si="95"/>
        <v>3404.3799500000009</v>
      </c>
      <c r="AK156" s="116">
        <f t="shared" si="77"/>
        <v>22.848187583892624</v>
      </c>
      <c r="AL156" s="119" t="e">
        <f t="shared" si="78"/>
        <v>#N/A</v>
      </c>
      <c r="AM156" s="119">
        <f t="shared" si="79"/>
        <v>0</v>
      </c>
      <c r="AP156" s="115">
        <f t="shared" si="96"/>
        <v>288</v>
      </c>
      <c r="AQ156" s="113">
        <f t="shared" si="97"/>
        <v>149</v>
      </c>
      <c r="AR156" s="113">
        <f>INDEX(地温!$D$2:$D$366,MATCH(AP156,地温!$C$2:$C$366,FALSE))</f>
        <v>19.272699999999997</v>
      </c>
      <c r="AS156" s="113">
        <f t="shared" si="98"/>
        <v>3404.3799500000009</v>
      </c>
      <c r="AT156" s="116">
        <f t="shared" si="80"/>
        <v>22.848187583892624</v>
      </c>
      <c r="AU156" s="119" t="e">
        <f t="shared" si="81"/>
        <v>#N/A</v>
      </c>
      <c r="AV156" s="119">
        <f t="shared" si="82"/>
        <v>0</v>
      </c>
    </row>
    <row r="157" spans="1:48">
      <c r="A157" s="115">
        <f t="shared" si="83"/>
        <v>289</v>
      </c>
      <c r="B157" s="113">
        <f t="shared" si="66"/>
        <v>150</v>
      </c>
      <c r="C157" s="119">
        <f t="shared" si="67"/>
        <v>4.1999866844311322</v>
      </c>
      <c r="F157" s="115">
        <f t="shared" si="84"/>
        <v>289</v>
      </c>
      <c r="G157" s="113">
        <f t="shared" si="85"/>
        <v>150</v>
      </c>
      <c r="H157" s="113">
        <f>INDEX(地温!$D$2:$D$366,MATCH(F157,地温!$C$2:$C$366,FALSE))</f>
        <v>19.706050000000001</v>
      </c>
      <c r="I157" s="113">
        <f t="shared" si="86"/>
        <v>3424.0860000000007</v>
      </c>
      <c r="J157" s="116">
        <f t="shared" si="68"/>
        <v>22.827240000000003</v>
      </c>
      <c r="K157" s="119">
        <f t="shared" si="69"/>
        <v>8.4411074273966602e-002</v>
      </c>
      <c r="L157" s="119">
        <f t="shared" si="70"/>
        <v>4.1999866844311322</v>
      </c>
      <c r="O157" s="115">
        <f t="shared" si="87"/>
        <v>289</v>
      </c>
      <c r="P157" s="113">
        <f t="shared" si="88"/>
        <v>150</v>
      </c>
      <c r="Q157" s="113">
        <f>INDEX(地温!$D$2:$D$366,MATCH(O157,地温!$C$2:$C$366,FALSE))</f>
        <v>19.706050000000001</v>
      </c>
      <c r="R157" s="113">
        <f t="shared" si="89"/>
        <v>3424.0860000000007</v>
      </c>
      <c r="S157" s="116">
        <f t="shared" si="71"/>
        <v>22.827240000000003</v>
      </c>
      <c r="T157" s="119" t="e">
        <f t="shared" si="72"/>
        <v>#N/A</v>
      </c>
      <c r="U157" s="119">
        <f t="shared" si="73"/>
        <v>0</v>
      </c>
      <c r="X157" s="115">
        <f t="shared" si="90"/>
        <v>289</v>
      </c>
      <c r="Y157" s="113">
        <f t="shared" si="91"/>
        <v>150</v>
      </c>
      <c r="Z157" s="113">
        <f>INDEX(地温!$D$2:$D$366,MATCH(X157,地温!$C$2:$C$366,FALSE))</f>
        <v>19.706050000000001</v>
      </c>
      <c r="AA157" s="113">
        <f t="shared" si="92"/>
        <v>3424.0860000000007</v>
      </c>
      <c r="AB157" s="116">
        <f t="shared" si="74"/>
        <v>22.827240000000003</v>
      </c>
      <c r="AC157" s="119" t="e">
        <f t="shared" si="75"/>
        <v>#N/A</v>
      </c>
      <c r="AD157" s="119">
        <f t="shared" si="76"/>
        <v>0</v>
      </c>
      <c r="AG157" s="115">
        <f t="shared" si="93"/>
        <v>289</v>
      </c>
      <c r="AH157" s="113">
        <f t="shared" si="94"/>
        <v>150</v>
      </c>
      <c r="AI157" s="113">
        <f>INDEX(地温!$D$2:$D$366,MATCH(AG157,地温!$C$2:$C$366,FALSE))</f>
        <v>19.706050000000001</v>
      </c>
      <c r="AJ157" s="113">
        <f t="shared" si="95"/>
        <v>3424.0860000000007</v>
      </c>
      <c r="AK157" s="116">
        <f t="shared" si="77"/>
        <v>22.827240000000003</v>
      </c>
      <c r="AL157" s="119" t="e">
        <f t="shared" si="78"/>
        <v>#N/A</v>
      </c>
      <c r="AM157" s="119">
        <f t="shared" si="79"/>
        <v>0</v>
      </c>
      <c r="AP157" s="115">
        <f t="shared" si="96"/>
        <v>289</v>
      </c>
      <c r="AQ157" s="113">
        <f t="shared" si="97"/>
        <v>150</v>
      </c>
      <c r="AR157" s="113">
        <f>INDEX(地温!$D$2:$D$366,MATCH(AP157,地温!$C$2:$C$366,FALSE))</f>
        <v>19.706050000000001</v>
      </c>
      <c r="AS157" s="113">
        <f t="shared" si="98"/>
        <v>3424.0860000000007</v>
      </c>
      <c r="AT157" s="116">
        <f t="shared" si="80"/>
        <v>22.827240000000003</v>
      </c>
      <c r="AU157" s="119" t="e">
        <f t="shared" si="81"/>
        <v>#N/A</v>
      </c>
      <c r="AV157" s="119">
        <f t="shared" si="82"/>
        <v>0</v>
      </c>
    </row>
    <row r="158" spans="1:48">
      <c r="A158" s="115">
        <f t="shared" si="83"/>
        <v>290</v>
      </c>
      <c r="B158" s="113">
        <f t="shared" si="66"/>
        <v>151</v>
      </c>
      <c r="C158" s="119">
        <f t="shared" si="67"/>
        <v>4.1999876361175739</v>
      </c>
      <c r="F158" s="115">
        <f t="shared" si="84"/>
        <v>290</v>
      </c>
      <c r="G158" s="113">
        <f t="shared" si="85"/>
        <v>151</v>
      </c>
      <c r="H158" s="113">
        <f>INDEX(地温!$D$2:$D$366,MATCH(F158,地温!$C$2:$C$366,FALSE))</f>
        <v>19.401099999999996</v>
      </c>
      <c r="I158" s="113">
        <f t="shared" si="86"/>
        <v>3443.4871000000007</v>
      </c>
      <c r="J158" s="116">
        <f t="shared" si="68"/>
        <v>22.804550331125832</v>
      </c>
      <c r="K158" s="119">
        <f t="shared" si="69"/>
        <v>8.434314945955268e-002</v>
      </c>
      <c r="L158" s="119">
        <f t="shared" si="70"/>
        <v>4.1999876361175739</v>
      </c>
      <c r="O158" s="115">
        <f t="shared" si="87"/>
        <v>290</v>
      </c>
      <c r="P158" s="113">
        <f t="shared" si="88"/>
        <v>151</v>
      </c>
      <c r="Q158" s="113">
        <f>INDEX(地温!$D$2:$D$366,MATCH(O158,地温!$C$2:$C$366,FALSE))</f>
        <v>19.401099999999996</v>
      </c>
      <c r="R158" s="113">
        <f t="shared" si="89"/>
        <v>3443.4871000000007</v>
      </c>
      <c r="S158" s="116">
        <f t="shared" si="71"/>
        <v>22.804550331125832</v>
      </c>
      <c r="T158" s="119" t="e">
        <f t="shared" si="72"/>
        <v>#N/A</v>
      </c>
      <c r="U158" s="119">
        <f t="shared" si="73"/>
        <v>0</v>
      </c>
      <c r="X158" s="115">
        <f t="shared" si="90"/>
        <v>290</v>
      </c>
      <c r="Y158" s="113">
        <f t="shared" si="91"/>
        <v>151</v>
      </c>
      <c r="Z158" s="113">
        <f>INDEX(地温!$D$2:$D$366,MATCH(X158,地温!$C$2:$C$366,FALSE))</f>
        <v>19.401099999999996</v>
      </c>
      <c r="AA158" s="113">
        <f t="shared" si="92"/>
        <v>3443.4871000000007</v>
      </c>
      <c r="AB158" s="116">
        <f t="shared" si="74"/>
        <v>22.804550331125832</v>
      </c>
      <c r="AC158" s="119" t="e">
        <f t="shared" si="75"/>
        <v>#N/A</v>
      </c>
      <c r="AD158" s="119">
        <f t="shared" si="76"/>
        <v>0</v>
      </c>
      <c r="AG158" s="115">
        <f t="shared" si="93"/>
        <v>290</v>
      </c>
      <c r="AH158" s="113">
        <f t="shared" si="94"/>
        <v>151</v>
      </c>
      <c r="AI158" s="113">
        <f>INDEX(地温!$D$2:$D$366,MATCH(AG158,地温!$C$2:$C$366,FALSE))</f>
        <v>19.401099999999996</v>
      </c>
      <c r="AJ158" s="113">
        <f t="shared" si="95"/>
        <v>3443.4871000000007</v>
      </c>
      <c r="AK158" s="116">
        <f t="shared" si="77"/>
        <v>22.804550331125832</v>
      </c>
      <c r="AL158" s="119" t="e">
        <f t="shared" si="78"/>
        <v>#N/A</v>
      </c>
      <c r="AM158" s="119">
        <f t="shared" si="79"/>
        <v>0</v>
      </c>
      <c r="AP158" s="115">
        <f t="shared" si="96"/>
        <v>290</v>
      </c>
      <c r="AQ158" s="113">
        <f t="shared" si="97"/>
        <v>151</v>
      </c>
      <c r="AR158" s="113">
        <f>INDEX(地温!$D$2:$D$366,MATCH(AP158,地温!$C$2:$C$366,FALSE))</f>
        <v>19.401099999999996</v>
      </c>
      <c r="AS158" s="113">
        <f t="shared" si="98"/>
        <v>3443.4871000000007</v>
      </c>
      <c r="AT158" s="116">
        <f t="shared" si="80"/>
        <v>22.804550331125832</v>
      </c>
      <c r="AU158" s="119" t="e">
        <f t="shared" si="81"/>
        <v>#N/A</v>
      </c>
      <c r="AV158" s="119">
        <f t="shared" si="82"/>
        <v>0</v>
      </c>
    </row>
    <row r="159" spans="1:48">
      <c r="A159" s="115">
        <f t="shared" si="83"/>
        <v>291</v>
      </c>
      <c r="B159" s="113">
        <f t="shared" si="66"/>
        <v>152</v>
      </c>
      <c r="C159" s="119">
        <f t="shared" si="67"/>
        <v>4.1999884895150563</v>
      </c>
      <c r="F159" s="115">
        <f t="shared" si="84"/>
        <v>291</v>
      </c>
      <c r="G159" s="113">
        <f t="shared" si="85"/>
        <v>152</v>
      </c>
      <c r="H159" s="113">
        <f>INDEX(地温!$D$2:$D$366,MATCH(F159,地温!$C$2:$C$366,FALSE))</f>
        <v>18.518349999999998</v>
      </c>
      <c r="I159" s="113">
        <f t="shared" si="86"/>
        <v>3462.0054500000006</v>
      </c>
      <c r="J159" s="116">
        <f t="shared" si="68"/>
        <v>22.776351644736845</v>
      </c>
      <c r="K159" s="119">
        <f t="shared" si="69"/>
        <v>8.4258794269772813e-002</v>
      </c>
      <c r="L159" s="119">
        <f t="shared" si="70"/>
        <v>4.1999884895150563</v>
      </c>
      <c r="O159" s="115">
        <f t="shared" si="87"/>
        <v>291</v>
      </c>
      <c r="P159" s="113">
        <f t="shared" si="88"/>
        <v>152</v>
      </c>
      <c r="Q159" s="113">
        <f>INDEX(地温!$D$2:$D$366,MATCH(O159,地温!$C$2:$C$366,FALSE))</f>
        <v>18.518349999999998</v>
      </c>
      <c r="R159" s="113">
        <f t="shared" si="89"/>
        <v>3462.0054500000006</v>
      </c>
      <c r="S159" s="116">
        <f t="shared" si="71"/>
        <v>22.776351644736845</v>
      </c>
      <c r="T159" s="119" t="e">
        <f t="shared" si="72"/>
        <v>#N/A</v>
      </c>
      <c r="U159" s="119">
        <f t="shared" si="73"/>
        <v>0</v>
      </c>
      <c r="X159" s="115">
        <f t="shared" si="90"/>
        <v>291</v>
      </c>
      <c r="Y159" s="113">
        <f t="shared" si="91"/>
        <v>152</v>
      </c>
      <c r="Z159" s="113">
        <f>INDEX(地温!$D$2:$D$366,MATCH(X159,地温!$C$2:$C$366,FALSE))</f>
        <v>18.518349999999998</v>
      </c>
      <c r="AA159" s="113">
        <f t="shared" si="92"/>
        <v>3462.0054500000006</v>
      </c>
      <c r="AB159" s="116">
        <f t="shared" si="74"/>
        <v>22.776351644736845</v>
      </c>
      <c r="AC159" s="119" t="e">
        <f t="shared" si="75"/>
        <v>#N/A</v>
      </c>
      <c r="AD159" s="119">
        <f t="shared" si="76"/>
        <v>0</v>
      </c>
      <c r="AG159" s="115">
        <f t="shared" si="93"/>
        <v>291</v>
      </c>
      <c r="AH159" s="113">
        <f t="shared" si="94"/>
        <v>152</v>
      </c>
      <c r="AI159" s="113">
        <f>INDEX(地温!$D$2:$D$366,MATCH(AG159,地温!$C$2:$C$366,FALSE))</f>
        <v>18.518349999999998</v>
      </c>
      <c r="AJ159" s="113">
        <f t="shared" si="95"/>
        <v>3462.0054500000006</v>
      </c>
      <c r="AK159" s="116">
        <f t="shared" si="77"/>
        <v>22.776351644736845</v>
      </c>
      <c r="AL159" s="119" t="e">
        <f t="shared" si="78"/>
        <v>#N/A</v>
      </c>
      <c r="AM159" s="119">
        <f t="shared" si="79"/>
        <v>0</v>
      </c>
      <c r="AP159" s="115">
        <f t="shared" si="96"/>
        <v>291</v>
      </c>
      <c r="AQ159" s="113">
        <f t="shared" si="97"/>
        <v>152</v>
      </c>
      <c r="AR159" s="113">
        <f>INDEX(地温!$D$2:$D$366,MATCH(AP159,地温!$C$2:$C$366,FALSE))</f>
        <v>18.518349999999998</v>
      </c>
      <c r="AS159" s="113">
        <f t="shared" si="98"/>
        <v>3462.0054500000006</v>
      </c>
      <c r="AT159" s="116">
        <f t="shared" si="80"/>
        <v>22.776351644736845</v>
      </c>
      <c r="AU159" s="119" t="e">
        <f t="shared" si="81"/>
        <v>#N/A</v>
      </c>
      <c r="AV159" s="119">
        <f t="shared" si="82"/>
        <v>0</v>
      </c>
    </row>
    <row r="160" spans="1:48">
      <c r="A160" s="115">
        <f t="shared" si="83"/>
        <v>292</v>
      </c>
      <c r="B160" s="113">
        <f t="shared" si="66"/>
        <v>153</v>
      </c>
      <c r="C160" s="119">
        <f t="shared" si="67"/>
        <v>4.1999892702347124</v>
      </c>
      <c r="F160" s="115">
        <f t="shared" si="84"/>
        <v>292</v>
      </c>
      <c r="G160" s="113">
        <f t="shared" si="85"/>
        <v>153</v>
      </c>
      <c r="H160" s="113">
        <f>INDEX(地温!$D$2:$D$366,MATCH(F160,地温!$C$2:$C$366,FALSE))</f>
        <v>18.084999999999997</v>
      </c>
      <c r="I160" s="113">
        <f t="shared" si="86"/>
        <v>3480.0904500000006</v>
      </c>
      <c r="J160" s="116">
        <f t="shared" si="68"/>
        <v>22.74568921568628</v>
      </c>
      <c r="K160" s="119">
        <f t="shared" si="69"/>
        <v>8.4167146413509655e-002</v>
      </c>
      <c r="L160" s="119">
        <f t="shared" si="70"/>
        <v>4.1999892702347124</v>
      </c>
      <c r="O160" s="115">
        <f t="shared" si="87"/>
        <v>292</v>
      </c>
      <c r="P160" s="113">
        <f t="shared" si="88"/>
        <v>153</v>
      </c>
      <c r="Q160" s="113">
        <f>INDEX(地温!$D$2:$D$366,MATCH(O160,地温!$C$2:$C$366,FALSE))</f>
        <v>18.084999999999997</v>
      </c>
      <c r="R160" s="113">
        <f t="shared" si="89"/>
        <v>3480.0904500000006</v>
      </c>
      <c r="S160" s="116">
        <f t="shared" si="71"/>
        <v>22.74568921568628</v>
      </c>
      <c r="T160" s="119" t="e">
        <f t="shared" si="72"/>
        <v>#N/A</v>
      </c>
      <c r="U160" s="119">
        <f t="shared" si="73"/>
        <v>0</v>
      </c>
      <c r="X160" s="115">
        <f t="shared" si="90"/>
        <v>292</v>
      </c>
      <c r="Y160" s="113">
        <f t="shared" si="91"/>
        <v>153</v>
      </c>
      <c r="Z160" s="113">
        <f>INDEX(地温!$D$2:$D$366,MATCH(X160,地温!$C$2:$C$366,FALSE))</f>
        <v>18.084999999999997</v>
      </c>
      <c r="AA160" s="113">
        <f t="shared" si="92"/>
        <v>3480.0904500000006</v>
      </c>
      <c r="AB160" s="116">
        <f t="shared" si="74"/>
        <v>22.74568921568628</v>
      </c>
      <c r="AC160" s="119" t="e">
        <f t="shared" si="75"/>
        <v>#N/A</v>
      </c>
      <c r="AD160" s="119">
        <f t="shared" si="76"/>
        <v>0</v>
      </c>
      <c r="AG160" s="115">
        <f t="shared" si="93"/>
        <v>292</v>
      </c>
      <c r="AH160" s="113">
        <f t="shared" si="94"/>
        <v>153</v>
      </c>
      <c r="AI160" s="113">
        <f>INDEX(地温!$D$2:$D$366,MATCH(AG160,地温!$C$2:$C$366,FALSE))</f>
        <v>18.084999999999997</v>
      </c>
      <c r="AJ160" s="113">
        <f t="shared" si="95"/>
        <v>3480.0904500000006</v>
      </c>
      <c r="AK160" s="116">
        <f t="shared" si="77"/>
        <v>22.74568921568628</v>
      </c>
      <c r="AL160" s="119" t="e">
        <f t="shared" si="78"/>
        <v>#N/A</v>
      </c>
      <c r="AM160" s="119">
        <f t="shared" si="79"/>
        <v>0</v>
      </c>
      <c r="AP160" s="115">
        <f t="shared" si="96"/>
        <v>292</v>
      </c>
      <c r="AQ160" s="113">
        <f t="shared" si="97"/>
        <v>153</v>
      </c>
      <c r="AR160" s="113">
        <f>INDEX(地温!$D$2:$D$366,MATCH(AP160,地温!$C$2:$C$366,FALSE))</f>
        <v>18.084999999999997</v>
      </c>
      <c r="AS160" s="113">
        <f t="shared" si="98"/>
        <v>3480.0904500000006</v>
      </c>
      <c r="AT160" s="116">
        <f t="shared" si="80"/>
        <v>22.74568921568628</v>
      </c>
      <c r="AU160" s="119" t="e">
        <f t="shared" si="81"/>
        <v>#N/A</v>
      </c>
      <c r="AV160" s="119">
        <f t="shared" si="82"/>
        <v>0</v>
      </c>
    </row>
    <row r="161" spans="1:48">
      <c r="A161" s="115">
        <f t="shared" si="83"/>
        <v>293</v>
      </c>
      <c r="B161" s="113">
        <f t="shared" si="66"/>
        <v>154</v>
      </c>
      <c r="C161" s="119">
        <f t="shared" si="67"/>
        <v>4.1999900067443861</v>
      </c>
      <c r="F161" s="115">
        <f t="shared" si="84"/>
        <v>293</v>
      </c>
      <c r="G161" s="113">
        <f t="shared" si="85"/>
        <v>154</v>
      </c>
      <c r="H161" s="113">
        <f>INDEX(地温!$D$2:$D$366,MATCH(F161,地温!$C$2:$C$366,FALSE))</f>
        <v>18.373899999999999</v>
      </c>
      <c r="I161" s="113">
        <f t="shared" si="86"/>
        <v>3498.4643500000006</v>
      </c>
      <c r="J161" s="116">
        <f t="shared" si="68"/>
        <v>22.717300974025978</v>
      </c>
      <c r="K161" s="119">
        <f t="shared" si="69"/>
        <v>8.4082367898378904e-002</v>
      </c>
      <c r="L161" s="119">
        <f t="shared" si="70"/>
        <v>4.1999900067443861</v>
      </c>
      <c r="O161" s="115">
        <f t="shared" si="87"/>
        <v>293</v>
      </c>
      <c r="P161" s="113">
        <f t="shared" si="88"/>
        <v>154</v>
      </c>
      <c r="Q161" s="113">
        <f>INDEX(地温!$D$2:$D$366,MATCH(O161,地温!$C$2:$C$366,FALSE))</f>
        <v>18.373899999999999</v>
      </c>
      <c r="R161" s="113">
        <f t="shared" si="89"/>
        <v>3498.4643500000006</v>
      </c>
      <c r="S161" s="116">
        <f t="shared" si="71"/>
        <v>22.717300974025978</v>
      </c>
      <c r="T161" s="119" t="e">
        <f t="shared" si="72"/>
        <v>#N/A</v>
      </c>
      <c r="U161" s="119">
        <f t="shared" si="73"/>
        <v>0</v>
      </c>
      <c r="X161" s="115">
        <f t="shared" si="90"/>
        <v>293</v>
      </c>
      <c r="Y161" s="113">
        <f t="shared" si="91"/>
        <v>154</v>
      </c>
      <c r="Z161" s="113">
        <f>INDEX(地温!$D$2:$D$366,MATCH(X161,地温!$C$2:$C$366,FALSE))</f>
        <v>18.373899999999999</v>
      </c>
      <c r="AA161" s="113">
        <f t="shared" si="92"/>
        <v>3498.4643500000006</v>
      </c>
      <c r="AB161" s="116">
        <f t="shared" si="74"/>
        <v>22.717300974025978</v>
      </c>
      <c r="AC161" s="119" t="e">
        <f t="shared" si="75"/>
        <v>#N/A</v>
      </c>
      <c r="AD161" s="119">
        <f t="shared" si="76"/>
        <v>0</v>
      </c>
      <c r="AG161" s="115">
        <f t="shared" si="93"/>
        <v>293</v>
      </c>
      <c r="AH161" s="113">
        <f t="shared" si="94"/>
        <v>154</v>
      </c>
      <c r="AI161" s="113">
        <f>INDEX(地温!$D$2:$D$366,MATCH(AG161,地温!$C$2:$C$366,FALSE))</f>
        <v>18.373899999999999</v>
      </c>
      <c r="AJ161" s="113">
        <f t="shared" si="95"/>
        <v>3498.4643500000006</v>
      </c>
      <c r="AK161" s="116">
        <f t="shared" si="77"/>
        <v>22.717300974025978</v>
      </c>
      <c r="AL161" s="119" t="e">
        <f t="shared" si="78"/>
        <v>#N/A</v>
      </c>
      <c r="AM161" s="119">
        <f t="shared" si="79"/>
        <v>0</v>
      </c>
      <c r="AP161" s="115">
        <f t="shared" si="96"/>
        <v>293</v>
      </c>
      <c r="AQ161" s="113">
        <f t="shared" si="97"/>
        <v>154</v>
      </c>
      <c r="AR161" s="113">
        <f>INDEX(地温!$D$2:$D$366,MATCH(AP161,地温!$C$2:$C$366,FALSE))</f>
        <v>18.373899999999999</v>
      </c>
      <c r="AS161" s="113">
        <f t="shared" si="98"/>
        <v>3498.4643500000006</v>
      </c>
      <c r="AT161" s="116">
        <f t="shared" si="80"/>
        <v>22.717300974025978</v>
      </c>
      <c r="AU161" s="119" t="e">
        <f t="shared" si="81"/>
        <v>#N/A</v>
      </c>
      <c r="AV161" s="119">
        <f t="shared" si="82"/>
        <v>0</v>
      </c>
    </row>
    <row r="162" spans="1:48">
      <c r="A162" s="115">
        <f t="shared" si="83"/>
        <v>294</v>
      </c>
      <c r="B162" s="113">
        <f t="shared" si="66"/>
        <v>155</v>
      </c>
      <c r="C162" s="119">
        <f t="shared" si="67"/>
        <v>4.199990628875323</v>
      </c>
      <c r="F162" s="115">
        <f t="shared" si="84"/>
        <v>294</v>
      </c>
      <c r="G162" s="113">
        <f t="shared" si="85"/>
        <v>155</v>
      </c>
      <c r="H162" s="113">
        <f>INDEX(地温!$D$2:$D$366,MATCH(F162,地温!$C$2:$C$366,FALSE))</f>
        <v>16.078749999999996</v>
      </c>
      <c r="I162" s="113">
        <f t="shared" si="86"/>
        <v>3514.5431000000008</v>
      </c>
      <c r="J162" s="116">
        <f t="shared" si="68"/>
        <v>22.674471612903229</v>
      </c>
      <c r="K162" s="119">
        <f t="shared" si="69"/>
        <v>8.3954593320454532e-002</v>
      </c>
      <c r="L162" s="119">
        <f t="shared" si="70"/>
        <v>4.199990628875323</v>
      </c>
      <c r="O162" s="115">
        <f t="shared" si="87"/>
        <v>294</v>
      </c>
      <c r="P162" s="113">
        <f t="shared" si="88"/>
        <v>155</v>
      </c>
      <c r="Q162" s="113">
        <f>INDEX(地温!$D$2:$D$366,MATCH(O162,地温!$C$2:$C$366,FALSE))</f>
        <v>16.078749999999996</v>
      </c>
      <c r="R162" s="113">
        <f t="shared" si="89"/>
        <v>3514.5431000000008</v>
      </c>
      <c r="S162" s="116">
        <f t="shared" si="71"/>
        <v>22.674471612903229</v>
      </c>
      <c r="T162" s="119" t="e">
        <f t="shared" si="72"/>
        <v>#N/A</v>
      </c>
      <c r="U162" s="119">
        <f t="shared" si="73"/>
        <v>0</v>
      </c>
      <c r="X162" s="115">
        <f t="shared" si="90"/>
        <v>294</v>
      </c>
      <c r="Y162" s="113">
        <f t="shared" si="91"/>
        <v>155</v>
      </c>
      <c r="Z162" s="113">
        <f>INDEX(地温!$D$2:$D$366,MATCH(X162,地温!$C$2:$C$366,FALSE))</f>
        <v>16.078749999999996</v>
      </c>
      <c r="AA162" s="113">
        <f t="shared" si="92"/>
        <v>3514.5431000000008</v>
      </c>
      <c r="AB162" s="116">
        <f t="shared" si="74"/>
        <v>22.674471612903229</v>
      </c>
      <c r="AC162" s="119" t="e">
        <f t="shared" si="75"/>
        <v>#N/A</v>
      </c>
      <c r="AD162" s="119">
        <f t="shared" si="76"/>
        <v>0</v>
      </c>
      <c r="AG162" s="115">
        <f t="shared" si="93"/>
        <v>294</v>
      </c>
      <c r="AH162" s="113">
        <f t="shared" si="94"/>
        <v>155</v>
      </c>
      <c r="AI162" s="113">
        <f>INDEX(地温!$D$2:$D$366,MATCH(AG162,地温!$C$2:$C$366,FALSE))</f>
        <v>16.078749999999996</v>
      </c>
      <c r="AJ162" s="113">
        <f t="shared" si="95"/>
        <v>3514.5431000000008</v>
      </c>
      <c r="AK162" s="116">
        <f t="shared" si="77"/>
        <v>22.674471612903229</v>
      </c>
      <c r="AL162" s="119" t="e">
        <f t="shared" si="78"/>
        <v>#N/A</v>
      </c>
      <c r="AM162" s="119">
        <f t="shared" si="79"/>
        <v>0</v>
      </c>
      <c r="AP162" s="115">
        <f t="shared" si="96"/>
        <v>294</v>
      </c>
      <c r="AQ162" s="113">
        <f t="shared" si="97"/>
        <v>155</v>
      </c>
      <c r="AR162" s="113">
        <f>INDEX(地温!$D$2:$D$366,MATCH(AP162,地温!$C$2:$C$366,FALSE))</f>
        <v>16.078749999999996</v>
      </c>
      <c r="AS162" s="113">
        <f t="shared" si="98"/>
        <v>3514.5431000000008</v>
      </c>
      <c r="AT162" s="116">
        <f t="shared" si="80"/>
        <v>22.674471612903229</v>
      </c>
      <c r="AU162" s="119" t="e">
        <f t="shared" si="81"/>
        <v>#N/A</v>
      </c>
      <c r="AV162" s="119">
        <f t="shared" si="82"/>
        <v>0</v>
      </c>
    </row>
    <row r="163" spans="1:48">
      <c r="A163" s="115">
        <f t="shared" si="83"/>
        <v>295</v>
      </c>
      <c r="B163" s="113">
        <f t="shared" si="66"/>
        <v>156</v>
      </c>
      <c r="C163" s="119">
        <f t="shared" si="67"/>
        <v>4.1999911952510613</v>
      </c>
      <c r="F163" s="115">
        <f t="shared" si="84"/>
        <v>295</v>
      </c>
      <c r="G163" s="113">
        <f t="shared" si="85"/>
        <v>156</v>
      </c>
      <c r="H163" s="113">
        <f>INDEX(地温!$D$2:$D$366,MATCH(F163,地温!$C$2:$C$366,FALSE))</f>
        <v>15.420700000000002</v>
      </c>
      <c r="I163" s="113">
        <f t="shared" si="86"/>
        <v>3529.9638000000009</v>
      </c>
      <c r="J163" s="116">
        <f t="shared" si="68"/>
        <v>22.627973076923084</v>
      </c>
      <c r="K163" s="119">
        <f t="shared" si="69"/>
        <v>8.3816050353920368e-002</v>
      </c>
      <c r="L163" s="119">
        <f t="shared" si="70"/>
        <v>4.1999911952510613</v>
      </c>
      <c r="O163" s="115">
        <f t="shared" si="87"/>
        <v>295</v>
      </c>
      <c r="P163" s="113">
        <f t="shared" si="88"/>
        <v>156</v>
      </c>
      <c r="Q163" s="113">
        <f>INDEX(地温!$D$2:$D$366,MATCH(O163,地温!$C$2:$C$366,FALSE))</f>
        <v>15.420700000000002</v>
      </c>
      <c r="R163" s="113">
        <f t="shared" si="89"/>
        <v>3529.9638000000009</v>
      </c>
      <c r="S163" s="116">
        <f t="shared" si="71"/>
        <v>22.627973076923084</v>
      </c>
      <c r="T163" s="119" t="e">
        <f t="shared" si="72"/>
        <v>#N/A</v>
      </c>
      <c r="U163" s="119">
        <f t="shared" si="73"/>
        <v>0</v>
      </c>
      <c r="X163" s="115">
        <f t="shared" si="90"/>
        <v>295</v>
      </c>
      <c r="Y163" s="113">
        <f t="shared" si="91"/>
        <v>156</v>
      </c>
      <c r="Z163" s="113">
        <f>INDEX(地温!$D$2:$D$366,MATCH(X163,地温!$C$2:$C$366,FALSE))</f>
        <v>15.420700000000002</v>
      </c>
      <c r="AA163" s="113">
        <f t="shared" si="92"/>
        <v>3529.9638000000009</v>
      </c>
      <c r="AB163" s="116">
        <f t="shared" si="74"/>
        <v>22.627973076923084</v>
      </c>
      <c r="AC163" s="119" t="e">
        <f t="shared" si="75"/>
        <v>#N/A</v>
      </c>
      <c r="AD163" s="119">
        <f t="shared" si="76"/>
        <v>0</v>
      </c>
      <c r="AG163" s="115">
        <f t="shared" si="93"/>
        <v>295</v>
      </c>
      <c r="AH163" s="113">
        <f t="shared" si="94"/>
        <v>156</v>
      </c>
      <c r="AI163" s="113">
        <f>INDEX(地温!$D$2:$D$366,MATCH(AG163,地温!$C$2:$C$366,FALSE))</f>
        <v>15.420700000000002</v>
      </c>
      <c r="AJ163" s="113">
        <f t="shared" si="95"/>
        <v>3529.9638000000009</v>
      </c>
      <c r="AK163" s="116">
        <f t="shared" si="77"/>
        <v>22.627973076923084</v>
      </c>
      <c r="AL163" s="119" t="e">
        <f t="shared" si="78"/>
        <v>#N/A</v>
      </c>
      <c r="AM163" s="119">
        <f t="shared" si="79"/>
        <v>0</v>
      </c>
      <c r="AP163" s="115">
        <f t="shared" si="96"/>
        <v>295</v>
      </c>
      <c r="AQ163" s="113">
        <f t="shared" si="97"/>
        <v>156</v>
      </c>
      <c r="AR163" s="113">
        <f>INDEX(地温!$D$2:$D$366,MATCH(AP163,地温!$C$2:$C$366,FALSE))</f>
        <v>15.420700000000002</v>
      </c>
      <c r="AS163" s="113">
        <f t="shared" si="98"/>
        <v>3529.9638000000009</v>
      </c>
      <c r="AT163" s="116">
        <f t="shared" si="80"/>
        <v>22.627973076923084</v>
      </c>
      <c r="AU163" s="119" t="e">
        <f t="shared" si="81"/>
        <v>#N/A</v>
      </c>
      <c r="AV163" s="119">
        <f t="shared" si="82"/>
        <v>0</v>
      </c>
    </row>
    <row r="164" spans="1:48">
      <c r="A164" s="115">
        <f t="shared" si="83"/>
        <v>296</v>
      </c>
      <c r="B164" s="113">
        <f t="shared" si="66"/>
        <v>157</v>
      </c>
      <c r="C164" s="119">
        <f t="shared" si="67"/>
        <v>4.199991755225148</v>
      </c>
      <c r="F164" s="115">
        <f t="shared" si="84"/>
        <v>296</v>
      </c>
      <c r="G164" s="113">
        <f t="shared" si="85"/>
        <v>157</v>
      </c>
      <c r="H164" s="113">
        <f>INDEX(地温!$D$2:$D$366,MATCH(F164,地温!$C$2:$C$366,FALSE))</f>
        <v>16.5442</v>
      </c>
      <c r="I164" s="113">
        <f t="shared" si="86"/>
        <v>3546.5080000000007</v>
      </c>
      <c r="J164" s="116">
        <f t="shared" si="68"/>
        <v>22.589222929936309</v>
      </c>
      <c r="K164" s="119">
        <f t="shared" si="69"/>
        <v>8.3700735253492656e-002</v>
      </c>
      <c r="L164" s="119">
        <f t="shared" si="70"/>
        <v>4.199991755225148</v>
      </c>
      <c r="O164" s="115">
        <f t="shared" si="87"/>
        <v>296</v>
      </c>
      <c r="P164" s="113">
        <f t="shared" si="88"/>
        <v>157</v>
      </c>
      <c r="Q164" s="113">
        <f>INDEX(地温!$D$2:$D$366,MATCH(O164,地温!$C$2:$C$366,FALSE))</f>
        <v>16.5442</v>
      </c>
      <c r="R164" s="113">
        <f t="shared" si="89"/>
        <v>3546.5080000000007</v>
      </c>
      <c r="S164" s="116">
        <f t="shared" si="71"/>
        <v>22.589222929936309</v>
      </c>
      <c r="T164" s="119" t="e">
        <f t="shared" si="72"/>
        <v>#N/A</v>
      </c>
      <c r="U164" s="119">
        <f t="shared" si="73"/>
        <v>0</v>
      </c>
      <c r="X164" s="115">
        <f t="shared" si="90"/>
        <v>296</v>
      </c>
      <c r="Y164" s="113">
        <f t="shared" si="91"/>
        <v>157</v>
      </c>
      <c r="Z164" s="113">
        <f>INDEX(地温!$D$2:$D$366,MATCH(X164,地温!$C$2:$C$366,FALSE))</f>
        <v>16.5442</v>
      </c>
      <c r="AA164" s="113">
        <f t="shared" si="92"/>
        <v>3546.5080000000007</v>
      </c>
      <c r="AB164" s="116">
        <f t="shared" si="74"/>
        <v>22.589222929936309</v>
      </c>
      <c r="AC164" s="119" t="e">
        <f t="shared" si="75"/>
        <v>#N/A</v>
      </c>
      <c r="AD164" s="119">
        <f t="shared" si="76"/>
        <v>0</v>
      </c>
      <c r="AG164" s="115">
        <f t="shared" si="93"/>
        <v>296</v>
      </c>
      <c r="AH164" s="113">
        <f t="shared" si="94"/>
        <v>157</v>
      </c>
      <c r="AI164" s="113">
        <f>INDEX(地温!$D$2:$D$366,MATCH(AG164,地温!$C$2:$C$366,FALSE))</f>
        <v>16.5442</v>
      </c>
      <c r="AJ164" s="113">
        <f t="shared" si="95"/>
        <v>3546.5080000000007</v>
      </c>
      <c r="AK164" s="116">
        <f t="shared" si="77"/>
        <v>22.589222929936309</v>
      </c>
      <c r="AL164" s="119" t="e">
        <f t="shared" si="78"/>
        <v>#N/A</v>
      </c>
      <c r="AM164" s="119">
        <f t="shared" si="79"/>
        <v>0</v>
      </c>
      <c r="AP164" s="115">
        <f t="shared" si="96"/>
        <v>296</v>
      </c>
      <c r="AQ164" s="113">
        <f t="shared" si="97"/>
        <v>157</v>
      </c>
      <c r="AR164" s="113">
        <f>INDEX(地温!$D$2:$D$366,MATCH(AP164,地温!$C$2:$C$366,FALSE))</f>
        <v>16.5442</v>
      </c>
      <c r="AS164" s="113">
        <f t="shared" si="98"/>
        <v>3546.5080000000007</v>
      </c>
      <c r="AT164" s="116">
        <f t="shared" si="80"/>
        <v>22.589222929936309</v>
      </c>
      <c r="AU164" s="119" t="e">
        <f t="shared" si="81"/>
        <v>#N/A</v>
      </c>
      <c r="AV164" s="119">
        <f t="shared" si="82"/>
        <v>0</v>
      </c>
    </row>
    <row r="165" spans="1:48">
      <c r="A165" s="115">
        <f t="shared" si="83"/>
        <v>297</v>
      </c>
      <c r="B165" s="113">
        <f t="shared" si="66"/>
        <v>158</v>
      </c>
      <c r="C165" s="119">
        <f t="shared" si="67"/>
        <v>4.1999922819476181</v>
      </c>
      <c r="F165" s="115">
        <f t="shared" si="84"/>
        <v>297</v>
      </c>
      <c r="G165" s="113">
        <f t="shared" si="85"/>
        <v>158</v>
      </c>
      <c r="H165" s="113">
        <f>INDEX(地温!$D$2:$D$366,MATCH(F165,地温!$C$2:$C$366,FALSE))</f>
        <v>16.640499999999999</v>
      </c>
      <c r="I165" s="113">
        <f t="shared" si="86"/>
        <v>3563.1485000000007</v>
      </c>
      <c r="J165" s="116">
        <f t="shared" si="68"/>
        <v>22.55157278481013</v>
      </c>
      <c r="K165" s="119">
        <f t="shared" si="69"/>
        <v>8.3588816665161589e-002</v>
      </c>
      <c r="L165" s="119">
        <f t="shared" si="70"/>
        <v>4.1999922819476181</v>
      </c>
      <c r="O165" s="115">
        <f t="shared" si="87"/>
        <v>297</v>
      </c>
      <c r="P165" s="113">
        <f t="shared" si="88"/>
        <v>158</v>
      </c>
      <c r="Q165" s="113">
        <f>INDEX(地温!$D$2:$D$366,MATCH(O165,地温!$C$2:$C$366,FALSE))</f>
        <v>16.640499999999999</v>
      </c>
      <c r="R165" s="113">
        <f t="shared" si="89"/>
        <v>3563.1485000000007</v>
      </c>
      <c r="S165" s="116">
        <f t="shared" si="71"/>
        <v>22.55157278481013</v>
      </c>
      <c r="T165" s="119" t="e">
        <f t="shared" si="72"/>
        <v>#N/A</v>
      </c>
      <c r="U165" s="119">
        <f t="shared" si="73"/>
        <v>0</v>
      </c>
      <c r="X165" s="115">
        <f t="shared" si="90"/>
        <v>297</v>
      </c>
      <c r="Y165" s="113">
        <f t="shared" si="91"/>
        <v>158</v>
      </c>
      <c r="Z165" s="113">
        <f>INDEX(地温!$D$2:$D$366,MATCH(X165,地温!$C$2:$C$366,FALSE))</f>
        <v>16.640499999999999</v>
      </c>
      <c r="AA165" s="113">
        <f t="shared" si="92"/>
        <v>3563.1485000000007</v>
      </c>
      <c r="AB165" s="116">
        <f t="shared" si="74"/>
        <v>22.55157278481013</v>
      </c>
      <c r="AC165" s="119" t="e">
        <f t="shared" si="75"/>
        <v>#N/A</v>
      </c>
      <c r="AD165" s="119">
        <f t="shared" si="76"/>
        <v>0</v>
      </c>
      <c r="AG165" s="115">
        <f t="shared" si="93"/>
        <v>297</v>
      </c>
      <c r="AH165" s="113">
        <f t="shared" si="94"/>
        <v>158</v>
      </c>
      <c r="AI165" s="113">
        <f>INDEX(地温!$D$2:$D$366,MATCH(AG165,地温!$C$2:$C$366,FALSE))</f>
        <v>16.640499999999999</v>
      </c>
      <c r="AJ165" s="113">
        <f t="shared" si="95"/>
        <v>3563.1485000000007</v>
      </c>
      <c r="AK165" s="116">
        <f t="shared" si="77"/>
        <v>22.55157278481013</v>
      </c>
      <c r="AL165" s="119" t="e">
        <f t="shared" si="78"/>
        <v>#N/A</v>
      </c>
      <c r="AM165" s="119">
        <f t="shared" si="79"/>
        <v>0</v>
      </c>
      <c r="AP165" s="115">
        <f t="shared" si="96"/>
        <v>297</v>
      </c>
      <c r="AQ165" s="113">
        <f t="shared" si="97"/>
        <v>158</v>
      </c>
      <c r="AR165" s="113">
        <f>INDEX(地温!$D$2:$D$366,MATCH(AP165,地温!$C$2:$C$366,FALSE))</f>
        <v>16.640499999999999</v>
      </c>
      <c r="AS165" s="113">
        <f t="shared" si="98"/>
        <v>3563.1485000000007</v>
      </c>
      <c r="AT165" s="116">
        <f t="shared" si="80"/>
        <v>22.55157278481013</v>
      </c>
      <c r="AU165" s="119" t="e">
        <f t="shared" si="81"/>
        <v>#N/A</v>
      </c>
      <c r="AV165" s="119">
        <f t="shared" si="82"/>
        <v>0</v>
      </c>
    </row>
    <row r="166" spans="1:48">
      <c r="A166" s="115">
        <f t="shared" si="83"/>
        <v>298</v>
      </c>
      <c r="B166" s="113">
        <f t="shared" si="66"/>
        <v>159</v>
      </c>
      <c r="C166" s="119">
        <f t="shared" si="67"/>
        <v>4.1999927665483128</v>
      </c>
      <c r="F166" s="115">
        <f t="shared" si="84"/>
        <v>298</v>
      </c>
      <c r="G166" s="113">
        <f t="shared" si="85"/>
        <v>159</v>
      </c>
      <c r="H166" s="113">
        <f>INDEX(地温!$D$2:$D$366,MATCH(F166,地温!$C$2:$C$366,FALSE))</f>
        <v>16.239249999999998</v>
      </c>
      <c r="I166" s="113">
        <f t="shared" si="86"/>
        <v>3579.3877500000008</v>
      </c>
      <c r="J166" s="116">
        <f t="shared" si="68"/>
        <v>22.511872641509438</v>
      </c>
      <c r="K166" s="119">
        <f t="shared" si="69"/>
        <v>8.3470935529037921e-002</v>
      </c>
      <c r="L166" s="119">
        <f t="shared" si="70"/>
        <v>4.1999927665483128</v>
      </c>
      <c r="O166" s="115">
        <f t="shared" si="87"/>
        <v>298</v>
      </c>
      <c r="P166" s="113">
        <f t="shared" si="88"/>
        <v>159</v>
      </c>
      <c r="Q166" s="113">
        <f>INDEX(地温!$D$2:$D$366,MATCH(O166,地温!$C$2:$C$366,FALSE))</f>
        <v>16.239249999999998</v>
      </c>
      <c r="R166" s="113">
        <f t="shared" si="89"/>
        <v>3579.3877500000008</v>
      </c>
      <c r="S166" s="116">
        <f t="shared" si="71"/>
        <v>22.511872641509438</v>
      </c>
      <c r="T166" s="119" t="e">
        <f t="shared" si="72"/>
        <v>#N/A</v>
      </c>
      <c r="U166" s="119">
        <f t="shared" si="73"/>
        <v>0</v>
      </c>
      <c r="X166" s="115">
        <f t="shared" si="90"/>
        <v>298</v>
      </c>
      <c r="Y166" s="113">
        <f t="shared" si="91"/>
        <v>159</v>
      </c>
      <c r="Z166" s="113">
        <f>INDEX(地温!$D$2:$D$366,MATCH(X166,地温!$C$2:$C$366,FALSE))</f>
        <v>16.239249999999998</v>
      </c>
      <c r="AA166" s="113">
        <f t="shared" si="92"/>
        <v>3579.3877500000008</v>
      </c>
      <c r="AB166" s="116">
        <f t="shared" si="74"/>
        <v>22.511872641509438</v>
      </c>
      <c r="AC166" s="119" t="e">
        <f t="shared" si="75"/>
        <v>#N/A</v>
      </c>
      <c r="AD166" s="119">
        <f t="shared" si="76"/>
        <v>0</v>
      </c>
      <c r="AG166" s="115">
        <f t="shared" si="93"/>
        <v>298</v>
      </c>
      <c r="AH166" s="113">
        <f t="shared" si="94"/>
        <v>159</v>
      </c>
      <c r="AI166" s="113">
        <f>INDEX(地温!$D$2:$D$366,MATCH(AG166,地温!$C$2:$C$366,FALSE))</f>
        <v>16.239249999999998</v>
      </c>
      <c r="AJ166" s="113">
        <f t="shared" si="95"/>
        <v>3579.3877500000008</v>
      </c>
      <c r="AK166" s="116">
        <f t="shared" si="77"/>
        <v>22.511872641509438</v>
      </c>
      <c r="AL166" s="119" t="e">
        <f t="shared" si="78"/>
        <v>#N/A</v>
      </c>
      <c r="AM166" s="119">
        <f t="shared" si="79"/>
        <v>0</v>
      </c>
      <c r="AP166" s="115">
        <f t="shared" si="96"/>
        <v>298</v>
      </c>
      <c r="AQ166" s="113">
        <f t="shared" si="97"/>
        <v>159</v>
      </c>
      <c r="AR166" s="113">
        <f>INDEX(地温!$D$2:$D$366,MATCH(AP166,地温!$C$2:$C$366,FALSE))</f>
        <v>16.239249999999998</v>
      </c>
      <c r="AS166" s="113">
        <f t="shared" si="98"/>
        <v>3579.3877500000008</v>
      </c>
      <c r="AT166" s="116">
        <f t="shared" si="80"/>
        <v>22.511872641509438</v>
      </c>
      <c r="AU166" s="119" t="e">
        <f t="shared" si="81"/>
        <v>#N/A</v>
      </c>
      <c r="AV166" s="119">
        <f t="shared" si="82"/>
        <v>0</v>
      </c>
    </row>
    <row r="167" spans="1:48">
      <c r="A167" s="115">
        <f t="shared" si="83"/>
        <v>299</v>
      </c>
      <c r="B167" s="113">
        <f t="shared" si="66"/>
        <v>160</v>
      </c>
      <c r="C167" s="119">
        <f t="shared" si="67"/>
        <v>4.1999932446926467</v>
      </c>
      <c r="F167" s="115">
        <f t="shared" si="84"/>
        <v>299</v>
      </c>
      <c r="G167" s="113">
        <f t="shared" si="85"/>
        <v>160</v>
      </c>
      <c r="H167" s="113">
        <f>INDEX(地温!$D$2:$D$366,MATCH(F167,地温!$C$2:$C$366,FALSE))</f>
        <v>17.426949999999998</v>
      </c>
      <c r="I167" s="113">
        <f t="shared" si="86"/>
        <v>3596.8147000000008</v>
      </c>
      <c r="J167" s="116">
        <f t="shared" si="68"/>
        <v>22.480091875000006</v>
      </c>
      <c r="K167" s="119">
        <f t="shared" si="69"/>
        <v>8.3376666329952318e-002</v>
      </c>
      <c r="L167" s="119">
        <f t="shared" si="70"/>
        <v>4.1999932446926467</v>
      </c>
      <c r="O167" s="115">
        <f t="shared" si="87"/>
        <v>299</v>
      </c>
      <c r="P167" s="113">
        <f t="shared" si="88"/>
        <v>160</v>
      </c>
      <c r="Q167" s="113">
        <f>INDEX(地温!$D$2:$D$366,MATCH(O167,地温!$C$2:$C$366,FALSE))</f>
        <v>17.426949999999998</v>
      </c>
      <c r="R167" s="113">
        <f t="shared" si="89"/>
        <v>3596.8147000000008</v>
      </c>
      <c r="S167" s="116">
        <f t="shared" si="71"/>
        <v>22.480091875000006</v>
      </c>
      <c r="T167" s="119" t="e">
        <f t="shared" si="72"/>
        <v>#N/A</v>
      </c>
      <c r="U167" s="119">
        <f t="shared" si="73"/>
        <v>0</v>
      </c>
      <c r="X167" s="115">
        <f t="shared" si="90"/>
        <v>299</v>
      </c>
      <c r="Y167" s="113">
        <f t="shared" si="91"/>
        <v>160</v>
      </c>
      <c r="Z167" s="113">
        <f>INDEX(地温!$D$2:$D$366,MATCH(X167,地温!$C$2:$C$366,FALSE))</f>
        <v>17.426949999999998</v>
      </c>
      <c r="AA167" s="113">
        <f t="shared" si="92"/>
        <v>3596.8147000000008</v>
      </c>
      <c r="AB167" s="116">
        <f t="shared" si="74"/>
        <v>22.480091875000006</v>
      </c>
      <c r="AC167" s="119" t="e">
        <f t="shared" si="75"/>
        <v>#N/A</v>
      </c>
      <c r="AD167" s="119">
        <f t="shared" si="76"/>
        <v>0</v>
      </c>
      <c r="AG167" s="115">
        <f t="shared" si="93"/>
        <v>299</v>
      </c>
      <c r="AH167" s="113">
        <f t="shared" si="94"/>
        <v>160</v>
      </c>
      <c r="AI167" s="113">
        <f>INDEX(地温!$D$2:$D$366,MATCH(AG167,地温!$C$2:$C$366,FALSE))</f>
        <v>17.426949999999998</v>
      </c>
      <c r="AJ167" s="113">
        <f t="shared" si="95"/>
        <v>3596.8147000000008</v>
      </c>
      <c r="AK167" s="116">
        <f t="shared" si="77"/>
        <v>22.480091875000006</v>
      </c>
      <c r="AL167" s="119" t="e">
        <f t="shared" si="78"/>
        <v>#N/A</v>
      </c>
      <c r="AM167" s="119">
        <f t="shared" si="79"/>
        <v>0</v>
      </c>
      <c r="AP167" s="115">
        <f t="shared" si="96"/>
        <v>299</v>
      </c>
      <c r="AQ167" s="113">
        <f t="shared" si="97"/>
        <v>160</v>
      </c>
      <c r="AR167" s="113">
        <f>INDEX(地温!$D$2:$D$366,MATCH(AP167,地温!$C$2:$C$366,FALSE))</f>
        <v>17.426949999999998</v>
      </c>
      <c r="AS167" s="113">
        <f t="shared" si="98"/>
        <v>3596.8147000000008</v>
      </c>
      <c r="AT167" s="116">
        <f t="shared" si="80"/>
        <v>22.480091875000006</v>
      </c>
      <c r="AU167" s="119" t="e">
        <f t="shared" si="81"/>
        <v>#N/A</v>
      </c>
      <c r="AV167" s="119">
        <f t="shared" si="82"/>
        <v>0</v>
      </c>
    </row>
    <row r="168" spans="1:48">
      <c r="A168" s="115">
        <f t="shared" si="83"/>
        <v>300</v>
      </c>
      <c r="B168" s="113">
        <f t="shared" si="66"/>
        <v>161</v>
      </c>
      <c r="C168" s="119">
        <f t="shared" si="67"/>
        <v>4.1999936838141387</v>
      </c>
      <c r="F168" s="115">
        <f t="shared" si="84"/>
        <v>300</v>
      </c>
      <c r="G168" s="113">
        <f t="shared" si="85"/>
        <v>161</v>
      </c>
      <c r="H168" s="113">
        <f>INDEX(地温!$D$2:$D$366,MATCH(F168,地温!$C$2:$C$366,FALSE))</f>
        <v>17.025700000000001</v>
      </c>
      <c r="I168" s="113">
        <f t="shared" si="86"/>
        <v>3613.840400000001</v>
      </c>
      <c r="J168" s="116">
        <f t="shared" si="68"/>
        <v>22.446213664596279</v>
      </c>
      <c r="K168" s="119">
        <f t="shared" si="69"/>
        <v>8.3276270560526833e-002</v>
      </c>
      <c r="L168" s="119">
        <f t="shared" si="70"/>
        <v>4.1999936838141387</v>
      </c>
      <c r="O168" s="115">
        <f t="shared" si="87"/>
        <v>300</v>
      </c>
      <c r="P168" s="113">
        <f t="shared" si="88"/>
        <v>161</v>
      </c>
      <c r="Q168" s="113">
        <f>INDEX(地温!$D$2:$D$366,MATCH(O168,地温!$C$2:$C$366,FALSE))</f>
        <v>17.025700000000001</v>
      </c>
      <c r="R168" s="113">
        <f t="shared" si="89"/>
        <v>3613.840400000001</v>
      </c>
      <c r="S168" s="116">
        <f t="shared" si="71"/>
        <v>22.446213664596279</v>
      </c>
      <c r="T168" s="119" t="e">
        <f t="shared" si="72"/>
        <v>#N/A</v>
      </c>
      <c r="U168" s="119">
        <f t="shared" si="73"/>
        <v>0</v>
      </c>
      <c r="X168" s="115">
        <f t="shared" si="90"/>
        <v>300</v>
      </c>
      <c r="Y168" s="113">
        <f t="shared" si="91"/>
        <v>161</v>
      </c>
      <c r="Z168" s="113">
        <f>INDEX(地温!$D$2:$D$366,MATCH(X168,地温!$C$2:$C$366,FALSE))</f>
        <v>17.025700000000001</v>
      </c>
      <c r="AA168" s="113">
        <f t="shared" si="92"/>
        <v>3613.840400000001</v>
      </c>
      <c r="AB168" s="116">
        <f t="shared" si="74"/>
        <v>22.446213664596279</v>
      </c>
      <c r="AC168" s="119" t="e">
        <f t="shared" si="75"/>
        <v>#N/A</v>
      </c>
      <c r="AD168" s="119">
        <f t="shared" si="76"/>
        <v>0</v>
      </c>
      <c r="AG168" s="115">
        <f t="shared" si="93"/>
        <v>300</v>
      </c>
      <c r="AH168" s="113">
        <f t="shared" si="94"/>
        <v>161</v>
      </c>
      <c r="AI168" s="113">
        <f>INDEX(地温!$D$2:$D$366,MATCH(AG168,地温!$C$2:$C$366,FALSE))</f>
        <v>17.025700000000001</v>
      </c>
      <c r="AJ168" s="113">
        <f t="shared" si="95"/>
        <v>3613.840400000001</v>
      </c>
      <c r="AK168" s="116">
        <f t="shared" si="77"/>
        <v>22.446213664596279</v>
      </c>
      <c r="AL168" s="119" t="e">
        <f t="shared" si="78"/>
        <v>#N/A</v>
      </c>
      <c r="AM168" s="119">
        <f t="shared" si="79"/>
        <v>0</v>
      </c>
      <c r="AP168" s="115">
        <f t="shared" si="96"/>
        <v>300</v>
      </c>
      <c r="AQ168" s="113">
        <f t="shared" si="97"/>
        <v>161</v>
      </c>
      <c r="AR168" s="113">
        <f>INDEX(地温!$D$2:$D$366,MATCH(AP168,地温!$C$2:$C$366,FALSE))</f>
        <v>17.025700000000001</v>
      </c>
      <c r="AS168" s="113">
        <f t="shared" si="98"/>
        <v>3613.840400000001</v>
      </c>
      <c r="AT168" s="116">
        <f t="shared" si="80"/>
        <v>22.446213664596279</v>
      </c>
      <c r="AU168" s="119" t="e">
        <f t="shared" si="81"/>
        <v>#N/A</v>
      </c>
      <c r="AV168" s="119">
        <f t="shared" si="82"/>
        <v>0</v>
      </c>
    </row>
    <row r="169" spans="1:48">
      <c r="A169" s="115">
        <f t="shared" si="83"/>
        <v>301</v>
      </c>
      <c r="B169" s="113">
        <f t="shared" si="66"/>
        <v>162</v>
      </c>
      <c r="C169" s="119">
        <f t="shared" si="67"/>
        <v>4.199994085501265</v>
      </c>
      <c r="F169" s="115">
        <f t="shared" si="84"/>
        <v>301</v>
      </c>
      <c r="G169" s="113">
        <f t="shared" si="85"/>
        <v>162</v>
      </c>
      <c r="H169" s="113">
        <f>INDEX(地温!$D$2:$D$366,MATCH(F169,地温!$C$2:$C$366,FALSE))</f>
        <v>16.5121</v>
      </c>
      <c r="I169" s="113">
        <f t="shared" si="86"/>
        <v>3630.3525000000009</v>
      </c>
      <c r="J169" s="116">
        <f t="shared" si="68"/>
        <v>22.409583333333337</v>
      </c>
      <c r="K169" s="119">
        <f t="shared" si="69"/>
        <v>8.3167829222594067e-002</v>
      </c>
      <c r="L169" s="119">
        <f t="shared" si="70"/>
        <v>4.199994085501265</v>
      </c>
      <c r="O169" s="115">
        <f t="shared" si="87"/>
        <v>301</v>
      </c>
      <c r="P169" s="113">
        <f t="shared" si="88"/>
        <v>162</v>
      </c>
      <c r="Q169" s="113">
        <f>INDEX(地温!$D$2:$D$366,MATCH(O169,地温!$C$2:$C$366,FALSE))</f>
        <v>16.5121</v>
      </c>
      <c r="R169" s="113">
        <f t="shared" si="89"/>
        <v>3630.3525000000009</v>
      </c>
      <c r="S169" s="116">
        <f t="shared" si="71"/>
        <v>22.409583333333337</v>
      </c>
      <c r="T169" s="119" t="e">
        <f t="shared" si="72"/>
        <v>#N/A</v>
      </c>
      <c r="U169" s="119">
        <f t="shared" si="73"/>
        <v>0</v>
      </c>
      <c r="X169" s="115">
        <f t="shared" si="90"/>
        <v>301</v>
      </c>
      <c r="Y169" s="113">
        <f t="shared" si="91"/>
        <v>162</v>
      </c>
      <c r="Z169" s="113">
        <f>INDEX(地温!$D$2:$D$366,MATCH(X169,地温!$C$2:$C$366,FALSE))</f>
        <v>16.5121</v>
      </c>
      <c r="AA169" s="113">
        <f t="shared" si="92"/>
        <v>3630.3525000000009</v>
      </c>
      <c r="AB169" s="116">
        <f t="shared" si="74"/>
        <v>22.409583333333337</v>
      </c>
      <c r="AC169" s="119" t="e">
        <f t="shared" si="75"/>
        <v>#N/A</v>
      </c>
      <c r="AD169" s="119">
        <f t="shared" si="76"/>
        <v>0</v>
      </c>
      <c r="AG169" s="115">
        <f t="shared" si="93"/>
        <v>301</v>
      </c>
      <c r="AH169" s="113">
        <f t="shared" si="94"/>
        <v>162</v>
      </c>
      <c r="AI169" s="113">
        <f>INDEX(地温!$D$2:$D$366,MATCH(AG169,地温!$C$2:$C$366,FALSE))</f>
        <v>16.5121</v>
      </c>
      <c r="AJ169" s="113">
        <f t="shared" si="95"/>
        <v>3630.3525000000009</v>
      </c>
      <c r="AK169" s="116">
        <f t="shared" si="77"/>
        <v>22.409583333333337</v>
      </c>
      <c r="AL169" s="119" t="e">
        <f t="shared" si="78"/>
        <v>#N/A</v>
      </c>
      <c r="AM169" s="119">
        <f t="shared" si="79"/>
        <v>0</v>
      </c>
      <c r="AP169" s="115">
        <f t="shared" si="96"/>
        <v>301</v>
      </c>
      <c r="AQ169" s="113">
        <f t="shared" si="97"/>
        <v>162</v>
      </c>
      <c r="AR169" s="113">
        <f>INDEX(地温!$D$2:$D$366,MATCH(AP169,地温!$C$2:$C$366,FALSE))</f>
        <v>16.5121</v>
      </c>
      <c r="AS169" s="113">
        <f t="shared" si="98"/>
        <v>3630.3525000000009</v>
      </c>
      <c r="AT169" s="116">
        <f t="shared" si="80"/>
        <v>22.409583333333337</v>
      </c>
      <c r="AU169" s="119" t="e">
        <f t="shared" si="81"/>
        <v>#N/A</v>
      </c>
      <c r="AV169" s="119">
        <f t="shared" si="82"/>
        <v>0</v>
      </c>
    </row>
    <row r="170" spans="1:48">
      <c r="A170" s="115">
        <f t="shared" si="83"/>
        <v>302</v>
      </c>
      <c r="B170" s="113">
        <f t="shared" si="66"/>
        <v>163</v>
      </c>
      <c r="C170" s="119">
        <f t="shared" si="67"/>
        <v>4.1999944609555975</v>
      </c>
      <c r="F170" s="115">
        <f t="shared" si="84"/>
        <v>302</v>
      </c>
      <c r="G170" s="113">
        <f t="shared" si="85"/>
        <v>163</v>
      </c>
      <c r="H170" s="113">
        <f>INDEX(地温!$D$2:$D$366,MATCH(F170,地温!$C$2:$C$366,FALSE))</f>
        <v>16.463950000000001</v>
      </c>
      <c r="I170" s="113">
        <f t="shared" si="86"/>
        <v>3646.8164500000007</v>
      </c>
      <c r="J170" s="116">
        <f t="shared" si="68"/>
        <v>22.373107055214728</v>
      </c>
      <c r="K170" s="119">
        <f t="shared" si="69"/>
        <v>8.3059957594110168e-002</v>
      </c>
      <c r="L170" s="119">
        <f t="shared" si="70"/>
        <v>4.1999944609555975</v>
      </c>
      <c r="O170" s="115">
        <f t="shared" si="87"/>
        <v>302</v>
      </c>
      <c r="P170" s="113">
        <f t="shared" si="88"/>
        <v>163</v>
      </c>
      <c r="Q170" s="113">
        <f>INDEX(地温!$D$2:$D$366,MATCH(O170,地温!$C$2:$C$366,FALSE))</f>
        <v>16.463950000000001</v>
      </c>
      <c r="R170" s="113">
        <f t="shared" si="89"/>
        <v>3646.8164500000007</v>
      </c>
      <c r="S170" s="116">
        <f t="shared" si="71"/>
        <v>22.373107055214728</v>
      </c>
      <c r="T170" s="119" t="e">
        <f t="shared" si="72"/>
        <v>#N/A</v>
      </c>
      <c r="U170" s="119">
        <f t="shared" si="73"/>
        <v>0</v>
      </c>
      <c r="X170" s="115">
        <f t="shared" si="90"/>
        <v>302</v>
      </c>
      <c r="Y170" s="113">
        <f t="shared" si="91"/>
        <v>163</v>
      </c>
      <c r="Z170" s="113">
        <f>INDEX(地温!$D$2:$D$366,MATCH(X170,地温!$C$2:$C$366,FALSE))</f>
        <v>16.463950000000001</v>
      </c>
      <c r="AA170" s="113">
        <f t="shared" si="92"/>
        <v>3646.8164500000007</v>
      </c>
      <c r="AB170" s="116">
        <f t="shared" si="74"/>
        <v>22.373107055214728</v>
      </c>
      <c r="AC170" s="119" t="e">
        <f t="shared" si="75"/>
        <v>#N/A</v>
      </c>
      <c r="AD170" s="119">
        <f t="shared" si="76"/>
        <v>0</v>
      </c>
      <c r="AG170" s="115">
        <f t="shared" si="93"/>
        <v>302</v>
      </c>
      <c r="AH170" s="113">
        <f t="shared" si="94"/>
        <v>163</v>
      </c>
      <c r="AI170" s="113">
        <f>INDEX(地温!$D$2:$D$366,MATCH(AG170,地温!$C$2:$C$366,FALSE))</f>
        <v>16.463950000000001</v>
      </c>
      <c r="AJ170" s="113">
        <f t="shared" si="95"/>
        <v>3646.8164500000007</v>
      </c>
      <c r="AK170" s="116">
        <f t="shared" si="77"/>
        <v>22.373107055214728</v>
      </c>
      <c r="AL170" s="119" t="e">
        <f t="shared" si="78"/>
        <v>#N/A</v>
      </c>
      <c r="AM170" s="119">
        <f t="shared" si="79"/>
        <v>0</v>
      </c>
      <c r="AP170" s="115">
        <f t="shared" si="96"/>
        <v>302</v>
      </c>
      <c r="AQ170" s="113">
        <f t="shared" si="97"/>
        <v>163</v>
      </c>
      <c r="AR170" s="113">
        <f>INDEX(地温!$D$2:$D$366,MATCH(AP170,地温!$C$2:$C$366,FALSE))</f>
        <v>16.463950000000001</v>
      </c>
      <c r="AS170" s="113">
        <f t="shared" si="98"/>
        <v>3646.8164500000007</v>
      </c>
      <c r="AT170" s="116">
        <f t="shared" si="80"/>
        <v>22.373107055214728</v>
      </c>
      <c r="AU170" s="119" t="e">
        <f t="shared" si="81"/>
        <v>#N/A</v>
      </c>
      <c r="AV170" s="119">
        <f t="shared" si="82"/>
        <v>0</v>
      </c>
    </row>
    <row r="171" spans="1:48">
      <c r="A171" s="115">
        <f t="shared" si="83"/>
        <v>303</v>
      </c>
      <c r="B171" s="113">
        <f t="shared" si="66"/>
        <v>164</v>
      </c>
      <c r="C171" s="119">
        <f t="shared" si="67"/>
        <v>4.1999948075057487</v>
      </c>
      <c r="F171" s="115">
        <f t="shared" si="84"/>
        <v>303</v>
      </c>
      <c r="G171" s="113">
        <f t="shared" si="85"/>
        <v>164</v>
      </c>
      <c r="H171" s="113">
        <f>INDEX(地温!$D$2:$D$366,MATCH(F171,地温!$C$2:$C$366,FALSE))</f>
        <v>16.126899999999999</v>
      </c>
      <c r="I171" s="113">
        <f t="shared" si="86"/>
        <v>3662.9433500000009</v>
      </c>
      <c r="J171" s="116">
        <f t="shared" si="68"/>
        <v>22.335020426829274</v>
      </c>
      <c r="K171" s="119">
        <f t="shared" si="69"/>
        <v>8.2947444594681438e-002</v>
      </c>
      <c r="L171" s="119">
        <f t="shared" si="70"/>
        <v>4.1999948075057487</v>
      </c>
      <c r="O171" s="115">
        <f t="shared" si="87"/>
        <v>303</v>
      </c>
      <c r="P171" s="113">
        <f t="shared" si="88"/>
        <v>164</v>
      </c>
      <c r="Q171" s="113">
        <f>INDEX(地温!$D$2:$D$366,MATCH(O171,地温!$C$2:$C$366,FALSE))</f>
        <v>16.126899999999999</v>
      </c>
      <c r="R171" s="113">
        <f t="shared" si="89"/>
        <v>3662.9433500000009</v>
      </c>
      <c r="S171" s="116">
        <f t="shared" si="71"/>
        <v>22.335020426829274</v>
      </c>
      <c r="T171" s="119" t="e">
        <f t="shared" si="72"/>
        <v>#N/A</v>
      </c>
      <c r="U171" s="119">
        <f t="shared" si="73"/>
        <v>0</v>
      </c>
      <c r="X171" s="115">
        <f t="shared" si="90"/>
        <v>303</v>
      </c>
      <c r="Y171" s="113">
        <f t="shared" si="91"/>
        <v>164</v>
      </c>
      <c r="Z171" s="113">
        <f>INDEX(地温!$D$2:$D$366,MATCH(X171,地温!$C$2:$C$366,FALSE))</f>
        <v>16.126899999999999</v>
      </c>
      <c r="AA171" s="113">
        <f t="shared" si="92"/>
        <v>3662.9433500000009</v>
      </c>
      <c r="AB171" s="116">
        <f t="shared" si="74"/>
        <v>22.335020426829274</v>
      </c>
      <c r="AC171" s="119" t="e">
        <f t="shared" si="75"/>
        <v>#N/A</v>
      </c>
      <c r="AD171" s="119">
        <f t="shared" si="76"/>
        <v>0</v>
      </c>
      <c r="AG171" s="115">
        <f t="shared" si="93"/>
        <v>303</v>
      </c>
      <c r="AH171" s="113">
        <f t="shared" si="94"/>
        <v>164</v>
      </c>
      <c r="AI171" s="113">
        <f>INDEX(地温!$D$2:$D$366,MATCH(AG171,地温!$C$2:$C$366,FALSE))</f>
        <v>16.126899999999999</v>
      </c>
      <c r="AJ171" s="113">
        <f t="shared" si="95"/>
        <v>3662.9433500000009</v>
      </c>
      <c r="AK171" s="116">
        <f t="shared" si="77"/>
        <v>22.335020426829274</v>
      </c>
      <c r="AL171" s="119" t="e">
        <f t="shared" si="78"/>
        <v>#N/A</v>
      </c>
      <c r="AM171" s="119">
        <f t="shared" si="79"/>
        <v>0</v>
      </c>
      <c r="AP171" s="115">
        <f t="shared" si="96"/>
        <v>303</v>
      </c>
      <c r="AQ171" s="113">
        <f t="shared" si="97"/>
        <v>164</v>
      </c>
      <c r="AR171" s="113">
        <f>INDEX(地温!$D$2:$D$366,MATCH(AP171,地温!$C$2:$C$366,FALSE))</f>
        <v>16.126899999999999</v>
      </c>
      <c r="AS171" s="113">
        <f t="shared" si="98"/>
        <v>3662.9433500000009</v>
      </c>
      <c r="AT171" s="116">
        <f t="shared" si="80"/>
        <v>22.335020426829274</v>
      </c>
      <c r="AU171" s="119" t="e">
        <f t="shared" si="81"/>
        <v>#N/A</v>
      </c>
      <c r="AV171" s="119">
        <f t="shared" si="82"/>
        <v>0</v>
      </c>
    </row>
    <row r="172" spans="1:48">
      <c r="A172" s="115">
        <f t="shared" si="83"/>
        <v>304</v>
      </c>
      <c r="B172" s="113">
        <f t="shared" si="66"/>
        <v>165</v>
      </c>
      <c r="C172" s="119">
        <f t="shared" si="67"/>
        <v>4.1999951382284344</v>
      </c>
      <c r="F172" s="115">
        <f t="shared" si="84"/>
        <v>304</v>
      </c>
      <c r="G172" s="113">
        <f t="shared" si="85"/>
        <v>165</v>
      </c>
      <c r="H172" s="113">
        <f>INDEX(地温!$D$2:$D$366,MATCH(F172,地温!$C$2:$C$366,FALSE))</f>
        <v>16.52815</v>
      </c>
      <c r="I172" s="113">
        <f t="shared" si="86"/>
        <v>3679.471500000001</v>
      </c>
      <c r="J172" s="116">
        <f t="shared" si="68"/>
        <v>22.299827272727278</v>
      </c>
      <c r="K172" s="119">
        <f t="shared" si="69"/>
        <v>8.2843589042514515e-002</v>
      </c>
      <c r="L172" s="119">
        <f t="shared" si="70"/>
        <v>4.1999951382284344</v>
      </c>
      <c r="O172" s="115">
        <f t="shared" si="87"/>
        <v>304</v>
      </c>
      <c r="P172" s="113">
        <f t="shared" si="88"/>
        <v>165</v>
      </c>
      <c r="Q172" s="113">
        <f>INDEX(地温!$D$2:$D$366,MATCH(O172,地温!$C$2:$C$366,FALSE))</f>
        <v>16.52815</v>
      </c>
      <c r="R172" s="113">
        <f t="shared" si="89"/>
        <v>3679.471500000001</v>
      </c>
      <c r="S172" s="116">
        <f t="shared" si="71"/>
        <v>22.299827272727278</v>
      </c>
      <c r="T172" s="119" t="e">
        <f t="shared" si="72"/>
        <v>#N/A</v>
      </c>
      <c r="U172" s="119">
        <f t="shared" si="73"/>
        <v>0</v>
      </c>
      <c r="X172" s="115">
        <f t="shared" si="90"/>
        <v>304</v>
      </c>
      <c r="Y172" s="113">
        <f t="shared" si="91"/>
        <v>165</v>
      </c>
      <c r="Z172" s="113">
        <f>INDEX(地温!$D$2:$D$366,MATCH(X172,地温!$C$2:$C$366,FALSE))</f>
        <v>16.52815</v>
      </c>
      <c r="AA172" s="113">
        <f t="shared" si="92"/>
        <v>3679.471500000001</v>
      </c>
      <c r="AB172" s="116">
        <f t="shared" si="74"/>
        <v>22.299827272727278</v>
      </c>
      <c r="AC172" s="119" t="e">
        <f t="shared" si="75"/>
        <v>#N/A</v>
      </c>
      <c r="AD172" s="119">
        <f t="shared" si="76"/>
        <v>0</v>
      </c>
      <c r="AG172" s="115">
        <f t="shared" si="93"/>
        <v>304</v>
      </c>
      <c r="AH172" s="113">
        <f t="shared" si="94"/>
        <v>165</v>
      </c>
      <c r="AI172" s="113">
        <f>INDEX(地温!$D$2:$D$366,MATCH(AG172,地温!$C$2:$C$366,FALSE))</f>
        <v>16.52815</v>
      </c>
      <c r="AJ172" s="113">
        <f t="shared" si="95"/>
        <v>3679.471500000001</v>
      </c>
      <c r="AK172" s="116">
        <f t="shared" si="77"/>
        <v>22.299827272727278</v>
      </c>
      <c r="AL172" s="119" t="e">
        <f t="shared" si="78"/>
        <v>#N/A</v>
      </c>
      <c r="AM172" s="119">
        <f t="shared" si="79"/>
        <v>0</v>
      </c>
      <c r="AP172" s="115">
        <f t="shared" si="96"/>
        <v>304</v>
      </c>
      <c r="AQ172" s="113">
        <f t="shared" si="97"/>
        <v>165</v>
      </c>
      <c r="AR172" s="113">
        <f>INDEX(地温!$D$2:$D$366,MATCH(AP172,地温!$C$2:$C$366,FALSE))</f>
        <v>16.52815</v>
      </c>
      <c r="AS172" s="113">
        <f t="shared" si="98"/>
        <v>3679.471500000001</v>
      </c>
      <c r="AT172" s="116">
        <f t="shared" si="80"/>
        <v>22.299827272727278</v>
      </c>
      <c r="AU172" s="119" t="e">
        <f t="shared" si="81"/>
        <v>#N/A</v>
      </c>
      <c r="AV172" s="119">
        <f t="shared" si="82"/>
        <v>0</v>
      </c>
    </row>
    <row r="173" spans="1:48">
      <c r="A173" s="115">
        <f t="shared" si="83"/>
        <v>305</v>
      </c>
      <c r="B173" s="113">
        <f t="shared" si="66"/>
        <v>166</v>
      </c>
      <c r="C173" s="119">
        <f t="shared" si="67"/>
        <v>4.1999954471035537</v>
      </c>
      <c r="F173" s="115">
        <f t="shared" si="84"/>
        <v>305</v>
      </c>
      <c r="G173" s="113">
        <f t="shared" si="85"/>
        <v>166</v>
      </c>
      <c r="H173" s="113">
        <f>INDEX(地温!$D$2:$D$366,MATCH(F173,地温!$C$2:$C$366,FALSE))</f>
        <v>16.463949999999997</v>
      </c>
      <c r="I173" s="113">
        <f t="shared" si="86"/>
        <v>3695.9354500000009</v>
      </c>
      <c r="J173" s="116">
        <f t="shared" si="68"/>
        <v>22.264671385542172</v>
      </c>
      <c r="K173" s="119">
        <f t="shared" si="69"/>
        <v>8.2739948621256956e-002</v>
      </c>
      <c r="L173" s="119">
        <f t="shared" si="70"/>
        <v>4.1999954471035537</v>
      </c>
      <c r="O173" s="115">
        <f t="shared" si="87"/>
        <v>305</v>
      </c>
      <c r="P173" s="113">
        <f t="shared" si="88"/>
        <v>166</v>
      </c>
      <c r="Q173" s="113">
        <f>INDEX(地温!$D$2:$D$366,MATCH(O173,地温!$C$2:$C$366,FALSE))</f>
        <v>16.463949999999997</v>
      </c>
      <c r="R173" s="113">
        <f t="shared" si="89"/>
        <v>3695.9354500000009</v>
      </c>
      <c r="S173" s="116">
        <f t="shared" si="71"/>
        <v>22.264671385542172</v>
      </c>
      <c r="T173" s="119" t="e">
        <f t="shared" si="72"/>
        <v>#N/A</v>
      </c>
      <c r="U173" s="119">
        <f t="shared" si="73"/>
        <v>0</v>
      </c>
      <c r="X173" s="115">
        <f t="shared" si="90"/>
        <v>305</v>
      </c>
      <c r="Y173" s="113">
        <f t="shared" si="91"/>
        <v>166</v>
      </c>
      <c r="Z173" s="113">
        <f>INDEX(地温!$D$2:$D$366,MATCH(X173,地温!$C$2:$C$366,FALSE))</f>
        <v>16.463949999999997</v>
      </c>
      <c r="AA173" s="113">
        <f t="shared" si="92"/>
        <v>3695.9354500000009</v>
      </c>
      <c r="AB173" s="116">
        <f t="shared" si="74"/>
        <v>22.264671385542172</v>
      </c>
      <c r="AC173" s="119" t="e">
        <f t="shared" si="75"/>
        <v>#N/A</v>
      </c>
      <c r="AD173" s="119">
        <f t="shared" si="76"/>
        <v>0</v>
      </c>
      <c r="AG173" s="115">
        <f t="shared" si="93"/>
        <v>305</v>
      </c>
      <c r="AH173" s="113">
        <f t="shared" si="94"/>
        <v>166</v>
      </c>
      <c r="AI173" s="113">
        <f>INDEX(地温!$D$2:$D$366,MATCH(AG173,地温!$C$2:$C$366,FALSE))</f>
        <v>16.463949999999997</v>
      </c>
      <c r="AJ173" s="113">
        <f t="shared" si="95"/>
        <v>3695.9354500000009</v>
      </c>
      <c r="AK173" s="116">
        <f t="shared" si="77"/>
        <v>22.264671385542172</v>
      </c>
      <c r="AL173" s="119" t="e">
        <f t="shared" si="78"/>
        <v>#N/A</v>
      </c>
      <c r="AM173" s="119">
        <f t="shared" si="79"/>
        <v>0</v>
      </c>
      <c r="AP173" s="115">
        <f t="shared" si="96"/>
        <v>305</v>
      </c>
      <c r="AQ173" s="113">
        <f t="shared" si="97"/>
        <v>166</v>
      </c>
      <c r="AR173" s="113">
        <f>INDEX(地温!$D$2:$D$366,MATCH(AP173,地温!$C$2:$C$366,FALSE))</f>
        <v>16.463949999999997</v>
      </c>
      <c r="AS173" s="113">
        <f t="shared" si="98"/>
        <v>3695.9354500000009</v>
      </c>
      <c r="AT173" s="116">
        <f t="shared" si="80"/>
        <v>22.264671385542172</v>
      </c>
      <c r="AU173" s="119" t="e">
        <f t="shared" si="81"/>
        <v>#N/A</v>
      </c>
      <c r="AV173" s="119">
        <f t="shared" si="82"/>
        <v>0</v>
      </c>
    </row>
    <row r="174" spans="1:48">
      <c r="A174" s="115">
        <f t="shared" si="83"/>
        <v>306</v>
      </c>
      <c r="B174" s="113">
        <f t="shared" si="66"/>
        <v>167</v>
      </c>
      <c r="C174" s="119">
        <f t="shared" si="67"/>
        <v>4.1999957416630025</v>
      </c>
      <c r="F174" s="115">
        <f t="shared" si="84"/>
        <v>306</v>
      </c>
      <c r="G174" s="113">
        <f t="shared" si="85"/>
        <v>167</v>
      </c>
      <c r="H174" s="113">
        <f>INDEX(地温!$D$2:$D$366,MATCH(F174,地温!$C$2:$C$366,FALSE))</f>
        <v>16.881249999999998</v>
      </c>
      <c r="I174" s="113">
        <f t="shared" si="86"/>
        <v>3712.8167000000008</v>
      </c>
      <c r="J174" s="116">
        <f t="shared" si="68"/>
        <v>22.232435329341321</v>
      </c>
      <c r="K174" s="119">
        <f t="shared" si="69"/>
        <v>8.2645008235509812e-002</v>
      </c>
      <c r="L174" s="119">
        <f t="shared" si="70"/>
        <v>4.1999957416630025</v>
      </c>
      <c r="O174" s="115">
        <f t="shared" si="87"/>
        <v>306</v>
      </c>
      <c r="P174" s="113">
        <f t="shared" si="88"/>
        <v>167</v>
      </c>
      <c r="Q174" s="113">
        <f>INDEX(地温!$D$2:$D$366,MATCH(O174,地温!$C$2:$C$366,FALSE))</f>
        <v>16.881249999999998</v>
      </c>
      <c r="R174" s="113">
        <f t="shared" si="89"/>
        <v>3712.8167000000008</v>
      </c>
      <c r="S174" s="116">
        <f t="shared" si="71"/>
        <v>22.232435329341321</v>
      </c>
      <c r="T174" s="119" t="e">
        <f t="shared" si="72"/>
        <v>#N/A</v>
      </c>
      <c r="U174" s="119">
        <f t="shared" si="73"/>
        <v>0</v>
      </c>
      <c r="X174" s="115">
        <f t="shared" si="90"/>
        <v>306</v>
      </c>
      <c r="Y174" s="113">
        <f t="shared" si="91"/>
        <v>167</v>
      </c>
      <c r="Z174" s="113">
        <f>INDEX(地温!$D$2:$D$366,MATCH(X174,地温!$C$2:$C$366,FALSE))</f>
        <v>16.881249999999998</v>
      </c>
      <c r="AA174" s="113">
        <f t="shared" si="92"/>
        <v>3712.8167000000008</v>
      </c>
      <c r="AB174" s="116">
        <f t="shared" si="74"/>
        <v>22.232435329341321</v>
      </c>
      <c r="AC174" s="119" t="e">
        <f t="shared" si="75"/>
        <v>#N/A</v>
      </c>
      <c r="AD174" s="119">
        <f t="shared" si="76"/>
        <v>0</v>
      </c>
      <c r="AG174" s="115">
        <f t="shared" si="93"/>
        <v>306</v>
      </c>
      <c r="AH174" s="113">
        <f t="shared" si="94"/>
        <v>167</v>
      </c>
      <c r="AI174" s="113">
        <f>INDEX(地温!$D$2:$D$366,MATCH(AG174,地温!$C$2:$C$366,FALSE))</f>
        <v>16.881249999999998</v>
      </c>
      <c r="AJ174" s="113">
        <f t="shared" si="95"/>
        <v>3712.8167000000008</v>
      </c>
      <c r="AK174" s="116">
        <f t="shared" si="77"/>
        <v>22.232435329341321</v>
      </c>
      <c r="AL174" s="119" t="e">
        <f t="shared" si="78"/>
        <v>#N/A</v>
      </c>
      <c r="AM174" s="119">
        <f t="shared" si="79"/>
        <v>0</v>
      </c>
      <c r="AP174" s="115">
        <f t="shared" si="96"/>
        <v>306</v>
      </c>
      <c r="AQ174" s="113">
        <f t="shared" si="97"/>
        <v>167</v>
      </c>
      <c r="AR174" s="113">
        <f>INDEX(地温!$D$2:$D$366,MATCH(AP174,地温!$C$2:$C$366,FALSE))</f>
        <v>16.881249999999998</v>
      </c>
      <c r="AS174" s="113">
        <f t="shared" si="98"/>
        <v>3712.8167000000008</v>
      </c>
      <c r="AT174" s="116">
        <f t="shared" si="80"/>
        <v>22.232435329341321</v>
      </c>
      <c r="AU174" s="119" t="e">
        <f t="shared" si="81"/>
        <v>#N/A</v>
      </c>
      <c r="AV174" s="119">
        <f t="shared" si="82"/>
        <v>0</v>
      </c>
    </row>
    <row r="175" spans="1:48">
      <c r="A175" s="115">
        <f t="shared" si="83"/>
        <v>307</v>
      </c>
      <c r="B175" s="113">
        <f t="shared" si="66"/>
        <v>168</v>
      </c>
      <c r="C175" s="119">
        <f t="shared" si="67"/>
        <v>4.1999960177872628</v>
      </c>
      <c r="F175" s="115">
        <f t="shared" si="84"/>
        <v>307</v>
      </c>
      <c r="G175" s="113">
        <f t="shared" si="85"/>
        <v>168</v>
      </c>
      <c r="H175" s="113">
        <f>INDEX(地温!$D$2:$D$366,MATCH(F175,地温!$C$2:$C$366,FALSE))</f>
        <v>16.929400000000001</v>
      </c>
      <c r="I175" s="113">
        <f t="shared" si="86"/>
        <v>3729.7461000000008</v>
      </c>
      <c r="J175" s="116">
        <f t="shared" si="68"/>
        <v>22.200869642857146</v>
      </c>
      <c r="K175" s="119">
        <f t="shared" si="69"/>
        <v>8.2552127704099837e-002</v>
      </c>
      <c r="L175" s="119">
        <f t="shared" si="70"/>
        <v>4.1999960177872628</v>
      </c>
      <c r="O175" s="115">
        <f t="shared" si="87"/>
        <v>307</v>
      </c>
      <c r="P175" s="113">
        <f t="shared" si="88"/>
        <v>168</v>
      </c>
      <c r="Q175" s="113">
        <f>INDEX(地温!$D$2:$D$366,MATCH(O175,地温!$C$2:$C$366,FALSE))</f>
        <v>16.929400000000001</v>
      </c>
      <c r="R175" s="113">
        <f t="shared" si="89"/>
        <v>3729.7461000000008</v>
      </c>
      <c r="S175" s="116">
        <f t="shared" si="71"/>
        <v>22.200869642857146</v>
      </c>
      <c r="T175" s="119" t="e">
        <f t="shared" si="72"/>
        <v>#N/A</v>
      </c>
      <c r="U175" s="119">
        <f t="shared" si="73"/>
        <v>0</v>
      </c>
      <c r="X175" s="115">
        <f t="shared" si="90"/>
        <v>307</v>
      </c>
      <c r="Y175" s="113">
        <f t="shared" si="91"/>
        <v>168</v>
      </c>
      <c r="Z175" s="113">
        <f>INDEX(地温!$D$2:$D$366,MATCH(X175,地温!$C$2:$C$366,FALSE))</f>
        <v>16.929400000000001</v>
      </c>
      <c r="AA175" s="113">
        <f t="shared" si="92"/>
        <v>3729.7461000000008</v>
      </c>
      <c r="AB175" s="116">
        <f t="shared" si="74"/>
        <v>22.200869642857146</v>
      </c>
      <c r="AC175" s="119" t="e">
        <f t="shared" si="75"/>
        <v>#N/A</v>
      </c>
      <c r="AD175" s="119">
        <f t="shared" si="76"/>
        <v>0</v>
      </c>
      <c r="AG175" s="115">
        <f t="shared" si="93"/>
        <v>307</v>
      </c>
      <c r="AH175" s="113">
        <f t="shared" si="94"/>
        <v>168</v>
      </c>
      <c r="AI175" s="113">
        <f>INDEX(地温!$D$2:$D$366,MATCH(AG175,地温!$C$2:$C$366,FALSE))</f>
        <v>16.929400000000001</v>
      </c>
      <c r="AJ175" s="113">
        <f t="shared" si="95"/>
        <v>3729.7461000000008</v>
      </c>
      <c r="AK175" s="116">
        <f t="shared" si="77"/>
        <v>22.200869642857146</v>
      </c>
      <c r="AL175" s="119" t="e">
        <f t="shared" si="78"/>
        <v>#N/A</v>
      </c>
      <c r="AM175" s="119">
        <f t="shared" si="79"/>
        <v>0</v>
      </c>
      <c r="AP175" s="115">
        <f t="shared" si="96"/>
        <v>307</v>
      </c>
      <c r="AQ175" s="113">
        <f t="shared" si="97"/>
        <v>168</v>
      </c>
      <c r="AR175" s="113">
        <f>INDEX(地温!$D$2:$D$366,MATCH(AP175,地温!$C$2:$C$366,FALSE))</f>
        <v>16.929400000000001</v>
      </c>
      <c r="AS175" s="113">
        <f t="shared" si="98"/>
        <v>3729.7461000000008</v>
      </c>
      <c r="AT175" s="116">
        <f t="shared" si="80"/>
        <v>22.200869642857146</v>
      </c>
      <c r="AU175" s="119" t="e">
        <f t="shared" si="81"/>
        <v>#N/A</v>
      </c>
      <c r="AV175" s="119">
        <f t="shared" si="82"/>
        <v>0</v>
      </c>
    </row>
    <row r="176" spans="1:48">
      <c r="A176" s="115">
        <f t="shared" si="83"/>
        <v>308</v>
      </c>
      <c r="B176" s="113">
        <f t="shared" si="66"/>
        <v>169</v>
      </c>
      <c r="C176" s="119">
        <f t="shared" si="67"/>
        <v>4.1999962721932631</v>
      </c>
      <c r="F176" s="115">
        <f t="shared" si="84"/>
        <v>308</v>
      </c>
      <c r="G176" s="113">
        <f t="shared" si="85"/>
        <v>169</v>
      </c>
      <c r="H176" s="113">
        <f>INDEX(地温!$D$2:$D$366,MATCH(F176,地温!$C$2:$C$366,FALSE))</f>
        <v>16.5763</v>
      </c>
      <c r="I176" s="113">
        <f t="shared" si="86"/>
        <v>3746.3224000000009</v>
      </c>
      <c r="J176" s="116">
        <f t="shared" si="68"/>
        <v>22.167588165680478</v>
      </c>
      <c r="K176" s="119">
        <f t="shared" si="69"/>
        <v>8.2454290109563899e-002</v>
      </c>
      <c r="L176" s="119">
        <f t="shared" si="70"/>
        <v>4.1999962721932631</v>
      </c>
      <c r="O176" s="115">
        <f t="shared" si="87"/>
        <v>308</v>
      </c>
      <c r="P176" s="113">
        <f t="shared" si="88"/>
        <v>169</v>
      </c>
      <c r="Q176" s="113">
        <f>INDEX(地温!$D$2:$D$366,MATCH(O176,地温!$C$2:$C$366,FALSE))</f>
        <v>16.5763</v>
      </c>
      <c r="R176" s="113">
        <f t="shared" si="89"/>
        <v>3746.3224000000009</v>
      </c>
      <c r="S176" s="116">
        <f t="shared" si="71"/>
        <v>22.167588165680478</v>
      </c>
      <c r="T176" s="119" t="e">
        <f t="shared" si="72"/>
        <v>#N/A</v>
      </c>
      <c r="U176" s="119">
        <f t="shared" si="73"/>
        <v>0</v>
      </c>
      <c r="X176" s="115">
        <f t="shared" si="90"/>
        <v>308</v>
      </c>
      <c r="Y176" s="113">
        <f t="shared" si="91"/>
        <v>169</v>
      </c>
      <c r="Z176" s="113">
        <f>INDEX(地温!$D$2:$D$366,MATCH(X176,地温!$C$2:$C$366,FALSE))</f>
        <v>16.5763</v>
      </c>
      <c r="AA176" s="113">
        <f t="shared" si="92"/>
        <v>3746.3224000000009</v>
      </c>
      <c r="AB176" s="116">
        <f t="shared" si="74"/>
        <v>22.167588165680478</v>
      </c>
      <c r="AC176" s="119" t="e">
        <f t="shared" si="75"/>
        <v>#N/A</v>
      </c>
      <c r="AD176" s="119">
        <f t="shared" si="76"/>
        <v>0</v>
      </c>
      <c r="AG176" s="115">
        <f t="shared" si="93"/>
        <v>308</v>
      </c>
      <c r="AH176" s="113">
        <f t="shared" si="94"/>
        <v>169</v>
      </c>
      <c r="AI176" s="113">
        <f>INDEX(地温!$D$2:$D$366,MATCH(AG176,地温!$C$2:$C$366,FALSE))</f>
        <v>16.5763</v>
      </c>
      <c r="AJ176" s="113">
        <f t="shared" si="95"/>
        <v>3746.3224000000009</v>
      </c>
      <c r="AK176" s="116">
        <f t="shared" si="77"/>
        <v>22.167588165680478</v>
      </c>
      <c r="AL176" s="119" t="e">
        <f t="shared" si="78"/>
        <v>#N/A</v>
      </c>
      <c r="AM176" s="119">
        <f t="shared" si="79"/>
        <v>0</v>
      </c>
      <c r="AP176" s="115">
        <f t="shared" si="96"/>
        <v>308</v>
      </c>
      <c r="AQ176" s="113">
        <f t="shared" si="97"/>
        <v>169</v>
      </c>
      <c r="AR176" s="113">
        <f>INDEX(地温!$D$2:$D$366,MATCH(AP176,地温!$C$2:$C$366,FALSE))</f>
        <v>16.5763</v>
      </c>
      <c r="AS176" s="113">
        <f t="shared" si="98"/>
        <v>3746.3224000000009</v>
      </c>
      <c r="AT176" s="116">
        <f t="shared" si="80"/>
        <v>22.167588165680478</v>
      </c>
      <c r="AU176" s="119" t="e">
        <f t="shared" si="81"/>
        <v>#N/A</v>
      </c>
      <c r="AV176" s="119">
        <f t="shared" si="82"/>
        <v>0</v>
      </c>
    </row>
    <row r="177" spans="1:48">
      <c r="A177" s="115">
        <f t="shared" si="83"/>
        <v>309</v>
      </c>
      <c r="B177" s="113">
        <f t="shared" si="66"/>
        <v>170</v>
      </c>
      <c r="C177" s="119">
        <f t="shared" si="67"/>
        <v>4.1999965094145244</v>
      </c>
      <c r="F177" s="115">
        <f t="shared" si="84"/>
        <v>309</v>
      </c>
      <c r="G177" s="113">
        <f t="shared" si="85"/>
        <v>170</v>
      </c>
      <c r="H177" s="113">
        <f>INDEX(地温!$D$2:$D$366,MATCH(F177,地温!$C$2:$C$366,FALSE))</f>
        <v>16.48</v>
      </c>
      <c r="I177" s="113">
        <f t="shared" si="86"/>
        <v>3762.8024000000009</v>
      </c>
      <c r="J177" s="116">
        <f t="shared" si="68"/>
        <v>22.134131764705888</v>
      </c>
      <c r="K177" s="119">
        <f t="shared" si="69"/>
        <v>8.2356032959844117e-002</v>
      </c>
      <c r="L177" s="119">
        <f t="shared" si="70"/>
        <v>4.1999965094145244</v>
      </c>
      <c r="O177" s="115">
        <f t="shared" si="87"/>
        <v>309</v>
      </c>
      <c r="P177" s="113">
        <f t="shared" si="88"/>
        <v>170</v>
      </c>
      <c r="Q177" s="113">
        <f>INDEX(地温!$D$2:$D$366,MATCH(O177,地温!$C$2:$C$366,FALSE))</f>
        <v>16.48</v>
      </c>
      <c r="R177" s="113">
        <f t="shared" si="89"/>
        <v>3762.8024000000009</v>
      </c>
      <c r="S177" s="116">
        <f t="shared" si="71"/>
        <v>22.134131764705888</v>
      </c>
      <c r="T177" s="119" t="e">
        <f t="shared" si="72"/>
        <v>#N/A</v>
      </c>
      <c r="U177" s="119">
        <f t="shared" si="73"/>
        <v>0</v>
      </c>
      <c r="X177" s="115">
        <f t="shared" si="90"/>
        <v>309</v>
      </c>
      <c r="Y177" s="113">
        <f t="shared" si="91"/>
        <v>170</v>
      </c>
      <c r="Z177" s="113">
        <f>INDEX(地温!$D$2:$D$366,MATCH(X177,地温!$C$2:$C$366,FALSE))</f>
        <v>16.48</v>
      </c>
      <c r="AA177" s="113">
        <f t="shared" si="92"/>
        <v>3762.8024000000009</v>
      </c>
      <c r="AB177" s="116">
        <f t="shared" si="74"/>
        <v>22.134131764705888</v>
      </c>
      <c r="AC177" s="119" t="e">
        <f t="shared" si="75"/>
        <v>#N/A</v>
      </c>
      <c r="AD177" s="119">
        <f t="shared" si="76"/>
        <v>0</v>
      </c>
      <c r="AG177" s="115">
        <f t="shared" si="93"/>
        <v>309</v>
      </c>
      <c r="AH177" s="113">
        <f t="shared" si="94"/>
        <v>170</v>
      </c>
      <c r="AI177" s="113">
        <f>INDEX(地温!$D$2:$D$366,MATCH(AG177,地温!$C$2:$C$366,FALSE))</f>
        <v>16.48</v>
      </c>
      <c r="AJ177" s="113">
        <f t="shared" si="95"/>
        <v>3762.8024000000009</v>
      </c>
      <c r="AK177" s="116">
        <f t="shared" si="77"/>
        <v>22.134131764705888</v>
      </c>
      <c r="AL177" s="119" t="e">
        <f t="shared" si="78"/>
        <v>#N/A</v>
      </c>
      <c r="AM177" s="119">
        <f t="shared" si="79"/>
        <v>0</v>
      </c>
      <c r="AP177" s="115">
        <f t="shared" si="96"/>
        <v>309</v>
      </c>
      <c r="AQ177" s="113">
        <f t="shared" si="97"/>
        <v>170</v>
      </c>
      <c r="AR177" s="113">
        <f>INDEX(地温!$D$2:$D$366,MATCH(AP177,地温!$C$2:$C$366,FALSE))</f>
        <v>16.48</v>
      </c>
      <c r="AS177" s="113">
        <f t="shared" si="98"/>
        <v>3762.8024000000009</v>
      </c>
      <c r="AT177" s="116">
        <f t="shared" si="80"/>
        <v>22.134131764705888</v>
      </c>
      <c r="AU177" s="119" t="e">
        <f t="shared" si="81"/>
        <v>#N/A</v>
      </c>
      <c r="AV177" s="119">
        <f t="shared" si="82"/>
        <v>0</v>
      </c>
    </row>
    <row r="178" spans="1:48">
      <c r="A178" s="115">
        <f t="shared" si="83"/>
        <v>310</v>
      </c>
      <c r="B178" s="113">
        <f t="shared" si="66"/>
        <v>171</v>
      </c>
      <c r="C178" s="119">
        <f t="shared" si="67"/>
        <v>4.1999967322074614</v>
      </c>
      <c r="F178" s="115">
        <f t="shared" si="84"/>
        <v>310</v>
      </c>
      <c r="G178" s="113">
        <f t="shared" si="85"/>
        <v>171</v>
      </c>
      <c r="H178" s="113">
        <f>INDEX(地温!$D$2:$D$366,MATCH(F178,地温!$C$2:$C$366,FALSE))</f>
        <v>16.5442</v>
      </c>
      <c r="I178" s="113">
        <f t="shared" si="86"/>
        <v>3779.3466000000008</v>
      </c>
      <c r="J178" s="116">
        <f t="shared" si="68"/>
        <v>22.101442105263164</v>
      </c>
      <c r="K178" s="119">
        <f t="shared" si="69"/>
        <v>8.2260119245443367e-002</v>
      </c>
      <c r="L178" s="119">
        <f t="shared" si="70"/>
        <v>4.1999967322074614</v>
      </c>
      <c r="O178" s="115">
        <f t="shared" si="87"/>
        <v>310</v>
      </c>
      <c r="P178" s="113">
        <f t="shared" si="88"/>
        <v>171</v>
      </c>
      <c r="Q178" s="113">
        <f>INDEX(地温!$D$2:$D$366,MATCH(O178,地温!$C$2:$C$366,FALSE))</f>
        <v>16.5442</v>
      </c>
      <c r="R178" s="113">
        <f t="shared" si="89"/>
        <v>3779.3466000000008</v>
      </c>
      <c r="S178" s="116">
        <f t="shared" si="71"/>
        <v>22.101442105263164</v>
      </c>
      <c r="T178" s="119" t="e">
        <f t="shared" si="72"/>
        <v>#N/A</v>
      </c>
      <c r="U178" s="119">
        <f t="shared" si="73"/>
        <v>0</v>
      </c>
      <c r="X178" s="115">
        <f t="shared" si="90"/>
        <v>310</v>
      </c>
      <c r="Y178" s="113">
        <f t="shared" si="91"/>
        <v>171</v>
      </c>
      <c r="Z178" s="113">
        <f>INDEX(地温!$D$2:$D$366,MATCH(X178,地温!$C$2:$C$366,FALSE))</f>
        <v>16.5442</v>
      </c>
      <c r="AA178" s="113">
        <f t="shared" si="92"/>
        <v>3779.3466000000008</v>
      </c>
      <c r="AB178" s="116">
        <f t="shared" si="74"/>
        <v>22.101442105263164</v>
      </c>
      <c r="AC178" s="119" t="e">
        <f t="shared" si="75"/>
        <v>#N/A</v>
      </c>
      <c r="AD178" s="119">
        <f t="shared" si="76"/>
        <v>0</v>
      </c>
      <c r="AG178" s="115">
        <f t="shared" si="93"/>
        <v>310</v>
      </c>
      <c r="AH178" s="113">
        <f t="shared" si="94"/>
        <v>171</v>
      </c>
      <c r="AI178" s="113">
        <f>INDEX(地温!$D$2:$D$366,MATCH(AG178,地温!$C$2:$C$366,FALSE))</f>
        <v>16.5442</v>
      </c>
      <c r="AJ178" s="113">
        <f t="shared" si="95"/>
        <v>3779.3466000000008</v>
      </c>
      <c r="AK178" s="116">
        <f t="shared" si="77"/>
        <v>22.101442105263164</v>
      </c>
      <c r="AL178" s="119" t="e">
        <f t="shared" si="78"/>
        <v>#N/A</v>
      </c>
      <c r="AM178" s="119">
        <f t="shared" si="79"/>
        <v>0</v>
      </c>
      <c r="AP178" s="115">
        <f t="shared" si="96"/>
        <v>310</v>
      </c>
      <c r="AQ178" s="113">
        <f t="shared" si="97"/>
        <v>171</v>
      </c>
      <c r="AR178" s="113">
        <f>INDEX(地温!$D$2:$D$366,MATCH(AP178,地温!$C$2:$C$366,FALSE))</f>
        <v>16.5442</v>
      </c>
      <c r="AS178" s="113">
        <f t="shared" si="98"/>
        <v>3779.3466000000008</v>
      </c>
      <c r="AT178" s="116">
        <f t="shared" si="80"/>
        <v>22.101442105263164</v>
      </c>
      <c r="AU178" s="119" t="e">
        <f t="shared" si="81"/>
        <v>#N/A</v>
      </c>
      <c r="AV178" s="119">
        <f t="shared" si="82"/>
        <v>0</v>
      </c>
    </row>
    <row r="179" spans="1:48">
      <c r="A179" s="115">
        <f t="shared" si="83"/>
        <v>311</v>
      </c>
      <c r="B179" s="113">
        <f t="shared" si="66"/>
        <v>172</v>
      </c>
      <c r="C179" s="119">
        <f t="shared" si="67"/>
        <v>4.199996939532026</v>
      </c>
      <c r="F179" s="115">
        <f t="shared" si="84"/>
        <v>311</v>
      </c>
      <c r="G179" s="113">
        <f t="shared" si="85"/>
        <v>172</v>
      </c>
      <c r="H179" s="113">
        <f>INDEX(地温!$D$2:$D$366,MATCH(F179,地温!$C$2:$C$366,FALSE))</f>
        <v>16.399750000000001</v>
      </c>
      <c r="I179" s="113">
        <f t="shared" si="86"/>
        <v>3795.7463500000008</v>
      </c>
      <c r="J179" s="116">
        <f t="shared" si="68"/>
        <v>22.068292732558145</v>
      </c>
      <c r="K179" s="119">
        <f t="shared" si="69"/>
        <v>8.2162949106601574e-002</v>
      </c>
      <c r="L179" s="119">
        <f t="shared" si="70"/>
        <v>4.199996939532026</v>
      </c>
      <c r="O179" s="115">
        <f t="shared" si="87"/>
        <v>311</v>
      </c>
      <c r="P179" s="113">
        <f t="shared" si="88"/>
        <v>172</v>
      </c>
      <c r="Q179" s="113">
        <f>INDEX(地温!$D$2:$D$366,MATCH(O179,地温!$C$2:$C$366,FALSE))</f>
        <v>16.399750000000001</v>
      </c>
      <c r="R179" s="113">
        <f t="shared" si="89"/>
        <v>3795.7463500000008</v>
      </c>
      <c r="S179" s="116">
        <f t="shared" si="71"/>
        <v>22.068292732558145</v>
      </c>
      <c r="T179" s="119" t="e">
        <f t="shared" si="72"/>
        <v>#N/A</v>
      </c>
      <c r="U179" s="119">
        <f t="shared" si="73"/>
        <v>0</v>
      </c>
      <c r="X179" s="115">
        <f t="shared" si="90"/>
        <v>311</v>
      </c>
      <c r="Y179" s="113">
        <f t="shared" si="91"/>
        <v>172</v>
      </c>
      <c r="Z179" s="113">
        <f>INDEX(地温!$D$2:$D$366,MATCH(X179,地温!$C$2:$C$366,FALSE))</f>
        <v>16.399750000000001</v>
      </c>
      <c r="AA179" s="113">
        <f t="shared" si="92"/>
        <v>3795.7463500000008</v>
      </c>
      <c r="AB179" s="116">
        <f t="shared" si="74"/>
        <v>22.068292732558145</v>
      </c>
      <c r="AC179" s="119" t="e">
        <f t="shared" si="75"/>
        <v>#N/A</v>
      </c>
      <c r="AD179" s="119">
        <f t="shared" si="76"/>
        <v>0</v>
      </c>
      <c r="AG179" s="115">
        <f t="shared" si="93"/>
        <v>311</v>
      </c>
      <c r="AH179" s="113">
        <f t="shared" si="94"/>
        <v>172</v>
      </c>
      <c r="AI179" s="113">
        <f>INDEX(地温!$D$2:$D$366,MATCH(AG179,地温!$C$2:$C$366,FALSE))</f>
        <v>16.399750000000001</v>
      </c>
      <c r="AJ179" s="113">
        <f t="shared" si="95"/>
        <v>3795.7463500000008</v>
      </c>
      <c r="AK179" s="116">
        <f t="shared" si="77"/>
        <v>22.068292732558145</v>
      </c>
      <c r="AL179" s="119" t="e">
        <f t="shared" si="78"/>
        <v>#N/A</v>
      </c>
      <c r="AM179" s="119">
        <f t="shared" si="79"/>
        <v>0</v>
      </c>
      <c r="AP179" s="115">
        <f t="shared" si="96"/>
        <v>311</v>
      </c>
      <c r="AQ179" s="113">
        <f t="shared" si="97"/>
        <v>172</v>
      </c>
      <c r="AR179" s="113">
        <f>INDEX(地温!$D$2:$D$366,MATCH(AP179,地温!$C$2:$C$366,FALSE))</f>
        <v>16.399750000000001</v>
      </c>
      <c r="AS179" s="113">
        <f t="shared" si="98"/>
        <v>3795.7463500000008</v>
      </c>
      <c r="AT179" s="116">
        <f t="shared" si="80"/>
        <v>22.068292732558145</v>
      </c>
      <c r="AU179" s="119" t="e">
        <f t="shared" si="81"/>
        <v>#N/A</v>
      </c>
      <c r="AV179" s="119">
        <f t="shared" si="82"/>
        <v>0</v>
      </c>
    </row>
    <row r="180" spans="1:48">
      <c r="A180" s="115">
        <f t="shared" si="83"/>
        <v>312</v>
      </c>
      <c r="B180" s="113">
        <f t="shared" si="66"/>
        <v>173</v>
      </c>
      <c r="C180" s="119">
        <f t="shared" si="67"/>
        <v>4.1999971295710044</v>
      </c>
      <c r="F180" s="115">
        <f t="shared" si="84"/>
        <v>312</v>
      </c>
      <c r="G180" s="113">
        <f t="shared" si="85"/>
        <v>173</v>
      </c>
      <c r="H180" s="113">
        <f>INDEX(地温!$D$2:$D$366,MATCH(F180,地温!$C$2:$C$366,FALSE))</f>
        <v>15.902199999999999</v>
      </c>
      <c r="I180" s="113">
        <f t="shared" si="86"/>
        <v>3811.6485500000008</v>
      </c>
      <c r="J180" s="116">
        <f t="shared" si="68"/>
        <v>22.032650578034687</v>
      </c>
      <c r="K180" s="119">
        <f t="shared" si="69"/>
        <v>8.2058575658282062e-002</v>
      </c>
      <c r="L180" s="119">
        <f t="shared" si="70"/>
        <v>4.1999971295710044</v>
      </c>
      <c r="O180" s="115">
        <f t="shared" si="87"/>
        <v>312</v>
      </c>
      <c r="P180" s="113">
        <f t="shared" si="88"/>
        <v>173</v>
      </c>
      <c r="Q180" s="113">
        <f>INDEX(地温!$D$2:$D$366,MATCH(O180,地温!$C$2:$C$366,FALSE))</f>
        <v>15.902199999999999</v>
      </c>
      <c r="R180" s="113">
        <f t="shared" si="89"/>
        <v>3811.6485500000008</v>
      </c>
      <c r="S180" s="116">
        <f t="shared" si="71"/>
        <v>22.032650578034687</v>
      </c>
      <c r="T180" s="119" t="e">
        <f t="shared" si="72"/>
        <v>#N/A</v>
      </c>
      <c r="U180" s="119">
        <f t="shared" si="73"/>
        <v>0</v>
      </c>
      <c r="X180" s="115">
        <f t="shared" si="90"/>
        <v>312</v>
      </c>
      <c r="Y180" s="113">
        <f t="shared" si="91"/>
        <v>173</v>
      </c>
      <c r="Z180" s="113">
        <f>INDEX(地温!$D$2:$D$366,MATCH(X180,地温!$C$2:$C$366,FALSE))</f>
        <v>15.902199999999999</v>
      </c>
      <c r="AA180" s="113">
        <f t="shared" si="92"/>
        <v>3811.6485500000008</v>
      </c>
      <c r="AB180" s="116">
        <f t="shared" si="74"/>
        <v>22.032650578034687</v>
      </c>
      <c r="AC180" s="119" t="e">
        <f t="shared" si="75"/>
        <v>#N/A</v>
      </c>
      <c r="AD180" s="119">
        <f t="shared" si="76"/>
        <v>0</v>
      </c>
      <c r="AG180" s="115">
        <f t="shared" si="93"/>
        <v>312</v>
      </c>
      <c r="AH180" s="113">
        <f t="shared" si="94"/>
        <v>173</v>
      </c>
      <c r="AI180" s="113">
        <f>INDEX(地温!$D$2:$D$366,MATCH(AG180,地温!$C$2:$C$366,FALSE))</f>
        <v>15.902199999999999</v>
      </c>
      <c r="AJ180" s="113">
        <f t="shared" si="95"/>
        <v>3811.6485500000008</v>
      </c>
      <c r="AK180" s="116">
        <f t="shared" si="77"/>
        <v>22.032650578034687</v>
      </c>
      <c r="AL180" s="119" t="e">
        <f t="shared" si="78"/>
        <v>#N/A</v>
      </c>
      <c r="AM180" s="119">
        <f t="shared" si="79"/>
        <v>0</v>
      </c>
      <c r="AP180" s="115">
        <f t="shared" si="96"/>
        <v>312</v>
      </c>
      <c r="AQ180" s="113">
        <f t="shared" si="97"/>
        <v>173</v>
      </c>
      <c r="AR180" s="113">
        <f>INDEX(地温!$D$2:$D$366,MATCH(AP180,地温!$C$2:$C$366,FALSE))</f>
        <v>15.902199999999999</v>
      </c>
      <c r="AS180" s="113">
        <f t="shared" si="98"/>
        <v>3811.6485500000008</v>
      </c>
      <c r="AT180" s="116">
        <f t="shared" si="80"/>
        <v>22.032650578034687</v>
      </c>
      <c r="AU180" s="119" t="e">
        <f t="shared" si="81"/>
        <v>#N/A</v>
      </c>
      <c r="AV180" s="119">
        <f t="shared" si="82"/>
        <v>0</v>
      </c>
    </row>
    <row r="181" spans="1:48">
      <c r="A181" s="115">
        <f t="shared" si="83"/>
        <v>313</v>
      </c>
      <c r="B181" s="113">
        <f t="shared" si="66"/>
        <v>174</v>
      </c>
      <c r="C181" s="119">
        <f t="shared" si="67"/>
        <v>4.1999973050782291</v>
      </c>
      <c r="F181" s="115">
        <f t="shared" si="84"/>
        <v>313</v>
      </c>
      <c r="G181" s="113">
        <f t="shared" si="85"/>
        <v>174</v>
      </c>
      <c r="H181" s="113">
        <f>INDEX(地温!$D$2:$D$366,MATCH(F181,地温!$C$2:$C$366,FALSE))</f>
        <v>15.549100000000001</v>
      </c>
      <c r="I181" s="113">
        <f t="shared" si="86"/>
        <v>3827.197650000001</v>
      </c>
      <c r="J181" s="116">
        <f t="shared" si="68"/>
        <v>21.995388793103455</v>
      </c>
      <c r="K181" s="119">
        <f t="shared" si="69"/>
        <v>8.1949574177358681e-002</v>
      </c>
      <c r="L181" s="119">
        <f t="shared" si="70"/>
        <v>4.1999973050782291</v>
      </c>
      <c r="O181" s="115">
        <f t="shared" si="87"/>
        <v>313</v>
      </c>
      <c r="P181" s="113">
        <f t="shared" si="88"/>
        <v>174</v>
      </c>
      <c r="Q181" s="113">
        <f>INDEX(地温!$D$2:$D$366,MATCH(O181,地温!$C$2:$C$366,FALSE))</f>
        <v>15.549100000000001</v>
      </c>
      <c r="R181" s="113">
        <f t="shared" si="89"/>
        <v>3827.197650000001</v>
      </c>
      <c r="S181" s="116">
        <f t="shared" si="71"/>
        <v>21.995388793103455</v>
      </c>
      <c r="T181" s="119" t="e">
        <f t="shared" si="72"/>
        <v>#N/A</v>
      </c>
      <c r="U181" s="119">
        <f t="shared" si="73"/>
        <v>0</v>
      </c>
      <c r="X181" s="115">
        <f t="shared" si="90"/>
        <v>313</v>
      </c>
      <c r="Y181" s="113">
        <f t="shared" si="91"/>
        <v>174</v>
      </c>
      <c r="Z181" s="113">
        <f>INDEX(地温!$D$2:$D$366,MATCH(X181,地温!$C$2:$C$366,FALSE))</f>
        <v>15.549100000000001</v>
      </c>
      <c r="AA181" s="113">
        <f t="shared" si="92"/>
        <v>3827.197650000001</v>
      </c>
      <c r="AB181" s="116">
        <f t="shared" si="74"/>
        <v>21.995388793103455</v>
      </c>
      <c r="AC181" s="119" t="e">
        <f t="shared" si="75"/>
        <v>#N/A</v>
      </c>
      <c r="AD181" s="119">
        <f t="shared" si="76"/>
        <v>0</v>
      </c>
      <c r="AG181" s="115">
        <f t="shared" si="93"/>
        <v>313</v>
      </c>
      <c r="AH181" s="113">
        <f t="shared" si="94"/>
        <v>174</v>
      </c>
      <c r="AI181" s="113">
        <f>INDEX(地温!$D$2:$D$366,MATCH(AG181,地温!$C$2:$C$366,FALSE))</f>
        <v>15.549100000000001</v>
      </c>
      <c r="AJ181" s="113">
        <f t="shared" si="95"/>
        <v>3827.197650000001</v>
      </c>
      <c r="AK181" s="116">
        <f t="shared" si="77"/>
        <v>21.995388793103455</v>
      </c>
      <c r="AL181" s="119" t="e">
        <f t="shared" si="78"/>
        <v>#N/A</v>
      </c>
      <c r="AM181" s="119">
        <f t="shared" si="79"/>
        <v>0</v>
      </c>
      <c r="AP181" s="115">
        <f t="shared" si="96"/>
        <v>313</v>
      </c>
      <c r="AQ181" s="113">
        <f t="shared" si="97"/>
        <v>174</v>
      </c>
      <c r="AR181" s="113">
        <f>INDEX(地温!$D$2:$D$366,MATCH(AP181,地温!$C$2:$C$366,FALSE))</f>
        <v>15.549100000000001</v>
      </c>
      <c r="AS181" s="113">
        <f t="shared" si="98"/>
        <v>3827.197650000001</v>
      </c>
      <c r="AT181" s="116">
        <f t="shared" si="80"/>
        <v>21.995388793103455</v>
      </c>
      <c r="AU181" s="119" t="e">
        <f t="shared" si="81"/>
        <v>#N/A</v>
      </c>
      <c r="AV181" s="119">
        <f t="shared" si="82"/>
        <v>0</v>
      </c>
    </row>
    <row r="182" spans="1:48">
      <c r="A182" s="115">
        <f t="shared" si="83"/>
        <v>314</v>
      </c>
      <c r="B182" s="113">
        <f t="shared" si="66"/>
        <v>175</v>
      </c>
      <c r="C182" s="119">
        <f t="shared" si="67"/>
        <v>4.1999974648007843</v>
      </c>
      <c r="F182" s="115">
        <f t="shared" si="84"/>
        <v>314</v>
      </c>
      <c r="G182" s="113">
        <f t="shared" si="85"/>
        <v>175</v>
      </c>
      <c r="H182" s="113">
        <f>INDEX(地温!$D$2:$D$366,MATCH(F182,地温!$C$2:$C$366,FALSE))</f>
        <v>14.85895</v>
      </c>
      <c r="I182" s="113">
        <f t="shared" si="86"/>
        <v>3842.0566000000008</v>
      </c>
      <c r="J182" s="116">
        <f t="shared" si="68"/>
        <v>21.954609142857148</v>
      </c>
      <c r="K182" s="119">
        <f t="shared" si="69"/>
        <v>8.1830416361590774e-002</v>
      </c>
      <c r="L182" s="119">
        <f t="shared" si="70"/>
        <v>4.1999974648007843</v>
      </c>
      <c r="O182" s="115">
        <f t="shared" si="87"/>
        <v>314</v>
      </c>
      <c r="P182" s="113">
        <f t="shared" si="88"/>
        <v>175</v>
      </c>
      <c r="Q182" s="113">
        <f>INDEX(地温!$D$2:$D$366,MATCH(O182,地温!$C$2:$C$366,FALSE))</f>
        <v>14.85895</v>
      </c>
      <c r="R182" s="113">
        <f t="shared" si="89"/>
        <v>3842.0566000000008</v>
      </c>
      <c r="S182" s="116">
        <f t="shared" si="71"/>
        <v>21.954609142857148</v>
      </c>
      <c r="T182" s="119" t="e">
        <f t="shared" si="72"/>
        <v>#N/A</v>
      </c>
      <c r="U182" s="119">
        <f t="shared" si="73"/>
        <v>0</v>
      </c>
      <c r="X182" s="115">
        <f t="shared" si="90"/>
        <v>314</v>
      </c>
      <c r="Y182" s="113">
        <f t="shared" si="91"/>
        <v>175</v>
      </c>
      <c r="Z182" s="113">
        <f>INDEX(地温!$D$2:$D$366,MATCH(X182,地温!$C$2:$C$366,FALSE))</f>
        <v>14.85895</v>
      </c>
      <c r="AA182" s="113">
        <f t="shared" si="92"/>
        <v>3842.0566000000008</v>
      </c>
      <c r="AB182" s="116">
        <f t="shared" si="74"/>
        <v>21.954609142857148</v>
      </c>
      <c r="AC182" s="119" t="e">
        <f t="shared" si="75"/>
        <v>#N/A</v>
      </c>
      <c r="AD182" s="119">
        <f t="shared" si="76"/>
        <v>0</v>
      </c>
      <c r="AG182" s="115">
        <f t="shared" si="93"/>
        <v>314</v>
      </c>
      <c r="AH182" s="113">
        <f t="shared" si="94"/>
        <v>175</v>
      </c>
      <c r="AI182" s="113">
        <f>INDEX(地温!$D$2:$D$366,MATCH(AG182,地温!$C$2:$C$366,FALSE))</f>
        <v>14.85895</v>
      </c>
      <c r="AJ182" s="113">
        <f t="shared" si="95"/>
        <v>3842.0566000000008</v>
      </c>
      <c r="AK182" s="116">
        <f t="shared" si="77"/>
        <v>21.954609142857148</v>
      </c>
      <c r="AL182" s="119" t="e">
        <f t="shared" si="78"/>
        <v>#N/A</v>
      </c>
      <c r="AM182" s="119">
        <f t="shared" si="79"/>
        <v>0</v>
      </c>
      <c r="AP182" s="115">
        <f t="shared" si="96"/>
        <v>314</v>
      </c>
      <c r="AQ182" s="113">
        <f t="shared" si="97"/>
        <v>175</v>
      </c>
      <c r="AR182" s="113">
        <f>INDEX(地温!$D$2:$D$366,MATCH(AP182,地温!$C$2:$C$366,FALSE))</f>
        <v>14.85895</v>
      </c>
      <c r="AS182" s="113">
        <f t="shared" si="98"/>
        <v>3842.0566000000008</v>
      </c>
      <c r="AT182" s="116">
        <f t="shared" si="80"/>
        <v>21.954609142857148</v>
      </c>
      <c r="AU182" s="119" t="e">
        <f t="shared" si="81"/>
        <v>#N/A</v>
      </c>
      <c r="AV182" s="119">
        <f t="shared" si="82"/>
        <v>0</v>
      </c>
    </row>
    <row r="183" spans="1:48">
      <c r="A183" s="115">
        <f t="shared" si="83"/>
        <v>315</v>
      </c>
      <c r="B183" s="113">
        <f t="shared" si="66"/>
        <v>176</v>
      </c>
      <c r="C183" s="119">
        <f t="shared" si="67"/>
        <v>4.1999976137746735</v>
      </c>
      <c r="F183" s="115">
        <f t="shared" si="84"/>
        <v>315</v>
      </c>
      <c r="G183" s="113">
        <f t="shared" si="85"/>
        <v>176</v>
      </c>
      <c r="H183" s="113">
        <f>INDEX(地温!$D$2:$D$366,MATCH(F183,地温!$C$2:$C$366,FALSE))</f>
        <v>14.666350000000001</v>
      </c>
      <c r="I183" s="113">
        <f t="shared" si="86"/>
        <v>3856.7229500000008</v>
      </c>
      <c r="J183" s="116">
        <f t="shared" si="68"/>
        <v>21.913198579545458</v>
      </c>
      <c r="K183" s="119">
        <f t="shared" si="69"/>
        <v>8.170955867516648e-002</v>
      </c>
      <c r="L183" s="119">
        <f t="shared" si="70"/>
        <v>4.1999976137746735</v>
      </c>
      <c r="O183" s="115">
        <f t="shared" si="87"/>
        <v>315</v>
      </c>
      <c r="P183" s="113">
        <f t="shared" si="88"/>
        <v>176</v>
      </c>
      <c r="Q183" s="113">
        <f>INDEX(地温!$D$2:$D$366,MATCH(O183,地温!$C$2:$C$366,FALSE))</f>
        <v>14.666350000000001</v>
      </c>
      <c r="R183" s="113">
        <f t="shared" si="89"/>
        <v>3856.7229500000008</v>
      </c>
      <c r="S183" s="116">
        <f t="shared" si="71"/>
        <v>21.913198579545458</v>
      </c>
      <c r="T183" s="119" t="e">
        <f t="shared" si="72"/>
        <v>#N/A</v>
      </c>
      <c r="U183" s="119">
        <f t="shared" si="73"/>
        <v>0</v>
      </c>
      <c r="X183" s="115">
        <f t="shared" si="90"/>
        <v>315</v>
      </c>
      <c r="Y183" s="113">
        <f t="shared" si="91"/>
        <v>176</v>
      </c>
      <c r="Z183" s="113">
        <f>INDEX(地温!$D$2:$D$366,MATCH(X183,地温!$C$2:$C$366,FALSE))</f>
        <v>14.666350000000001</v>
      </c>
      <c r="AA183" s="113">
        <f t="shared" si="92"/>
        <v>3856.7229500000008</v>
      </c>
      <c r="AB183" s="116">
        <f t="shared" si="74"/>
        <v>21.913198579545458</v>
      </c>
      <c r="AC183" s="119" t="e">
        <f t="shared" si="75"/>
        <v>#N/A</v>
      </c>
      <c r="AD183" s="119">
        <f t="shared" si="76"/>
        <v>0</v>
      </c>
      <c r="AG183" s="115">
        <f t="shared" si="93"/>
        <v>315</v>
      </c>
      <c r="AH183" s="113">
        <f t="shared" si="94"/>
        <v>176</v>
      </c>
      <c r="AI183" s="113">
        <f>INDEX(地温!$D$2:$D$366,MATCH(AG183,地温!$C$2:$C$366,FALSE))</f>
        <v>14.666350000000001</v>
      </c>
      <c r="AJ183" s="113">
        <f t="shared" si="95"/>
        <v>3856.7229500000008</v>
      </c>
      <c r="AK183" s="116">
        <f t="shared" si="77"/>
        <v>21.913198579545458</v>
      </c>
      <c r="AL183" s="119" t="e">
        <f t="shared" si="78"/>
        <v>#N/A</v>
      </c>
      <c r="AM183" s="119">
        <f t="shared" si="79"/>
        <v>0</v>
      </c>
      <c r="AP183" s="115">
        <f t="shared" si="96"/>
        <v>315</v>
      </c>
      <c r="AQ183" s="113">
        <f t="shared" si="97"/>
        <v>176</v>
      </c>
      <c r="AR183" s="113">
        <f>INDEX(地温!$D$2:$D$366,MATCH(AP183,地温!$C$2:$C$366,FALSE))</f>
        <v>14.666350000000001</v>
      </c>
      <c r="AS183" s="113">
        <f t="shared" si="98"/>
        <v>3856.7229500000008</v>
      </c>
      <c r="AT183" s="116">
        <f t="shared" si="80"/>
        <v>21.913198579545458</v>
      </c>
      <c r="AU183" s="119" t="e">
        <f t="shared" si="81"/>
        <v>#N/A</v>
      </c>
      <c r="AV183" s="119">
        <f t="shared" si="82"/>
        <v>0</v>
      </c>
    </row>
    <row r="184" spans="1:48">
      <c r="A184" s="115">
        <f t="shared" si="83"/>
        <v>316</v>
      </c>
      <c r="B184" s="113">
        <f t="shared" si="66"/>
        <v>177</v>
      </c>
      <c r="C184" s="119">
        <f t="shared" si="67"/>
        <v>4.1999977556258008</v>
      </c>
      <c r="F184" s="115">
        <f t="shared" si="84"/>
        <v>316</v>
      </c>
      <c r="G184" s="113">
        <f t="shared" si="85"/>
        <v>177</v>
      </c>
      <c r="H184" s="113">
        <f>INDEX(地温!$D$2:$D$366,MATCH(F184,地温!$C$2:$C$366,FALSE))</f>
        <v>14.907099999999998</v>
      </c>
      <c r="I184" s="113">
        <f t="shared" si="86"/>
        <v>3871.6300500000007</v>
      </c>
      <c r="J184" s="116">
        <f t="shared" si="68"/>
        <v>21.873616101694918</v>
      </c>
      <c r="K184" s="119">
        <f t="shared" si="69"/>
        <v>8.1594171491995604e-002</v>
      </c>
      <c r="L184" s="119">
        <f t="shared" si="70"/>
        <v>4.1999977556258008</v>
      </c>
      <c r="O184" s="115">
        <f t="shared" si="87"/>
        <v>316</v>
      </c>
      <c r="P184" s="113">
        <f t="shared" si="88"/>
        <v>177</v>
      </c>
      <c r="Q184" s="113">
        <f>INDEX(地温!$D$2:$D$366,MATCH(O184,地温!$C$2:$C$366,FALSE))</f>
        <v>14.907099999999998</v>
      </c>
      <c r="R184" s="113">
        <f t="shared" si="89"/>
        <v>3871.6300500000007</v>
      </c>
      <c r="S184" s="116">
        <f t="shared" si="71"/>
        <v>21.873616101694918</v>
      </c>
      <c r="T184" s="119" t="e">
        <f t="shared" si="72"/>
        <v>#N/A</v>
      </c>
      <c r="U184" s="119">
        <f t="shared" si="73"/>
        <v>0</v>
      </c>
      <c r="X184" s="115">
        <f t="shared" si="90"/>
        <v>316</v>
      </c>
      <c r="Y184" s="113">
        <f t="shared" si="91"/>
        <v>177</v>
      </c>
      <c r="Z184" s="113">
        <f>INDEX(地温!$D$2:$D$366,MATCH(X184,地温!$C$2:$C$366,FALSE))</f>
        <v>14.907099999999998</v>
      </c>
      <c r="AA184" s="113">
        <f t="shared" si="92"/>
        <v>3871.6300500000007</v>
      </c>
      <c r="AB184" s="116">
        <f t="shared" si="74"/>
        <v>21.873616101694918</v>
      </c>
      <c r="AC184" s="119" t="e">
        <f t="shared" si="75"/>
        <v>#N/A</v>
      </c>
      <c r="AD184" s="119">
        <f t="shared" si="76"/>
        <v>0</v>
      </c>
      <c r="AG184" s="115">
        <f t="shared" si="93"/>
        <v>316</v>
      </c>
      <c r="AH184" s="113">
        <f t="shared" si="94"/>
        <v>177</v>
      </c>
      <c r="AI184" s="113">
        <f>INDEX(地温!$D$2:$D$366,MATCH(AG184,地温!$C$2:$C$366,FALSE))</f>
        <v>14.907099999999998</v>
      </c>
      <c r="AJ184" s="113">
        <f t="shared" si="95"/>
        <v>3871.6300500000007</v>
      </c>
      <c r="AK184" s="116">
        <f t="shared" si="77"/>
        <v>21.873616101694918</v>
      </c>
      <c r="AL184" s="119" t="e">
        <f t="shared" si="78"/>
        <v>#N/A</v>
      </c>
      <c r="AM184" s="119">
        <f t="shared" si="79"/>
        <v>0</v>
      </c>
      <c r="AP184" s="115">
        <f t="shared" si="96"/>
        <v>316</v>
      </c>
      <c r="AQ184" s="113">
        <f t="shared" si="97"/>
        <v>177</v>
      </c>
      <c r="AR184" s="113">
        <f>INDEX(地温!$D$2:$D$366,MATCH(AP184,地温!$C$2:$C$366,FALSE))</f>
        <v>14.907099999999998</v>
      </c>
      <c r="AS184" s="113">
        <f t="shared" si="98"/>
        <v>3871.6300500000007</v>
      </c>
      <c r="AT184" s="116">
        <f t="shared" si="80"/>
        <v>21.873616101694918</v>
      </c>
      <c r="AU184" s="119" t="e">
        <f t="shared" si="81"/>
        <v>#N/A</v>
      </c>
      <c r="AV184" s="119">
        <f t="shared" si="82"/>
        <v>0</v>
      </c>
    </row>
    <row r="185" spans="1:48">
      <c r="A185" s="115">
        <f t="shared" si="83"/>
        <v>317</v>
      </c>
      <c r="B185" s="113">
        <f t="shared" si="66"/>
        <v>178</v>
      </c>
      <c r="C185" s="119">
        <f t="shared" si="67"/>
        <v>4.1999978860346889</v>
      </c>
      <c r="F185" s="115">
        <f t="shared" si="84"/>
        <v>317</v>
      </c>
      <c r="G185" s="113">
        <f t="shared" si="85"/>
        <v>178</v>
      </c>
      <c r="H185" s="113">
        <f>INDEX(地温!$D$2:$D$366,MATCH(F185,地温!$C$2:$C$366,FALSE))</f>
        <v>14.409549999999999</v>
      </c>
      <c r="I185" s="113">
        <f t="shared" si="86"/>
        <v>3886.0396000000005</v>
      </c>
      <c r="J185" s="116">
        <f t="shared" si="68"/>
        <v>21.831683146067419</v>
      </c>
      <c r="K185" s="119">
        <f t="shared" si="69"/>
        <v>8.1472076432485135e-002</v>
      </c>
      <c r="L185" s="119">
        <f t="shared" si="70"/>
        <v>4.1999978860346889</v>
      </c>
      <c r="O185" s="115">
        <f t="shared" si="87"/>
        <v>317</v>
      </c>
      <c r="P185" s="113">
        <f t="shared" si="88"/>
        <v>178</v>
      </c>
      <c r="Q185" s="113">
        <f>INDEX(地温!$D$2:$D$366,MATCH(O185,地温!$C$2:$C$366,FALSE))</f>
        <v>14.409549999999999</v>
      </c>
      <c r="R185" s="113">
        <f t="shared" si="89"/>
        <v>3886.0396000000005</v>
      </c>
      <c r="S185" s="116">
        <f t="shared" si="71"/>
        <v>21.831683146067419</v>
      </c>
      <c r="T185" s="119" t="e">
        <f t="shared" si="72"/>
        <v>#N/A</v>
      </c>
      <c r="U185" s="119">
        <f t="shared" si="73"/>
        <v>0</v>
      </c>
      <c r="X185" s="115">
        <f t="shared" si="90"/>
        <v>317</v>
      </c>
      <c r="Y185" s="113">
        <f t="shared" si="91"/>
        <v>178</v>
      </c>
      <c r="Z185" s="113">
        <f>INDEX(地温!$D$2:$D$366,MATCH(X185,地温!$C$2:$C$366,FALSE))</f>
        <v>14.409549999999999</v>
      </c>
      <c r="AA185" s="113">
        <f t="shared" si="92"/>
        <v>3886.0396000000005</v>
      </c>
      <c r="AB185" s="116">
        <f t="shared" si="74"/>
        <v>21.831683146067419</v>
      </c>
      <c r="AC185" s="119" t="e">
        <f t="shared" si="75"/>
        <v>#N/A</v>
      </c>
      <c r="AD185" s="119">
        <f t="shared" si="76"/>
        <v>0</v>
      </c>
      <c r="AG185" s="115">
        <f t="shared" si="93"/>
        <v>317</v>
      </c>
      <c r="AH185" s="113">
        <f t="shared" si="94"/>
        <v>178</v>
      </c>
      <c r="AI185" s="113">
        <f>INDEX(地温!$D$2:$D$366,MATCH(AG185,地温!$C$2:$C$366,FALSE))</f>
        <v>14.409549999999999</v>
      </c>
      <c r="AJ185" s="113">
        <f t="shared" si="95"/>
        <v>3886.0396000000005</v>
      </c>
      <c r="AK185" s="116">
        <f t="shared" si="77"/>
        <v>21.831683146067419</v>
      </c>
      <c r="AL185" s="119" t="e">
        <f t="shared" si="78"/>
        <v>#N/A</v>
      </c>
      <c r="AM185" s="119">
        <f t="shared" si="79"/>
        <v>0</v>
      </c>
      <c r="AP185" s="115">
        <f t="shared" si="96"/>
        <v>317</v>
      </c>
      <c r="AQ185" s="113">
        <f t="shared" si="97"/>
        <v>178</v>
      </c>
      <c r="AR185" s="113">
        <f>INDEX(地温!$D$2:$D$366,MATCH(AP185,地温!$C$2:$C$366,FALSE))</f>
        <v>14.409549999999999</v>
      </c>
      <c r="AS185" s="113">
        <f t="shared" si="98"/>
        <v>3886.0396000000005</v>
      </c>
      <c r="AT185" s="116">
        <f t="shared" si="80"/>
        <v>21.831683146067419</v>
      </c>
      <c r="AU185" s="119" t="e">
        <f t="shared" si="81"/>
        <v>#N/A</v>
      </c>
      <c r="AV185" s="119">
        <f t="shared" si="82"/>
        <v>0</v>
      </c>
    </row>
    <row r="186" spans="1:48">
      <c r="A186" s="115">
        <f t="shared" si="83"/>
        <v>318</v>
      </c>
      <c r="B186" s="113">
        <f t="shared" si="66"/>
        <v>179</v>
      </c>
      <c r="C186" s="119">
        <f t="shared" si="67"/>
        <v>4.1999980081749078</v>
      </c>
      <c r="F186" s="115">
        <f t="shared" si="84"/>
        <v>318</v>
      </c>
      <c r="G186" s="113">
        <f t="shared" si="85"/>
        <v>179</v>
      </c>
      <c r="H186" s="113">
        <f>INDEX(地温!$D$2:$D$366,MATCH(F186,地温!$C$2:$C$366,FALSE))</f>
        <v>14.28115</v>
      </c>
      <c r="I186" s="113">
        <f t="shared" si="86"/>
        <v>3900.3207500000003</v>
      </c>
      <c r="J186" s="116">
        <f t="shared" si="68"/>
        <v>21.789501396648046</v>
      </c>
      <c r="K186" s="119">
        <f t="shared" si="69"/>
        <v>8.1349406328654825e-002</v>
      </c>
      <c r="L186" s="119">
        <f t="shared" si="70"/>
        <v>4.1999980081749078</v>
      </c>
      <c r="O186" s="115">
        <f t="shared" si="87"/>
        <v>318</v>
      </c>
      <c r="P186" s="113">
        <f t="shared" si="88"/>
        <v>179</v>
      </c>
      <c r="Q186" s="113">
        <f>INDEX(地温!$D$2:$D$366,MATCH(O186,地温!$C$2:$C$366,FALSE))</f>
        <v>14.28115</v>
      </c>
      <c r="R186" s="113">
        <f t="shared" si="89"/>
        <v>3900.3207500000003</v>
      </c>
      <c r="S186" s="116">
        <f t="shared" si="71"/>
        <v>21.789501396648046</v>
      </c>
      <c r="T186" s="119" t="e">
        <f t="shared" si="72"/>
        <v>#N/A</v>
      </c>
      <c r="U186" s="119">
        <f t="shared" si="73"/>
        <v>0</v>
      </c>
      <c r="X186" s="115">
        <f t="shared" si="90"/>
        <v>318</v>
      </c>
      <c r="Y186" s="113">
        <f t="shared" si="91"/>
        <v>179</v>
      </c>
      <c r="Z186" s="113">
        <f>INDEX(地温!$D$2:$D$366,MATCH(X186,地温!$C$2:$C$366,FALSE))</f>
        <v>14.28115</v>
      </c>
      <c r="AA186" s="113">
        <f t="shared" si="92"/>
        <v>3900.3207500000003</v>
      </c>
      <c r="AB186" s="116">
        <f t="shared" si="74"/>
        <v>21.789501396648046</v>
      </c>
      <c r="AC186" s="119" t="e">
        <f t="shared" si="75"/>
        <v>#N/A</v>
      </c>
      <c r="AD186" s="119">
        <f t="shared" si="76"/>
        <v>0</v>
      </c>
      <c r="AG186" s="115">
        <f t="shared" si="93"/>
        <v>318</v>
      </c>
      <c r="AH186" s="113">
        <f t="shared" si="94"/>
        <v>179</v>
      </c>
      <c r="AI186" s="113">
        <f>INDEX(地温!$D$2:$D$366,MATCH(AG186,地温!$C$2:$C$366,FALSE))</f>
        <v>14.28115</v>
      </c>
      <c r="AJ186" s="113">
        <f t="shared" si="95"/>
        <v>3900.3207500000003</v>
      </c>
      <c r="AK186" s="116">
        <f t="shared" si="77"/>
        <v>21.789501396648046</v>
      </c>
      <c r="AL186" s="119" t="e">
        <f t="shared" si="78"/>
        <v>#N/A</v>
      </c>
      <c r="AM186" s="119">
        <f t="shared" si="79"/>
        <v>0</v>
      </c>
      <c r="AP186" s="115">
        <f t="shared" si="96"/>
        <v>318</v>
      </c>
      <c r="AQ186" s="113">
        <f t="shared" si="97"/>
        <v>179</v>
      </c>
      <c r="AR186" s="113">
        <f>INDEX(地温!$D$2:$D$366,MATCH(AP186,地温!$C$2:$C$366,FALSE))</f>
        <v>14.28115</v>
      </c>
      <c r="AS186" s="113">
        <f t="shared" si="98"/>
        <v>3900.3207500000003</v>
      </c>
      <c r="AT186" s="116">
        <f t="shared" si="80"/>
        <v>21.789501396648046</v>
      </c>
      <c r="AU186" s="119" t="e">
        <f t="shared" si="81"/>
        <v>#N/A</v>
      </c>
      <c r="AV186" s="119">
        <f t="shared" si="82"/>
        <v>0</v>
      </c>
    </row>
    <row r="187" spans="1:48">
      <c r="A187" s="115">
        <f t="shared" si="83"/>
        <v>319</v>
      </c>
      <c r="B187" s="113">
        <f t="shared" si="66"/>
        <v>180</v>
      </c>
      <c r="C187" s="119">
        <f t="shared" si="67"/>
        <v>4.1999981229580792</v>
      </c>
      <c r="F187" s="115">
        <f t="shared" si="84"/>
        <v>319</v>
      </c>
      <c r="G187" s="113">
        <f t="shared" si="85"/>
        <v>180</v>
      </c>
      <c r="H187" s="113">
        <f>INDEX(地温!$D$2:$D$366,MATCH(F187,地温!$C$2:$C$366,FALSE))</f>
        <v>14.216949999999999</v>
      </c>
      <c r="I187" s="113">
        <f t="shared" si="86"/>
        <v>3914.5377000000003</v>
      </c>
      <c r="J187" s="116">
        <f t="shared" si="68"/>
        <v>21.747431666666667</v>
      </c>
      <c r="K187" s="119">
        <f t="shared" si="69"/>
        <v>8.1227211065624097e-002</v>
      </c>
      <c r="L187" s="119">
        <f t="shared" si="70"/>
        <v>4.1999981229580792</v>
      </c>
      <c r="O187" s="115">
        <f t="shared" si="87"/>
        <v>319</v>
      </c>
      <c r="P187" s="113">
        <f t="shared" si="88"/>
        <v>180</v>
      </c>
      <c r="Q187" s="113">
        <f>INDEX(地温!$D$2:$D$366,MATCH(O187,地温!$C$2:$C$366,FALSE))</f>
        <v>14.216949999999999</v>
      </c>
      <c r="R187" s="113">
        <f t="shared" si="89"/>
        <v>3914.5377000000003</v>
      </c>
      <c r="S187" s="116">
        <f t="shared" si="71"/>
        <v>21.747431666666667</v>
      </c>
      <c r="T187" s="119" t="e">
        <f t="shared" si="72"/>
        <v>#N/A</v>
      </c>
      <c r="U187" s="119">
        <f t="shared" si="73"/>
        <v>0</v>
      </c>
      <c r="X187" s="115">
        <f t="shared" si="90"/>
        <v>319</v>
      </c>
      <c r="Y187" s="113">
        <f t="shared" si="91"/>
        <v>180</v>
      </c>
      <c r="Z187" s="113">
        <f>INDEX(地温!$D$2:$D$366,MATCH(X187,地温!$C$2:$C$366,FALSE))</f>
        <v>14.216949999999999</v>
      </c>
      <c r="AA187" s="113">
        <f t="shared" si="92"/>
        <v>3914.5377000000003</v>
      </c>
      <c r="AB187" s="116">
        <f t="shared" si="74"/>
        <v>21.747431666666667</v>
      </c>
      <c r="AC187" s="119" t="e">
        <f t="shared" si="75"/>
        <v>#N/A</v>
      </c>
      <c r="AD187" s="119">
        <f t="shared" si="76"/>
        <v>0</v>
      </c>
      <c r="AG187" s="115">
        <f t="shared" si="93"/>
        <v>319</v>
      </c>
      <c r="AH187" s="113">
        <f t="shared" si="94"/>
        <v>180</v>
      </c>
      <c r="AI187" s="113">
        <f>INDEX(地温!$D$2:$D$366,MATCH(AG187,地温!$C$2:$C$366,FALSE))</f>
        <v>14.216949999999999</v>
      </c>
      <c r="AJ187" s="113">
        <f t="shared" si="95"/>
        <v>3914.5377000000003</v>
      </c>
      <c r="AK187" s="116">
        <f t="shared" si="77"/>
        <v>21.747431666666667</v>
      </c>
      <c r="AL187" s="119" t="e">
        <f t="shared" si="78"/>
        <v>#N/A</v>
      </c>
      <c r="AM187" s="119">
        <f t="shared" si="79"/>
        <v>0</v>
      </c>
      <c r="AP187" s="115">
        <f t="shared" si="96"/>
        <v>319</v>
      </c>
      <c r="AQ187" s="113">
        <f t="shared" si="97"/>
        <v>180</v>
      </c>
      <c r="AR187" s="113">
        <f>INDEX(地温!$D$2:$D$366,MATCH(AP187,地温!$C$2:$C$366,FALSE))</f>
        <v>14.216949999999999</v>
      </c>
      <c r="AS187" s="113">
        <f t="shared" si="98"/>
        <v>3914.5377000000003</v>
      </c>
      <c r="AT187" s="116">
        <f t="shared" si="80"/>
        <v>21.747431666666667</v>
      </c>
      <c r="AU187" s="119" t="e">
        <f t="shared" si="81"/>
        <v>#N/A</v>
      </c>
      <c r="AV187" s="119">
        <f t="shared" si="82"/>
        <v>0</v>
      </c>
    </row>
    <row r="188" spans="1:48">
      <c r="A188" s="115">
        <f t="shared" si="83"/>
        <v>320</v>
      </c>
      <c r="B188" s="113">
        <f t="shared" si="66"/>
        <v>181</v>
      </c>
      <c r="C188" s="119">
        <f t="shared" si="67"/>
        <v>4.199998234216487</v>
      </c>
      <c r="F188" s="115">
        <f t="shared" si="84"/>
        <v>320</v>
      </c>
      <c r="G188" s="113">
        <f t="shared" si="85"/>
        <v>181</v>
      </c>
      <c r="H188" s="113">
        <f>INDEX(地温!$D$2:$D$366,MATCH(F188,地温!$C$2:$C$366,FALSE))</f>
        <v>14.810799999999999</v>
      </c>
      <c r="I188" s="113">
        <f t="shared" si="86"/>
        <v>3929.3485000000005</v>
      </c>
      <c r="J188" s="116">
        <f t="shared" si="68"/>
        <v>21.709107734806633</v>
      </c>
      <c r="K188" s="119">
        <f t="shared" si="69"/>
        <v>8.1116025274558148e-002</v>
      </c>
      <c r="L188" s="119">
        <f t="shared" si="70"/>
        <v>4.199998234216487</v>
      </c>
      <c r="O188" s="115">
        <f t="shared" si="87"/>
        <v>320</v>
      </c>
      <c r="P188" s="113">
        <f t="shared" si="88"/>
        <v>181</v>
      </c>
      <c r="Q188" s="113">
        <f>INDEX(地温!$D$2:$D$366,MATCH(O188,地温!$C$2:$C$366,FALSE))</f>
        <v>14.810799999999999</v>
      </c>
      <c r="R188" s="113">
        <f t="shared" si="89"/>
        <v>3929.3485000000005</v>
      </c>
      <c r="S188" s="116">
        <f t="shared" si="71"/>
        <v>21.709107734806633</v>
      </c>
      <c r="T188" s="119" t="e">
        <f t="shared" si="72"/>
        <v>#N/A</v>
      </c>
      <c r="U188" s="119">
        <f t="shared" si="73"/>
        <v>0</v>
      </c>
      <c r="X188" s="115">
        <f t="shared" si="90"/>
        <v>320</v>
      </c>
      <c r="Y188" s="113">
        <f t="shared" si="91"/>
        <v>181</v>
      </c>
      <c r="Z188" s="113">
        <f>INDEX(地温!$D$2:$D$366,MATCH(X188,地温!$C$2:$C$366,FALSE))</f>
        <v>14.810799999999999</v>
      </c>
      <c r="AA188" s="113">
        <f t="shared" si="92"/>
        <v>3929.3485000000005</v>
      </c>
      <c r="AB188" s="116">
        <f t="shared" si="74"/>
        <v>21.709107734806633</v>
      </c>
      <c r="AC188" s="119" t="e">
        <f t="shared" si="75"/>
        <v>#N/A</v>
      </c>
      <c r="AD188" s="119">
        <f t="shared" si="76"/>
        <v>0</v>
      </c>
      <c r="AG188" s="115">
        <f t="shared" si="93"/>
        <v>320</v>
      </c>
      <c r="AH188" s="113">
        <f t="shared" si="94"/>
        <v>181</v>
      </c>
      <c r="AI188" s="113">
        <f>INDEX(地温!$D$2:$D$366,MATCH(AG188,地温!$C$2:$C$366,FALSE))</f>
        <v>14.810799999999999</v>
      </c>
      <c r="AJ188" s="113">
        <f t="shared" si="95"/>
        <v>3929.3485000000005</v>
      </c>
      <c r="AK188" s="116">
        <f t="shared" si="77"/>
        <v>21.709107734806633</v>
      </c>
      <c r="AL188" s="119" t="e">
        <f t="shared" si="78"/>
        <v>#N/A</v>
      </c>
      <c r="AM188" s="119">
        <f t="shared" si="79"/>
        <v>0</v>
      </c>
      <c r="AP188" s="115">
        <f t="shared" si="96"/>
        <v>320</v>
      </c>
      <c r="AQ188" s="113">
        <f t="shared" si="97"/>
        <v>181</v>
      </c>
      <c r="AR188" s="113">
        <f>INDEX(地温!$D$2:$D$366,MATCH(AP188,地温!$C$2:$C$366,FALSE))</f>
        <v>14.810799999999999</v>
      </c>
      <c r="AS188" s="113">
        <f t="shared" si="98"/>
        <v>3929.3485000000005</v>
      </c>
      <c r="AT188" s="116">
        <f t="shared" si="80"/>
        <v>21.709107734806633</v>
      </c>
      <c r="AU188" s="119" t="e">
        <f t="shared" si="81"/>
        <v>#N/A</v>
      </c>
      <c r="AV188" s="119">
        <f t="shared" si="82"/>
        <v>0</v>
      </c>
    </row>
    <row r="189" spans="1:48">
      <c r="A189" s="115">
        <f t="shared" si="83"/>
        <v>321</v>
      </c>
      <c r="B189" s="113">
        <f t="shared" si="66"/>
        <v>182</v>
      </c>
      <c r="C189" s="119">
        <f t="shared" si="67"/>
        <v>4.1999983379900394</v>
      </c>
      <c r="F189" s="115">
        <f t="shared" si="84"/>
        <v>321</v>
      </c>
      <c r="G189" s="113">
        <f t="shared" si="85"/>
        <v>182</v>
      </c>
      <c r="H189" s="113">
        <f>INDEX(地温!$D$2:$D$366,MATCH(F189,地温!$C$2:$C$366,FALSE))</f>
        <v>14.618199999999998</v>
      </c>
      <c r="I189" s="113">
        <f t="shared" si="86"/>
        <v>3943.9667000000004</v>
      </c>
      <c r="J189" s="116">
        <f t="shared" si="68"/>
        <v>21.670146703296705</v>
      </c>
      <c r="K189" s="119">
        <f t="shared" si="69"/>
        <v>8.1003117547498352e-002</v>
      </c>
      <c r="L189" s="119">
        <f t="shared" si="70"/>
        <v>4.1999983379900394</v>
      </c>
      <c r="O189" s="115">
        <f t="shared" si="87"/>
        <v>321</v>
      </c>
      <c r="P189" s="113">
        <f t="shared" si="88"/>
        <v>182</v>
      </c>
      <c r="Q189" s="113">
        <f>INDEX(地温!$D$2:$D$366,MATCH(O189,地温!$C$2:$C$366,FALSE))</f>
        <v>14.618199999999998</v>
      </c>
      <c r="R189" s="113">
        <f t="shared" si="89"/>
        <v>3943.9667000000004</v>
      </c>
      <c r="S189" s="116">
        <f t="shared" si="71"/>
        <v>21.670146703296705</v>
      </c>
      <c r="T189" s="119" t="e">
        <f t="shared" si="72"/>
        <v>#N/A</v>
      </c>
      <c r="U189" s="119">
        <f t="shared" si="73"/>
        <v>0</v>
      </c>
      <c r="X189" s="115">
        <f t="shared" si="90"/>
        <v>321</v>
      </c>
      <c r="Y189" s="113">
        <f t="shared" si="91"/>
        <v>182</v>
      </c>
      <c r="Z189" s="113">
        <f>INDEX(地温!$D$2:$D$366,MATCH(X189,地温!$C$2:$C$366,FALSE))</f>
        <v>14.618199999999998</v>
      </c>
      <c r="AA189" s="113">
        <f t="shared" si="92"/>
        <v>3943.9667000000004</v>
      </c>
      <c r="AB189" s="116">
        <f t="shared" si="74"/>
        <v>21.670146703296705</v>
      </c>
      <c r="AC189" s="119" t="e">
        <f t="shared" si="75"/>
        <v>#N/A</v>
      </c>
      <c r="AD189" s="119">
        <f t="shared" si="76"/>
        <v>0</v>
      </c>
      <c r="AG189" s="115">
        <f t="shared" si="93"/>
        <v>321</v>
      </c>
      <c r="AH189" s="113">
        <f t="shared" si="94"/>
        <v>182</v>
      </c>
      <c r="AI189" s="113">
        <f>INDEX(地温!$D$2:$D$366,MATCH(AG189,地温!$C$2:$C$366,FALSE))</f>
        <v>14.618199999999998</v>
      </c>
      <c r="AJ189" s="113">
        <f t="shared" si="95"/>
        <v>3943.9667000000004</v>
      </c>
      <c r="AK189" s="116">
        <f t="shared" si="77"/>
        <v>21.670146703296705</v>
      </c>
      <c r="AL189" s="119" t="e">
        <f t="shared" si="78"/>
        <v>#N/A</v>
      </c>
      <c r="AM189" s="119">
        <f t="shared" si="79"/>
        <v>0</v>
      </c>
      <c r="AP189" s="115">
        <f t="shared" si="96"/>
        <v>321</v>
      </c>
      <c r="AQ189" s="113">
        <f t="shared" si="97"/>
        <v>182</v>
      </c>
      <c r="AR189" s="113">
        <f>INDEX(地温!$D$2:$D$366,MATCH(AP189,地温!$C$2:$C$366,FALSE))</f>
        <v>14.618199999999998</v>
      </c>
      <c r="AS189" s="113">
        <f t="shared" si="98"/>
        <v>3943.9667000000004</v>
      </c>
      <c r="AT189" s="116">
        <f t="shared" si="80"/>
        <v>21.670146703296705</v>
      </c>
      <c r="AU189" s="119" t="e">
        <f t="shared" si="81"/>
        <v>#N/A</v>
      </c>
      <c r="AV189" s="119">
        <f t="shared" si="82"/>
        <v>0</v>
      </c>
    </row>
    <row r="190" spans="1:48">
      <c r="A190" s="115">
        <f t="shared" si="83"/>
        <v>322</v>
      </c>
      <c r="B190" s="113">
        <f t="shared" si="66"/>
        <v>183</v>
      </c>
      <c r="C190" s="119">
        <f t="shared" si="67"/>
        <v>4.1999984310454694</v>
      </c>
      <c r="F190" s="115">
        <f t="shared" si="84"/>
        <v>322</v>
      </c>
      <c r="G190" s="113">
        <f t="shared" si="85"/>
        <v>183</v>
      </c>
      <c r="H190" s="113">
        <f>INDEX(地温!$D$2:$D$366,MATCH(F190,地温!$C$2:$C$366,FALSE))</f>
        <v>13.591000000000001</v>
      </c>
      <c r="I190" s="113">
        <f t="shared" si="86"/>
        <v>3957.5577000000003</v>
      </c>
      <c r="J190" s="116">
        <f t="shared" si="68"/>
        <v>21.625998360655739</v>
      </c>
      <c r="K190" s="119">
        <f t="shared" si="69"/>
        <v>8.0875331090815294e-002</v>
      </c>
      <c r="L190" s="119">
        <f t="shared" si="70"/>
        <v>4.1999984310454694</v>
      </c>
      <c r="O190" s="115">
        <f t="shared" si="87"/>
        <v>322</v>
      </c>
      <c r="P190" s="113">
        <f t="shared" si="88"/>
        <v>183</v>
      </c>
      <c r="Q190" s="113">
        <f>INDEX(地温!$D$2:$D$366,MATCH(O190,地温!$C$2:$C$366,FALSE))</f>
        <v>13.591000000000001</v>
      </c>
      <c r="R190" s="113">
        <f t="shared" si="89"/>
        <v>3957.5577000000003</v>
      </c>
      <c r="S190" s="116">
        <f t="shared" si="71"/>
        <v>21.625998360655739</v>
      </c>
      <c r="T190" s="119" t="e">
        <f t="shared" si="72"/>
        <v>#N/A</v>
      </c>
      <c r="U190" s="119">
        <f t="shared" si="73"/>
        <v>0</v>
      </c>
      <c r="X190" s="115">
        <f t="shared" si="90"/>
        <v>322</v>
      </c>
      <c r="Y190" s="113">
        <f t="shared" si="91"/>
        <v>183</v>
      </c>
      <c r="Z190" s="113">
        <f>INDEX(地温!$D$2:$D$366,MATCH(X190,地温!$C$2:$C$366,FALSE))</f>
        <v>13.591000000000001</v>
      </c>
      <c r="AA190" s="113">
        <f t="shared" si="92"/>
        <v>3957.5577000000003</v>
      </c>
      <c r="AB190" s="116">
        <f t="shared" si="74"/>
        <v>21.625998360655739</v>
      </c>
      <c r="AC190" s="119" t="e">
        <f t="shared" si="75"/>
        <v>#N/A</v>
      </c>
      <c r="AD190" s="119">
        <f t="shared" si="76"/>
        <v>0</v>
      </c>
      <c r="AG190" s="115">
        <f t="shared" si="93"/>
        <v>322</v>
      </c>
      <c r="AH190" s="113">
        <f t="shared" si="94"/>
        <v>183</v>
      </c>
      <c r="AI190" s="113">
        <f>INDEX(地温!$D$2:$D$366,MATCH(AG190,地温!$C$2:$C$366,FALSE))</f>
        <v>13.591000000000001</v>
      </c>
      <c r="AJ190" s="113">
        <f t="shared" si="95"/>
        <v>3957.5577000000003</v>
      </c>
      <c r="AK190" s="116">
        <f t="shared" si="77"/>
        <v>21.625998360655739</v>
      </c>
      <c r="AL190" s="119" t="e">
        <f t="shared" si="78"/>
        <v>#N/A</v>
      </c>
      <c r="AM190" s="119">
        <f t="shared" si="79"/>
        <v>0</v>
      </c>
      <c r="AP190" s="115">
        <f t="shared" si="96"/>
        <v>322</v>
      </c>
      <c r="AQ190" s="113">
        <f t="shared" si="97"/>
        <v>183</v>
      </c>
      <c r="AR190" s="113">
        <f>INDEX(地温!$D$2:$D$366,MATCH(AP190,地温!$C$2:$C$366,FALSE))</f>
        <v>13.591000000000001</v>
      </c>
      <c r="AS190" s="113">
        <f t="shared" si="98"/>
        <v>3957.5577000000003</v>
      </c>
      <c r="AT190" s="116">
        <f t="shared" si="80"/>
        <v>21.625998360655739</v>
      </c>
      <c r="AU190" s="119" t="e">
        <f t="shared" si="81"/>
        <v>#N/A</v>
      </c>
      <c r="AV190" s="119">
        <f t="shared" si="82"/>
        <v>0</v>
      </c>
    </row>
    <row r="191" spans="1:48">
      <c r="A191" s="115">
        <f t="shared" si="83"/>
        <v>323</v>
      </c>
      <c r="B191" s="113">
        <f t="shared" si="66"/>
        <v>184</v>
      </c>
      <c r="C191" s="119">
        <f t="shared" si="67"/>
        <v>4.1999985170792593</v>
      </c>
      <c r="F191" s="115">
        <f t="shared" si="84"/>
        <v>323</v>
      </c>
      <c r="G191" s="113">
        <f t="shared" si="85"/>
        <v>184</v>
      </c>
      <c r="H191" s="113">
        <f>INDEX(地温!$D$2:$D$366,MATCH(F191,地温!$C$2:$C$366,FALSE))</f>
        <v>13.15765</v>
      </c>
      <c r="I191" s="113">
        <f t="shared" si="86"/>
        <v>3970.7153500000004</v>
      </c>
      <c r="J191" s="116">
        <f t="shared" si="68"/>
        <v>21.579974728260872</v>
      </c>
      <c r="K191" s="119">
        <f t="shared" si="69"/>
        <v>8.0742290579803408e-002</v>
      </c>
      <c r="L191" s="119">
        <f t="shared" si="70"/>
        <v>4.1999985170792593</v>
      </c>
      <c r="O191" s="115">
        <f t="shared" si="87"/>
        <v>323</v>
      </c>
      <c r="P191" s="113">
        <f t="shared" si="88"/>
        <v>184</v>
      </c>
      <c r="Q191" s="113">
        <f>INDEX(地温!$D$2:$D$366,MATCH(O191,地温!$C$2:$C$366,FALSE))</f>
        <v>13.15765</v>
      </c>
      <c r="R191" s="113">
        <f t="shared" si="89"/>
        <v>3970.7153500000004</v>
      </c>
      <c r="S191" s="116">
        <f t="shared" si="71"/>
        <v>21.579974728260872</v>
      </c>
      <c r="T191" s="119" t="e">
        <f t="shared" si="72"/>
        <v>#N/A</v>
      </c>
      <c r="U191" s="119">
        <f t="shared" si="73"/>
        <v>0</v>
      </c>
      <c r="X191" s="115">
        <f t="shared" si="90"/>
        <v>323</v>
      </c>
      <c r="Y191" s="113">
        <f t="shared" si="91"/>
        <v>184</v>
      </c>
      <c r="Z191" s="113">
        <f>INDEX(地温!$D$2:$D$366,MATCH(X191,地温!$C$2:$C$366,FALSE))</f>
        <v>13.15765</v>
      </c>
      <c r="AA191" s="113">
        <f t="shared" si="92"/>
        <v>3970.7153500000004</v>
      </c>
      <c r="AB191" s="116">
        <f t="shared" si="74"/>
        <v>21.579974728260872</v>
      </c>
      <c r="AC191" s="119" t="e">
        <f t="shared" si="75"/>
        <v>#N/A</v>
      </c>
      <c r="AD191" s="119">
        <f t="shared" si="76"/>
        <v>0</v>
      </c>
      <c r="AG191" s="115">
        <f t="shared" si="93"/>
        <v>323</v>
      </c>
      <c r="AH191" s="113">
        <f t="shared" si="94"/>
        <v>184</v>
      </c>
      <c r="AI191" s="113">
        <f>INDEX(地温!$D$2:$D$366,MATCH(AG191,地温!$C$2:$C$366,FALSE))</f>
        <v>13.15765</v>
      </c>
      <c r="AJ191" s="113">
        <f t="shared" si="95"/>
        <v>3970.7153500000004</v>
      </c>
      <c r="AK191" s="116">
        <f t="shared" si="77"/>
        <v>21.579974728260872</v>
      </c>
      <c r="AL191" s="119" t="e">
        <f t="shared" si="78"/>
        <v>#N/A</v>
      </c>
      <c r="AM191" s="119">
        <f t="shared" si="79"/>
        <v>0</v>
      </c>
      <c r="AP191" s="115">
        <f t="shared" si="96"/>
        <v>323</v>
      </c>
      <c r="AQ191" s="113">
        <f t="shared" si="97"/>
        <v>184</v>
      </c>
      <c r="AR191" s="113">
        <f>INDEX(地温!$D$2:$D$366,MATCH(AP191,地温!$C$2:$C$366,FALSE))</f>
        <v>13.15765</v>
      </c>
      <c r="AS191" s="113">
        <f t="shared" si="98"/>
        <v>3970.7153500000004</v>
      </c>
      <c r="AT191" s="116">
        <f t="shared" si="80"/>
        <v>21.579974728260872</v>
      </c>
      <c r="AU191" s="119" t="e">
        <f t="shared" si="81"/>
        <v>#N/A</v>
      </c>
      <c r="AV191" s="119">
        <f t="shared" si="82"/>
        <v>0</v>
      </c>
    </row>
    <row r="192" spans="1:48">
      <c r="A192" s="115">
        <f t="shared" si="83"/>
        <v>324</v>
      </c>
      <c r="B192" s="113">
        <f t="shared" si="66"/>
        <v>185</v>
      </c>
      <c r="C192" s="119">
        <f t="shared" si="67"/>
        <v>4.1999985983108266</v>
      </c>
      <c r="F192" s="115">
        <f t="shared" si="84"/>
        <v>324</v>
      </c>
      <c r="G192" s="113">
        <f t="shared" si="85"/>
        <v>185</v>
      </c>
      <c r="H192" s="113">
        <f>INDEX(地温!$D$2:$D$366,MATCH(F192,地温!$C$2:$C$366,FALSE))</f>
        <v>13.12555</v>
      </c>
      <c r="I192" s="113">
        <f t="shared" si="86"/>
        <v>3983.8409000000006</v>
      </c>
      <c r="J192" s="116">
        <f t="shared" si="68"/>
        <v>21.53427513513514</v>
      </c>
      <c r="K192" s="119">
        <f t="shared" si="69"/>
        <v>8.061036227816773e-002</v>
      </c>
      <c r="L192" s="119">
        <f t="shared" si="70"/>
        <v>4.1999985983108266</v>
      </c>
      <c r="O192" s="115">
        <f t="shared" si="87"/>
        <v>324</v>
      </c>
      <c r="P192" s="113">
        <f t="shared" si="88"/>
        <v>185</v>
      </c>
      <c r="Q192" s="113">
        <f>INDEX(地温!$D$2:$D$366,MATCH(O192,地温!$C$2:$C$366,FALSE))</f>
        <v>13.12555</v>
      </c>
      <c r="R192" s="113">
        <f t="shared" si="89"/>
        <v>3983.8409000000006</v>
      </c>
      <c r="S192" s="116">
        <f t="shared" si="71"/>
        <v>21.53427513513514</v>
      </c>
      <c r="T192" s="119" t="e">
        <f t="shared" si="72"/>
        <v>#N/A</v>
      </c>
      <c r="U192" s="119">
        <f t="shared" si="73"/>
        <v>0</v>
      </c>
      <c r="X192" s="115">
        <f t="shared" si="90"/>
        <v>324</v>
      </c>
      <c r="Y192" s="113">
        <f t="shared" si="91"/>
        <v>185</v>
      </c>
      <c r="Z192" s="113">
        <f>INDEX(地温!$D$2:$D$366,MATCH(X192,地温!$C$2:$C$366,FALSE))</f>
        <v>13.12555</v>
      </c>
      <c r="AA192" s="113">
        <f t="shared" si="92"/>
        <v>3983.8409000000006</v>
      </c>
      <c r="AB192" s="116">
        <f t="shared" si="74"/>
        <v>21.53427513513514</v>
      </c>
      <c r="AC192" s="119" t="e">
        <f t="shared" si="75"/>
        <v>#N/A</v>
      </c>
      <c r="AD192" s="119">
        <f t="shared" si="76"/>
        <v>0</v>
      </c>
      <c r="AG192" s="115">
        <f t="shared" si="93"/>
        <v>324</v>
      </c>
      <c r="AH192" s="113">
        <f t="shared" si="94"/>
        <v>185</v>
      </c>
      <c r="AI192" s="113">
        <f>INDEX(地温!$D$2:$D$366,MATCH(AG192,地温!$C$2:$C$366,FALSE))</f>
        <v>13.12555</v>
      </c>
      <c r="AJ192" s="113">
        <f t="shared" si="95"/>
        <v>3983.8409000000006</v>
      </c>
      <c r="AK192" s="116">
        <f t="shared" si="77"/>
        <v>21.53427513513514</v>
      </c>
      <c r="AL192" s="119" t="e">
        <f t="shared" si="78"/>
        <v>#N/A</v>
      </c>
      <c r="AM192" s="119">
        <f t="shared" si="79"/>
        <v>0</v>
      </c>
      <c r="AP192" s="115">
        <f t="shared" si="96"/>
        <v>324</v>
      </c>
      <c r="AQ192" s="113">
        <f t="shared" si="97"/>
        <v>185</v>
      </c>
      <c r="AR192" s="113">
        <f>INDEX(地温!$D$2:$D$366,MATCH(AP192,地温!$C$2:$C$366,FALSE))</f>
        <v>13.12555</v>
      </c>
      <c r="AS192" s="113">
        <f t="shared" si="98"/>
        <v>3983.8409000000006</v>
      </c>
      <c r="AT192" s="116">
        <f t="shared" si="80"/>
        <v>21.53427513513514</v>
      </c>
      <c r="AU192" s="119" t="e">
        <f t="shared" si="81"/>
        <v>#N/A</v>
      </c>
      <c r="AV192" s="119">
        <f t="shared" si="82"/>
        <v>0</v>
      </c>
    </row>
    <row r="193" spans="1:48">
      <c r="A193" s="115">
        <f t="shared" si="83"/>
        <v>325</v>
      </c>
      <c r="B193" s="113">
        <f t="shared" si="66"/>
        <v>186</v>
      </c>
      <c r="C193" s="119">
        <f t="shared" si="67"/>
        <v>4.1999986767270414</v>
      </c>
      <c r="F193" s="115">
        <f t="shared" si="84"/>
        <v>325</v>
      </c>
      <c r="G193" s="113">
        <f t="shared" si="85"/>
        <v>186</v>
      </c>
      <c r="H193" s="113">
        <f>INDEX(地温!$D$2:$D$366,MATCH(F193,地温!$C$2:$C$366,FALSE))</f>
        <v>13.54285</v>
      </c>
      <c r="I193" s="113">
        <f t="shared" si="86"/>
        <v>3997.3837500000004</v>
      </c>
      <c r="J193" s="116">
        <f t="shared" si="68"/>
        <v>21.491310483870969</v>
      </c>
      <c r="K193" s="119">
        <f t="shared" si="69"/>
        <v>8.0486488718615079e-002</v>
      </c>
      <c r="L193" s="119">
        <f t="shared" si="70"/>
        <v>4.1999986767270414</v>
      </c>
      <c r="O193" s="115">
        <f t="shared" si="87"/>
        <v>325</v>
      </c>
      <c r="P193" s="113">
        <f t="shared" si="88"/>
        <v>186</v>
      </c>
      <c r="Q193" s="113">
        <f>INDEX(地温!$D$2:$D$366,MATCH(O193,地温!$C$2:$C$366,FALSE))</f>
        <v>13.54285</v>
      </c>
      <c r="R193" s="113">
        <f t="shared" si="89"/>
        <v>3997.3837500000004</v>
      </c>
      <c r="S193" s="116">
        <f t="shared" si="71"/>
        <v>21.491310483870969</v>
      </c>
      <c r="T193" s="119" t="e">
        <f t="shared" si="72"/>
        <v>#N/A</v>
      </c>
      <c r="U193" s="119">
        <f t="shared" si="73"/>
        <v>0</v>
      </c>
      <c r="X193" s="115">
        <f t="shared" si="90"/>
        <v>325</v>
      </c>
      <c r="Y193" s="113">
        <f t="shared" si="91"/>
        <v>186</v>
      </c>
      <c r="Z193" s="113">
        <f>INDEX(地温!$D$2:$D$366,MATCH(X193,地温!$C$2:$C$366,FALSE))</f>
        <v>13.54285</v>
      </c>
      <c r="AA193" s="113">
        <f t="shared" si="92"/>
        <v>3997.3837500000004</v>
      </c>
      <c r="AB193" s="116">
        <f t="shared" si="74"/>
        <v>21.491310483870969</v>
      </c>
      <c r="AC193" s="119" t="e">
        <f t="shared" si="75"/>
        <v>#N/A</v>
      </c>
      <c r="AD193" s="119">
        <f t="shared" si="76"/>
        <v>0</v>
      </c>
      <c r="AG193" s="115">
        <f t="shared" si="93"/>
        <v>325</v>
      </c>
      <c r="AH193" s="113">
        <f t="shared" si="94"/>
        <v>186</v>
      </c>
      <c r="AI193" s="113">
        <f>INDEX(地温!$D$2:$D$366,MATCH(AG193,地温!$C$2:$C$366,FALSE))</f>
        <v>13.54285</v>
      </c>
      <c r="AJ193" s="113">
        <f t="shared" si="95"/>
        <v>3997.3837500000004</v>
      </c>
      <c r="AK193" s="116">
        <f t="shared" si="77"/>
        <v>21.491310483870969</v>
      </c>
      <c r="AL193" s="119" t="e">
        <f t="shared" si="78"/>
        <v>#N/A</v>
      </c>
      <c r="AM193" s="119">
        <f t="shared" si="79"/>
        <v>0</v>
      </c>
      <c r="AP193" s="115">
        <f t="shared" si="96"/>
        <v>325</v>
      </c>
      <c r="AQ193" s="113">
        <f t="shared" si="97"/>
        <v>186</v>
      </c>
      <c r="AR193" s="113">
        <f>INDEX(地温!$D$2:$D$366,MATCH(AP193,地温!$C$2:$C$366,FALSE))</f>
        <v>13.54285</v>
      </c>
      <c r="AS193" s="113">
        <f t="shared" si="98"/>
        <v>3997.3837500000004</v>
      </c>
      <c r="AT193" s="116">
        <f t="shared" si="80"/>
        <v>21.491310483870969</v>
      </c>
      <c r="AU193" s="119" t="e">
        <f t="shared" si="81"/>
        <v>#N/A</v>
      </c>
      <c r="AV193" s="119">
        <f t="shared" si="82"/>
        <v>0</v>
      </c>
    </row>
    <row r="194" spans="1:48">
      <c r="A194" s="115">
        <f t="shared" si="83"/>
        <v>326</v>
      </c>
      <c r="B194" s="113">
        <f t="shared" si="66"/>
        <v>187</v>
      </c>
      <c r="C194" s="119">
        <f t="shared" si="67"/>
        <v>4.1999987548821061</v>
      </c>
      <c r="F194" s="115">
        <f t="shared" si="84"/>
        <v>326</v>
      </c>
      <c r="G194" s="113">
        <f t="shared" si="85"/>
        <v>187</v>
      </c>
      <c r="H194" s="113">
        <f>INDEX(地温!$D$2:$D$366,MATCH(F194,地温!$C$2:$C$366,FALSE))</f>
        <v>14.682399999999999</v>
      </c>
      <c r="I194" s="113">
        <f t="shared" si="86"/>
        <v>4012.0661500000006</v>
      </c>
      <c r="J194" s="116">
        <f t="shared" si="68"/>
        <v>21.454899197860964</v>
      </c>
      <c r="K194" s="119">
        <f t="shared" si="69"/>
        <v>8.0381630287011938e-002</v>
      </c>
      <c r="L194" s="119">
        <f t="shared" si="70"/>
        <v>4.1999987548821061</v>
      </c>
      <c r="O194" s="115">
        <f t="shared" si="87"/>
        <v>326</v>
      </c>
      <c r="P194" s="113">
        <f t="shared" si="88"/>
        <v>187</v>
      </c>
      <c r="Q194" s="113">
        <f>INDEX(地温!$D$2:$D$366,MATCH(O194,地温!$C$2:$C$366,FALSE))</f>
        <v>14.682399999999999</v>
      </c>
      <c r="R194" s="113">
        <f t="shared" si="89"/>
        <v>4012.0661500000006</v>
      </c>
      <c r="S194" s="116">
        <f t="shared" si="71"/>
        <v>21.454899197860964</v>
      </c>
      <c r="T194" s="119" t="e">
        <f t="shared" si="72"/>
        <v>#N/A</v>
      </c>
      <c r="U194" s="119">
        <f t="shared" si="73"/>
        <v>0</v>
      </c>
      <c r="X194" s="115">
        <f t="shared" si="90"/>
        <v>326</v>
      </c>
      <c r="Y194" s="113">
        <f t="shared" si="91"/>
        <v>187</v>
      </c>
      <c r="Z194" s="113">
        <f>INDEX(地温!$D$2:$D$366,MATCH(X194,地温!$C$2:$C$366,FALSE))</f>
        <v>14.682399999999999</v>
      </c>
      <c r="AA194" s="113">
        <f t="shared" si="92"/>
        <v>4012.0661500000006</v>
      </c>
      <c r="AB194" s="116">
        <f t="shared" si="74"/>
        <v>21.454899197860964</v>
      </c>
      <c r="AC194" s="119" t="e">
        <f t="shared" si="75"/>
        <v>#N/A</v>
      </c>
      <c r="AD194" s="119">
        <f t="shared" si="76"/>
        <v>0</v>
      </c>
      <c r="AG194" s="115">
        <f t="shared" si="93"/>
        <v>326</v>
      </c>
      <c r="AH194" s="113">
        <f t="shared" si="94"/>
        <v>187</v>
      </c>
      <c r="AI194" s="113">
        <f>INDEX(地温!$D$2:$D$366,MATCH(AG194,地温!$C$2:$C$366,FALSE))</f>
        <v>14.682399999999999</v>
      </c>
      <c r="AJ194" s="113">
        <f t="shared" si="95"/>
        <v>4012.0661500000006</v>
      </c>
      <c r="AK194" s="116">
        <f t="shared" si="77"/>
        <v>21.454899197860964</v>
      </c>
      <c r="AL194" s="119" t="e">
        <f t="shared" si="78"/>
        <v>#N/A</v>
      </c>
      <c r="AM194" s="119">
        <f t="shared" si="79"/>
        <v>0</v>
      </c>
      <c r="AP194" s="115">
        <f t="shared" si="96"/>
        <v>326</v>
      </c>
      <c r="AQ194" s="113">
        <f t="shared" si="97"/>
        <v>187</v>
      </c>
      <c r="AR194" s="113">
        <f>INDEX(地温!$D$2:$D$366,MATCH(AP194,地温!$C$2:$C$366,FALSE))</f>
        <v>14.682399999999999</v>
      </c>
      <c r="AS194" s="113">
        <f t="shared" si="98"/>
        <v>4012.0661500000006</v>
      </c>
      <c r="AT194" s="116">
        <f t="shared" si="80"/>
        <v>21.454899197860964</v>
      </c>
      <c r="AU194" s="119" t="e">
        <f t="shared" si="81"/>
        <v>#N/A</v>
      </c>
      <c r="AV194" s="119">
        <f t="shared" si="82"/>
        <v>0</v>
      </c>
    </row>
    <row r="195" spans="1:48">
      <c r="A195" s="115">
        <f t="shared" si="83"/>
        <v>327</v>
      </c>
      <c r="B195" s="113">
        <f t="shared" si="66"/>
        <v>188</v>
      </c>
      <c r="C195" s="119">
        <f t="shared" si="67"/>
        <v>4.1999988237867916</v>
      </c>
      <c r="F195" s="115">
        <f t="shared" si="84"/>
        <v>327</v>
      </c>
      <c r="G195" s="113">
        <f t="shared" si="85"/>
        <v>188</v>
      </c>
      <c r="H195" s="113">
        <f>INDEX(地温!$D$2:$D$366,MATCH(F195,地温!$C$2:$C$366,FALSE))</f>
        <v>13.302099999999999</v>
      </c>
      <c r="I195" s="113">
        <f t="shared" si="86"/>
        <v>4025.3682500000004</v>
      </c>
      <c r="J195" s="116">
        <f t="shared" si="68"/>
        <v>21.411533244680854</v>
      </c>
      <c r="K195" s="119">
        <f t="shared" si="69"/>
        <v>8.0256888034523258e-002</v>
      </c>
      <c r="L195" s="119">
        <f t="shared" si="70"/>
        <v>4.1999988237867916</v>
      </c>
      <c r="O195" s="115">
        <f t="shared" si="87"/>
        <v>327</v>
      </c>
      <c r="P195" s="113">
        <f t="shared" si="88"/>
        <v>188</v>
      </c>
      <c r="Q195" s="113">
        <f>INDEX(地温!$D$2:$D$366,MATCH(O195,地温!$C$2:$C$366,FALSE))</f>
        <v>13.302099999999999</v>
      </c>
      <c r="R195" s="113">
        <f t="shared" si="89"/>
        <v>4025.3682500000004</v>
      </c>
      <c r="S195" s="116">
        <f t="shared" si="71"/>
        <v>21.411533244680854</v>
      </c>
      <c r="T195" s="119" t="e">
        <f t="shared" si="72"/>
        <v>#N/A</v>
      </c>
      <c r="U195" s="119">
        <f t="shared" si="73"/>
        <v>0</v>
      </c>
      <c r="X195" s="115">
        <f t="shared" si="90"/>
        <v>327</v>
      </c>
      <c r="Y195" s="113">
        <f t="shared" si="91"/>
        <v>188</v>
      </c>
      <c r="Z195" s="113">
        <f>INDEX(地温!$D$2:$D$366,MATCH(X195,地温!$C$2:$C$366,FALSE))</f>
        <v>13.302099999999999</v>
      </c>
      <c r="AA195" s="113">
        <f t="shared" si="92"/>
        <v>4025.3682500000004</v>
      </c>
      <c r="AB195" s="116">
        <f t="shared" si="74"/>
        <v>21.411533244680854</v>
      </c>
      <c r="AC195" s="119" t="e">
        <f t="shared" si="75"/>
        <v>#N/A</v>
      </c>
      <c r="AD195" s="119">
        <f t="shared" si="76"/>
        <v>0</v>
      </c>
      <c r="AG195" s="115">
        <f t="shared" si="93"/>
        <v>327</v>
      </c>
      <c r="AH195" s="113">
        <f t="shared" si="94"/>
        <v>188</v>
      </c>
      <c r="AI195" s="113">
        <f>INDEX(地温!$D$2:$D$366,MATCH(AG195,地温!$C$2:$C$366,FALSE))</f>
        <v>13.302099999999999</v>
      </c>
      <c r="AJ195" s="113">
        <f t="shared" si="95"/>
        <v>4025.3682500000004</v>
      </c>
      <c r="AK195" s="116">
        <f t="shared" si="77"/>
        <v>21.411533244680854</v>
      </c>
      <c r="AL195" s="119" t="e">
        <f t="shared" si="78"/>
        <v>#N/A</v>
      </c>
      <c r="AM195" s="119">
        <f t="shared" si="79"/>
        <v>0</v>
      </c>
      <c r="AP195" s="115">
        <f t="shared" si="96"/>
        <v>327</v>
      </c>
      <c r="AQ195" s="113">
        <f t="shared" si="97"/>
        <v>188</v>
      </c>
      <c r="AR195" s="113">
        <f>INDEX(地温!$D$2:$D$366,MATCH(AP195,地温!$C$2:$C$366,FALSE))</f>
        <v>13.302099999999999</v>
      </c>
      <c r="AS195" s="113">
        <f t="shared" si="98"/>
        <v>4025.3682500000004</v>
      </c>
      <c r="AT195" s="116">
        <f t="shared" si="80"/>
        <v>21.411533244680854</v>
      </c>
      <c r="AU195" s="119" t="e">
        <f t="shared" si="81"/>
        <v>#N/A</v>
      </c>
      <c r="AV195" s="119">
        <f t="shared" si="82"/>
        <v>0</v>
      </c>
    </row>
    <row r="196" spans="1:48">
      <c r="A196" s="115">
        <f t="shared" si="83"/>
        <v>328</v>
      </c>
      <c r="B196" s="113">
        <f t="shared" si="66"/>
        <v>189</v>
      </c>
      <c r="C196" s="119">
        <f t="shared" si="67"/>
        <v>4.1999988867070428</v>
      </c>
      <c r="F196" s="115">
        <f t="shared" si="84"/>
        <v>328</v>
      </c>
      <c r="G196" s="113">
        <f t="shared" si="85"/>
        <v>189</v>
      </c>
      <c r="H196" s="113">
        <f>INDEX(地温!$D$2:$D$366,MATCH(F196,地温!$C$2:$C$366,FALSE))</f>
        <v>12.61195</v>
      </c>
      <c r="I196" s="113">
        <f t="shared" si="86"/>
        <v>4037.9802000000004</v>
      </c>
      <c r="J196" s="116">
        <f t="shared" si="68"/>
        <v>21.364974603174606</v>
      </c>
      <c r="K196" s="119">
        <f t="shared" si="69"/>
        <v>8.0123136673758824e-002</v>
      </c>
      <c r="L196" s="119">
        <f t="shared" si="70"/>
        <v>4.1999988867070428</v>
      </c>
      <c r="O196" s="115">
        <f t="shared" si="87"/>
        <v>328</v>
      </c>
      <c r="P196" s="113">
        <f t="shared" si="88"/>
        <v>189</v>
      </c>
      <c r="Q196" s="113">
        <f>INDEX(地温!$D$2:$D$366,MATCH(O196,地温!$C$2:$C$366,FALSE))</f>
        <v>12.61195</v>
      </c>
      <c r="R196" s="113">
        <f t="shared" si="89"/>
        <v>4037.9802000000004</v>
      </c>
      <c r="S196" s="116">
        <f t="shared" si="71"/>
        <v>21.364974603174606</v>
      </c>
      <c r="T196" s="119" t="e">
        <f t="shared" si="72"/>
        <v>#N/A</v>
      </c>
      <c r="U196" s="119">
        <f t="shared" si="73"/>
        <v>0</v>
      </c>
      <c r="X196" s="115">
        <f t="shared" si="90"/>
        <v>328</v>
      </c>
      <c r="Y196" s="113">
        <f t="shared" si="91"/>
        <v>189</v>
      </c>
      <c r="Z196" s="113">
        <f>INDEX(地温!$D$2:$D$366,MATCH(X196,地温!$C$2:$C$366,FALSE))</f>
        <v>12.61195</v>
      </c>
      <c r="AA196" s="113">
        <f t="shared" si="92"/>
        <v>4037.9802000000004</v>
      </c>
      <c r="AB196" s="116">
        <f t="shared" si="74"/>
        <v>21.364974603174606</v>
      </c>
      <c r="AC196" s="119" t="e">
        <f t="shared" si="75"/>
        <v>#N/A</v>
      </c>
      <c r="AD196" s="119">
        <f t="shared" si="76"/>
        <v>0</v>
      </c>
      <c r="AG196" s="115">
        <f t="shared" si="93"/>
        <v>328</v>
      </c>
      <c r="AH196" s="113">
        <f t="shared" si="94"/>
        <v>189</v>
      </c>
      <c r="AI196" s="113">
        <f>INDEX(地温!$D$2:$D$366,MATCH(AG196,地温!$C$2:$C$366,FALSE))</f>
        <v>12.61195</v>
      </c>
      <c r="AJ196" s="113">
        <f t="shared" si="95"/>
        <v>4037.9802000000004</v>
      </c>
      <c r="AK196" s="116">
        <f t="shared" si="77"/>
        <v>21.364974603174606</v>
      </c>
      <c r="AL196" s="119" t="e">
        <f t="shared" si="78"/>
        <v>#N/A</v>
      </c>
      <c r="AM196" s="119">
        <f t="shared" si="79"/>
        <v>0</v>
      </c>
      <c r="AP196" s="115">
        <f t="shared" si="96"/>
        <v>328</v>
      </c>
      <c r="AQ196" s="113">
        <f t="shared" si="97"/>
        <v>189</v>
      </c>
      <c r="AR196" s="113">
        <f>INDEX(地温!$D$2:$D$366,MATCH(AP196,地温!$C$2:$C$366,FALSE))</f>
        <v>12.61195</v>
      </c>
      <c r="AS196" s="113">
        <f t="shared" si="98"/>
        <v>4037.9802000000004</v>
      </c>
      <c r="AT196" s="116">
        <f t="shared" si="80"/>
        <v>21.364974603174606</v>
      </c>
      <c r="AU196" s="119" t="e">
        <f t="shared" si="81"/>
        <v>#N/A</v>
      </c>
      <c r="AV196" s="119">
        <f t="shared" si="82"/>
        <v>0</v>
      </c>
    </row>
    <row r="197" spans="1:48">
      <c r="A197" s="115">
        <f t="shared" si="83"/>
        <v>329</v>
      </c>
      <c r="B197" s="113">
        <f t="shared" si="66"/>
        <v>190</v>
      </c>
      <c r="C197" s="119">
        <f t="shared" si="67"/>
        <v>4.1999989449386126</v>
      </c>
      <c r="F197" s="115">
        <f t="shared" si="84"/>
        <v>329</v>
      </c>
      <c r="G197" s="113">
        <f t="shared" si="85"/>
        <v>190</v>
      </c>
      <c r="H197" s="113">
        <f>INDEX(地温!$D$2:$D$366,MATCH(F197,地温!$C$2:$C$366,FALSE))</f>
        <v>12.16255</v>
      </c>
      <c r="I197" s="113">
        <f t="shared" si="86"/>
        <v>4050.1427500000004</v>
      </c>
      <c r="J197" s="116">
        <f t="shared" si="68"/>
        <v>21.316540789473688</v>
      </c>
      <c r="K197" s="119">
        <f t="shared" si="69"/>
        <v>7.9984190162448149e-002</v>
      </c>
      <c r="L197" s="119">
        <f t="shared" si="70"/>
        <v>4.1999989449386126</v>
      </c>
      <c r="O197" s="115">
        <f t="shared" si="87"/>
        <v>329</v>
      </c>
      <c r="P197" s="113">
        <f t="shared" si="88"/>
        <v>190</v>
      </c>
      <c r="Q197" s="113">
        <f>INDEX(地温!$D$2:$D$366,MATCH(O197,地温!$C$2:$C$366,FALSE))</f>
        <v>12.16255</v>
      </c>
      <c r="R197" s="113">
        <f t="shared" si="89"/>
        <v>4050.1427500000004</v>
      </c>
      <c r="S197" s="116">
        <f t="shared" si="71"/>
        <v>21.316540789473688</v>
      </c>
      <c r="T197" s="119" t="e">
        <f t="shared" si="72"/>
        <v>#N/A</v>
      </c>
      <c r="U197" s="119">
        <f t="shared" si="73"/>
        <v>0</v>
      </c>
      <c r="X197" s="115">
        <f t="shared" si="90"/>
        <v>329</v>
      </c>
      <c r="Y197" s="113">
        <f t="shared" si="91"/>
        <v>190</v>
      </c>
      <c r="Z197" s="113">
        <f>INDEX(地温!$D$2:$D$366,MATCH(X197,地温!$C$2:$C$366,FALSE))</f>
        <v>12.16255</v>
      </c>
      <c r="AA197" s="113">
        <f t="shared" si="92"/>
        <v>4050.1427500000004</v>
      </c>
      <c r="AB197" s="116">
        <f t="shared" si="74"/>
        <v>21.316540789473688</v>
      </c>
      <c r="AC197" s="119" t="e">
        <f t="shared" si="75"/>
        <v>#N/A</v>
      </c>
      <c r="AD197" s="119">
        <f t="shared" si="76"/>
        <v>0</v>
      </c>
      <c r="AG197" s="115">
        <f t="shared" si="93"/>
        <v>329</v>
      </c>
      <c r="AH197" s="113">
        <f t="shared" si="94"/>
        <v>190</v>
      </c>
      <c r="AI197" s="113">
        <f>INDEX(地温!$D$2:$D$366,MATCH(AG197,地温!$C$2:$C$366,FALSE))</f>
        <v>12.16255</v>
      </c>
      <c r="AJ197" s="113">
        <f t="shared" si="95"/>
        <v>4050.1427500000004</v>
      </c>
      <c r="AK197" s="116">
        <f t="shared" si="77"/>
        <v>21.316540789473688</v>
      </c>
      <c r="AL197" s="119" t="e">
        <f t="shared" si="78"/>
        <v>#N/A</v>
      </c>
      <c r="AM197" s="119">
        <f t="shared" si="79"/>
        <v>0</v>
      </c>
      <c r="AP197" s="115">
        <f t="shared" si="96"/>
        <v>329</v>
      </c>
      <c r="AQ197" s="113">
        <f t="shared" si="97"/>
        <v>190</v>
      </c>
      <c r="AR197" s="113">
        <f>INDEX(地温!$D$2:$D$366,MATCH(AP197,地温!$C$2:$C$366,FALSE))</f>
        <v>12.16255</v>
      </c>
      <c r="AS197" s="113">
        <f t="shared" si="98"/>
        <v>4050.1427500000004</v>
      </c>
      <c r="AT197" s="116">
        <f t="shared" si="80"/>
        <v>21.316540789473688</v>
      </c>
      <c r="AU197" s="119" t="e">
        <f t="shared" si="81"/>
        <v>#N/A</v>
      </c>
      <c r="AV197" s="119">
        <f t="shared" si="82"/>
        <v>0</v>
      </c>
    </row>
    <row r="198" spans="1:48">
      <c r="A198" s="115">
        <f t="shared" si="83"/>
        <v>330</v>
      </c>
      <c r="B198" s="113">
        <f t="shared" si="66"/>
        <v>191</v>
      </c>
      <c r="C198" s="119">
        <f t="shared" si="67"/>
        <v>4.1999990017677469</v>
      </c>
      <c r="F198" s="115">
        <f t="shared" si="84"/>
        <v>330</v>
      </c>
      <c r="G198" s="113">
        <f t="shared" si="85"/>
        <v>191</v>
      </c>
      <c r="H198" s="113">
        <f>INDEX(地温!$D$2:$D$366,MATCH(F198,地温!$C$2:$C$366,FALSE))</f>
        <v>12.724300000000001</v>
      </c>
      <c r="I198" s="113">
        <f t="shared" si="86"/>
        <v>4062.8670500000003</v>
      </c>
      <c r="J198" s="116">
        <f t="shared" si="68"/>
        <v>21.271555235602097</v>
      </c>
      <c r="K198" s="119">
        <f t="shared" si="69"/>
        <v>7.9855310964454973e-002</v>
      </c>
      <c r="L198" s="119">
        <f t="shared" si="70"/>
        <v>4.1999990017677469</v>
      </c>
      <c r="O198" s="115">
        <f t="shared" si="87"/>
        <v>330</v>
      </c>
      <c r="P198" s="113">
        <f t="shared" si="88"/>
        <v>191</v>
      </c>
      <c r="Q198" s="113">
        <f>INDEX(地温!$D$2:$D$366,MATCH(O198,地温!$C$2:$C$366,FALSE))</f>
        <v>12.724300000000001</v>
      </c>
      <c r="R198" s="113">
        <f t="shared" si="89"/>
        <v>4062.8670500000003</v>
      </c>
      <c r="S198" s="116">
        <f t="shared" si="71"/>
        <v>21.271555235602097</v>
      </c>
      <c r="T198" s="119" t="e">
        <f t="shared" si="72"/>
        <v>#N/A</v>
      </c>
      <c r="U198" s="119">
        <f t="shared" si="73"/>
        <v>0</v>
      </c>
      <c r="X198" s="115">
        <f t="shared" si="90"/>
        <v>330</v>
      </c>
      <c r="Y198" s="113">
        <f t="shared" si="91"/>
        <v>191</v>
      </c>
      <c r="Z198" s="113">
        <f>INDEX(地温!$D$2:$D$366,MATCH(X198,地温!$C$2:$C$366,FALSE))</f>
        <v>12.724300000000001</v>
      </c>
      <c r="AA198" s="113">
        <f t="shared" si="92"/>
        <v>4062.8670500000003</v>
      </c>
      <c r="AB198" s="116">
        <f t="shared" si="74"/>
        <v>21.271555235602097</v>
      </c>
      <c r="AC198" s="119" t="e">
        <f t="shared" si="75"/>
        <v>#N/A</v>
      </c>
      <c r="AD198" s="119">
        <f t="shared" si="76"/>
        <v>0</v>
      </c>
      <c r="AG198" s="115">
        <f t="shared" si="93"/>
        <v>330</v>
      </c>
      <c r="AH198" s="113">
        <f t="shared" si="94"/>
        <v>191</v>
      </c>
      <c r="AI198" s="113">
        <f>INDEX(地温!$D$2:$D$366,MATCH(AG198,地温!$C$2:$C$366,FALSE))</f>
        <v>12.724300000000001</v>
      </c>
      <c r="AJ198" s="113">
        <f t="shared" si="95"/>
        <v>4062.8670500000003</v>
      </c>
      <c r="AK198" s="116">
        <f t="shared" si="77"/>
        <v>21.271555235602097</v>
      </c>
      <c r="AL198" s="119" t="e">
        <f t="shared" si="78"/>
        <v>#N/A</v>
      </c>
      <c r="AM198" s="119">
        <f t="shared" si="79"/>
        <v>0</v>
      </c>
      <c r="AP198" s="115">
        <f t="shared" si="96"/>
        <v>330</v>
      </c>
      <c r="AQ198" s="113">
        <f t="shared" si="97"/>
        <v>191</v>
      </c>
      <c r="AR198" s="113">
        <f>INDEX(地温!$D$2:$D$366,MATCH(AP198,地温!$C$2:$C$366,FALSE))</f>
        <v>12.724300000000001</v>
      </c>
      <c r="AS198" s="113">
        <f t="shared" si="98"/>
        <v>4062.8670500000003</v>
      </c>
      <c r="AT198" s="116">
        <f t="shared" si="80"/>
        <v>21.271555235602097</v>
      </c>
      <c r="AU198" s="119" t="e">
        <f t="shared" si="81"/>
        <v>#N/A</v>
      </c>
      <c r="AV198" s="119">
        <f t="shared" si="82"/>
        <v>0</v>
      </c>
    </row>
    <row r="199" spans="1:48">
      <c r="A199" s="115">
        <f t="shared" si="83"/>
        <v>331</v>
      </c>
      <c r="B199" s="113">
        <f t="shared" si="66"/>
        <v>192</v>
      </c>
      <c r="C199" s="119">
        <f t="shared" si="67"/>
        <v>4.1999990553925421</v>
      </c>
      <c r="F199" s="115">
        <f t="shared" si="84"/>
        <v>331</v>
      </c>
      <c r="G199" s="113">
        <f t="shared" si="85"/>
        <v>192</v>
      </c>
      <c r="H199" s="113">
        <f>INDEX(地温!$D$2:$D$366,MATCH(F199,地温!$C$2:$C$366,FALSE))</f>
        <v>12.6601</v>
      </c>
      <c r="I199" s="113">
        <f t="shared" si="86"/>
        <v>4075.5271500000003</v>
      </c>
      <c r="J199" s="116">
        <f t="shared" si="68"/>
        <v>21.226703906250002</v>
      </c>
      <c r="K199" s="119">
        <f t="shared" si="69"/>
        <v>7.9726983903570761e-002</v>
      </c>
      <c r="L199" s="119">
        <f t="shared" si="70"/>
        <v>4.1999990553925421</v>
      </c>
      <c r="O199" s="115">
        <f t="shared" si="87"/>
        <v>331</v>
      </c>
      <c r="P199" s="113">
        <f t="shared" si="88"/>
        <v>192</v>
      </c>
      <c r="Q199" s="113">
        <f>INDEX(地温!$D$2:$D$366,MATCH(O199,地温!$C$2:$C$366,FALSE))</f>
        <v>12.6601</v>
      </c>
      <c r="R199" s="113">
        <f t="shared" si="89"/>
        <v>4075.5271500000003</v>
      </c>
      <c r="S199" s="116">
        <f t="shared" si="71"/>
        <v>21.226703906250002</v>
      </c>
      <c r="T199" s="119" t="e">
        <f t="shared" si="72"/>
        <v>#N/A</v>
      </c>
      <c r="U199" s="119">
        <f t="shared" si="73"/>
        <v>0</v>
      </c>
      <c r="X199" s="115">
        <f t="shared" si="90"/>
        <v>331</v>
      </c>
      <c r="Y199" s="113">
        <f t="shared" si="91"/>
        <v>192</v>
      </c>
      <c r="Z199" s="113">
        <f>INDEX(地温!$D$2:$D$366,MATCH(X199,地温!$C$2:$C$366,FALSE))</f>
        <v>12.6601</v>
      </c>
      <c r="AA199" s="113">
        <f t="shared" si="92"/>
        <v>4075.5271500000003</v>
      </c>
      <c r="AB199" s="116">
        <f t="shared" si="74"/>
        <v>21.226703906250002</v>
      </c>
      <c r="AC199" s="119" t="e">
        <f t="shared" si="75"/>
        <v>#N/A</v>
      </c>
      <c r="AD199" s="119">
        <f t="shared" si="76"/>
        <v>0</v>
      </c>
      <c r="AG199" s="115">
        <f t="shared" si="93"/>
        <v>331</v>
      </c>
      <c r="AH199" s="113">
        <f t="shared" si="94"/>
        <v>192</v>
      </c>
      <c r="AI199" s="113">
        <f>INDEX(地温!$D$2:$D$366,MATCH(AG199,地温!$C$2:$C$366,FALSE))</f>
        <v>12.6601</v>
      </c>
      <c r="AJ199" s="113">
        <f t="shared" si="95"/>
        <v>4075.5271500000003</v>
      </c>
      <c r="AK199" s="116">
        <f t="shared" si="77"/>
        <v>21.226703906250002</v>
      </c>
      <c r="AL199" s="119" t="e">
        <f t="shared" si="78"/>
        <v>#N/A</v>
      </c>
      <c r="AM199" s="119">
        <f t="shared" si="79"/>
        <v>0</v>
      </c>
      <c r="AP199" s="115">
        <f t="shared" si="96"/>
        <v>331</v>
      </c>
      <c r="AQ199" s="113">
        <f t="shared" si="97"/>
        <v>192</v>
      </c>
      <c r="AR199" s="113">
        <f>INDEX(地温!$D$2:$D$366,MATCH(AP199,地温!$C$2:$C$366,FALSE))</f>
        <v>12.6601</v>
      </c>
      <c r="AS199" s="113">
        <f t="shared" si="98"/>
        <v>4075.5271500000003</v>
      </c>
      <c r="AT199" s="116">
        <f t="shared" si="80"/>
        <v>21.226703906250002</v>
      </c>
      <c r="AU199" s="119" t="e">
        <f t="shared" si="81"/>
        <v>#N/A</v>
      </c>
      <c r="AV199" s="119">
        <f t="shared" si="82"/>
        <v>0</v>
      </c>
    </row>
    <row r="200" spans="1:48">
      <c r="A200" s="115">
        <f t="shared" si="83"/>
        <v>332</v>
      </c>
      <c r="B200" s="113">
        <f t="shared" ref="B200:B263" si="99">G200</f>
        <v>193</v>
      </c>
      <c r="C200" s="119">
        <f t="shared" ref="C200:C263" si="100">L200+U200+AD200+AM200+AV200</f>
        <v>4.1999991069430695</v>
      </c>
      <c r="F200" s="115">
        <f t="shared" si="84"/>
        <v>332</v>
      </c>
      <c r="G200" s="113">
        <f t="shared" si="85"/>
        <v>193</v>
      </c>
      <c r="H200" s="113">
        <f>INDEX(地温!$D$2:$D$366,MATCH(F200,地温!$C$2:$C$366,FALSE))</f>
        <v>12.96505</v>
      </c>
      <c r="I200" s="113">
        <f t="shared" si="86"/>
        <v>4088.4922000000001</v>
      </c>
      <c r="J200" s="116">
        <f t="shared" ref="J200:J263" si="101">I200/G200</f>
        <v>21.183897409326427</v>
      </c>
      <c r="K200" s="119">
        <f t="shared" ref="K200:K263" si="102">$H$4*EXP(-$I$4/(8.31*(J200+273)))</f>
        <v>7.9604663374110207e-002</v>
      </c>
      <c r="L200" s="119">
        <f t="shared" ref="L200:L263" si="103">IF($G$1=0,0,$J$1*$G$4*0.01*(1-EXP(-K200*G200)))</f>
        <v>4.1999991069430695</v>
      </c>
      <c r="O200" s="115">
        <f t="shared" si="87"/>
        <v>332</v>
      </c>
      <c r="P200" s="113">
        <f t="shared" si="88"/>
        <v>193</v>
      </c>
      <c r="Q200" s="113">
        <f>INDEX(地温!$D$2:$D$366,MATCH(O200,地温!$C$2:$C$366,FALSE))</f>
        <v>12.96505</v>
      </c>
      <c r="R200" s="113">
        <f t="shared" si="89"/>
        <v>4088.4922000000001</v>
      </c>
      <c r="S200" s="116">
        <f t="shared" ref="S200:S263" si="104">R200/P200</f>
        <v>21.183897409326427</v>
      </c>
      <c r="T200" s="119" t="e">
        <f t="shared" ref="T200:T263" si="105">$Q$4*EXP(-$R$4/(8.31*(S200+273)))</f>
        <v>#N/A</v>
      </c>
      <c r="U200" s="119">
        <f t="shared" ref="U200:U263" si="106">IF($P$1=0,0,$S$1*$P$4*0.01*(1-EXP(-T200*P200)))</f>
        <v>0</v>
      </c>
      <c r="X200" s="115">
        <f t="shared" si="90"/>
        <v>332</v>
      </c>
      <c r="Y200" s="113">
        <f t="shared" si="91"/>
        <v>193</v>
      </c>
      <c r="Z200" s="113">
        <f>INDEX(地温!$D$2:$D$366,MATCH(X200,地温!$C$2:$C$366,FALSE))</f>
        <v>12.96505</v>
      </c>
      <c r="AA200" s="113">
        <f t="shared" si="92"/>
        <v>4088.4922000000001</v>
      </c>
      <c r="AB200" s="116">
        <f t="shared" ref="AB200:AB263" si="107">AA200/Y200</f>
        <v>21.183897409326427</v>
      </c>
      <c r="AC200" s="119" t="e">
        <f t="shared" ref="AC200:AC263" si="108">$Z$4*EXP(-$AA$4/(8.31*(AB200+273)))</f>
        <v>#N/A</v>
      </c>
      <c r="AD200" s="119">
        <f t="shared" ref="AD200:AD263" si="109">IF($Y$1=0,0,$AB$1*$Y$4*0.01*(1-EXP(-AC200*Y200)))</f>
        <v>0</v>
      </c>
      <c r="AG200" s="115">
        <f t="shared" si="93"/>
        <v>332</v>
      </c>
      <c r="AH200" s="113">
        <f t="shared" si="94"/>
        <v>193</v>
      </c>
      <c r="AI200" s="113">
        <f>INDEX(地温!$D$2:$D$366,MATCH(AG200,地温!$C$2:$C$366,FALSE))</f>
        <v>12.96505</v>
      </c>
      <c r="AJ200" s="113">
        <f t="shared" si="95"/>
        <v>4088.4922000000001</v>
      </c>
      <c r="AK200" s="116">
        <f t="shared" ref="AK200:AK263" si="110">AJ200/AH200</f>
        <v>21.183897409326427</v>
      </c>
      <c r="AL200" s="119" t="e">
        <f t="shared" ref="AL200:AL263" si="111">$AI$4*EXP(-$AJ$4/(8.31*(AK200+273)))</f>
        <v>#N/A</v>
      </c>
      <c r="AM200" s="119">
        <f t="shared" ref="AM200:AM263" si="112">IF($AH$1=0,0,$AK$1*$AH$4*0.01*(1-EXP(-AL200*AH200)))</f>
        <v>0</v>
      </c>
      <c r="AP200" s="115">
        <f t="shared" si="96"/>
        <v>332</v>
      </c>
      <c r="AQ200" s="113">
        <f t="shared" si="97"/>
        <v>193</v>
      </c>
      <c r="AR200" s="113">
        <f>INDEX(地温!$D$2:$D$366,MATCH(AP200,地温!$C$2:$C$366,FALSE))</f>
        <v>12.96505</v>
      </c>
      <c r="AS200" s="113">
        <f t="shared" si="98"/>
        <v>4088.4922000000001</v>
      </c>
      <c r="AT200" s="116">
        <f t="shared" ref="AT200:AT263" si="113">AS200/AQ200</f>
        <v>21.183897409326427</v>
      </c>
      <c r="AU200" s="119" t="e">
        <f t="shared" ref="AU200:AU263" si="114">$AR$4*EXP(-$AS$4/(8.31*(AT200+273)))</f>
        <v>#N/A</v>
      </c>
      <c r="AV200" s="119">
        <f t="shared" ref="AV200:AV263" si="115">IF($AQ$1=0,0,$AT$1*$AQ$4*0.01*(1-EXP(-AU200*AQ200)))</f>
        <v>0</v>
      </c>
    </row>
    <row r="201" spans="1:48">
      <c r="A201" s="115">
        <f t="shared" ref="A201:A264" si="116">A200+1</f>
        <v>333</v>
      </c>
      <c r="B201" s="113">
        <f t="shared" si="99"/>
        <v>194</v>
      </c>
      <c r="C201" s="119">
        <f t="shared" si="100"/>
        <v>4.1999991545058748</v>
      </c>
      <c r="F201" s="115">
        <f t="shared" ref="F201:F264" si="117">F200+1</f>
        <v>333</v>
      </c>
      <c r="G201" s="113">
        <f t="shared" ref="G201:G264" si="118">F201-F$8+1</f>
        <v>194</v>
      </c>
      <c r="H201" s="113">
        <f>INDEX(地温!$D$2:$D$366,MATCH(F201,地温!$C$2:$C$366,FALSE))</f>
        <v>12.467499999999999</v>
      </c>
      <c r="I201" s="113">
        <f t="shared" ref="I201:I264" si="119">I200+H201</f>
        <v>4100.9597000000003</v>
      </c>
      <c r="J201" s="116">
        <f t="shared" si="101"/>
        <v>21.138967525773197</v>
      </c>
      <c r="K201" s="119">
        <f t="shared" si="102"/>
        <v>7.9476438873586269e-002</v>
      </c>
      <c r="L201" s="119">
        <f t="shared" si="103"/>
        <v>4.1999991545058748</v>
      </c>
      <c r="O201" s="115">
        <f t="shared" ref="O201:O264" si="120">O200+1</f>
        <v>333</v>
      </c>
      <c r="P201" s="113">
        <f t="shared" ref="P201:P264" si="121">O201-O$8+1</f>
        <v>194</v>
      </c>
      <c r="Q201" s="113">
        <f>INDEX(地温!$D$2:$D$366,MATCH(O201,地温!$C$2:$C$366,FALSE))</f>
        <v>12.467499999999999</v>
      </c>
      <c r="R201" s="113">
        <f t="shared" ref="R201:R264" si="122">R200+Q201</f>
        <v>4100.9597000000003</v>
      </c>
      <c r="S201" s="116">
        <f t="shared" si="104"/>
        <v>21.138967525773197</v>
      </c>
      <c r="T201" s="119" t="e">
        <f t="shared" si="105"/>
        <v>#N/A</v>
      </c>
      <c r="U201" s="119">
        <f t="shared" si="106"/>
        <v>0</v>
      </c>
      <c r="X201" s="115">
        <f t="shared" ref="X201:X264" si="123">X200+1</f>
        <v>333</v>
      </c>
      <c r="Y201" s="113">
        <f t="shared" ref="Y201:Y264" si="124">X201-X$8+1</f>
        <v>194</v>
      </c>
      <c r="Z201" s="113">
        <f>INDEX(地温!$D$2:$D$366,MATCH(X201,地温!$C$2:$C$366,FALSE))</f>
        <v>12.467499999999999</v>
      </c>
      <c r="AA201" s="113">
        <f t="shared" ref="AA201:AA264" si="125">AA200+Z201</f>
        <v>4100.9597000000003</v>
      </c>
      <c r="AB201" s="116">
        <f t="shared" si="107"/>
        <v>21.138967525773197</v>
      </c>
      <c r="AC201" s="119" t="e">
        <f t="shared" si="108"/>
        <v>#N/A</v>
      </c>
      <c r="AD201" s="119">
        <f t="shared" si="109"/>
        <v>0</v>
      </c>
      <c r="AG201" s="115">
        <f t="shared" ref="AG201:AG264" si="126">AG200+1</f>
        <v>333</v>
      </c>
      <c r="AH201" s="113">
        <f t="shared" ref="AH201:AH264" si="127">AG201-AG$8+1</f>
        <v>194</v>
      </c>
      <c r="AI201" s="113">
        <f>INDEX(地温!$D$2:$D$366,MATCH(AG201,地温!$C$2:$C$366,FALSE))</f>
        <v>12.467499999999999</v>
      </c>
      <c r="AJ201" s="113">
        <f t="shared" ref="AJ201:AJ264" si="128">AJ200+AI201</f>
        <v>4100.9597000000003</v>
      </c>
      <c r="AK201" s="116">
        <f t="shared" si="110"/>
        <v>21.138967525773197</v>
      </c>
      <c r="AL201" s="119" t="e">
        <f t="shared" si="111"/>
        <v>#N/A</v>
      </c>
      <c r="AM201" s="119">
        <f t="shared" si="112"/>
        <v>0</v>
      </c>
      <c r="AP201" s="115">
        <f t="shared" ref="AP201:AP264" si="129">AP200+1</f>
        <v>333</v>
      </c>
      <c r="AQ201" s="113">
        <f t="shared" ref="AQ201:AQ264" si="130">AP201-AP$8+1</f>
        <v>194</v>
      </c>
      <c r="AR201" s="113">
        <f>INDEX(地温!$D$2:$D$366,MATCH(AP201,地温!$C$2:$C$366,FALSE))</f>
        <v>12.467499999999999</v>
      </c>
      <c r="AS201" s="113">
        <f t="shared" ref="AS201:AS264" si="131">AS200+AR201</f>
        <v>4100.9597000000003</v>
      </c>
      <c r="AT201" s="116">
        <f t="shared" si="113"/>
        <v>21.138967525773197</v>
      </c>
      <c r="AU201" s="119" t="e">
        <f t="shared" si="114"/>
        <v>#N/A</v>
      </c>
      <c r="AV201" s="119">
        <f t="shared" si="115"/>
        <v>0</v>
      </c>
    </row>
    <row r="202" spans="1:48">
      <c r="A202" s="115">
        <f t="shared" si="116"/>
        <v>334</v>
      </c>
      <c r="B202" s="113">
        <f t="shared" si="99"/>
        <v>195</v>
      </c>
      <c r="C202" s="119">
        <f t="shared" si="100"/>
        <v>4.199999198316231</v>
      </c>
      <c r="F202" s="115">
        <f t="shared" si="117"/>
        <v>334</v>
      </c>
      <c r="G202" s="113">
        <f t="shared" si="118"/>
        <v>195</v>
      </c>
      <c r="H202" s="113">
        <f>INDEX(地温!$D$2:$D$366,MATCH(F202,地温!$C$2:$C$366,FALSE))</f>
        <v>11.921800000000001</v>
      </c>
      <c r="I202" s="113">
        <f t="shared" si="119"/>
        <v>4112.8815000000004</v>
      </c>
      <c r="J202" s="116">
        <f t="shared" si="101"/>
        <v>21.091700000000003</v>
      </c>
      <c r="K202" s="119">
        <f t="shared" si="102"/>
        <v>7.9341723770438077e-002</v>
      </c>
      <c r="L202" s="119">
        <f t="shared" si="103"/>
        <v>4.199999198316231</v>
      </c>
      <c r="O202" s="115">
        <f t="shared" si="120"/>
        <v>334</v>
      </c>
      <c r="P202" s="113">
        <f t="shared" si="121"/>
        <v>195</v>
      </c>
      <c r="Q202" s="113">
        <f>INDEX(地温!$D$2:$D$366,MATCH(O202,地温!$C$2:$C$366,FALSE))</f>
        <v>11.921800000000001</v>
      </c>
      <c r="R202" s="113">
        <f t="shared" si="122"/>
        <v>4112.8815000000004</v>
      </c>
      <c r="S202" s="116">
        <f t="shared" si="104"/>
        <v>21.091700000000003</v>
      </c>
      <c r="T202" s="119" t="e">
        <f t="shared" si="105"/>
        <v>#N/A</v>
      </c>
      <c r="U202" s="119">
        <f t="shared" si="106"/>
        <v>0</v>
      </c>
      <c r="X202" s="115">
        <f t="shared" si="123"/>
        <v>334</v>
      </c>
      <c r="Y202" s="113">
        <f t="shared" si="124"/>
        <v>195</v>
      </c>
      <c r="Z202" s="113">
        <f>INDEX(地温!$D$2:$D$366,MATCH(X202,地温!$C$2:$C$366,FALSE))</f>
        <v>11.921800000000001</v>
      </c>
      <c r="AA202" s="113">
        <f t="shared" si="125"/>
        <v>4112.8815000000004</v>
      </c>
      <c r="AB202" s="116">
        <f t="shared" si="107"/>
        <v>21.091700000000003</v>
      </c>
      <c r="AC202" s="119" t="e">
        <f t="shared" si="108"/>
        <v>#N/A</v>
      </c>
      <c r="AD202" s="119">
        <f t="shared" si="109"/>
        <v>0</v>
      </c>
      <c r="AG202" s="115">
        <f t="shared" si="126"/>
        <v>334</v>
      </c>
      <c r="AH202" s="113">
        <f t="shared" si="127"/>
        <v>195</v>
      </c>
      <c r="AI202" s="113">
        <f>INDEX(地温!$D$2:$D$366,MATCH(AG202,地温!$C$2:$C$366,FALSE))</f>
        <v>11.921800000000001</v>
      </c>
      <c r="AJ202" s="113">
        <f t="shared" si="128"/>
        <v>4112.8815000000004</v>
      </c>
      <c r="AK202" s="116">
        <f t="shared" si="110"/>
        <v>21.091700000000003</v>
      </c>
      <c r="AL202" s="119" t="e">
        <f t="shared" si="111"/>
        <v>#N/A</v>
      </c>
      <c r="AM202" s="119">
        <f t="shared" si="112"/>
        <v>0</v>
      </c>
      <c r="AP202" s="115">
        <f t="shared" si="129"/>
        <v>334</v>
      </c>
      <c r="AQ202" s="113">
        <f t="shared" si="130"/>
        <v>195</v>
      </c>
      <c r="AR202" s="113">
        <f>INDEX(地温!$D$2:$D$366,MATCH(AP202,地温!$C$2:$C$366,FALSE))</f>
        <v>11.921800000000001</v>
      </c>
      <c r="AS202" s="113">
        <f t="shared" si="131"/>
        <v>4112.8815000000004</v>
      </c>
      <c r="AT202" s="116">
        <f t="shared" si="113"/>
        <v>21.091700000000003</v>
      </c>
      <c r="AU202" s="119" t="e">
        <f t="shared" si="114"/>
        <v>#N/A</v>
      </c>
      <c r="AV202" s="119">
        <f t="shared" si="115"/>
        <v>0</v>
      </c>
    </row>
    <row r="203" spans="1:48">
      <c r="A203" s="115">
        <f t="shared" si="116"/>
        <v>335</v>
      </c>
      <c r="B203" s="113">
        <f t="shared" si="99"/>
        <v>196</v>
      </c>
      <c r="C203" s="119">
        <f t="shared" si="100"/>
        <v>4.1999992379729374</v>
      </c>
      <c r="F203" s="115">
        <f t="shared" si="117"/>
        <v>335</v>
      </c>
      <c r="G203" s="113">
        <f t="shared" si="118"/>
        <v>196</v>
      </c>
      <c r="H203" s="113">
        <f>INDEX(地温!$D$2:$D$366,MATCH(F203,地温!$C$2:$C$366,FALSE))</f>
        <v>11.039050000000001</v>
      </c>
      <c r="I203" s="113">
        <f t="shared" si="119"/>
        <v>4123.9205500000007</v>
      </c>
      <c r="J203" s="116">
        <f t="shared" si="101"/>
        <v>21.040410969387757</v>
      </c>
      <c r="K203" s="119">
        <f t="shared" si="102"/>
        <v>7.9195756590589209e-002</v>
      </c>
      <c r="L203" s="119">
        <f t="shared" si="103"/>
        <v>4.1999992379729374</v>
      </c>
      <c r="O203" s="115">
        <f t="shared" si="120"/>
        <v>335</v>
      </c>
      <c r="P203" s="113">
        <f t="shared" si="121"/>
        <v>196</v>
      </c>
      <c r="Q203" s="113">
        <f>INDEX(地温!$D$2:$D$366,MATCH(O203,地温!$C$2:$C$366,FALSE))</f>
        <v>11.039050000000001</v>
      </c>
      <c r="R203" s="113">
        <f t="shared" si="122"/>
        <v>4123.9205500000007</v>
      </c>
      <c r="S203" s="116">
        <f t="shared" si="104"/>
        <v>21.040410969387757</v>
      </c>
      <c r="T203" s="119" t="e">
        <f t="shared" si="105"/>
        <v>#N/A</v>
      </c>
      <c r="U203" s="119">
        <f t="shared" si="106"/>
        <v>0</v>
      </c>
      <c r="X203" s="115">
        <f t="shared" si="123"/>
        <v>335</v>
      </c>
      <c r="Y203" s="113">
        <f t="shared" si="124"/>
        <v>196</v>
      </c>
      <c r="Z203" s="113">
        <f>INDEX(地温!$D$2:$D$366,MATCH(X203,地温!$C$2:$C$366,FALSE))</f>
        <v>11.039050000000001</v>
      </c>
      <c r="AA203" s="113">
        <f t="shared" si="125"/>
        <v>4123.9205500000007</v>
      </c>
      <c r="AB203" s="116">
        <f t="shared" si="107"/>
        <v>21.040410969387757</v>
      </c>
      <c r="AC203" s="119" t="e">
        <f t="shared" si="108"/>
        <v>#N/A</v>
      </c>
      <c r="AD203" s="119">
        <f t="shared" si="109"/>
        <v>0</v>
      </c>
      <c r="AG203" s="115">
        <f t="shared" si="126"/>
        <v>335</v>
      </c>
      <c r="AH203" s="113">
        <f t="shared" si="127"/>
        <v>196</v>
      </c>
      <c r="AI203" s="113">
        <f>INDEX(地温!$D$2:$D$366,MATCH(AG203,地温!$C$2:$C$366,FALSE))</f>
        <v>11.039050000000001</v>
      </c>
      <c r="AJ203" s="113">
        <f t="shared" si="128"/>
        <v>4123.9205500000007</v>
      </c>
      <c r="AK203" s="116">
        <f t="shared" si="110"/>
        <v>21.040410969387757</v>
      </c>
      <c r="AL203" s="119" t="e">
        <f t="shared" si="111"/>
        <v>#N/A</v>
      </c>
      <c r="AM203" s="119">
        <f t="shared" si="112"/>
        <v>0</v>
      </c>
      <c r="AP203" s="115">
        <f t="shared" si="129"/>
        <v>335</v>
      </c>
      <c r="AQ203" s="113">
        <f t="shared" si="130"/>
        <v>196</v>
      </c>
      <c r="AR203" s="113">
        <f>INDEX(地温!$D$2:$D$366,MATCH(AP203,地温!$C$2:$C$366,FALSE))</f>
        <v>11.039050000000001</v>
      </c>
      <c r="AS203" s="113">
        <f t="shared" si="131"/>
        <v>4123.9205500000007</v>
      </c>
      <c r="AT203" s="116">
        <f t="shared" si="113"/>
        <v>21.040410969387757</v>
      </c>
      <c r="AU203" s="119" t="e">
        <f t="shared" si="114"/>
        <v>#N/A</v>
      </c>
      <c r="AV203" s="119">
        <f t="shared" si="115"/>
        <v>0</v>
      </c>
    </row>
    <row r="204" spans="1:48">
      <c r="A204" s="115">
        <f t="shared" si="116"/>
        <v>336</v>
      </c>
      <c r="B204" s="113">
        <f t="shared" si="99"/>
        <v>197</v>
      </c>
      <c r="C204" s="119">
        <f t="shared" si="100"/>
        <v>4.1999992748728321</v>
      </c>
      <c r="F204" s="115">
        <f t="shared" si="117"/>
        <v>336</v>
      </c>
      <c r="G204" s="113">
        <f t="shared" si="118"/>
        <v>197</v>
      </c>
      <c r="H204" s="113">
        <f>INDEX(地温!$D$2:$D$366,MATCH(F204,地温!$C$2:$C$366,FALSE))</f>
        <v>10.637799999999999</v>
      </c>
      <c r="I204" s="113">
        <f t="shared" si="119"/>
        <v>4134.5583500000012</v>
      </c>
      <c r="J204" s="116">
        <f t="shared" si="101"/>
        <v>20.987605837563457</v>
      </c>
      <c r="K204" s="119">
        <f t="shared" si="102"/>
        <v>7.9045702125620204e-002</v>
      </c>
      <c r="L204" s="119">
        <f t="shared" si="103"/>
        <v>4.1999992748728321</v>
      </c>
      <c r="O204" s="115">
        <f t="shared" si="120"/>
        <v>336</v>
      </c>
      <c r="P204" s="113">
        <f t="shared" si="121"/>
        <v>197</v>
      </c>
      <c r="Q204" s="113">
        <f>INDEX(地温!$D$2:$D$366,MATCH(O204,地温!$C$2:$C$366,FALSE))</f>
        <v>10.637799999999999</v>
      </c>
      <c r="R204" s="113">
        <f t="shared" si="122"/>
        <v>4134.5583500000012</v>
      </c>
      <c r="S204" s="116">
        <f t="shared" si="104"/>
        <v>20.987605837563457</v>
      </c>
      <c r="T204" s="119" t="e">
        <f t="shared" si="105"/>
        <v>#N/A</v>
      </c>
      <c r="U204" s="119">
        <f t="shared" si="106"/>
        <v>0</v>
      </c>
      <c r="X204" s="115">
        <f t="shared" si="123"/>
        <v>336</v>
      </c>
      <c r="Y204" s="113">
        <f t="shared" si="124"/>
        <v>197</v>
      </c>
      <c r="Z204" s="113">
        <f>INDEX(地温!$D$2:$D$366,MATCH(X204,地温!$C$2:$C$366,FALSE))</f>
        <v>10.637799999999999</v>
      </c>
      <c r="AA204" s="113">
        <f t="shared" si="125"/>
        <v>4134.5583500000012</v>
      </c>
      <c r="AB204" s="116">
        <f t="shared" si="107"/>
        <v>20.987605837563457</v>
      </c>
      <c r="AC204" s="119" t="e">
        <f t="shared" si="108"/>
        <v>#N/A</v>
      </c>
      <c r="AD204" s="119">
        <f t="shared" si="109"/>
        <v>0</v>
      </c>
      <c r="AG204" s="115">
        <f t="shared" si="126"/>
        <v>336</v>
      </c>
      <c r="AH204" s="113">
        <f t="shared" si="127"/>
        <v>197</v>
      </c>
      <c r="AI204" s="113">
        <f>INDEX(地温!$D$2:$D$366,MATCH(AG204,地温!$C$2:$C$366,FALSE))</f>
        <v>10.637799999999999</v>
      </c>
      <c r="AJ204" s="113">
        <f t="shared" si="128"/>
        <v>4134.5583500000012</v>
      </c>
      <c r="AK204" s="116">
        <f t="shared" si="110"/>
        <v>20.987605837563457</v>
      </c>
      <c r="AL204" s="119" t="e">
        <f t="shared" si="111"/>
        <v>#N/A</v>
      </c>
      <c r="AM204" s="119">
        <f t="shared" si="112"/>
        <v>0</v>
      </c>
      <c r="AP204" s="115">
        <f t="shared" si="129"/>
        <v>336</v>
      </c>
      <c r="AQ204" s="113">
        <f t="shared" si="130"/>
        <v>197</v>
      </c>
      <c r="AR204" s="113">
        <f>INDEX(地温!$D$2:$D$366,MATCH(AP204,地温!$C$2:$C$366,FALSE))</f>
        <v>10.637799999999999</v>
      </c>
      <c r="AS204" s="113">
        <f t="shared" si="131"/>
        <v>4134.5583500000012</v>
      </c>
      <c r="AT204" s="116">
        <f t="shared" si="113"/>
        <v>20.987605837563457</v>
      </c>
      <c r="AU204" s="119" t="e">
        <f t="shared" si="114"/>
        <v>#N/A</v>
      </c>
      <c r="AV204" s="119">
        <f t="shared" si="115"/>
        <v>0</v>
      </c>
    </row>
    <row r="205" spans="1:48">
      <c r="A205" s="115">
        <f t="shared" si="116"/>
        <v>337</v>
      </c>
      <c r="B205" s="113">
        <f t="shared" si="99"/>
        <v>198</v>
      </c>
      <c r="C205" s="119">
        <f t="shared" si="100"/>
        <v>4.1999993095772394</v>
      </c>
      <c r="F205" s="115">
        <f t="shared" si="117"/>
        <v>337</v>
      </c>
      <c r="G205" s="113">
        <f t="shared" si="118"/>
        <v>198</v>
      </c>
      <c r="H205" s="113">
        <f>INDEX(地温!$D$2:$D$366,MATCH(F205,地温!$C$2:$C$366,FALSE))</f>
        <v>10.413100000000002</v>
      </c>
      <c r="I205" s="113">
        <f t="shared" si="119"/>
        <v>4144.9714500000009</v>
      </c>
      <c r="J205" s="116">
        <f t="shared" si="101"/>
        <v>20.934199242424246</v>
      </c>
      <c r="K205" s="119">
        <f t="shared" si="102"/>
        <v>7.889417300810056e-002</v>
      </c>
      <c r="L205" s="119">
        <f t="shared" si="103"/>
        <v>4.1999993095772394</v>
      </c>
      <c r="O205" s="115">
        <f t="shared" si="120"/>
        <v>337</v>
      </c>
      <c r="P205" s="113">
        <f t="shared" si="121"/>
        <v>198</v>
      </c>
      <c r="Q205" s="113">
        <f>INDEX(地温!$D$2:$D$366,MATCH(O205,地温!$C$2:$C$366,FALSE))</f>
        <v>10.413100000000002</v>
      </c>
      <c r="R205" s="113">
        <f t="shared" si="122"/>
        <v>4144.9714500000009</v>
      </c>
      <c r="S205" s="116">
        <f t="shared" si="104"/>
        <v>20.934199242424246</v>
      </c>
      <c r="T205" s="119" t="e">
        <f t="shared" si="105"/>
        <v>#N/A</v>
      </c>
      <c r="U205" s="119">
        <f t="shared" si="106"/>
        <v>0</v>
      </c>
      <c r="X205" s="115">
        <f t="shared" si="123"/>
        <v>337</v>
      </c>
      <c r="Y205" s="113">
        <f t="shared" si="124"/>
        <v>198</v>
      </c>
      <c r="Z205" s="113">
        <f>INDEX(地温!$D$2:$D$366,MATCH(X205,地温!$C$2:$C$366,FALSE))</f>
        <v>10.413100000000002</v>
      </c>
      <c r="AA205" s="113">
        <f t="shared" si="125"/>
        <v>4144.9714500000009</v>
      </c>
      <c r="AB205" s="116">
        <f t="shared" si="107"/>
        <v>20.934199242424246</v>
      </c>
      <c r="AC205" s="119" t="e">
        <f t="shared" si="108"/>
        <v>#N/A</v>
      </c>
      <c r="AD205" s="119">
        <f t="shared" si="109"/>
        <v>0</v>
      </c>
      <c r="AG205" s="115">
        <f t="shared" si="126"/>
        <v>337</v>
      </c>
      <c r="AH205" s="113">
        <f t="shared" si="127"/>
        <v>198</v>
      </c>
      <c r="AI205" s="113">
        <f>INDEX(地温!$D$2:$D$366,MATCH(AG205,地温!$C$2:$C$366,FALSE))</f>
        <v>10.413100000000002</v>
      </c>
      <c r="AJ205" s="113">
        <f t="shared" si="128"/>
        <v>4144.9714500000009</v>
      </c>
      <c r="AK205" s="116">
        <f t="shared" si="110"/>
        <v>20.934199242424246</v>
      </c>
      <c r="AL205" s="119" t="e">
        <f t="shared" si="111"/>
        <v>#N/A</v>
      </c>
      <c r="AM205" s="119">
        <f t="shared" si="112"/>
        <v>0</v>
      </c>
      <c r="AP205" s="115">
        <f t="shared" si="129"/>
        <v>337</v>
      </c>
      <c r="AQ205" s="113">
        <f t="shared" si="130"/>
        <v>198</v>
      </c>
      <c r="AR205" s="113">
        <f>INDEX(地温!$D$2:$D$366,MATCH(AP205,地温!$C$2:$C$366,FALSE))</f>
        <v>10.413100000000002</v>
      </c>
      <c r="AS205" s="113">
        <f t="shared" si="131"/>
        <v>4144.9714500000009</v>
      </c>
      <c r="AT205" s="116">
        <f t="shared" si="113"/>
        <v>20.934199242424246</v>
      </c>
      <c r="AU205" s="119" t="e">
        <f t="shared" si="114"/>
        <v>#N/A</v>
      </c>
      <c r="AV205" s="119">
        <f t="shared" si="115"/>
        <v>0</v>
      </c>
    </row>
    <row r="206" spans="1:48">
      <c r="A206" s="115">
        <f t="shared" si="116"/>
        <v>338</v>
      </c>
      <c r="B206" s="113">
        <f t="shared" si="99"/>
        <v>199</v>
      </c>
      <c r="C206" s="119">
        <f t="shared" si="100"/>
        <v>4.199999341844225</v>
      </c>
      <c r="F206" s="115">
        <f t="shared" si="117"/>
        <v>338</v>
      </c>
      <c r="G206" s="113">
        <f t="shared" si="118"/>
        <v>199</v>
      </c>
      <c r="H206" s="113">
        <f>INDEX(地温!$D$2:$D$366,MATCH(F206,地温!$C$2:$C$366,FALSE))</f>
        <v>9.979750000000001</v>
      </c>
      <c r="I206" s="113">
        <f t="shared" si="119"/>
        <v>4154.9512000000013</v>
      </c>
      <c r="J206" s="116">
        <f t="shared" si="101"/>
        <v>20.879151758793977</v>
      </c>
      <c r="K206" s="119">
        <f t="shared" si="102"/>
        <v>7.8738234768077009e-002</v>
      </c>
      <c r="L206" s="119">
        <f t="shared" si="103"/>
        <v>4.199999341844225</v>
      </c>
      <c r="O206" s="115">
        <f t="shared" si="120"/>
        <v>338</v>
      </c>
      <c r="P206" s="113">
        <f t="shared" si="121"/>
        <v>199</v>
      </c>
      <c r="Q206" s="113">
        <f>INDEX(地温!$D$2:$D$366,MATCH(O206,地温!$C$2:$C$366,FALSE))</f>
        <v>9.979750000000001</v>
      </c>
      <c r="R206" s="113">
        <f t="shared" si="122"/>
        <v>4154.9512000000013</v>
      </c>
      <c r="S206" s="116">
        <f t="shared" si="104"/>
        <v>20.879151758793977</v>
      </c>
      <c r="T206" s="119" t="e">
        <f t="shared" si="105"/>
        <v>#N/A</v>
      </c>
      <c r="U206" s="119">
        <f t="shared" si="106"/>
        <v>0</v>
      </c>
      <c r="X206" s="115">
        <f t="shared" si="123"/>
        <v>338</v>
      </c>
      <c r="Y206" s="113">
        <f t="shared" si="124"/>
        <v>199</v>
      </c>
      <c r="Z206" s="113">
        <f>INDEX(地温!$D$2:$D$366,MATCH(X206,地温!$C$2:$C$366,FALSE))</f>
        <v>9.979750000000001</v>
      </c>
      <c r="AA206" s="113">
        <f t="shared" si="125"/>
        <v>4154.9512000000013</v>
      </c>
      <c r="AB206" s="116">
        <f t="shared" si="107"/>
        <v>20.879151758793977</v>
      </c>
      <c r="AC206" s="119" t="e">
        <f t="shared" si="108"/>
        <v>#N/A</v>
      </c>
      <c r="AD206" s="119">
        <f t="shared" si="109"/>
        <v>0</v>
      </c>
      <c r="AG206" s="115">
        <f t="shared" si="126"/>
        <v>338</v>
      </c>
      <c r="AH206" s="113">
        <f t="shared" si="127"/>
        <v>199</v>
      </c>
      <c r="AI206" s="113">
        <f>INDEX(地温!$D$2:$D$366,MATCH(AG206,地温!$C$2:$C$366,FALSE))</f>
        <v>9.979750000000001</v>
      </c>
      <c r="AJ206" s="113">
        <f t="shared" si="128"/>
        <v>4154.9512000000013</v>
      </c>
      <c r="AK206" s="116">
        <f t="shared" si="110"/>
        <v>20.879151758793977</v>
      </c>
      <c r="AL206" s="119" t="e">
        <f t="shared" si="111"/>
        <v>#N/A</v>
      </c>
      <c r="AM206" s="119">
        <f t="shared" si="112"/>
        <v>0</v>
      </c>
      <c r="AP206" s="115">
        <f t="shared" si="129"/>
        <v>338</v>
      </c>
      <c r="AQ206" s="113">
        <f t="shared" si="130"/>
        <v>199</v>
      </c>
      <c r="AR206" s="113">
        <f>INDEX(地温!$D$2:$D$366,MATCH(AP206,地温!$C$2:$C$366,FALSE))</f>
        <v>9.979750000000001</v>
      </c>
      <c r="AS206" s="113">
        <f t="shared" si="131"/>
        <v>4154.9512000000013</v>
      </c>
      <c r="AT206" s="116">
        <f t="shared" si="113"/>
        <v>20.879151758793977</v>
      </c>
      <c r="AU206" s="119" t="e">
        <f t="shared" si="114"/>
        <v>#N/A</v>
      </c>
      <c r="AV206" s="119">
        <f t="shared" si="115"/>
        <v>0</v>
      </c>
    </row>
    <row r="207" spans="1:48">
      <c r="A207" s="115">
        <f t="shared" si="116"/>
        <v>339</v>
      </c>
      <c r="B207" s="113">
        <f t="shared" si="99"/>
        <v>200</v>
      </c>
      <c r="C207" s="119">
        <f t="shared" si="100"/>
        <v>4.1999993733166958</v>
      </c>
      <c r="F207" s="115">
        <f t="shared" si="117"/>
        <v>339</v>
      </c>
      <c r="G207" s="113">
        <f t="shared" si="118"/>
        <v>200</v>
      </c>
      <c r="H207" s="113">
        <f>INDEX(地温!$D$2:$D$366,MATCH(F207,地温!$C$2:$C$366,FALSE))</f>
        <v>10.36495</v>
      </c>
      <c r="I207" s="113">
        <f t="shared" si="119"/>
        <v>4165.3161500000015</v>
      </c>
      <c r="J207" s="116">
        <f t="shared" si="101"/>
        <v>20.826580750000009</v>
      </c>
      <c r="K207" s="119">
        <f t="shared" si="102"/>
        <v>7.8589545226105714e-002</v>
      </c>
      <c r="L207" s="119">
        <f t="shared" si="103"/>
        <v>4.1999993733166958</v>
      </c>
      <c r="O207" s="115">
        <f t="shared" si="120"/>
        <v>339</v>
      </c>
      <c r="P207" s="113">
        <f t="shared" si="121"/>
        <v>200</v>
      </c>
      <c r="Q207" s="113">
        <f>INDEX(地温!$D$2:$D$366,MATCH(O207,地温!$C$2:$C$366,FALSE))</f>
        <v>10.36495</v>
      </c>
      <c r="R207" s="113">
        <f t="shared" si="122"/>
        <v>4165.3161500000015</v>
      </c>
      <c r="S207" s="116">
        <f t="shared" si="104"/>
        <v>20.826580750000009</v>
      </c>
      <c r="T207" s="119" t="e">
        <f t="shared" si="105"/>
        <v>#N/A</v>
      </c>
      <c r="U207" s="119">
        <f t="shared" si="106"/>
        <v>0</v>
      </c>
      <c r="X207" s="115">
        <f t="shared" si="123"/>
        <v>339</v>
      </c>
      <c r="Y207" s="113">
        <f t="shared" si="124"/>
        <v>200</v>
      </c>
      <c r="Z207" s="113">
        <f>INDEX(地温!$D$2:$D$366,MATCH(X207,地温!$C$2:$C$366,FALSE))</f>
        <v>10.36495</v>
      </c>
      <c r="AA207" s="113">
        <f t="shared" si="125"/>
        <v>4165.3161500000015</v>
      </c>
      <c r="AB207" s="116">
        <f t="shared" si="107"/>
        <v>20.826580750000009</v>
      </c>
      <c r="AC207" s="119" t="e">
        <f t="shared" si="108"/>
        <v>#N/A</v>
      </c>
      <c r="AD207" s="119">
        <f t="shared" si="109"/>
        <v>0</v>
      </c>
      <c r="AG207" s="115">
        <f t="shared" si="126"/>
        <v>339</v>
      </c>
      <c r="AH207" s="113">
        <f t="shared" si="127"/>
        <v>200</v>
      </c>
      <c r="AI207" s="113">
        <f>INDEX(地温!$D$2:$D$366,MATCH(AG207,地温!$C$2:$C$366,FALSE))</f>
        <v>10.36495</v>
      </c>
      <c r="AJ207" s="113">
        <f t="shared" si="128"/>
        <v>4165.3161500000015</v>
      </c>
      <c r="AK207" s="116">
        <f t="shared" si="110"/>
        <v>20.826580750000009</v>
      </c>
      <c r="AL207" s="119" t="e">
        <f t="shared" si="111"/>
        <v>#N/A</v>
      </c>
      <c r="AM207" s="119">
        <f t="shared" si="112"/>
        <v>0</v>
      </c>
      <c r="AP207" s="115">
        <f t="shared" si="129"/>
        <v>339</v>
      </c>
      <c r="AQ207" s="113">
        <f t="shared" si="130"/>
        <v>200</v>
      </c>
      <c r="AR207" s="113">
        <f>INDEX(地温!$D$2:$D$366,MATCH(AP207,地温!$C$2:$C$366,FALSE))</f>
        <v>10.36495</v>
      </c>
      <c r="AS207" s="113">
        <f t="shared" si="131"/>
        <v>4165.3161500000015</v>
      </c>
      <c r="AT207" s="116">
        <f t="shared" si="113"/>
        <v>20.826580750000009</v>
      </c>
      <c r="AU207" s="119" t="e">
        <f t="shared" si="114"/>
        <v>#N/A</v>
      </c>
      <c r="AV207" s="119">
        <f t="shared" si="115"/>
        <v>0</v>
      </c>
    </row>
    <row r="208" spans="1:48">
      <c r="A208" s="115">
        <f t="shared" si="116"/>
        <v>340</v>
      </c>
      <c r="B208" s="113">
        <f t="shared" si="99"/>
        <v>201</v>
      </c>
      <c r="C208" s="119">
        <f t="shared" si="100"/>
        <v>4.1999994044181319</v>
      </c>
      <c r="F208" s="115">
        <f t="shared" si="117"/>
        <v>340</v>
      </c>
      <c r="G208" s="113">
        <f t="shared" si="118"/>
        <v>201</v>
      </c>
      <c r="H208" s="113">
        <f>INDEX(地温!$D$2:$D$366,MATCH(F208,地温!$C$2:$C$366,FALSE))</f>
        <v>11.023</v>
      </c>
      <c r="I208" s="113">
        <f t="shared" si="119"/>
        <v>4176.3391500000016</v>
      </c>
      <c r="J208" s="116">
        <f t="shared" si="101"/>
        <v>20.777806716417917</v>
      </c>
      <c r="K208" s="119">
        <f t="shared" si="102"/>
        <v>7.8451798531765773e-002</v>
      </c>
      <c r="L208" s="119">
        <f t="shared" si="103"/>
        <v>4.1999994044181319</v>
      </c>
      <c r="O208" s="115">
        <f t="shared" si="120"/>
        <v>340</v>
      </c>
      <c r="P208" s="113">
        <f t="shared" si="121"/>
        <v>201</v>
      </c>
      <c r="Q208" s="113">
        <f>INDEX(地温!$D$2:$D$366,MATCH(O208,地温!$C$2:$C$366,FALSE))</f>
        <v>11.023</v>
      </c>
      <c r="R208" s="113">
        <f t="shared" si="122"/>
        <v>4176.3391500000016</v>
      </c>
      <c r="S208" s="116">
        <f t="shared" si="104"/>
        <v>20.777806716417917</v>
      </c>
      <c r="T208" s="119" t="e">
        <f t="shared" si="105"/>
        <v>#N/A</v>
      </c>
      <c r="U208" s="119">
        <f t="shared" si="106"/>
        <v>0</v>
      </c>
      <c r="X208" s="115">
        <f t="shared" si="123"/>
        <v>340</v>
      </c>
      <c r="Y208" s="113">
        <f t="shared" si="124"/>
        <v>201</v>
      </c>
      <c r="Z208" s="113">
        <f>INDEX(地温!$D$2:$D$366,MATCH(X208,地温!$C$2:$C$366,FALSE))</f>
        <v>11.023</v>
      </c>
      <c r="AA208" s="113">
        <f t="shared" si="125"/>
        <v>4176.3391500000016</v>
      </c>
      <c r="AB208" s="116">
        <f t="shared" si="107"/>
        <v>20.777806716417917</v>
      </c>
      <c r="AC208" s="119" t="e">
        <f t="shared" si="108"/>
        <v>#N/A</v>
      </c>
      <c r="AD208" s="119">
        <f t="shared" si="109"/>
        <v>0</v>
      </c>
      <c r="AG208" s="115">
        <f t="shared" si="126"/>
        <v>340</v>
      </c>
      <c r="AH208" s="113">
        <f t="shared" si="127"/>
        <v>201</v>
      </c>
      <c r="AI208" s="113">
        <f>INDEX(地温!$D$2:$D$366,MATCH(AG208,地温!$C$2:$C$366,FALSE))</f>
        <v>11.023</v>
      </c>
      <c r="AJ208" s="113">
        <f t="shared" si="128"/>
        <v>4176.3391500000016</v>
      </c>
      <c r="AK208" s="116">
        <f t="shared" si="110"/>
        <v>20.777806716417917</v>
      </c>
      <c r="AL208" s="119" t="e">
        <f t="shared" si="111"/>
        <v>#N/A</v>
      </c>
      <c r="AM208" s="119">
        <f t="shared" si="112"/>
        <v>0</v>
      </c>
      <c r="AP208" s="115">
        <f t="shared" si="129"/>
        <v>340</v>
      </c>
      <c r="AQ208" s="113">
        <f t="shared" si="130"/>
        <v>201</v>
      </c>
      <c r="AR208" s="113">
        <f>INDEX(地温!$D$2:$D$366,MATCH(AP208,地温!$C$2:$C$366,FALSE))</f>
        <v>11.023</v>
      </c>
      <c r="AS208" s="113">
        <f t="shared" si="131"/>
        <v>4176.3391500000016</v>
      </c>
      <c r="AT208" s="116">
        <f t="shared" si="113"/>
        <v>20.777806716417917</v>
      </c>
      <c r="AU208" s="119" t="e">
        <f t="shared" si="114"/>
        <v>#N/A</v>
      </c>
      <c r="AV208" s="119">
        <f t="shared" si="115"/>
        <v>0</v>
      </c>
    </row>
    <row r="209" spans="1:48">
      <c r="A209" s="115">
        <f t="shared" si="116"/>
        <v>341</v>
      </c>
      <c r="B209" s="113">
        <f t="shared" si="99"/>
        <v>202</v>
      </c>
      <c r="C209" s="119">
        <f t="shared" si="100"/>
        <v>4.1999994341005005</v>
      </c>
      <c r="F209" s="115">
        <f t="shared" si="117"/>
        <v>341</v>
      </c>
      <c r="G209" s="113">
        <f t="shared" si="118"/>
        <v>202</v>
      </c>
      <c r="H209" s="113">
        <f>INDEX(地温!$D$2:$D$366,MATCH(F209,地温!$C$2:$C$366,FALSE))</f>
        <v>11.087199999999999</v>
      </c>
      <c r="I209" s="113">
        <f t="shared" si="119"/>
        <v>4187.4263500000015</v>
      </c>
      <c r="J209" s="116">
        <f t="shared" si="101"/>
        <v>20.729833415841593</v>
      </c>
      <c r="K209" s="119">
        <f t="shared" si="102"/>
        <v>7.8316504265643738e-002</v>
      </c>
      <c r="L209" s="119">
        <f t="shared" si="103"/>
        <v>4.1999994341005005</v>
      </c>
      <c r="O209" s="115">
        <f t="shared" si="120"/>
        <v>341</v>
      </c>
      <c r="P209" s="113">
        <f t="shared" si="121"/>
        <v>202</v>
      </c>
      <c r="Q209" s="113">
        <f>INDEX(地温!$D$2:$D$366,MATCH(O209,地温!$C$2:$C$366,FALSE))</f>
        <v>11.087199999999999</v>
      </c>
      <c r="R209" s="113">
        <f t="shared" si="122"/>
        <v>4187.4263500000015</v>
      </c>
      <c r="S209" s="116">
        <f t="shared" si="104"/>
        <v>20.729833415841593</v>
      </c>
      <c r="T209" s="119" t="e">
        <f t="shared" si="105"/>
        <v>#N/A</v>
      </c>
      <c r="U209" s="119">
        <f t="shared" si="106"/>
        <v>0</v>
      </c>
      <c r="X209" s="115">
        <f t="shared" si="123"/>
        <v>341</v>
      </c>
      <c r="Y209" s="113">
        <f t="shared" si="124"/>
        <v>202</v>
      </c>
      <c r="Z209" s="113">
        <f>INDEX(地温!$D$2:$D$366,MATCH(X209,地温!$C$2:$C$366,FALSE))</f>
        <v>11.087199999999999</v>
      </c>
      <c r="AA209" s="113">
        <f t="shared" si="125"/>
        <v>4187.4263500000015</v>
      </c>
      <c r="AB209" s="116">
        <f t="shared" si="107"/>
        <v>20.729833415841593</v>
      </c>
      <c r="AC209" s="119" t="e">
        <f t="shared" si="108"/>
        <v>#N/A</v>
      </c>
      <c r="AD209" s="119">
        <f t="shared" si="109"/>
        <v>0</v>
      </c>
      <c r="AG209" s="115">
        <f t="shared" si="126"/>
        <v>341</v>
      </c>
      <c r="AH209" s="113">
        <f t="shared" si="127"/>
        <v>202</v>
      </c>
      <c r="AI209" s="113">
        <f>INDEX(地温!$D$2:$D$366,MATCH(AG209,地温!$C$2:$C$366,FALSE))</f>
        <v>11.087199999999999</v>
      </c>
      <c r="AJ209" s="113">
        <f t="shared" si="128"/>
        <v>4187.4263500000015</v>
      </c>
      <c r="AK209" s="116">
        <f t="shared" si="110"/>
        <v>20.729833415841593</v>
      </c>
      <c r="AL209" s="119" t="e">
        <f t="shared" si="111"/>
        <v>#N/A</v>
      </c>
      <c r="AM209" s="119">
        <f t="shared" si="112"/>
        <v>0</v>
      </c>
      <c r="AP209" s="115">
        <f t="shared" si="129"/>
        <v>341</v>
      </c>
      <c r="AQ209" s="113">
        <f t="shared" si="130"/>
        <v>202</v>
      </c>
      <c r="AR209" s="113">
        <f>INDEX(地温!$D$2:$D$366,MATCH(AP209,地温!$C$2:$C$366,FALSE))</f>
        <v>11.087199999999999</v>
      </c>
      <c r="AS209" s="113">
        <f t="shared" si="131"/>
        <v>4187.4263500000015</v>
      </c>
      <c r="AT209" s="116">
        <f t="shared" si="113"/>
        <v>20.729833415841593</v>
      </c>
      <c r="AU209" s="119" t="e">
        <f t="shared" si="114"/>
        <v>#N/A</v>
      </c>
      <c r="AV209" s="119">
        <f t="shared" si="115"/>
        <v>0</v>
      </c>
    </row>
    <row r="210" spans="1:48">
      <c r="A210" s="115">
        <f t="shared" si="116"/>
        <v>342</v>
      </c>
      <c r="B210" s="113">
        <f t="shared" si="99"/>
        <v>203</v>
      </c>
      <c r="C210" s="119">
        <f t="shared" si="100"/>
        <v>4.1999994620081056</v>
      </c>
      <c r="F210" s="115">
        <f t="shared" si="117"/>
        <v>342</v>
      </c>
      <c r="G210" s="113">
        <f t="shared" si="118"/>
        <v>203</v>
      </c>
      <c r="H210" s="113">
        <f>INDEX(地温!$D$2:$D$366,MATCH(F210,地温!$C$2:$C$366,FALSE))</f>
        <v>10.878549999999999</v>
      </c>
      <c r="I210" s="113">
        <f t="shared" si="119"/>
        <v>4198.3049000000019</v>
      </c>
      <c r="J210" s="116">
        <f t="shared" si="101"/>
        <v>20.681304926108385</v>
      </c>
      <c r="K210" s="119">
        <f t="shared" si="102"/>
        <v>7.817983678781476e-002</v>
      </c>
      <c r="L210" s="119">
        <f t="shared" si="103"/>
        <v>4.1999994620081056</v>
      </c>
      <c r="O210" s="115">
        <f t="shared" si="120"/>
        <v>342</v>
      </c>
      <c r="P210" s="113">
        <f t="shared" si="121"/>
        <v>203</v>
      </c>
      <c r="Q210" s="113">
        <f>INDEX(地温!$D$2:$D$366,MATCH(O210,地温!$C$2:$C$366,FALSE))</f>
        <v>10.878549999999999</v>
      </c>
      <c r="R210" s="113">
        <f t="shared" si="122"/>
        <v>4198.3049000000019</v>
      </c>
      <c r="S210" s="116">
        <f t="shared" si="104"/>
        <v>20.681304926108385</v>
      </c>
      <c r="T210" s="119" t="e">
        <f t="shared" si="105"/>
        <v>#N/A</v>
      </c>
      <c r="U210" s="119">
        <f t="shared" si="106"/>
        <v>0</v>
      </c>
      <c r="X210" s="115">
        <f t="shared" si="123"/>
        <v>342</v>
      </c>
      <c r="Y210" s="113">
        <f t="shared" si="124"/>
        <v>203</v>
      </c>
      <c r="Z210" s="113">
        <f>INDEX(地温!$D$2:$D$366,MATCH(X210,地温!$C$2:$C$366,FALSE))</f>
        <v>10.878549999999999</v>
      </c>
      <c r="AA210" s="113">
        <f t="shared" si="125"/>
        <v>4198.3049000000019</v>
      </c>
      <c r="AB210" s="116">
        <f t="shared" si="107"/>
        <v>20.681304926108385</v>
      </c>
      <c r="AC210" s="119" t="e">
        <f t="shared" si="108"/>
        <v>#N/A</v>
      </c>
      <c r="AD210" s="119">
        <f t="shared" si="109"/>
        <v>0</v>
      </c>
      <c r="AG210" s="115">
        <f t="shared" si="126"/>
        <v>342</v>
      </c>
      <c r="AH210" s="113">
        <f t="shared" si="127"/>
        <v>203</v>
      </c>
      <c r="AI210" s="113">
        <f>INDEX(地温!$D$2:$D$366,MATCH(AG210,地温!$C$2:$C$366,FALSE))</f>
        <v>10.878549999999999</v>
      </c>
      <c r="AJ210" s="113">
        <f t="shared" si="128"/>
        <v>4198.3049000000019</v>
      </c>
      <c r="AK210" s="116">
        <f t="shared" si="110"/>
        <v>20.681304926108385</v>
      </c>
      <c r="AL210" s="119" t="e">
        <f t="shared" si="111"/>
        <v>#N/A</v>
      </c>
      <c r="AM210" s="119">
        <f t="shared" si="112"/>
        <v>0</v>
      </c>
      <c r="AP210" s="115">
        <f t="shared" si="129"/>
        <v>342</v>
      </c>
      <c r="AQ210" s="113">
        <f t="shared" si="130"/>
        <v>203</v>
      </c>
      <c r="AR210" s="113">
        <f>INDEX(地温!$D$2:$D$366,MATCH(AP210,地温!$C$2:$C$366,FALSE))</f>
        <v>10.878549999999999</v>
      </c>
      <c r="AS210" s="113">
        <f t="shared" si="131"/>
        <v>4198.3049000000019</v>
      </c>
      <c r="AT210" s="116">
        <f t="shared" si="113"/>
        <v>20.681304926108385</v>
      </c>
      <c r="AU210" s="119" t="e">
        <f t="shared" si="114"/>
        <v>#N/A</v>
      </c>
      <c r="AV210" s="119">
        <f t="shared" si="115"/>
        <v>0</v>
      </c>
    </row>
    <row r="211" spans="1:48">
      <c r="A211" s="115">
        <f t="shared" si="116"/>
        <v>343</v>
      </c>
      <c r="B211" s="113">
        <f t="shared" si="99"/>
        <v>204</v>
      </c>
      <c r="C211" s="119">
        <f t="shared" si="100"/>
        <v>4.1999994883055054</v>
      </c>
      <c r="F211" s="115">
        <f t="shared" si="117"/>
        <v>343</v>
      </c>
      <c r="G211" s="113">
        <f t="shared" si="118"/>
        <v>204</v>
      </c>
      <c r="H211" s="113">
        <f>INDEX(地温!$D$2:$D$366,MATCH(F211,地温!$C$2:$C$366,FALSE))</f>
        <v>10.702</v>
      </c>
      <c r="I211" s="113">
        <f t="shared" si="119"/>
        <v>4209.0069000000021</v>
      </c>
      <c r="J211" s="116">
        <f t="shared" si="101"/>
        <v>20.632386764705892</v>
      </c>
      <c r="K211" s="119">
        <f t="shared" si="102"/>
        <v>7.8042267677917887e-002</v>
      </c>
      <c r="L211" s="119">
        <f t="shared" si="103"/>
        <v>4.1999994883055054</v>
      </c>
      <c r="O211" s="115">
        <f t="shared" si="120"/>
        <v>343</v>
      </c>
      <c r="P211" s="113">
        <f t="shared" si="121"/>
        <v>204</v>
      </c>
      <c r="Q211" s="113">
        <f>INDEX(地温!$D$2:$D$366,MATCH(O211,地温!$C$2:$C$366,FALSE))</f>
        <v>10.702</v>
      </c>
      <c r="R211" s="113">
        <f t="shared" si="122"/>
        <v>4209.0069000000021</v>
      </c>
      <c r="S211" s="116">
        <f t="shared" si="104"/>
        <v>20.632386764705892</v>
      </c>
      <c r="T211" s="119" t="e">
        <f t="shared" si="105"/>
        <v>#N/A</v>
      </c>
      <c r="U211" s="119">
        <f t="shared" si="106"/>
        <v>0</v>
      </c>
      <c r="X211" s="115">
        <f t="shared" si="123"/>
        <v>343</v>
      </c>
      <c r="Y211" s="113">
        <f t="shared" si="124"/>
        <v>204</v>
      </c>
      <c r="Z211" s="113">
        <f>INDEX(地温!$D$2:$D$366,MATCH(X211,地温!$C$2:$C$366,FALSE))</f>
        <v>10.702</v>
      </c>
      <c r="AA211" s="113">
        <f t="shared" si="125"/>
        <v>4209.0069000000021</v>
      </c>
      <c r="AB211" s="116">
        <f t="shared" si="107"/>
        <v>20.632386764705892</v>
      </c>
      <c r="AC211" s="119" t="e">
        <f t="shared" si="108"/>
        <v>#N/A</v>
      </c>
      <c r="AD211" s="119">
        <f t="shared" si="109"/>
        <v>0</v>
      </c>
      <c r="AG211" s="115">
        <f t="shared" si="126"/>
        <v>343</v>
      </c>
      <c r="AH211" s="113">
        <f t="shared" si="127"/>
        <v>204</v>
      </c>
      <c r="AI211" s="113">
        <f>INDEX(地温!$D$2:$D$366,MATCH(AG211,地温!$C$2:$C$366,FALSE))</f>
        <v>10.702</v>
      </c>
      <c r="AJ211" s="113">
        <f t="shared" si="128"/>
        <v>4209.0069000000021</v>
      </c>
      <c r="AK211" s="116">
        <f t="shared" si="110"/>
        <v>20.632386764705892</v>
      </c>
      <c r="AL211" s="119" t="e">
        <f t="shared" si="111"/>
        <v>#N/A</v>
      </c>
      <c r="AM211" s="119">
        <f t="shared" si="112"/>
        <v>0</v>
      </c>
      <c r="AP211" s="115">
        <f t="shared" si="129"/>
        <v>343</v>
      </c>
      <c r="AQ211" s="113">
        <f t="shared" si="130"/>
        <v>204</v>
      </c>
      <c r="AR211" s="113">
        <f>INDEX(地温!$D$2:$D$366,MATCH(AP211,地温!$C$2:$C$366,FALSE))</f>
        <v>10.702</v>
      </c>
      <c r="AS211" s="113">
        <f t="shared" si="131"/>
        <v>4209.0069000000021</v>
      </c>
      <c r="AT211" s="116">
        <f t="shared" si="113"/>
        <v>20.632386764705892</v>
      </c>
      <c r="AU211" s="119" t="e">
        <f t="shared" si="114"/>
        <v>#N/A</v>
      </c>
      <c r="AV211" s="119">
        <f t="shared" si="115"/>
        <v>0</v>
      </c>
    </row>
    <row r="212" spans="1:48">
      <c r="A212" s="115">
        <f t="shared" si="116"/>
        <v>344</v>
      </c>
      <c r="B212" s="113">
        <f t="shared" si="99"/>
        <v>205</v>
      </c>
      <c r="C212" s="119">
        <f t="shared" si="100"/>
        <v>4.1999995135778336</v>
      </c>
      <c r="F212" s="115">
        <f t="shared" si="117"/>
        <v>344</v>
      </c>
      <c r="G212" s="113">
        <f t="shared" si="118"/>
        <v>205</v>
      </c>
      <c r="H212" s="113">
        <f>INDEX(地温!$D$2:$D$366,MATCH(F212,地温!$C$2:$C$366,FALSE))</f>
        <v>10.878549999999999</v>
      </c>
      <c r="I212" s="113">
        <f t="shared" si="119"/>
        <v>4219.8854500000025</v>
      </c>
      <c r="J212" s="116">
        <f t="shared" si="101"/>
        <v>20.584807073170744</v>
      </c>
      <c r="K212" s="119">
        <f t="shared" si="102"/>
        <v>7.7908651019191366e-002</v>
      </c>
      <c r="L212" s="119">
        <f t="shared" si="103"/>
        <v>4.1999995135778336</v>
      </c>
      <c r="O212" s="115">
        <f t="shared" si="120"/>
        <v>344</v>
      </c>
      <c r="P212" s="113">
        <f t="shared" si="121"/>
        <v>205</v>
      </c>
      <c r="Q212" s="113">
        <f>INDEX(地温!$D$2:$D$366,MATCH(O212,地温!$C$2:$C$366,FALSE))</f>
        <v>10.878549999999999</v>
      </c>
      <c r="R212" s="113">
        <f t="shared" si="122"/>
        <v>4219.8854500000025</v>
      </c>
      <c r="S212" s="116">
        <f t="shared" si="104"/>
        <v>20.584807073170744</v>
      </c>
      <c r="T212" s="119" t="e">
        <f t="shared" si="105"/>
        <v>#N/A</v>
      </c>
      <c r="U212" s="119">
        <f t="shared" si="106"/>
        <v>0</v>
      </c>
      <c r="X212" s="115">
        <f t="shared" si="123"/>
        <v>344</v>
      </c>
      <c r="Y212" s="113">
        <f t="shared" si="124"/>
        <v>205</v>
      </c>
      <c r="Z212" s="113">
        <f>INDEX(地温!$D$2:$D$366,MATCH(X212,地温!$C$2:$C$366,FALSE))</f>
        <v>10.878549999999999</v>
      </c>
      <c r="AA212" s="113">
        <f t="shared" si="125"/>
        <v>4219.8854500000025</v>
      </c>
      <c r="AB212" s="116">
        <f t="shared" si="107"/>
        <v>20.584807073170744</v>
      </c>
      <c r="AC212" s="119" t="e">
        <f t="shared" si="108"/>
        <v>#N/A</v>
      </c>
      <c r="AD212" s="119">
        <f t="shared" si="109"/>
        <v>0</v>
      </c>
      <c r="AG212" s="115">
        <f t="shared" si="126"/>
        <v>344</v>
      </c>
      <c r="AH212" s="113">
        <f t="shared" si="127"/>
        <v>205</v>
      </c>
      <c r="AI212" s="113">
        <f>INDEX(地温!$D$2:$D$366,MATCH(AG212,地温!$C$2:$C$366,FALSE))</f>
        <v>10.878549999999999</v>
      </c>
      <c r="AJ212" s="113">
        <f t="shared" si="128"/>
        <v>4219.8854500000025</v>
      </c>
      <c r="AK212" s="116">
        <f t="shared" si="110"/>
        <v>20.584807073170744</v>
      </c>
      <c r="AL212" s="119" t="e">
        <f t="shared" si="111"/>
        <v>#N/A</v>
      </c>
      <c r="AM212" s="119">
        <f t="shared" si="112"/>
        <v>0</v>
      </c>
      <c r="AP212" s="115">
        <f t="shared" si="129"/>
        <v>344</v>
      </c>
      <c r="AQ212" s="113">
        <f t="shared" si="130"/>
        <v>205</v>
      </c>
      <c r="AR212" s="113">
        <f>INDEX(地温!$D$2:$D$366,MATCH(AP212,地温!$C$2:$C$366,FALSE))</f>
        <v>10.878549999999999</v>
      </c>
      <c r="AS212" s="113">
        <f t="shared" si="131"/>
        <v>4219.8854500000025</v>
      </c>
      <c r="AT212" s="116">
        <f t="shared" si="113"/>
        <v>20.584807073170744</v>
      </c>
      <c r="AU212" s="119" t="e">
        <f t="shared" si="114"/>
        <v>#N/A</v>
      </c>
      <c r="AV212" s="119">
        <f t="shared" si="115"/>
        <v>0</v>
      </c>
    </row>
    <row r="213" spans="1:48">
      <c r="A213" s="115">
        <f t="shared" si="116"/>
        <v>345</v>
      </c>
      <c r="B213" s="113">
        <f t="shared" si="99"/>
        <v>206</v>
      </c>
      <c r="C213" s="119">
        <f t="shared" si="100"/>
        <v>4.1999995386374103</v>
      </c>
      <c r="F213" s="115">
        <f t="shared" si="117"/>
        <v>345</v>
      </c>
      <c r="G213" s="113">
        <f t="shared" si="118"/>
        <v>206</v>
      </c>
      <c r="H213" s="113">
        <f>INDEX(地温!$D$2:$D$366,MATCH(F213,地温!$C$2:$C$366,FALSE))</f>
        <v>11.665000000000001</v>
      </c>
      <c r="I213" s="113">
        <f t="shared" si="119"/>
        <v>4231.5504500000025</v>
      </c>
      <c r="J213" s="116">
        <f t="shared" si="101"/>
        <v>20.541507038834965</v>
      </c>
      <c r="K213" s="119">
        <f t="shared" si="102"/>
        <v>7.7787214077485484e-002</v>
      </c>
      <c r="L213" s="119">
        <f t="shared" si="103"/>
        <v>4.1999995386374103</v>
      </c>
      <c r="O213" s="115">
        <f t="shared" si="120"/>
        <v>345</v>
      </c>
      <c r="P213" s="113">
        <f t="shared" si="121"/>
        <v>206</v>
      </c>
      <c r="Q213" s="113">
        <f>INDEX(地温!$D$2:$D$366,MATCH(O213,地温!$C$2:$C$366,FALSE))</f>
        <v>11.665000000000001</v>
      </c>
      <c r="R213" s="113">
        <f t="shared" si="122"/>
        <v>4231.5504500000025</v>
      </c>
      <c r="S213" s="116">
        <f t="shared" si="104"/>
        <v>20.541507038834965</v>
      </c>
      <c r="T213" s="119" t="e">
        <f t="shared" si="105"/>
        <v>#N/A</v>
      </c>
      <c r="U213" s="119">
        <f t="shared" si="106"/>
        <v>0</v>
      </c>
      <c r="X213" s="115">
        <f t="shared" si="123"/>
        <v>345</v>
      </c>
      <c r="Y213" s="113">
        <f t="shared" si="124"/>
        <v>206</v>
      </c>
      <c r="Z213" s="113">
        <f>INDEX(地温!$D$2:$D$366,MATCH(X213,地温!$C$2:$C$366,FALSE))</f>
        <v>11.665000000000001</v>
      </c>
      <c r="AA213" s="113">
        <f t="shared" si="125"/>
        <v>4231.5504500000025</v>
      </c>
      <c r="AB213" s="116">
        <f t="shared" si="107"/>
        <v>20.541507038834965</v>
      </c>
      <c r="AC213" s="119" t="e">
        <f t="shared" si="108"/>
        <v>#N/A</v>
      </c>
      <c r="AD213" s="119">
        <f t="shared" si="109"/>
        <v>0</v>
      </c>
      <c r="AG213" s="115">
        <f t="shared" si="126"/>
        <v>345</v>
      </c>
      <c r="AH213" s="113">
        <f t="shared" si="127"/>
        <v>206</v>
      </c>
      <c r="AI213" s="113">
        <f>INDEX(地温!$D$2:$D$366,MATCH(AG213,地温!$C$2:$C$366,FALSE))</f>
        <v>11.665000000000001</v>
      </c>
      <c r="AJ213" s="113">
        <f t="shared" si="128"/>
        <v>4231.5504500000025</v>
      </c>
      <c r="AK213" s="116">
        <f t="shared" si="110"/>
        <v>20.541507038834965</v>
      </c>
      <c r="AL213" s="119" t="e">
        <f t="shared" si="111"/>
        <v>#N/A</v>
      </c>
      <c r="AM213" s="119">
        <f t="shared" si="112"/>
        <v>0</v>
      </c>
      <c r="AP213" s="115">
        <f t="shared" si="129"/>
        <v>345</v>
      </c>
      <c r="AQ213" s="113">
        <f t="shared" si="130"/>
        <v>206</v>
      </c>
      <c r="AR213" s="113">
        <f>INDEX(地温!$D$2:$D$366,MATCH(AP213,地温!$C$2:$C$366,FALSE))</f>
        <v>11.665000000000001</v>
      </c>
      <c r="AS213" s="113">
        <f t="shared" si="131"/>
        <v>4231.5504500000025</v>
      </c>
      <c r="AT213" s="116">
        <f t="shared" si="113"/>
        <v>20.541507038834965</v>
      </c>
      <c r="AU213" s="119" t="e">
        <f t="shared" si="114"/>
        <v>#N/A</v>
      </c>
      <c r="AV213" s="119">
        <f t="shared" si="115"/>
        <v>0</v>
      </c>
    </row>
    <row r="214" spans="1:48">
      <c r="A214" s="115">
        <f t="shared" si="116"/>
        <v>346</v>
      </c>
      <c r="B214" s="113">
        <f t="shared" si="99"/>
        <v>207</v>
      </c>
      <c r="C214" s="119">
        <f t="shared" si="100"/>
        <v>4.1999995624393307</v>
      </c>
      <c r="F214" s="115">
        <f t="shared" si="117"/>
        <v>346</v>
      </c>
      <c r="G214" s="113">
        <f t="shared" si="118"/>
        <v>207</v>
      </c>
      <c r="H214" s="113">
        <f>INDEX(地温!$D$2:$D$366,MATCH(F214,地温!$C$2:$C$366,FALSE))</f>
        <v>11.681050000000001</v>
      </c>
      <c r="I214" s="113">
        <f t="shared" si="119"/>
        <v>4243.2315000000026</v>
      </c>
      <c r="J214" s="116">
        <f t="shared" si="101"/>
        <v>20.498702898550736</v>
      </c>
      <c r="K214" s="119">
        <f t="shared" si="102"/>
        <v>7.7667318803791296e-002</v>
      </c>
      <c r="L214" s="119">
        <f t="shared" si="103"/>
        <v>4.1999995624393307</v>
      </c>
      <c r="O214" s="115">
        <f t="shared" si="120"/>
        <v>346</v>
      </c>
      <c r="P214" s="113">
        <f t="shared" si="121"/>
        <v>207</v>
      </c>
      <c r="Q214" s="113">
        <f>INDEX(地温!$D$2:$D$366,MATCH(O214,地温!$C$2:$C$366,FALSE))</f>
        <v>11.681050000000001</v>
      </c>
      <c r="R214" s="113">
        <f t="shared" si="122"/>
        <v>4243.2315000000026</v>
      </c>
      <c r="S214" s="116">
        <f t="shared" si="104"/>
        <v>20.498702898550736</v>
      </c>
      <c r="T214" s="119" t="e">
        <f t="shared" si="105"/>
        <v>#N/A</v>
      </c>
      <c r="U214" s="119">
        <f t="shared" si="106"/>
        <v>0</v>
      </c>
      <c r="X214" s="115">
        <f t="shared" si="123"/>
        <v>346</v>
      </c>
      <c r="Y214" s="113">
        <f t="shared" si="124"/>
        <v>207</v>
      </c>
      <c r="Z214" s="113">
        <f>INDEX(地温!$D$2:$D$366,MATCH(X214,地温!$C$2:$C$366,FALSE))</f>
        <v>11.681050000000001</v>
      </c>
      <c r="AA214" s="113">
        <f t="shared" si="125"/>
        <v>4243.2315000000026</v>
      </c>
      <c r="AB214" s="116">
        <f t="shared" si="107"/>
        <v>20.498702898550736</v>
      </c>
      <c r="AC214" s="119" t="e">
        <f t="shared" si="108"/>
        <v>#N/A</v>
      </c>
      <c r="AD214" s="119">
        <f t="shared" si="109"/>
        <v>0</v>
      </c>
      <c r="AG214" s="115">
        <f t="shared" si="126"/>
        <v>346</v>
      </c>
      <c r="AH214" s="113">
        <f t="shared" si="127"/>
        <v>207</v>
      </c>
      <c r="AI214" s="113">
        <f>INDEX(地温!$D$2:$D$366,MATCH(AG214,地温!$C$2:$C$366,FALSE))</f>
        <v>11.681050000000001</v>
      </c>
      <c r="AJ214" s="113">
        <f t="shared" si="128"/>
        <v>4243.2315000000026</v>
      </c>
      <c r="AK214" s="116">
        <f t="shared" si="110"/>
        <v>20.498702898550736</v>
      </c>
      <c r="AL214" s="119" t="e">
        <f t="shared" si="111"/>
        <v>#N/A</v>
      </c>
      <c r="AM214" s="119">
        <f t="shared" si="112"/>
        <v>0</v>
      </c>
      <c r="AP214" s="115">
        <f t="shared" si="129"/>
        <v>346</v>
      </c>
      <c r="AQ214" s="113">
        <f t="shared" si="130"/>
        <v>207</v>
      </c>
      <c r="AR214" s="113">
        <f>INDEX(地温!$D$2:$D$366,MATCH(AP214,地温!$C$2:$C$366,FALSE))</f>
        <v>11.681050000000001</v>
      </c>
      <c r="AS214" s="113">
        <f t="shared" si="131"/>
        <v>4243.2315000000026</v>
      </c>
      <c r="AT214" s="116">
        <f t="shared" si="113"/>
        <v>20.498702898550736</v>
      </c>
      <c r="AU214" s="119" t="e">
        <f t="shared" si="114"/>
        <v>#N/A</v>
      </c>
      <c r="AV214" s="119">
        <f t="shared" si="115"/>
        <v>0</v>
      </c>
    </row>
    <row r="215" spans="1:48">
      <c r="A215" s="115">
        <f t="shared" si="116"/>
        <v>347</v>
      </c>
      <c r="B215" s="113">
        <f t="shared" si="99"/>
        <v>208</v>
      </c>
      <c r="C215" s="119">
        <f t="shared" si="100"/>
        <v>4.1999995835338311</v>
      </c>
      <c r="F215" s="115">
        <f t="shared" si="117"/>
        <v>347</v>
      </c>
      <c r="G215" s="113">
        <f t="shared" si="118"/>
        <v>208</v>
      </c>
      <c r="H215" s="113">
        <f>INDEX(地温!$D$2:$D$366,MATCH(F215,地温!$C$2:$C$366,FALSE))</f>
        <v>10.397049999999998</v>
      </c>
      <c r="I215" s="113">
        <f t="shared" si="119"/>
        <v>4253.6285500000022</v>
      </c>
      <c r="J215" s="116">
        <f t="shared" si="101"/>
        <v>20.450137259615396</v>
      </c>
      <c r="K215" s="119">
        <f t="shared" si="102"/>
        <v>7.7531466972141777e-002</v>
      </c>
      <c r="L215" s="119">
        <f t="shared" si="103"/>
        <v>4.1999995835338311</v>
      </c>
      <c r="O215" s="115">
        <f t="shared" si="120"/>
        <v>347</v>
      </c>
      <c r="P215" s="113">
        <f t="shared" si="121"/>
        <v>208</v>
      </c>
      <c r="Q215" s="113">
        <f>INDEX(地温!$D$2:$D$366,MATCH(O215,地温!$C$2:$C$366,FALSE))</f>
        <v>10.397049999999998</v>
      </c>
      <c r="R215" s="113">
        <f t="shared" si="122"/>
        <v>4253.6285500000022</v>
      </c>
      <c r="S215" s="116">
        <f t="shared" si="104"/>
        <v>20.450137259615396</v>
      </c>
      <c r="T215" s="119" t="e">
        <f t="shared" si="105"/>
        <v>#N/A</v>
      </c>
      <c r="U215" s="119">
        <f t="shared" si="106"/>
        <v>0</v>
      </c>
      <c r="X215" s="115">
        <f t="shared" si="123"/>
        <v>347</v>
      </c>
      <c r="Y215" s="113">
        <f t="shared" si="124"/>
        <v>208</v>
      </c>
      <c r="Z215" s="113">
        <f>INDEX(地温!$D$2:$D$366,MATCH(X215,地温!$C$2:$C$366,FALSE))</f>
        <v>10.397049999999998</v>
      </c>
      <c r="AA215" s="113">
        <f t="shared" si="125"/>
        <v>4253.6285500000022</v>
      </c>
      <c r="AB215" s="116">
        <f t="shared" si="107"/>
        <v>20.450137259615396</v>
      </c>
      <c r="AC215" s="119" t="e">
        <f t="shared" si="108"/>
        <v>#N/A</v>
      </c>
      <c r="AD215" s="119">
        <f t="shared" si="109"/>
        <v>0</v>
      </c>
      <c r="AG215" s="115">
        <f t="shared" si="126"/>
        <v>347</v>
      </c>
      <c r="AH215" s="113">
        <f t="shared" si="127"/>
        <v>208</v>
      </c>
      <c r="AI215" s="113">
        <f>INDEX(地温!$D$2:$D$366,MATCH(AG215,地温!$C$2:$C$366,FALSE))</f>
        <v>10.397049999999998</v>
      </c>
      <c r="AJ215" s="113">
        <f t="shared" si="128"/>
        <v>4253.6285500000022</v>
      </c>
      <c r="AK215" s="116">
        <f t="shared" si="110"/>
        <v>20.450137259615396</v>
      </c>
      <c r="AL215" s="119" t="e">
        <f t="shared" si="111"/>
        <v>#N/A</v>
      </c>
      <c r="AM215" s="119">
        <f t="shared" si="112"/>
        <v>0</v>
      </c>
      <c r="AP215" s="115">
        <f t="shared" si="129"/>
        <v>347</v>
      </c>
      <c r="AQ215" s="113">
        <f t="shared" si="130"/>
        <v>208</v>
      </c>
      <c r="AR215" s="113">
        <f>INDEX(地温!$D$2:$D$366,MATCH(AP215,地温!$C$2:$C$366,FALSE))</f>
        <v>10.397049999999998</v>
      </c>
      <c r="AS215" s="113">
        <f t="shared" si="131"/>
        <v>4253.6285500000022</v>
      </c>
      <c r="AT215" s="116">
        <f t="shared" si="113"/>
        <v>20.450137259615396</v>
      </c>
      <c r="AU215" s="119" t="e">
        <f t="shared" si="114"/>
        <v>#N/A</v>
      </c>
      <c r="AV215" s="119">
        <f t="shared" si="115"/>
        <v>0</v>
      </c>
    </row>
    <row r="216" spans="1:48">
      <c r="A216" s="115">
        <f t="shared" si="116"/>
        <v>348</v>
      </c>
      <c r="B216" s="113">
        <f t="shared" si="99"/>
        <v>209</v>
      </c>
      <c r="C216" s="119">
        <f t="shared" si="100"/>
        <v>4.1999996032718085</v>
      </c>
      <c r="F216" s="115">
        <f t="shared" si="117"/>
        <v>348</v>
      </c>
      <c r="G216" s="113">
        <f t="shared" si="118"/>
        <v>209</v>
      </c>
      <c r="H216" s="113">
        <f>INDEX(地温!$D$2:$D$366,MATCH(F216,地温!$C$2:$C$366,FALSE))</f>
        <v>10.07605</v>
      </c>
      <c r="I216" s="113">
        <f t="shared" si="119"/>
        <v>4263.7046000000018</v>
      </c>
      <c r="J216" s="116">
        <f t="shared" si="101"/>
        <v>20.40050047846891</v>
      </c>
      <c r="K216" s="119">
        <f t="shared" si="102"/>
        <v>7.7392818044692904e-002</v>
      </c>
      <c r="L216" s="119">
        <f t="shared" si="103"/>
        <v>4.1999996032718085</v>
      </c>
      <c r="O216" s="115">
        <f t="shared" si="120"/>
        <v>348</v>
      </c>
      <c r="P216" s="113">
        <f t="shared" si="121"/>
        <v>209</v>
      </c>
      <c r="Q216" s="113">
        <f>INDEX(地温!$D$2:$D$366,MATCH(O216,地温!$C$2:$C$366,FALSE))</f>
        <v>10.07605</v>
      </c>
      <c r="R216" s="113">
        <f t="shared" si="122"/>
        <v>4263.7046000000018</v>
      </c>
      <c r="S216" s="116">
        <f t="shared" si="104"/>
        <v>20.40050047846891</v>
      </c>
      <c r="T216" s="119" t="e">
        <f t="shared" si="105"/>
        <v>#N/A</v>
      </c>
      <c r="U216" s="119">
        <f t="shared" si="106"/>
        <v>0</v>
      </c>
      <c r="X216" s="115">
        <f t="shared" si="123"/>
        <v>348</v>
      </c>
      <c r="Y216" s="113">
        <f t="shared" si="124"/>
        <v>209</v>
      </c>
      <c r="Z216" s="113">
        <f>INDEX(地温!$D$2:$D$366,MATCH(X216,地温!$C$2:$C$366,FALSE))</f>
        <v>10.07605</v>
      </c>
      <c r="AA216" s="113">
        <f t="shared" si="125"/>
        <v>4263.7046000000018</v>
      </c>
      <c r="AB216" s="116">
        <f t="shared" si="107"/>
        <v>20.40050047846891</v>
      </c>
      <c r="AC216" s="119" t="e">
        <f t="shared" si="108"/>
        <v>#N/A</v>
      </c>
      <c r="AD216" s="119">
        <f t="shared" si="109"/>
        <v>0</v>
      </c>
      <c r="AG216" s="115">
        <f t="shared" si="126"/>
        <v>348</v>
      </c>
      <c r="AH216" s="113">
        <f t="shared" si="127"/>
        <v>209</v>
      </c>
      <c r="AI216" s="113">
        <f>INDEX(地温!$D$2:$D$366,MATCH(AG216,地温!$C$2:$C$366,FALSE))</f>
        <v>10.07605</v>
      </c>
      <c r="AJ216" s="113">
        <f t="shared" si="128"/>
        <v>4263.7046000000018</v>
      </c>
      <c r="AK216" s="116">
        <f t="shared" si="110"/>
        <v>20.40050047846891</v>
      </c>
      <c r="AL216" s="119" t="e">
        <f t="shared" si="111"/>
        <v>#N/A</v>
      </c>
      <c r="AM216" s="119">
        <f t="shared" si="112"/>
        <v>0</v>
      </c>
      <c r="AP216" s="115">
        <f t="shared" si="129"/>
        <v>348</v>
      </c>
      <c r="AQ216" s="113">
        <f t="shared" si="130"/>
        <v>209</v>
      </c>
      <c r="AR216" s="113">
        <f>INDEX(地温!$D$2:$D$366,MATCH(AP216,地温!$C$2:$C$366,FALSE))</f>
        <v>10.07605</v>
      </c>
      <c r="AS216" s="113">
        <f t="shared" si="131"/>
        <v>4263.7046000000018</v>
      </c>
      <c r="AT216" s="116">
        <f t="shared" si="113"/>
        <v>20.40050047846891</v>
      </c>
      <c r="AU216" s="119" t="e">
        <f t="shared" si="114"/>
        <v>#N/A</v>
      </c>
      <c r="AV216" s="119">
        <f t="shared" si="115"/>
        <v>0</v>
      </c>
    </row>
    <row r="217" spans="1:48">
      <c r="A217" s="115">
        <f t="shared" si="116"/>
        <v>349</v>
      </c>
      <c r="B217" s="113">
        <f t="shared" si="99"/>
        <v>210</v>
      </c>
      <c r="C217" s="119">
        <f t="shared" si="100"/>
        <v>4.1999996216841149</v>
      </c>
      <c r="F217" s="115">
        <f t="shared" si="117"/>
        <v>349</v>
      </c>
      <c r="G217" s="113">
        <f t="shared" si="118"/>
        <v>210</v>
      </c>
      <c r="H217" s="113">
        <f>INDEX(地温!$D$2:$D$366,MATCH(F217,地温!$C$2:$C$366,FALSE))</f>
        <v>9.6908500000000011</v>
      </c>
      <c r="I217" s="113">
        <f t="shared" si="119"/>
        <v>4273.3954500000018</v>
      </c>
      <c r="J217" s="116">
        <f t="shared" si="101"/>
        <v>20.349502142857151</v>
      </c>
      <c r="K217" s="119">
        <f t="shared" si="102"/>
        <v>7.7250575428291238e-002</v>
      </c>
      <c r="L217" s="119">
        <f t="shared" si="103"/>
        <v>4.1999996216841149</v>
      </c>
      <c r="O217" s="115">
        <f t="shared" si="120"/>
        <v>349</v>
      </c>
      <c r="P217" s="113">
        <f t="shared" si="121"/>
        <v>210</v>
      </c>
      <c r="Q217" s="113">
        <f>INDEX(地温!$D$2:$D$366,MATCH(O217,地温!$C$2:$C$366,FALSE))</f>
        <v>9.6908500000000011</v>
      </c>
      <c r="R217" s="113">
        <f t="shared" si="122"/>
        <v>4273.3954500000018</v>
      </c>
      <c r="S217" s="116">
        <f t="shared" si="104"/>
        <v>20.349502142857151</v>
      </c>
      <c r="T217" s="119" t="e">
        <f t="shared" si="105"/>
        <v>#N/A</v>
      </c>
      <c r="U217" s="119">
        <f t="shared" si="106"/>
        <v>0</v>
      </c>
      <c r="X217" s="115">
        <f t="shared" si="123"/>
        <v>349</v>
      </c>
      <c r="Y217" s="113">
        <f t="shared" si="124"/>
        <v>210</v>
      </c>
      <c r="Z217" s="113">
        <f>INDEX(地温!$D$2:$D$366,MATCH(X217,地温!$C$2:$C$366,FALSE))</f>
        <v>9.6908500000000011</v>
      </c>
      <c r="AA217" s="113">
        <f t="shared" si="125"/>
        <v>4273.3954500000018</v>
      </c>
      <c r="AB217" s="116">
        <f t="shared" si="107"/>
        <v>20.349502142857151</v>
      </c>
      <c r="AC217" s="119" t="e">
        <f t="shared" si="108"/>
        <v>#N/A</v>
      </c>
      <c r="AD217" s="119">
        <f t="shared" si="109"/>
        <v>0</v>
      </c>
      <c r="AG217" s="115">
        <f t="shared" si="126"/>
        <v>349</v>
      </c>
      <c r="AH217" s="113">
        <f t="shared" si="127"/>
        <v>210</v>
      </c>
      <c r="AI217" s="113">
        <f>INDEX(地温!$D$2:$D$366,MATCH(AG217,地温!$C$2:$C$366,FALSE))</f>
        <v>9.6908500000000011</v>
      </c>
      <c r="AJ217" s="113">
        <f t="shared" si="128"/>
        <v>4273.3954500000018</v>
      </c>
      <c r="AK217" s="116">
        <f t="shared" si="110"/>
        <v>20.349502142857151</v>
      </c>
      <c r="AL217" s="119" t="e">
        <f t="shared" si="111"/>
        <v>#N/A</v>
      </c>
      <c r="AM217" s="119">
        <f t="shared" si="112"/>
        <v>0</v>
      </c>
      <c r="AP217" s="115">
        <f t="shared" si="129"/>
        <v>349</v>
      </c>
      <c r="AQ217" s="113">
        <f t="shared" si="130"/>
        <v>210</v>
      </c>
      <c r="AR217" s="113">
        <f>INDEX(地温!$D$2:$D$366,MATCH(AP217,地温!$C$2:$C$366,FALSE))</f>
        <v>9.6908500000000011</v>
      </c>
      <c r="AS217" s="113">
        <f t="shared" si="131"/>
        <v>4273.3954500000018</v>
      </c>
      <c r="AT217" s="116">
        <f t="shared" si="113"/>
        <v>20.349502142857151</v>
      </c>
      <c r="AU217" s="119" t="e">
        <f t="shared" si="114"/>
        <v>#N/A</v>
      </c>
      <c r="AV217" s="119">
        <f t="shared" si="115"/>
        <v>0</v>
      </c>
    </row>
    <row r="218" spans="1:48">
      <c r="A218" s="115">
        <f t="shared" si="116"/>
        <v>350</v>
      </c>
      <c r="B218" s="113">
        <f t="shared" si="99"/>
        <v>211</v>
      </c>
      <c r="C218" s="119">
        <f t="shared" si="100"/>
        <v>4.1999996396443331</v>
      </c>
      <c r="F218" s="115">
        <f t="shared" si="117"/>
        <v>350</v>
      </c>
      <c r="G218" s="113">
        <f t="shared" si="118"/>
        <v>211</v>
      </c>
      <c r="H218" s="113">
        <f>INDEX(地温!$D$2:$D$366,MATCH(F218,地温!$C$2:$C$366,FALSE))</f>
        <v>10.07605</v>
      </c>
      <c r="I218" s="113">
        <f t="shared" si="119"/>
        <v>4283.4715000000015</v>
      </c>
      <c r="J218" s="116">
        <f t="shared" si="101"/>
        <v>20.300812796208536</v>
      </c>
      <c r="K218" s="119">
        <f t="shared" si="102"/>
        <v>7.7114970874520322e-002</v>
      </c>
      <c r="L218" s="119">
        <f t="shared" si="103"/>
        <v>4.1999996396443331</v>
      </c>
      <c r="O218" s="115">
        <f t="shared" si="120"/>
        <v>350</v>
      </c>
      <c r="P218" s="113">
        <f t="shared" si="121"/>
        <v>211</v>
      </c>
      <c r="Q218" s="113">
        <f>INDEX(地温!$D$2:$D$366,MATCH(O218,地温!$C$2:$C$366,FALSE))</f>
        <v>10.07605</v>
      </c>
      <c r="R218" s="113">
        <f t="shared" si="122"/>
        <v>4283.4715000000015</v>
      </c>
      <c r="S218" s="116">
        <f t="shared" si="104"/>
        <v>20.300812796208536</v>
      </c>
      <c r="T218" s="119" t="e">
        <f t="shared" si="105"/>
        <v>#N/A</v>
      </c>
      <c r="U218" s="119">
        <f t="shared" si="106"/>
        <v>0</v>
      </c>
      <c r="X218" s="115">
        <f t="shared" si="123"/>
        <v>350</v>
      </c>
      <c r="Y218" s="113">
        <f t="shared" si="124"/>
        <v>211</v>
      </c>
      <c r="Z218" s="113">
        <f>INDEX(地温!$D$2:$D$366,MATCH(X218,地温!$C$2:$C$366,FALSE))</f>
        <v>10.07605</v>
      </c>
      <c r="AA218" s="113">
        <f t="shared" si="125"/>
        <v>4283.4715000000015</v>
      </c>
      <c r="AB218" s="116">
        <f t="shared" si="107"/>
        <v>20.300812796208536</v>
      </c>
      <c r="AC218" s="119" t="e">
        <f t="shared" si="108"/>
        <v>#N/A</v>
      </c>
      <c r="AD218" s="119">
        <f t="shared" si="109"/>
        <v>0</v>
      </c>
      <c r="AG218" s="115">
        <f t="shared" si="126"/>
        <v>350</v>
      </c>
      <c r="AH218" s="113">
        <f t="shared" si="127"/>
        <v>211</v>
      </c>
      <c r="AI218" s="113">
        <f>INDEX(地温!$D$2:$D$366,MATCH(AG218,地温!$C$2:$C$366,FALSE))</f>
        <v>10.07605</v>
      </c>
      <c r="AJ218" s="113">
        <f t="shared" si="128"/>
        <v>4283.4715000000015</v>
      </c>
      <c r="AK218" s="116">
        <f t="shared" si="110"/>
        <v>20.300812796208536</v>
      </c>
      <c r="AL218" s="119" t="e">
        <f t="shared" si="111"/>
        <v>#N/A</v>
      </c>
      <c r="AM218" s="119">
        <f t="shared" si="112"/>
        <v>0</v>
      </c>
      <c r="AP218" s="115">
        <f t="shared" si="129"/>
        <v>350</v>
      </c>
      <c r="AQ218" s="113">
        <f t="shared" si="130"/>
        <v>211</v>
      </c>
      <c r="AR218" s="113">
        <f>INDEX(地温!$D$2:$D$366,MATCH(AP218,地温!$C$2:$C$366,FALSE))</f>
        <v>10.07605</v>
      </c>
      <c r="AS218" s="113">
        <f t="shared" si="131"/>
        <v>4283.4715000000015</v>
      </c>
      <c r="AT218" s="116">
        <f t="shared" si="113"/>
        <v>20.300812796208536</v>
      </c>
      <c r="AU218" s="119" t="e">
        <f t="shared" si="114"/>
        <v>#N/A</v>
      </c>
      <c r="AV218" s="119">
        <f t="shared" si="115"/>
        <v>0</v>
      </c>
    </row>
    <row r="219" spans="1:48">
      <c r="A219" s="115">
        <f t="shared" si="116"/>
        <v>351</v>
      </c>
      <c r="B219" s="113">
        <f t="shared" si="99"/>
        <v>212</v>
      </c>
      <c r="C219" s="119">
        <f t="shared" si="100"/>
        <v>4.1999996556924497</v>
      </c>
      <c r="F219" s="115">
        <f t="shared" si="117"/>
        <v>351</v>
      </c>
      <c r="G219" s="113">
        <f t="shared" si="118"/>
        <v>212</v>
      </c>
      <c r="H219" s="113">
        <f>INDEX(地温!$D$2:$D$366,MATCH(F219,地温!$C$2:$C$366,FALSE))</f>
        <v>8.9525500000000005</v>
      </c>
      <c r="I219" s="113">
        <f t="shared" si="119"/>
        <v>4292.4240500000014</v>
      </c>
      <c r="J219" s="116">
        <f t="shared" si="101"/>
        <v>20.247283254716987</v>
      </c>
      <c r="K219" s="119">
        <f t="shared" si="102"/>
        <v>7.6966108780484377e-002</v>
      </c>
      <c r="L219" s="119">
        <f t="shared" si="103"/>
        <v>4.1999996556924497</v>
      </c>
      <c r="O219" s="115">
        <f t="shared" si="120"/>
        <v>351</v>
      </c>
      <c r="P219" s="113">
        <f t="shared" si="121"/>
        <v>212</v>
      </c>
      <c r="Q219" s="113">
        <f>INDEX(地温!$D$2:$D$366,MATCH(O219,地温!$C$2:$C$366,FALSE))</f>
        <v>8.9525500000000005</v>
      </c>
      <c r="R219" s="113">
        <f t="shared" si="122"/>
        <v>4292.4240500000014</v>
      </c>
      <c r="S219" s="116">
        <f t="shared" si="104"/>
        <v>20.247283254716987</v>
      </c>
      <c r="T219" s="119" t="e">
        <f t="shared" si="105"/>
        <v>#N/A</v>
      </c>
      <c r="U219" s="119">
        <f t="shared" si="106"/>
        <v>0</v>
      </c>
      <c r="X219" s="115">
        <f t="shared" si="123"/>
        <v>351</v>
      </c>
      <c r="Y219" s="113">
        <f t="shared" si="124"/>
        <v>212</v>
      </c>
      <c r="Z219" s="113">
        <f>INDEX(地温!$D$2:$D$366,MATCH(X219,地温!$C$2:$C$366,FALSE))</f>
        <v>8.9525500000000005</v>
      </c>
      <c r="AA219" s="113">
        <f t="shared" si="125"/>
        <v>4292.4240500000014</v>
      </c>
      <c r="AB219" s="116">
        <f t="shared" si="107"/>
        <v>20.247283254716987</v>
      </c>
      <c r="AC219" s="119" t="e">
        <f t="shared" si="108"/>
        <v>#N/A</v>
      </c>
      <c r="AD219" s="119">
        <f t="shared" si="109"/>
        <v>0</v>
      </c>
      <c r="AG219" s="115">
        <f t="shared" si="126"/>
        <v>351</v>
      </c>
      <c r="AH219" s="113">
        <f t="shared" si="127"/>
        <v>212</v>
      </c>
      <c r="AI219" s="113">
        <f>INDEX(地温!$D$2:$D$366,MATCH(AG219,地温!$C$2:$C$366,FALSE))</f>
        <v>8.9525500000000005</v>
      </c>
      <c r="AJ219" s="113">
        <f t="shared" si="128"/>
        <v>4292.4240500000014</v>
      </c>
      <c r="AK219" s="116">
        <f t="shared" si="110"/>
        <v>20.247283254716987</v>
      </c>
      <c r="AL219" s="119" t="e">
        <f t="shared" si="111"/>
        <v>#N/A</v>
      </c>
      <c r="AM219" s="119">
        <f t="shared" si="112"/>
        <v>0</v>
      </c>
      <c r="AP219" s="115">
        <f t="shared" si="129"/>
        <v>351</v>
      </c>
      <c r="AQ219" s="113">
        <f t="shared" si="130"/>
        <v>212</v>
      </c>
      <c r="AR219" s="113">
        <f>INDEX(地温!$D$2:$D$366,MATCH(AP219,地温!$C$2:$C$366,FALSE))</f>
        <v>8.9525500000000005</v>
      </c>
      <c r="AS219" s="113">
        <f t="shared" si="131"/>
        <v>4292.4240500000014</v>
      </c>
      <c r="AT219" s="116">
        <f t="shared" si="113"/>
        <v>20.247283254716987</v>
      </c>
      <c r="AU219" s="119" t="e">
        <f t="shared" si="114"/>
        <v>#N/A</v>
      </c>
      <c r="AV219" s="119">
        <f t="shared" si="115"/>
        <v>0</v>
      </c>
    </row>
    <row r="220" spans="1:48">
      <c r="A220" s="115">
        <f t="shared" si="116"/>
        <v>352</v>
      </c>
      <c r="B220" s="113">
        <f t="shared" si="99"/>
        <v>213</v>
      </c>
      <c r="C220" s="119">
        <f t="shared" si="100"/>
        <v>4.1999996695887489</v>
      </c>
      <c r="F220" s="115">
        <f t="shared" si="117"/>
        <v>352</v>
      </c>
      <c r="G220" s="113">
        <f t="shared" si="118"/>
        <v>213</v>
      </c>
      <c r="H220" s="113">
        <f>INDEX(地温!$D$2:$D$366,MATCH(F220,地温!$C$2:$C$366,FALSE))</f>
        <v>7.3635999999999999</v>
      </c>
      <c r="I220" s="113">
        <f t="shared" si="119"/>
        <v>4299.7876500000011</v>
      </c>
      <c r="J220" s="116">
        <f t="shared" si="101"/>
        <v>20.186796478873244</v>
      </c>
      <c r="K220" s="119">
        <f t="shared" si="102"/>
        <v>7.6798179654796683e-002</v>
      </c>
      <c r="L220" s="119">
        <f t="shared" si="103"/>
        <v>4.1999996695887489</v>
      </c>
      <c r="O220" s="115">
        <f t="shared" si="120"/>
        <v>352</v>
      </c>
      <c r="P220" s="113">
        <f t="shared" si="121"/>
        <v>213</v>
      </c>
      <c r="Q220" s="113">
        <f>INDEX(地温!$D$2:$D$366,MATCH(O220,地温!$C$2:$C$366,FALSE))</f>
        <v>7.3635999999999999</v>
      </c>
      <c r="R220" s="113">
        <f t="shared" si="122"/>
        <v>4299.7876500000011</v>
      </c>
      <c r="S220" s="116">
        <f t="shared" si="104"/>
        <v>20.186796478873244</v>
      </c>
      <c r="T220" s="119" t="e">
        <f t="shared" si="105"/>
        <v>#N/A</v>
      </c>
      <c r="U220" s="119">
        <f t="shared" si="106"/>
        <v>0</v>
      </c>
      <c r="X220" s="115">
        <f t="shared" si="123"/>
        <v>352</v>
      </c>
      <c r="Y220" s="113">
        <f t="shared" si="124"/>
        <v>213</v>
      </c>
      <c r="Z220" s="113">
        <f>INDEX(地温!$D$2:$D$366,MATCH(X220,地温!$C$2:$C$366,FALSE))</f>
        <v>7.3635999999999999</v>
      </c>
      <c r="AA220" s="113">
        <f t="shared" si="125"/>
        <v>4299.7876500000011</v>
      </c>
      <c r="AB220" s="116">
        <f t="shared" si="107"/>
        <v>20.186796478873244</v>
      </c>
      <c r="AC220" s="119" t="e">
        <f t="shared" si="108"/>
        <v>#N/A</v>
      </c>
      <c r="AD220" s="119">
        <f t="shared" si="109"/>
        <v>0</v>
      </c>
      <c r="AG220" s="115">
        <f t="shared" si="126"/>
        <v>352</v>
      </c>
      <c r="AH220" s="113">
        <f t="shared" si="127"/>
        <v>213</v>
      </c>
      <c r="AI220" s="113">
        <f>INDEX(地温!$D$2:$D$366,MATCH(AG220,地温!$C$2:$C$366,FALSE))</f>
        <v>7.3635999999999999</v>
      </c>
      <c r="AJ220" s="113">
        <f t="shared" si="128"/>
        <v>4299.7876500000011</v>
      </c>
      <c r="AK220" s="116">
        <f t="shared" si="110"/>
        <v>20.186796478873244</v>
      </c>
      <c r="AL220" s="119" t="e">
        <f t="shared" si="111"/>
        <v>#N/A</v>
      </c>
      <c r="AM220" s="119">
        <f t="shared" si="112"/>
        <v>0</v>
      </c>
      <c r="AP220" s="115">
        <f t="shared" si="129"/>
        <v>352</v>
      </c>
      <c r="AQ220" s="113">
        <f t="shared" si="130"/>
        <v>213</v>
      </c>
      <c r="AR220" s="113">
        <f>INDEX(地温!$D$2:$D$366,MATCH(AP220,地温!$C$2:$C$366,FALSE))</f>
        <v>7.3635999999999999</v>
      </c>
      <c r="AS220" s="113">
        <f t="shared" si="131"/>
        <v>4299.7876500000011</v>
      </c>
      <c r="AT220" s="116">
        <f t="shared" si="113"/>
        <v>20.186796478873244</v>
      </c>
      <c r="AU220" s="119" t="e">
        <f t="shared" si="114"/>
        <v>#N/A</v>
      </c>
      <c r="AV220" s="119">
        <f t="shared" si="115"/>
        <v>0</v>
      </c>
    </row>
    <row r="221" spans="1:48">
      <c r="A221" s="115">
        <f t="shared" si="116"/>
        <v>353</v>
      </c>
      <c r="B221" s="113">
        <f t="shared" si="99"/>
        <v>214</v>
      </c>
      <c r="C221" s="119">
        <f t="shared" si="100"/>
        <v>4.1999996831412929</v>
      </c>
      <c r="F221" s="115">
        <f t="shared" si="117"/>
        <v>353</v>
      </c>
      <c r="G221" s="113">
        <f t="shared" si="118"/>
        <v>214</v>
      </c>
      <c r="H221" s="113">
        <f>INDEX(地温!$D$2:$D$366,MATCH(F221,地温!$C$2:$C$366,FALSE))</f>
        <v>7.5883000000000003</v>
      </c>
      <c r="I221" s="113">
        <f t="shared" si="119"/>
        <v>4307.3759500000015</v>
      </c>
      <c r="J221" s="116">
        <f t="shared" si="101"/>
        <v>20.127925000000008</v>
      </c>
      <c r="K221" s="119">
        <f t="shared" si="102"/>
        <v>7.6635020589012823e-002</v>
      </c>
      <c r="L221" s="119">
        <f t="shared" si="103"/>
        <v>4.1999996831412929</v>
      </c>
      <c r="O221" s="115">
        <f t="shared" si="120"/>
        <v>353</v>
      </c>
      <c r="P221" s="113">
        <f t="shared" si="121"/>
        <v>214</v>
      </c>
      <c r="Q221" s="113">
        <f>INDEX(地温!$D$2:$D$366,MATCH(O221,地温!$C$2:$C$366,FALSE))</f>
        <v>7.5883000000000003</v>
      </c>
      <c r="R221" s="113">
        <f t="shared" si="122"/>
        <v>4307.3759500000015</v>
      </c>
      <c r="S221" s="116">
        <f t="shared" si="104"/>
        <v>20.127925000000008</v>
      </c>
      <c r="T221" s="119" t="e">
        <f t="shared" si="105"/>
        <v>#N/A</v>
      </c>
      <c r="U221" s="119">
        <f t="shared" si="106"/>
        <v>0</v>
      </c>
      <c r="X221" s="115">
        <f t="shared" si="123"/>
        <v>353</v>
      </c>
      <c r="Y221" s="113">
        <f t="shared" si="124"/>
        <v>214</v>
      </c>
      <c r="Z221" s="113">
        <f>INDEX(地温!$D$2:$D$366,MATCH(X221,地温!$C$2:$C$366,FALSE))</f>
        <v>7.5883000000000003</v>
      </c>
      <c r="AA221" s="113">
        <f t="shared" si="125"/>
        <v>4307.3759500000015</v>
      </c>
      <c r="AB221" s="116">
        <f t="shared" si="107"/>
        <v>20.127925000000008</v>
      </c>
      <c r="AC221" s="119" t="e">
        <f t="shared" si="108"/>
        <v>#N/A</v>
      </c>
      <c r="AD221" s="119">
        <f t="shared" si="109"/>
        <v>0</v>
      </c>
      <c r="AG221" s="115">
        <f t="shared" si="126"/>
        <v>353</v>
      </c>
      <c r="AH221" s="113">
        <f t="shared" si="127"/>
        <v>214</v>
      </c>
      <c r="AI221" s="113">
        <f>INDEX(地温!$D$2:$D$366,MATCH(AG221,地温!$C$2:$C$366,FALSE))</f>
        <v>7.5883000000000003</v>
      </c>
      <c r="AJ221" s="113">
        <f t="shared" si="128"/>
        <v>4307.3759500000015</v>
      </c>
      <c r="AK221" s="116">
        <f t="shared" si="110"/>
        <v>20.127925000000008</v>
      </c>
      <c r="AL221" s="119" t="e">
        <f t="shared" si="111"/>
        <v>#N/A</v>
      </c>
      <c r="AM221" s="119">
        <f t="shared" si="112"/>
        <v>0</v>
      </c>
      <c r="AP221" s="115">
        <f t="shared" si="129"/>
        <v>353</v>
      </c>
      <c r="AQ221" s="113">
        <f t="shared" si="130"/>
        <v>214</v>
      </c>
      <c r="AR221" s="113">
        <f>INDEX(地温!$D$2:$D$366,MATCH(AP221,地温!$C$2:$C$366,FALSE))</f>
        <v>7.5883000000000003</v>
      </c>
      <c r="AS221" s="113">
        <f t="shared" si="131"/>
        <v>4307.3759500000015</v>
      </c>
      <c r="AT221" s="116">
        <f t="shared" si="113"/>
        <v>20.127925000000008</v>
      </c>
      <c r="AU221" s="119" t="e">
        <f t="shared" si="114"/>
        <v>#N/A</v>
      </c>
      <c r="AV221" s="119">
        <f t="shared" si="115"/>
        <v>0</v>
      </c>
    </row>
    <row r="222" spans="1:48">
      <c r="A222" s="115">
        <f t="shared" si="116"/>
        <v>354</v>
      </c>
      <c r="B222" s="113">
        <f t="shared" si="99"/>
        <v>215</v>
      </c>
      <c r="C222" s="119">
        <f t="shared" si="100"/>
        <v>4.1999996973267484</v>
      </c>
      <c r="F222" s="115">
        <f t="shared" si="117"/>
        <v>354</v>
      </c>
      <c r="G222" s="113">
        <f t="shared" si="118"/>
        <v>215</v>
      </c>
      <c r="H222" s="113">
        <f>INDEX(地温!$D$2:$D$366,MATCH(F222,地温!$C$2:$C$366,FALSE))</f>
        <v>8.9846500000000002</v>
      </c>
      <c r="I222" s="113">
        <f t="shared" si="119"/>
        <v>4316.3606000000018</v>
      </c>
      <c r="J222" s="116">
        <f t="shared" si="101"/>
        <v>20.076095813953497</v>
      </c>
      <c r="K222" s="119">
        <f t="shared" si="102"/>
        <v>7.6491611694497363e-002</v>
      </c>
      <c r="L222" s="119">
        <f t="shared" si="103"/>
        <v>4.1999996973267484</v>
      </c>
      <c r="O222" s="115">
        <f t="shared" si="120"/>
        <v>354</v>
      </c>
      <c r="P222" s="113">
        <f t="shared" si="121"/>
        <v>215</v>
      </c>
      <c r="Q222" s="113">
        <f>INDEX(地温!$D$2:$D$366,MATCH(O222,地温!$C$2:$C$366,FALSE))</f>
        <v>8.9846500000000002</v>
      </c>
      <c r="R222" s="113">
        <f t="shared" si="122"/>
        <v>4316.3606000000018</v>
      </c>
      <c r="S222" s="116">
        <f t="shared" si="104"/>
        <v>20.076095813953497</v>
      </c>
      <c r="T222" s="119" t="e">
        <f t="shared" si="105"/>
        <v>#N/A</v>
      </c>
      <c r="U222" s="119">
        <f t="shared" si="106"/>
        <v>0</v>
      </c>
      <c r="X222" s="115">
        <f t="shared" si="123"/>
        <v>354</v>
      </c>
      <c r="Y222" s="113">
        <f t="shared" si="124"/>
        <v>215</v>
      </c>
      <c r="Z222" s="113">
        <f>INDEX(地温!$D$2:$D$366,MATCH(X222,地温!$C$2:$C$366,FALSE))</f>
        <v>8.9846500000000002</v>
      </c>
      <c r="AA222" s="113">
        <f t="shared" si="125"/>
        <v>4316.3606000000018</v>
      </c>
      <c r="AB222" s="116">
        <f t="shared" si="107"/>
        <v>20.076095813953497</v>
      </c>
      <c r="AC222" s="119" t="e">
        <f t="shared" si="108"/>
        <v>#N/A</v>
      </c>
      <c r="AD222" s="119">
        <f t="shared" si="109"/>
        <v>0</v>
      </c>
      <c r="AG222" s="115">
        <f t="shared" si="126"/>
        <v>354</v>
      </c>
      <c r="AH222" s="113">
        <f t="shared" si="127"/>
        <v>215</v>
      </c>
      <c r="AI222" s="113">
        <f>INDEX(地温!$D$2:$D$366,MATCH(AG222,地温!$C$2:$C$366,FALSE))</f>
        <v>8.9846500000000002</v>
      </c>
      <c r="AJ222" s="113">
        <f t="shared" si="128"/>
        <v>4316.3606000000018</v>
      </c>
      <c r="AK222" s="116">
        <f t="shared" si="110"/>
        <v>20.076095813953497</v>
      </c>
      <c r="AL222" s="119" t="e">
        <f t="shared" si="111"/>
        <v>#N/A</v>
      </c>
      <c r="AM222" s="119">
        <f t="shared" si="112"/>
        <v>0</v>
      </c>
      <c r="AP222" s="115">
        <f t="shared" si="129"/>
        <v>354</v>
      </c>
      <c r="AQ222" s="113">
        <f t="shared" si="130"/>
        <v>215</v>
      </c>
      <c r="AR222" s="113">
        <f>INDEX(地温!$D$2:$D$366,MATCH(AP222,地温!$C$2:$C$366,FALSE))</f>
        <v>8.9846500000000002</v>
      </c>
      <c r="AS222" s="113">
        <f t="shared" si="131"/>
        <v>4316.3606000000018</v>
      </c>
      <c r="AT222" s="116">
        <f t="shared" si="113"/>
        <v>20.076095813953497</v>
      </c>
      <c r="AU222" s="119" t="e">
        <f t="shared" si="114"/>
        <v>#N/A</v>
      </c>
      <c r="AV222" s="119">
        <f t="shared" si="115"/>
        <v>0</v>
      </c>
    </row>
    <row r="223" spans="1:48">
      <c r="A223" s="115">
        <f t="shared" si="116"/>
        <v>355</v>
      </c>
      <c r="B223" s="113">
        <f t="shared" si="99"/>
        <v>216</v>
      </c>
      <c r="C223" s="119">
        <f t="shared" si="100"/>
        <v>4.1999997113129881</v>
      </c>
      <c r="F223" s="115">
        <f t="shared" si="117"/>
        <v>355</v>
      </c>
      <c r="G223" s="113">
        <f t="shared" si="118"/>
        <v>216</v>
      </c>
      <c r="H223" s="113">
        <f>INDEX(地温!$D$2:$D$366,MATCH(F223,地温!$C$2:$C$366,FALSE))</f>
        <v>9.5143000000000004</v>
      </c>
      <c r="I223" s="113">
        <f t="shared" si="119"/>
        <v>4325.8749000000016</v>
      </c>
      <c r="J223" s="116">
        <f t="shared" si="101"/>
        <v>20.027198611111118</v>
      </c>
      <c r="K223" s="119">
        <f t="shared" si="102"/>
        <v>7.6356515106839565e-002</v>
      </c>
      <c r="L223" s="119">
        <f t="shared" si="103"/>
        <v>4.1999997113129881</v>
      </c>
      <c r="O223" s="115">
        <f t="shared" si="120"/>
        <v>355</v>
      </c>
      <c r="P223" s="113">
        <f t="shared" si="121"/>
        <v>216</v>
      </c>
      <c r="Q223" s="113">
        <f>INDEX(地温!$D$2:$D$366,MATCH(O223,地温!$C$2:$C$366,FALSE))</f>
        <v>9.5143000000000004</v>
      </c>
      <c r="R223" s="113">
        <f t="shared" si="122"/>
        <v>4325.8749000000016</v>
      </c>
      <c r="S223" s="116">
        <f t="shared" si="104"/>
        <v>20.027198611111118</v>
      </c>
      <c r="T223" s="119" t="e">
        <f t="shared" si="105"/>
        <v>#N/A</v>
      </c>
      <c r="U223" s="119">
        <f t="shared" si="106"/>
        <v>0</v>
      </c>
      <c r="X223" s="115">
        <f t="shared" si="123"/>
        <v>355</v>
      </c>
      <c r="Y223" s="113">
        <f t="shared" si="124"/>
        <v>216</v>
      </c>
      <c r="Z223" s="113">
        <f>INDEX(地温!$D$2:$D$366,MATCH(X223,地温!$C$2:$C$366,FALSE))</f>
        <v>9.5143000000000004</v>
      </c>
      <c r="AA223" s="113">
        <f t="shared" si="125"/>
        <v>4325.8749000000016</v>
      </c>
      <c r="AB223" s="116">
        <f t="shared" si="107"/>
        <v>20.027198611111118</v>
      </c>
      <c r="AC223" s="119" t="e">
        <f t="shared" si="108"/>
        <v>#N/A</v>
      </c>
      <c r="AD223" s="119">
        <f t="shared" si="109"/>
        <v>0</v>
      </c>
      <c r="AG223" s="115">
        <f t="shared" si="126"/>
        <v>355</v>
      </c>
      <c r="AH223" s="113">
        <f t="shared" si="127"/>
        <v>216</v>
      </c>
      <c r="AI223" s="113">
        <f>INDEX(地温!$D$2:$D$366,MATCH(AG223,地温!$C$2:$C$366,FALSE))</f>
        <v>9.5143000000000004</v>
      </c>
      <c r="AJ223" s="113">
        <f t="shared" si="128"/>
        <v>4325.8749000000016</v>
      </c>
      <c r="AK223" s="116">
        <f t="shared" si="110"/>
        <v>20.027198611111118</v>
      </c>
      <c r="AL223" s="119" t="e">
        <f t="shared" si="111"/>
        <v>#N/A</v>
      </c>
      <c r="AM223" s="119">
        <f t="shared" si="112"/>
        <v>0</v>
      </c>
      <c r="AP223" s="115">
        <f t="shared" si="129"/>
        <v>355</v>
      </c>
      <c r="AQ223" s="113">
        <f t="shared" si="130"/>
        <v>216</v>
      </c>
      <c r="AR223" s="113">
        <f>INDEX(地温!$D$2:$D$366,MATCH(AP223,地温!$C$2:$C$366,FALSE))</f>
        <v>9.5143000000000004</v>
      </c>
      <c r="AS223" s="113">
        <f t="shared" si="131"/>
        <v>4325.8749000000016</v>
      </c>
      <c r="AT223" s="116">
        <f t="shared" si="113"/>
        <v>20.027198611111118</v>
      </c>
      <c r="AU223" s="119" t="e">
        <f t="shared" si="114"/>
        <v>#N/A</v>
      </c>
      <c r="AV223" s="119">
        <f t="shared" si="115"/>
        <v>0</v>
      </c>
    </row>
    <row r="224" spans="1:48">
      <c r="A224" s="115">
        <f t="shared" si="116"/>
        <v>356</v>
      </c>
      <c r="B224" s="113">
        <f t="shared" si="99"/>
        <v>217</v>
      </c>
      <c r="C224" s="119">
        <f t="shared" si="100"/>
        <v>4.19999972412778</v>
      </c>
      <c r="F224" s="115">
        <f t="shared" si="117"/>
        <v>356</v>
      </c>
      <c r="G224" s="113">
        <f t="shared" si="118"/>
        <v>217</v>
      </c>
      <c r="H224" s="113">
        <f>INDEX(地温!$D$2:$D$366,MATCH(F224,地温!$C$2:$C$366,FALSE))</f>
        <v>8.8080999999999996</v>
      </c>
      <c r="I224" s="113">
        <f t="shared" si="119"/>
        <v>4334.6830000000018</v>
      </c>
      <c r="J224" s="116">
        <f t="shared" si="101"/>
        <v>19.975497695852543</v>
      </c>
      <c r="K224" s="119">
        <f t="shared" si="102"/>
        <v>7.6213882822901272e-002</v>
      </c>
      <c r="L224" s="119">
        <f t="shared" si="103"/>
        <v>4.19999972412778</v>
      </c>
      <c r="O224" s="115">
        <f t="shared" si="120"/>
        <v>356</v>
      </c>
      <c r="P224" s="113">
        <f t="shared" si="121"/>
        <v>217</v>
      </c>
      <c r="Q224" s="113">
        <f>INDEX(地温!$D$2:$D$366,MATCH(O224,地温!$C$2:$C$366,FALSE))</f>
        <v>8.8080999999999996</v>
      </c>
      <c r="R224" s="113">
        <f t="shared" si="122"/>
        <v>4334.6830000000018</v>
      </c>
      <c r="S224" s="116">
        <f t="shared" si="104"/>
        <v>19.975497695852543</v>
      </c>
      <c r="T224" s="119" t="e">
        <f t="shared" si="105"/>
        <v>#N/A</v>
      </c>
      <c r="U224" s="119">
        <f t="shared" si="106"/>
        <v>0</v>
      </c>
      <c r="X224" s="115">
        <f t="shared" si="123"/>
        <v>356</v>
      </c>
      <c r="Y224" s="113">
        <f t="shared" si="124"/>
        <v>217</v>
      </c>
      <c r="Z224" s="113">
        <f>INDEX(地温!$D$2:$D$366,MATCH(X224,地温!$C$2:$C$366,FALSE))</f>
        <v>8.8080999999999996</v>
      </c>
      <c r="AA224" s="113">
        <f t="shared" si="125"/>
        <v>4334.6830000000018</v>
      </c>
      <c r="AB224" s="116">
        <f t="shared" si="107"/>
        <v>19.975497695852543</v>
      </c>
      <c r="AC224" s="119" t="e">
        <f t="shared" si="108"/>
        <v>#N/A</v>
      </c>
      <c r="AD224" s="119">
        <f t="shared" si="109"/>
        <v>0</v>
      </c>
      <c r="AG224" s="115">
        <f t="shared" si="126"/>
        <v>356</v>
      </c>
      <c r="AH224" s="113">
        <f t="shared" si="127"/>
        <v>217</v>
      </c>
      <c r="AI224" s="113">
        <f>INDEX(地温!$D$2:$D$366,MATCH(AG224,地温!$C$2:$C$366,FALSE))</f>
        <v>8.8080999999999996</v>
      </c>
      <c r="AJ224" s="113">
        <f t="shared" si="128"/>
        <v>4334.6830000000018</v>
      </c>
      <c r="AK224" s="116">
        <f t="shared" si="110"/>
        <v>19.975497695852543</v>
      </c>
      <c r="AL224" s="119" t="e">
        <f t="shared" si="111"/>
        <v>#N/A</v>
      </c>
      <c r="AM224" s="119">
        <f t="shared" si="112"/>
        <v>0</v>
      </c>
      <c r="AP224" s="115">
        <f t="shared" si="129"/>
        <v>356</v>
      </c>
      <c r="AQ224" s="113">
        <f t="shared" si="130"/>
        <v>217</v>
      </c>
      <c r="AR224" s="113">
        <f>INDEX(地温!$D$2:$D$366,MATCH(AP224,地温!$C$2:$C$366,FALSE))</f>
        <v>8.8080999999999996</v>
      </c>
      <c r="AS224" s="113">
        <f t="shared" si="131"/>
        <v>4334.6830000000018</v>
      </c>
      <c r="AT224" s="116">
        <f t="shared" si="113"/>
        <v>19.975497695852543</v>
      </c>
      <c r="AU224" s="119" t="e">
        <f t="shared" si="114"/>
        <v>#N/A</v>
      </c>
      <c r="AV224" s="119">
        <f t="shared" si="115"/>
        <v>0</v>
      </c>
    </row>
    <row r="225" spans="1:48">
      <c r="A225" s="115">
        <f t="shared" si="116"/>
        <v>357</v>
      </c>
      <c r="B225" s="113">
        <f t="shared" si="99"/>
        <v>218</v>
      </c>
      <c r="C225" s="119">
        <f t="shared" si="100"/>
        <v>4.1999997351955285</v>
      </c>
      <c r="F225" s="115">
        <f t="shared" si="117"/>
        <v>357</v>
      </c>
      <c r="G225" s="113">
        <f t="shared" si="118"/>
        <v>218</v>
      </c>
      <c r="H225" s="113">
        <f>INDEX(地温!$D$2:$D$366,MATCH(F225,地温!$C$2:$C$366,FALSE))</f>
        <v>7.1710000000000003</v>
      </c>
      <c r="I225" s="113">
        <f t="shared" si="119"/>
        <v>4341.8540000000021</v>
      </c>
      <c r="J225" s="116">
        <f t="shared" si="101"/>
        <v>19.916761467889916</v>
      </c>
      <c r="K225" s="119">
        <f t="shared" si="102"/>
        <v>7.6052103895234494e-002</v>
      </c>
      <c r="L225" s="119">
        <f t="shared" si="103"/>
        <v>4.1999997351955285</v>
      </c>
      <c r="O225" s="115">
        <f t="shared" si="120"/>
        <v>357</v>
      </c>
      <c r="P225" s="113">
        <f t="shared" si="121"/>
        <v>218</v>
      </c>
      <c r="Q225" s="113">
        <f>INDEX(地温!$D$2:$D$366,MATCH(O225,地温!$C$2:$C$366,FALSE))</f>
        <v>7.1710000000000003</v>
      </c>
      <c r="R225" s="113">
        <f t="shared" si="122"/>
        <v>4341.8540000000021</v>
      </c>
      <c r="S225" s="116">
        <f t="shared" si="104"/>
        <v>19.916761467889916</v>
      </c>
      <c r="T225" s="119" t="e">
        <f t="shared" si="105"/>
        <v>#N/A</v>
      </c>
      <c r="U225" s="119">
        <f t="shared" si="106"/>
        <v>0</v>
      </c>
      <c r="X225" s="115">
        <f t="shared" si="123"/>
        <v>357</v>
      </c>
      <c r="Y225" s="113">
        <f t="shared" si="124"/>
        <v>218</v>
      </c>
      <c r="Z225" s="113">
        <f>INDEX(地温!$D$2:$D$366,MATCH(X225,地温!$C$2:$C$366,FALSE))</f>
        <v>7.1710000000000003</v>
      </c>
      <c r="AA225" s="113">
        <f t="shared" si="125"/>
        <v>4341.8540000000021</v>
      </c>
      <c r="AB225" s="116">
        <f t="shared" si="107"/>
        <v>19.916761467889916</v>
      </c>
      <c r="AC225" s="119" t="e">
        <f t="shared" si="108"/>
        <v>#N/A</v>
      </c>
      <c r="AD225" s="119">
        <f t="shared" si="109"/>
        <v>0</v>
      </c>
      <c r="AG225" s="115">
        <f t="shared" si="126"/>
        <v>357</v>
      </c>
      <c r="AH225" s="113">
        <f t="shared" si="127"/>
        <v>218</v>
      </c>
      <c r="AI225" s="113">
        <f>INDEX(地温!$D$2:$D$366,MATCH(AG225,地温!$C$2:$C$366,FALSE))</f>
        <v>7.1710000000000003</v>
      </c>
      <c r="AJ225" s="113">
        <f t="shared" si="128"/>
        <v>4341.8540000000021</v>
      </c>
      <c r="AK225" s="116">
        <f t="shared" si="110"/>
        <v>19.916761467889916</v>
      </c>
      <c r="AL225" s="119" t="e">
        <f t="shared" si="111"/>
        <v>#N/A</v>
      </c>
      <c r="AM225" s="119">
        <f t="shared" si="112"/>
        <v>0</v>
      </c>
      <c r="AP225" s="115">
        <f t="shared" si="129"/>
        <v>357</v>
      </c>
      <c r="AQ225" s="113">
        <f t="shared" si="130"/>
        <v>218</v>
      </c>
      <c r="AR225" s="113">
        <f>INDEX(地温!$D$2:$D$366,MATCH(AP225,地温!$C$2:$C$366,FALSE))</f>
        <v>7.1710000000000003</v>
      </c>
      <c r="AS225" s="113">
        <f t="shared" si="131"/>
        <v>4341.8540000000021</v>
      </c>
      <c r="AT225" s="116">
        <f t="shared" si="113"/>
        <v>19.916761467889916</v>
      </c>
      <c r="AU225" s="119" t="e">
        <f t="shared" si="114"/>
        <v>#N/A</v>
      </c>
      <c r="AV225" s="119">
        <f t="shared" si="115"/>
        <v>0</v>
      </c>
    </row>
    <row r="226" spans="1:48">
      <c r="A226" s="115">
        <f t="shared" si="116"/>
        <v>358</v>
      </c>
      <c r="B226" s="113">
        <f t="shared" si="99"/>
        <v>219</v>
      </c>
      <c r="C226" s="119">
        <f t="shared" si="100"/>
        <v>4.1999997464614083</v>
      </c>
      <c r="F226" s="115">
        <f t="shared" si="117"/>
        <v>358</v>
      </c>
      <c r="G226" s="113">
        <f t="shared" si="118"/>
        <v>219</v>
      </c>
      <c r="H226" s="113">
        <f>INDEX(地温!$D$2:$D$366,MATCH(F226,地温!$C$2:$C$366,FALSE))</f>
        <v>8.069799999999999</v>
      </c>
      <c r="I226" s="113">
        <f t="shared" si="119"/>
        <v>4349.9238000000023</v>
      </c>
      <c r="J226" s="116">
        <f t="shared" si="101"/>
        <v>19.862665753424668</v>
      </c>
      <c r="K226" s="119">
        <f t="shared" si="102"/>
        <v>7.5903353038873841e-002</v>
      </c>
      <c r="L226" s="119">
        <f t="shared" si="103"/>
        <v>4.1999997464614083</v>
      </c>
      <c r="O226" s="115">
        <f t="shared" si="120"/>
        <v>358</v>
      </c>
      <c r="P226" s="113">
        <f t="shared" si="121"/>
        <v>219</v>
      </c>
      <c r="Q226" s="113">
        <f>INDEX(地温!$D$2:$D$366,MATCH(O226,地温!$C$2:$C$366,FALSE))</f>
        <v>8.069799999999999</v>
      </c>
      <c r="R226" s="113">
        <f t="shared" si="122"/>
        <v>4349.9238000000023</v>
      </c>
      <c r="S226" s="116">
        <f t="shared" si="104"/>
        <v>19.862665753424668</v>
      </c>
      <c r="T226" s="119" t="e">
        <f t="shared" si="105"/>
        <v>#N/A</v>
      </c>
      <c r="U226" s="119">
        <f t="shared" si="106"/>
        <v>0</v>
      </c>
      <c r="X226" s="115">
        <f t="shared" si="123"/>
        <v>358</v>
      </c>
      <c r="Y226" s="113">
        <f t="shared" si="124"/>
        <v>219</v>
      </c>
      <c r="Z226" s="113">
        <f>INDEX(地温!$D$2:$D$366,MATCH(X226,地温!$C$2:$C$366,FALSE))</f>
        <v>8.069799999999999</v>
      </c>
      <c r="AA226" s="113">
        <f t="shared" si="125"/>
        <v>4349.9238000000023</v>
      </c>
      <c r="AB226" s="116">
        <f t="shared" si="107"/>
        <v>19.862665753424668</v>
      </c>
      <c r="AC226" s="119" t="e">
        <f t="shared" si="108"/>
        <v>#N/A</v>
      </c>
      <c r="AD226" s="119">
        <f t="shared" si="109"/>
        <v>0</v>
      </c>
      <c r="AG226" s="115">
        <f t="shared" si="126"/>
        <v>358</v>
      </c>
      <c r="AH226" s="113">
        <f t="shared" si="127"/>
        <v>219</v>
      </c>
      <c r="AI226" s="113">
        <f>INDEX(地温!$D$2:$D$366,MATCH(AG226,地温!$C$2:$C$366,FALSE))</f>
        <v>8.069799999999999</v>
      </c>
      <c r="AJ226" s="113">
        <f t="shared" si="128"/>
        <v>4349.9238000000023</v>
      </c>
      <c r="AK226" s="116">
        <f t="shared" si="110"/>
        <v>19.862665753424668</v>
      </c>
      <c r="AL226" s="119" t="e">
        <f t="shared" si="111"/>
        <v>#N/A</v>
      </c>
      <c r="AM226" s="119">
        <f t="shared" si="112"/>
        <v>0</v>
      </c>
      <c r="AP226" s="115">
        <f t="shared" si="129"/>
        <v>358</v>
      </c>
      <c r="AQ226" s="113">
        <f t="shared" si="130"/>
        <v>219</v>
      </c>
      <c r="AR226" s="113">
        <f>INDEX(地温!$D$2:$D$366,MATCH(AP226,地温!$C$2:$C$366,FALSE))</f>
        <v>8.069799999999999</v>
      </c>
      <c r="AS226" s="113">
        <f t="shared" si="131"/>
        <v>4349.9238000000023</v>
      </c>
      <c r="AT226" s="116">
        <f t="shared" si="113"/>
        <v>19.862665753424668</v>
      </c>
      <c r="AU226" s="119" t="e">
        <f t="shared" si="114"/>
        <v>#N/A</v>
      </c>
      <c r="AV226" s="119">
        <f t="shared" si="115"/>
        <v>0</v>
      </c>
    </row>
    <row r="227" spans="1:48">
      <c r="A227" s="115">
        <f t="shared" si="116"/>
        <v>359</v>
      </c>
      <c r="B227" s="113">
        <f t="shared" si="99"/>
        <v>220</v>
      </c>
      <c r="C227" s="119">
        <f t="shared" si="100"/>
        <v>4.1999997579222077</v>
      </c>
      <c r="F227" s="115">
        <f t="shared" si="117"/>
        <v>359</v>
      </c>
      <c r="G227" s="113">
        <f t="shared" si="118"/>
        <v>220</v>
      </c>
      <c r="H227" s="113">
        <f>INDEX(地温!$D$2:$D$366,MATCH(F227,地温!$C$2:$C$366,FALSE))</f>
        <v>9.0648999999999997</v>
      </c>
      <c r="I227" s="113">
        <f t="shared" si="119"/>
        <v>4358.9887000000026</v>
      </c>
      <c r="J227" s="116">
        <f t="shared" si="101"/>
        <v>19.81358500000001</v>
      </c>
      <c r="K227" s="119">
        <f t="shared" si="102"/>
        <v>7.5768596505814259e-002</v>
      </c>
      <c r="L227" s="119">
        <f t="shared" si="103"/>
        <v>4.1999997579222077</v>
      </c>
      <c r="O227" s="115">
        <f t="shared" si="120"/>
        <v>359</v>
      </c>
      <c r="P227" s="113">
        <f t="shared" si="121"/>
        <v>220</v>
      </c>
      <c r="Q227" s="113">
        <f>INDEX(地温!$D$2:$D$366,MATCH(O227,地温!$C$2:$C$366,FALSE))</f>
        <v>9.0648999999999997</v>
      </c>
      <c r="R227" s="113">
        <f t="shared" si="122"/>
        <v>4358.9887000000026</v>
      </c>
      <c r="S227" s="116">
        <f t="shared" si="104"/>
        <v>19.81358500000001</v>
      </c>
      <c r="T227" s="119" t="e">
        <f t="shared" si="105"/>
        <v>#N/A</v>
      </c>
      <c r="U227" s="119">
        <f t="shared" si="106"/>
        <v>0</v>
      </c>
      <c r="X227" s="115">
        <f t="shared" si="123"/>
        <v>359</v>
      </c>
      <c r="Y227" s="113">
        <f t="shared" si="124"/>
        <v>220</v>
      </c>
      <c r="Z227" s="113">
        <f>INDEX(地温!$D$2:$D$366,MATCH(X227,地温!$C$2:$C$366,FALSE))</f>
        <v>9.0648999999999997</v>
      </c>
      <c r="AA227" s="113">
        <f t="shared" si="125"/>
        <v>4358.9887000000026</v>
      </c>
      <c r="AB227" s="116">
        <f t="shared" si="107"/>
        <v>19.81358500000001</v>
      </c>
      <c r="AC227" s="119" t="e">
        <f t="shared" si="108"/>
        <v>#N/A</v>
      </c>
      <c r="AD227" s="119">
        <f t="shared" si="109"/>
        <v>0</v>
      </c>
      <c r="AG227" s="115">
        <f t="shared" si="126"/>
        <v>359</v>
      </c>
      <c r="AH227" s="113">
        <f t="shared" si="127"/>
        <v>220</v>
      </c>
      <c r="AI227" s="113">
        <f>INDEX(地温!$D$2:$D$366,MATCH(AG227,地温!$C$2:$C$366,FALSE))</f>
        <v>9.0648999999999997</v>
      </c>
      <c r="AJ227" s="113">
        <f t="shared" si="128"/>
        <v>4358.9887000000026</v>
      </c>
      <c r="AK227" s="116">
        <f t="shared" si="110"/>
        <v>19.81358500000001</v>
      </c>
      <c r="AL227" s="119" t="e">
        <f t="shared" si="111"/>
        <v>#N/A</v>
      </c>
      <c r="AM227" s="119">
        <f t="shared" si="112"/>
        <v>0</v>
      </c>
      <c r="AP227" s="115">
        <f t="shared" si="129"/>
        <v>359</v>
      </c>
      <c r="AQ227" s="113">
        <f t="shared" si="130"/>
        <v>220</v>
      </c>
      <c r="AR227" s="113">
        <f>INDEX(地温!$D$2:$D$366,MATCH(AP227,地温!$C$2:$C$366,FALSE))</f>
        <v>9.0648999999999997</v>
      </c>
      <c r="AS227" s="113">
        <f t="shared" si="131"/>
        <v>4358.9887000000026</v>
      </c>
      <c r="AT227" s="116">
        <f t="shared" si="113"/>
        <v>19.81358500000001</v>
      </c>
      <c r="AU227" s="119" t="e">
        <f t="shared" si="114"/>
        <v>#N/A</v>
      </c>
      <c r="AV227" s="119">
        <f t="shared" si="115"/>
        <v>0</v>
      </c>
    </row>
    <row r="228" spans="1:48">
      <c r="A228" s="115">
        <f t="shared" si="116"/>
        <v>360</v>
      </c>
      <c r="B228" s="113">
        <f t="shared" si="99"/>
        <v>221</v>
      </c>
      <c r="C228" s="119">
        <f t="shared" si="100"/>
        <v>4.1999997674477125</v>
      </c>
      <c r="F228" s="115">
        <f t="shared" si="117"/>
        <v>360</v>
      </c>
      <c r="G228" s="113">
        <f t="shared" si="118"/>
        <v>221</v>
      </c>
      <c r="H228" s="113">
        <f>INDEX(地温!$D$2:$D$366,MATCH(F228,地温!$C$2:$C$366,FALSE))</f>
        <v>6.8178999999999998</v>
      </c>
      <c r="I228" s="113">
        <f t="shared" si="119"/>
        <v>4365.8066000000026</v>
      </c>
      <c r="J228" s="116">
        <f t="shared" si="101"/>
        <v>19.754780995475127</v>
      </c>
      <c r="K228" s="119">
        <f t="shared" si="102"/>
        <v>7.5607399407453146e-002</v>
      </c>
      <c r="L228" s="119">
        <f t="shared" si="103"/>
        <v>4.1999997674477125</v>
      </c>
      <c r="O228" s="115">
        <f t="shared" si="120"/>
        <v>360</v>
      </c>
      <c r="P228" s="113">
        <f t="shared" si="121"/>
        <v>221</v>
      </c>
      <c r="Q228" s="113">
        <f>INDEX(地温!$D$2:$D$366,MATCH(O228,地温!$C$2:$C$366,FALSE))</f>
        <v>6.8178999999999998</v>
      </c>
      <c r="R228" s="113">
        <f t="shared" si="122"/>
        <v>4365.8066000000026</v>
      </c>
      <c r="S228" s="116">
        <f t="shared" si="104"/>
        <v>19.754780995475127</v>
      </c>
      <c r="T228" s="119" t="e">
        <f t="shared" si="105"/>
        <v>#N/A</v>
      </c>
      <c r="U228" s="119">
        <f t="shared" si="106"/>
        <v>0</v>
      </c>
      <c r="X228" s="115">
        <f t="shared" si="123"/>
        <v>360</v>
      </c>
      <c r="Y228" s="113">
        <f t="shared" si="124"/>
        <v>221</v>
      </c>
      <c r="Z228" s="113">
        <f>INDEX(地温!$D$2:$D$366,MATCH(X228,地温!$C$2:$C$366,FALSE))</f>
        <v>6.8178999999999998</v>
      </c>
      <c r="AA228" s="113">
        <f t="shared" si="125"/>
        <v>4365.8066000000026</v>
      </c>
      <c r="AB228" s="116">
        <f t="shared" si="107"/>
        <v>19.754780995475127</v>
      </c>
      <c r="AC228" s="119" t="e">
        <f t="shared" si="108"/>
        <v>#N/A</v>
      </c>
      <c r="AD228" s="119">
        <f t="shared" si="109"/>
        <v>0</v>
      </c>
      <c r="AG228" s="115">
        <f t="shared" si="126"/>
        <v>360</v>
      </c>
      <c r="AH228" s="113">
        <f t="shared" si="127"/>
        <v>221</v>
      </c>
      <c r="AI228" s="113">
        <f>INDEX(地温!$D$2:$D$366,MATCH(AG228,地温!$C$2:$C$366,FALSE))</f>
        <v>6.8178999999999998</v>
      </c>
      <c r="AJ228" s="113">
        <f t="shared" si="128"/>
        <v>4365.8066000000026</v>
      </c>
      <c r="AK228" s="116">
        <f t="shared" si="110"/>
        <v>19.754780995475127</v>
      </c>
      <c r="AL228" s="119" t="e">
        <f t="shared" si="111"/>
        <v>#N/A</v>
      </c>
      <c r="AM228" s="119">
        <f t="shared" si="112"/>
        <v>0</v>
      </c>
      <c r="AP228" s="115">
        <f t="shared" si="129"/>
        <v>360</v>
      </c>
      <c r="AQ228" s="113">
        <f t="shared" si="130"/>
        <v>221</v>
      </c>
      <c r="AR228" s="113">
        <f>INDEX(地温!$D$2:$D$366,MATCH(AP228,地温!$C$2:$C$366,FALSE))</f>
        <v>6.8178999999999998</v>
      </c>
      <c r="AS228" s="113">
        <f t="shared" si="131"/>
        <v>4365.8066000000026</v>
      </c>
      <c r="AT228" s="116">
        <f t="shared" si="113"/>
        <v>19.754780995475127</v>
      </c>
      <c r="AU228" s="119" t="e">
        <f t="shared" si="114"/>
        <v>#N/A</v>
      </c>
      <c r="AV228" s="119">
        <f t="shared" si="115"/>
        <v>0</v>
      </c>
    </row>
    <row r="229" spans="1:48">
      <c r="A229" s="115">
        <f t="shared" si="116"/>
        <v>361</v>
      </c>
      <c r="B229" s="113">
        <f t="shared" si="99"/>
        <v>222</v>
      </c>
      <c r="C229" s="119">
        <f t="shared" si="100"/>
        <v>4.1999997769940309</v>
      </c>
      <c r="F229" s="115">
        <f t="shared" si="117"/>
        <v>361</v>
      </c>
      <c r="G229" s="113">
        <f t="shared" si="118"/>
        <v>222</v>
      </c>
      <c r="H229" s="113">
        <f>INDEX(地温!$D$2:$D$366,MATCH(F229,地温!$C$2:$C$366,FALSE))</f>
        <v>7.4438500000000003</v>
      </c>
      <c r="I229" s="113">
        <f t="shared" si="119"/>
        <v>4373.2504500000023</v>
      </c>
      <c r="J229" s="116">
        <f t="shared" si="101"/>
        <v>19.699326351351363</v>
      </c>
      <c r="K229" s="119">
        <f t="shared" si="102"/>
        <v>7.5455638833994337e-002</v>
      </c>
      <c r="L229" s="119">
        <f t="shared" si="103"/>
        <v>4.1999997769940309</v>
      </c>
      <c r="O229" s="115">
        <f t="shared" si="120"/>
        <v>361</v>
      </c>
      <c r="P229" s="113">
        <f t="shared" si="121"/>
        <v>222</v>
      </c>
      <c r="Q229" s="113">
        <f>INDEX(地温!$D$2:$D$366,MATCH(O229,地温!$C$2:$C$366,FALSE))</f>
        <v>7.4438500000000003</v>
      </c>
      <c r="R229" s="113">
        <f t="shared" si="122"/>
        <v>4373.2504500000023</v>
      </c>
      <c r="S229" s="116">
        <f t="shared" si="104"/>
        <v>19.699326351351363</v>
      </c>
      <c r="T229" s="119" t="e">
        <f t="shared" si="105"/>
        <v>#N/A</v>
      </c>
      <c r="U229" s="119">
        <f t="shared" si="106"/>
        <v>0</v>
      </c>
      <c r="X229" s="115">
        <f t="shared" si="123"/>
        <v>361</v>
      </c>
      <c r="Y229" s="113">
        <f t="shared" si="124"/>
        <v>222</v>
      </c>
      <c r="Z229" s="113">
        <f>INDEX(地温!$D$2:$D$366,MATCH(X229,地温!$C$2:$C$366,FALSE))</f>
        <v>7.4438500000000003</v>
      </c>
      <c r="AA229" s="113">
        <f t="shared" si="125"/>
        <v>4373.2504500000023</v>
      </c>
      <c r="AB229" s="116">
        <f t="shared" si="107"/>
        <v>19.699326351351363</v>
      </c>
      <c r="AC229" s="119" t="e">
        <f t="shared" si="108"/>
        <v>#N/A</v>
      </c>
      <c r="AD229" s="119">
        <f t="shared" si="109"/>
        <v>0</v>
      </c>
      <c r="AG229" s="115">
        <f t="shared" si="126"/>
        <v>361</v>
      </c>
      <c r="AH229" s="113">
        <f t="shared" si="127"/>
        <v>222</v>
      </c>
      <c r="AI229" s="113">
        <f>INDEX(地温!$D$2:$D$366,MATCH(AG229,地温!$C$2:$C$366,FALSE))</f>
        <v>7.4438500000000003</v>
      </c>
      <c r="AJ229" s="113">
        <f t="shared" si="128"/>
        <v>4373.2504500000023</v>
      </c>
      <c r="AK229" s="116">
        <f t="shared" si="110"/>
        <v>19.699326351351363</v>
      </c>
      <c r="AL229" s="119" t="e">
        <f t="shared" si="111"/>
        <v>#N/A</v>
      </c>
      <c r="AM229" s="119">
        <f t="shared" si="112"/>
        <v>0</v>
      </c>
      <c r="AP229" s="115">
        <f t="shared" si="129"/>
        <v>361</v>
      </c>
      <c r="AQ229" s="113">
        <f t="shared" si="130"/>
        <v>222</v>
      </c>
      <c r="AR229" s="113">
        <f>INDEX(地温!$D$2:$D$366,MATCH(AP229,地温!$C$2:$C$366,FALSE))</f>
        <v>7.4438500000000003</v>
      </c>
      <c r="AS229" s="113">
        <f t="shared" si="131"/>
        <v>4373.2504500000023</v>
      </c>
      <c r="AT229" s="116">
        <f t="shared" si="113"/>
        <v>19.699326351351363</v>
      </c>
      <c r="AU229" s="119" t="e">
        <f t="shared" si="114"/>
        <v>#N/A</v>
      </c>
      <c r="AV229" s="119">
        <f t="shared" si="115"/>
        <v>0</v>
      </c>
    </row>
    <row r="230" spans="1:48">
      <c r="A230" s="115">
        <f t="shared" si="116"/>
        <v>362</v>
      </c>
      <c r="B230" s="113">
        <f t="shared" si="99"/>
        <v>223</v>
      </c>
      <c r="C230" s="119">
        <f t="shared" si="100"/>
        <v>4.1999997866094025</v>
      </c>
      <c r="F230" s="115">
        <f t="shared" si="117"/>
        <v>362</v>
      </c>
      <c r="G230" s="113">
        <f t="shared" si="118"/>
        <v>223</v>
      </c>
      <c r="H230" s="113">
        <f>INDEX(地温!$D$2:$D$366,MATCH(F230,地温!$C$2:$C$366,FALSE))</f>
        <v>8.2142499999999998</v>
      </c>
      <c r="I230" s="113">
        <f t="shared" si="119"/>
        <v>4381.4647000000023</v>
      </c>
      <c r="J230" s="116">
        <f t="shared" si="101"/>
        <v>19.647823766816153</v>
      </c>
      <c r="K230" s="119">
        <f t="shared" si="102"/>
        <v>7.5314915183390299e-002</v>
      </c>
      <c r="L230" s="119">
        <f t="shared" si="103"/>
        <v>4.1999997866094025</v>
      </c>
      <c r="O230" s="115">
        <f t="shared" si="120"/>
        <v>362</v>
      </c>
      <c r="P230" s="113">
        <f t="shared" si="121"/>
        <v>223</v>
      </c>
      <c r="Q230" s="113">
        <f>INDEX(地温!$D$2:$D$366,MATCH(O230,地温!$C$2:$C$366,FALSE))</f>
        <v>8.2142499999999998</v>
      </c>
      <c r="R230" s="113">
        <f t="shared" si="122"/>
        <v>4381.4647000000023</v>
      </c>
      <c r="S230" s="116">
        <f t="shared" si="104"/>
        <v>19.647823766816153</v>
      </c>
      <c r="T230" s="119" t="e">
        <f t="shared" si="105"/>
        <v>#N/A</v>
      </c>
      <c r="U230" s="119">
        <f t="shared" si="106"/>
        <v>0</v>
      </c>
      <c r="X230" s="115">
        <f t="shared" si="123"/>
        <v>362</v>
      </c>
      <c r="Y230" s="113">
        <f t="shared" si="124"/>
        <v>223</v>
      </c>
      <c r="Z230" s="113">
        <f>INDEX(地温!$D$2:$D$366,MATCH(X230,地温!$C$2:$C$366,FALSE))</f>
        <v>8.2142499999999998</v>
      </c>
      <c r="AA230" s="113">
        <f t="shared" si="125"/>
        <v>4381.4647000000023</v>
      </c>
      <c r="AB230" s="116">
        <f t="shared" si="107"/>
        <v>19.647823766816153</v>
      </c>
      <c r="AC230" s="119" t="e">
        <f t="shared" si="108"/>
        <v>#N/A</v>
      </c>
      <c r="AD230" s="119">
        <f t="shared" si="109"/>
        <v>0</v>
      </c>
      <c r="AG230" s="115">
        <f t="shared" si="126"/>
        <v>362</v>
      </c>
      <c r="AH230" s="113">
        <f t="shared" si="127"/>
        <v>223</v>
      </c>
      <c r="AI230" s="113">
        <f>INDEX(地温!$D$2:$D$366,MATCH(AG230,地温!$C$2:$C$366,FALSE))</f>
        <v>8.2142499999999998</v>
      </c>
      <c r="AJ230" s="113">
        <f t="shared" si="128"/>
        <v>4381.4647000000023</v>
      </c>
      <c r="AK230" s="116">
        <f t="shared" si="110"/>
        <v>19.647823766816153</v>
      </c>
      <c r="AL230" s="119" t="e">
        <f t="shared" si="111"/>
        <v>#N/A</v>
      </c>
      <c r="AM230" s="119">
        <f t="shared" si="112"/>
        <v>0</v>
      </c>
      <c r="AP230" s="115">
        <f t="shared" si="129"/>
        <v>362</v>
      </c>
      <c r="AQ230" s="113">
        <f t="shared" si="130"/>
        <v>223</v>
      </c>
      <c r="AR230" s="113">
        <f>INDEX(地温!$D$2:$D$366,MATCH(AP230,地温!$C$2:$C$366,FALSE))</f>
        <v>8.2142499999999998</v>
      </c>
      <c r="AS230" s="113">
        <f t="shared" si="131"/>
        <v>4381.4647000000023</v>
      </c>
      <c r="AT230" s="116">
        <f t="shared" si="113"/>
        <v>19.647823766816153</v>
      </c>
      <c r="AU230" s="119" t="e">
        <f t="shared" si="114"/>
        <v>#N/A</v>
      </c>
      <c r="AV230" s="119">
        <f t="shared" si="115"/>
        <v>0</v>
      </c>
    </row>
    <row r="231" spans="1:48">
      <c r="A231" s="115">
        <f t="shared" si="116"/>
        <v>363</v>
      </c>
      <c r="B231" s="113">
        <f t="shared" si="99"/>
        <v>224</v>
      </c>
      <c r="C231" s="119">
        <f t="shared" si="100"/>
        <v>4.1999997959805544</v>
      </c>
      <c r="F231" s="115">
        <f t="shared" si="117"/>
        <v>363</v>
      </c>
      <c r="G231" s="113">
        <f t="shared" si="118"/>
        <v>224</v>
      </c>
      <c r="H231" s="113">
        <f>INDEX(地温!$D$2:$D$366,MATCH(F231,地温!$C$2:$C$366,FALSE))</f>
        <v>8.5031499999999998</v>
      </c>
      <c r="I231" s="113">
        <f t="shared" si="119"/>
        <v>4389.9678500000018</v>
      </c>
      <c r="J231" s="116">
        <f t="shared" si="101"/>
        <v>19.598070758928579</v>
      </c>
      <c r="K231" s="119">
        <f t="shared" si="102"/>
        <v>7.5179174323154824e-002</v>
      </c>
      <c r="L231" s="119">
        <f t="shared" si="103"/>
        <v>4.1999997959805544</v>
      </c>
      <c r="O231" s="115">
        <f t="shared" si="120"/>
        <v>363</v>
      </c>
      <c r="P231" s="113">
        <f t="shared" si="121"/>
        <v>224</v>
      </c>
      <c r="Q231" s="113">
        <f>INDEX(地温!$D$2:$D$366,MATCH(O231,地温!$C$2:$C$366,FALSE))</f>
        <v>8.5031499999999998</v>
      </c>
      <c r="R231" s="113">
        <f t="shared" si="122"/>
        <v>4389.9678500000018</v>
      </c>
      <c r="S231" s="116">
        <f t="shared" si="104"/>
        <v>19.598070758928579</v>
      </c>
      <c r="T231" s="119" t="e">
        <f t="shared" si="105"/>
        <v>#N/A</v>
      </c>
      <c r="U231" s="119">
        <f t="shared" si="106"/>
        <v>0</v>
      </c>
      <c r="X231" s="115">
        <f t="shared" si="123"/>
        <v>363</v>
      </c>
      <c r="Y231" s="113">
        <f t="shared" si="124"/>
        <v>224</v>
      </c>
      <c r="Z231" s="113">
        <f>INDEX(地温!$D$2:$D$366,MATCH(X231,地温!$C$2:$C$366,FALSE))</f>
        <v>8.5031499999999998</v>
      </c>
      <c r="AA231" s="113">
        <f t="shared" si="125"/>
        <v>4389.9678500000018</v>
      </c>
      <c r="AB231" s="116">
        <f t="shared" si="107"/>
        <v>19.598070758928579</v>
      </c>
      <c r="AC231" s="119" t="e">
        <f t="shared" si="108"/>
        <v>#N/A</v>
      </c>
      <c r="AD231" s="119">
        <f t="shared" si="109"/>
        <v>0</v>
      </c>
      <c r="AG231" s="115">
        <f t="shared" si="126"/>
        <v>363</v>
      </c>
      <c r="AH231" s="113">
        <f t="shared" si="127"/>
        <v>224</v>
      </c>
      <c r="AI231" s="113">
        <f>INDEX(地温!$D$2:$D$366,MATCH(AG231,地温!$C$2:$C$366,FALSE))</f>
        <v>8.5031499999999998</v>
      </c>
      <c r="AJ231" s="113">
        <f t="shared" si="128"/>
        <v>4389.9678500000018</v>
      </c>
      <c r="AK231" s="116">
        <f t="shared" si="110"/>
        <v>19.598070758928579</v>
      </c>
      <c r="AL231" s="119" t="e">
        <f t="shared" si="111"/>
        <v>#N/A</v>
      </c>
      <c r="AM231" s="119">
        <f t="shared" si="112"/>
        <v>0</v>
      </c>
      <c r="AP231" s="115">
        <f t="shared" si="129"/>
        <v>363</v>
      </c>
      <c r="AQ231" s="113">
        <f t="shared" si="130"/>
        <v>224</v>
      </c>
      <c r="AR231" s="113">
        <f>INDEX(地温!$D$2:$D$366,MATCH(AP231,地温!$C$2:$C$366,FALSE))</f>
        <v>8.5031499999999998</v>
      </c>
      <c r="AS231" s="113">
        <f t="shared" si="131"/>
        <v>4389.9678500000018</v>
      </c>
      <c r="AT231" s="116">
        <f t="shared" si="113"/>
        <v>19.598070758928579</v>
      </c>
      <c r="AU231" s="119" t="e">
        <f t="shared" si="114"/>
        <v>#N/A</v>
      </c>
      <c r="AV231" s="119">
        <f t="shared" si="115"/>
        <v>0</v>
      </c>
    </row>
    <row r="232" spans="1:48">
      <c r="A232" s="115">
        <f t="shared" si="116"/>
        <v>364</v>
      </c>
      <c r="B232" s="113">
        <f t="shared" si="99"/>
        <v>225</v>
      </c>
      <c r="C232" s="119">
        <f t="shared" si="100"/>
        <v>4.1999998049402443</v>
      </c>
      <c r="F232" s="115">
        <f t="shared" si="117"/>
        <v>364</v>
      </c>
      <c r="G232" s="113">
        <f t="shared" si="118"/>
        <v>225</v>
      </c>
      <c r="H232" s="113">
        <f>INDEX(地温!$D$2:$D$366,MATCH(F232,地温!$C$2:$C$366,FALSE))</f>
        <v>8.4870999999999999</v>
      </c>
      <c r="I232" s="113">
        <f t="shared" si="119"/>
        <v>4398.4549500000021</v>
      </c>
      <c r="J232" s="116">
        <f t="shared" si="101"/>
        <v>19.548688666666678</v>
      </c>
      <c r="K232" s="119">
        <f t="shared" si="102"/>
        <v>7.5044641816838703e-002</v>
      </c>
      <c r="L232" s="119">
        <f t="shared" si="103"/>
        <v>4.1999998049402443</v>
      </c>
      <c r="O232" s="115">
        <f t="shared" si="120"/>
        <v>364</v>
      </c>
      <c r="P232" s="113">
        <f t="shared" si="121"/>
        <v>225</v>
      </c>
      <c r="Q232" s="113">
        <f>INDEX(地温!$D$2:$D$366,MATCH(O232,地温!$C$2:$C$366,FALSE))</f>
        <v>8.4870999999999999</v>
      </c>
      <c r="R232" s="113">
        <f t="shared" si="122"/>
        <v>4398.4549500000021</v>
      </c>
      <c r="S232" s="116">
        <f t="shared" si="104"/>
        <v>19.548688666666678</v>
      </c>
      <c r="T232" s="119" t="e">
        <f t="shared" si="105"/>
        <v>#N/A</v>
      </c>
      <c r="U232" s="119">
        <f t="shared" si="106"/>
        <v>0</v>
      </c>
      <c r="X232" s="115">
        <f t="shared" si="123"/>
        <v>364</v>
      </c>
      <c r="Y232" s="113">
        <f t="shared" si="124"/>
        <v>225</v>
      </c>
      <c r="Z232" s="113">
        <f>INDEX(地温!$D$2:$D$366,MATCH(X232,地温!$C$2:$C$366,FALSE))</f>
        <v>8.4870999999999999</v>
      </c>
      <c r="AA232" s="113">
        <f t="shared" si="125"/>
        <v>4398.4549500000021</v>
      </c>
      <c r="AB232" s="116">
        <f t="shared" si="107"/>
        <v>19.548688666666678</v>
      </c>
      <c r="AC232" s="119" t="e">
        <f t="shared" si="108"/>
        <v>#N/A</v>
      </c>
      <c r="AD232" s="119">
        <f t="shared" si="109"/>
        <v>0</v>
      </c>
      <c r="AG232" s="115">
        <f t="shared" si="126"/>
        <v>364</v>
      </c>
      <c r="AH232" s="113">
        <f t="shared" si="127"/>
        <v>225</v>
      </c>
      <c r="AI232" s="113">
        <f>INDEX(地温!$D$2:$D$366,MATCH(AG232,地温!$C$2:$C$366,FALSE))</f>
        <v>8.4870999999999999</v>
      </c>
      <c r="AJ232" s="113">
        <f t="shared" si="128"/>
        <v>4398.4549500000021</v>
      </c>
      <c r="AK232" s="116">
        <f t="shared" si="110"/>
        <v>19.548688666666678</v>
      </c>
      <c r="AL232" s="119" t="e">
        <f t="shared" si="111"/>
        <v>#N/A</v>
      </c>
      <c r="AM232" s="119">
        <f t="shared" si="112"/>
        <v>0</v>
      </c>
      <c r="AP232" s="115">
        <f t="shared" si="129"/>
        <v>364</v>
      </c>
      <c r="AQ232" s="113">
        <f t="shared" si="130"/>
        <v>225</v>
      </c>
      <c r="AR232" s="113">
        <f>INDEX(地温!$D$2:$D$366,MATCH(AP232,地温!$C$2:$C$366,FALSE))</f>
        <v>8.4870999999999999</v>
      </c>
      <c r="AS232" s="113">
        <f t="shared" si="131"/>
        <v>4398.4549500000021</v>
      </c>
      <c r="AT232" s="116">
        <f t="shared" si="113"/>
        <v>19.548688666666678</v>
      </c>
      <c r="AU232" s="119" t="e">
        <f t="shared" si="114"/>
        <v>#N/A</v>
      </c>
      <c r="AV232" s="119">
        <f t="shared" si="115"/>
        <v>0</v>
      </c>
    </row>
    <row r="233" spans="1:48">
      <c r="A233" s="115">
        <f t="shared" si="116"/>
        <v>365</v>
      </c>
      <c r="B233" s="113">
        <f t="shared" si="99"/>
        <v>226</v>
      </c>
      <c r="C233" s="119">
        <f t="shared" si="100"/>
        <v>4.1999998133273619</v>
      </c>
      <c r="F233" s="115">
        <f t="shared" si="117"/>
        <v>365</v>
      </c>
      <c r="G233" s="113">
        <f t="shared" si="118"/>
        <v>226</v>
      </c>
      <c r="H233" s="113">
        <f>INDEX(地温!$D$2:$D$366,MATCH(F233,地温!$C$2:$C$366,FALSE))</f>
        <v>8.1179500000000004</v>
      </c>
      <c r="I233" s="113">
        <f t="shared" si="119"/>
        <v>4406.5729000000019</v>
      </c>
      <c r="J233" s="116">
        <f t="shared" si="101"/>
        <v>19.498110176991158</v>
      </c>
      <c r="K233" s="119">
        <f t="shared" si="102"/>
        <v>7.4907052543009042e-002</v>
      </c>
      <c r="L233" s="119">
        <f t="shared" si="103"/>
        <v>4.1999998133273619</v>
      </c>
      <c r="O233" s="115">
        <f t="shared" si="120"/>
        <v>365</v>
      </c>
      <c r="P233" s="113">
        <f t="shared" si="121"/>
        <v>226</v>
      </c>
      <c r="Q233" s="113">
        <f>INDEX(地温!$D$2:$D$366,MATCH(O233,地温!$C$2:$C$366,FALSE))</f>
        <v>8.1179500000000004</v>
      </c>
      <c r="R233" s="113">
        <f t="shared" si="122"/>
        <v>4406.5729000000019</v>
      </c>
      <c r="S233" s="116">
        <f t="shared" si="104"/>
        <v>19.498110176991158</v>
      </c>
      <c r="T233" s="119" t="e">
        <f t="shared" si="105"/>
        <v>#N/A</v>
      </c>
      <c r="U233" s="119">
        <f t="shared" si="106"/>
        <v>0</v>
      </c>
      <c r="X233" s="115">
        <f t="shared" si="123"/>
        <v>365</v>
      </c>
      <c r="Y233" s="113">
        <f t="shared" si="124"/>
        <v>226</v>
      </c>
      <c r="Z233" s="113">
        <f>INDEX(地温!$D$2:$D$366,MATCH(X233,地温!$C$2:$C$366,FALSE))</f>
        <v>8.1179500000000004</v>
      </c>
      <c r="AA233" s="113">
        <f t="shared" si="125"/>
        <v>4406.5729000000019</v>
      </c>
      <c r="AB233" s="116">
        <f t="shared" si="107"/>
        <v>19.498110176991158</v>
      </c>
      <c r="AC233" s="119" t="e">
        <f t="shared" si="108"/>
        <v>#N/A</v>
      </c>
      <c r="AD233" s="119">
        <f t="shared" si="109"/>
        <v>0</v>
      </c>
      <c r="AG233" s="115">
        <f t="shared" si="126"/>
        <v>365</v>
      </c>
      <c r="AH233" s="113">
        <f t="shared" si="127"/>
        <v>226</v>
      </c>
      <c r="AI233" s="113">
        <f>INDEX(地温!$D$2:$D$366,MATCH(AG233,地温!$C$2:$C$366,FALSE))</f>
        <v>8.1179500000000004</v>
      </c>
      <c r="AJ233" s="113">
        <f t="shared" si="128"/>
        <v>4406.5729000000019</v>
      </c>
      <c r="AK233" s="116">
        <f t="shared" si="110"/>
        <v>19.498110176991158</v>
      </c>
      <c r="AL233" s="119" t="e">
        <f t="shared" si="111"/>
        <v>#N/A</v>
      </c>
      <c r="AM233" s="119">
        <f t="shared" si="112"/>
        <v>0</v>
      </c>
      <c r="AP233" s="115">
        <f t="shared" si="129"/>
        <v>365</v>
      </c>
      <c r="AQ233" s="113">
        <f t="shared" si="130"/>
        <v>226</v>
      </c>
      <c r="AR233" s="113">
        <f>INDEX(地温!$D$2:$D$366,MATCH(AP233,地温!$C$2:$C$366,FALSE))</f>
        <v>8.1179500000000004</v>
      </c>
      <c r="AS233" s="113">
        <f t="shared" si="131"/>
        <v>4406.5729000000019</v>
      </c>
      <c r="AT233" s="116">
        <f t="shared" si="113"/>
        <v>19.498110176991158</v>
      </c>
      <c r="AU233" s="119" t="e">
        <f t="shared" si="114"/>
        <v>#N/A</v>
      </c>
      <c r="AV233" s="119">
        <f t="shared" si="115"/>
        <v>0</v>
      </c>
    </row>
    <row r="234" spans="1:48">
      <c r="A234" s="115">
        <f t="shared" si="116"/>
        <v>366</v>
      </c>
      <c r="B234" s="113">
        <f t="shared" si="99"/>
        <v>227</v>
      </c>
      <c r="C234" s="119" t="e">
        <f t="shared" si="100"/>
        <v>#N/A</v>
      </c>
      <c r="F234" s="115">
        <f t="shared" si="117"/>
        <v>366</v>
      </c>
      <c r="G234" s="113">
        <f t="shared" si="118"/>
        <v>227</v>
      </c>
      <c r="H234" s="113" t="e">
        <f>INDEX(地温!$D$2:$D$366,MATCH(F234,地温!$C$2:$C$366,FALSE))</f>
        <v>#N/A</v>
      </c>
      <c r="I234" s="113" t="e">
        <f t="shared" si="119"/>
        <v>#N/A</v>
      </c>
      <c r="J234" s="116" t="e">
        <f t="shared" si="101"/>
        <v>#N/A</v>
      </c>
      <c r="K234" s="119" t="e">
        <f t="shared" si="102"/>
        <v>#N/A</v>
      </c>
      <c r="L234" s="119" t="e">
        <f t="shared" si="103"/>
        <v>#N/A</v>
      </c>
      <c r="O234" s="115">
        <f t="shared" si="120"/>
        <v>366</v>
      </c>
      <c r="P234" s="113">
        <f t="shared" si="121"/>
        <v>227</v>
      </c>
      <c r="Q234" s="113" t="e">
        <f>INDEX(地温!$D$2:$D$366,MATCH(O234,地温!$C$2:$C$366,FALSE))</f>
        <v>#N/A</v>
      </c>
      <c r="R234" s="113" t="e">
        <f t="shared" si="122"/>
        <v>#N/A</v>
      </c>
      <c r="S234" s="116" t="e">
        <f t="shared" si="104"/>
        <v>#N/A</v>
      </c>
      <c r="T234" s="119" t="e">
        <f t="shared" si="105"/>
        <v>#N/A</v>
      </c>
      <c r="U234" s="119">
        <f t="shared" si="106"/>
        <v>0</v>
      </c>
      <c r="X234" s="115">
        <f t="shared" si="123"/>
        <v>366</v>
      </c>
      <c r="Y234" s="113">
        <f t="shared" si="124"/>
        <v>227</v>
      </c>
      <c r="Z234" s="113" t="e">
        <f>INDEX(地温!$D$2:$D$366,MATCH(X234,地温!$C$2:$C$366,FALSE))</f>
        <v>#N/A</v>
      </c>
      <c r="AA234" s="113" t="e">
        <f t="shared" si="125"/>
        <v>#N/A</v>
      </c>
      <c r="AB234" s="116" t="e">
        <f t="shared" si="107"/>
        <v>#N/A</v>
      </c>
      <c r="AC234" s="119" t="e">
        <f t="shared" si="108"/>
        <v>#N/A</v>
      </c>
      <c r="AD234" s="119">
        <f t="shared" si="109"/>
        <v>0</v>
      </c>
      <c r="AG234" s="115">
        <f t="shared" si="126"/>
        <v>366</v>
      </c>
      <c r="AH234" s="113">
        <f t="shared" si="127"/>
        <v>227</v>
      </c>
      <c r="AI234" s="113" t="e">
        <f>INDEX(地温!$D$2:$D$366,MATCH(AG234,地温!$C$2:$C$366,FALSE))</f>
        <v>#N/A</v>
      </c>
      <c r="AJ234" s="113" t="e">
        <f t="shared" si="128"/>
        <v>#N/A</v>
      </c>
      <c r="AK234" s="116" t="e">
        <f t="shared" si="110"/>
        <v>#N/A</v>
      </c>
      <c r="AL234" s="119" t="e">
        <f t="shared" si="111"/>
        <v>#N/A</v>
      </c>
      <c r="AM234" s="119">
        <f t="shared" si="112"/>
        <v>0</v>
      </c>
      <c r="AP234" s="115">
        <f t="shared" si="129"/>
        <v>366</v>
      </c>
      <c r="AQ234" s="113">
        <f t="shared" si="130"/>
        <v>227</v>
      </c>
      <c r="AR234" s="113" t="e">
        <f>INDEX(地温!$D$2:$D$366,MATCH(AP234,地温!$C$2:$C$366,FALSE))</f>
        <v>#N/A</v>
      </c>
      <c r="AS234" s="113" t="e">
        <f t="shared" si="131"/>
        <v>#N/A</v>
      </c>
      <c r="AT234" s="116" t="e">
        <f t="shared" si="113"/>
        <v>#N/A</v>
      </c>
      <c r="AU234" s="119" t="e">
        <f t="shared" si="114"/>
        <v>#N/A</v>
      </c>
      <c r="AV234" s="119">
        <f t="shared" si="115"/>
        <v>0</v>
      </c>
    </row>
    <row r="235" spans="1:48">
      <c r="A235" s="115">
        <f t="shared" si="116"/>
        <v>367</v>
      </c>
      <c r="B235" s="113">
        <f t="shared" si="99"/>
        <v>228</v>
      </c>
      <c r="C235" s="119" t="e">
        <f t="shared" si="100"/>
        <v>#N/A</v>
      </c>
      <c r="F235" s="115">
        <f t="shared" si="117"/>
        <v>367</v>
      </c>
      <c r="G235" s="113">
        <f t="shared" si="118"/>
        <v>228</v>
      </c>
      <c r="H235" s="113" t="e">
        <f>INDEX(地温!$D$2:$D$366,MATCH(F235,地温!$C$2:$C$366,FALSE))</f>
        <v>#N/A</v>
      </c>
      <c r="I235" s="113" t="e">
        <f t="shared" si="119"/>
        <v>#N/A</v>
      </c>
      <c r="J235" s="116" t="e">
        <f t="shared" si="101"/>
        <v>#N/A</v>
      </c>
      <c r="K235" s="119" t="e">
        <f t="shared" si="102"/>
        <v>#N/A</v>
      </c>
      <c r="L235" s="119" t="e">
        <f t="shared" si="103"/>
        <v>#N/A</v>
      </c>
      <c r="O235" s="115">
        <f t="shared" si="120"/>
        <v>367</v>
      </c>
      <c r="P235" s="113">
        <f t="shared" si="121"/>
        <v>228</v>
      </c>
      <c r="Q235" s="113" t="e">
        <f>INDEX(地温!$D$2:$D$366,MATCH(O235,地温!$C$2:$C$366,FALSE))</f>
        <v>#N/A</v>
      </c>
      <c r="R235" s="113" t="e">
        <f t="shared" si="122"/>
        <v>#N/A</v>
      </c>
      <c r="S235" s="116" t="e">
        <f t="shared" si="104"/>
        <v>#N/A</v>
      </c>
      <c r="T235" s="119" t="e">
        <f t="shared" si="105"/>
        <v>#N/A</v>
      </c>
      <c r="U235" s="119">
        <f t="shared" si="106"/>
        <v>0</v>
      </c>
      <c r="X235" s="115">
        <f t="shared" si="123"/>
        <v>367</v>
      </c>
      <c r="Y235" s="113">
        <f t="shared" si="124"/>
        <v>228</v>
      </c>
      <c r="Z235" s="113" t="e">
        <f>INDEX(地温!$D$2:$D$366,MATCH(X235,地温!$C$2:$C$366,FALSE))</f>
        <v>#N/A</v>
      </c>
      <c r="AA235" s="113" t="e">
        <f t="shared" si="125"/>
        <v>#N/A</v>
      </c>
      <c r="AB235" s="116" t="e">
        <f t="shared" si="107"/>
        <v>#N/A</v>
      </c>
      <c r="AC235" s="119" t="e">
        <f t="shared" si="108"/>
        <v>#N/A</v>
      </c>
      <c r="AD235" s="119">
        <f t="shared" si="109"/>
        <v>0</v>
      </c>
      <c r="AG235" s="115">
        <f t="shared" si="126"/>
        <v>367</v>
      </c>
      <c r="AH235" s="113">
        <f t="shared" si="127"/>
        <v>228</v>
      </c>
      <c r="AI235" s="113" t="e">
        <f>INDEX(地温!$D$2:$D$366,MATCH(AG235,地温!$C$2:$C$366,FALSE))</f>
        <v>#N/A</v>
      </c>
      <c r="AJ235" s="113" t="e">
        <f t="shared" si="128"/>
        <v>#N/A</v>
      </c>
      <c r="AK235" s="116" t="e">
        <f t="shared" si="110"/>
        <v>#N/A</v>
      </c>
      <c r="AL235" s="119" t="e">
        <f t="shared" si="111"/>
        <v>#N/A</v>
      </c>
      <c r="AM235" s="119">
        <f t="shared" si="112"/>
        <v>0</v>
      </c>
      <c r="AP235" s="115">
        <f t="shared" si="129"/>
        <v>367</v>
      </c>
      <c r="AQ235" s="113">
        <f t="shared" si="130"/>
        <v>228</v>
      </c>
      <c r="AR235" s="113" t="e">
        <f>INDEX(地温!$D$2:$D$366,MATCH(AP235,地温!$C$2:$C$366,FALSE))</f>
        <v>#N/A</v>
      </c>
      <c r="AS235" s="113" t="e">
        <f t="shared" si="131"/>
        <v>#N/A</v>
      </c>
      <c r="AT235" s="116" t="e">
        <f t="shared" si="113"/>
        <v>#N/A</v>
      </c>
      <c r="AU235" s="119" t="e">
        <f t="shared" si="114"/>
        <v>#N/A</v>
      </c>
      <c r="AV235" s="119">
        <f t="shared" si="115"/>
        <v>0</v>
      </c>
    </row>
    <row r="236" spans="1:48">
      <c r="A236" s="115">
        <f t="shared" si="116"/>
        <v>368</v>
      </c>
      <c r="B236" s="113">
        <f t="shared" si="99"/>
        <v>229</v>
      </c>
      <c r="C236" s="119" t="e">
        <f t="shared" si="100"/>
        <v>#N/A</v>
      </c>
      <c r="F236" s="115">
        <f t="shared" si="117"/>
        <v>368</v>
      </c>
      <c r="G236" s="113">
        <f t="shared" si="118"/>
        <v>229</v>
      </c>
      <c r="H236" s="113" t="e">
        <f>INDEX(地温!$D$2:$D$366,MATCH(F236,地温!$C$2:$C$366,FALSE))</f>
        <v>#N/A</v>
      </c>
      <c r="I236" s="113" t="e">
        <f t="shared" si="119"/>
        <v>#N/A</v>
      </c>
      <c r="J236" s="116" t="e">
        <f t="shared" si="101"/>
        <v>#N/A</v>
      </c>
      <c r="K236" s="119" t="e">
        <f t="shared" si="102"/>
        <v>#N/A</v>
      </c>
      <c r="L236" s="119" t="e">
        <f t="shared" si="103"/>
        <v>#N/A</v>
      </c>
      <c r="O236" s="115">
        <f t="shared" si="120"/>
        <v>368</v>
      </c>
      <c r="P236" s="113">
        <f t="shared" si="121"/>
        <v>229</v>
      </c>
      <c r="Q236" s="113" t="e">
        <f>INDEX(地温!$D$2:$D$366,MATCH(O236,地温!$C$2:$C$366,FALSE))</f>
        <v>#N/A</v>
      </c>
      <c r="R236" s="113" t="e">
        <f t="shared" si="122"/>
        <v>#N/A</v>
      </c>
      <c r="S236" s="116" t="e">
        <f t="shared" si="104"/>
        <v>#N/A</v>
      </c>
      <c r="T236" s="119" t="e">
        <f t="shared" si="105"/>
        <v>#N/A</v>
      </c>
      <c r="U236" s="119">
        <f t="shared" si="106"/>
        <v>0</v>
      </c>
      <c r="X236" s="115">
        <f t="shared" si="123"/>
        <v>368</v>
      </c>
      <c r="Y236" s="113">
        <f t="shared" si="124"/>
        <v>229</v>
      </c>
      <c r="Z236" s="113" t="e">
        <f>INDEX(地温!$D$2:$D$366,MATCH(X236,地温!$C$2:$C$366,FALSE))</f>
        <v>#N/A</v>
      </c>
      <c r="AA236" s="113" t="e">
        <f t="shared" si="125"/>
        <v>#N/A</v>
      </c>
      <c r="AB236" s="116" t="e">
        <f t="shared" si="107"/>
        <v>#N/A</v>
      </c>
      <c r="AC236" s="119" t="e">
        <f t="shared" si="108"/>
        <v>#N/A</v>
      </c>
      <c r="AD236" s="119">
        <f t="shared" si="109"/>
        <v>0</v>
      </c>
      <c r="AG236" s="115">
        <f t="shared" si="126"/>
        <v>368</v>
      </c>
      <c r="AH236" s="113">
        <f t="shared" si="127"/>
        <v>229</v>
      </c>
      <c r="AI236" s="113" t="e">
        <f>INDEX(地温!$D$2:$D$366,MATCH(AG236,地温!$C$2:$C$366,FALSE))</f>
        <v>#N/A</v>
      </c>
      <c r="AJ236" s="113" t="e">
        <f t="shared" si="128"/>
        <v>#N/A</v>
      </c>
      <c r="AK236" s="116" t="e">
        <f t="shared" si="110"/>
        <v>#N/A</v>
      </c>
      <c r="AL236" s="119" t="e">
        <f t="shared" si="111"/>
        <v>#N/A</v>
      </c>
      <c r="AM236" s="119">
        <f t="shared" si="112"/>
        <v>0</v>
      </c>
      <c r="AP236" s="115">
        <f t="shared" si="129"/>
        <v>368</v>
      </c>
      <c r="AQ236" s="113">
        <f t="shared" si="130"/>
        <v>229</v>
      </c>
      <c r="AR236" s="113" t="e">
        <f>INDEX(地温!$D$2:$D$366,MATCH(AP236,地温!$C$2:$C$366,FALSE))</f>
        <v>#N/A</v>
      </c>
      <c r="AS236" s="113" t="e">
        <f t="shared" si="131"/>
        <v>#N/A</v>
      </c>
      <c r="AT236" s="116" t="e">
        <f t="shared" si="113"/>
        <v>#N/A</v>
      </c>
      <c r="AU236" s="119" t="e">
        <f t="shared" si="114"/>
        <v>#N/A</v>
      </c>
      <c r="AV236" s="119">
        <f t="shared" si="115"/>
        <v>0</v>
      </c>
    </row>
    <row r="237" spans="1:48">
      <c r="A237" s="115">
        <f t="shared" si="116"/>
        <v>369</v>
      </c>
      <c r="B237" s="113">
        <f t="shared" si="99"/>
        <v>230</v>
      </c>
      <c r="C237" s="119" t="e">
        <f t="shared" si="100"/>
        <v>#N/A</v>
      </c>
      <c r="F237" s="115">
        <f t="shared" si="117"/>
        <v>369</v>
      </c>
      <c r="G237" s="113">
        <f t="shared" si="118"/>
        <v>230</v>
      </c>
      <c r="H237" s="113" t="e">
        <f>INDEX(地温!$D$2:$D$366,MATCH(F237,地温!$C$2:$C$366,FALSE))</f>
        <v>#N/A</v>
      </c>
      <c r="I237" s="113" t="e">
        <f t="shared" si="119"/>
        <v>#N/A</v>
      </c>
      <c r="J237" s="116" t="e">
        <f t="shared" si="101"/>
        <v>#N/A</v>
      </c>
      <c r="K237" s="119" t="e">
        <f t="shared" si="102"/>
        <v>#N/A</v>
      </c>
      <c r="L237" s="119" t="e">
        <f t="shared" si="103"/>
        <v>#N/A</v>
      </c>
      <c r="O237" s="115">
        <f t="shared" si="120"/>
        <v>369</v>
      </c>
      <c r="P237" s="113">
        <f t="shared" si="121"/>
        <v>230</v>
      </c>
      <c r="Q237" s="113" t="e">
        <f>INDEX(地温!$D$2:$D$366,MATCH(O237,地温!$C$2:$C$366,FALSE))</f>
        <v>#N/A</v>
      </c>
      <c r="R237" s="113" t="e">
        <f t="shared" si="122"/>
        <v>#N/A</v>
      </c>
      <c r="S237" s="116" t="e">
        <f t="shared" si="104"/>
        <v>#N/A</v>
      </c>
      <c r="T237" s="119" t="e">
        <f t="shared" si="105"/>
        <v>#N/A</v>
      </c>
      <c r="U237" s="119">
        <f t="shared" si="106"/>
        <v>0</v>
      </c>
      <c r="X237" s="115">
        <f t="shared" si="123"/>
        <v>369</v>
      </c>
      <c r="Y237" s="113">
        <f t="shared" si="124"/>
        <v>230</v>
      </c>
      <c r="Z237" s="113" t="e">
        <f>INDEX(地温!$D$2:$D$366,MATCH(X237,地温!$C$2:$C$366,FALSE))</f>
        <v>#N/A</v>
      </c>
      <c r="AA237" s="113" t="e">
        <f t="shared" si="125"/>
        <v>#N/A</v>
      </c>
      <c r="AB237" s="116" t="e">
        <f t="shared" si="107"/>
        <v>#N/A</v>
      </c>
      <c r="AC237" s="119" t="e">
        <f t="shared" si="108"/>
        <v>#N/A</v>
      </c>
      <c r="AD237" s="119">
        <f t="shared" si="109"/>
        <v>0</v>
      </c>
      <c r="AG237" s="115">
        <f t="shared" si="126"/>
        <v>369</v>
      </c>
      <c r="AH237" s="113">
        <f t="shared" si="127"/>
        <v>230</v>
      </c>
      <c r="AI237" s="113" t="e">
        <f>INDEX(地温!$D$2:$D$366,MATCH(AG237,地温!$C$2:$C$366,FALSE))</f>
        <v>#N/A</v>
      </c>
      <c r="AJ237" s="113" t="e">
        <f t="shared" si="128"/>
        <v>#N/A</v>
      </c>
      <c r="AK237" s="116" t="e">
        <f t="shared" si="110"/>
        <v>#N/A</v>
      </c>
      <c r="AL237" s="119" t="e">
        <f t="shared" si="111"/>
        <v>#N/A</v>
      </c>
      <c r="AM237" s="119">
        <f t="shared" si="112"/>
        <v>0</v>
      </c>
      <c r="AP237" s="115">
        <f t="shared" si="129"/>
        <v>369</v>
      </c>
      <c r="AQ237" s="113">
        <f t="shared" si="130"/>
        <v>230</v>
      </c>
      <c r="AR237" s="113" t="e">
        <f>INDEX(地温!$D$2:$D$366,MATCH(AP237,地温!$C$2:$C$366,FALSE))</f>
        <v>#N/A</v>
      </c>
      <c r="AS237" s="113" t="e">
        <f t="shared" si="131"/>
        <v>#N/A</v>
      </c>
      <c r="AT237" s="116" t="e">
        <f t="shared" si="113"/>
        <v>#N/A</v>
      </c>
      <c r="AU237" s="119" t="e">
        <f t="shared" si="114"/>
        <v>#N/A</v>
      </c>
      <c r="AV237" s="119">
        <f t="shared" si="115"/>
        <v>0</v>
      </c>
    </row>
    <row r="238" spans="1:48">
      <c r="A238" s="115">
        <f t="shared" si="116"/>
        <v>370</v>
      </c>
      <c r="B238" s="113">
        <f t="shared" si="99"/>
        <v>231</v>
      </c>
      <c r="C238" s="119" t="e">
        <f t="shared" si="100"/>
        <v>#N/A</v>
      </c>
      <c r="F238" s="115">
        <f t="shared" si="117"/>
        <v>370</v>
      </c>
      <c r="G238" s="113">
        <f t="shared" si="118"/>
        <v>231</v>
      </c>
      <c r="H238" s="113" t="e">
        <f>INDEX(地温!$D$2:$D$366,MATCH(F238,地温!$C$2:$C$366,FALSE))</f>
        <v>#N/A</v>
      </c>
      <c r="I238" s="113" t="e">
        <f t="shared" si="119"/>
        <v>#N/A</v>
      </c>
      <c r="J238" s="116" t="e">
        <f t="shared" si="101"/>
        <v>#N/A</v>
      </c>
      <c r="K238" s="119" t="e">
        <f t="shared" si="102"/>
        <v>#N/A</v>
      </c>
      <c r="L238" s="119" t="e">
        <f t="shared" si="103"/>
        <v>#N/A</v>
      </c>
      <c r="O238" s="115">
        <f t="shared" si="120"/>
        <v>370</v>
      </c>
      <c r="P238" s="113">
        <f t="shared" si="121"/>
        <v>231</v>
      </c>
      <c r="Q238" s="113" t="e">
        <f>INDEX(地温!$D$2:$D$366,MATCH(O238,地温!$C$2:$C$366,FALSE))</f>
        <v>#N/A</v>
      </c>
      <c r="R238" s="113" t="e">
        <f t="shared" si="122"/>
        <v>#N/A</v>
      </c>
      <c r="S238" s="116" t="e">
        <f t="shared" si="104"/>
        <v>#N/A</v>
      </c>
      <c r="T238" s="119" t="e">
        <f t="shared" si="105"/>
        <v>#N/A</v>
      </c>
      <c r="U238" s="119">
        <f t="shared" si="106"/>
        <v>0</v>
      </c>
      <c r="X238" s="115">
        <f t="shared" si="123"/>
        <v>370</v>
      </c>
      <c r="Y238" s="113">
        <f t="shared" si="124"/>
        <v>231</v>
      </c>
      <c r="Z238" s="113" t="e">
        <f>INDEX(地温!$D$2:$D$366,MATCH(X238,地温!$C$2:$C$366,FALSE))</f>
        <v>#N/A</v>
      </c>
      <c r="AA238" s="113" t="e">
        <f t="shared" si="125"/>
        <v>#N/A</v>
      </c>
      <c r="AB238" s="116" t="e">
        <f t="shared" si="107"/>
        <v>#N/A</v>
      </c>
      <c r="AC238" s="119" t="e">
        <f t="shared" si="108"/>
        <v>#N/A</v>
      </c>
      <c r="AD238" s="119">
        <f t="shared" si="109"/>
        <v>0</v>
      </c>
      <c r="AG238" s="115">
        <f t="shared" si="126"/>
        <v>370</v>
      </c>
      <c r="AH238" s="113">
        <f t="shared" si="127"/>
        <v>231</v>
      </c>
      <c r="AI238" s="113" t="e">
        <f>INDEX(地温!$D$2:$D$366,MATCH(AG238,地温!$C$2:$C$366,FALSE))</f>
        <v>#N/A</v>
      </c>
      <c r="AJ238" s="113" t="e">
        <f t="shared" si="128"/>
        <v>#N/A</v>
      </c>
      <c r="AK238" s="116" t="e">
        <f t="shared" si="110"/>
        <v>#N/A</v>
      </c>
      <c r="AL238" s="119" t="e">
        <f t="shared" si="111"/>
        <v>#N/A</v>
      </c>
      <c r="AM238" s="119">
        <f t="shared" si="112"/>
        <v>0</v>
      </c>
      <c r="AP238" s="115">
        <f t="shared" si="129"/>
        <v>370</v>
      </c>
      <c r="AQ238" s="113">
        <f t="shared" si="130"/>
        <v>231</v>
      </c>
      <c r="AR238" s="113" t="e">
        <f>INDEX(地温!$D$2:$D$366,MATCH(AP238,地温!$C$2:$C$366,FALSE))</f>
        <v>#N/A</v>
      </c>
      <c r="AS238" s="113" t="e">
        <f t="shared" si="131"/>
        <v>#N/A</v>
      </c>
      <c r="AT238" s="116" t="e">
        <f t="shared" si="113"/>
        <v>#N/A</v>
      </c>
      <c r="AU238" s="119" t="e">
        <f t="shared" si="114"/>
        <v>#N/A</v>
      </c>
      <c r="AV238" s="119">
        <f t="shared" si="115"/>
        <v>0</v>
      </c>
    </row>
    <row r="239" spans="1:48">
      <c r="A239" s="115">
        <f t="shared" si="116"/>
        <v>371</v>
      </c>
      <c r="B239" s="113">
        <f t="shared" si="99"/>
        <v>232</v>
      </c>
      <c r="C239" s="119" t="e">
        <f t="shared" si="100"/>
        <v>#N/A</v>
      </c>
      <c r="F239" s="115">
        <f t="shared" si="117"/>
        <v>371</v>
      </c>
      <c r="G239" s="113">
        <f t="shared" si="118"/>
        <v>232</v>
      </c>
      <c r="H239" s="113" t="e">
        <f>INDEX(地温!$D$2:$D$366,MATCH(F239,地温!$C$2:$C$366,FALSE))</f>
        <v>#N/A</v>
      </c>
      <c r="I239" s="113" t="e">
        <f t="shared" si="119"/>
        <v>#N/A</v>
      </c>
      <c r="J239" s="116" t="e">
        <f t="shared" si="101"/>
        <v>#N/A</v>
      </c>
      <c r="K239" s="119" t="e">
        <f t="shared" si="102"/>
        <v>#N/A</v>
      </c>
      <c r="L239" s="119" t="e">
        <f t="shared" si="103"/>
        <v>#N/A</v>
      </c>
      <c r="O239" s="115">
        <f t="shared" si="120"/>
        <v>371</v>
      </c>
      <c r="P239" s="113">
        <f t="shared" si="121"/>
        <v>232</v>
      </c>
      <c r="Q239" s="113" t="e">
        <f>INDEX(地温!$D$2:$D$366,MATCH(O239,地温!$C$2:$C$366,FALSE))</f>
        <v>#N/A</v>
      </c>
      <c r="R239" s="113" t="e">
        <f t="shared" si="122"/>
        <v>#N/A</v>
      </c>
      <c r="S239" s="116" t="e">
        <f t="shared" si="104"/>
        <v>#N/A</v>
      </c>
      <c r="T239" s="119" t="e">
        <f t="shared" si="105"/>
        <v>#N/A</v>
      </c>
      <c r="U239" s="119">
        <f t="shared" si="106"/>
        <v>0</v>
      </c>
      <c r="X239" s="115">
        <f t="shared" si="123"/>
        <v>371</v>
      </c>
      <c r="Y239" s="113">
        <f t="shared" si="124"/>
        <v>232</v>
      </c>
      <c r="Z239" s="113" t="e">
        <f>INDEX(地温!$D$2:$D$366,MATCH(X239,地温!$C$2:$C$366,FALSE))</f>
        <v>#N/A</v>
      </c>
      <c r="AA239" s="113" t="e">
        <f t="shared" si="125"/>
        <v>#N/A</v>
      </c>
      <c r="AB239" s="116" t="e">
        <f t="shared" si="107"/>
        <v>#N/A</v>
      </c>
      <c r="AC239" s="119" t="e">
        <f t="shared" si="108"/>
        <v>#N/A</v>
      </c>
      <c r="AD239" s="119">
        <f t="shared" si="109"/>
        <v>0</v>
      </c>
      <c r="AG239" s="115">
        <f t="shared" si="126"/>
        <v>371</v>
      </c>
      <c r="AH239" s="113">
        <f t="shared" si="127"/>
        <v>232</v>
      </c>
      <c r="AI239" s="113" t="e">
        <f>INDEX(地温!$D$2:$D$366,MATCH(AG239,地温!$C$2:$C$366,FALSE))</f>
        <v>#N/A</v>
      </c>
      <c r="AJ239" s="113" t="e">
        <f t="shared" si="128"/>
        <v>#N/A</v>
      </c>
      <c r="AK239" s="116" t="e">
        <f t="shared" si="110"/>
        <v>#N/A</v>
      </c>
      <c r="AL239" s="119" t="e">
        <f t="shared" si="111"/>
        <v>#N/A</v>
      </c>
      <c r="AM239" s="119">
        <f t="shared" si="112"/>
        <v>0</v>
      </c>
      <c r="AP239" s="115">
        <f t="shared" si="129"/>
        <v>371</v>
      </c>
      <c r="AQ239" s="113">
        <f t="shared" si="130"/>
        <v>232</v>
      </c>
      <c r="AR239" s="113" t="e">
        <f>INDEX(地温!$D$2:$D$366,MATCH(AP239,地温!$C$2:$C$366,FALSE))</f>
        <v>#N/A</v>
      </c>
      <c r="AS239" s="113" t="e">
        <f t="shared" si="131"/>
        <v>#N/A</v>
      </c>
      <c r="AT239" s="116" t="e">
        <f t="shared" si="113"/>
        <v>#N/A</v>
      </c>
      <c r="AU239" s="119" t="e">
        <f t="shared" si="114"/>
        <v>#N/A</v>
      </c>
      <c r="AV239" s="119">
        <f t="shared" si="115"/>
        <v>0</v>
      </c>
    </row>
    <row r="240" spans="1:48">
      <c r="A240" s="115">
        <f t="shared" si="116"/>
        <v>372</v>
      </c>
      <c r="B240" s="113">
        <f t="shared" si="99"/>
        <v>233</v>
      </c>
      <c r="C240" s="119" t="e">
        <f t="shared" si="100"/>
        <v>#N/A</v>
      </c>
      <c r="F240" s="115">
        <f t="shared" si="117"/>
        <v>372</v>
      </c>
      <c r="G240" s="113">
        <f t="shared" si="118"/>
        <v>233</v>
      </c>
      <c r="H240" s="113" t="e">
        <f>INDEX(地温!$D$2:$D$366,MATCH(F240,地温!$C$2:$C$366,FALSE))</f>
        <v>#N/A</v>
      </c>
      <c r="I240" s="113" t="e">
        <f t="shared" si="119"/>
        <v>#N/A</v>
      </c>
      <c r="J240" s="116" t="e">
        <f t="shared" si="101"/>
        <v>#N/A</v>
      </c>
      <c r="K240" s="119" t="e">
        <f t="shared" si="102"/>
        <v>#N/A</v>
      </c>
      <c r="L240" s="119" t="e">
        <f t="shared" si="103"/>
        <v>#N/A</v>
      </c>
      <c r="O240" s="115">
        <f t="shared" si="120"/>
        <v>372</v>
      </c>
      <c r="P240" s="113">
        <f t="shared" si="121"/>
        <v>233</v>
      </c>
      <c r="Q240" s="113" t="e">
        <f>INDEX(地温!$D$2:$D$366,MATCH(O240,地温!$C$2:$C$366,FALSE))</f>
        <v>#N/A</v>
      </c>
      <c r="R240" s="113" t="e">
        <f t="shared" si="122"/>
        <v>#N/A</v>
      </c>
      <c r="S240" s="116" t="e">
        <f t="shared" si="104"/>
        <v>#N/A</v>
      </c>
      <c r="T240" s="119" t="e">
        <f t="shared" si="105"/>
        <v>#N/A</v>
      </c>
      <c r="U240" s="119">
        <f t="shared" si="106"/>
        <v>0</v>
      </c>
      <c r="X240" s="115">
        <f t="shared" si="123"/>
        <v>372</v>
      </c>
      <c r="Y240" s="113">
        <f t="shared" si="124"/>
        <v>233</v>
      </c>
      <c r="Z240" s="113" t="e">
        <f>INDEX(地温!$D$2:$D$366,MATCH(X240,地温!$C$2:$C$366,FALSE))</f>
        <v>#N/A</v>
      </c>
      <c r="AA240" s="113" t="e">
        <f t="shared" si="125"/>
        <v>#N/A</v>
      </c>
      <c r="AB240" s="116" t="e">
        <f t="shared" si="107"/>
        <v>#N/A</v>
      </c>
      <c r="AC240" s="119" t="e">
        <f t="shared" si="108"/>
        <v>#N/A</v>
      </c>
      <c r="AD240" s="119">
        <f t="shared" si="109"/>
        <v>0</v>
      </c>
      <c r="AG240" s="115">
        <f t="shared" si="126"/>
        <v>372</v>
      </c>
      <c r="AH240" s="113">
        <f t="shared" si="127"/>
        <v>233</v>
      </c>
      <c r="AI240" s="113" t="e">
        <f>INDEX(地温!$D$2:$D$366,MATCH(AG240,地温!$C$2:$C$366,FALSE))</f>
        <v>#N/A</v>
      </c>
      <c r="AJ240" s="113" t="e">
        <f t="shared" si="128"/>
        <v>#N/A</v>
      </c>
      <c r="AK240" s="116" t="e">
        <f t="shared" si="110"/>
        <v>#N/A</v>
      </c>
      <c r="AL240" s="119" t="e">
        <f t="shared" si="111"/>
        <v>#N/A</v>
      </c>
      <c r="AM240" s="119">
        <f t="shared" si="112"/>
        <v>0</v>
      </c>
      <c r="AP240" s="115">
        <f t="shared" si="129"/>
        <v>372</v>
      </c>
      <c r="AQ240" s="113">
        <f t="shared" si="130"/>
        <v>233</v>
      </c>
      <c r="AR240" s="113" t="e">
        <f>INDEX(地温!$D$2:$D$366,MATCH(AP240,地温!$C$2:$C$366,FALSE))</f>
        <v>#N/A</v>
      </c>
      <c r="AS240" s="113" t="e">
        <f t="shared" si="131"/>
        <v>#N/A</v>
      </c>
      <c r="AT240" s="116" t="e">
        <f t="shared" si="113"/>
        <v>#N/A</v>
      </c>
      <c r="AU240" s="119" t="e">
        <f t="shared" si="114"/>
        <v>#N/A</v>
      </c>
      <c r="AV240" s="119">
        <f t="shared" si="115"/>
        <v>0</v>
      </c>
    </row>
    <row r="241" spans="1:48">
      <c r="A241" s="115">
        <f t="shared" si="116"/>
        <v>373</v>
      </c>
      <c r="B241" s="113">
        <f t="shared" si="99"/>
        <v>234</v>
      </c>
      <c r="C241" s="119" t="e">
        <f t="shared" si="100"/>
        <v>#N/A</v>
      </c>
      <c r="F241" s="115">
        <f t="shared" si="117"/>
        <v>373</v>
      </c>
      <c r="G241" s="113">
        <f t="shared" si="118"/>
        <v>234</v>
      </c>
      <c r="H241" s="113" t="e">
        <f>INDEX(地温!$D$2:$D$366,MATCH(F241,地温!$C$2:$C$366,FALSE))</f>
        <v>#N/A</v>
      </c>
      <c r="I241" s="113" t="e">
        <f t="shared" si="119"/>
        <v>#N/A</v>
      </c>
      <c r="J241" s="116" t="e">
        <f t="shared" si="101"/>
        <v>#N/A</v>
      </c>
      <c r="K241" s="119" t="e">
        <f t="shared" si="102"/>
        <v>#N/A</v>
      </c>
      <c r="L241" s="119" t="e">
        <f t="shared" si="103"/>
        <v>#N/A</v>
      </c>
      <c r="O241" s="115">
        <f t="shared" si="120"/>
        <v>373</v>
      </c>
      <c r="P241" s="113">
        <f t="shared" si="121"/>
        <v>234</v>
      </c>
      <c r="Q241" s="113" t="e">
        <f>INDEX(地温!$D$2:$D$366,MATCH(O241,地温!$C$2:$C$366,FALSE))</f>
        <v>#N/A</v>
      </c>
      <c r="R241" s="113" t="e">
        <f t="shared" si="122"/>
        <v>#N/A</v>
      </c>
      <c r="S241" s="116" t="e">
        <f t="shared" si="104"/>
        <v>#N/A</v>
      </c>
      <c r="T241" s="119" t="e">
        <f t="shared" si="105"/>
        <v>#N/A</v>
      </c>
      <c r="U241" s="119">
        <f t="shared" si="106"/>
        <v>0</v>
      </c>
      <c r="X241" s="115">
        <f t="shared" si="123"/>
        <v>373</v>
      </c>
      <c r="Y241" s="113">
        <f t="shared" si="124"/>
        <v>234</v>
      </c>
      <c r="Z241" s="113" t="e">
        <f>INDEX(地温!$D$2:$D$366,MATCH(X241,地温!$C$2:$C$366,FALSE))</f>
        <v>#N/A</v>
      </c>
      <c r="AA241" s="113" t="e">
        <f t="shared" si="125"/>
        <v>#N/A</v>
      </c>
      <c r="AB241" s="116" t="e">
        <f t="shared" si="107"/>
        <v>#N/A</v>
      </c>
      <c r="AC241" s="119" t="e">
        <f t="shared" si="108"/>
        <v>#N/A</v>
      </c>
      <c r="AD241" s="119">
        <f t="shared" si="109"/>
        <v>0</v>
      </c>
      <c r="AG241" s="115">
        <f t="shared" si="126"/>
        <v>373</v>
      </c>
      <c r="AH241" s="113">
        <f t="shared" si="127"/>
        <v>234</v>
      </c>
      <c r="AI241" s="113" t="e">
        <f>INDEX(地温!$D$2:$D$366,MATCH(AG241,地温!$C$2:$C$366,FALSE))</f>
        <v>#N/A</v>
      </c>
      <c r="AJ241" s="113" t="e">
        <f t="shared" si="128"/>
        <v>#N/A</v>
      </c>
      <c r="AK241" s="116" t="e">
        <f t="shared" si="110"/>
        <v>#N/A</v>
      </c>
      <c r="AL241" s="119" t="e">
        <f t="shared" si="111"/>
        <v>#N/A</v>
      </c>
      <c r="AM241" s="119">
        <f t="shared" si="112"/>
        <v>0</v>
      </c>
      <c r="AP241" s="115">
        <f t="shared" si="129"/>
        <v>373</v>
      </c>
      <c r="AQ241" s="113">
        <f t="shared" si="130"/>
        <v>234</v>
      </c>
      <c r="AR241" s="113" t="e">
        <f>INDEX(地温!$D$2:$D$366,MATCH(AP241,地温!$C$2:$C$366,FALSE))</f>
        <v>#N/A</v>
      </c>
      <c r="AS241" s="113" t="e">
        <f t="shared" si="131"/>
        <v>#N/A</v>
      </c>
      <c r="AT241" s="116" t="e">
        <f t="shared" si="113"/>
        <v>#N/A</v>
      </c>
      <c r="AU241" s="119" t="e">
        <f t="shared" si="114"/>
        <v>#N/A</v>
      </c>
      <c r="AV241" s="119">
        <f t="shared" si="115"/>
        <v>0</v>
      </c>
    </row>
    <row r="242" spans="1:48">
      <c r="A242" s="115">
        <f t="shared" si="116"/>
        <v>374</v>
      </c>
      <c r="B242" s="113">
        <f t="shared" si="99"/>
        <v>235</v>
      </c>
      <c r="C242" s="119" t="e">
        <f t="shared" si="100"/>
        <v>#N/A</v>
      </c>
      <c r="F242" s="115">
        <f t="shared" si="117"/>
        <v>374</v>
      </c>
      <c r="G242" s="113">
        <f t="shared" si="118"/>
        <v>235</v>
      </c>
      <c r="H242" s="113" t="e">
        <f>INDEX(地温!$D$2:$D$366,MATCH(F242,地温!$C$2:$C$366,FALSE))</f>
        <v>#N/A</v>
      </c>
      <c r="I242" s="113" t="e">
        <f t="shared" si="119"/>
        <v>#N/A</v>
      </c>
      <c r="J242" s="116" t="e">
        <f t="shared" si="101"/>
        <v>#N/A</v>
      </c>
      <c r="K242" s="119" t="e">
        <f t="shared" si="102"/>
        <v>#N/A</v>
      </c>
      <c r="L242" s="119" t="e">
        <f t="shared" si="103"/>
        <v>#N/A</v>
      </c>
      <c r="O242" s="115">
        <f t="shared" si="120"/>
        <v>374</v>
      </c>
      <c r="P242" s="113">
        <f t="shared" si="121"/>
        <v>235</v>
      </c>
      <c r="Q242" s="113" t="e">
        <f>INDEX(地温!$D$2:$D$366,MATCH(O242,地温!$C$2:$C$366,FALSE))</f>
        <v>#N/A</v>
      </c>
      <c r="R242" s="113" t="e">
        <f t="shared" si="122"/>
        <v>#N/A</v>
      </c>
      <c r="S242" s="116" t="e">
        <f t="shared" si="104"/>
        <v>#N/A</v>
      </c>
      <c r="T242" s="119" t="e">
        <f t="shared" si="105"/>
        <v>#N/A</v>
      </c>
      <c r="U242" s="119">
        <f t="shared" si="106"/>
        <v>0</v>
      </c>
      <c r="X242" s="115">
        <f t="shared" si="123"/>
        <v>374</v>
      </c>
      <c r="Y242" s="113">
        <f t="shared" si="124"/>
        <v>235</v>
      </c>
      <c r="Z242" s="113" t="e">
        <f>INDEX(地温!$D$2:$D$366,MATCH(X242,地温!$C$2:$C$366,FALSE))</f>
        <v>#N/A</v>
      </c>
      <c r="AA242" s="113" t="e">
        <f t="shared" si="125"/>
        <v>#N/A</v>
      </c>
      <c r="AB242" s="116" t="e">
        <f t="shared" si="107"/>
        <v>#N/A</v>
      </c>
      <c r="AC242" s="119" t="e">
        <f t="shared" si="108"/>
        <v>#N/A</v>
      </c>
      <c r="AD242" s="119">
        <f t="shared" si="109"/>
        <v>0</v>
      </c>
      <c r="AG242" s="115">
        <f t="shared" si="126"/>
        <v>374</v>
      </c>
      <c r="AH242" s="113">
        <f t="shared" si="127"/>
        <v>235</v>
      </c>
      <c r="AI242" s="113" t="e">
        <f>INDEX(地温!$D$2:$D$366,MATCH(AG242,地温!$C$2:$C$366,FALSE))</f>
        <v>#N/A</v>
      </c>
      <c r="AJ242" s="113" t="e">
        <f t="shared" si="128"/>
        <v>#N/A</v>
      </c>
      <c r="AK242" s="116" t="e">
        <f t="shared" si="110"/>
        <v>#N/A</v>
      </c>
      <c r="AL242" s="119" t="e">
        <f t="shared" si="111"/>
        <v>#N/A</v>
      </c>
      <c r="AM242" s="119">
        <f t="shared" si="112"/>
        <v>0</v>
      </c>
      <c r="AP242" s="115">
        <f t="shared" si="129"/>
        <v>374</v>
      </c>
      <c r="AQ242" s="113">
        <f t="shared" si="130"/>
        <v>235</v>
      </c>
      <c r="AR242" s="113" t="e">
        <f>INDEX(地温!$D$2:$D$366,MATCH(AP242,地温!$C$2:$C$366,FALSE))</f>
        <v>#N/A</v>
      </c>
      <c r="AS242" s="113" t="e">
        <f t="shared" si="131"/>
        <v>#N/A</v>
      </c>
      <c r="AT242" s="116" t="e">
        <f t="shared" si="113"/>
        <v>#N/A</v>
      </c>
      <c r="AU242" s="119" t="e">
        <f t="shared" si="114"/>
        <v>#N/A</v>
      </c>
      <c r="AV242" s="119">
        <f t="shared" si="115"/>
        <v>0</v>
      </c>
    </row>
    <row r="243" spans="1:48">
      <c r="A243" s="115">
        <f t="shared" si="116"/>
        <v>375</v>
      </c>
      <c r="B243" s="113">
        <f t="shared" si="99"/>
        <v>236</v>
      </c>
      <c r="C243" s="119" t="e">
        <f t="shared" si="100"/>
        <v>#N/A</v>
      </c>
      <c r="F243" s="115">
        <f t="shared" si="117"/>
        <v>375</v>
      </c>
      <c r="G243" s="113">
        <f t="shared" si="118"/>
        <v>236</v>
      </c>
      <c r="H243" s="113" t="e">
        <f>INDEX(地温!$D$2:$D$366,MATCH(F243,地温!$C$2:$C$366,FALSE))</f>
        <v>#N/A</v>
      </c>
      <c r="I243" s="113" t="e">
        <f t="shared" si="119"/>
        <v>#N/A</v>
      </c>
      <c r="J243" s="116" t="e">
        <f t="shared" si="101"/>
        <v>#N/A</v>
      </c>
      <c r="K243" s="119" t="e">
        <f t="shared" si="102"/>
        <v>#N/A</v>
      </c>
      <c r="L243" s="119" t="e">
        <f t="shared" si="103"/>
        <v>#N/A</v>
      </c>
      <c r="O243" s="115">
        <f t="shared" si="120"/>
        <v>375</v>
      </c>
      <c r="P243" s="113">
        <f t="shared" si="121"/>
        <v>236</v>
      </c>
      <c r="Q243" s="113" t="e">
        <f>INDEX(地温!$D$2:$D$366,MATCH(O243,地温!$C$2:$C$366,FALSE))</f>
        <v>#N/A</v>
      </c>
      <c r="R243" s="113" t="e">
        <f t="shared" si="122"/>
        <v>#N/A</v>
      </c>
      <c r="S243" s="116" t="e">
        <f t="shared" si="104"/>
        <v>#N/A</v>
      </c>
      <c r="T243" s="119" t="e">
        <f t="shared" si="105"/>
        <v>#N/A</v>
      </c>
      <c r="U243" s="119">
        <f t="shared" si="106"/>
        <v>0</v>
      </c>
      <c r="X243" s="115">
        <f t="shared" si="123"/>
        <v>375</v>
      </c>
      <c r="Y243" s="113">
        <f t="shared" si="124"/>
        <v>236</v>
      </c>
      <c r="Z243" s="113" t="e">
        <f>INDEX(地温!$D$2:$D$366,MATCH(X243,地温!$C$2:$C$366,FALSE))</f>
        <v>#N/A</v>
      </c>
      <c r="AA243" s="113" t="e">
        <f t="shared" si="125"/>
        <v>#N/A</v>
      </c>
      <c r="AB243" s="116" t="e">
        <f t="shared" si="107"/>
        <v>#N/A</v>
      </c>
      <c r="AC243" s="119" t="e">
        <f t="shared" si="108"/>
        <v>#N/A</v>
      </c>
      <c r="AD243" s="119">
        <f t="shared" si="109"/>
        <v>0</v>
      </c>
      <c r="AG243" s="115">
        <f t="shared" si="126"/>
        <v>375</v>
      </c>
      <c r="AH243" s="113">
        <f t="shared" si="127"/>
        <v>236</v>
      </c>
      <c r="AI243" s="113" t="e">
        <f>INDEX(地温!$D$2:$D$366,MATCH(AG243,地温!$C$2:$C$366,FALSE))</f>
        <v>#N/A</v>
      </c>
      <c r="AJ243" s="113" t="e">
        <f t="shared" si="128"/>
        <v>#N/A</v>
      </c>
      <c r="AK243" s="116" t="e">
        <f t="shared" si="110"/>
        <v>#N/A</v>
      </c>
      <c r="AL243" s="119" t="e">
        <f t="shared" si="111"/>
        <v>#N/A</v>
      </c>
      <c r="AM243" s="119">
        <f t="shared" si="112"/>
        <v>0</v>
      </c>
      <c r="AP243" s="115">
        <f t="shared" si="129"/>
        <v>375</v>
      </c>
      <c r="AQ243" s="113">
        <f t="shared" si="130"/>
        <v>236</v>
      </c>
      <c r="AR243" s="113" t="e">
        <f>INDEX(地温!$D$2:$D$366,MATCH(AP243,地温!$C$2:$C$366,FALSE))</f>
        <v>#N/A</v>
      </c>
      <c r="AS243" s="113" t="e">
        <f t="shared" si="131"/>
        <v>#N/A</v>
      </c>
      <c r="AT243" s="116" t="e">
        <f t="shared" si="113"/>
        <v>#N/A</v>
      </c>
      <c r="AU243" s="119" t="e">
        <f t="shared" si="114"/>
        <v>#N/A</v>
      </c>
      <c r="AV243" s="119">
        <f t="shared" si="115"/>
        <v>0</v>
      </c>
    </row>
    <row r="244" spans="1:48">
      <c r="A244" s="115">
        <f t="shared" si="116"/>
        <v>376</v>
      </c>
      <c r="B244" s="113">
        <f t="shared" si="99"/>
        <v>237</v>
      </c>
      <c r="C244" s="119" t="e">
        <f t="shared" si="100"/>
        <v>#N/A</v>
      </c>
      <c r="F244" s="115">
        <f t="shared" si="117"/>
        <v>376</v>
      </c>
      <c r="G244" s="113">
        <f t="shared" si="118"/>
        <v>237</v>
      </c>
      <c r="H244" s="113" t="e">
        <f>INDEX(地温!$D$2:$D$366,MATCH(F244,地温!$C$2:$C$366,FALSE))</f>
        <v>#N/A</v>
      </c>
      <c r="I244" s="113" t="e">
        <f t="shared" si="119"/>
        <v>#N/A</v>
      </c>
      <c r="J244" s="116" t="e">
        <f t="shared" si="101"/>
        <v>#N/A</v>
      </c>
      <c r="K244" s="119" t="e">
        <f t="shared" si="102"/>
        <v>#N/A</v>
      </c>
      <c r="L244" s="119" t="e">
        <f t="shared" si="103"/>
        <v>#N/A</v>
      </c>
      <c r="O244" s="115">
        <f t="shared" si="120"/>
        <v>376</v>
      </c>
      <c r="P244" s="113">
        <f t="shared" si="121"/>
        <v>237</v>
      </c>
      <c r="Q244" s="113" t="e">
        <f>INDEX(地温!$D$2:$D$366,MATCH(O244,地温!$C$2:$C$366,FALSE))</f>
        <v>#N/A</v>
      </c>
      <c r="R244" s="113" t="e">
        <f t="shared" si="122"/>
        <v>#N/A</v>
      </c>
      <c r="S244" s="116" t="e">
        <f t="shared" si="104"/>
        <v>#N/A</v>
      </c>
      <c r="T244" s="119" t="e">
        <f t="shared" si="105"/>
        <v>#N/A</v>
      </c>
      <c r="U244" s="119">
        <f t="shared" si="106"/>
        <v>0</v>
      </c>
      <c r="X244" s="115">
        <f t="shared" si="123"/>
        <v>376</v>
      </c>
      <c r="Y244" s="113">
        <f t="shared" si="124"/>
        <v>237</v>
      </c>
      <c r="Z244" s="113" t="e">
        <f>INDEX(地温!$D$2:$D$366,MATCH(X244,地温!$C$2:$C$366,FALSE))</f>
        <v>#N/A</v>
      </c>
      <c r="AA244" s="113" t="e">
        <f t="shared" si="125"/>
        <v>#N/A</v>
      </c>
      <c r="AB244" s="116" t="e">
        <f t="shared" si="107"/>
        <v>#N/A</v>
      </c>
      <c r="AC244" s="119" t="e">
        <f t="shared" si="108"/>
        <v>#N/A</v>
      </c>
      <c r="AD244" s="119">
        <f t="shared" si="109"/>
        <v>0</v>
      </c>
      <c r="AG244" s="115">
        <f t="shared" si="126"/>
        <v>376</v>
      </c>
      <c r="AH244" s="113">
        <f t="shared" si="127"/>
        <v>237</v>
      </c>
      <c r="AI244" s="113" t="e">
        <f>INDEX(地温!$D$2:$D$366,MATCH(AG244,地温!$C$2:$C$366,FALSE))</f>
        <v>#N/A</v>
      </c>
      <c r="AJ244" s="113" t="e">
        <f t="shared" si="128"/>
        <v>#N/A</v>
      </c>
      <c r="AK244" s="116" t="e">
        <f t="shared" si="110"/>
        <v>#N/A</v>
      </c>
      <c r="AL244" s="119" t="e">
        <f t="shared" si="111"/>
        <v>#N/A</v>
      </c>
      <c r="AM244" s="119">
        <f t="shared" si="112"/>
        <v>0</v>
      </c>
      <c r="AP244" s="115">
        <f t="shared" si="129"/>
        <v>376</v>
      </c>
      <c r="AQ244" s="113">
        <f t="shared" si="130"/>
        <v>237</v>
      </c>
      <c r="AR244" s="113" t="e">
        <f>INDEX(地温!$D$2:$D$366,MATCH(AP244,地温!$C$2:$C$366,FALSE))</f>
        <v>#N/A</v>
      </c>
      <c r="AS244" s="113" t="e">
        <f t="shared" si="131"/>
        <v>#N/A</v>
      </c>
      <c r="AT244" s="116" t="e">
        <f t="shared" si="113"/>
        <v>#N/A</v>
      </c>
      <c r="AU244" s="119" t="e">
        <f t="shared" si="114"/>
        <v>#N/A</v>
      </c>
      <c r="AV244" s="119">
        <f t="shared" si="115"/>
        <v>0</v>
      </c>
    </row>
    <row r="245" spans="1:48">
      <c r="A245" s="115">
        <f t="shared" si="116"/>
        <v>377</v>
      </c>
      <c r="B245" s="113">
        <f t="shared" si="99"/>
        <v>238</v>
      </c>
      <c r="C245" s="119" t="e">
        <f t="shared" si="100"/>
        <v>#N/A</v>
      </c>
      <c r="F245" s="115">
        <f t="shared" si="117"/>
        <v>377</v>
      </c>
      <c r="G245" s="113">
        <f t="shared" si="118"/>
        <v>238</v>
      </c>
      <c r="H245" s="113" t="e">
        <f>INDEX(地温!$D$2:$D$366,MATCH(F245,地温!$C$2:$C$366,FALSE))</f>
        <v>#N/A</v>
      </c>
      <c r="I245" s="113" t="e">
        <f t="shared" si="119"/>
        <v>#N/A</v>
      </c>
      <c r="J245" s="116" t="e">
        <f t="shared" si="101"/>
        <v>#N/A</v>
      </c>
      <c r="K245" s="119" t="e">
        <f t="shared" si="102"/>
        <v>#N/A</v>
      </c>
      <c r="L245" s="119" t="e">
        <f t="shared" si="103"/>
        <v>#N/A</v>
      </c>
      <c r="O245" s="115">
        <f t="shared" si="120"/>
        <v>377</v>
      </c>
      <c r="P245" s="113">
        <f t="shared" si="121"/>
        <v>238</v>
      </c>
      <c r="Q245" s="113" t="e">
        <f>INDEX(地温!$D$2:$D$366,MATCH(O245,地温!$C$2:$C$366,FALSE))</f>
        <v>#N/A</v>
      </c>
      <c r="R245" s="113" t="e">
        <f t="shared" si="122"/>
        <v>#N/A</v>
      </c>
      <c r="S245" s="116" t="e">
        <f t="shared" si="104"/>
        <v>#N/A</v>
      </c>
      <c r="T245" s="119" t="e">
        <f t="shared" si="105"/>
        <v>#N/A</v>
      </c>
      <c r="U245" s="119">
        <f t="shared" si="106"/>
        <v>0</v>
      </c>
      <c r="X245" s="115">
        <f t="shared" si="123"/>
        <v>377</v>
      </c>
      <c r="Y245" s="113">
        <f t="shared" si="124"/>
        <v>238</v>
      </c>
      <c r="Z245" s="113" t="e">
        <f>INDEX(地温!$D$2:$D$366,MATCH(X245,地温!$C$2:$C$366,FALSE))</f>
        <v>#N/A</v>
      </c>
      <c r="AA245" s="113" t="e">
        <f t="shared" si="125"/>
        <v>#N/A</v>
      </c>
      <c r="AB245" s="116" t="e">
        <f t="shared" si="107"/>
        <v>#N/A</v>
      </c>
      <c r="AC245" s="119" t="e">
        <f t="shared" si="108"/>
        <v>#N/A</v>
      </c>
      <c r="AD245" s="119">
        <f t="shared" si="109"/>
        <v>0</v>
      </c>
      <c r="AG245" s="115">
        <f t="shared" si="126"/>
        <v>377</v>
      </c>
      <c r="AH245" s="113">
        <f t="shared" si="127"/>
        <v>238</v>
      </c>
      <c r="AI245" s="113" t="e">
        <f>INDEX(地温!$D$2:$D$366,MATCH(AG245,地温!$C$2:$C$366,FALSE))</f>
        <v>#N/A</v>
      </c>
      <c r="AJ245" s="113" t="e">
        <f t="shared" si="128"/>
        <v>#N/A</v>
      </c>
      <c r="AK245" s="116" t="e">
        <f t="shared" si="110"/>
        <v>#N/A</v>
      </c>
      <c r="AL245" s="119" t="e">
        <f t="shared" si="111"/>
        <v>#N/A</v>
      </c>
      <c r="AM245" s="119">
        <f t="shared" si="112"/>
        <v>0</v>
      </c>
      <c r="AP245" s="115">
        <f t="shared" si="129"/>
        <v>377</v>
      </c>
      <c r="AQ245" s="113">
        <f t="shared" si="130"/>
        <v>238</v>
      </c>
      <c r="AR245" s="113" t="e">
        <f>INDEX(地温!$D$2:$D$366,MATCH(AP245,地温!$C$2:$C$366,FALSE))</f>
        <v>#N/A</v>
      </c>
      <c r="AS245" s="113" t="e">
        <f t="shared" si="131"/>
        <v>#N/A</v>
      </c>
      <c r="AT245" s="116" t="e">
        <f t="shared" si="113"/>
        <v>#N/A</v>
      </c>
      <c r="AU245" s="119" t="e">
        <f t="shared" si="114"/>
        <v>#N/A</v>
      </c>
      <c r="AV245" s="119">
        <f t="shared" si="115"/>
        <v>0</v>
      </c>
    </row>
    <row r="246" spans="1:48">
      <c r="A246" s="115">
        <f t="shared" si="116"/>
        <v>378</v>
      </c>
      <c r="B246" s="113">
        <f t="shared" si="99"/>
        <v>239</v>
      </c>
      <c r="C246" s="119" t="e">
        <f t="shared" si="100"/>
        <v>#N/A</v>
      </c>
      <c r="F246" s="115">
        <f t="shared" si="117"/>
        <v>378</v>
      </c>
      <c r="G246" s="113">
        <f t="shared" si="118"/>
        <v>239</v>
      </c>
      <c r="H246" s="113" t="e">
        <f>INDEX(地温!$D$2:$D$366,MATCH(F246,地温!$C$2:$C$366,FALSE))</f>
        <v>#N/A</v>
      </c>
      <c r="I246" s="113" t="e">
        <f t="shared" si="119"/>
        <v>#N/A</v>
      </c>
      <c r="J246" s="116" t="e">
        <f t="shared" si="101"/>
        <v>#N/A</v>
      </c>
      <c r="K246" s="119" t="e">
        <f t="shared" si="102"/>
        <v>#N/A</v>
      </c>
      <c r="L246" s="119" t="e">
        <f t="shared" si="103"/>
        <v>#N/A</v>
      </c>
      <c r="O246" s="115">
        <f t="shared" si="120"/>
        <v>378</v>
      </c>
      <c r="P246" s="113">
        <f t="shared" si="121"/>
        <v>239</v>
      </c>
      <c r="Q246" s="113" t="e">
        <f>INDEX(地温!$D$2:$D$366,MATCH(O246,地温!$C$2:$C$366,FALSE))</f>
        <v>#N/A</v>
      </c>
      <c r="R246" s="113" t="e">
        <f t="shared" si="122"/>
        <v>#N/A</v>
      </c>
      <c r="S246" s="116" t="e">
        <f t="shared" si="104"/>
        <v>#N/A</v>
      </c>
      <c r="T246" s="119" t="e">
        <f t="shared" si="105"/>
        <v>#N/A</v>
      </c>
      <c r="U246" s="119">
        <f t="shared" si="106"/>
        <v>0</v>
      </c>
      <c r="X246" s="115">
        <f t="shared" si="123"/>
        <v>378</v>
      </c>
      <c r="Y246" s="113">
        <f t="shared" si="124"/>
        <v>239</v>
      </c>
      <c r="Z246" s="113" t="e">
        <f>INDEX(地温!$D$2:$D$366,MATCH(X246,地温!$C$2:$C$366,FALSE))</f>
        <v>#N/A</v>
      </c>
      <c r="AA246" s="113" t="e">
        <f t="shared" si="125"/>
        <v>#N/A</v>
      </c>
      <c r="AB246" s="116" t="e">
        <f t="shared" si="107"/>
        <v>#N/A</v>
      </c>
      <c r="AC246" s="119" t="e">
        <f t="shared" si="108"/>
        <v>#N/A</v>
      </c>
      <c r="AD246" s="119">
        <f t="shared" si="109"/>
        <v>0</v>
      </c>
      <c r="AG246" s="115">
        <f t="shared" si="126"/>
        <v>378</v>
      </c>
      <c r="AH246" s="113">
        <f t="shared" si="127"/>
        <v>239</v>
      </c>
      <c r="AI246" s="113" t="e">
        <f>INDEX(地温!$D$2:$D$366,MATCH(AG246,地温!$C$2:$C$366,FALSE))</f>
        <v>#N/A</v>
      </c>
      <c r="AJ246" s="113" t="e">
        <f t="shared" si="128"/>
        <v>#N/A</v>
      </c>
      <c r="AK246" s="116" t="e">
        <f t="shared" si="110"/>
        <v>#N/A</v>
      </c>
      <c r="AL246" s="119" t="e">
        <f t="shared" si="111"/>
        <v>#N/A</v>
      </c>
      <c r="AM246" s="119">
        <f t="shared" si="112"/>
        <v>0</v>
      </c>
      <c r="AP246" s="115">
        <f t="shared" si="129"/>
        <v>378</v>
      </c>
      <c r="AQ246" s="113">
        <f t="shared" si="130"/>
        <v>239</v>
      </c>
      <c r="AR246" s="113" t="e">
        <f>INDEX(地温!$D$2:$D$366,MATCH(AP246,地温!$C$2:$C$366,FALSE))</f>
        <v>#N/A</v>
      </c>
      <c r="AS246" s="113" t="e">
        <f t="shared" si="131"/>
        <v>#N/A</v>
      </c>
      <c r="AT246" s="116" t="e">
        <f t="shared" si="113"/>
        <v>#N/A</v>
      </c>
      <c r="AU246" s="119" t="e">
        <f t="shared" si="114"/>
        <v>#N/A</v>
      </c>
      <c r="AV246" s="119">
        <f t="shared" si="115"/>
        <v>0</v>
      </c>
    </row>
    <row r="247" spans="1:48">
      <c r="A247" s="115">
        <f t="shared" si="116"/>
        <v>379</v>
      </c>
      <c r="B247" s="113">
        <f t="shared" si="99"/>
        <v>240</v>
      </c>
      <c r="C247" s="119" t="e">
        <f t="shared" si="100"/>
        <v>#N/A</v>
      </c>
      <c r="F247" s="115">
        <f t="shared" si="117"/>
        <v>379</v>
      </c>
      <c r="G247" s="113">
        <f t="shared" si="118"/>
        <v>240</v>
      </c>
      <c r="H247" s="113" t="e">
        <f>INDEX(地温!$D$2:$D$366,MATCH(F247,地温!$C$2:$C$366,FALSE))</f>
        <v>#N/A</v>
      </c>
      <c r="I247" s="113" t="e">
        <f t="shared" si="119"/>
        <v>#N/A</v>
      </c>
      <c r="J247" s="116" t="e">
        <f t="shared" si="101"/>
        <v>#N/A</v>
      </c>
      <c r="K247" s="119" t="e">
        <f t="shared" si="102"/>
        <v>#N/A</v>
      </c>
      <c r="L247" s="119" t="e">
        <f t="shared" si="103"/>
        <v>#N/A</v>
      </c>
      <c r="O247" s="115">
        <f t="shared" si="120"/>
        <v>379</v>
      </c>
      <c r="P247" s="113">
        <f t="shared" si="121"/>
        <v>240</v>
      </c>
      <c r="Q247" s="113" t="e">
        <f>INDEX(地温!$D$2:$D$366,MATCH(O247,地温!$C$2:$C$366,FALSE))</f>
        <v>#N/A</v>
      </c>
      <c r="R247" s="113" t="e">
        <f t="shared" si="122"/>
        <v>#N/A</v>
      </c>
      <c r="S247" s="116" t="e">
        <f t="shared" si="104"/>
        <v>#N/A</v>
      </c>
      <c r="T247" s="119" t="e">
        <f t="shared" si="105"/>
        <v>#N/A</v>
      </c>
      <c r="U247" s="119">
        <f t="shared" si="106"/>
        <v>0</v>
      </c>
      <c r="X247" s="115">
        <f t="shared" si="123"/>
        <v>379</v>
      </c>
      <c r="Y247" s="113">
        <f t="shared" si="124"/>
        <v>240</v>
      </c>
      <c r="Z247" s="113" t="e">
        <f>INDEX(地温!$D$2:$D$366,MATCH(X247,地温!$C$2:$C$366,FALSE))</f>
        <v>#N/A</v>
      </c>
      <c r="AA247" s="113" t="e">
        <f t="shared" si="125"/>
        <v>#N/A</v>
      </c>
      <c r="AB247" s="116" t="e">
        <f t="shared" si="107"/>
        <v>#N/A</v>
      </c>
      <c r="AC247" s="119" t="e">
        <f t="shared" si="108"/>
        <v>#N/A</v>
      </c>
      <c r="AD247" s="119">
        <f t="shared" si="109"/>
        <v>0</v>
      </c>
      <c r="AG247" s="115">
        <f t="shared" si="126"/>
        <v>379</v>
      </c>
      <c r="AH247" s="113">
        <f t="shared" si="127"/>
        <v>240</v>
      </c>
      <c r="AI247" s="113" t="e">
        <f>INDEX(地温!$D$2:$D$366,MATCH(AG247,地温!$C$2:$C$366,FALSE))</f>
        <v>#N/A</v>
      </c>
      <c r="AJ247" s="113" t="e">
        <f t="shared" si="128"/>
        <v>#N/A</v>
      </c>
      <c r="AK247" s="116" t="e">
        <f t="shared" si="110"/>
        <v>#N/A</v>
      </c>
      <c r="AL247" s="119" t="e">
        <f t="shared" si="111"/>
        <v>#N/A</v>
      </c>
      <c r="AM247" s="119">
        <f t="shared" si="112"/>
        <v>0</v>
      </c>
      <c r="AP247" s="115">
        <f t="shared" si="129"/>
        <v>379</v>
      </c>
      <c r="AQ247" s="113">
        <f t="shared" si="130"/>
        <v>240</v>
      </c>
      <c r="AR247" s="113" t="e">
        <f>INDEX(地温!$D$2:$D$366,MATCH(AP247,地温!$C$2:$C$366,FALSE))</f>
        <v>#N/A</v>
      </c>
      <c r="AS247" s="113" t="e">
        <f t="shared" si="131"/>
        <v>#N/A</v>
      </c>
      <c r="AT247" s="116" t="e">
        <f t="shared" si="113"/>
        <v>#N/A</v>
      </c>
      <c r="AU247" s="119" t="e">
        <f t="shared" si="114"/>
        <v>#N/A</v>
      </c>
      <c r="AV247" s="119">
        <f t="shared" si="115"/>
        <v>0</v>
      </c>
    </row>
    <row r="248" spans="1:48">
      <c r="A248" s="115">
        <f t="shared" si="116"/>
        <v>380</v>
      </c>
      <c r="B248" s="113">
        <f t="shared" si="99"/>
        <v>241</v>
      </c>
      <c r="C248" s="119" t="e">
        <f t="shared" si="100"/>
        <v>#N/A</v>
      </c>
      <c r="F248" s="115">
        <f t="shared" si="117"/>
        <v>380</v>
      </c>
      <c r="G248" s="113">
        <f t="shared" si="118"/>
        <v>241</v>
      </c>
      <c r="H248" s="113" t="e">
        <f>INDEX(地温!$D$2:$D$366,MATCH(F248,地温!$C$2:$C$366,FALSE))</f>
        <v>#N/A</v>
      </c>
      <c r="I248" s="113" t="e">
        <f t="shared" si="119"/>
        <v>#N/A</v>
      </c>
      <c r="J248" s="116" t="e">
        <f t="shared" si="101"/>
        <v>#N/A</v>
      </c>
      <c r="K248" s="119" t="e">
        <f t="shared" si="102"/>
        <v>#N/A</v>
      </c>
      <c r="L248" s="119" t="e">
        <f t="shared" si="103"/>
        <v>#N/A</v>
      </c>
      <c r="O248" s="115">
        <f t="shared" si="120"/>
        <v>380</v>
      </c>
      <c r="P248" s="113">
        <f t="shared" si="121"/>
        <v>241</v>
      </c>
      <c r="Q248" s="113" t="e">
        <f>INDEX(地温!$D$2:$D$366,MATCH(O248,地温!$C$2:$C$366,FALSE))</f>
        <v>#N/A</v>
      </c>
      <c r="R248" s="113" t="e">
        <f t="shared" si="122"/>
        <v>#N/A</v>
      </c>
      <c r="S248" s="116" t="e">
        <f t="shared" si="104"/>
        <v>#N/A</v>
      </c>
      <c r="T248" s="119" t="e">
        <f t="shared" si="105"/>
        <v>#N/A</v>
      </c>
      <c r="U248" s="119">
        <f t="shared" si="106"/>
        <v>0</v>
      </c>
      <c r="X248" s="115">
        <f t="shared" si="123"/>
        <v>380</v>
      </c>
      <c r="Y248" s="113">
        <f t="shared" si="124"/>
        <v>241</v>
      </c>
      <c r="Z248" s="113" t="e">
        <f>INDEX(地温!$D$2:$D$366,MATCH(X248,地温!$C$2:$C$366,FALSE))</f>
        <v>#N/A</v>
      </c>
      <c r="AA248" s="113" t="e">
        <f t="shared" si="125"/>
        <v>#N/A</v>
      </c>
      <c r="AB248" s="116" t="e">
        <f t="shared" si="107"/>
        <v>#N/A</v>
      </c>
      <c r="AC248" s="119" t="e">
        <f t="shared" si="108"/>
        <v>#N/A</v>
      </c>
      <c r="AD248" s="119">
        <f t="shared" si="109"/>
        <v>0</v>
      </c>
      <c r="AG248" s="115">
        <f t="shared" si="126"/>
        <v>380</v>
      </c>
      <c r="AH248" s="113">
        <f t="shared" si="127"/>
        <v>241</v>
      </c>
      <c r="AI248" s="113" t="e">
        <f>INDEX(地温!$D$2:$D$366,MATCH(AG248,地温!$C$2:$C$366,FALSE))</f>
        <v>#N/A</v>
      </c>
      <c r="AJ248" s="113" t="e">
        <f t="shared" si="128"/>
        <v>#N/A</v>
      </c>
      <c r="AK248" s="116" t="e">
        <f t="shared" si="110"/>
        <v>#N/A</v>
      </c>
      <c r="AL248" s="119" t="e">
        <f t="shared" si="111"/>
        <v>#N/A</v>
      </c>
      <c r="AM248" s="119">
        <f t="shared" si="112"/>
        <v>0</v>
      </c>
      <c r="AP248" s="115">
        <f t="shared" si="129"/>
        <v>380</v>
      </c>
      <c r="AQ248" s="113">
        <f t="shared" si="130"/>
        <v>241</v>
      </c>
      <c r="AR248" s="113" t="e">
        <f>INDEX(地温!$D$2:$D$366,MATCH(AP248,地温!$C$2:$C$366,FALSE))</f>
        <v>#N/A</v>
      </c>
      <c r="AS248" s="113" t="e">
        <f t="shared" si="131"/>
        <v>#N/A</v>
      </c>
      <c r="AT248" s="116" t="e">
        <f t="shared" si="113"/>
        <v>#N/A</v>
      </c>
      <c r="AU248" s="119" t="e">
        <f t="shared" si="114"/>
        <v>#N/A</v>
      </c>
      <c r="AV248" s="119">
        <f t="shared" si="115"/>
        <v>0</v>
      </c>
    </row>
    <row r="249" spans="1:48">
      <c r="A249" s="115">
        <f t="shared" si="116"/>
        <v>381</v>
      </c>
      <c r="B249" s="113">
        <f t="shared" si="99"/>
        <v>242</v>
      </c>
      <c r="C249" s="119" t="e">
        <f t="shared" si="100"/>
        <v>#N/A</v>
      </c>
      <c r="F249" s="115">
        <f t="shared" si="117"/>
        <v>381</v>
      </c>
      <c r="G249" s="113">
        <f t="shared" si="118"/>
        <v>242</v>
      </c>
      <c r="H249" s="113" t="e">
        <f>INDEX(地温!$D$2:$D$366,MATCH(F249,地温!$C$2:$C$366,FALSE))</f>
        <v>#N/A</v>
      </c>
      <c r="I249" s="113" t="e">
        <f t="shared" si="119"/>
        <v>#N/A</v>
      </c>
      <c r="J249" s="116" t="e">
        <f t="shared" si="101"/>
        <v>#N/A</v>
      </c>
      <c r="K249" s="119" t="e">
        <f t="shared" si="102"/>
        <v>#N/A</v>
      </c>
      <c r="L249" s="119" t="e">
        <f t="shared" si="103"/>
        <v>#N/A</v>
      </c>
      <c r="O249" s="115">
        <f t="shared" si="120"/>
        <v>381</v>
      </c>
      <c r="P249" s="113">
        <f t="shared" si="121"/>
        <v>242</v>
      </c>
      <c r="Q249" s="113" t="e">
        <f>INDEX(地温!$D$2:$D$366,MATCH(O249,地温!$C$2:$C$366,FALSE))</f>
        <v>#N/A</v>
      </c>
      <c r="R249" s="113" t="e">
        <f t="shared" si="122"/>
        <v>#N/A</v>
      </c>
      <c r="S249" s="116" t="e">
        <f t="shared" si="104"/>
        <v>#N/A</v>
      </c>
      <c r="T249" s="119" t="e">
        <f t="shared" si="105"/>
        <v>#N/A</v>
      </c>
      <c r="U249" s="119">
        <f t="shared" si="106"/>
        <v>0</v>
      </c>
      <c r="X249" s="115">
        <f t="shared" si="123"/>
        <v>381</v>
      </c>
      <c r="Y249" s="113">
        <f t="shared" si="124"/>
        <v>242</v>
      </c>
      <c r="Z249" s="113" t="e">
        <f>INDEX(地温!$D$2:$D$366,MATCH(X249,地温!$C$2:$C$366,FALSE))</f>
        <v>#N/A</v>
      </c>
      <c r="AA249" s="113" t="e">
        <f t="shared" si="125"/>
        <v>#N/A</v>
      </c>
      <c r="AB249" s="116" t="e">
        <f t="shared" si="107"/>
        <v>#N/A</v>
      </c>
      <c r="AC249" s="119" t="e">
        <f t="shared" si="108"/>
        <v>#N/A</v>
      </c>
      <c r="AD249" s="119">
        <f t="shared" si="109"/>
        <v>0</v>
      </c>
      <c r="AG249" s="115">
        <f t="shared" si="126"/>
        <v>381</v>
      </c>
      <c r="AH249" s="113">
        <f t="shared" si="127"/>
        <v>242</v>
      </c>
      <c r="AI249" s="113" t="e">
        <f>INDEX(地温!$D$2:$D$366,MATCH(AG249,地温!$C$2:$C$366,FALSE))</f>
        <v>#N/A</v>
      </c>
      <c r="AJ249" s="113" t="e">
        <f t="shared" si="128"/>
        <v>#N/A</v>
      </c>
      <c r="AK249" s="116" t="e">
        <f t="shared" si="110"/>
        <v>#N/A</v>
      </c>
      <c r="AL249" s="119" t="e">
        <f t="shared" si="111"/>
        <v>#N/A</v>
      </c>
      <c r="AM249" s="119">
        <f t="shared" si="112"/>
        <v>0</v>
      </c>
      <c r="AP249" s="115">
        <f t="shared" si="129"/>
        <v>381</v>
      </c>
      <c r="AQ249" s="113">
        <f t="shared" si="130"/>
        <v>242</v>
      </c>
      <c r="AR249" s="113" t="e">
        <f>INDEX(地温!$D$2:$D$366,MATCH(AP249,地温!$C$2:$C$366,FALSE))</f>
        <v>#N/A</v>
      </c>
      <c r="AS249" s="113" t="e">
        <f t="shared" si="131"/>
        <v>#N/A</v>
      </c>
      <c r="AT249" s="116" t="e">
        <f t="shared" si="113"/>
        <v>#N/A</v>
      </c>
      <c r="AU249" s="119" t="e">
        <f t="shared" si="114"/>
        <v>#N/A</v>
      </c>
      <c r="AV249" s="119">
        <f t="shared" si="115"/>
        <v>0</v>
      </c>
    </row>
    <row r="250" spans="1:48">
      <c r="A250" s="115">
        <f t="shared" si="116"/>
        <v>382</v>
      </c>
      <c r="B250" s="113">
        <f t="shared" si="99"/>
        <v>243</v>
      </c>
      <c r="C250" s="119" t="e">
        <f t="shared" si="100"/>
        <v>#N/A</v>
      </c>
      <c r="F250" s="115">
        <f t="shared" si="117"/>
        <v>382</v>
      </c>
      <c r="G250" s="113">
        <f t="shared" si="118"/>
        <v>243</v>
      </c>
      <c r="H250" s="113" t="e">
        <f>INDEX(地温!$D$2:$D$366,MATCH(F250,地温!$C$2:$C$366,FALSE))</f>
        <v>#N/A</v>
      </c>
      <c r="I250" s="113" t="e">
        <f t="shared" si="119"/>
        <v>#N/A</v>
      </c>
      <c r="J250" s="116" t="e">
        <f t="shared" si="101"/>
        <v>#N/A</v>
      </c>
      <c r="K250" s="119" t="e">
        <f t="shared" si="102"/>
        <v>#N/A</v>
      </c>
      <c r="L250" s="119" t="e">
        <f t="shared" si="103"/>
        <v>#N/A</v>
      </c>
      <c r="O250" s="115">
        <f t="shared" si="120"/>
        <v>382</v>
      </c>
      <c r="P250" s="113">
        <f t="shared" si="121"/>
        <v>243</v>
      </c>
      <c r="Q250" s="113" t="e">
        <f>INDEX(地温!$D$2:$D$366,MATCH(O250,地温!$C$2:$C$366,FALSE))</f>
        <v>#N/A</v>
      </c>
      <c r="R250" s="113" t="e">
        <f t="shared" si="122"/>
        <v>#N/A</v>
      </c>
      <c r="S250" s="116" t="e">
        <f t="shared" si="104"/>
        <v>#N/A</v>
      </c>
      <c r="T250" s="119" t="e">
        <f t="shared" si="105"/>
        <v>#N/A</v>
      </c>
      <c r="U250" s="119">
        <f t="shared" si="106"/>
        <v>0</v>
      </c>
      <c r="X250" s="115">
        <f t="shared" si="123"/>
        <v>382</v>
      </c>
      <c r="Y250" s="113">
        <f t="shared" si="124"/>
        <v>243</v>
      </c>
      <c r="Z250" s="113" t="e">
        <f>INDEX(地温!$D$2:$D$366,MATCH(X250,地温!$C$2:$C$366,FALSE))</f>
        <v>#N/A</v>
      </c>
      <c r="AA250" s="113" t="e">
        <f t="shared" si="125"/>
        <v>#N/A</v>
      </c>
      <c r="AB250" s="116" t="e">
        <f t="shared" si="107"/>
        <v>#N/A</v>
      </c>
      <c r="AC250" s="119" t="e">
        <f t="shared" si="108"/>
        <v>#N/A</v>
      </c>
      <c r="AD250" s="119">
        <f t="shared" si="109"/>
        <v>0</v>
      </c>
      <c r="AG250" s="115">
        <f t="shared" si="126"/>
        <v>382</v>
      </c>
      <c r="AH250" s="113">
        <f t="shared" si="127"/>
        <v>243</v>
      </c>
      <c r="AI250" s="113" t="e">
        <f>INDEX(地温!$D$2:$D$366,MATCH(AG250,地温!$C$2:$C$366,FALSE))</f>
        <v>#N/A</v>
      </c>
      <c r="AJ250" s="113" t="e">
        <f t="shared" si="128"/>
        <v>#N/A</v>
      </c>
      <c r="AK250" s="116" t="e">
        <f t="shared" si="110"/>
        <v>#N/A</v>
      </c>
      <c r="AL250" s="119" t="e">
        <f t="shared" si="111"/>
        <v>#N/A</v>
      </c>
      <c r="AM250" s="119">
        <f t="shared" si="112"/>
        <v>0</v>
      </c>
      <c r="AP250" s="115">
        <f t="shared" si="129"/>
        <v>382</v>
      </c>
      <c r="AQ250" s="113">
        <f t="shared" si="130"/>
        <v>243</v>
      </c>
      <c r="AR250" s="113" t="e">
        <f>INDEX(地温!$D$2:$D$366,MATCH(AP250,地温!$C$2:$C$366,FALSE))</f>
        <v>#N/A</v>
      </c>
      <c r="AS250" s="113" t="e">
        <f t="shared" si="131"/>
        <v>#N/A</v>
      </c>
      <c r="AT250" s="116" t="e">
        <f t="shared" si="113"/>
        <v>#N/A</v>
      </c>
      <c r="AU250" s="119" t="e">
        <f t="shared" si="114"/>
        <v>#N/A</v>
      </c>
      <c r="AV250" s="119">
        <f t="shared" si="115"/>
        <v>0</v>
      </c>
    </row>
    <row r="251" spans="1:48">
      <c r="A251" s="115">
        <f t="shared" si="116"/>
        <v>383</v>
      </c>
      <c r="B251" s="113">
        <f t="shared" si="99"/>
        <v>244</v>
      </c>
      <c r="C251" s="119" t="e">
        <f t="shared" si="100"/>
        <v>#N/A</v>
      </c>
      <c r="F251" s="115">
        <f t="shared" si="117"/>
        <v>383</v>
      </c>
      <c r="G251" s="113">
        <f t="shared" si="118"/>
        <v>244</v>
      </c>
      <c r="H251" s="113" t="e">
        <f>INDEX(地温!$D$2:$D$366,MATCH(F251,地温!$C$2:$C$366,FALSE))</f>
        <v>#N/A</v>
      </c>
      <c r="I251" s="113" t="e">
        <f t="shared" si="119"/>
        <v>#N/A</v>
      </c>
      <c r="J251" s="116" t="e">
        <f t="shared" si="101"/>
        <v>#N/A</v>
      </c>
      <c r="K251" s="119" t="e">
        <f t="shared" si="102"/>
        <v>#N/A</v>
      </c>
      <c r="L251" s="119" t="e">
        <f t="shared" si="103"/>
        <v>#N/A</v>
      </c>
      <c r="O251" s="115">
        <f t="shared" si="120"/>
        <v>383</v>
      </c>
      <c r="P251" s="113">
        <f t="shared" si="121"/>
        <v>244</v>
      </c>
      <c r="Q251" s="113" t="e">
        <f>INDEX(地温!$D$2:$D$366,MATCH(O251,地温!$C$2:$C$366,FALSE))</f>
        <v>#N/A</v>
      </c>
      <c r="R251" s="113" t="e">
        <f t="shared" si="122"/>
        <v>#N/A</v>
      </c>
      <c r="S251" s="116" t="e">
        <f t="shared" si="104"/>
        <v>#N/A</v>
      </c>
      <c r="T251" s="119" t="e">
        <f t="shared" si="105"/>
        <v>#N/A</v>
      </c>
      <c r="U251" s="119">
        <f t="shared" si="106"/>
        <v>0</v>
      </c>
      <c r="X251" s="115">
        <f t="shared" si="123"/>
        <v>383</v>
      </c>
      <c r="Y251" s="113">
        <f t="shared" si="124"/>
        <v>244</v>
      </c>
      <c r="Z251" s="113" t="e">
        <f>INDEX(地温!$D$2:$D$366,MATCH(X251,地温!$C$2:$C$366,FALSE))</f>
        <v>#N/A</v>
      </c>
      <c r="AA251" s="113" t="e">
        <f t="shared" si="125"/>
        <v>#N/A</v>
      </c>
      <c r="AB251" s="116" t="e">
        <f t="shared" si="107"/>
        <v>#N/A</v>
      </c>
      <c r="AC251" s="119" t="e">
        <f t="shared" si="108"/>
        <v>#N/A</v>
      </c>
      <c r="AD251" s="119">
        <f t="shared" si="109"/>
        <v>0</v>
      </c>
      <c r="AG251" s="115">
        <f t="shared" si="126"/>
        <v>383</v>
      </c>
      <c r="AH251" s="113">
        <f t="shared" si="127"/>
        <v>244</v>
      </c>
      <c r="AI251" s="113" t="e">
        <f>INDEX(地温!$D$2:$D$366,MATCH(AG251,地温!$C$2:$C$366,FALSE))</f>
        <v>#N/A</v>
      </c>
      <c r="AJ251" s="113" t="e">
        <f t="shared" si="128"/>
        <v>#N/A</v>
      </c>
      <c r="AK251" s="116" t="e">
        <f t="shared" si="110"/>
        <v>#N/A</v>
      </c>
      <c r="AL251" s="119" t="e">
        <f t="shared" si="111"/>
        <v>#N/A</v>
      </c>
      <c r="AM251" s="119">
        <f t="shared" si="112"/>
        <v>0</v>
      </c>
      <c r="AP251" s="115">
        <f t="shared" si="129"/>
        <v>383</v>
      </c>
      <c r="AQ251" s="113">
        <f t="shared" si="130"/>
        <v>244</v>
      </c>
      <c r="AR251" s="113" t="e">
        <f>INDEX(地温!$D$2:$D$366,MATCH(AP251,地温!$C$2:$C$366,FALSE))</f>
        <v>#N/A</v>
      </c>
      <c r="AS251" s="113" t="e">
        <f t="shared" si="131"/>
        <v>#N/A</v>
      </c>
      <c r="AT251" s="116" t="e">
        <f t="shared" si="113"/>
        <v>#N/A</v>
      </c>
      <c r="AU251" s="119" t="e">
        <f t="shared" si="114"/>
        <v>#N/A</v>
      </c>
      <c r="AV251" s="119">
        <f t="shared" si="115"/>
        <v>0</v>
      </c>
    </row>
    <row r="252" spans="1:48">
      <c r="A252" s="115">
        <f t="shared" si="116"/>
        <v>384</v>
      </c>
      <c r="B252" s="113">
        <f t="shared" si="99"/>
        <v>245</v>
      </c>
      <c r="C252" s="119" t="e">
        <f t="shared" si="100"/>
        <v>#N/A</v>
      </c>
      <c r="F252" s="115">
        <f t="shared" si="117"/>
        <v>384</v>
      </c>
      <c r="G252" s="113">
        <f t="shared" si="118"/>
        <v>245</v>
      </c>
      <c r="H252" s="113" t="e">
        <f>INDEX(地温!$D$2:$D$366,MATCH(F252,地温!$C$2:$C$366,FALSE))</f>
        <v>#N/A</v>
      </c>
      <c r="I252" s="113" t="e">
        <f t="shared" si="119"/>
        <v>#N/A</v>
      </c>
      <c r="J252" s="116" t="e">
        <f t="shared" si="101"/>
        <v>#N/A</v>
      </c>
      <c r="K252" s="119" t="e">
        <f t="shared" si="102"/>
        <v>#N/A</v>
      </c>
      <c r="L252" s="119" t="e">
        <f t="shared" si="103"/>
        <v>#N/A</v>
      </c>
      <c r="O252" s="115">
        <f t="shared" si="120"/>
        <v>384</v>
      </c>
      <c r="P252" s="113">
        <f t="shared" si="121"/>
        <v>245</v>
      </c>
      <c r="Q252" s="113" t="e">
        <f>INDEX(地温!$D$2:$D$366,MATCH(O252,地温!$C$2:$C$366,FALSE))</f>
        <v>#N/A</v>
      </c>
      <c r="R252" s="113" t="e">
        <f t="shared" si="122"/>
        <v>#N/A</v>
      </c>
      <c r="S252" s="116" t="e">
        <f t="shared" si="104"/>
        <v>#N/A</v>
      </c>
      <c r="T252" s="119" t="e">
        <f t="shared" si="105"/>
        <v>#N/A</v>
      </c>
      <c r="U252" s="119">
        <f t="shared" si="106"/>
        <v>0</v>
      </c>
      <c r="X252" s="115">
        <f t="shared" si="123"/>
        <v>384</v>
      </c>
      <c r="Y252" s="113">
        <f t="shared" si="124"/>
        <v>245</v>
      </c>
      <c r="Z252" s="113" t="e">
        <f>INDEX(地温!$D$2:$D$366,MATCH(X252,地温!$C$2:$C$366,FALSE))</f>
        <v>#N/A</v>
      </c>
      <c r="AA252" s="113" t="e">
        <f t="shared" si="125"/>
        <v>#N/A</v>
      </c>
      <c r="AB252" s="116" t="e">
        <f t="shared" si="107"/>
        <v>#N/A</v>
      </c>
      <c r="AC252" s="119" t="e">
        <f t="shared" si="108"/>
        <v>#N/A</v>
      </c>
      <c r="AD252" s="119">
        <f t="shared" si="109"/>
        <v>0</v>
      </c>
      <c r="AG252" s="115">
        <f t="shared" si="126"/>
        <v>384</v>
      </c>
      <c r="AH252" s="113">
        <f t="shared" si="127"/>
        <v>245</v>
      </c>
      <c r="AI252" s="113" t="e">
        <f>INDEX(地温!$D$2:$D$366,MATCH(AG252,地温!$C$2:$C$366,FALSE))</f>
        <v>#N/A</v>
      </c>
      <c r="AJ252" s="113" t="e">
        <f t="shared" si="128"/>
        <v>#N/A</v>
      </c>
      <c r="AK252" s="116" t="e">
        <f t="shared" si="110"/>
        <v>#N/A</v>
      </c>
      <c r="AL252" s="119" t="e">
        <f t="shared" si="111"/>
        <v>#N/A</v>
      </c>
      <c r="AM252" s="119">
        <f t="shared" si="112"/>
        <v>0</v>
      </c>
      <c r="AP252" s="115">
        <f t="shared" si="129"/>
        <v>384</v>
      </c>
      <c r="AQ252" s="113">
        <f t="shared" si="130"/>
        <v>245</v>
      </c>
      <c r="AR252" s="113" t="e">
        <f>INDEX(地温!$D$2:$D$366,MATCH(AP252,地温!$C$2:$C$366,FALSE))</f>
        <v>#N/A</v>
      </c>
      <c r="AS252" s="113" t="e">
        <f t="shared" si="131"/>
        <v>#N/A</v>
      </c>
      <c r="AT252" s="116" t="e">
        <f t="shared" si="113"/>
        <v>#N/A</v>
      </c>
      <c r="AU252" s="119" t="e">
        <f t="shared" si="114"/>
        <v>#N/A</v>
      </c>
      <c r="AV252" s="119">
        <f t="shared" si="115"/>
        <v>0</v>
      </c>
    </row>
    <row r="253" spans="1:48">
      <c r="A253" s="115">
        <f t="shared" si="116"/>
        <v>385</v>
      </c>
      <c r="B253" s="113">
        <f t="shared" si="99"/>
        <v>246</v>
      </c>
      <c r="C253" s="119" t="e">
        <f t="shared" si="100"/>
        <v>#N/A</v>
      </c>
      <c r="F253" s="115">
        <f t="shared" si="117"/>
        <v>385</v>
      </c>
      <c r="G253" s="113">
        <f t="shared" si="118"/>
        <v>246</v>
      </c>
      <c r="H253" s="113" t="e">
        <f>INDEX(地温!$D$2:$D$366,MATCH(F253,地温!$C$2:$C$366,FALSE))</f>
        <v>#N/A</v>
      </c>
      <c r="I253" s="113" t="e">
        <f t="shared" si="119"/>
        <v>#N/A</v>
      </c>
      <c r="J253" s="116" t="e">
        <f t="shared" si="101"/>
        <v>#N/A</v>
      </c>
      <c r="K253" s="119" t="e">
        <f t="shared" si="102"/>
        <v>#N/A</v>
      </c>
      <c r="L253" s="119" t="e">
        <f t="shared" si="103"/>
        <v>#N/A</v>
      </c>
      <c r="O253" s="115">
        <f t="shared" si="120"/>
        <v>385</v>
      </c>
      <c r="P253" s="113">
        <f t="shared" si="121"/>
        <v>246</v>
      </c>
      <c r="Q253" s="113" t="e">
        <f>INDEX(地温!$D$2:$D$366,MATCH(O253,地温!$C$2:$C$366,FALSE))</f>
        <v>#N/A</v>
      </c>
      <c r="R253" s="113" t="e">
        <f t="shared" si="122"/>
        <v>#N/A</v>
      </c>
      <c r="S253" s="116" t="e">
        <f t="shared" si="104"/>
        <v>#N/A</v>
      </c>
      <c r="T253" s="119" t="e">
        <f t="shared" si="105"/>
        <v>#N/A</v>
      </c>
      <c r="U253" s="119">
        <f t="shared" si="106"/>
        <v>0</v>
      </c>
      <c r="X253" s="115">
        <f t="shared" si="123"/>
        <v>385</v>
      </c>
      <c r="Y253" s="113">
        <f t="shared" si="124"/>
        <v>246</v>
      </c>
      <c r="Z253" s="113" t="e">
        <f>INDEX(地温!$D$2:$D$366,MATCH(X253,地温!$C$2:$C$366,FALSE))</f>
        <v>#N/A</v>
      </c>
      <c r="AA253" s="113" t="e">
        <f t="shared" si="125"/>
        <v>#N/A</v>
      </c>
      <c r="AB253" s="116" t="e">
        <f t="shared" si="107"/>
        <v>#N/A</v>
      </c>
      <c r="AC253" s="119" t="e">
        <f t="shared" si="108"/>
        <v>#N/A</v>
      </c>
      <c r="AD253" s="119">
        <f t="shared" si="109"/>
        <v>0</v>
      </c>
      <c r="AG253" s="115">
        <f t="shared" si="126"/>
        <v>385</v>
      </c>
      <c r="AH253" s="113">
        <f t="shared" si="127"/>
        <v>246</v>
      </c>
      <c r="AI253" s="113" t="e">
        <f>INDEX(地温!$D$2:$D$366,MATCH(AG253,地温!$C$2:$C$366,FALSE))</f>
        <v>#N/A</v>
      </c>
      <c r="AJ253" s="113" t="e">
        <f t="shared" si="128"/>
        <v>#N/A</v>
      </c>
      <c r="AK253" s="116" t="e">
        <f t="shared" si="110"/>
        <v>#N/A</v>
      </c>
      <c r="AL253" s="119" t="e">
        <f t="shared" si="111"/>
        <v>#N/A</v>
      </c>
      <c r="AM253" s="119">
        <f t="shared" si="112"/>
        <v>0</v>
      </c>
      <c r="AP253" s="115">
        <f t="shared" si="129"/>
        <v>385</v>
      </c>
      <c r="AQ253" s="113">
        <f t="shared" si="130"/>
        <v>246</v>
      </c>
      <c r="AR253" s="113" t="e">
        <f>INDEX(地温!$D$2:$D$366,MATCH(AP253,地温!$C$2:$C$366,FALSE))</f>
        <v>#N/A</v>
      </c>
      <c r="AS253" s="113" t="e">
        <f t="shared" si="131"/>
        <v>#N/A</v>
      </c>
      <c r="AT253" s="116" t="e">
        <f t="shared" si="113"/>
        <v>#N/A</v>
      </c>
      <c r="AU253" s="119" t="e">
        <f t="shared" si="114"/>
        <v>#N/A</v>
      </c>
      <c r="AV253" s="119">
        <f t="shared" si="115"/>
        <v>0</v>
      </c>
    </row>
    <row r="254" spans="1:48">
      <c r="A254" s="115">
        <f t="shared" si="116"/>
        <v>386</v>
      </c>
      <c r="B254" s="113">
        <f t="shared" si="99"/>
        <v>247</v>
      </c>
      <c r="C254" s="119" t="e">
        <f t="shared" si="100"/>
        <v>#N/A</v>
      </c>
      <c r="F254" s="115">
        <f t="shared" si="117"/>
        <v>386</v>
      </c>
      <c r="G254" s="113">
        <f t="shared" si="118"/>
        <v>247</v>
      </c>
      <c r="H254" s="113" t="e">
        <f>INDEX(地温!$D$2:$D$366,MATCH(F254,地温!$C$2:$C$366,FALSE))</f>
        <v>#N/A</v>
      </c>
      <c r="I254" s="113" t="e">
        <f t="shared" si="119"/>
        <v>#N/A</v>
      </c>
      <c r="J254" s="116" t="e">
        <f t="shared" si="101"/>
        <v>#N/A</v>
      </c>
      <c r="K254" s="119" t="e">
        <f t="shared" si="102"/>
        <v>#N/A</v>
      </c>
      <c r="L254" s="119" t="e">
        <f t="shared" si="103"/>
        <v>#N/A</v>
      </c>
      <c r="O254" s="115">
        <f t="shared" si="120"/>
        <v>386</v>
      </c>
      <c r="P254" s="113">
        <f t="shared" si="121"/>
        <v>247</v>
      </c>
      <c r="Q254" s="113" t="e">
        <f>INDEX(地温!$D$2:$D$366,MATCH(O254,地温!$C$2:$C$366,FALSE))</f>
        <v>#N/A</v>
      </c>
      <c r="R254" s="113" t="e">
        <f t="shared" si="122"/>
        <v>#N/A</v>
      </c>
      <c r="S254" s="116" t="e">
        <f t="shared" si="104"/>
        <v>#N/A</v>
      </c>
      <c r="T254" s="119" t="e">
        <f t="shared" si="105"/>
        <v>#N/A</v>
      </c>
      <c r="U254" s="119">
        <f t="shared" si="106"/>
        <v>0</v>
      </c>
      <c r="X254" s="115">
        <f t="shared" si="123"/>
        <v>386</v>
      </c>
      <c r="Y254" s="113">
        <f t="shared" si="124"/>
        <v>247</v>
      </c>
      <c r="Z254" s="113" t="e">
        <f>INDEX(地温!$D$2:$D$366,MATCH(X254,地温!$C$2:$C$366,FALSE))</f>
        <v>#N/A</v>
      </c>
      <c r="AA254" s="113" t="e">
        <f t="shared" si="125"/>
        <v>#N/A</v>
      </c>
      <c r="AB254" s="116" t="e">
        <f t="shared" si="107"/>
        <v>#N/A</v>
      </c>
      <c r="AC254" s="119" t="e">
        <f t="shared" si="108"/>
        <v>#N/A</v>
      </c>
      <c r="AD254" s="119">
        <f t="shared" si="109"/>
        <v>0</v>
      </c>
      <c r="AG254" s="115">
        <f t="shared" si="126"/>
        <v>386</v>
      </c>
      <c r="AH254" s="113">
        <f t="shared" si="127"/>
        <v>247</v>
      </c>
      <c r="AI254" s="113" t="e">
        <f>INDEX(地温!$D$2:$D$366,MATCH(AG254,地温!$C$2:$C$366,FALSE))</f>
        <v>#N/A</v>
      </c>
      <c r="AJ254" s="113" t="e">
        <f t="shared" si="128"/>
        <v>#N/A</v>
      </c>
      <c r="AK254" s="116" t="e">
        <f t="shared" si="110"/>
        <v>#N/A</v>
      </c>
      <c r="AL254" s="119" t="e">
        <f t="shared" si="111"/>
        <v>#N/A</v>
      </c>
      <c r="AM254" s="119">
        <f t="shared" si="112"/>
        <v>0</v>
      </c>
      <c r="AP254" s="115">
        <f t="shared" si="129"/>
        <v>386</v>
      </c>
      <c r="AQ254" s="113">
        <f t="shared" si="130"/>
        <v>247</v>
      </c>
      <c r="AR254" s="113" t="e">
        <f>INDEX(地温!$D$2:$D$366,MATCH(AP254,地温!$C$2:$C$366,FALSE))</f>
        <v>#N/A</v>
      </c>
      <c r="AS254" s="113" t="e">
        <f t="shared" si="131"/>
        <v>#N/A</v>
      </c>
      <c r="AT254" s="116" t="e">
        <f t="shared" si="113"/>
        <v>#N/A</v>
      </c>
      <c r="AU254" s="119" t="e">
        <f t="shared" si="114"/>
        <v>#N/A</v>
      </c>
      <c r="AV254" s="119">
        <f t="shared" si="115"/>
        <v>0</v>
      </c>
    </row>
    <row r="255" spans="1:48">
      <c r="A255" s="115">
        <f t="shared" si="116"/>
        <v>387</v>
      </c>
      <c r="B255" s="113">
        <f t="shared" si="99"/>
        <v>248</v>
      </c>
      <c r="C255" s="119" t="e">
        <f t="shared" si="100"/>
        <v>#N/A</v>
      </c>
      <c r="F255" s="115">
        <f t="shared" si="117"/>
        <v>387</v>
      </c>
      <c r="G255" s="113">
        <f t="shared" si="118"/>
        <v>248</v>
      </c>
      <c r="H255" s="113" t="e">
        <f>INDEX(地温!$D$2:$D$366,MATCH(F255,地温!$C$2:$C$366,FALSE))</f>
        <v>#N/A</v>
      </c>
      <c r="I255" s="113" t="e">
        <f t="shared" si="119"/>
        <v>#N/A</v>
      </c>
      <c r="J255" s="116" t="e">
        <f t="shared" si="101"/>
        <v>#N/A</v>
      </c>
      <c r="K255" s="119" t="e">
        <f t="shared" si="102"/>
        <v>#N/A</v>
      </c>
      <c r="L255" s="119" t="e">
        <f t="shared" si="103"/>
        <v>#N/A</v>
      </c>
      <c r="O255" s="115">
        <f t="shared" si="120"/>
        <v>387</v>
      </c>
      <c r="P255" s="113">
        <f t="shared" si="121"/>
        <v>248</v>
      </c>
      <c r="Q255" s="113" t="e">
        <f>INDEX(地温!$D$2:$D$366,MATCH(O255,地温!$C$2:$C$366,FALSE))</f>
        <v>#N/A</v>
      </c>
      <c r="R255" s="113" t="e">
        <f t="shared" si="122"/>
        <v>#N/A</v>
      </c>
      <c r="S255" s="116" t="e">
        <f t="shared" si="104"/>
        <v>#N/A</v>
      </c>
      <c r="T255" s="119" t="e">
        <f t="shared" si="105"/>
        <v>#N/A</v>
      </c>
      <c r="U255" s="119">
        <f t="shared" si="106"/>
        <v>0</v>
      </c>
      <c r="X255" s="115">
        <f t="shared" si="123"/>
        <v>387</v>
      </c>
      <c r="Y255" s="113">
        <f t="shared" si="124"/>
        <v>248</v>
      </c>
      <c r="Z255" s="113" t="e">
        <f>INDEX(地温!$D$2:$D$366,MATCH(X255,地温!$C$2:$C$366,FALSE))</f>
        <v>#N/A</v>
      </c>
      <c r="AA255" s="113" t="e">
        <f t="shared" si="125"/>
        <v>#N/A</v>
      </c>
      <c r="AB255" s="116" t="e">
        <f t="shared" si="107"/>
        <v>#N/A</v>
      </c>
      <c r="AC255" s="119" t="e">
        <f t="shared" si="108"/>
        <v>#N/A</v>
      </c>
      <c r="AD255" s="119">
        <f t="shared" si="109"/>
        <v>0</v>
      </c>
      <c r="AG255" s="115">
        <f t="shared" si="126"/>
        <v>387</v>
      </c>
      <c r="AH255" s="113">
        <f t="shared" si="127"/>
        <v>248</v>
      </c>
      <c r="AI255" s="113" t="e">
        <f>INDEX(地温!$D$2:$D$366,MATCH(AG255,地温!$C$2:$C$366,FALSE))</f>
        <v>#N/A</v>
      </c>
      <c r="AJ255" s="113" t="e">
        <f t="shared" si="128"/>
        <v>#N/A</v>
      </c>
      <c r="AK255" s="116" t="e">
        <f t="shared" si="110"/>
        <v>#N/A</v>
      </c>
      <c r="AL255" s="119" t="e">
        <f t="shared" si="111"/>
        <v>#N/A</v>
      </c>
      <c r="AM255" s="119">
        <f t="shared" si="112"/>
        <v>0</v>
      </c>
      <c r="AP255" s="115">
        <f t="shared" si="129"/>
        <v>387</v>
      </c>
      <c r="AQ255" s="113">
        <f t="shared" si="130"/>
        <v>248</v>
      </c>
      <c r="AR255" s="113" t="e">
        <f>INDEX(地温!$D$2:$D$366,MATCH(AP255,地温!$C$2:$C$366,FALSE))</f>
        <v>#N/A</v>
      </c>
      <c r="AS255" s="113" t="e">
        <f t="shared" si="131"/>
        <v>#N/A</v>
      </c>
      <c r="AT255" s="116" t="e">
        <f t="shared" si="113"/>
        <v>#N/A</v>
      </c>
      <c r="AU255" s="119" t="e">
        <f t="shared" si="114"/>
        <v>#N/A</v>
      </c>
      <c r="AV255" s="119">
        <f t="shared" si="115"/>
        <v>0</v>
      </c>
    </row>
    <row r="256" spans="1:48">
      <c r="A256" s="115">
        <f t="shared" si="116"/>
        <v>388</v>
      </c>
      <c r="B256" s="113">
        <f t="shared" si="99"/>
        <v>249</v>
      </c>
      <c r="C256" s="119" t="e">
        <f t="shared" si="100"/>
        <v>#N/A</v>
      </c>
      <c r="F256" s="115">
        <f t="shared" si="117"/>
        <v>388</v>
      </c>
      <c r="G256" s="113">
        <f t="shared" si="118"/>
        <v>249</v>
      </c>
      <c r="H256" s="113" t="e">
        <f>INDEX(地温!$D$2:$D$366,MATCH(F256,地温!$C$2:$C$366,FALSE))</f>
        <v>#N/A</v>
      </c>
      <c r="I256" s="113" t="e">
        <f t="shared" si="119"/>
        <v>#N/A</v>
      </c>
      <c r="J256" s="116" t="e">
        <f t="shared" si="101"/>
        <v>#N/A</v>
      </c>
      <c r="K256" s="119" t="e">
        <f t="shared" si="102"/>
        <v>#N/A</v>
      </c>
      <c r="L256" s="119" t="e">
        <f t="shared" si="103"/>
        <v>#N/A</v>
      </c>
      <c r="O256" s="115">
        <f t="shared" si="120"/>
        <v>388</v>
      </c>
      <c r="P256" s="113">
        <f t="shared" si="121"/>
        <v>249</v>
      </c>
      <c r="Q256" s="113" t="e">
        <f>INDEX(地温!$D$2:$D$366,MATCH(O256,地温!$C$2:$C$366,FALSE))</f>
        <v>#N/A</v>
      </c>
      <c r="R256" s="113" t="e">
        <f t="shared" si="122"/>
        <v>#N/A</v>
      </c>
      <c r="S256" s="116" t="e">
        <f t="shared" si="104"/>
        <v>#N/A</v>
      </c>
      <c r="T256" s="119" t="e">
        <f t="shared" si="105"/>
        <v>#N/A</v>
      </c>
      <c r="U256" s="119">
        <f t="shared" si="106"/>
        <v>0</v>
      </c>
      <c r="X256" s="115">
        <f t="shared" si="123"/>
        <v>388</v>
      </c>
      <c r="Y256" s="113">
        <f t="shared" si="124"/>
        <v>249</v>
      </c>
      <c r="Z256" s="113" t="e">
        <f>INDEX(地温!$D$2:$D$366,MATCH(X256,地温!$C$2:$C$366,FALSE))</f>
        <v>#N/A</v>
      </c>
      <c r="AA256" s="113" t="e">
        <f t="shared" si="125"/>
        <v>#N/A</v>
      </c>
      <c r="AB256" s="116" t="e">
        <f t="shared" si="107"/>
        <v>#N/A</v>
      </c>
      <c r="AC256" s="119" t="e">
        <f t="shared" si="108"/>
        <v>#N/A</v>
      </c>
      <c r="AD256" s="119">
        <f t="shared" si="109"/>
        <v>0</v>
      </c>
      <c r="AG256" s="115">
        <f t="shared" si="126"/>
        <v>388</v>
      </c>
      <c r="AH256" s="113">
        <f t="shared" si="127"/>
        <v>249</v>
      </c>
      <c r="AI256" s="113" t="e">
        <f>INDEX(地温!$D$2:$D$366,MATCH(AG256,地温!$C$2:$C$366,FALSE))</f>
        <v>#N/A</v>
      </c>
      <c r="AJ256" s="113" t="e">
        <f t="shared" si="128"/>
        <v>#N/A</v>
      </c>
      <c r="AK256" s="116" t="e">
        <f t="shared" si="110"/>
        <v>#N/A</v>
      </c>
      <c r="AL256" s="119" t="e">
        <f t="shared" si="111"/>
        <v>#N/A</v>
      </c>
      <c r="AM256" s="119">
        <f t="shared" si="112"/>
        <v>0</v>
      </c>
      <c r="AP256" s="115">
        <f t="shared" si="129"/>
        <v>388</v>
      </c>
      <c r="AQ256" s="113">
        <f t="shared" si="130"/>
        <v>249</v>
      </c>
      <c r="AR256" s="113" t="e">
        <f>INDEX(地温!$D$2:$D$366,MATCH(AP256,地温!$C$2:$C$366,FALSE))</f>
        <v>#N/A</v>
      </c>
      <c r="AS256" s="113" t="e">
        <f t="shared" si="131"/>
        <v>#N/A</v>
      </c>
      <c r="AT256" s="116" t="e">
        <f t="shared" si="113"/>
        <v>#N/A</v>
      </c>
      <c r="AU256" s="119" t="e">
        <f t="shared" si="114"/>
        <v>#N/A</v>
      </c>
      <c r="AV256" s="119">
        <f t="shared" si="115"/>
        <v>0</v>
      </c>
    </row>
    <row r="257" spans="1:48">
      <c r="A257" s="115">
        <f t="shared" si="116"/>
        <v>389</v>
      </c>
      <c r="B257" s="113">
        <f t="shared" si="99"/>
        <v>250</v>
      </c>
      <c r="C257" s="119" t="e">
        <f t="shared" si="100"/>
        <v>#N/A</v>
      </c>
      <c r="F257" s="115">
        <f t="shared" si="117"/>
        <v>389</v>
      </c>
      <c r="G257" s="113">
        <f t="shared" si="118"/>
        <v>250</v>
      </c>
      <c r="H257" s="113" t="e">
        <f>INDEX(地温!$D$2:$D$366,MATCH(F257,地温!$C$2:$C$366,FALSE))</f>
        <v>#N/A</v>
      </c>
      <c r="I257" s="113" t="e">
        <f t="shared" si="119"/>
        <v>#N/A</v>
      </c>
      <c r="J257" s="116" t="e">
        <f t="shared" si="101"/>
        <v>#N/A</v>
      </c>
      <c r="K257" s="119" t="e">
        <f t="shared" si="102"/>
        <v>#N/A</v>
      </c>
      <c r="L257" s="119" t="e">
        <f t="shared" si="103"/>
        <v>#N/A</v>
      </c>
      <c r="O257" s="115">
        <f t="shared" si="120"/>
        <v>389</v>
      </c>
      <c r="P257" s="113">
        <f t="shared" si="121"/>
        <v>250</v>
      </c>
      <c r="Q257" s="113" t="e">
        <f>INDEX(地温!$D$2:$D$366,MATCH(O257,地温!$C$2:$C$366,FALSE))</f>
        <v>#N/A</v>
      </c>
      <c r="R257" s="113" t="e">
        <f t="shared" si="122"/>
        <v>#N/A</v>
      </c>
      <c r="S257" s="116" t="e">
        <f t="shared" si="104"/>
        <v>#N/A</v>
      </c>
      <c r="T257" s="119" t="e">
        <f t="shared" si="105"/>
        <v>#N/A</v>
      </c>
      <c r="U257" s="119">
        <f t="shared" si="106"/>
        <v>0</v>
      </c>
      <c r="X257" s="115">
        <f t="shared" si="123"/>
        <v>389</v>
      </c>
      <c r="Y257" s="113">
        <f t="shared" si="124"/>
        <v>250</v>
      </c>
      <c r="Z257" s="113" t="e">
        <f>INDEX(地温!$D$2:$D$366,MATCH(X257,地温!$C$2:$C$366,FALSE))</f>
        <v>#N/A</v>
      </c>
      <c r="AA257" s="113" t="e">
        <f t="shared" si="125"/>
        <v>#N/A</v>
      </c>
      <c r="AB257" s="116" t="e">
        <f t="shared" si="107"/>
        <v>#N/A</v>
      </c>
      <c r="AC257" s="119" t="e">
        <f t="shared" si="108"/>
        <v>#N/A</v>
      </c>
      <c r="AD257" s="119">
        <f t="shared" si="109"/>
        <v>0</v>
      </c>
      <c r="AG257" s="115">
        <f t="shared" si="126"/>
        <v>389</v>
      </c>
      <c r="AH257" s="113">
        <f t="shared" si="127"/>
        <v>250</v>
      </c>
      <c r="AI257" s="113" t="e">
        <f>INDEX(地温!$D$2:$D$366,MATCH(AG257,地温!$C$2:$C$366,FALSE))</f>
        <v>#N/A</v>
      </c>
      <c r="AJ257" s="113" t="e">
        <f t="shared" si="128"/>
        <v>#N/A</v>
      </c>
      <c r="AK257" s="116" t="e">
        <f t="shared" si="110"/>
        <v>#N/A</v>
      </c>
      <c r="AL257" s="119" t="e">
        <f t="shared" si="111"/>
        <v>#N/A</v>
      </c>
      <c r="AM257" s="119">
        <f t="shared" si="112"/>
        <v>0</v>
      </c>
      <c r="AP257" s="115">
        <f t="shared" si="129"/>
        <v>389</v>
      </c>
      <c r="AQ257" s="113">
        <f t="shared" si="130"/>
        <v>250</v>
      </c>
      <c r="AR257" s="113" t="e">
        <f>INDEX(地温!$D$2:$D$366,MATCH(AP257,地温!$C$2:$C$366,FALSE))</f>
        <v>#N/A</v>
      </c>
      <c r="AS257" s="113" t="e">
        <f t="shared" si="131"/>
        <v>#N/A</v>
      </c>
      <c r="AT257" s="116" t="e">
        <f t="shared" si="113"/>
        <v>#N/A</v>
      </c>
      <c r="AU257" s="119" t="e">
        <f t="shared" si="114"/>
        <v>#N/A</v>
      </c>
      <c r="AV257" s="119">
        <f t="shared" si="115"/>
        <v>0</v>
      </c>
    </row>
    <row r="258" spans="1:48">
      <c r="A258" s="115">
        <f t="shared" si="116"/>
        <v>390</v>
      </c>
      <c r="B258" s="113">
        <f t="shared" si="99"/>
        <v>251</v>
      </c>
      <c r="C258" s="119" t="e">
        <f t="shared" si="100"/>
        <v>#N/A</v>
      </c>
      <c r="F258" s="115">
        <f t="shared" si="117"/>
        <v>390</v>
      </c>
      <c r="G258" s="113">
        <f t="shared" si="118"/>
        <v>251</v>
      </c>
      <c r="H258" s="113" t="e">
        <f>INDEX(地温!$D$2:$D$366,MATCH(F258,地温!$C$2:$C$366,FALSE))</f>
        <v>#N/A</v>
      </c>
      <c r="I258" s="113" t="e">
        <f t="shared" si="119"/>
        <v>#N/A</v>
      </c>
      <c r="J258" s="116" t="e">
        <f t="shared" si="101"/>
        <v>#N/A</v>
      </c>
      <c r="K258" s="119" t="e">
        <f t="shared" si="102"/>
        <v>#N/A</v>
      </c>
      <c r="L258" s="119" t="e">
        <f t="shared" si="103"/>
        <v>#N/A</v>
      </c>
      <c r="O258" s="115">
        <f t="shared" si="120"/>
        <v>390</v>
      </c>
      <c r="P258" s="113">
        <f t="shared" si="121"/>
        <v>251</v>
      </c>
      <c r="Q258" s="113" t="e">
        <f>INDEX(地温!$D$2:$D$366,MATCH(O258,地温!$C$2:$C$366,FALSE))</f>
        <v>#N/A</v>
      </c>
      <c r="R258" s="113" t="e">
        <f t="shared" si="122"/>
        <v>#N/A</v>
      </c>
      <c r="S258" s="116" t="e">
        <f t="shared" si="104"/>
        <v>#N/A</v>
      </c>
      <c r="T258" s="119" t="e">
        <f t="shared" si="105"/>
        <v>#N/A</v>
      </c>
      <c r="U258" s="119">
        <f t="shared" si="106"/>
        <v>0</v>
      </c>
      <c r="X258" s="115">
        <f t="shared" si="123"/>
        <v>390</v>
      </c>
      <c r="Y258" s="113">
        <f t="shared" si="124"/>
        <v>251</v>
      </c>
      <c r="Z258" s="113" t="e">
        <f>INDEX(地温!$D$2:$D$366,MATCH(X258,地温!$C$2:$C$366,FALSE))</f>
        <v>#N/A</v>
      </c>
      <c r="AA258" s="113" t="e">
        <f t="shared" si="125"/>
        <v>#N/A</v>
      </c>
      <c r="AB258" s="116" t="e">
        <f t="shared" si="107"/>
        <v>#N/A</v>
      </c>
      <c r="AC258" s="119" t="e">
        <f t="shared" si="108"/>
        <v>#N/A</v>
      </c>
      <c r="AD258" s="119">
        <f t="shared" si="109"/>
        <v>0</v>
      </c>
      <c r="AG258" s="115">
        <f t="shared" si="126"/>
        <v>390</v>
      </c>
      <c r="AH258" s="113">
        <f t="shared" si="127"/>
        <v>251</v>
      </c>
      <c r="AI258" s="113" t="e">
        <f>INDEX(地温!$D$2:$D$366,MATCH(AG258,地温!$C$2:$C$366,FALSE))</f>
        <v>#N/A</v>
      </c>
      <c r="AJ258" s="113" t="e">
        <f t="shared" si="128"/>
        <v>#N/A</v>
      </c>
      <c r="AK258" s="116" t="e">
        <f t="shared" si="110"/>
        <v>#N/A</v>
      </c>
      <c r="AL258" s="119" t="e">
        <f t="shared" si="111"/>
        <v>#N/A</v>
      </c>
      <c r="AM258" s="119">
        <f t="shared" si="112"/>
        <v>0</v>
      </c>
      <c r="AP258" s="115">
        <f t="shared" si="129"/>
        <v>390</v>
      </c>
      <c r="AQ258" s="113">
        <f t="shared" si="130"/>
        <v>251</v>
      </c>
      <c r="AR258" s="113" t="e">
        <f>INDEX(地温!$D$2:$D$366,MATCH(AP258,地温!$C$2:$C$366,FALSE))</f>
        <v>#N/A</v>
      </c>
      <c r="AS258" s="113" t="e">
        <f t="shared" si="131"/>
        <v>#N/A</v>
      </c>
      <c r="AT258" s="116" t="e">
        <f t="shared" si="113"/>
        <v>#N/A</v>
      </c>
      <c r="AU258" s="119" t="e">
        <f t="shared" si="114"/>
        <v>#N/A</v>
      </c>
      <c r="AV258" s="119">
        <f t="shared" si="115"/>
        <v>0</v>
      </c>
    </row>
    <row r="259" spans="1:48">
      <c r="A259" s="115">
        <f t="shared" si="116"/>
        <v>391</v>
      </c>
      <c r="B259" s="113">
        <f t="shared" si="99"/>
        <v>252</v>
      </c>
      <c r="C259" s="119" t="e">
        <f t="shared" si="100"/>
        <v>#N/A</v>
      </c>
      <c r="F259" s="115">
        <f t="shared" si="117"/>
        <v>391</v>
      </c>
      <c r="G259" s="113">
        <f t="shared" si="118"/>
        <v>252</v>
      </c>
      <c r="H259" s="113" t="e">
        <f>INDEX(地温!$D$2:$D$366,MATCH(F259,地温!$C$2:$C$366,FALSE))</f>
        <v>#N/A</v>
      </c>
      <c r="I259" s="113" t="e">
        <f t="shared" si="119"/>
        <v>#N/A</v>
      </c>
      <c r="J259" s="116" t="e">
        <f t="shared" si="101"/>
        <v>#N/A</v>
      </c>
      <c r="K259" s="119" t="e">
        <f t="shared" si="102"/>
        <v>#N/A</v>
      </c>
      <c r="L259" s="119" t="e">
        <f t="shared" si="103"/>
        <v>#N/A</v>
      </c>
      <c r="O259" s="115">
        <f t="shared" si="120"/>
        <v>391</v>
      </c>
      <c r="P259" s="113">
        <f t="shared" si="121"/>
        <v>252</v>
      </c>
      <c r="Q259" s="113" t="e">
        <f>INDEX(地温!$D$2:$D$366,MATCH(O259,地温!$C$2:$C$366,FALSE))</f>
        <v>#N/A</v>
      </c>
      <c r="R259" s="113" t="e">
        <f t="shared" si="122"/>
        <v>#N/A</v>
      </c>
      <c r="S259" s="116" t="e">
        <f t="shared" si="104"/>
        <v>#N/A</v>
      </c>
      <c r="T259" s="119" t="e">
        <f t="shared" si="105"/>
        <v>#N/A</v>
      </c>
      <c r="U259" s="119">
        <f t="shared" si="106"/>
        <v>0</v>
      </c>
      <c r="X259" s="115">
        <f t="shared" si="123"/>
        <v>391</v>
      </c>
      <c r="Y259" s="113">
        <f t="shared" si="124"/>
        <v>252</v>
      </c>
      <c r="Z259" s="113" t="e">
        <f>INDEX(地温!$D$2:$D$366,MATCH(X259,地温!$C$2:$C$366,FALSE))</f>
        <v>#N/A</v>
      </c>
      <c r="AA259" s="113" t="e">
        <f t="shared" si="125"/>
        <v>#N/A</v>
      </c>
      <c r="AB259" s="116" t="e">
        <f t="shared" si="107"/>
        <v>#N/A</v>
      </c>
      <c r="AC259" s="119" t="e">
        <f t="shared" si="108"/>
        <v>#N/A</v>
      </c>
      <c r="AD259" s="119">
        <f t="shared" si="109"/>
        <v>0</v>
      </c>
      <c r="AG259" s="115">
        <f t="shared" si="126"/>
        <v>391</v>
      </c>
      <c r="AH259" s="113">
        <f t="shared" si="127"/>
        <v>252</v>
      </c>
      <c r="AI259" s="113" t="e">
        <f>INDEX(地温!$D$2:$D$366,MATCH(AG259,地温!$C$2:$C$366,FALSE))</f>
        <v>#N/A</v>
      </c>
      <c r="AJ259" s="113" t="e">
        <f t="shared" si="128"/>
        <v>#N/A</v>
      </c>
      <c r="AK259" s="116" t="e">
        <f t="shared" si="110"/>
        <v>#N/A</v>
      </c>
      <c r="AL259" s="119" t="e">
        <f t="shared" si="111"/>
        <v>#N/A</v>
      </c>
      <c r="AM259" s="119">
        <f t="shared" si="112"/>
        <v>0</v>
      </c>
      <c r="AP259" s="115">
        <f t="shared" si="129"/>
        <v>391</v>
      </c>
      <c r="AQ259" s="113">
        <f t="shared" si="130"/>
        <v>252</v>
      </c>
      <c r="AR259" s="113" t="e">
        <f>INDEX(地温!$D$2:$D$366,MATCH(AP259,地温!$C$2:$C$366,FALSE))</f>
        <v>#N/A</v>
      </c>
      <c r="AS259" s="113" t="e">
        <f t="shared" si="131"/>
        <v>#N/A</v>
      </c>
      <c r="AT259" s="116" t="e">
        <f t="shared" si="113"/>
        <v>#N/A</v>
      </c>
      <c r="AU259" s="119" t="e">
        <f t="shared" si="114"/>
        <v>#N/A</v>
      </c>
      <c r="AV259" s="119">
        <f t="shared" si="115"/>
        <v>0</v>
      </c>
    </row>
    <row r="260" spans="1:48">
      <c r="A260" s="115">
        <f t="shared" si="116"/>
        <v>392</v>
      </c>
      <c r="B260" s="113">
        <f t="shared" si="99"/>
        <v>253</v>
      </c>
      <c r="C260" s="119" t="e">
        <f t="shared" si="100"/>
        <v>#N/A</v>
      </c>
      <c r="F260" s="115">
        <f t="shared" si="117"/>
        <v>392</v>
      </c>
      <c r="G260" s="113">
        <f t="shared" si="118"/>
        <v>253</v>
      </c>
      <c r="H260" s="113" t="e">
        <f>INDEX(地温!$D$2:$D$366,MATCH(F260,地温!$C$2:$C$366,FALSE))</f>
        <v>#N/A</v>
      </c>
      <c r="I260" s="113" t="e">
        <f t="shared" si="119"/>
        <v>#N/A</v>
      </c>
      <c r="J260" s="116" t="e">
        <f t="shared" si="101"/>
        <v>#N/A</v>
      </c>
      <c r="K260" s="119" t="e">
        <f t="shared" si="102"/>
        <v>#N/A</v>
      </c>
      <c r="L260" s="119" t="e">
        <f t="shared" si="103"/>
        <v>#N/A</v>
      </c>
      <c r="O260" s="115">
        <f t="shared" si="120"/>
        <v>392</v>
      </c>
      <c r="P260" s="113">
        <f t="shared" si="121"/>
        <v>253</v>
      </c>
      <c r="Q260" s="113" t="e">
        <f>INDEX(地温!$D$2:$D$366,MATCH(O260,地温!$C$2:$C$366,FALSE))</f>
        <v>#N/A</v>
      </c>
      <c r="R260" s="113" t="e">
        <f t="shared" si="122"/>
        <v>#N/A</v>
      </c>
      <c r="S260" s="116" t="e">
        <f t="shared" si="104"/>
        <v>#N/A</v>
      </c>
      <c r="T260" s="119" t="e">
        <f t="shared" si="105"/>
        <v>#N/A</v>
      </c>
      <c r="U260" s="119">
        <f t="shared" si="106"/>
        <v>0</v>
      </c>
      <c r="X260" s="115">
        <f t="shared" si="123"/>
        <v>392</v>
      </c>
      <c r="Y260" s="113">
        <f t="shared" si="124"/>
        <v>253</v>
      </c>
      <c r="Z260" s="113" t="e">
        <f>INDEX(地温!$D$2:$D$366,MATCH(X260,地温!$C$2:$C$366,FALSE))</f>
        <v>#N/A</v>
      </c>
      <c r="AA260" s="113" t="e">
        <f t="shared" si="125"/>
        <v>#N/A</v>
      </c>
      <c r="AB260" s="116" t="e">
        <f t="shared" si="107"/>
        <v>#N/A</v>
      </c>
      <c r="AC260" s="119" t="e">
        <f t="shared" si="108"/>
        <v>#N/A</v>
      </c>
      <c r="AD260" s="119">
        <f t="shared" si="109"/>
        <v>0</v>
      </c>
      <c r="AG260" s="115">
        <f t="shared" si="126"/>
        <v>392</v>
      </c>
      <c r="AH260" s="113">
        <f t="shared" si="127"/>
        <v>253</v>
      </c>
      <c r="AI260" s="113" t="e">
        <f>INDEX(地温!$D$2:$D$366,MATCH(AG260,地温!$C$2:$C$366,FALSE))</f>
        <v>#N/A</v>
      </c>
      <c r="AJ260" s="113" t="e">
        <f t="shared" si="128"/>
        <v>#N/A</v>
      </c>
      <c r="AK260" s="116" t="e">
        <f t="shared" si="110"/>
        <v>#N/A</v>
      </c>
      <c r="AL260" s="119" t="e">
        <f t="shared" si="111"/>
        <v>#N/A</v>
      </c>
      <c r="AM260" s="119">
        <f t="shared" si="112"/>
        <v>0</v>
      </c>
      <c r="AP260" s="115">
        <f t="shared" si="129"/>
        <v>392</v>
      </c>
      <c r="AQ260" s="113">
        <f t="shared" si="130"/>
        <v>253</v>
      </c>
      <c r="AR260" s="113" t="e">
        <f>INDEX(地温!$D$2:$D$366,MATCH(AP260,地温!$C$2:$C$366,FALSE))</f>
        <v>#N/A</v>
      </c>
      <c r="AS260" s="113" t="e">
        <f t="shared" si="131"/>
        <v>#N/A</v>
      </c>
      <c r="AT260" s="116" t="e">
        <f t="shared" si="113"/>
        <v>#N/A</v>
      </c>
      <c r="AU260" s="119" t="e">
        <f t="shared" si="114"/>
        <v>#N/A</v>
      </c>
      <c r="AV260" s="119">
        <f t="shared" si="115"/>
        <v>0</v>
      </c>
    </row>
    <row r="261" spans="1:48">
      <c r="A261" s="115">
        <f t="shared" si="116"/>
        <v>393</v>
      </c>
      <c r="B261" s="113">
        <f t="shared" si="99"/>
        <v>254</v>
      </c>
      <c r="C261" s="119" t="e">
        <f t="shared" si="100"/>
        <v>#N/A</v>
      </c>
      <c r="F261" s="115">
        <f t="shared" si="117"/>
        <v>393</v>
      </c>
      <c r="G261" s="113">
        <f t="shared" si="118"/>
        <v>254</v>
      </c>
      <c r="H261" s="113" t="e">
        <f>INDEX(地温!$D$2:$D$366,MATCH(F261,地温!$C$2:$C$366,FALSE))</f>
        <v>#N/A</v>
      </c>
      <c r="I261" s="113" t="e">
        <f t="shared" si="119"/>
        <v>#N/A</v>
      </c>
      <c r="J261" s="116" t="e">
        <f t="shared" si="101"/>
        <v>#N/A</v>
      </c>
      <c r="K261" s="119" t="e">
        <f t="shared" si="102"/>
        <v>#N/A</v>
      </c>
      <c r="L261" s="119" t="e">
        <f t="shared" si="103"/>
        <v>#N/A</v>
      </c>
      <c r="O261" s="115">
        <f t="shared" si="120"/>
        <v>393</v>
      </c>
      <c r="P261" s="113">
        <f t="shared" si="121"/>
        <v>254</v>
      </c>
      <c r="Q261" s="113" t="e">
        <f>INDEX(地温!$D$2:$D$366,MATCH(O261,地温!$C$2:$C$366,FALSE))</f>
        <v>#N/A</v>
      </c>
      <c r="R261" s="113" t="e">
        <f t="shared" si="122"/>
        <v>#N/A</v>
      </c>
      <c r="S261" s="116" t="e">
        <f t="shared" si="104"/>
        <v>#N/A</v>
      </c>
      <c r="T261" s="119" t="e">
        <f t="shared" si="105"/>
        <v>#N/A</v>
      </c>
      <c r="U261" s="119">
        <f t="shared" si="106"/>
        <v>0</v>
      </c>
      <c r="X261" s="115">
        <f t="shared" si="123"/>
        <v>393</v>
      </c>
      <c r="Y261" s="113">
        <f t="shared" si="124"/>
        <v>254</v>
      </c>
      <c r="Z261" s="113" t="e">
        <f>INDEX(地温!$D$2:$D$366,MATCH(X261,地温!$C$2:$C$366,FALSE))</f>
        <v>#N/A</v>
      </c>
      <c r="AA261" s="113" t="e">
        <f t="shared" si="125"/>
        <v>#N/A</v>
      </c>
      <c r="AB261" s="116" t="e">
        <f t="shared" si="107"/>
        <v>#N/A</v>
      </c>
      <c r="AC261" s="119" t="e">
        <f t="shared" si="108"/>
        <v>#N/A</v>
      </c>
      <c r="AD261" s="119">
        <f t="shared" si="109"/>
        <v>0</v>
      </c>
      <c r="AG261" s="115">
        <f t="shared" si="126"/>
        <v>393</v>
      </c>
      <c r="AH261" s="113">
        <f t="shared" si="127"/>
        <v>254</v>
      </c>
      <c r="AI261" s="113" t="e">
        <f>INDEX(地温!$D$2:$D$366,MATCH(AG261,地温!$C$2:$C$366,FALSE))</f>
        <v>#N/A</v>
      </c>
      <c r="AJ261" s="113" t="e">
        <f t="shared" si="128"/>
        <v>#N/A</v>
      </c>
      <c r="AK261" s="116" t="e">
        <f t="shared" si="110"/>
        <v>#N/A</v>
      </c>
      <c r="AL261" s="119" t="e">
        <f t="shared" si="111"/>
        <v>#N/A</v>
      </c>
      <c r="AM261" s="119">
        <f t="shared" si="112"/>
        <v>0</v>
      </c>
      <c r="AP261" s="115">
        <f t="shared" si="129"/>
        <v>393</v>
      </c>
      <c r="AQ261" s="113">
        <f t="shared" si="130"/>
        <v>254</v>
      </c>
      <c r="AR261" s="113" t="e">
        <f>INDEX(地温!$D$2:$D$366,MATCH(AP261,地温!$C$2:$C$366,FALSE))</f>
        <v>#N/A</v>
      </c>
      <c r="AS261" s="113" t="e">
        <f t="shared" si="131"/>
        <v>#N/A</v>
      </c>
      <c r="AT261" s="116" t="e">
        <f t="shared" si="113"/>
        <v>#N/A</v>
      </c>
      <c r="AU261" s="119" t="e">
        <f t="shared" si="114"/>
        <v>#N/A</v>
      </c>
      <c r="AV261" s="119">
        <f t="shared" si="115"/>
        <v>0</v>
      </c>
    </row>
    <row r="262" spans="1:48">
      <c r="A262" s="115">
        <f t="shared" si="116"/>
        <v>394</v>
      </c>
      <c r="B262" s="113">
        <f t="shared" si="99"/>
        <v>255</v>
      </c>
      <c r="C262" s="119" t="e">
        <f t="shared" si="100"/>
        <v>#N/A</v>
      </c>
      <c r="F262" s="115">
        <f t="shared" si="117"/>
        <v>394</v>
      </c>
      <c r="G262" s="113">
        <f t="shared" si="118"/>
        <v>255</v>
      </c>
      <c r="H262" s="113" t="e">
        <f>INDEX(地温!$D$2:$D$366,MATCH(F262,地温!$C$2:$C$366,FALSE))</f>
        <v>#N/A</v>
      </c>
      <c r="I262" s="113" t="e">
        <f t="shared" si="119"/>
        <v>#N/A</v>
      </c>
      <c r="J262" s="116" t="e">
        <f t="shared" si="101"/>
        <v>#N/A</v>
      </c>
      <c r="K262" s="119" t="e">
        <f t="shared" si="102"/>
        <v>#N/A</v>
      </c>
      <c r="L262" s="119" t="e">
        <f t="shared" si="103"/>
        <v>#N/A</v>
      </c>
      <c r="O262" s="115">
        <f t="shared" si="120"/>
        <v>394</v>
      </c>
      <c r="P262" s="113">
        <f t="shared" si="121"/>
        <v>255</v>
      </c>
      <c r="Q262" s="113" t="e">
        <f>INDEX(地温!$D$2:$D$366,MATCH(O262,地温!$C$2:$C$366,FALSE))</f>
        <v>#N/A</v>
      </c>
      <c r="R262" s="113" t="e">
        <f t="shared" si="122"/>
        <v>#N/A</v>
      </c>
      <c r="S262" s="116" t="e">
        <f t="shared" si="104"/>
        <v>#N/A</v>
      </c>
      <c r="T262" s="119" t="e">
        <f t="shared" si="105"/>
        <v>#N/A</v>
      </c>
      <c r="U262" s="119">
        <f t="shared" si="106"/>
        <v>0</v>
      </c>
      <c r="X262" s="115">
        <f t="shared" si="123"/>
        <v>394</v>
      </c>
      <c r="Y262" s="113">
        <f t="shared" si="124"/>
        <v>255</v>
      </c>
      <c r="Z262" s="113" t="e">
        <f>INDEX(地温!$D$2:$D$366,MATCH(X262,地温!$C$2:$C$366,FALSE))</f>
        <v>#N/A</v>
      </c>
      <c r="AA262" s="113" t="e">
        <f t="shared" si="125"/>
        <v>#N/A</v>
      </c>
      <c r="AB262" s="116" t="e">
        <f t="shared" si="107"/>
        <v>#N/A</v>
      </c>
      <c r="AC262" s="119" t="e">
        <f t="shared" si="108"/>
        <v>#N/A</v>
      </c>
      <c r="AD262" s="119">
        <f t="shared" si="109"/>
        <v>0</v>
      </c>
      <c r="AG262" s="115">
        <f t="shared" si="126"/>
        <v>394</v>
      </c>
      <c r="AH262" s="113">
        <f t="shared" si="127"/>
        <v>255</v>
      </c>
      <c r="AI262" s="113" t="e">
        <f>INDEX(地温!$D$2:$D$366,MATCH(AG262,地温!$C$2:$C$366,FALSE))</f>
        <v>#N/A</v>
      </c>
      <c r="AJ262" s="113" t="e">
        <f t="shared" si="128"/>
        <v>#N/A</v>
      </c>
      <c r="AK262" s="116" t="e">
        <f t="shared" si="110"/>
        <v>#N/A</v>
      </c>
      <c r="AL262" s="119" t="e">
        <f t="shared" si="111"/>
        <v>#N/A</v>
      </c>
      <c r="AM262" s="119">
        <f t="shared" si="112"/>
        <v>0</v>
      </c>
      <c r="AP262" s="115">
        <f t="shared" si="129"/>
        <v>394</v>
      </c>
      <c r="AQ262" s="113">
        <f t="shared" si="130"/>
        <v>255</v>
      </c>
      <c r="AR262" s="113" t="e">
        <f>INDEX(地温!$D$2:$D$366,MATCH(AP262,地温!$C$2:$C$366,FALSE))</f>
        <v>#N/A</v>
      </c>
      <c r="AS262" s="113" t="e">
        <f t="shared" si="131"/>
        <v>#N/A</v>
      </c>
      <c r="AT262" s="116" t="e">
        <f t="shared" si="113"/>
        <v>#N/A</v>
      </c>
      <c r="AU262" s="119" t="e">
        <f t="shared" si="114"/>
        <v>#N/A</v>
      </c>
      <c r="AV262" s="119">
        <f t="shared" si="115"/>
        <v>0</v>
      </c>
    </row>
    <row r="263" spans="1:48">
      <c r="A263" s="115">
        <f t="shared" si="116"/>
        <v>395</v>
      </c>
      <c r="B263" s="113">
        <f t="shared" si="99"/>
        <v>256</v>
      </c>
      <c r="C263" s="119" t="e">
        <f t="shared" si="100"/>
        <v>#N/A</v>
      </c>
      <c r="F263" s="115">
        <f t="shared" si="117"/>
        <v>395</v>
      </c>
      <c r="G263" s="113">
        <f t="shared" si="118"/>
        <v>256</v>
      </c>
      <c r="H263" s="113" t="e">
        <f>INDEX(地温!$D$2:$D$366,MATCH(F263,地温!$C$2:$C$366,FALSE))</f>
        <v>#N/A</v>
      </c>
      <c r="I263" s="113" t="e">
        <f t="shared" si="119"/>
        <v>#N/A</v>
      </c>
      <c r="J263" s="116" t="e">
        <f t="shared" si="101"/>
        <v>#N/A</v>
      </c>
      <c r="K263" s="119" t="e">
        <f t="shared" si="102"/>
        <v>#N/A</v>
      </c>
      <c r="L263" s="119" t="e">
        <f t="shared" si="103"/>
        <v>#N/A</v>
      </c>
      <c r="O263" s="115">
        <f t="shared" si="120"/>
        <v>395</v>
      </c>
      <c r="P263" s="113">
        <f t="shared" si="121"/>
        <v>256</v>
      </c>
      <c r="Q263" s="113" t="e">
        <f>INDEX(地温!$D$2:$D$366,MATCH(O263,地温!$C$2:$C$366,FALSE))</f>
        <v>#N/A</v>
      </c>
      <c r="R263" s="113" t="e">
        <f t="shared" si="122"/>
        <v>#N/A</v>
      </c>
      <c r="S263" s="116" t="e">
        <f t="shared" si="104"/>
        <v>#N/A</v>
      </c>
      <c r="T263" s="119" t="e">
        <f t="shared" si="105"/>
        <v>#N/A</v>
      </c>
      <c r="U263" s="119">
        <f t="shared" si="106"/>
        <v>0</v>
      </c>
      <c r="X263" s="115">
        <f t="shared" si="123"/>
        <v>395</v>
      </c>
      <c r="Y263" s="113">
        <f t="shared" si="124"/>
        <v>256</v>
      </c>
      <c r="Z263" s="113" t="e">
        <f>INDEX(地温!$D$2:$D$366,MATCH(X263,地温!$C$2:$C$366,FALSE))</f>
        <v>#N/A</v>
      </c>
      <c r="AA263" s="113" t="e">
        <f t="shared" si="125"/>
        <v>#N/A</v>
      </c>
      <c r="AB263" s="116" t="e">
        <f t="shared" si="107"/>
        <v>#N/A</v>
      </c>
      <c r="AC263" s="119" t="e">
        <f t="shared" si="108"/>
        <v>#N/A</v>
      </c>
      <c r="AD263" s="119">
        <f t="shared" si="109"/>
        <v>0</v>
      </c>
      <c r="AG263" s="115">
        <f t="shared" si="126"/>
        <v>395</v>
      </c>
      <c r="AH263" s="113">
        <f t="shared" si="127"/>
        <v>256</v>
      </c>
      <c r="AI263" s="113" t="e">
        <f>INDEX(地温!$D$2:$D$366,MATCH(AG263,地温!$C$2:$C$366,FALSE))</f>
        <v>#N/A</v>
      </c>
      <c r="AJ263" s="113" t="e">
        <f t="shared" si="128"/>
        <v>#N/A</v>
      </c>
      <c r="AK263" s="116" t="e">
        <f t="shared" si="110"/>
        <v>#N/A</v>
      </c>
      <c r="AL263" s="119" t="e">
        <f t="shared" si="111"/>
        <v>#N/A</v>
      </c>
      <c r="AM263" s="119">
        <f t="shared" si="112"/>
        <v>0</v>
      </c>
      <c r="AP263" s="115">
        <f t="shared" si="129"/>
        <v>395</v>
      </c>
      <c r="AQ263" s="113">
        <f t="shared" si="130"/>
        <v>256</v>
      </c>
      <c r="AR263" s="113" t="e">
        <f>INDEX(地温!$D$2:$D$366,MATCH(AP263,地温!$C$2:$C$366,FALSE))</f>
        <v>#N/A</v>
      </c>
      <c r="AS263" s="113" t="e">
        <f t="shared" si="131"/>
        <v>#N/A</v>
      </c>
      <c r="AT263" s="116" t="e">
        <f t="shared" si="113"/>
        <v>#N/A</v>
      </c>
      <c r="AU263" s="119" t="e">
        <f t="shared" si="114"/>
        <v>#N/A</v>
      </c>
      <c r="AV263" s="119">
        <f t="shared" si="115"/>
        <v>0</v>
      </c>
    </row>
    <row r="264" spans="1:48">
      <c r="A264" s="115">
        <f t="shared" si="116"/>
        <v>396</v>
      </c>
      <c r="B264" s="113">
        <f t="shared" ref="B264:B327" si="132">G264</f>
        <v>257</v>
      </c>
      <c r="C264" s="119" t="e">
        <f t="shared" ref="C264:C327" si="133">L264+U264+AD264+AM264+AV264</f>
        <v>#N/A</v>
      </c>
      <c r="F264" s="115">
        <f t="shared" si="117"/>
        <v>396</v>
      </c>
      <c r="G264" s="113">
        <f t="shared" si="118"/>
        <v>257</v>
      </c>
      <c r="H264" s="113" t="e">
        <f>INDEX(地温!$D$2:$D$366,MATCH(F264,地温!$C$2:$C$366,FALSE))</f>
        <v>#N/A</v>
      </c>
      <c r="I264" s="113" t="e">
        <f t="shared" si="119"/>
        <v>#N/A</v>
      </c>
      <c r="J264" s="116" t="e">
        <f t="shared" ref="J264:J327" si="134">I264/G264</f>
        <v>#N/A</v>
      </c>
      <c r="K264" s="119" t="e">
        <f t="shared" ref="K264:K327" si="135">$H$4*EXP(-$I$4/(8.31*(J264+273)))</f>
        <v>#N/A</v>
      </c>
      <c r="L264" s="119" t="e">
        <f t="shared" ref="L264:L327" si="136">IF($G$1=0,0,$J$1*$G$4*0.01*(1-EXP(-K264*G264)))</f>
        <v>#N/A</v>
      </c>
      <c r="O264" s="115">
        <f t="shared" si="120"/>
        <v>396</v>
      </c>
      <c r="P264" s="113">
        <f t="shared" si="121"/>
        <v>257</v>
      </c>
      <c r="Q264" s="113" t="e">
        <f>INDEX(地温!$D$2:$D$366,MATCH(O264,地温!$C$2:$C$366,FALSE))</f>
        <v>#N/A</v>
      </c>
      <c r="R264" s="113" t="e">
        <f t="shared" si="122"/>
        <v>#N/A</v>
      </c>
      <c r="S264" s="116" t="e">
        <f t="shared" ref="S264:S327" si="137">R264/P264</f>
        <v>#N/A</v>
      </c>
      <c r="T264" s="119" t="e">
        <f t="shared" ref="T264:T327" si="138">$Q$4*EXP(-$R$4/(8.31*(S264+273)))</f>
        <v>#N/A</v>
      </c>
      <c r="U264" s="119">
        <f t="shared" ref="U264:U327" si="139">IF($P$1=0,0,$S$1*$P$4*0.01*(1-EXP(-T264*P264)))</f>
        <v>0</v>
      </c>
      <c r="X264" s="115">
        <f t="shared" si="123"/>
        <v>396</v>
      </c>
      <c r="Y264" s="113">
        <f t="shared" si="124"/>
        <v>257</v>
      </c>
      <c r="Z264" s="113" t="e">
        <f>INDEX(地温!$D$2:$D$366,MATCH(X264,地温!$C$2:$C$366,FALSE))</f>
        <v>#N/A</v>
      </c>
      <c r="AA264" s="113" t="e">
        <f t="shared" si="125"/>
        <v>#N/A</v>
      </c>
      <c r="AB264" s="116" t="e">
        <f t="shared" ref="AB264:AB327" si="140">AA264/Y264</f>
        <v>#N/A</v>
      </c>
      <c r="AC264" s="119" t="e">
        <f t="shared" ref="AC264:AC327" si="141">$Z$4*EXP(-$AA$4/(8.31*(AB264+273)))</f>
        <v>#N/A</v>
      </c>
      <c r="AD264" s="119">
        <f t="shared" ref="AD264:AD327" si="142">IF($Y$1=0,0,$AB$1*$Y$4*0.01*(1-EXP(-AC264*Y264)))</f>
        <v>0</v>
      </c>
      <c r="AG264" s="115">
        <f t="shared" si="126"/>
        <v>396</v>
      </c>
      <c r="AH264" s="113">
        <f t="shared" si="127"/>
        <v>257</v>
      </c>
      <c r="AI264" s="113" t="e">
        <f>INDEX(地温!$D$2:$D$366,MATCH(AG264,地温!$C$2:$C$366,FALSE))</f>
        <v>#N/A</v>
      </c>
      <c r="AJ264" s="113" t="e">
        <f t="shared" si="128"/>
        <v>#N/A</v>
      </c>
      <c r="AK264" s="116" t="e">
        <f t="shared" ref="AK264:AK327" si="143">AJ264/AH264</f>
        <v>#N/A</v>
      </c>
      <c r="AL264" s="119" t="e">
        <f t="shared" ref="AL264:AL327" si="144">$AI$4*EXP(-$AJ$4/(8.31*(AK264+273)))</f>
        <v>#N/A</v>
      </c>
      <c r="AM264" s="119">
        <f t="shared" ref="AM264:AM327" si="145">IF($AH$1=0,0,$AK$1*$AH$4*0.01*(1-EXP(-AL264*AH264)))</f>
        <v>0</v>
      </c>
      <c r="AP264" s="115">
        <f t="shared" si="129"/>
        <v>396</v>
      </c>
      <c r="AQ264" s="113">
        <f t="shared" si="130"/>
        <v>257</v>
      </c>
      <c r="AR264" s="113" t="e">
        <f>INDEX(地温!$D$2:$D$366,MATCH(AP264,地温!$C$2:$C$366,FALSE))</f>
        <v>#N/A</v>
      </c>
      <c r="AS264" s="113" t="e">
        <f t="shared" si="131"/>
        <v>#N/A</v>
      </c>
      <c r="AT264" s="116" t="e">
        <f t="shared" ref="AT264:AT327" si="146">AS264/AQ264</f>
        <v>#N/A</v>
      </c>
      <c r="AU264" s="119" t="e">
        <f t="shared" ref="AU264:AU327" si="147">$AR$4*EXP(-$AS$4/(8.31*(AT264+273)))</f>
        <v>#N/A</v>
      </c>
      <c r="AV264" s="119">
        <f t="shared" ref="AV264:AV327" si="148">IF($AQ$1=0,0,$AT$1*$AQ$4*0.01*(1-EXP(-AU264*AQ264)))</f>
        <v>0</v>
      </c>
    </row>
    <row r="265" spans="1:48">
      <c r="A265" s="115">
        <f t="shared" ref="A265:A328" si="149">A264+1</f>
        <v>397</v>
      </c>
      <c r="B265" s="113">
        <f t="shared" si="132"/>
        <v>258</v>
      </c>
      <c r="C265" s="119" t="e">
        <f t="shared" si="133"/>
        <v>#N/A</v>
      </c>
      <c r="F265" s="115">
        <f t="shared" ref="F265:F328" si="150">F264+1</f>
        <v>397</v>
      </c>
      <c r="G265" s="113">
        <f t="shared" ref="G265:G328" si="151">F265-F$8+1</f>
        <v>258</v>
      </c>
      <c r="H265" s="113" t="e">
        <f>INDEX(地温!$D$2:$D$366,MATCH(F265,地温!$C$2:$C$366,FALSE))</f>
        <v>#N/A</v>
      </c>
      <c r="I265" s="113" t="e">
        <f t="shared" ref="I265:I328" si="152">I264+H265</f>
        <v>#N/A</v>
      </c>
      <c r="J265" s="116" t="e">
        <f t="shared" si="134"/>
        <v>#N/A</v>
      </c>
      <c r="K265" s="119" t="e">
        <f t="shared" si="135"/>
        <v>#N/A</v>
      </c>
      <c r="L265" s="119" t="e">
        <f t="shared" si="136"/>
        <v>#N/A</v>
      </c>
      <c r="O265" s="115">
        <f t="shared" ref="O265:O328" si="153">O264+1</f>
        <v>397</v>
      </c>
      <c r="P265" s="113">
        <f t="shared" ref="P265:P328" si="154">O265-O$8+1</f>
        <v>258</v>
      </c>
      <c r="Q265" s="113" t="e">
        <f>INDEX(地温!$D$2:$D$366,MATCH(O265,地温!$C$2:$C$366,FALSE))</f>
        <v>#N/A</v>
      </c>
      <c r="R265" s="113" t="e">
        <f t="shared" ref="R265:R328" si="155">R264+Q265</f>
        <v>#N/A</v>
      </c>
      <c r="S265" s="116" t="e">
        <f t="shared" si="137"/>
        <v>#N/A</v>
      </c>
      <c r="T265" s="119" t="e">
        <f t="shared" si="138"/>
        <v>#N/A</v>
      </c>
      <c r="U265" s="119">
        <f t="shared" si="139"/>
        <v>0</v>
      </c>
      <c r="X265" s="115">
        <f t="shared" ref="X265:X328" si="156">X264+1</f>
        <v>397</v>
      </c>
      <c r="Y265" s="113">
        <f t="shared" ref="Y265:Y328" si="157">X265-X$8+1</f>
        <v>258</v>
      </c>
      <c r="Z265" s="113" t="e">
        <f>INDEX(地温!$D$2:$D$366,MATCH(X265,地温!$C$2:$C$366,FALSE))</f>
        <v>#N/A</v>
      </c>
      <c r="AA265" s="113" t="e">
        <f t="shared" ref="AA265:AA328" si="158">AA264+Z265</f>
        <v>#N/A</v>
      </c>
      <c r="AB265" s="116" t="e">
        <f t="shared" si="140"/>
        <v>#N/A</v>
      </c>
      <c r="AC265" s="119" t="e">
        <f t="shared" si="141"/>
        <v>#N/A</v>
      </c>
      <c r="AD265" s="119">
        <f t="shared" si="142"/>
        <v>0</v>
      </c>
      <c r="AG265" s="115">
        <f t="shared" ref="AG265:AG328" si="159">AG264+1</f>
        <v>397</v>
      </c>
      <c r="AH265" s="113">
        <f t="shared" ref="AH265:AH328" si="160">AG265-AG$8+1</f>
        <v>258</v>
      </c>
      <c r="AI265" s="113" t="e">
        <f>INDEX(地温!$D$2:$D$366,MATCH(AG265,地温!$C$2:$C$366,FALSE))</f>
        <v>#N/A</v>
      </c>
      <c r="AJ265" s="113" t="e">
        <f t="shared" ref="AJ265:AJ328" si="161">AJ264+AI265</f>
        <v>#N/A</v>
      </c>
      <c r="AK265" s="116" t="e">
        <f t="shared" si="143"/>
        <v>#N/A</v>
      </c>
      <c r="AL265" s="119" t="e">
        <f t="shared" si="144"/>
        <v>#N/A</v>
      </c>
      <c r="AM265" s="119">
        <f t="shared" si="145"/>
        <v>0</v>
      </c>
      <c r="AP265" s="115">
        <f t="shared" ref="AP265:AP328" si="162">AP264+1</f>
        <v>397</v>
      </c>
      <c r="AQ265" s="113">
        <f t="shared" ref="AQ265:AQ328" si="163">AP265-AP$8+1</f>
        <v>258</v>
      </c>
      <c r="AR265" s="113" t="e">
        <f>INDEX(地温!$D$2:$D$366,MATCH(AP265,地温!$C$2:$C$366,FALSE))</f>
        <v>#N/A</v>
      </c>
      <c r="AS265" s="113" t="e">
        <f t="shared" ref="AS265:AS328" si="164">AS264+AR265</f>
        <v>#N/A</v>
      </c>
      <c r="AT265" s="116" t="e">
        <f t="shared" si="146"/>
        <v>#N/A</v>
      </c>
      <c r="AU265" s="119" t="e">
        <f t="shared" si="147"/>
        <v>#N/A</v>
      </c>
      <c r="AV265" s="119">
        <f t="shared" si="148"/>
        <v>0</v>
      </c>
    </row>
    <row r="266" spans="1:48">
      <c r="A266" s="115">
        <f t="shared" si="149"/>
        <v>398</v>
      </c>
      <c r="B266" s="113">
        <f t="shared" si="132"/>
        <v>259</v>
      </c>
      <c r="C266" s="119" t="e">
        <f t="shared" si="133"/>
        <v>#N/A</v>
      </c>
      <c r="F266" s="115">
        <f t="shared" si="150"/>
        <v>398</v>
      </c>
      <c r="G266" s="113">
        <f t="shared" si="151"/>
        <v>259</v>
      </c>
      <c r="H266" s="113" t="e">
        <f>INDEX(地温!$D$2:$D$366,MATCH(F266,地温!$C$2:$C$366,FALSE))</f>
        <v>#N/A</v>
      </c>
      <c r="I266" s="113" t="e">
        <f t="shared" si="152"/>
        <v>#N/A</v>
      </c>
      <c r="J266" s="116" t="e">
        <f t="shared" si="134"/>
        <v>#N/A</v>
      </c>
      <c r="K266" s="119" t="e">
        <f t="shared" si="135"/>
        <v>#N/A</v>
      </c>
      <c r="L266" s="119" t="e">
        <f t="shared" si="136"/>
        <v>#N/A</v>
      </c>
      <c r="O266" s="115">
        <f t="shared" si="153"/>
        <v>398</v>
      </c>
      <c r="P266" s="113">
        <f t="shared" si="154"/>
        <v>259</v>
      </c>
      <c r="Q266" s="113" t="e">
        <f>INDEX(地温!$D$2:$D$366,MATCH(O266,地温!$C$2:$C$366,FALSE))</f>
        <v>#N/A</v>
      </c>
      <c r="R266" s="113" t="e">
        <f t="shared" si="155"/>
        <v>#N/A</v>
      </c>
      <c r="S266" s="116" t="e">
        <f t="shared" si="137"/>
        <v>#N/A</v>
      </c>
      <c r="T266" s="119" t="e">
        <f t="shared" si="138"/>
        <v>#N/A</v>
      </c>
      <c r="U266" s="119">
        <f t="shared" si="139"/>
        <v>0</v>
      </c>
      <c r="X266" s="115">
        <f t="shared" si="156"/>
        <v>398</v>
      </c>
      <c r="Y266" s="113">
        <f t="shared" si="157"/>
        <v>259</v>
      </c>
      <c r="Z266" s="113" t="e">
        <f>INDEX(地温!$D$2:$D$366,MATCH(X266,地温!$C$2:$C$366,FALSE))</f>
        <v>#N/A</v>
      </c>
      <c r="AA266" s="113" t="e">
        <f t="shared" si="158"/>
        <v>#N/A</v>
      </c>
      <c r="AB266" s="116" t="e">
        <f t="shared" si="140"/>
        <v>#N/A</v>
      </c>
      <c r="AC266" s="119" t="e">
        <f t="shared" si="141"/>
        <v>#N/A</v>
      </c>
      <c r="AD266" s="119">
        <f t="shared" si="142"/>
        <v>0</v>
      </c>
      <c r="AG266" s="115">
        <f t="shared" si="159"/>
        <v>398</v>
      </c>
      <c r="AH266" s="113">
        <f t="shared" si="160"/>
        <v>259</v>
      </c>
      <c r="AI266" s="113" t="e">
        <f>INDEX(地温!$D$2:$D$366,MATCH(AG266,地温!$C$2:$C$366,FALSE))</f>
        <v>#N/A</v>
      </c>
      <c r="AJ266" s="113" t="e">
        <f t="shared" si="161"/>
        <v>#N/A</v>
      </c>
      <c r="AK266" s="116" t="e">
        <f t="shared" si="143"/>
        <v>#N/A</v>
      </c>
      <c r="AL266" s="119" t="e">
        <f t="shared" si="144"/>
        <v>#N/A</v>
      </c>
      <c r="AM266" s="119">
        <f t="shared" si="145"/>
        <v>0</v>
      </c>
      <c r="AP266" s="115">
        <f t="shared" si="162"/>
        <v>398</v>
      </c>
      <c r="AQ266" s="113">
        <f t="shared" si="163"/>
        <v>259</v>
      </c>
      <c r="AR266" s="113" t="e">
        <f>INDEX(地温!$D$2:$D$366,MATCH(AP266,地温!$C$2:$C$366,FALSE))</f>
        <v>#N/A</v>
      </c>
      <c r="AS266" s="113" t="e">
        <f t="shared" si="164"/>
        <v>#N/A</v>
      </c>
      <c r="AT266" s="116" t="e">
        <f t="shared" si="146"/>
        <v>#N/A</v>
      </c>
      <c r="AU266" s="119" t="e">
        <f t="shared" si="147"/>
        <v>#N/A</v>
      </c>
      <c r="AV266" s="119">
        <f t="shared" si="148"/>
        <v>0</v>
      </c>
    </row>
    <row r="267" spans="1:48">
      <c r="A267" s="115">
        <f t="shared" si="149"/>
        <v>399</v>
      </c>
      <c r="B267" s="113">
        <f t="shared" si="132"/>
        <v>260</v>
      </c>
      <c r="C267" s="119" t="e">
        <f t="shared" si="133"/>
        <v>#N/A</v>
      </c>
      <c r="F267" s="115">
        <f t="shared" si="150"/>
        <v>399</v>
      </c>
      <c r="G267" s="113">
        <f t="shared" si="151"/>
        <v>260</v>
      </c>
      <c r="H267" s="113" t="e">
        <f>INDEX(地温!$D$2:$D$366,MATCH(F267,地温!$C$2:$C$366,FALSE))</f>
        <v>#N/A</v>
      </c>
      <c r="I267" s="113" t="e">
        <f t="shared" si="152"/>
        <v>#N/A</v>
      </c>
      <c r="J267" s="116" t="e">
        <f t="shared" si="134"/>
        <v>#N/A</v>
      </c>
      <c r="K267" s="119" t="e">
        <f t="shared" si="135"/>
        <v>#N/A</v>
      </c>
      <c r="L267" s="119" t="e">
        <f t="shared" si="136"/>
        <v>#N/A</v>
      </c>
      <c r="O267" s="115">
        <f t="shared" si="153"/>
        <v>399</v>
      </c>
      <c r="P267" s="113">
        <f t="shared" si="154"/>
        <v>260</v>
      </c>
      <c r="Q267" s="113" t="e">
        <f>INDEX(地温!$D$2:$D$366,MATCH(O267,地温!$C$2:$C$366,FALSE))</f>
        <v>#N/A</v>
      </c>
      <c r="R267" s="113" t="e">
        <f t="shared" si="155"/>
        <v>#N/A</v>
      </c>
      <c r="S267" s="116" t="e">
        <f t="shared" si="137"/>
        <v>#N/A</v>
      </c>
      <c r="T267" s="119" t="e">
        <f t="shared" si="138"/>
        <v>#N/A</v>
      </c>
      <c r="U267" s="119">
        <f t="shared" si="139"/>
        <v>0</v>
      </c>
      <c r="X267" s="115">
        <f t="shared" si="156"/>
        <v>399</v>
      </c>
      <c r="Y267" s="113">
        <f t="shared" si="157"/>
        <v>260</v>
      </c>
      <c r="Z267" s="113" t="e">
        <f>INDEX(地温!$D$2:$D$366,MATCH(X267,地温!$C$2:$C$366,FALSE))</f>
        <v>#N/A</v>
      </c>
      <c r="AA267" s="113" t="e">
        <f t="shared" si="158"/>
        <v>#N/A</v>
      </c>
      <c r="AB267" s="116" t="e">
        <f t="shared" si="140"/>
        <v>#N/A</v>
      </c>
      <c r="AC267" s="119" t="e">
        <f t="shared" si="141"/>
        <v>#N/A</v>
      </c>
      <c r="AD267" s="119">
        <f t="shared" si="142"/>
        <v>0</v>
      </c>
      <c r="AG267" s="115">
        <f t="shared" si="159"/>
        <v>399</v>
      </c>
      <c r="AH267" s="113">
        <f t="shared" si="160"/>
        <v>260</v>
      </c>
      <c r="AI267" s="113" t="e">
        <f>INDEX(地温!$D$2:$D$366,MATCH(AG267,地温!$C$2:$C$366,FALSE))</f>
        <v>#N/A</v>
      </c>
      <c r="AJ267" s="113" t="e">
        <f t="shared" si="161"/>
        <v>#N/A</v>
      </c>
      <c r="AK267" s="116" t="e">
        <f t="shared" si="143"/>
        <v>#N/A</v>
      </c>
      <c r="AL267" s="119" t="e">
        <f t="shared" si="144"/>
        <v>#N/A</v>
      </c>
      <c r="AM267" s="119">
        <f t="shared" si="145"/>
        <v>0</v>
      </c>
      <c r="AP267" s="115">
        <f t="shared" si="162"/>
        <v>399</v>
      </c>
      <c r="AQ267" s="113">
        <f t="shared" si="163"/>
        <v>260</v>
      </c>
      <c r="AR267" s="113" t="e">
        <f>INDEX(地温!$D$2:$D$366,MATCH(AP267,地温!$C$2:$C$366,FALSE))</f>
        <v>#N/A</v>
      </c>
      <c r="AS267" s="113" t="e">
        <f t="shared" si="164"/>
        <v>#N/A</v>
      </c>
      <c r="AT267" s="116" t="e">
        <f t="shared" si="146"/>
        <v>#N/A</v>
      </c>
      <c r="AU267" s="119" t="e">
        <f t="shared" si="147"/>
        <v>#N/A</v>
      </c>
      <c r="AV267" s="119">
        <f t="shared" si="148"/>
        <v>0</v>
      </c>
    </row>
    <row r="268" spans="1:48">
      <c r="A268" s="115">
        <f t="shared" si="149"/>
        <v>400</v>
      </c>
      <c r="B268" s="113">
        <f t="shared" si="132"/>
        <v>261</v>
      </c>
      <c r="C268" s="119" t="e">
        <f t="shared" si="133"/>
        <v>#N/A</v>
      </c>
      <c r="F268" s="115">
        <f t="shared" si="150"/>
        <v>400</v>
      </c>
      <c r="G268" s="113">
        <f t="shared" si="151"/>
        <v>261</v>
      </c>
      <c r="H268" s="113" t="e">
        <f>INDEX(地温!$D$2:$D$366,MATCH(F268,地温!$C$2:$C$366,FALSE))</f>
        <v>#N/A</v>
      </c>
      <c r="I268" s="113" t="e">
        <f t="shared" si="152"/>
        <v>#N/A</v>
      </c>
      <c r="J268" s="116" t="e">
        <f t="shared" si="134"/>
        <v>#N/A</v>
      </c>
      <c r="K268" s="119" t="e">
        <f t="shared" si="135"/>
        <v>#N/A</v>
      </c>
      <c r="L268" s="119" t="e">
        <f t="shared" si="136"/>
        <v>#N/A</v>
      </c>
      <c r="O268" s="115">
        <f t="shared" si="153"/>
        <v>400</v>
      </c>
      <c r="P268" s="113">
        <f t="shared" si="154"/>
        <v>261</v>
      </c>
      <c r="Q268" s="113" t="e">
        <f>INDEX(地温!$D$2:$D$366,MATCH(O268,地温!$C$2:$C$366,FALSE))</f>
        <v>#N/A</v>
      </c>
      <c r="R268" s="113" t="e">
        <f t="shared" si="155"/>
        <v>#N/A</v>
      </c>
      <c r="S268" s="116" t="e">
        <f t="shared" si="137"/>
        <v>#N/A</v>
      </c>
      <c r="T268" s="119" t="e">
        <f t="shared" si="138"/>
        <v>#N/A</v>
      </c>
      <c r="U268" s="119">
        <f t="shared" si="139"/>
        <v>0</v>
      </c>
      <c r="X268" s="115">
        <f t="shared" si="156"/>
        <v>400</v>
      </c>
      <c r="Y268" s="113">
        <f t="shared" si="157"/>
        <v>261</v>
      </c>
      <c r="Z268" s="113" t="e">
        <f>INDEX(地温!$D$2:$D$366,MATCH(X268,地温!$C$2:$C$366,FALSE))</f>
        <v>#N/A</v>
      </c>
      <c r="AA268" s="113" t="e">
        <f t="shared" si="158"/>
        <v>#N/A</v>
      </c>
      <c r="AB268" s="116" t="e">
        <f t="shared" si="140"/>
        <v>#N/A</v>
      </c>
      <c r="AC268" s="119" t="e">
        <f t="shared" si="141"/>
        <v>#N/A</v>
      </c>
      <c r="AD268" s="119">
        <f t="shared" si="142"/>
        <v>0</v>
      </c>
      <c r="AG268" s="115">
        <f t="shared" si="159"/>
        <v>400</v>
      </c>
      <c r="AH268" s="113">
        <f t="shared" si="160"/>
        <v>261</v>
      </c>
      <c r="AI268" s="113" t="e">
        <f>INDEX(地温!$D$2:$D$366,MATCH(AG268,地温!$C$2:$C$366,FALSE))</f>
        <v>#N/A</v>
      </c>
      <c r="AJ268" s="113" t="e">
        <f t="shared" si="161"/>
        <v>#N/A</v>
      </c>
      <c r="AK268" s="116" t="e">
        <f t="shared" si="143"/>
        <v>#N/A</v>
      </c>
      <c r="AL268" s="119" t="e">
        <f t="shared" si="144"/>
        <v>#N/A</v>
      </c>
      <c r="AM268" s="119">
        <f t="shared" si="145"/>
        <v>0</v>
      </c>
      <c r="AP268" s="115">
        <f t="shared" si="162"/>
        <v>400</v>
      </c>
      <c r="AQ268" s="113">
        <f t="shared" si="163"/>
        <v>261</v>
      </c>
      <c r="AR268" s="113" t="e">
        <f>INDEX(地温!$D$2:$D$366,MATCH(AP268,地温!$C$2:$C$366,FALSE))</f>
        <v>#N/A</v>
      </c>
      <c r="AS268" s="113" t="e">
        <f t="shared" si="164"/>
        <v>#N/A</v>
      </c>
      <c r="AT268" s="116" t="e">
        <f t="shared" si="146"/>
        <v>#N/A</v>
      </c>
      <c r="AU268" s="119" t="e">
        <f t="shared" si="147"/>
        <v>#N/A</v>
      </c>
      <c r="AV268" s="119">
        <f t="shared" si="148"/>
        <v>0</v>
      </c>
    </row>
    <row r="269" spans="1:48">
      <c r="A269" s="115">
        <f t="shared" si="149"/>
        <v>401</v>
      </c>
      <c r="B269" s="113">
        <f t="shared" si="132"/>
        <v>262</v>
      </c>
      <c r="C269" s="119" t="e">
        <f t="shared" si="133"/>
        <v>#N/A</v>
      </c>
      <c r="F269" s="115">
        <f t="shared" si="150"/>
        <v>401</v>
      </c>
      <c r="G269" s="113">
        <f t="shared" si="151"/>
        <v>262</v>
      </c>
      <c r="H269" s="113" t="e">
        <f>INDEX(地温!$D$2:$D$366,MATCH(F269,地温!$C$2:$C$366,FALSE))</f>
        <v>#N/A</v>
      </c>
      <c r="I269" s="113" t="e">
        <f t="shared" si="152"/>
        <v>#N/A</v>
      </c>
      <c r="J269" s="116" t="e">
        <f t="shared" si="134"/>
        <v>#N/A</v>
      </c>
      <c r="K269" s="119" t="e">
        <f t="shared" si="135"/>
        <v>#N/A</v>
      </c>
      <c r="L269" s="119" t="e">
        <f t="shared" si="136"/>
        <v>#N/A</v>
      </c>
      <c r="O269" s="115">
        <f t="shared" si="153"/>
        <v>401</v>
      </c>
      <c r="P269" s="113">
        <f t="shared" si="154"/>
        <v>262</v>
      </c>
      <c r="Q269" s="113" t="e">
        <f>INDEX(地温!$D$2:$D$366,MATCH(O269,地温!$C$2:$C$366,FALSE))</f>
        <v>#N/A</v>
      </c>
      <c r="R269" s="113" t="e">
        <f t="shared" si="155"/>
        <v>#N/A</v>
      </c>
      <c r="S269" s="116" t="e">
        <f t="shared" si="137"/>
        <v>#N/A</v>
      </c>
      <c r="T269" s="119" t="e">
        <f t="shared" si="138"/>
        <v>#N/A</v>
      </c>
      <c r="U269" s="119">
        <f t="shared" si="139"/>
        <v>0</v>
      </c>
      <c r="X269" s="115">
        <f t="shared" si="156"/>
        <v>401</v>
      </c>
      <c r="Y269" s="113">
        <f t="shared" si="157"/>
        <v>262</v>
      </c>
      <c r="Z269" s="113" t="e">
        <f>INDEX(地温!$D$2:$D$366,MATCH(X269,地温!$C$2:$C$366,FALSE))</f>
        <v>#N/A</v>
      </c>
      <c r="AA269" s="113" t="e">
        <f t="shared" si="158"/>
        <v>#N/A</v>
      </c>
      <c r="AB269" s="116" t="e">
        <f t="shared" si="140"/>
        <v>#N/A</v>
      </c>
      <c r="AC269" s="119" t="e">
        <f t="shared" si="141"/>
        <v>#N/A</v>
      </c>
      <c r="AD269" s="119">
        <f t="shared" si="142"/>
        <v>0</v>
      </c>
      <c r="AG269" s="115">
        <f t="shared" si="159"/>
        <v>401</v>
      </c>
      <c r="AH269" s="113">
        <f t="shared" si="160"/>
        <v>262</v>
      </c>
      <c r="AI269" s="113" t="e">
        <f>INDEX(地温!$D$2:$D$366,MATCH(AG269,地温!$C$2:$C$366,FALSE))</f>
        <v>#N/A</v>
      </c>
      <c r="AJ269" s="113" t="e">
        <f t="shared" si="161"/>
        <v>#N/A</v>
      </c>
      <c r="AK269" s="116" t="e">
        <f t="shared" si="143"/>
        <v>#N/A</v>
      </c>
      <c r="AL269" s="119" t="e">
        <f t="shared" si="144"/>
        <v>#N/A</v>
      </c>
      <c r="AM269" s="119">
        <f t="shared" si="145"/>
        <v>0</v>
      </c>
      <c r="AP269" s="115">
        <f t="shared" si="162"/>
        <v>401</v>
      </c>
      <c r="AQ269" s="113">
        <f t="shared" si="163"/>
        <v>262</v>
      </c>
      <c r="AR269" s="113" t="e">
        <f>INDEX(地温!$D$2:$D$366,MATCH(AP269,地温!$C$2:$C$366,FALSE))</f>
        <v>#N/A</v>
      </c>
      <c r="AS269" s="113" t="e">
        <f t="shared" si="164"/>
        <v>#N/A</v>
      </c>
      <c r="AT269" s="116" t="e">
        <f t="shared" si="146"/>
        <v>#N/A</v>
      </c>
      <c r="AU269" s="119" t="e">
        <f t="shared" si="147"/>
        <v>#N/A</v>
      </c>
      <c r="AV269" s="119">
        <f t="shared" si="148"/>
        <v>0</v>
      </c>
    </row>
    <row r="270" spans="1:48">
      <c r="A270" s="115">
        <f t="shared" si="149"/>
        <v>402</v>
      </c>
      <c r="B270" s="113">
        <f t="shared" si="132"/>
        <v>263</v>
      </c>
      <c r="C270" s="119" t="e">
        <f t="shared" si="133"/>
        <v>#N/A</v>
      </c>
      <c r="F270" s="115">
        <f t="shared" si="150"/>
        <v>402</v>
      </c>
      <c r="G270" s="113">
        <f t="shared" si="151"/>
        <v>263</v>
      </c>
      <c r="H270" s="113" t="e">
        <f>INDEX(地温!$D$2:$D$366,MATCH(F270,地温!$C$2:$C$366,FALSE))</f>
        <v>#N/A</v>
      </c>
      <c r="I270" s="113" t="e">
        <f t="shared" si="152"/>
        <v>#N/A</v>
      </c>
      <c r="J270" s="116" t="e">
        <f t="shared" si="134"/>
        <v>#N/A</v>
      </c>
      <c r="K270" s="119" t="e">
        <f t="shared" si="135"/>
        <v>#N/A</v>
      </c>
      <c r="L270" s="119" t="e">
        <f t="shared" si="136"/>
        <v>#N/A</v>
      </c>
      <c r="O270" s="115">
        <f t="shared" si="153"/>
        <v>402</v>
      </c>
      <c r="P270" s="113">
        <f t="shared" si="154"/>
        <v>263</v>
      </c>
      <c r="Q270" s="113" t="e">
        <f>INDEX(地温!$D$2:$D$366,MATCH(O270,地温!$C$2:$C$366,FALSE))</f>
        <v>#N/A</v>
      </c>
      <c r="R270" s="113" t="e">
        <f t="shared" si="155"/>
        <v>#N/A</v>
      </c>
      <c r="S270" s="116" t="e">
        <f t="shared" si="137"/>
        <v>#N/A</v>
      </c>
      <c r="T270" s="119" t="e">
        <f t="shared" si="138"/>
        <v>#N/A</v>
      </c>
      <c r="U270" s="119">
        <f t="shared" si="139"/>
        <v>0</v>
      </c>
      <c r="X270" s="115">
        <f t="shared" si="156"/>
        <v>402</v>
      </c>
      <c r="Y270" s="113">
        <f t="shared" si="157"/>
        <v>263</v>
      </c>
      <c r="Z270" s="113" t="e">
        <f>INDEX(地温!$D$2:$D$366,MATCH(X270,地温!$C$2:$C$366,FALSE))</f>
        <v>#N/A</v>
      </c>
      <c r="AA270" s="113" t="e">
        <f t="shared" si="158"/>
        <v>#N/A</v>
      </c>
      <c r="AB270" s="116" t="e">
        <f t="shared" si="140"/>
        <v>#N/A</v>
      </c>
      <c r="AC270" s="119" t="e">
        <f t="shared" si="141"/>
        <v>#N/A</v>
      </c>
      <c r="AD270" s="119">
        <f t="shared" si="142"/>
        <v>0</v>
      </c>
      <c r="AG270" s="115">
        <f t="shared" si="159"/>
        <v>402</v>
      </c>
      <c r="AH270" s="113">
        <f t="shared" si="160"/>
        <v>263</v>
      </c>
      <c r="AI270" s="113" t="e">
        <f>INDEX(地温!$D$2:$D$366,MATCH(AG270,地温!$C$2:$C$366,FALSE))</f>
        <v>#N/A</v>
      </c>
      <c r="AJ270" s="113" t="e">
        <f t="shared" si="161"/>
        <v>#N/A</v>
      </c>
      <c r="AK270" s="116" t="e">
        <f t="shared" si="143"/>
        <v>#N/A</v>
      </c>
      <c r="AL270" s="119" t="e">
        <f t="shared" si="144"/>
        <v>#N/A</v>
      </c>
      <c r="AM270" s="119">
        <f t="shared" si="145"/>
        <v>0</v>
      </c>
      <c r="AP270" s="115">
        <f t="shared" si="162"/>
        <v>402</v>
      </c>
      <c r="AQ270" s="113">
        <f t="shared" si="163"/>
        <v>263</v>
      </c>
      <c r="AR270" s="113" t="e">
        <f>INDEX(地温!$D$2:$D$366,MATCH(AP270,地温!$C$2:$C$366,FALSE))</f>
        <v>#N/A</v>
      </c>
      <c r="AS270" s="113" t="e">
        <f t="shared" si="164"/>
        <v>#N/A</v>
      </c>
      <c r="AT270" s="116" t="e">
        <f t="shared" si="146"/>
        <v>#N/A</v>
      </c>
      <c r="AU270" s="119" t="e">
        <f t="shared" si="147"/>
        <v>#N/A</v>
      </c>
      <c r="AV270" s="119">
        <f t="shared" si="148"/>
        <v>0</v>
      </c>
    </row>
    <row r="271" spans="1:48">
      <c r="A271" s="115">
        <f t="shared" si="149"/>
        <v>403</v>
      </c>
      <c r="B271" s="113">
        <f t="shared" si="132"/>
        <v>264</v>
      </c>
      <c r="C271" s="119" t="e">
        <f t="shared" si="133"/>
        <v>#N/A</v>
      </c>
      <c r="F271" s="115">
        <f t="shared" si="150"/>
        <v>403</v>
      </c>
      <c r="G271" s="113">
        <f t="shared" si="151"/>
        <v>264</v>
      </c>
      <c r="H271" s="113" t="e">
        <f>INDEX(地温!$D$2:$D$366,MATCH(F271,地温!$C$2:$C$366,FALSE))</f>
        <v>#N/A</v>
      </c>
      <c r="I271" s="113" t="e">
        <f t="shared" si="152"/>
        <v>#N/A</v>
      </c>
      <c r="J271" s="116" t="e">
        <f t="shared" si="134"/>
        <v>#N/A</v>
      </c>
      <c r="K271" s="119" t="e">
        <f t="shared" si="135"/>
        <v>#N/A</v>
      </c>
      <c r="L271" s="119" t="e">
        <f t="shared" si="136"/>
        <v>#N/A</v>
      </c>
      <c r="O271" s="115">
        <f t="shared" si="153"/>
        <v>403</v>
      </c>
      <c r="P271" s="113">
        <f t="shared" si="154"/>
        <v>264</v>
      </c>
      <c r="Q271" s="113" t="e">
        <f>INDEX(地温!$D$2:$D$366,MATCH(O271,地温!$C$2:$C$366,FALSE))</f>
        <v>#N/A</v>
      </c>
      <c r="R271" s="113" t="e">
        <f t="shared" si="155"/>
        <v>#N/A</v>
      </c>
      <c r="S271" s="116" t="e">
        <f t="shared" si="137"/>
        <v>#N/A</v>
      </c>
      <c r="T271" s="119" t="e">
        <f t="shared" si="138"/>
        <v>#N/A</v>
      </c>
      <c r="U271" s="119">
        <f t="shared" si="139"/>
        <v>0</v>
      </c>
      <c r="X271" s="115">
        <f t="shared" si="156"/>
        <v>403</v>
      </c>
      <c r="Y271" s="113">
        <f t="shared" si="157"/>
        <v>264</v>
      </c>
      <c r="Z271" s="113" t="e">
        <f>INDEX(地温!$D$2:$D$366,MATCH(X271,地温!$C$2:$C$366,FALSE))</f>
        <v>#N/A</v>
      </c>
      <c r="AA271" s="113" t="e">
        <f t="shared" si="158"/>
        <v>#N/A</v>
      </c>
      <c r="AB271" s="116" t="e">
        <f t="shared" si="140"/>
        <v>#N/A</v>
      </c>
      <c r="AC271" s="119" t="e">
        <f t="shared" si="141"/>
        <v>#N/A</v>
      </c>
      <c r="AD271" s="119">
        <f t="shared" si="142"/>
        <v>0</v>
      </c>
      <c r="AG271" s="115">
        <f t="shared" si="159"/>
        <v>403</v>
      </c>
      <c r="AH271" s="113">
        <f t="shared" si="160"/>
        <v>264</v>
      </c>
      <c r="AI271" s="113" t="e">
        <f>INDEX(地温!$D$2:$D$366,MATCH(AG271,地温!$C$2:$C$366,FALSE))</f>
        <v>#N/A</v>
      </c>
      <c r="AJ271" s="113" t="e">
        <f t="shared" si="161"/>
        <v>#N/A</v>
      </c>
      <c r="AK271" s="116" t="e">
        <f t="shared" si="143"/>
        <v>#N/A</v>
      </c>
      <c r="AL271" s="119" t="e">
        <f t="shared" si="144"/>
        <v>#N/A</v>
      </c>
      <c r="AM271" s="119">
        <f t="shared" si="145"/>
        <v>0</v>
      </c>
      <c r="AP271" s="115">
        <f t="shared" si="162"/>
        <v>403</v>
      </c>
      <c r="AQ271" s="113">
        <f t="shared" si="163"/>
        <v>264</v>
      </c>
      <c r="AR271" s="113" t="e">
        <f>INDEX(地温!$D$2:$D$366,MATCH(AP271,地温!$C$2:$C$366,FALSE))</f>
        <v>#N/A</v>
      </c>
      <c r="AS271" s="113" t="e">
        <f t="shared" si="164"/>
        <v>#N/A</v>
      </c>
      <c r="AT271" s="116" t="e">
        <f t="shared" si="146"/>
        <v>#N/A</v>
      </c>
      <c r="AU271" s="119" t="e">
        <f t="shared" si="147"/>
        <v>#N/A</v>
      </c>
      <c r="AV271" s="119">
        <f t="shared" si="148"/>
        <v>0</v>
      </c>
    </row>
    <row r="272" spans="1:48">
      <c r="A272" s="115">
        <f t="shared" si="149"/>
        <v>404</v>
      </c>
      <c r="B272" s="113">
        <f t="shared" si="132"/>
        <v>265</v>
      </c>
      <c r="C272" s="119" t="e">
        <f t="shared" si="133"/>
        <v>#N/A</v>
      </c>
      <c r="F272" s="115">
        <f t="shared" si="150"/>
        <v>404</v>
      </c>
      <c r="G272" s="113">
        <f t="shared" si="151"/>
        <v>265</v>
      </c>
      <c r="H272" s="113" t="e">
        <f>INDEX(地温!$D$2:$D$366,MATCH(F272,地温!$C$2:$C$366,FALSE))</f>
        <v>#N/A</v>
      </c>
      <c r="I272" s="113" t="e">
        <f t="shared" si="152"/>
        <v>#N/A</v>
      </c>
      <c r="J272" s="116" t="e">
        <f t="shared" si="134"/>
        <v>#N/A</v>
      </c>
      <c r="K272" s="119" t="e">
        <f t="shared" si="135"/>
        <v>#N/A</v>
      </c>
      <c r="L272" s="119" t="e">
        <f t="shared" si="136"/>
        <v>#N/A</v>
      </c>
      <c r="O272" s="115">
        <f t="shared" si="153"/>
        <v>404</v>
      </c>
      <c r="P272" s="113">
        <f t="shared" si="154"/>
        <v>265</v>
      </c>
      <c r="Q272" s="113" t="e">
        <f>INDEX(地温!$D$2:$D$366,MATCH(O272,地温!$C$2:$C$366,FALSE))</f>
        <v>#N/A</v>
      </c>
      <c r="R272" s="113" t="e">
        <f t="shared" si="155"/>
        <v>#N/A</v>
      </c>
      <c r="S272" s="116" t="e">
        <f t="shared" si="137"/>
        <v>#N/A</v>
      </c>
      <c r="T272" s="119" t="e">
        <f t="shared" si="138"/>
        <v>#N/A</v>
      </c>
      <c r="U272" s="119">
        <f t="shared" si="139"/>
        <v>0</v>
      </c>
      <c r="X272" s="115">
        <f t="shared" si="156"/>
        <v>404</v>
      </c>
      <c r="Y272" s="113">
        <f t="shared" si="157"/>
        <v>265</v>
      </c>
      <c r="Z272" s="113" t="e">
        <f>INDEX(地温!$D$2:$D$366,MATCH(X272,地温!$C$2:$C$366,FALSE))</f>
        <v>#N/A</v>
      </c>
      <c r="AA272" s="113" t="e">
        <f t="shared" si="158"/>
        <v>#N/A</v>
      </c>
      <c r="AB272" s="116" t="e">
        <f t="shared" si="140"/>
        <v>#N/A</v>
      </c>
      <c r="AC272" s="119" t="e">
        <f t="shared" si="141"/>
        <v>#N/A</v>
      </c>
      <c r="AD272" s="119">
        <f t="shared" si="142"/>
        <v>0</v>
      </c>
      <c r="AG272" s="115">
        <f t="shared" si="159"/>
        <v>404</v>
      </c>
      <c r="AH272" s="113">
        <f t="shared" si="160"/>
        <v>265</v>
      </c>
      <c r="AI272" s="113" t="e">
        <f>INDEX(地温!$D$2:$D$366,MATCH(AG272,地温!$C$2:$C$366,FALSE))</f>
        <v>#N/A</v>
      </c>
      <c r="AJ272" s="113" t="e">
        <f t="shared" si="161"/>
        <v>#N/A</v>
      </c>
      <c r="AK272" s="116" t="e">
        <f t="shared" si="143"/>
        <v>#N/A</v>
      </c>
      <c r="AL272" s="119" t="e">
        <f t="shared" si="144"/>
        <v>#N/A</v>
      </c>
      <c r="AM272" s="119">
        <f t="shared" si="145"/>
        <v>0</v>
      </c>
      <c r="AP272" s="115">
        <f t="shared" si="162"/>
        <v>404</v>
      </c>
      <c r="AQ272" s="113">
        <f t="shared" si="163"/>
        <v>265</v>
      </c>
      <c r="AR272" s="113" t="e">
        <f>INDEX(地温!$D$2:$D$366,MATCH(AP272,地温!$C$2:$C$366,FALSE))</f>
        <v>#N/A</v>
      </c>
      <c r="AS272" s="113" t="e">
        <f t="shared" si="164"/>
        <v>#N/A</v>
      </c>
      <c r="AT272" s="116" t="e">
        <f t="shared" si="146"/>
        <v>#N/A</v>
      </c>
      <c r="AU272" s="119" t="e">
        <f t="shared" si="147"/>
        <v>#N/A</v>
      </c>
      <c r="AV272" s="119">
        <f t="shared" si="148"/>
        <v>0</v>
      </c>
    </row>
    <row r="273" spans="1:48">
      <c r="A273" s="115">
        <f t="shared" si="149"/>
        <v>405</v>
      </c>
      <c r="B273" s="113">
        <f t="shared" si="132"/>
        <v>266</v>
      </c>
      <c r="C273" s="119" t="e">
        <f t="shared" si="133"/>
        <v>#N/A</v>
      </c>
      <c r="F273" s="115">
        <f t="shared" si="150"/>
        <v>405</v>
      </c>
      <c r="G273" s="113">
        <f t="shared" si="151"/>
        <v>266</v>
      </c>
      <c r="H273" s="113" t="e">
        <f>INDEX(地温!$D$2:$D$366,MATCH(F273,地温!$C$2:$C$366,FALSE))</f>
        <v>#N/A</v>
      </c>
      <c r="I273" s="113" t="e">
        <f t="shared" si="152"/>
        <v>#N/A</v>
      </c>
      <c r="J273" s="116" t="e">
        <f t="shared" si="134"/>
        <v>#N/A</v>
      </c>
      <c r="K273" s="119" t="e">
        <f t="shared" si="135"/>
        <v>#N/A</v>
      </c>
      <c r="L273" s="119" t="e">
        <f t="shared" si="136"/>
        <v>#N/A</v>
      </c>
      <c r="O273" s="115">
        <f t="shared" si="153"/>
        <v>405</v>
      </c>
      <c r="P273" s="113">
        <f t="shared" si="154"/>
        <v>266</v>
      </c>
      <c r="Q273" s="113" t="e">
        <f>INDEX(地温!$D$2:$D$366,MATCH(O273,地温!$C$2:$C$366,FALSE))</f>
        <v>#N/A</v>
      </c>
      <c r="R273" s="113" t="e">
        <f t="shared" si="155"/>
        <v>#N/A</v>
      </c>
      <c r="S273" s="116" t="e">
        <f t="shared" si="137"/>
        <v>#N/A</v>
      </c>
      <c r="T273" s="119" t="e">
        <f t="shared" si="138"/>
        <v>#N/A</v>
      </c>
      <c r="U273" s="119">
        <f t="shared" si="139"/>
        <v>0</v>
      </c>
      <c r="X273" s="115">
        <f t="shared" si="156"/>
        <v>405</v>
      </c>
      <c r="Y273" s="113">
        <f t="shared" si="157"/>
        <v>266</v>
      </c>
      <c r="Z273" s="113" t="e">
        <f>INDEX(地温!$D$2:$D$366,MATCH(X273,地温!$C$2:$C$366,FALSE))</f>
        <v>#N/A</v>
      </c>
      <c r="AA273" s="113" t="e">
        <f t="shared" si="158"/>
        <v>#N/A</v>
      </c>
      <c r="AB273" s="116" t="e">
        <f t="shared" si="140"/>
        <v>#N/A</v>
      </c>
      <c r="AC273" s="119" t="e">
        <f t="shared" si="141"/>
        <v>#N/A</v>
      </c>
      <c r="AD273" s="119">
        <f t="shared" si="142"/>
        <v>0</v>
      </c>
      <c r="AG273" s="115">
        <f t="shared" si="159"/>
        <v>405</v>
      </c>
      <c r="AH273" s="113">
        <f t="shared" si="160"/>
        <v>266</v>
      </c>
      <c r="AI273" s="113" t="e">
        <f>INDEX(地温!$D$2:$D$366,MATCH(AG273,地温!$C$2:$C$366,FALSE))</f>
        <v>#N/A</v>
      </c>
      <c r="AJ273" s="113" t="e">
        <f t="shared" si="161"/>
        <v>#N/A</v>
      </c>
      <c r="AK273" s="116" t="e">
        <f t="shared" si="143"/>
        <v>#N/A</v>
      </c>
      <c r="AL273" s="119" t="e">
        <f t="shared" si="144"/>
        <v>#N/A</v>
      </c>
      <c r="AM273" s="119">
        <f t="shared" si="145"/>
        <v>0</v>
      </c>
      <c r="AP273" s="115">
        <f t="shared" si="162"/>
        <v>405</v>
      </c>
      <c r="AQ273" s="113">
        <f t="shared" si="163"/>
        <v>266</v>
      </c>
      <c r="AR273" s="113" t="e">
        <f>INDEX(地温!$D$2:$D$366,MATCH(AP273,地温!$C$2:$C$366,FALSE))</f>
        <v>#N/A</v>
      </c>
      <c r="AS273" s="113" t="e">
        <f t="shared" si="164"/>
        <v>#N/A</v>
      </c>
      <c r="AT273" s="116" t="e">
        <f t="shared" si="146"/>
        <v>#N/A</v>
      </c>
      <c r="AU273" s="119" t="e">
        <f t="shared" si="147"/>
        <v>#N/A</v>
      </c>
      <c r="AV273" s="119">
        <f t="shared" si="148"/>
        <v>0</v>
      </c>
    </row>
    <row r="274" spans="1:48">
      <c r="A274" s="115">
        <f t="shared" si="149"/>
        <v>406</v>
      </c>
      <c r="B274" s="113">
        <f t="shared" si="132"/>
        <v>267</v>
      </c>
      <c r="C274" s="119" t="e">
        <f t="shared" si="133"/>
        <v>#N/A</v>
      </c>
      <c r="F274" s="115">
        <f t="shared" si="150"/>
        <v>406</v>
      </c>
      <c r="G274" s="113">
        <f t="shared" si="151"/>
        <v>267</v>
      </c>
      <c r="H274" s="113" t="e">
        <f>INDEX(地温!$D$2:$D$366,MATCH(F274,地温!$C$2:$C$366,FALSE))</f>
        <v>#N/A</v>
      </c>
      <c r="I274" s="113" t="e">
        <f t="shared" si="152"/>
        <v>#N/A</v>
      </c>
      <c r="J274" s="116" t="e">
        <f t="shared" si="134"/>
        <v>#N/A</v>
      </c>
      <c r="K274" s="119" t="e">
        <f t="shared" si="135"/>
        <v>#N/A</v>
      </c>
      <c r="L274" s="119" t="e">
        <f t="shared" si="136"/>
        <v>#N/A</v>
      </c>
      <c r="O274" s="115">
        <f t="shared" si="153"/>
        <v>406</v>
      </c>
      <c r="P274" s="113">
        <f t="shared" si="154"/>
        <v>267</v>
      </c>
      <c r="Q274" s="113" t="e">
        <f>INDEX(地温!$D$2:$D$366,MATCH(O274,地温!$C$2:$C$366,FALSE))</f>
        <v>#N/A</v>
      </c>
      <c r="R274" s="113" t="e">
        <f t="shared" si="155"/>
        <v>#N/A</v>
      </c>
      <c r="S274" s="116" t="e">
        <f t="shared" si="137"/>
        <v>#N/A</v>
      </c>
      <c r="T274" s="119" t="e">
        <f t="shared" si="138"/>
        <v>#N/A</v>
      </c>
      <c r="U274" s="119">
        <f t="shared" si="139"/>
        <v>0</v>
      </c>
      <c r="X274" s="115">
        <f t="shared" si="156"/>
        <v>406</v>
      </c>
      <c r="Y274" s="113">
        <f t="shared" si="157"/>
        <v>267</v>
      </c>
      <c r="Z274" s="113" t="e">
        <f>INDEX(地温!$D$2:$D$366,MATCH(X274,地温!$C$2:$C$366,FALSE))</f>
        <v>#N/A</v>
      </c>
      <c r="AA274" s="113" t="e">
        <f t="shared" si="158"/>
        <v>#N/A</v>
      </c>
      <c r="AB274" s="116" t="e">
        <f t="shared" si="140"/>
        <v>#N/A</v>
      </c>
      <c r="AC274" s="119" t="e">
        <f t="shared" si="141"/>
        <v>#N/A</v>
      </c>
      <c r="AD274" s="119">
        <f t="shared" si="142"/>
        <v>0</v>
      </c>
      <c r="AG274" s="115">
        <f t="shared" si="159"/>
        <v>406</v>
      </c>
      <c r="AH274" s="113">
        <f t="shared" si="160"/>
        <v>267</v>
      </c>
      <c r="AI274" s="113" t="e">
        <f>INDEX(地温!$D$2:$D$366,MATCH(AG274,地温!$C$2:$C$366,FALSE))</f>
        <v>#N/A</v>
      </c>
      <c r="AJ274" s="113" t="e">
        <f t="shared" si="161"/>
        <v>#N/A</v>
      </c>
      <c r="AK274" s="116" t="e">
        <f t="shared" si="143"/>
        <v>#N/A</v>
      </c>
      <c r="AL274" s="119" t="e">
        <f t="shared" si="144"/>
        <v>#N/A</v>
      </c>
      <c r="AM274" s="119">
        <f t="shared" si="145"/>
        <v>0</v>
      </c>
      <c r="AP274" s="115">
        <f t="shared" si="162"/>
        <v>406</v>
      </c>
      <c r="AQ274" s="113">
        <f t="shared" si="163"/>
        <v>267</v>
      </c>
      <c r="AR274" s="113" t="e">
        <f>INDEX(地温!$D$2:$D$366,MATCH(AP274,地温!$C$2:$C$366,FALSE))</f>
        <v>#N/A</v>
      </c>
      <c r="AS274" s="113" t="e">
        <f t="shared" si="164"/>
        <v>#N/A</v>
      </c>
      <c r="AT274" s="116" t="e">
        <f t="shared" si="146"/>
        <v>#N/A</v>
      </c>
      <c r="AU274" s="119" t="e">
        <f t="shared" si="147"/>
        <v>#N/A</v>
      </c>
      <c r="AV274" s="119">
        <f t="shared" si="148"/>
        <v>0</v>
      </c>
    </row>
    <row r="275" spans="1:48">
      <c r="A275" s="115">
        <f t="shared" si="149"/>
        <v>407</v>
      </c>
      <c r="B275" s="113">
        <f t="shared" si="132"/>
        <v>268</v>
      </c>
      <c r="C275" s="119" t="e">
        <f t="shared" si="133"/>
        <v>#N/A</v>
      </c>
      <c r="F275" s="115">
        <f t="shared" si="150"/>
        <v>407</v>
      </c>
      <c r="G275" s="113">
        <f t="shared" si="151"/>
        <v>268</v>
      </c>
      <c r="H275" s="113" t="e">
        <f>INDEX(地温!$D$2:$D$366,MATCH(F275,地温!$C$2:$C$366,FALSE))</f>
        <v>#N/A</v>
      </c>
      <c r="I275" s="113" t="e">
        <f t="shared" si="152"/>
        <v>#N/A</v>
      </c>
      <c r="J275" s="116" t="e">
        <f t="shared" si="134"/>
        <v>#N/A</v>
      </c>
      <c r="K275" s="119" t="e">
        <f t="shared" si="135"/>
        <v>#N/A</v>
      </c>
      <c r="L275" s="119" t="e">
        <f t="shared" si="136"/>
        <v>#N/A</v>
      </c>
      <c r="O275" s="115">
        <f t="shared" si="153"/>
        <v>407</v>
      </c>
      <c r="P275" s="113">
        <f t="shared" si="154"/>
        <v>268</v>
      </c>
      <c r="Q275" s="113" t="e">
        <f>INDEX(地温!$D$2:$D$366,MATCH(O275,地温!$C$2:$C$366,FALSE))</f>
        <v>#N/A</v>
      </c>
      <c r="R275" s="113" t="e">
        <f t="shared" si="155"/>
        <v>#N/A</v>
      </c>
      <c r="S275" s="116" t="e">
        <f t="shared" si="137"/>
        <v>#N/A</v>
      </c>
      <c r="T275" s="119" t="e">
        <f t="shared" si="138"/>
        <v>#N/A</v>
      </c>
      <c r="U275" s="119">
        <f t="shared" si="139"/>
        <v>0</v>
      </c>
      <c r="X275" s="115">
        <f t="shared" si="156"/>
        <v>407</v>
      </c>
      <c r="Y275" s="113">
        <f t="shared" si="157"/>
        <v>268</v>
      </c>
      <c r="Z275" s="113" t="e">
        <f>INDEX(地温!$D$2:$D$366,MATCH(X275,地温!$C$2:$C$366,FALSE))</f>
        <v>#N/A</v>
      </c>
      <c r="AA275" s="113" t="e">
        <f t="shared" si="158"/>
        <v>#N/A</v>
      </c>
      <c r="AB275" s="116" t="e">
        <f t="shared" si="140"/>
        <v>#N/A</v>
      </c>
      <c r="AC275" s="119" t="e">
        <f t="shared" si="141"/>
        <v>#N/A</v>
      </c>
      <c r="AD275" s="119">
        <f t="shared" si="142"/>
        <v>0</v>
      </c>
      <c r="AG275" s="115">
        <f t="shared" si="159"/>
        <v>407</v>
      </c>
      <c r="AH275" s="113">
        <f t="shared" si="160"/>
        <v>268</v>
      </c>
      <c r="AI275" s="113" t="e">
        <f>INDEX(地温!$D$2:$D$366,MATCH(AG275,地温!$C$2:$C$366,FALSE))</f>
        <v>#N/A</v>
      </c>
      <c r="AJ275" s="113" t="e">
        <f t="shared" si="161"/>
        <v>#N/A</v>
      </c>
      <c r="AK275" s="116" t="e">
        <f t="shared" si="143"/>
        <v>#N/A</v>
      </c>
      <c r="AL275" s="119" t="e">
        <f t="shared" si="144"/>
        <v>#N/A</v>
      </c>
      <c r="AM275" s="119">
        <f t="shared" si="145"/>
        <v>0</v>
      </c>
      <c r="AP275" s="115">
        <f t="shared" si="162"/>
        <v>407</v>
      </c>
      <c r="AQ275" s="113">
        <f t="shared" si="163"/>
        <v>268</v>
      </c>
      <c r="AR275" s="113" t="e">
        <f>INDEX(地温!$D$2:$D$366,MATCH(AP275,地温!$C$2:$C$366,FALSE))</f>
        <v>#N/A</v>
      </c>
      <c r="AS275" s="113" t="e">
        <f t="shared" si="164"/>
        <v>#N/A</v>
      </c>
      <c r="AT275" s="116" t="e">
        <f t="shared" si="146"/>
        <v>#N/A</v>
      </c>
      <c r="AU275" s="119" t="e">
        <f t="shared" si="147"/>
        <v>#N/A</v>
      </c>
      <c r="AV275" s="119">
        <f t="shared" si="148"/>
        <v>0</v>
      </c>
    </row>
    <row r="276" spans="1:48">
      <c r="A276" s="115">
        <f t="shared" si="149"/>
        <v>408</v>
      </c>
      <c r="B276" s="113">
        <f t="shared" si="132"/>
        <v>269</v>
      </c>
      <c r="C276" s="119" t="e">
        <f t="shared" si="133"/>
        <v>#N/A</v>
      </c>
      <c r="F276" s="115">
        <f t="shared" si="150"/>
        <v>408</v>
      </c>
      <c r="G276" s="113">
        <f t="shared" si="151"/>
        <v>269</v>
      </c>
      <c r="H276" s="113" t="e">
        <f>INDEX(地温!$D$2:$D$366,MATCH(F276,地温!$C$2:$C$366,FALSE))</f>
        <v>#N/A</v>
      </c>
      <c r="I276" s="113" t="e">
        <f t="shared" si="152"/>
        <v>#N/A</v>
      </c>
      <c r="J276" s="116" t="e">
        <f t="shared" si="134"/>
        <v>#N/A</v>
      </c>
      <c r="K276" s="119" t="e">
        <f t="shared" si="135"/>
        <v>#N/A</v>
      </c>
      <c r="L276" s="119" t="e">
        <f t="shared" si="136"/>
        <v>#N/A</v>
      </c>
      <c r="O276" s="115">
        <f t="shared" si="153"/>
        <v>408</v>
      </c>
      <c r="P276" s="113">
        <f t="shared" si="154"/>
        <v>269</v>
      </c>
      <c r="Q276" s="113" t="e">
        <f>INDEX(地温!$D$2:$D$366,MATCH(O276,地温!$C$2:$C$366,FALSE))</f>
        <v>#N/A</v>
      </c>
      <c r="R276" s="113" t="e">
        <f t="shared" si="155"/>
        <v>#N/A</v>
      </c>
      <c r="S276" s="116" t="e">
        <f t="shared" si="137"/>
        <v>#N/A</v>
      </c>
      <c r="T276" s="119" t="e">
        <f t="shared" si="138"/>
        <v>#N/A</v>
      </c>
      <c r="U276" s="119">
        <f t="shared" si="139"/>
        <v>0</v>
      </c>
      <c r="X276" s="115">
        <f t="shared" si="156"/>
        <v>408</v>
      </c>
      <c r="Y276" s="113">
        <f t="shared" si="157"/>
        <v>269</v>
      </c>
      <c r="Z276" s="113" t="e">
        <f>INDEX(地温!$D$2:$D$366,MATCH(X276,地温!$C$2:$C$366,FALSE))</f>
        <v>#N/A</v>
      </c>
      <c r="AA276" s="113" t="e">
        <f t="shared" si="158"/>
        <v>#N/A</v>
      </c>
      <c r="AB276" s="116" t="e">
        <f t="shared" si="140"/>
        <v>#N/A</v>
      </c>
      <c r="AC276" s="119" t="e">
        <f t="shared" si="141"/>
        <v>#N/A</v>
      </c>
      <c r="AD276" s="119">
        <f t="shared" si="142"/>
        <v>0</v>
      </c>
      <c r="AG276" s="115">
        <f t="shared" si="159"/>
        <v>408</v>
      </c>
      <c r="AH276" s="113">
        <f t="shared" si="160"/>
        <v>269</v>
      </c>
      <c r="AI276" s="113" t="e">
        <f>INDEX(地温!$D$2:$D$366,MATCH(AG276,地温!$C$2:$C$366,FALSE))</f>
        <v>#N/A</v>
      </c>
      <c r="AJ276" s="113" t="e">
        <f t="shared" si="161"/>
        <v>#N/A</v>
      </c>
      <c r="AK276" s="116" t="e">
        <f t="shared" si="143"/>
        <v>#N/A</v>
      </c>
      <c r="AL276" s="119" t="e">
        <f t="shared" si="144"/>
        <v>#N/A</v>
      </c>
      <c r="AM276" s="119">
        <f t="shared" si="145"/>
        <v>0</v>
      </c>
      <c r="AP276" s="115">
        <f t="shared" si="162"/>
        <v>408</v>
      </c>
      <c r="AQ276" s="113">
        <f t="shared" si="163"/>
        <v>269</v>
      </c>
      <c r="AR276" s="113" t="e">
        <f>INDEX(地温!$D$2:$D$366,MATCH(AP276,地温!$C$2:$C$366,FALSE))</f>
        <v>#N/A</v>
      </c>
      <c r="AS276" s="113" t="e">
        <f t="shared" si="164"/>
        <v>#N/A</v>
      </c>
      <c r="AT276" s="116" t="e">
        <f t="shared" si="146"/>
        <v>#N/A</v>
      </c>
      <c r="AU276" s="119" t="e">
        <f t="shared" si="147"/>
        <v>#N/A</v>
      </c>
      <c r="AV276" s="119">
        <f t="shared" si="148"/>
        <v>0</v>
      </c>
    </row>
    <row r="277" spans="1:48">
      <c r="A277" s="115">
        <f t="shared" si="149"/>
        <v>409</v>
      </c>
      <c r="B277" s="113">
        <f t="shared" si="132"/>
        <v>270</v>
      </c>
      <c r="C277" s="119" t="e">
        <f t="shared" si="133"/>
        <v>#N/A</v>
      </c>
      <c r="F277" s="115">
        <f t="shared" si="150"/>
        <v>409</v>
      </c>
      <c r="G277" s="113">
        <f t="shared" si="151"/>
        <v>270</v>
      </c>
      <c r="H277" s="113" t="e">
        <f>INDEX(地温!$D$2:$D$366,MATCH(F277,地温!$C$2:$C$366,FALSE))</f>
        <v>#N/A</v>
      </c>
      <c r="I277" s="113" t="e">
        <f t="shared" si="152"/>
        <v>#N/A</v>
      </c>
      <c r="J277" s="116" t="e">
        <f t="shared" si="134"/>
        <v>#N/A</v>
      </c>
      <c r="K277" s="119" t="e">
        <f t="shared" si="135"/>
        <v>#N/A</v>
      </c>
      <c r="L277" s="119" t="e">
        <f t="shared" si="136"/>
        <v>#N/A</v>
      </c>
      <c r="O277" s="115">
        <f t="shared" si="153"/>
        <v>409</v>
      </c>
      <c r="P277" s="113">
        <f t="shared" si="154"/>
        <v>270</v>
      </c>
      <c r="Q277" s="113" t="e">
        <f>INDEX(地温!$D$2:$D$366,MATCH(O277,地温!$C$2:$C$366,FALSE))</f>
        <v>#N/A</v>
      </c>
      <c r="R277" s="113" t="e">
        <f t="shared" si="155"/>
        <v>#N/A</v>
      </c>
      <c r="S277" s="116" t="e">
        <f t="shared" si="137"/>
        <v>#N/A</v>
      </c>
      <c r="T277" s="119" t="e">
        <f t="shared" si="138"/>
        <v>#N/A</v>
      </c>
      <c r="U277" s="119">
        <f t="shared" si="139"/>
        <v>0</v>
      </c>
      <c r="X277" s="115">
        <f t="shared" si="156"/>
        <v>409</v>
      </c>
      <c r="Y277" s="113">
        <f t="shared" si="157"/>
        <v>270</v>
      </c>
      <c r="Z277" s="113" t="e">
        <f>INDEX(地温!$D$2:$D$366,MATCH(X277,地温!$C$2:$C$366,FALSE))</f>
        <v>#N/A</v>
      </c>
      <c r="AA277" s="113" t="e">
        <f t="shared" si="158"/>
        <v>#N/A</v>
      </c>
      <c r="AB277" s="116" t="e">
        <f t="shared" si="140"/>
        <v>#N/A</v>
      </c>
      <c r="AC277" s="119" t="e">
        <f t="shared" si="141"/>
        <v>#N/A</v>
      </c>
      <c r="AD277" s="119">
        <f t="shared" si="142"/>
        <v>0</v>
      </c>
      <c r="AG277" s="115">
        <f t="shared" si="159"/>
        <v>409</v>
      </c>
      <c r="AH277" s="113">
        <f t="shared" si="160"/>
        <v>270</v>
      </c>
      <c r="AI277" s="113" t="e">
        <f>INDEX(地温!$D$2:$D$366,MATCH(AG277,地温!$C$2:$C$366,FALSE))</f>
        <v>#N/A</v>
      </c>
      <c r="AJ277" s="113" t="e">
        <f t="shared" si="161"/>
        <v>#N/A</v>
      </c>
      <c r="AK277" s="116" t="e">
        <f t="shared" si="143"/>
        <v>#N/A</v>
      </c>
      <c r="AL277" s="119" t="e">
        <f t="shared" si="144"/>
        <v>#N/A</v>
      </c>
      <c r="AM277" s="119">
        <f t="shared" si="145"/>
        <v>0</v>
      </c>
      <c r="AP277" s="115">
        <f t="shared" si="162"/>
        <v>409</v>
      </c>
      <c r="AQ277" s="113">
        <f t="shared" si="163"/>
        <v>270</v>
      </c>
      <c r="AR277" s="113" t="e">
        <f>INDEX(地温!$D$2:$D$366,MATCH(AP277,地温!$C$2:$C$366,FALSE))</f>
        <v>#N/A</v>
      </c>
      <c r="AS277" s="113" t="e">
        <f t="shared" si="164"/>
        <v>#N/A</v>
      </c>
      <c r="AT277" s="116" t="e">
        <f t="shared" si="146"/>
        <v>#N/A</v>
      </c>
      <c r="AU277" s="119" t="e">
        <f t="shared" si="147"/>
        <v>#N/A</v>
      </c>
      <c r="AV277" s="119">
        <f t="shared" si="148"/>
        <v>0</v>
      </c>
    </row>
    <row r="278" spans="1:48">
      <c r="A278" s="115">
        <f t="shared" si="149"/>
        <v>410</v>
      </c>
      <c r="B278" s="113">
        <f t="shared" si="132"/>
        <v>271</v>
      </c>
      <c r="C278" s="119" t="e">
        <f t="shared" si="133"/>
        <v>#N/A</v>
      </c>
      <c r="F278" s="115">
        <f t="shared" si="150"/>
        <v>410</v>
      </c>
      <c r="G278" s="113">
        <f t="shared" si="151"/>
        <v>271</v>
      </c>
      <c r="H278" s="113" t="e">
        <f>INDEX(地温!$D$2:$D$366,MATCH(F278,地温!$C$2:$C$366,FALSE))</f>
        <v>#N/A</v>
      </c>
      <c r="I278" s="113" t="e">
        <f t="shared" si="152"/>
        <v>#N/A</v>
      </c>
      <c r="J278" s="116" t="e">
        <f t="shared" si="134"/>
        <v>#N/A</v>
      </c>
      <c r="K278" s="119" t="e">
        <f t="shared" si="135"/>
        <v>#N/A</v>
      </c>
      <c r="L278" s="119" t="e">
        <f t="shared" si="136"/>
        <v>#N/A</v>
      </c>
      <c r="O278" s="115">
        <f t="shared" si="153"/>
        <v>410</v>
      </c>
      <c r="P278" s="113">
        <f t="shared" si="154"/>
        <v>271</v>
      </c>
      <c r="Q278" s="113" t="e">
        <f>INDEX(地温!$D$2:$D$366,MATCH(O278,地温!$C$2:$C$366,FALSE))</f>
        <v>#N/A</v>
      </c>
      <c r="R278" s="113" t="e">
        <f t="shared" si="155"/>
        <v>#N/A</v>
      </c>
      <c r="S278" s="116" t="e">
        <f t="shared" si="137"/>
        <v>#N/A</v>
      </c>
      <c r="T278" s="119" t="e">
        <f t="shared" si="138"/>
        <v>#N/A</v>
      </c>
      <c r="U278" s="119">
        <f t="shared" si="139"/>
        <v>0</v>
      </c>
      <c r="X278" s="115">
        <f t="shared" si="156"/>
        <v>410</v>
      </c>
      <c r="Y278" s="113">
        <f t="shared" si="157"/>
        <v>271</v>
      </c>
      <c r="Z278" s="113" t="e">
        <f>INDEX(地温!$D$2:$D$366,MATCH(X278,地温!$C$2:$C$366,FALSE))</f>
        <v>#N/A</v>
      </c>
      <c r="AA278" s="113" t="e">
        <f t="shared" si="158"/>
        <v>#N/A</v>
      </c>
      <c r="AB278" s="116" t="e">
        <f t="shared" si="140"/>
        <v>#N/A</v>
      </c>
      <c r="AC278" s="119" t="e">
        <f t="shared" si="141"/>
        <v>#N/A</v>
      </c>
      <c r="AD278" s="119">
        <f t="shared" si="142"/>
        <v>0</v>
      </c>
      <c r="AG278" s="115">
        <f t="shared" si="159"/>
        <v>410</v>
      </c>
      <c r="AH278" s="113">
        <f t="shared" si="160"/>
        <v>271</v>
      </c>
      <c r="AI278" s="113" t="e">
        <f>INDEX(地温!$D$2:$D$366,MATCH(AG278,地温!$C$2:$C$366,FALSE))</f>
        <v>#N/A</v>
      </c>
      <c r="AJ278" s="113" t="e">
        <f t="shared" si="161"/>
        <v>#N/A</v>
      </c>
      <c r="AK278" s="116" t="e">
        <f t="shared" si="143"/>
        <v>#N/A</v>
      </c>
      <c r="AL278" s="119" t="e">
        <f t="shared" si="144"/>
        <v>#N/A</v>
      </c>
      <c r="AM278" s="119">
        <f t="shared" si="145"/>
        <v>0</v>
      </c>
      <c r="AP278" s="115">
        <f t="shared" si="162"/>
        <v>410</v>
      </c>
      <c r="AQ278" s="113">
        <f t="shared" si="163"/>
        <v>271</v>
      </c>
      <c r="AR278" s="113" t="e">
        <f>INDEX(地温!$D$2:$D$366,MATCH(AP278,地温!$C$2:$C$366,FALSE))</f>
        <v>#N/A</v>
      </c>
      <c r="AS278" s="113" t="e">
        <f t="shared" si="164"/>
        <v>#N/A</v>
      </c>
      <c r="AT278" s="116" t="e">
        <f t="shared" si="146"/>
        <v>#N/A</v>
      </c>
      <c r="AU278" s="119" t="e">
        <f t="shared" si="147"/>
        <v>#N/A</v>
      </c>
      <c r="AV278" s="119">
        <f t="shared" si="148"/>
        <v>0</v>
      </c>
    </row>
    <row r="279" spans="1:48">
      <c r="A279" s="115">
        <f t="shared" si="149"/>
        <v>411</v>
      </c>
      <c r="B279" s="113">
        <f t="shared" si="132"/>
        <v>272</v>
      </c>
      <c r="C279" s="119" t="e">
        <f t="shared" si="133"/>
        <v>#N/A</v>
      </c>
      <c r="F279" s="115">
        <f t="shared" si="150"/>
        <v>411</v>
      </c>
      <c r="G279" s="113">
        <f t="shared" si="151"/>
        <v>272</v>
      </c>
      <c r="H279" s="113" t="e">
        <f>INDEX(地温!$D$2:$D$366,MATCH(F279,地温!$C$2:$C$366,FALSE))</f>
        <v>#N/A</v>
      </c>
      <c r="I279" s="113" t="e">
        <f t="shared" si="152"/>
        <v>#N/A</v>
      </c>
      <c r="J279" s="116" t="e">
        <f t="shared" si="134"/>
        <v>#N/A</v>
      </c>
      <c r="K279" s="119" t="e">
        <f t="shared" si="135"/>
        <v>#N/A</v>
      </c>
      <c r="L279" s="119" t="e">
        <f t="shared" si="136"/>
        <v>#N/A</v>
      </c>
      <c r="O279" s="115">
        <f t="shared" si="153"/>
        <v>411</v>
      </c>
      <c r="P279" s="113">
        <f t="shared" si="154"/>
        <v>272</v>
      </c>
      <c r="Q279" s="113" t="e">
        <f>INDEX(地温!$D$2:$D$366,MATCH(O279,地温!$C$2:$C$366,FALSE))</f>
        <v>#N/A</v>
      </c>
      <c r="R279" s="113" t="e">
        <f t="shared" si="155"/>
        <v>#N/A</v>
      </c>
      <c r="S279" s="116" t="e">
        <f t="shared" si="137"/>
        <v>#N/A</v>
      </c>
      <c r="T279" s="119" t="e">
        <f t="shared" si="138"/>
        <v>#N/A</v>
      </c>
      <c r="U279" s="119">
        <f t="shared" si="139"/>
        <v>0</v>
      </c>
      <c r="X279" s="115">
        <f t="shared" si="156"/>
        <v>411</v>
      </c>
      <c r="Y279" s="113">
        <f t="shared" si="157"/>
        <v>272</v>
      </c>
      <c r="Z279" s="113" t="e">
        <f>INDEX(地温!$D$2:$D$366,MATCH(X279,地温!$C$2:$C$366,FALSE))</f>
        <v>#N/A</v>
      </c>
      <c r="AA279" s="113" t="e">
        <f t="shared" si="158"/>
        <v>#N/A</v>
      </c>
      <c r="AB279" s="116" t="e">
        <f t="shared" si="140"/>
        <v>#N/A</v>
      </c>
      <c r="AC279" s="119" t="e">
        <f t="shared" si="141"/>
        <v>#N/A</v>
      </c>
      <c r="AD279" s="119">
        <f t="shared" si="142"/>
        <v>0</v>
      </c>
      <c r="AG279" s="115">
        <f t="shared" si="159"/>
        <v>411</v>
      </c>
      <c r="AH279" s="113">
        <f t="shared" si="160"/>
        <v>272</v>
      </c>
      <c r="AI279" s="113" t="e">
        <f>INDEX(地温!$D$2:$D$366,MATCH(AG279,地温!$C$2:$C$366,FALSE))</f>
        <v>#N/A</v>
      </c>
      <c r="AJ279" s="113" t="e">
        <f t="shared" si="161"/>
        <v>#N/A</v>
      </c>
      <c r="AK279" s="116" t="e">
        <f t="shared" si="143"/>
        <v>#N/A</v>
      </c>
      <c r="AL279" s="119" t="e">
        <f t="shared" si="144"/>
        <v>#N/A</v>
      </c>
      <c r="AM279" s="119">
        <f t="shared" si="145"/>
        <v>0</v>
      </c>
      <c r="AP279" s="115">
        <f t="shared" si="162"/>
        <v>411</v>
      </c>
      <c r="AQ279" s="113">
        <f t="shared" si="163"/>
        <v>272</v>
      </c>
      <c r="AR279" s="113" t="e">
        <f>INDEX(地温!$D$2:$D$366,MATCH(AP279,地温!$C$2:$C$366,FALSE))</f>
        <v>#N/A</v>
      </c>
      <c r="AS279" s="113" t="e">
        <f t="shared" si="164"/>
        <v>#N/A</v>
      </c>
      <c r="AT279" s="116" t="e">
        <f t="shared" si="146"/>
        <v>#N/A</v>
      </c>
      <c r="AU279" s="119" t="e">
        <f t="shared" si="147"/>
        <v>#N/A</v>
      </c>
      <c r="AV279" s="119">
        <f t="shared" si="148"/>
        <v>0</v>
      </c>
    </row>
    <row r="280" spans="1:48">
      <c r="A280" s="115">
        <f t="shared" si="149"/>
        <v>412</v>
      </c>
      <c r="B280" s="113">
        <f t="shared" si="132"/>
        <v>273</v>
      </c>
      <c r="C280" s="119" t="e">
        <f t="shared" si="133"/>
        <v>#N/A</v>
      </c>
      <c r="F280" s="115">
        <f t="shared" si="150"/>
        <v>412</v>
      </c>
      <c r="G280" s="113">
        <f t="shared" si="151"/>
        <v>273</v>
      </c>
      <c r="H280" s="113" t="e">
        <f>INDEX(地温!$D$2:$D$366,MATCH(F280,地温!$C$2:$C$366,FALSE))</f>
        <v>#N/A</v>
      </c>
      <c r="I280" s="113" t="e">
        <f t="shared" si="152"/>
        <v>#N/A</v>
      </c>
      <c r="J280" s="116" t="e">
        <f t="shared" si="134"/>
        <v>#N/A</v>
      </c>
      <c r="K280" s="119" t="e">
        <f t="shared" si="135"/>
        <v>#N/A</v>
      </c>
      <c r="L280" s="119" t="e">
        <f t="shared" si="136"/>
        <v>#N/A</v>
      </c>
      <c r="O280" s="115">
        <f t="shared" si="153"/>
        <v>412</v>
      </c>
      <c r="P280" s="113">
        <f t="shared" si="154"/>
        <v>273</v>
      </c>
      <c r="Q280" s="113" t="e">
        <f>INDEX(地温!$D$2:$D$366,MATCH(O280,地温!$C$2:$C$366,FALSE))</f>
        <v>#N/A</v>
      </c>
      <c r="R280" s="113" t="e">
        <f t="shared" si="155"/>
        <v>#N/A</v>
      </c>
      <c r="S280" s="116" t="e">
        <f t="shared" si="137"/>
        <v>#N/A</v>
      </c>
      <c r="T280" s="119" t="e">
        <f t="shared" si="138"/>
        <v>#N/A</v>
      </c>
      <c r="U280" s="119">
        <f t="shared" si="139"/>
        <v>0</v>
      </c>
      <c r="X280" s="115">
        <f t="shared" si="156"/>
        <v>412</v>
      </c>
      <c r="Y280" s="113">
        <f t="shared" si="157"/>
        <v>273</v>
      </c>
      <c r="Z280" s="113" t="e">
        <f>INDEX(地温!$D$2:$D$366,MATCH(X280,地温!$C$2:$C$366,FALSE))</f>
        <v>#N/A</v>
      </c>
      <c r="AA280" s="113" t="e">
        <f t="shared" si="158"/>
        <v>#N/A</v>
      </c>
      <c r="AB280" s="116" t="e">
        <f t="shared" si="140"/>
        <v>#N/A</v>
      </c>
      <c r="AC280" s="119" t="e">
        <f t="shared" si="141"/>
        <v>#N/A</v>
      </c>
      <c r="AD280" s="119">
        <f t="shared" si="142"/>
        <v>0</v>
      </c>
      <c r="AG280" s="115">
        <f t="shared" si="159"/>
        <v>412</v>
      </c>
      <c r="AH280" s="113">
        <f t="shared" si="160"/>
        <v>273</v>
      </c>
      <c r="AI280" s="113" t="e">
        <f>INDEX(地温!$D$2:$D$366,MATCH(AG280,地温!$C$2:$C$366,FALSE))</f>
        <v>#N/A</v>
      </c>
      <c r="AJ280" s="113" t="e">
        <f t="shared" si="161"/>
        <v>#N/A</v>
      </c>
      <c r="AK280" s="116" t="e">
        <f t="shared" si="143"/>
        <v>#N/A</v>
      </c>
      <c r="AL280" s="119" t="e">
        <f t="shared" si="144"/>
        <v>#N/A</v>
      </c>
      <c r="AM280" s="119">
        <f t="shared" si="145"/>
        <v>0</v>
      </c>
      <c r="AP280" s="115">
        <f t="shared" si="162"/>
        <v>412</v>
      </c>
      <c r="AQ280" s="113">
        <f t="shared" si="163"/>
        <v>273</v>
      </c>
      <c r="AR280" s="113" t="e">
        <f>INDEX(地温!$D$2:$D$366,MATCH(AP280,地温!$C$2:$C$366,FALSE))</f>
        <v>#N/A</v>
      </c>
      <c r="AS280" s="113" t="e">
        <f t="shared" si="164"/>
        <v>#N/A</v>
      </c>
      <c r="AT280" s="116" t="e">
        <f t="shared" si="146"/>
        <v>#N/A</v>
      </c>
      <c r="AU280" s="119" t="e">
        <f t="shared" si="147"/>
        <v>#N/A</v>
      </c>
      <c r="AV280" s="119">
        <f t="shared" si="148"/>
        <v>0</v>
      </c>
    </row>
    <row r="281" spans="1:48">
      <c r="A281" s="115">
        <f t="shared" si="149"/>
        <v>413</v>
      </c>
      <c r="B281" s="113">
        <f t="shared" si="132"/>
        <v>274</v>
      </c>
      <c r="C281" s="119" t="e">
        <f t="shared" si="133"/>
        <v>#N/A</v>
      </c>
      <c r="F281" s="115">
        <f t="shared" si="150"/>
        <v>413</v>
      </c>
      <c r="G281" s="113">
        <f t="shared" si="151"/>
        <v>274</v>
      </c>
      <c r="H281" s="113" t="e">
        <f>INDEX(地温!$D$2:$D$366,MATCH(F281,地温!$C$2:$C$366,FALSE))</f>
        <v>#N/A</v>
      </c>
      <c r="I281" s="113" t="e">
        <f t="shared" si="152"/>
        <v>#N/A</v>
      </c>
      <c r="J281" s="116" t="e">
        <f t="shared" si="134"/>
        <v>#N/A</v>
      </c>
      <c r="K281" s="119" t="e">
        <f t="shared" si="135"/>
        <v>#N/A</v>
      </c>
      <c r="L281" s="119" t="e">
        <f t="shared" si="136"/>
        <v>#N/A</v>
      </c>
      <c r="O281" s="115">
        <f t="shared" si="153"/>
        <v>413</v>
      </c>
      <c r="P281" s="113">
        <f t="shared" si="154"/>
        <v>274</v>
      </c>
      <c r="Q281" s="113" t="e">
        <f>INDEX(地温!$D$2:$D$366,MATCH(O281,地温!$C$2:$C$366,FALSE))</f>
        <v>#N/A</v>
      </c>
      <c r="R281" s="113" t="e">
        <f t="shared" si="155"/>
        <v>#N/A</v>
      </c>
      <c r="S281" s="116" t="e">
        <f t="shared" si="137"/>
        <v>#N/A</v>
      </c>
      <c r="T281" s="119" t="e">
        <f t="shared" si="138"/>
        <v>#N/A</v>
      </c>
      <c r="U281" s="119">
        <f t="shared" si="139"/>
        <v>0</v>
      </c>
      <c r="X281" s="115">
        <f t="shared" si="156"/>
        <v>413</v>
      </c>
      <c r="Y281" s="113">
        <f t="shared" si="157"/>
        <v>274</v>
      </c>
      <c r="Z281" s="113" t="e">
        <f>INDEX(地温!$D$2:$D$366,MATCH(X281,地温!$C$2:$C$366,FALSE))</f>
        <v>#N/A</v>
      </c>
      <c r="AA281" s="113" t="e">
        <f t="shared" si="158"/>
        <v>#N/A</v>
      </c>
      <c r="AB281" s="116" t="e">
        <f t="shared" si="140"/>
        <v>#N/A</v>
      </c>
      <c r="AC281" s="119" t="e">
        <f t="shared" si="141"/>
        <v>#N/A</v>
      </c>
      <c r="AD281" s="119">
        <f t="shared" si="142"/>
        <v>0</v>
      </c>
      <c r="AG281" s="115">
        <f t="shared" si="159"/>
        <v>413</v>
      </c>
      <c r="AH281" s="113">
        <f t="shared" si="160"/>
        <v>274</v>
      </c>
      <c r="AI281" s="113" t="e">
        <f>INDEX(地温!$D$2:$D$366,MATCH(AG281,地温!$C$2:$C$366,FALSE))</f>
        <v>#N/A</v>
      </c>
      <c r="AJ281" s="113" t="e">
        <f t="shared" si="161"/>
        <v>#N/A</v>
      </c>
      <c r="AK281" s="116" t="e">
        <f t="shared" si="143"/>
        <v>#N/A</v>
      </c>
      <c r="AL281" s="119" t="e">
        <f t="shared" si="144"/>
        <v>#N/A</v>
      </c>
      <c r="AM281" s="119">
        <f t="shared" si="145"/>
        <v>0</v>
      </c>
      <c r="AP281" s="115">
        <f t="shared" si="162"/>
        <v>413</v>
      </c>
      <c r="AQ281" s="113">
        <f t="shared" si="163"/>
        <v>274</v>
      </c>
      <c r="AR281" s="113" t="e">
        <f>INDEX(地温!$D$2:$D$366,MATCH(AP281,地温!$C$2:$C$366,FALSE))</f>
        <v>#N/A</v>
      </c>
      <c r="AS281" s="113" t="e">
        <f t="shared" si="164"/>
        <v>#N/A</v>
      </c>
      <c r="AT281" s="116" t="e">
        <f t="shared" si="146"/>
        <v>#N/A</v>
      </c>
      <c r="AU281" s="119" t="e">
        <f t="shared" si="147"/>
        <v>#N/A</v>
      </c>
      <c r="AV281" s="119">
        <f t="shared" si="148"/>
        <v>0</v>
      </c>
    </row>
    <row r="282" spans="1:48">
      <c r="A282" s="115">
        <f t="shared" si="149"/>
        <v>414</v>
      </c>
      <c r="B282" s="113">
        <f t="shared" si="132"/>
        <v>275</v>
      </c>
      <c r="C282" s="119" t="e">
        <f t="shared" si="133"/>
        <v>#N/A</v>
      </c>
      <c r="F282" s="115">
        <f t="shared" si="150"/>
        <v>414</v>
      </c>
      <c r="G282" s="113">
        <f t="shared" si="151"/>
        <v>275</v>
      </c>
      <c r="H282" s="113" t="e">
        <f>INDEX(地温!$D$2:$D$366,MATCH(F282,地温!$C$2:$C$366,FALSE))</f>
        <v>#N/A</v>
      </c>
      <c r="I282" s="113" t="e">
        <f t="shared" si="152"/>
        <v>#N/A</v>
      </c>
      <c r="J282" s="116" t="e">
        <f t="shared" si="134"/>
        <v>#N/A</v>
      </c>
      <c r="K282" s="119" t="e">
        <f t="shared" si="135"/>
        <v>#N/A</v>
      </c>
      <c r="L282" s="119" t="e">
        <f t="shared" si="136"/>
        <v>#N/A</v>
      </c>
      <c r="O282" s="115">
        <f t="shared" si="153"/>
        <v>414</v>
      </c>
      <c r="P282" s="113">
        <f t="shared" si="154"/>
        <v>275</v>
      </c>
      <c r="Q282" s="113" t="e">
        <f>INDEX(地温!$D$2:$D$366,MATCH(O282,地温!$C$2:$C$366,FALSE))</f>
        <v>#N/A</v>
      </c>
      <c r="R282" s="113" t="e">
        <f t="shared" si="155"/>
        <v>#N/A</v>
      </c>
      <c r="S282" s="116" t="e">
        <f t="shared" si="137"/>
        <v>#N/A</v>
      </c>
      <c r="T282" s="119" t="e">
        <f t="shared" si="138"/>
        <v>#N/A</v>
      </c>
      <c r="U282" s="119">
        <f t="shared" si="139"/>
        <v>0</v>
      </c>
      <c r="X282" s="115">
        <f t="shared" si="156"/>
        <v>414</v>
      </c>
      <c r="Y282" s="113">
        <f t="shared" si="157"/>
        <v>275</v>
      </c>
      <c r="Z282" s="113" t="e">
        <f>INDEX(地温!$D$2:$D$366,MATCH(X282,地温!$C$2:$C$366,FALSE))</f>
        <v>#N/A</v>
      </c>
      <c r="AA282" s="113" t="e">
        <f t="shared" si="158"/>
        <v>#N/A</v>
      </c>
      <c r="AB282" s="116" t="e">
        <f t="shared" si="140"/>
        <v>#N/A</v>
      </c>
      <c r="AC282" s="119" t="e">
        <f t="shared" si="141"/>
        <v>#N/A</v>
      </c>
      <c r="AD282" s="119">
        <f t="shared" si="142"/>
        <v>0</v>
      </c>
      <c r="AG282" s="115">
        <f t="shared" si="159"/>
        <v>414</v>
      </c>
      <c r="AH282" s="113">
        <f t="shared" si="160"/>
        <v>275</v>
      </c>
      <c r="AI282" s="113" t="e">
        <f>INDEX(地温!$D$2:$D$366,MATCH(AG282,地温!$C$2:$C$366,FALSE))</f>
        <v>#N/A</v>
      </c>
      <c r="AJ282" s="113" t="e">
        <f t="shared" si="161"/>
        <v>#N/A</v>
      </c>
      <c r="AK282" s="116" t="e">
        <f t="shared" si="143"/>
        <v>#N/A</v>
      </c>
      <c r="AL282" s="119" t="e">
        <f t="shared" si="144"/>
        <v>#N/A</v>
      </c>
      <c r="AM282" s="119">
        <f t="shared" si="145"/>
        <v>0</v>
      </c>
      <c r="AP282" s="115">
        <f t="shared" si="162"/>
        <v>414</v>
      </c>
      <c r="AQ282" s="113">
        <f t="shared" si="163"/>
        <v>275</v>
      </c>
      <c r="AR282" s="113" t="e">
        <f>INDEX(地温!$D$2:$D$366,MATCH(AP282,地温!$C$2:$C$366,FALSE))</f>
        <v>#N/A</v>
      </c>
      <c r="AS282" s="113" t="e">
        <f t="shared" si="164"/>
        <v>#N/A</v>
      </c>
      <c r="AT282" s="116" t="e">
        <f t="shared" si="146"/>
        <v>#N/A</v>
      </c>
      <c r="AU282" s="119" t="e">
        <f t="shared" si="147"/>
        <v>#N/A</v>
      </c>
      <c r="AV282" s="119">
        <f t="shared" si="148"/>
        <v>0</v>
      </c>
    </row>
    <row r="283" spans="1:48">
      <c r="A283" s="115">
        <f t="shared" si="149"/>
        <v>415</v>
      </c>
      <c r="B283" s="113">
        <f t="shared" si="132"/>
        <v>276</v>
      </c>
      <c r="C283" s="119" t="e">
        <f t="shared" si="133"/>
        <v>#N/A</v>
      </c>
      <c r="F283" s="115">
        <f t="shared" si="150"/>
        <v>415</v>
      </c>
      <c r="G283" s="113">
        <f t="shared" si="151"/>
        <v>276</v>
      </c>
      <c r="H283" s="113" t="e">
        <f>INDEX(地温!$D$2:$D$366,MATCH(F283,地温!$C$2:$C$366,FALSE))</f>
        <v>#N/A</v>
      </c>
      <c r="I283" s="113" t="e">
        <f t="shared" si="152"/>
        <v>#N/A</v>
      </c>
      <c r="J283" s="116" t="e">
        <f t="shared" si="134"/>
        <v>#N/A</v>
      </c>
      <c r="K283" s="119" t="e">
        <f t="shared" si="135"/>
        <v>#N/A</v>
      </c>
      <c r="L283" s="119" t="e">
        <f t="shared" si="136"/>
        <v>#N/A</v>
      </c>
      <c r="O283" s="115">
        <f t="shared" si="153"/>
        <v>415</v>
      </c>
      <c r="P283" s="113">
        <f t="shared" si="154"/>
        <v>276</v>
      </c>
      <c r="Q283" s="113" t="e">
        <f>INDEX(地温!$D$2:$D$366,MATCH(O283,地温!$C$2:$C$366,FALSE))</f>
        <v>#N/A</v>
      </c>
      <c r="R283" s="113" t="e">
        <f t="shared" si="155"/>
        <v>#N/A</v>
      </c>
      <c r="S283" s="116" t="e">
        <f t="shared" si="137"/>
        <v>#N/A</v>
      </c>
      <c r="T283" s="119" t="e">
        <f t="shared" si="138"/>
        <v>#N/A</v>
      </c>
      <c r="U283" s="119">
        <f t="shared" si="139"/>
        <v>0</v>
      </c>
      <c r="X283" s="115">
        <f t="shared" si="156"/>
        <v>415</v>
      </c>
      <c r="Y283" s="113">
        <f t="shared" si="157"/>
        <v>276</v>
      </c>
      <c r="Z283" s="113" t="e">
        <f>INDEX(地温!$D$2:$D$366,MATCH(X283,地温!$C$2:$C$366,FALSE))</f>
        <v>#N/A</v>
      </c>
      <c r="AA283" s="113" t="e">
        <f t="shared" si="158"/>
        <v>#N/A</v>
      </c>
      <c r="AB283" s="116" t="e">
        <f t="shared" si="140"/>
        <v>#N/A</v>
      </c>
      <c r="AC283" s="119" t="e">
        <f t="shared" si="141"/>
        <v>#N/A</v>
      </c>
      <c r="AD283" s="119">
        <f t="shared" si="142"/>
        <v>0</v>
      </c>
      <c r="AG283" s="115">
        <f t="shared" si="159"/>
        <v>415</v>
      </c>
      <c r="AH283" s="113">
        <f t="shared" si="160"/>
        <v>276</v>
      </c>
      <c r="AI283" s="113" t="e">
        <f>INDEX(地温!$D$2:$D$366,MATCH(AG283,地温!$C$2:$C$366,FALSE))</f>
        <v>#N/A</v>
      </c>
      <c r="AJ283" s="113" t="e">
        <f t="shared" si="161"/>
        <v>#N/A</v>
      </c>
      <c r="AK283" s="116" t="e">
        <f t="shared" si="143"/>
        <v>#N/A</v>
      </c>
      <c r="AL283" s="119" t="e">
        <f t="shared" si="144"/>
        <v>#N/A</v>
      </c>
      <c r="AM283" s="119">
        <f t="shared" si="145"/>
        <v>0</v>
      </c>
      <c r="AP283" s="115">
        <f t="shared" si="162"/>
        <v>415</v>
      </c>
      <c r="AQ283" s="113">
        <f t="shared" si="163"/>
        <v>276</v>
      </c>
      <c r="AR283" s="113" t="e">
        <f>INDEX(地温!$D$2:$D$366,MATCH(AP283,地温!$C$2:$C$366,FALSE))</f>
        <v>#N/A</v>
      </c>
      <c r="AS283" s="113" t="e">
        <f t="shared" si="164"/>
        <v>#N/A</v>
      </c>
      <c r="AT283" s="116" t="e">
        <f t="shared" si="146"/>
        <v>#N/A</v>
      </c>
      <c r="AU283" s="119" t="e">
        <f t="shared" si="147"/>
        <v>#N/A</v>
      </c>
      <c r="AV283" s="119">
        <f t="shared" si="148"/>
        <v>0</v>
      </c>
    </row>
    <row r="284" spans="1:48">
      <c r="A284" s="115">
        <f t="shared" si="149"/>
        <v>416</v>
      </c>
      <c r="B284" s="113">
        <f t="shared" si="132"/>
        <v>277</v>
      </c>
      <c r="C284" s="119" t="e">
        <f t="shared" si="133"/>
        <v>#N/A</v>
      </c>
      <c r="F284" s="115">
        <f t="shared" si="150"/>
        <v>416</v>
      </c>
      <c r="G284" s="113">
        <f t="shared" si="151"/>
        <v>277</v>
      </c>
      <c r="H284" s="113" t="e">
        <f>INDEX(地温!$D$2:$D$366,MATCH(F284,地温!$C$2:$C$366,FALSE))</f>
        <v>#N/A</v>
      </c>
      <c r="I284" s="113" t="e">
        <f t="shared" si="152"/>
        <v>#N/A</v>
      </c>
      <c r="J284" s="116" t="e">
        <f t="shared" si="134"/>
        <v>#N/A</v>
      </c>
      <c r="K284" s="119" t="e">
        <f t="shared" si="135"/>
        <v>#N/A</v>
      </c>
      <c r="L284" s="119" t="e">
        <f t="shared" si="136"/>
        <v>#N/A</v>
      </c>
      <c r="O284" s="115">
        <f t="shared" si="153"/>
        <v>416</v>
      </c>
      <c r="P284" s="113">
        <f t="shared" si="154"/>
        <v>277</v>
      </c>
      <c r="Q284" s="113" t="e">
        <f>INDEX(地温!$D$2:$D$366,MATCH(O284,地温!$C$2:$C$366,FALSE))</f>
        <v>#N/A</v>
      </c>
      <c r="R284" s="113" t="e">
        <f t="shared" si="155"/>
        <v>#N/A</v>
      </c>
      <c r="S284" s="116" t="e">
        <f t="shared" si="137"/>
        <v>#N/A</v>
      </c>
      <c r="T284" s="119" t="e">
        <f t="shared" si="138"/>
        <v>#N/A</v>
      </c>
      <c r="U284" s="119">
        <f t="shared" si="139"/>
        <v>0</v>
      </c>
      <c r="X284" s="115">
        <f t="shared" si="156"/>
        <v>416</v>
      </c>
      <c r="Y284" s="113">
        <f t="shared" si="157"/>
        <v>277</v>
      </c>
      <c r="Z284" s="113" t="e">
        <f>INDEX(地温!$D$2:$D$366,MATCH(X284,地温!$C$2:$C$366,FALSE))</f>
        <v>#N/A</v>
      </c>
      <c r="AA284" s="113" t="e">
        <f t="shared" si="158"/>
        <v>#N/A</v>
      </c>
      <c r="AB284" s="116" t="e">
        <f t="shared" si="140"/>
        <v>#N/A</v>
      </c>
      <c r="AC284" s="119" t="e">
        <f t="shared" si="141"/>
        <v>#N/A</v>
      </c>
      <c r="AD284" s="119">
        <f t="shared" si="142"/>
        <v>0</v>
      </c>
      <c r="AG284" s="115">
        <f t="shared" si="159"/>
        <v>416</v>
      </c>
      <c r="AH284" s="113">
        <f t="shared" si="160"/>
        <v>277</v>
      </c>
      <c r="AI284" s="113" t="e">
        <f>INDEX(地温!$D$2:$D$366,MATCH(AG284,地温!$C$2:$C$366,FALSE))</f>
        <v>#N/A</v>
      </c>
      <c r="AJ284" s="113" t="e">
        <f t="shared" si="161"/>
        <v>#N/A</v>
      </c>
      <c r="AK284" s="116" t="e">
        <f t="shared" si="143"/>
        <v>#N/A</v>
      </c>
      <c r="AL284" s="119" t="e">
        <f t="shared" si="144"/>
        <v>#N/A</v>
      </c>
      <c r="AM284" s="119">
        <f t="shared" si="145"/>
        <v>0</v>
      </c>
      <c r="AP284" s="115">
        <f t="shared" si="162"/>
        <v>416</v>
      </c>
      <c r="AQ284" s="113">
        <f t="shared" si="163"/>
        <v>277</v>
      </c>
      <c r="AR284" s="113" t="e">
        <f>INDEX(地温!$D$2:$D$366,MATCH(AP284,地温!$C$2:$C$366,FALSE))</f>
        <v>#N/A</v>
      </c>
      <c r="AS284" s="113" t="e">
        <f t="shared" si="164"/>
        <v>#N/A</v>
      </c>
      <c r="AT284" s="116" t="e">
        <f t="shared" si="146"/>
        <v>#N/A</v>
      </c>
      <c r="AU284" s="119" t="e">
        <f t="shared" si="147"/>
        <v>#N/A</v>
      </c>
      <c r="AV284" s="119">
        <f t="shared" si="148"/>
        <v>0</v>
      </c>
    </row>
    <row r="285" spans="1:48">
      <c r="A285" s="115">
        <f t="shared" si="149"/>
        <v>417</v>
      </c>
      <c r="B285" s="113">
        <f t="shared" si="132"/>
        <v>278</v>
      </c>
      <c r="C285" s="119" t="e">
        <f t="shared" si="133"/>
        <v>#N/A</v>
      </c>
      <c r="F285" s="115">
        <f t="shared" si="150"/>
        <v>417</v>
      </c>
      <c r="G285" s="113">
        <f t="shared" si="151"/>
        <v>278</v>
      </c>
      <c r="H285" s="113" t="e">
        <f>INDEX(地温!$D$2:$D$366,MATCH(F285,地温!$C$2:$C$366,FALSE))</f>
        <v>#N/A</v>
      </c>
      <c r="I285" s="113" t="e">
        <f t="shared" si="152"/>
        <v>#N/A</v>
      </c>
      <c r="J285" s="116" t="e">
        <f t="shared" si="134"/>
        <v>#N/A</v>
      </c>
      <c r="K285" s="119" t="e">
        <f t="shared" si="135"/>
        <v>#N/A</v>
      </c>
      <c r="L285" s="119" t="e">
        <f t="shared" si="136"/>
        <v>#N/A</v>
      </c>
      <c r="O285" s="115">
        <f t="shared" si="153"/>
        <v>417</v>
      </c>
      <c r="P285" s="113">
        <f t="shared" si="154"/>
        <v>278</v>
      </c>
      <c r="Q285" s="113" t="e">
        <f>INDEX(地温!$D$2:$D$366,MATCH(O285,地温!$C$2:$C$366,FALSE))</f>
        <v>#N/A</v>
      </c>
      <c r="R285" s="113" t="e">
        <f t="shared" si="155"/>
        <v>#N/A</v>
      </c>
      <c r="S285" s="116" t="e">
        <f t="shared" si="137"/>
        <v>#N/A</v>
      </c>
      <c r="T285" s="119" t="e">
        <f t="shared" si="138"/>
        <v>#N/A</v>
      </c>
      <c r="U285" s="119">
        <f t="shared" si="139"/>
        <v>0</v>
      </c>
      <c r="X285" s="115">
        <f t="shared" si="156"/>
        <v>417</v>
      </c>
      <c r="Y285" s="113">
        <f t="shared" si="157"/>
        <v>278</v>
      </c>
      <c r="Z285" s="113" t="e">
        <f>INDEX(地温!$D$2:$D$366,MATCH(X285,地温!$C$2:$C$366,FALSE))</f>
        <v>#N/A</v>
      </c>
      <c r="AA285" s="113" t="e">
        <f t="shared" si="158"/>
        <v>#N/A</v>
      </c>
      <c r="AB285" s="116" t="e">
        <f t="shared" si="140"/>
        <v>#N/A</v>
      </c>
      <c r="AC285" s="119" t="e">
        <f t="shared" si="141"/>
        <v>#N/A</v>
      </c>
      <c r="AD285" s="119">
        <f t="shared" si="142"/>
        <v>0</v>
      </c>
      <c r="AG285" s="115">
        <f t="shared" si="159"/>
        <v>417</v>
      </c>
      <c r="AH285" s="113">
        <f t="shared" si="160"/>
        <v>278</v>
      </c>
      <c r="AI285" s="113" t="e">
        <f>INDEX(地温!$D$2:$D$366,MATCH(AG285,地温!$C$2:$C$366,FALSE))</f>
        <v>#N/A</v>
      </c>
      <c r="AJ285" s="113" t="e">
        <f t="shared" si="161"/>
        <v>#N/A</v>
      </c>
      <c r="AK285" s="116" t="e">
        <f t="shared" si="143"/>
        <v>#N/A</v>
      </c>
      <c r="AL285" s="119" t="e">
        <f t="shared" si="144"/>
        <v>#N/A</v>
      </c>
      <c r="AM285" s="119">
        <f t="shared" si="145"/>
        <v>0</v>
      </c>
      <c r="AP285" s="115">
        <f t="shared" si="162"/>
        <v>417</v>
      </c>
      <c r="AQ285" s="113">
        <f t="shared" si="163"/>
        <v>278</v>
      </c>
      <c r="AR285" s="113" t="e">
        <f>INDEX(地温!$D$2:$D$366,MATCH(AP285,地温!$C$2:$C$366,FALSE))</f>
        <v>#N/A</v>
      </c>
      <c r="AS285" s="113" t="e">
        <f t="shared" si="164"/>
        <v>#N/A</v>
      </c>
      <c r="AT285" s="116" t="e">
        <f t="shared" si="146"/>
        <v>#N/A</v>
      </c>
      <c r="AU285" s="119" t="e">
        <f t="shared" si="147"/>
        <v>#N/A</v>
      </c>
      <c r="AV285" s="119">
        <f t="shared" si="148"/>
        <v>0</v>
      </c>
    </row>
    <row r="286" spans="1:48">
      <c r="A286" s="115">
        <f t="shared" si="149"/>
        <v>418</v>
      </c>
      <c r="B286" s="113">
        <f t="shared" si="132"/>
        <v>279</v>
      </c>
      <c r="C286" s="119" t="e">
        <f t="shared" si="133"/>
        <v>#N/A</v>
      </c>
      <c r="F286" s="115">
        <f t="shared" si="150"/>
        <v>418</v>
      </c>
      <c r="G286" s="113">
        <f t="shared" si="151"/>
        <v>279</v>
      </c>
      <c r="H286" s="113" t="e">
        <f>INDEX(地温!$D$2:$D$366,MATCH(F286,地温!$C$2:$C$366,FALSE))</f>
        <v>#N/A</v>
      </c>
      <c r="I286" s="113" t="e">
        <f t="shared" si="152"/>
        <v>#N/A</v>
      </c>
      <c r="J286" s="116" t="e">
        <f t="shared" si="134"/>
        <v>#N/A</v>
      </c>
      <c r="K286" s="119" t="e">
        <f t="shared" si="135"/>
        <v>#N/A</v>
      </c>
      <c r="L286" s="119" t="e">
        <f t="shared" si="136"/>
        <v>#N/A</v>
      </c>
      <c r="O286" s="115">
        <f t="shared" si="153"/>
        <v>418</v>
      </c>
      <c r="P286" s="113">
        <f t="shared" si="154"/>
        <v>279</v>
      </c>
      <c r="Q286" s="113" t="e">
        <f>INDEX(地温!$D$2:$D$366,MATCH(O286,地温!$C$2:$C$366,FALSE))</f>
        <v>#N/A</v>
      </c>
      <c r="R286" s="113" t="e">
        <f t="shared" si="155"/>
        <v>#N/A</v>
      </c>
      <c r="S286" s="116" t="e">
        <f t="shared" si="137"/>
        <v>#N/A</v>
      </c>
      <c r="T286" s="119" t="e">
        <f t="shared" si="138"/>
        <v>#N/A</v>
      </c>
      <c r="U286" s="119">
        <f t="shared" si="139"/>
        <v>0</v>
      </c>
      <c r="X286" s="115">
        <f t="shared" si="156"/>
        <v>418</v>
      </c>
      <c r="Y286" s="113">
        <f t="shared" si="157"/>
        <v>279</v>
      </c>
      <c r="Z286" s="113" t="e">
        <f>INDEX(地温!$D$2:$D$366,MATCH(X286,地温!$C$2:$C$366,FALSE))</f>
        <v>#N/A</v>
      </c>
      <c r="AA286" s="113" t="e">
        <f t="shared" si="158"/>
        <v>#N/A</v>
      </c>
      <c r="AB286" s="116" t="e">
        <f t="shared" si="140"/>
        <v>#N/A</v>
      </c>
      <c r="AC286" s="119" t="e">
        <f t="shared" si="141"/>
        <v>#N/A</v>
      </c>
      <c r="AD286" s="119">
        <f t="shared" si="142"/>
        <v>0</v>
      </c>
      <c r="AG286" s="115">
        <f t="shared" si="159"/>
        <v>418</v>
      </c>
      <c r="AH286" s="113">
        <f t="shared" si="160"/>
        <v>279</v>
      </c>
      <c r="AI286" s="113" t="e">
        <f>INDEX(地温!$D$2:$D$366,MATCH(AG286,地温!$C$2:$C$366,FALSE))</f>
        <v>#N/A</v>
      </c>
      <c r="AJ286" s="113" t="e">
        <f t="shared" si="161"/>
        <v>#N/A</v>
      </c>
      <c r="AK286" s="116" t="e">
        <f t="shared" si="143"/>
        <v>#N/A</v>
      </c>
      <c r="AL286" s="119" t="e">
        <f t="shared" si="144"/>
        <v>#N/A</v>
      </c>
      <c r="AM286" s="119">
        <f t="shared" si="145"/>
        <v>0</v>
      </c>
      <c r="AP286" s="115">
        <f t="shared" si="162"/>
        <v>418</v>
      </c>
      <c r="AQ286" s="113">
        <f t="shared" si="163"/>
        <v>279</v>
      </c>
      <c r="AR286" s="113" t="e">
        <f>INDEX(地温!$D$2:$D$366,MATCH(AP286,地温!$C$2:$C$366,FALSE))</f>
        <v>#N/A</v>
      </c>
      <c r="AS286" s="113" t="e">
        <f t="shared" si="164"/>
        <v>#N/A</v>
      </c>
      <c r="AT286" s="116" t="e">
        <f t="shared" si="146"/>
        <v>#N/A</v>
      </c>
      <c r="AU286" s="119" t="e">
        <f t="shared" si="147"/>
        <v>#N/A</v>
      </c>
      <c r="AV286" s="119">
        <f t="shared" si="148"/>
        <v>0</v>
      </c>
    </row>
    <row r="287" spans="1:48">
      <c r="A287" s="115">
        <f t="shared" si="149"/>
        <v>419</v>
      </c>
      <c r="B287" s="113">
        <f t="shared" si="132"/>
        <v>280</v>
      </c>
      <c r="C287" s="119" t="e">
        <f t="shared" si="133"/>
        <v>#N/A</v>
      </c>
      <c r="F287" s="115">
        <f t="shared" si="150"/>
        <v>419</v>
      </c>
      <c r="G287" s="113">
        <f t="shared" si="151"/>
        <v>280</v>
      </c>
      <c r="H287" s="113" t="e">
        <f>INDEX(地温!$D$2:$D$366,MATCH(F287,地温!$C$2:$C$366,FALSE))</f>
        <v>#N/A</v>
      </c>
      <c r="I287" s="113" t="e">
        <f t="shared" si="152"/>
        <v>#N/A</v>
      </c>
      <c r="J287" s="116" t="e">
        <f t="shared" si="134"/>
        <v>#N/A</v>
      </c>
      <c r="K287" s="119" t="e">
        <f t="shared" si="135"/>
        <v>#N/A</v>
      </c>
      <c r="L287" s="119" t="e">
        <f t="shared" si="136"/>
        <v>#N/A</v>
      </c>
      <c r="O287" s="115">
        <f t="shared" si="153"/>
        <v>419</v>
      </c>
      <c r="P287" s="113">
        <f t="shared" si="154"/>
        <v>280</v>
      </c>
      <c r="Q287" s="113" t="e">
        <f>INDEX(地温!$D$2:$D$366,MATCH(O287,地温!$C$2:$C$366,FALSE))</f>
        <v>#N/A</v>
      </c>
      <c r="R287" s="113" t="e">
        <f t="shared" si="155"/>
        <v>#N/A</v>
      </c>
      <c r="S287" s="116" t="e">
        <f t="shared" si="137"/>
        <v>#N/A</v>
      </c>
      <c r="T287" s="119" t="e">
        <f t="shared" si="138"/>
        <v>#N/A</v>
      </c>
      <c r="U287" s="119">
        <f t="shared" si="139"/>
        <v>0</v>
      </c>
      <c r="X287" s="115">
        <f t="shared" si="156"/>
        <v>419</v>
      </c>
      <c r="Y287" s="113">
        <f t="shared" si="157"/>
        <v>280</v>
      </c>
      <c r="Z287" s="113" t="e">
        <f>INDEX(地温!$D$2:$D$366,MATCH(X287,地温!$C$2:$C$366,FALSE))</f>
        <v>#N/A</v>
      </c>
      <c r="AA287" s="113" t="e">
        <f t="shared" si="158"/>
        <v>#N/A</v>
      </c>
      <c r="AB287" s="116" t="e">
        <f t="shared" si="140"/>
        <v>#N/A</v>
      </c>
      <c r="AC287" s="119" t="e">
        <f t="shared" si="141"/>
        <v>#N/A</v>
      </c>
      <c r="AD287" s="119">
        <f t="shared" si="142"/>
        <v>0</v>
      </c>
      <c r="AG287" s="115">
        <f t="shared" si="159"/>
        <v>419</v>
      </c>
      <c r="AH287" s="113">
        <f t="shared" si="160"/>
        <v>280</v>
      </c>
      <c r="AI287" s="113" t="e">
        <f>INDEX(地温!$D$2:$D$366,MATCH(AG287,地温!$C$2:$C$366,FALSE))</f>
        <v>#N/A</v>
      </c>
      <c r="AJ287" s="113" t="e">
        <f t="shared" si="161"/>
        <v>#N/A</v>
      </c>
      <c r="AK287" s="116" t="e">
        <f t="shared" si="143"/>
        <v>#N/A</v>
      </c>
      <c r="AL287" s="119" t="e">
        <f t="shared" si="144"/>
        <v>#N/A</v>
      </c>
      <c r="AM287" s="119">
        <f t="shared" si="145"/>
        <v>0</v>
      </c>
      <c r="AP287" s="115">
        <f t="shared" si="162"/>
        <v>419</v>
      </c>
      <c r="AQ287" s="113">
        <f t="shared" si="163"/>
        <v>280</v>
      </c>
      <c r="AR287" s="113" t="e">
        <f>INDEX(地温!$D$2:$D$366,MATCH(AP287,地温!$C$2:$C$366,FALSE))</f>
        <v>#N/A</v>
      </c>
      <c r="AS287" s="113" t="e">
        <f t="shared" si="164"/>
        <v>#N/A</v>
      </c>
      <c r="AT287" s="116" t="e">
        <f t="shared" si="146"/>
        <v>#N/A</v>
      </c>
      <c r="AU287" s="119" t="e">
        <f t="shared" si="147"/>
        <v>#N/A</v>
      </c>
      <c r="AV287" s="119">
        <f t="shared" si="148"/>
        <v>0</v>
      </c>
    </row>
    <row r="288" spans="1:48">
      <c r="A288" s="115">
        <f t="shared" si="149"/>
        <v>420</v>
      </c>
      <c r="B288" s="113">
        <f t="shared" si="132"/>
        <v>281</v>
      </c>
      <c r="C288" s="119" t="e">
        <f t="shared" si="133"/>
        <v>#N/A</v>
      </c>
      <c r="F288" s="115">
        <f t="shared" si="150"/>
        <v>420</v>
      </c>
      <c r="G288" s="113">
        <f t="shared" si="151"/>
        <v>281</v>
      </c>
      <c r="H288" s="113" t="e">
        <f>INDEX(地温!$D$2:$D$366,MATCH(F288,地温!$C$2:$C$366,FALSE))</f>
        <v>#N/A</v>
      </c>
      <c r="I288" s="113" t="e">
        <f t="shared" si="152"/>
        <v>#N/A</v>
      </c>
      <c r="J288" s="116" t="e">
        <f t="shared" si="134"/>
        <v>#N/A</v>
      </c>
      <c r="K288" s="119" t="e">
        <f t="shared" si="135"/>
        <v>#N/A</v>
      </c>
      <c r="L288" s="119" t="e">
        <f t="shared" si="136"/>
        <v>#N/A</v>
      </c>
      <c r="O288" s="115">
        <f t="shared" si="153"/>
        <v>420</v>
      </c>
      <c r="P288" s="113">
        <f t="shared" si="154"/>
        <v>281</v>
      </c>
      <c r="Q288" s="113" t="e">
        <f>INDEX(地温!$D$2:$D$366,MATCH(O288,地温!$C$2:$C$366,FALSE))</f>
        <v>#N/A</v>
      </c>
      <c r="R288" s="113" t="e">
        <f t="shared" si="155"/>
        <v>#N/A</v>
      </c>
      <c r="S288" s="116" t="e">
        <f t="shared" si="137"/>
        <v>#N/A</v>
      </c>
      <c r="T288" s="119" t="e">
        <f t="shared" si="138"/>
        <v>#N/A</v>
      </c>
      <c r="U288" s="119">
        <f t="shared" si="139"/>
        <v>0</v>
      </c>
      <c r="X288" s="115">
        <f t="shared" si="156"/>
        <v>420</v>
      </c>
      <c r="Y288" s="113">
        <f t="shared" si="157"/>
        <v>281</v>
      </c>
      <c r="Z288" s="113" t="e">
        <f>INDEX(地温!$D$2:$D$366,MATCH(X288,地温!$C$2:$C$366,FALSE))</f>
        <v>#N/A</v>
      </c>
      <c r="AA288" s="113" t="e">
        <f t="shared" si="158"/>
        <v>#N/A</v>
      </c>
      <c r="AB288" s="116" t="e">
        <f t="shared" si="140"/>
        <v>#N/A</v>
      </c>
      <c r="AC288" s="119" t="e">
        <f t="shared" si="141"/>
        <v>#N/A</v>
      </c>
      <c r="AD288" s="119">
        <f t="shared" si="142"/>
        <v>0</v>
      </c>
      <c r="AG288" s="115">
        <f t="shared" si="159"/>
        <v>420</v>
      </c>
      <c r="AH288" s="113">
        <f t="shared" si="160"/>
        <v>281</v>
      </c>
      <c r="AI288" s="113" t="e">
        <f>INDEX(地温!$D$2:$D$366,MATCH(AG288,地温!$C$2:$C$366,FALSE))</f>
        <v>#N/A</v>
      </c>
      <c r="AJ288" s="113" t="e">
        <f t="shared" si="161"/>
        <v>#N/A</v>
      </c>
      <c r="AK288" s="116" t="e">
        <f t="shared" si="143"/>
        <v>#N/A</v>
      </c>
      <c r="AL288" s="119" t="e">
        <f t="shared" si="144"/>
        <v>#N/A</v>
      </c>
      <c r="AM288" s="119">
        <f t="shared" si="145"/>
        <v>0</v>
      </c>
      <c r="AP288" s="115">
        <f t="shared" si="162"/>
        <v>420</v>
      </c>
      <c r="AQ288" s="113">
        <f t="shared" si="163"/>
        <v>281</v>
      </c>
      <c r="AR288" s="113" t="e">
        <f>INDEX(地温!$D$2:$D$366,MATCH(AP288,地温!$C$2:$C$366,FALSE))</f>
        <v>#N/A</v>
      </c>
      <c r="AS288" s="113" t="e">
        <f t="shared" si="164"/>
        <v>#N/A</v>
      </c>
      <c r="AT288" s="116" t="e">
        <f t="shared" si="146"/>
        <v>#N/A</v>
      </c>
      <c r="AU288" s="119" t="e">
        <f t="shared" si="147"/>
        <v>#N/A</v>
      </c>
      <c r="AV288" s="119">
        <f t="shared" si="148"/>
        <v>0</v>
      </c>
    </row>
    <row r="289" spans="1:48">
      <c r="A289" s="115">
        <f t="shared" si="149"/>
        <v>421</v>
      </c>
      <c r="B289" s="113">
        <f t="shared" si="132"/>
        <v>282</v>
      </c>
      <c r="C289" s="119" t="e">
        <f t="shared" si="133"/>
        <v>#N/A</v>
      </c>
      <c r="F289" s="115">
        <f t="shared" si="150"/>
        <v>421</v>
      </c>
      <c r="G289" s="113">
        <f t="shared" si="151"/>
        <v>282</v>
      </c>
      <c r="H289" s="113" t="e">
        <f>INDEX(地温!$D$2:$D$366,MATCH(F289,地温!$C$2:$C$366,FALSE))</f>
        <v>#N/A</v>
      </c>
      <c r="I289" s="113" t="e">
        <f t="shared" si="152"/>
        <v>#N/A</v>
      </c>
      <c r="J289" s="116" t="e">
        <f t="shared" si="134"/>
        <v>#N/A</v>
      </c>
      <c r="K289" s="119" t="e">
        <f t="shared" si="135"/>
        <v>#N/A</v>
      </c>
      <c r="L289" s="119" t="e">
        <f t="shared" si="136"/>
        <v>#N/A</v>
      </c>
      <c r="O289" s="115">
        <f t="shared" si="153"/>
        <v>421</v>
      </c>
      <c r="P289" s="113">
        <f t="shared" si="154"/>
        <v>282</v>
      </c>
      <c r="Q289" s="113" t="e">
        <f>INDEX(地温!$D$2:$D$366,MATCH(O289,地温!$C$2:$C$366,FALSE))</f>
        <v>#N/A</v>
      </c>
      <c r="R289" s="113" t="e">
        <f t="shared" si="155"/>
        <v>#N/A</v>
      </c>
      <c r="S289" s="116" t="e">
        <f t="shared" si="137"/>
        <v>#N/A</v>
      </c>
      <c r="T289" s="119" t="e">
        <f t="shared" si="138"/>
        <v>#N/A</v>
      </c>
      <c r="U289" s="119">
        <f t="shared" si="139"/>
        <v>0</v>
      </c>
      <c r="X289" s="115">
        <f t="shared" si="156"/>
        <v>421</v>
      </c>
      <c r="Y289" s="113">
        <f t="shared" si="157"/>
        <v>282</v>
      </c>
      <c r="Z289" s="113" t="e">
        <f>INDEX(地温!$D$2:$D$366,MATCH(X289,地温!$C$2:$C$366,FALSE))</f>
        <v>#N/A</v>
      </c>
      <c r="AA289" s="113" t="e">
        <f t="shared" si="158"/>
        <v>#N/A</v>
      </c>
      <c r="AB289" s="116" t="e">
        <f t="shared" si="140"/>
        <v>#N/A</v>
      </c>
      <c r="AC289" s="119" t="e">
        <f t="shared" si="141"/>
        <v>#N/A</v>
      </c>
      <c r="AD289" s="119">
        <f t="shared" si="142"/>
        <v>0</v>
      </c>
      <c r="AG289" s="115">
        <f t="shared" si="159"/>
        <v>421</v>
      </c>
      <c r="AH289" s="113">
        <f t="shared" si="160"/>
        <v>282</v>
      </c>
      <c r="AI289" s="113" t="e">
        <f>INDEX(地温!$D$2:$D$366,MATCH(AG289,地温!$C$2:$C$366,FALSE))</f>
        <v>#N/A</v>
      </c>
      <c r="AJ289" s="113" t="e">
        <f t="shared" si="161"/>
        <v>#N/A</v>
      </c>
      <c r="AK289" s="116" t="e">
        <f t="shared" si="143"/>
        <v>#N/A</v>
      </c>
      <c r="AL289" s="119" t="e">
        <f t="shared" si="144"/>
        <v>#N/A</v>
      </c>
      <c r="AM289" s="119">
        <f t="shared" si="145"/>
        <v>0</v>
      </c>
      <c r="AP289" s="115">
        <f t="shared" si="162"/>
        <v>421</v>
      </c>
      <c r="AQ289" s="113">
        <f t="shared" si="163"/>
        <v>282</v>
      </c>
      <c r="AR289" s="113" t="e">
        <f>INDEX(地温!$D$2:$D$366,MATCH(AP289,地温!$C$2:$C$366,FALSE))</f>
        <v>#N/A</v>
      </c>
      <c r="AS289" s="113" t="e">
        <f t="shared" si="164"/>
        <v>#N/A</v>
      </c>
      <c r="AT289" s="116" t="e">
        <f t="shared" si="146"/>
        <v>#N/A</v>
      </c>
      <c r="AU289" s="119" t="e">
        <f t="shared" si="147"/>
        <v>#N/A</v>
      </c>
      <c r="AV289" s="119">
        <f t="shared" si="148"/>
        <v>0</v>
      </c>
    </row>
    <row r="290" spans="1:48">
      <c r="A290" s="115">
        <f t="shared" si="149"/>
        <v>422</v>
      </c>
      <c r="B290" s="113">
        <f t="shared" si="132"/>
        <v>283</v>
      </c>
      <c r="C290" s="119" t="e">
        <f t="shared" si="133"/>
        <v>#N/A</v>
      </c>
      <c r="F290" s="115">
        <f t="shared" si="150"/>
        <v>422</v>
      </c>
      <c r="G290" s="113">
        <f t="shared" si="151"/>
        <v>283</v>
      </c>
      <c r="H290" s="113" t="e">
        <f>INDEX(地温!$D$2:$D$366,MATCH(F290,地温!$C$2:$C$366,FALSE))</f>
        <v>#N/A</v>
      </c>
      <c r="I290" s="113" t="e">
        <f t="shared" si="152"/>
        <v>#N/A</v>
      </c>
      <c r="J290" s="116" t="e">
        <f t="shared" si="134"/>
        <v>#N/A</v>
      </c>
      <c r="K290" s="119" t="e">
        <f t="shared" si="135"/>
        <v>#N/A</v>
      </c>
      <c r="L290" s="119" t="e">
        <f t="shared" si="136"/>
        <v>#N/A</v>
      </c>
      <c r="O290" s="115">
        <f t="shared" si="153"/>
        <v>422</v>
      </c>
      <c r="P290" s="113">
        <f t="shared" si="154"/>
        <v>283</v>
      </c>
      <c r="Q290" s="113" t="e">
        <f>INDEX(地温!$D$2:$D$366,MATCH(O290,地温!$C$2:$C$366,FALSE))</f>
        <v>#N/A</v>
      </c>
      <c r="R290" s="113" t="e">
        <f t="shared" si="155"/>
        <v>#N/A</v>
      </c>
      <c r="S290" s="116" t="e">
        <f t="shared" si="137"/>
        <v>#N/A</v>
      </c>
      <c r="T290" s="119" t="e">
        <f t="shared" si="138"/>
        <v>#N/A</v>
      </c>
      <c r="U290" s="119">
        <f t="shared" si="139"/>
        <v>0</v>
      </c>
      <c r="X290" s="115">
        <f t="shared" si="156"/>
        <v>422</v>
      </c>
      <c r="Y290" s="113">
        <f t="shared" si="157"/>
        <v>283</v>
      </c>
      <c r="Z290" s="113" t="e">
        <f>INDEX(地温!$D$2:$D$366,MATCH(X290,地温!$C$2:$C$366,FALSE))</f>
        <v>#N/A</v>
      </c>
      <c r="AA290" s="113" t="e">
        <f t="shared" si="158"/>
        <v>#N/A</v>
      </c>
      <c r="AB290" s="116" t="e">
        <f t="shared" si="140"/>
        <v>#N/A</v>
      </c>
      <c r="AC290" s="119" t="e">
        <f t="shared" si="141"/>
        <v>#N/A</v>
      </c>
      <c r="AD290" s="119">
        <f t="shared" si="142"/>
        <v>0</v>
      </c>
      <c r="AG290" s="115">
        <f t="shared" si="159"/>
        <v>422</v>
      </c>
      <c r="AH290" s="113">
        <f t="shared" si="160"/>
        <v>283</v>
      </c>
      <c r="AI290" s="113" t="e">
        <f>INDEX(地温!$D$2:$D$366,MATCH(AG290,地温!$C$2:$C$366,FALSE))</f>
        <v>#N/A</v>
      </c>
      <c r="AJ290" s="113" t="e">
        <f t="shared" si="161"/>
        <v>#N/A</v>
      </c>
      <c r="AK290" s="116" t="e">
        <f t="shared" si="143"/>
        <v>#N/A</v>
      </c>
      <c r="AL290" s="119" t="e">
        <f t="shared" si="144"/>
        <v>#N/A</v>
      </c>
      <c r="AM290" s="119">
        <f t="shared" si="145"/>
        <v>0</v>
      </c>
      <c r="AP290" s="115">
        <f t="shared" si="162"/>
        <v>422</v>
      </c>
      <c r="AQ290" s="113">
        <f t="shared" si="163"/>
        <v>283</v>
      </c>
      <c r="AR290" s="113" t="e">
        <f>INDEX(地温!$D$2:$D$366,MATCH(AP290,地温!$C$2:$C$366,FALSE))</f>
        <v>#N/A</v>
      </c>
      <c r="AS290" s="113" t="e">
        <f t="shared" si="164"/>
        <v>#N/A</v>
      </c>
      <c r="AT290" s="116" t="e">
        <f t="shared" si="146"/>
        <v>#N/A</v>
      </c>
      <c r="AU290" s="119" t="e">
        <f t="shared" si="147"/>
        <v>#N/A</v>
      </c>
      <c r="AV290" s="119">
        <f t="shared" si="148"/>
        <v>0</v>
      </c>
    </row>
    <row r="291" spans="1:48">
      <c r="A291" s="115">
        <f t="shared" si="149"/>
        <v>423</v>
      </c>
      <c r="B291" s="113">
        <f t="shared" si="132"/>
        <v>284</v>
      </c>
      <c r="C291" s="119" t="e">
        <f t="shared" si="133"/>
        <v>#N/A</v>
      </c>
      <c r="F291" s="115">
        <f t="shared" si="150"/>
        <v>423</v>
      </c>
      <c r="G291" s="113">
        <f t="shared" si="151"/>
        <v>284</v>
      </c>
      <c r="H291" s="113" t="e">
        <f>INDEX(地温!$D$2:$D$366,MATCH(F291,地温!$C$2:$C$366,FALSE))</f>
        <v>#N/A</v>
      </c>
      <c r="I291" s="113" t="e">
        <f t="shared" si="152"/>
        <v>#N/A</v>
      </c>
      <c r="J291" s="116" t="e">
        <f t="shared" si="134"/>
        <v>#N/A</v>
      </c>
      <c r="K291" s="119" t="e">
        <f t="shared" si="135"/>
        <v>#N/A</v>
      </c>
      <c r="L291" s="119" t="e">
        <f t="shared" si="136"/>
        <v>#N/A</v>
      </c>
      <c r="O291" s="115">
        <f t="shared" si="153"/>
        <v>423</v>
      </c>
      <c r="P291" s="113">
        <f t="shared" si="154"/>
        <v>284</v>
      </c>
      <c r="Q291" s="113" t="e">
        <f>INDEX(地温!$D$2:$D$366,MATCH(O291,地温!$C$2:$C$366,FALSE))</f>
        <v>#N/A</v>
      </c>
      <c r="R291" s="113" t="e">
        <f t="shared" si="155"/>
        <v>#N/A</v>
      </c>
      <c r="S291" s="116" t="e">
        <f t="shared" si="137"/>
        <v>#N/A</v>
      </c>
      <c r="T291" s="119" t="e">
        <f t="shared" si="138"/>
        <v>#N/A</v>
      </c>
      <c r="U291" s="119">
        <f t="shared" si="139"/>
        <v>0</v>
      </c>
      <c r="X291" s="115">
        <f t="shared" si="156"/>
        <v>423</v>
      </c>
      <c r="Y291" s="113">
        <f t="shared" si="157"/>
        <v>284</v>
      </c>
      <c r="Z291" s="113" t="e">
        <f>INDEX(地温!$D$2:$D$366,MATCH(X291,地温!$C$2:$C$366,FALSE))</f>
        <v>#N/A</v>
      </c>
      <c r="AA291" s="113" t="e">
        <f t="shared" si="158"/>
        <v>#N/A</v>
      </c>
      <c r="AB291" s="116" t="e">
        <f t="shared" si="140"/>
        <v>#N/A</v>
      </c>
      <c r="AC291" s="119" t="e">
        <f t="shared" si="141"/>
        <v>#N/A</v>
      </c>
      <c r="AD291" s="119">
        <f t="shared" si="142"/>
        <v>0</v>
      </c>
      <c r="AG291" s="115">
        <f t="shared" si="159"/>
        <v>423</v>
      </c>
      <c r="AH291" s="113">
        <f t="shared" si="160"/>
        <v>284</v>
      </c>
      <c r="AI291" s="113" t="e">
        <f>INDEX(地温!$D$2:$D$366,MATCH(AG291,地温!$C$2:$C$366,FALSE))</f>
        <v>#N/A</v>
      </c>
      <c r="AJ291" s="113" t="e">
        <f t="shared" si="161"/>
        <v>#N/A</v>
      </c>
      <c r="AK291" s="116" t="e">
        <f t="shared" si="143"/>
        <v>#N/A</v>
      </c>
      <c r="AL291" s="119" t="e">
        <f t="shared" si="144"/>
        <v>#N/A</v>
      </c>
      <c r="AM291" s="119">
        <f t="shared" si="145"/>
        <v>0</v>
      </c>
      <c r="AP291" s="115">
        <f t="shared" si="162"/>
        <v>423</v>
      </c>
      <c r="AQ291" s="113">
        <f t="shared" si="163"/>
        <v>284</v>
      </c>
      <c r="AR291" s="113" t="e">
        <f>INDEX(地温!$D$2:$D$366,MATCH(AP291,地温!$C$2:$C$366,FALSE))</f>
        <v>#N/A</v>
      </c>
      <c r="AS291" s="113" t="e">
        <f t="shared" si="164"/>
        <v>#N/A</v>
      </c>
      <c r="AT291" s="116" t="e">
        <f t="shared" si="146"/>
        <v>#N/A</v>
      </c>
      <c r="AU291" s="119" t="e">
        <f t="shared" si="147"/>
        <v>#N/A</v>
      </c>
      <c r="AV291" s="119">
        <f t="shared" si="148"/>
        <v>0</v>
      </c>
    </row>
    <row r="292" spans="1:48">
      <c r="A292" s="115">
        <f t="shared" si="149"/>
        <v>424</v>
      </c>
      <c r="B292" s="113">
        <f t="shared" si="132"/>
        <v>285</v>
      </c>
      <c r="C292" s="119" t="e">
        <f t="shared" si="133"/>
        <v>#N/A</v>
      </c>
      <c r="F292" s="115">
        <f t="shared" si="150"/>
        <v>424</v>
      </c>
      <c r="G292" s="113">
        <f t="shared" si="151"/>
        <v>285</v>
      </c>
      <c r="H292" s="113" t="e">
        <f>INDEX(地温!$D$2:$D$366,MATCH(F292,地温!$C$2:$C$366,FALSE))</f>
        <v>#N/A</v>
      </c>
      <c r="I292" s="113" t="e">
        <f t="shared" si="152"/>
        <v>#N/A</v>
      </c>
      <c r="J292" s="116" t="e">
        <f t="shared" si="134"/>
        <v>#N/A</v>
      </c>
      <c r="K292" s="119" t="e">
        <f t="shared" si="135"/>
        <v>#N/A</v>
      </c>
      <c r="L292" s="119" t="e">
        <f t="shared" si="136"/>
        <v>#N/A</v>
      </c>
      <c r="O292" s="115">
        <f t="shared" si="153"/>
        <v>424</v>
      </c>
      <c r="P292" s="113">
        <f t="shared" si="154"/>
        <v>285</v>
      </c>
      <c r="Q292" s="113" t="e">
        <f>INDEX(地温!$D$2:$D$366,MATCH(O292,地温!$C$2:$C$366,FALSE))</f>
        <v>#N/A</v>
      </c>
      <c r="R292" s="113" t="e">
        <f t="shared" si="155"/>
        <v>#N/A</v>
      </c>
      <c r="S292" s="116" t="e">
        <f t="shared" si="137"/>
        <v>#N/A</v>
      </c>
      <c r="T292" s="119" t="e">
        <f t="shared" si="138"/>
        <v>#N/A</v>
      </c>
      <c r="U292" s="119">
        <f t="shared" si="139"/>
        <v>0</v>
      </c>
      <c r="X292" s="115">
        <f t="shared" si="156"/>
        <v>424</v>
      </c>
      <c r="Y292" s="113">
        <f t="shared" si="157"/>
        <v>285</v>
      </c>
      <c r="Z292" s="113" t="e">
        <f>INDEX(地温!$D$2:$D$366,MATCH(X292,地温!$C$2:$C$366,FALSE))</f>
        <v>#N/A</v>
      </c>
      <c r="AA292" s="113" t="e">
        <f t="shared" si="158"/>
        <v>#N/A</v>
      </c>
      <c r="AB292" s="116" t="e">
        <f t="shared" si="140"/>
        <v>#N/A</v>
      </c>
      <c r="AC292" s="119" t="e">
        <f t="shared" si="141"/>
        <v>#N/A</v>
      </c>
      <c r="AD292" s="119">
        <f t="shared" si="142"/>
        <v>0</v>
      </c>
      <c r="AG292" s="115">
        <f t="shared" si="159"/>
        <v>424</v>
      </c>
      <c r="AH292" s="113">
        <f t="shared" si="160"/>
        <v>285</v>
      </c>
      <c r="AI292" s="113" t="e">
        <f>INDEX(地温!$D$2:$D$366,MATCH(AG292,地温!$C$2:$C$366,FALSE))</f>
        <v>#N/A</v>
      </c>
      <c r="AJ292" s="113" t="e">
        <f t="shared" si="161"/>
        <v>#N/A</v>
      </c>
      <c r="AK292" s="116" t="e">
        <f t="shared" si="143"/>
        <v>#N/A</v>
      </c>
      <c r="AL292" s="119" t="e">
        <f t="shared" si="144"/>
        <v>#N/A</v>
      </c>
      <c r="AM292" s="119">
        <f t="shared" si="145"/>
        <v>0</v>
      </c>
      <c r="AP292" s="115">
        <f t="shared" si="162"/>
        <v>424</v>
      </c>
      <c r="AQ292" s="113">
        <f t="shared" si="163"/>
        <v>285</v>
      </c>
      <c r="AR292" s="113" t="e">
        <f>INDEX(地温!$D$2:$D$366,MATCH(AP292,地温!$C$2:$C$366,FALSE))</f>
        <v>#N/A</v>
      </c>
      <c r="AS292" s="113" t="e">
        <f t="shared" si="164"/>
        <v>#N/A</v>
      </c>
      <c r="AT292" s="116" t="e">
        <f t="shared" si="146"/>
        <v>#N/A</v>
      </c>
      <c r="AU292" s="119" t="e">
        <f t="shared" si="147"/>
        <v>#N/A</v>
      </c>
      <c r="AV292" s="119">
        <f t="shared" si="148"/>
        <v>0</v>
      </c>
    </row>
    <row r="293" spans="1:48">
      <c r="A293" s="115">
        <f t="shared" si="149"/>
        <v>425</v>
      </c>
      <c r="B293" s="113">
        <f t="shared" si="132"/>
        <v>286</v>
      </c>
      <c r="C293" s="119" t="e">
        <f t="shared" si="133"/>
        <v>#N/A</v>
      </c>
      <c r="F293" s="115">
        <f t="shared" si="150"/>
        <v>425</v>
      </c>
      <c r="G293" s="113">
        <f t="shared" si="151"/>
        <v>286</v>
      </c>
      <c r="H293" s="113" t="e">
        <f>INDEX(地温!$D$2:$D$366,MATCH(F293,地温!$C$2:$C$366,FALSE))</f>
        <v>#N/A</v>
      </c>
      <c r="I293" s="113" t="e">
        <f t="shared" si="152"/>
        <v>#N/A</v>
      </c>
      <c r="J293" s="116" t="e">
        <f t="shared" si="134"/>
        <v>#N/A</v>
      </c>
      <c r="K293" s="119" t="e">
        <f t="shared" si="135"/>
        <v>#N/A</v>
      </c>
      <c r="L293" s="119" t="e">
        <f t="shared" si="136"/>
        <v>#N/A</v>
      </c>
      <c r="O293" s="115">
        <f t="shared" si="153"/>
        <v>425</v>
      </c>
      <c r="P293" s="113">
        <f t="shared" si="154"/>
        <v>286</v>
      </c>
      <c r="Q293" s="113" t="e">
        <f>INDEX(地温!$D$2:$D$366,MATCH(O293,地温!$C$2:$C$366,FALSE))</f>
        <v>#N/A</v>
      </c>
      <c r="R293" s="113" t="e">
        <f t="shared" si="155"/>
        <v>#N/A</v>
      </c>
      <c r="S293" s="116" t="e">
        <f t="shared" si="137"/>
        <v>#N/A</v>
      </c>
      <c r="T293" s="119" t="e">
        <f t="shared" si="138"/>
        <v>#N/A</v>
      </c>
      <c r="U293" s="119">
        <f t="shared" si="139"/>
        <v>0</v>
      </c>
      <c r="X293" s="115">
        <f t="shared" si="156"/>
        <v>425</v>
      </c>
      <c r="Y293" s="113">
        <f t="shared" si="157"/>
        <v>286</v>
      </c>
      <c r="Z293" s="113" t="e">
        <f>INDEX(地温!$D$2:$D$366,MATCH(X293,地温!$C$2:$C$366,FALSE))</f>
        <v>#N/A</v>
      </c>
      <c r="AA293" s="113" t="e">
        <f t="shared" si="158"/>
        <v>#N/A</v>
      </c>
      <c r="AB293" s="116" t="e">
        <f t="shared" si="140"/>
        <v>#N/A</v>
      </c>
      <c r="AC293" s="119" t="e">
        <f t="shared" si="141"/>
        <v>#N/A</v>
      </c>
      <c r="AD293" s="119">
        <f t="shared" si="142"/>
        <v>0</v>
      </c>
      <c r="AG293" s="115">
        <f t="shared" si="159"/>
        <v>425</v>
      </c>
      <c r="AH293" s="113">
        <f t="shared" si="160"/>
        <v>286</v>
      </c>
      <c r="AI293" s="113" t="e">
        <f>INDEX(地温!$D$2:$D$366,MATCH(AG293,地温!$C$2:$C$366,FALSE))</f>
        <v>#N/A</v>
      </c>
      <c r="AJ293" s="113" t="e">
        <f t="shared" si="161"/>
        <v>#N/A</v>
      </c>
      <c r="AK293" s="116" t="e">
        <f t="shared" si="143"/>
        <v>#N/A</v>
      </c>
      <c r="AL293" s="119" t="e">
        <f t="shared" si="144"/>
        <v>#N/A</v>
      </c>
      <c r="AM293" s="119">
        <f t="shared" si="145"/>
        <v>0</v>
      </c>
      <c r="AP293" s="115">
        <f t="shared" si="162"/>
        <v>425</v>
      </c>
      <c r="AQ293" s="113">
        <f t="shared" si="163"/>
        <v>286</v>
      </c>
      <c r="AR293" s="113" t="e">
        <f>INDEX(地温!$D$2:$D$366,MATCH(AP293,地温!$C$2:$C$366,FALSE))</f>
        <v>#N/A</v>
      </c>
      <c r="AS293" s="113" t="e">
        <f t="shared" si="164"/>
        <v>#N/A</v>
      </c>
      <c r="AT293" s="116" t="e">
        <f t="shared" si="146"/>
        <v>#N/A</v>
      </c>
      <c r="AU293" s="119" t="e">
        <f t="shared" si="147"/>
        <v>#N/A</v>
      </c>
      <c r="AV293" s="119">
        <f t="shared" si="148"/>
        <v>0</v>
      </c>
    </row>
    <row r="294" spans="1:48">
      <c r="A294" s="115">
        <f t="shared" si="149"/>
        <v>426</v>
      </c>
      <c r="B294" s="113">
        <f t="shared" si="132"/>
        <v>287</v>
      </c>
      <c r="C294" s="119" t="e">
        <f t="shared" si="133"/>
        <v>#N/A</v>
      </c>
      <c r="F294" s="115">
        <f t="shared" si="150"/>
        <v>426</v>
      </c>
      <c r="G294" s="113">
        <f t="shared" si="151"/>
        <v>287</v>
      </c>
      <c r="H294" s="113" t="e">
        <f>INDEX(地温!$D$2:$D$366,MATCH(F294,地温!$C$2:$C$366,FALSE))</f>
        <v>#N/A</v>
      </c>
      <c r="I294" s="113" t="e">
        <f t="shared" si="152"/>
        <v>#N/A</v>
      </c>
      <c r="J294" s="116" t="e">
        <f t="shared" si="134"/>
        <v>#N/A</v>
      </c>
      <c r="K294" s="119" t="e">
        <f t="shared" si="135"/>
        <v>#N/A</v>
      </c>
      <c r="L294" s="119" t="e">
        <f t="shared" si="136"/>
        <v>#N/A</v>
      </c>
      <c r="O294" s="115">
        <f t="shared" si="153"/>
        <v>426</v>
      </c>
      <c r="P294" s="113">
        <f t="shared" si="154"/>
        <v>287</v>
      </c>
      <c r="Q294" s="113" t="e">
        <f>INDEX(地温!$D$2:$D$366,MATCH(O294,地温!$C$2:$C$366,FALSE))</f>
        <v>#N/A</v>
      </c>
      <c r="R294" s="113" t="e">
        <f t="shared" si="155"/>
        <v>#N/A</v>
      </c>
      <c r="S294" s="116" t="e">
        <f t="shared" si="137"/>
        <v>#N/A</v>
      </c>
      <c r="T294" s="119" t="e">
        <f t="shared" si="138"/>
        <v>#N/A</v>
      </c>
      <c r="U294" s="119">
        <f t="shared" si="139"/>
        <v>0</v>
      </c>
      <c r="X294" s="115">
        <f t="shared" si="156"/>
        <v>426</v>
      </c>
      <c r="Y294" s="113">
        <f t="shared" si="157"/>
        <v>287</v>
      </c>
      <c r="Z294" s="113" t="e">
        <f>INDEX(地温!$D$2:$D$366,MATCH(X294,地温!$C$2:$C$366,FALSE))</f>
        <v>#N/A</v>
      </c>
      <c r="AA294" s="113" t="e">
        <f t="shared" si="158"/>
        <v>#N/A</v>
      </c>
      <c r="AB294" s="116" t="e">
        <f t="shared" si="140"/>
        <v>#N/A</v>
      </c>
      <c r="AC294" s="119" t="e">
        <f t="shared" si="141"/>
        <v>#N/A</v>
      </c>
      <c r="AD294" s="119">
        <f t="shared" si="142"/>
        <v>0</v>
      </c>
      <c r="AG294" s="115">
        <f t="shared" si="159"/>
        <v>426</v>
      </c>
      <c r="AH294" s="113">
        <f t="shared" si="160"/>
        <v>287</v>
      </c>
      <c r="AI294" s="113" t="e">
        <f>INDEX(地温!$D$2:$D$366,MATCH(AG294,地温!$C$2:$C$366,FALSE))</f>
        <v>#N/A</v>
      </c>
      <c r="AJ294" s="113" t="e">
        <f t="shared" si="161"/>
        <v>#N/A</v>
      </c>
      <c r="AK294" s="116" t="e">
        <f t="shared" si="143"/>
        <v>#N/A</v>
      </c>
      <c r="AL294" s="119" t="e">
        <f t="shared" si="144"/>
        <v>#N/A</v>
      </c>
      <c r="AM294" s="119">
        <f t="shared" si="145"/>
        <v>0</v>
      </c>
      <c r="AP294" s="115">
        <f t="shared" si="162"/>
        <v>426</v>
      </c>
      <c r="AQ294" s="113">
        <f t="shared" si="163"/>
        <v>287</v>
      </c>
      <c r="AR294" s="113" t="e">
        <f>INDEX(地温!$D$2:$D$366,MATCH(AP294,地温!$C$2:$C$366,FALSE))</f>
        <v>#N/A</v>
      </c>
      <c r="AS294" s="113" t="e">
        <f t="shared" si="164"/>
        <v>#N/A</v>
      </c>
      <c r="AT294" s="116" t="e">
        <f t="shared" si="146"/>
        <v>#N/A</v>
      </c>
      <c r="AU294" s="119" t="e">
        <f t="shared" si="147"/>
        <v>#N/A</v>
      </c>
      <c r="AV294" s="119">
        <f t="shared" si="148"/>
        <v>0</v>
      </c>
    </row>
    <row r="295" spans="1:48">
      <c r="A295" s="115">
        <f t="shared" si="149"/>
        <v>427</v>
      </c>
      <c r="B295" s="113">
        <f t="shared" si="132"/>
        <v>288</v>
      </c>
      <c r="C295" s="119" t="e">
        <f t="shared" si="133"/>
        <v>#N/A</v>
      </c>
      <c r="F295" s="115">
        <f t="shared" si="150"/>
        <v>427</v>
      </c>
      <c r="G295" s="113">
        <f t="shared" si="151"/>
        <v>288</v>
      </c>
      <c r="H295" s="113" t="e">
        <f>INDEX(地温!$D$2:$D$366,MATCH(F295,地温!$C$2:$C$366,FALSE))</f>
        <v>#N/A</v>
      </c>
      <c r="I295" s="113" t="e">
        <f t="shared" si="152"/>
        <v>#N/A</v>
      </c>
      <c r="J295" s="116" t="e">
        <f t="shared" si="134"/>
        <v>#N/A</v>
      </c>
      <c r="K295" s="119" t="e">
        <f t="shared" si="135"/>
        <v>#N/A</v>
      </c>
      <c r="L295" s="119" t="e">
        <f t="shared" si="136"/>
        <v>#N/A</v>
      </c>
      <c r="O295" s="115">
        <f t="shared" si="153"/>
        <v>427</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427</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427</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427</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428</v>
      </c>
      <c r="B296" s="113">
        <f t="shared" si="132"/>
        <v>289</v>
      </c>
      <c r="C296" s="119" t="e">
        <f t="shared" si="133"/>
        <v>#N/A</v>
      </c>
      <c r="F296" s="115">
        <f t="shared" si="150"/>
        <v>428</v>
      </c>
      <c r="G296" s="113">
        <f t="shared" si="151"/>
        <v>289</v>
      </c>
      <c r="H296" s="113" t="e">
        <f>INDEX(地温!$D$2:$D$366,MATCH(F296,地温!$C$2:$C$366,FALSE))</f>
        <v>#N/A</v>
      </c>
      <c r="I296" s="113" t="e">
        <f t="shared" si="152"/>
        <v>#N/A</v>
      </c>
      <c r="J296" s="116" t="e">
        <f t="shared" si="134"/>
        <v>#N/A</v>
      </c>
      <c r="K296" s="119" t="e">
        <f t="shared" si="135"/>
        <v>#N/A</v>
      </c>
      <c r="L296" s="119" t="e">
        <f t="shared" si="136"/>
        <v>#N/A</v>
      </c>
      <c r="O296" s="115">
        <f t="shared" si="153"/>
        <v>428</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428</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428</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428</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429</v>
      </c>
      <c r="B297" s="113">
        <f t="shared" si="132"/>
        <v>290</v>
      </c>
      <c r="C297" s="119" t="e">
        <f t="shared" si="133"/>
        <v>#N/A</v>
      </c>
      <c r="F297" s="115">
        <f t="shared" si="150"/>
        <v>429</v>
      </c>
      <c r="G297" s="113">
        <f t="shared" si="151"/>
        <v>290</v>
      </c>
      <c r="H297" s="113" t="e">
        <f>INDEX(地温!$D$2:$D$366,MATCH(F297,地温!$C$2:$C$366,FALSE))</f>
        <v>#N/A</v>
      </c>
      <c r="I297" s="113" t="e">
        <f t="shared" si="152"/>
        <v>#N/A</v>
      </c>
      <c r="J297" s="116" t="e">
        <f t="shared" si="134"/>
        <v>#N/A</v>
      </c>
      <c r="K297" s="119" t="e">
        <f t="shared" si="135"/>
        <v>#N/A</v>
      </c>
      <c r="L297" s="119" t="e">
        <f t="shared" si="136"/>
        <v>#N/A</v>
      </c>
      <c r="O297" s="115">
        <f t="shared" si="153"/>
        <v>429</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429</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429</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429</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430</v>
      </c>
      <c r="B298" s="113">
        <f t="shared" si="132"/>
        <v>291</v>
      </c>
      <c r="C298" s="119" t="e">
        <f t="shared" si="133"/>
        <v>#N/A</v>
      </c>
      <c r="F298" s="115">
        <f t="shared" si="150"/>
        <v>430</v>
      </c>
      <c r="G298" s="113">
        <f t="shared" si="151"/>
        <v>291</v>
      </c>
      <c r="H298" s="113" t="e">
        <f>INDEX(地温!$D$2:$D$366,MATCH(F298,地温!$C$2:$C$366,FALSE))</f>
        <v>#N/A</v>
      </c>
      <c r="I298" s="113" t="e">
        <f t="shared" si="152"/>
        <v>#N/A</v>
      </c>
      <c r="J298" s="116" t="e">
        <f t="shared" si="134"/>
        <v>#N/A</v>
      </c>
      <c r="K298" s="119" t="e">
        <f t="shared" si="135"/>
        <v>#N/A</v>
      </c>
      <c r="L298" s="119" t="e">
        <f t="shared" si="136"/>
        <v>#N/A</v>
      </c>
      <c r="O298" s="115">
        <f t="shared" si="153"/>
        <v>430</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430</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430</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430</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431</v>
      </c>
      <c r="B299" s="113">
        <f t="shared" si="132"/>
        <v>292</v>
      </c>
      <c r="C299" s="119" t="e">
        <f t="shared" si="133"/>
        <v>#N/A</v>
      </c>
      <c r="F299" s="115">
        <f t="shared" si="150"/>
        <v>431</v>
      </c>
      <c r="G299" s="113">
        <f t="shared" si="151"/>
        <v>292</v>
      </c>
      <c r="H299" s="113" t="e">
        <f>INDEX(地温!$D$2:$D$366,MATCH(F299,地温!$C$2:$C$366,FALSE))</f>
        <v>#N/A</v>
      </c>
      <c r="I299" s="113" t="e">
        <f t="shared" si="152"/>
        <v>#N/A</v>
      </c>
      <c r="J299" s="116" t="e">
        <f t="shared" si="134"/>
        <v>#N/A</v>
      </c>
      <c r="K299" s="119" t="e">
        <f t="shared" si="135"/>
        <v>#N/A</v>
      </c>
      <c r="L299" s="119" t="e">
        <f t="shared" si="136"/>
        <v>#N/A</v>
      </c>
      <c r="O299" s="115">
        <f t="shared" si="153"/>
        <v>431</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431</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431</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431</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432</v>
      </c>
      <c r="B300" s="113">
        <f t="shared" si="132"/>
        <v>293</v>
      </c>
      <c r="C300" s="119" t="e">
        <f t="shared" si="133"/>
        <v>#N/A</v>
      </c>
      <c r="F300" s="115">
        <f t="shared" si="150"/>
        <v>432</v>
      </c>
      <c r="G300" s="113">
        <f t="shared" si="151"/>
        <v>293</v>
      </c>
      <c r="H300" s="113" t="e">
        <f>INDEX(地温!$D$2:$D$366,MATCH(F300,地温!$C$2:$C$366,FALSE))</f>
        <v>#N/A</v>
      </c>
      <c r="I300" s="113" t="e">
        <f t="shared" si="152"/>
        <v>#N/A</v>
      </c>
      <c r="J300" s="116" t="e">
        <f t="shared" si="134"/>
        <v>#N/A</v>
      </c>
      <c r="K300" s="119" t="e">
        <f t="shared" si="135"/>
        <v>#N/A</v>
      </c>
      <c r="L300" s="119" t="e">
        <f t="shared" si="136"/>
        <v>#N/A</v>
      </c>
      <c r="O300" s="115">
        <f t="shared" si="153"/>
        <v>432</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432</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432</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432</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433</v>
      </c>
      <c r="B301" s="113">
        <f t="shared" si="132"/>
        <v>294</v>
      </c>
      <c r="C301" s="119" t="e">
        <f t="shared" si="133"/>
        <v>#N/A</v>
      </c>
      <c r="F301" s="115">
        <f t="shared" si="150"/>
        <v>433</v>
      </c>
      <c r="G301" s="113">
        <f t="shared" si="151"/>
        <v>294</v>
      </c>
      <c r="H301" s="113" t="e">
        <f>INDEX(地温!$D$2:$D$366,MATCH(F301,地温!$C$2:$C$366,FALSE))</f>
        <v>#N/A</v>
      </c>
      <c r="I301" s="113" t="e">
        <f t="shared" si="152"/>
        <v>#N/A</v>
      </c>
      <c r="J301" s="116" t="e">
        <f t="shared" si="134"/>
        <v>#N/A</v>
      </c>
      <c r="K301" s="119" t="e">
        <f t="shared" si="135"/>
        <v>#N/A</v>
      </c>
      <c r="L301" s="119" t="e">
        <f t="shared" si="136"/>
        <v>#N/A</v>
      </c>
      <c r="O301" s="115">
        <f t="shared" si="153"/>
        <v>433</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433</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433</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433</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434</v>
      </c>
      <c r="B302" s="113">
        <f t="shared" si="132"/>
        <v>295</v>
      </c>
      <c r="C302" s="119" t="e">
        <f t="shared" si="133"/>
        <v>#N/A</v>
      </c>
      <c r="F302" s="115">
        <f t="shared" si="150"/>
        <v>434</v>
      </c>
      <c r="G302" s="113">
        <f t="shared" si="151"/>
        <v>295</v>
      </c>
      <c r="H302" s="113" t="e">
        <f>INDEX(地温!$D$2:$D$366,MATCH(F302,地温!$C$2:$C$366,FALSE))</f>
        <v>#N/A</v>
      </c>
      <c r="I302" s="113" t="e">
        <f t="shared" si="152"/>
        <v>#N/A</v>
      </c>
      <c r="J302" s="116" t="e">
        <f t="shared" si="134"/>
        <v>#N/A</v>
      </c>
      <c r="K302" s="119" t="e">
        <f t="shared" si="135"/>
        <v>#N/A</v>
      </c>
      <c r="L302" s="119" t="e">
        <f t="shared" si="136"/>
        <v>#N/A</v>
      </c>
      <c r="O302" s="115">
        <f t="shared" si="153"/>
        <v>434</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434</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434</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434</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435</v>
      </c>
      <c r="B303" s="113">
        <f t="shared" si="132"/>
        <v>296</v>
      </c>
      <c r="C303" s="119" t="e">
        <f t="shared" si="133"/>
        <v>#N/A</v>
      </c>
      <c r="F303" s="115">
        <f t="shared" si="150"/>
        <v>435</v>
      </c>
      <c r="G303" s="113">
        <f t="shared" si="151"/>
        <v>296</v>
      </c>
      <c r="H303" s="113" t="e">
        <f>INDEX(地温!$D$2:$D$366,MATCH(F303,地温!$C$2:$C$366,FALSE))</f>
        <v>#N/A</v>
      </c>
      <c r="I303" s="113" t="e">
        <f t="shared" si="152"/>
        <v>#N/A</v>
      </c>
      <c r="J303" s="116" t="e">
        <f t="shared" si="134"/>
        <v>#N/A</v>
      </c>
      <c r="K303" s="119" t="e">
        <f t="shared" si="135"/>
        <v>#N/A</v>
      </c>
      <c r="L303" s="119" t="e">
        <f t="shared" si="136"/>
        <v>#N/A</v>
      </c>
      <c r="O303" s="115">
        <f t="shared" si="153"/>
        <v>435</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435</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435</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435</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436</v>
      </c>
      <c r="B304" s="113">
        <f t="shared" si="132"/>
        <v>297</v>
      </c>
      <c r="C304" s="119" t="e">
        <f t="shared" si="133"/>
        <v>#N/A</v>
      </c>
      <c r="F304" s="115">
        <f t="shared" si="150"/>
        <v>436</v>
      </c>
      <c r="G304" s="113">
        <f t="shared" si="151"/>
        <v>297</v>
      </c>
      <c r="H304" s="113" t="e">
        <f>INDEX(地温!$D$2:$D$366,MATCH(F304,地温!$C$2:$C$366,FALSE))</f>
        <v>#N/A</v>
      </c>
      <c r="I304" s="113" t="e">
        <f t="shared" si="152"/>
        <v>#N/A</v>
      </c>
      <c r="J304" s="116" t="e">
        <f t="shared" si="134"/>
        <v>#N/A</v>
      </c>
      <c r="K304" s="119" t="e">
        <f t="shared" si="135"/>
        <v>#N/A</v>
      </c>
      <c r="L304" s="119" t="e">
        <f t="shared" si="136"/>
        <v>#N/A</v>
      </c>
      <c r="O304" s="115">
        <f t="shared" si="153"/>
        <v>436</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436</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436</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436</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437</v>
      </c>
      <c r="B305" s="113">
        <f t="shared" si="132"/>
        <v>298</v>
      </c>
      <c r="C305" s="119" t="e">
        <f t="shared" si="133"/>
        <v>#N/A</v>
      </c>
      <c r="F305" s="115">
        <f t="shared" si="150"/>
        <v>437</v>
      </c>
      <c r="G305" s="113">
        <f t="shared" si="151"/>
        <v>298</v>
      </c>
      <c r="H305" s="113" t="e">
        <f>INDEX(地温!$D$2:$D$366,MATCH(F305,地温!$C$2:$C$366,FALSE))</f>
        <v>#N/A</v>
      </c>
      <c r="I305" s="113" t="e">
        <f t="shared" si="152"/>
        <v>#N/A</v>
      </c>
      <c r="J305" s="116" t="e">
        <f t="shared" si="134"/>
        <v>#N/A</v>
      </c>
      <c r="K305" s="119" t="e">
        <f t="shared" si="135"/>
        <v>#N/A</v>
      </c>
      <c r="L305" s="119" t="e">
        <f t="shared" si="136"/>
        <v>#N/A</v>
      </c>
      <c r="O305" s="115">
        <f t="shared" si="153"/>
        <v>437</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437</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437</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437</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438</v>
      </c>
      <c r="B306" s="113">
        <f t="shared" si="132"/>
        <v>299</v>
      </c>
      <c r="C306" s="119" t="e">
        <f t="shared" si="133"/>
        <v>#N/A</v>
      </c>
      <c r="F306" s="115">
        <f t="shared" si="150"/>
        <v>438</v>
      </c>
      <c r="G306" s="113">
        <f t="shared" si="151"/>
        <v>299</v>
      </c>
      <c r="H306" s="113" t="e">
        <f>INDEX(地温!$D$2:$D$366,MATCH(F306,地温!$C$2:$C$366,FALSE))</f>
        <v>#N/A</v>
      </c>
      <c r="I306" s="113" t="e">
        <f t="shared" si="152"/>
        <v>#N/A</v>
      </c>
      <c r="J306" s="116" t="e">
        <f t="shared" si="134"/>
        <v>#N/A</v>
      </c>
      <c r="K306" s="119" t="e">
        <f t="shared" si="135"/>
        <v>#N/A</v>
      </c>
      <c r="L306" s="119" t="e">
        <f t="shared" si="136"/>
        <v>#N/A</v>
      </c>
      <c r="O306" s="115">
        <f t="shared" si="153"/>
        <v>438</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438</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438</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438</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439</v>
      </c>
      <c r="B307" s="113">
        <f t="shared" si="132"/>
        <v>300</v>
      </c>
      <c r="C307" s="119" t="e">
        <f t="shared" si="133"/>
        <v>#N/A</v>
      </c>
      <c r="F307" s="115">
        <f t="shared" si="150"/>
        <v>439</v>
      </c>
      <c r="G307" s="113">
        <f t="shared" si="151"/>
        <v>300</v>
      </c>
      <c r="H307" s="113" t="e">
        <f>INDEX(地温!$D$2:$D$366,MATCH(F307,地温!$C$2:$C$366,FALSE))</f>
        <v>#N/A</v>
      </c>
      <c r="I307" s="113" t="e">
        <f t="shared" si="152"/>
        <v>#N/A</v>
      </c>
      <c r="J307" s="116" t="e">
        <f t="shared" si="134"/>
        <v>#N/A</v>
      </c>
      <c r="K307" s="119" t="e">
        <f t="shared" si="135"/>
        <v>#N/A</v>
      </c>
      <c r="L307" s="119" t="e">
        <f t="shared" si="136"/>
        <v>#N/A</v>
      </c>
      <c r="O307" s="115">
        <f t="shared" si="153"/>
        <v>439</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439</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439</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439</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440</v>
      </c>
      <c r="B308" s="113">
        <f t="shared" si="132"/>
        <v>301</v>
      </c>
      <c r="C308" s="119" t="e">
        <f t="shared" si="133"/>
        <v>#N/A</v>
      </c>
      <c r="F308" s="115">
        <f t="shared" si="150"/>
        <v>440</v>
      </c>
      <c r="G308" s="113">
        <f t="shared" si="151"/>
        <v>301</v>
      </c>
      <c r="H308" s="113" t="e">
        <f>INDEX(地温!$D$2:$D$366,MATCH(F308,地温!$C$2:$C$366,FALSE))</f>
        <v>#N/A</v>
      </c>
      <c r="I308" s="113" t="e">
        <f t="shared" si="152"/>
        <v>#N/A</v>
      </c>
      <c r="J308" s="116" t="e">
        <f t="shared" si="134"/>
        <v>#N/A</v>
      </c>
      <c r="K308" s="119" t="e">
        <f t="shared" si="135"/>
        <v>#N/A</v>
      </c>
      <c r="L308" s="119" t="e">
        <f t="shared" si="136"/>
        <v>#N/A</v>
      </c>
      <c r="O308" s="115">
        <f t="shared" si="153"/>
        <v>440</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440</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440</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440</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441</v>
      </c>
      <c r="B309" s="113">
        <f t="shared" si="132"/>
        <v>302</v>
      </c>
      <c r="C309" s="119" t="e">
        <f t="shared" si="133"/>
        <v>#N/A</v>
      </c>
      <c r="F309" s="115">
        <f t="shared" si="150"/>
        <v>441</v>
      </c>
      <c r="G309" s="113">
        <f t="shared" si="151"/>
        <v>302</v>
      </c>
      <c r="H309" s="113" t="e">
        <f>INDEX(地温!$D$2:$D$366,MATCH(F309,地温!$C$2:$C$366,FALSE))</f>
        <v>#N/A</v>
      </c>
      <c r="I309" s="113" t="e">
        <f t="shared" si="152"/>
        <v>#N/A</v>
      </c>
      <c r="J309" s="116" t="e">
        <f t="shared" si="134"/>
        <v>#N/A</v>
      </c>
      <c r="K309" s="119" t="e">
        <f t="shared" si="135"/>
        <v>#N/A</v>
      </c>
      <c r="L309" s="119" t="e">
        <f t="shared" si="136"/>
        <v>#N/A</v>
      </c>
      <c r="O309" s="115">
        <f t="shared" si="153"/>
        <v>441</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441</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441</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441</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442</v>
      </c>
      <c r="B310" s="113">
        <f t="shared" si="132"/>
        <v>303</v>
      </c>
      <c r="C310" s="119" t="e">
        <f t="shared" si="133"/>
        <v>#N/A</v>
      </c>
      <c r="F310" s="115">
        <f t="shared" si="150"/>
        <v>442</v>
      </c>
      <c r="G310" s="113">
        <f t="shared" si="151"/>
        <v>303</v>
      </c>
      <c r="H310" s="113" t="e">
        <f>INDEX(地温!$D$2:$D$366,MATCH(F310,地温!$C$2:$C$366,FALSE))</f>
        <v>#N/A</v>
      </c>
      <c r="I310" s="113" t="e">
        <f t="shared" si="152"/>
        <v>#N/A</v>
      </c>
      <c r="J310" s="116" t="e">
        <f t="shared" si="134"/>
        <v>#N/A</v>
      </c>
      <c r="K310" s="119" t="e">
        <f t="shared" si="135"/>
        <v>#N/A</v>
      </c>
      <c r="L310" s="119" t="e">
        <f t="shared" si="136"/>
        <v>#N/A</v>
      </c>
      <c r="O310" s="115">
        <f t="shared" si="153"/>
        <v>442</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442</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442</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442</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443</v>
      </c>
      <c r="B311" s="113">
        <f t="shared" si="132"/>
        <v>304</v>
      </c>
      <c r="C311" s="119" t="e">
        <f t="shared" si="133"/>
        <v>#N/A</v>
      </c>
      <c r="F311" s="115">
        <f t="shared" si="150"/>
        <v>443</v>
      </c>
      <c r="G311" s="113">
        <f t="shared" si="151"/>
        <v>304</v>
      </c>
      <c r="H311" s="113" t="e">
        <f>INDEX(地温!$D$2:$D$366,MATCH(F311,地温!$C$2:$C$366,FALSE))</f>
        <v>#N/A</v>
      </c>
      <c r="I311" s="113" t="e">
        <f t="shared" si="152"/>
        <v>#N/A</v>
      </c>
      <c r="J311" s="116" t="e">
        <f t="shared" si="134"/>
        <v>#N/A</v>
      </c>
      <c r="K311" s="119" t="e">
        <f t="shared" si="135"/>
        <v>#N/A</v>
      </c>
      <c r="L311" s="119" t="e">
        <f t="shared" si="136"/>
        <v>#N/A</v>
      </c>
      <c r="O311" s="115">
        <f t="shared" si="153"/>
        <v>443</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443</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443</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443</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444</v>
      </c>
      <c r="B312" s="113">
        <f t="shared" si="132"/>
        <v>305</v>
      </c>
      <c r="C312" s="119" t="e">
        <f t="shared" si="133"/>
        <v>#N/A</v>
      </c>
      <c r="F312" s="115">
        <f t="shared" si="150"/>
        <v>444</v>
      </c>
      <c r="G312" s="113">
        <f t="shared" si="151"/>
        <v>305</v>
      </c>
      <c r="H312" s="113" t="e">
        <f>INDEX(地温!$D$2:$D$366,MATCH(F312,地温!$C$2:$C$366,FALSE))</f>
        <v>#N/A</v>
      </c>
      <c r="I312" s="113" t="e">
        <f t="shared" si="152"/>
        <v>#N/A</v>
      </c>
      <c r="J312" s="116" t="e">
        <f t="shared" si="134"/>
        <v>#N/A</v>
      </c>
      <c r="K312" s="119" t="e">
        <f t="shared" si="135"/>
        <v>#N/A</v>
      </c>
      <c r="L312" s="119" t="e">
        <f t="shared" si="136"/>
        <v>#N/A</v>
      </c>
      <c r="O312" s="115">
        <f t="shared" si="153"/>
        <v>444</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444</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444</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444</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445</v>
      </c>
      <c r="B313" s="113">
        <f t="shared" si="132"/>
        <v>306</v>
      </c>
      <c r="C313" s="119" t="e">
        <f t="shared" si="133"/>
        <v>#N/A</v>
      </c>
      <c r="F313" s="115">
        <f t="shared" si="150"/>
        <v>445</v>
      </c>
      <c r="G313" s="113">
        <f t="shared" si="151"/>
        <v>306</v>
      </c>
      <c r="H313" s="113" t="e">
        <f>INDEX(地温!$D$2:$D$366,MATCH(F313,地温!$C$2:$C$366,FALSE))</f>
        <v>#N/A</v>
      </c>
      <c r="I313" s="113" t="e">
        <f t="shared" si="152"/>
        <v>#N/A</v>
      </c>
      <c r="J313" s="116" t="e">
        <f t="shared" si="134"/>
        <v>#N/A</v>
      </c>
      <c r="K313" s="119" t="e">
        <f t="shared" si="135"/>
        <v>#N/A</v>
      </c>
      <c r="L313" s="119" t="e">
        <f t="shared" si="136"/>
        <v>#N/A</v>
      </c>
      <c r="O313" s="115">
        <f t="shared" si="153"/>
        <v>445</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445</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445</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445</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446</v>
      </c>
      <c r="B314" s="113">
        <f t="shared" si="132"/>
        <v>307</v>
      </c>
      <c r="C314" s="119" t="e">
        <f t="shared" si="133"/>
        <v>#N/A</v>
      </c>
      <c r="F314" s="115">
        <f t="shared" si="150"/>
        <v>446</v>
      </c>
      <c r="G314" s="113">
        <f t="shared" si="151"/>
        <v>307</v>
      </c>
      <c r="H314" s="113" t="e">
        <f>INDEX(地温!$D$2:$D$366,MATCH(F314,地温!$C$2:$C$366,FALSE))</f>
        <v>#N/A</v>
      </c>
      <c r="I314" s="113" t="e">
        <f t="shared" si="152"/>
        <v>#N/A</v>
      </c>
      <c r="J314" s="116" t="e">
        <f t="shared" si="134"/>
        <v>#N/A</v>
      </c>
      <c r="K314" s="119" t="e">
        <f t="shared" si="135"/>
        <v>#N/A</v>
      </c>
      <c r="L314" s="119" t="e">
        <f t="shared" si="136"/>
        <v>#N/A</v>
      </c>
      <c r="O314" s="115">
        <f t="shared" si="153"/>
        <v>446</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446</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446</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446</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447</v>
      </c>
      <c r="B315" s="113">
        <f t="shared" si="132"/>
        <v>308</v>
      </c>
      <c r="C315" s="119" t="e">
        <f t="shared" si="133"/>
        <v>#N/A</v>
      </c>
      <c r="F315" s="115">
        <f t="shared" si="150"/>
        <v>447</v>
      </c>
      <c r="G315" s="113">
        <f t="shared" si="151"/>
        <v>308</v>
      </c>
      <c r="H315" s="113" t="e">
        <f>INDEX(地温!$D$2:$D$366,MATCH(F315,地温!$C$2:$C$366,FALSE))</f>
        <v>#N/A</v>
      </c>
      <c r="I315" s="113" t="e">
        <f t="shared" si="152"/>
        <v>#N/A</v>
      </c>
      <c r="J315" s="116" t="e">
        <f t="shared" si="134"/>
        <v>#N/A</v>
      </c>
      <c r="K315" s="119" t="e">
        <f t="shared" si="135"/>
        <v>#N/A</v>
      </c>
      <c r="L315" s="119" t="e">
        <f t="shared" si="136"/>
        <v>#N/A</v>
      </c>
      <c r="O315" s="115">
        <f t="shared" si="153"/>
        <v>447</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447</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447</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447</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448</v>
      </c>
      <c r="B316" s="113">
        <f t="shared" si="132"/>
        <v>309</v>
      </c>
      <c r="C316" s="119" t="e">
        <f t="shared" si="133"/>
        <v>#N/A</v>
      </c>
      <c r="F316" s="115">
        <f t="shared" si="150"/>
        <v>448</v>
      </c>
      <c r="G316" s="113">
        <f t="shared" si="151"/>
        <v>309</v>
      </c>
      <c r="H316" s="113" t="e">
        <f>INDEX(地温!$D$2:$D$366,MATCH(F316,地温!$C$2:$C$366,FALSE))</f>
        <v>#N/A</v>
      </c>
      <c r="I316" s="113" t="e">
        <f t="shared" si="152"/>
        <v>#N/A</v>
      </c>
      <c r="J316" s="116" t="e">
        <f t="shared" si="134"/>
        <v>#N/A</v>
      </c>
      <c r="K316" s="119" t="e">
        <f t="shared" si="135"/>
        <v>#N/A</v>
      </c>
      <c r="L316" s="119" t="e">
        <f t="shared" si="136"/>
        <v>#N/A</v>
      </c>
      <c r="O316" s="115">
        <f t="shared" si="153"/>
        <v>448</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448</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448</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448</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449</v>
      </c>
      <c r="B317" s="113">
        <f t="shared" si="132"/>
        <v>310</v>
      </c>
      <c r="C317" s="119" t="e">
        <f t="shared" si="133"/>
        <v>#N/A</v>
      </c>
      <c r="F317" s="115">
        <f t="shared" si="150"/>
        <v>449</v>
      </c>
      <c r="G317" s="113">
        <f t="shared" si="151"/>
        <v>310</v>
      </c>
      <c r="H317" s="113" t="e">
        <f>INDEX(地温!$D$2:$D$366,MATCH(F317,地温!$C$2:$C$366,FALSE))</f>
        <v>#N/A</v>
      </c>
      <c r="I317" s="113" t="e">
        <f t="shared" si="152"/>
        <v>#N/A</v>
      </c>
      <c r="J317" s="116" t="e">
        <f t="shared" si="134"/>
        <v>#N/A</v>
      </c>
      <c r="K317" s="119" t="e">
        <f t="shared" si="135"/>
        <v>#N/A</v>
      </c>
      <c r="L317" s="119" t="e">
        <f t="shared" si="136"/>
        <v>#N/A</v>
      </c>
      <c r="O317" s="115">
        <f t="shared" si="153"/>
        <v>449</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449</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449</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449</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450</v>
      </c>
      <c r="B318" s="113">
        <f t="shared" si="132"/>
        <v>311</v>
      </c>
      <c r="C318" s="119" t="e">
        <f t="shared" si="133"/>
        <v>#N/A</v>
      </c>
      <c r="F318" s="115">
        <f t="shared" si="150"/>
        <v>450</v>
      </c>
      <c r="G318" s="113">
        <f t="shared" si="151"/>
        <v>311</v>
      </c>
      <c r="H318" s="113" t="e">
        <f>INDEX(地温!$D$2:$D$366,MATCH(F318,地温!$C$2:$C$366,FALSE))</f>
        <v>#N/A</v>
      </c>
      <c r="I318" s="113" t="e">
        <f t="shared" si="152"/>
        <v>#N/A</v>
      </c>
      <c r="J318" s="116" t="e">
        <f t="shared" si="134"/>
        <v>#N/A</v>
      </c>
      <c r="K318" s="119" t="e">
        <f t="shared" si="135"/>
        <v>#N/A</v>
      </c>
      <c r="L318" s="119" t="e">
        <f t="shared" si="136"/>
        <v>#N/A</v>
      </c>
      <c r="O318" s="115">
        <f t="shared" si="153"/>
        <v>450</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450</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450</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450</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451</v>
      </c>
      <c r="B319" s="113">
        <f t="shared" si="132"/>
        <v>312</v>
      </c>
      <c r="C319" s="119" t="e">
        <f t="shared" si="133"/>
        <v>#N/A</v>
      </c>
      <c r="F319" s="115">
        <f t="shared" si="150"/>
        <v>451</v>
      </c>
      <c r="G319" s="113">
        <f t="shared" si="151"/>
        <v>312</v>
      </c>
      <c r="H319" s="113" t="e">
        <f>INDEX(地温!$D$2:$D$366,MATCH(F319,地温!$C$2:$C$366,FALSE))</f>
        <v>#N/A</v>
      </c>
      <c r="I319" s="113" t="e">
        <f t="shared" si="152"/>
        <v>#N/A</v>
      </c>
      <c r="J319" s="116" t="e">
        <f t="shared" si="134"/>
        <v>#N/A</v>
      </c>
      <c r="K319" s="119" t="e">
        <f t="shared" si="135"/>
        <v>#N/A</v>
      </c>
      <c r="L319" s="119" t="e">
        <f t="shared" si="136"/>
        <v>#N/A</v>
      </c>
      <c r="O319" s="115">
        <f t="shared" si="153"/>
        <v>451</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451</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451</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451</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452</v>
      </c>
      <c r="B320" s="113">
        <f t="shared" si="132"/>
        <v>313</v>
      </c>
      <c r="C320" s="119" t="e">
        <f t="shared" si="133"/>
        <v>#N/A</v>
      </c>
      <c r="F320" s="115">
        <f t="shared" si="150"/>
        <v>452</v>
      </c>
      <c r="G320" s="113">
        <f t="shared" si="151"/>
        <v>313</v>
      </c>
      <c r="H320" s="113" t="e">
        <f>INDEX(地温!$D$2:$D$366,MATCH(F320,地温!$C$2:$C$366,FALSE))</f>
        <v>#N/A</v>
      </c>
      <c r="I320" s="113" t="e">
        <f t="shared" si="152"/>
        <v>#N/A</v>
      </c>
      <c r="J320" s="116" t="e">
        <f t="shared" si="134"/>
        <v>#N/A</v>
      </c>
      <c r="K320" s="119" t="e">
        <f t="shared" si="135"/>
        <v>#N/A</v>
      </c>
      <c r="L320" s="119" t="e">
        <f t="shared" si="136"/>
        <v>#N/A</v>
      </c>
      <c r="O320" s="115">
        <f t="shared" si="153"/>
        <v>452</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452</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452</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452</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453</v>
      </c>
      <c r="B321" s="113">
        <f t="shared" si="132"/>
        <v>314</v>
      </c>
      <c r="C321" s="119" t="e">
        <f t="shared" si="133"/>
        <v>#N/A</v>
      </c>
      <c r="F321" s="115">
        <f t="shared" si="150"/>
        <v>453</v>
      </c>
      <c r="G321" s="113">
        <f t="shared" si="151"/>
        <v>314</v>
      </c>
      <c r="H321" s="113" t="e">
        <f>INDEX(地温!$D$2:$D$366,MATCH(F321,地温!$C$2:$C$366,FALSE))</f>
        <v>#N/A</v>
      </c>
      <c r="I321" s="113" t="e">
        <f t="shared" si="152"/>
        <v>#N/A</v>
      </c>
      <c r="J321" s="116" t="e">
        <f t="shared" si="134"/>
        <v>#N/A</v>
      </c>
      <c r="K321" s="119" t="e">
        <f t="shared" si="135"/>
        <v>#N/A</v>
      </c>
      <c r="L321" s="119" t="e">
        <f t="shared" si="136"/>
        <v>#N/A</v>
      </c>
      <c r="O321" s="115">
        <f t="shared" si="153"/>
        <v>453</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453</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453</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453</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454</v>
      </c>
      <c r="B322" s="113">
        <f t="shared" si="132"/>
        <v>315</v>
      </c>
      <c r="C322" s="119" t="e">
        <f t="shared" si="133"/>
        <v>#N/A</v>
      </c>
      <c r="F322" s="115">
        <f t="shared" si="150"/>
        <v>454</v>
      </c>
      <c r="G322" s="113">
        <f t="shared" si="151"/>
        <v>315</v>
      </c>
      <c r="H322" s="113" t="e">
        <f>INDEX(地温!$D$2:$D$366,MATCH(F322,地温!$C$2:$C$366,FALSE))</f>
        <v>#N/A</v>
      </c>
      <c r="I322" s="113" t="e">
        <f t="shared" si="152"/>
        <v>#N/A</v>
      </c>
      <c r="J322" s="116" t="e">
        <f t="shared" si="134"/>
        <v>#N/A</v>
      </c>
      <c r="K322" s="119" t="e">
        <f t="shared" si="135"/>
        <v>#N/A</v>
      </c>
      <c r="L322" s="119" t="e">
        <f t="shared" si="136"/>
        <v>#N/A</v>
      </c>
      <c r="O322" s="115">
        <f t="shared" si="153"/>
        <v>454</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454</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454</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454</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455</v>
      </c>
      <c r="B323" s="113">
        <f t="shared" si="132"/>
        <v>316</v>
      </c>
      <c r="C323" s="119" t="e">
        <f t="shared" si="133"/>
        <v>#N/A</v>
      </c>
      <c r="F323" s="115">
        <f t="shared" si="150"/>
        <v>455</v>
      </c>
      <c r="G323" s="113">
        <f t="shared" si="151"/>
        <v>316</v>
      </c>
      <c r="H323" s="113" t="e">
        <f>INDEX(地温!$D$2:$D$366,MATCH(F323,地温!$C$2:$C$366,FALSE))</f>
        <v>#N/A</v>
      </c>
      <c r="I323" s="113" t="e">
        <f t="shared" si="152"/>
        <v>#N/A</v>
      </c>
      <c r="J323" s="116" t="e">
        <f t="shared" si="134"/>
        <v>#N/A</v>
      </c>
      <c r="K323" s="119" t="e">
        <f t="shared" si="135"/>
        <v>#N/A</v>
      </c>
      <c r="L323" s="119" t="e">
        <f t="shared" si="136"/>
        <v>#N/A</v>
      </c>
      <c r="O323" s="115">
        <f t="shared" si="153"/>
        <v>455</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455</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455</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455</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456</v>
      </c>
      <c r="B324" s="113">
        <f t="shared" si="132"/>
        <v>317</v>
      </c>
      <c r="C324" s="119" t="e">
        <f t="shared" si="133"/>
        <v>#N/A</v>
      </c>
      <c r="F324" s="115">
        <f t="shared" si="150"/>
        <v>456</v>
      </c>
      <c r="G324" s="113">
        <f t="shared" si="151"/>
        <v>317</v>
      </c>
      <c r="H324" s="113" t="e">
        <f>INDEX(地温!$D$2:$D$366,MATCH(F324,地温!$C$2:$C$366,FALSE))</f>
        <v>#N/A</v>
      </c>
      <c r="I324" s="113" t="e">
        <f t="shared" si="152"/>
        <v>#N/A</v>
      </c>
      <c r="J324" s="116" t="e">
        <f t="shared" si="134"/>
        <v>#N/A</v>
      </c>
      <c r="K324" s="119" t="e">
        <f t="shared" si="135"/>
        <v>#N/A</v>
      </c>
      <c r="L324" s="119" t="e">
        <f t="shared" si="136"/>
        <v>#N/A</v>
      </c>
      <c r="O324" s="115">
        <f t="shared" si="153"/>
        <v>456</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456</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456</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456</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457</v>
      </c>
      <c r="B325" s="113">
        <f t="shared" si="132"/>
        <v>318</v>
      </c>
      <c r="C325" s="119" t="e">
        <f t="shared" si="133"/>
        <v>#N/A</v>
      </c>
      <c r="F325" s="115">
        <f t="shared" si="150"/>
        <v>457</v>
      </c>
      <c r="G325" s="113">
        <f t="shared" si="151"/>
        <v>318</v>
      </c>
      <c r="H325" s="113" t="e">
        <f>INDEX(地温!$D$2:$D$366,MATCH(F325,地温!$C$2:$C$366,FALSE))</f>
        <v>#N/A</v>
      </c>
      <c r="I325" s="113" t="e">
        <f t="shared" si="152"/>
        <v>#N/A</v>
      </c>
      <c r="J325" s="116" t="e">
        <f t="shared" si="134"/>
        <v>#N/A</v>
      </c>
      <c r="K325" s="119" t="e">
        <f t="shared" si="135"/>
        <v>#N/A</v>
      </c>
      <c r="L325" s="119" t="e">
        <f t="shared" si="136"/>
        <v>#N/A</v>
      </c>
      <c r="O325" s="115">
        <f t="shared" si="153"/>
        <v>457</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457</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457</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457</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458</v>
      </c>
      <c r="B326" s="113">
        <f t="shared" si="132"/>
        <v>319</v>
      </c>
      <c r="C326" s="119" t="e">
        <f t="shared" si="133"/>
        <v>#N/A</v>
      </c>
      <c r="F326" s="115">
        <f t="shared" si="150"/>
        <v>458</v>
      </c>
      <c r="G326" s="113">
        <f t="shared" si="151"/>
        <v>319</v>
      </c>
      <c r="H326" s="113" t="e">
        <f>INDEX(地温!$D$2:$D$366,MATCH(F326,地温!$C$2:$C$366,FALSE))</f>
        <v>#N/A</v>
      </c>
      <c r="I326" s="113" t="e">
        <f t="shared" si="152"/>
        <v>#N/A</v>
      </c>
      <c r="J326" s="116" t="e">
        <f t="shared" si="134"/>
        <v>#N/A</v>
      </c>
      <c r="K326" s="119" t="e">
        <f t="shared" si="135"/>
        <v>#N/A</v>
      </c>
      <c r="L326" s="119" t="e">
        <f t="shared" si="136"/>
        <v>#N/A</v>
      </c>
      <c r="O326" s="115">
        <f t="shared" si="153"/>
        <v>458</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458</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458</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458</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459</v>
      </c>
      <c r="B327" s="113">
        <f t="shared" si="132"/>
        <v>320</v>
      </c>
      <c r="C327" s="119" t="e">
        <f t="shared" si="133"/>
        <v>#N/A</v>
      </c>
      <c r="F327" s="115">
        <f t="shared" si="150"/>
        <v>459</v>
      </c>
      <c r="G327" s="113">
        <f t="shared" si="151"/>
        <v>320</v>
      </c>
      <c r="H327" s="113" t="e">
        <f>INDEX(地温!$D$2:$D$366,MATCH(F327,地温!$C$2:$C$366,FALSE))</f>
        <v>#N/A</v>
      </c>
      <c r="I327" s="113" t="e">
        <f t="shared" si="152"/>
        <v>#N/A</v>
      </c>
      <c r="J327" s="116" t="e">
        <f t="shared" si="134"/>
        <v>#N/A</v>
      </c>
      <c r="K327" s="119" t="e">
        <f t="shared" si="135"/>
        <v>#N/A</v>
      </c>
      <c r="L327" s="119" t="e">
        <f t="shared" si="136"/>
        <v>#N/A</v>
      </c>
      <c r="O327" s="115">
        <f t="shared" si="153"/>
        <v>459</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459</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459</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459</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460</v>
      </c>
      <c r="B328" s="113">
        <f t="shared" ref="B328:B374" si="165">G328</f>
        <v>321</v>
      </c>
      <c r="C328" s="119" t="e">
        <f t="shared" ref="C328:C374" si="166">L328+U328+AD328+AM328+AV328</f>
        <v>#N/A</v>
      </c>
      <c r="F328" s="115">
        <f t="shared" si="150"/>
        <v>460</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t="e">
        <f t="shared" ref="L328:L374" si="169">IF($G$1=0,0,$J$1*$G$4*0.01*(1-EXP(-K328*G328)))</f>
        <v>#N/A</v>
      </c>
      <c r="O328" s="115">
        <f t="shared" si="153"/>
        <v>460</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460</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460</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460</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461</v>
      </c>
      <c r="B329" s="113">
        <f t="shared" si="165"/>
        <v>322</v>
      </c>
      <c r="C329" s="119" t="e">
        <f t="shared" si="166"/>
        <v>#N/A</v>
      </c>
      <c r="F329" s="115">
        <f t="shared" ref="F329:F374" si="183">F328+1</f>
        <v>461</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t="e">
        <f t="shared" si="169"/>
        <v>#N/A</v>
      </c>
      <c r="O329" s="115">
        <f t="shared" ref="O329:O374" si="186">O328+1</f>
        <v>461</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461</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461</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461</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462</v>
      </c>
      <c r="B330" s="113">
        <f t="shared" si="165"/>
        <v>323</v>
      </c>
      <c r="C330" s="119" t="e">
        <f t="shared" si="166"/>
        <v>#N/A</v>
      </c>
      <c r="F330" s="115">
        <f t="shared" si="183"/>
        <v>462</v>
      </c>
      <c r="G330" s="113">
        <f t="shared" si="184"/>
        <v>323</v>
      </c>
      <c r="H330" s="113" t="e">
        <f>INDEX(地温!$D$2:$D$366,MATCH(F330,地温!$C$2:$C$366,FALSE))</f>
        <v>#N/A</v>
      </c>
      <c r="I330" s="113" t="e">
        <f t="shared" si="185"/>
        <v>#N/A</v>
      </c>
      <c r="J330" s="116" t="e">
        <f t="shared" si="167"/>
        <v>#N/A</v>
      </c>
      <c r="K330" s="119" t="e">
        <f t="shared" si="168"/>
        <v>#N/A</v>
      </c>
      <c r="L330" s="119" t="e">
        <f t="shared" si="169"/>
        <v>#N/A</v>
      </c>
      <c r="O330" s="115">
        <f t="shared" si="186"/>
        <v>462</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462</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462</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462</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463</v>
      </c>
      <c r="B331" s="113">
        <f t="shared" si="165"/>
        <v>324</v>
      </c>
      <c r="C331" s="119" t="e">
        <f t="shared" si="166"/>
        <v>#N/A</v>
      </c>
      <c r="F331" s="115">
        <f t="shared" si="183"/>
        <v>463</v>
      </c>
      <c r="G331" s="113">
        <f t="shared" si="184"/>
        <v>324</v>
      </c>
      <c r="H331" s="113" t="e">
        <f>INDEX(地温!$D$2:$D$366,MATCH(F331,地温!$C$2:$C$366,FALSE))</f>
        <v>#N/A</v>
      </c>
      <c r="I331" s="113" t="e">
        <f t="shared" si="185"/>
        <v>#N/A</v>
      </c>
      <c r="J331" s="116" t="e">
        <f t="shared" si="167"/>
        <v>#N/A</v>
      </c>
      <c r="K331" s="119" t="e">
        <f t="shared" si="168"/>
        <v>#N/A</v>
      </c>
      <c r="L331" s="119" t="e">
        <f t="shared" si="169"/>
        <v>#N/A</v>
      </c>
      <c r="O331" s="115">
        <f t="shared" si="186"/>
        <v>463</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463</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463</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463</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464</v>
      </c>
      <c r="B332" s="113">
        <f t="shared" si="165"/>
        <v>325</v>
      </c>
      <c r="C332" s="119" t="e">
        <f t="shared" si="166"/>
        <v>#N/A</v>
      </c>
      <c r="F332" s="115">
        <f t="shared" si="183"/>
        <v>464</v>
      </c>
      <c r="G332" s="113">
        <f t="shared" si="184"/>
        <v>325</v>
      </c>
      <c r="H332" s="113" t="e">
        <f>INDEX(地温!$D$2:$D$366,MATCH(F332,地温!$C$2:$C$366,FALSE))</f>
        <v>#N/A</v>
      </c>
      <c r="I332" s="113" t="e">
        <f t="shared" si="185"/>
        <v>#N/A</v>
      </c>
      <c r="J332" s="116" t="e">
        <f t="shared" si="167"/>
        <v>#N/A</v>
      </c>
      <c r="K332" s="119" t="e">
        <f t="shared" si="168"/>
        <v>#N/A</v>
      </c>
      <c r="L332" s="119" t="e">
        <f t="shared" si="169"/>
        <v>#N/A</v>
      </c>
      <c r="O332" s="115">
        <f t="shared" si="186"/>
        <v>464</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464</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464</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464</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465</v>
      </c>
      <c r="B333" s="113">
        <f t="shared" si="165"/>
        <v>326</v>
      </c>
      <c r="C333" s="119" t="e">
        <f t="shared" si="166"/>
        <v>#N/A</v>
      </c>
      <c r="F333" s="115">
        <f t="shared" si="183"/>
        <v>465</v>
      </c>
      <c r="G333" s="113">
        <f t="shared" si="184"/>
        <v>326</v>
      </c>
      <c r="H333" s="113" t="e">
        <f>INDEX(地温!$D$2:$D$366,MATCH(F333,地温!$C$2:$C$366,FALSE))</f>
        <v>#N/A</v>
      </c>
      <c r="I333" s="113" t="e">
        <f t="shared" si="185"/>
        <v>#N/A</v>
      </c>
      <c r="J333" s="116" t="e">
        <f t="shared" si="167"/>
        <v>#N/A</v>
      </c>
      <c r="K333" s="119" t="e">
        <f t="shared" si="168"/>
        <v>#N/A</v>
      </c>
      <c r="L333" s="119" t="e">
        <f t="shared" si="169"/>
        <v>#N/A</v>
      </c>
      <c r="O333" s="115">
        <f t="shared" si="186"/>
        <v>465</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465</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465</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465</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466</v>
      </c>
      <c r="B334" s="113">
        <f t="shared" si="165"/>
        <v>327</v>
      </c>
      <c r="C334" s="119" t="e">
        <f t="shared" si="166"/>
        <v>#N/A</v>
      </c>
      <c r="F334" s="115">
        <f t="shared" si="183"/>
        <v>466</v>
      </c>
      <c r="G334" s="113">
        <f t="shared" si="184"/>
        <v>327</v>
      </c>
      <c r="H334" s="113" t="e">
        <f>INDEX(地温!$D$2:$D$366,MATCH(F334,地温!$C$2:$C$366,FALSE))</f>
        <v>#N/A</v>
      </c>
      <c r="I334" s="113" t="e">
        <f t="shared" si="185"/>
        <v>#N/A</v>
      </c>
      <c r="J334" s="116" t="e">
        <f t="shared" si="167"/>
        <v>#N/A</v>
      </c>
      <c r="K334" s="119" t="e">
        <f t="shared" si="168"/>
        <v>#N/A</v>
      </c>
      <c r="L334" s="119" t="e">
        <f t="shared" si="169"/>
        <v>#N/A</v>
      </c>
      <c r="O334" s="115">
        <f t="shared" si="186"/>
        <v>466</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466</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466</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466</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467</v>
      </c>
      <c r="B335" s="113">
        <f t="shared" si="165"/>
        <v>328</v>
      </c>
      <c r="C335" s="119" t="e">
        <f t="shared" si="166"/>
        <v>#N/A</v>
      </c>
      <c r="F335" s="115">
        <f t="shared" si="183"/>
        <v>467</v>
      </c>
      <c r="G335" s="113">
        <f t="shared" si="184"/>
        <v>328</v>
      </c>
      <c r="H335" s="113" t="e">
        <f>INDEX(地温!$D$2:$D$366,MATCH(F335,地温!$C$2:$C$366,FALSE))</f>
        <v>#N/A</v>
      </c>
      <c r="I335" s="113" t="e">
        <f t="shared" si="185"/>
        <v>#N/A</v>
      </c>
      <c r="J335" s="116" t="e">
        <f t="shared" si="167"/>
        <v>#N/A</v>
      </c>
      <c r="K335" s="119" t="e">
        <f t="shared" si="168"/>
        <v>#N/A</v>
      </c>
      <c r="L335" s="119" t="e">
        <f t="shared" si="169"/>
        <v>#N/A</v>
      </c>
      <c r="O335" s="115">
        <f t="shared" si="186"/>
        <v>467</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467</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467</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467</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468</v>
      </c>
      <c r="B336" s="113">
        <f t="shared" si="165"/>
        <v>329</v>
      </c>
      <c r="C336" s="119" t="e">
        <f t="shared" si="166"/>
        <v>#N/A</v>
      </c>
      <c r="F336" s="115">
        <f t="shared" si="183"/>
        <v>468</v>
      </c>
      <c r="G336" s="113">
        <f t="shared" si="184"/>
        <v>329</v>
      </c>
      <c r="H336" s="113" t="e">
        <f>INDEX(地温!$D$2:$D$366,MATCH(F336,地温!$C$2:$C$366,FALSE))</f>
        <v>#N/A</v>
      </c>
      <c r="I336" s="113" t="e">
        <f t="shared" si="185"/>
        <v>#N/A</v>
      </c>
      <c r="J336" s="116" t="e">
        <f t="shared" si="167"/>
        <v>#N/A</v>
      </c>
      <c r="K336" s="119" t="e">
        <f t="shared" si="168"/>
        <v>#N/A</v>
      </c>
      <c r="L336" s="119" t="e">
        <f t="shared" si="169"/>
        <v>#N/A</v>
      </c>
      <c r="O336" s="115">
        <f t="shared" si="186"/>
        <v>468</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468</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468</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468</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469</v>
      </c>
      <c r="B337" s="113">
        <f t="shared" si="165"/>
        <v>330</v>
      </c>
      <c r="C337" s="119" t="e">
        <f t="shared" si="166"/>
        <v>#N/A</v>
      </c>
      <c r="F337" s="115">
        <f t="shared" si="183"/>
        <v>469</v>
      </c>
      <c r="G337" s="113">
        <f t="shared" si="184"/>
        <v>330</v>
      </c>
      <c r="H337" s="113" t="e">
        <f>INDEX(地温!$D$2:$D$366,MATCH(F337,地温!$C$2:$C$366,FALSE))</f>
        <v>#N/A</v>
      </c>
      <c r="I337" s="113" t="e">
        <f t="shared" si="185"/>
        <v>#N/A</v>
      </c>
      <c r="J337" s="116" t="e">
        <f t="shared" si="167"/>
        <v>#N/A</v>
      </c>
      <c r="K337" s="119" t="e">
        <f t="shared" si="168"/>
        <v>#N/A</v>
      </c>
      <c r="L337" s="119" t="e">
        <f t="shared" si="169"/>
        <v>#N/A</v>
      </c>
      <c r="O337" s="115">
        <f t="shared" si="186"/>
        <v>469</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469</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469</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469</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470</v>
      </c>
      <c r="B338" s="113">
        <f t="shared" si="165"/>
        <v>331</v>
      </c>
      <c r="C338" s="119" t="e">
        <f t="shared" si="166"/>
        <v>#N/A</v>
      </c>
      <c r="F338" s="115">
        <f t="shared" si="183"/>
        <v>470</v>
      </c>
      <c r="G338" s="113">
        <f t="shared" si="184"/>
        <v>331</v>
      </c>
      <c r="H338" s="113" t="e">
        <f>INDEX(地温!$D$2:$D$366,MATCH(F338,地温!$C$2:$C$366,FALSE))</f>
        <v>#N/A</v>
      </c>
      <c r="I338" s="113" t="e">
        <f t="shared" si="185"/>
        <v>#N/A</v>
      </c>
      <c r="J338" s="116" t="e">
        <f t="shared" si="167"/>
        <v>#N/A</v>
      </c>
      <c r="K338" s="119" t="e">
        <f t="shared" si="168"/>
        <v>#N/A</v>
      </c>
      <c r="L338" s="119" t="e">
        <f t="shared" si="169"/>
        <v>#N/A</v>
      </c>
      <c r="O338" s="115">
        <f t="shared" si="186"/>
        <v>470</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470</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470</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470</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471</v>
      </c>
      <c r="B339" s="113">
        <f t="shared" si="165"/>
        <v>332</v>
      </c>
      <c r="C339" s="119" t="e">
        <f t="shared" si="166"/>
        <v>#N/A</v>
      </c>
      <c r="F339" s="115">
        <f t="shared" si="183"/>
        <v>471</v>
      </c>
      <c r="G339" s="113">
        <f t="shared" si="184"/>
        <v>332</v>
      </c>
      <c r="H339" s="113" t="e">
        <f>INDEX(地温!$D$2:$D$366,MATCH(F339,地温!$C$2:$C$366,FALSE))</f>
        <v>#N/A</v>
      </c>
      <c r="I339" s="113" t="e">
        <f t="shared" si="185"/>
        <v>#N/A</v>
      </c>
      <c r="J339" s="116" t="e">
        <f t="shared" si="167"/>
        <v>#N/A</v>
      </c>
      <c r="K339" s="119" t="e">
        <f t="shared" si="168"/>
        <v>#N/A</v>
      </c>
      <c r="L339" s="119" t="e">
        <f t="shared" si="169"/>
        <v>#N/A</v>
      </c>
      <c r="O339" s="115">
        <f t="shared" si="186"/>
        <v>471</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471</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471</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471</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472</v>
      </c>
      <c r="B340" s="113">
        <f t="shared" si="165"/>
        <v>333</v>
      </c>
      <c r="C340" s="119" t="e">
        <f t="shared" si="166"/>
        <v>#N/A</v>
      </c>
      <c r="F340" s="115">
        <f t="shared" si="183"/>
        <v>472</v>
      </c>
      <c r="G340" s="113">
        <f t="shared" si="184"/>
        <v>333</v>
      </c>
      <c r="H340" s="113" t="e">
        <f>INDEX(地温!$D$2:$D$366,MATCH(F340,地温!$C$2:$C$366,FALSE))</f>
        <v>#N/A</v>
      </c>
      <c r="I340" s="113" t="e">
        <f t="shared" si="185"/>
        <v>#N/A</v>
      </c>
      <c r="J340" s="116" t="e">
        <f t="shared" si="167"/>
        <v>#N/A</v>
      </c>
      <c r="K340" s="119" t="e">
        <f t="shared" si="168"/>
        <v>#N/A</v>
      </c>
      <c r="L340" s="119" t="e">
        <f t="shared" si="169"/>
        <v>#N/A</v>
      </c>
      <c r="O340" s="115">
        <f t="shared" si="186"/>
        <v>472</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472</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472</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472</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473</v>
      </c>
      <c r="B341" s="113">
        <f t="shared" si="165"/>
        <v>334</v>
      </c>
      <c r="C341" s="119" t="e">
        <f t="shared" si="166"/>
        <v>#N/A</v>
      </c>
      <c r="F341" s="115">
        <f t="shared" si="183"/>
        <v>473</v>
      </c>
      <c r="G341" s="113">
        <f t="shared" si="184"/>
        <v>334</v>
      </c>
      <c r="H341" s="113" t="e">
        <f>INDEX(地温!$D$2:$D$366,MATCH(F341,地温!$C$2:$C$366,FALSE))</f>
        <v>#N/A</v>
      </c>
      <c r="I341" s="113" t="e">
        <f t="shared" si="185"/>
        <v>#N/A</v>
      </c>
      <c r="J341" s="116" t="e">
        <f t="shared" si="167"/>
        <v>#N/A</v>
      </c>
      <c r="K341" s="119" t="e">
        <f t="shared" si="168"/>
        <v>#N/A</v>
      </c>
      <c r="L341" s="119" t="e">
        <f t="shared" si="169"/>
        <v>#N/A</v>
      </c>
      <c r="O341" s="115">
        <f t="shared" si="186"/>
        <v>473</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473</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473</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473</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474</v>
      </c>
      <c r="B342" s="113">
        <f t="shared" si="165"/>
        <v>335</v>
      </c>
      <c r="C342" s="119" t="e">
        <f t="shared" si="166"/>
        <v>#N/A</v>
      </c>
      <c r="F342" s="115">
        <f t="shared" si="183"/>
        <v>474</v>
      </c>
      <c r="G342" s="113">
        <f t="shared" si="184"/>
        <v>335</v>
      </c>
      <c r="H342" s="113" t="e">
        <f>INDEX(地温!$D$2:$D$366,MATCH(F342,地温!$C$2:$C$366,FALSE))</f>
        <v>#N/A</v>
      </c>
      <c r="I342" s="113" t="e">
        <f t="shared" si="185"/>
        <v>#N/A</v>
      </c>
      <c r="J342" s="116" t="e">
        <f t="shared" si="167"/>
        <v>#N/A</v>
      </c>
      <c r="K342" s="119" t="e">
        <f t="shared" si="168"/>
        <v>#N/A</v>
      </c>
      <c r="L342" s="119" t="e">
        <f t="shared" si="169"/>
        <v>#N/A</v>
      </c>
      <c r="O342" s="115">
        <f t="shared" si="186"/>
        <v>474</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474</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474</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474</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475</v>
      </c>
      <c r="B343" s="113">
        <f t="shared" si="165"/>
        <v>336</v>
      </c>
      <c r="C343" s="119" t="e">
        <f t="shared" si="166"/>
        <v>#N/A</v>
      </c>
      <c r="F343" s="115">
        <f t="shared" si="183"/>
        <v>475</v>
      </c>
      <c r="G343" s="113">
        <f t="shared" si="184"/>
        <v>336</v>
      </c>
      <c r="H343" s="113" t="e">
        <f>INDEX(地温!$D$2:$D$366,MATCH(F343,地温!$C$2:$C$366,FALSE))</f>
        <v>#N/A</v>
      </c>
      <c r="I343" s="113" t="e">
        <f t="shared" si="185"/>
        <v>#N/A</v>
      </c>
      <c r="J343" s="116" t="e">
        <f t="shared" si="167"/>
        <v>#N/A</v>
      </c>
      <c r="K343" s="119" t="e">
        <f t="shared" si="168"/>
        <v>#N/A</v>
      </c>
      <c r="L343" s="119" t="e">
        <f t="shared" si="169"/>
        <v>#N/A</v>
      </c>
      <c r="O343" s="115">
        <f t="shared" si="186"/>
        <v>475</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475</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475</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475</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476</v>
      </c>
      <c r="B344" s="113">
        <f t="shared" si="165"/>
        <v>337</v>
      </c>
      <c r="C344" s="119" t="e">
        <f t="shared" si="166"/>
        <v>#N/A</v>
      </c>
      <c r="F344" s="115">
        <f t="shared" si="183"/>
        <v>476</v>
      </c>
      <c r="G344" s="113">
        <f t="shared" si="184"/>
        <v>337</v>
      </c>
      <c r="H344" s="113" t="e">
        <f>INDEX(地温!$D$2:$D$366,MATCH(F344,地温!$C$2:$C$366,FALSE))</f>
        <v>#N/A</v>
      </c>
      <c r="I344" s="113" t="e">
        <f t="shared" si="185"/>
        <v>#N/A</v>
      </c>
      <c r="J344" s="116" t="e">
        <f t="shared" si="167"/>
        <v>#N/A</v>
      </c>
      <c r="K344" s="119" t="e">
        <f t="shared" si="168"/>
        <v>#N/A</v>
      </c>
      <c r="L344" s="119" t="e">
        <f t="shared" si="169"/>
        <v>#N/A</v>
      </c>
      <c r="O344" s="115">
        <f t="shared" si="186"/>
        <v>476</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476</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476</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476</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477</v>
      </c>
      <c r="B345" s="113">
        <f t="shared" si="165"/>
        <v>338</v>
      </c>
      <c r="C345" s="119" t="e">
        <f t="shared" si="166"/>
        <v>#N/A</v>
      </c>
      <c r="F345" s="115">
        <f t="shared" si="183"/>
        <v>477</v>
      </c>
      <c r="G345" s="113">
        <f t="shared" si="184"/>
        <v>338</v>
      </c>
      <c r="H345" s="113" t="e">
        <f>INDEX(地温!$D$2:$D$366,MATCH(F345,地温!$C$2:$C$366,FALSE))</f>
        <v>#N/A</v>
      </c>
      <c r="I345" s="113" t="e">
        <f t="shared" si="185"/>
        <v>#N/A</v>
      </c>
      <c r="J345" s="116" t="e">
        <f t="shared" si="167"/>
        <v>#N/A</v>
      </c>
      <c r="K345" s="119" t="e">
        <f t="shared" si="168"/>
        <v>#N/A</v>
      </c>
      <c r="L345" s="119" t="e">
        <f t="shared" si="169"/>
        <v>#N/A</v>
      </c>
      <c r="O345" s="115">
        <f t="shared" si="186"/>
        <v>477</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477</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477</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477</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478</v>
      </c>
      <c r="B346" s="113">
        <f t="shared" si="165"/>
        <v>339</v>
      </c>
      <c r="C346" s="119" t="e">
        <f t="shared" si="166"/>
        <v>#N/A</v>
      </c>
      <c r="F346" s="115">
        <f t="shared" si="183"/>
        <v>478</v>
      </c>
      <c r="G346" s="113">
        <f t="shared" si="184"/>
        <v>339</v>
      </c>
      <c r="H346" s="113" t="e">
        <f>INDEX(地温!$D$2:$D$366,MATCH(F346,地温!$C$2:$C$366,FALSE))</f>
        <v>#N/A</v>
      </c>
      <c r="I346" s="113" t="e">
        <f t="shared" si="185"/>
        <v>#N/A</v>
      </c>
      <c r="J346" s="116" t="e">
        <f t="shared" si="167"/>
        <v>#N/A</v>
      </c>
      <c r="K346" s="119" t="e">
        <f t="shared" si="168"/>
        <v>#N/A</v>
      </c>
      <c r="L346" s="119" t="e">
        <f t="shared" si="169"/>
        <v>#N/A</v>
      </c>
      <c r="O346" s="115">
        <f t="shared" si="186"/>
        <v>478</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478</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478</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478</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479</v>
      </c>
      <c r="B347" s="113">
        <f t="shared" si="165"/>
        <v>340</v>
      </c>
      <c r="C347" s="119" t="e">
        <f t="shared" si="166"/>
        <v>#N/A</v>
      </c>
      <c r="F347" s="115">
        <f t="shared" si="183"/>
        <v>479</v>
      </c>
      <c r="G347" s="113">
        <f t="shared" si="184"/>
        <v>340</v>
      </c>
      <c r="H347" s="113" t="e">
        <f>INDEX(地温!$D$2:$D$366,MATCH(F347,地温!$C$2:$C$366,FALSE))</f>
        <v>#N/A</v>
      </c>
      <c r="I347" s="113" t="e">
        <f t="shared" si="185"/>
        <v>#N/A</v>
      </c>
      <c r="J347" s="116" t="e">
        <f t="shared" si="167"/>
        <v>#N/A</v>
      </c>
      <c r="K347" s="119" t="e">
        <f t="shared" si="168"/>
        <v>#N/A</v>
      </c>
      <c r="L347" s="119" t="e">
        <f t="shared" si="169"/>
        <v>#N/A</v>
      </c>
      <c r="O347" s="115">
        <f t="shared" si="186"/>
        <v>479</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479</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479</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479</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480</v>
      </c>
      <c r="B348" s="113">
        <f t="shared" si="165"/>
        <v>341</v>
      </c>
      <c r="C348" s="119" t="e">
        <f t="shared" si="166"/>
        <v>#N/A</v>
      </c>
      <c r="F348" s="115">
        <f t="shared" si="183"/>
        <v>480</v>
      </c>
      <c r="G348" s="113">
        <f t="shared" si="184"/>
        <v>341</v>
      </c>
      <c r="H348" s="113" t="e">
        <f>INDEX(地温!$D$2:$D$366,MATCH(F348,地温!$C$2:$C$366,FALSE))</f>
        <v>#N/A</v>
      </c>
      <c r="I348" s="113" t="e">
        <f t="shared" si="185"/>
        <v>#N/A</v>
      </c>
      <c r="J348" s="116" t="e">
        <f t="shared" si="167"/>
        <v>#N/A</v>
      </c>
      <c r="K348" s="119" t="e">
        <f t="shared" si="168"/>
        <v>#N/A</v>
      </c>
      <c r="L348" s="119" t="e">
        <f t="shared" si="169"/>
        <v>#N/A</v>
      </c>
      <c r="O348" s="115">
        <f t="shared" si="186"/>
        <v>480</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480</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480</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480</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481</v>
      </c>
      <c r="B349" s="113">
        <f t="shared" si="165"/>
        <v>342</v>
      </c>
      <c r="C349" s="119" t="e">
        <f t="shared" si="166"/>
        <v>#N/A</v>
      </c>
      <c r="F349" s="115">
        <f t="shared" si="183"/>
        <v>481</v>
      </c>
      <c r="G349" s="113">
        <f t="shared" si="184"/>
        <v>342</v>
      </c>
      <c r="H349" s="113" t="e">
        <f>INDEX(地温!$D$2:$D$366,MATCH(F349,地温!$C$2:$C$366,FALSE))</f>
        <v>#N/A</v>
      </c>
      <c r="I349" s="113" t="e">
        <f t="shared" si="185"/>
        <v>#N/A</v>
      </c>
      <c r="J349" s="116" t="e">
        <f t="shared" si="167"/>
        <v>#N/A</v>
      </c>
      <c r="K349" s="119" t="e">
        <f t="shared" si="168"/>
        <v>#N/A</v>
      </c>
      <c r="L349" s="119" t="e">
        <f t="shared" si="169"/>
        <v>#N/A</v>
      </c>
      <c r="O349" s="115">
        <f t="shared" si="186"/>
        <v>481</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481</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481</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481</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482</v>
      </c>
      <c r="B350" s="113">
        <f t="shared" si="165"/>
        <v>343</v>
      </c>
      <c r="C350" s="119" t="e">
        <f t="shared" si="166"/>
        <v>#N/A</v>
      </c>
      <c r="F350" s="115">
        <f t="shared" si="183"/>
        <v>482</v>
      </c>
      <c r="G350" s="113">
        <f t="shared" si="184"/>
        <v>343</v>
      </c>
      <c r="H350" s="113" t="e">
        <f>INDEX(地温!$D$2:$D$366,MATCH(F350,地温!$C$2:$C$366,FALSE))</f>
        <v>#N/A</v>
      </c>
      <c r="I350" s="113" t="e">
        <f t="shared" si="185"/>
        <v>#N/A</v>
      </c>
      <c r="J350" s="116" t="e">
        <f t="shared" si="167"/>
        <v>#N/A</v>
      </c>
      <c r="K350" s="119" t="e">
        <f t="shared" si="168"/>
        <v>#N/A</v>
      </c>
      <c r="L350" s="119" t="e">
        <f t="shared" si="169"/>
        <v>#N/A</v>
      </c>
      <c r="O350" s="115">
        <f t="shared" si="186"/>
        <v>482</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482</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482</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482</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483</v>
      </c>
      <c r="B351" s="113">
        <f t="shared" si="165"/>
        <v>344</v>
      </c>
      <c r="C351" s="119" t="e">
        <f t="shared" si="166"/>
        <v>#N/A</v>
      </c>
      <c r="F351" s="115">
        <f t="shared" si="183"/>
        <v>483</v>
      </c>
      <c r="G351" s="113">
        <f t="shared" si="184"/>
        <v>344</v>
      </c>
      <c r="H351" s="113" t="e">
        <f>INDEX(地温!$D$2:$D$366,MATCH(F351,地温!$C$2:$C$366,FALSE))</f>
        <v>#N/A</v>
      </c>
      <c r="I351" s="113" t="e">
        <f t="shared" si="185"/>
        <v>#N/A</v>
      </c>
      <c r="J351" s="116" t="e">
        <f t="shared" si="167"/>
        <v>#N/A</v>
      </c>
      <c r="K351" s="119" t="e">
        <f t="shared" si="168"/>
        <v>#N/A</v>
      </c>
      <c r="L351" s="119" t="e">
        <f t="shared" si="169"/>
        <v>#N/A</v>
      </c>
      <c r="O351" s="115">
        <f t="shared" si="186"/>
        <v>483</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483</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483</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483</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484</v>
      </c>
      <c r="B352" s="113">
        <f t="shared" si="165"/>
        <v>345</v>
      </c>
      <c r="C352" s="119" t="e">
        <f t="shared" si="166"/>
        <v>#N/A</v>
      </c>
      <c r="F352" s="115">
        <f t="shared" si="183"/>
        <v>484</v>
      </c>
      <c r="G352" s="113">
        <f t="shared" si="184"/>
        <v>345</v>
      </c>
      <c r="H352" s="113" t="e">
        <f>INDEX(地温!$D$2:$D$366,MATCH(F352,地温!$C$2:$C$366,FALSE))</f>
        <v>#N/A</v>
      </c>
      <c r="I352" s="113" t="e">
        <f t="shared" si="185"/>
        <v>#N/A</v>
      </c>
      <c r="J352" s="116" t="e">
        <f t="shared" si="167"/>
        <v>#N/A</v>
      </c>
      <c r="K352" s="119" t="e">
        <f t="shared" si="168"/>
        <v>#N/A</v>
      </c>
      <c r="L352" s="119" t="e">
        <f t="shared" si="169"/>
        <v>#N/A</v>
      </c>
      <c r="O352" s="115">
        <f t="shared" si="186"/>
        <v>484</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484</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484</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484</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485</v>
      </c>
      <c r="B353" s="113">
        <f t="shared" si="165"/>
        <v>346</v>
      </c>
      <c r="C353" s="119" t="e">
        <f t="shared" si="166"/>
        <v>#N/A</v>
      </c>
      <c r="F353" s="115">
        <f t="shared" si="183"/>
        <v>485</v>
      </c>
      <c r="G353" s="113">
        <f t="shared" si="184"/>
        <v>346</v>
      </c>
      <c r="H353" s="113" t="e">
        <f>INDEX(地温!$D$2:$D$366,MATCH(F353,地温!$C$2:$C$366,FALSE))</f>
        <v>#N/A</v>
      </c>
      <c r="I353" s="113" t="e">
        <f t="shared" si="185"/>
        <v>#N/A</v>
      </c>
      <c r="J353" s="116" t="e">
        <f t="shared" si="167"/>
        <v>#N/A</v>
      </c>
      <c r="K353" s="119" t="e">
        <f t="shared" si="168"/>
        <v>#N/A</v>
      </c>
      <c r="L353" s="119" t="e">
        <f t="shared" si="169"/>
        <v>#N/A</v>
      </c>
      <c r="O353" s="115">
        <f t="shared" si="186"/>
        <v>485</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485</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485</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485</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486</v>
      </c>
      <c r="B354" s="113">
        <f t="shared" si="165"/>
        <v>347</v>
      </c>
      <c r="C354" s="119" t="e">
        <f t="shared" si="166"/>
        <v>#N/A</v>
      </c>
      <c r="F354" s="115">
        <f t="shared" si="183"/>
        <v>486</v>
      </c>
      <c r="G354" s="113">
        <f t="shared" si="184"/>
        <v>347</v>
      </c>
      <c r="H354" s="113" t="e">
        <f>INDEX(地温!$D$2:$D$366,MATCH(F354,地温!$C$2:$C$366,FALSE))</f>
        <v>#N/A</v>
      </c>
      <c r="I354" s="113" t="e">
        <f t="shared" si="185"/>
        <v>#N/A</v>
      </c>
      <c r="J354" s="116" t="e">
        <f t="shared" si="167"/>
        <v>#N/A</v>
      </c>
      <c r="K354" s="119" t="e">
        <f t="shared" si="168"/>
        <v>#N/A</v>
      </c>
      <c r="L354" s="119" t="e">
        <f t="shared" si="169"/>
        <v>#N/A</v>
      </c>
      <c r="O354" s="115">
        <f t="shared" si="186"/>
        <v>486</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486</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486</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486</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487</v>
      </c>
      <c r="B355" s="113">
        <f t="shared" si="165"/>
        <v>348</v>
      </c>
      <c r="C355" s="119" t="e">
        <f t="shared" si="166"/>
        <v>#N/A</v>
      </c>
      <c r="F355" s="115">
        <f t="shared" si="183"/>
        <v>487</v>
      </c>
      <c r="G355" s="113">
        <f t="shared" si="184"/>
        <v>348</v>
      </c>
      <c r="H355" s="113" t="e">
        <f>INDEX(地温!$D$2:$D$366,MATCH(F355,地温!$C$2:$C$366,FALSE))</f>
        <v>#N/A</v>
      </c>
      <c r="I355" s="113" t="e">
        <f t="shared" si="185"/>
        <v>#N/A</v>
      </c>
      <c r="J355" s="116" t="e">
        <f t="shared" si="167"/>
        <v>#N/A</v>
      </c>
      <c r="K355" s="119" t="e">
        <f t="shared" si="168"/>
        <v>#N/A</v>
      </c>
      <c r="L355" s="119" t="e">
        <f t="shared" si="169"/>
        <v>#N/A</v>
      </c>
      <c r="O355" s="115">
        <f t="shared" si="186"/>
        <v>487</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487</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487</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487</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488</v>
      </c>
      <c r="B356" s="113">
        <f t="shared" si="165"/>
        <v>349</v>
      </c>
      <c r="C356" s="119" t="e">
        <f t="shared" si="166"/>
        <v>#N/A</v>
      </c>
      <c r="F356" s="115">
        <f t="shared" si="183"/>
        <v>488</v>
      </c>
      <c r="G356" s="113">
        <f t="shared" si="184"/>
        <v>349</v>
      </c>
      <c r="H356" s="113" t="e">
        <f>INDEX(地温!$D$2:$D$366,MATCH(F356,地温!$C$2:$C$366,FALSE))</f>
        <v>#N/A</v>
      </c>
      <c r="I356" s="113" t="e">
        <f t="shared" si="185"/>
        <v>#N/A</v>
      </c>
      <c r="J356" s="116" t="e">
        <f t="shared" si="167"/>
        <v>#N/A</v>
      </c>
      <c r="K356" s="119" t="e">
        <f t="shared" si="168"/>
        <v>#N/A</v>
      </c>
      <c r="L356" s="119" t="e">
        <f t="shared" si="169"/>
        <v>#N/A</v>
      </c>
      <c r="O356" s="115">
        <f t="shared" si="186"/>
        <v>488</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488</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488</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488</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489</v>
      </c>
      <c r="B357" s="113">
        <f t="shared" si="165"/>
        <v>350</v>
      </c>
      <c r="C357" s="119" t="e">
        <f t="shared" si="166"/>
        <v>#N/A</v>
      </c>
      <c r="F357" s="115">
        <f t="shared" si="183"/>
        <v>489</v>
      </c>
      <c r="G357" s="113">
        <f t="shared" si="184"/>
        <v>350</v>
      </c>
      <c r="H357" s="113" t="e">
        <f>INDEX(地温!$D$2:$D$366,MATCH(F357,地温!$C$2:$C$366,FALSE))</f>
        <v>#N/A</v>
      </c>
      <c r="I357" s="113" t="e">
        <f t="shared" si="185"/>
        <v>#N/A</v>
      </c>
      <c r="J357" s="116" t="e">
        <f t="shared" si="167"/>
        <v>#N/A</v>
      </c>
      <c r="K357" s="119" t="e">
        <f t="shared" si="168"/>
        <v>#N/A</v>
      </c>
      <c r="L357" s="119" t="e">
        <f t="shared" si="169"/>
        <v>#N/A</v>
      </c>
      <c r="O357" s="115">
        <f t="shared" si="186"/>
        <v>489</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489</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489</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489</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490</v>
      </c>
      <c r="B358" s="113">
        <f t="shared" si="165"/>
        <v>351</v>
      </c>
      <c r="C358" s="119" t="e">
        <f t="shared" si="166"/>
        <v>#N/A</v>
      </c>
      <c r="F358" s="115">
        <f t="shared" si="183"/>
        <v>490</v>
      </c>
      <c r="G358" s="113">
        <f t="shared" si="184"/>
        <v>351</v>
      </c>
      <c r="H358" s="113" t="e">
        <f>INDEX(地温!$D$2:$D$366,MATCH(F358,地温!$C$2:$C$366,FALSE))</f>
        <v>#N/A</v>
      </c>
      <c r="I358" s="113" t="e">
        <f t="shared" si="185"/>
        <v>#N/A</v>
      </c>
      <c r="J358" s="116" t="e">
        <f t="shared" si="167"/>
        <v>#N/A</v>
      </c>
      <c r="K358" s="119" t="e">
        <f t="shared" si="168"/>
        <v>#N/A</v>
      </c>
      <c r="L358" s="119" t="e">
        <f t="shared" si="169"/>
        <v>#N/A</v>
      </c>
      <c r="O358" s="115">
        <f t="shared" si="186"/>
        <v>490</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490</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490</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490</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491</v>
      </c>
      <c r="B359" s="113">
        <f t="shared" si="165"/>
        <v>352</v>
      </c>
      <c r="C359" s="119" t="e">
        <f t="shared" si="166"/>
        <v>#N/A</v>
      </c>
      <c r="F359" s="115">
        <f t="shared" si="183"/>
        <v>491</v>
      </c>
      <c r="G359" s="113">
        <f t="shared" si="184"/>
        <v>352</v>
      </c>
      <c r="H359" s="113" t="e">
        <f>INDEX(地温!$D$2:$D$366,MATCH(F359,地温!$C$2:$C$366,FALSE))</f>
        <v>#N/A</v>
      </c>
      <c r="I359" s="113" t="e">
        <f t="shared" si="185"/>
        <v>#N/A</v>
      </c>
      <c r="J359" s="116" t="e">
        <f t="shared" si="167"/>
        <v>#N/A</v>
      </c>
      <c r="K359" s="119" t="e">
        <f t="shared" si="168"/>
        <v>#N/A</v>
      </c>
      <c r="L359" s="119" t="e">
        <f t="shared" si="169"/>
        <v>#N/A</v>
      </c>
      <c r="O359" s="115">
        <f t="shared" si="186"/>
        <v>491</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491</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491</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491</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492</v>
      </c>
      <c r="B360" s="113">
        <f t="shared" si="165"/>
        <v>353</v>
      </c>
      <c r="C360" s="119" t="e">
        <f t="shared" si="166"/>
        <v>#N/A</v>
      </c>
      <c r="F360" s="115">
        <f t="shared" si="183"/>
        <v>492</v>
      </c>
      <c r="G360" s="113">
        <f t="shared" si="184"/>
        <v>353</v>
      </c>
      <c r="H360" s="113" t="e">
        <f>INDEX(地温!$D$2:$D$366,MATCH(F360,地温!$C$2:$C$366,FALSE))</f>
        <v>#N/A</v>
      </c>
      <c r="I360" s="113" t="e">
        <f t="shared" si="185"/>
        <v>#N/A</v>
      </c>
      <c r="J360" s="116" t="e">
        <f t="shared" si="167"/>
        <v>#N/A</v>
      </c>
      <c r="K360" s="119" t="e">
        <f t="shared" si="168"/>
        <v>#N/A</v>
      </c>
      <c r="L360" s="119" t="e">
        <f t="shared" si="169"/>
        <v>#N/A</v>
      </c>
      <c r="O360" s="115">
        <f t="shared" si="186"/>
        <v>492</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492</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492</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492</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493</v>
      </c>
      <c r="B361" s="113">
        <f t="shared" si="165"/>
        <v>354</v>
      </c>
      <c r="C361" s="119" t="e">
        <f t="shared" si="166"/>
        <v>#N/A</v>
      </c>
      <c r="F361" s="115">
        <f t="shared" si="183"/>
        <v>493</v>
      </c>
      <c r="G361" s="113">
        <f t="shared" si="184"/>
        <v>354</v>
      </c>
      <c r="H361" s="113" t="e">
        <f>INDEX(地温!$D$2:$D$366,MATCH(F361,地温!$C$2:$C$366,FALSE))</f>
        <v>#N/A</v>
      </c>
      <c r="I361" s="113" t="e">
        <f t="shared" si="185"/>
        <v>#N/A</v>
      </c>
      <c r="J361" s="116" t="e">
        <f t="shared" si="167"/>
        <v>#N/A</v>
      </c>
      <c r="K361" s="119" t="e">
        <f t="shared" si="168"/>
        <v>#N/A</v>
      </c>
      <c r="L361" s="119" t="e">
        <f t="shared" si="169"/>
        <v>#N/A</v>
      </c>
      <c r="O361" s="115">
        <f t="shared" si="186"/>
        <v>493</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493</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493</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493</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494</v>
      </c>
      <c r="B362" s="113">
        <f t="shared" si="165"/>
        <v>355</v>
      </c>
      <c r="C362" s="119" t="e">
        <f t="shared" si="166"/>
        <v>#N/A</v>
      </c>
      <c r="F362" s="115">
        <f t="shared" si="183"/>
        <v>494</v>
      </c>
      <c r="G362" s="113">
        <f t="shared" si="184"/>
        <v>355</v>
      </c>
      <c r="H362" s="113" t="e">
        <f>INDEX(地温!$D$2:$D$366,MATCH(F362,地温!$C$2:$C$366,FALSE))</f>
        <v>#N/A</v>
      </c>
      <c r="I362" s="113" t="e">
        <f t="shared" si="185"/>
        <v>#N/A</v>
      </c>
      <c r="J362" s="116" t="e">
        <f t="shared" si="167"/>
        <v>#N/A</v>
      </c>
      <c r="K362" s="119" t="e">
        <f t="shared" si="168"/>
        <v>#N/A</v>
      </c>
      <c r="L362" s="119" t="e">
        <f t="shared" si="169"/>
        <v>#N/A</v>
      </c>
      <c r="O362" s="115">
        <f t="shared" si="186"/>
        <v>494</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494</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494</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494</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495</v>
      </c>
      <c r="B363" s="113">
        <f t="shared" si="165"/>
        <v>356</v>
      </c>
      <c r="C363" s="119" t="e">
        <f t="shared" si="166"/>
        <v>#N/A</v>
      </c>
      <c r="F363" s="115">
        <f t="shared" si="183"/>
        <v>495</v>
      </c>
      <c r="G363" s="113">
        <f t="shared" si="184"/>
        <v>356</v>
      </c>
      <c r="H363" s="113" t="e">
        <f>INDEX(地温!$D$2:$D$366,MATCH(F363,地温!$C$2:$C$366,FALSE))</f>
        <v>#N/A</v>
      </c>
      <c r="I363" s="113" t="e">
        <f t="shared" si="185"/>
        <v>#N/A</v>
      </c>
      <c r="J363" s="116" t="e">
        <f t="shared" si="167"/>
        <v>#N/A</v>
      </c>
      <c r="K363" s="119" t="e">
        <f t="shared" si="168"/>
        <v>#N/A</v>
      </c>
      <c r="L363" s="119" t="e">
        <f t="shared" si="169"/>
        <v>#N/A</v>
      </c>
      <c r="O363" s="115">
        <f t="shared" si="186"/>
        <v>495</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495</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495</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495</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496</v>
      </c>
      <c r="B364" s="113">
        <f t="shared" si="165"/>
        <v>357</v>
      </c>
      <c r="C364" s="119" t="e">
        <f t="shared" si="166"/>
        <v>#N/A</v>
      </c>
      <c r="F364" s="115">
        <f t="shared" si="183"/>
        <v>496</v>
      </c>
      <c r="G364" s="113">
        <f t="shared" si="184"/>
        <v>357</v>
      </c>
      <c r="H364" s="113" t="e">
        <f>INDEX(地温!$D$2:$D$366,MATCH(F364,地温!$C$2:$C$366,FALSE))</f>
        <v>#N/A</v>
      </c>
      <c r="I364" s="113" t="e">
        <f t="shared" si="185"/>
        <v>#N/A</v>
      </c>
      <c r="J364" s="116" t="e">
        <f t="shared" si="167"/>
        <v>#N/A</v>
      </c>
      <c r="K364" s="119" t="e">
        <f t="shared" si="168"/>
        <v>#N/A</v>
      </c>
      <c r="L364" s="119" t="e">
        <f t="shared" si="169"/>
        <v>#N/A</v>
      </c>
      <c r="O364" s="115">
        <f t="shared" si="186"/>
        <v>496</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496</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496</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496</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497</v>
      </c>
      <c r="B365" s="113">
        <f t="shared" si="165"/>
        <v>358</v>
      </c>
      <c r="C365" s="119" t="e">
        <f t="shared" si="166"/>
        <v>#N/A</v>
      </c>
      <c r="F365" s="115">
        <f t="shared" si="183"/>
        <v>497</v>
      </c>
      <c r="G365" s="113">
        <f t="shared" si="184"/>
        <v>358</v>
      </c>
      <c r="H365" s="113" t="e">
        <f>INDEX(地温!$D$2:$D$366,MATCH(F365,地温!$C$2:$C$366,FALSE))</f>
        <v>#N/A</v>
      </c>
      <c r="I365" s="113" t="e">
        <f t="shared" si="185"/>
        <v>#N/A</v>
      </c>
      <c r="J365" s="116" t="e">
        <f t="shared" si="167"/>
        <v>#N/A</v>
      </c>
      <c r="K365" s="119" t="e">
        <f t="shared" si="168"/>
        <v>#N/A</v>
      </c>
      <c r="L365" s="119" t="e">
        <f t="shared" si="169"/>
        <v>#N/A</v>
      </c>
      <c r="O365" s="115">
        <f t="shared" si="186"/>
        <v>497</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497</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497</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497</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498</v>
      </c>
      <c r="B366" s="113">
        <f t="shared" si="165"/>
        <v>359</v>
      </c>
      <c r="C366" s="119" t="e">
        <f t="shared" si="166"/>
        <v>#N/A</v>
      </c>
      <c r="F366" s="115">
        <f t="shared" si="183"/>
        <v>498</v>
      </c>
      <c r="G366" s="113">
        <f t="shared" si="184"/>
        <v>359</v>
      </c>
      <c r="H366" s="113" t="e">
        <f>INDEX(地温!$D$2:$D$366,MATCH(F366,地温!$C$2:$C$366,FALSE))</f>
        <v>#N/A</v>
      </c>
      <c r="I366" s="113" t="e">
        <f t="shared" si="185"/>
        <v>#N/A</v>
      </c>
      <c r="J366" s="116" t="e">
        <f t="shared" si="167"/>
        <v>#N/A</v>
      </c>
      <c r="K366" s="119" t="e">
        <f t="shared" si="168"/>
        <v>#N/A</v>
      </c>
      <c r="L366" s="119" t="e">
        <f t="shared" si="169"/>
        <v>#N/A</v>
      </c>
      <c r="O366" s="115">
        <f t="shared" si="186"/>
        <v>498</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498</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498</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498</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499</v>
      </c>
      <c r="B367" s="113">
        <f t="shared" si="165"/>
        <v>360</v>
      </c>
      <c r="C367" s="119" t="e">
        <f t="shared" si="166"/>
        <v>#N/A</v>
      </c>
      <c r="F367" s="115">
        <f t="shared" si="183"/>
        <v>499</v>
      </c>
      <c r="G367" s="113">
        <f t="shared" si="184"/>
        <v>360</v>
      </c>
      <c r="H367" s="113" t="e">
        <f>INDEX(地温!$D$2:$D$366,MATCH(F367,地温!$C$2:$C$366,FALSE))</f>
        <v>#N/A</v>
      </c>
      <c r="I367" s="113" t="e">
        <f t="shared" si="185"/>
        <v>#N/A</v>
      </c>
      <c r="J367" s="116" t="e">
        <f t="shared" si="167"/>
        <v>#N/A</v>
      </c>
      <c r="K367" s="119" t="e">
        <f t="shared" si="168"/>
        <v>#N/A</v>
      </c>
      <c r="L367" s="119" t="e">
        <f t="shared" si="169"/>
        <v>#N/A</v>
      </c>
      <c r="O367" s="115">
        <f t="shared" si="186"/>
        <v>499</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499</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499</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499</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500</v>
      </c>
      <c r="B368" s="113">
        <f t="shared" si="165"/>
        <v>361</v>
      </c>
      <c r="C368" s="119" t="e">
        <f t="shared" si="166"/>
        <v>#N/A</v>
      </c>
      <c r="F368" s="115">
        <f t="shared" si="183"/>
        <v>500</v>
      </c>
      <c r="G368" s="113">
        <f t="shared" si="184"/>
        <v>361</v>
      </c>
      <c r="H368" s="113" t="e">
        <f>INDEX(地温!$D$2:$D$366,MATCH(F368,地温!$C$2:$C$366,FALSE))</f>
        <v>#N/A</v>
      </c>
      <c r="I368" s="113" t="e">
        <f t="shared" si="185"/>
        <v>#N/A</v>
      </c>
      <c r="J368" s="116" t="e">
        <f t="shared" si="167"/>
        <v>#N/A</v>
      </c>
      <c r="K368" s="119" t="e">
        <f t="shared" si="168"/>
        <v>#N/A</v>
      </c>
      <c r="L368" s="119" t="e">
        <f t="shared" si="169"/>
        <v>#N/A</v>
      </c>
      <c r="O368" s="115">
        <f t="shared" si="186"/>
        <v>500</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500</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500</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500</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501</v>
      </c>
      <c r="B369" s="113">
        <f t="shared" si="165"/>
        <v>362</v>
      </c>
      <c r="C369" s="119" t="e">
        <f t="shared" si="166"/>
        <v>#N/A</v>
      </c>
      <c r="F369" s="115">
        <f t="shared" si="183"/>
        <v>501</v>
      </c>
      <c r="G369" s="113">
        <f t="shared" si="184"/>
        <v>362</v>
      </c>
      <c r="H369" s="113" t="e">
        <f>INDEX(地温!$D$2:$D$366,MATCH(F369,地温!$C$2:$C$366,FALSE))</f>
        <v>#N/A</v>
      </c>
      <c r="I369" s="113" t="e">
        <f t="shared" si="185"/>
        <v>#N/A</v>
      </c>
      <c r="J369" s="116" t="e">
        <f t="shared" si="167"/>
        <v>#N/A</v>
      </c>
      <c r="K369" s="119" t="e">
        <f t="shared" si="168"/>
        <v>#N/A</v>
      </c>
      <c r="L369" s="119" t="e">
        <f t="shared" si="169"/>
        <v>#N/A</v>
      </c>
      <c r="O369" s="115">
        <f t="shared" si="186"/>
        <v>501</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501</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501</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501</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502</v>
      </c>
      <c r="B370" s="113">
        <f t="shared" si="165"/>
        <v>363</v>
      </c>
      <c r="C370" s="119" t="e">
        <f t="shared" si="166"/>
        <v>#N/A</v>
      </c>
      <c r="F370" s="115">
        <f t="shared" si="183"/>
        <v>502</v>
      </c>
      <c r="G370" s="113">
        <f t="shared" si="184"/>
        <v>363</v>
      </c>
      <c r="H370" s="113" t="e">
        <f>INDEX(地温!$D$2:$D$366,MATCH(F370,地温!$C$2:$C$366,FALSE))</f>
        <v>#N/A</v>
      </c>
      <c r="I370" s="113" t="e">
        <f t="shared" si="185"/>
        <v>#N/A</v>
      </c>
      <c r="J370" s="116" t="e">
        <f t="shared" si="167"/>
        <v>#N/A</v>
      </c>
      <c r="K370" s="119" t="e">
        <f t="shared" si="168"/>
        <v>#N/A</v>
      </c>
      <c r="L370" s="119" t="e">
        <f t="shared" si="169"/>
        <v>#N/A</v>
      </c>
      <c r="O370" s="115">
        <f t="shared" si="186"/>
        <v>502</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502</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502</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502</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503</v>
      </c>
      <c r="B371" s="113">
        <f t="shared" si="165"/>
        <v>364</v>
      </c>
      <c r="C371" s="119" t="e">
        <f t="shared" si="166"/>
        <v>#N/A</v>
      </c>
      <c r="F371" s="115">
        <f t="shared" si="183"/>
        <v>503</v>
      </c>
      <c r="G371" s="113">
        <f t="shared" si="184"/>
        <v>364</v>
      </c>
      <c r="H371" s="113" t="e">
        <f>INDEX(地温!$D$2:$D$366,MATCH(F371,地温!$C$2:$C$366,FALSE))</f>
        <v>#N/A</v>
      </c>
      <c r="I371" s="113" t="e">
        <f t="shared" si="185"/>
        <v>#N/A</v>
      </c>
      <c r="J371" s="116" t="e">
        <f t="shared" si="167"/>
        <v>#N/A</v>
      </c>
      <c r="K371" s="119" t="e">
        <f t="shared" si="168"/>
        <v>#N/A</v>
      </c>
      <c r="L371" s="119" t="e">
        <f t="shared" si="169"/>
        <v>#N/A</v>
      </c>
      <c r="O371" s="115">
        <f t="shared" si="186"/>
        <v>503</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503</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503</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503</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504</v>
      </c>
      <c r="B372" s="113">
        <f t="shared" si="165"/>
        <v>365</v>
      </c>
      <c r="C372" s="119" t="e">
        <f t="shared" si="166"/>
        <v>#N/A</v>
      </c>
      <c r="F372" s="115">
        <f t="shared" si="183"/>
        <v>504</v>
      </c>
      <c r="G372" s="113">
        <f t="shared" si="184"/>
        <v>365</v>
      </c>
      <c r="H372" s="113" t="e">
        <f>INDEX(地温!$D$2:$D$366,MATCH(F372,地温!$C$2:$C$366,FALSE))</f>
        <v>#N/A</v>
      </c>
      <c r="I372" s="113" t="e">
        <f t="shared" si="185"/>
        <v>#N/A</v>
      </c>
      <c r="J372" s="116" t="e">
        <f t="shared" si="167"/>
        <v>#N/A</v>
      </c>
      <c r="K372" s="119" t="e">
        <f t="shared" si="168"/>
        <v>#N/A</v>
      </c>
      <c r="L372" s="119" t="e">
        <f t="shared" si="169"/>
        <v>#N/A</v>
      </c>
      <c r="O372" s="115">
        <f t="shared" si="186"/>
        <v>504</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504</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504</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504</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505</v>
      </c>
      <c r="B373" s="113">
        <f t="shared" si="165"/>
        <v>366</v>
      </c>
      <c r="C373" s="119" t="e">
        <f t="shared" si="166"/>
        <v>#N/A</v>
      </c>
      <c r="F373" s="115">
        <f t="shared" si="183"/>
        <v>505</v>
      </c>
      <c r="G373" s="113">
        <f t="shared" si="184"/>
        <v>366</v>
      </c>
      <c r="H373" s="113" t="e">
        <f>INDEX(地温!$D$2:$D$366,MATCH(F373,地温!$C$2:$C$366,FALSE))</f>
        <v>#N/A</v>
      </c>
      <c r="I373" s="113" t="e">
        <f t="shared" si="185"/>
        <v>#N/A</v>
      </c>
      <c r="J373" s="116" t="e">
        <f t="shared" si="167"/>
        <v>#N/A</v>
      </c>
      <c r="K373" s="119" t="e">
        <f t="shared" si="168"/>
        <v>#N/A</v>
      </c>
      <c r="L373" s="119" t="e">
        <f t="shared" si="169"/>
        <v>#N/A</v>
      </c>
      <c r="O373" s="115">
        <f t="shared" si="186"/>
        <v>505</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505</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505</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505</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506</v>
      </c>
      <c r="B374" s="113">
        <f t="shared" si="165"/>
        <v>367</v>
      </c>
      <c r="C374" s="119" t="e">
        <f t="shared" si="166"/>
        <v>#N/A</v>
      </c>
      <c r="F374" s="115">
        <f t="shared" si="183"/>
        <v>506</v>
      </c>
      <c r="G374" s="113">
        <f t="shared" si="184"/>
        <v>367</v>
      </c>
      <c r="H374" s="113" t="e">
        <f>INDEX(地温!$D$2:$D$366,MATCH(F374,地温!$C$2:$C$366,FALSE))</f>
        <v>#N/A</v>
      </c>
      <c r="I374" s="113" t="e">
        <f t="shared" si="185"/>
        <v>#N/A</v>
      </c>
      <c r="J374" s="116" t="e">
        <f t="shared" si="167"/>
        <v>#N/A</v>
      </c>
      <c r="K374" s="119" t="e">
        <f t="shared" si="168"/>
        <v>#N/A</v>
      </c>
      <c r="L374" s="119" t="e">
        <f t="shared" si="169"/>
        <v>#N/A</v>
      </c>
      <c r="O374" s="115">
        <f t="shared" si="186"/>
        <v>506</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506</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506</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506</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election sqref="A1:XFD1048576"/>
    </sheetView>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214</v>
      </c>
      <c r="B1" s="125"/>
      <c r="C1" s="125"/>
      <c r="D1" s="125"/>
      <c r="E1" s="114">
        <v>1</v>
      </c>
      <c r="F1" s="125" t="s">
        <v>84</v>
      </c>
      <c r="G1" s="125" t="str">
        <f>'★入力と結果'!D31</f>
        <v>綿実粕・わたみ粕</v>
      </c>
      <c r="H1" s="125"/>
      <c r="I1" s="125" t="s">
        <v>104</v>
      </c>
      <c r="J1" s="126">
        <f>'★入力と結果'!F31</f>
        <v>9.120000000000001</v>
      </c>
      <c r="K1" s="125" t="s">
        <v>105</v>
      </c>
      <c r="L1" s="125"/>
      <c r="M1" s="125"/>
      <c r="N1" s="125"/>
      <c r="O1" s="125" t="s">
        <v>109</v>
      </c>
      <c r="P1" s="125">
        <f>'★入力と結果'!D32</f>
        <v>0</v>
      </c>
      <c r="Q1" s="125"/>
      <c r="R1" s="125" t="s">
        <v>104</v>
      </c>
      <c r="S1" s="126" t="str">
        <f>'★入力と結果'!F32</f>
        <v xml:space="preserve"> </v>
      </c>
      <c r="T1" s="125" t="s">
        <v>105</v>
      </c>
      <c r="U1" s="125"/>
      <c r="V1" s="125"/>
      <c r="W1" s="125"/>
      <c r="X1" s="125" t="s">
        <v>50</v>
      </c>
      <c r="Y1" s="126">
        <f>'★入力と結果'!D33</f>
        <v>0</v>
      </c>
      <c r="Z1" s="125"/>
      <c r="AA1" s="125" t="s">
        <v>104</v>
      </c>
      <c r="AB1" s="126" t="str">
        <f>'★入力と結果'!F33</f>
        <v xml:space="preserve"> </v>
      </c>
      <c r="AC1" s="125" t="s">
        <v>105</v>
      </c>
      <c r="AD1" s="125"/>
      <c r="AE1" s="125"/>
      <c r="AF1" s="125"/>
      <c r="AG1" s="125" t="s">
        <v>25</v>
      </c>
      <c r="AH1" s="126">
        <f>'★入力と結果'!D34</f>
        <v>0</v>
      </c>
      <c r="AI1" s="125"/>
      <c r="AJ1" s="125" t="s">
        <v>104</v>
      </c>
      <c r="AK1" s="126" t="str">
        <f>'★入力と結果'!F34</f>
        <v xml:space="preserve"> </v>
      </c>
      <c r="AL1" s="125" t="s">
        <v>105</v>
      </c>
      <c r="AM1" s="125"/>
      <c r="AN1" s="125"/>
      <c r="AO1" s="125"/>
      <c r="AP1" s="125" t="s">
        <v>112</v>
      </c>
      <c r="AQ1" s="126">
        <f>'★入力と結果'!D35</f>
        <v>0</v>
      </c>
      <c r="AR1" s="125"/>
      <c r="AS1" s="125" t="s">
        <v>104</v>
      </c>
      <c r="AT1" s="126" t="str">
        <f>'★入力と結果'!F35</f>
        <v xml:space="preserve"> </v>
      </c>
      <c r="AU1" s="125" t="s">
        <v>105</v>
      </c>
      <c r="AV1" s="125"/>
      <c r="AW1" s="125"/>
      <c r="AX1" s="125"/>
      <c r="AY1" s="125"/>
      <c r="AZ1" s="125"/>
    </row>
    <row r="2" spans="1:52">
      <c r="A2" s="113" t="s">
        <v>209</v>
      </c>
      <c r="C2" s="113">
        <v>2026</v>
      </c>
      <c r="D2" s="114">
        <v>46023</v>
      </c>
      <c r="E2" s="114">
        <f>D2-E1</f>
        <v>46022</v>
      </c>
    </row>
    <row r="3" spans="1:52">
      <c r="A3" s="115">
        <f>'★入力と結果'!C30</f>
        <v>46204</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f>INDEX(肥料成分!$N$4:$N$107,MATCH(G1,肥料成分!$B$4:$B$107,FALSE))</f>
        <v>70</v>
      </c>
      <c r="H4" s="113">
        <f>INDEX(肥料成分!$O$4:$O$107,MATCH(G1,肥料成分!$B$4:$B$107,FALSE))</f>
        <v>9000</v>
      </c>
      <c r="I4" s="113">
        <f>INDEX(肥料成分!$P$4:$P$107,MATCH(G1,肥料成分!$B$4:$B$107,FALSE))</f>
        <v>29000</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182</v>
      </c>
      <c r="B8" s="113">
        <f t="shared" ref="B8:B71" si="0">G8</f>
        <v>1</v>
      </c>
      <c r="C8" s="119">
        <f t="shared" ref="C8:C71" si="1">L8+U8+AD8+AM8+AV8</f>
        <v>0.41610772887287034</v>
      </c>
      <c r="F8" s="115">
        <f>A8</f>
        <v>182</v>
      </c>
      <c r="G8" s="113">
        <v>1</v>
      </c>
      <c r="H8" s="113">
        <f>INDEX(地温!$D$2:$D$366,MATCH(F8,地温!$C$2:$C$366,FALSE))</f>
        <v>22.69135</v>
      </c>
      <c r="I8" s="113">
        <f>H8</f>
        <v>22.69135</v>
      </c>
      <c r="J8" s="116">
        <f t="shared" ref="J8:J71" si="2">I8/G8</f>
        <v>22.69135</v>
      </c>
      <c r="K8" s="119">
        <f t="shared" ref="K8:K71" si="3">$H$4*EXP(-$I$4/(8.31*(J8+273)))</f>
        <v>6.7401048493566942e-002</v>
      </c>
      <c r="L8" s="119">
        <f t="shared" ref="L8:L71" si="4">IF($G$1=0,0,$J$1*$G$4*0.01*(1-EXP(-K8*G8)))</f>
        <v>0.41610772887287034</v>
      </c>
      <c r="O8" s="115">
        <f>F8</f>
        <v>182</v>
      </c>
      <c r="P8" s="113">
        <v>1</v>
      </c>
      <c r="Q8" s="113">
        <f>INDEX(地温!$D$2:$D$366,MATCH(O8,地温!$C$2:$C$366,FALSE))</f>
        <v>22.69135</v>
      </c>
      <c r="R8" s="113">
        <f>Q8</f>
        <v>22.69135</v>
      </c>
      <c r="S8" s="116">
        <f t="shared" ref="S8:S71" si="5">R8/P8</f>
        <v>22.69135</v>
      </c>
      <c r="T8" s="119" t="e">
        <f t="shared" ref="T8:T71" si="6">$Q$4*EXP(-$R$4/(8.31*(S8+273)))</f>
        <v>#N/A</v>
      </c>
      <c r="U8" s="119">
        <f t="shared" ref="U8:U71" si="7">IF($P$1=0,0,$S$1*$P$4*0.01*(1-EXP(-T8*P8)))</f>
        <v>0</v>
      </c>
      <c r="X8" s="115">
        <f>O8</f>
        <v>182</v>
      </c>
      <c r="Y8" s="113">
        <v>1</v>
      </c>
      <c r="Z8" s="113">
        <f>INDEX(地温!$D$2:$D$366,MATCH(X8,地温!$C$2:$C$366,FALSE))</f>
        <v>22.69135</v>
      </c>
      <c r="AA8" s="113">
        <f>Z8</f>
        <v>22.69135</v>
      </c>
      <c r="AB8" s="116">
        <f t="shared" ref="AB8:AB71" si="8">AA8/Y8</f>
        <v>22.69135</v>
      </c>
      <c r="AC8" s="119" t="e">
        <f t="shared" ref="AC8:AC71" si="9">$Z$4*EXP(-$AA$4/(8.31*(AB8+273)))</f>
        <v>#N/A</v>
      </c>
      <c r="AD8" s="119">
        <f t="shared" ref="AD8:AD71" si="10">IF($Y$1=0,0,$AB$1*$Y$4*0.01*(1-EXP(-AC8*Y8)))</f>
        <v>0</v>
      </c>
      <c r="AG8" s="115">
        <f>X8</f>
        <v>182</v>
      </c>
      <c r="AH8" s="113">
        <v>1</v>
      </c>
      <c r="AI8" s="113">
        <f>INDEX(地温!$D$2:$D$366,MATCH(AG8,地温!$C$2:$C$366,FALSE))</f>
        <v>22.69135</v>
      </c>
      <c r="AJ8" s="113">
        <f>AI8</f>
        <v>22.69135</v>
      </c>
      <c r="AK8" s="116">
        <f t="shared" ref="AK8:AK71" si="11">AJ8/AH8</f>
        <v>22.69135</v>
      </c>
      <c r="AL8" s="119" t="e">
        <f t="shared" ref="AL8:AL71" si="12">$AI$4*EXP(-$AJ$4/(8.31*(AK8+273)))</f>
        <v>#N/A</v>
      </c>
      <c r="AM8" s="119">
        <f t="shared" ref="AM8:AM71" si="13">IF($AH$1=0,0,$AK$1*$AH$4*0.01*(1-EXP(-AL8*AH8)))</f>
        <v>0</v>
      </c>
      <c r="AP8" s="115">
        <f>AG8</f>
        <v>182</v>
      </c>
      <c r="AQ8" s="113">
        <v>1</v>
      </c>
      <c r="AR8" s="113">
        <f>INDEX(地温!$D$2:$D$366,MATCH(AP8,地温!$C$2:$C$366,FALSE))</f>
        <v>22.69135</v>
      </c>
      <c r="AS8" s="113">
        <f>AR8</f>
        <v>22.69135</v>
      </c>
      <c r="AT8" s="116">
        <f t="shared" ref="AT8:AT71" si="14">AS8/AQ8</f>
        <v>22.69135</v>
      </c>
      <c r="AU8" s="119" t="e">
        <f t="shared" ref="AU8:AU71" si="15">$AR$4*EXP(-$AS$4/(8.31*(AT8+273)))</f>
        <v>#N/A</v>
      </c>
      <c r="AV8" s="119">
        <f t="shared" ref="AV8:AV71" si="16">IF($AQ$1=0,0,$AT$1*$AQ$4*0.01*(1-EXP(-AU8*AQ8)))</f>
        <v>0</v>
      </c>
    </row>
    <row r="9" spans="1:52">
      <c r="A9" s="115">
        <f t="shared" ref="A9:A72" si="17">A8+1</f>
        <v>183</v>
      </c>
      <c r="B9" s="113">
        <f t="shared" si="0"/>
        <v>2</v>
      </c>
      <c r="C9" s="119">
        <f t="shared" si="1"/>
        <v>0.8147720647266532</v>
      </c>
      <c r="F9" s="115">
        <f t="shared" ref="F9:F72" si="18">F8+1</f>
        <v>183</v>
      </c>
      <c r="G9" s="113">
        <f t="shared" ref="G9:G72" si="19">F9-F$8+1</f>
        <v>2</v>
      </c>
      <c r="H9" s="113">
        <f>INDEX(地温!$D$2:$D$366,MATCH(F9,地温!$C$2:$C$366,FALSE))</f>
        <v>23.333349999999999</v>
      </c>
      <c r="I9" s="113">
        <f t="shared" ref="I9:I72" si="20">I8+H9</f>
        <v>46.024699999999996</v>
      </c>
      <c r="J9" s="116">
        <f t="shared" si="2"/>
        <v>23.012349999999998</v>
      </c>
      <c r="K9" s="119">
        <f t="shared" si="3"/>
        <v>6.8269213538630635e-002</v>
      </c>
      <c r="L9" s="119">
        <f t="shared" si="4"/>
        <v>0.8147720647266532</v>
      </c>
      <c r="O9" s="115">
        <f t="shared" ref="O9:O72" si="21">O8+1</f>
        <v>183</v>
      </c>
      <c r="P9" s="113">
        <f t="shared" ref="P9:P72" si="22">O9-O$8+1</f>
        <v>2</v>
      </c>
      <c r="Q9" s="113">
        <f>INDEX(地温!$D$2:$D$366,MATCH(O9,地温!$C$2:$C$366,FALSE))</f>
        <v>23.333349999999999</v>
      </c>
      <c r="R9" s="113">
        <f t="shared" ref="R9:R72" si="23">R8+Q9</f>
        <v>46.024699999999996</v>
      </c>
      <c r="S9" s="116">
        <f t="shared" si="5"/>
        <v>23.012349999999998</v>
      </c>
      <c r="T9" s="119" t="e">
        <f t="shared" si="6"/>
        <v>#N/A</v>
      </c>
      <c r="U9" s="119">
        <f t="shared" si="7"/>
        <v>0</v>
      </c>
      <c r="X9" s="115">
        <f t="shared" ref="X9:X72" si="24">X8+1</f>
        <v>183</v>
      </c>
      <c r="Y9" s="113">
        <f t="shared" ref="Y9:Y72" si="25">X9-X$8+1</f>
        <v>2</v>
      </c>
      <c r="Z9" s="113">
        <f>INDEX(地温!$D$2:$D$366,MATCH(X9,地温!$C$2:$C$366,FALSE))</f>
        <v>23.333349999999999</v>
      </c>
      <c r="AA9" s="113">
        <f t="shared" ref="AA9:AA72" si="26">AA8+Z9</f>
        <v>46.024699999999996</v>
      </c>
      <c r="AB9" s="116">
        <f t="shared" si="8"/>
        <v>23.012349999999998</v>
      </c>
      <c r="AC9" s="119" t="e">
        <f t="shared" si="9"/>
        <v>#N/A</v>
      </c>
      <c r="AD9" s="119">
        <f t="shared" si="10"/>
        <v>0</v>
      </c>
      <c r="AG9" s="115">
        <f t="shared" ref="AG9:AG72" si="27">AG8+1</f>
        <v>183</v>
      </c>
      <c r="AH9" s="113">
        <f t="shared" ref="AH9:AH72" si="28">AG9-AG$8+1</f>
        <v>2</v>
      </c>
      <c r="AI9" s="113">
        <f>INDEX(地温!$D$2:$D$366,MATCH(AG9,地温!$C$2:$C$366,FALSE))</f>
        <v>23.333349999999999</v>
      </c>
      <c r="AJ9" s="113">
        <f t="shared" ref="AJ9:AJ72" si="29">AJ8+AI9</f>
        <v>46.024699999999996</v>
      </c>
      <c r="AK9" s="116">
        <f t="shared" si="11"/>
        <v>23.012349999999998</v>
      </c>
      <c r="AL9" s="119" t="e">
        <f t="shared" si="12"/>
        <v>#N/A</v>
      </c>
      <c r="AM9" s="119">
        <f t="shared" si="13"/>
        <v>0</v>
      </c>
      <c r="AP9" s="115">
        <f t="shared" ref="AP9:AP72" si="30">AP8+1</f>
        <v>183</v>
      </c>
      <c r="AQ9" s="113">
        <f t="shared" ref="AQ9:AQ72" si="31">AP9-AP$8+1</f>
        <v>2</v>
      </c>
      <c r="AR9" s="113">
        <f>INDEX(地温!$D$2:$D$366,MATCH(AP9,地温!$C$2:$C$366,FALSE))</f>
        <v>23.333349999999999</v>
      </c>
      <c r="AS9" s="113">
        <f t="shared" ref="AS9:AS72" si="32">AS8+AR9</f>
        <v>46.024699999999996</v>
      </c>
      <c r="AT9" s="116">
        <f t="shared" si="14"/>
        <v>23.012349999999998</v>
      </c>
      <c r="AU9" s="119" t="e">
        <f t="shared" si="15"/>
        <v>#N/A</v>
      </c>
      <c r="AV9" s="119">
        <f t="shared" si="16"/>
        <v>0</v>
      </c>
    </row>
    <row r="10" spans="1:52">
      <c r="A10" s="115">
        <f t="shared" si="17"/>
        <v>184</v>
      </c>
      <c r="B10" s="113">
        <f t="shared" si="0"/>
        <v>3</v>
      </c>
      <c r="C10" s="119">
        <f t="shared" si="1"/>
        <v>1.1927649911210434</v>
      </c>
      <c r="F10" s="115">
        <f t="shared" si="18"/>
        <v>184</v>
      </c>
      <c r="G10" s="113">
        <f t="shared" si="19"/>
        <v>3</v>
      </c>
      <c r="H10" s="113">
        <f>INDEX(地温!$D$2:$D$366,MATCH(F10,地温!$C$2:$C$366,FALSE))</f>
        <v>23.75065</v>
      </c>
      <c r="I10" s="113">
        <f t="shared" si="20"/>
        <v>69.775350000000003</v>
      </c>
      <c r="J10" s="116">
        <f t="shared" si="2"/>
        <v>23.25845</v>
      </c>
      <c r="K10" s="119">
        <f t="shared" si="3"/>
        <v>6.8941077318655813e-002</v>
      </c>
      <c r="L10" s="119">
        <f t="shared" si="4"/>
        <v>1.1927649911210434</v>
      </c>
      <c r="O10" s="115">
        <f t="shared" si="21"/>
        <v>184</v>
      </c>
      <c r="P10" s="113">
        <f t="shared" si="22"/>
        <v>3</v>
      </c>
      <c r="Q10" s="113">
        <f>INDEX(地温!$D$2:$D$366,MATCH(O10,地温!$C$2:$C$366,FALSE))</f>
        <v>23.75065</v>
      </c>
      <c r="R10" s="113">
        <f t="shared" si="23"/>
        <v>69.775350000000003</v>
      </c>
      <c r="S10" s="116">
        <f t="shared" si="5"/>
        <v>23.25845</v>
      </c>
      <c r="T10" s="119" t="e">
        <f t="shared" si="6"/>
        <v>#N/A</v>
      </c>
      <c r="U10" s="119">
        <f t="shared" si="7"/>
        <v>0</v>
      </c>
      <c r="X10" s="115">
        <f t="shared" si="24"/>
        <v>184</v>
      </c>
      <c r="Y10" s="113">
        <f t="shared" si="25"/>
        <v>3</v>
      </c>
      <c r="Z10" s="113">
        <f>INDEX(地温!$D$2:$D$366,MATCH(X10,地温!$C$2:$C$366,FALSE))</f>
        <v>23.75065</v>
      </c>
      <c r="AA10" s="113">
        <f t="shared" si="26"/>
        <v>69.775350000000003</v>
      </c>
      <c r="AB10" s="116">
        <f t="shared" si="8"/>
        <v>23.25845</v>
      </c>
      <c r="AC10" s="119" t="e">
        <f t="shared" si="9"/>
        <v>#N/A</v>
      </c>
      <c r="AD10" s="119">
        <f t="shared" si="10"/>
        <v>0</v>
      </c>
      <c r="AG10" s="115">
        <f t="shared" si="27"/>
        <v>184</v>
      </c>
      <c r="AH10" s="113">
        <f t="shared" si="28"/>
        <v>3</v>
      </c>
      <c r="AI10" s="113">
        <f>INDEX(地温!$D$2:$D$366,MATCH(AG10,地温!$C$2:$C$366,FALSE))</f>
        <v>23.75065</v>
      </c>
      <c r="AJ10" s="113">
        <f t="shared" si="29"/>
        <v>69.775350000000003</v>
      </c>
      <c r="AK10" s="116">
        <f t="shared" si="11"/>
        <v>23.25845</v>
      </c>
      <c r="AL10" s="119" t="e">
        <f t="shared" si="12"/>
        <v>#N/A</v>
      </c>
      <c r="AM10" s="119">
        <f t="shared" si="13"/>
        <v>0</v>
      </c>
      <c r="AP10" s="115">
        <f t="shared" si="30"/>
        <v>184</v>
      </c>
      <c r="AQ10" s="113">
        <f t="shared" si="31"/>
        <v>3</v>
      </c>
      <c r="AR10" s="113">
        <f>INDEX(地温!$D$2:$D$366,MATCH(AP10,地温!$C$2:$C$366,FALSE))</f>
        <v>23.75065</v>
      </c>
      <c r="AS10" s="113">
        <f t="shared" si="32"/>
        <v>69.775350000000003</v>
      </c>
      <c r="AT10" s="116">
        <f t="shared" si="14"/>
        <v>23.25845</v>
      </c>
      <c r="AU10" s="119" t="e">
        <f t="shared" si="15"/>
        <v>#N/A</v>
      </c>
      <c r="AV10" s="119">
        <f t="shared" si="16"/>
        <v>0</v>
      </c>
    </row>
    <row r="11" spans="1:52">
      <c r="A11" s="115">
        <f t="shared" si="17"/>
        <v>185</v>
      </c>
      <c r="B11" s="113">
        <f t="shared" si="0"/>
        <v>4</v>
      </c>
      <c r="C11" s="119">
        <f t="shared" si="1"/>
        <v>1.5366075455283328</v>
      </c>
      <c r="F11" s="115">
        <f t="shared" si="18"/>
        <v>185</v>
      </c>
      <c r="G11" s="113">
        <f t="shared" si="19"/>
        <v>4</v>
      </c>
      <c r="H11" s="113">
        <f>INDEX(地温!$D$2:$D$366,MATCH(F11,地温!$C$2:$C$366,FALSE))</f>
        <v>23.108650000000001</v>
      </c>
      <c r="I11" s="113">
        <f t="shared" si="20"/>
        <v>92.884</v>
      </c>
      <c r="J11" s="116">
        <f t="shared" si="2"/>
        <v>23.221</v>
      </c>
      <c r="K11" s="119">
        <f t="shared" si="3"/>
        <v>6.8838484507662279e-002</v>
      </c>
      <c r="L11" s="119">
        <f t="shared" si="4"/>
        <v>1.5366075455283328</v>
      </c>
      <c r="O11" s="115">
        <f t="shared" si="21"/>
        <v>185</v>
      </c>
      <c r="P11" s="113">
        <f t="shared" si="22"/>
        <v>4</v>
      </c>
      <c r="Q11" s="113">
        <f>INDEX(地温!$D$2:$D$366,MATCH(O11,地温!$C$2:$C$366,FALSE))</f>
        <v>23.108650000000001</v>
      </c>
      <c r="R11" s="113">
        <f t="shared" si="23"/>
        <v>92.884</v>
      </c>
      <c r="S11" s="116">
        <f t="shared" si="5"/>
        <v>23.221</v>
      </c>
      <c r="T11" s="119" t="e">
        <f t="shared" si="6"/>
        <v>#N/A</v>
      </c>
      <c r="U11" s="119">
        <f t="shared" si="7"/>
        <v>0</v>
      </c>
      <c r="X11" s="115">
        <f t="shared" si="24"/>
        <v>185</v>
      </c>
      <c r="Y11" s="113">
        <f t="shared" si="25"/>
        <v>4</v>
      </c>
      <c r="Z11" s="113">
        <f>INDEX(地温!$D$2:$D$366,MATCH(X11,地温!$C$2:$C$366,FALSE))</f>
        <v>23.108650000000001</v>
      </c>
      <c r="AA11" s="113">
        <f t="shared" si="26"/>
        <v>92.884</v>
      </c>
      <c r="AB11" s="116">
        <f t="shared" si="8"/>
        <v>23.221</v>
      </c>
      <c r="AC11" s="119" t="e">
        <f t="shared" si="9"/>
        <v>#N/A</v>
      </c>
      <c r="AD11" s="119">
        <f t="shared" si="10"/>
        <v>0</v>
      </c>
      <c r="AG11" s="115">
        <f t="shared" si="27"/>
        <v>185</v>
      </c>
      <c r="AH11" s="113">
        <f t="shared" si="28"/>
        <v>4</v>
      </c>
      <c r="AI11" s="113">
        <f>INDEX(地温!$D$2:$D$366,MATCH(AG11,地温!$C$2:$C$366,FALSE))</f>
        <v>23.108650000000001</v>
      </c>
      <c r="AJ11" s="113">
        <f t="shared" si="29"/>
        <v>92.884</v>
      </c>
      <c r="AK11" s="116">
        <f t="shared" si="11"/>
        <v>23.221</v>
      </c>
      <c r="AL11" s="119" t="e">
        <f t="shared" si="12"/>
        <v>#N/A</v>
      </c>
      <c r="AM11" s="119">
        <f t="shared" si="13"/>
        <v>0</v>
      </c>
      <c r="AP11" s="115">
        <f t="shared" si="30"/>
        <v>185</v>
      </c>
      <c r="AQ11" s="113">
        <f t="shared" si="31"/>
        <v>4</v>
      </c>
      <c r="AR11" s="113">
        <f>INDEX(地温!$D$2:$D$366,MATCH(AP11,地温!$C$2:$C$366,FALSE))</f>
        <v>23.108650000000001</v>
      </c>
      <c r="AS11" s="113">
        <f t="shared" si="32"/>
        <v>92.884</v>
      </c>
      <c r="AT11" s="116">
        <f t="shared" si="14"/>
        <v>23.221</v>
      </c>
      <c r="AU11" s="119" t="e">
        <f t="shared" si="15"/>
        <v>#N/A</v>
      </c>
      <c r="AV11" s="119">
        <f t="shared" si="16"/>
        <v>0</v>
      </c>
    </row>
    <row r="12" spans="1:52">
      <c r="A12" s="115">
        <f t="shared" si="17"/>
        <v>186</v>
      </c>
      <c r="B12" s="113">
        <f t="shared" si="0"/>
        <v>5</v>
      </c>
      <c r="C12" s="119">
        <f t="shared" si="1"/>
        <v>1.8706214215820987</v>
      </c>
      <c r="F12" s="115">
        <f t="shared" si="18"/>
        <v>186</v>
      </c>
      <c r="G12" s="113">
        <f t="shared" si="19"/>
        <v>5</v>
      </c>
      <c r="H12" s="113">
        <f>INDEX(地温!$D$2:$D$366,MATCH(F12,地温!$C$2:$C$366,FALSE))</f>
        <v>24.151899999999998</v>
      </c>
      <c r="I12" s="113">
        <f t="shared" si="20"/>
        <v>117.0359</v>
      </c>
      <c r="J12" s="116">
        <f t="shared" si="2"/>
        <v>23.40718</v>
      </c>
      <c r="K12" s="119">
        <f t="shared" si="3"/>
        <v>6.9349771324298357e-002</v>
      </c>
      <c r="L12" s="119">
        <f t="shared" si="4"/>
        <v>1.8706214215820987</v>
      </c>
      <c r="O12" s="115">
        <f t="shared" si="21"/>
        <v>186</v>
      </c>
      <c r="P12" s="113">
        <f t="shared" si="22"/>
        <v>5</v>
      </c>
      <c r="Q12" s="113">
        <f>INDEX(地温!$D$2:$D$366,MATCH(O12,地温!$C$2:$C$366,FALSE))</f>
        <v>24.151899999999998</v>
      </c>
      <c r="R12" s="113">
        <f t="shared" si="23"/>
        <v>117.0359</v>
      </c>
      <c r="S12" s="116">
        <f t="shared" si="5"/>
        <v>23.40718</v>
      </c>
      <c r="T12" s="119" t="e">
        <f t="shared" si="6"/>
        <v>#N/A</v>
      </c>
      <c r="U12" s="119">
        <f t="shared" si="7"/>
        <v>0</v>
      </c>
      <c r="X12" s="115">
        <f t="shared" si="24"/>
        <v>186</v>
      </c>
      <c r="Y12" s="113">
        <f t="shared" si="25"/>
        <v>5</v>
      </c>
      <c r="Z12" s="113">
        <f>INDEX(地温!$D$2:$D$366,MATCH(X12,地温!$C$2:$C$366,FALSE))</f>
        <v>24.151899999999998</v>
      </c>
      <c r="AA12" s="113">
        <f t="shared" si="26"/>
        <v>117.0359</v>
      </c>
      <c r="AB12" s="116">
        <f t="shared" si="8"/>
        <v>23.40718</v>
      </c>
      <c r="AC12" s="119" t="e">
        <f t="shared" si="9"/>
        <v>#N/A</v>
      </c>
      <c r="AD12" s="119">
        <f t="shared" si="10"/>
        <v>0</v>
      </c>
      <c r="AG12" s="115">
        <f t="shared" si="27"/>
        <v>186</v>
      </c>
      <c r="AH12" s="113">
        <f t="shared" si="28"/>
        <v>5</v>
      </c>
      <c r="AI12" s="113">
        <f>INDEX(地温!$D$2:$D$366,MATCH(AG12,地温!$C$2:$C$366,FALSE))</f>
        <v>24.151899999999998</v>
      </c>
      <c r="AJ12" s="113">
        <f t="shared" si="29"/>
        <v>117.0359</v>
      </c>
      <c r="AK12" s="116">
        <f t="shared" si="11"/>
        <v>23.40718</v>
      </c>
      <c r="AL12" s="119" t="e">
        <f t="shared" si="12"/>
        <v>#N/A</v>
      </c>
      <c r="AM12" s="119">
        <f t="shared" si="13"/>
        <v>0</v>
      </c>
      <c r="AP12" s="115">
        <f t="shared" si="30"/>
        <v>186</v>
      </c>
      <c r="AQ12" s="113">
        <f t="shared" si="31"/>
        <v>5</v>
      </c>
      <c r="AR12" s="113">
        <f>INDEX(地温!$D$2:$D$366,MATCH(AP12,地温!$C$2:$C$366,FALSE))</f>
        <v>24.151899999999998</v>
      </c>
      <c r="AS12" s="113">
        <f t="shared" si="32"/>
        <v>117.0359</v>
      </c>
      <c r="AT12" s="116">
        <f t="shared" si="14"/>
        <v>23.40718</v>
      </c>
      <c r="AU12" s="119" t="e">
        <f t="shared" si="15"/>
        <v>#N/A</v>
      </c>
      <c r="AV12" s="119">
        <f t="shared" si="16"/>
        <v>0</v>
      </c>
    </row>
    <row r="13" spans="1:52">
      <c r="A13" s="115">
        <f t="shared" si="17"/>
        <v>187</v>
      </c>
      <c r="B13" s="113">
        <f t="shared" si="0"/>
        <v>6</v>
      </c>
      <c r="C13" s="119">
        <f t="shared" si="1"/>
        <v>2.187264174165763</v>
      </c>
      <c r="F13" s="115">
        <f t="shared" si="18"/>
        <v>187</v>
      </c>
      <c r="G13" s="113">
        <f t="shared" si="19"/>
        <v>6</v>
      </c>
      <c r="H13" s="113">
        <f>INDEX(地温!$D$2:$D$366,MATCH(F13,地温!$C$2:$C$366,FALSE))</f>
        <v>24.633400000000002</v>
      </c>
      <c r="I13" s="113">
        <f t="shared" si="20"/>
        <v>141.66929999999999</v>
      </c>
      <c r="J13" s="116">
        <f t="shared" si="2"/>
        <v>23.611549999999998</v>
      </c>
      <c r="K13" s="119">
        <f t="shared" si="3"/>
        <v>6.9914636891278775e-002</v>
      </c>
      <c r="L13" s="119">
        <f t="shared" si="4"/>
        <v>2.187264174165763</v>
      </c>
      <c r="O13" s="115">
        <f t="shared" si="21"/>
        <v>187</v>
      </c>
      <c r="P13" s="113">
        <f t="shared" si="22"/>
        <v>6</v>
      </c>
      <c r="Q13" s="113">
        <f>INDEX(地温!$D$2:$D$366,MATCH(O13,地温!$C$2:$C$366,FALSE))</f>
        <v>24.633400000000002</v>
      </c>
      <c r="R13" s="113">
        <f t="shared" si="23"/>
        <v>141.66929999999999</v>
      </c>
      <c r="S13" s="116">
        <f t="shared" si="5"/>
        <v>23.611549999999998</v>
      </c>
      <c r="T13" s="119" t="e">
        <f t="shared" si="6"/>
        <v>#N/A</v>
      </c>
      <c r="U13" s="119">
        <f t="shared" si="7"/>
        <v>0</v>
      </c>
      <c r="X13" s="115">
        <f t="shared" si="24"/>
        <v>187</v>
      </c>
      <c r="Y13" s="113">
        <f t="shared" si="25"/>
        <v>6</v>
      </c>
      <c r="Z13" s="113">
        <f>INDEX(地温!$D$2:$D$366,MATCH(X13,地温!$C$2:$C$366,FALSE))</f>
        <v>24.633400000000002</v>
      </c>
      <c r="AA13" s="113">
        <f t="shared" si="26"/>
        <v>141.66929999999999</v>
      </c>
      <c r="AB13" s="116">
        <f t="shared" si="8"/>
        <v>23.611549999999998</v>
      </c>
      <c r="AC13" s="119" t="e">
        <f t="shared" si="9"/>
        <v>#N/A</v>
      </c>
      <c r="AD13" s="119">
        <f t="shared" si="10"/>
        <v>0</v>
      </c>
      <c r="AG13" s="115">
        <f t="shared" si="27"/>
        <v>187</v>
      </c>
      <c r="AH13" s="113">
        <f t="shared" si="28"/>
        <v>6</v>
      </c>
      <c r="AI13" s="113">
        <f>INDEX(地温!$D$2:$D$366,MATCH(AG13,地温!$C$2:$C$366,FALSE))</f>
        <v>24.633400000000002</v>
      </c>
      <c r="AJ13" s="113">
        <f t="shared" si="29"/>
        <v>141.66929999999999</v>
      </c>
      <c r="AK13" s="116">
        <f t="shared" si="11"/>
        <v>23.611549999999998</v>
      </c>
      <c r="AL13" s="119" t="e">
        <f t="shared" si="12"/>
        <v>#N/A</v>
      </c>
      <c r="AM13" s="119">
        <f t="shared" si="13"/>
        <v>0</v>
      </c>
      <c r="AP13" s="115">
        <f t="shared" si="30"/>
        <v>187</v>
      </c>
      <c r="AQ13" s="113">
        <f t="shared" si="31"/>
        <v>6</v>
      </c>
      <c r="AR13" s="113">
        <f>INDEX(地温!$D$2:$D$366,MATCH(AP13,地温!$C$2:$C$366,FALSE))</f>
        <v>24.633400000000002</v>
      </c>
      <c r="AS13" s="113">
        <f t="shared" si="32"/>
        <v>141.66929999999999</v>
      </c>
      <c r="AT13" s="116">
        <f t="shared" si="14"/>
        <v>23.611549999999998</v>
      </c>
      <c r="AU13" s="119" t="e">
        <f t="shared" si="15"/>
        <v>#N/A</v>
      </c>
      <c r="AV13" s="119">
        <f t="shared" si="16"/>
        <v>0</v>
      </c>
    </row>
    <row r="14" spans="1:52">
      <c r="A14" s="115">
        <f t="shared" si="17"/>
        <v>188</v>
      </c>
      <c r="B14" s="113">
        <f t="shared" si="0"/>
        <v>7</v>
      </c>
      <c r="C14" s="119">
        <f t="shared" si="1"/>
        <v>2.4815816069797032</v>
      </c>
      <c r="F14" s="115">
        <f t="shared" si="18"/>
        <v>188</v>
      </c>
      <c r="G14" s="113">
        <f t="shared" si="19"/>
        <v>7</v>
      </c>
      <c r="H14" s="113">
        <f>INDEX(地温!$D$2:$D$366,MATCH(F14,地温!$C$2:$C$366,FALSE))</f>
        <v>24.617349999999998</v>
      </c>
      <c r="I14" s="113">
        <f t="shared" si="20"/>
        <v>166.28664999999998</v>
      </c>
      <c r="J14" s="116">
        <f t="shared" si="2"/>
        <v>23.75523571428571</v>
      </c>
      <c r="K14" s="119">
        <f t="shared" si="3"/>
        <v>7.0314056917216053e-002</v>
      </c>
      <c r="L14" s="119">
        <f t="shared" si="4"/>
        <v>2.4815816069797032</v>
      </c>
      <c r="O14" s="115">
        <f t="shared" si="21"/>
        <v>188</v>
      </c>
      <c r="P14" s="113">
        <f t="shared" si="22"/>
        <v>7</v>
      </c>
      <c r="Q14" s="113">
        <f>INDEX(地温!$D$2:$D$366,MATCH(O14,地温!$C$2:$C$366,FALSE))</f>
        <v>24.617349999999998</v>
      </c>
      <c r="R14" s="113">
        <f t="shared" si="23"/>
        <v>166.28664999999998</v>
      </c>
      <c r="S14" s="116">
        <f t="shared" si="5"/>
        <v>23.75523571428571</v>
      </c>
      <c r="T14" s="119" t="e">
        <f t="shared" si="6"/>
        <v>#N/A</v>
      </c>
      <c r="U14" s="119">
        <f t="shared" si="7"/>
        <v>0</v>
      </c>
      <c r="X14" s="115">
        <f t="shared" si="24"/>
        <v>188</v>
      </c>
      <c r="Y14" s="113">
        <f t="shared" si="25"/>
        <v>7</v>
      </c>
      <c r="Z14" s="113">
        <f>INDEX(地温!$D$2:$D$366,MATCH(X14,地温!$C$2:$C$366,FALSE))</f>
        <v>24.617349999999998</v>
      </c>
      <c r="AA14" s="113">
        <f t="shared" si="26"/>
        <v>166.28664999999998</v>
      </c>
      <c r="AB14" s="116">
        <f t="shared" si="8"/>
        <v>23.75523571428571</v>
      </c>
      <c r="AC14" s="119" t="e">
        <f t="shared" si="9"/>
        <v>#N/A</v>
      </c>
      <c r="AD14" s="119">
        <f t="shared" si="10"/>
        <v>0</v>
      </c>
      <c r="AG14" s="115">
        <f t="shared" si="27"/>
        <v>188</v>
      </c>
      <c r="AH14" s="113">
        <f t="shared" si="28"/>
        <v>7</v>
      </c>
      <c r="AI14" s="113">
        <f>INDEX(地温!$D$2:$D$366,MATCH(AG14,地温!$C$2:$C$366,FALSE))</f>
        <v>24.617349999999998</v>
      </c>
      <c r="AJ14" s="113">
        <f t="shared" si="29"/>
        <v>166.28664999999998</v>
      </c>
      <c r="AK14" s="116">
        <f t="shared" si="11"/>
        <v>23.75523571428571</v>
      </c>
      <c r="AL14" s="119" t="e">
        <f t="shared" si="12"/>
        <v>#N/A</v>
      </c>
      <c r="AM14" s="119">
        <f t="shared" si="13"/>
        <v>0</v>
      </c>
      <c r="AP14" s="115">
        <f t="shared" si="30"/>
        <v>188</v>
      </c>
      <c r="AQ14" s="113">
        <f t="shared" si="31"/>
        <v>7</v>
      </c>
      <c r="AR14" s="113">
        <f>INDEX(地温!$D$2:$D$366,MATCH(AP14,地温!$C$2:$C$366,FALSE))</f>
        <v>24.617349999999998</v>
      </c>
      <c r="AS14" s="113">
        <f t="shared" si="32"/>
        <v>166.28664999999998</v>
      </c>
      <c r="AT14" s="116">
        <f t="shared" si="14"/>
        <v>23.75523571428571</v>
      </c>
      <c r="AU14" s="119" t="e">
        <f t="shared" si="15"/>
        <v>#N/A</v>
      </c>
      <c r="AV14" s="119">
        <f t="shared" si="16"/>
        <v>0</v>
      </c>
    </row>
    <row r="15" spans="1:52">
      <c r="A15" s="115">
        <f t="shared" si="17"/>
        <v>189</v>
      </c>
      <c r="B15" s="113">
        <f t="shared" si="0"/>
        <v>8</v>
      </c>
      <c r="C15" s="119">
        <f t="shared" si="1"/>
        <v>2.7515497518585508</v>
      </c>
      <c r="F15" s="115">
        <f t="shared" si="18"/>
        <v>189</v>
      </c>
      <c r="G15" s="113">
        <f t="shared" si="19"/>
        <v>8</v>
      </c>
      <c r="H15" s="113">
        <f>INDEX(地温!$D$2:$D$366,MATCH(F15,地温!$C$2:$C$366,FALSE))</f>
        <v>24.248199999999997</v>
      </c>
      <c r="I15" s="113">
        <f t="shared" si="20"/>
        <v>190.53484999999998</v>
      </c>
      <c r="J15" s="116">
        <f t="shared" si="2"/>
        <v>23.816856249999997</v>
      </c>
      <c r="K15" s="119">
        <f t="shared" si="3"/>
        <v>7.0485930011554565e-002</v>
      </c>
      <c r="L15" s="119">
        <f t="shared" si="4"/>
        <v>2.7515497518585508</v>
      </c>
      <c r="O15" s="115">
        <f t="shared" si="21"/>
        <v>189</v>
      </c>
      <c r="P15" s="113">
        <f t="shared" si="22"/>
        <v>8</v>
      </c>
      <c r="Q15" s="113">
        <f>INDEX(地温!$D$2:$D$366,MATCH(O15,地温!$C$2:$C$366,FALSE))</f>
        <v>24.248199999999997</v>
      </c>
      <c r="R15" s="113">
        <f t="shared" si="23"/>
        <v>190.53484999999998</v>
      </c>
      <c r="S15" s="116">
        <f t="shared" si="5"/>
        <v>23.816856249999997</v>
      </c>
      <c r="T15" s="119" t="e">
        <f t="shared" si="6"/>
        <v>#N/A</v>
      </c>
      <c r="U15" s="119">
        <f t="shared" si="7"/>
        <v>0</v>
      </c>
      <c r="X15" s="115">
        <f t="shared" si="24"/>
        <v>189</v>
      </c>
      <c r="Y15" s="113">
        <f t="shared" si="25"/>
        <v>8</v>
      </c>
      <c r="Z15" s="113">
        <f>INDEX(地温!$D$2:$D$366,MATCH(X15,地温!$C$2:$C$366,FALSE))</f>
        <v>24.248199999999997</v>
      </c>
      <c r="AA15" s="113">
        <f t="shared" si="26"/>
        <v>190.53484999999998</v>
      </c>
      <c r="AB15" s="116">
        <f t="shared" si="8"/>
        <v>23.816856249999997</v>
      </c>
      <c r="AC15" s="119" t="e">
        <f t="shared" si="9"/>
        <v>#N/A</v>
      </c>
      <c r="AD15" s="119">
        <f t="shared" si="10"/>
        <v>0</v>
      </c>
      <c r="AG15" s="115">
        <f t="shared" si="27"/>
        <v>189</v>
      </c>
      <c r="AH15" s="113">
        <f t="shared" si="28"/>
        <v>8</v>
      </c>
      <c r="AI15" s="113">
        <f>INDEX(地温!$D$2:$D$366,MATCH(AG15,地温!$C$2:$C$366,FALSE))</f>
        <v>24.248199999999997</v>
      </c>
      <c r="AJ15" s="113">
        <f t="shared" si="29"/>
        <v>190.53484999999998</v>
      </c>
      <c r="AK15" s="116">
        <f t="shared" si="11"/>
        <v>23.816856249999997</v>
      </c>
      <c r="AL15" s="119" t="e">
        <f t="shared" si="12"/>
        <v>#N/A</v>
      </c>
      <c r="AM15" s="119">
        <f t="shared" si="13"/>
        <v>0</v>
      </c>
      <c r="AP15" s="115">
        <f t="shared" si="30"/>
        <v>189</v>
      </c>
      <c r="AQ15" s="113">
        <f t="shared" si="31"/>
        <v>8</v>
      </c>
      <c r="AR15" s="113">
        <f>INDEX(地温!$D$2:$D$366,MATCH(AP15,地温!$C$2:$C$366,FALSE))</f>
        <v>24.248199999999997</v>
      </c>
      <c r="AS15" s="113">
        <f t="shared" si="32"/>
        <v>190.53484999999998</v>
      </c>
      <c r="AT15" s="116">
        <f t="shared" si="14"/>
        <v>23.816856249999997</v>
      </c>
      <c r="AU15" s="119" t="e">
        <f t="shared" si="15"/>
        <v>#N/A</v>
      </c>
      <c r="AV15" s="119">
        <f t="shared" si="16"/>
        <v>0</v>
      </c>
    </row>
    <row r="16" spans="1:52">
      <c r="A16" s="115">
        <f t="shared" si="17"/>
        <v>190</v>
      </c>
      <c r="B16" s="113">
        <f t="shared" si="0"/>
        <v>9</v>
      </c>
      <c r="C16" s="119">
        <f t="shared" si="1"/>
        <v>3.0042148006264928</v>
      </c>
      <c r="F16" s="115">
        <f t="shared" si="18"/>
        <v>190</v>
      </c>
      <c r="G16" s="113">
        <f t="shared" si="19"/>
        <v>9</v>
      </c>
      <c r="H16" s="113">
        <f>INDEX(地温!$D$2:$D$366,MATCH(F16,地温!$C$2:$C$366,FALSE))</f>
        <v>24.392649999999996</v>
      </c>
      <c r="I16" s="113">
        <f t="shared" si="20"/>
        <v>214.92749999999998</v>
      </c>
      <c r="J16" s="116">
        <f t="shared" si="2"/>
        <v>23.880833333333332</v>
      </c>
      <c r="K16" s="119">
        <f t="shared" si="3"/>
        <v>7.0664744794800935e-002</v>
      </c>
      <c r="L16" s="119">
        <f t="shared" si="4"/>
        <v>3.0042148006264928</v>
      </c>
      <c r="O16" s="115">
        <f t="shared" si="21"/>
        <v>190</v>
      </c>
      <c r="P16" s="113">
        <f t="shared" si="22"/>
        <v>9</v>
      </c>
      <c r="Q16" s="113">
        <f>INDEX(地温!$D$2:$D$366,MATCH(O16,地温!$C$2:$C$366,FALSE))</f>
        <v>24.392649999999996</v>
      </c>
      <c r="R16" s="113">
        <f t="shared" si="23"/>
        <v>214.92749999999998</v>
      </c>
      <c r="S16" s="116">
        <f t="shared" si="5"/>
        <v>23.880833333333332</v>
      </c>
      <c r="T16" s="119" t="e">
        <f t="shared" si="6"/>
        <v>#N/A</v>
      </c>
      <c r="U16" s="119">
        <f t="shared" si="7"/>
        <v>0</v>
      </c>
      <c r="X16" s="115">
        <f t="shared" si="24"/>
        <v>190</v>
      </c>
      <c r="Y16" s="113">
        <f t="shared" si="25"/>
        <v>9</v>
      </c>
      <c r="Z16" s="113">
        <f>INDEX(地温!$D$2:$D$366,MATCH(X16,地温!$C$2:$C$366,FALSE))</f>
        <v>24.392649999999996</v>
      </c>
      <c r="AA16" s="113">
        <f t="shared" si="26"/>
        <v>214.92749999999998</v>
      </c>
      <c r="AB16" s="116">
        <f t="shared" si="8"/>
        <v>23.880833333333332</v>
      </c>
      <c r="AC16" s="119" t="e">
        <f t="shared" si="9"/>
        <v>#N/A</v>
      </c>
      <c r="AD16" s="119">
        <f t="shared" si="10"/>
        <v>0</v>
      </c>
      <c r="AG16" s="115">
        <f t="shared" si="27"/>
        <v>190</v>
      </c>
      <c r="AH16" s="113">
        <f t="shared" si="28"/>
        <v>9</v>
      </c>
      <c r="AI16" s="113">
        <f>INDEX(地温!$D$2:$D$366,MATCH(AG16,地温!$C$2:$C$366,FALSE))</f>
        <v>24.392649999999996</v>
      </c>
      <c r="AJ16" s="113">
        <f t="shared" si="29"/>
        <v>214.92749999999998</v>
      </c>
      <c r="AK16" s="116">
        <f t="shared" si="11"/>
        <v>23.880833333333332</v>
      </c>
      <c r="AL16" s="119" t="e">
        <f t="shared" si="12"/>
        <v>#N/A</v>
      </c>
      <c r="AM16" s="119">
        <f t="shared" si="13"/>
        <v>0</v>
      </c>
      <c r="AP16" s="115">
        <f t="shared" si="30"/>
        <v>190</v>
      </c>
      <c r="AQ16" s="113">
        <f t="shared" si="31"/>
        <v>9</v>
      </c>
      <c r="AR16" s="113">
        <f>INDEX(地温!$D$2:$D$366,MATCH(AP16,地温!$C$2:$C$366,FALSE))</f>
        <v>24.392649999999996</v>
      </c>
      <c r="AS16" s="113">
        <f t="shared" si="32"/>
        <v>214.92749999999998</v>
      </c>
      <c r="AT16" s="116">
        <f t="shared" si="14"/>
        <v>23.880833333333332</v>
      </c>
      <c r="AU16" s="119" t="e">
        <f t="shared" si="15"/>
        <v>#N/A</v>
      </c>
      <c r="AV16" s="119">
        <f t="shared" si="16"/>
        <v>0</v>
      </c>
    </row>
    <row r="17" spans="1:48">
      <c r="A17" s="115">
        <f t="shared" si="17"/>
        <v>191</v>
      </c>
      <c r="B17" s="113">
        <f t="shared" si="0"/>
        <v>10</v>
      </c>
      <c r="C17" s="119">
        <f t="shared" si="1"/>
        <v>3.2429917536370998</v>
      </c>
      <c r="F17" s="115">
        <f t="shared" si="18"/>
        <v>191</v>
      </c>
      <c r="G17" s="113">
        <f t="shared" si="19"/>
        <v>10</v>
      </c>
      <c r="H17" s="113">
        <f>INDEX(地温!$D$2:$D$366,MATCH(F17,地温!$C$2:$C$366,FALSE))</f>
        <v>24.809950000000001</v>
      </c>
      <c r="I17" s="113">
        <f t="shared" si="20"/>
        <v>239.73744999999997</v>
      </c>
      <c r="J17" s="116">
        <f t="shared" si="2"/>
        <v>23.973744999999997</v>
      </c>
      <c r="K17" s="119">
        <f t="shared" si="3"/>
        <v>7.0925101420033415e-002</v>
      </c>
      <c r="L17" s="119">
        <f t="shared" si="4"/>
        <v>3.2429917536370998</v>
      </c>
      <c r="O17" s="115">
        <f t="shared" si="21"/>
        <v>191</v>
      </c>
      <c r="P17" s="113">
        <f t="shared" si="22"/>
        <v>10</v>
      </c>
      <c r="Q17" s="113">
        <f>INDEX(地温!$D$2:$D$366,MATCH(O17,地温!$C$2:$C$366,FALSE))</f>
        <v>24.809950000000001</v>
      </c>
      <c r="R17" s="113">
        <f t="shared" si="23"/>
        <v>239.73744999999997</v>
      </c>
      <c r="S17" s="116">
        <f t="shared" si="5"/>
        <v>23.973744999999997</v>
      </c>
      <c r="T17" s="119" t="e">
        <f t="shared" si="6"/>
        <v>#N/A</v>
      </c>
      <c r="U17" s="119">
        <f t="shared" si="7"/>
        <v>0</v>
      </c>
      <c r="X17" s="115">
        <f t="shared" si="24"/>
        <v>191</v>
      </c>
      <c r="Y17" s="113">
        <f t="shared" si="25"/>
        <v>10</v>
      </c>
      <c r="Z17" s="113">
        <f>INDEX(地温!$D$2:$D$366,MATCH(X17,地温!$C$2:$C$366,FALSE))</f>
        <v>24.809950000000001</v>
      </c>
      <c r="AA17" s="113">
        <f t="shared" si="26"/>
        <v>239.73744999999997</v>
      </c>
      <c r="AB17" s="116">
        <f t="shared" si="8"/>
        <v>23.973744999999997</v>
      </c>
      <c r="AC17" s="119" t="e">
        <f t="shared" si="9"/>
        <v>#N/A</v>
      </c>
      <c r="AD17" s="119">
        <f t="shared" si="10"/>
        <v>0</v>
      </c>
      <c r="AG17" s="115">
        <f t="shared" si="27"/>
        <v>191</v>
      </c>
      <c r="AH17" s="113">
        <f t="shared" si="28"/>
        <v>10</v>
      </c>
      <c r="AI17" s="113">
        <f>INDEX(地温!$D$2:$D$366,MATCH(AG17,地温!$C$2:$C$366,FALSE))</f>
        <v>24.809950000000001</v>
      </c>
      <c r="AJ17" s="113">
        <f t="shared" si="29"/>
        <v>239.73744999999997</v>
      </c>
      <c r="AK17" s="116">
        <f t="shared" si="11"/>
        <v>23.973744999999997</v>
      </c>
      <c r="AL17" s="119" t="e">
        <f t="shared" si="12"/>
        <v>#N/A</v>
      </c>
      <c r="AM17" s="119">
        <f t="shared" si="13"/>
        <v>0</v>
      </c>
      <c r="AP17" s="115">
        <f t="shared" si="30"/>
        <v>191</v>
      </c>
      <c r="AQ17" s="113">
        <f t="shared" si="31"/>
        <v>10</v>
      </c>
      <c r="AR17" s="113">
        <f>INDEX(地温!$D$2:$D$366,MATCH(AP17,地温!$C$2:$C$366,FALSE))</f>
        <v>24.809950000000001</v>
      </c>
      <c r="AS17" s="113">
        <f t="shared" si="32"/>
        <v>239.73744999999997</v>
      </c>
      <c r="AT17" s="116">
        <f t="shared" si="14"/>
        <v>23.973744999999997</v>
      </c>
      <c r="AU17" s="119" t="e">
        <f t="shared" si="15"/>
        <v>#N/A</v>
      </c>
      <c r="AV17" s="119">
        <f t="shared" si="16"/>
        <v>0</v>
      </c>
    </row>
    <row r="18" spans="1:48">
      <c r="A18" s="115">
        <f t="shared" si="17"/>
        <v>192</v>
      </c>
      <c r="B18" s="113">
        <f t="shared" si="0"/>
        <v>11</v>
      </c>
      <c r="C18" s="119">
        <f t="shared" si="1"/>
        <v>3.4642593835458166</v>
      </c>
      <c r="F18" s="115">
        <f t="shared" si="18"/>
        <v>192</v>
      </c>
      <c r="G18" s="113">
        <f t="shared" si="19"/>
        <v>11</v>
      </c>
      <c r="H18" s="113">
        <f>INDEX(地温!$D$2:$D$366,MATCH(F18,地温!$C$2:$C$366,FALSE))</f>
        <v>24.729700000000001</v>
      </c>
      <c r="I18" s="113">
        <f t="shared" si="20"/>
        <v>264.46714999999995</v>
      </c>
      <c r="J18" s="116">
        <f t="shared" si="2"/>
        <v>24.042468181818176</v>
      </c>
      <c r="K18" s="119">
        <f t="shared" si="3"/>
        <v>7.1118188890397963e-002</v>
      </c>
      <c r="L18" s="119">
        <f t="shared" si="4"/>
        <v>3.4642593835458166</v>
      </c>
      <c r="O18" s="115">
        <f t="shared" si="21"/>
        <v>192</v>
      </c>
      <c r="P18" s="113">
        <f t="shared" si="22"/>
        <v>11</v>
      </c>
      <c r="Q18" s="113">
        <f>INDEX(地温!$D$2:$D$366,MATCH(O18,地温!$C$2:$C$366,FALSE))</f>
        <v>24.729700000000001</v>
      </c>
      <c r="R18" s="113">
        <f t="shared" si="23"/>
        <v>264.46714999999995</v>
      </c>
      <c r="S18" s="116">
        <f t="shared" si="5"/>
        <v>24.042468181818176</v>
      </c>
      <c r="T18" s="119" t="e">
        <f t="shared" si="6"/>
        <v>#N/A</v>
      </c>
      <c r="U18" s="119">
        <f t="shared" si="7"/>
        <v>0</v>
      </c>
      <c r="X18" s="115">
        <f t="shared" si="24"/>
        <v>192</v>
      </c>
      <c r="Y18" s="113">
        <f t="shared" si="25"/>
        <v>11</v>
      </c>
      <c r="Z18" s="113">
        <f>INDEX(地温!$D$2:$D$366,MATCH(X18,地温!$C$2:$C$366,FALSE))</f>
        <v>24.729700000000001</v>
      </c>
      <c r="AA18" s="113">
        <f t="shared" si="26"/>
        <v>264.46714999999995</v>
      </c>
      <c r="AB18" s="116">
        <f t="shared" si="8"/>
        <v>24.042468181818176</v>
      </c>
      <c r="AC18" s="119" t="e">
        <f t="shared" si="9"/>
        <v>#N/A</v>
      </c>
      <c r="AD18" s="119">
        <f t="shared" si="10"/>
        <v>0</v>
      </c>
      <c r="AG18" s="115">
        <f t="shared" si="27"/>
        <v>192</v>
      </c>
      <c r="AH18" s="113">
        <f t="shared" si="28"/>
        <v>11</v>
      </c>
      <c r="AI18" s="113">
        <f>INDEX(地温!$D$2:$D$366,MATCH(AG18,地温!$C$2:$C$366,FALSE))</f>
        <v>24.729700000000001</v>
      </c>
      <c r="AJ18" s="113">
        <f t="shared" si="29"/>
        <v>264.46714999999995</v>
      </c>
      <c r="AK18" s="116">
        <f t="shared" si="11"/>
        <v>24.042468181818176</v>
      </c>
      <c r="AL18" s="119" t="e">
        <f t="shared" si="12"/>
        <v>#N/A</v>
      </c>
      <c r="AM18" s="119">
        <f t="shared" si="13"/>
        <v>0</v>
      </c>
      <c r="AP18" s="115">
        <f t="shared" si="30"/>
        <v>192</v>
      </c>
      <c r="AQ18" s="113">
        <f t="shared" si="31"/>
        <v>11</v>
      </c>
      <c r="AR18" s="113">
        <f>INDEX(地温!$D$2:$D$366,MATCH(AP18,地温!$C$2:$C$366,FALSE))</f>
        <v>24.729700000000001</v>
      </c>
      <c r="AS18" s="113">
        <f t="shared" si="32"/>
        <v>264.46714999999995</v>
      </c>
      <c r="AT18" s="116">
        <f t="shared" si="14"/>
        <v>24.042468181818176</v>
      </c>
      <c r="AU18" s="119" t="e">
        <f t="shared" si="15"/>
        <v>#N/A</v>
      </c>
      <c r="AV18" s="119">
        <f t="shared" si="16"/>
        <v>0</v>
      </c>
    </row>
    <row r="19" spans="1:48">
      <c r="A19" s="115">
        <f t="shared" si="17"/>
        <v>193</v>
      </c>
      <c r="B19" s="113">
        <f t="shared" si="0"/>
        <v>12</v>
      </c>
      <c r="C19" s="119">
        <f t="shared" si="1"/>
        <v>3.6622166450797313</v>
      </c>
      <c r="F19" s="115">
        <f t="shared" si="18"/>
        <v>193</v>
      </c>
      <c r="G19" s="113">
        <f t="shared" si="19"/>
        <v>12</v>
      </c>
      <c r="H19" s="113">
        <f>INDEX(地温!$D$2:$D$366,MATCH(F19,地温!$C$2:$C$366,FALSE))</f>
        <v>23.71855</v>
      </c>
      <c r="I19" s="113">
        <f t="shared" si="20"/>
        <v>288.18569999999994</v>
      </c>
      <c r="J19" s="116">
        <f t="shared" si="2"/>
        <v>24.015474999999995</v>
      </c>
      <c r="K19" s="119">
        <f t="shared" si="3"/>
        <v>7.1042295790811102e-002</v>
      </c>
      <c r="L19" s="119">
        <f t="shared" si="4"/>
        <v>3.6622166450797313</v>
      </c>
      <c r="O19" s="115">
        <f t="shared" si="21"/>
        <v>193</v>
      </c>
      <c r="P19" s="113">
        <f t="shared" si="22"/>
        <v>12</v>
      </c>
      <c r="Q19" s="113">
        <f>INDEX(地温!$D$2:$D$366,MATCH(O19,地温!$C$2:$C$366,FALSE))</f>
        <v>23.71855</v>
      </c>
      <c r="R19" s="113">
        <f t="shared" si="23"/>
        <v>288.18569999999994</v>
      </c>
      <c r="S19" s="116">
        <f t="shared" si="5"/>
        <v>24.015474999999995</v>
      </c>
      <c r="T19" s="119" t="e">
        <f t="shared" si="6"/>
        <v>#N/A</v>
      </c>
      <c r="U19" s="119">
        <f t="shared" si="7"/>
        <v>0</v>
      </c>
      <c r="X19" s="115">
        <f t="shared" si="24"/>
        <v>193</v>
      </c>
      <c r="Y19" s="113">
        <f t="shared" si="25"/>
        <v>12</v>
      </c>
      <c r="Z19" s="113">
        <f>INDEX(地温!$D$2:$D$366,MATCH(X19,地温!$C$2:$C$366,FALSE))</f>
        <v>23.71855</v>
      </c>
      <c r="AA19" s="113">
        <f t="shared" si="26"/>
        <v>288.18569999999994</v>
      </c>
      <c r="AB19" s="116">
        <f t="shared" si="8"/>
        <v>24.015474999999995</v>
      </c>
      <c r="AC19" s="119" t="e">
        <f t="shared" si="9"/>
        <v>#N/A</v>
      </c>
      <c r="AD19" s="119">
        <f t="shared" si="10"/>
        <v>0</v>
      </c>
      <c r="AG19" s="115">
        <f t="shared" si="27"/>
        <v>193</v>
      </c>
      <c r="AH19" s="113">
        <f t="shared" si="28"/>
        <v>12</v>
      </c>
      <c r="AI19" s="113">
        <f>INDEX(地温!$D$2:$D$366,MATCH(AG19,地温!$C$2:$C$366,FALSE))</f>
        <v>23.71855</v>
      </c>
      <c r="AJ19" s="113">
        <f t="shared" si="29"/>
        <v>288.18569999999994</v>
      </c>
      <c r="AK19" s="116">
        <f t="shared" si="11"/>
        <v>24.015474999999995</v>
      </c>
      <c r="AL19" s="119" t="e">
        <f t="shared" si="12"/>
        <v>#N/A</v>
      </c>
      <c r="AM19" s="119">
        <f t="shared" si="13"/>
        <v>0</v>
      </c>
      <c r="AP19" s="115">
        <f t="shared" si="30"/>
        <v>193</v>
      </c>
      <c r="AQ19" s="113">
        <f t="shared" si="31"/>
        <v>12</v>
      </c>
      <c r="AR19" s="113">
        <f>INDEX(地温!$D$2:$D$366,MATCH(AP19,地温!$C$2:$C$366,FALSE))</f>
        <v>23.71855</v>
      </c>
      <c r="AS19" s="113">
        <f t="shared" si="32"/>
        <v>288.18569999999994</v>
      </c>
      <c r="AT19" s="116">
        <f t="shared" si="14"/>
        <v>24.015474999999995</v>
      </c>
      <c r="AU19" s="119" t="e">
        <f t="shared" si="15"/>
        <v>#N/A</v>
      </c>
      <c r="AV19" s="119">
        <f t="shared" si="16"/>
        <v>0</v>
      </c>
    </row>
    <row r="20" spans="1:48">
      <c r="A20" s="115">
        <f t="shared" si="17"/>
        <v>194</v>
      </c>
      <c r="B20" s="113">
        <f t="shared" si="0"/>
        <v>13</v>
      </c>
      <c r="C20" s="119">
        <f t="shared" si="1"/>
        <v>3.8441238360464198</v>
      </c>
      <c r="F20" s="115">
        <f t="shared" si="18"/>
        <v>194</v>
      </c>
      <c r="G20" s="113">
        <f t="shared" si="19"/>
        <v>13</v>
      </c>
      <c r="H20" s="113">
        <f>INDEX(地温!$D$2:$D$366,MATCH(F20,地温!$C$2:$C$366,FALSE))</f>
        <v>23.349399999999999</v>
      </c>
      <c r="I20" s="113">
        <f t="shared" si="20"/>
        <v>311.53509999999994</v>
      </c>
      <c r="J20" s="116">
        <f t="shared" si="2"/>
        <v>23.964238461538457</v>
      </c>
      <c r="K20" s="119">
        <f t="shared" si="3"/>
        <v>7.0898425742659851e-002</v>
      </c>
      <c r="L20" s="119">
        <f t="shared" si="4"/>
        <v>3.8441238360464198</v>
      </c>
      <c r="O20" s="115">
        <f t="shared" si="21"/>
        <v>194</v>
      </c>
      <c r="P20" s="113">
        <f t="shared" si="22"/>
        <v>13</v>
      </c>
      <c r="Q20" s="113">
        <f>INDEX(地温!$D$2:$D$366,MATCH(O20,地温!$C$2:$C$366,FALSE))</f>
        <v>23.349399999999999</v>
      </c>
      <c r="R20" s="113">
        <f t="shared" si="23"/>
        <v>311.53509999999994</v>
      </c>
      <c r="S20" s="116">
        <f t="shared" si="5"/>
        <v>23.964238461538457</v>
      </c>
      <c r="T20" s="119" t="e">
        <f t="shared" si="6"/>
        <v>#N/A</v>
      </c>
      <c r="U20" s="119">
        <f t="shared" si="7"/>
        <v>0</v>
      </c>
      <c r="X20" s="115">
        <f t="shared" si="24"/>
        <v>194</v>
      </c>
      <c r="Y20" s="113">
        <f t="shared" si="25"/>
        <v>13</v>
      </c>
      <c r="Z20" s="113">
        <f>INDEX(地温!$D$2:$D$366,MATCH(X20,地温!$C$2:$C$366,FALSE))</f>
        <v>23.349399999999999</v>
      </c>
      <c r="AA20" s="113">
        <f t="shared" si="26"/>
        <v>311.53509999999994</v>
      </c>
      <c r="AB20" s="116">
        <f t="shared" si="8"/>
        <v>23.964238461538457</v>
      </c>
      <c r="AC20" s="119" t="e">
        <f t="shared" si="9"/>
        <v>#N/A</v>
      </c>
      <c r="AD20" s="119">
        <f t="shared" si="10"/>
        <v>0</v>
      </c>
      <c r="AG20" s="115">
        <f t="shared" si="27"/>
        <v>194</v>
      </c>
      <c r="AH20" s="113">
        <f t="shared" si="28"/>
        <v>13</v>
      </c>
      <c r="AI20" s="113">
        <f>INDEX(地温!$D$2:$D$366,MATCH(AG20,地温!$C$2:$C$366,FALSE))</f>
        <v>23.349399999999999</v>
      </c>
      <c r="AJ20" s="113">
        <f t="shared" si="29"/>
        <v>311.53509999999994</v>
      </c>
      <c r="AK20" s="116">
        <f t="shared" si="11"/>
        <v>23.964238461538457</v>
      </c>
      <c r="AL20" s="119" t="e">
        <f t="shared" si="12"/>
        <v>#N/A</v>
      </c>
      <c r="AM20" s="119">
        <f t="shared" si="13"/>
        <v>0</v>
      </c>
      <c r="AP20" s="115">
        <f t="shared" si="30"/>
        <v>194</v>
      </c>
      <c r="AQ20" s="113">
        <f t="shared" si="31"/>
        <v>13</v>
      </c>
      <c r="AR20" s="113">
        <f>INDEX(地温!$D$2:$D$366,MATCH(AP20,地温!$C$2:$C$366,FALSE))</f>
        <v>23.349399999999999</v>
      </c>
      <c r="AS20" s="113">
        <f t="shared" si="32"/>
        <v>311.53509999999994</v>
      </c>
      <c r="AT20" s="116">
        <f t="shared" si="14"/>
        <v>23.964238461538457</v>
      </c>
      <c r="AU20" s="119" t="e">
        <f t="shared" si="15"/>
        <v>#N/A</v>
      </c>
      <c r="AV20" s="119">
        <f t="shared" si="16"/>
        <v>0</v>
      </c>
    </row>
    <row r="21" spans="1:48">
      <c r="A21" s="115">
        <f t="shared" si="17"/>
        <v>195</v>
      </c>
      <c r="B21" s="113">
        <f t="shared" si="0"/>
        <v>14</v>
      </c>
      <c r="C21" s="119">
        <f t="shared" si="1"/>
        <v>4.0146258483266957</v>
      </c>
      <c r="F21" s="115">
        <f t="shared" si="18"/>
        <v>195</v>
      </c>
      <c r="G21" s="113">
        <f t="shared" si="19"/>
        <v>14</v>
      </c>
      <c r="H21" s="113">
        <f>INDEX(地温!$D$2:$D$366,MATCH(F21,地温!$C$2:$C$366,FALSE))</f>
        <v>23.461749999999999</v>
      </c>
      <c r="I21" s="113">
        <f t="shared" si="20"/>
        <v>334.99684999999994</v>
      </c>
      <c r="J21" s="116">
        <f t="shared" si="2"/>
        <v>23.928346428571423</v>
      </c>
      <c r="K21" s="119">
        <f t="shared" si="3"/>
        <v>7.0797786492663009e-002</v>
      </c>
      <c r="L21" s="119">
        <f t="shared" si="4"/>
        <v>4.0146258483266957</v>
      </c>
      <c r="O21" s="115">
        <f t="shared" si="21"/>
        <v>195</v>
      </c>
      <c r="P21" s="113">
        <f t="shared" si="22"/>
        <v>14</v>
      </c>
      <c r="Q21" s="113">
        <f>INDEX(地温!$D$2:$D$366,MATCH(O21,地温!$C$2:$C$366,FALSE))</f>
        <v>23.461749999999999</v>
      </c>
      <c r="R21" s="113">
        <f t="shared" si="23"/>
        <v>334.99684999999994</v>
      </c>
      <c r="S21" s="116">
        <f t="shared" si="5"/>
        <v>23.928346428571423</v>
      </c>
      <c r="T21" s="119" t="e">
        <f t="shared" si="6"/>
        <v>#N/A</v>
      </c>
      <c r="U21" s="119">
        <f t="shared" si="7"/>
        <v>0</v>
      </c>
      <c r="X21" s="115">
        <f t="shared" si="24"/>
        <v>195</v>
      </c>
      <c r="Y21" s="113">
        <f t="shared" si="25"/>
        <v>14</v>
      </c>
      <c r="Z21" s="113">
        <f>INDEX(地温!$D$2:$D$366,MATCH(X21,地温!$C$2:$C$366,FALSE))</f>
        <v>23.461749999999999</v>
      </c>
      <c r="AA21" s="113">
        <f t="shared" si="26"/>
        <v>334.99684999999994</v>
      </c>
      <c r="AB21" s="116">
        <f t="shared" si="8"/>
        <v>23.928346428571423</v>
      </c>
      <c r="AC21" s="119" t="e">
        <f t="shared" si="9"/>
        <v>#N/A</v>
      </c>
      <c r="AD21" s="119">
        <f t="shared" si="10"/>
        <v>0</v>
      </c>
      <c r="AG21" s="115">
        <f t="shared" si="27"/>
        <v>195</v>
      </c>
      <c r="AH21" s="113">
        <f t="shared" si="28"/>
        <v>14</v>
      </c>
      <c r="AI21" s="113">
        <f>INDEX(地温!$D$2:$D$366,MATCH(AG21,地温!$C$2:$C$366,FALSE))</f>
        <v>23.461749999999999</v>
      </c>
      <c r="AJ21" s="113">
        <f t="shared" si="29"/>
        <v>334.99684999999994</v>
      </c>
      <c r="AK21" s="116">
        <f t="shared" si="11"/>
        <v>23.928346428571423</v>
      </c>
      <c r="AL21" s="119" t="e">
        <f t="shared" si="12"/>
        <v>#N/A</v>
      </c>
      <c r="AM21" s="119">
        <f t="shared" si="13"/>
        <v>0</v>
      </c>
      <c r="AP21" s="115">
        <f t="shared" si="30"/>
        <v>195</v>
      </c>
      <c r="AQ21" s="113">
        <f t="shared" si="31"/>
        <v>14</v>
      </c>
      <c r="AR21" s="113">
        <f>INDEX(地温!$D$2:$D$366,MATCH(AP21,地温!$C$2:$C$366,FALSE))</f>
        <v>23.461749999999999</v>
      </c>
      <c r="AS21" s="113">
        <f t="shared" si="32"/>
        <v>334.99684999999994</v>
      </c>
      <c r="AT21" s="116">
        <f t="shared" si="14"/>
        <v>23.928346428571423</v>
      </c>
      <c r="AU21" s="119" t="e">
        <f t="shared" si="15"/>
        <v>#N/A</v>
      </c>
      <c r="AV21" s="119">
        <f t="shared" si="16"/>
        <v>0</v>
      </c>
    </row>
    <row r="22" spans="1:48">
      <c r="A22" s="115">
        <f t="shared" si="17"/>
        <v>196</v>
      </c>
      <c r="B22" s="113">
        <f t="shared" si="0"/>
        <v>15</v>
      </c>
      <c r="C22" s="119">
        <f t="shared" si="1"/>
        <v>4.1726920705929027</v>
      </c>
      <c r="F22" s="115">
        <f t="shared" si="18"/>
        <v>196</v>
      </c>
      <c r="G22" s="113">
        <f t="shared" si="19"/>
        <v>15</v>
      </c>
      <c r="H22" s="113">
        <f>INDEX(地温!$D$2:$D$366,MATCH(F22,地温!$C$2:$C$366,FALSE))</f>
        <v>23.30125</v>
      </c>
      <c r="I22" s="113">
        <f t="shared" si="20"/>
        <v>358.29809999999992</v>
      </c>
      <c r="J22" s="116">
        <f t="shared" si="2"/>
        <v>23.886539999999993</v>
      </c>
      <c r="K22" s="119">
        <f t="shared" si="3"/>
        <v>7.0680713094335768e-002</v>
      </c>
      <c r="L22" s="119">
        <f t="shared" si="4"/>
        <v>4.1726920705929027</v>
      </c>
      <c r="O22" s="115">
        <f t="shared" si="21"/>
        <v>196</v>
      </c>
      <c r="P22" s="113">
        <f t="shared" si="22"/>
        <v>15</v>
      </c>
      <c r="Q22" s="113">
        <f>INDEX(地温!$D$2:$D$366,MATCH(O22,地温!$C$2:$C$366,FALSE))</f>
        <v>23.30125</v>
      </c>
      <c r="R22" s="113">
        <f t="shared" si="23"/>
        <v>358.29809999999992</v>
      </c>
      <c r="S22" s="116">
        <f t="shared" si="5"/>
        <v>23.886539999999993</v>
      </c>
      <c r="T22" s="119" t="e">
        <f t="shared" si="6"/>
        <v>#N/A</v>
      </c>
      <c r="U22" s="119">
        <f t="shared" si="7"/>
        <v>0</v>
      </c>
      <c r="X22" s="115">
        <f t="shared" si="24"/>
        <v>196</v>
      </c>
      <c r="Y22" s="113">
        <f t="shared" si="25"/>
        <v>15</v>
      </c>
      <c r="Z22" s="113">
        <f>INDEX(地温!$D$2:$D$366,MATCH(X22,地温!$C$2:$C$366,FALSE))</f>
        <v>23.30125</v>
      </c>
      <c r="AA22" s="113">
        <f t="shared" si="26"/>
        <v>358.29809999999992</v>
      </c>
      <c r="AB22" s="116">
        <f t="shared" si="8"/>
        <v>23.886539999999993</v>
      </c>
      <c r="AC22" s="119" t="e">
        <f t="shared" si="9"/>
        <v>#N/A</v>
      </c>
      <c r="AD22" s="119">
        <f t="shared" si="10"/>
        <v>0</v>
      </c>
      <c r="AG22" s="115">
        <f t="shared" si="27"/>
        <v>196</v>
      </c>
      <c r="AH22" s="113">
        <f t="shared" si="28"/>
        <v>15</v>
      </c>
      <c r="AI22" s="113">
        <f>INDEX(地温!$D$2:$D$366,MATCH(AG22,地温!$C$2:$C$366,FALSE))</f>
        <v>23.30125</v>
      </c>
      <c r="AJ22" s="113">
        <f t="shared" si="29"/>
        <v>358.29809999999992</v>
      </c>
      <c r="AK22" s="116">
        <f t="shared" si="11"/>
        <v>23.886539999999993</v>
      </c>
      <c r="AL22" s="119" t="e">
        <f t="shared" si="12"/>
        <v>#N/A</v>
      </c>
      <c r="AM22" s="119">
        <f t="shared" si="13"/>
        <v>0</v>
      </c>
      <c r="AP22" s="115">
        <f t="shared" si="30"/>
        <v>196</v>
      </c>
      <c r="AQ22" s="113">
        <f t="shared" si="31"/>
        <v>15</v>
      </c>
      <c r="AR22" s="113">
        <f>INDEX(地温!$D$2:$D$366,MATCH(AP22,地温!$C$2:$C$366,FALSE))</f>
        <v>23.30125</v>
      </c>
      <c r="AS22" s="113">
        <f t="shared" si="32"/>
        <v>358.29809999999992</v>
      </c>
      <c r="AT22" s="116">
        <f t="shared" si="14"/>
        <v>23.886539999999993</v>
      </c>
      <c r="AU22" s="119" t="e">
        <f t="shared" si="15"/>
        <v>#N/A</v>
      </c>
      <c r="AV22" s="119">
        <f t="shared" si="16"/>
        <v>0</v>
      </c>
    </row>
    <row r="23" spans="1:48">
      <c r="A23" s="115">
        <f t="shared" si="17"/>
        <v>197</v>
      </c>
      <c r="B23" s="113">
        <f t="shared" si="0"/>
        <v>16</v>
      </c>
      <c r="C23" s="119">
        <f t="shared" si="1"/>
        <v>4.3239201554447151</v>
      </c>
      <c r="F23" s="115">
        <f t="shared" si="18"/>
        <v>197</v>
      </c>
      <c r="G23" s="113">
        <f t="shared" si="19"/>
        <v>16</v>
      </c>
      <c r="H23" s="113">
        <f>INDEX(地温!$D$2:$D$366,MATCH(F23,地温!$C$2:$C$366,FALSE))</f>
        <v>23.943250000000003</v>
      </c>
      <c r="I23" s="113">
        <f t="shared" si="20"/>
        <v>382.2413499999999</v>
      </c>
      <c r="J23" s="116">
        <f t="shared" si="2"/>
        <v>23.890084374999994</v>
      </c>
      <c r="K23" s="119">
        <f t="shared" si="3"/>
        <v>7.0690632412768156e-002</v>
      </c>
      <c r="L23" s="119">
        <f t="shared" si="4"/>
        <v>4.3239201554447151</v>
      </c>
      <c r="O23" s="115">
        <f t="shared" si="21"/>
        <v>197</v>
      </c>
      <c r="P23" s="113">
        <f t="shared" si="22"/>
        <v>16</v>
      </c>
      <c r="Q23" s="113">
        <f>INDEX(地温!$D$2:$D$366,MATCH(O23,地温!$C$2:$C$366,FALSE))</f>
        <v>23.943250000000003</v>
      </c>
      <c r="R23" s="113">
        <f t="shared" si="23"/>
        <v>382.2413499999999</v>
      </c>
      <c r="S23" s="116">
        <f t="shared" si="5"/>
        <v>23.890084374999994</v>
      </c>
      <c r="T23" s="119" t="e">
        <f t="shared" si="6"/>
        <v>#N/A</v>
      </c>
      <c r="U23" s="119">
        <f t="shared" si="7"/>
        <v>0</v>
      </c>
      <c r="X23" s="115">
        <f t="shared" si="24"/>
        <v>197</v>
      </c>
      <c r="Y23" s="113">
        <f t="shared" si="25"/>
        <v>16</v>
      </c>
      <c r="Z23" s="113">
        <f>INDEX(地温!$D$2:$D$366,MATCH(X23,地温!$C$2:$C$366,FALSE))</f>
        <v>23.943250000000003</v>
      </c>
      <c r="AA23" s="113">
        <f t="shared" si="26"/>
        <v>382.2413499999999</v>
      </c>
      <c r="AB23" s="116">
        <f t="shared" si="8"/>
        <v>23.890084374999994</v>
      </c>
      <c r="AC23" s="119" t="e">
        <f t="shared" si="9"/>
        <v>#N/A</v>
      </c>
      <c r="AD23" s="119">
        <f t="shared" si="10"/>
        <v>0</v>
      </c>
      <c r="AG23" s="115">
        <f t="shared" si="27"/>
        <v>197</v>
      </c>
      <c r="AH23" s="113">
        <f t="shared" si="28"/>
        <v>16</v>
      </c>
      <c r="AI23" s="113">
        <f>INDEX(地温!$D$2:$D$366,MATCH(AG23,地温!$C$2:$C$366,FALSE))</f>
        <v>23.943250000000003</v>
      </c>
      <c r="AJ23" s="113">
        <f t="shared" si="29"/>
        <v>382.2413499999999</v>
      </c>
      <c r="AK23" s="116">
        <f t="shared" si="11"/>
        <v>23.890084374999994</v>
      </c>
      <c r="AL23" s="119" t="e">
        <f t="shared" si="12"/>
        <v>#N/A</v>
      </c>
      <c r="AM23" s="119">
        <f t="shared" si="13"/>
        <v>0</v>
      </c>
      <c r="AP23" s="115">
        <f t="shared" si="30"/>
        <v>197</v>
      </c>
      <c r="AQ23" s="113">
        <f t="shared" si="31"/>
        <v>16</v>
      </c>
      <c r="AR23" s="113">
        <f>INDEX(地温!$D$2:$D$366,MATCH(AP23,地温!$C$2:$C$366,FALSE))</f>
        <v>23.943250000000003</v>
      </c>
      <c r="AS23" s="113">
        <f t="shared" si="32"/>
        <v>382.2413499999999</v>
      </c>
      <c r="AT23" s="116">
        <f t="shared" si="14"/>
        <v>23.890084374999994</v>
      </c>
      <c r="AU23" s="119" t="e">
        <f t="shared" si="15"/>
        <v>#N/A</v>
      </c>
      <c r="AV23" s="119">
        <f t="shared" si="16"/>
        <v>0</v>
      </c>
    </row>
    <row r="24" spans="1:48">
      <c r="A24" s="115">
        <f t="shared" si="17"/>
        <v>198</v>
      </c>
      <c r="B24" s="113">
        <f t="shared" si="0"/>
        <v>17</v>
      </c>
      <c r="C24" s="119">
        <f t="shared" si="1"/>
        <v>4.4651508749197157</v>
      </c>
      <c r="F24" s="115">
        <f t="shared" si="18"/>
        <v>198</v>
      </c>
      <c r="G24" s="113">
        <f t="shared" si="19"/>
        <v>17</v>
      </c>
      <c r="H24" s="113">
        <f>INDEX(地温!$D$2:$D$366,MATCH(F24,地温!$C$2:$C$366,FALSE))</f>
        <v>24.007449999999999</v>
      </c>
      <c r="I24" s="113">
        <f t="shared" si="20"/>
        <v>406.2487999999999</v>
      </c>
      <c r="J24" s="116">
        <f t="shared" si="2"/>
        <v>23.896988235294113</v>
      </c>
      <c r="K24" s="119">
        <f t="shared" si="3"/>
        <v>7.0709956932288709e-002</v>
      </c>
      <c r="L24" s="119">
        <f t="shared" si="4"/>
        <v>4.4651508749197157</v>
      </c>
      <c r="O24" s="115">
        <f t="shared" si="21"/>
        <v>198</v>
      </c>
      <c r="P24" s="113">
        <f t="shared" si="22"/>
        <v>17</v>
      </c>
      <c r="Q24" s="113">
        <f>INDEX(地温!$D$2:$D$366,MATCH(O24,地温!$C$2:$C$366,FALSE))</f>
        <v>24.007449999999999</v>
      </c>
      <c r="R24" s="113">
        <f t="shared" si="23"/>
        <v>406.2487999999999</v>
      </c>
      <c r="S24" s="116">
        <f t="shared" si="5"/>
        <v>23.896988235294113</v>
      </c>
      <c r="T24" s="119" t="e">
        <f t="shared" si="6"/>
        <v>#N/A</v>
      </c>
      <c r="U24" s="119">
        <f t="shared" si="7"/>
        <v>0</v>
      </c>
      <c r="X24" s="115">
        <f t="shared" si="24"/>
        <v>198</v>
      </c>
      <c r="Y24" s="113">
        <f t="shared" si="25"/>
        <v>17</v>
      </c>
      <c r="Z24" s="113">
        <f>INDEX(地温!$D$2:$D$366,MATCH(X24,地温!$C$2:$C$366,FALSE))</f>
        <v>24.007449999999999</v>
      </c>
      <c r="AA24" s="113">
        <f t="shared" si="26"/>
        <v>406.2487999999999</v>
      </c>
      <c r="AB24" s="116">
        <f t="shared" si="8"/>
        <v>23.896988235294113</v>
      </c>
      <c r="AC24" s="119" t="e">
        <f t="shared" si="9"/>
        <v>#N/A</v>
      </c>
      <c r="AD24" s="119">
        <f t="shared" si="10"/>
        <v>0</v>
      </c>
      <c r="AG24" s="115">
        <f t="shared" si="27"/>
        <v>198</v>
      </c>
      <c r="AH24" s="113">
        <f t="shared" si="28"/>
        <v>17</v>
      </c>
      <c r="AI24" s="113">
        <f>INDEX(地温!$D$2:$D$366,MATCH(AG24,地温!$C$2:$C$366,FALSE))</f>
        <v>24.007449999999999</v>
      </c>
      <c r="AJ24" s="113">
        <f t="shared" si="29"/>
        <v>406.2487999999999</v>
      </c>
      <c r="AK24" s="116">
        <f t="shared" si="11"/>
        <v>23.896988235294113</v>
      </c>
      <c r="AL24" s="119" t="e">
        <f t="shared" si="12"/>
        <v>#N/A</v>
      </c>
      <c r="AM24" s="119">
        <f t="shared" si="13"/>
        <v>0</v>
      </c>
      <c r="AP24" s="115">
        <f t="shared" si="30"/>
        <v>198</v>
      </c>
      <c r="AQ24" s="113">
        <f t="shared" si="31"/>
        <v>17</v>
      </c>
      <c r="AR24" s="113">
        <f>INDEX(地温!$D$2:$D$366,MATCH(AP24,地温!$C$2:$C$366,FALSE))</f>
        <v>24.007449999999999</v>
      </c>
      <c r="AS24" s="113">
        <f t="shared" si="32"/>
        <v>406.2487999999999</v>
      </c>
      <c r="AT24" s="116">
        <f t="shared" si="14"/>
        <v>23.896988235294113</v>
      </c>
      <c r="AU24" s="119" t="e">
        <f t="shared" si="15"/>
        <v>#N/A</v>
      </c>
      <c r="AV24" s="119">
        <f t="shared" si="16"/>
        <v>0</v>
      </c>
    </row>
    <row r="25" spans="1:48">
      <c r="A25" s="115">
        <f t="shared" si="17"/>
        <v>199</v>
      </c>
      <c r="B25" s="113">
        <f t="shared" si="0"/>
        <v>18</v>
      </c>
      <c r="C25" s="119">
        <f t="shared" si="1"/>
        <v>4.6001521235839027</v>
      </c>
      <c r="F25" s="115">
        <f t="shared" si="18"/>
        <v>199</v>
      </c>
      <c r="G25" s="113">
        <f t="shared" si="19"/>
        <v>18</v>
      </c>
      <c r="H25" s="113">
        <f>INDEX(地温!$D$2:$D$366,MATCH(F25,地温!$C$2:$C$366,FALSE))</f>
        <v>24.697599999999998</v>
      </c>
      <c r="I25" s="113">
        <f t="shared" si="20"/>
        <v>430.94639999999993</v>
      </c>
      <c r="J25" s="116">
        <f t="shared" si="2"/>
        <v>23.941466666666663</v>
      </c>
      <c r="K25" s="119">
        <f t="shared" si="3"/>
        <v>7.0834561149593536e-002</v>
      </c>
      <c r="L25" s="119">
        <f t="shared" si="4"/>
        <v>4.6001521235839027</v>
      </c>
      <c r="O25" s="115">
        <f t="shared" si="21"/>
        <v>199</v>
      </c>
      <c r="P25" s="113">
        <f t="shared" si="22"/>
        <v>18</v>
      </c>
      <c r="Q25" s="113">
        <f>INDEX(地温!$D$2:$D$366,MATCH(O25,地温!$C$2:$C$366,FALSE))</f>
        <v>24.697599999999998</v>
      </c>
      <c r="R25" s="113">
        <f t="shared" si="23"/>
        <v>430.94639999999993</v>
      </c>
      <c r="S25" s="116">
        <f t="shared" si="5"/>
        <v>23.941466666666663</v>
      </c>
      <c r="T25" s="119" t="e">
        <f t="shared" si="6"/>
        <v>#N/A</v>
      </c>
      <c r="U25" s="119">
        <f t="shared" si="7"/>
        <v>0</v>
      </c>
      <c r="X25" s="115">
        <f t="shared" si="24"/>
        <v>199</v>
      </c>
      <c r="Y25" s="113">
        <f t="shared" si="25"/>
        <v>18</v>
      </c>
      <c r="Z25" s="113">
        <f>INDEX(地温!$D$2:$D$366,MATCH(X25,地温!$C$2:$C$366,FALSE))</f>
        <v>24.697599999999998</v>
      </c>
      <c r="AA25" s="113">
        <f t="shared" si="26"/>
        <v>430.94639999999993</v>
      </c>
      <c r="AB25" s="116">
        <f t="shared" si="8"/>
        <v>23.941466666666663</v>
      </c>
      <c r="AC25" s="119" t="e">
        <f t="shared" si="9"/>
        <v>#N/A</v>
      </c>
      <c r="AD25" s="119">
        <f t="shared" si="10"/>
        <v>0</v>
      </c>
      <c r="AG25" s="115">
        <f t="shared" si="27"/>
        <v>199</v>
      </c>
      <c r="AH25" s="113">
        <f t="shared" si="28"/>
        <v>18</v>
      </c>
      <c r="AI25" s="113">
        <f>INDEX(地温!$D$2:$D$366,MATCH(AG25,地温!$C$2:$C$366,FALSE))</f>
        <v>24.697599999999998</v>
      </c>
      <c r="AJ25" s="113">
        <f t="shared" si="29"/>
        <v>430.94639999999993</v>
      </c>
      <c r="AK25" s="116">
        <f t="shared" si="11"/>
        <v>23.941466666666663</v>
      </c>
      <c r="AL25" s="119" t="e">
        <f t="shared" si="12"/>
        <v>#N/A</v>
      </c>
      <c r="AM25" s="119">
        <f t="shared" si="13"/>
        <v>0</v>
      </c>
      <c r="AP25" s="115">
        <f t="shared" si="30"/>
        <v>199</v>
      </c>
      <c r="AQ25" s="113">
        <f t="shared" si="31"/>
        <v>18</v>
      </c>
      <c r="AR25" s="113">
        <f>INDEX(地温!$D$2:$D$366,MATCH(AP25,地温!$C$2:$C$366,FALSE))</f>
        <v>24.697599999999998</v>
      </c>
      <c r="AS25" s="113">
        <f t="shared" si="32"/>
        <v>430.94639999999993</v>
      </c>
      <c r="AT25" s="116">
        <f t="shared" si="14"/>
        <v>23.941466666666663</v>
      </c>
      <c r="AU25" s="119" t="e">
        <f t="shared" si="15"/>
        <v>#N/A</v>
      </c>
      <c r="AV25" s="119">
        <f t="shared" si="16"/>
        <v>0</v>
      </c>
    </row>
    <row r="26" spans="1:48">
      <c r="A26" s="115">
        <f t="shared" si="17"/>
        <v>200</v>
      </c>
      <c r="B26" s="113">
        <f t="shared" si="0"/>
        <v>19</v>
      </c>
      <c r="C26" s="119">
        <f t="shared" si="1"/>
        <v>4.7255854635174455</v>
      </c>
      <c r="F26" s="115">
        <f t="shared" si="18"/>
        <v>200</v>
      </c>
      <c r="G26" s="113">
        <f t="shared" si="19"/>
        <v>19</v>
      </c>
      <c r="H26" s="113">
        <f>INDEX(地温!$D$2:$D$366,MATCH(F26,地温!$C$2:$C$366,FALSE))</f>
        <v>24.681549999999998</v>
      </c>
      <c r="I26" s="113">
        <f t="shared" si="20"/>
        <v>455.62794999999994</v>
      </c>
      <c r="J26" s="116">
        <f t="shared" si="2"/>
        <v>23.980418421052629</v>
      </c>
      <c r="K26" s="119">
        <f t="shared" si="3"/>
        <v>7.0943832246354893e-002</v>
      </c>
      <c r="L26" s="119">
        <f t="shared" si="4"/>
        <v>4.7255854635174455</v>
      </c>
      <c r="O26" s="115">
        <f t="shared" si="21"/>
        <v>200</v>
      </c>
      <c r="P26" s="113">
        <f t="shared" si="22"/>
        <v>19</v>
      </c>
      <c r="Q26" s="113">
        <f>INDEX(地温!$D$2:$D$366,MATCH(O26,地温!$C$2:$C$366,FALSE))</f>
        <v>24.681549999999998</v>
      </c>
      <c r="R26" s="113">
        <f t="shared" si="23"/>
        <v>455.62794999999994</v>
      </c>
      <c r="S26" s="116">
        <f t="shared" si="5"/>
        <v>23.980418421052629</v>
      </c>
      <c r="T26" s="119" t="e">
        <f t="shared" si="6"/>
        <v>#N/A</v>
      </c>
      <c r="U26" s="119">
        <f t="shared" si="7"/>
        <v>0</v>
      </c>
      <c r="X26" s="115">
        <f t="shared" si="24"/>
        <v>200</v>
      </c>
      <c r="Y26" s="113">
        <f t="shared" si="25"/>
        <v>19</v>
      </c>
      <c r="Z26" s="113">
        <f>INDEX(地温!$D$2:$D$366,MATCH(X26,地温!$C$2:$C$366,FALSE))</f>
        <v>24.681549999999998</v>
      </c>
      <c r="AA26" s="113">
        <f t="shared" si="26"/>
        <v>455.62794999999994</v>
      </c>
      <c r="AB26" s="116">
        <f t="shared" si="8"/>
        <v>23.980418421052629</v>
      </c>
      <c r="AC26" s="119" t="e">
        <f t="shared" si="9"/>
        <v>#N/A</v>
      </c>
      <c r="AD26" s="119">
        <f t="shared" si="10"/>
        <v>0</v>
      </c>
      <c r="AG26" s="115">
        <f t="shared" si="27"/>
        <v>200</v>
      </c>
      <c r="AH26" s="113">
        <f t="shared" si="28"/>
        <v>19</v>
      </c>
      <c r="AI26" s="113">
        <f>INDEX(地温!$D$2:$D$366,MATCH(AG26,地温!$C$2:$C$366,FALSE))</f>
        <v>24.681549999999998</v>
      </c>
      <c r="AJ26" s="113">
        <f t="shared" si="29"/>
        <v>455.62794999999994</v>
      </c>
      <c r="AK26" s="116">
        <f t="shared" si="11"/>
        <v>23.980418421052629</v>
      </c>
      <c r="AL26" s="119" t="e">
        <f t="shared" si="12"/>
        <v>#N/A</v>
      </c>
      <c r="AM26" s="119">
        <f t="shared" si="13"/>
        <v>0</v>
      </c>
      <c r="AP26" s="115">
        <f t="shared" si="30"/>
        <v>200</v>
      </c>
      <c r="AQ26" s="113">
        <f t="shared" si="31"/>
        <v>19</v>
      </c>
      <c r="AR26" s="113">
        <f>INDEX(地温!$D$2:$D$366,MATCH(AP26,地温!$C$2:$C$366,FALSE))</f>
        <v>24.681549999999998</v>
      </c>
      <c r="AS26" s="113">
        <f t="shared" si="32"/>
        <v>455.62794999999994</v>
      </c>
      <c r="AT26" s="116">
        <f t="shared" si="14"/>
        <v>23.980418421052629</v>
      </c>
      <c r="AU26" s="119" t="e">
        <f t="shared" si="15"/>
        <v>#N/A</v>
      </c>
      <c r="AV26" s="119">
        <f t="shared" si="16"/>
        <v>0</v>
      </c>
    </row>
    <row r="27" spans="1:48">
      <c r="A27" s="115">
        <f t="shared" si="17"/>
        <v>201</v>
      </c>
      <c r="B27" s="113">
        <f t="shared" si="0"/>
        <v>20</v>
      </c>
      <c r="C27" s="119">
        <f t="shared" si="1"/>
        <v>4.8432455084028607</v>
      </c>
      <c r="F27" s="115">
        <f t="shared" si="18"/>
        <v>201</v>
      </c>
      <c r="G27" s="113">
        <f t="shared" si="19"/>
        <v>20</v>
      </c>
      <c r="H27" s="113">
        <f>INDEX(地温!$D$2:$D$366,MATCH(F27,地温!$C$2:$C$366,FALSE))</f>
        <v>24.9223</v>
      </c>
      <c r="I27" s="113">
        <f t="shared" si="20"/>
        <v>480.55024999999995</v>
      </c>
      <c r="J27" s="116">
        <f t="shared" si="2"/>
        <v>24.027512499999997</v>
      </c>
      <c r="K27" s="119">
        <f t="shared" si="3"/>
        <v>7.1076131704488149e-002</v>
      </c>
      <c r="L27" s="119">
        <f t="shared" si="4"/>
        <v>4.8432455084028607</v>
      </c>
      <c r="O27" s="115">
        <f t="shared" si="21"/>
        <v>201</v>
      </c>
      <c r="P27" s="113">
        <f t="shared" si="22"/>
        <v>20</v>
      </c>
      <c r="Q27" s="113">
        <f>INDEX(地温!$D$2:$D$366,MATCH(O27,地温!$C$2:$C$366,FALSE))</f>
        <v>24.9223</v>
      </c>
      <c r="R27" s="113">
        <f t="shared" si="23"/>
        <v>480.55024999999995</v>
      </c>
      <c r="S27" s="116">
        <f t="shared" si="5"/>
        <v>24.027512499999997</v>
      </c>
      <c r="T27" s="119" t="e">
        <f t="shared" si="6"/>
        <v>#N/A</v>
      </c>
      <c r="U27" s="119">
        <f t="shared" si="7"/>
        <v>0</v>
      </c>
      <c r="X27" s="115">
        <f t="shared" si="24"/>
        <v>201</v>
      </c>
      <c r="Y27" s="113">
        <f t="shared" si="25"/>
        <v>20</v>
      </c>
      <c r="Z27" s="113">
        <f>INDEX(地温!$D$2:$D$366,MATCH(X27,地温!$C$2:$C$366,FALSE))</f>
        <v>24.9223</v>
      </c>
      <c r="AA27" s="113">
        <f t="shared" si="26"/>
        <v>480.55024999999995</v>
      </c>
      <c r="AB27" s="116">
        <f t="shared" si="8"/>
        <v>24.027512499999997</v>
      </c>
      <c r="AC27" s="119" t="e">
        <f t="shared" si="9"/>
        <v>#N/A</v>
      </c>
      <c r="AD27" s="119">
        <f t="shared" si="10"/>
        <v>0</v>
      </c>
      <c r="AG27" s="115">
        <f t="shared" si="27"/>
        <v>201</v>
      </c>
      <c r="AH27" s="113">
        <f t="shared" si="28"/>
        <v>20</v>
      </c>
      <c r="AI27" s="113">
        <f>INDEX(地温!$D$2:$D$366,MATCH(AG27,地温!$C$2:$C$366,FALSE))</f>
        <v>24.9223</v>
      </c>
      <c r="AJ27" s="113">
        <f t="shared" si="29"/>
        <v>480.55024999999995</v>
      </c>
      <c r="AK27" s="116">
        <f t="shared" si="11"/>
        <v>24.027512499999997</v>
      </c>
      <c r="AL27" s="119" t="e">
        <f t="shared" si="12"/>
        <v>#N/A</v>
      </c>
      <c r="AM27" s="119">
        <f t="shared" si="13"/>
        <v>0</v>
      </c>
      <c r="AP27" s="115">
        <f t="shared" si="30"/>
        <v>201</v>
      </c>
      <c r="AQ27" s="113">
        <f t="shared" si="31"/>
        <v>20</v>
      </c>
      <c r="AR27" s="113">
        <f>INDEX(地温!$D$2:$D$366,MATCH(AP27,地温!$C$2:$C$366,FALSE))</f>
        <v>24.9223</v>
      </c>
      <c r="AS27" s="113">
        <f t="shared" si="32"/>
        <v>480.55024999999995</v>
      </c>
      <c r="AT27" s="116">
        <f t="shared" si="14"/>
        <v>24.027512499999997</v>
      </c>
      <c r="AU27" s="119" t="e">
        <f t="shared" si="15"/>
        <v>#N/A</v>
      </c>
      <c r="AV27" s="119">
        <f t="shared" si="16"/>
        <v>0</v>
      </c>
    </row>
    <row r="28" spans="1:48">
      <c r="A28" s="115">
        <f t="shared" si="17"/>
        <v>202</v>
      </c>
      <c r="B28" s="113">
        <f t="shared" si="0"/>
        <v>21</v>
      </c>
      <c r="C28" s="119">
        <f t="shared" si="1"/>
        <v>4.9534039438720736</v>
      </c>
      <c r="F28" s="115">
        <f t="shared" si="18"/>
        <v>202</v>
      </c>
      <c r="G28" s="113">
        <f t="shared" si="19"/>
        <v>21</v>
      </c>
      <c r="H28" s="113">
        <f>INDEX(地温!$D$2:$D$366,MATCH(F28,地温!$C$2:$C$366,FALSE))</f>
        <v>25.130950000000002</v>
      </c>
      <c r="I28" s="113">
        <f t="shared" si="20"/>
        <v>505.68119999999993</v>
      </c>
      <c r="J28" s="116">
        <f t="shared" si="2"/>
        <v>24.080057142857139</v>
      </c>
      <c r="K28" s="119">
        <f t="shared" si="3"/>
        <v>7.1223984774045818e-002</v>
      </c>
      <c r="L28" s="119">
        <f t="shared" si="4"/>
        <v>4.9534039438720736</v>
      </c>
      <c r="O28" s="115">
        <f t="shared" si="21"/>
        <v>202</v>
      </c>
      <c r="P28" s="113">
        <f t="shared" si="22"/>
        <v>21</v>
      </c>
      <c r="Q28" s="113">
        <f>INDEX(地温!$D$2:$D$366,MATCH(O28,地温!$C$2:$C$366,FALSE))</f>
        <v>25.130950000000002</v>
      </c>
      <c r="R28" s="113">
        <f t="shared" si="23"/>
        <v>505.68119999999993</v>
      </c>
      <c r="S28" s="116">
        <f t="shared" si="5"/>
        <v>24.080057142857139</v>
      </c>
      <c r="T28" s="119" t="e">
        <f t="shared" si="6"/>
        <v>#N/A</v>
      </c>
      <c r="U28" s="119">
        <f t="shared" si="7"/>
        <v>0</v>
      </c>
      <c r="X28" s="115">
        <f t="shared" si="24"/>
        <v>202</v>
      </c>
      <c r="Y28" s="113">
        <f t="shared" si="25"/>
        <v>21</v>
      </c>
      <c r="Z28" s="113">
        <f>INDEX(地温!$D$2:$D$366,MATCH(X28,地温!$C$2:$C$366,FALSE))</f>
        <v>25.130950000000002</v>
      </c>
      <c r="AA28" s="113">
        <f t="shared" si="26"/>
        <v>505.68119999999993</v>
      </c>
      <c r="AB28" s="116">
        <f t="shared" si="8"/>
        <v>24.080057142857139</v>
      </c>
      <c r="AC28" s="119" t="e">
        <f t="shared" si="9"/>
        <v>#N/A</v>
      </c>
      <c r="AD28" s="119">
        <f t="shared" si="10"/>
        <v>0</v>
      </c>
      <c r="AG28" s="115">
        <f t="shared" si="27"/>
        <v>202</v>
      </c>
      <c r="AH28" s="113">
        <f t="shared" si="28"/>
        <v>21</v>
      </c>
      <c r="AI28" s="113">
        <f>INDEX(地温!$D$2:$D$366,MATCH(AG28,地温!$C$2:$C$366,FALSE))</f>
        <v>25.130950000000002</v>
      </c>
      <c r="AJ28" s="113">
        <f t="shared" si="29"/>
        <v>505.68119999999993</v>
      </c>
      <c r="AK28" s="116">
        <f t="shared" si="11"/>
        <v>24.080057142857139</v>
      </c>
      <c r="AL28" s="119" t="e">
        <f t="shared" si="12"/>
        <v>#N/A</v>
      </c>
      <c r="AM28" s="119">
        <f t="shared" si="13"/>
        <v>0</v>
      </c>
      <c r="AP28" s="115">
        <f t="shared" si="30"/>
        <v>202</v>
      </c>
      <c r="AQ28" s="113">
        <f t="shared" si="31"/>
        <v>21</v>
      </c>
      <c r="AR28" s="113">
        <f>INDEX(地温!$D$2:$D$366,MATCH(AP28,地温!$C$2:$C$366,FALSE))</f>
        <v>25.130950000000002</v>
      </c>
      <c r="AS28" s="113">
        <f t="shared" si="32"/>
        <v>505.68119999999993</v>
      </c>
      <c r="AT28" s="116">
        <f t="shared" si="14"/>
        <v>24.080057142857139</v>
      </c>
      <c r="AU28" s="119" t="e">
        <f t="shared" si="15"/>
        <v>#N/A</v>
      </c>
      <c r="AV28" s="119">
        <f t="shared" si="16"/>
        <v>0</v>
      </c>
    </row>
    <row r="29" spans="1:48">
      <c r="A29" s="115">
        <f t="shared" si="17"/>
        <v>203</v>
      </c>
      <c r="B29" s="113">
        <f t="shared" si="0"/>
        <v>22</v>
      </c>
      <c r="C29" s="119">
        <f t="shared" si="1"/>
        <v>5.0552719348455968</v>
      </c>
      <c r="F29" s="115">
        <f t="shared" si="18"/>
        <v>203</v>
      </c>
      <c r="G29" s="113">
        <f t="shared" si="19"/>
        <v>22</v>
      </c>
      <c r="H29" s="113">
        <f>INDEX(地温!$D$2:$D$366,MATCH(F29,地温!$C$2:$C$366,FALSE))</f>
        <v>25.018599999999999</v>
      </c>
      <c r="I29" s="113">
        <f t="shared" si="20"/>
        <v>530.69979999999998</v>
      </c>
      <c r="J29" s="116">
        <f t="shared" si="2"/>
        <v>24.122718181818183</v>
      </c>
      <c r="K29" s="119">
        <f t="shared" si="3"/>
        <v>7.1344214431353539e-002</v>
      </c>
      <c r="L29" s="119">
        <f t="shared" si="4"/>
        <v>5.0552719348455968</v>
      </c>
      <c r="O29" s="115">
        <f t="shared" si="21"/>
        <v>203</v>
      </c>
      <c r="P29" s="113">
        <f t="shared" si="22"/>
        <v>22</v>
      </c>
      <c r="Q29" s="113">
        <f>INDEX(地温!$D$2:$D$366,MATCH(O29,地温!$C$2:$C$366,FALSE))</f>
        <v>25.018599999999999</v>
      </c>
      <c r="R29" s="113">
        <f t="shared" si="23"/>
        <v>530.69979999999998</v>
      </c>
      <c r="S29" s="116">
        <f t="shared" si="5"/>
        <v>24.122718181818183</v>
      </c>
      <c r="T29" s="119" t="e">
        <f t="shared" si="6"/>
        <v>#N/A</v>
      </c>
      <c r="U29" s="119">
        <f t="shared" si="7"/>
        <v>0</v>
      </c>
      <c r="X29" s="115">
        <f t="shared" si="24"/>
        <v>203</v>
      </c>
      <c r="Y29" s="113">
        <f t="shared" si="25"/>
        <v>22</v>
      </c>
      <c r="Z29" s="113">
        <f>INDEX(地温!$D$2:$D$366,MATCH(X29,地温!$C$2:$C$366,FALSE))</f>
        <v>25.018599999999999</v>
      </c>
      <c r="AA29" s="113">
        <f t="shared" si="26"/>
        <v>530.69979999999998</v>
      </c>
      <c r="AB29" s="116">
        <f t="shared" si="8"/>
        <v>24.122718181818183</v>
      </c>
      <c r="AC29" s="119" t="e">
        <f t="shared" si="9"/>
        <v>#N/A</v>
      </c>
      <c r="AD29" s="119">
        <f t="shared" si="10"/>
        <v>0</v>
      </c>
      <c r="AG29" s="115">
        <f t="shared" si="27"/>
        <v>203</v>
      </c>
      <c r="AH29" s="113">
        <f t="shared" si="28"/>
        <v>22</v>
      </c>
      <c r="AI29" s="113">
        <f>INDEX(地温!$D$2:$D$366,MATCH(AG29,地温!$C$2:$C$366,FALSE))</f>
        <v>25.018599999999999</v>
      </c>
      <c r="AJ29" s="113">
        <f t="shared" si="29"/>
        <v>530.69979999999998</v>
      </c>
      <c r="AK29" s="116">
        <f t="shared" si="11"/>
        <v>24.122718181818183</v>
      </c>
      <c r="AL29" s="119" t="e">
        <f t="shared" si="12"/>
        <v>#N/A</v>
      </c>
      <c r="AM29" s="119">
        <f t="shared" si="13"/>
        <v>0</v>
      </c>
      <c r="AP29" s="115">
        <f t="shared" si="30"/>
        <v>203</v>
      </c>
      <c r="AQ29" s="113">
        <f t="shared" si="31"/>
        <v>22</v>
      </c>
      <c r="AR29" s="113">
        <f>INDEX(地温!$D$2:$D$366,MATCH(AP29,地温!$C$2:$C$366,FALSE))</f>
        <v>25.018599999999999</v>
      </c>
      <c r="AS29" s="113">
        <f t="shared" si="32"/>
        <v>530.69979999999998</v>
      </c>
      <c r="AT29" s="116">
        <f t="shared" si="14"/>
        <v>24.122718181818183</v>
      </c>
      <c r="AU29" s="119" t="e">
        <f t="shared" si="15"/>
        <v>#N/A</v>
      </c>
      <c r="AV29" s="119">
        <f t="shared" si="16"/>
        <v>0</v>
      </c>
    </row>
    <row r="30" spans="1:48">
      <c r="A30" s="115">
        <f t="shared" si="17"/>
        <v>204</v>
      </c>
      <c r="B30" s="113">
        <f t="shared" si="0"/>
        <v>23</v>
      </c>
      <c r="C30" s="119">
        <f t="shared" si="1"/>
        <v>5.1510647323919434</v>
      </c>
      <c r="F30" s="115">
        <f t="shared" si="18"/>
        <v>204</v>
      </c>
      <c r="G30" s="113">
        <f t="shared" si="19"/>
        <v>23</v>
      </c>
      <c r="H30" s="113">
        <f>INDEX(地温!$D$2:$D$366,MATCH(F30,地温!$C$2:$C$366,FALSE))</f>
        <v>25.355650000000001</v>
      </c>
      <c r="I30" s="113">
        <f t="shared" si="20"/>
        <v>556.05544999999995</v>
      </c>
      <c r="J30" s="116">
        <f t="shared" si="2"/>
        <v>24.176323913043475</v>
      </c>
      <c r="K30" s="119">
        <f t="shared" si="3"/>
        <v>7.1495527706775239e-002</v>
      </c>
      <c r="L30" s="119">
        <f t="shared" si="4"/>
        <v>5.1510647323919434</v>
      </c>
      <c r="O30" s="115">
        <f t="shared" si="21"/>
        <v>204</v>
      </c>
      <c r="P30" s="113">
        <f t="shared" si="22"/>
        <v>23</v>
      </c>
      <c r="Q30" s="113">
        <f>INDEX(地温!$D$2:$D$366,MATCH(O30,地温!$C$2:$C$366,FALSE))</f>
        <v>25.355650000000001</v>
      </c>
      <c r="R30" s="113">
        <f t="shared" si="23"/>
        <v>556.05544999999995</v>
      </c>
      <c r="S30" s="116">
        <f t="shared" si="5"/>
        <v>24.176323913043475</v>
      </c>
      <c r="T30" s="119" t="e">
        <f t="shared" si="6"/>
        <v>#N/A</v>
      </c>
      <c r="U30" s="119">
        <f t="shared" si="7"/>
        <v>0</v>
      </c>
      <c r="X30" s="115">
        <f t="shared" si="24"/>
        <v>204</v>
      </c>
      <c r="Y30" s="113">
        <f t="shared" si="25"/>
        <v>23</v>
      </c>
      <c r="Z30" s="113">
        <f>INDEX(地温!$D$2:$D$366,MATCH(X30,地温!$C$2:$C$366,FALSE))</f>
        <v>25.355650000000001</v>
      </c>
      <c r="AA30" s="113">
        <f t="shared" si="26"/>
        <v>556.05544999999995</v>
      </c>
      <c r="AB30" s="116">
        <f t="shared" si="8"/>
        <v>24.176323913043475</v>
      </c>
      <c r="AC30" s="119" t="e">
        <f t="shared" si="9"/>
        <v>#N/A</v>
      </c>
      <c r="AD30" s="119">
        <f t="shared" si="10"/>
        <v>0</v>
      </c>
      <c r="AG30" s="115">
        <f t="shared" si="27"/>
        <v>204</v>
      </c>
      <c r="AH30" s="113">
        <f t="shared" si="28"/>
        <v>23</v>
      </c>
      <c r="AI30" s="113">
        <f>INDEX(地温!$D$2:$D$366,MATCH(AG30,地温!$C$2:$C$366,FALSE))</f>
        <v>25.355650000000001</v>
      </c>
      <c r="AJ30" s="113">
        <f t="shared" si="29"/>
        <v>556.05544999999995</v>
      </c>
      <c r="AK30" s="116">
        <f t="shared" si="11"/>
        <v>24.176323913043475</v>
      </c>
      <c r="AL30" s="119" t="e">
        <f t="shared" si="12"/>
        <v>#N/A</v>
      </c>
      <c r="AM30" s="119">
        <f t="shared" si="13"/>
        <v>0</v>
      </c>
      <c r="AP30" s="115">
        <f t="shared" si="30"/>
        <v>204</v>
      </c>
      <c r="AQ30" s="113">
        <f t="shared" si="31"/>
        <v>23</v>
      </c>
      <c r="AR30" s="113">
        <f>INDEX(地温!$D$2:$D$366,MATCH(AP30,地温!$C$2:$C$366,FALSE))</f>
        <v>25.355650000000001</v>
      </c>
      <c r="AS30" s="113">
        <f t="shared" si="32"/>
        <v>556.05544999999995</v>
      </c>
      <c r="AT30" s="116">
        <f t="shared" si="14"/>
        <v>24.176323913043475</v>
      </c>
      <c r="AU30" s="119" t="e">
        <f t="shared" si="15"/>
        <v>#N/A</v>
      </c>
      <c r="AV30" s="119">
        <f t="shared" si="16"/>
        <v>0</v>
      </c>
    </row>
    <row r="31" spans="1:48">
      <c r="A31" s="115">
        <f t="shared" si="17"/>
        <v>205</v>
      </c>
      <c r="B31" s="113">
        <f t="shared" si="0"/>
        <v>24</v>
      </c>
      <c r="C31" s="119">
        <f t="shared" si="1"/>
        <v>5.2391783733473751</v>
      </c>
      <c r="F31" s="115">
        <f t="shared" si="18"/>
        <v>205</v>
      </c>
      <c r="G31" s="113">
        <f t="shared" si="19"/>
        <v>24</v>
      </c>
      <c r="H31" s="113">
        <f>INDEX(地温!$D$2:$D$366,MATCH(F31,地温!$C$2:$C$366,FALSE))</f>
        <v>25.114900000000002</v>
      </c>
      <c r="I31" s="113">
        <f t="shared" si="20"/>
        <v>581.17034999999998</v>
      </c>
      <c r="J31" s="116">
        <f t="shared" si="2"/>
        <v>24.215431249999998</v>
      </c>
      <c r="K31" s="119">
        <f t="shared" si="3"/>
        <v>7.1606084160826783e-002</v>
      </c>
      <c r="L31" s="119">
        <f t="shared" si="4"/>
        <v>5.2391783733473751</v>
      </c>
      <c r="O31" s="115">
        <f t="shared" si="21"/>
        <v>205</v>
      </c>
      <c r="P31" s="113">
        <f t="shared" si="22"/>
        <v>24</v>
      </c>
      <c r="Q31" s="113">
        <f>INDEX(地温!$D$2:$D$366,MATCH(O31,地温!$C$2:$C$366,FALSE))</f>
        <v>25.114900000000002</v>
      </c>
      <c r="R31" s="113">
        <f t="shared" si="23"/>
        <v>581.17034999999998</v>
      </c>
      <c r="S31" s="116">
        <f t="shared" si="5"/>
        <v>24.215431249999998</v>
      </c>
      <c r="T31" s="119" t="e">
        <f t="shared" si="6"/>
        <v>#N/A</v>
      </c>
      <c r="U31" s="119">
        <f t="shared" si="7"/>
        <v>0</v>
      </c>
      <c r="X31" s="115">
        <f t="shared" si="24"/>
        <v>205</v>
      </c>
      <c r="Y31" s="113">
        <f t="shared" si="25"/>
        <v>24</v>
      </c>
      <c r="Z31" s="113">
        <f>INDEX(地温!$D$2:$D$366,MATCH(X31,地温!$C$2:$C$366,FALSE))</f>
        <v>25.114900000000002</v>
      </c>
      <c r="AA31" s="113">
        <f t="shared" si="26"/>
        <v>581.17034999999998</v>
      </c>
      <c r="AB31" s="116">
        <f t="shared" si="8"/>
        <v>24.215431249999998</v>
      </c>
      <c r="AC31" s="119" t="e">
        <f t="shared" si="9"/>
        <v>#N/A</v>
      </c>
      <c r="AD31" s="119">
        <f t="shared" si="10"/>
        <v>0</v>
      </c>
      <c r="AG31" s="115">
        <f t="shared" si="27"/>
        <v>205</v>
      </c>
      <c r="AH31" s="113">
        <f t="shared" si="28"/>
        <v>24</v>
      </c>
      <c r="AI31" s="113">
        <f>INDEX(地温!$D$2:$D$366,MATCH(AG31,地温!$C$2:$C$366,FALSE))</f>
        <v>25.114900000000002</v>
      </c>
      <c r="AJ31" s="113">
        <f t="shared" si="29"/>
        <v>581.17034999999998</v>
      </c>
      <c r="AK31" s="116">
        <f t="shared" si="11"/>
        <v>24.215431249999998</v>
      </c>
      <c r="AL31" s="119" t="e">
        <f t="shared" si="12"/>
        <v>#N/A</v>
      </c>
      <c r="AM31" s="119">
        <f t="shared" si="13"/>
        <v>0</v>
      </c>
      <c r="AP31" s="115">
        <f t="shared" si="30"/>
        <v>205</v>
      </c>
      <c r="AQ31" s="113">
        <f t="shared" si="31"/>
        <v>24</v>
      </c>
      <c r="AR31" s="113">
        <f>INDEX(地温!$D$2:$D$366,MATCH(AP31,地温!$C$2:$C$366,FALSE))</f>
        <v>25.114900000000002</v>
      </c>
      <c r="AS31" s="113">
        <f t="shared" si="32"/>
        <v>581.17034999999998</v>
      </c>
      <c r="AT31" s="116">
        <f t="shared" si="14"/>
        <v>24.215431249999998</v>
      </c>
      <c r="AU31" s="119" t="e">
        <f t="shared" si="15"/>
        <v>#N/A</v>
      </c>
      <c r="AV31" s="119">
        <f t="shared" si="16"/>
        <v>0</v>
      </c>
    </row>
    <row r="32" spans="1:48">
      <c r="A32" s="115">
        <f t="shared" si="17"/>
        <v>206</v>
      </c>
      <c r="B32" s="113">
        <f t="shared" si="0"/>
        <v>25</v>
      </c>
      <c r="C32" s="119">
        <f t="shared" si="1"/>
        <v>5.3223506560724623</v>
      </c>
      <c r="F32" s="115">
        <f t="shared" si="18"/>
        <v>206</v>
      </c>
      <c r="G32" s="113">
        <f t="shared" si="19"/>
        <v>25</v>
      </c>
      <c r="H32" s="113">
        <f>INDEX(地温!$D$2:$D$366,MATCH(F32,地温!$C$2:$C$366,FALSE))</f>
        <v>25.564299999999999</v>
      </c>
      <c r="I32" s="113">
        <f t="shared" si="20"/>
        <v>606.73464999999999</v>
      </c>
      <c r="J32" s="116">
        <f t="shared" si="2"/>
        <v>24.269386000000001</v>
      </c>
      <c r="K32" s="119">
        <f t="shared" si="3"/>
        <v>7.1758847059055053e-002</v>
      </c>
      <c r="L32" s="119">
        <f t="shared" si="4"/>
        <v>5.3223506560724623</v>
      </c>
      <c r="O32" s="115">
        <f t="shared" si="21"/>
        <v>206</v>
      </c>
      <c r="P32" s="113">
        <f t="shared" si="22"/>
        <v>25</v>
      </c>
      <c r="Q32" s="113">
        <f>INDEX(地温!$D$2:$D$366,MATCH(O32,地温!$C$2:$C$366,FALSE))</f>
        <v>25.564299999999999</v>
      </c>
      <c r="R32" s="113">
        <f t="shared" si="23"/>
        <v>606.73464999999999</v>
      </c>
      <c r="S32" s="116">
        <f t="shared" si="5"/>
        <v>24.269386000000001</v>
      </c>
      <c r="T32" s="119" t="e">
        <f t="shared" si="6"/>
        <v>#N/A</v>
      </c>
      <c r="U32" s="119">
        <f t="shared" si="7"/>
        <v>0</v>
      </c>
      <c r="X32" s="115">
        <f t="shared" si="24"/>
        <v>206</v>
      </c>
      <c r="Y32" s="113">
        <f t="shared" si="25"/>
        <v>25</v>
      </c>
      <c r="Z32" s="113">
        <f>INDEX(地温!$D$2:$D$366,MATCH(X32,地温!$C$2:$C$366,FALSE))</f>
        <v>25.564299999999999</v>
      </c>
      <c r="AA32" s="113">
        <f t="shared" si="26"/>
        <v>606.73464999999999</v>
      </c>
      <c r="AB32" s="116">
        <f t="shared" si="8"/>
        <v>24.269386000000001</v>
      </c>
      <c r="AC32" s="119" t="e">
        <f t="shared" si="9"/>
        <v>#N/A</v>
      </c>
      <c r="AD32" s="119">
        <f t="shared" si="10"/>
        <v>0</v>
      </c>
      <c r="AG32" s="115">
        <f t="shared" si="27"/>
        <v>206</v>
      </c>
      <c r="AH32" s="113">
        <f t="shared" si="28"/>
        <v>25</v>
      </c>
      <c r="AI32" s="113">
        <f>INDEX(地温!$D$2:$D$366,MATCH(AG32,地温!$C$2:$C$366,FALSE))</f>
        <v>25.564299999999999</v>
      </c>
      <c r="AJ32" s="113">
        <f t="shared" si="29"/>
        <v>606.73464999999999</v>
      </c>
      <c r="AK32" s="116">
        <f t="shared" si="11"/>
        <v>24.269386000000001</v>
      </c>
      <c r="AL32" s="119" t="e">
        <f t="shared" si="12"/>
        <v>#N/A</v>
      </c>
      <c r="AM32" s="119">
        <f t="shared" si="13"/>
        <v>0</v>
      </c>
      <c r="AP32" s="115">
        <f t="shared" si="30"/>
        <v>206</v>
      </c>
      <c r="AQ32" s="113">
        <f t="shared" si="31"/>
        <v>25</v>
      </c>
      <c r="AR32" s="113">
        <f>INDEX(地温!$D$2:$D$366,MATCH(AP32,地温!$C$2:$C$366,FALSE))</f>
        <v>25.564299999999999</v>
      </c>
      <c r="AS32" s="113">
        <f t="shared" si="32"/>
        <v>606.73464999999999</v>
      </c>
      <c r="AT32" s="116">
        <f t="shared" si="14"/>
        <v>24.269386000000001</v>
      </c>
      <c r="AU32" s="119" t="e">
        <f t="shared" si="15"/>
        <v>#N/A</v>
      </c>
      <c r="AV32" s="119">
        <f t="shared" si="16"/>
        <v>0</v>
      </c>
    </row>
    <row r="33" spans="1:48">
      <c r="A33" s="115">
        <f t="shared" si="17"/>
        <v>207</v>
      </c>
      <c r="B33" s="113">
        <f t="shared" si="0"/>
        <v>26</v>
      </c>
      <c r="C33" s="119">
        <f t="shared" si="1"/>
        <v>5.3983648974739076</v>
      </c>
      <c r="F33" s="115">
        <f t="shared" si="18"/>
        <v>207</v>
      </c>
      <c r="G33" s="113">
        <f t="shared" si="19"/>
        <v>26</v>
      </c>
      <c r="H33" s="113">
        <f>INDEX(地温!$D$2:$D$366,MATCH(F33,地温!$C$2:$C$366,FALSE))</f>
        <v>25.163050000000002</v>
      </c>
      <c r="I33" s="113">
        <f t="shared" si="20"/>
        <v>631.89769999999999</v>
      </c>
      <c r="J33" s="116">
        <f t="shared" si="2"/>
        <v>24.303757692307691</v>
      </c>
      <c r="K33" s="119">
        <f t="shared" si="3"/>
        <v>7.1856305061420211e-002</v>
      </c>
      <c r="L33" s="119">
        <f t="shared" si="4"/>
        <v>5.3983648974739076</v>
      </c>
      <c r="O33" s="115">
        <f t="shared" si="21"/>
        <v>207</v>
      </c>
      <c r="P33" s="113">
        <f t="shared" si="22"/>
        <v>26</v>
      </c>
      <c r="Q33" s="113">
        <f>INDEX(地温!$D$2:$D$366,MATCH(O33,地温!$C$2:$C$366,FALSE))</f>
        <v>25.163050000000002</v>
      </c>
      <c r="R33" s="113">
        <f t="shared" si="23"/>
        <v>631.89769999999999</v>
      </c>
      <c r="S33" s="116">
        <f t="shared" si="5"/>
        <v>24.303757692307691</v>
      </c>
      <c r="T33" s="119" t="e">
        <f t="shared" si="6"/>
        <v>#N/A</v>
      </c>
      <c r="U33" s="119">
        <f t="shared" si="7"/>
        <v>0</v>
      </c>
      <c r="X33" s="115">
        <f t="shared" si="24"/>
        <v>207</v>
      </c>
      <c r="Y33" s="113">
        <f t="shared" si="25"/>
        <v>26</v>
      </c>
      <c r="Z33" s="113">
        <f>INDEX(地温!$D$2:$D$366,MATCH(X33,地温!$C$2:$C$366,FALSE))</f>
        <v>25.163050000000002</v>
      </c>
      <c r="AA33" s="113">
        <f t="shared" si="26"/>
        <v>631.89769999999999</v>
      </c>
      <c r="AB33" s="116">
        <f t="shared" si="8"/>
        <v>24.303757692307691</v>
      </c>
      <c r="AC33" s="119" t="e">
        <f t="shared" si="9"/>
        <v>#N/A</v>
      </c>
      <c r="AD33" s="119">
        <f t="shared" si="10"/>
        <v>0</v>
      </c>
      <c r="AG33" s="115">
        <f t="shared" si="27"/>
        <v>207</v>
      </c>
      <c r="AH33" s="113">
        <f t="shared" si="28"/>
        <v>26</v>
      </c>
      <c r="AI33" s="113">
        <f>INDEX(地温!$D$2:$D$366,MATCH(AG33,地温!$C$2:$C$366,FALSE))</f>
        <v>25.163050000000002</v>
      </c>
      <c r="AJ33" s="113">
        <f t="shared" si="29"/>
        <v>631.89769999999999</v>
      </c>
      <c r="AK33" s="116">
        <f t="shared" si="11"/>
        <v>24.303757692307691</v>
      </c>
      <c r="AL33" s="119" t="e">
        <f t="shared" si="12"/>
        <v>#N/A</v>
      </c>
      <c r="AM33" s="119">
        <f t="shared" si="13"/>
        <v>0</v>
      </c>
      <c r="AP33" s="115">
        <f t="shared" si="30"/>
        <v>207</v>
      </c>
      <c r="AQ33" s="113">
        <f t="shared" si="31"/>
        <v>26</v>
      </c>
      <c r="AR33" s="113">
        <f>INDEX(地温!$D$2:$D$366,MATCH(AP33,地温!$C$2:$C$366,FALSE))</f>
        <v>25.163050000000002</v>
      </c>
      <c r="AS33" s="113">
        <f t="shared" si="32"/>
        <v>631.89769999999999</v>
      </c>
      <c r="AT33" s="116">
        <f t="shared" si="14"/>
        <v>24.303757692307691</v>
      </c>
      <c r="AU33" s="119" t="e">
        <f t="shared" si="15"/>
        <v>#N/A</v>
      </c>
      <c r="AV33" s="119">
        <f t="shared" si="16"/>
        <v>0</v>
      </c>
    </row>
    <row r="34" spans="1:48">
      <c r="A34" s="115">
        <f t="shared" si="17"/>
        <v>208</v>
      </c>
      <c r="B34" s="113">
        <f t="shared" si="0"/>
        <v>27</v>
      </c>
      <c r="C34" s="119">
        <f t="shared" si="1"/>
        <v>5.469105757726215</v>
      </c>
      <c r="F34" s="115">
        <f t="shared" si="18"/>
        <v>208</v>
      </c>
      <c r="G34" s="113">
        <f t="shared" si="19"/>
        <v>27</v>
      </c>
      <c r="H34" s="113">
        <f>INDEX(地温!$D$2:$D$366,MATCH(F34,地温!$C$2:$C$366,FALSE))</f>
        <v>25.227249999999998</v>
      </c>
      <c r="I34" s="113">
        <f t="shared" si="20"/>
        <v>657.12495000000001</v>
      </c>
      <c r="J34" s="116">
        <f t="shared" si="2"/>
        <v>24.337961111111113</v>
      </c>
      <c r="K34" s="119">
        <f t="shared" si="3"/>
        <v>7.1953394916618646e-002</v>
      </c>
      <c r="L34" s="119">
        <f t="shared" si="4"/>
        <v>5.469105757726215</v>
      </c>
      <c r="O34" s="115">
        <f t="shared" si="21"/>
        <v>208</v>
      </c>
      <c r="P34" s="113">
        <f t="shared" si="22"/>
        <v>27</v>
      </c>
      <c r="Q34" s="113">
        <f>INDEX(地温!$D$2:$D$366,MATCH(O34,地温!$C$2:$C$366,FALSE))</f>
        <v>25.227249999999998</v>
      </c>
      <c r="R34" s="113">
        <f t="shared" si="23"/>
        <v>657.12495000000001</v>
      </c>
      <c r="S34" s="116">
        <f t="shared" si="5"/>
        <v>24.337961111111113</v>
      </c>
      <c r="T34" s="119" t="e">
        <f t="shared" si="6"/>
        <v>#N/A</v>
      </c>
      <c r="U34" s="119">
        <f t="shared" si="7"/>
        <v>0</v>
      </c>
      <c r="X34" s="115">
        <f t="shared" si="24"/>
        <v>208</v>
      </c>
      <c r="Y34" s="113">
        <f t="shared" si="25"/>
        <v>27</v>
      </c>
      <c r="Z34" s="113">
        <f>INDEX(地温!$D$2:$D$366,MATCH(X34,地温!$C$2:$C$366,FALSE))</f>
        <v>25.227249999999998</v>
      </c>
      <c r="AA34" s="113">
        <f t="shared" si="26"/>
        <v>657.12495000000001</v>
      </c>
      <c r="AB34" s="116">
        <f t="shared" si="8"/>
        <v>24.337961111111113</v>
      </c>
      <c r="AC34" s="119" t="e">
        <f t="shared" si="9"/>
        <v>#N/A</v>
      </c>
      <c r="AD34" s="119">
        <f t="shared" si="10"/>
        <v>0</v>
      </c>
      <c r="AG34" s="115">
        <f t="shared" si="27"/>
        <v>208</v>
      </c>
      <c r="AH34" s="113">
        <f t="shared" si="28"/>
        <v>27</v>
      </c>
      <c r="AI34" s="113">
        <f>INDEX(地温!$D$2:$D$366,MATCH(AG34,地温!$C$2:$C$366,FALSE))</f>
        <v>25.227249999999998</v>
      </c>
      <c r="AJ34" s="113">
        <f t="shared" si="29"/>
        <v>657.12495000000001</v>
      </c>
      <c r="AK34" s="116">
        <f t="shared" si="11"/>
        <v>24.337961111111113</v>
      </c>
      <c r="AL34" s="119" t="e">
        <f t="shared" si="12"/>
        <v>#N/A</v>
      </c>
      <c r="AM34" s="119">
        <f t="shared" si="13"/>
        <v>0</v>
      </c>
      <c r="AP34" s="115">
        <f t="shared" si="30"/>
        <v>208</v>
      </c>
      <c r="AQ34" s="113">
        <f t="shared" si="31"/>
        <v>27</v>
      </c>
      <c r="AR34" s="113">
        <f>INDEX(地温!$D$2:$D$366,MATCH(AP34,地温!$C$2:$C$366,FALSE))</f>
        <v>25.227249999999998</v>
      </c>
      <c r="AS34" s="113">
        <f t="shared" si="32"/>
        <v>657.12495000000001</v>
      </c>
      <c r="AT34" s="116">
        <f t="shared" si="14"/>
        <v>24.337961111111113</v>
      </c>
      <c r="AU34" s="119" t="e">
        <f t="shared" si="15"/>
        <v>#N/A</v>
      </c>
      <c r="AV34" s="119">
        <f t="shared" si="16"/>
        <v>0</v>
      </c>
    </row>
    <row r="35" spans="1:48">
      <c r="A35" s="115">
        <f t="shared" si="17"/>
        <v>209</v>
      </c>
      <c r="B35" s="113">
        <f t="shared" si="0"/>
        <v>28</v>
      </c>
      <c r="C35" s="119">
        <f t="shared" si="1"/>
        <v>5.5357789423166093</v>
      </c>
      <c r="F35" s="115">
        <f t="shared" si="18"/>
        <v>209</v>
      </c>
      <c r="G35" s="113">
        <f t="shared" si="19"/>
        <v>28</v>
      </c>
      <c r="H35" s="113">
        <f>INDEX(地温!$D$2:$D$366,MATCH(F35,地温!$C$2:$C$366,FALSE))</f>
        <v>25.644550000000006</v>
      </c>
      <c r="I35" s="113">
        <f t="shared" si="20"/>
        <v>682.76949999999999</v>
      </c>
      <c r="J35" s="116">
        <f t="shared" si="2"/>
        <v>24.384625</v>
      </c>
      <c r="K35" s="119">
        <f t="shared" si="3"/>
        <v>7.2086030574241997e-002</v>
      </c>
      <c r="L35" s="119">
        <f t="shared" si="4"/>
        <v>5.5357789423166093</v>
      </c>
      <c r="O35" s="115">
        <f t="shared" si="21"/>
        <v>209</v>
      </c>
      <c r="P35" s="113">
        <f t="shared" si="22"/>
        <v>28</v>
      </c>
      <c r="Q35" s="113">
        <f>INDEX(地温!$D$2:$D$366,MATCH(O35,地温!$C$2:$C$366,FALSE))</f>
        <v>25.644550000000006</v>
      </c>
      <c r="R35" s="113">
        <f t="shared" si="23"/>
        <v>682.76949999999999</v>
      </c>
      <c r="S35" s="116">
        <f t="shared" si="5"/>
        <v>24.384625</v>
      </c>
      <c r="T35" s="119" t="e">
        <f t="shared" si="6"/>
        <v>#N/A</v>
      </c>
      <c r="U35" s="119">
        <f t="shared" si="7"/>
        <v>0</v>
      </c>
      <c r="X35" s="115">
        <f t="shared" si="24"/>
        <v>209</v>
      </c>
      <c r="Y35" s="113">
        <f t="shared" si="25"/>
        <v>28</v>
      </c>
      <c r="Z35" s="113">
        <f>INDEX(地温!$D$2:$D$366,MATCH(X35,地温!$C$2:$C$366,FALSE))</f>
        <v>25.644550000000006</v>
      </c>
      <c r="AA35" s="113">
        <f t="shared" si="26"/>
        <v>682.76949999999999</v>
      </c>
      <c r="AB35" s="116">
        <f t="shared" si="8"/>
        <v>24.384625</v>
      </c>
      <c r="AC35" s="119" t="e">
        <f t="shared" si="9"/>
        <v>#N/A</v>
      </c>
      <c r="AD35" s="119">
        <f t="shared" si="10"/>
        <v>0</v>
      </c>
      <c r="AG35" s="115">
        <f t="shared" si="27"/>
        <v>209</v>
      </c>
      <c r="AH35" s="113">
        <f t="shared" si="28"/>
        <v>28</v>
      </c>
      <c r="AI35" s="113">
        <f>INDEX(地温!$D$2:$D$366,MATCH(AG35,地温!$C$2:$C$366,FALSE))</f>
        <v>25.644550000000006</v>
      </c>
      <c r="AJ35" s="113">
        <f t="shared" si="29"/>
        <v>682.76949999999999</v>
      </c>
      <c r="AK35" s="116">
        <f t="shared" si="11"/>
        <v>24.384625</v>
      </c>
      <c r="AL35" s="119" t="e">
        <f t="shared" si="12"/>
        <v>#N/A</v>
      </c>
      <c r="AM35" s="119">
        <f t="shared" si="13"/>
        <v>0</v>
      </c>
      <c r="AP35" s="115">
        <f t="shared" si="30"/>
        <v>209</v>
      </c>
      <c r="AQ35" s="113">
        <f t="shared" si="31"/>
        <v>28</v>
      </c>
      <c r="AR35" s="113">
        <f>INDEX(地温!$D$2:$D$366,MATCH(AP35,地温!$C$2:$C$366,FALSE))</f>
        <v>25.644550000000006</v>
      </c>
      <c r="AS35" s="113">
        <f t="shared" si="32"/>
        <v>682.76949999999999</v>
      </c>
      <c r="AT35" s="116">
        <f t="shared" si="14"/>
        <v>24.384625</v>
      </c>
      <c r="AU35" s="119" t="e">
        <f t="shared" si="15"/>
        <v>#N/A</v>
      </c>
      <c r="AV35" s="119">
        <f t="shared" si="16"/>
        <v>0</v>
      </c>
    </row>
    <row r="36" spans="1:48">
      <c r="A36" s="115">
        <f t="shared" si="17"/>
        <v>210</v>
      </c>
      <c r="B36" s="113">
        <f t="shared" si="0"/>
        <v>29</v>
      </c>
      <c r="C36" s="119">
        <f t="shared" si="1"/>
        <v>5.5972019005099121</v>
      </c>
      <c r="F36" s="115">
        <f t="shared" si="18"/>
        <v>210</v>
      </c>
      <c r="G36" s="113">
        <f t="shared" si="19"/>
        <v>29</v>
      </c>
      <c r="H36" s="113">
        <f>INDEX(地温!$D$2:$D$366,MATCH(F36,地温!$C$2:$C$366,FALSE))</f>
        <v>25.468</v>
      </c>
      <c r="I36" s="113">
        <f t="shared" si="20"/>
        <v>708.23749999999995</v>
      </c>
      <c r="J36" s="116">
        <f t="shared" si="2"/>
        <v>24.42198275862069</v>
      </c>
      <c r="K36" s="119">
        <f t="shared" si="3"/>
        <v>7.2192360969333819e-002</v>
      </c>
      <c r="L36" s="119">
        <f t="shared" si="4"/>
        <v>5.5972019005099121</v>
      </c>
      <c r="O36" s="115">
        <f t="shared" si="21"/>
        <v>210</v>
      </c>
      <c r="P36" s="113">
        <f t="shared" si="22"/>
        <v>29</v>
      </c>
      <c r="Q36" s="113">
        <f>INDEX(地温!$D$2:$D$366,MATCH(O36,地温!$C$2:$C$366,FALSE))</f>
        <v>25.468</v>
      </c>
      <c r="R36" s="113">
        <f t="shared" si="23"/>
        <v>708.23749999999995</v>
      </c>
      <c r="S36" s="116">
        <f t="shared" si="5"/>
        <v>24.42198275862069</v>
      </c>
      <c r="T36" s="119" t="e">
        <f t="shared" si="6"/>
        <v>#N/A</v>
      </c>
      <c r="U36" s="119">
        <f t="shared" si="7"/>
        <v>0</v>
      </c>
      <c r="X36" s="115">
        <f t="shared" si="24"/>
        <v>210</v>
      </c>
      <c r="Y36" s="113">
        <f t="shared" si="25"/>
        <v>29</v>
      </c>
      <c r="Z36" s="113">
        <f>INDEX(地温!$D$2:$D$366,MATCH(X36,地温!$C$2:$C$366,FALSE))</f>
        <v>25.468</v>
      </c>
      <c r="AA36" s="113">
        <f t="shared" si="26"/>
        <v>708.23749999999995</v>
      </c>
      <c r="AB36" s="116">
        <f t="shared" si="8"/>
        <v>24.42198275862069</v>
      </c>
      <c r="AC36" s="119" t="e">
        <f t="shared" si="9"/>
        <v>#N/A</v>
      </c>
      <c r="AD36" s="119">
        <f t="shared" si="10"/>
        <v>0</v>
      </c>
      <c r="AG36" s="115">
        <f t="shared" si="27"/>
        <v>210</v>
      </c>
      <c r="AH36" s="113">
        <f t="shared" si="28"/>
        <v>29</v>
      </c>
      <c r="AI36" s="113">
        <f>INDEX(地温!$D$2:$D$366,MATCH(AG36,地温!$C$2:$C$366,FALSE))</f>
        <v>25.468</v>
      </c>
      <c r="AJ36" s="113">
        <f t="shared" si="29"/>
        <v>708.23749999999995</v>
      </c>
      <c r="AK36" s="116">
        <f t="shared" si="11"/>
        <v>24.42198275862069</v>
      </c>
      <c r="AL36" s="119" t="e">
        <f t="shared" si="12"/>
        <v>#N/A</v>
      </c>
      <c r="AM36" s="119">
        <f t="shared" si="13"/>
        <v>0</v>
      </c>
      <c r="AP36" s="115">
        <f t="shared" si="30"/>
        <v>210</v>
      </c>
      <c r="AQ36" s="113">
        <f t="shared" si="31"/>
        <v>29</v>
      </c>
      <c r="AR36" s="113">
        <f>INDEX(地温!$D$2:$D$366,MATCH(AP36,地温!$C$2:$C$366,FALSE))</f>
        <v>25.468</v>
      </c>
      <c r="AS36" s="113">
        <f t="shared" si="32"/>
        <v>708.23749999999995</v>
      </c>
      <c r="AT36" s="116">
        <f t="shared" si="14"/>
        <v>24.42198275862069</v>
      </c>
      <c r="AU36" s="119" t="e">
        <f t="shared" si="15"/>
        <v>#N/A</v>
      </c>
      <c r="AV36" s="119">
        <f t="shared" si="16"/>
        <v>0</v>
      </c>
    </row>
    <row r="37" spans="1:48">
      <c r="A37" s="115">
        <f t="shared" si="17"/>
        <v>211</v>
      </c>
      <c r="B37" s="113">
        <f t="shared" si="0"/>
        <v>30</v>
      </c>
      <c r="C37" s="119">
        <f t="shared" si="1"/>
        <v>5.6551143464823133</v>
      </c>
      <c r="F37" s="115">
        <f t="shared" si="18"/>
        <v>211</v>
      </c>
      <c r="G37" s="113">
        <f t="shared" si="19"/>
        <v>30</v>
      </c>
      <c r="H37" s="113">
        <f>INDEX(地温!$D$2:$D$366,MATCH(F37,地温!$C$2:$C$366,FALSE))</f>
        <v>25.917400000000001</v>
      </c>
      <c r="I37" s="113">
        <f t="shared" si="20"/>
        <v>734.1549</v>
      </c>
      <c r="J37" s="116">
        <f t="shared" si="2"/>
        <v>24.471830000000001</v>
      </c>
      <c r="K37" s="119">
        <f t="shared" si="3"/>
        <v>7.233444244363485e-002</v>
      </c>
      <c r="L37" s="119">
        <f t="shared" si="4"/>
        <v>5.6551143464823133</v>
      </c>
      <c r="O37" s="115">
        <f t="shared" si="21"/>
        <v>211</v>
      </c>
      <c r="P37" s="113">
        <f t="shared" si="22"/>
        <v>30</v>
      </c>
      <c r="Q37" s="113">
        <f>INDEX(地温!$D$2:$D$366,MATCH(O37,地温!$C$2:$C$366,FALSE))</f>
        <v>25.917400000000001</v>
      </c>
      <c r="R37" s="113">
        <f t="shared" si="23"/>
        <v>734.1549</v>
      </c>
      <c r="S37" s="116">
        <f t="shared" si="5"/>
        <v>24.471830000000001</v>
      </c>
      <c r="T37" s="119" t="e">
        <f t="shared" si="6"/>
        <v>#N/A</v>
      </c>
      <c r="U37" s="119">
        <f t="shared" si="7"/>
        <v>0</v>
      </c>
      <c r="X37" s="115">
        <f t="shared" si="24"/>
        <v>211</v>
      </c>
      <c r="Y37" s="113">
        <f t="shared" si="25"/>
        <v>30</v>
      </c>
      <c r="Z37" s="113">
        <f>INDEX(地温!$D$2:$D$366,MATCH(X37,地温!$C$2:$C$366,FALSE))</f>
        <v>25.917400000000001</v>
      </c>
      <c r="AA37" s="113">
        <f t="shared" si="26"/>
        <v>734.1549</v>
      </c>
      <c r="AB37" s="116">
        <f t="shared" si="8"/>
        <v>24.471830000000001</v>
      </c>
      <c r="AC37" s="119" t="e">
        <f t="shared" si="9"/>
        <v>#N/A</v>
      </c>
      <c r="AD37" s="119">
        <f t="shared" si="10"/>
        <v>0</v>
      </c>
      <c r="AG37" s="115">
        <f t="shared" si="27"/>
        <v>211</v>
      </c>
      <c r="AH37" s="113">
        <f t="shared" si="28"/>
        <v>30</v>
      </c>
      <c r="AI37" s="113">
        <f>INDEX(地温!$D$2:$D$366,MATCH(AG37,地温!$C$2:$C$366,FALSE))</f>
        <v>25.917400000000001</v>
      </c>
      <c r="AJ37" s="113">
        <f t="shared" si="29"/>
        <v>734.1549</v>
      </c>
      <c r="AK37" s="116">
        <f t="shared" si="11"/>
        <v>24.471830000000001</v>
      </c>
      <c r="AL37" s="119" t="e">
        <f t="shared" si="12"/>
        <v>#N/A</v>
      </c>
      <c r="AM37" s="119">
        <f t="shared" si="13"/>
        <v>0</v>
      </c>
      <c r="AP37" s="115">
        <f t="shared" si="30"/>
        <v>211</v>
      </c>
      <c r="AQ37" s="113">
        <f t="shared" si="31"/>
        <v>30</v>
      </c>
      <c r="AR37" s="113">
        <f>INDEX(地温!$D$2:$D$366,MATCH(AP37,地温!$C$2:$C$366,FALSE))</f>
        <v>25.917400000000001</v>
      </c>
      <c r="AS37" s="113">
        <f t="shared" si="32"/>
        <v>734.1549</v>
      </c>
      <c r="AT37" s="116">
        <f t="shared" si="14"/>
        <v>24.471830000000001</v>
      </c>
      <c r="AU37" s="119" t="e">
        <f t="shared" si="15"/>
        <v>#N/A</v>
      </c>
      <c r="AV37" s="119">
        <f t="shared" si="16"/>
        <v>0</v>
      </c>
    </row>
    <row r="38" spans="1:48">
      <c r="A38" s="115">
        <f t="shared" si="17"/>
        <v>212</v>
      </c>
      <c r="B38" s="113">
        <f t="shared" si="0"/>
        <v>31</v>
      </c>
      <c r="C38" s="119">
        <f t="shared" si="1"/>
        <v>5.7083969099155514</v>
      </c>
      <c r="F38" s="115">
        <f t="shared" si="18"/>
        <v>212</v>
      </c>
      <c r="G38" s="113">
        <f t="shared" si="19"/>
        <v>31</v>
      </c>
      <c r="H38" s="113">
        <f>INDEX(地温!$D$2:$D$366,MATCH(F38,地温!$C$2:$C$366,FALSE))</f>
        <v>25.724800000000002</v>
      </c>
      <c r="I38" s="113">
        <f t="shared" si="20"/>
        <v>759.87969999999996</v>
      </c>
      <c r="J38" s="116">
        <f t="shared" si="2"/>
        <v>24.512248387096772</v>
      </c>
      <c r="K38" s="119">
        <f t="shared" si="3"/>
        <v>7.2449818721587234e-002</v>
      </c>
      <c r="L38" s="119">
        <f t="shared" si="4"/>
        <v>5.7083969099155514</v>
      </c>
      <c r="O38" s="115">
        <f t="shared" si="21"/>
        <v>212</v>
      </c>
      <c r="P38" s="113">
        <f t="shared" si="22"/>
        <v>31</v>
      </c>
      <c r="Q38" s="113">
        <f>INDEX(地温!$D$2:$D$366,MATCH(O38,地温!$C$2:$C$366,FALSE))</f>
        <v>25.724800000000002</v>
      </c>
      <c r="R38" s="113">
        <f t="shared" si="23"/>
        <v>759.87969999999996</v>
      </c>
      <c r="S38" s="116">
        <f t="shared" si="5"/>
        <v>24.512248387096772</v>
      </c>
      <c r="T38" s="119" t="e">
        <f t="shared" si="6"/>
        <v>#N/A</v>
      </c>
      <c r="U38" s="119">
        <f t="shared" si="7"/>
        <v>0</v>
      </c>
      <c r="X38" s="115">
        <f t="shared" si="24"/>
        <v>212</v>
      </c>
      <c r="Y38" s="113">
        <f t="shared" si="25"/>
        <v>31</v>
      </c>
      <c r="Z38" s="113">
        <f>INDEX(地温!$D$2:$D$366,MATCH(X38,地温!$C$2:$C$366,FALSE))</f>
        <v>25.724800000000002</v>
      </c>
      <c r="AA38" s="113">
        <f t="shared" si="26"/>
        <v>759.87969999999996</v>
      </c>
      <c r="AB38" s="116">
        <f t="shared" si="8"/>
        <v>24.512248387096772</v>
      </c>
      <c r="AC38" s="119" t="e">
        <f t="shared" si="9"/>
        <v>#N/A</v>
      </c>
      <c r="AD38" s="119">
        <f t="shared" si="10"/>
        <v>0</v>
      </c>
      <c r="AG38" s="115">
        <f t="shared" si="27"/>
        <v>212</v>
      </c>
      <c r="AH38" s="113">
        <f t="shared" si="28"/>
        <v>31</v>
      </c>
      <c r="AI38" s="113">
        <f>INDEX(地温!$D$2:$D$366,MATCH(AG38,地温!$C$2:$C$366,FALSE))</f>
        <v>25.724800000000002</v>
      </c>
      <c r="AJ38" s="113">
        <f t="shared" si="29"/>
        <v>759.87969999999996</v>
      </c>
      <c r="AK38" s="116">
        <f t="shared" si="11"/>
        <v>24.512248387096772</v>
      </c>
      <c r="AL38" s="119" t="e">
        <f t="shared" si="12"/>
        <v>#N/A</v>
      </c>
      <c r="AM38" s="119">
        <f t="shared" si="13"/>
        <v>0</v>
      </c>
      <c r="AP38" s="115">
        <f t="shared" si="30"/>
        <v>212</v>
      </c>
      <c r="AQ38" s="113">
        <f t="shared" si="31"/>
        <v>31</v>
      </c>
      <c r="AR38" s="113">
        <f>INDEX(地温!$D$2:$D$366,MATCH(AP38,地温!$C$2:$C$366,FALSE))</f>
        <v>25.724800000000002</v>
      </c>
      <c r="AS38" s="113">
        <f t="shared" si="32"/>
        <v>759.87969999999996</v>
      </c>
      <c r="AT38" s="116">
        <f t="shared" si="14"/>
        <v>24.512248387096772</v>
      </c>
      <c r="AU38" s="119" t="e">
        <f t="shared" si="15"/>
        <v>#N/A</v>
      </c>
      <c r="AV38" s="119">
        <f t="shared" si="16"/>
        <v>0</v>
      </c>
    </row>
    <row r="39" spans="1:48">
      <c r="A39" s="115">
        <f t="shared" si="17"/>
        <v>213</v>
      </c>
      <c r="B39" s="113">
        <f t="shared" si="0"/>
        <v>32</v>
      </c>
      <c r="C39" s="119">
        <f t="shared" si="1"/>
        <v>5.7581895650110679</v>
      </c>
      <c r="F39" s="115">
        <f t="shared" si="18"/>
        <v>213</v>
      </c>
      <c r="G39" s="113">
        <f t="shared" si="19"/>
        <v>32</v>
      </c>
      <c r="H39" s="113">
        <f>INDEX(地温!$D$2:$D$366,MATCH(F39,地温!$C$2:$C$366,FALSE))</f>
        <v>25.9495</v>
      </c>
      <c r="I39" s="113">
        <f t="shared" si="20"/>
        <v>785.8291999999999</v>
      </c>
      <c r="J39" s="116">
        <f t="shared" si="2"/>
        <v>24.557162499999997</v>
      </c>
      <c r="K39" s="119">
        <f t="shared" si="3"/>
        <v>7.2578207293597721e-002</v>
      </c>
      <c r="L39" s="119">
        <f t="shared" si="4"/>
        <v>5.7581895650110679</v>
      </c>
      <c r="O39" s="115">
        <f t="shared" si="21"/>
        <v>213</v>
      </c>
      <c r="P39" s="113">
        <f t="shared" si="22"/>
        <v>32</v>
      </c>
      <c r="Q39" s="113">
        <f>INDEX(地温!$D$2:$D$366,MATCH(O39,地温!$C$2:$C$366,FALSE))</f>
        <v>25.9495</v>
      </c>
      <c r="R39" s="113">
        <f t="shared" si="23"/>
        <v>785.8291999999999</v>
      </c>
      <c r="S39" s="116">
        <f t="shared" si="5"/>
        <v>24.557162499999997</v>
      </c>
      <c r="T39" s="119" t="e">
        <f t="shared" si="6"/>
        <v>#N/A</v>
      </c>
      <c r="U39" s="119">
        <f t="shared" si="7"/>
        <v>0</v>
      </c>
      <c r="X39" s="115">
        <f t="shared" si="24"/>
        <v>213</v>
      </c>
      <c r="Y39" s="113">
        <f t="shared" si="25"/>
        <v>32</v>
      </c>
      <c r="Z39" s="113">
        <f>INDEX(地温!$D$2:$D$366,MATCH(X39,地温!$C$2:$C$366,FALSE))</f>
        <v>25.9495</v>
      </c>
      <c r="AA39" s="113">
        <f t="shared" si="26"/>
        <v>785.8291999999999</v>
      </c>
      <c r="AB39" s="116">
        <f t="shared" si="8"/>
        <v>24.557162499999997</v>
      </c>
      <c r="AC39" s="119" t="e">
        <f t="shared" si="9"/>
        <v>#N/A</v>
      </c>
      <c r="AD39" s="119">
        <f t="shared" si="10"/>
        <v>0</v>
      </c>
      <c r="AG39" s="115">
        <f t="shared" si="27"/>
        <v>213</v>
      </c>
      <c r="AH39" s="113">
        <f t="shared" si="28"/>
        <v>32</v>
      </c>
      <c r="AI39" s="113">
        <f>INDEX(地温!$D$2:$D$366,MATCH(AG39,地温!$C$2:$C$366,FALSE))</f>
        <v>25.9495</v>
      </c>
      <c r="AJ39" s="113">
        <f t="shared" si="29"/>
        <v>785.8291999999999</v>
      </c>
      <c r="AK39" s="116">
        <f t="shared" si="11"/>
        <v>24.557162499999997</v>
      </c>
      <c r="AL39" s="119" t="e">
        <f t="shared" si="12"/>
        <v>#N/A</v>
      </c>
      <c r="AM39" s="119">
        <f t="shared" si="13"/>
        <v>0</v>
      </c>
      <c r="AP39" s="115">
        <f t="shared" si="30"/>
        <v>213</v>
      </c>
      <c r="AQ39" s="113">
        <f t="shared" si="31"/>
        <v>32</v>
      </c>
      <c r="AR39" s="113">
        <f>INDEX(地温!$D$2:$D$366,MATCH(AP39,地温!$C$2:$C$366,FALSE))</f>
        <v>25.9495</v>
      </c>
      <c r="AS39" s="113">
        <f t="shared" si="32"/>
        <v>785.8291999999999</v>
      </c>
      <c r="AT39" s="116">
        <f t="shared" si="14"/>
        <v>24.557162499999997</v>
      </c>
      <c r="AU39" s="119" t="e">
        <f t="shared" si="15"/>
        <v>#N/A</v>
      </c>
      <c r="AV39" s="119">
        <f t="shared" si="16"/>
        <v>0</v>
      </c>
    </row>
    <row r="40" spans="1:48">
      <c r="A40" s="115">
        <f t="shared" si="17"/>
        <v>214</v>
      </c>
      <c r="B40" s="113">
        <f t="shared" si="0"/>
        <v>33</v>
      </c>
      <c r="C40" s="119">
        <f t="shared" si="1"/>
        <v>5.8041558110537634</v>
      </c>
      <c r="F40" s="115">
        <f t="shared" si="18"/>
        <v>214</v>
      </c>
      <c r="G40" s="113">
        <f t="shared" si="19"/>
        <v>33</v>
      </c>
      <c r="H40" s="113">
        <f>INDEX(地温!$D$2:$D$366,MATCH(F40,地温!$C$2:$C$366,FALSE))</f>
        <v>25.853199999999998</v>
      </c>
      <c r="I40" s="113">
        <f t="shared" si="20"/>
        <v>811.68239999999992</v>
      </c>
      <c r="J40" s="116">
        <f t="shared" si="2"/>
        <v>24.596436363636361</v>
      </c>
      <c r="K40" s="119">
        <f t="shared" si="3"/>
        <v>7.2690627619005022e-002</v>
      </c>
      <c r="L40" s="119">
        <f t="shared" si="4"/>
        <v>5.8041558110537634</v>
      </c>
      <c r="O40" s="115">
        <f t="shared" si="21"/>
        <v>214</v>
      </c>
      <c r="P40" s="113">
        <f t="shared" si="22"/>
        <v>33</v>
      </c>
      <c r="Q40" s="113">
        <f>INDEX(地温!$D$2:$D$366,MATCH(O40,地温!$C$2:$C$366,FALSE))</f>
        <v>25.853199999999998</v>
      </c>
      <c r="R40" s="113">
        <f t="shared" si="23"/>
        <v>811.68239999999992</v>
      </c>
      <c r="S40" s="116">
        <f t="shared" si="5"/>
        <v>24.596436363636361</v>
      </c>
      <c r="T40" s="119" t="e">
        <f t="shared" si="6"/>
        <v>#N/A</v>
      </c>
      <c r="U40" s="119">
        <f t="shared" si="7"/>
        <v>0</v>
      </c>
      <c r="X40" s="115">
        <f t="shared" si="24"/>
        <v>214</v>
      </c>
      <c r="Y40" s="113">
        <f t="shared" si="25"/>
        <v>33</v>
      </c>
      <c r="Z40" s="113">
        <f>INDEX(地温!$D$2:$D$366,MATCH(X40,地温!$C$2:$C$366,FALSE))</f>
        <v>25.853199999999998</v>
      </c>
      <c r="AA40" s="113">
        <f t="shared" si="26"/>
        <v>811.68239999999992</v>
      </c>
      <c r="AB40" s="116">
        <f t="shared" si="8"/>
        <v>24.596436363636361</v>
      </c>
      <c r="AC40" s="119" t="e">
        <f t="shared" si="9"/>
        <v>#N/A</v>
      </c>
      <c r="AD40" s="119">
        <f t="shared" si="10"/>
        <v>0</v>
      </c>
      <c r="AG40" s="115">
        <f t="shared" si="27"/>
        <v>214</v>
      </c>
      <c r="AH40" s="113">
        <f t="shared" si="28"/>
        <v>33</v>
      </c>
      <c r="AI40" s="113">
        <f>INDEX(地温!$D$2:$D$366,MATCH(AG40,地温!$C$2:$C$366,FALSE))</f>
        <v>25.853199999999998</v>
      </c>
      <c r="AJ40" s="113">
        <f t="shared" si="29"/>
        <v>811.68239999999992</v>
      </c>
      <c r="AK40" s="116">
        <f t="shared" si="11"/>
        <v>24.596436363636361</v>
      </c>
      <c r="AL40" s="119" t="e">
        <f t="shared" si="12"/>
        <v>#N/A</v>
      </c>
      <c r="AM40" s="119">
        <f t="shared" si="13"/>
        <v>0</v>
      </c>
      <c r="AP40" s="115">
        <f t="shared" si="30"/>
        <v>214</v>
      </c>
      <c r="AQ40" s="113">
        <f t="shared" si="31"/>
        <v>33</v>
      </c>
      <c r="AR40" s="113">
        <f>INDEX(地温!$D$2:$D$366,MATCH(AP40,地温!$C$2:$C$366,FALSE))</f>
        <v>25.853199999999998</v>
      </c>
      <c r="AS40" s="113">
        <f t="shared" si="32"/>
        <v>811.68239999999992</v>
      </c>
      <c r="AT40" s="116">
        <f t="shared" si="14"/>
        <v>24.596436363636361</v>
      </c>
      <c r="AU40" s="119" t="e">
        <f t="shared" si="15"/>
        <v>#N/A</v>
      </c>
      <c r="AV40" s="119">
        <f t="shared" si="16"/>
        <v>0</v>
      </c>
    </row>
    <row r="41" spans="1:48">
      <c r="A41" s="115">
        <f t="shared" si="17"/>
        <v>215</v>
      </c>
      <c r="B41" s="113">
        <f t="shared" si="0"/>
        <v>34</v>
      </c>
      <c r="C41" s="119">
        <f t="shared" si="1"/>
        <v>5.8470201787649563</v>
      </c>
      <c r="F41" s="115">
        <f t="shared" si="18"/>
        <v>215</v>
      </c>
      <c r="G41" s="113">
        <f t="shared" si="19"/>
        <v>34</v>
      </c>
      <c r="H41" s="113">
        <f>INDEX(地温!$D$2:$D$366,MATCH(F41,地温!$C$2:$C$366,FALSE))</f>
        <v>26.02975</v>
      </c>
      <c r="I41" s="113">
        <f t="shared" si="20"/>
        <v>837.71214999999995</v>
      </c>
      <c r="J41" s="116">
        <f t="shared" si="2"/>
        <v>24.638592647058822</v>
      </c>
      <c r="K41" s="119">
        <f t="shared" si="3"/>
        <v>7.2811459475597043e-002</v>
      </c>
      <c r="L41" s="119">
        <f t="shared" si="4"/>
        <v>5.8470201787649563</v>
      </c>
      <c r="O41" s="115">
        <f t="shared" si="21"/>
        <v>215</v>
      </c>
      <c r="P41" s="113">
        <f t="shared" si="22"/>
        <v>34</v>
      </c>
      <c r="Q41" s="113">
        <f>INDEX(地温!$D$2:$D$366,MATCH(O41,地温!$C$2:$C$366,FALSE))</f>
        <v>26.02975</v>
      </c>
      <c r="R41" s="113">
        <f t="shared" si="23"/>
        <v>837.71214999999995</v>
      </c>
      <c r="S41" s="116">
        <f t="shared" si="5"/>
        <v>24.638592647058822</v>
      </c>
      <c r="T41" s="119" t="e">
        <f t="shared" si="6"/>
        <v>#N/A</v>
      </c>
      <c r="U41" s="119">
        <f t="shared" si="7"/>
        <v>0</v>
      </c>
      <c r="X41" s="115">
        <f t="shared" si="24"/>
        <v>215</v>
      </c>
      <c r="Y41" s="113">
        <f t="shared" si="25"/>
        <v>34</v>
      </c>
      <c r="Z41" s="113">
        <f>INDEX(地温!$D$2:$D$366,MATCH(X41,地温!$C$2:$C$366,FALSE))</f>
        <v>26.02975</v>
      </c>
      <c r="AA41" s="113">
        <f t="shared" si="26"/>
        <v>837.71214999999995</v>
      </c>
      <c r="AB41" s="116">
        <f t="shared" si="8"/>
        <v>24.638592647058822</v>
      </c>
      <c r="AC41" s="119" t="e">
        <f t="shared" si="9"/>
        <v>#N/A</v>
      </c>
      <c r="AD41" s="119">
        <f t="shared" si="10"/>
        <v>0</v>
      </c>
      <c r="AG41" s="115">
        <f t="shared" si="27"/>
        <v>215</v>
      </c>
      <c r="AH41" s="113">
        <f t="shared" si="28"/>
        <v>34</v>
      </c>
      <c r="AI41" s="113">
        <f>INDEX(地温!$D$2:$D$366,MATCH(AG41,地温!$C$2:$C$366,FALSE))</f>
        <v>26.02975</v>
      </c>
      <c r="AJ41" s="113">
        <f t="shared" si="29"/>
        <v>837.71214999999995</v>
      </c>
      <c r="AK41" s="116">
        <f t="shared" si="11"/>
        <v>24.638592647058822</v>
      </c>
      <c r="AL41" s="119" t="e">
        <f t="shared" si="12"/>
        <v>#N/A</v>
      </c>
      <c r="AM41" s="119">
        <f t="shared" si="13"/>
        <v>0</v>
      </c>
      <c r="AP41" s="115">
        <f t="shared" si="30"/>
        <v>215</v>
      </c>
      <c r="AQ41" s="113">
        <f t="shared" si="31"/>
        <v>34</v>
      </c>
      <c r="AR41" s="113">
        <f>INDEX(地温!$D$2:$D$366,MATCH(AP41,地温!$C$2:$C$366,FALSE))</f>
        <v>26.02975</v>
      </c>
      <c r="AS41" s="113">
        <f t="shared" si="32"/>
        <v>837.71214999999995</v>
      </c>
      <c r="AT41" s="116">
        <f t="shared" si="14"/>
        <v>24.638592647058822</v>
      </c>
      <c r="AU41" s="119" t="e">
        <f t="shared" si="15"/>
        <v>#N/A</v>
      </c>
      <c r="AV41" s="119">
        <f t="shared" si="16"/>
        <v>0</v>
      </c>
    </row>
    <row r="42" spans="1:48">
      <c r="A42" s="115">
        <f t="shared" si="17"/>
        <v>216</v>
      </c>
      <c r="B42" s="113">
        <f t="shared" si="0"/>
        <v>35</v>
      </c>
      <c r="C42" s="119">
        <f t="shared" si="1"/>
        <v>5.8861452163033556</v>
      </c>
      <c r="F42" s="115">
        <f t="shared" si="18"/>
        <v>216</v>
      </c>
      <c r="G42" s="113">
        <f t="shared" si="19"/>
        <v>35</v>
      </c>
      <c r="H42" s="113">
        <f>INDEX(地温!$D$2:$D$366,MATCH(F42,地温!$C$2:$C$366,FALSE))</f>
        <v>25.628499999999999</v>
      </c>
      <c r="I42" s="113">
        <f t="shared" si="20"/>
        <v>863.34064999999998</v>
      </c>
      <c r="J42" s="116">
        <f t="shared" si="2"/>
        <v>24.666875714285712</v>
      </c>
      <c r="K42" s="119">
        <f t="shared" si="3"/>
        <v>7.2892620103741951e-002</v>
      </c>
      <c r="L42" s="119">
        <f t="shared" si="4"/>
        <v>5.8861452163033556</v>
      </c>
      <c r="O42" s="115">
        <f t="shared" si="21"/>
        <v>216</v>
      </c>
      <c r="P42" s="113">
        <f t="shared" si="22"/>
        <v>35</v>
      </c>
      <c r="Q42" s="113">
        <f>INDEX(地温!$D$2:$D$366,MATCH(O42,地温!$C$2:$C$366,FALSE))</f>
        <v>25.628499999999999</v>
      </c>
      <c r="R42" s="113">
        <f t="shared" si="23"/>
        <v>863.34064999999998</v>
      </c>
      <c r="S42" s="116">
        <f t="shared" si="5"/>
        <v>24.666875714285712</v>
      </c>
      <c r="T42" s="119" t="e">
        <f t="shared" si="6"/>
        <v>#N/A</v>
      </c>
      <c r="U42" s="119">
        <f t="shared" si="7"/>
        <v>0</v>
      </c>
      <c r="X42" s="115">
        <f t="shared" si="24"/>
        <v>216</v>
      </c>
      <c r="Y42" s="113">
        <f t="shared" si="25"/>
        <v>35</v>
      </c>
      <c r="Z42" s="113">
        <f>INDEX(地温!$D$2:$D$366,MATCH(X42,地温!$C$2:$C$366,FALSE))</f>
        <v>25.628499999999999</v>
      </c>
      <c r="AA42" s="113">
        <f t="shared" si="26"/>
        <v>863.34064999999998</v>
      </c>
      <c r="AB42" s="116">
        <f t="shared" si="8"/>
        <v>24.666875714285712</v>
      </c>
      <c r="AC42" s="119" t="e">
        <f t="shared" si="9"/>
        <v>#N/A</v>
      </c>
      <c r="AD42" s="119">
        <f t="shared" si="10"/>
        <v>0</v>
      </c>
      <c r="AG42" s="115">
        <f t="shared" si="27"/>
        <v>216</v>
      </c>
      <c r="AH42" s="113">
        <f t="shared" si="28"/>
        <v>35</v>
      </c>
      <c r="AI42" s="113">
        <f>INDEX(地温!$D$2:$D$366,MATCH(AG42,地温!$C$2:$C$366,FALSE))</f>
        <v>25.628499999999999</v>
      </c>
      <c r="AJ42" s="113">
        <f t="shared" si="29"/>
        <v>863.34064999999998</v>
      </c>
      <c r="AK42" s="116">
        <f t="shared" si="11"/>
        <v>24.666875714285712</v>
      </c>
      <c r="AL42" s="119" t="e">
        <f t="shared" si="12"/>
        <v>#N/A</v>
      </c>
      <c r="AM42" s="119">
        <f t="shared" si="13"/>
        <v>0</v>
      </c>
      <c r="AP42" s="115">
        <f t="shared" si="30"/>
        <v>216</v>
      </c>
      <c r="AQ42" s="113">
        <f t="shared" si="31"/>
        <v>35</v>
      </c>
      <c r="AR42" s="113">
        <f>INDEX(地温!$D$2:$D$366,MATCH(AP42,地温!$C$2:$C$366,FALSE))</f>
        <v>25.628499999999999</v>
      </c>
      <c r="AS42" s="113">
        <f t="shared" si="32"/>
        <v>863.34064999999998</v>
      </c>
      <c r="AT42" s="116">
        <f t="shared" si="14"/>
        <v>24.666875714285712</v>
      </c>
      <c r="AU42" s="119" t="e">
        <f t="shared" si="15"/>
        <v>#N/A</v>
      </c>
      <c r="AV42" s="119">
        <f t="shared" si="16"/>
        <v>0</v>
      </c>
    </row>
    <row r="43" spans="1:48">
      <c r="A43" s="115">
        <f t="shared" si="17"/>
        <v>217</v>
      </c>
      <c r="B43" s="113">
        <f t="shared" si="0"/>
        <v>36</v>
      </c>
      <c r="C43" s="119">
        <f t="shared" si="1"/>
        <v>5.9222503785244855</v>
      </c>
      <c r="F43" s="115">
        <f t="shared" si="18"/>
        <v>217</v>
      </c>
      <c r="G43" s="113">
        <f t="shared" si="19"/>
        <v>36</v>
      </c>
      <c r="H43" s="113">
        <f>INDEX(地温!$D$2:$D$366,MATCH(F43,地温!$C$2:$C$366,FALSE))</f>
        <v>25.5001</v>
      </c>
      <c r="I43" s="113">
        <f t="shared" si="20"/>
        <v>888.84074999999996</v>
      </c>
      <c r="J43" s="116">
        <f t="shared" si="2"/>
        <v>24.690020833333332</v>
      </c>
      <c r="K43" s="119">
        <f t="shared" si="3"/>
        <v>7.295909277253583e-002</v>
      </c>
      <c r="L43" s="119">
        <f t="shared" si="4"/>
        <v>5.9222503785244855</v>
      </c>
      <c r="O43" s="115">
        <f t="shared" si="21"/>
        <v>217</v>
      </c>
      <c r="P43" s="113">
        <f t="shared" si="22"/>
        <v>36</v>
      </c>
      <c r="Q43" s="113">
        <f>INDEX(地温!$D$2:$D$366,MATCH(O43,地温!$C$2:$C$366,FALSE))</f>
        <v>25.5001</v>
      </c>
      <c r="R43" s="113">
        <f t="shared" si="23"/>
        <v>888.84074999999996</v>
      </c>
      <c r="S43" s="116">
        <f t="shared" si="5"/>
        <v>24.690020833333332</v>
      </c>
      <c r="T43" s="119" t="e">
        <f t="shared" si="6"/>
        <v>#N/A</v>
      </c>
      <c r="U43" s="119">
        <f t="shared" si="7"/>
        <v>0</v>
      </c>
      <c r="X43" s="115">
        <f t="shared" si="24"/>
        <v>217</v>
      </c>
      <c r="Y43" s="113">
        <f t="shared" si="25"/>
        <v>36</v>
      </c>
      <c r="Z43" s="113">
        <f>INDEX(地温!$D$2:$D$366,MATCH(X43,地温!$C$2:$C$366,FALSE))</f>
        <v>25.5001</v>
      </c>
      <c r="AA43" s="113">
        <f t="shared" si="26"/>
        <v>888.84074999999996</v>
      </c>
      <c r="AB43" s="116">
        <f t="shared" si="8"/>
        <v>24.690020833333332</v>
      </c>
      <c r="AC43" s="119" t="e">
        <f t="shared" si="9"/>
        <v>#N/A</v>
      </c>
      <c r="AD43" s="119">
        <f t="shared" si="10"/>
        <v>0</v>
      </c>
      <c r="AG43" s="115">
        <f t="shared" si="27"/>
        <v>217</v>
      </c>
      <c r="AH43" s="113">
        <f t="shared" si="28"/>
        <v>36</v>
      </c>
      <c r="AI43" s="113">
        <f>INDEX(地温!$D$2:$D$366,MATCH(AG43,地温!$C$2:$C$366,FALSE))</f>
        <v>25.5001</v>
      </c>
      <c r="AJ43" s="113">
        <f t="shared" si="29"/>
        <v>888.84074999999996</v>
      </c>
      <c r="AK43" s="116">
        <f t="shared" si="11"/>
        <v>24.690020833333332</v>
      </c>
      <c r="AL43" s="119" t="e">
        <f t="shared" si="12"/>
        <v>#N/A</v>
      </c>
      <c r="AM43" s="119">
        <f t="shared" si="13"/>
        <v>0</v>
      </c>
      <c r="AP43" s="115">
        <f t="shared" si="30"/>
        <v>217</v>
      </c>
      <c r="AQ43" s="113">
        <f t="shared" si="31"/>
        <v>36</v>
      </c>
      <c r="AR43" s="113">
        <f>INDEX(地温!$D$2:$D$366,MATCH(AP43,地温!$C$2:$C$366,FALSE))</f>
        <v>25.5001</v>
      </c>
      <c r="AS43" s="113">
        <f t="shared" si="32"/>
        <v>888.84074999999996</v>
      </c>
      <c r="AT43" s="116">
        <f t="shared" si="14"/>
        <v>24.690020833333332</v>
      </c>
      <c r="AU43" s="119" t="e">
        <f t="shared" si="15"/>
        <v>#N/A</v>
      </c>
      <c r="AV43" s="119">
        <f t="shared" si="16"/>
        <v>0</v>
      </c>
    </row>
    <row r="44" spans="1:48">
      <c r="A44" s="115">
        <f t="shared" si="17"/>
        <v>218</v>
      </c>
      <c r="B44" s="113">
        <f t="shared" si="0"/>
        <v>37</v>
      </c>
      <c r="C44" s="119">
        <f t="shared" si="1"/>
        <v>5.9555402171645975</v>
      </c>
      <c r="F44" s="115">
        <f t="shared" si="18"/>
        <v>218</v>
      </c>
      <c r="G44" s="113">
        <f t="shared" si="19"/>
        <v>37</v>
      </c>
      <c r="H44" s="113">
        <f>INDEX(地温!$D$2:$D$366,MATCH(F44,地温!$C$2:$C$366,FALSE))</f>
        <v>25.339600000000001</v>
      </c>
      <c r="I44" s="113">
        <f t="shared" si="20"/>
        <v>914.18034999999998</v>
      </c>
      <c r="J44" s="116">
        <f t="shared" si="2"/>
        <v>24.707577027027025</v>
      </c>
      <c r="K44" s="119">
        <f t="shared" si="3"/>
        <v>7.3009547599726249e-002</v>
      </c>
      <c r="L44" s="119">
        <f t="shared" si="4"/>
        <v>5.9555402171645975</v>
      </c>
      <c r="O44" s="115">
        <f t="shared" si="21"/>
        <v>218</v>
      </c>
      <c r="P44" s="113">
        <f t="shared" si="22"/>
        <v>37</v>
      </c>
      <c r="Q44" s="113">
        <f>INDEX(地温!$D$2:$D$366,MATCH(O44,地温!$C$2:$C$366,FALSE))</f>
        <v>25.339600000000001</v>
      </c>
      <c r="R44" s="113">
        <f t="shared" si="23"/>
        <v>914.18034999999998</v>
      </c>
      <c r="S44" s="116">
        <f t="shared" si="5"/>
        <v>24.707577027027025</v>
      </c>
      <c r="T44" s="119" t="e">
        <f t="shared" si="6"/>
        <v>#N/A</v>
      </c>
      <c r="U44" s="119">
        <f t="shared" si="7"/>
        <v>0</v>
      </c>
      <c r="X44" s="115">
        <f t="shared" si="24"/>
        <v>218</v>
      </c>
      <c r="Y44" s="113">
        <f t="shared" si="25"/>
        <v>37</v>
      </c>
      <c r="Z44" s="113">
        <f>INDEX(地温!$D$2:$D$366,MATCH(X44,地温!$C$2:$C$366,FALSE))</f>
        <v>25.339600000000001</v>
      </c>
      <c r="AA44" s="113">
        <f t="shared" si="26"/>
        <v>914.18034999999998</v>
      </c>
      <c r="AB44" s="116">
        <f t="shared" si="8"/>
        <v>24.707577027027025</v>
      </c>
      <c r="AC44" s="119" t="e">
        <f t="shared" si="9"/>
        <v>#N/A</v>
      </c>
      <c r="AD44" s="119">
        <f t="shared" si="10"/>
        <v>0</v>
      </c>
      <c r="AG44" s="115">
        <f t="shared" si="27"/>
        <v>218</v>
      </c>
      <c r="AH44" s="113">
        <f t="shared" si="28"/>
        <v>37</v>
      </c>
      <c r="AI44" s="113">
        <f>INDEX(地温!$D$2:$D$366,MATCH(AG44,地温!$C$2:$C$366,FALSE))</f>
        <v>25.339600000000001</v>
      </c>
      <c r="AJ44" s="113">
        <f t="shared" si="29"/>
        <v>914.18034999999998</v>
      </c>
      <c r="AK44" s="116">
        <f t="shared" si="11"/>
        <v>24.707577027027025</v>
      </c>
      <c r="AL44" s="119" t="e">
        <f t="shared" si="12"/>
        <v>#N/A</v>
      </c>
      <c r="AM44" s="119">
        <f t="shared" si="13"/>
        <v>0</v>
      </c>
      <c r="AP44" s="115">
        <f t="shared" si="30"/>
        <v>218</v>
      </c>
      <c r="AQ44" s="113">
        <f t="shared" si="31"/>
        <v>37</v>
      </c>
      <c r="AR44" s="113">
        <f>INDEX(地温!$D$2:$D$366,MATCH(AP44,地温!$C$2:$C$366,FALSE))</f>
        <v>25.339600000000001</v>
      </c>
      <c r="AS44" s="113">
        <f t="shared" si="32"/>
        <v>914.18034999999998</v>
      </c>
      <c r="AT44" s="116">
        <f t="shared" si="14"/>
        <v>24.707577027027025</v>
      </c>
      <c r="AU44" s="119" t="e">
        <f t="shared" si="15"/>
        <v>#N/A</v>
      </c>
      <c r="AV44" s="119">
        <f t="shared" si="16"/>
        <v>0</v>
      </c>
    </row>
    <row r="45" spans="1:48">
      <c r="A45" s="115">
        <f t="shared" si="17"/>
        <v>219</v>
      </c>
      <c r="B45" s="113">
        <f t="shared" si="0"/>
        <v>38</v>
      </c>
      <c r="C45" s="119">
        <f t="shared" si="1"/>
        <v>5.9862285027666857</v>
      </c>
      <c r="F45" s="115">
        <f t="shared" si="18"/>
        <v>219</v>
      </c>
      <c r="G45" s="113">
        <f t="shared" si="19"/>
        <v>38</v>
      </c>
      <c r="H45" s="113">
        <f>INDEX(地温!$D$2:$D$366,MATCH(F45,地温!$C$2:$C$366,FALSE))</f>
        <v>25.163050000000002</v>
      </c>
      <c r="I45" s="113">
        <f t="shared" si="20"/>
        <v>939.34339999999997</v>
      </c>
      <c r="J45" s="116">
        <f t="shared" si="2"/>
        <v>24.719563157894736</v>
      </c>
      <c r="K45" s="119">
        <f t="shared" si="3"/>
        <v>7.3044011217737487e-002</v>
      </c>
      <c r="L45" s="119">
        <f t="shared" si="4"/>
        <v>5.9862285027666857</v>
      </c>
      <c r="O45" s="115">
        <f t="shared" si="21"/>
        <v>219</v>
      </c>
      <c r="P45" s="113">
        <f t="shared" si="22"/>
        <v>38</v>
      </c>
      <c r="Q45" s="113">
        <f>INDEX(地温!$D$2:$D$366,MATCH(O45,地温!$C$2:$C$366,FALSE))</f>
        <v>25.163050000000002</v>
      </c>
      <c r="R45" s="113">
        <f t="shared" si="23"/>
        <v>939.34339999999997</v>
      </c>
      <c r="S45" s="116">
        <f t="shared" si="5"/>
        <v>24.719563157894736</v>
      </c>
      <c r="T45" s="119" t="e">
        <f t="shared" si="6"/>
        <v>#N/A</v>
      </c>
      <c r="U45" s="119">
        <f t="shared" si="7"/>
        <v>0</v>
      </c>
      <c r="X45" s="115">
        <f t="shared" si="24"/>
        <v>219</v>
      </c>
      <c r="Y45" s="113">
        <f t="shared" si="25"/>
        <v>38</v>
      </c>
      <c r="Z45" s="113">
        <f>INDEX(地温!$D$2:$D$366,MATCH(X45,地温!$C$2:$C$366,FALSE))</f>
        <v>25.163050000000002</v>
      </c>
      <c r="AA45" s="113">
        <f t="shared" si="26"/>
        <v>939.34339999999997</v>
      </c>
      <c r="AB45" s="116">
        <f t="shared" si="8"/>
        <v>24.719563157894736</v>
      </c>
      <c r="AC45" s="119" t="e">
        <f t="shared" si="9"/>
        <v>#N/A</v>
      </c>
      <c r="AD45" s="119">
        <f t="shared" si="10"/>
        <v>0</v>
      </c>
      <c r="AG45" s="115">
        <f t="shared" si="27"/>
        <v>219</v>
      </c>
      <c r="AH45" s="113">
        <f t="shared" si="28"/>
        <v>38</v>
      </c>
      <c r="AI45" s="113">
        <f>INDEX(地温!$D$2:$D$366,MATCH(AG45,地温!$C$2:$C$366,FALSE))</f>
        <v>25.163050000000002</v>
      </c>
      <c r="AJ45" s="113">
        <f t="shared" si="29"/>
        <v>939.34339999999997</v>
      </c>
      <c r="AK45" s="116">
        <f t="shared" si="11"/>
        <v>24.719563157894736</v>
      </c>
      <c r="AL45" s="119" t="e">
        <f t="shared" si="12"/>
        <v>#N/A</v>
      </c>
      <c r="AM45" s="119">
        <f t="shared" si="13"/>
        <v>0</v>
      </c>
      <c r="AP45" s="115">
        <f t="shared" si="30"/>
        <v>219</v>
      </c>
      <c r="AQ45" s="113">
        <f t="shared" si="31"/>
        <v>38</v>
      </c>
      <c r="AR45" s="113">
        <f>INDEX(地温!$D$2:$D$366,MATCH(AP45,地温!$C$2:$C$366,FALSE))</f>
        <v>25.163050000000002</v>
      </c>
      <c r="AS45" s="113">
        <f t="shared" si="32"/>
        <v>939.34339999999997</v>
      </c>
      <c r="AT45" s="116">
        <f t="shared" si="14"/>
        <v>24.719563157894736</v>
      </c>
      <c r="AU45" s="119" t="e">
        <f t="shared" si="15"/>
        <v>#N/A</v>
      </c>
      <c r="AV45" s="119">
        <f t="shared" si="16"/>
        <v>0</v>
      </c>
    </row>
    <row r="46" spans="1:48">
      <c r="A46" s="115">
        <f t="shared" si="17"/>
        <v>220</v>
      </c>
      <c r="B46" s="113">
        <f t="shared" si="0"/>
        <v>39</v>
      </c>
      <c r="C46" s="119">
        <f t="shared" si="1"/>
        <v>6.0150768864432509</v>
      </c>
      <c r="F46" s="115">
        <f t="shared" si="18"/>
        <v>220</v>
      </c>
      <c r="G46" s="113">
        <f t="shared" si="19"/>
        <v>39</v>
      </c>
      <c r="H46" s="113">
        <f>INDEX(地温!$D$2:$D$366,MATCH(F46,地温!$C$2:$C$366,FALSE))</f>
        <v>25.5001</v>
      </c>
      <c r="I46" s="113">
        <f t="shared" si="20"/>
        <v>964.84349999999995</v>
      </c>
      <c r="J46" s="116">
        <f t="shared" si="2"/>
        <v>24.739576923076921</v>
      </c>
      <c r="K46" s="119">
        <f t="shared" si="3"/>
        <v>7.3101586696021362e-002</v>
      </c>
      <c r="L46" s="119">
        <f t="shared" si="4"/>
        <v>6.0150768864432509</v>
      </c>
      <c r="O46" s="115">
        <f t="shared" si="21"/>
        <v>220</v>
      </c>
      <c r="P46" s="113">
        <f t="shared" si="22"/>
        <v>39</v>
      </c>
      <c r="Q46" s="113">
        <f>INDEX(地温!$D$2:$D$366,MATCH(O46,地温!$C$2:$C$366,FALSE))</f>
        <v>25.5001</v>
      </c>
      <c r="R46" s="113">
        <f t="shared" si="23"/>
        <v>964.84349999999995</v>
      </c>
      <c r="S46" s="116">
        <f t="shared" si="5"/>
        <v>24.739576923076921</v>
      </c>
      <c r="T46" s="119" t="e">
        <f t="shared" si="6"/>
        <v>#N/A</v>
      </c>
      <c r="U46" s="119">
        <f t="shared" si="7"/>
        <v>0</v>
      </c>
      <c r="X46" s="115">
        <f t="shared" si="24"/>
        <v>220</v>
      </c>
      <c r="Y46" s="113">
        <f t="shared" si="25"/>
        <v>39</v>
      </c>
      <c r="Z46" s="113">
        <f>INDEX(地温!$D$2:$D$366,MATCH(X46,地温!$C$2:$C$366,FALSE))</f>
        <v>25.5001</v>
      </c>
      <c r="AA46" s="113">
        <f t="shared" si="26"/>
        <v>964.84349999999995</v>
      </c>
      <c r="AB46" s="116">
        <f t="shared" si="8"/>
        <v>24.739576923076921</v>
      </c>
      <c r="AC46" s="119" t="e">
        <f t="shared" si="9"/>
        <v>#N/A</v>
      </c>
      <c r="AD46" s="119">
        <f t="shared" si="10"/>
        <v>0</v>
      </c>
      <c r="AG46" s="115">
        <f t="shared" si="27"/>
        <v>220</v>
      </c>
      <c r="AH46" s="113">
        <f t="shared" si="28"/>
        <v>39</v>
      </c>
      <c r="AI46" s="113">
        <f>INDEX(地温!$D$2:$D$366,MATCH(AG46,地温!$C$2:$C$366,FALSE))</f>
        <v>25.5001</v>
      </c>
      <c r="AJ46" s="113">
        <f t="shared" si="29"/>
        <v>964.84349999999995</v>
      </c>
      <c r="AK46" s="116">
        <f t="shared" si="11"/>
        <v>24.739576923076921</v>
      </c>
      <c r="AL46" s="119" t="e">
        <f t="shared" si="12"/>
        <v>#N/A</v>
      </c>
      <c r="AM46" s="119">
        <f t="shared" si="13"/>
        <v>0</v>
      </c>
      <c r="AP46" s="115">
        <f t="shared" si="30"/>
        <v>220</v>
      </c>
      <c r="AQ46" s="113">
        <f t="shared" si="31"/>
        <v>39</v>
      </c>
      <c r="AR46" s="113">
        <f>INDEX(地温!$D$2:$D$366,MATCH(AP46,地温!$C$2:$C$366,FALSE))</f>
        <v>25.5001</v>
      </c>
      <c r="AS46" s="113">
        <f t="shared" si="32"/>
        <v>964.84349999999995</v>
      </c>
      <c r="AT46" s="116">
        <f t="shared" si="14"/>
        <v>24.739576923076921</v>
      </c>
      <c r="AU46" s="119" t="e">
        <f t="shared" si="15"/>
        <v>#N/A</v>
      </c>
      <c r="AV46" s="119">
        <f t="shared" si="16"/>
        <v>0</v>
      </c>
    </row>
    <row r="47" spans="1:48">
      <c r="A47" s="115">
        <f t="shared" si="17"/>
        <v>221</v>
      </c>
      <c r="B47" s="113">
        <f t="shared" si="0"/>
        <v>40</v>
      </c>
      <c r="C47" s="119">
        <f t="shared" si="1"/>
        <v>6.0413430422576626</v>
      </c>
      <c r="F47" s="115">
        <f t="shared" si="18"/>
        <v>221</v>
      </c>
      <c r="G47" s="113">
        <f t="shared" si="19"/>
        <v>40</v>
      </c>
      <c r="H47" s="113">
        <f>INDEX(地温!$D$2:$D$366,MATCH(F47,地温!$C$2:$C$366,FALSE))</f>
        <v>25.002549999999999</v>
      </c>
      <c r="I47" s="113">
        <f t="shared" si="20"/>
        <v>989.84604999999999</v>
      </c>
      <c r="J47" s="116">
        <f t="shared" si="2"/>
        <v>24.74615125</v>
      </c>
      <c r="K47" s="119">
        <f t="shared" si="3"/>
        <v>7.3120507890519978e-002</v>
      </c>
      <c r="L47" s="119">
        <f t="shared" si="4"/>
        <v>6.0413430422576626</v>
      </c>
      <c r="O47" s="115">
        <f t="shared" si="21"/>
        <v>221</v>
      </c>
      <c r="P47" s="113">
        <f t="shared" si="22"/>
        <v>40</v>
      </c>
      <c r="Q47" s="113">
        <f>INDEX(地温!$D$2:$D$366,MATCH(O47,地温!$C$2:$C$366,FALSE))</f>
        <v>25.002549999999999</v>
      </c>
      <c r="R47" s="113">
        <f t="shared" si="23"/>
        <v>989.84604999999999</v>
      </c>
      <c r="S47" s="116">
        <f t="shared" si="5"/>
        <v>24.74615125</v>
      </c>
      <c r="T47" s="119" t="e">
        <f t="shared" si="6"/>
        <v>#N/A</v>
      </c>
      <c r="U47" s="119">
        <f t="shared" si="7"/>
        <v>0</v>
      </c>
      <c r="X47" s="115">
        <f t="shared" si="24"/>
        <v>221</v>
      </c>
      <c r="Y47" s="113">
        <f t="shared" si="25"/>
        <v>40</v>
      </c>
      <c r="Z47" s="113">
        <f>INDEX(地温!$D$2:$D$366,MATCH(X47,地温!$C$2:$C$366,FALSE))</f>
        <v>25.002549999999999</v>
      </c>
      <c r="AA47" s="113">
        <f t="shared" si="26"/>
        <v>989.84604999999999</v>
      </c>
      <c r="AB47" s="116">
        <f t="shared" si="8"/>
        <v>24.74615125</v>
      </c>
      <c r="AC47" s="119" t="e">
        <f t="shared" si="9"/>
        <v>#N/A</v>
      </c>
      <c r="AD47" s="119">
        <f t="shared" si="10"/>
        <v>0</v>
      </c>
      <c r="AG47" s="115">
        <f t="shared" si="27"/>
        <v>221</v>
      </c>
      <c r="AH47" s="113">
        <f t="shared" si="28"/>
        <v>40</v>
      </c>
      <c r="AI47" s="113">
        <f>INDEX(地温!$D$2:$D$366,MATCH(AG47,地温!$C$2:$C$366,FALSE))</f>
        <v>25.002549999999999</v>
      </c>
      <c r="AJ47" s="113">
        <f t="shared" si="29"/>
        <v>989.84604999999999</v>
      </c>
      <c r="AK47" s="116">
        <f t="shared" si="11"/>
        <v>24.74615125</v>
      </c>
      <c r="AL47" s="119" t="e">
        <f t="shared" si="12"/>
        <v>#N/A</v>
      </c>
      <c r="AM47" s="119">
        <f t="shared" si="13"/>
        <v>0</v>
      </c>
      <c r="AP47" s="115">
        <f t="shared" si="30"/>
        <v>221</v>
      </c>
      <c r="AQ47" s="113">
        <f t="shared" si="31"/>
        <v>40</v>
      </c>
      <c r="AR47" s="113">
        <f>INDEX(地温!$D$2:$D$366,MATCH(AP47,地温!$C$2:$C$366,FALSE))</f>
        <v>25.002549999999999</v>
      </c>
      <c r="AS47" s="113">
        <f t="shared" si="32"/>
        <v>989.84604999999999</v>
      </c>
      <c r="AT47" s="116">
        <f t="shared" si="14"/>
        <v>24.74615125</v>
      </c>
      <c r="AU47" s="119" t="e">
        <f t="shared" si="15"/>
        <v>#N/A</v>
      </c>
      <c r="AV47" s="119">
        <f t="shared" si="16"/>
        <v>0</v>
      </c>
    </row>
    <row r="48" spans="1:48">
      <c r="A48" s="115">
        <f t="shared" si="17"/>
        <v>222</v>
      </c>
      <c r="B48" s="113">
        <f t="shared" si="0"/>
        <v>41</v>
      </c>
      <c r="C48" s="119">
        <f t="shared" si="1"/>
        <v>6.0660185030720868</v>
      </c>
      <c r="F48" s="115">
        <f t="shared" si="18"/>
        <v>222</v>
      </c>
      <c r="G48" s="113">
        <f t="shared" si="19"/>
        <v>41</v>
      </c>
      <c r="H48" s="113">
        <f>INDEX(地温!$D$2:$D$366,MATCH(F48,地温!$C$2:$C$366,FALSE))</f>
        <v>25.307500000000001</v>
      </c>
      <c r="I48" s="113">
        <f t="shared" si="20"/>
        <v>1015.15355</v>
      </c>
      <c r="J48" s="116">
        <f t="shared" si="2"/>
        <v>24.759842682926831</v>
      </c>
      <c r="K48" s="119">
        <f t="shared" si="3"/>
        <v>7.3159925458624403e-002</v>
      </c>
      <c r="L48" s="119">
        <f t="shared" si="4"/>
        <v>6.0660185030720868</v>
      </c>
      <c r="O48" s="115">
        <f t="shared" si="21"/>
        <v>222</v>
      </c>
      <c r="P48" s="113">
        <f t="shared" si="22"/>
        <v>41</v>
      </c>
      <c r="Q48" s="113">
        <f>INDEX(地温!$D$2:$D$366,MATCH(O48,地温!$C$2:$C$366,FALSE))</f>
        <v>25.307500000000001</v>
      </c>
      <c r="R48" s="113">
        <f t="shared" si="23"/>
        <v>1015.15355</v>
      </c>
      <c r="S48" s="116">
        <f t="shared" si="5"/>
        <v>24.759842682926831</v>
      </c>
      <c r="T48" s="119" t="e">
        <f t="shared" si="6"/>
        <v>#N/A</v>
      </c>
      <c r="U48" s="119">
        <f t="shared" si="7"/>
        <v>0</v>
      </c>
      <c r="X48" s="115">
        <f t="shared" si="24"/>
        <v>222</v>
      </c>
      <c r="Y48" s="113">
        <f t="shared" si="25"/>
        <v>41</v>
      </c>
      <c r="Z48" s="113">
        <f>INDEX(地温!$D$2:$D$366,MATCH(X48,地温!$C$2:$C$366,FALSE))</f>
        <v>25.307500000000001</v>
      </c>
      <c r="AA48" s="113">
        <f t="shared" si="26"/>
        <v>1015.15355</v>
      </c>
      <c r="AB48" s="116">
        <f t="shared" si="8"/>
        <v>24.759842682926831</v>
      </c>
      <c r="AC48" s="119" t="e">
        <f t="shared" si="9"/>
        <v>#N/A</v>
      </c>
      <c r="AD48" s="119">
        <f t="shared" si="10"/>
        <v>0</v>
      </c>
      <c r="AG48" s="115">
        <f t="shared" si="27"/>
        <v>222</v>
      </c>
      <c r="AH48" s="113">
        <f t="shared" si="28"/>
        <v>41</v>
      </c>
      <c r="AI48" s="113">
        <f>INDEX(地温!$D$2:$D$366,MATCH(AG48,地温!$C$2:$C$366,FALSE))</f>
        <v>25.307500000000001</v>
      </c>
      <c r="AJ48" s="113">
        <f t="shared" si="29"/>
        <v>1015.15355</v>
      </c>
      <c r="AK48" s="116">
        <f t="shared" si="11"/>
        <v>24.759842682926831</v>
      </c>
      <c r="AL48" s="119" t="e">
        <f t="shared" si="12"/>
        <v>#N/A</v>
      </c>
      <c r="AM48" s="119">
        <f t="shared" si="13"/>
        <v>0</v>
      </c>
      <c r="AP48" s="115">
        <f t="shared" si="30"/>
        <v>222</v>
      </c>
      <c r="AQ48" s="113">
        <f t="shared" si="31"/>
        <v>41</v>
      </c>
      <c r="AR48" s="113">
        <f>INDEX(地温!$D$2:$D$366,MATCH(AP48,地温!$C$2:$C$366,FALSE))</f>
        <v>25.307500000000001</v>
      </c>
      <c r="AS48" s="113">
        <f t="shared" si="32"/>
        <v>1015.15355</v>
      </c>
      <c r="AT48" s="116">
        <f t="shared" si="14"/>
        <v>24.759842682926831</v>
      </c>
      <c r="AU48" s="119" t="e">
        <f t="shared" si="15"/>
        <v>#N/A</v>
      </c>
      <c r="AV48" s="119">
        <f t="shared" si="16"/>
        <v>0</v>
      </c>
    </row>
    <row r="49" spans="1:48">
      <c r="A49" s="115">
        <f t="shared" si="17"/>
        <v>223</v>
      </c>
      <c r="B49" s="113">
        <f t="shared" si="0"/>
        <v>42</v>
      </c>
      <c r="C49" s="119">
        <f t="shared" si="1"/>
        <v>6.0888217148978532</v>
      </c>
      <c r="F49" s="115">
        <f t="shared" si="18"/>
        <v>223</v>
      </c>
      <c r="G49" s="113">
        <f t="shared" si="19"/>
        <v>42</v>
      </c>
      <c r="H49" s="113">
        <f>INDEX(地温!$D$2:$D$366,MATCH(F49,地温!$C$2:$C$366,FALSE))</f>
        <v>25.195150000000002</v>
      </c>
      <c r="I49" s="113">
        <f t="shared" si="20"/>
        <v>1040.3487</v>
      </c>
      <c r="J49" s="116">
        <f t="shared" si="2"/>
        <v>24.770207142857142</v>
      </c>
      <c r="K49" s="119">
        <f t="shared" si="3"/>
        <v>7.3189776406215865e-002</v>
      </c>
      <c r="L49" s="119">
        <f t="shared" si="4"/>
        <v>6.0888217148978532</v>
      </c>
      <c r="O49" s="115">
        <f t="shared" si="21"/>
        <v>223</v>
      </c>
      <c r="P49" s="113">
        <f t="shared" si="22"/>
        <v>42</v>
      </c>
      <c r="Q49" s="113">
        <f>INDEX(地温!$D$2:$D$366,MATCH(O49,地温!$C$2:$C$366,FALSE))</f>
        <v>25.195150000000002</v>
      </c>
      <c r="R49" s="113">
        <f t="shared" si="23"/>
        <v>1040.3487</v>
      </c>
      <c r="S49" s="116">
        <f t="shared" si="5"/>
        <v>24.770207142857142</v>
      </c>
      <c r="T49" s="119" t="e">
        <f t="shared" si="6"/>
        <v>#N/A</v>
      </c>
      <c r="U49" s="119">
        <f t="shared" si="7"/>
        <v>0</v>
      </c>
      <c r="X49" s="115">
        <f t="shared" si="24"/>
        <v>223</v>
      </c>
      <c r="Y49" s="113">
        <f t="shared" si="25"/>
        <v>42</v>
      </c>
      <c r="Z49" s="113">
        <f>INDEX(地温!$D$2:$D$366,MATCH(X49,地温!$C$2:$C$366,FALSE))</f>
        <v>25.195150000000002</v>
      </c>
      <c r="AA49" s="113">
        <f t="shared" si="26"/>
        <v>1040.3487</v>
      </c>
      <c r="AB49" s="116">
        <f t="shared" si="8"/>
        <v>24.770207142857142</v>
      </c>
      <c r="AC49" s="119" t="e">
        <f t="shared" si="9"/>
        <v>#N/A</v>
      </c>
      <c r="AD49" s="119">
        <f t="shared" si="10"/>
        <v>0</v>
      </c>
      <c r="AG49" s="115">
        <f t="shared" si="27"/>
        <v>223</v>
      </c>
      <c r="AH49" s="113">
        <f t="shared" si="28"/>
        <v>42</v>
      </c>
      <c r="AI49" s="113">
        <f>INDEX(地温!$D$2:$D$366,MATCH(AG49,地温!$C$2:$C$366,FALSE))</f>
        <v>25.195150000000002</v>
      </c>
      <c r="AJ49" s="113">
        <f t="shared" si="29"/>
        <v>1040.3487</v>
      </c>
      <c r="AK49" s="116">
        <f t="shared" si="11"/>
        <v>24.770207142857142</v>
      </c>
      <c r="AL49" s="119" t="e">
        <f t="shared" si="12"/>
        <v>#N/A</v>
      </c>
      <c r="AM49" s="119">
        <f t="shared" si="13"/>
        <v>0</v>
      </c>
      <c r="AP49" s="115">
        <f t="shared" si="30"/>
        <v>223</v>
      </c>
      <c r="AQ49" s="113">
        <f t="shared" si="31"/>
        <v>42</v>
      </c>
      <c r="AR49" s="113">
        <f>INDEX(地温!$D$2:$D$366,MATCH(AP49,地温!$C$2:$C$366,FALSE))</f>
        <v>25.195150000000002</v>
      </c>
      <c r="AS49" s="113">
        <f t="shared" si="32"/>
        <v>1040.3487</v>
      </c>
      <c r="AT49" s="116">
        <f t="shared" si="14"/>
        <v>24.770207142857142</v>
      </c>
      <c r="AU49" s="119" t="e">
        <f t="shared" si="15"/>
        <v>#N/A</v>
      </c>
      <c r="AV49" s="119">
        <f t="shared" si="16"/>
        <v>0</v>
      </c>
    </row>
    <row r="50" spans="1:48">
      <c r="A50" s="115">
        <f t="shared" si="17"/>
        <v>224</v>
      </c>
      <c r="B50" s="113">
        <f t="shared" si="0"/>
        <v>43</v>
      </c>
      <c r="C50" s="119">
        <f t="shared" si="1"/>
        <v>6.1096474463919046</v>
      </c>
      <c r="F50" s="115">
        <f t="shared" si="18"/>
        <v>224</v>
      </c>
      <c r="G50" s="113">
        <f t="shared" si="19"/>
        <v>43</v>
      </c>
      <c r="H50" s="113">
        <f>INDEX(地温!$D$2:$D$366,MATCH(F50,地温!$C$2:$C$366,FALSE))</f>
        <v>24.761800000000001</v>
      </c>
      <c r="I50" s="113">
        <f t="shared" si="20"/>
        <v>1065.1105</v>
      </c>
      <c r="J50" s="116">
        <f t="shared" si="2"/>
        <v>24.770011627906978</v>
      </c>
      <c r="K50" s="119">
        <f t="shared" si="3"/>
        <v>7.3189213205115997e-002</v>
      </c>
      <c r="L50" s="119">
        <f t="shared" si="4"/>
        <v>6.1096474463919046</v>
      </c>
      <c r="O50" s="115">
        <f t="shared" si="21"/>
        <v>224</v>
      </c>
      <c r="P50" s="113">
        <f t="shared" si="22"/>
        <v>43</v>
      </c>
      <c r="Q50" s="113">
        <f>INDEX(地温!$D$2:$D$366,MATCH(O50,地温!$C$2:$C$366,FALSE))</f>
        <v>24.761800000000001</v>
      </c>
      <c r="R50" s="113">
        <f t="shared" si="23"/>
        <v>1065.1105</v>
      </c>
      <c r="S50" s="116">
        <f t="shared" si="5"/>
        <v>24.770011627906978</v>
      </c>
      <c r="T50" s="119" t="e">
        <f t="shared" si="6"/>
        <v>#N/A</v>
      </c>
      <c r="U50" s="119">
        <f t="shared" si="7"/>
        <v>0</v>
      </c>
      <c r="X50" s="115">
        <f t="shared" si="24"/>
        <v>224</v>
      </c>
      <c r="Y50" s="113">
        <f t="shared" si="25"/>
        <v>43</v>
      </c>
      <c r="Z50" s="113">
        <f>INDEX(地温!$D$2:$D$366,MATCH(X50,地温!$C$2:$C$366,FALSE))</f>
        <v>24.761800000000001</v>
      </c>
      <c r="AA50" s="113">
        <f t="shared" si="26"/>
        <v>1065.1105</v>
      </c>
      <c r="AB50" s="116">
        <f t="shared" si="8"/>
        <v>24.770011627906978</v>
      </c>
      <c r="AC50" s="119" t="e">
        <f t="shared" si="9"/>
        <v>#N/A</v>
      </c>
      <c r="AD50" s="119">
        <f t="shared" si="10"/>
        <v>0</v>
      </c>
      <c r="AG50" s="115">
        <f t="shared" si="27"/>
        <v>224</v>
      </c>
      <c r="AH50" s="113">
        <f t="shared" si="28"/>
        <v>43</v>
      </c>
      <c r="AI50" s="113">
        <f>INDEX(地温!$D$2:$D$366,MATCH(AG50,地温!$C$2:$C$366,FALSE))</f>
        <v>24.761800000000001</v>
      </c>
      <c r="AJ50" s="113">
        <f t="shared" si="29"/>
        <v>1065.1105</v>
      </c>
      <c r="AK50" s="116">
        <f t="shared" si="11"/>
        <v>24.770011627906978</v>
      </c>
      <c r="AL50" s="119" t="e">
        <f t="shared" si="12"/>
        <v>#N/A</v>
      </c>
      <c r="AM50" s="119">
        <f t="shared" si="13"/>
        <v>0</v>
      </c>
      <c r="AP50" s="115">
        <f t="shared" si="30"/>
        <v>224</v>
      </c>
      <c r="AQ50" s="113">
        <f t="shared" si="31"/>
        <v>43</v>
      </c>
      <c r="AR50" s="113">
        <f>INDEX(地温!$D$2:$D$366,MATCH(AP50,地温!$C$2:$C$366,FALSE))</f>
        <v>24.761800000000001</v>
      </c>
      <c r="AS50" s="113">
        <f t="shared" si="32"/>
        <v>1065.1105</v>
      </c>
      <c r="AT50" s="116">
        <f t="shared" si="14"/>
        <v>24.770011627906978</v>
      </c>
      <c r="AU50" s="119" t="e">
        <f t="shared" si="15"/>
        <v>#N/A</v>
      </c>
      <c r="AV50" s="119">
        <f t="shared" si="16"/>
        <v>0</v>
      </c>
    </row>
    <row r="51" spans="1:48">
      <c r="A51" s="115">
        <f t="shared" si="17"/>
        <v>225</v>
      </c>
      <c r="B51" s="113">
        <f t="shared" si="0"/>
        <v>44</v>
      </c>
      <c r="C51" s="119">
        <f t="shared" si="1"/>
        <v>6.1288623580459083</v>
      </c>
      <c r="F51" s="115">
        <f t="shared" si="18"/>
        <v>225</v>
      </c>
      <c r="G51" s="113">
        <f t="shared" si="19"/>
        <v>44</v>
      </c>
      <c r="H51" s="113">
        <f>INDEX(地温!$D$2:$D$366,MATCH(F51,地温!$C$2:$C$366,FALSE))</f>
        <v>24.569199999999999</v>
      </c>
      <c r="I51" s="113">
        <f t="shared" si="20"/>
        <v>1089.6796999999999</v>
      </c>
      <c r="J51" s="116">
        <f t="shared" si="2"/>
        <v>24.765447727272726</v>
      </c>
      <c r="K51" s="119">
        <f t="shared" si="3"/>
        <v>7.3176067436975731e-002</v>
      </c>
      <c r="L51" s="119">
        <f t="shared" si="4"/>
        <v>6.1288623580459083</v>
      </c>
      <c r="O51" s="115">
        <f t="shared" si="21"/>
        <v>225</v>
      </c>
      <c r="P51" s="113">
        <f t="shared" si="22"/>
        <v>44</v>
      </c>
      <c r="Q51" s="113">
        <f>INDEX(地温!$D$2:$D$366,MATCH(O51,地温!$C$2:$C$366,FALSE))</f>
        <v>24.569199999999999</v>
      </c>
      <c r="R51" s="113">
        <f t="shared" si="23"/>
        <v>1089.6796999999999</v>
      </c>
      <c r="S51" s="116">
        <f t="shared" si="5"/>
        <v>24.765447727272726</v>
      </c>
      <c r="T51" s="119" t="e">
        <f t="shared" si="6"/>
        <v>#N/A</v>
      </c>
      <c r="U51" s="119">
        <f t="shared" si="7"/>
        <v>0</v>
      </c>
      <c r="X51" s="115">
        <f t="shared" si="24"/>
        <v>225</v>
      </c>
      <c r="Y51" s="113">
        <f t="shared" si="25"/>
        <v>44</v>
      </c>
      <c r="Z51" s="113">
        <f>INDEX(地温!$D$2:$D$366,MATCH(X51,地温!$C$2:$C$366,FALSE))</f>
        <v>24.569199999999999</v>
      </c>
      <c r="AA51" s="113">
        <f t="shared" si="26"/>
        <v>1089.6796999999999</v>
      </c>
      <c r="AB51" s="116">
        <f t="shared" si="8"/>
        <v>24.765447727272726</v>
      </c>
      <c r="AC51" s="119" t="e">
        <f t="shared" si="9"/>
        <v>#N/A</v>
      </c>
      <c r="AD51" s="119">
        <f t="shared" si="10"/>
        <v>0</v>
      </c>
      <c r="AG51" s="115">
        <f t="shared" si="27"/>
        <v>225</v>
      </c>
      <c r="AH51" s="113">
        <f t="shared" si="28"/>
        <v>44</v>
      </c>
      <c r="AI51" s="113">
        <f>INDEX(地温!$D$2:$D$366,MATCH(AG51,地温!$C$2:$C$366,FALSE))</f>
        <v>24.569199999999999</v>
      </c>
      <c r="AJ51" s="113">
        <f t="shared" si="29"/>
        <v>1089.6796999999999</v>
      </c>
      <c r="AK51" s="116">
        <f t="shared" si="11"/>
        <v>24.765447727272726</v>
      </c>
      <c r="AL51" s="119" t="e">
        <f t="shared" si="12"/>
        <v>#N/A</v>
      </c>
      <c r="AM51" s="119">
        <f t="shared" si="13"/>
        <v>0</v>
      </c>
      <c r="AP51" s="115">
        <f t="shared" si="30"/>
        <v>225</v>
      </c>
      <c r="AQ51" s="113">
        <f t="shared" si="31"/>
        <v>44</v>
      </c>
      <c r="AR51" s="113">
        <f>INDEX(地温!$D$2:$D$366,MATCH(AP51,地温!$C$2:$C$366,FALSE))</f>
        <v>24.569199999999999</v>
      </c>
      <c r="AS51" s="113">
        <f t="shared" si="32"/>
        <v>1089.6796999999999</v>
      </c>
      <c r="AT51" s="116">
        <f t="shared" si="14"/>
        <v>24.765447727272726</v>
      </c>
      <c r="AU51" s="119" t="e">
        <f t="shared" si="15"/>
        <v>#N/A</v>
      </c>
      <c r="AV51" s="119">
        <f t="shared" si="16"/>
        <v>0</v>
      </c>
    </row>
    <row r="52" spans="1:48">
      <c r="A52" s="115">
        <f t="shared" si="17"/>
        <v>226</v>
      </c>
      <c r="B52" s="113">
        <f t="shared" si="0"/>
        <v>45</v>
      </c>
      <c r="C52" s="119">
        <f t="shared" si="1"/>
        <v>6.1468959845786726</v>
      </c>
      <c r="F52" s="115">
        <f t="shared" si="18"/>
        <v>226</v>
      </c>
      <c r="G52" s="113">
        <f t="shared" si="19"/>
        <v>45</v>
      </c>
      <c r="H52" s="113">
        <f>INDEX(地温!$D$2:$D$366,MATCH(F52,地温!$C$2:$C$366,FALSE))</f>
        <v>24.809950000000001</v>
      </c>
      <c r="I52" s="113">
        <f t="shared" si="20"/>
        <v>1114.48965</v>
      </c>
      <c r="J52" s="116">
        <f t="shared" si="2"/>
        <v>24.766436666666667</v>
      </c>
      <c r="K52" s="119">
        <f t="shared" si="3"/>
        <v>7.3178915792032645e-002</v>
      </c>
      <c r="L52" s="119">
        <f t="shared" si="4"/>
        <v>6.1468959845786726</v>
      </c>
      <c r="O52" s="115">
        <f t="shared" si="21"/>
        <v>226</v>
      </c>
      <c r="P52" s="113">
        <f t="shared" si="22"/>
        <v>45</v>
      </c>
      <c r="Q52" s="113">
        <f>INDEX(地温!$D$2:$D$366,MATCH(O52,地温!$C$2:$C$366,FALSE))</f>
        <v>24.809950000000001</v>
      </c>
      <c r="R52" s="113">
        <f t="shared" si="23"/>
        <v>1114.48965</v>
      </c>
      <c r="S52" s="116">
        <f t="shared" si="5"/>
        <v>24.766436666666667</v>
      </c>
      <c r="T52" s="119" t="e">
        <f t="shared" si="6"/>
        <v>#N/A</v>
      </c>
      <c r="U52" s="119">
        <f t="shared" si="7"/>
        <v>0</v>
      </c>
      <c r="X52" s="115">
        <f t="shared" si="24"/>
        <v>226</v>
      </c>
      <c r="Y52" s="113">
        <f t="shared" si="25"/>
        <v>45</v>
      </c>
      <c r="Z52" s="113">
        <f>INDEX(地温!$D$2:$D$366,MATCH(X52,地温!$C$2:$C$366,FALSE))</f>
        <v>24.809950000000001</v>
      </c>
      <c r="AA52" s="113">
        <f t="shared" si="26"/>
        <v>1114.48965</v>
      </c>
      <c r="AB52" s="116">
        <f t="shared" si="8"/>
        <v>24.766436666666667</v>
      </c>
      <c r="AC52" s="119" t="e">
        <f t="shared" si="9"/>
        <v>#N/A</v>
      </c>
      <c r="AD52" s="119">
        <f t="shared" si="10"/>
        <v>0</v>
      </c>
      <c r="AG52" s="115">
        <f t="shared" si="27"/>
        <v>226</v>
      </c>
      <c r="AH52" s="113">
        <f t="shared" si="28"/>
        <v>45</v>
      </c>
      <c r="AI52" s="113">
        <f>INDEX(地温!$D$2:$D$366,MATCH(AG52,地温!$C$2:$C$366,FALSE))</f>
        <v>24.809950000000001</v>
      </c>
      <c r="AJ52" s="113">
        <f t="shared" si="29"/>
        <v>1114.48965</v>
      </c>
      <c r="AK52" s="116">
        <f t="shared" si="11"/>
        <v>24.766436666666667</v>
      </c>
      <c r="AL52" s="119" t="e">
        <f t="shared" si="12"/>
        <v>#N/A</v>
      </c>
      <c r="AM52" s="119">
        <f t="shared" si="13"/>
        <v>0</v>
      </c>
      <c r="AP52" s="115">
        <f t="shared" si="30"/>
        <v>226</v>
      </c>
      <c r="AQ52" s="113">
        <f t="shared" si="31"/>
        <v>45</v>
      </c>
      <c r="AR52" s="113">
        <f>INDEX(地温!$D$2:$D$366,MATCH(AP52,地温!$C$2:$C$366,FALSE))</f>
        <v>24.809950000000001</v>
      </c>
      <c r="AS52" s="113">
        <f t="shared" si="32"/>
        <v>1114.48965</v>
      </c>
      <c r="AT52" s="116">
        <f t="shared" si="14"/>
        <v>24.766436666666667</v>
      </c>
      <c r="AU52" s="119" t="e">
        <f t="shared" si="15"/>
        <v>#N/A</v>
      </c>
      <c r="AV52" s="119">
        <f t="shared" si="16"/>
        <v>0</v>
      </c>
    </row>
    <row r="53" spans="1:48">
      <c r="A53" s="115">
        <f t="shared" si="17"/>
        <v>227</v>
      </c>
      <c r="B53" s="113">
        <f t="shared" si="0"/>
        <v>46</v>
      </c>
      <c r="C53" s="119">
        <f t="shared" si="1"/>
        <v>6.1637669896245804</v>
      </c>
      <c r="F53" s="115">
        <f t="shared" si="18"/>
        <v>227</v>
      </c>
      <c r="G53" s="113">
        <f t="shared" si="19"/>
        <v>46</v>
      </c>
      <c r="H53" s="113">
        <f>INDEX(地温!$D$2:$D$366,MATCH(F53,地温!$C$2:$C$366,FALSE))</f>
        <v>24.986499999999996</v>
      </c>
      <c r="I53" s="113">
        <f t="shared" si="20"/>
        <v>1139.47615</v>
      </c>
      <c r="J53" s="116">
        <f t="shared" si="2"/>
        <v>24.771220652173913</v>
      </c>
      <c r="K53" s="119">
        <f t="shared" si="3"/>
        <v>7.3192695982569417e-002</v>
      </c>
      <c r="L53" s="119">
        <f t="shared" si="4"/>
        <v>6.1637669896245804</v>
      </c>
      <c r="O53" s="115">
        <f t="shared" si="21"/>
        <v>227</v>
      </c>
      <c r="P53" s="113">
        <f t="shared" si="22"/>
        <v>46</v>
      </c>
      <c r="Q53" s="113">
        <f>INDEX(地温!$D$2:$D$366,MATCH(O53,地温!$C$2:$C$366,FALSE))</f>
        <v>24.986499999999996</v>
      </c>
      <c r="R53" s="113">
        <f t="shared" si="23"/>
        <v>1139.47615</v>
      </c>
      <c r="S53" s="116">
        <f t="shared" si="5"/>
        <v>24.771220652173913</v>
      </c>
      <c r="T53" s="119" t="e">
        <f t="shared" si="6"/>
        <v>#N/A</v>
      </c>
      <c r="U53" s="119">
        <f t="shared" si="7"/>
        <v>0</v>
      </c>
      <c r="X53" s="115">
        <f t="shared" si="24"/>
        <v>227</v>
      </c>
      <c r="Y53" s="113">
        <f t="shared" si="25"/>
        <v>46</v>
      </c>
      <c r="Z53" s="113">
        <f>INDEX(地温!$D$2:$D$366,MATCH(X53,地温!$C$2:$C$366,FALSE))</f>
        <v>24.986499999999996</v>
      </c>
      <c r="AA53" s="113">
        <f t="shared" si="26"/>
        <v>1139.47615</v>
      </c>
      <c r="AB53" s="116">
        <f t="shared" si="8"/>
        <v>24.771220652173913</v>
      </c>
      <c r="AC53" s="119" t="e">
        <f t="shared" si="9"/>
        <v>#N/A</v>
      </c>
      <c r="AD53" s="119">
        <f t="shared" si="10"/>
        <v>0</v>
      </c>
      <c r="AG53" s="115">
        <f t="shared" si="27"/>
        <v>227</v>
      </c>
      <c r="AH53" s="113">
        <f t="shared" si="28"/>
        <v>46</v>
      </c>
      <c r="AI53" s="113">
        <f>INDEX(地温!$D$2:$D$366,MATCH(AG53,地温!$C$2:$C$366,FALSE))</f>
        <v>24.986499999999996</v>
      </c>
      <c r="AJ53" s="113">
        <f t="shared" si="29"/>
        <v>1139.47615</v>
      </c>
      <c r="AK53" s="116">
        <f t="shared" si="11"/>
        <v>24.771220652173913</v>
      </c>
      <c r="AL53" s="119" t="e">
        <f t="shared" si="12"/>
        <v>#N/A</v>
      </c>
      <c r="AM53" s="119">
        <f t="shared" si="13"/>
        <v>0</v>
      </c>
      <c r="AP53" s="115">
        <f t="shared" si="30"/>
        <v>227</v>
      </c>
      <c r="AQ53" s="113">
        <f t="shared" si="31"/>
        <v>46</v>
      </c>
      <c r="AR53" s="113">
        <f>INDEX(地温!$D$2:$D$366,MATCH(AP53,地温!$C$2:$C$366,FALSE))</f>
        <v>24.986499999999996</v>
      </c>
      <c r="AS53" s="113">
        <f t="shared" si="32"/>
        <v>1139.47615</v>
      </c>
      <c r="AT53" s="116">
        <f t="shared" si="14"/>
        <v>24.771220652173913</v>
      </c>
      <c r="AU53" s="119" t="e">
        <f t="shared" si="15"/>
        <v>#N/A</v>
      </c>
      <c r="AV53" s="119">
        <f t="shared" si="16"/>
        <v>0</v>
      </c>
    </row>
    <row r="54" spans="1:48">
      <c r="A54" s="115">
        <f t="shared" si="17"/>
        <v>228</v>
      </c>
      <c r="B54" s="113">
        <f t="shared" si="0"/>
        <v>47</v>
      </c>
      <c r="C54" s="119">
        <f t="shared" si="1"/>
        <v>6.1791725727301472</v>
      </c>
      <c r="F54" s="115">
        <f t="shared" si="18"/>
        <v>228</v>
      </c>
      <c r="G54" s="113">
        <f t="shared" si="19"/>
        <v>47</v>
      </c>
      <c r="H54" s="113">
        <f>INDEX(地温!$D$2:$D$366,MATCH(F54,地温!$C$2:$C$366,FALSE))</f>
        <v>24.537099999999999</v>
      </c>
      <c r="I54" s="113">
        <f t="shared" si="20"/>
        <v>1164.01325</v>
      </c>
      <c r="J54" s="116">
        <f t="shared" si="2"/>
        <v>24.766239361702127</v>
      </c>
      <c r="K54" s="119">
        <f t="shared" si="3"/>
        <v>7.3178347504574207e-002</v>
      </c>
      <c r="L54" s="119">
        <f t="shared" si="4"/>
        <v>6.1791725727301472</v>
      </c>
      <c r="O54" s="115">
        <f t="shared" si="21"/>
        <v>228</v>
      </c>
      <c r="P54" s="113">
        <f t="shared" si="22"/>
        <v>47</v>
      </c>
      <c r="Q54" s="113">
        <f>INDEX(地温!$D$2:$D$366,MATCH(O54,地温!$C$2:$C$366,FALSE))</f>
        <v>24.537099999999999</v>
      </c>
      <c r="R54" s="113">
        <f t="shared" si="23"/>
        <v>1164.01325</v>
      </c>
      <c r="S54" s="116">
        <f t="shared" si="5"/>
        <v>24.766239361702127</v>
      </c>
      <c r="T54" s="119" t="e">
        <f t="shared" si="6"/>
        <v>#N/A</v>
      </c>
      <c r="U54" s="119">
        <f t="shared" si="7"/>
        <v>0</v>
      </c>
      <c r="X54" s="115">
        <f t="shared" si="24"/>
        <v>228</v>
      </c>
      <c r="Y54" s="113">
        <f t="shared" si="25"/>
        <v>47</v>
      </c>
      <c r="Z54" s="113">
        <f>INDEX(地温!$D$2:$D$366,MATCH(X54,地温!$C$2:$C$366,FALSE))</f>
        <v>24.537099999999999</v>
      </c>
      <c r="AA54" s="113">
        <f t="shared" si="26"/>
        <v>1164.01325</v>
      </c>
      <c r="AB54" s="116">
        <f t="shared" si="8"/>
        <v>24.766239361702127</v>
      </c>
      <c r="AC54" s="119" t="e">
        <f t="shared" si="9"/>
        <v>#N/A</v>
      </c>
      <c r="AD54" s="119">
        <f t="shared" si="10"/>
        <v>0</v>
      </c>
      <c r="AG54" s="115">
        <f t="shared" si="27"/>
        <v>228</v>
      </c>
      <c r="AH54" s="113">
        <f t="shared" si="28"/>
        <v>47</v>
      </c>
      <c r="AI54" s="113">
        <f>INDEX(地温!$D$2:$D$366,MATCH(AG54,地温!$C$2:$C$366,FALSE))</f>
        <v>24.537099999999999</v>
      </c>
      <c r="AJ54" s="113">
        <f t="shared" si="29"/>
        <v>1164.01325</v>
      </c>
      <c r="AK54" s="116">
        <f t="shared" si="11"/>
        <v>24.766239361702127</v>
      </c>
      <c r="AL54" s="119" t="e">
        <f t="shared" si="12"/>
        <v>#N/A</v>
      </c>
      <c r="AM54" s="119">
        <f t="shared" si="13"/>
        <v>0</v>
      </c>
      <c r="AP54" s="115">
        <f t="shared" si="30"/>
        <v>228</v>
      </c>
      <c r="AQ54" s="113">
        <f t="shared" si="31"/>
        <v>47</v>
      </c>
      <c r="AR54" s="113">
        <f>INDEX(地温!$D$2:$D$366,MATCH(AP54,地温!$C$2:$C$366,FALSE))</f>
        <v>24.537099999999999</v>
      </c>
      <c r="AS54" s="113">
        <f t="shared" si="32"/>
        <v>1164.01325</v>
      </c>
      <c r="AT54" s="116">
        <f t="shared" si="14"/>
        <v>24.766239361702127</v>
      </c>
      <c r="AU54" s="119" t="e">
        <f t="shared" si="15"/>
        <v>#N/A</v>
      </c>
      <c r="AV54" s="119">
        <f t="shared" si="16"/>
        <v>0</v>
      </c>
    </row>
    <row r="55" spans="1:48">
      <c r="A55" s="115">
        <f t="shared" si="17"/>
        <v>229</v>
      </c>
      <c r="B55" s="113">
        <f t="shared" si="0"/>
        <v>48</v>
      </c>
      <c r="C55" s="119">
        <f t="shared" si="1"/>
        <v>6.1937469538490717</v>
      </c>
      <c r="F55" s="115">
        <f t="shared" si="18"/>
        <v>229</v>
      </c>
      <c r="G55" s="113">
        <f t="shared" si="19"/>
        <v>48</v>
      </c>
      <c r="H55" s="113">
        <f>INDEX(地温!$D$2:$D$366,MATCH(F55,地温!$C$2:$C$366,FALSE))</f>
        <v>24.986500000000003</v>
      </c>
      <c r="I55" s="113">
        <f t="shared" si="20"/>
        <v>1188.9997499999999</v>
      </c>
      <c r="J55" s="116">
        <f t="shared" si="2"/>
        <v>24.770828124999998</v>
      </c>
      <c r="K55" s="119">
        <f t="shared" si="3"/>
        <v>7.3191565233546349e-002</v>
      </c>
      <c r="L55" s="119">
        <f t="shared" si="4"/>
        <v>6.1937469538490717</v>
      </c>
      <c r="O55" s="115">
        <f t="shared" si="21"/>
        <v>229</v>
      </c>
      <c r="P55" s="113">
        <f t="shared" si="22"/>
        <v>48</v>
      </c>
      <c r="Q55" s="113">
        <f>INDEX(地温!$D$2:$D$366,MATCH(O55,地温!$C$2:$C$366,FALSE))</f>
        <v>24.986500000000003</v>
      </c>
      <c r="R55" s="113">
        <f t="shared" si="23"/>
        <v>1188.9997499999999</v>
      </c>
      <c r="S55" s="116">
        <f t="shared" si="5"/>
        <v>24.770828124999998</v>
      </c>
      <c r="T55" s="119" t="e">
        <f t="shared" si="6"/>
        <v>#N/A</v>
      </c>
      <c r="U55" s="119">
        <f t="shared" si="7"/>
        <v>0</v>
      </c>
      <c r="X55" s="115">
        <f t="shared" si="24"/>
        <v>229</v>
      </c>
      <c r="Y55" s="113">
        <f t="shared" si="25"/>
        <v>48</v>
      </c>
      <c r="Z55" s="113">
        <f>INDEX(地温!$D$2:$D$366,MATCH(X55,地温!$C$2:$C$366,FALSE))</f>
        <v>24.986500000000003</v>
      </c>
      <c r="AA55" s="113">
        <f t="shared" si="26"/>
        <v>1188.9997499999999</v>
      </c>
      <c r="AB55" s="116">
        <f t="shared" si="8"/>
        <v>24.770828124999998</v>
      </c>
      <c r="AC55" s="119" t="e">
        <f t="shared" si="9"/>
        <v>#N/A</v>
      </c>
      <c r="AD55" s="119">
        <f t="shared" si="10"/>
        <v>0</v>
      </c>
      <c r="AG55" s="115">
        <f t="shared" si="27"/>
        <v>229</v>
      </c>
      <c r="AH55" s="113">
        <f t="shared" si="28"/>
        <v>48</v>
      </c>
      <c r="AI55" s="113">
        <f>INDEX(地温!$D$2:$D$366,MATCH(AG55,地温!$C$2:$C$366,FALSE))</f>
        <v>24.986500000000003</v>
      </c>
      <c r="AJ55" s="113">
        <f t="shared" si="29"/>
        <v>1188.9997499999999</v>
      </c>
      <c r="AK55" s="116">
        <f t="shared" si="11"/>
        <v>24.770828124999998</v>
      </c>
      <c r="AL55" s="119" t="e">
        <f t="shared" si="12"/>
        <v>#N/A</v>
      </c>
      <c r="AM55" s="119">
        <f t="shared" si="13"/>
        <v>0</v>
      </c>
      <c r="AP55" s="115">
        <f t="shared" si="30"/>
        <v>229</v>
      </c>
      <c r="AQ55" s="113">
        <f t="shared" si="31"/>
        <v>48</v>
      </c>
      <c r="AR55" s="113">
        <f>INDEX(地温!$D$2:$D$366,MATCH(AP55,地温!$C$2:$C$366,FALSE))</f>
        <v>24.986500000000003</v>
      </c>
      <c r="AS55" s="113">
        <f t="shared" si="32"/>
        <v>1188.9997499999999</v>
      </c>
      <c r="AT55" s="116">
        <f t="shared" si="14"/>
        <v>24.770828124999998</v>
      </c>
      <c r="AU55" s="119" t="e">
        <f t="shared" si="15"/>
        <v>#N/A</v>
      </c>
      <c r="AV55" s="119">
        <f t="shared" si="16"/>
        <v>0</v>
      </c>
    </row>
    <row r="56" spans="1:48">
      <c r="A56" s="115">
        <f t="shared" si="17"/>
        <v>230</v>
      </c>
      <c r="B56" s="113">
        <f t="shared" si="0"/>
        <v>49</v>
      </c>
      <c r="C56" s="119">
        <f t="shared" si="1"/>
        <v>6.2074885179592023</v>
      </c>
      <c r="F56" s="115">
        <f t="shared" si="18"/>
        <v>230</v>
      </c>
      <c r="G56" s="113">
        <f t="shared" si="19"/>
        <v>49</v>
      </c>
      <c r="H56" s="113">
        <f>INDEX(地温!$D$2:$D$366,MATCH(F56,地温!$C$2:$C$366,FALSE))</f>
        <v>25.38775</v>
      </c>
      <c r="I56" s="113">
        <f t="shared" si="20"/>
        <v>1214.3875</v>
      </c>
      <c r="J56" s="116">
        <f t="shared" si="2"/>
        <v>24.78341836734694</v>
      </c>
      <c r="K56" s="119">
        <f t="shared" si="3"/>
        <v>7.3227841037075511e-002</v>
      </c>
      <c r="L56" s="119">
        <f t="shared" si="4"/>
        <v>6.2074885179592023</v>
      </c>
      <c r="O56" s="115">
        <f t="shared" si="21"/>
        <v>230</v>
      </c>
      <c r="P56" s="113">
        <f t="shared" si="22"/>
        <v>49</v>
      </c>
      <c r="Q56" s="113">
        <f>INDEX(地温!$D$2:$D$366,MATCH(O56,地温!$C$2:$C$366,FALSE))</f>
        <v>25.38775</v>
      </c>
      <c r="R56" s="113">
        <f t="shared" si="23"/>
        <v>1214.3875</v>
      </c>
      <c r="S56" s="116">
        <f t="shared" si="5"/>
        <v>24.78341836734694</v>
      </c>
      <c r="T56" s="119" t="e">
        <f t="shared" si="6"/>
        <v>#N/A</v>
      </c>
      <c r="U56" s="119">
        <f t="shared" si="7"/>
        <v>0</v>
      </c>
      <c r="X56" s="115">
        <f t="shared" si="24"/>
        <v>230</v>
      </c>
      <c r="Y56" s="113">
        <f t="shared" si="25"/>
        <v>49</v>
      </c>
      <c r="Z56" s="113">
        <f>INDEX(地温!$D$2:$D$366,MATCH(X56,地温!$C$2:$C$366,FALSE))</f>
        <v>25.38775</v>
      </c>
      <c r="AA56" s="113">
        <f t="shared" si="26"/>
        <v>1214.3875</v>
      </c>
      <c r="AB56" s="116">
        <f t="shared" si="8"/>
        <v>24.78341836734694</v>
      </c>
      <c r="AC56" s="119" t="e">
        <f t="shared" si="9"/>
        <v>#N/A</v>
      </c>
      <c r="AD56" s="119">
        <f t="shared" si="10"/>
        <v>0</v>
      </c>
      <c r="AG56" s="115">
        <f t="shared" si="27"/>
        <v>230</v>
      </c>
      <c r="AH56" s="113">
        <f t="shared" si="28"/>
        <v>49</v>
      </c>
      <c r="AI56" s="113">
        <f>INDEX(地温!$D$2:$D$366,MATCH(AG56,地温!$C$2:$C$366,FALSE))</f>
        <v>25.38775</v>
      </c>
      <c r="AJ56" s="113">
        <f t="shared" si="29"/>
        <v>1214.3875</v>
      </c>
      <c r="AK56" s="116">
        <f t="shared" si="11"/>
        <v>24.78341836734694</v>
      </c>
      <c r="AL56" s="119" t="e">
        <f t="shared" si="12"/>
        <v>#N/A</v>
      </c>
      <c r="AM56" s="119">
        <f t="shared" si="13"/>
        <v>0</v>
      </c>
      <c r="AP56" s="115">
        <f t="shared" si="30"/>
        <v>230</v>
      </c>
      <c r="AQ56" s="113">
        <f t="shared" si="31"/>
        <v>49</v>
      </c>
      <c r="AR56" s="113">
        <f>INDEX(地温!$D$2:$D$366,MATCH(AP56,地温!$C$2:$C$366,FALSE))</f>
        <v>25.38775</v>
      </c>
      <c r="AS56" s="113">
        <f t="shared" si="32"/>
        <v>1214.3875</v>
      </c>
      <c r="AT56" s="116">
        <f t="shared" si="14"/>
        <v>24.78341836734694</v>
      </c>
      <c r="AU56" s="119" t="e">
        <f t="shared" si="15"/>
        <v>#N/A</v>
      </c>
      <c r="AV56" s="119">
        <f t="shared" si="16"/>
        <v>0</v>
      </c>
    </row>
    <row r="57" spans="1:48">
      <c r="A57" s="115">
        <f t="shared" si="17"/>
        <v>231</v>
      </c>
      <c r="B57" s="113">
        <f t="shared" si="0"/>
        <v>50</v>
      </c>
      <c r="C57" s="119">
        <f t="shared" si="1"/>
        <v>6.2200709004262569</v>
      </c>
      <c r="F57" s="115">
        <f t="shared" si="18"/>
        <v>231</v>
      </c>
      <c r="G57" s="113">
        <f t="shared" si="19"/>
        <v>50</v>
      </c>
      <c r="H57" s="113">
        <f>INDEX(地温!$D$2:$D$366,MATCH(F57,地温!$C$2:$C$366,FALSE))</f>
        <v>25.034649999999999</v>
      </c>
      <c r="I57" s="113">
        <f t="shared" si="20"/>
        <v>1239.4221500000001</v>
      </c>
      <c r="J57" s="116">
        <f t="shared" si="2"/>
        <v>24.788443000000001</v>
      </c>
      <c r="K57" s="119">
        <f t="shared" si="3"/>
        <v>7.3242322489096623e-002</v>
      </c>
      <c r="L57" s="119">
        <f t="shared" si="4"/>
        <v>6.2200709004262569</v>
      </c>
      <c r="O57" s="115">
        <f t="shared" si="21"/>
        <v>231</v>
      </c>
      <c r="P57" s="113">
        <f t="shared" si="22"/>
        <v>50</v>
      </c>
      <c r="Q57" s="113">
        <f>INDEX(地温!$D$2:$D$366,MATCH(O57,地温!$C$2:$C$366,FALSE))</f>
        <v>25.034649999999999</v>
      </c>
      <c r="R57" s="113">
        <f t="shared" si="23"/>
        <v>1239.4221500000001</v>
      </c>
      <c r="S57" s="116">
        <f t="shared" si="5"/>
        <v>24.788443000000001</v>
      </c>
      <c r="T57" s="119" t="e">
        <f t="shared" si="6"/>
        <v>#N/A</v>
      </c>
      <c r="U57" s="119">
        <f t="shared" si="7"/>
        <v>0</v>
      </c>
      <c r="X57" s="115">
        <f t="shared" si="24"/>
        <v>231</v>
      </c>
      <c r="Y57" s="113">
        <f t="shared" si="25"/>
        <v>50</v>
      </c>
      <c r="Z57" s="113">
        <f>INDEX(地温!$D$2:$D$366,MATCH(X57,地温!$C$2:$C$366,FALSE))</f>
        <v>25.034649999999999</v>
      </c>
      <c r="AA57" s="113">
        <f t="shared" si="26"/>
        <v>1239.4221500000001</v>
      </c>
      <c r="AB57" s="116">
        <f t="shared" si="8"/>
        <v>24.788443000000001</v>
      </c>
      <c r="AC57" s="119" t="e">
        <f t="shared" si="9"/>
        <v>#N/A</v>
      </c>
      <c r="AD57" s="119">
        <f t="shared" si="10"/>
        <v>0</v>
      </c>
      <c r="AG57" s="115">
        <f t="shared" si="27"/>
        <v>231</v>
      </c>
      <c r="AH57" s="113">
        <f t="shared" si="28"/>
        <v>50</v>
      </c>
      <c r="AI57" s="113">
        <f>INDEX(地温!$D$2:$D$366,MATCH(AG57,地温!$C$2:$C$366,FALSE))</f>
        <v>25.034649999999999</v>
      </c>
      <c r="AJ57" s="113">
        <f t="shared" si="29"/>
        <v>1239.4221500000001</v>
      </c>
      <c r="AK57" s="116">
        <f t="shared" si="11"/>
        <v>24.788443000000001</v>
      </c>
      <c r="AL57" s="119" t="e">
        <f t="shared" si="12"/>
        <v>#N/A</v>
      </c>
      <c r="AM57" s="119">
        <f t="shared" si="13"/>
        <v>0</v>
      </c>
      <c r="AP57" s="115">
        <f t="shared" si="30"/>
        <v>231</v>
      </c>
      <c r="AQ57" s="113">
        <f t="shared" si="31"/>
        <v>50</v>
      </c>
      <c r="AR57" s="113">
        <f>INDEX(地温!$D$2:$D$366,MATCH(AP57,地温!$C$2:$C$366,FALSE))</f>
        <v>25.034649999999999</v>
      </c>
      <c r="AS57" s="113">
        <f t="shared" si="32"/>
        <v>1239.4221500000001</v>
      </c>
      <c r="AT57" s="116">
        <f t="shared" si="14"/>
        <v>24.788443000000001</v>
      </c>
      <c r="AU57" s="119" t="e">
        <f t="shared" si="15"/>
        <v>#N/A</v>
      </c>
      <c r="AV57" s="119">
        <f t="shared" si="16"/>
        <v>0</v>
      </c>
    </row>
    <row r="58" spans="1:48">
      <c r="A58" s="115">
        <f t="shared" si="17"/>
        <v>232</v>
      </c>
      <c r="B58" s="113">
        <f t="shared" si="0"/>
        <v>51</v>
      </c>
      <c r="C58" s="119">
        <f t="shared" si="1"/>
        <v>6.2320695939195225</v>
      </c>
      <c r="F58" s="115">
        <f t="shared" si="18"/>
        <v>232</v>
      </c>
      <c r="G58" s="113">
        <f t="shared" si="19"/>
        <v>51</v>
      </c>
      <c r="H58" s="113">
        <f>INDEX(地温!$D$2:$D$366,MATCH(F58,地温!$C$2:$C$366,FALSE))</f>
        <v>25.748875000000002</v>
      </c>
      <c r="I58" s="113">
        <f t="shared" si="20"/>
        <v>1265.1710250000001</v>
      </c>
      <c r="J58" s="116">
        <f t="shared" si="2"/>
        <v>24.807275000000001</v>
      </c>
      <c r="K58" s="119">
        <f t="shared" si="3"/>
        <v>7.3296619173814609e-002</v>
      </c>
      <c r="L58" s="119">
        <f t="shared" si="4"/>
        <v>6.2320695939195225</v>
      </c>
      <c r="O58" s="115">
        <f t="shared" si="21"/>
        <v>232</v>
      </c>
      <c r="P58" s="113">
        <f t="shared" si="22"/>
        <v>51</v>
      </c>
      <c r="Q58" s="113">
        <f>INDEX(地温!$D$2:$D$366,MATCH(O58,地温!$C$2:$C$366,FALSE))</f>
        <v>25.748875000000002</v>
      </c>
      <c r="R58" s="113">
        <f t="shared" si="23"/>
        <v>1265.1710250000001</v>
      </c>
      <c r="S58" s="116">
        <f t="shared" si="5"/>
        <v>24.807275000000001</v>
      </c>
      <c r="T58" s="119" t="e">
        <f t="shared" si="6"/>
        <v>#N/A</v>
      </c>
      <c r="U58" s="119">
        <f t="shared" si="7"/>
        <v>0</v>
      </c>
      <c r="X58" s="115">
        <f t="shared" si="24"/>
        <v>232</v>
      </c>
      <c r="Y58" s="113">
        <f t="shared" si="25"/>
        <v>51</v>
      </c>
      <c r="Z58" s="113">
        <f>INDEX(地温!$D$2:$D$366,MATCH(X58,地温!$C$2:$C$366,FALSE))</f>
        <v>25.748875000000002</v>
      </c>
      <c r="AA58" s="113">
        <f t="shared" si="26"/>
        <v>1265.1710250000001</v>
      </c>
      <c r="AB58" s="116">
        <f t="shared" si="8"/>
        <v>24.807275000000001</v>
      </c>
      <c r="AC58" s="119" t="e">
        <f t="shared" si="9"/>
        <v>#N/A</v>
      </c>
      <c r="AD58" s="119">
        <f t="shared" si="10"/>
        <v>0</v>
      </c>
      <c r="AG58" s="115">
        <f t="shared" si="27"/>
        <v>232</v>
      </c>
      <c r="AH58" s="113">
        <f t="shared" si="28"/>
        <v>51</v>
      </c>
      <c r="AI58" s="113">
        <f>INDEX(地温!$D$2:$D$366,MATCH(AG58,地温!$C$2:$C$366,FALSE))</f>
        <v>25.748875000000002</v>
      </c>
      <c r="AJ58" s="113">
        <f t="shared" si="29"/>
        <v>1265.1710250000001</v>
      </c>
      <c r="AK58" s="116">
        <f t="shared" si="11"/>
        <v>24.807275000000001</v>
      </c>
      <c r="AL58" s="119" t="e">
        <f t="shared" si="12"/>
        <v>#N/A</v>
      </c>
      <c r="AM58" s="119">
        <f t="shared" si="13"/>
        <v>0</v>
      </c>
      <c r="AP58" s="115">
        <f t="shared" si="30"/>
        <v>232</v>
      </c>
      <c r="AQ58" s="113">
        <f t="shared" si="31"/>
        <v>51</v>
      </c>
      <c r="AR58" s="113">
        <f>INDEX(地温!$D$2:$D$366,MATCH(AP58,地温!$C$2:$C$366,FALSE))</f>
        <v>25.748875000000002</v>
      </c>
      <c r="AS58" s="113">
        <f t="shared" si="32"/>
        <v>1265.1710250000001</v>
      </c>
      <c r="AT58" s="116">
        <f t="shared" si="14"/>
        <v>24.807275000000001</v>
      </c>
      <c r="AU58" s="119" t="e">
        <f t="shared" si="15"/>
        <v>#N/A</v>
      </c>
      <c r="AV58" s="119">
        <f t="shared" si="16"/>
        <v>0</v>
      </c>
    </row>
    <row r="59" spans="1:48">
      <c r="A59" s="115">
        <f t="shared" si="17"/>
        <v>233</v>
      </c>
      <c r="B59" s="113">
        <f t="shared" si="0"/>
        <v>52</v>
      </c>
      <c r="C59" s="119">
        <f t="shared" si="1"/>
        <v>6.2429618690436675</v>
      </c>
      <c r="F59" s="115">
        <f t="shared" si="18"/>
        <v>233</v>
      </c>
      <c r="G59" s="113">
        <f t="shared" si="19"/>
        <v>52</v>
      </c>
      <c r="H59" s="113">
        <f>INDEX(地温!$D$2:$D$366,MATCH(F59,地温!$C$2:$C$366,FALSE))</f>
        <v>25.187125000000002</v>
      </c>
      <c r="I59" s="113">
        <f t="shared" si="20"/>
        <v>1290.35815</v>
      </c>
      <c r="J59" s="116">
        <f t="shared" si="2"/>
        <v>24.814579807692308</v>
      </c>
      <c r="K59" s="119">
        <f t="shared" si="3"/>
        <v>7.3317689480716861e-002</v>
      </c>
      <c r="L59" s="119">
        <f t="shared" si="4"/>
        <v>6.2429618690436675</v>
      </c>
      <c r="O59" s="115">
        <f t="shared" si="21"/>
        <v>233</v>
      </c>
      <c r="P59" s="113">
        <f t="shared" si="22"/>
        <v>52</v>
      </c>
      <c r="Q59" s="113">
        <f>INDEX(地温!$D$2:$D$366,MATCH(O59,地温!$C$2:$C$366,FALSE))</f>
        <v>25.187125000000002</v>
      </c>
      <c r="R59" s="113">
        <f t="shared" si="23"/>
        <v>1290.35815</v>
      </c>
      <c r="S59" s="116">
        <f t="shared" si="5"/>
        <v>24.814579807692308</v>
      </c>
      <c r="T59" s="119" t="e">
        <f t="shared" si="6"/>
        <v>#N/A</v>
      </c>
      <c r="U59" s="119">
        <f t="shared" si="7"/>
        <v>0</v>
      </c>
      <c r="X59" s="115">
        <f t="shared" si="24"/>
        <v>233</v>
      </c>
      <c r="Y59" s="113">
        <f t="shared" si="25"/>
        <v>52</v>
      </c>
      <c r="Z59" s="113">
        <f>INDEX(地温!$D$2:$D$366,MATCH(X59,地温!$C$2:$C$366,FALSE))</f>
        <v>25.187125000000002</v>
      </c>
      <c r="AA59" s="113">
        <f t="shared" si="26"/>
        <v>1290.35815</v>
      </c>
      <c r="AB59" s="116">
        <f t="shared" si="8"/>
        <v>24.814579807692308</v>
      </c>
      <c r="AC59" s="119" t="e">
        <f t="shared" si="9"/>
        <v>#N/A</v>
      </c>
      <c r="AD59" s="119">
        <f t="shared" si="10"/>
        <v>0</v>
      </c>
      <c r="AG59" s="115">
        <f t="shared" si="27"/>
        <v>233</v>
      </c>
      <c r="AH59" s="113">
        <f t="shared" si="28"/>
        <v>52</v>
      </c>
      <c r="AI59" s="113">
        <f>INDEX(地温!$D$2:$D$366,MATCH(AG59,地温!$C$2:$C$366,FALSE))</f>
        <v>25.187125000000002</v>
      </c>
      <c r="AJ59" s="113">
        <f t="shared" si="29"/>
        <v>1290.35815</v>
      </c>
      <c r="AK59" s="116">
        <f t="shared" si="11"/>
        <v>24.814579807692308</v>
      </c>
      <c r="AL59" s="119" t="e">
        <f t="shared" si="12"/>
        <v>#N/A</v>
      </c>
      <c r="AM59" s="119">
        <f t="shared" si="13"/>
        <v>0</v>
      </c>
      <c r="AP59" s="115">
        <f t="shared" si="30"/>
        <v>233</v>
      </c>
      <c r="AQ59" s="113">
        <f t="shared" si="31"/>
        <v>52</v>
      </c>
      <c r="AR59" s="113">
        <f>INDEX(地温!$D$2:$D$366,MATCH(AP59,地温!$C$2:$C$366,FALSE))</f>
        <v>25.187125000000002</v>
      </c>
      <c r="AS59" s="113">
        <f t="shared" si="32"/>
        <v>1290.35815</v>
      </c>
      <c r="AT59" s="116">
        <f t="shared" si="14"/>
        <v>24.814579807692308</v>
      </c>
      <c r="AU59" s="119" t="e">
        <f t="shared" si="15"/>
        <v>#N/A</v>
      </c>
      <c r="AV59" s="119">
        <f t="shared" si="16"/>
        <v>0</v>
      </c>
    </row>
    <row r="60" spans="1:48">
      <c r="A60" s="115">
        <f t="shared" si="17"/>
        <v>234</v>
      </c>
      <c r="B60" s="113">
        <f t="shared" si="0"/>
        <v>53</v>
      </c>
      <c r="C60" s="119">
        <f t="shared" si="1"/>
        <v>6.2532096530851291</v>
      </c>
      <c r="F60" s="115">
        <f t="shared" si="18"/>
        <v>234</v>
      </c>
      <c r="G60" s="113">
        <f t="shared" si="19"/>
        <v>53</v>
      </c>
      <c r="H60" s="113">
        <f>INDEX(地温!$D$2:$D$366,MATCH(F60,地温!$C$2:$C$366,FALSE))</f>
        <v>25.548250000000003</v>
      </c>
      <c r="I60" s="113">
        <f t="shared" si="20"/>
        <v>1315.9064000000001</v>
      </c>
      <c r="J60" s="116">
        <f t="shared" si="2"/>
        <v>24.828422641509434</v>
      </c>
      <c r="K60" s="119">
        <f t="shared" si="3"/>
        <v>7.3357632135376258e-002</v>
      </c>
      <c r="L60" s="119">
        <f t="shared" si="4"/>
        <v>6.2532096530851291</v>
      </c>
      <c r="O60" s="115">
        <f t="shared" si="21"/>
        <v>234</v>
      </c>
      <c r="P60" s="113">
        <f t="shared" si="22"/>
        <v>53</v>
      </c>
      <c r="Q60" s="113">
        <f>INDEX(地温!$D$2:$D$366,MATCH(O60,地温!$C$2:$C$366,FALSE))</f>
        <v>25.548250000000003</v>
      </c>
      <c r="R60" s="113">
        <f t="shared" si="23"/>
        <v>1315.9064000000001</v>
      </c>
      <c r="S60" s="116">
        <f t="shared" si="5"/>
        <v>24.828422641509434</v>
      </c>
      <c r="T60" s="119" t="e">
        <f t="shared" si="6"/>
        <v>#N/A</v>
      </c>
      <c r="U60" s="119">
        <f t="shared" si="7"/>
        <v>0</v>
      </c>
      <c r="X60" s="115">
        <f t="shared" si="24"/>
        <v>234</v>
      </c>
      <c r="Y60" s="113">
        <f t="shared" si="25"/>
        <v>53</v>
      </c>
      <c r="Z60" s="113">
        <f>INDEX(地温!$D$2:$D$366,MATCH(X60,地温!$C$2:$C$366,FALSE))</f>
        <v>25.548250000000003</v>
      </c>
      <c r="AA60" s="113">
        <f t="shared" si="26"/>
        <v>1315.9064000000001</v>
      </c>
      <c r="AB60" s="116">
        <f t="shared" si="8"/>
        <v>24.828422641509434</v>
      </c>
      <c r="AC60" s="119" t="e">
        <f t="shared" si="9"/>
        <v>#N/A</v>
      </c>
      <c r="AD60" s="119">
        <f t="shared" si="10"/>
        <v>0</v>
      </c>
      <c r="AG60" s="115">
        <f t="shared" si="27"/>
        <v>234</v>
      </c>
      <c r="AH60" s="113">
        <f t="shared" si="28"/>
        <v>53</v>
      </c>
      <c r="AI60" s="113">
        <f>INDEX(地温!$D$2:$D$366,MATCH(AG60,地温!$C$2:$C$366,FALSE))</f>
        <v>25.548250000000003</v>
      </c>
      <c r="AJ60" s="113">
        <f t="shared" si="29"/>
        <v>1315.9064000000001</v>
      </c>
      <c r="AK60" s="116">
        <f t="shared" si="11"/>
        <v>24.828422641509434</v>
      </c>
      <c r="AL60" s="119" t="e">
        <f t="shared" si="12"/>
        <v>#N/A</v>
      </c>
      <c r="AM60" s="119">
        <f t="shared" si="13"/>
        <v>0</v>
      </c>
      <c r="AP60" s="115">
        <f t="shared" si="30"/>
        <v>234</v>
      </c>
      <c r="AQ60" s="113">
        <f t="shared" si="31"/>
        <v>53</v>
      </c>
      <c r="AR60" s="113">
        <f>INDEX(地温!$D$2:$D$366,MATCH(AP60,地温!$C$2:$C$366,FALSE))</f>
        <v>25.548250000000003</v>
      </c>
      <c r="AS60" s="113">
        <f t="shared" si="32"/>
        <v>1315.9064000000001</v>
      </c>
      <c r="AT60" s="116">
        <f t="shared" si="14"/>
        <v>24.828422641509434</v>
      </c>
      <c r="AU60" s="119" t="e">
        <f t="shared" si="15"/>
        <v>#N/A</v>
      </c>
      <c r="AV60" s="119">
        <f t="shared" si="16"/>
        <v>0</v>
      </c>
    </row>
    <row r="61" spans="1:48">
      <c r="A61" s="115">
        <f t="shared" si="17"/>
        <v>235</v>
      </c>
      <c r="B61" s="113">
        <f t="shared" si="0"/>
        <v>54</v>
      </c>
      <c r="C61" s="119">
        <f t="shared" si="1"/>
        <v>6.2625090634389986</v>
      </c>
      <c r="F61" s="115">
        <f t="shared" si="18"/>
        <v>235</v>
      </c>
      <c r="G61" s="113">
        <f t="shared" si="19"/>
        <v>54</v>
      </c>
      <c r="H61" s="113">
        <f>INDEX(地温!$D$2:$D$366,MATCH(F61,地温!$C$2:$C$366,FALSE))</f>
        <v>24.966437500000001</v>
      </c>
      <c r="I61" s="113">
        <f t="shared" si="20"/>
        <v>1340.8728375000001</v>
      </c>
      <c r="J61" s="116">
        <f t="shared" si="2"/>
        <v>24.830978472222224</v>
      </c>
      <c r="K61" s="119">
        <f t="shared" si="3"/>
        <v>7.3365008802541112e-002</v>
      </c>
      <c r="L61" s="119">
        <f t="shared" si="4"/>
        <v>6.2625090634389986</v>
      </c>
      <c r="O61" s="115">
        <f t="shared" si="21"/>
        <v>235</v>
      </c>
      <c r="P61" s="113">
        <f t="shared" si="22"/>
        <v>54</v>
      </c>
      <c r="Q61" s="113">
        <f>INDEX(地温!$D$2:$D$366,MATCH(O61,地温!$C$2:$C$366,FALSE))</f>
        <v>24.966437500000001</v>
      </c>
      <c r="R61" s="113">
        <f t="shared" si="23"/>
        <v>1340.8728375000001</v>
      </c>
      <c r="S61" s="116">
        <f t="shared" si="5"/>
        <v>24.830978472222224</v>
      </c>
      <c r="T61" s="119" t="e">
        <f t="shared" si="6"/>
        <v>#N/A</v>
      </c>
      <c r="U61" s="119">
        <f t="shared" si="7"/>
        <v>0</v>
      </c>
      <c r="X61" s="115">
        <f t="shared" si="24"/>
        <v>235</v>
      </c>
      <c r="Y61" s="113">
        <f t="shared" si="25"/>
        <v>54</v>
      </c>
      <c r="Z61" s="113">
        <f>INDEX(地温!$D$2:$D$366,MATCH(X61,地温!$C$2:$C$366,FALSE))</f>
        <v>24.966437500000001</v>
      </c>
      <c r="AA61" s="113">
        <f t="shared" si="26"/>
        <v>1340.8728375000001</v>
      </c>
      <c r="AB61" s="116">
        <f t="shared" si="8"/>
        <v>24.830978472222224</v>
      </c>
      <c r="AC61" s="119" t="e">
        <f t="shared" si="9"/>
        <v>#N/A</v>
      </c>
      <c r="AD61" s="119">
        <f t="shared" si="10"/>
        <v>0</v>
      </c>
      <c r="AG61" s="115">
        <f t="shared" si="27"/>
        <v>235</v>
      </c>
      <c r="AH61" s="113">
        <f t="shared" si="28"/>
        <v>54</v>
      </c>
      <c r="AI61" s="113">
        <f>INDEX(地温!$D$2:$D$366,MATCH(AG61,地温!$C$2:$C$366,FALSE))</f>
        <v>24.966437500000001</v>
      </c>
      <c r="AJ61" s="113">
        <f t="shared" si="29"/>
        <v>1340.8728375000001</v>
      </c>
      <c r="AK61" s="116">
        <f t="shared" si="11"/>
        <v>24.830978472222224</v>
      </c>
      <c r="AL61" s="119" t="e">
        <f t="shared" si="12"/>
        <v>#N/A</v>
      </c>
      <c r="AM61" s="119">
        <f t="shared" si="13"/>
        <v>0</v>
      </c>
      <c r="AP61" s="115">
        <f t="shared" si="30"/>
        <v>235</v>
      </c>
      <c r="AQ61" s="113">
        <f t="shared" si="31"/>
        <v>54</v>
      </c>
      <c r="AR61" s="113">
        <f>INDEX(地温!$D$2:$D$366,MATCH(AP61,地温!$C$2:$C$366,FALSE))</f>
        <v>24.966437500000001</v>
      </c>
      <c r="AS61" s="113">
        <f t="shared" si="32"/>
        <v>1340.8728375000001</v>
      </c>
      <c r="AT61" s="116">
        <f t="shared" si="14"/>
        <v>24.830978472222224</v>
      </c>
      <c r="AU61" s="119" t="e">
        <f t="shared" si="15"/>
        <v>#N/A</v>
      </c>
      <c r="AV61" s="119">
        <f t="shared" si="16"/>
        <v>0</v>
      </c>
    </row>
    <row r="62" spans="1:48">
      <c r="A62" s="115">
        <f t="shared" si="17"/>
        <v>236</v>
      </c>
      <c r="B62" s="113">
        <f t="shared" si="0"/>
        <v>55</v>
      </c>
      <c r="C62" s="119">
        <f t="shared" si="1"/>
        <v>6.2711603443026771</v>
      </c>
      <c r="F62" s="115">
        <f t="shared" si="18"/>
        <v>236</v>
      </c>
      <c r="G62" s="113">
        <f t="shared" si="19"/>
        <v>55</v>
      </c>
      <c r="H62" s="113">
        <f>INDEX(地温!$D$2:$D$366,MATCH(F62,地温!$C$2:$C$366,FALSE))</f>
        <v>25.006562500000001</v>
      </c>
      <c r="I62" s="113">
        <f t="shared" si="20"/>
        <v>1365.8794</v>
      </c>
      <c r="J62" s="116">
        <f t="shared" si="2"/>
        <v>24.834170909090911</v>
      </c>
      <c r="K62" s="119">
        <f t="shared" si="3"/>
        <v>7.3374223713585263e-002</v>
      </c>
      <c r="L62" s="119">
        <f t="shared" si="4"/>
        <v>6.2711603443026771</v>
      </c>
      <c r="O62" s="115">
        <f t="shared" si="21"/>
        <v>236</v>
      </c>
      <c r="P62" s="113">
        <f t="shared" si="22"/>
        <v>55</v>
      </c>
      <c r="Q62" s="113">
        <f>INDEX(地温!$D$2:$D$366,MATCH(O62,地温!$C$2:$C$366,FALSE))</f>
        <v>25.006562500000001</v>
      </c>
      <c r="R62" s="113">
        <f t="shared" si="23"/>
        <v>1365.8794</v>
      </c>
      <c r="S62" s="116">
        <f t="shared" si="5"/>
        <v>24.834170909090911</v>
      </c>
      <c r="T62" s="119" t="e">
        <f t="shared" si="6"/>
        <v>#N/A</v>
      </c>
      <c r="U62" s="119">
        <f t="shared" si="7"/>
        <v>0</v>
      </c>
      <c r="X62" s="115">
        <f t="shared" si="24"/>
        <v>236</v>
      </c>
      <c r="Y62" s="113">
        <f t="shared" si="25"/>
        <v>55</v>
      </c>
      <c r="Z62" s="113">
        <f>INDEX(地温!$D$2:$D$366,MATCH(X62,地温!$C$2:$C$366,FALSE))</f>
        <v>25.006562500000001</v>
      </c>
      <c r="AA62" s="113">
        <f t="shared" si="26"/>
        <v>1365.8794</v>
      </c>
      <c r="AB62" s="116">
        <f t="shared" si="8"/>
        <v>24.834170909090911</v>
      </c>
      <c r="AC62" s="119" t="e">
        <f t="shared" si="9"/>
        <v>#N/A</v>
      </c>
      <c r="AD62" s="119">
        <f t="shared" si="10"/>
        <v>0</v>
      </c>
      <c r="AG62" s="115">
        <f t="shared" si="27"/>
        <v>236</v>
      </c>
      <c r="AH62" s="113">
        <f t="shared" si="28"/>
        <v>55</v>
      </c>
      <c r="AI62" s="113">
        <f>INDEX(地温!$D$2:$D$366,MATCH(AG62,地温!$C$2:$C$366,FALSE))</f>
        <v>25.006562500000001</v>
      </c>
      <c r="AJ62" s="113">
        <f t="shared" si="29"/>
        <v>1365.8794</v>
      </c>
      <c r="AK62" s="116">
        <f t="shared" si="11"/>
        <v>24.834170909090911</v>
      </c>
      <c r="AL62" s="119" t="e">
        <f t="shared" si="12"/>
        <v>#N/A</v>
      </c>
      <c r="AM62" s="119">
        <f t="shared" si="13"/>
        <v>0</v>
      </c>
      <c r="AP62" s="115">
        <f t="shared" si="30"/>
        <v>236</v>
      </c>
      <c r="AQ62" s="113">
        <f t="shared" si="31"/>
        <v>55</v>
      </c>
      <c r="AR62" s="113">
        <f>INDEX(地温!$D$2:$D$366,MATCH(AP62,地温!$C$2:$C$366,FALSE))</f>
        <v>25.006562500000001</v>
      </c>
      <c r="AS62" s="113">
        <f t="shared" si="32"/>
        <v>1365.8794</v>
      </c>
      <c r="AT62" s="116">
        <f t="shared" si="14"/>
        <v>24.834170909090911</v>
      </c>
      <c r="AU62" s="119" t="e">
        <f t="shared" si="15"/>
        <v>#N/A</v>
      </c>
      <c r="AV62" s="119">
        <f t="shared" si="16"/>
        <v>0</v>
      </c>
    </row>
    <row r="63" spans="1:48">
      <c r="A63" s="115">
        <f t="shared" si="17"/>
        <v>237</v>
      </c>
      <c r="B63" s="113">
        <f t="shared" si="0"/>
        <v>56</v>
      </c>
      <c r="C63" s="119">
        <f t="shared" si="1"/>
        <v>6.2792234988495954</v>
      </c>
      <c r="F63" s="115">
        <f t="shared" si="18"/>
        <v>237</v>
      </c>
      <c r="G63" s="113">
        <f t="shared" si="19"/>
        <v>56</v>
      </c>
      <c r="H63" s="113">
        <f>INDEX(地温!$D$2:$D$366,MATCH(F63,地温!$C$2:$C$366,FALSE))</f>
        <v>25.098849999999999</v>
      </c>
      <c r="I63" s="113">
        <f t="shared" si="20"/>
        <v>1390.9782500000001</v>
      </c>
      <c r="J63" s="116">
        <f t="shared" si="2"/>
        <v>24.838897321428572</v>
      </c>
      <c r="K63" s="119">
        <f t="shared" si="3"/>
        <v>7.3387868179448285e-002</v>
      </c>
      <c r="L63" s="119">
        <f t="shared" si="4"/>
        <v>6.2792234988495954</v>
      </c>
      <c r="O63" s="115">
        <f t="shared" si="21"/>
        <v>237</v>
      </c>
      <c r="P63" s="113">
        <f t="shared" si="22"/>
        <v>56</v>
      </c>
      <c r="Q63" s="113">
        <f>INDEX(地温!$D$2:$D$366,MATCH(O63,地温!$C$2:$C$366,FALSE))</f>
        <v>25.098849999999999</v>
      </c>
      <c r="R63" s="113">
        <f t="shared" si="23"/>
        <v>1390.9782500000001</v>
      </c>
      <c r="S63" s="116">
        <f t="shared" si="5"/>
        <v>24.838897321428572</v>
      </c>
      <c r="T63" s="119" t="e">
        <f t="shared" si="6"/>
        <v>#N/A</v>
      </c>
      <c r="U63" s="119">
        <f t="shared" si="7"/>
        <v>0</v>
      </c>
      <c r="X63" s="115">
        <f t="shared" si="24"/>
        <v>237</v>
      </c>
      <c r="Y63" s="113">
        <f t="shared" si="25"/>
        <v>56</v>
      </c>
      <c r="Z63" s="113">
        <f>INDEX(地温!$D$2:$D$366,MATCH(X63,地温!$C$2:$C$366,FALSE))</f>
        <v>25.098849999999999</v>
      </c>
      <c r="AA63" s="113">
        <f t="shared" si="26"/>
        <v>1390.9782500000001</v>
      </c>
      <c r="AB63" s="116">
        <f t="shared" si="8"/>
        <v>24.838897321428572</v>
      </c>
      <c r="AC63" s="119" t="e">
        <f t="shared" si="9"/>
        <v>#N/A</v>
      </c>
      <c r="AD63" s="119">
        <f t="shared" si="10"/>
        <v>0</v>
      </c>
      <c r="AG63" s="115">
        <f t="shared" si="27"/>
        <v>237</v>
      </c>
      <c r="AH63" s="113">
        <f t="shared" si="28"/>
        <v>56</v>
      </c>
      <c r="AI63" s="113">
        <f>INDEX(地温!$D$2:$D$366,MATCH(AG63,地温!$C$2:$C$366,FALSE))</f>
        <v>25.098849999999999</v>
      </c>
      <c r="AJ63" s="113">
        <f t="shared" si="29"/>
        <v>1390.9782500000001</v>
      </c>
      <c r="AK63" s="116">
        <f t="shared" si="11"/>
        <v>24.838897321428572</v>
      </c>
      <c r="AL63" s="119" t="e">
        <f t="shared" si="12"/>
        <v>#N/A</v>
      </c>
      <c r="AM63" s="119">
        <f t="shared" si="13"/>
        <v>0</v>
      </c>
      <c r="AP63" s="115">
        <f t="shared" si="30"/>
        <v>237</v>
      </c>
      <c r="AQ63" s="113">
        <f t="shared" si="31"/>
        <v>56</v>
      </c>
      <c r="AR63" s="113">
        <f>INDEX(地温!$D$2:$D$366,MATCH(AP63,地温!$C$2:$C$366,FALSE))</f>
        <v>25.098849999999999</v>
      </c>
      <c r="AS63" s="113">
        <f t="shared" si="32"/>
        <v>1390.9782500000001</v>
      </c>
      <c r="AT63" s="116">
        <f t="shared" si="14"/>
        <v>24.838897321428572</v>
      </c>
      <c r="AU63" s="119" t="e">
        <f t="shared" si="15"/>
        <v>#N/A</v>
      </c>
      <c r="AV63" s="119">
        <f t="shared" si="16"/>
        <v>0</v>
      </c>
    </row>
    <row r="64" spans="1:48">
      <c r="A64" s="115">
        <f t="shared" si="17"/>
        <v>238</v>
      </c>
      <c r="B64" s="113">
        <f t="shared" si="0"/>
        <v>57</v>
      </c>
      <c r="C64" s="119">
        <f t="shared" si="1"/>
        <v>6.2867826175457457</v>
      </c>
      <c r="F64" s="115">
        <f t="shared" si="18"/>
        <v>238</v>
      </c>
      <c r="G64" s="113">
        <f t="shared" si="19"/>
        <v>57</v>
      </c>
      <c r="H64" s="113">
        <f>INDEX(地温!$D$2:$D$366,MATCH(F64,地温!$C$2:$C$366,FALSE))</f>
        <v>25.355650000000001</v>
      </c>
      <c r="I64" s="113">
        <f t="shared" si="20"/>
        <v>1416.3339000000001</v>
      </c>
      <c r="J64" s="116">
        <f t="shared" si="2"/>
        <v>24.847963157894739</v>
      </c>
      <c r="K64" s="119">
        <f t="shared" si="3"/>
        <v>7.3414045821365875e-002</v>
      </c>
      <c r="L64" s="119">
        <f t="shared" si="4"/>
        <v>6.2867826175457457</v>
      </c>
      <c r="O64" s="115">
        <f t="shared" si="21"/>
        <v>238</v>
      </c>
      <c r="P64" s="113">
        <f t="shared" si="22"/>
        <v>57</v>
      </c>
      <c r="Q64" s="113">
        <f>INDEX(地温!$D$2:$D$366,MATCH(O64,地温!$C$2:$C$366,FALSE))</f>
        <v>25.355650000000001</v>
      </c>
      <c r="R64" s="113">
        <f t="shared" si="23"/>
        <v>1416.3339000000001</v>
      </c>
      <c r="S64" s="116">
        <f t="shared" si="5"/>
        <v>24.847963157894739</v>
      </c>
      <c r="T64" s="119" t="e">
        <f t="shared" si="6"/>
        <v>#N/A</v>
      </c>
      <c r="U64" s="119">
        <f t="shared" si="7"/>
        <v>0</v>
      </c>
      <c r="X64" s="115">
        <f t="shared" si="24"/>
        <v>238</v>
      </c>
      <c r="Y64" s="113">
        <f t="shared" si="25"/>
        <v>57</v>
      </c>
      <c r="Z64" s="113">
        <f>INDEX(地温!$D$2:$D$366,MATCH(X64,地温!$C$2:$C$366,FALSE))</f>
        <v>25.355650000000001</v>
      </c>
      <c r="AA64" s="113">
        <f t="shared" si="26"/>
        <v>1416.3339000000001</v>
      </c>
      <c r="AB64" s="116">
        <f t="shared" si="8"/>
        <v>24.847963157894739</v>
      </c>
      <c r="AC64" s="119" t="e">
        <f t="shared" si="9"/>
        <v>#N/A</v>
      </c>
      <c r="AD64" s="119">
        <f t="shared" si="10"/>
        <v>0</v>
      </c>
      <c r="AG64" s="115">
        <f t="shared" si="27"/>
        <v>238</v>
      </c>
      <c r="AH64" s="113">
        <f t="shared" si="28"/>
        <v>57</v>
      </c>
      <c r="AI64" s="113">
        <f>INDEX(地温!$D$2:$D$366,MATCH(AG64,地温!$C$2:$C$366,FALSE))</f>
        <v>25.355650000000001</v>
      </c>
      <c r="AJ64" s="113">
        <f t="shared" si="29"/>
        <v>1416.3339000000001</v>
      </c>
      <c r="AK64" s="116">
        <f t="shared" si="11"/>
        <v>24.847963157894739</v>
      </c>
      <c r="AL64" s="119" t="e">
        <f t="shared" si="12"/>
        <v>#N/A</v>
      </c>
      <c r="AM64" s="119">
        <f t="shared" si="13"/>
        <v>0</v>
      </c>
      <c r="AP64" s="115">
        <f t="shared" si="30"/>
        <v>238</v>
      </c>
      <c r="AQ64" s="113">
        <f t="shared" si="31"/>
        <v>57</v>
      </c>
      <c r="AR64" s="113">
        <f>INDEX(地温!$D$2:$D$366,MATCH(AP64,地温!$C$2:$C$366,FALSE))</f>
        <v>25.355650000000001</v>
      </c>
      <c r="AS64" s="113">
        <f t="shared" si="32"/>
        <v>1416.3339000000001</v>
      </c>
      <c r="AT64" s="116">
        <f t="shared" si="14"/>
        <v>24.847963157894739</v>
      </c>
      <c r="AU64" s="119" t="e">
        <f t="shared" si="15"/>
        <v>#N/A</v>
      </c>
      <c r="AV64" s="119">
        <f t="shared" si="16"/>
        <v>0</v>
      </c>
    </row>
    <row r="65" spans="1:48">
      <c r="A65" s="115">
        <f t="shared" si="17"/>
        <v>239</v>
      </c>
      <c r="B65" s="113">
        <f t="shared" si="0"/>
        <v>58</v>
      </c>
      <c r="C65" s="119">
        <f t="shared" si="1"/>
        <v>6.2938256926668723</v>
      </c>
      <c r="F65" s="115">
        <f t="shared" si="18"/>
        <v>239</v>
      </c>
      <c r="G65" s="113">
        <f t="shared" si="19"/>
        <v>58</v>
      </c>
      <c r="H65" s="113">
        <f>INDEX(地温!$D$2:$D$366,MATCH(F65,地温!$C$2:$C$366,FALSE))</f>
        <v>25.468</v>
      </c>
      <c r="I65" s="113">
        <f t="shared" si="20"/>
        <v>1441.8019000000002</v>
      </c>
      <c r="J65" s="116">
        <f t="shared" si="2"/>
        <v>24.858653448275867</v>
      </c>
      <c r="K65" s="119">
        <f t="shared" si="3"/>
        <v>7.3444924029864161e-002</v>
      </c>
      <c r="L65" s="119">
        <f t="shared" si="4"/>
        <v>6.2938256926668723</v>
      </c>
      <c r="O65" s="115">
        <f t="shared" si="21"/>
        <v>239</v>
      </c>
      <c r="P65" s="113">
        <f t="shared" si="22"/>
        <v>58</v>
      </c>
      <c r="Q65" s="113">
        <f>INDEX(地温!$D$2:$D$366,MATCH(O65,地温!$C$2:$C$366,FALSE))</f>
        <v>25.468</v>
      </c>
      <c r="R65" s="113">
        <f t="shared" si="23"/>
        <v>1441.8019000000002</v>
      </c>
      <c r="S65" s="116">
        <f t="shared" si="5"/>
        <v>24.858653448275867</v>
      </c>
      <c r="T65" s="119" t="e">
        <f t="shared" si="6"/>
        <v>#N/A</v>
      </c>
      <c r="U65" s="119">
        <f t="shared" si="7"/>
        <v>0</v>
      </c>
      <c r="X65" s="115">
        <f t="shared" si="24"/>
        <v>239</v>
      </c>
      <c r="Y65" s="113">
        <f t="shared" si="25"/>
        <v>58</v>
      </c>
      <c r="Z65" s="113">
        <f>INDEX(地温!$D$2:$D$366,MATCH(X65,地温!$C$2:$C$366,FALSE))</f>
        <v>25.468</v>
      </c>
      <c r="AA65" s="113">
        <f t="shared" si="26"/>
        <v>1441.8019000000002</v>
      </c>
      <c r="AB65" s="116">
        <f t="shared" si="8"/>
        <v>24.858653448275867</v>
      </c>
      <c r="AC65" s="119" t="e">
        <f t="shared" si="9"/>
        <v>#N/A</v>
      </c>
      <c r="AD65" s="119">
        <f t="shared" si="10"/>
        <v>0</v>
      </c>
      <c r="AG65" s="115">
        <f t="shared" si="27"/>
        <v>239</v>
      </c>
      <c r="AH65" s="113">
        <f t="shared" si="28"/>
        <v>58</v>
      </c>
      <c r="AI65" s="113">
        <f>INDEX(地温!$D$2:$D$366,MATCH(AG65,地温!$C$2:$C$366,FALSE))</f>
        <v>25.468</v>
      </c>
      <c r="AJ65" s="113">
        <f t="shared" si="29"/>
        <v>1441.8019000000002</v>
      </c>
      <c r="AK65" s="116">
        <f t="shared" si="11"/>
        <v>24.858653448275867</v>
      </c>
      <c r="AL65" s="119" t="e">
        <f t="shared" si="12"/>
        <v>#N/A</v>
      </c>
      <c r="AM65" s="119">
        <f t="shared" si="13"/>
        <v>0</v>
      </c>
      <c r="AP65" s="115">
        <f t="shared" si="30"/>
        <v>239</v>
      </c>
      <c r="AQ65" s="113">
        <f t="shared" si="31"/>
        <v>58</v>
      </c>
      <c r="AR65" s="113">
        <f>INDEX(地温!$D$2:$D$366,MATCH(AP65,地温!$C$2:$C$366,FALSE))</f>
        <v>25.468</v>
      </c>
      <c r="AS65" s="113">
        <f t="shared" si="32"/>
        <v>1441.8019000000002</v>
      </c>
      <c r="AT65" s="116">
        <f t="shared" si="14"/>
        <v>24.858653448275867</v>
      </c>
      <c r="AU65" s="119" t="e">
        <f t="shared" si="15"/>
        <v>#N/A</v>
      </c>
      <c r="AV65" s="119">
        <f t="shared" si="16"/>
        <v>0</v>
      </c>
    </row>
    <row r="66" spans="1:48">
      <c r="A66" s="115">
        <f t="shared" si="17"/>
        <v>240</v>
      </c>
      <c r="B66" s="113">
        <f t="shared" si="0"/>
        <v>59</v>
      </c>
      <c r="C66" s="119">
        <f t="shared" si="1"/>
        <v>6.3001372002196945</v>
      </c>
      <c r="F66" s="115">
        <f t="shared" si="18"/>
        <v>240</v>
      </c>
      <c r="G66" s="113">
        <f t="shared" si="19"/>
        <v>59</v>
      </c>
      <c r="H66" s="113">
        <f>INDEX(地温!$D$2:$D$366,MATCH(F66,地温!$C$2:$C$366,FALSE))</f>
        <v>24.553149999999995</v>
      </c>
      <c r="I66" s="113">
        <f t="shared" si="20"/>
        <v>1466.3550500000001</v>
      </c>
      <c r="J66" s="116">
        <f t="shared" si="2"/>
        <v>24.853475423728817</v>
      </c>
      <c r="K66" s="119">
        <f t="shared" si="3"/>
        <v>7.3429966298007895e-002</v>
      </c>
      <c r="L66" s="119">
        <f t="shared" si="4"/>
        <v>6.3001372002196945</v>
      </c>
      <c r="O66" s="115">
        <f t="shared" si="21"/>
        <v>240</v>
      </c>
      <c r="P66" s="113">
        <f t="shared" si="22"/>
        <v>59</v>
      </c>
      <c r="Q66" s="113">
        <f>INDEX(地温!$D$2:$D$366,MATCH(O66,地温!$C$2:$C$366,FALSE))</f>
        <v>24.553149999999995</v>
      </c>
      <c r="R66" s="113">
        <f t="shared" si="23"/>
        <v>1466.3550500000001</v>
      </c>
      <c r="S66" s="116">
        <f t="shared" si="5"/>
        <v>24.853475423728817</v>
      </c>
      <c r="T66" s="119" t="e">
        <f t="shared" si="6"/>
        <v>#N/A</v>
      </c>
      <c r="U66" s="119">
        <f t="shared" si="7"/>
        <v>0</v>
      </c>
      <c r="X66" s="115">
        <f t="shared" si="24"/>
        <v>240</v>
      </c>
      <c r="Y66" s="113">
        <f t="shared" si="25"/>
        <v>59</v>
      </c>
      <c r="Z66" s="113">
        <f>INDEX(地温!$D$2:$D$366,MATCH(X66,地温!$C$2:$C$366,FALSE))</f>
        <v>24.553149999999995</v>
      </c>
      <c r="AA66" s="113">
        <f t="shared" si="26"/>
        <v>1466.3550500000001</v>
      </c>
      <c r="AB66" s="116">
        <f t="shared" si="8"/>
        <v>24.853475423728817</v>
      </c>
      <c r="AC66" s="119" t="e">
        <f t="shared" si="9"/>
        <v>#N/A</v>
      </c>
      <c r="AD66" s="119">
        <f t="shared" si="10"/>
        <v>0</v>
      </c>
      <c r="AG66" s="115">
        <f t="shared" si="27"/>
        <v>240</v>
      </c>
      <c r="AH66" s="113">
        <f t="shared" si="28"/>
        <v>59</v>
      </c>
      <c r="AI66" s="113">
        <f>INDEX(地温!$D$2:$D$366,MATCH(AG66,地温!$C$2:$C$366,FALSE))</f>
        <v>24.553149999999995</v>
      </c>
      <c r="AJ66" s="113">
        <f t="shared" si="29"/>
        <v>1466.3550500000001</v>
      </c>
      <c r="AK66" s="116">
        <f t="shared" si="11"/>
        <v>24.853475423728817</v>
      </c>
      <c r="AL66" s="119" t="e">
        <f t="shared" si="12"/>
        <v>#N/A</v>
      </c>
      <c r="AM66" s="119">
        <f t="shared" si="13"/>
        <v>0</v>
      </c>
      <c r="AP66" s="115">
        <f t="shared" si="30"/>
        <v>240</v>
      </c>
      <c r="AQ66" s="113">
        <f t="shared" si="31"/>
        <v>59</v>
      </c>
      <c r="AR66" s="113">
        <f>INDEX(地温!$D$2:$D$366,MATCH(AP66,地温!$C$2:$C$366,FALSE))</f>
        <v>24.553149999999995</v>
      </c>
      <c r="AS66" s="113">
        <f t="shared" si="32"/>
        <v>1466.3550500000001</v>
      </c>
      <c r="AT66" s="116">
        <f t="shared" si="14"/>
        <v>24.853475423728817</v>
      </c>
      <c r="AU66" s="119" t="e">
        <f t="shared" si="15"/>
        <v>#N/A</v>
      </c>
      <c r="AV66" s="119">
        <f t="shared" si="16"/>
        <v>0</v>
      </c>
    </row>
    <row r="67" spans="1:48">
      <c r="A67" s="115">
        <f t="shared" si="17"/>
        <v>241</v>
      </c>
      <c r="B67" s="113">
        <f t="shared" si="0"/>
        <v>60</v>
      </c>
      <c r="C67" s="119">
        <f t="shared" si="1"/>
        <v>6.3058984466781736</v>
      </c>
      <c r="F67" s="115">
        <f t="shared" si="18"/>
        <v>241</v>
      </c>
      <c r="G67" s="113">
        <f t="shared" si="19"/>
        <v>60</v>
      </c>
      <c r="H67" s="113">
        <f>INDEX(地温!$D$2:$D$366,MATCH(F67,地温!$C$2:$C$366,FALSE))</f>
        <v>24.071650000000002</v>
      </c>
      <c r="I67" s="113">
        <f t="shared" si="20"/>
        <v>1490.4267000000002</v>
      </c>
      <c r="J67" s="116">
        <f t="shared" si="2"/>
        <v>24.840445000000003</v>
      </c>
      <c r="K67" s="119">
        <f t="shared" si="3"/>
        <v>7.3392336559965826e-002</v>
      </c>
      <c r="L67" s="119">
        <f t="shared" si="4"/>
        <v>6.3058984466781736</v>
      </c>
      <c r="O67" s="115">
        <f t="shared" si="21"/>
        <v>241</v>
      </c>
      <c r="P67" s="113">
        <f t="shared" si="22"/>
        <v>60</v>
      </c>
      <c r="Q67" s="113">
        <f>INDEX(地温!$D$2:$D$366,MATCH(O67,地温!$C$2:$C$366,FALSE))</f>
        <v>24.071650000000002</v>
      </c>
      <c r="R67" s="113">
        <f t="shared" si="23"/>
        <v>1490.4267000000002</v>
      </c>
      <c r="S67" s="116">
        <f t="shared" si="5"/>
        <v>24.840445000000003</v>
      </c>
      <c r="T67" s="119" t="e">
        <f t="shared" si="6"/>
        <v>#N/A</v>
      </c>
      <c r="U67" s="119">
        <f t="shared" si="7"/>
        <v>0</v>
      </c>
      <c r="X67" s="115">
        <f t="shared" si="24"/>
        <v>241</v>
      </c>
      <c r="Y67" s="113">
        <f t="shared" si="25"/>
        <v>60</v>
      </c>
      <c r="Z67" s="113">
        <f>INDEX(地温!$D$2:$D$366,MATCH(X67,地温!$C$2:$C$366,FALSE))</f>
        <v>24.071650000000002</v>
      </c>
      <c r="AA67" s="113">
        <f t="shared" si="26"/>
        <v>1490.4267000000002</v>
      </c>
      <c r="AB67" s="116">
        <f t="shared" si="8"/>
        <v>24.840445000000003</v>
      </c>
      <c r="AC67" s="119" t="e">
        <f t="shared" si="9"/>
        <v>#N/A</v>
      </c>
      <c r="AD67" s="119">
        <f t="shared" si="10"/>
        <v>0</v>
      </c>
      <c r="AG67" s="115">
        <f t="shared" si="27"/>
        <v>241</v>
      </c>
      <c r="AH67" s="113">
        <f t="shared" si="28"/>
        <v>60</v>
      </c>
      <c r="AI67" s="113">
        <f>INDEX(地温!$D$2:$D$366,MATCH(AG67,地温!$C$2:$C$366,FALSE))</f>
        <v>24.071650000000002</v>
      </c>
      <c r="AJ67" s="113">
        <f t="shared" si="29"/>
        <v>1490.4267000000002</v>
      </c>
      <c r="AK67" s="116">
        <f t="shared" si="11"/>
        <v>24.840445000000003</v>
      </c>
      <c r="AL67" s="119" t="e">
        <f t="shared" si="12"/>
        <v>#N/A</v>
      </c>
      <c r="AM67" s="119">
        <f t="shared" si="13"/>
        <v>0</v>
      </c>
      <c r="AP67" s="115">
        <f t="shared" si="30"/>
        <v>241</v>
      </c>
      <c r="AQ67" s="113">
        <f t="shared" si="31"/>
        <v>60</v>
      </c>
      <c r="AR67" s="113">
        <f>INDEX(地温!$D$2:$D$366,MATCH(AP67,地温!$C$2:$C$366,FALSE))</f>
        <v>24.071650000000002</v>
      </c>
      <c r="AS67" s="113">
        <f t="shared" si="32"/>
        <v>1490.4267000000002</v>
      </c>
      <c r="AT67" s="116">
        <f t="shared" si="14"/>
        <v>24.840445000000003</v>
      </c>
      <c r="AU67" s="119" t="e">
        <f t="shared" si="15"/>
        <v>#N/A</v>
      </c>
      <c r="AV67" s="119">
        <f t="shared" si="16"/>
        <v>0</v>
      </c>
    </row>
    <row r="68" spans="1:48">
      <c r="A68" s="115">
        <f t="shared" si="17"/>
        <v>242</v>
      </c>
      <c r="B68" s="113">
        <f t="shared" si="0"/>
        <v>61</v>
      </c>
      <c r="C68" s="119">
        <f t="shared" si="1"/>
        <v>6.3114120934378271</v>
      </c>
      <c r="F68" s="115">
        <f t="shared" si="18"/>
        <v>242</v>
      </c>
      <c r="G68" s="113">
        <f t="shared" si="19"/>
        <v>61</v>
      </c>
      <c r="H68" s="113">
        <f>INDEX(地温!$D$2:$D$366,MATCH(F68,地温!$C$2:$C$366,FALSE))</f>
        <v>24.777850000000004</v>
      </c>
      <c r="I68" s="113">
        <f t="shared" si="20"/>
        <v>1515.2045500000002</v>
      </c>
      <c r="J68" s="116">
        <f t="shared" si="2"/>
        <v>24.839418852459019</v>
      </c>
      <c r="K68" s="119">
        <f t="shared" si="3"/>
        <v>7.3389373892669668e-002</v>
      </c>
      <c r="L68" s="119">
        <f t="shared" si="4"/>
        <v>6.3114120934378271</v>
      </c>
      <c r="O68" s="115">
        <f t="shared" si="21"/>
        <v>242</v>
      </c>
      <c r="P68" s="113">
        <f t="shared" si="22"/>
        <v>61</v>
      </c>
      <c r="Q68" s="113">
        <f>INDEX(地温!$D$2:$D$366,MATCH(O68,地温!$C$2:$C$366,FALSE))</f>
        <v>24.777850000000004</v>
      </c>
      <c r="R68" s="113">
        <f t="shared" si="23"/>
        <v>1515.2045500000002</v>
      </c>
      <c r="S68" s="116">
        <f t="shared" si="5"/>
        <v>24.839418852459019</v>
      </c>
      <c r="T68" s="119" t="e">
        <f t="shared" si="6"/>
        <v>#N/A</v>
      </c>
      <c r="U68" s="119">
        <f t="shared" si="7"/>
        <v>0</v>
      </c>
      <c r="X68" s="115">
        <f t="shared" si="24"/>
        <v>242</v>
      </c>
      <c r="Y68" s="113">
        <f t="shared" si="25"/>
        <v>61</v>
      </c>
      <c r="Z68" s="113">
        <f>INDEX(地温!$D$2:$D$366,MATCH(X68,地温!$C$2:$C$366,FALSE))</f>
        <v>24.777850000000004</v>
      </c>
      <c r="AA68" s="113">
        <f t="shared" si="26"/>
        <v>1515.2045500000002</v>
      </c>
      <c r="AB68" s="116">
        <f t="shared" si="8"/>
        <v>24.839418852459019</v>
      </c>
      <c r="AC68" s="119" t="e">
        <f t="shared" si="9"/>
        <v>#N/A</v>
      </c>
      <c r="AD68" s="119">
        <f t="shared" si="10"/>
        <v>0</v>
      </c>
      <c r="AG68" s="115">
        <f t="shared" si="27"/>
        <v>242</v>
      </c>
      <c r="AH68" s="113">
        <f t="shared" si="28"/>
        <v>61</v>
      </c>
      <c r="AI68" s="113">
        <f>INDEX(地温!$D$2:$D$366,MATCH(AG68,地温!$C$2:$C$366,FALSE))</f>
        <v>24.777850000000004</v>
      </c>
      <c r="AJ68" s="113">
        <f t="shared" si="29"/>
        <v>1515.2045500000002</v>
      </c>
      <c r="AK68" s="116">
        <f t="shared" si="11"/>
        <v>24.839418852459019</v>
      </c>
      <c r="AL68" s="119" t="e">
        <f t="shared" si="12"/>
        <v>#N/A</v>
      </c>
      <c r="AM68" s="119">
        <f t="shared" si="13"/>
        <v>0</v>
      </c>
      <c r="AP68" s="115">
        <f t="shared" si="30"/>
        <v>242</v>
      </c>
      <c r="AQ68" s="113">
        <f t="shared" si="31"/>
        <v>61</v>
      </c>
      <c r="AR68" s="113">
        <f>INDEX(地温!$D$2:$D$366,MATCH(AP68,地温!$C$2:$C$366,FALSE))</f>
        <v>24.777850000000004</v>
      </c>
      <c r="AS68" s="113">
        <f t="shared" si="32"/>
        <v>1515.2045500000002</v>
      </c>
      <c r="AT68" s="116">
        <f t="shared" si="14"/>
        <v>24.839418852459019</v>
      </c>
      <c r="AU68" s="119" t="e">
        <f t="shared" si="15"/>
        <v>#N/A</v>
      </c>
      <c r="AV68" s="119">
        <f t="shared" si="16"/>
        <v>0</v>
      </c>
    </row>
    <row r="69" spans="1:48">
      <c r="A69" s="115">
        <f t="shared" si="17"/>
        <v>243</v>
      </c>
      <c r="B69" s="113">
        <f t="shared" si="0"/>
        <v>62</v>
      </c>
      <c r="C69" s="119">
        <f t="shared" si="1"/>
        <v>6.3166177371480989</v>
      </c>
      <c r="F69" s="115">
        <f t="shared" si="18"/>
        <v>243</v>
      </c>
      <c r="G69" s="113">
        <f t="shared" si="19"/>
        <v>62</v>
      </c>
      <c r="H69" s="113">
        <f>INDEX(地温!$D$2:$D$366,MATCH(F69,地温!$C$2:$C$366,FALSE))</f>
        <v>25.195150000000002</v>
      </c>
      <c r="I69" s="113">
        <f t="shared" si="20"/>
        <v>1540.3997000000002</v>
      </c>
      <c r="J69" s="116">
        <f t="shared" si="2"/>
        <v>24.845156451612905</v>
      </c>
      <c r="K69" s="119">
        <f t="shared" si="3"/>
        <v>7.3405940617409182e-002</v>
      </c>
      <c r="L69" s="119">
        <f t="shared" si="4"/>
        <v>6.3166177371480989</v>
      </c>
      <c r="O69" s="115">
        <f t="shared" si="21"/>
        <v>243</v>
      </c>
      <c r="P69" s="113">
        <f t="shared" si="22"/>
        <v>62</v>
      </c>
      <c r="Q69" s="113">
        <f>INDEX(地温!$D$2:$D$366,MATCH(O69,地温!$C$2:$C$366,FALSE))</f>
        <v>25.195150000000002</v>
      </c>
      <c r="R69" s="113">
        <f t="shared" si="23"/>
        <v>1540.3997000000002</v>
      </c>
      <c r="S69" s="116">
        <f t="shared" si="5"/>
        <v>24.845156451612905</v>
      </c>
      <c r="T69" s="119" t="e">
        <f t="shared" si="6"/>
        <v>#N/A</v>
      </c>
      <c r="U69" s="119">
        <f t="shared" si="7"/>
        <v>0</v>
      </c>
      <c r="X69" s="115">
        <f t="shared" si="24"/>
        <v>243</v>
      </c>
      <c r="Y69" s="113">
        <f t="shared" si="25"/>
        <v>62</v>
      </c>
      <c r="Z69" s="113">
        <f>INDEX(地温!$D$2:$D$366,MATCH(X69,地温!$C$2:$C$366,FALSE))</f>
        <v>25.195150000000002</v>
      </c>
      <c r="AA69" s="113">
        <f t="shared" si="26"/>
        <v>1540.3997000000002</v>
      </c>
      <c r="AB69" s="116">
        <f t="shared" si="8"/>
        <v>24.845156451612905</v>
      </c>
      <c r="AC69" s="119" t="e">
        <f t="shared" si="9"/>
        <v>#N/A</v>
      </c>
      <c r="AD69" s="119">
        <f t="shared" si="10"/>
        <v>0</v>
      </c>
      <c r="AG69" s="115">
        <f t="shared" si="27"/>
        <v>243</v>
      </c>
      <c r="AH69" s="113">
        <f t="shared" si="28"/>
        <v>62</v>
      </c>
      <c r="AI69" s="113">
        <f>INDEX(地温!$D$2:$D$366,MATCH(AG69,地温!$C$2:$C$366,FALSE))</f>
        <v>25.195150000000002</v>
      </c>
      <c r="AJ69" s="113">
        <f t="shared" si="29"/>
        <v>1540.3997000000002</v>
      </c>
      <c r="AK69" s="116">
        <f t="shared" si="11"/>
        <v>24.845156451612905</v>
      </c>
      <c r="AL69" s="119" t="e">
        <f t="shared" si="12"/>
        <v>#N/A</v>
      </c>
      <c r="AM69" s="119">
        <f t="shared" si="13"/>
        <v>0</v>
      </c>
      <c r="AP69" s="115">
        <f t="shared" si="30"/>
        <v>243</v>
      </c>
      <c r="AQ69" s="113">
        <f t="shared" si="31"/>
        <v>62</v>
      </c>
      <c r="AR69" s="113">
        <f>INDEX(地温!$D$2:$D$366,MATCH(AP69,地温!$C$2:$C$366,FALSE))</f>
        <v>25.195150000000002</v>
      </c>
      <c r="AS69" s="113">
        <f t="shared" si="32"/>
        <v>1540.3997000000002</v>
      </c>
      <c r="AT69" s="116">
        <f t="shared" si="14"/>
        <v>24.845156451612905</v>
      </c>
      <c r="AU69" s="119" t="e">
        <f t="shared" si="15"/>
        <v>#N/A</v>
      </c>
      <c r="AV69" s="119">
        <f t="shared" si="16"/>
        <v>0</v>
      </c>
    </row>
    <row r="70" spans="1:48">
      <c r="A70" s="115">
        <f t="shared" si="17"/>
        <v>244</v>
      </c>
      <c r="B70" s="113">
        <f t="shared" si="0"/>
        <v>63</v>
      </c>
      <c r="C70" s="119">
        <f t="shared" si="1"/>
        <v>6.3213688395161194</v>
      </c>
      <c r="F70" s="115">
        <f t="shared" si="18"/>
        <v>244</v>
      </c>
      <c r="G70" s="113">
        <f t="shared" si="19"/>
        <v>63</v>
      </c>
      <c r="H70" s="113">
        <f>INDEX(地温!$D$2:$D$366,MATCH(F70,地温!$C$2:$C$366,FALSE))</f>
        <v>24.745750000000001</v>
      </c>
      <c r="I70" s="113">
        <f t="shared" si="20"/>
        <v>1565.1454500000002</v>
      </c>
      <c r="J70" s="116">
        <f t="shared" si="2"/>
        <v>24.843578571428576</v>
      </c>
      <c r="K70" s="119">
        <f t="shared" si="3"/>
        <v>7.3401384342263815e-002</v>
      </c>
      <c r="L70" s="119">
        <f t="shared" si="4"/>
        <v>6.3213688395161194</v>
      </c>
      <c r="O70" s="115">
        <f t="shared" si="21"/>
        <v>244</v>
      </c>
      <c r="P70" s="113">
        <f t="shared" si="22"/>
        <v>63</v>
      </c>
      <c r="Q70" s="113">
        <f>INDEX(地温!$D$2:$D$366,MATCH(O70,地温!$C$2:$C$366,FALSE))</f>
        <v>24.745750000000001</v>
      </c>
      <c r="R70" s="113">
        <f t="shared" si="23"/>
        <v>1565.1454500000002</v>
      </c>
      <c r="S70" s="116">
        <f t="shared" si="5"/>
        <v>24.843578571428576</v>
      </c>
      <c r="T70" s="119" t="e">
        <f t="shared" si="6"/>
        <v>#N/A</v>
      </c>
      <c r="U70" s="119">
        <f t="shared" si="7"/>
        <v>0</v>
      </c>
      <c r="X70" s="115">
        <f t="shared" si="24"/>
        <v>244</v>
      </c>
      <c r="Y70" s="113">
        <f t="shared" si="25"/>
        <v>63</v>
      </c>
      <c r="Z70" s="113">
        <f>INDEX(地温!$D$2:$D$366,MATCH(X70,地温!$C$2:$C$366,FALSE))</f>
        <v>24.745750000000001</v>
      </c>
      <c r="AA70" s="113">
        <f t="shared" si="26"/>
        <v>1565.1454500000002</v>
      </c>
      <c r="AB70" s="116">
        <f t="shared" si="8"/>
        <v>24.843578571428576</v>
      </c>
      <c r="AC70" s="119" t="e">
        <f t="shared" si="9"/>
        <v>#N/A</v>
      </c>
      <c r="AD70" s="119">
        <f t="shared" si="10"/>
        <v>0</v>
      </c>
      <c r="AG70" s="115">
        <f t="shared" si="27"/>
        <v>244</v>
      </c>
      <c r="AH70" s="113">
        <f t="shared" si="28"/>
        <v>63</v>
      </c>
      <c r="AI70" s="113">
        <f>INDEX(地温!$D$2:$D$366,MATCH(AG70,地温!$C$2:$C$366,FALSE))</f>
        <v>24.745750000000001</v>
      </c>
      <c r="AJ70" s="113">
        <f t="shared" si="29"/>
        <v>1565.1454500000002</v>
      </c>
      <c r="AK70" s="116">
        <f t="shared" si="11"/>
        <v>24.843578571428576</v>
      </c>
      <c r="AL70" s="119" t="e">
        <f t="shared" si="12"/>
        <v>#N/A</v>
      </c>
      <c r="AM70" s="119">
        <f t="shared" si="13"/>
        <v>0</v>
      </c>
      <c r="AP70" s="115">
        <f t="shared" si="30"/>
        <v>244</v>
      </c>
      <c r="AQ70" s="113">
        <f t="shared" si="31"/>
        <v>63</v>
      </c>
      <c r="AR70" s="113">
        <f>INDEX(地温!$D$2:$D$366,MATCH(AP70,地温!$C$2:$C$366,FALSE))</f>
        <v>24.745750000000001</v>
      </c>
      <c r="AS70" s="113">
        <f t="shared" si="32"/>
        <v>1565.1454500000002</v>
      </c>
      <c r="AT70" s="116">
        <f t="shared" si="14"/>
        <v>24.843578571428576</v>
      </c>
      <c r="AU70" s="119" t="e">
        <f t="shared" si="15"/>
        <v>#N/A</v>
      </c>
      <c r="AV70" s="119">
        <f t="shared" si="16"/>
        <v>0</v>
      </c>
    </row>
    <row r="71" spans="1:48">
      <c r="A71" s="115">
        <f t="shared" si="17"/>
        <v>245</v>
      </c>
      <c r="B71" s="113">
        <f t="shared" si="0"/>
        <v>64</v>
      </c>
      <c r="C71" s="119">
        <f t="shared" si="1"/>
        <v>6.3257228668054015</v>
      </c>
      <c r="F71" s="115">
        <f t="shared" si="18"/>
        <v>245</v>
      </c>
      <c r="G71" s="113">
        <f t="shared" si="19"/>
        <v>64</v>
      </c>
      <c r="H71" s="113">
        <f>INDEX(地温!$D$2:$D$366,MATCH(F71,地温!$C$2:$C$366,FALSE))</f>
        <v>24.376599999999996</v>
      </c>
      <c r="I71" s="113">
        <f t="shared" si="20"/>
        <v>1589.5220500000003</v>
      </c>
      <c r="J71" s="116">
        <f t="shared" si="2"/>
        <v>24.836282031250004</v>
      </c>
      <c r="K71" s="119">
        <f t="shared" si="3"/>
        <v>7.3380317956591445e-002</v>
      </c>
      <c r="L71" s="119">
        <f t="shared" si="4"/>
        <v>6.3257228668054015</v>
      </c>
      <c r="O71" s="115">
        <f t="shared" si="21"/>
        <v>245</v>
      </c>
      <c r="P71" s="113">
        <f t="shared" si="22"/>
        <v>64</v>
      </c>
      <c r="Q71" s="113">
        <f>INDEX(地温!$D$2:$D$366,MATCH(O71,地温!$C$2:$C$366,FALSE))</f>
        <v>24.376599999999996</v>
      </c>
      <c r="R71" s="113">
        <f t="shared" si="23"/>
        <v>1589.5220500000003</v>
      </c>
      <c r="S71" s="116">
        <f t="shared" si="5"/>
        <v>24.836282031250004</v>
      </c>
      <c r="T71" s="119" t="e">
        <f t="shared" si="6"/>
        <v>#N/A</v>
      </c>
      <c r="U71" s="119">
        <f t="shared" si="7"/>
        <v>0</v>
      </c>
      <c r="X71" s="115">
        <f t="shared" si="24"/>
        <v>245</v>
      </c>
      <c r="Y71" s="113">
        <f t="shared" si="25"/>
        <v>64</v>
      </c>
      <c r="Z71" s="113">
        <f>INDEX(地温!$D$2:$D$366,MATCH(X71,地温!$C$2:$C$366,FALSE))</f>
        <v>24.376599999999996</v>
      </c>
      <c r="AA71" s="113">
        <f t="shared" si="26"/>
        <v>1589.5220500000003</v>
      </c>
      <c r="AB71" s="116">
        <f t="shared" si="8"/>
        <v>24.836282031250004</v>
      </c>
      <c r="AC71" s="119" t="e">
        <f t="shared" si="9"/>
        <v>#N/A</v>
      </c>
      <c r="AD71" s="119">
        <f t="shared" si="10"/>
        <v>0</v>
      </c>
      <c r="AG71" s="115">
        <f t="shared" si="27"/>
        <v>245</v>
      </c>
      <c r="AH71" s="113">
        <f t="shared" si="28"/>
        <v>64</v>
      </c>
      <c r="AI71" s="113">
        <f>INDEX(地温!$D$2:$D$366,MATCH(AG71,地温!$C$2:$C$366,FALSE))</f>
        <v>24.376599999999996</v>
      </c>
      <c r="AJ71" s="113">
        <f t="shared" si="29"/>
        <v>1589.5220500000003</v>
      </c>
      <c r="AK71" s="116">
        <f t="shared" si="11"/>
        <v>24.836282031250004</v>
      </c>
      <c r="AL71" s="119" t="e">
        <f t="shared" si="12"/>
        <v>#N/A</v>
      </c>
      <c r="AM71" s="119">
        <f t="shared" si="13"/>
        <v>0</v>
      </c>
      <c r="AP71" s="115">
        <f t="shared" si="30"/>
        <v>245</v>
      </c>
      <c r="AQ71" s="113">
        <f t="shared" si="31"/>
        <v>64</v>
      </c>
      <c r="AR71" s="113">
        <f>INDEX(地温!$D$2:$D$366,MATCH(AP71,地温!$C$2:$C$366,FALSE))</f>
        <v>24.376599999999996</v>
      </c>
      <c r="AS71" s="113">
        <f t="shared" si="32"/>
        <v>1589.5220500000003</v>
      </c>
      <c r="AT71" s="116">
        <f t="shared" si="14"/>
        <v>24.836282031250004</v>
      </c>
      <c r="AU71" s="119" t="e">
        <f t="shared" si="15"/>
        <v>#N/A</v>
      </c>
      <c r="AV71" s="119">
        <f t="shared" si="16"/>
        <v>0</v>
      </c>
    </row>
    <row r="72" spans="1:48">
      <c r="A72" s="115">
        <f t="shared" si="17"/>
        <v>246</v>
      </c>
      <c r="B72" s="113">
        <f t="shared" ref="B72:B135" si="33">G72</f>
        <v>65</v>
      </c>
      <c r="C72" s="119">
        <f t="shared" ref="C72:C135" si="34">L72+U72+AD72+AM72+AV72</f>
        <v>6.3297692013217235</v>
      </c>
      <c r="F72" s="115">
        <f t="shared" si="18"/>
        <v>246</v>
      </c>
      <c r="G72" s="113">
        <f t="shared" si="19"/>
        <v>65</v>
      </c>
      <c r="H72" s="113">
        <f>INDEX(地温!$D$2:$D$366,MATCH(F72,地温!$C$2:$C$366,FALSE))</f>
        <v>24.3445</v>
      </c>
      <c r="I72" s="113">
        <f t="shared" si="20"/>
        <v>1613.8665500000002</v>
      </c>
      <c r="J72" s="116">
        <f t="shared" ref="J72:J135" si="35">I72/G72</f>
        <v>24.828716153846155</v>
      </c>
      <c r="K72" s="119">
        <f t="shared" ref="K72:K135" si="36">$H$4*EXP(-$I$4/(8.31*(J72+273)))</f>
        <v>7.3358479242697755e-002</v>
      </c>
      <c r="L72" s="119">
        <f t="shared" ref="L72:L135" si="37">IF($G$1=0,0,$J$1*$G$4*0.01*(1-EXP(-K72*G72)))</f>
        <v>6.3297692013217235</v>
      </c>
      <c r="O72" s="115">
        <f t="shared" si="21"/>
        <v>246</v>
      </c>
      <c r="P72" s="113">
        <f t="shared" si="22"/>
        <v>65</v>
      </c>
      <c r="Q72" s="113">
        <f>INDEX(地温!$D$2:$D$366,MATCH(O72,地温!$C$2:$C$366,FALSE))</f>
        <v>24.3445</v>
      </c>
      <c r="R72" s="113">
        <f t="shared" si="23"/>
        <v>1613.8665500000002</v>
      </c>
      <c r="S72" s="116">
        <f t="shared" ref="S72:S135" si="38">R72/P72</f>
        <v>24.828716153846155</v>
      </c>
      <c r="T72" s="119" t="e">
        <f t="shared" ref="T72:T135" si="39">$Q$4*EXP(-$R$4/(8.31*(S72+273)))</f>
        <v>#N/A</v>
      </c>
      <c r="U72" s="119">
        <f t="shared" ref="U72:U135" si="40">IF($P$1=0,0,$S$1*$P$4*0.01*(1-EXP(-T72*P72)))</f>
        <v>0</v>
      </c>
      <c r="X72" s="115">
        <f t="shared" si="24"/>
        <v>246</v>
      </c>
      <c r="Y72" s="113">
        <f t="shared" si="25"/>
        <v>65</v>
      </c>
      <c r="Z72" s="113">
        <f>INDEX(地温!$D$2:$D$366,MATCH(X72,地温!$C$2:$C$366,FALSE))</f>
        <v>24.3445</v>
      </c>
      <c r="AA72" s="113">
        <f t="shared" si="26"/>
        <v>1613.8665500000002</v>
      </c>
      <c r="AB72" s="116">
        <f t="shared" ref="AB72:AB135" si="41">AA72/Y72</f>
        <v>24.828716153846155</v>
      </c>
      <c r="AC72" s="119" t="e">
        <f t="shared" ref="AC72:AC135" si="42">$Z$4*EXP(-$AA$4/(8.31*(AB72+273)))</f>
        <v>#N/A</v>
      </c>
      <c r="AD72" s="119">
        <f t="shared" ref="AD72:AD135" si="43">IF($Y$1=0,0,$AB$1*$Y$4*0.01*(1-EXP(-AC72*Y72)))</f>
        <v>0</v>
      </c>
      <c r="AG72" s="115">
        <f t="shared" si="27"/>
        <v>246</v>
      </c>
      <c r="AH72" s="113">
        <f t="shared" si="28"/>
        <v>65</v>
      </c>
      <c r="AI72" s="113">
        <f>INDEX(地温!$D$2:$D$366,MATCH(AG72,地温!$C$2:$C$366,FALSE))</f>
        <v>24.3445</v>
      </c>
      <c r="AJ72" s="113">
        <f t="shared" si="29"/>
        <v>1613.8665500000002</v>
      </c>
      <c r="AK72" s="116">
        <f t="shared" ref="AK72:AK135" si="44">AJ72/AH72</f>
        <v>24.828716153846155</v>
      </c>
      <c r="AL72" s="119" t="e">
        <f t="shared" ref="AL72:AL135" si="45">$AI$4*EXP(-$AJ$4/(8.31*(AK72+273)))</f>
        <v>#N/A</v>
      </c>
      <c r="AM72" s="119">
        <f t="shared" ref="AM72:AM135" si="46">IF($AH$1=0,0,$AK$1*$AH$4*0.01*(1-EXP(-AL72*AH72)))</f>
        <v>0</v>
      </c>
      <c r="AP72" s="115">
        <f t="shared" si="30"/>
        <v>246</v>
      </c>
      <c r="AQ72" s="113">
        <f t="shared" si="31"/>
        <v>65</v>
      </c>
      <c r="AR72" s="113">
        <f>INDEX(地温!$D$2:$D$366,MATCH(AP72,地温!$C$2:$C$366,FALSE))</f>
        <v>24.3445</v>
      </c>
      <c r="AS72" s="113">
        <f t="shared" si="32"/>
        <v>1613.8665500000002</v>
      </c>
      <c r="AT72" s="116">
        <f t="shared" ref="AT72:AT135" si="47">AS72/AQ72</f>
        <v>24.828716153846155</v>
      </c>
      <c r="AU72" s="119" t="e">
        <f t="shared" ref="AU72:AU135" si="48">$AR$4*EXP(-$AS$4/(8.31*(AT72+273)))</f>
        <v>#N/A</v>
      </c>
      <c r="AV72" s="119">
        <f t="shared" ref="AV72:AV135" si="49">IF($AQ$1=0,0,$AT$1*$AQ$4*0.01*(1-EXP(-AU72*AQ72)))</f>
        <v>0</v>
      </c>
    </row>
    <row r="73" spans="1:48">
      <c r="A73" s="115">
        <f t="shared" ref="A73:A136" si="50">A72+1</f>
        <v>247</v>
      </c>
      <c r="B73" s="113">
        <f t="shared" si="33"/>
        <v>66</v>
      </c>
      <c r="C73" s="119">
        <f t="shared" si="34"/>
        <v>6.3334293446053298</v>
      </c>
      <c r="F73" s="115">
        <f t="shared" ref="F73:F136" si="51">F72+1</f>
        <v>247</v>
      </c>
      <c r="G73" s="113">
        <f t="shared" ref="G73:G136" si="52">F73-F$8+1</f>
        <v>66</v>
      </c>
      <c r="H73" s="113">
        <f>INDEX(地温!$D$2:$D$366,MATCH(F73,地温!$C$2:$C$366,FALSE))</f>
        <v>23.622249999999998</v>
      </c>
      <c r="I73" s="113">
        <f t="shared" ref="I73:I136" si="53">I72+H73</f>
        <v>1637.4888000000001</v>
      </c>
      <c r="J73" s="116">
        <f t="shared" si="35"/>
        <v>24.810436363636367</v>
      </c>
      <c r="K73" s="119">
        <f t="shared" si="36"/>
        <v>7.3305737332939422e-002</v>
      </c>
      <c r="L73" s="119">
        <f t="shared" si="37"/>
        <v>6.3334293446053298</v>
      </c>
      <c r="O73" s="115">
        <f t="shared" ref="O73:O136" si="54">O72+1</f>
        <v>247</v>
      </c>
      <c r="P73" s="113">
        <f t="shared" ref="P73:P136" si="55">O73-O$8+1</f>
        <v>66</v>
      </c>
      <c r="Q73" s="113">
        <f>INDEX(地温!$D$2:$D$366,MATCH(O73,地温!$C$2:$C$366,FALSE))</f>
        <v>23.622249999999998</v>
      </c>
      <c r="R73" s="113">
        <f t="shared" ref="R73:R136" si="56">R72+Q73</f>
        <v>1637.4888000000001</v>
      </c>
      <c r="S73" s="116">
        <f t="shared" si="38"/>
        <v>24.810436363636367</v>
      </c>
      <c r="T73" s="119" t="e">
        <f t="shared" si="39"/>
        <v>#N/A</v>
      </c>
      <c r="U73" s="119">
        <f t="shared" si="40"/>
        <v>0</v>
      </c>
      <c r="X73" s="115">
        <f t="shared" ref="X73:X136" si="57">X72+1</f>
        <v>247</v>
      </c>
      <c r="Y73" s="113">
        <f t="shared" ref="Y73:Y136" si="58">X73-X$8+1</f>
        <v>66</v>
      </c>
      <c r="Z73" s="113">
        <f>INDEX(地温!$D$2:$D$366,MATCH(X73,地温!$C$2:$C$366,FALSE))</f>
        <v>23.622249999999998</v>
      </c>
      <c r="AA73" s="113">
        <f t="shared" ref="AA73:AA136" si="59">AA72+Z73</f>
        <v>1637.4888000000001</v>
      </c>
      <c r="AB73" s="116">
        <f t="shared" si="41"/>
        <v>24.810436363636367</v>
      </c>
      <c r="AC73" s="119" t="e">
        <f t="shared" si="42"/>
        <v>#N/A</v>
      </c>
      <c r="AD73" s="119">
        <f t="shared" si="43"/>
        <v>0</v>
      </c>
      <c r="AG73" s="115">
        <f t="shared" ref="AG73:AG136" si="60">AG72+1</f>
        <v>247</v>
      </c>
      <c r="AH73" s="113">
        <f t="shared" ref="AH73:AH136" si="61">AG73-AG$8+1</f>
        <v>66</v>
      </c>
      <c r="AI73" s="113">
        <f>INDEX(地温!$D$2:$D$366,MATCH(AG73,地温!$C$2:$C$366,FALSE))</f>
        <v>23.622249999999998</v>
      </c>
      <c r="AJ73" s="113">
        <f t="shared" ref="AJ73:AJ136" si="62">AJ72+AI73</f>
        <v>1637.4888000000001</v>
      </c>
      <c r="AK73" s="116">
        <f t="shared" si="44"/>
        <v>24.810436363636367</v>
      </c>
      <c r="AL73" s="119" t="e">
        <f t="shared" si="45"/>
        <v>#N/A</v>
      </c>
      <c r="AM73" s="119">
        <f t="shared" si="46"/>
        <v>0</v>
      </c>
      <c r="AP73" s="115">
        <f t="shared" ref="AP73:AP136" si="63">AP72+1</f>
        <v>247</v>
      </c>
      <c r="AQ73" s="113">
        <f t="shared" ref="AQ73:AQ136" si="64">AP73-AP$8+1</f>
        <v>66</v>
      </c>
      <c r="AR73" s="113">
        <f>INDEX(地温!$D$2:$D$366,MATCH(AP73,地温!$C$2:$C$366,FALSE))</f>
        <v>23.622249999999998</v>
      </c>
      <c r="AS73" s="113">
        <f t="shared" ref="AS73:AS136" si="65">AS72+AR73</f>
        <v>1637.4888000000001</v>
      </c>
      <c r="AT73" s="116">
        <f t="shared" si="47"/>
        <v>24.810436363636367</v>
      </c>
      <c r="AU73" s="119" t="e">
        <f t="shared" si="48"/>
        <v>#N/A</v>
      </c>
      <c r="AV73" s="119">
        <f t="shared" si="49"/>
        <v>0</v>
      </c>
    </row>
    <row r="74" spans="1:48">
      <c r="A74" s="115">
        <f t="shared" si="50"/>
        <v>248</v>
      </c>
      <c r="B74" s="113">
        <f t="shared" si="33"/>
        <v>67</v>
      </c>
      <c r="C74" s="119">
        <f t="shared" si="34"/>
        <v>6.3368556423028179</v>
      </c>
      <c r="F74" s="115">
        <f t="shared" si="51"/>
        <v>248</v>
      </c>
      <c r="G74" s="113">
        <f t="shared" si="52"/>
        <v>67</v>
      </c>
      <c r="H74" s="113">
        <f>INDEX(地温!$D$2:$D$366,MATCH(F74,地温!$C$2:$C$366,FALSE))</f>
        <v>23.718550000000004</v>
      </c>
      <c r="I74" s="113">
        <f t="shared" si="53"/>
        <v>1661.2073500000001</v>
      </c>
      <c r="J74" s="116">
        <f t="shared" si="35"/>
        <v>24.794139552238807</v>
      </c>
      <c r="K74" s="119">
        <f t="shared" si="36"/>
        <v>7.3258743347623112e-002</v>
      </c>
      <c r="L74" s="119">
        <f t="shared" si="37"/>
        <v>6.3368556423028179</v>
      </c>
      <c r="O74" s="115">
        <f t="shared" si="54"/>
        <v>248</v>
      </c>
      <c r="P74" s="113">
        <f t="shared" si="55"/>
        <v>67</v>
      </c>
      <c r="Q74" s="113">
        <f>INDEX(地温!$D$2:$D$366,MATCH(O74,地温!$C$2:$C$366,FALSE))</f>
        <v>23.718550000000004</v>
      </c>
      <c r="R74" s="113">
        <f t="shared" si="56"/>
        <v>1661.2073500000001</v>
      </c>
      <c r="S74" s="116">
        <f t="shared" si="38"/>
        <v>24.794139552238807</v>
      </c>
      <c r="T74" s="119" t="e">
        <f t="shared" si="39"/>
        <v>#N/A</v>
      </c>
      <c r="U74" s="119">
        <f t="shared" si="40"/>
        <v>0</v>
      </c>
      <c r="X74" s="115">
        <f t="shared" si="57"/>
        <v>248</v>
      </c>
      <c r="Y74" s="113">
        <f t="shared" si="58"/>
        <v>67</v>
      </c>
      <c r="Z74" s="113">
        <f>INDEX(地温!$D$2:$D$366,MATCH(X74,地温!$C$2:$C$366,FALSE))</f>
        <v>23.718550000000004</v>
      </c>
      <c r="AA74" s="113">
        <f t="shared" si="59"/>
        <v>1661.2073500000001</v>
      </c>
      <c r="AB74" s="116">
        <f t="shared" si="41"/>
        <v>24.794139552238807</v>
      </c>
      <c r="AC74" s="119" t="e">
        <f t="shared" si="42"/>
        <v>#N/A</v>
      </c>
      <c r="AD74" s="119">
        <f t="shared" si="43"/>
        <v>0</v>
      </c>
      <c r="AG74" s="115">
        <f t="shared" si="60"/>
        <v>248</v>
      </c>
      <c r="AH74" s="113">
        <f t="shared" si="61"/>
        <v>67</v>
      </c>
      <c r="AI74" s="113">
        <f>INDEX(地温!$D$2:$D$366,MATCH(AG74,地温!$C$2:$C$366,FALSE))</f>
        <v>23.718550000000004</v>
      </c>
      <c r="AJ74" s="113">
        <f t="shared" si="62"/>
        <v>1661.2073500000001</v>
      </c>
      <c r="AK74" s="116">
        <f t="shared" si="44"/>
        <v>24.794139552238807</v>
      </c>
      <c r="AL74" s="119" t="e">
        <f t="shared" si="45"/>
        <v>#N/A</v>
      </c>
      <c r="AM74" s="119">
        <f t="shared" si="46"/>
        <v>0</v>
      </c>
      <c r="AP74" s="115">
        <f t="shared" si="63"/>
        <v>248</v>
      </c>
      <c r="AQ74" s="113">
        <f t="shared" si="64"/>
        <v>67</v>
      </c>
      <c r="AR74" s="113">
        <f>INDEX(地温!$D$2:$D$366,MATCH(AP74,地温!$C$2:$C$366,FALSE))</f>
        <v>23.718550000000004</v>
      </c>
      <c r="AS74" s="113">
        <f t="shared" si="65"/>
        <v>1661.2073500000001</v>
      </c>
      <c r="AT74" s="116">
        <f t="shared" si="47"/>
        <v>24.794139552238807</v>
      </c>
      <c r="AU74" s="119" t="e">
        <f t="shared" si="48"/>
        <v>#N/A</v>
      </c>
      <c r="AV74" s="119">
        <f t="shared" si="49"/>
        <v>0</v>
      </c>
    </row>
    <row r="75" spans="1:48">
      <c r="A75" s="115">
        <f t="shared" si="50"/>
        <v>249</v>
      </c>
      <c r="B75" s="113">
        <f t="shared" si="33"/>
        <v>68</v>
      </c>
      <c r="C75" s="119">
        <f t="shared" si="34"/>
        <v>6.3399908944744716</v>
      </c>
      <c r="F75" s="115">
        <f t="shared" si="51"/>
        <v>249</v>
      </c>
      <c r="G75" s="113">
        <f t="shared" si="52"/>
        <v>68</v>
      </c>
      <c r="H75" s="113">
        <f>INDEX(地温!$D$2:$D$366,MATCH(F75,地温!$C$2:$C$366,FALSE))</f>
        <v>23.2531</v>
      </c>
      <c r="I75" s="113">
        <f t="shared" si="53"/>
        <v>1684.46045</v>
      </c>
      <c r="J75" s="116">
        <f t="shared" si="35"/>
        <v>24.771477205882352</v>
      </c>
      <c r="K75" s="119">
        <f t="shared" si="36"/>
        <v>7.3193435042047783e-002</v>
      </c>
      <c r="L75" s="119">
        <f t="shared" si="37"/>
        <v>6.3399908944744716</v>
      </c>
      <c r="O75" s="115">
        <f t="shared" si="54"/>
        <v>249</v>
      </c>
      <c r="P75" s="113">
        <f t="shared" si="55"/>
        <v>68</v>
      </c>
      <c r="Q75" s="113">
        <f>INDEX(地温!$D$2:$D$366,MATCH(O75,地温!$C$2:$C$366,FALSE))</f>
        <v>23.2531</v>
      </c>
      <c r="R75" s="113">
        <f t="shared" si="56"/>
        <v>1684.46045</v>
      </c>
      <c r="S75" s="116">
        <f t="shared" si="38"/>
        <v>24.771477205882352</v>
      </c>
      <c r="T75" s="119" t="e">
        <f t="shared" si="39"/>
        <v>#N/A</v>
      </c>
      <c r="U75" s="119">
        <f t="shared" si="40"/>
        <v>0</v>
      </c>
      <c r="X75" s="115">
        <f t="shared" si="57"/>
        <v>249</v>
      </c>
      <c r="Y75" s="113">
        <f t="shared" si="58"/>
        <v>68</v>
      </c>
      <c r="Z75" s="113">
        <f>INDEX(地温!$D$2:$D$366,MATCH(X75,地温!$C$2:$C$366,FALSE))</f>
        <v>23.2531</v>
      </c>
      <c r="AA75" s="113">
        <f t="shared" si="59"/>
        <v>1684.46045</v>
      </c>
      <c r="AB75" s="116">
        <f t="shared" si="41"/>
        <v>24.771477205882352</v>
      </c>
      <c r="AC75" s="119" t="e">
        <f t="shared" si="42"/>
        <v>#N/A</v>
      </c>
      <c r="AD75" s="119">
        <f t="shared" si="43"/>
        <v>0</v>
      </c>
      <c r="AG75" s="115">
        <f t="shared" si="60"/>
        <v>249</v>
      </c>
      <c r="AH75" s="113">
        <f t="shared" si="61"/>
        <v>68</v>
      </c>
      <c r="AI75" s="113">
        <f>INDEX(地温!$D$2:$D$366,MATCH(AG75,地温!$C$2:$C$366,FALSE))</f>
        <v>23.2531</v>
      </c>
      <c r="AJ75" s="113">
        <f t="shared" si="62"/>
        <v>1684.46045</v>
      </c>
      <c r="AK75" s="116">
        <f t="shared" si="44"/>
        <v>24.771477205882352</v>
      </c>
      <c r="AL75" s="119" t="e">
        <f t="shared" si="45"/>
        <v>#N/A</v>
      </c>
      <c r="AM75" s="119">
        <f t="shared" si="46"/>
        <v>0</v>
      </c>
      <c r="AP75" s="115">
        <f t="shared" si="63"/>
        <v>249</v>
      </c>
      <c r="AQ75" s="113">
        <f t="shared" si="64"/>
        <v>68</v>
      </c>
      <c r="AR75" s="113">
        <f>INDEX(地温!$D$2:$D$366,MATCH(AP75,地温!$C$2:$C$366,FALSE))</f>
        <v>23.2531</v>
      </c>
      <c r="AS75" s="113">
        <f t="shared" si="65"/>
        <v>1684.46045</v>
      </c>
      <c r="AT75" s="116">
        <f t="shared" si="47"/>
        <v>24.771477205882352</v>
      </c>
      <c r="AU75" s="119" t="e">
        <f t="shared" si="48"/>
        <v>#N/A</v>
      </c>
      <c r="AV75" s="119">
        <f t="shared" si="49"/>
        <v>0</v>
      </c>
    </row>
    <row r="76" spans="1:48">
      <c r="A76" s="115">
        <f t="shared" si="50"/>
        <v>250</v>
      </c>
      <c r="B76" s="113">
        <f t="shared" si="33"/>
        <v>69</v>
      </c>
      <c r="C76" s="119">
        <f t="shared" si="34"/>
        <v>6.3429063833007264</v>
      </c>
      <c r="F76" s="115">
        <f t="shared" si="51"/>
        <v>250</v>
      </c>
      <c r="G76" s="113">
        <f t="shared" si="52"/>
        <v>69</v>
      </c>
      <c r="H76" s="113">
        <f>INDEX(地温!$D$2:$D$366,MATCH(F76,地温!$C$2:$C$366,FALSE))</f>
        <v>23.1568</v>
      </c>
      <c r="I76" s="113">
        <f t="shared" si="53"/>
        <v>1707.61725</v>
      </c>
      <c r="J76" s="116">
        <f t="shared" si="35"/>
        <v>24.748076086956523</v>
      </c>
      <c r="K76" s="119">
        <f t="shared" si="36"/>
        <v>7.3126048422357981e-002</v>
      </c>
      <c r="L76" s="119">
        <f t="shared" si="37"/>
        <v>6.3429063833007264</v>
      </c>
      <c r="O76" s="115">
        <f t="shared" si="54"/>
        <v>250</v>
      </c>
      <c r="P76" s="113">
        <f t="shared" si="55"/>
        <v>69</v>
      </c>
      <c r="Q76" s="113">
        <f>INDEX(地温!$D$2:$D$366,MATCH(O76,地温!$C$2:$C$366,FALSE))</f>
        <v>23.1568</v>
      </c>
      <c r="R76" s="113">
        <f t="shared" si="56"/>
        <v>1707.61725</v>
      </c>
      <c r="S76" s="116">
        <f t="shared" si="38"/>
        <v>24.748076086956523</v>
      </c>
      <c r="T76" s="119" t="e">
        <f t="shared" si="39"/>
        <v>#N/A</v>
      </c>
      <c r="U76" s="119">
        <f t="shared" si="40"/>
        <v>0</v>
      </c>
      <c r="X76" s="115">
        <f t="shared" si="57"/>
        <v>250</v>
      </c>
      <c r="Y76" s="113">
        <f t="shared" si="58"/>
        <v>69</v>
      </c>
      <c r="Z76" s="113">
        <f>INDEX(地温!$D$2:$D$366,MATCH(X76,地温!$C$2:$C$366,FALSE))</f>
        <v>23.1568</v>
      </c>
      <c r="AA76" s="113">
        <f t="shared" si="59"/>
        <v>1707.61725</v>
      </c>
      <c r="AB76" s="116">
        <f t="shared" si="41"/>
        <v>24.748076086956523</v>
      </c>
      <c r="AC76" s="119" t="e">
        <f t="shared" si="42"/>
        <v>#N/A</v>
      </c>
      <c r="AD76" s="119">
        <f t="shared" si="43"/>
        <v>0</v>
      </c>
      <c r="AG76" s="115">
        <f t="shared" si="60"/>
        <v>250</v>
      </c>
      <c r="AH76" s="113">
        <f t="shared" si="61"/>
        <v>69</v>
      </c>
      <c r="AI76" s="113">
        <f>INDEX(地温!$D$2:$D$366,MATCH(AG76,地温!$C$2:$C$366,FALSE))</f>
        <v>23.1568</v>
      </c>
      <c r="AJ76" s="113">
        <f t="shared" si="62"/>
        <v>1707.61725</v>
      </c>
      <c r="AK76" s="116">
        <f t="shared" si="44"/>
        <v>24.748076086956523</v>
      </c>
      <c r="AL76" s="119" t="e">
        <f t="shared" si="45"/>
        <v>#N/A</v>
      </c>
      <c r="AM76" s="119">
        <f t="shared" si="46"/>
        <v>0</v>
      </c>
      <c r="AP76" s="115">
        <f t="shared" si="63"/>
        <v>250</v>
      </c>
      <c r="AQ76" s="113">
        <f t="shared" si="64"/>
        <v>69</v>
      </c>
      <c r="AR76" s="113">
        <f>INDEX(地温!$D$2:$D$366,MATCH(AP76,地温!$C$2:$C$366,FALSE))</f>
        <v>23.1568</v>
      </c>
      <c r="AS76" s="113">
        <f t="shared" si="65"/>
        <v>1707.61725</v>
      </c>
      <c r="AT76" s="116">
        <f t="shared" si="47"/>
        <v>24.748076086956523</v>
      </c>
      <c r="AU76" s="119" t="e">
        <f t="shared" si="48"/>
        <v>#N/A</v>
      </c>
      <c r="AV76" s="119">
        <f t="shared" si="49"/>
        <v>0</v>
      </c>
    </row>
    <row r="77" spans="1:48">
      <c r="A77" s="115">
        <f t="shared" si="50"/>
        <v>251</v>
      </c>
      <c r="B77" s="113">
        <f t="shared" si="33"/>
        <v>70</v>
      </c>
      <c r="C77" s="119">
        <f t="shared" si="34"/>
        <v>6.3456536544969282</v>
      </c>
      <c r="F77" s="115">
        <f t="shared" si="51"/>
        <v>251</v>
      </c>
      <c r="G77" s="113">
        <f t="shared" si="52"/>
        <v>70</v>
      </c>
      <c r="H77" s="113">
        <f>INDEX(地温!$D$2:$D$366,MATCH(F77,地温!$C$2:$C$366,FALSE))</f>
        <v>23.381500000000003</v>
      </c>
      <c r="I77" s="113">
        <f t="shared" si="53"/>
        <v>1730.99875</v>
      </c>
      <c r="J77" s="116">
        <f t="shared" si="35"/>
        <v>24.72855357142857</v>
      </c>
      <c r="K77" s="119">
        <f t="shared" si="36"/>
        <v>7.3069870130395342e-002</v>
      </c>
      <c r="L77" s="119">
        <f t="shared" si="37"/>
        <v>6.3456536544969282</v>
      </c>
      <c r="O77" s="115">
        <f t="shared" si="54"/>
        <v>251</v>
      </c>
      <c r="P77" s="113">
        <f t="shared" si="55"/>
        <v>70</v>
      </c>
      <c r="Q77" s="113">
        <f>INDEX(地温!$D$2:$D$366,MATCH(O77,地温!$C$2:$C$366,FALSE))</f>
        <v>23.381500000000003</v>
      </c>
      <c r="R77" s="113">
        <f t="shared" si="56"/>
        <v>1730.99875</v>
      </c>
      <c r="S77" s="116">
        <f t="shared" si="38"/>
        <v>24.72855357142857</v>
      </c>
      <c r="T77" s="119" t="e">
        <f t="shared" si="39"/>
        <v>#N/A</v>
      </c>
      <c r="U77" s="119">
        <f t="shared" si="40"/>
        <v>0</v>
      </c>
      <c r="X77" s="115">
        <f t="shared" si="57"/>
        <v>251</v>
      </c>
      <c r="Y77" s="113">
        <f t="shared" si="58"/>
        <v>70</v>
      </c>
      <c r="Z77" s="113">
        <f>INDEX(地温!$D$2:$D$366,MATCH(X77,地温!$C$2:$C$366,FALSE))</f>
        <v>23.381500000000003</v>
      </c>
      <c r="AA77" s="113">
        <f t="shared" si="59"/>
        <v>1730.99875</v>
      </c>
      <c r="AB77" s="116">
        <f t="shared" si="41"/>
        <v>24.72855357142857</v>
      </c>
      <c r="AC77" s="119" t="e">
        <f t="shared" si="42"/>
        <v>#N/A</v>
      </c>
      <c r="AD77" s="119">
        <f t="shared" si="43"/>
        <v>0</v>
      </c>
      <c r="AG77" s="115">
        <f t="shared" si="60"/>
        <v>251</v>
      </c>
      <c r="AH77" s="113">
        <f t="shared" si="61"/>
        <v>70</v>
      </c>
      <c r="AI77" s="113">
        <f>INDEX(地温!$D$2:$D$366,MATCH(AG77,地温!$C$2:$C$366,FALSE))</f>
        <v>23.381500000000003</v>
      </c>
      <c r="AJ77" s="113">
        <f t="shared" si="62"/>
        <v>1730.99875</v>
      </c>
      <c r="AK77" s="116">
        <f t="shared" si="44"/>
        <v>24.72855357142857</v>
      </c>
      <c r="AL77" s="119" t="e">
        <f t="shared" si="45"/>
        <v>#N/A</v>
      </c>
      <c r="AM77" s="119">
        <f t="shared" si="46"/>
        <v>0</v>
      </c>
      <c r="AP77" s="115">
        <f t="shared" si="63"/>
        <v>251</v>
      </c>
      <c r="AQ77" s="113">
        <f t="shared" si="64"/>
        <v>70</v>
      </c>
      <c r="AR77" s="113">
        <f>INDEX(地温!$D$2:$D$366,MATCH(AP77,地温!$C$2:$C$366,FALSE))</f>
        <v>23.381500000000003</v>
      </c>
      <c r="AS77" s="113">
        <f t="shared" si="65"/>
        <v>1730.99875</v>
      </c>
      <c r="AT77" s="116">
        <f t="shared" si="47"/>
        <v>24.72855357142857</v>
      </c>
      <c r="AU77" s="119" t="e">
        <f t="shared" si="48"/>
        <v>#N/A</v>
      </c>
      <c r="AV77" s="119">
        <f t="shared" si="49"/>
        <v>0</v>
      </c>
    </row>
    <row r="78" spans="1:48">
      <c r="A78" s="115">
        <f t="shared" si="50"/>
        <v>252</v>
      </c>
      <c r="B78" s="113">
        <f t="shared" si="33"/>
        <v>71</v>
      </c>
      <c r="C78" s="119">
        <f t="shared" si="34"/>
        <v>6.3482717982642605</v>
      </c>
      <c r="F78" s="115">
        <f t="shared" si="51"/>
        <v>252</v>
      </c>
      <c r="G78" s="113">
        <f t="shared" si="52"/>
        <v>71</v>
      </c>
      <c r="H78" s="113">
        <f>INDEX(地温!$D$2:$D$366,MATCH(F78,地温!$C$2:$C$366,FALSE))</f>
        <v>23.911150000000003</v>
      </c>
      <c r="I78" s="113">
        <f t="shared" si="53"/>
        <v>1754.9098999999999</v>
      </c>
      <c r="J78" s="116">
        <f t="shared" si="35"/>
        <v>24.717040845070422</v>
      </c>
      <c r="K78" s="119">
        <f t="shared" si="36"/>
        <v>7.3036757712891379e-002</v>
      </c>
      <c r="L78" s="119">
        <f t="shared" si="37"/>
        <v>6.3482717982642605</v>
      </c>
      <c r="O78" s="115">
        <f t="shared" si="54"/>
        <v>252</v>
      </c>
      <c r="P78" s="113">
        <f t="shared" si="55"/>
        <v>71</v>
      </c>
      <c r="Q78" s="113">
        <f>INDEX(地温!$D$2:$D$366,MATCH(O78,地温!$C$2:$C$366,FALSE))</f>
        <v>23.911150000000003</v>
      </c>
      <c r="R78" s="113">
        <f t="shared" si="56"/>
        <v>1754.9098999999999</v>
      </c>
      <c r="S78" s="116">
        <f t="shared" si="38"/>
        <v>24.717040845070422</v>
      </c>
      <c r="T78" s="119" t="e">
        <f t="shared" si="39"/>
        <v>#N/A</v>
      </c>
      <c r="U78" s="119">
        <f t="shared" si="40"/>
        <v>0</v>
      </c>
      <c r="X78" s="115">
        <f t="shared" si="57"/>
        <v>252</v>
      </c>
      <c r="Y78" s="113">
        <f t="shared" si="58"/>
        <v>71</v>
      </c>
      <c r="Z78" s="113">
        <f>INDEX(地温!$D$2:$D$366,MATCH(X78,地温!$C$2:$C$366,FALSE))</f>
        <v>23.911150000000003</v>
      </c>
      <c r="AA78" s="113">
        <f t="shared" si="59"/>
        <v>1754.9098999999999</v>
      </c>
      <c r="AB78" s="116">
        <f t="shared" si="41"/>
        <v>24.717040845070422</v>
      </c>
      <c r="AC78" s="119" t="e">
        <f t="shared" si="42"/>
        <v>#N/A</v>
      </c>
      <c r="AD78" s="119">
        <f t="shared" si="43"/>
        <v>0</v>
      </c>
      <c r="AG78" s="115">
        <f t="shared" si="60"/>
        <v>252</v>
      </c>
      <c r="AH78" s="113">
        <f t="shared" si="61"/>
        <v>71</v>
      </c>
      <c r="AI78" s="113">
        <f>INDEX(地温!$D$2:$D$366,MATCH(AG78,地温!$C$2:$C$366,FALSE))</f>
        <v>23.911150000000003</v>
      </c>
      <c r="AJ78" s="113">
        <f t="shared" si="62"/>
        <v>1754.9098999999999</v>
      </c>
      <c r="AK78" s="116">
        <f t="shared" si="44"/>
        <v>24.717040845070422</v>
      </c>
      <c r="AL78" s="119" t="e">
        <f t="shared" si="45"/>
        <v>#N/A</v>
      </c>
      <c r="AM78" s="119">
        <f t="shared" si="46"/>
        <v>0</v>
      </c>
      <c r="AP78" s="115">
        <f t="shared" si="63"/>
        <v>252</v>
      </c>
      <c r="AQ78" s="113">
        <f t="shared" si="64"/>
        <v>71</v>
      </c>
      <c r="AR78" s="113">
        <f>INDEX(地温!$D$2:$D$366,MATCH(AP78,地温!$C$2:$C$366,FALSE))</f>
        <v>23.911150000000003</v>
      </c>
      <c r="AS78" s="113">
        <f t="shared" si="65"/>
        <v>1754.9098999999999</v>
      </c>
      <c r="AT78" s="116">
        <f t="shared" si="47"/>
        <v>24.717040845070422</v>
      </c>
      <c r="AU78" s="119" t="e">
        <f t="shared" si="48"/>
        <v>#N/A</v>
      </c>
      <c r="AV78" s="119">
        <f t="shared" si="49"/>
        <v>0</v>
      </c>
    </row>
    <row r="79" spans="1:48">
      <c r="A79" s="115">
        <f t="shared" si="50"/>
        <v>253</v>
      </c>
      <c r="B79" s="113">
        <f t="shared" si="33"/>
        <v>72</v>
      </c>
      <c r="C79" s="119">
        <f t="shared" si="34"/>
        <v>6.3507541937230556</v>
      </c>
      <c r="F79" s="115">
        <f t="shared" si="51"/>
        <v>253</v>
      </c>
      <c r="G79" s="113">
        <f t="shared" si="52"/>
        <v>72</v>
      </c>
      <c r="H79" s="113">
        <f>INDEX(地温!$D$2:$D$366,MATCH(F79,地温!$C$2:$C$366,FALSE))</f>
        <v>24.36055</v>
      </c>
      <c r="I79" s="113">
        <f t="shared" si="53"/>
        <v>1779.27045</v>
      </c>
      <c r="J79" s="116">
        <f t="shared" si="35"/>
        <v>24.712089583333334</v>
      </c>
      <c r="K79" s="119">
        <f t="shared" si="36"/>
        <v>7.3022520930439219e-002</v>
      </c>
      <c r="L79" s="119">
        <f t="shared" si="37"/>
        <v>6.3507541937230556</v>
      </c>
      <c r="O79" s="115">
        <f t="shared" si="54"/>
        <v>253</v>
      </c>
      <c r="P79" s="113">
        <f t="shared" si="55"/>
        <v>72</v>
      </c>
      <c r="Q79" s="113">
        <f>INDEX(地温!$D$2:$D$366,MATCH(O79,地温!$C$2:$C$366,FALSE))</f>
        <v>24.36055</v>
      </c>
      <c r="R79" s="113">
        <f t="shared" si="56"/>
        <v>1779.27045</v>
      </c>
      <c r="S79" s="116">
        <f t="shared" si="38"/>
        <v>24.712089583333334</v>
      </c>
      <c r="T79" s="119" t="e">
        <f t="shared" si="39"/>
        <v>#N/A</v>
      </c>
      <c r="U79" s="119">
        <f t="shared" si="40"/>
        <v>0</v>
      </c>
      <c r="X79" s="115">
        <f t="shared" si="57"/>
        <v>253</v>
      </c>
      <c r="Y79" s="113">
        <f t="shared" si="58"/>
        <v>72</v>
      </c>
      <c r="Z79" s="113">
        <f>INDEX(地温!$D$2:$D$366,MATCH(X79,地温!$C$2:$C$366,FALSE))</f>
        <v>24.36055</v>
      </c>
      <c r="AA79" s="113">
        <f t="shared" si="59"/>
        <v>1779.27045</v>
      </c>
      <c r="AB79" s="116">
        <f t="shared" si="41"/>
        <v>24.712089583333334</v>
      </c>
      <c r="AC79" s="119" t="e">
        <f t="shared" si="42"/>
        <v>#N/A</v>
      </c>
      <c r="AD79" s="119">
        <f t="shared" si="43"/>
        <v>0</v>
      </c>
      <c r="AG79" s="115">
        <f t="shared" si="60"/>
        <v>253</v>
      </c>
      <c r="AH79" s="113">
        <f t="shared" si="61"/>
        <v>72</v>
      </c>
      <c r="AI79" s="113">
        <f>INDEX(地温!$D$2:$D$366,MATCH(AG79,地温!$C$2:$C$366,FALSE))</f>
        <v>24.36055</v>
      </c>
      <c r="AJ79" s="113">
        <f t="shared" si="62"/>
        <v>1779.27045</v>
      </c>
      <c r="AK79" s="116">
        <f t="shared" si="44"/>
        <v>24.712089583333334</v>
      </c>
      <c r="AL79" s="119" t="e">
        <f t="shared" si="45"/>
        <v>#N/A</v>
      </c>
      <c r="AM79" s="119">
        <f t="shared" si="46"/>
        <v>0</v>
      </c>
      <c r="AP79" s="115">
        <f t="shared" si="63"/>
        <v>253</v>
      </c>
      <c r="AQ79" s="113">
        <f t="shared" si="64"/>
        <v>72</v>
      </c>
      <c r="AR79" s="113">
        <f>INDEX(地温!$D$2:$D$366,MATCH(AP79,地温!$C$2:$C$366,FALSE))</f>
        <v>24.36055</v>
      </c>
      <c r="AS79" s="113">
        <f t="shared" si="65"/>
        <v>1779.27045</v>
      </c>
      <c r="AT79" s="116">
        <f t="shared" si="47"/>
        <v>24.712089583333334</v>
      </c>
      <c r="AU79" s="119" t="e">
        <f t="shared" si="48"/>
        <v>#N/A</v>
      </c>
      <c r="AV79" s="119">
        <f t="shared" si="49"/>
        <v>0</v>
      </c>
    </row>
    <row r="80" spans="1:48">
      <c r="A80" s="115">
        <f t="shared" si="50"/>
        <v>254</v>
      </c>
      <c r="B80" s="113">
        <f t="shared" si="33"/>
        <v>73</v>
      </c>
      <c r="C80" s="119">
        <f t="shared" si="34"/>
        <v>6.3530455570980289</v>
      </c>
      <c r="F80" s="115">
        <f t="shared" si="51"/>
        <v>254</v>
      </c>
      <c r="G80" s="113">
        <f t="shared" si="52"/>
        <v>73</v>
      </c>
      <c r="H80" s="113">
        <f>INDEX(地温!$D$2:$D$366,MATCH(F80,地温!$C$2:$C$366,FALSE))</f>
        <v>24.151899999999998</v>
      </c>
      <c r="I80" s="113">
        <f t="shared" si="53"/>
        <v>1803.4223500000001</v>
      </c>
      <c r="J80" s="116">
        <f t="shared" si="35"/>
        <v>24.704415753424659</v>
      </c>
      <c r="K80" s="119">
        <f t="shared" si="36"/>
        <v>7.3000460265058215e-002</v>
      </c>
      <c r="L80" s="119">
        <f t="shared" si="37"/>
        <v>6.3530455570980289</v>
      </c>
      <c r="O80" s="115">
        <f t="shared" si="54"/>
        <v>254</v>
      </c>
      <c r="P80" s="113">
        <f t="shared" si="55"/>
        <v>73</v>
      </c>
      <c r="Q80" s="113">
        <f>INDEX(地温!$D$2:$D$366,MATCH(O80,地温!$C$2:$C$366,FALSE))</f>
        <v>24.151899999999998</v>
      </c>
      <c r="R80" s="113">
        <f t="shared" si="56"/>
        <v>1803.4223500000001</v>
      </c>
      <c r="S80" s="116">
        <f t="shared" si="38"/>
        <v>24.704415753424659</v>
      </c>
      <c r="T80" s="119" t="e">
        <f t="shared" si="39"/>
        <v>#N/A</v>
      </c>
      <c r="U80" s="119">
        <f t="shared" si="40"/>
        <v>0</v>
      </c>
      <c r="X80" s="115">
        <f t="shared" si="57"/>
        <v>254</v>
      </c>
      <c r="Y80" s="113">
        <f t="shared" si="58"/>
        <v>73</v>
      </c>
      <c r="Z80" s="113">
        <f>INDEX(地温!$D$2:$D$366,MATCH(X80,地温!$C$2:$C$366,FALSE))</f>
        <v>24.151899999999998</v>
      </c>
      <c r="AA80" s="113">
        <f t="shared" si="59"/>
        <v>1803.4223500000001</v>
      </c>
      <c r="AB80" s="116">
        <f t="shared" si="41"/>
        <v>24.704415753424659</v>
      </c>
      <c r="AC80" s="119" t="e">
        <f t="shared" si="42"/>
        <v>#N/A</v>
      </c>
      <c r="AD80" s="119">
        <f t="shared" si="43"/>
        <v>0</v>
      </c>
      <c r="AG80" s="115">
        <f t="shared" si="60"/>
        <v>254</v>
      </c>
      <c r="AH80" s="113">
        <f t="shared" si="61"/>
        <v>73</v>
      </c>
      <c r="AI80" s="113">
        <f>INDEX(地温!$D$2:$D$366,MATCH(AG80,地温!$C$2:$C$366,FALSE))</f>
        <v>24.151899999999998</v>
      </c>
      <c r="AJ80" s="113">
        <f t="shared" si="62"/>
        <v>1803.4223500000001</v>
      </c>
      <c r="AK80" s="116">
        <f t="shared" si="44"/>
        <v>24.704415753424659</v>
      </c>
      <c r="AL80" s="119" t="e">
        <f t="shared" si="45"/>
        <v>#N/A</v>
      </c>
      <c r="AM80" s="119">
        <f t="shared" si="46"/>
        <v>0</v>
      </c>
      <c r="AP80" s="115">
        <f t="shared" si="63"/>
        <v>254</v>
      </c>
      <c r="AQ80" s="113">
        <f t="shared" si="64"/>
        <v>73</v>
      </c>
      <c r="AR80" s="113">
        <f>INDEX(地温!$D$2:$D$366,MATCH(AP80,地温!$C$2:$C$366,FALSE))</f>
        <v>24.151899999999998</v>
      </c>
      <c r="AS80" s="113">
        <f t="shared" si="65"/>
        <v>1803.4223500000001</v>
      </c>
      <c r="AT80" s="116">
        <f t="shared" si="47"/>
        <v>24.704415753424659</v>
      </c>
      <c r="AU80" s="119" t="e">
        <f t="shared" si="48"/>
        <v>#N/A</v>
      </c>
      <c r="AV80" s="119">
        <f t="shared" si="49"/>
        <v>0</v>
      </c>
    </row>
    <row r="81" spans="1:48">
      <c r="A81" s="115">
        <f t="shared" si="50"/>
        <v>255</v>
      </c>
      <c r="B81" s="113">
        <f t="shared" si="33"/>
        <v>74</v>
      </c>
      <c r="C81" s="119">
        <f t="shared" si="34"/>
        <v>6.3551510795222361</v>
      </c>
      <c r="F81" s="115">
        <f t="shared" si="51"/>
        <v>255</v>
      </c>
      <c r="G81" s="113">
        <f t="shared" si="52"/>
        <v>74</v>
      </c>
      <c r="H81" s="113">
        <f>INDEX(地温!$D$2:$D$366,MATCH(F81,地温!$C$2:$C$366,FALSE))</f>
        <v>23.81485</v>
      </c>
      <c r="I81" s="113">
        <f t="shared" si="53"/>
        <v>1827.2372</v>
      </c>
      <c r="J81" s="116">
        <f t="shared" si="35"/>
        <v>24.692394594594596</v>
      </c>
      <c r="K81" s="119">
        <f t="shared" si="36"/>
        <v>7.2965913044918743e-002</v>
      </c>
      <c r="L81" s="119">
        <f t="shared" si="37"/>
        <v>6.3551510795222361</v>
      </c>
      <c r="O81" s="115">
        <f t="shared" si="54"/>
        <v>255</v>
      </c>
      <c r="P81" s="113">
        <f t="shared" si="55"/>
        <v>74</v>
      </c>
      <c r="Q81" s="113">
        <f>INDEX(地温!$D$2:$D$366,MATCH(O81,地温!$C$2:$C$366,FALSE))</f>
        <v>23.81485</v>
      </c>
      <c r="R81" s="113">
        <f t="shared" si="56"/>
        <v>1827.2372</v>
      </c>
      <c r="S81" s="116">
        <f t="shared" si="38"/>
        <v>24.692394594594596</v>
      </c>
      <c r="T81" s="119" t="e">
        <f t="shared" si="39"/>
        <v>#N/A</v>
      </c>
      <c r="U81" s="119">
        <f t="shared" si="40"/>
        <v>0</v>
      </c>
      <c r="X81" s="115">
        <f t="shared" si="57"/>
        <v>255</v>
      </c>
      <c r="Y81" s="113">
        <f t="shared" si="58"/>
        <v>74</v>
      </c>
      <c r="Z81" s="113">
        <f>INDEX(地温!$D$2:$D$366,MATCH(X81,地温!$C$2:$C$366,FALSE))</f>
        <v>23.81485</v>
      </c>
      <c r="AA81" s="113">
        <f t="shared" si="59"/>
        <v>1827.2372</v>
      </c>
      <c r="AB81" s="116">
        <f t="shared" si="41"/>
        <v>24.692394594594596</v>
      </c>
      <c r="AC81" s="119" t="e">
        <f t="shared" si="42"/>
        <v>#N/A</v>
      </c>
      <c r="AD81" s="119">
        <f t="shared" si="43"/>
        <v>0</v>
      </c>
      <c r="AG81" s="115">
        <f t="shared" si="60"/>
        <v>255</v>
      </c>
      <c r="AH81" s="113">
        <f t="shared" si="61"/>
        <v>74</v>
      </c>
      <c r="AI81" s="113">
        <f>INDEX(地温!$D$2:$D$366,MATCH(AG81,地温!$C$2:$C$366,FALSE))</f>
        <v>23.81485</v>
      </c>
      <c r="AJ81" s="113">
        <f t="shared" si="62"/>
        <v>1827.2372</v>
      </c>
      <c r="AK81" s="116">
        <f t="shared" si="44"/>
        <v>24.692394594594596</v>
      </c>
      <c r="AL81" s="119" t="e">
        <f t="shared" si="45"/>
        <v>#N/A</v>
      </c>
      <c r="AM81" s="119">
        <f t="shared" si="46"/>
        <v>0</v>
      </c>
      <c r="AP81" s="115">
        <f t="shared" si="63"/>
        <v>255</v>
      </c>
      <c r="AQ81" s="113">
        <f t="shared" si="64"/>
        <v>74</v>
      </c>
      <c r="AR81" s="113">
        <f>INDEX(地温!$D$2:$D$366,MATCH(AP81,地温!$C$2:$C$366,FALSE))</f>
        <v>23.81485</v>
      </c>
      <c r="AS81" s="113">
        <f t="shared" si="65"/>
        <v>1827.2372</v>
      </c>
      <c r="AT81" s="116">
        <f t="shared" si="47"/>
        <v>24.692394594594596</v>
      </c>
      <c r="AU81" s="119" t="e">
        <f t="shared" si="48"/>
        <v>#N/A</v>
      </c>
      <c r="AV81" s="119">
        <f t="shared" si="49"/>
        <v>0</v>
      </c>
    </row>
    <row r="82" spans="1:48">
      <c r="A82" s="115">
        <f t="shared" si="50"/>
        <v>256</v>
      </c>
      <c r="B82" s="113">
        <f t="shared" si="33"/>
        <v>75</v>
      </c>
      <c r="C82" s="119">
        <f t="shared" si="34"/>
        <v>6.3571282803076077</v>
      </c>
      <c r="F82" s="115">
        <f t="shared" si="51"/>
        <v>256</v>
      </c>
      <c r="G82" s="113">
        <f t="shared" si="52"/>
        <v>75</v>
      </c>
      <c r="H82" s="113">
        <f>INDEX(地温!$D$2:$D$366,MATCH(F82,地温!$C$2:$C$366,FALSE))</f>
        <v>24.007449999999999</v>
      </c>
      <c r="I82" s="113">
        <f t="shared" si="53"/>
        <v>1851.2446500000001</v>
      </c>
      <c r="J82" s="116">
        <f t="shared" si="35"/>
        <v>24.683262000000003</v>
      </c>
      <c r="K82" s="119">
        <f t="shared" si="36"/>
        <v>7.2939676241185997e-002</v>
      </c>
      <c r="L82" s="119">
        <f t="shared" si="37"/>
        <v>6.3571282803076077</v>
      </c>
      <c r="O82" s="115">
        <f t="shared" si="54"/>
        <v>256</v>
      </c>
      <c r="P82" s="113">
        <f t="shared" si="55"/>
        <v>75</v>
      </c>
      <c r="Q82" s="113">
        <f>INDEX(地温!$D$2:$D$366,MATCH(O82,地温!$C$2:$C$366,FALSE))</f>
        <v>24.007449999999999</v>
      </c>
      <c r="R82" s="113">
        <f t="shared" si="56"/>
        <v>1851.2446500000001</v>
      </c>
      <c r="S82" s="116">
        <f t="shared" si="38"/>
        <v>24.683262000000003</v>
      </c>
      <c r="T82" s="119" t="e">
        <f t="shared" si="39"/>
        <v>#N/A</v>
      </c>
      <c r="U82" s="119">
        <f t="shared" si="40"/>
        <v>0</v>
      </c>
      <c r="X82" s="115">
        <f t="shared" si="57"/>
        <v>256</v>
      </c>
      <c r="Y82" s="113">
        <f t="shared" si="58"/>
        <v>75</v>
      </c>
      <c r="Z82" s="113">
        <f>INDEX(地温!$D$2:$D$366,MATCH(X82,地温!$C$2:$C$366,FALSE))</f>
        <v>24.007449999999999</v>
      </c>
      <c r="AA82" s="113">
        <f t="shared" si="59"/>
        <v>1851.2446500000001</v>
      </c>
      <c r="AB82" s="116">
        <f t="shared" si="41"/>
        <v>24.683262000000003</v>
      </c>
      <c r="AC82" s="119" t="e">
        <f t="shared" si="42"/>
        <v>#N/A</v>
      </c>
      <c r="AD82" s="119">
        <f t="shared" si="43"/>
        <v>0</v>
      </c>
      <c r="AG82" s="115">
        <f t="shared" si="60"/>
        <v>256</v>
      </c>
      <c r="AH82" s="113">
        <f t="shared" si="61"/>
        <v>75</v>
      </c>
      <c r="AI82" s="113">
        <f>INDEX(地温!$D$2:$D$366,MATCH(AG82,地温!$C$2:$C$366,FALSE))</f>
        <v>24.007449999999999</v>
      </c>
      <c r="AJ82" s="113">
        <f t="shared" si="62"/>
        <v>1851.2446500000001</v>
      </c>
      <c r="AK82" s="116">
        <f t="shared" si="44"/>
        <v>24.683262000000003</v>
      </c>
      <c r="AL82" s="119" t="e">
        <f t="shared" si="45"/>
        <v>#N/A</v>
      </c>
      <c r="AM82" s="119">
        <f t="shared" si="46"/>
        <v>0</v>
      </c>
      <c r="AP82" s="115">
        <f t="shared" si="63"/>
        <v>256</v>
      </c>
      <c r="AQ82" s="113">
        <f t="shared" si="64"/>
        <v>75</v>
      </c>
      <c r="AR82" s="113">
        <f>INDEX(地温!$D$2:$D$366,MATCH(AP82,地温!$C$2:$C$366,FALSE))</f>
        <v>24.007449999999999</v>
      </c>
      <c r="AS82" s="113">
        <f t="shared" si="65"/>
        <v>1851.2446500000001</v>
      </c>
      <c r="AT82" s="116">
        <f t="shared" si="47"/>
        <v>24.683262000000003</v>
      </c>
      <c r="AU82" s="119" t="e">
        <f t="shared" si="48"/>
        <v>#N/A</v>
      </c>
      <c r="AV82" s="119">
        <f t="shared" si="49"/>
        <v>0</v>
      </c>
    </row>
    <row r="83" spans="1:48">
      <c r="A83" s="115">
        <f t="shared" si="50"/>
        <v>257</v>
      </c>
      <c r="B83" s="113">
        <f t="shared" si="33"/>
        <v>76</v>
      </c>
      <c r="C83" s="119">
        <f t="shared" si="34"/>
        <v>6.3589699851974668</v>
      </c>
      <c r="F83" s="115">
        <f t="shared" si="51"/>
        <v>257</v>
      </c>
      <c r="G83" s="113">
        <f t="shared" si="52"/>
        <v>76</v>
      </c>
      <c r="H83" s="113">
        <f>INDEX(地温!$D$2:$D$366,MATCH(F83,地温!$C$2:$C$366,FALSE))</f>
        <v>24.007449999999999</v>
      </c>
      <c r="I83" s="113">
        <f t="shared" si="53"/>
        <v>1875.2521000000002</v>
      </c>
      <c r="J83" s="116">
        <f t="shared" si="35"/>
        <v>24.674369736842106</v>
      </c>
      <c r="K83" s="119">
        <f t="shared" si="36"/>
        <v>7.2914137398611009e-002</v>
      </c>
      <c r="L83" s="119">
        <f t="shared" si="37"/>
        <v>6.3589699851974668</v>
      </c>
      <c r="O83" s="115">
        <f t="shared" si="54"/>
        <v>257</v>
      </c>
      <c r="P83" s="113">
        <f t="shared" si="55"/>
        <v>76</v>
      </c>
      <c r="Q83" s="113">
        <f>INDEX(地温!$D$2:$D$366,MATCH(O83,地温!$C$2:$C$366,FALSE))</f>
        <v>24.007449999999999</v>
      </c>
      <c r="R83" s="113">
        <f t="shared" si="56"/>
        <v>1875.2521000000002</v>
      </c>
      <c r="S83" s="116">
        <f t="shared" si="38"/>
        <v>24.674369736842106</v>
      </c>
      <c r="T83" s="119" t="e">
        <f t="shared" si="39"/>
        <v>#N/A</v>
      </c>
      <c r="U83" s="119">
        <f t="shared" si="40"/>
        <v>0</v>
      </c>
      <c r="X83" s="115">
        <f t="shared" si="57"/>
        <v>257</v>
      </c>
      <c r="Y83" s="113">
        <f t="shared" si="58"/>
        <v>76</v>
      </c>
      <c r="Z83" s="113">
        <f>INDEX(地温!$D$2:$D$366,MATCH(X83,地温!$C$2:$C$366,FALSE))</f>
        <v>24.007449999999999</v>
      </c>
      <c r="AA83" s="113">
        <f t="shared" si="59"/>
        <v>1875.2521000000002</v>
      </c>
      <c r="AB83" s="116">
        <f t="shared" si="41"/>
        <v>24.674369736842106</v>
      </c>
      <c r="AC83" s="119" t="e">
        <f t="shared" si="42"/>
        <v>#N/A</v>
      </c>
      <c r="AD83" s="119">
        <f t="shared" si="43"/>
        <v>0</v>
      </c>
      <c r="AG83" s="115">
        <f t="shared" si="60"/>
        <v>257</v>
      </c>
      <c r="AH83" s="113">
        <f t="shared" si="61"/>
        <v>76</v>
      </c>
      <c r="AI83" s="113">
        <f>INDEX(地温!$D$2:$D$366,MATCH(AG83,地温!$C$2:$C$366,FALSE))</f>
        <v>24.007449999999999</v>
      </c>
      <c r="AJ83" s="113">
        <f t="shared" si="62"/>
        <v>1875.2521000000002</v>
      </c>
      <c r="AK83" s="116">
        <f t="shared" si="44"/>
        <v>24.674369736842106</v>
      </c>
      <c r="AL83" s="119" t="e">
        <f t="shared" si="45"/>
        <v>#N/A</v>
      </c>
      <c r="AM83" s="119">
        <f t="shared" si="46"/>
        <v>0</v>
      </c>
      <c r="AP83" s="115">
        <f t="shared" si="63"/>
        <v>257</v>
      </c>
      <c r="AQ83" s="113">
        <f t="shared" si="64"/>
        <v>76</v>
      </c>
      <c r="AR83" s="113">
        <f>INDEX(地温!$D$2:$D$366,MATCH(AP83,地温!$C$2:$C$366,FALSE))</f>
        <v>24.007449999999999</v>
      </c>
      <c r="AS83" s="113">
        <f t="shared" si="65"/>
        <v>1875.2521000000002</v>
      </c>
      <c r="AT83" s="116">
        <f t="shared" si="47"/>
        <v>24.674369736842106</v>
      </c>
      <c r="AU83" s="119" t="e">
        <f t="shared" si="48"/>
        <v>#N/A</v>
      </c>
      <c r="AV83" s="119">
        <f t="shared" si="49"/>
        <v>0</v>
      </c>
    </row>
    <row r="84" spans="1:48">
      <c r="A84" s="115">
        <f t="shared" si="50"/>
        <v>258</v>
      </c>
      <c r="B84" s="113">
        <f t="shared" si="33"/>
        <v>77</v>
      </c>
      <c r="C84" s="119">
        <f t="shared" si="34"/>
        <v>6.3606715093210049</v>
      </c>
      <c r="F84" s="115">
        <f t="shared" si="51"/>
        <v>258</v>
      </c>
      <c r="G84" s="113">
        <f t="shared" si="52"/>
        <v>77</v>
      </c>
      <c r="H84" s="113">
        <f>INDEX(地温!$D$2:$D$366,MATCH(F84,地温!$C$2:$C$366,FALSE))</f>
        <v>23.7988</v>
      </c>
      <c r="I84" s="113">
        <f t="shared" si="53"/>
        <v>1899.0509000000002</v>
      </c>
      <c r="J84" s="116">
        <f t="shared" si="35"/>
        <v>24.662998701298704</v>
      </c>
      <c r="K84" s="119">
        <f t="shared" si="36"/>
        <v>7.2881490254766576e-002</v>
      </c>
      <c r="L84" s="119">
        <f t="shared" si="37"/>
        <v>6.3606715093210049</v>
      </c>
      <c r="O84" s="115">
        <f t="shared" si="54"/>
        <v>258</v>
      </c>
      <c r="P84" s="113">
        <f t="shared" si="55"/>
        <v>77</v>
      </c>
      <c r="Q84" s="113">
        <f>INDEX(地温!$D$2:$D$366,MATCH(O84,地温!$C$2:$C$366,FALSE))</f>
        <v>23.7988</v>
      </c>
      <c r="R84" s="113">
        <f t="shared" si="56"/>
        <v>1899.0509000000002</v>
      </c>
      <c r="S84" s="116">
        <f t="shared" si="38"/>
        <v>24.662998701298704</v>
      </c>
      <c r="T84" s="119" t="e">
        <f t="shared" si="39"/>
        <v>#N/A</v>
      </c>
      <c r="U84" s="119">
        <f t="shared" si="40"/>
        <v>0</v>
      </c>
      <c r="X84" s="115">
        <f t="shared" si="57"/>
        <v>258</v>
      </c>
      <c r="Y84" s="113">
        <f t="shared" si="58"/>
        <v>77</v>
      </c>
      <c r="Z84" s="113">
        <f>INDEX(地温!$D$2:$D$366,MATCH(X84,地温!$C$2:$C$366,FALSE))</f>
        <v>23.7988</v>
      </c>
      <c r="AA84" s="113">
        <f t="shared" si="59"/>
        <v>1899.0509000000002</v>
      </c>
      <c r="AB84" s="116">
        <f t="shared" si="41"/>
        <v>24.662998701298704</v>
      </c>
      <c r="AC84" s="119" t="e">
        <f t="shared" si="42"/>
        <v>#N/A</v>
      </c>
      <c r="AD84" s="119">
        <f t="shared" si="43"/>
        <v>0</v>
      </c>
      <c r="AG84" s="115">
        <f t="shared" si="60"/>
        <v>258</v>
      </c>
      <c r="AH84" s="113">
        <f t="shared" si="61"/>
        <v>77</v>
      </c>
      <c r="AI84" s="113">
        <f>INDEX(地温!$D$2:$D$366,MATCH(AG84,地温!$C$2:$C$366,FALSE))</f>
        <v>23.7988</v>
      </c>
      <c r="AJ84" s="113">
        <f t="shared" si="62"/>
        <v>1899.0509000000002</v>
      </c>
      <c r="AK84" s="116">
        <f t="shared" si="44"/>
        <v>24.662998701298704</v>
      </c>
      <c r="AL84" s="119" t="e">
        <f t="shared" si="45"/>
        <v>#N/A</v>
      </c>
      <c r="AM84" s="119">
        <f t="shared" si="46"/>
        <v>0</v>
      </c>
      <c r="AP84" s="115">
        <f t="shared" si="63"/>
        <v>258</v>
      </c>
      <c r="AQ84" s="113">
        <f t="shared" si="64"/>
        <v>77</v>
      </c>
      <c r="AR84" s="113">
        <f>INDEX(地温!$D$2:$D$366,MATCH(AP84,地温!$C$2:$C$366,FALSE))</f>
        <v>23.7988</v>
      </c>
      <c r="AS84" s="113">
        <f t="shared" si="65"/>
        <v>1899.0509000000002</v>
      </c>
      <c r="AT84" s="116">
        <f t="shared" si="47"/>
        <v>24.662998701298704</v>
      </c>
      <c r="AU84" s="119" t="e">
        <f t="shared" si="48"/>
        <v>#N/A</v>
      </c>
      <c r="AV84" s="119">
        <f t="shared" si="49"/>
        <v>0</v>
      </c>
    </row>
    <row r="85" spans="1:48">
      <c r="A85" s="115">
        <f t="shared" si="50"/>
        <v>259</v>
      </c>
      <c r="B85" s="113">
        <f t="shared" si="33"/>
        <v>78</v>
      </c>
      <c r="C85" s="119">
        <f t="shared" si="34"/>
        <v>6.3622703991895451</v>
      </c>
      <c r="F85" s="115">
        <f t="shared" si="51"/>
        <v>259</v>
      </c>
      <c r="G85" s="113">
        <f t="shared" si="52"/>
        <v>78</v>
      </c>
      <c r="H85" s="113">
        <f>INDEX(地温!$D$2:$D$366,MATCH(F85,地温!$C$2:$C$366,FALSE))</f>
        <v>24.007450000000002</v>
      </c>
      <c r="I85" s="113">
        <f t="shared" si="53"/>
        <v>1923.0583500000002</v>
      </c>
      <c r="J85" s="116">
        <f t="shared" si="35"/>
        <v>24.654594230769234</v>
      </c>
      <c r="K85" s="119">
        <f t="shared" si="36"/>
        <v>7.2857368146982571e-002</v>
      </c>
      <c r="L85" s="119">
        <f t="shared" si="37"/>
        <v>6.3622703991895451</v>
      </c>
      <c r="O85" s="115">
        <f t="shared" si="54"/>
        <v>259</v>
      </c>
      <c r="P85" s="113">
        <f t="shared" si="55"/>
        <v>78</v>
      </c>
      <c r="Q85" s="113">
        <f>INDEX(地温!$D$2:$D$366,MATCH(O85,地温!$C$2:$C$366,FALSE))</f>
        <v>24.007450000000002</v>
      </c>
      <c r="R85" s="113">
        <f t="shared" si="56"/>
        <v>1923.0583500000002</v>
      </c>
      <c r="S85" s="116">
        <f t="shared" si="38"/>
        <v>24.654594230769234</v>
      </c>
      <c r="T85" s="119" t="e">
        <f t="shared" si="39"/>
        <v>#N/A</v>
      </c>
      <c r="U85" s="119">
        <f t="shared" si="40"/>
        <v>0</v>
      </c>
      <c r="X85" s="115">
        <f t="shared" si="57"/>
        <v>259</v>
      </c>
      <c r="Y85" s="113">
        <f t="shared" si="58"/>
        <v>78</v>
      </c>
      <c r="Z85" s="113">
        <f>INDEX(地温!$D$2:$D$366,MATCH(X85,地温!$C$2:$C$366,FALSE))</f>
        <v>24.007450000000002</v>
      </c>
      <c r="AA85" s="113">
        <f t="shared" si="59"/>
        <v>1923.0583500000002</v>
      </c>
      <c r="AB85" s="116">
        <f t="shared" si="41"/>
        <v>24.654594230769234</v>
      </c>
      <c r="AC85" s="119" t="e">
        <f t="shared" si="42"/>
        <v>#N/A</v>
      </c>
      <c r="AD85" s="119">
        <f t="shared" si="43"/>
        <v>0</v>
      </c>
      <c r="AG85" s="115">
        <f t="shared" si="60"/>
        <v>259</v>
      </c>
      <c r="AH85" s="113">
        <f t="shared" si="61"/>
        <v>78</v>
      </c>
      <c r="AI85" s="113">
        <f>INDEX(地温!$D$2:$D$366,MATCH(AG85,地温!$C$2:$C$366,FALSE))</f>
        <v>24.007450000000002</v>
      </c>
      <c r="AJ85" s="113">
        <f t="shared" si="62"/>
        <v>1923.0583500000002</v>
      </c>
      <c r="AK85" s="116">
        <f t="shared" si="44"/>
        <v>24.654594230769234</v>
      </c>
      <c r="AL85" s="119" t="e">
        <f t="shared" si="45"/>
        <v>#N/A</v>
      </c>
      <c r="AM85" s="119">
        <f t="shared" si="46"/>
        <v>0</v>
      </c>
      <c r="AP85" s="115">
        <f t="shared" si="63"/>
        <v>259</v>
      </c>
      <c r="AQ85" s="113">
        <f t="shared" si="64"/>
        <v>78</v>
      </c>
      <c r="AR85" s="113">
        <f>INDEX(地温!$D$2:$D$366,MATCH(AP85,地温!$C$2:$C$366,FALSE))</f>
        <v>24.007450000000002</v>
      </c>
      <c r="AS85" s="113">
        <f t="shared" si="65"/>
        <v>1923.0583500000002</v>
      </c>
      <c r="AT85" s="116">
        <f t="shared" si="47"/>
        <v>24.654594230769234</v>
      </c>
      <c r="AU85" s="119" t="e">
        <f t="shared" si="48"/>
        <v>#N/A</v>
      </c>
      <c r="AV85" s="119">
        <f t="shared" si="49"/>
        <v>0</v>
      </c>
    </row>
    <row r="86" spans="1:48">
      <c r="A86" s="115">
        <f t="shared" si="50"/>
        <v>260</v>
      </c>
      <c r="B86" s="113">
        <f t="shared" si="33"/>
        <v>79</v>
      </c>
      <c r="C86" s="119">
        <f t="shared" si="34"/>
        <v>6.3637550539022012</v>
      </c>
      <c r="F86" s="115">
        <f t="shared" si="51"/>
        <v>260</v>
      </c>
      <c r="G86" s="113">
        <f t="shared" si="52"/>
        <v>79</v>
      </c>
      <c r="H86" s="113">
        <f>INDEX(地温!$D$2:$D$366,MATCH(F86,地温!$C$2:$C$366,FALSE))</f>
        <v>23.927200000000003</v>
      </c>
      <c r="I86" s="113">
        <f t="shared" si="53"/>
        <v>1946.9855500000003</v>
      </c>
      <c r="J86" s="116">
        <f t="shared" si="35"/>
        <v>24.645386708860762</v>
      </c>
      <c r="K86" s="119">
        <f t="shared" si="36"/>
        <v>7.2830948761310202e-002</v>
      </c>
      <c r="L86" s="119">
        <f t="shared" si="37"/>
        <v>6.3637550539022012</v>
      </c>
      <c r="O86" s="115">
        <f t="shared" si="54"/>
        <v>260</v>
      </c>
      <c r="P86" s="113">
        <f t="shared" si="55"/>
        <v>79</v>
      </c>
      <c r="Q86" s="113">
        <f>INDEX(地温!$D$2:$D$366,MATCH(O86,地温!$C$2:$C$366,FALSE))</f>
        <v>23.927200000000003</v>
      </c>
      <c r="R86" s="113">
        <f t="shared" si="56"/>
        <v>1946.9855500000003</v>
      </c>
      <c r="S86" s="116">
        <f t="shared" si="38"/>
        <v>24.645386708860762</v>
      </c>
      <c r="T86" s="119" t="e">
        <f t="shared" si="39"/>
        <v>#N/A</v>
      </c>
      <c r="U86" s="119">
        <f t="shared" si="40"/>
        <v>0</v>
      </c>
      <c r="X86" s="115">
        <f t="shared" si="57"/>
        <v>260</v>
      </c>
      <c r="Y86" s="113">
        <f t="shared" si="58"/>
        <v>79</v>
      </c>
      <c r="Z86" s="113">
        <f>INDEX(地温!$D$2:$D$366,MATCH(X86,地温!$C$2:$C$366,FALSE))</f>
        <v>23.927200000000003</v>
      </c>
      <c r="AA86" s="113">
        <f t="shared" si="59"/>
        <v>1946.9855500000003</v>
      </c>
      <c r="AB86" s="116">
        <f t="shared" si="41"/>
        <v>24.645386708860762</v>
      </c>
      <c r="AC86" s="119" t="e">
        <f t="shared" si="42"/>
        <v>#N/A</v>
      </c>
      <c r="AD86" s="119">
        <f t="shared" si="43"/>
        <v>0</v>
      </c>
      <c r="AG86" s="115">
        <f t="shared" si="60"/>
        <v>260</v>
      </c>
      <c r="AH86" s="113">
        <f t="shared" si="61"/>
        <v>79</v>
      </c>
      <c r="AI86" s="113">
        <f>INDEX(地温!$D$2:$D$366,MATCH(AG86,地温!$C$2:$C$366,FALSE))</f>
        <v>23.927200000000003</v>
      </c>
      <c r="AJ86" s="113">
        <f t="shared" si="62"/>
        <v>1946.9855500000003</v>
      </c>
      <c r="AK86" s="116">
        <f t="shared" si="44"/>
        <v>24.645386708860762</v>
      </c>
      <c r="AL86" s="119" t="e">
        <f t="shared" si="45"/>
        <v>#N/A</v>
      </c>
      <c r="AM86" s="119">
        <f t="shared" si="46"/>
        <v>0</v>
      </c>
      <c r="AP86" s="115">
        <f t="shared" si="63"/>
        <v>260</v>
      </c>
      <c r="AQ86" s="113">
        <f t="shared" si="64"/>
        <v>79</v>
      </c>
      <c r="AR86" s="113">
        <f>INDEX(地温!$D$2:$D$366,MATCH(AP86,地温!$C$2:$C$366,FALSE))</f>
        <v>23.927200000000003</v>
      </c>
      <c r="AS86" s="113">
        <f t="shared" si="65"/>
        <v>1946.9855500000003</v>
      </c>
      <c r="AT86" s="116">
        <f t="shared" si="47"/>
        <v>24.645386708860762</v>
      </c>
      <c r="AU86" s="119" t="e">
        <f t="shared" si="48"/>
        <v>#N/A</v>
      </c>
      <c r="AV86" s="119">
        <f t="shared" si="49"/>
        <v>0</v>
      </c>
    </row>
    <row r="87" spans="1:48">
      <c r="A87" s="115">
        <f t="shared" si="50"/>
        <v>261</v>
      </c>
      <c r="B87" s="113">
        <f t="shared" si="33"/>
        <v>80</v>
      </c>
      <c r="C87" s="119">
        <f t="shared" si="34"/>
        <v>6.365159110580751</v>
      </c>
      <c r="F87" s="115">
        <f t="shared" si="51"/>
        <v>261</v>
      </c>
      <c r="G87" s="113">
        <f t="shared" si="52"/>
        <v>80</v>
      </c>
      <c r="H87" s="113">
        <f>INDEX(地温!$D$2:$D$366,MATCH(F87,地温!$C$2:$C$366,FALSE))</f>
        <v>24.3124</v>
      </c>
      <c r="I87" s="113">
        <f t="shared" si="53"/>
        <v>1971.2979500000004</v>
      </c>
      <c r="J87" s="116">
        <f t="shared" si="35"/>
        <v>24.641224375000004</v>
      </c>
      <c r="K87" s="119">
        <f t="shared" si="36"/>
        <v>7.2819008275074912e-002</v>
      </c>
      <c r="L87" s="119">
        <f t="shared" si="37"/>
        <v>6.365159110580751</v>
      </c>
      <c r="O87" s="115">
        <f t="shared" si="54"/>
        <v>261</v>
      </c>
      <c r="P87" s="113">
        <f t="shared" si="55"/>
        <v>80</v>
      </c>
      <c r="Q87" s="113">
        <f>INDEX(地温!$D$2:$D$366,MATCH(O87,地温!$C$2:$C$366,FALSE))</f>
        <v>24.3124</v>
      </c>
      <c r="R87" s="113">
        <f t="shared" si="56"/>
        <v>1971.2979500000004</v>
      </c>
      <c r="S87" s="116">
        <f t="shared" si="38"/>
        <v>24.641224375000004</v>
      </c>
      <c r="T87" s="119" t="e">
        <f t="shared" si="39"/>
        <v>#N/A</v>
      </c>
      <c r="U87" s="119">
        <f t="shared" si="40"/>
        <v>0</v>
      </c>
      <c r="X87" s="115">
        <f t="shared" si="57"/>
        <v>261</v>
      </c>
      <c r="Y87" s="113">
        <f t="shared" si="58"/>
        <v>80</v>
      </c>
      <c r="Z87" s="113">
        <f>INDEX(地温!$D$2:$D$366,MATCH(X87,地温!$C$2:$C$366,FALSE))</f>
        <v>24.3124</v>
      </c>
      <c r="AA87" s="113">
        <f t="shared" si="59"/>
        <v>1971.2979500000004</v>
      </c>
      <c r="AB87" s="116">
        <f t="shared" si="41"/>
        <v>24.641224375000004</v>
      </c>
      <c r="AC87" s="119" t="e">
        <f t="shared" si="42"/>
        <v>#N/A</v>
      </c>
      <c r="AD87" s="119">
        <f t="shared" si="43"/>
        <v>0</v>
      </c>
      <c r="AG87" s="115">
        <f t="shared" si="60"/>
        <v>261</v>
      </c>
      <c r="AH87" s="113">
        <f t="shared" si="61"/>
        <v>80</v>
      </c>
      <c r="AI87" s="113">
        <f>INDEX(地温!$D$2:$D$366,MATCH(AG87,地温!$C$2:$C$366,FALSE))</f>
        <v>24.3124</v>
      </c>
      <c r="AJ87" s="113">
        <f t="shared" si="62"/>
        <v>1971.2979500000004</v>
      </c>
      <c r="AK87" s="116">
        <f t="shared" si="44"/>
        <v>24.641224375000004</v>
      </c>
      <c r="AL87" s="119" t="e">
        <f t="shared" si="45"/>
        <v>#N/A</v>
      </c>
      <c r="AM87" s="119">
        <f t="shared" si="46"/>
        <v>0</v>
      </c>
      <c r="AP87" s="115">
        <f t="shared" si="63"/>
        <v>261</v>
      </c>
      <c r="AQ87" s="113">
        <f t="shared" si="64"/>
        <v>80</v>
      </c>
      <c r="AR87" s="113">
        <f>INDEX(地温!$D$2:$D$366,MATCH(AP87,地温!$C$2:$C$366,FALSE))</f>
        <v>24.3124</v>
      </c>
      <c r="AS87" s="113">
        <f t="shared" si="65"/>
        <v>1971.2979500000004</v>
      </c>
      <c r="AT87" s="116">
        <f t="shared" si="47"/>
        <v>24.641224375000004</v>
      </c>
      <c r="AU87" s="119" t="e">
        <f t="shared" si="48"/>
        <v>#N/A</v>
      </c>
      <c r="AV87" s="119">
        <f t="shared" si="49"/>
        <v>0</v>
      </c>
    </row>
    <row r="88" spans="1:48">
      <c r="A88" s="115">
        <f t="shared" si="50"/>
        <v>262</v>
      </c>
      <c r="B88" s="113">
        <f t="shared" si="33"/>
        <v>81</v>
      </c>
      <c r="C88" s="119">
        <f t="shared" si="34"/>
        <v>6.3664504515317928</v>
      </c>
      <c r="F88" s="115">
        <f t="shared" si="51"/>
        <v>262</v>
      </c>
      <c r="G88" s="113">
        <f t="shared" si="52"/>
        <v>81</v>
      </c>
      <c r="H88" s="113">
        <f>INDEX(地温!$D$2:$D$366,MATCH(F88,地温!$C$2:$C$366,FALSE))</f>
        <v>24.007449999999999</v>
      </c>
      <c r="I88" s="113">
        <f t="shared" si="53"/>
        <v>1995.3054000000004</v>
      </c>
      <c r="J88" s="116">
        <f t="shared" si="35"/>
        <v>24.633400000000005</v>
      </c>
      <c r="K88" s="119">
        <f t="shared" si="36"/>
        <v>7.2796566887110697e-002</v>
      </c>
      <c r="L88" s="119">
        <f t="shared" si="37"/>
        <v>6.3664504515317928</v>
      </c>
      <c r="O88" s="115">
        <f t="shared" si="54"/>
        <v>262</v>
      </c>
      <c r="P88" s="113">
        <f t="shared" si="55"/>
        <v>81</v>
      </c>
      <c r="Q88" s="113">
        <f>INDEX(地温!$D$2:$D$366,MATCH(O88,地温!$C$2:$C$366,FALSE))</f>
        <v>24.007449999999999</v>
      </c>
      <c r="R88" s="113">
        <f t="shared" si="56"/>
        <v>1995.3054000000004</v>
      </c>
      <c r="S88" s="116">
        <f t="shared" si="38"/>
        <v>24.633400000000005</v>
      </c>
      <c r="T88" s="119" t="e">
        <f t="shared" si="39"/>
        <v>#N/A</v>
      </c>
      <c r="U88" s="119">
        <f t="shared" si="40"/>
        <v>0</v>
      </c>
      <c r="X88" s="115">
        <f t="shared" si="57"/>
        <v>262</v>
      </c>
      <c r="Y88" s="113">
        <f t="shared" si="58"/>
        <v>81</v>
      </c>
      <c r="Z88" s="113">
        <f>INDEX(地温!$D$2:$D$366,MATCH(X88,地温!$C$2:$C$366,FALSE))</f>
        <v>24.007449999999999</v>
      </c>
      <c r="AA88" s="113">
        <f t="shared" si="59"/>
        <v>1995.3054000000004</v>
      </c>
      <c r="AB88" s="116">
        <f t="shared" si="41"/>
        <v>24.633400000000005</v>
      </c>
      <c r="AC88" s="119" t="e">
        <f t="shared" si="42"/>
        <v>#N/A</v>
      </c>
      <c r="AD88" s="119">
        <f t="shared" si="43"/>
        <v>0</v>
      </c>
      <c r="AG88" s="115">
        <f t="shared" si="60"/>
        <v>262</v>
      </c>
      <c r="AH88" s="113">
        <f t="shared" si="61"/>
        <v>81</v>
      </c>
      <c r="AI88" s="113">
        <f>INDEX(地温!$D$2:$D$366,MATCH(AG88,地温!$C$2:$C$366,FALSE))</f>
        <v>24.007449999999999</v>
      </c>
      <c r="AJ88" s="113">
        <f t="shared" si="62"/>
        <v>1995.3054000000004</v>
      </c>
      <c r="AK88" s="116">
        <f t="shared" si="44"/>
        <v>24.633400000000005</v>
      </c>
      <c r="AL88" s="119" t="e">
        <f t="shared" si="45"/>
        <v>#N/A</v>
      </c>
      <c r="AM88" s="119">
        <f t="shared" si="46"/>
        <v>0</v>
      </c>
      <c r="AP88" s="115">
        <f t="shared" si="63"/>
        <v>262</v>
      </c>
      <c r="AQ88" s="113">
        <f t="shared" si="64"/>
        <v>81</v>
      </c>
      <c r="AR88" s="113">
        <f>INDEX(地温!$D$2:$D$366,MATCH(AP88,地温!$C$2:$C$366,FALSE))</f>
        <v>24.007449999999999</v>
      </c>
      <c r="AS88" s="113">
        <f t="shared" si="65"/>
        <v>1995.3054000000004</v>
      </c>
      <c r="AT88" s="116">
        <f t="shared" si="47"/>
        <v>24.633400000000005</v>
      </c>
      <c r="AU88" s="119" t="e">
        <f t="shared" si="48"/>
        <v>#N/A</v>
      </c>
      <c r="AV88" s="119">
        <f t="shared" si="49"/>
        <v>0</v>
      </c>
    </row>
    <row r="89" spans="1:48">
      <c r="A89" s="115">
        <f t="shared" si="50"/>
        <v>263</v>
      </c>
      <c r="B89" s="113">
        <f t="shared" si="33"/>
        <v>82</v>
      </c>
      <c r="C89" s="119">
        <f t="shared" si="34"/>
        <v>6.3676261932850604</v>
      </c>
      <c r="F89" s="115">
        <f t="shared" si="51"/>
        <v>263</v>
      </c>
      <c r="G89" s="113">
        <f t="shared" si="52"/>
        <v>82</v>
      </c>
      <c r="H89" s="113">
        <f>INDEX(地温!$D$2:$D$366,MATCH(F89,地温!$C$2:$C$366,FALSE))</f>
        <v>23.429649999999999</v>
      </c>
      <c r="I89" s="113">
        <f t="shared" si="53"/>
        <v>2018.7350500000005</v>
      </c>
      <c r="J89" s="116">
        <f t="shared" si="35"/>
        <v>24.618720121951224</v>
      </c>
      <c r="K89" s="119">
        <f t="shared" si="36"/>
        <v>7.2754478446752091e-002</v>
      </c>
      <c r="L89" s="119">
        <f t="shared" si="37"/>
        <v>6.3676261932850604</v>
      </c>
      <c r="O89" s="115">
        <f t="shared" si="54"/>
        <v>263</v>
      </c>
      <c r="P89" s="113">
        <f t="shared" si="55"/>
        <v>82</v>
      </c>
      <c r="Q89" s="113">
        <f>INDEX(地温!$D$2:$D$366,MATCH(O89,地温!$C$2:$C$366,FALSE))</f>
        <v>23.429649999999999</v>
      </c>
      <c r="R89" s="113">
        <f t="shared" si="56"/>
        <v>2018.7350500000005</v>
      </c>
      <c r="S89" s="116">
        <f t="shared" si="38"/>
        <v>24.618720121951224</v>
      </c>
      <c r="T89" s="119" t="e">
        <f t="shared" si="39"/>
        <v>#N/A</v>
      </c>
      <c r="U89" s="119">
        <f t="shared" si="40"/>
        <v>0</v>
      </c>
      <c r="X89" s="115">
        <f t="shared" si="57"/>
        <v>263</v>
      </c>
      <c r="Y89" s="113">
        <f t="shared" si="58"/>
        <v>82</v>
      </c>
      <c r="Z89" s="113">
        <f>INDEX(地温!$D$2:$D$366,MATCH(X89,地温!$C$2:$C$366,FALSE))</f>
        <v>23.429649999999999</v>
      </c>
      <c r="AA89" s="113">
        <f t="shared" si="59"/>
        <v>2018.7350500000005</v>
      </c>
      <c r="AB89" s="116">
        <f t="shared" si="41"/>
        <v>24.618720121951224</v>
      </c>
      <c r="AC89" s="119" t="e">
        <f t="shared" si="42"/>
        <v>#N/A</v>
      </c>
      <c r="AD89" s="119">
        <f t="shared" si="43"/>
        <v>0</v>
      </c>
      <c r="AG89" s="115">
        <f t="shared" si="60"/>
        <v>263</v>
      </c>
      <c r="AH89" s="113">
        <f t="shared" si="61"/>
        <v>82</v>
      </c>
      <c r="AI89" s="113">
        <f>INDEX(地温!$D$2:$D$366,MATCH(AG89,地温!$C$2:$C$366,FALSE))</f>
        <v>23.429649999999999</v>
      </c>
      <c r="AJ89" s="113">
        <f t="shared" si="62"/>
        <v>2018.7350500000005</v>
      </c>
      <c r="AK89" s="116">
        <f t="shared" si="44"/>
        <v>24.618720121951224</v>
      </c>
      <c r="AL89" s="119" t="e">
        <f t="shared" si="45"/>
        <v>#N/A</v>
      </c>
      <c r="AM89" s="119">
        <f t="shared" si="46"/>
        <v>0</v>
      </c>
      <c r="AP89" s="115">
        <f t="shared" si="63"/>
        <v>263</v>
      </c>
      <c r="AQ89" s="113">
        <f t="shared" si="64"/>
        <v>82</v>
      </c>
      <c r="AR89" s="113">
        <f>INDEX(地温!$D$2:$D$366,MATCH(AP89,地温!$C$2:$C$366,FALSE))</f>
        <v>23.429649999999999</v>
      </c>
      <c r="AS89" s="113">
        <f t="shared" si="65"/>
        <v>2018.7350500000005</v>
      </c>
      <c r="AT89" s="116">
        <f t="shared" si="47"/>
        <v>24.618720121951224</v>
      </c>
      <c r="AU89" s="119" t="e">
        <f t="shared" si="48"/>
        <v>#N/A</v>
      </c>
      <c r="AV89" s="119">
        <f t="shared" si="49"/>
        <v>0</v>
      </c>
    </row>
    <row r="90" spans="1:48">
      <c r="A90" s="115">
        <f t="shared" si="50"/>
        <v>264</v>
      </c>
      <c r="B90" s="113">
        <f t="shared" si="33"/>
        <v>83</v>
      </c>
      <c r="C90" s="119">
        <f t="shared" si="34"/>
        <v>6.3687154611592591</v>
      </c>
      <c r="F90" s="115">
        <f t="shared" si="51"/>
        <v>264</v>
      </c>
      <c r="G90" s="113">
        <f t="shared" si="52"/>
        <v>83</v>
      </c>
      <c r="H90" s="113">
        <f>INDEX(地温!$D$2:$D$366,MATCH(F90,地温!$C$2:$C$366,FALSE))</f>
        <v>23.2531</v>
      </c>
      <c r="I90" s="113">
        <f t="shared" si="53"/>
        <v>2041.9881500000004</v>
      </c>
      <c r="J90" s="116">
        <f t="shared" si="35"/>
        <v>24.602266867469883</v>
      </c>
      <c r="K90" s="119">
        <f t="shared" si="36"/>
        <v>7.270732957770018e-002</v>
      </c>
      <c r="L90" s="119">
        <f t="shared" si="37"/>
        <v>6.3687154611592591</v>
      </c>
      <c r="O90" s="115">
        <f t="shared" si="54"/>
        <v>264</v>
      </c>
      <c r="P90" s="113">
        <f t="shared" si="55"/>
        <v>83</v>
      </c>
      <c r="Q90" s="113">
        <f>INDEX(地温!$D$2:$D$366,MATCH(O90,地温!$C$2:$C$366,FALSE))</f>
        <v>23.2531</v>
      </c>
      <c r="R90" s="113">
        <f t="shared" si="56"/>
        <v>2041.9881500000004</v>
      </c>
      <c r="S90" s="116">
        <f t="shared" si="38"/>
        <v>24.602266867469883</v>
      </c>
      <c r="T90" s="119" t="e">
        <f t="shared" si="39"/>
        <v>#N/A</v>
      </c>
      <c r="U90" s="119">
        <f t="shared" si="40"/>
        <v>0</v>
      </c>
      <c r="X90" s="115">
        <f t="shared" si="57"/>
        <v>264</v>
      </c>
      <c r="Y90" s="113">
        <f t="shared" si="58"/>
        <v>83</v>
      </c>
      <c r="Z90" s="113">
        <f>INDEX(地温!$D$2:$D$366,MATCH(X90,地温!$C$2:$C$366,FALSE))</f>
        <v>23.2531</v>
      </c>
      <c r="AA90" s="113">
        <f t="shared" si="59"/>
        <v>2041.9881500000004</v>
      </c>
      <c r="AB90" s="116">
        <f t="shared" si="41"/>
        <v>24.602266867469883</v>
      </c>
      <c r="AC90" s="119" t="e">
        <f t="shared" si="42"/>
        <v>#N/A</v>
      </c>
      <c r="AD90" s="119">
        <f t="shared" si="43"/>
        <v>0</v>
      </c>
      <c r="AG90" s="115">
        <f t="shared" si="60"/>
        <v>264</v>
      </c>
      <c r="AH90" s="113">
        <f t="shared" si="61"/>
        <v>83</v>
      </c>
      <c r="AI90" s="113">
        <f>INDEX(地温!$D$2:$D$366,MATCH(AG90,地温!$C$2:$C$366,FALSE))</f>
        <v>23.2531</v>
      </c>
      <c r="AJ90" s="113">
        <f t="shared" si="62"/>
        <v>2041.9881500000004</v>
      </c>
      <c r="AK90" s="116">
        <f t="shared" si="44"/>
        <v>24.602266867469883</v>
      </c>
      <c r="AL90" s="119" t="e">
        <f t="shared" si="45"/>
        <v>#N/A</v>
      </c>
      <c r="AM90" s="119">
        <f t="shared" si="46"/>
        <v>0</v>
      </c>
      <c r="AP90" s="115">
        <f t="shared" si="63"/>
        <v>264</v>
      </c>
      <c r="AQ90" s="113">
        <f t="shared" si="64"/>
        <v>83</v>
      </c>
      <c r="AR90" s="113">
        <f>INDEX(地温!$D$2:$D$366,MATCH(AP90,地温!$C$2:$C$366,FALSE))</f>
        <v>23.2531</v>
      </c>
      <c r="AS90" s="113">
        <f t="shared" si="65"/>
        <v>2041.9881500000004</v>
      </c>
      <c r="AT90" s="116">
        <f t="shared" si="47"/>
        <v>24.602266867469883</v>
      </c>
      <c r="AU90" s="119" t="e">
        <f t="shared" si="48"/>
        <v>#N/A</v>
      </c>
      <c r="AV90" s="119">
        <f t="shared" si="49"/>
        <v>0</v>
      </c>
    </row>
    <row r="91" spans="1:48">
      <c r="A91" s="115">
        <f t="shared" si="50"/>
        <v>265</v>
      </c>
      <c r="B91" s="113">
        <f t="shared" si="33"/>
        <v>84</v>
      </c>
      <c r="C91" s="119">
        <f t="shared" si="34"/>
        <v>6.3697073594312323</v>
      </c>
      <c r="F91" s="115">
        <f t="shared" si="51"/>
        <v>265</v>
      </c>
      <c r="G91" s="113">
        <f t="shared" si="52"/>
        <v>84</v>
      </c>
      <c r="H91" s="113">
        <f>INDEX(地温!$D$2:$D$366,MATCH(F91,地温!$C$2:$C$366,FALSE))</f>
        <v>22.6432</v>
      </c>
      <c r="I91" s="113">
        <f t="shared" si="53"/>
        <v>2064.6313500000006</v>
      </c>
      <c r="J91" s="116">
        <f t="shared" si="35"/>
        <v>24.578944642857149</v>
      </c>
      <c r="K91" s="119">
        <f t="shared" si="36"/>
        <v>7.2640540236665219e-002</v>
      </c>
      <c r="L91" s="119">
        <f t="shared" si="37"/>
        <v>6.3697073594312323</v>
      </c>
      <c r="O91" s="115">
        <f t="shared" si="54"/>
        <v>265</v>
      </c>
      <c r="P91" s="113">
        <f t="shared" si="55"/>
        <v>84</v>
      </c>
      <c r="Q91" s="113">
        <f>INDEX(地温!$D$2:$D$366,MATCH(O91,地温!$C$2:$C$366,FALSE))</f>
        <v>22.6432</v>
      </c>
      <c r="R91" s="113">
        <f t="shared" si="56"/>
        <v>2064.6313500000006</v>
      </c>
      <c r="S91" s="116">
        <f t="shared" si="38"/>
        <v>24.578944642857149</v>
      </c>
      <c r="T91" s="119" t="e">
        <f t="shared" si="39"/>
        <v>#N/A</v>
      </c>
      <c r="U91" s="119">
        <f t="shared" si="40"/>
        <v>0</v>
      </c>
      <c r="X91" s="115">
        <f t="shared" si="57"/>
        <v>265</v>
      </c>
      <c r="Y91" s="113">
        <f t="shared" si="58"/>
        <v>84</v>
      </c>
      <c r="Z91" s="113">
        <f>INDEX(地温!$D$2:$D$366,MATCH(X91,地温!$C$2:$C$366,FALSE))</f>
        <v>22.6432</v>
      </c>
      <c r="AA91" s="113">
        <f t="shared" si="59"/>
        <v>2064.6313500000006</v>
      </c>
      <c r="AB91" s="116">
        <f t="shared" si="41"/>
        <v>24.578944642857149</v>
      </c>
      <c r="AC91" s="119" t="e">
        <f t="shared" si="42"/>
        <v>#N/A</v>
      </c>
      <c r="AD91" s="119">
        <f t="shared" si="43"/>
        <v>0</v>
      </c>
      <c r="AG91" s="115">
        <f t="shared" si="60"/>
        <v>265</v>
      </c>
      <c r="AH91" s="113">
        <f t="shared" si="61"/>
        <v>84</v>
      </c>
      <c r="AI91" s="113">
        <f>INDEX(地温!$D$2:$D$366,MATCH(AG91,地温!$C$2:$C$366,FALSE))</f>
        <v>22.6432</v>
      </c>
      <c r="AJ91" s="113">
        <f t="shared" si="62"/>
        <v>2064.6313500000006</v>
      </c>
      <c r="AK91" s="116">
        <f t="shared" si="44"/>
        <v>24.578944642857149</v>
      </c>
      <c r="AL91" s="119" t="e">
        <f t="shared" si="45"/>
        <v>#N/A</v>
      </c>
      <c r="AM91" s="119">
        <f t="shared" si="46"/>
        <v>0</v>
      </c>
      <c r="AP91" s="115">
        <f t="shared" si="63"/>
        <v>265</v>
      </c>
      <c r="AQ91" s="113">
        <f t="shared" si="64"/>
        <v>84</v>
      </c>
      <c r="AR91" s="113">
        <f>INDEX(地温!$D$2:$D$366,MATCH(AP91,地温!$C$2:$C$366,FALSE))</f>
        <v>22.6432</v>
      </c>
      <c r="AS91" s="113">
        <f t="shared" si="65"/>
        <v>2064.6313500000006</v>
      </c>
      <c r="AT91" s="116">
        <f t="shared" si="47"/>
        <v>24.578944642857149</v>
      </c>
      <c r="AU91" s="119" t="e">
        <f t="shared" si="48"/>
        <v>#N/A</v>
      </c>
      <c r="AV91" s="119">
        <f t="shared" si="49"/>
        <v>0</v>
      </c>
    </row>
    <row r="92" spans="1:48">
      <c r="A92" s="115">
        <f t="shared" si="50"/>
        <v>266</v>
      </c>
      <c r="B92" s="113">
        <f t="shared" si="33"/>
        <v>85</v>
      </c>
      <c r="C92" s="119">
        <f t="shared" si="34"/>
        <v>6.3706281925224193</v>
      </c>
      <c r="F92" s="115">
        <f t="shared" si="51"/>
        <v>266</v>
      </c>
      <c r="G92" s="113">
        <f t="shared" si="52"/>
        <v>85</v>
      </c>
      <c r="H92" s="113">
        <f>INDEX(地温!$D$2:$D$366,MATCH(F92,地温!$C$2:$C$366,FALSE))</f>
        <v>22.466650000000001</v>
      </c>
      <c r="I92" s="113">
        <f t="shared" si="53"/>
        <v>2087.0980000000004</v>
      </c>
      <c r="J92" s="116">
        <f t="shared" si="35"/>
        <v>24.554094117647065</v>
      </c>
      <c r="K92" s="119">
        <f t="shared" si="36"/>
        <v>7.2569430212990518e-002</v>
      </c>
      <c r="L92" s="119">
        <f t="shared" si="37"/>
        <v>6.3706281925224193</v>
      </c>
      <c r="O92" s="115">
        <f t="shared" si="54"/>
        <v>266</v>
      </c>
      <c r="P92" s="113">
        <f t="shared" si="55"/>
        <v>85</v>
      </c>
      <c r="Q92" s="113">
        <f>INDEX(地温!$D$2:$D$366,MATCH(O92,地温!$C$2:$C$366,FALSE))</f>
        <v>22.466650000000001</v>
      </c>
      <c r="R92" s="113">
        <f t="shared" si="56"/>
        <v>2087.0980000000004</v>
      </c>
      <c r="S92" s="116">
        <f t="shared" si="38"/>
        <v>24.554094117647065</v>
      </c>
      <c r="T92" s="119" t="e">
        <f t="shared" si="39"/>
        <v>#N/A</v>
      </c>
      <c r="U92" s="119">
        <f t="shared" si="40"/>
        <v>0</v>
      </c>
      <c r="X92" s="115">
        <f t="shared" si="57"/>
        <v>266</v>
      </c>
      <c r="Y92" s="113">
        <f t="shared" si="58"/>
        <v>85</v>
      </c>
      <c r="Z92" s="113">
        <f>INDEX(地温!$D$2:$D$366,MATCH(X92,地温!$C$2:$C$366,FALSE))</f>
        <v>22.466650000000001</v>
      </c>
      <c r="AA92" s="113">
        <f t="shared" si="59"/>
        <v>2087.0980000000004</v>
      </c>
      <c r="AB92" s="116">
        <f t="shared" si="41"/>
        <v>24.554094117647065</v>
      </c>
      <c r="AC92" s="119" t="e">
        <f t="shared" si="42"/>
        <v>#N/A</v>
      </c>
      <c r="AD92" s="119">
        <f t="shared" si="43"/>
        <v>0</v>
      </c>
      <c r="AG92" s="115">
        <f t="shared" si="60"/>
        <v>266</v>
      </c>
      <c r="AH92" s="113">
        <f t="shared" si="61"/>
        <v>85</v>
      </c>
      <c r="AI92" s="113">
        <f>INDEX(地温!$D$2:$D$366,MATCH(AG92,地温!$C$2:$C$366,FALSE))</f>
        <v>22.466650000000001</v>
      </c>
      <c r="AJ92" s="113">
        <f t="shared" si="62"/>
        <v>2087.0980000000004</v>
      </c>
      <c r="AK92" s="116">
        <f t="shared" si="44"/>
        <v>24.554094117647065</v>
      </c>
      <c r="AL92" s="119" t="e">
        <f t="shared" si="45"/>
        <v>#N/A</v>
      </c>
      <c r="AM92" s="119">
        <f t="shared" si="46"/>
        <v>0</v>
      </c>
      <c r="AP92" s="115">
        <f t="shared" si="63"/>
        <v>266</v>
      </c>
      <c r="AQ92" s="113">
        <f t="shared" si="64"/>
        <v>85</v>
      </c>
      <c r="AR92" s="113">
        <f>INDEX(地温!$D$2:$D$366,MATCH(AP92,地温!$C$2:$C$366,FALSE))</f>
        <v>22.466650000000001</v>
      </c>
      <c r="AS92" s="113">
        <f t="shared" si="65"/>
        <v>2087.0980000000004</v>
      </c>
      <c r="AT92" s="116">
        <f t="shared" si="47"/>
        <v>24.554094117647065</v>
      </c>
      <c r="AU92" s="119" t="e">
        <f t="shared" si="48"/>
        <v>#N/A</v>
      </c>
      <c r="AV92" s="119">
        <f t="shared" si="49"/>
        <v>0</v>
      </c>
    </row>
    <row r="93" spans="1:48">
      <c r="A93" s="115">
        <f t="shared" si="50"/>
        <v>267</v>
      </c>
      <c r="B93" s="113">
        <f t="shared" si="33"/>
        <v>86</v>
      </c>
      <c r="C93" s="119">
        <f t="shared" si="34"/>
        <v>6.371478851325187</v>
      </c>
      <c r="F93" s="115">
        <f t="shared" si="51"/>
        <v>267</v>
      </c>
      <c r="G93" s="113">
        <f t="shared" si="52"/>
        <v>86</v>
      </c>
      <c r="H93" s="113">
        <f>INDEX(地温!$D$2:$D$366,MATCH(F93,地温!$C$2:$C$366,FALSE))</f>
        <v>22.1617</v>
      </c>
      <c r="I93" s="113">
        <f t="shared" si="53"/>
        <v>2109.2597000000005</v>
      </c>
      <c r="J93" s="116">
        <f t="shared" si="35"/>
        <v>24.526275581395353</v>
      </c>
      <c r="K93" s="119">
        <f t="shared" si="36"/>
        <v>7.248989570321604e-002</v>
      </c>
      <c r="L93" s="119">
        <f t="shared" si="37"/>
        <v>6.371478851325187</v>
      </c>
      <c r="O93" s="115">
        <f t="shared" si="54"/>
        <v>267</v>
      </c>
      <c r="P93" s="113">
        <f t="shared" si="55"/>
        <v>86</v>
      </c>
      <c r="Q93" s="113">
        <f>INDEX(地温!$D$2:$D$366,MATCH(O93,地温!$C$2:$C$366,FALSE))</f>
        <v>22.1617</v>
      </c>
      <c r="R93" s="113">
        <f t="shared" si="56"/>
        <v>2109.2597000000005</v>
      </c>
      <c r="S93" s="116">
        <f t="shared" si="38"/>
        <v>24.526275581395353</v>
      </c>
      <c r="T93" s="119" t="e">
        <f t="shared" si="39"/>
        <v>#N/A</v>
      </c>
      <c r="U93" s="119">
        <f t="shared" si="40"/>
        <v>0</v>
      </c>
      <c r="X93" s="115">
        <f t="shared" si="57"/>
        <v>267</v>
      </c>
      <c r="Y93" s="113">
        <f t="shared" si="58"/>
        <v>86</v>
      </c>
      <c r="Z93" s="113">
        <f>INDEX(地温!$D$2:$D$366,MATCH(X93,地温!$C$2:$C$366,FALSE))</f>
        <v>22.1617</v>
      </c>
      <c r="AA93" s="113">
        <f t="shared" si="59"/>
        <v>2109.2597000000005</v>
      </c>
      <c r="AB93" s="116">
        <f t="shared" si="41"/>
        <v>24.526275581395353</v>
      </c>
      <c r="AC93" s="119" t="e">
        <f t="shared" si="42"/>
        <v>#N/A</v>
      </c>
      <c r="AD93" s="119">
        <f t="shared" si="43"/>
        <v>0</v>
      </c>
      <c r="AG93" s="115">
        <f t="shared" si="60"/>
        <v>267</v>
      </c>
      <c r="AH93" s="113">
        <f t="shared" si="61"/>
        <v>86</v>
      </c>
      <c r="AI93" s="113">
        <f>INDEX(地温!$D$2:$D$366,MATCH(AG93,地温!$C$2:$C$366,FALSE))</f>
        <v>22.1617</v>
      </c>
      <c r="AJ93" s="113">
        <f t="shared" si="62"/>
        <v>2109.2597000000005</v>
      </c>
      <c r="AK93" s="116">
        <f t="shared" si="44"/>
        <v>24.526275581395353</v>
      </c>
      <c r="AL93" s="119" t="e">
        <f t="shared" si="45"/>
        <v>#N/A</v>
      </c>
      <c r="AM93" s="119">
        <f t="shared" si="46"/>
        <v>0</v>
      </c>
      <c r="AP93" s="115">
        <f t="shared" si="63"/>
        <v>267</v>
      </c>
      <c r="AQ93" s="113">
        <f t="shared" si="64"/>
        <v>86</v>
      </c>
      <c r="AR93" s="113">
        <f>INDEX(地温!$D$2:$D$366,MATCH(AP93,地温!$C$2:$C$366,FALSE))</f>
        <v>22.1617</v>
      </c>
      <c r="AS93" s="113">
        <f t="shared" si="65"/>
        <v>2109.2597000000005</v>
      </c>
      <c r="AT93" s="116">
        <f t="shared" si="47"/>
        <v>24.526275581395353</v>
      </c>
      <c r="AU93" s="119" t="e">
        <f t="shared" si="48"/>
        <v>#N/A</v>
      </c>
      <c r="AV93" s="119">
        <f t="shared" si="49"/>
        <v>0</v>
      </c>
    </row>
    <row r="94" spans="1:48">
      <c r="A94" s="115">
        <f t="shared" si="50"/>
        <v>268</v>
      </c>
      <c r="B94" s="113">
        <f t="shared" si="33"/>
        <v>87</v>
      </c>
      <c r="C94" s="119">
        <f t="shared" si="34"/>
        <v>6.3722679418454806</v>
      </c>
      <c r="F94" s="115">
        <f t="shared" si="51"/>
        <v>268</v>
      </c>
      <c r="G94" s="113">
        <f t="shared" si="52"/>
        <v>87</v>
      </c>
      <c r="H94" s="113">
        <f>INDEX(地温!$D$2:$D$366,MATCH(F94,地温!$C$2:$C$366,FALSE))</f>
        <v>21.937000000000001</v>
      </c>
      <c r="I94" s="113">
        <f t="shared" si="53"/>
        <v>2131.1967000000004</v>
      </c>
      <c r="J94" s="116">
        <f t="shared" si="35"/>
        <v>24.496513793103453</v>
      </c>
      <c r="K94" s="119">
        <f t="shared" si="36"/>
        <v>7.2404885415083192e-002</v>
      </c>
      <c r="L94" s="119">
        <f t="shared" si="37"/>
        <v>6.3722679418454806</v>
      </c>
      <c r="O94" s="115">
        <f t="shared" si="54"/>
        <v>268</v>
      </c>
      <c r="P94" s="113">
        <f t="shared" si="55"/>
        <v>87</v>
      </c>
      <c r="Q94" s="113">
        <f>INDEX(地温!$D$2:$D$366,MATCH(O94,地温!$C$2:$C$366,FALSE))</f>
        <v>21.937000000000001</v>
      </c>
      <c r="R94" s="113">
        <f t="shared" si="56"/>
        <v>2131.1967000000004</v>
      </c>
      <c r="S94" s="116">
        <f t="shared" si="38"/>
        <v>24.496513793103453</v>
      </c>
      <c r="T94" s="119" t="e">
        <f t="shared" si="39"/>
        <v>#N/A</v>
      </c>
      <c r="U94" s="119">
        <f t="shared" si="40"/>
        <v>0</v>
      </c>
      <c r="X94" s="115">
        <f t="shared" si="57"/>
        <v>268</v>
      </c>
      <c r="Y94" s="113">
        <f t="shared" si="58"/>
        <v>87</v>
      </c>
      <c r="Z94" s="113">
        <f>INDEX(地温!$D$2:$D$366,MATCH(X94,地温!$C$2:$C$366,FALSE))</f>
        <v>21.937000000000001</v>
      </c>
      <c r="AA94" s="113">
        <f t="shared" si="59"/>
        <v>2131.1967000000004</v>
      </c>
      <c r="AB94" s="116">
        <f t="shared" si="41"/>
        <v>24.496513793103453</v>
      </c>
      <c r="AC94" s="119" t="e">
        <f t="shared" si="42"/>
        <v>#N/A</v>
      </c>
      <c r="AD94" s="119">
        <f t="shared" si="43"/>
        <v>0</v>
      </c>
      <c r="AG94" s="115">
        <f t="shared" si="60"/>
        <v>268</v>
      </c>
      <c r="AH94" s="113">
        <f t="shared" si="61"/>
        <v>87</v>
      </c>
      <c r="AI94" s="113">
        <f>INDEX(地温!$D$2:$D$366,MATCH(AG94,地温!$C$2:$C$366,FALSE))</f>
        <v>21.937000000000001</v>
      </c>
      <c r="AJ94" s="113">
        <f t="shared" si="62"/>
        <v>2131.1967000000004</v>
      </c>
      <c r="AK94" s="116">
        <f t="shared" si="44"/>
        <v>24.496513793103453</v>
      </c>
      <c r="AL94" s="119" t="e">
        <f t="shared" si="45"/>
        <v>#N/A</v>
      </c>
      <c r="AM94" s="119">
        <f t="shared" si="46"/>
        <v>0</v>
      </c>
      <c r="AP94" s="115">
        <f t="shared" si="63"/>
        <v>268</v>
      </c>
      <c r="AQ94" s="113">
        <f t="shared" si="64"/>
        <v>87</v>
      </c>
      <c r="AR94" s="113">
        <f>INDEX(地温!$D$2:$D$366,MATCH(AP94,地温!$C$2:$C$366,FALSE))</f>
        <v>21.937000000000001</v>
      </c>
      <c r="AS94" s="113">
        <f t="shared" si="65"/>
        <v>2131.1967000000004</v>
      </c>
      <c r="AT94" s="116">
        <f t="shared" si="47"/>
        <v>24.496513793103453</v>
      </c>
      <c r="AU94" s="119" t="e">
        <f t="shared" si="48"/>
        <v>#N/A</v>
      </c>
      <c r="AV94" s="119">
        <f t="shared" si="49"/>
        <v>0</v>
      </c>
    </row>
    <row r="95" spans="1:48">
      <c r="A95" s="115">
        <f t="shared" si="50"/>
        <v>269</v>
      </c>
      <c r="B95" s="113">
        <f t="shared" si="33"/>
        <v>88</v>
      </c>
      <c r="C95" s="119">
        <f t="shared" si="34"/>
        <v>6.3729947937570257</v>
      </c>
      <c r="F95" s="115">
        <f t="shared" si="51"/>
        <v>269</v>
      </c>
      <c r="G95" s="113">
        <f t="shared" si="52"/>
        <v>88</v>
      </c>
      <c r="H95" s="113">
        <f>INDEX(地温!$D$2:$D$366,MATCH(F95,地温!$C$2:$C$366,FALSE))</f>
        <v>21.53575</v>
      </c>
      <c r="I95" s="113">
        <f t="shared" si="53"/>
        <v>2152.7324500000004</v>
      </c>
      <c r="J95" s="116">
        <f t="shared" si="35"/>
        <v>24.462868750000005</v>
      </c>
      <c r="K95" s="119">
        <f t="shared" si="36"/>
        <v>7.2308882766863189e-002</v>
      </c>
      <c r="L95" s="119">
        <f t="shared" si="37"/>
        <v>6.3729947937570257</v>
      </c>
      <c r="O95" s="115">
        <f t="shared" si="54"/>
        <v>269</v>
      </c>
      <c r="P95" s="113">
        <f t="shared" si="55"/>
        <v>88</v>
      </c>
      <c r="Q95" s="113">
        <f>INDEX(地温!$D$2:$D$366,MATCH(O95,地温!$C$2:$C$366,FALSE))</f>
        <v>21.53575</v>
      </c>
      <c r="R95" s="113">
        <f t="shared" si="56"/>
        <v>2152.7324500000004</v>
      </c>
      <c r="S95" s="116">
        <f t="shared" si="38"/>
        <v>24.462868750000005</v>
      </c>
      <c r="T95" s="119" t="e">
        <f t="shared" si="39"/>
        <v>#N/A</v>
      </c>
      <c r="U95" s="119">
        <f t="shared" si="40"/>
        <v>0</v>
      </c>
      <c r="X95" s="115">
        <f t="shared" si="57"/>
        <v>269</v>
      </c>
      <c r="Y95" s="113">
        <f t="shared" si="58"/>
        <v>88</v>
      </c>
      <c r="Z95" s="113">
        <f>INDEX(地温!$D$2:$D$366,MATCH(X95,地温!$C$2:$C$366,FALSE))</f>
        <v>21.53575</v>
      </c>
      <c r="AA95" s="113">
        <f t="shared" si="59"/>
        <v>2152.7324500000004</v>
      </c>
      <c r="AB95" s="116">
        <f t="shared" si="41"/>
        <v>24.462868750000005</v>
      </c>
      <c r="AC95" s="119" t="e">
        <f t="shared" si="42"/>
        <v>#N/A</v>
      </c>
      <c r="AD95" s="119">
        <f t="shared" si="43"/>
        <v>0</v>
      </c>
      <c r="AG95" s="115">
        <f t="shared" si="60"/>
        <v>269</v>
      </c>
      <c r="AH95" s="113">
        <f t="shared" si="61"/>
        <v>88</v>
      </c>
      <c r="AI95" s="113">
        <f>INDEX(地温!$D$2:$D$366,MATCH(AG95,地温!$C$2:$C$366,FALSE))</f>
        <v>21.53575</v>
      </c>
      <c r="AJ95" s="113">
        <f t="shared" si="62"/>
        <v>2152.7324500000004</v>
      </c>
      <c r="AK95" s="116">
        <f t="shared" si="44"/>
        <v>24.462868750000005</v>
      </c>
      <c r="AL95" s="119" t="e">
        <f t="shared" si="45"/>
        <v>#N/A</v>
      </c>
      <c r="AM95" s="119">
        <f t="shared" si="46"/>
        <v>0</v>
      </c>
      <c r="AP95" s="115">
        <f t="shared" si="63"/>
        <v>269</v>
      </c>
      <c r="AQ95" s="113">
        <f t="shared" si="64"/>
        <v>88</v>
      </c>
      <c r="AR95" s="113">
        <f>INDEX(地温!$D$2:$D$366,MATCH(AP95,地温!$C$2:$C$366,FALSE))</f>
        <v>21.53575</v>
      </c>
      <c r="AS95" s="113">
        <f t="shared" si="65"/>
        <v>2152.7324500000004</v>
      </c>
      <c r="AT95" s="116">
        <f t="shared" si="47"/>
        <v>24.462868750000005</v>
      </c>
      <c r="AU95" s="119" t="e">
        <f t="shared" si="48"/>
        <v>#N/A</v>
      </c>
      <c r="AV95" s="119">
        <f t="shared" si="49"/>
        <v>0</v>
      </c>
    </row>
    <row r="96" spans="1:48">
      <c r="A96" s="115">
        <f t="shared" si="50"/>
        <v>270</v>
      </c>
      <c r="B96" s="113">
        <f t="shared" si="33"/>
        <v>89</v>
      </c>
      <c r="C96" s="119">
        <f t="shared" si="34"/>
        <v>6.3736988714376785</v>
      </c>
      <c r="F96" s="115">
        <f t="shared" si="51"/>
        <v>270</v>
      </c>
      <c r="G96" s="113">
        <f t="shared" si="52"/>
        <v>89</v>
      </c>
      <c r="H96" s="113">
        <f>INDEX(地温!$D$2:$D$366,MATCH(F96,地温!$C$2:$C$366,FALSE))</f>
        <v>22.290099999999999</v>
      </c>
      <c r="I96" s="113">
        <f t="shared" si="53"/>
        <v>2175.0225500000006</v>
      </c>
      <c r="J96" s="116">
        <f t="shared" si="35"/>
        <v>24.438455617977535</v>
      </c>
      <c r="K96" s="119">
        <f t="shared" si="36"/>
        <v>7.2239288547626304e-002</v>
      </c>
      <c r="L96" s="119">
        <f t="shared" si="37"/>
        <v>6.3736988714376785</v>
      </c>
      <c r="O96" s="115">
        <f t="shared" si="54"/>
        <v>270</v>
      </c>
      <c r="P96" s="113">
        <f t="shared" si="55"/>
        <v>89</v>
      </c>
      <c r="Q96" s="113">
        <f>INDEX(地温!$D$2:$D$366,MATCH(O96,地温!$C$2:$C$366,FALSE))</f>
        <v>22.290099999999999</v>
      </c>
      <c r="R96" s="113">
        <f t="shared" si="56"/>
        <v>2175.0225500000006</v>
      </c>
      <c r="S96" s="116">
        <f t="shared" si="38"/>
        <v>24.438455617977535</v>
      </c>
      <c r="T96" s="119" t="e">
        <f t="shared" si="39"/>
        <v>#N/A</v>
      </c>
      <c r="U96" s="119">
        <f t="shared" si="40"/>
        <v>0</v>
      </c>
      <c r="X96" s="115">
        <f t="shared" si="57"/>
        <v>270</v>
      </c>
      <c r="Y96" s="113">
        <f t="shared" si="58"/>
        <v>89</v>
      </c>
      <c r="Z96" s="113">
        <f>INDEX(地温!$D$2:$D$366,MATCH(X96,地温!$C$2:$C$366,FALSE))</f>
        <v>22.290099999999999</v>
      </c>
      <c r="AA96" s="113">
        <f t="shared" si="59"/>
        <v>2175.0225500000006</v>
      </c>
      <c r="AB96" s="116">
        <f t="shared" si="41"/>
        <v>24.438455617977535</v>
      </c>
      <c r="AC96" s="119" t="e">
        <f t="shared" si="42"/>
        <v>#N/A</v>
      </c>
      <c r="AD96" s="119">
        <f t="shared" si="43"/>
        <v>0</v>
      </c>
      <c r="AG96" s="115">
        <f t="shared" si="60"/>
        <v>270</v>
      </c>
      <c r="AH96" s="113">
        <f t="shared" si="61"/>
        <v>89</v>
      </c>
      <c r="AI96" s="113">
        <f>INDEX(地温!$D$2:$D$366,MATCH(AG96,地温!$C$2:$C$366,FALSE))</f>
        <v>22.290099999999999</v>
      </c>
      <c r="AJ96" s="113">
        <f t="shared" si="62"/>
        <v>2175.0225500000006</v>
      </c>
      <c r="AK96" s="116">
        <f t="shared" si="44"/>
        <v>24.438455617977535</v>
      </c>
      <c r="AL96" s="119" t="e">
        <f t="shared" si="45"/>
        <v>#N/A</v>
      </c>
      <c r="AM96" s="119">
        <f t="shared" si="46"/>
        <v>0</v>
      </c>
      <c r="AP96" s="115">
        <f t="shared" si="63"/>
        <v>270</v>
      </c>
      <c r="AQ96" s="113">
        <f t="shared" si="64"/>
        <v>89</v>
      </c>
      <c r="AR96" s="113">
        <f>INDEX(地温!$D$2:$D$366,MATCH(AP96,地温!$C$2:$C$366,FALSE))</f>
        <v>22.290099999999999</v>
      </c>
      <c r="AS96" s="113">
        <f t="shared" si="65"/>
        <v>2175.0225500000006</v>
      </c>
      <c r="AT96" s="116">
        <f t="shared" si="47"/>
        <v>24.438455617977535</v>
      </c>
      <c r="AU96" s="119" t="e">
        <f t="shared" si="48"/>
        <v>#N/A</v>
      </c>
      <c r="AV96" s="119">
        <f t="shared" si="49"/>
        <v>0</v>
      </c>
    </row>
    <row r="97" spans="1:48">
      <c r="A97" s="115">
        <f t="shared" si="50"/>
        <v>271</v>
      </c>
      <c r="B97" s="113">
        <f t="shared" si="33"/>
        <v>90</v>
      </c>
      <c r="C97" s="119">
        <f t="shared" si="34"/>
        <v>6.3743570698140806</v>
      </c>
      <c r="F97" s="115">
        <f t="shared" si="51"/>
        <v>271</v>
      </c>
      <c r="G97" s="113">
        <f t="shared" si="52"/>
        <v>90</v>
      </c>
      <c r="H97" s="113">
        <f>INDEX(地温!$D$2:$D$366,MATCH(F97,地温!$C$2:$C$366,FALSE))</f>
        <v>22.257999999999999</v>
      </c>
      <c r="I97" s="113">
        <f t="shared" si="53"/>
        <v>2197.2805500000004</v>
      </c>
      <c r="J97" s="116">
        <f t="shared" si="35"/>
        <v>24.414228333333337</v>
      </c>
      <c r="K97" s="119">
        <f t="shared" si="36"/>
        <v>7.2170279061099324e-002</v>
      </c>
      <c r="L97" s="119">
        <f t="shared" si="37"/>
        <v>6.3743570698140806</v>
      </c>
      <c r="O97" s="115">
        <f t="shared" si="54"/>
        <v>271</v>
      </c>
      <c r="P97" s="113">
        <f t="shared" si="55"/>
        <v>90</v>
      </c>
      <c r="Q97" s="113">
        <f>INDEX(地温!$D$2:$D$366,MATCH(O97,地温!$C$2:$C$366,FALSE))</f>
        <v>22.257999999999999</v>
      </c>
      <c r="R97" s="113">
        <f t="shared" si="56"/>
        <v>2197.2805500000004</v>
      </c>
      <c r="S97" s="116">
        <f t="shared" si="38"/>
        <v>24.414228333333337</v>
      </c>
      <c r="T97" s="119" t="e">
        <f t="shared" si="39"/>
        <v>#N/A</v>
      </c>
      <c r="U97" s="119">
        <f t="shared" si="40"/>
        <v>0</v>
      </c>
      <c r="X97" s="115">
        <f t="shared" si="57"/>
        <v>271</v>
      </c>
      <c r="Y97" s="113">
        <f t="shared" si="58"/>
        <v>90</v>
      </c>
      <c r="Z97" s="113">
        <f>INDEX(地温!$D$2:$D$366,MATCH(X97,地温!$C$2:$C$366,FALSE))</f>
        <v>22.257999999999999</v>
      </c>
      <c r="AA97" s="113">
        <f t="shared" si="59"/>
        <v>2197.2805500000004</v>
      </c>
      <c r="AB97" s="116">
        <f t="shared" si="41"/>
        <v>24.414228333333337</v>
      </c>
      <c r="AC97" s="119" t="e">
        <f t="shared" si="42"/>
        <v>#N/A</v>
      </c>
      <c r="AD97" s="119">
        <f t="shared" si="43"/>
        <v>0</v>
      </c>
      <c r="AG97" s="115">
        <f t="shared" si="60"/>
        <v>271</v>
      </c>
      <c r="AH97" s="113">
        <f t="shared" si="61"/>
        <v>90</v>
      </c>
      <c r="AI97" s="113">
        <f>INDEX(地温!$D$2:$D$366,MATCH(AG97,地温!$C$2:$C$366,FALSE))</f>
        <v>22.257999999999999</v>
      </c>
      <c r="AJ97" s="113">
        <f t="shared" si="62"/>
        <v>2197.2805500000004</v>
      </c>
      <c r="AK97" s="116">
        <f t="shared" si="44"/>
        <v>24.414228333333337</v>
      </c>
      <c r="AL97" s="119" t="e">
        <f t="shared" si="45"/>
        <v>#N/A</v>
      </c>
      <c r="AM97" s="119">
        <f t="shared" si="46"/>
        <v>0</v>
      </c>
      <c r="AP97" s="115">
        <f t="shared" si="63"/>
        <v>271</v>
      </c>
      <c r="AQ97" s="113">
        <f t="shared" si="64"/>
        <v>90</v>
      </c>
      <c r="AR97" s="113">
        <f>INDEX(地温!$D$2:$D$366,MATCH(AP97,地温!$C$2:$C$366,FALSE))</f>
        <v>22.257999999999999</v>
      </c>
      <c r="AS97" s="113">
        <f t="shared" si="65"/>
        <v>2197.2805500000004</v>
      </c>
      <c r="AT97" s="116">
        <f t="shared" si="47"/>
        <v>24.414228333333337</v>
      </c>
      <c r="AU97" s="119" t="e">
        <f t="shared" si="48"/>
        <v>#N/A</v>
      </c>
      <c r="AV97" s="119">
        <f t="shared" si="49"/>
        <v>0</v>
      </c>
    </row>
    <row r="98" spans="1:48">
      <c r="A98" s="115">
        <f t="shared" si="50"/>
        <v>272</v>
      </c>
      <c r="B98" s="113">
        <f t="shared" si="33"/>
        <v>91</v>
      </c>
      <c r="C98" s="119">
        <f t="shared" si="34"/>
        <v>6.3749641833290527</v>
      </c>
      <c r="F98" s="115">
        <f t="shared" si="51"/>
        <v>272</v>
      </c>
      <c r="G98" s="113">
        <f t="shared" si="52"/>
        <v>91</v>
      </c>
      <c r="H98" s="113">
        <f>INDEX(地温!$D$2:$D$366,MATCH(F98,地温!$C$2:$C$366,FALSE))</f>
        <v>21.904900000000001</v>
      </c>
      <c r="I98" s="113">
        <f t="shared" si="53"/>
        <v>2219.1854500000004</v>
      </c>
      <c r="J98" s="116">
        <f t="shared" si="35"/>
        <v>24.386653296703301</v>
      </c>
      <c r="K98" s="119">
        <f t="shared" si="36"/>
        <v>7.2091800323839023e-002</v>
      </c>
      <c r="L98" s="119">
        <f t="shared" si="37"/>
        <v>6.3749641833290527</v>
      </c>
      <c r="O98" s="115">
        <f t="shared" si="54"/>
        <v>272</v>
      </c>
      <c r="P98" s="113">
        <f t="shared" si="55"/>
        <v>91</v>
      </c>
      <c r="Q98" s="113">
        <f>INDEX(地温!$D$2:$D$366,MATCH(O98,地温!$C$2:$C$366,FALSE))</f>
        <v>21.904900000000001</v>
      </c>
      <c r="R98" s="113">
        <f t="shared" si="56"/>
        <v>2219.1854500000004</v>
      </c>
      <c r="S98" s="116">
        <f t="shared" si="38"/>
        <v>24.386653296703301</v>
      </c>
      <c r="T98" s="119" t="e">
        <f t="shared" si="39"/>
        <v>#N/A</v>
      </c>
      <c r="U98" s="119">
        <f t="shared" si="40"/>
        <v>0</v>
      </c>
      <c r="X98" s="115">
        <f t="shared" si="57"/>
        <v>272</v>
      </c>
      <c r="Y98" s="113">
        <f t="shared" si="58"/>
        <v>91</v>
      </c>
      <c r="Z98" s="113">
        <f>INDEX(地温!$D$2:$D$366,MATCH(X98,地温!$C$2:$C$366,FALSE))</f>
        <v>21.904900000000001</v>
      </c>
      <c r="AA98" s="113">
        <f t="shared" si="59"/>
        <v>2219.1854500000004</v>
      </c>
      <c r="AB98" s="116">
        <f t="shared" si="41"/>
        <v>24.386653296703301</v>
      </c>
      <c r="AC98" s="119" t="e">
        <f t="shared" si="42"/>
        <v>#N/A</v>
      </c>
      <c r="AD98" s="119">
        <f t="shared" si="43"/>
        <v>0</v>
      </c>
      <c r="AG98" s="115">
        <f t="shared" si="60"/>
        <v>272</v>
      </c>
      <c r="AH98" s="113">
        <f t="shared" si="61"/>
        <v>91</v>
      </c>
      <c r="AI98" s="113">
        <f>INDEX(地温!$D$2:$D$366,MATCH(AG98,地温!$C$2:$C$366,FALSE))</f>
        <v>21.904900000000001</v>
      </c>
      <c r="AJ98" s="113">
        <f t="shared" si="62"/>
        <v>2219.1854500000004</v>
      </c>
      <c r="AK98" s="116">
        <f t="shared" si="44"/>
        <v>24.386653296703301</v>
      </c>
      <c r="AL98" s="119" t="e">
        <f t="shared" si="45"/>
        <v>#N/A</v>
      </c>
      <c r="AM98" s="119">
        <f t="shared" si="46"/>
        <v>0</v>
      </c>
      <c r="AP98" s="115">
        <f t="shared" si="63"/>
        <v>272</v>
      </c>
      <c r="AQ98" s="113">
        <f t="shared" si="64"/>
        <v>91</v>
      </c>
      <c r="AR98" s="113">
        <f>INDEX(地温!$D$2:$D$366,MATCH(AP98,地温!$C$2:$C$366,FALSE))</f>
        <v>21.904900000000001</v>
      </c>
      <c r="AS98" s="113">
        <f t="shared" si="65"/>
        <v>2219.1854500000004</v>
      </c>
      <c r="AT98" s="116">
        <f t="shared" si="47"/>
        <v>24.386653296703301</v>
      </c>
      <c r="AU98" s="119" t="e">
        <f t="shared" si="48"/>
        <v>#N/A</v>
      </c>
      <c r="AV98" s="119">
        <f t="shared" si="49"/>
        <v>0</v>
      </c>
    </row>
    <row r="99" spans="1:48">
      <c r="A99" s="115">
        <f t="shared" si="50"/>
        <v>273</v>
      </c>
      <c r="B99" s="113">
        <f t="shared" si="33"/>
        <v>92</v>
      </c>
      <c r="C99" s="119">
        <f t="shared" si="34"/>
        <v>6.3755304226452392</v>
      </c>
      <c r="F99" s="115">
        <f t="shared" si="51"/>
        <v>273</v>
      </c>
      <c r="G99" s="113">
        <f t="shared" si="52"/>
        <v>92</v>
      </c>
      <c r="H99" s="113">
        <f>INDEX(地温!$D$2:$D$366,MATCH(F99,地温!$C$2:$C$366,FALSE))</f>
        <v>21.792549999999999</v>
      </c>
      <c r="I99" s="113">
        <f t="shared" si="53"/>
        <v>2240.9780000000005</v>
      </c>
      <c r="J99" s="116">
        <f t="shared" si="35"/>
        <v>24.358456521739136</v>
      </c>
      <c r="K99" s="119">
        <f t="shared" si="36"/>
        <v>7.2011625334720109e-002</v>
      </c>
      <c r="L99" s="119">
        <f t="shared" si="37"/>
        <v>6.3755304226452392</v>
      </c>
      <c r="O99" s="115">
        <f t="shared" si="54"/>
        <v>273</v>
      </c>
      <c r="P99" s="113">
        <f t="shared" si="55"/>
        <v>92</v>
      </c>
      <c r="Q99" s="113">
        <f>INDEX(地温!$D$2:$D$366,MATCH(O99,地温!$C$2:$C$366,FALSE))</f>
        <v>21.792549999999999</v>
      </c>
      <c r="R99" s="113">
        <f t="shared" si="56"/>
        <v>2240.9780000000005</v>
      </c>
      <c r="S99" s="116">
        <f t="shared" si="38"/>
        <v>24.358456521739136</v>
      </c>
      <c r="T99" s="119" t="e">
        <f t="shared" si="39"/>
        <v>#N/A</v>
      </c>
      <c r="U99" s="119">
        <f t="shared" si="40"/>
        <v>0</v>
      </c>
      <c r="X99" s="115">
        <f t="shared" si="57"/>
        <v>273</v>
      </c>
      <c r="Y99" s="113">
        <f t="shared" si="58"/>
        <v>92</v>
      </c>
      <c r="Z99" s="113">
        <f>INDEX(地温!$D$2:$D$366,MATCH(X99,地温!$C$2:$C$366,FALSE))</f>
        <v>21.792549999999999</v>
      </c>
      <c r="AA99" s="113">
        <f t="shared" si="59"/>
        <v>2240.9780000000005</v>
      </c>
      <c r="AB99" s="116">
        <f t="shared" si="41"/>
        <v>24.358456521739136</v>
      </c>
      <c r="AC99" s="119" t="e">
        <f t="shared" si="42"/>
        <v>#N/A</v>
      </c>
      <c r="AD99" s="119">
        <f t="shared" si="43"/>
        <v>0</v>
      </c>
      <c r="AG99" s="115">
        <f t="shared" si="60"/>
        <v>273</v>
      </c>
      <c r="AH99" s="113">
        <f t="shared" si="61"/>
        <v>92</v>
      </c>
      <c r="AI99" s="113">
        <f>INDEX(地温!$D$2:$D$366,MATCH(AG99,地温!$C$2:$C$366,FALSE))</f>
        <v>21.792549999999999</v>
      </c>
      <c r="AJ99" s="113">
        <f t="shared" si="62"/>
        <v>2240.9780000000005</v>
      </c>
      <c r="AK99" s="116">
        <f t="shared" si="44"/>
        <v>24.358456521739136</v>
      </c>
      <c r="AL99" s="119" t="e">
        <f t="shared" si="45"/>
        <v>#N/A</v>
      </c>
      <c r="AM99" s="119">
        <f t="shared" si="46"/>
        <v>0</v>
      </c>
      <c r="AP99" s="115">
        <f t="shared" si="63"/>
        <v>273</v>
      </c>
      <c r="AQ99" s="113">
        <f t="shared" si="64"/>
        <v>92</v>
      </c>
      <c r="AR99" s="113">
        <f>INDEX(地温!$D$2:$D$366,MATCH(AP99,地温!$C$2:$C$366,FALSE))</f>
        <v>21.792549999999999</v>
      </c>
      <c r="AS99" s="113">
        <f t="shared" si="65"/>
        <v>2240.9780000000005</v>
      </c>
      <c r="AT99" s="116">
        <f t="shared" si="47"/>
        <v>24.358456521739136</v>
      </c>
      <c r="AU99" s="119" t="e">
        <f t="shared" si="48"/>
        <v>#N/A</v>
      </c>
      <c r="AV99" s="119">
        <f t="shared" si="49"/>
        <v>0</v>
      </c>
    </row>
    <row r="100" spans="1:48">
      <c r="A100" s="115">
        <f t="shared" si="50"/>
        <v>274</v>
      </c>
      <c r="B100" s="113">
        <f t="shared" si="33"/>
        <v>93</v>
      </c>
      <c r="C100" s="119">
        <f t="shared" si="34"/>
        <v>6.376050732402156</v>
      </c>
      <c r="F100" s="115">
        <f t="shared" si="51"/>
        <v>274</v>
      </c>
      <c r="G100" s="113">
        <f t="shared" si="52"/>
        <v>93</v>
      </c>
      <c r="H100" s="113">
        <f>INDEX(地温!$D$2:$D$366,MATCH(F100,地温!$C$2:$C$366,FALSE))</f>
        <v>21.327099999999998</v>
      </c>
      <c r="I100" s="113">
        <f t="shared" si="53"/>
        <v>2262.3051000000005</v>
      </c>
      <c r="J100" s="116">
        <f t="shared" si="35"/>
        <v>24.325861290322585</v>
      </c>
      <c r="K100" s="119">
        <f t="shared" si="36"/>
        <v>7.191903592219899e-002</v>
      </c>
      <c r="L100" s="119">
        <f t="shared" si="37"/>
        <v>6.376050732402156</v>
      </c>
      <c r="O100" s="115">
        <f t="shared" si="54"/>
        <v>274</v>
      </c>
      <c r="P100" s="113">
        <f t="shared" si="55"/>
        <v>93</v>
      </c>
      <c r="Q100" s="113">
        <f>INDEX(地温!$D$2:$D$366,MATCH(O100,地温!$C$2:$C$366,FALSE))</f>
        <v>21.327099999999998</v>
      </c>
      <c r="R100" s="113">
        <f t="shared" si="56"/>
        <v>2262.3051000000005</v>
      </c>
      <c r="S100" s="116">
        <f t="shared" si="38"/>
        <v>24.325861290322585</v>
      </c>
      <c r="T100" s="119" t="e">
        <f t="shared" si="39"/>
        <v>#N/A</v>
      </c>
      <c r="U100" s="119">
        <f t="shared" si="40"/>
        <v>0</v>
      </c>
      <c r="X100" s="115">
        <f t="shared" si="57"/>
        <v>274</v>
      </c>
      <c r="Y100" s="113">
        <f t="shared" si="58"/>
        <v>93</v>
      </c>
      <c r="Z100" s="113">
        <f>INDEX(地温!$D$2:$D$366,MATCH(X100,地温!$C$2:$C$366,FALSE))</f>
        <v>21.327099999999998</v>
      </c>
      <c r="AA100" s="113">
        <f t="shared" si="59"/>
        <v>2262.3051000000005</v>
      </c>
      <c r="AB100" s="116">
        <f t="shared" si="41"/>
        <v>24.325861290322585</v>
      </c>
      <c r="AC100" s="119" t="e">
        <f t="shared" si="42"/>
        <v>#N/A</v>
      </c>
      <c r="AD100" s="119">
        <f t="shared" si="43"/>
        <v>0</v>
      </c>
      <c r="AG100" s="115">
        <f t="shared" si="60"/>
        <v>274</v>
      </c>
      <c r="AH100" s="113">
        <f t="shared" si="61"/>
        <v>93</v>
      </c>
      <c r="AI100" s="113">
        <f>INDEX(地温!$D$2:$D$366,MATCH(AG100,地温!$C$2:$C$366,FALSE))</f>
        <v>21.327099999999998</v>
      </c>
      <c r="AJ100" s="113">
        <f t="shared" si="62"/>
        <v>2262.3051000000005</v>
      </c>
      <c r="AK100" s="116">
        <f t="shared" si="44"/>
        <v>24.325861290322585</v>
      </c>
      <c r="AL100" s="119" t="e">
        <f t="shared" si="45"/>
        <v>#N/A</v>
      </c>
      <c r="AM100" s="119">
        <f t="shared" si="46"/>
        <v>0</v>
      </c>
      <c r="AP100" s="115">
        <f t="shared" si="63"/>
        <v>274</v>
      </c>
      <c r="AQ100" s="113">
        <f t="shared" si="64"/>
        <v>93</v>
      </c>
      <c r="AR100" s="113">
        <f>INDEX(地温!$D$2:$D$366,MATCH(AP100,地温!$C$2:$C$366,FALSE))</f>
        <v>21.327099999999998</v>
      </c>
      <c r="AS100" s="113">
        <f t="shared" si="65"/>
        <v>2262.3051000000005</v>
      </c>
      <c r="AT100" s="116">
        <f t="shared" si="47"/>
        <v>24.325861290322585</v>
      </c>
      <c r="AU100" s="119" t="e">
        <f t="shared" si="48"/>
        <v>#N/A</v>
      </c>
      <c r="AV100" s="119">
        <f t="shared" si="49"/>
        <v>0</v>
      </c>
    </row>
    <row r="101" spans="1:48">
      <c r="A101" s="115">
        <f t="shared" si="50"/>
        <v>275</v>
      </c>
      <c r="B101" s="113">
        <f t="shared" si="33"/>
        <v>94</v>
      </c>
      <c r="C101" s="119">
        <f t="shared" si="34"/>
        <v>6.3765435589974411</v>
      </c>
      <c r="F101" s="115">
        <f t="shared" si="51"/>
        <v>275</v>
      </c>
      <c r="G101" s="113">
        <f t="shared" si="52"/>
        <v>94</v>
      </c>
      <c r="H101" s="113">
        <f>INDEX(地温!$D$2:$D$366,MATCH(F101,地温!$C$2:$C$366,FALSE))</f>
        <v>21.53575</v>
      </c>
      <c r="I101" s="113">
        <f t="shared" si="53"/>
        <v>2283.8408500000005</v>
      </c>
      <c r="J101" s="116">
        <f t="shared" si="35"/>
        <v>24.296179255319153</v>
      </c>
      <c r="K101" s="119">
        <f t="shared" si="36"/>
        <v>7.1834807618685284e-002</v>
      </c>
      <c r="L101" s="119">
        <f t="shared" si="37"/>
        <v>6.3765435589974411</v>
      </c>
      <c r="O101" s="115">
        <f t="shared" si="54"/>
        <v>275</v>
      </c>
      <c r="P101" s="113">
        <f t="shared" si="55"/>
        <v>94</v>
      </c>
      <c r="Q101" s="113">
        <f>INDEX(地温!$D$2:$D$366,MATCH(O101,地温!$C$2:$C$366,FALSE))</f>
        <v>21.53575</v>
      </c>
      <c r="R101" s="113">
        <f t="shared" si="56"/>
        <v>2283.8408500000005</v>
      </c>
      <c r="S101" s="116">
        <f t="shared" si="38"/>
        <v>24.296179255319153</v>
      </c>
      <c r="T101" s="119" t="e">
        <f t="shared" si="39"/>
        <v>#N/A</v>
      </c>
      <c r="U101" s="119">
        <f t="shared" si="40"/>
        <v>0</v>
      </c>
      <c r="X101" s="115">
        <f t="shared" si="57"/>
        <v>275</v>
      </c>
      <c r="Y101" s="113">
        <f t="shared" si="58"/>
        <v>94</v>
      </c>
      <c r="Z101" s="113">
        <f>INDEX(地温!$D$2:$D$366,MATCH(X101,地温!$C$2:$C$366,FALSE))</f>
        <v>21.53575</v>
      </c>
      <c r="AA101" s="113">
        <f t="shared" si="59"/>
        <v>2283.8408500000005</v>
      </c>
      <c r="AB101" s="116">
        <f t="shared" si="41"/>
        <v>24.296179255319153</v>
      </c>
      <c r="AC101" s="119" t="e">
        <f t="shared" si="42"/>
        <v>#N/A</v>
      </c>
      <c r="AD101" s="119">
        <f t="shared" si="43"/>
        <v>0</v>
      </c>
      <c r="AG101" s="115">
        <f t="shared" si="60"/>
        <v>275</v>
      </c>
      <c r="AH101" s="113">
        <f t="shared" si="61"/>
        <v>94</v>
      </c>
      <c r="AI101" s="113">
        <f>INDEX(地温!$D$2:$D$366,MATCH(AG101,地温!$C$2:$C$366,FALSE))</f>
        <v>21.53575</v>
      </c>
      <c r="AJ101" s="113">
        <f t="shared" si="62"/>
        <v>2283.8408500000005</v>
      </c>
      <c r="AK101" s="116">
        <f t="shared" si="44"/>
        <v>24.296179255319153</v>
      </c>
      <c r="AL101" s="119" t="e">
        <f t="shared" si="45"/>
        <v>#N/A</v>
      </c>
      <c r="AM101" s="119">
        <f t="shared" si="46"/>
        <v>0</v>
      </c>
      <c r="AP101" s="115">
        <f t="shared" si="63"/>
        <v>275</v>
      </c>
      <c r="AQ101" s="113">
        <f t="shared" si="64"/>
        <v>94</v>
      </c>
      <c r="AR101" s="113">
        <f>INDEX(地温!$D$2:$D$366,MATCH(AP101,地温!$C$2:$C$366,FALSE))</f>
        <v>21.53575</v>
      </c>
      <c r="AS101" s="113">
        <f t="shared" si="65"/>
        <v>2283.8408500000005</v>
      </c>
      <c r="AT101" s="116">
        <f t="shared" si="47"/>
        <v>24.296179255319153</v>
      </c>
      <c r="AU101" s="119" t="e">
        <f t="shared" si="48"/>
        <v>#N/A</v>
      </c>
      <c r="AV101" s="119">
        <f t="shared" si="49"/>
        <v>0</v>
      </c>
    </row>
    <row r="102" spans="1:48">
      <c r="A102" s="115">
        <f t="shared" si="50"/>
        <v>276</v>
      </c>
      <c r="B102" s="113">
        <f t="shared" si="33"/>
        <v>95</v>
      </c>
      <c r="C102" s="119">
        <f t="shared" si="34"/>
        <v>6.3770077930623073</v>
      </c>
      <c r="F102" s="115">
        <f t="shared" si="51"/>
        <v>276</v>
      </c>
      <c r="G102" s="113">
        <f t="shared" si="52"/>
        <v>95</v>
      </c>
      <c r="H102" s="113">
        <f>INDEX(地温!$D$2:$D$366,MATCH(F102,地温!$C$2:$C$366,FALSE))</f>
        <v>21.632050000000003</v>
      </c>
      <c r="I102" s="113">
        <f t="shared" si="53"/>
        <v>2305.4729000000007</v>
      </c>
      <c r="J102" s="116">
        <f t="shared" si="35"/>
        <v>24.268135789473693</v>
      </c>
      <c r="K102" s="119">
        <f t="shared" si="36"/>
        <v>7.1755304261707079e-002</v>
      </c>
      <c r="L102" s="119">
        <f t="shared" si="37"/>
        <v>6.3770077930623073</v>
      </c>
      <c r="O102" s="115">
        <f t="shared" si="54"/>
        <v>276</v>
      </c>
      <c r="P102" s="113">
        <f t="shared" si="55"/>
        <v>95</v>
      </c>
      <c r="Q102" s="113">
        <f>INDEX(地温!$D$2:$D$366,MATCH(O102,地温!$C$2:$C$366,FALSE))</f>
        <v>21.632050000000003</v>
      </c>
      <c r="R102" s="113">
        <f t="shared" si="56"/>
        <v>2305.4729000000007</v>
      </c>
      <c r="S102" s="116">
        <f t="shared" si="38"/>
        <v>24.268135789473693</v>
      </c>
      <c r="T102" s="119" t="e">
        <f t="shared" si="39"/>
        <v>#N/A</v>
      </c>
      <c r="U102" s="119">
        <f t="shared" si="40"/>
        <v>0</v>
      </c>
      <c r="X102" s="115">
        <f t="shared" si="57"/>
        <v>276</v>
      </c>
      <c r="Y102" s="113">
        <f t="shared" si="58"/>
        <v>95</v>
      </c>
      <c r="Z102" s="113">
        <f>INDEX(地温!$D$2:$D$366,MATCH(X102,地温!$C$2:$C$366,FALSE))</f>
        <v>21.632050000000003</v>
      </c>
      <c r="AA102" s="113">
        <f t="shared" si="59"/>
        <v>2305.4729000000007</v>
      </c>
      <c r="AB102" s="116">
        <f t="shared" si="41"/>
        <v>24.268135789473693</v>
      </c>
      <c r="AC102" s="119" t="e">
        <f t="shared" si="42"/>
        <v>#N/A</v>
      </c>
      <c r="AD102" s="119">
        <f t="shared" si="43"/>
        <v>0</v>
      </c>
      <c r="AG102" s="115">
        <f t="shared" si="60"/>
        <v>276</v>
      </c>
      <c r="AH102" s="113">
        <f t="shared" si="61"/>
        <v>95</v>
      </c>
      <c r="AI102" s="113">
        <f>INDEX(地温!$D$2:$D$366,MATCH(AG102,地温!$C$2:$C$366,FALSE))</f>
        <v>21.632050000000003</v>
      </c>
      <c r="AJ102" s="113">
        <f t="shared" si="62"/>
        <v>2305.4729000000007</v>
      </c>
      <c r="AK102" s="116">
        <f t="shared" si="44"/>
        <v>24.268135789473693</v>
      </c>
      <c r="AL102" s="119" t="e">
        <f t="shared" si="45"/>
        <v>#N/A</v>
      </c>
      <c r="AM102" s="119">
        <f t="shared" si="46"/>
        <v>0</v>
      </c>
      <c r="AP102" s="115">
        <f t="shared" si="63"/>
        <v>276</v>
      </c>
      <c r="AQ102" s="113">
        <f t="shared" si="64"/>
        <v>95</v>
      </c>
      <c r="AR102" s="113">
        <f>INDEX(地温!$D$2:$D$366,MATCH(AP102,地温!$C$2:$C$366,FALSE))</f>
        <v>21.632050000000003</v>
      </c>
      <c r="AS102" s="113">
        <f t="shared" si="65"/>
        <v>2305.4729000000007</v>
      </c>
      <c r="AT102" s="116">
        <f t="shared" si="47"/>
        <v>24.268135789473693</v>
      </c>
      <c r="AU102" s="119" t="e">
        <f t="shared" si="48"/>
        <v>#N/A</v>
      </c>
      <c r="AV102" s="119">
        <f t="shared" si="49"/>
        <v>0</v>
      </c>
    </row>
    <row r="103" spans="1:48">
      <c r="A103" s="115">
        <f t="shared" si="50"/>
        <v>277</v>
      </c>
      <c r="B103" s="113">
        <f t="shared" si="33"/>
        <v>96</v>
      </c>
      <c r="C103" s="119">
        <f t="shared" si="34"/>
        <v>6.3774303461503985</v>
      </c>
      <c r="F103" s="115">
        <f t="shared" si="51"/>
        <v>277</v>
      </c>
      <c r="G103" s="113">
        <f t="shared" si="52"/>
        <v>96</v>
      </c>
      <c r="H103" s="113">
        <f>INDEX(地温!$D$2:$D$366,MATCH(F103,地温!$C$2:$C$366,FALSE))</f>
        <v>20.9419</v>
      </c>
      <c r="I103" s="113">
        <f t="shared" si="53"/>
        <v>2326.4148000000005</v>
      </c>
      <c r="J103" s="116">
        <f t="shared" si="35"/>
        <v>24.233487500000006</v>
      </c>
      <c r="K103" s="119">
        <f t="shared" si="36"/>
        <v>7.1657177026409058e-002</v>
      </c>
      <c r="L103" s="119">
        <f t="shared" si="37"/>
        <v>6.3774303461503985</v>
      </c>
      <c r="O103" s="115">
        <f t="shared" si="54"/>
        <v>277</v>
      </c>
      <c r="P103" s="113">
        <f t="shared" si="55"/>
        <v>96</v>
      </c>
      <c r="Q103" s="113">
        <f>INDEX(地温!$D$2:$D$366,MATCH(O103,地温!$C$2:$C$366,FALSE))</f>
        <v>20.9419</v>
      </c>
      <c r="R103" s="113">
        <f t="shared" si="56"/>
        <v>2326.4148000000005</v>
      </c>
      <c r="S103" s="116">
        <f t="shared" si="38"/>
        <v>24.233487500000006</v>
      </c>
      <c r="T103" s="119" t="e">
        <f t="shared" si="39"/>
        <v>#N/A</v>
      </c>
      <c r="U103" s="119">
        <f t="shared" si="40"/>
        <v>0</v>
      </c>
      <c r="X103" s="115">
        <f t="shared" si="57"/>
        <v>277</v>
      </c>
      <c r="Y103" s="113">
        <f t="shared" si="58"/>
        <v>96</v>
      </c>
      <c r="Z103" s="113">
        <f>INDEX(地温!$D$2:$D$366,MATCH(X103,地温!$C$2:$C$366,FALSE))</f>
        <v>20.9419</v>
      </c>
      <c r="AA103" s="113">
        <f t="shared" si="59"/>
        <v>2326.4148000000005</v>
      </c>
      <c r="AB103" s="116">
        <f t="shared" si="41"/>
        <v>24.233487500000006</v>
      </c>
      <c r="AC103" s="119" t="e">
        <f t="shared" si="42"/>
        <v>#N/A</v>
      </c>
      <c r="AD103" s="119">
        <f t="shared" si="43"/>
        <v>0</v>
      </c>
      <c r="AG103" s="115">
        <f t="shared" si="60"/>
        <v>277</v>
      </c>
      <c r="AH103" s="113">
        <f t="shared" si="61"/>
        <v>96</v>
      </c>
      <c r="AI103" s="113">
        <f>INDEX(地温!$D$2:$D$366,MATCH(AG103,地温!$C$2:$C$366,FALSE))</f>
        <v>20.9419</v>
      </c>
      <c r="AJ103" s="113">
        <f t="shared" si="62"/>
        <v>2326.4148000000005</v>
      </c>
      <c r="AK103" s="116">
        <f t="shared" si="44"/>
        <v>24.233487500000006</v>
      </c>
      <c r="AL103" s="119" t="e">
        <f t="shared" si="45"/>
        <v>#N/A</v>
      </c>
      <c r="AM103" s="119">
        <f t="shared" si="46"/>
        <v>0</v>
      </c>
      <c r="AP103" s="115">
        <f t="shared" si="63"/>
        <v>277</v>
      </c>
      <c r="AQ103" s="113">
        <f t="shared" si="64"/>
        <v>96</v>
      </c>
      <c r="AR103" s="113">
        <f>INDEX(地温!$D$2:$D$366,MATCH(AP103,地温!$C$2:$C$366,FALSE))</f>
        <v>20.9419</v>
      </c>
      <c r="AS103" s="113">
        <f t="shared" si="65"/>
        <v>2326.4148000000005</v>
      </c>
      <c r="AT103" s="116">
        <f t="shared" si="47"/>
        <v>24.233487500000006</v>
      </c>
      <c r="AU103" s="119" t="e">
        <f t="shared" si="48"/>
        <v>#N/A</v>
      </c>
      <c r="AV103" s="119">
        <f t="shared" si="49"/>
        <v>0</v>
      </c>
    </row>
    <row r="104" spans="1:48">
      <c r="A104" s="115">
        <f t="shared" si="50"/>
        <v>278</v>
      </c>
      <c r="B104" s="113">
        <f t="shared" si="33"/>
        <v>97</v>
      </c>
      <c r="C104" s="119">
        <f t="shared" si="34"/>
        <v>6.3778305086028437</v>
      </c>
      <c r="F104" s="115">
        <f t="shared" si="51"/>
        <v>278</v>
      </c>
      <c r="G104" s="113">
        <f t="shared" si="52"/>
        <v>97</v>
      </c>
      <c r="H104" s="113">
        <f>INDEX(地温!$D$2:$D$366,MATCH(F104,地温!$C$2:$C$366,FALSE))</f>
        <v>21.118450000000003</v>
      </c>
      <c r="I104" s="113">
        <f t="shared" si="53"/>
        <v>2347.5332500000004</v>
      </c>
      <c r="J104" s="116">
        <f t="shared" si="35"/>
        <v>24.20137371134021</v>
      </c>
      <c r="K104" s="119">
        <f t="shared" si="36"/>
        <v>7.1566327177206443e-002</v>
      </c>
      <c r="L104" s="119">
        <f t="shared" si="37"/>
        <v>6.3778305086028437</v>
      </c>
      <c r="O104" s="115">
        <f t="shared" si="54"/>
        <v>278</v>
      </c>
      <c r="P104" s="113">
        <f t="shared" si="55"/>
        <v>97</v>
      </c>
      <c r="Q104" s="113">
        <f>INDEX(地温!$D$2:$D$366,MATCH(O104,地温!$C$2:$C$366,FALSE))</f>
        <v>21.118450000000003</v>
      </c>
      <c r="R104" s="113">
        <f t="shared" si="56"/>
        <v>2347.5332500000004</v>
      </c>
      <c r="S104" s="116">
        <f t="shared" si="38"/>
        <v>24.20137371134021</v>
      </c>
      <c r="T104" s="119" t="e">
        <f t="shared" si="39"/>
        <v>#N/A</v>
      </c>
      <c r="U104" s="119">
        <f t="shared" si="40"/>
        <v>0</v>
      </c>
      <c r="X104" s="115">
        <f t="shared" si="57"/>
        <v>278</v>
      </c>
      <c r="Y104" s="113">
        <f t="shared" si="58"/>
        <v>97</v>
      </c>
      <c r="Z104" s="113">
        <f>INDEX(地温!$D$2:$D$366,MATCH(X104,地温!$C$2:$C$366,FALSE))</f>
        <v>21.118450000000003</v>
      </c>
      <c r="AA104" s="113">
        <f t="shared" si="59"/>
        <v>2347.5332500000004</v>
      </c>
      <c r="AB104" s="116">
        <f t="shared" si="41"/>
        <v>24.20137371134021</v>
      </c>
      <c r="AC104" s="119" t="e">
        <f t="shared" si="42"/>
        <v>#N/A</v>
      </c>
      <c r="AD104" s="119">
        <f t="shared" si="43"/>
        <v>0</v>
      </c>
      <c r="AG104" s="115">
        <f t="shared" si="60"/>
        <v>278</v>
      </c>
      <c r="AH104" s="113">
        <f t="shared" si="61"/>
        <v>97</v>
      </c>
      <c r="AI104" s="113">
        <f>INDEX(地温!$D$2:$D$366,MATCH(AG104,地温!$C$2:$C$366,FALSE))</f>
        <v>21.118450000000003</v>
      </c>
      <c r="AJ104" s="113">
        <f t="shared" si="62"/>
        <v>2347.5332500000004</v>
      </c>
      <c r="AK104" s="116">
        <f t="shared" si="44"/>
        <v>24.20137371134021</v>
      </c>
      <c r="AL104" s="119" t="e">
        <f t="shared" si="45"/>
        <v>#N/A</v>
      </c>
      <c r="AM104" s="119">
        <f t="shared" si="46"/>
        <v>0</v>
      </c>
      <c r="AP104" s="115">
        <f t="shared" si="63"/>
        <v>278</v>
      </c>
      <c r="AQ104" s="113">
        <f t="shared" si="64"/>
        <v>97</v>
      </c>
      <c r="AR104" s="113">
        <f>INDEX(地温!$D$2:$D$366,MATCH(AP104,地温!$C$2:$C$366,FALSE))</f>
        <v>21.118450000000003</v>
      </c>
      <c r="AS104" s="113">
        <f t="shared" si="65"/>
        <v>2347.5332500000004</v>
      </c>
      <c r="AT104" s="116">
        <f t="shared" si="47"/>
        <v>24.20137371134021</v>
      </c>
      <c r="AU104" s="119" t="e">
        <f t="shared" si="48"/>
        <v>#N/A</v>
      </c>
      <c r="AV104" s="119">
        <f t="shared" si="49"/>
        <v>0</v>
      </c>
    </row>
    <row r="105" spans="1:48">
      <c r="A105" s="115">
        <f t="shared" si="50"/>
        <v>279</v>
      </c>
      <c r="B105" s="113">
        <f t="shared" si="33"/>
        <v>98</v>
      </c>
      <c r="C105" s="119">
        <f t="shared" si="34"/>
        <v>6.3781847765607873</v>
      </c>
      <c r="F105" s="115">
        <f t="shared" si="51"/>
        <v>279</v>
      </c>
      <c r="G105" s="113">
        <f t="shared" si="52"/>
        <v>98</v>
      </c>
      <c r="H105" s="113">
        <f>INDEX(地温!$D$2:$D$366,MATCH(F105,地温!$C$2:$C$366,FALSE))</f>
        <v>19.802349999999997</v>
      </c>
      <c r="I105" s="113">
        <f t="shared" si="53"/>
        <v>2367.3356000000003</v>
      </c>
      <c r="J105" s="116">
        <f t="shared" si="35"/>
        <v>24.156485714285719</v>
      </c>
      <c r="K105" s="119">
        <f t="shared" si="36"/>
        <v>7.143949927825477e-002</v>
      </c>
      <c r="L105" s="119">
        <f t="shared" si="37"/>
        <v>6.3781847765607873</v>
      </c>
      <c r="O105" s="115">
        <f t="shared" si="54"/>
        <v>279</v>
      </c>
      <c r="P105" s="113">
        <f t="shared" si="55"/>
        <v>98</v>
      </c>
      <c r="Q105" s="113">
        <f>INDEX(地温!$D$2:$D$366,MATCH(O105,地温!$C$2:$C$366,FALSE))</f>
        <v>19.802349999999997</v>
      </c>
      <c r="R105" s="113">
        <f t="shared" si="56"/>
        <v>2367.3356000000003</v>
      </c>
      <c r="S105" s="116">
        <f t="shared" si="38"/>
        <v>24.156485714285719</v>
      </c>
      <c r="T105" s="119" t="e">
        <f t="shared" si="39"/>
        <v>#N/A</v>
      </c>
      <c r="U105" s="119">
        <f t="shared" si="40"/>
        <v>0</v>
      </c>
      <c r="X105" s="115">
        <f t="shared" si="57"/>
        <v>279</v>
      </c>
      <c r="Y105" s="113">
        <f t="shared" si="58"/>
        <v>98</v>
      </c>
      <c r="Z105" s="113">
        <f>INDEX(地温!$D$2:$D$366,MATCH(X105,地温!$C$2:$C$366,FALSE))</f>
        <v>19.802349999999997</v>
      </c>
      <c r="AA105" s="113">
        <f t="shared" si="59"/>
        <v>2367.3356000000003</v>
      </c>
      <c r="AB105" s="116">
        <f t="shared" si="41"/>
        <v>24.156485714285719</v>
      </c>
      <c r="AC105" s="119" t="e">
        <f t="shared" si="42"/>
        <v>#N/A</v>
      </c>
      <c r="AD105" s="119">
        <f t="shared" si="43"/>
        <v>0</v>
      </c>
      <c r="AG105" s="115">
        <f t="shared" si="60"/>
        <v>279</v>
      </c>
      <c r="AH105" s="113">
        <f t="shared" si="61"/>
        <v>98</v>
      </c>
      <c r="AI105" s="113">
        <f>INDEX(地温!$D$2:$D$366,MATCH(AG105,地温!$C$2:$C$366,FALSE))</f>
        <v>19.802349999999997</v>
      </c>
      <c r="AJ105" s="113">
        <f t="shared" si="62"/>
        <v>2367.3356000000003</v>
      </c>
      <c r="AK105" s="116">
        <f t="shared" si="44"/>
        <v>24.156485714285719</v>
      </c>
      <c r="AL105" s="119" t="e">
        <f t="shared" si="45"/>
        <v>#N/A</v>
      </c>
      <c r="AM105" s="119">
        <f t="shared" si="46"/>
        <v>0</v>
      </c>
      <c r="AP105" s="115">
        <f t="shared" si="63"/>
        <v>279</v>
      </c>
      <c r="AQ105" s="113">
        <f t="shared" si="64"/>
        <v>98</v>
      </c>
      <c r="AR105" s="113">
        <f>INDEX(地温!$D$2:$D$366,MATCH(AP105,地温!$C$2:$C$366,FALSE))</f>
        <v>19.802349999999997</v>
      </c>
      <c r="AS105" s="113">
        <f t="shared" si="65"/>
        <v>2367.3356000000003</v>
      </c>
      <c r="AT105" s="116">
        <f t="shared" si="47"/>
        <v>24.156485714285719</v>
      </c>
      <c r="AU105" s="119" t="e">
        <f t="shared" si="48"/>
        <v>#N/A</v>
      </c>
      <c r="AV105" s="119">
        <f t="shared" si="49"/>
        <v>0</v>
      </c>
    </row>
    <row r="106" spans="1:48">
      <c r="A106" s="115">
        <f t="shared" si="50"/>
        <v>280</v>
      </c>
      <c r="B106" s="113">
        <f t="shared" si="33"/>
        <v>99</v>
      </c>
      <c r="C106" s="119">
        <f t="shared" si="34"/>
        <v>6.3785153264553713</v>
      </c>
      <c r="F106" s="115">
        <f t="shared" si="51"/>
        <v>280</v>
      </c>
      <c r="G106" s="113">
        <f t="shared" si="52"/>
        <v>99</v>
      </c>
      <c r="H106" s="113">
        <f>INDEX(地温!$D$2:$D$366,MATCH(F106,地温!$C$2:$C$366,FALSE))</f>
        <v>19.577649999999998</v>
      </c>
      <c r="I106" s="113">
        <f t="shared" si="53"/>
        <v>2386.9132500000005</v>
      </c>
      <c r="J106" s="116">
        <f t="shared" si="35"/>
        <v>24.110234848484854</v>
      </c>
      <c r="K106" s="119">
        <f t="shared" si="36"/>
        <v>7.1309015808251663e-002</v>
      </c>
      <c r="L106" s="119">
        <f t="shared" si="37"/>
        <v>6.3785153264553713</v>
      </c>
      <c r="O106" s="115">
        <f t="shared" si="54"/>
        <v>280</v>
      </c>
      <c r="P106" s="113">
        <f t="shared" si="55"/>
        <v>99</v>
      </c>
      <c r="Q106" s="113">
        <f>INDEX(地温!$D$2:$D$366,MATCH(O106,地温!$C$2:$C$366,FALSE))</f>
        <v>19.577649999999998</v>
      </c>
      <c r="R106" s="113">
        <f t="shared" si="56"/>
        <v>2386.9132500000005</v>
      </c>
      <c r="S106" s="116">
        <f t="shared" si="38"/>
        <v>24.110234848484854</v>
      </c>
      <c r="T106" s="119" t="e">
        <f t="shared" si="39"/>
        <v>#N/A</v>
      </c>
      <c r="U106" s="119">
        <f t="shared" si="40"/>
        <v>0</v>
      </c>
      <c r="X106" s="115">
        <f t="shared" si="57"/>
        <v>280</v>
      </c>
      <c r="Y106" s="113">
        <f t="shared" si="58"/>
        <v>99</v>
      </c>
      <c r="Z106" s="113">
        <f>INDEX(地温!$D$2:$D$366,MATCH(X106,地温!$C$2:$C$366,FALSE))</f>
        <v>19.577649999999998</v>
      </c>
      <c r="AA106" s="113">
        <f t="shared" si="59"/>
        <v>2386.9132500000005</v>
      </c>
      <c r="AB106" s="116">
        <f t="shared" si="41"/>
        <v>24.110234848484854</v>
      </c>
      <c r="AC106" s="119" t="e">
        <f t="shared" si="42"/>
        <v>#N/A</v>
      </c>
      <c r="AD106" s="119">
        <f t="shared" si="43"/>
        <v>0</v>
      </c>
      <c r="AG106" s="115">
        <f t="shared" si="60"/>
        <v>280</v>
      </c>
      <c r="AH106" s="113">
        <f t="shared" si="61"/>
        <v>99</v>
      </c>
      <c r="AI106" s="113">
        <f>INDEX(地温!$D$2:$D$366,MATCH(AG106,地温!$C$2:$C$366,FALSE))</f>
        <v>19.577649999999998</v>
      </c>
      <c r="AJ106" s="113">
        <f t="shared" si="62"/>
        <v>2386.9132500000005</v>
      </c>
      <c r="AK106" s="116">
        <f t="shared" si="44"/>
        <v>24.110234848484854</v>
      </c>
      <c r="AL106" s="119" t="e">
        <f t="shared" si="45"/>
        <v>#N/A</v>
      </c>
      <c r="AM106" s="119">
        <f t="shared" si="46"/>
        <v>0</v>
      </c>
      <c r="AP106" s="115">
        <f t="shared" si="63"/>
        <v>280</v>
      </c>
      <c r="AQ106" s="113">
        <f t="shared" si="64"/>
        <v>99</v>
      </c>
      <c r="AR106" s="113">
        <f>INDEX(地温!$D$2:$D$366,MATCH(AP106,地温!$C$2:$C$366,FALSE))</f>
        <v>19.577649999999998</v>
      </c>
      <c r="AS106" s="113">
        <f t="shared" si="65"/>
        <v>2386.9132500000005</v>
      </c>
      <c r="AT106" s="116">
        <f t="shared" si="47"/>
        <v>24.110234848484854</v>
      </c>
      <c r="AU106" s="119" t="e">
        <f t="shared" si="48"/>
        <v>#N/A</v>
      </c>
      <c r="AV106" s="119">
        <f t="shared" si="49"/>
        <v>0</v>
      </c>
    </row>
    <row r="107" spans="1:48">
      <c r="A107" s="115">
        <f t="shared" si="50"/>
        <v>281</v>
      </c>
      <c r="B107" s="113">
        <f t="shared" si="33"/>
        <v>100</v>
      </c>
      <c r="C107" s="119">
        <f t="shared" si="34"/>
        <v>6.3788355936792387</v>
      </c>
      <c r="F107" s="115">
        <f t="shared" si="51"/>
        <v>281</v>
      </c>
      <c r="G107" s="113">
        <f t="shared" si="52"/>
        <v>100</v>
      </c>
      <c r="H107" s="113">
        <f>INDEX(地温!$D$2:$D$366,MATCH(F107,地温!$C$2:$C$366,FALSE))</f>
        <v>20.155449999999998</v>
      </c>
      <c r="I107" s="113">
        <f t="shared" si="53"/>
        <v>2407.0687000000007</v>
      </c>
      <c r="J107" s="116">
        <f t="shared" si="35"/>
        <v>24.070687000000007</v>
      </c>
      <c r="K107" s="119">
        <f t="shared" si="36"/>
        <v>7.1197599859016678e-002</v>
      </c>
      <c r="L107" s="119">
        <f t="shared" si="37"/>
        <v>6.3788355936792387</v>
      </c>
      <c r="O107" s="115">
        <f t="shared" si="54"/>
        <v>281</v>
      </c>
      <c r="P107" s="113">
        <f t="shared" si="55"/>
        <v>100</v>
      </c>
      <c r="Q107" s="113">
        <f>INDEX(地温!$D$2:$D$366,MATCH(O107,地温!$C$2:$C$366,FALSE))</f>
        <v>20.155449999999998</v>
      </c>
      <c r="R107" s="113">
        <f t="shared" si="56"/>
        <v>2407.0687000000007</v>
      </c>
      <c r="S107" s="116">
        <f t="shared" si="38"/>
        <v>24.070687000000007</v>
      </c>
      <c r="T107" s="119" t="e">
        <f t="shared" si="39"/>
        <v>#N/A</v>
      </c>
      <c r="U107" s="119">
        <f t="shared" si="40"/>
        <v>0</v>
      </c>
      <c r="X107" s="115">
        <f t="shared" si="57"/>
        <v>281</v>
      </c>
      <c r="Y107" s="113">
        <f t="shared" si="58"/>
        <v>100</v>
      </c>
      <c r="Z107" s="113">
        <f>INDEX(地温!$D$2:$D$366,MATCH(X107,地温!$C$2:$C$366,FALSE))</f>
        <v>20.155449999999998</v>
      </c>
      <c r="AA107" s="113">
        <f t="shared" si="59"/>
        <v>2407.0687000000007</v>
      </c>
      <c r="AB107" s="116">
        <f t="shared" si="41"/>
        <v>24.070687000000007</v>
      </c>
      <c r="AC107" s="119" t="e">
        <f t="shared" si="42"/>
        <v>#N/A</v>
      </c>
      <c r="AD107" s="119">
        <f t="shared" si="43"/>
        <v>0</v>
      </c>
      <c r="AG107" s="115">
        <f t="shared" si="60"/>
        <v>281</v>
      </c>
      <c r="AH107" s="113">
        <f t="shared" si="61"/>
        <v>100</v>
      </c>
      <c r="AI107" s="113">
        <f>INDEX(地温!$D$2:$D$366,MATCH(AG107,地温!$C$2:$C$366,FALSE))</f>
        <v>20.155449999999998</v>
      </c>
      <c r="AJ107" s="113">
        <f t="shared" si="62"/>
        <v>2407.0687000000007</v>
      </c>
      <c r="AK107" s="116">
        <f t="shared" si="44"/>
        <v>24.070687000000007</v>
      </c>
      <c r="AL107" s="119" t="e">
        <f t="shared" si="45"/>
        <v>#N/A</v>
      </c>
      <c r="AM107" s="119">
        <f t="shared" si="46"/>
        <v>0</v>
      </c>
      <c r="AP107" s="115">
        <f t="shared" si="63"/>
        <v>281</v>
      </c>
      <c r="AQ107" s="113">
        <f t="shared" si="64"/>
        <v>100</v>
      </c>
      <c r="AR107" s="113">
        <f>INDEX(地温!$D$2:$D$366,MATCH(AP107,地温!$C$2:$C$366,FALSE))</f>
        <v>20.155449999999998</v>
      </c>
      <c r="AS107" s="113">
        <f t="shared" si="65"/>
        <v>2407.0687000000007</v>
      </c>
      <c r="AT107" s="116">
        <f t="shared" si="47"/>
        <v>24.070687000000007</v>
      </c>
      <c r="AU107" s="119" t="e">
        <f t="shared" si="48"/>
        <v>#N/A</v>
      </c>
      <c r="AV107" s="119">
        <f t="shared" si="49"/>
        <v>0</v>
      </c>
    </row>
    <row r="108" spans="1:48">
      <c r="A108" s="115">
        <f t="shared" si="50"/>
        <v>282</v>
      </c>
      <c r="B108" s="113">
        <f t="shared" si="33"/>
        <v>101</v>
      </c>
      <c r="C108" s="119">
        <f t="shared" si="34"/>
        <v>6.3791354724317602</v>
      </c>
      <c r="F108" s="115">
        <f t="shared" si="51"/>
        <v>282</v>
      </c>
      <c r="G108" s="113">
        <f t="shared" si="52"/>
        <v>101</v>
      </c>
      <c r="H108" s="113">
        <f>INDEX(地温!$D$2:$D$366,MATCH(F108,地温!$C$2:$C$366,FALSE))</f>
        <v>20.027049999999999</v>
      </c>
      <c r="I108" s="113">
        <f t="shared" si="53"/>
        <v>2427.0957500000009</v>
      </c>
      <c r="J108" s="116">
        <f t="shared" si="35"/>
        <v>24.030650990099019</v>
      </c>
      <c r="K108" s="119">
        <f t="shared" si="36"/>
        <v>7.1084955806754099e-002</v>
      </c>
      <c r="L108" s="119">
        <f t="shared" si="37"/>
        <v>6.3791354724317602</v>
      </c>
      <c r="O108" s="115">
        <f t="shared" si="54"/>
        <v>282</v>
      </c>
      <c r="P108" s="113">
        <f t="shared" si="55"/>
        <v>101</v>
      </c>
      <c r="Q108" s="113">
        <f>INDEX(地温!$D$2:$D$366,MATCH(O108,地温!$C$2:$C$366,FALSE))</f>
        <v>20.027049999999999</v>
      </c>
      <c r="R108" s="113">
        <f t="shared" si="56"/>
        <v>2427.0957500000009</v>
      </c>
      <c r="S108" s="116">
        <f t="shared" si="38"/>
        <v>24.030650990099019</v>
      </c>
      <c r="T108" s="119" t="e">
        <f t="shared" si="39"/>
        <v>#N/A</v>
      </c>
      <c r="U108" s="119">
        <f t="shared" si="40"/>
        <v>0</v>
      </c>
      <c r="X108" s="115">
        <f t="shared" si="57"/>
        <v>282</v>
      </c>
      <c r="Y108" s="113">
        <f t="shared" si="58"/>
        <v>101</v>
      </c>
      <c r="Z108" s="113">
        <f>INDEX(地温!$D$2:$D$366,MATCH(X108,地温!$C$2:$C$366,FALSE))</f>
        <v>20.027049999999999</v>
      </c>
      <c r="AA108" s="113">
        <f t="shared" si="59"/>
        <v>2427.0957500000009</v>
      </c>
      <c r="AB108" s="116">
        <f t="shared" si="41"/>
        <v>24.030650990099019</v>
      </c>
      <c r="AC108" s="119" t="e">
        <f t="shared" si="42"/>
        <v>#N/A</v>
      </c>
      <c r="AD108" s="119">
        <f t="shared" si="43"/>
        <v>0</v>
      </c>
      <c r="AG108" s="115">
        <f t="shared" si="60"/>
        <v>282</v>
      </c>
      <c r="AH108" s="113">
        <f t="shared" si="61"/>
        <v>101</v>
      </c>
      <c r="AI108" s="113">
        <f>INDEX(地温!$D$2:$D$366,MATCH(AG108,地温!$C$2:$C$366,FALSE))</f>
        <v>20.027049999999999</v>
      </c>
      <c r="AJ108" s="113">
        <f t="shared" si="62"/>
        <v>2427.0957500000009</v>
      </c>
      <c r="AK108" s="116">
        <f t="shared" si="44"/>
        <v>24.030650990099019</v>
      </c>
      <c r="AL108" s="119" t="e">
        <f t="shared" si="45"/>
        <v>#N/A</v>
      </c>
      <c r="AM108" s="119">
        <f t="shared" si="46"/>
        <v>0</v>
      </c>
      <c r="AP108" s="115">
        <f t="shared" si="63"/>
        <v>282</v>
      </c>
      <c r="AQ108" s="113">
        <f t="shared" si="64"/>
        <v>101</v>
      </c>
      <c r="AR108" s="113">
        <f>INDEX(地温!$D$2:$D$366,MATCH(AP108,地温!$C$2:$C$366,FALSE))</f>
        <v>20.027049999999999</v>
      </c>
      <c r="AS108" s="113">
        <f t="shared" si="65"/>
        <v>2427.0957500000009</v>
      </c>
      <c r="AT108" s="116">
        <f t="shared" si="47"/>
        <v>24.030650990099019</v>
      </c>
      <c r="AU108" s="119" t="e">
        <f t="shared" si="48"/>
        <v>#N/A</v>
      </c>
      <c r="AV108" s="119">
        <f t="shared" si="49"/>
        <v>0</v>
      </c>
    </row>
    <row r="109" spans="1:48">
      <c r="A109" s="115">
        <f t="shared" si="50"/>
        <v>283</v>
      </c>
      <c r="B109" s="113">
        <f t="shared" si="33"/>
        <v>102</v>
      </c>
      <c r="C109" s="119">
        <f t="shared" si="34"/>
        <v>6.3794084971952252</v>
      </c>
      <c r="F109" s="115">
        <f t="shared" si="51"/>
        <v>283</v>
      </c>
      <c r="G109" s="113">
        <f t="shared" si="52"/>
        <v>102</v>
      </c>
      <c r="H109" s="113">
        <f>INDEX(地温!$D$2:$D$366,MATCH(F109,地温!$C$2:$C$366,FALSE))</f>
        <v>19.28875</v>
      </c>
      <c r="I109" s="113">
        <f t="shared" si="53"/>
        <v>2446.384500000001</v>
      </c>
      <c r="J109" s="116">
        <f t="shared" si="35"/>
        <v>23.984161764705892</v>
      </c>
      <c r="K109" s="119">
        <f t="shared" si="36"/>
        <v>7.0954340786233402e-002</v>
      </c>
      <c r="L109" s="119">
        <f t="shared" si="37"/>
        <v>6.3794084971952252</v>
      </c>
      <c r="O109" s="115">
        <f t="shared" si="54"/>
        <v>283</v>
      </c>
      <c r="P109" s="113">
        <f t="shared" si="55"/>
        <v>102</v>
      </c>
      <c r="Q109" s="113">
        <f>INDEX(地温!$D$2:$D$366,MATCH(O109,地温!$C$2:$C$366,FALSE))</f>
        <v>19.28875</v>
      </c>
      <c r="R109" s="113">
        <f t="shared" si="56"/>
        <v>2446.384500000001</v>
      </c>
      <c r="S109" s="116">
        <f t="shared" si="38"/>
        <v>23.984161764705892</v>
      </c>
      <c r="T109" s="119" t="e">
        <f t="shared" si="39"/>
        <v>#N/A</v>
      </c>
      <c r="U109" s="119">
        <f t="shared" si="40"/>
        <v>0</v>
      </c>
      <c r="X109" s="115">
        <f t="shared" si="57"/>
        <v>283</v>
      </c>
      <c r="Y109" s="113">
        <f t="shared" si="58"/>
        <v>102</v>
      </c>
      <c r="Z109" s="113">
        <f>INDEX(地温!$D$2:$D$366,MATCH(X109,地温!$C$2:$C$366,FALSE))</f>
        <v>19.28875</v>
      </c>
      <c r="AA109" s="113">
        <f t="shared" si="59"/>
        <v>2446.384500000001</v>
      </c>
      <c r="AB109" s="116">
        <f t="shared" si="41"/>
        <v>23.984161764705892</v>
      </c>
      <c r="AC109" s="119" t="e">
        <f t="shared" si="42"/>
        <v>#N/A</v>
      </c>
      <c r="AD109" s="119">
        <f t="shared" si="43"/>
        <v>0</v>
      </c>
      <c r="AG109" s="115">
        <f t="shared" si="60"/>
        <v>283</v>
      </c>
      <c r="AH109" s="113">
        <f t="shared" si="61"/>
        <v>102</v>
      </c>
      <c r="AI109" s="113">
        <f>INDEX(地温!$D$2:$D$366,MATCH(AG109,地温!$C$2:$C$366,FALSE))</f>
        <v>19.28875</v>
      </c>
      <c r="AJ109" s="113">
        <f t="shared" si="62"/>
        <v>2446.384500000001</v>
      </c>
      <c r="AK109" s="116">
        <f t="shared" si="44"/>
        <v>23.984161764705892</v>
      </c>
      <c r="AL109" s="119" t="e">
        <f t="shared" si="45"/>
        <v>#N/A</v>
      </c>
      <c r="AM109" s="119">
        <f t="shared" si="46"/>
        <v>0</v>
      </c>
      <c r="AP109" s="115">
        <f t="shared" si="63"/>
        <v>283</v>
      </c>
      <c r="AQ109" s="113">
        <f t="shared" si="64"/>
        <v>102</v>
      </c>
      <c r="AR109" s="113">
        <f>INDEX(地温!$D$2:$D$366,MATCH(AP109,地温!$C$2:$C$366,FALSE))</f>
        <v>19.28875</v>
      </c>
      <c r="AS109" s="113">
        <f t="shared" si="65"/>
        <v>2446.384500000001</v>
      </c>
      <c r="AT109" s="116">
        <f t="shared" si="47"/>
        <v>23.984161764705892</v>
      </c>
      <c r="AU109" s="119" t="e">
        <f t="shared" si="48"/>
        <v>#N/A</v>
      </c>
      <c r="AV109" s="119">
        <f t="shared" si="49"/>
        <v>0</v>
      </c>
    </row>
    <row r="110" spans="1:48">
      <c r="A110" s="115">
        <f t="shared" si="50"/>
        <v>284</v>
      </c>
      <c r="B110" s="113">
        <f t="shared" si="33"/>
        <v>103</v>
      </c>
      <c r="C110" s="119">
        <f t="shared" si="34"/>
        <v>6.3796643344087052</v>
      </c>
      <c r="F110" s="115">
        <f t="shared" si="51"/>
        <v>284</v>
      </c>
      <c r="G110" s="113">
        <f t="shared" si="52"/>
        <v>103</v>
      </c>
      <c r="H110" s="113">
        <f>INDEX(地温!$D$2:$D$366,MATCH(F110,地温!$C$2:$C$366,FALSE))</f>
        <v>19.128250000000001</v>
      </c>
      <c r="I110" s="113">
        <f t="shared" si="53"/>
        <v>2465.5127500000012</v>
      </c>
      <c r="J110" s="116">
        <f t="shared" si="35"/>
        <v>23.937016990291273</v>
      </c>
      <c r="K110" s="119">
        <f t="shared" si="36"/>
        <v>7.0822087395583475e-002</v>
      </c>
      <c r="L110" s="119">
        <f t="shared" si="37"/>
        <v>6.3796643344087052</v>
      </c>
      <c r="O110" s="115">
        <f t="shared" si="54"/>
        <v>284</v>
      </c>
      <c r="P110" s="113">
        <f t="shared" si="55"/>
        <v>103</v>
      </c>
      <c r="Q110" s="113">
        <f>INDEX(地温!$D$2:$D$366,MATCH(O110,地温!$C$2:$C$366,FALSE))</f>
        <v>19.128250000000001</v>
      </c>
      <c r="R110" s="113">
        <f t="shared" si="56"/>
        <v>2465.5127500000012</v>
      </c>
      <c r="S110" s="116">
        <f t="shared" si="38"/>
        <v>23.937016990291273</v>
      </c>
      <c r="T110" s="119" t="e">
        <f t="shared" si="39"/>
        <v>#N/A</v>
      </c>
      <c r="U110" s="119">
        <f t="shared" si="40"/>
        <v>0</v>
      </c>
      <c r="X110" s="115">
        <f t="shared" si="57"/>
        <v>284</v>
      </c>
      <c r="Y110" s="113">
        <f t="shared" si="58"/>
        <v>103</v>
      </c>
      <c r="Z110" s="113">
        <f>INDEX(地温!$D$2:$D$366,MATCH(X110,地温!$C$2:$C$366,FALSE))</f>
        <v>19.128250000000001</v>
      </c>
      <c r="AA110" s="113">
        <f t="shared" si="59"/>
        <v>2465.5127500000012</v>
      </c>
      <c r="AB110" s="116">
        <f t="shared" si="41"/>
        <v>23.937016990291273</v>
      </c>
      <c r="AC110" s="119" t="e">
        <f t="shared" si="42"/>
        <v>#N/A</v>
      </c>
      <c r="AD110" s="119">
        <f t="shared" si="43"/>
        <v>0</v>
      </c>
      <c r="AG110" s="115">
        <f t="shared" si="60"/>
        <v>284</v>
      </c>
      <c r="AH110" s="113">
        <f t="shared" si="61"/>
        <v>103</v>
      </c>
      <c r="AI110" s="113">
        <f>INDEX(地温!$D$2:$D$366,MATCH(AG110,地温!$C$2:$C$366,FALSE))</f>
        <v>19.128250000000001</v>
      </c>
      <c r="AJ110" s="113">
        <f t="shared" si="62"/>
        <v>2465.5127500000012</v>
      </c>
      <c r="AK110" s="116">
        <f t="shared" si="44"/>
        <v>23.937016990291273</v>
      </c>
      <c r="AL110" s="119" t="e">
        <f t="shared" si="45"/>
        <v>#N/A</v>
      </c>
      <c r="AM110" s="119">
        <f t="shared" si="46"/>
        <v>0</v>
      </c>
      <c r="AP110" s="115">
        <f t="shared" si="63"/>
        <v>284</v>
      </c>
      <c r="AQ110" s="113">
        <f t="shared" si="64"/>
        <v>103</v>
      </c>
      <c r="AR110" s="113">
        <f>INDEX(地温!$D$2:$D$366,MATCH(AP110,地温!$C$2:$C$366,FALSE))</f>
        <v>19.128250000000001</v>
      </c>
      <c r="AS110" s="113">
        <f t="shared" si="65"/>
        <v>2465.5127500000012</v>
      </c>
      <c r="AT110" s="116">
        <f t="shared" si="47"/>
        <v>23.937016990291273</v>
      </c>
      <c r="AU110" s="119" t="e">
        <f t="shared" si="48"/>
        <v>#N/A</v>
      </c>
      <c r="AV110" s="119">
        <f t="shared" si="49"/>
        <v>0</v>
      </c>
    </row>
    <row r="111" spans="1:48">
      <c r="A111" s="115">
        <f t="shared" si="50"/>
        <v>285</v>
      </c>
      <c r="B111" s="113">
        <f t="shared" si="33"/>
        <v>104</v>
      </c>
      <c r="C111" s="119">
        <f t="shared" si="34"/>
        <v>6.3799122497055585</v>
      </c>
      <c r="F111" s="115">
        <f t="shared" si="51"/>
        <v>285</v>
      </c>
      <c r="G111" s="113">
        <f t="shared" si="52"/>
        <v>104</v>
      </c>
      <c r="H111" s="113">
        <f>INDEX(地温!$D$2:$D$366,MATCH(F111,地温!$C$2:$C$366,FALSE))</f>
        <v>19.673950000000001</v>
      </c>
      <c r="I111" s="113">
        <f t="shared" si="53"/>
        <v>2485.1867000000011</v>
      </c>
      <c r="J111" s="116">
        <f t="shared" si="35"/>
        <v>23.896025961538474</v>
      </c>
      <c r="K111" s="119">
        <f t="shared" si="36"/>
        <v>7.0707263179487848e-002</v>
      </c>
      <c r="L111" s="119">
        <f t="shared" si="37"/>
        <v>6.3799122497055585</v>
      </c>
      <c r="O111" s="115">
        <f t="shared" si="54"/>
        <v>285</v>
      </c>
      <c r="P111" s="113">
        <f t="shared" si="55"/>
        <v>104</v>
      </c>
      <c r="Q111" s="113">
        <f>INDEX(地温!$D$2:$D$366,MATCH(O111,地温!$C$2:$C$366,FALSE))</f>
        <v>19.673950000000001</v>
      </c>
      <c r="R111" s="113">
        <f t="shared" si="56"/>
        <v>2485.1867000000011</v>
      </c>
      <c r="S111" s="116">
        <f t="shared" si="38"/>
        <v>23.896025961538474</v>
      </c>
      <c r="T111" s="119" t="e">
        <f t="shared" si="39"/>
        <v>#N/A</v>
      </c>
      <c r="U111" s="119">
        <f t="shared" si="40"/>
        <v>0</v>
      </c>
      <c r="X111" s="115">
        <f t="shared" si="57"/>
        <v>285</v>
      </c>
      <c r="Y111" s="113">
        <f t="shared" si="58"/>
        <v>104</v>
      </c>
      <c r="Z111" s="113">
        <f>INDEX(地温!$D$2:$D$366,MATCH(X111,地温!$C$2:$C$366,FALSE))</f>
        <v>19.673950000000001</v>
      </c>
      <c r="AA111" s="113">
        <f t="shared" si="59"/>
        <v>2485.1867000000011</v>
      </c>
      <c r="AB111" s="116">
        <f t="shared" si="41"/>
        <v>23.896025961538474</v>
      </c>
      <c r="AC111" s="119" t="e">
        <f t="shared" si="42"/>
        <v>#N/A</v>
      </c>
      <c r="AD111" s="119">
        <f t="shared" si="43"/>
        <v>0</v>
      </c>
      <c r="AG111" s="115">
        <f t="shared" si="60"/>
        <v>285</v>
      </c>
      <c r="AH111" s="113">
        <f t="shared" si="61"/>
        <v>104</v>
      </c>
      <c r="AI111" s="113">
        <f>INDEX(地温!$D$2:$D$366,MATCH(AG111,地温!$C$2:$C$366,FALSE))</f>
        <v>19.673950000000001</v>
      </c>
      <c r="AJ111" s="113">
        <f t="shared" si="62"/>
        <v>2485.1867000000011</v>
      </c>
      <c r="AK111" s="116">
        <f t="shared" si="44"/>
        <v>23.896025961538474</v>
      </c>
      <c r="AL111" s="119" t="e">
        <f t="shared" si="45"/>
        <v>#N/A</v>
      </c>
      <c r="AM111" s="119">
        <f t="shared" si="46"/>
        <v>0</v>
      </c>
      <c r="AP111" s="115">
        <f t="shared" si="63"/>
        <v>285</v>
      </c>
      <c r="AQ111" s="113">
        <f t="shared" si="64"/>
        <v>104</v>
      </c>
      <c r="AR111" s="113">
        <f>INDEX(地温!$D$2:$D$366,MATCH(AP111,地温!$C$2:$C$366,FALSE))</f>
        <v>19.673950000000001</v>
      </c>
      <c r="AS111" s="113">
        <f t="shared" si="65"/>
        <v>2485.1867000000011</v>
      </c>
      <c r="AT111" s="116">
        <f t="shared" si="47"/>
        <v>23.896025961538474</v>
      </c>
      <c r="AU111" s="119" t="e">
        <f t="shared" si="48"/>
        <v>#N/A</v>
      </c>
      <c r="AV111" s="119">
        <f t="shared" si="49"/>
        <v>0</v>
      </c>
    </row>
    <row r="112" spans="1:48">
      <c r="A112" s="115">
        <f t="shared" si="50"/>
        <v>286</v>
      </c>
      <c r="B112" s="113">
        <f t="shared" si="33"/>
        <v>105</v>
      </c>
      <c r="C112" s="119">
        <f t="shared" si="34"/>
        <v>6.3801429360747433</v>
      </c>
      <c r="F112" s="115">
        <f t="shared" si="51"/>
        <v>286</v>
      </c>
      <c r="G112" s="113">
        <f t="shared" si="52"/>
        <v>105</v>
      </c>
      <c r="H112" s="113">
        <f>INDEX(地温!$D$2:$D$366,MATCH(F112,地温!$C$2:$C$366,FALSE))</f>
        <v>19.385049999999996</v>
      </c>
      <c r="I112" s="113">
        <f t="shared" si="53"/>
        <v>2504.571750000001</v>
      </c>
      <c r="J112" s="116">
        <f t="shared" si="35"/>
        <v>23.853064285714296</v>
      </c>
      <c r="K112" s="119">
        <f t="shared" si="36"/>
        <v>7.0587084630591587e-002</v>
      </c>
      <c r="L112" s="119">
        <f t="shared" si="37"/>
        <v>6.3801429360747433</v>
      </c>
      <c r="O112" s="115">
        <f t="shared" si="54"/>
        <v>286</v>
      </c>
      <c r="P112" s="113">
        <f t="shared" si="55"/>
        <v>105</v>
      </c>
      <c r="Q112" s="113">
        <f>INDEX(地温!$D$2:$D$366,MATCH(O112,地温!$C$2:$C$366,FALSE))</f>
        <v>19.385049999999996</v>
      </c>
      <c r="R112" s="113">
        <f t="shared" si="56"/>
        <v>2504.571750000001</v>
      </c>
      <c r="S112" s="116">
        <f t="shared" si="38"/>
        <v>23.853064285714296</v>
      </c>
      <c r="T112" s="119" t="e">
        <f t="shared" si="39"/>
        <v>#N/A</v>
      </c>
      <c r="U112" s="119">
        <f t="shared" si="40"/>
        <v>0</v>
      </c>
      <c r="X112" s="115">
        <f t="shared" si="57"/>
        <v>286</v>
      </c>
      <c r="Y112" s="113">
        <f t="shared" si="58"/>
        <v>105</v>
      </c>
      <c r="Z112" s="113">
        <f>INDEX(地温!$D$2:$D$366,MATCH(X112,地温!$C$2:$C$366,FALSE))</f>
        <v>19.385049999999996</v>
      </c>
      <c r="AA112" s="113">
        <f t="shared" si="59"/>
        <v>2504.571750000001</v>
      </c>
      <c r="AB112" s="116">
        <f t="shared" si="41"/>
        <v>23.853064285714296</v>
      </c>
      <c r="AC112" s="119" t="e">
        <f t="shared" si="42"/>
        <v>#N/A</v>
      </c>
      <c r="AD112" s="119">
        <f t="shared" si="43"/>
        <v>0</v>
      </c>
      <c r="AG112" s="115">
        <f t="shared" si="60"/>
        <v>286</v>
      </c>
      <c r="AH112" s="113">
        <f t="shared" si="61"/>
        <v>105</v>
      </c>
      <c r="AI112" s="113">
        <f>INDEX(地温!$D$2:$D$366,MATCH(AG112,地温!$C$2:$C$366,FALSE))</f>
        <v>19.385049999999996</v>
      </c>
      <c r="AJ112" s="113">
        <f t="shared" si="62"/>
        <v>2504.571750000001</v>
      </c>
      <c r="AK112" s="116">
        <f t="shared" si="44"/>
        <v>23.853064285714296</v>
      </c>
      <c r="AL112" s="119" t="e">
        <f t="shared" si="45"/>
        <v>#N/A</v>
      </c>
      <c r="AM112" s="119">
        <f t="shared" si="46"/>
        <v>0</v>
      </c>
      <c r="AP112" s="115">
        <f t="shared" si="63"/>
        <v>286</v>
      </c>
      <c r="AQ112" s="113">
        <f t="shared" si="64"/>
        <v>105</v>
      </c>
      <c r="AR112" s="113">
        <f>INDEX(地温!$D$2:$D$366,MATCH(AP112,地温!$C$2:$C$366,FALSE))</f>
        <v>19.385049999999996</v>
      </c>
      <c r="AS112" s="113">
        <f t="shared" si="65"/>
        <v>2504.571750000001</v>
      </c>
      <c r="AT112" s="116">
        <f t="shared" si="47"/>
        <v>23.853064285714296</v>
      </c>
      <c r="AU112" s="119" t="e">
        <f t="shared" si="48"/>
        <v>#N/A</v>
      </c>
      <c r="AV112" s="119">
        <f t="shared" si="49"/>
        <v>0</v>
      </c>
    </row>
    <row r="113" spans="1:48">
      <c r="A113" s="115">
        <f t="shared" si="50"/>
        <v>287</v>
      </c>
      <c r="B113" s="113">
        <f t="shared" si="33"/>
        <v>106</v>
      </c>
      <c r="C113" s="119">
        <f t="shared" si="34"/>
        <v>6.3803562627064156</v>
      </c>
      <c r="F113" s="115">
        <f t="shared" si="51"/>
        <v>287</v>
      </c>
      <c r="G113" s="113">
        <f t="shared" si="52"/>
        <v>106</v>
      </c>
      <c r="H113" s="113">
        <f>INDEX(地温!$D$2:$D$366,MATCH(F113,地温!$C$2:$C$366,FALSE))</f>
        <v>18.951700000000002</v>
      </c>
      <c r="I113" s="113">
        <f t="shared" si="53"/>
        <v>2523.523450000001</v>
      </c>
      <c r="J113" s="116">
        <f t="shared" si="35"/>
        <v>23.806825000000011</v>
      </c>
      <c r="K113" s="119">
        <f t="shared" si="36"/>
        <v>7.0457926935847223e-002</v>
      </c>
      <c r="L113" s="119">
        <f t="shared" si="37"/>
        <v>6.3803562627064156</v>
      </c>
      <c r="O113" s="115">
        <f t="shared" si="54"/>
        <v>287</v>
      </c>
      <c r="P113" s="113">
        <f t="shared" si="55"/>
        <v>106</v>
      </c>
      <c r="Q113" s="113">
        <f>INDEX(地温!$D$2:$D$366,MATCH(O113,地温!$C$2:$C$366,FALSE))</f>
        <v>18.951700000000002</v>
      </c>
      <c r="R113" s="113">
        <f t="shared" si="56"/>
        <v>2523.523450000001</v>
      </c>
      <c r="S113" s="116">
        <f t="shared" si="38"/>
        <v>23.806825000000011</v>
      </c>
      <c r="T113" s="119" t="e">
        <f t="shared" si="39"/>
        <v>#N/A</v>
      </c>
      <c r="U113" s="119">
        <f t="shared" si="40"/>
        <v>0</v>
      </c>
      <c r="X113" s="115">
        <f t="shared" si="57"/>
        <v>287</v>
      </c>
      <c r="Y113" s="113">
        <f t="shared" si="58"/>
        <v>106</v>
      </c>
      <c r="Z113" s="113">
        <f>INDEX(地温!$D$2:$D$366,MATCH(X113,地温!$C$2:$C$366,FALSE))</f>
        <v>18.951700000000002</v>
      </c>
      <c r="AA113" s="113">
        <f t="shared" si="59"/>
        <v>2523.523450000001</v>
      </c>
      <c r="AB113" s="116">
        <f t="shared" si="41"/>
        <v>23.806825000000011</v>
      </c>
      <c r="AC113" s="119" t="e">
        <f t="shared" si="42"/>
        <v>#N/A</v>
      </c>
      <c r="AD113" s="119">
        <f t="shared" si="43"/>
        <v>0</v>
      </c>
      <c r="AG113" s="115">
        <f t="shared" si="60"/>
        <v>287</v>
      </c>
      <c r="AH113" s="113">
        <f t="shared" si="61"/>
        <v>106</v>
      </c>
      <c r="AI113" s="113">
        <f>INDEX(地温!$D$2:$D$366,MATCH(AG113,地温!$C$2:$C$366,FALSE))</f>
        <v>18.951700000000002</v>
      </c>
      <c r="AJ113" s="113">
        <f t="shared" si="62"/>
        <v>2523.523450000001</v>
      </c>
      <c r="AK113" s="116">
        <f t="shared" si="44"/>
        <v>23.806825000000011</v>
      </c>
      <c r="AL113" s="119" t="e">
        <f t="shared" si="45"/>
        <v>#N/A</v>
      </c>
      <c r="AM113" s="119">
        <f t="shared" si="46"/>
        <v>0</v>
      </c>
      <c r="AP113" s="115">
        <f t="shared" si="63"/>
        <v>287</v>
      </c>
      <c r="AQ113" s="113">
        <f t="shared" si="64"/>
        <v>106</v>
      </c>
      <c r="AR113" s="113">
        <f>INDEX(地温!$D$2:$D$366,MATCH(AP113,地温!$C$2:$C$366,FALSE))</f>
        <v>18.951700000000002</v>
      </c>
      <c r="AS113" s="113">
        <f t="shared" si="65"/>
        <v>2523.523450000001</v>
      </c>
      <c r="AT113" s="116">
        <f t="shared" si="47"/>
        <v>23.806825000000011</v>
      </c>
      <c r="AU113" s="119" t="e">
        <f t="shared" si="48"/>
        <v>#N/A</v>
      </c>
      <c r="AV113" s="119">
        <f t="shared" si="49"/>
        <v>0</v>
      </c>
    </row>
    <row r="114" spans="1:48">
      <c r="A114" s="115">
        <f t="shared" si="50"/>
        <v>288</v>
      </c>
      <c r="B114" s="113">
        <f t="shared" si="33"/>
        <v>107</v>
      </c>
      <c r="C114" s="119">
        <f t="shared" si="34"/>
        <v>6.3805609390710192</v>
      </c>
      <c r="F114" s="115">
        <f t="shared" si="51"/>
        <v>288</v>
      </c>
      <c r="G114" s="113">
        <f t="shared" si="52"/>
        <v>107</v>
      </c>
      <c r="H114" s="113">
        <f>INDEX(地温!$D$2:$D$366,MATCH(F114,地温!$C$2:$C$366,FALSE))</f>
        <v>19.272699999999997</v>
      </c>
      <c r="I114" s="113">
        <f t="shared" si="53"/>
        <v>2542.796150000001</v>
      </c>
      <c r="J114" s="116">
        <f t="shared" si="35"/>
        <v>23.764450000000011</v>
      </c>
      <c r="K114" s="119">
        <f t="shared" si="36"/>
        <v>7.0339735427782643e-002</v>
      </c>
      <c r="L114" s="119">
        <f t="shared" si="37"/>
        <v>6.3805609390710192</v>
      </c>
      <c r="O114" s="115">
        <f t="shared" si="54"/>
        <v>288</v>
      </c>
      <c r="P114" s="113">
        <f t="shared" si="55"/>
        <v>107</v>
      </c>
      <c r="Q114" s="113">
        <f>INDEX(地温!$D$2:$D$366,MATCH(O114,地温!$C$2:$C$366,FALSE))</f>
        <v>19.272699999999997</v>
      </c>
      <c r="R114" s="113">
        <f t="shared" si="56"/>
        <v>2542.796150000001</v>
      </c>
      <c r="S114" s="116">
        <f t="shared" si="38"/>
        <v>23.764450000000011</v>
      </c>
      <c r="T114" s="119" t="e">
        <f t="shared" si="39"/>
        <v>#N/A</v>
      </c>
      <c r="U114" s="119">
        <f t="shared" si="40"/>
        <v>0</v>
      </c>
      <c r="X114" s="115">
        <f t="shared" si="57"/>
        <v>288</v>
      </c>
      <c r="Y114" s="113">
        <f t="shared" si="58"/>
        <v>107</v>
      </c>
      <c r="Z114" s="113">
        <f>INDEX(地温!$D$2:$D$366,MATCH(X114,地温!$C$2:$C$366,FALSE))</f>
        <v>19.272699999999997</v>
      </c>
      <c r="AA114" s="113">
        <f t="shared" si="59"/>
        <v>2542.796150000001</v>
      </c>
      <c r="AB114" s="116">
        <f t="shared" si="41"/>
        <v>23.764450000000011</v>
      </c>
      <c r="AC114" s="119" t="e">
        <f t="shared" si="42"/>
        <v>#N/A</v>
      </c>
      <c r="AD114" s="119">
        <f t="shared" si="43"/>
        <v>0</v>
      </c>
      <c r="AG114" s="115">
        <f t="shared" si="60"/>
        <v>288</v>
      </c>
      <c r="AH114" s="113">
        <f t="shared" si="61"/>
        <v>107</v>
      </c>
      <c r="AI114" s="113">
        <f>INDEX(地温!$D$2:$D$366,MATCH(AG114,地温!$C$2:$C$366,FALSE))</f>
        <v>19.272699999999997</v>
      </c>
      <c r="AJ114" s="113">
        <f t="shared" si="62"/>
        <v>2542.796150000001</v>
      </c>
      <c r="AK114" s="116">
        <f t="shared" si="44"/>
        <v>23.764450000000011</v>
      </c>
      <c r="AL114" s="119" t="e">
        <f t="shared" si="45"/>
        <v>#N/A</v>
      </c>
      <c r="AM114" s="119">
        <f t="shared" si="46"/>
        <v>0</v>
      </c>
      <c r="AP114" s="115">
        <f t="shared" si="63"/>
        <v>288</v>
      </c>
      <c r="AQ114" s="113">
        <f t="shared" si="64"/>
        <v>107</v>
      </c>
      <c r="AR114" s="113">
        <f>INDEX(地温!$D$2:$D$366,MATCH(AP114,地温!$C$2:$C$366,FALSE))</f>
        <v>19.272699999999997</v>
      </c>
      <c r="AS114" s="113">
        <f t="shared" si="65"/>
        <v>2542.796150000001</v>
      </c>
      <c r="AT114" s="116">
        <f t="shared" si="47"/>
        <v>23.764450000000011</v>
      </c>
      <c r="AU114" s="119" t="e">
        <f t="shared" si="48"/>
        <v>#N/A</v>
      </c>
      <c r="AV114" s="119">
        <f t="shared" si="49"/>
        <v>0</v>
      </c>
    </row>
    <row r="115" spans="1:48">
      <c r="A115" s="115">
        <f t="shared" si="50"/>
        <v>289</v>
      </c>
      <c r="B115" s="113">
        <f t="shared" si="33"/>
        <v>108</v>
      </c>
      <c r="C115" s="119">
        <f t="shared" si="34"/>
        <v>6.3807580874467806</v>
      </c>
      <c r="F115" s="115">
        <f t="shared" si="51"/>
        <v>289</v>
      </c>
      <c r="G115" s="113">
        <f t="shared" si="52"/>
        <v>108</v>
      </c>
      <c r="H115" s="113">
        <f>INDEX(地温!$D$2:$D$366,MATCH(F115,地温!$C$2:$C$366,FALSE))</f>
        <v>19.706050000000001</v>
      </c>
      <c r="I115" s="113">
        <f t="shared" si="53"/>
        <v>2562.5022000000008</v>
      </c>
      <c r="J115" s="116">
        <f t="shared" si="35"/>
        <v>23.72687222222223</v>
      </c>
      <c r="K115" s="119">
        <f t="shared" si="36"/>
        <v>7.0235061937748158e-002</v>
      </c>
      <c r="L115" s="119">
        <f t="shared" si="37"/>
        <v>6.3807580874467806</v>
      </c>
      <c r="O115" s="115">
        <f t="shared" si="54"/>
        <v>289</v>
      </c>
      <c r="P115" s="113">
        <f t="shared" si="55"/>
        <v>108</v>
      </c>
      <c r="Q115" s="113">
        <f>INDEX(地温!$D$2:$D$366,MATCH(O115,地温!$C$2:$C$366,FALSE))</f>
        <v>19.706050000000001</v>
      </c>
      <c r="R115" s="113">
        <f t="shared" si="56"/>
        <v>2562.5022000000008</v>
      </c>
      <c r="S115" s="116">
        <f t="shared" si="38"/>
        <v>23.72687222222223</v>
      </c>
      <c r="T115" s="119" t="e">
        <f t="shared" si="39"/>
        <v>#N/A</v>
      </c>
      <c r="U115" s="119">
        <f t="shared" si="40"/>
        <v>0</v>
      </c>
      <c r="X115" s="115">
        <f t="shared" si="57"/>
        <v>289</v>
      </c>
      <c r="Y115" s="113">
        <f t="shared" si="58"/>
        <v>108</v>
      </c>
      <c r="Z115" s="113">
        <f>INDEX(地温!$D$2:$D$366,MATCH(X115,地温!$C$2:$C$366,FALSE))</f>
        <v>19.706050000000001</v>
      </c>
      <c r="AA115" s="113">
        <f t="shared" si="59"/>
        <v>2562.5022000000008</v>
      </c>
      <c r="AB115" s="116">
        <f t="shared" si="41"/>
        <v>23.72687222222223</v>
      </c>
      <c r="AC115" s="119" t="e">
        <f t="shared" si="42"/>
        <v>#N/A</v>
      </c>
      <c r="AD115" s="119">
        <f t="shared" si="43"/>
        <v>0</v>
      </c>
      <c r="AG115" s="115">
        <f t="shared" si="60"/>
        <v>289</v>
      </c>
      <c r="AH115" s="113">
        <f t="shared" si="61"/>
        <v>108</v>
      </c>
      <c r="AI115" s="113">
        <f>INDEX(地温!$D$2:$D$366,MATCH(AG115,地温!$C$2:$C$366,FALSE))</f>
        <v>19.706050000000001</v>
      </c>
      <c r="AJ115" s="113">
        <f t="shared" si="62"/>
        <v>2562.5022000000008</v>
      </c>
      <c r="AK115" s="116">
        <f t="shared" si="44"/>
        <v>23.72687222222223</v>
      </c>
      <c r="AL115" s="119" t="e">
        <f t="shared" si="45"/>
        <v>#N/A</v>
      </c>
      <c r="AM115" s="119">
        <f t="shared" si="46"/>
        <v>0</v>
      </c>
      <c r="AP115" s="115">
        <f t="shared" si="63"/>
        <v>289</v>
      </c>
      <c r="AQ115" s="113">
        <f t="shared" si="64"/>
        <v>108</v>
      </c>
      <c r="AR115" s="113">
        <f>INDEX(地温!$D$2:$D$366,MATCH(AP115,地温!$C$2:$C$366,FALSE))</f>
        <v>19.706050000000001</v>
      </c>
      <c r="AS115" s="113">
        <f t="shared" si="65"/>
        <v>2562.5022000000008</v>
      </c>
      <c r="AT115" s="116">
        <f t="shared" si="47"/>
        <v>23.72687222222223</v>
      </c>
      <c r="AU115" s="119" t="e">
        <f t="shared" si="48"/>
        <v>#N/A</v>
      </c>
      <c r="AV115" s="119">
        <f t="shared" si="49"/>
        <v>0</v>
      </c>
    </row>
    <row r="116" spans="1:48">
      <c r="A116" s="115">
        <f t="shared" si="50"/>
        <v>290</v>
      </c>
      <c r="B116" s="113">
        <f t="shared" si="33"/>
        <v>109</v>
      </c>
      <c r="C116" s="119">
        <f t="shared" si="34"/>
        <v>6.3809413837997351</v>
      </c>
      <c r="F116" s="115">
        <f t="shared" si="51"/>
        <v>290</v>
      </c>
      <c r="G116" s="113">
        <f t="shared" si="52"/>
        <v>109</v>
      </c>
      <c r="H116" s="113">
        <f>INDEX(地温!$D$2:$D$366,MATCH(F116,地温!$C$2:$C$366,FALSE))</f>
        <v>19.401099999999996</v>
      </c>
      <c r="I116" s="113">
        <f t="shared" si="53"/>
        <v>2581.9033000000009</v>
      </c>
      <c r="J116" s="116">
        <f t="shared" si="35"/>
        <v>23.687186238532117</v>
      </c>
      <c r="K116" s="119">
        <f t="shared" si="36"/>
        <v>7.0124656399852381e-002</v>
      </c>
      <c r="L116" s="119">
        <f t="shared" si="37"/>
        <v>6.3809413837997351</v>
      </c>
      <c r="O116" s="115">
        <f t="shared" si="54"/>
        <v>290</v>
      </c>
      <c r="P116" s="113">
        <f t="shared" si="55"/>
        <v>109</v>
      </c>
      <c r="Q116" s="113">
        <f>INDEX(地温!$D$2:$D$366,MATCH(O116,地温!$C$2:$C$366,FALSE))</f>
        <v>19.401099999999996</v>
      </c>
      <c r="R116" s="113">
        <f t="shared" si="56"/>
        <v>2581.9033000000009</v>
      </c>
      <c r="S116" s="116">
        <f t="shared" si="38"/>
        <v>23.687186238532117</v>
      </c>
      <c r="T116" s="119" t="e">
        <f t="shared" si="39"/>
        <v>#N/A</v>
      </c>
      <c r="U116" s="119">
        <f t="shared" si="40"/>
        <v>0</v>
      </c>
      <c r="X116" s="115">
        <f t="shared" si="57"/>
        <v>290</v>
      </c>
      <c r="Y116" s="113">
        <f t="shared" si="58"/>
        <v>109</v>
      </c>
      <c r="Z116" s="113">
        <f>INDEX(地温!$D$2:$D$366,MATCH(X116,地温!$C$2:$C$366,FALSE))</f>
        <v>19.401099999999996</v>
      </c>
      <c r="AA116" s="113">
        <f t="shared" si="59"/>
        <v>2581.9033000000009</v>
      </c>
      <c r="AB116" s="116">
        <f t="shared" si="41"/>
        <v>23.687186238532117</v>
      </c>
      <c r="AC116" s="119" t="e">
        <f t="shared" si="42"/>
        <v>#N/A</v>
      </c>
      <c r="AD116" s="119">
        <f t="shared" si="43"/>
        <v>0</v>
      </c>
      <c r="AG116" s="115">
        <f t="shared" si="60"/>
        <v>290</v>
      </c>
      <c r="AH116" s="113">
        <f t="shared" si="61"/>
        <v>109</v>
      </c>
      <c r="AI116" s="113">
        <f>INDEX(地温!$D$2:$D$366,MATCH(AG116,地温!$C$2:$C$366,FALSE))</f>
        <v>19.401099999999996</v>
      </c>
      <c r="AJ116" s="113">
        <f t="shared" si="62"/>
        <v>2581.9033000000009</v>
      </c>
      <c r="AK116" s="116">
        <f t="shared" si="44"/>
        <v>23.687186238532117</v>
      </c>
      <c r="AL116" s="119" t="e">
        <f t="shared" si="45"/>
        <v>#N/A</v>
      </c>
      <c r="AM116" s="119">
        <f t="shared" si="46"/>
        <v>0</v>
      </c>
      <c r="AP116" s="115">
        <f t="shared" si="63"/>
        <v>290</v>
      </c>
      <c r="AQ116" s="113">
        <f t="shared" si="64"/>
        <v>109</v>
      </c>
      <c r="AR116" s="113">
        <f>INDEX(地温!$D$2:$D$366,MATCH(AP116,地温!$C$2:$C$366,FALSE))</f>
        <v>19.401099999999996</v>
      </c>
      <c r="AS116" s="113">
        <f t="shared" si="65"/>
        <v>2581.9033000000009</v>
      </c>
      <c r="AT116" s="116">
        <f t="shared" si="47"/>
        <v>23.687186238532117</v>
      </c>
      <c r="AU116" s="119" t="e">
        <f t="shared" si="48"/>
        <v>#N/A</v>
      </c>
      <c r="AV116" s="119">
        <f t="shared" si="49"/>
        <v>0</v>
      </c>
    </row>
    <row r="117" spans="1:48">
      <c r="A117" s="115">
        <f t="shared" si="50"/>
        <v>291</v>
      </c>
      <c r="B117" s="113">
        <f t="shared" si="33"/>
        <v>110</v>
      </c>
      <c r="C117" s="119">
        <f t="shared" si="34"/>
        <v>6.3811072805858213</v>
      </c>
      <c r="F117" s="115">
        <f t="shared" si="51"/>
        <v>291</v>
      </c>
      <c r="G117" s="113">
        <f t="shared" si="52"/>
        <v>110</v>
      </c>
      <c r="H117" s="113">
        <f>INDEX(地温!$D$2:$D$366,MATCH(F117,地温!$C$2:$C$366,FALSE))</f>
        <v>18.518349999999998</v>
      </c>
      <c r="I117" s="113">
        <f t="shared" si="53"/>
        <v>2600.4216500000007</v>
      </c>
      <c r="J117" s="116">
        <f t="shared" si="35"/>
        <v>23.640196818181824</v>
      </c>
      <c r="K117" s="119">
        <f t="shared" si="36"/>
        <v>6.9994119142534936e-002</v>
      </c>
      <c r="L117" s="119">
        <f t="shared" si="37"/>
        <v>6.3811072805858213</v>
      </c>
      <c r="O117" s="115">
        <f t="shared" si="54"/>
        <v>291</v>
      </c>
      <c r="P117" s="113">
        <f t="shared" si="55"/>
        <v>110</v>
      </c>
      <c r="Q117" s="113">
        <f>INDEX(地温!$D$2:$D$366,MATCH(O117,地温!$C$2:$C$366,FALSE))</f>
        <v>18.518349999999998</v>
      </c>
      <c r="R117" s="113">
        <f t="shared" si="56"/>
        <v>2600.4216500000007</v>
      </c>
      <c r="S117" s="116">
        <f t="shared" si="38"/>
        <v>23.640196818181824</v>
      </c>
      <c r="T117" s="119" t="e">
        <f t="shared" si="39"/>
        <v>#N/A</v>
      </c>
      <c r="U117" s="119">
        <f t="shared" si="40"/>
        <v>0</v>
      </c>
      <c r="X117" s="115">
        <f t="shared" si="57"/>
        <v>291</v>
      </c>
      <c r="Y117" s="113">
        <f t="shared" si="58"/>
        <v>110</v>
      </c>
      <c r="Z117" s="113">
        <f>INDEX(地温!$D$2:$D$366,MATCH(X117,地温!$C$2:$C$366,FALSE))</f>
        <v>18.518349999999998</v>
      </c>
      <c r="AA117" s="113">
        <f t="shared" si="59"/>
        <v>2600.4216500000007</v>
      </c>
      <c r="AB117" s="116">
        <f t="shared" si="41"/>
        <v>23.640196818181824</v>
      </c>
      <c r="AC117" s="119" t="e">
        <f t="shared" si="42"/>
        <v>#N/A</v>
      </c>
      <c r="AD117" s="119">
        <f t="shared" si="43"/>
        <v>0</v>
      </c>
      <c r="AG117" s="115">
        <f t="shared" si="60"/>
        <v>291</v>
      </c>
      <c r="AH117" s="113">
        <f t="shared" si="61"/>
        <v>110</v>
      </c>
      <c r="AI117" s="113">
        <f>INDEX(地温!$D$2:$D$366,MATCH(AG117,地温!$C$2:$C$366,FALSE))</f>
        <v>18.518349999999998</v>
      </c>
      <c r="AJ117" s="113">
        <f t="shared" si="62"/>
        <v>2600.4216500000007</v>
      </c>
      <c r="AK117" s="116">
        <f t="shared" si="44"/>
        <v>23.640196818181824</v>
      </c>
      <c r="AL117" s="119" t="e">
        <f t="shared" si="45"/>
        <v>#N/A</v>
      </c>
      <c r="AM117" s="119">
        <f t="shared" si="46"/>
        <v>0</v>
      </c>
      <c r="AP117" s="115">
        <f t="shared" si="63"/>
        <v>291</v>
      </c>
      <c r="AQ117" s="113">
        <f t="shared" si="64"/>
        <v>110</v>
      </c>
      <c r="AR117" s="113">
        <f>INDEX(地温!$D$2:$D$366,MATCH(AP117,地温!$C$2:$C$366,FALSE))</f>
        <v>18.518349999999998</v>
      </c>
      <c r="AS117" s="113">
        <f t="shared" si="65"/>
        <v>2600.4216500000007</v>
      </c>
      <c r="AT117" s="116">
        <f t="shared" si="47"/>
        <v>23.640196818181824</v>
      </c>
      <c r="AU117" s="119" t="e">
        <f t="shared" si="48"/>
        <v>#N/A</v>
      </c>
      <c r="AV117" s="119">
        <f t="shared" si="49"/>
        <v>0</v>
      </c>
    </row>
    <row r="118" spans="1:48">
      <c r="A118" s="115">
        <f t="shared" si="50"/>
        <v>292</v>
      </c>
      <c r="B118" s="113">
        <f t="shared" si="33"/>
        <v>111</v>
      </c>
      <c r="C118" s="119">
        <f t="shared" si="34"/>
        <v>6.3812609512156833</v>
      </c>
      <c r="F118" s="115">
        <f t="shared" si="51"/>
        <v>292</v>
      </c>
      <c r="G118" s="113">
        <f t="shared" si="52"/>
        <v>111</v>
      </c>
      <c r="H118" s="113">
        <f>INDEX(地温!$D$2:$D$366,MATCH(F118,地温!$C$2:$C$366,FALSE))</f>
        <v>18.084999999999997</v>
      </c>
      <c r="I118" s="113">
        <f t="shared" si="53"/>
        <v>2618.5066500000007</v>
      </c>
      <c r="J118" s="116">
        <f t="shared" si="35"/>
        <v>23.590150000000005</v>
      </c>
      <c r="K118" s="119">
        <f t="shared" si="36"/>
        <v>6.9855310252355515e-002</v>
      </c>
      <c r="L118" s="119">
        <f t="shared" si="37"/>
        <v>6.3812609512156833</v>
      </c>
      <c r="O118" s="115">
        <f t="shared" si="54"/>
        <v>292</v>
      </c>
      <c r="P118" s="113">
        <f t="shared" si="55"/>
        <v>111</v>
      </c>
      <c r="Q118" s="113">
        <f>INDEX(地温!$D$2:$D$366,MATCH(O118,地温!$C$2:$C$366,FALSE))</f>
        <v>18.084999999999997</v>
      </c>
      <c r="R118" s="113">
        <f t="shared" si="56"/>
        <v>2618.5066500000007</v>
      </c>
      <c r="S118" s="116">
        <f t="shared" si="38"/>
        <v>23.590150000000005</v>
      </c>
      <c r="T118" s="119" t="e">
        <f t="shared" si="39"/>
        <v>#N/A</v>
      </c>
      <c r="U118" s="119">
        <f t="shared" si="40"/>
        <v>0</v>
      </c>
      <c r="X118" s="115">
        <f t="shared" si="57"/>
        <v>292</v>
      </c>
      <c r="Y118" s="113">
        <f t="shared" si="58"/>
        <v>111</v>
      </c>
      <c r="Z118" s="113">
        <f>INDEX(地温!$D$2:$D$366,MATCH(X118,地温!$C$2:$C$366,FALSE))</f>
        <v>18.084999999999997</v>
      </c>
      <c r="AA118" s="113">
        <f t="shared" si="59"/>
        <v>2618.5066500000007</v>
      </c>
      <c r="AB118" s="116">
        <f t="shared" si="41"/>
        <v>23.590150000000005</v>
      </c>
      <c r="AC118" s="119" t="e">
        <f t="shared" si="42"/>
        <v>#N/A</v>
      </c>
      <c r="AD118" s="119">
        <f t="shared" si="43"/>
        <v>0</v>
      </c>
      <c r="AG118" s="115">
        <f t="shared" si="60"/>
        <v>292</v>
      </c>
      <c r="AH118" s="113">
        <f t="shared" si="61"/>
        <v>111</v>
      </c>
      <c r="AI118" s="113">
        <f>INDEX(地温!$D$2:$D$366,MATCH(AG118,地温!$C$2:$C$366,FALSE))</f>
        <v>18.084999999999997</v>
      </c>
      <c r="AJ118" s="113">
        <f t="shared" si="62"/>
        <v>2618.5066500000007</v>
      </c>
      <c r="AK118" s="116">
        <f t="shared" si="44"/>
        <v>23.590150000000005</v>
      </c>
      <c r="AL118" s="119" t="e">
        <f t="shared" si="45"/>
        <v>#N/A</v>
      </c>
      <c r="AM118" s="119">
        <f t="shared" si="46"/>
        <v>0</v>
      </c>
      <c r="AP118" s="115">
        <f t="shared" si="63"/>
        <v>292</v>
      </c>
      <c r="AQ118" s="113">
        <f t="shared" si="64"/>
        <v>111</v>
      </c>
      <c r="AR118" s="113">
        <f>INDEX(地温!$D$2:$D$366,MATCH(AP118,地温!$C$2:$C$366,FALSE))</f>
        <v>18.084999999999997</v>
      </c>
      <c r="AS118" s="113">
        <f t="shared" si="65"/>
        <v>2618.5066500000007</v>
      </c>
      <c r="AT118" s="116">
        <f t="shared" si="47"/>
        <v>23.590150000000005</v>
      </c>
      <c r="AU118" s="119" t="e">
        <f t="shared" si="48"/>
        <v>#N/A</v>
      </c>
      <c r="AV118" s="119">
        <f t="shared" si="49"/>
        <v>0</v>
      </c>
    </row>
    <row r="119" spans="1:48">
      <c r="A119" s="115">
        <f t="shared" si="50"/>
        <v>293</v>
      </c>
      <c r="B119" s="113">
        <f t="shared" si="33"/>
        <v>112</v>
      </c>
      <c r="C119" s="119">
        <f t="shared" si="34"/>
        <v>6.3814085952983772</v>
      </c>
      <c r="F119" s="115">
        <f t="shared" si="51"/>
        <v>293</v>
      </c>
      <c r="G119" s="113">
        <f t="shared" si="52"/>
        <v>112</v>
      </c>
      <c r="H119" s="113">
        <f>INDEX(地温!$D$2:$D$366,MATCH(F119,地温!$C$2:$C$366,FALSE))</f>
        <v>18.373899999999999</v>
      </c>
      <c r="I119" s="113">
        <f t="shared" si="53"/>
        <v>2636.8805500000008</v>
      </c>
      <c r="J119" s="116">
        <f t="shared" si="35"/>
        <v>23.543576339285721</v>
      </c>
      <c r="K119" s="119">
        <f t="shared" si="36"/>
        <v>6.9726339773219279e-002</v>
      </c>
      <c r="L119" s="119">
        <f t="shared" si="37"/>
        <v>6.3814085952983772</v>
      </c>
      <c r="O119" s="115">
        <f t="shared" si="54"/>
        <v>293</v>
      </c>
      <c r="P119" s="113">
        <f t="shared" si="55"/>
        <v>112</v>
      </c>
      <c r="Q119" s="113">
        <f>INDEX(地温!$D$2:$D$366,MATCH(O119,地温!$C$2:$C$366,FALSE))</f>
        <v>18.373899999999999</v>
      </c>
      <c r="R119" s="113">
        <f t="shared" si="56"/>
        <v>2636.8805500000008</v>
      </c>
      <c r="S119" s="116">
        <f t="shared" si="38"/>
        <v>23.543576339285721</v>
      </c>
      <c r="T119" s="119" t="e">
        <f t="shared" si="39"/>
        <v>#N/A</v>
      </c>
      <c r="U119" s="119">
        <f t="shared" si="40"/>
        <v>0</v>
      </c>
      <c r="X119" s="115">
        <f t="shared" si="57"/>
        <v>293</v>
      </c>
      <c r="Y119" s="113">
        <f t="shared" si="58"/>
        <v>112</v>
      </c>
      <c r="Z119" s="113">
        <f>INDEX(地温!$D$2:$D$366,MATCH(X119,地温!$C$2:$C$366,FALSE))</f>
        <v>18.373899999999999</v>
      </c>
      <c r="AA119" s="113">
        <f t="shared" si="59"/>
        <v>2636.8805500000008</v>
      </c>
      <c r="AB119" s="116">
        <f t="shared" si="41"/>
        <v>23.543576339285721</v>
      </c>
      <c r="AC119" s="119" t="e">
        <f t="shared" si="42"/>
        <v>#N/A</v>
      </c>
      <c r="AD119" s="119">
        <f t="shared" si="43"/>
        <v>0</v>
      </c>
      <c r="AG119" s="115">
        <f t="shared" si="60"/>
        <v>293</v>
      </c>
      <c r="AH119" s="113">
        <f t="shared" si="61"/>
        <v>112</v>
      </c>
      <c r="AI119" s="113">
        <f>INDEX(地温!$D$2:$D$366,MATCH(AG119,地温!$C$2:$C$366,FALSE))</f>
        <v>18.373899999999999</v>
      </c>
      <c r="AJ119" s="113">
        <f t="shared" si="62"/>
        <v>2636.8805500000008</v>
      </c>
      <c r="AK119" s="116">
        <f t="shared" si="44"/>
        <v>23.543576339285721</v>
      </c>
      <c r="AL119" s="119" t="e">
        <f t="shared" si="45"/>
        <v>#N/A</v>
      </c>
      <c r="AM119" s="119">
        <f t="shared" si="46"/>
        <v>0</v>
      </c>
      <c r="AP119" s="115">
        <f t="shared" si="63"/>
        <v>293</v>
      </c>
      <c r="AQ119" s="113">
        <f t="shared" si="64"/>
        <v>112</v>
      </c>
      <c r="AR119" s="113">
        <f>INDEX(地温!$D$2:$D$366,MATCH(AP119,地温!$C$2:$C$366,FALSE))</f>
        <v>18.373899999999999</v>
      </c>
      <c r="AS119" s="113">
        <f t="shared" si="65"/>
        <v>2636.8805500000008</v>
      </c>
      <c r="AT119" s="116">
        <f t="shared" si="47"/>
        <v>23.543576339285721</v>
      </c>
      <c r="AU119" s="119" t="e">
        <f t="shared" si="48"/>
        <v>#N/A</v>
      </c>
      <c r="AV119" s="119">
        <f t="shared" si="49"/>
        <v>0</v>
      </c>
    </row>
    <row r="120" spans="1:48">
      <c r="A120" s="115">
        <f t="shared" si="50"/>
        <v>294</v>
      </c>
      <c r="B120" s="113">
        <f t="shared" si="33"/>
        <v>113</v>
      </c>
      <c r="C120" s="119">
        <f t="shared" si="34"/>
        <v>6.3815327434577345</v>
      </c>
      <c r="F120" s="115">
        <f t="shared" si="51"/>
        <v>294</v>
      </c>
      <c r="G120" s="113">
        <f t="shared" si="52"/>
        <v>113</v>
      </c>
      <c r="H120" s="113">
        <f>INDEX(地温!$D$2:$D$366,MATCH(F120,地温!$C$2:$C$366,FALSE))</f>
        <v>16.078749999999996</v>
      </c>
      <c r="I120" s="113">
        <f t="shared" si="53"/>
        <v>2652.9593000000009</v>
      </c>
      <c r="J120" s="116">
        <f t="shared" si="35"/>
        <v>23.477515929203548</v>
      </c>
      <c r="K120" s="119">
        <f t="shared" si="36"/>
        <v>6.9543746171858739e-002</v>
      </c>
      <c r="L120" s="119">
        <f t="shared" si="37"/>
        <v>6.3815327434577345</v>
      </c>
      <c r="O120" s="115">
        <f t="shared" si="54"/>
        <v>294</v>
      </c>
      <c r="P120" s="113">
        <f t="shared" si="55"/>
        <v>113</v>
      </c>
      <c r="Q120" s="113">
        <f>INDEX(地温!$D$2:$D$366,MATCH(O120,地温!$C$2:$C$366,FALSE))</f>
        <v>16.078749999999996</v>
      </c>
      <c r="R120" s="113">
        <f t="shared" si="56"/>
        <v>2652.9593000000009</v>
      </c>
      <c r="S120" s="116">
        <f t="shared" si="38"/>
        <v>23.477515929203548</v>
      </c>
      <c r="T120" s="119" t="e">
        <f t="shared" si="39"/>
        <v>#N/A</v>
      </c>
      <c r="U120" s="119">
        <f t="shared" si="40"/>
        <v>0</v>
      </c>
      <c r="X120" s="115">
        <f t="shared" si="57"/>
        <v>294</v>
      </c>
      <c r="Y120" s="113">
        <f t="shared" si="58"/>
        <v>113</v>
      </c>
      <c r="Z120" s="113">
        <f>INDEX(地温!$D$2:$D$366,MATCH(X120,地温!$C$2:$C$366,FALSE))</f>
        <v>16.078749999999996</v>
      </c>
      <c r="AA120" s="113">
        <f t="shared" si="59"/>
        <v>2652.9593000000009</v>
      </c>
      <c r="AB120" s="116">
        <f t="shared" si="41"/>
        <v>23.477515929203548</v>
      </c>
      <c r="AC120" s="119" t="e">
        <f t="shared" si="42"/>
        <v>#N/A</v>
      </c>
      <c r="AD120" s="119">
        <f t="shared" si="43"/>
        <v>0</v>
      </c>
      <c r="AG120" s="115">
        <f t="shared" si="60"/>
        <v>294</v>
      </c>
      <c r="AH120" s="113">
        <f t="shared" si="61"/>
        <v>113</v>
      </c>
      <c r="AI120" s="113">
        <f>INDEX(地温!$D$2:$D$366,MATCH(AG120,地温!$C$2:$C$366,FALSE))</f>
        <v>16.078749999999996</v>
      </c>
      <c r="AJ120" s="113">
        <f t="shared" si="62"/>
        <v>2652.9593000000009</v>
      </c>
      <c r="AK120" s="116">
        <f t="shared" si="44"/>
        <v>23.477515929203548</v>
      </c>
      <c r="AL120" s="119" t="e">
        <f t="shared" si="45"/>
        <v>#N/A</v>
      </c>
      <c r="AM120" s="119">
        <f t="shared" si="46"/>
        <v>0</v>
      </c>
      <c r="AP120" s="115">
        <f t="shared" si="63"/>
        <v>294</v>
      </c>
      <c r="AQ120" s="113">
        <f t="shared" si="64"/>
        <v>113</v>
      </c>
      <c r="AR120" s="113">
        <f>INDEX(地温!$D$2:$D$366,MATCH(AP120,地温!$C$2:$C$366,FALSE))</f>
        <v>16.078749999999996</v>
      </c>
      <c r="AS120" s="113">
        <f t="shared" si="65"/>
        <v>2652.9593000000009</v>
      </c>
      <c r="AT120" s="116">
        <f t="shared" si="47"/>
        <v>23.477515929203548</v>
      </c>
      <c r="AU120" s="119" t="e">
        <f t="shared" si="48"/>
        <v>#N/A</v>
      </c>
      <c r="AV120" s="119">
        <f t="shared" si="49"/>
        <v>0</v>
      </c>
    </row>
    <row r="121" spans="1:48">
      <c r="A121" s="115">
        <f t="shared" si="50"/>
        <v>295</v>
      </c>
      <c r="B121" s="113">
        <f t="shared" si="33"/>
        <v>114</v>
      </c>
      <c r="C121" s="119">
        <f t="shared" si="34"/>
        <v>6.3816467853813492</v>
      </c>
      <c r="F121" s="115">
        <f t="shared" si="51"/>
        <v>295</v>
      </c>
      <c r="G121" s="113">
        <f t="shared" si="52"/>
        <v>114</v>
      </c>
      <c r="H121" s="113">
        <f>INDEX(地温!$D$2:$D$366,MATCH(F121,地温!$C$2:$C$366,FALSE))</f>
        <v>15.420700000000002</v>
      </c>
      <c r="I121" s="113">
        <f t="shared" si="53"/>
        <v>2668.380000000001</v>
      </c>
      <c r="J121" s="116">
        <f t="shared" si="35"/>
        <v>23.406842105263166</v>
      </c>
      <c r="K121" s="119">
        <f t="shared" si="36"/>
        <v>6.9348840551728463e-002</v>
      </c>
      <c r="L121" s="119">
        <f t="shared" si="37"/>
        <v>6.3816467853813492</v>
      </c>
      <c r="O121" s="115">
        <f t="shared" si="54"/>
        <v>295</v>
      </c>
      <c r="P121" s="113">
        <f t="shared" si="55"/>
        <v>114</v>
      </c>
      <c r="Q121" s="113">
        <f>INDEX(地温!$D$2:$D$366,MATCH(O121,地温!$C$2:$C$366,FALSE))</f>
        <v>15.420700000000002</v>
      </c>
      <c r="R121" s="113">
        <f t="shared" si="56"/>
        <v>2668.380000000001</v>
      </c>
      <c r="S121" s="116">
        <f t="shared" si="38"/>
        <v>23.406842105263166</v>
      </c>
      <c r="T121" s="119" t="e">
        <f t="shared" si="39"/>
        <v>#N/A</v>
      </c>
      <c r="U121" s="119">
        <f t="shared" si="40"/>
        <v>0</v>
      </c>
      <c r="X121" s="115">
        <f t="shared" si="57"/>
        <v>295</v>
      </c>
      <c r="Y121" s="113">
        <f t="shared" si="58"/>
        <v>114</v>
      </c>
      <c r="Z121" s="113">
        <f>INDEX(地温!$D$2:$D$366,MATCH(X121,地温!$C$2:$C$366,FALSE))</f>
        <v>15.420700000000002</v>
      </c>
      <c r="AA121" s="113">
        <f t="shared" si="59"/>
        <v>2668.380000000001</v>
      </c>
      <c r="AB121" s="116">
        <f t="shared" si="41"/>
        <v>23.406842105263166</v>
      </c>
      <c r="AC121" s="119" t="e">
        <f t="shared" si="42"/>
        <v>#N/A</v>
      </c>
      <c r="AD121" s="119">
        <f t="shared" si="43"/>
        <v>0</v>
      </c>
      <c r="AG121" s="115">
        <f t="shared" si="60"/>
        <v>295</v>
      </c>
      <c r="AH121" s="113">
        <f t="shared" si="61"/>
        <v>114</v>
      </c>
      <c r="AI121" s="113">
        <f>INDEX(地温!$D$2:$D$366,MATCH(AG121,地温!$C$2:$C$366,FALSE))</f>
        <v>15.420700000000002</v>
      </c>
      <c r="AJ121" s="113">
        <f t="shared" si="62"/>
        <v>2668.380000000001</v>
      </c>
      <c r="AK121" s="116">
        <f t="shared" si="44"/>
        <v>23.406842105263166</v>
      </c>
      <c r="AL121" s="119" t="e">
        <f t="shared" si="45"/>
        <v>#N/A</v>
      </c>
      <c r="AM121" s="119">
        <f t="shared" si="46"/>
        <v>0</v>
      </c>
      <c r="AP121" s="115">
        <f t="shared" si="63"/>
        <v>295</v>
      </c>
      <c r="AQ121" s="113">
        <f t="shared" si="64"/>
        <v>114</v>
      </c>
      <c r="AR121" s="113">
        <f>INDEX(地温!$D$2:$D$366,MATCH(AP121,地温!$C$2:$C$366,FALSE))</f>
        <v>15.420700000000002</v>
      </c>
      <c r="AS121" s="113">
        <f t="shared" si="65"/>
        <v>2668.380000000001</v>
      </c>
      <c r="AT121" s="116">
        <f t="shared" si="47"/>
        <v>23.406842105263166</v>
      </c>
      <c r="AU121" s="119" t="e">
        <f t="shared" si="48"/>
        <v>#N/A</v>
      </c>
      <c r="AV121" s="119">
        <f t="shared" si="49"/>
        <v>0</v>
      </c>
    </row>
    <row r="122" spans="1:48">
      <c r="A122" s="115">
        <f t="shared" si="50"/>
        <v>296</v>
      </c>
      <c r="B122" s="113">
        <f t="shared" si="33"/>
        <v>115</v>
      </c>
      <c r="C122" s="119">
        <f t="shared" si="34"/>
        <v>6.3817625903910571</v>
      </c>
      <c r="F122" s="115">
        <f t="shared" si="51"/>
        <v>296</v>
      </c>
      <c r="G122" s="113">
        <f t="shared" si="52"/>
        <v>115</v>
      </c>
      <c r="H122" s="113">
        <f>INDEX(地温!$D$2:$D$366,MATCH(F122,地温!$C$2:$C$366,FALSE))</f>
        <v>16.5442</v>
      </c>
      <c r="I122" s="113">
        <f t="shared" si="53"/>
        <v>2684.9242000000008</v>
      </c>
      <c r="J122" s="116">
        <f t="shared" si="35"/>
        <v>23.347166956521747</v>
      </c>
      <c r="K122" s="119">
        <f t="shared" si="36"/>
        <v>6.9184620582748074e-002</v>
      </c>
      <c r="L122" s="119">
        <f t="shared" si="37"/>
        <v>6.3817625903910571</v>
      </c>
      <c r="O122" s="115">
        <f t="shared" si="54"/>
        <v>296</v>
      </c>
      <c r="P122" s="113">
        <f t="shared" si="55"/>
        <v>115</v>
      </c>
      <c r="Q122" s="113">
        <f>INDEX(地温!$D$2:$D$366,MATCH(O122,地温!$C$2:$C$366,FALSE))</f>
        <v>16.5442</v>
      </c>
      <c r="R122" s="113">
        <f t="shared" si="56"/>
        <v>2684.9242000000008</v>
      </c>
      <c r="S122" s="116">
        <f t="shared" si="38"/>
        <v>23.347166956521747</v>
      </c>
      <c r="T122" s="119" t="e">
        <f t="shared" si="39"/>
        <v>#N/A</v>
      </c>
      <c r="U122" s="119">
        <f t="shared" si="40"/>
        <v>0</v>
      </c>
      <c r="X122" s="115">
        <f t="shared" si="57"/>
        <v>296</v>
      </c>
      <c r="Y122" s="113">
        <f t="shared" si="58"/>
        <v>115</v>
      </c>
      <c r="Z122" s="113">
        <f>INDEX(地温!$D$2:$D$366,MATCH(X122,地温!$C$2:$C$366,FALSE))</f>
        <v>16.5442</v>
      </c>
      <c r="AA122" s="113">
        <f t="shared" si="59"/>
        <v>2684.9242000000008</v>
      </c>
      <c r="AB122" s="116">
        <f t="shared" si="41"/>
        <v>23.347166956521747</v>
      </c>
      <c r="AC122" s="119" t="e">
        <f t="shared" si="42"/>
        <v>#N/A</v>
      </c>
      <c r="AD122" s="119">
        <f t="shared" si="43"/>
        <v>0</v>
      </c>
      <c r="AG122" s="115">
        <f t="shared" si="60"/>
        <v>296</v>
      </c>
      <c r="AH122" s="113">
        <f t="shared" si="61"/>
        <v>115</v>
      </c>
      <c r="AI122" s="113">
        <f>INDEX(地温!$D$2:$D$366,MATCH(AG122,地温!$C$2:$C$366,FALSE))</f>
        <v>16.5442</v>
      </c>
      <c r="AJ122" s="113">
        <f t="shared" si="62"/>
        <v>2684.9242000000008</v>
      </c>
      <c r="AK122" s="116">
        <f t="shared" si="44"/>
        <v>23.347166956521747</v>
      </c>
      <c r="AL122" s="119" t="e">
        <f t="shared" si="45"/>
        <v>#N/A</v>
      </c>
      <c r="AM122" s="119">
        <f t="shared" si="46"/>
        <v>0</v>
      </c>
      <c r="AP122" s="115">
        <f t="shared" si="63"/>
        <v>296</v>
      </c>
      <c r="AQ122" s="113">
        <f t="shared" si="64"/>
        <v>115</v>
      </c>
      <c r="AR122" s="113">
        <f>INDEX(地温!$D$2:$D$366,MATCH(AP122,地温!$C$2:$C$366,FALSE))</f>
        <v>16.5442</v>
      </c>
      <c r="AS122" s="113">
        <f t="shared" si="65"/>
        <v>2684.9242000000008</v>
      </c>
      <c r="AT122" s="116">
        <f t="shared" si="47"/>
        <v>23.347166956521747</v>
      </c>
      <c r="AU122" s="119" t="e">
        <f t="shared" si="48"/>
        <v>#N/A</v>
      </c>
      <c r="AV122" s="119">
        <f t="shared" si="49"/>
        <v>0</v>
      </c>
    </row>
    <row r="123" spans="1:48">
      <c r="A123" s="115">
        <f t="shared" si="50"/>
        <v>297</v>
      </c>
      <c r="B123" s="113">
        <f t="shared" si="33"/>
        <v>116</v>
      </c>
      <c r="C123" s="119">
        <f t="shared" si="34"/>
        <v>6.3818733361408739</v>
      </c>
      <c r="F123" s="115">
        <f t="shared" si="51"/>
        <v>297</v>
      </c>
      <c r="G123" s="113">
        <f t="shared" si="52"/>
        <v>116</v>
      </c>
      <c r="H123" s="113">
        <f>INDEX(地温!$D$2:$D$366,MATCH(F123,地温!$C$2:$C$366,FALSE))</f>
        <v>16.640499999999999</v>
      </c>
      <c r="I123" s="113">
        <f t="shared" si="53"/>
        <v>2701.5647000000008</v>
      </c>
      <c r="J123" s="116">
        <f t="shared" si="35"/>
        <v>23.289350862068972</v>
      </c>
      <c r="K123" s="119">
        <f t="shared" si="36"/>
        <v>6.9025824574151226e-002</v>
      </c>
      <c r="L123" s="119">
        <f t="shared" si="37"/>
        <v>6.3818733361408739</v>
      </c>
      <c r="O123" s="115">
        <f t="shared" si="54"/>
        <v>297</v>
      </c>
      <c r="P123" s="113">
        <f t="shared" si="55"/>
        <v>116</v>
      </c>
      <c r="Q123" s="113">
        <f>INDEX(地温!$D$2:$D$366,MATCH(O123,地温!$C$2:$C$366,FALSE))</f>
        <v>16.640499999999999</v>
      </c>
      <c r="R123" s="113">
        <f t="shared" si="56"/>
        <v>2701.5647000000008</v>
      </c>
      <c r="S123" s="116">
        <f t="shared" si="38"/>
        <v>23.289350862068972</v>
      </c>
      <c r="T123" s="119" t="e">
        <f t="shared" si="39"/>
        <v>#N/A</v>
      </c>
      <c r="U123" s="119">
        <f t="shared" si="40"/>
        <v>0</v>
      </c>
      <c r="X123" s="115">
        <f t="shared" si="57"/>
        <v>297</v>
      </c>
      <c r="Y123" s="113">
        <f t="shared" si="58"/>
        <v>116</v>
      </c>
      <c r="Z123" s="113">
        <f>INDEX(地温!$D$2:$D$366,MATCH(X123,地温!$C$2:$C$366,FALSE))</f>
        <v>16.640499999999999</v>
      </c>
      <c r="AA123" s="113">
        <f t="shared" si="59"/>
        <v>2701.5647000000008</v>
      </c>
      <c r="AB123" s="116">
        <f t="shared" si="41"/>
        <v>23.289350862068972</v>
      </c>
      <c r="AC123" s="119" t="e">
        <f t="shared" si="42"/>
        <v>#N/A</v>
      </c>
      <c r="AD123" s="119">
        <f t="shared" si="43"/>
        <v>0</v>
      </c>
      <c r="AG123" s="115">
        <f t="shared" si="60"/>
        <v>297</v>
      </c>
      <c r="AH123" s="113">
        <f t="shared" si="61"/>
        <v>116</v>
      </c>
      <c r="AI123" s="113">
        <f>INDEX(地温!$D$2:$D$366,MATCH(AG123,地温!$C$2:$C$366,FALSE))</f>
        <v>16.640499999999999</v>
      </c>
      <c r="AJ123" s="113">
        <f t="shared" si="62"/>
        <v>2701.5647000000008</v>
      </c>
      <c r="AK123" s="116">
        <f t="shared" si="44"/>
        <v>23.289350862068972</v>
      </c>
      <c r="AL123" s="119" t="e">
        <f t="shared" si="45"/>
        <v>#N/A</v>
      </c>
      <c r="AM123" s="119">
        <f t="shared" si="46"/>
        <v>0</v>
      </c>
      <c r="AP123" s="115">
        <f t="shared" si="63"/>
        <v>297</v>
      </c>
      <c r="AQ123" s="113">
        <f t="shared" si="64"/>
        <v>116</v>
      </c>
      <c r="AR123" s="113">
        <f>INDEX(地温!$D$2:$D$366,MATCH(AP123,地温!$C$2:$C$366,FALSE))</f>
        <v>16.640499999999999</v>
      </c>
      <c r="AS123" s="113">
        <f t="shared" si="65"/>
        <v>2701.5647000000008</v>
      </c>
      <c r="AT123" s="116">
        <f t="shared" si="47"/>
        <v>23.289350862068972</v>
      </c>
      <c r="AU123" s="119" t="e">
        <f t="shared" si="48"/>
        <v>#N/A</v>
      </c>
      <c r="AV123" s="119">
        <f t="shared" si="49"/>
        <v>0</v>
      </c>
    </row>
    <row r="124" spans="1:48">
      <c r="A124" s="115">
        <f t="shared" si="50"/>
        <v>298</v>
      </c>
      <c r="B124" s="113">
        <f t="shared" si="33"/>
        <v>117</v>
      </c>
      <c r="C124" s="119">
        <f t="shared" si="34"/>
        <v>6.3819764476091239</v>
      </c>
      <c r="F124" s="115">
        <f t="shared" si="51"/>
        <v>298</v>
      </c>
      <c r="G124" s="113">
        <f t="shared" si="52"/>
        <v>117</v>
      </c>
      <c r="H124" s="113">
        <f>INDEX(地温!$D$2:$D$366,MATCH(F124,地温!$C$2:$C$366,FALSE))</f>
        <v>16.239249999999998</v>
      </c>
      <c r="I124" s="113">
        <f t="shared" si="53"/>
        <v>2717.8039500000009</v>
      </c>
      <c r="J124" s="116">
        <f t="shared" si="35"/>
        <v>23.229093589743599</v>
      </c>
      <c r="K124" s="119">
        <f t="shared" si="36"/>
        <v>6.8860645836873971e-002</v>
      </c>
      <c r="L124" s="119">
        <f t="shared" si="37"/>
        <v>6.3819764476091239</v>
      </c>
      <c r="O124" s="115">
        <f t="shared" si="54"/>
        <v>298</v>
      </c>
      <c r="P124" s="113">
        <f t="shared" si="55"/>
        <v>117</v>
      </c>
      <c r="Q124" s="113">
        <f>INDEX(地温!$D$2:$D$366,MATCH(O124,地温!$C$2:$C$366,FALSE))</f>
        <v>16.239249999999998</v>
      </c>
      <c r="R124" s="113">
        <f t="shared" si="56"/>
        <v>2717.8039500000009</v>
      </c>
      <c r="S124" s="116">
        <f t="shared" si="38"/>
        <v>23.229093589743599</v>
      </c>
      <c r="T124" s="119" t="e">
        <f t="shared" si="39"/>
        <v>#N/A</v>
      </c>
      <c r="U124" s="119">
        <f t="shared" si="40"/>
        <v>0</v>
      </c>
      <c r="X124" s="115">
        <f t="shared" si="57"/>
        <v>298</v>
      </c>
      <c r="Y124" s="113">
        <f t="shared" si="58"/>
        <v>117</v>
      </c>
      <c r="Z124" s="113">
        <f>INDEX(地温!$D$2:$D$366,MATCH(X124,地温!$C$2:$C$366,FALSE))</f>
        <v>16.239249999999998</v>
      </c>
      <c r="AA124" s="113">
        <f t="shared" si="59"/>
        <v>2717.8039500000009</v>
      </c>
      <c r="AB124" s="116">
        <f t="shared" si="41"/>
        <v>23.229093589743599</v>
      </c>
      <c r="AC124" s="119" t="e">
        <f t="shared" si="42"/>
        <v>#N/A</v>
      </c>
      <c r="AD124" s="119">
        <f t="shared" si="43"/>
        <v>0</v>
      </c>
      <c r="AG124" s="115">
        <f t="shared" si="60"/>
        <v>298</v>
      </c>
      <c r="AH124" s="113">
        <f t="shared" si="61"/>
        <v>117</v>
      </c>
      <c r="AI124" s="113">
        <f>INDEX(地温!$D$2:$D$366,MATCH(AG124,地温!$C$2:$C$366,FALSE))</f>
        <v>16.239249999999998</v>
      </c>
      <c r="AJ124" s="113">
        <f t="shared" si="62"/>
        <v>2717.8039500000009</v>
      </c>
      <c r="AK124" s="116">
        <f t="shared" si="44"/>
        <v>23.229093589743599</v>
      </c>
      <c r="AL124" s="119" t="e">
        <f t="shared" si="45"/>
        <v>#N/A</v>
      </c>
      <c r="AM124" s="119">
        <f t="shared" si="46"/>
        <v>0</v>
      </c>
      <c r="AP124" s="115">
        <f t="shared" si="63"/>
        <v>298</v>
      </c>
      <c r="AQ124" s="113">
        <f t="shared" si="64"/>
        <v>117</v>
      </c>
      <c r="AR124" s="113">
        <f>INDEX(地温!$D$2:$D$366,MATCH(AP124,地温!$C$2:$C$366,FALSE))</f>
        <v>16.239249999999998</v>
      </c>
      <c r="AS124" s="113">
        <f t="shared" si="65"/>
        <v>2717.8039500000009</v>
      </c>
      <c r="AT124" s="116">
        <f t="shared" si="47"/>
        <v>23.229093589743599</v>
      </c>
      <c r="AU124" s="119" t="e">
        <f t="shared" si="48"/>
        <v>#N/A</v>
      </c>
      <c r="AV124" s="119">
        <f t="shared" si="49"/>
        <v>0</v>
      </c>
    </row>
    <row r="125" spans="1:48">
      <c r="A125" s="115">
        <f t="shared" si="50"/>
        <v>299</v>
      </c>
      <c r="B125" s="113">
        <f t="shared" si="33"/>
        <v>118</v>
      </c>
      <c r="C125" s="119">
        <f t="shared" si="34"/>
        <v>6.3820808733658119</v>
      </c>
      <c r="F125" s="115">
        <f t="shared" si="51"/>
        <v>299</v>
      </c>
      <c r="G125" s="113">
        <f t="shared" si="52"/>
        <v>118</v>
      </c>
      <c r="H125" s="113">
        <f>INDEX(地温!$D$2:$D$366,MATCH(F125,地温!$C$2:$C$366,FALSE))</f>
        <v>17.426949999999998</v>
      </c>
      <c r="I125" s="113">
        <f t="shared" si="53"/>
        <v>2735.2309000000009</v>
      </c>
      <c r="J125" s="116">
        <f t="shared" si="35"/>
        <v>23.179922881355939</v>
      </c>
      <c r="K125" s="119">
        <f t="shared" si="36"/>
        <v>6.8726101140716908e-002</v>
      </c>
      <c r="L125" s="119">
        <f t="shared" si="37"/>
        <v>6.3820808733658119</v>
      </c>
      <c r="O125" s="115">
        <f t="shared" si="54"/>
        <v>299</v>
      </c>
      <c r="P125" s="113">
        <f t="shared" si="55"/>
        <v>118</v>
      </c>
      <c r="Q125" s="113">
        <f>INDEX(地温!$D$2:$D$366,MATCH(O125,地温!$C$2:$C$366,FALSE))</f>
        <v>17.426949999999998</v>
      </c>
      <c r="R125" s="113">
        <f t="shared" si="56"/>
        <v>2735.2309000000009</v>
      </c>
      <c r="S125" s="116">
        <f t="shared" si="38"/>
        <v>23.179922881355939</v>
      </c>
      <c r="T125" s="119" t="e">
        <f t="shared" si="39"/>
        <v>#N/A</v>
      </c>
      <c r="U125" s="119">
        <f t="shared" si="40"/>
        <v>0</v>
      </c>
      <c r="X125" s="115">
        <f t="shared" si="57"/>
        <v>299</v>
      </c>
      <c r="Y125" s="113">
        <f t="shared" si="58"/>
        <v>118</v>
      </c>
      <c r="Z125" s="113">
        <f>INDEX(地温!$D$2:$D$366,MATCH(X125,地温!$C$2:$C$366,FALSE))</f>
        <v>17.426949999999998</v>
      </c>
      <c r="AA125" s="113">
        <f t="shared" si="59"/>
        <v>2735.2309000000009</v>
      </c>
      <c r="AB125" s="116">
        <f t="shared" si="41"/>
        <v>23.179922881355939</v>
      </c>
      <c r="AC125" s="119" t="e">
        <f t="shared" si="42"/>
        <v>#N/A</v>
      </c>
      <c r="AD125" s="119">
        <f t="shared" si="43"/>
        <v>0</v>
      </c>
      <c r="AG125" s="115">
        <f t="shared" si="60"/>
        <v>299</v>
      </c>
      <c r="AH125" s="113">
        <f t="shared" si="61"/>
        <v>118</v>
      </c>
      <c r="AI125" s="113">
        <f>INDEX(地温!$D$2:$D$366,MATCH(AG125,地温!$C$2:$C$366,FALSE))</f>
        <v>17.426949999999998</v>
      </c>
      <c r="AJ125" s="113">
        <f t="shared" si="62"/>
        <v>2735.2309000000009</v>
      </c>
      <c r="AK125" s="116">
        <f t="shared" si="44"/>
        <v>23.179922881355939</v>
      </c>
      <c r="AL125" s="119" t="e">
        <f t="shared" si="45"/>
        <v>#N/A</v>
      </c>
      <c r="AM125" s="119">
        <f t="shared" si="46"/>
        <v>0</v>
      </c>
      <c r="AP125" s="115">
        <f t="shared" si="63"/>
        <v>299</v>
      </c>
      <c r="AQ125" s="113">
        <f t="shared" si="64"/>
        <v>118</v>
      </c>
      <c r="AR125" s="113">
        <f>INDEX(地温!$D$2:$D$366,MATCH(AP125,地温!$C$2:$C$366,FALSE))</f>
        <v>17.426949999999998</v>
      </c>
      <c r="AS125" s="113">
        <f t="shared" si="65"/>
        <v>2735.2309000000009</v>
      </c>
      <c r="AT125" s="116">
        <f t="shared" si="47"/>
        <v>23.179922881355939</v>
      </c>
      <c r="AU125" s="119" t="e">
        <f t="shared" si="48"/>
        <v>#N/A</v>
      </c>
      <c r="AV125" s="119">
        <f t="shared" si="49"/>
        <v>0</v>
      </c>
    </row>
    <row r="126" spans="1:48">
      <c r="A126" s="115">
        <f t="shared" si="50"/>
        <v>300</v>
      </c>
      <c r="B126" s="113">
        <f t="shared" si="33"/>
        <v>119</v>
      </c>
      <c r="C126" s="119">
        <f t="shared" si="34"/>
        <v>6.3821779618615961</v>
      </c>
      <c r="F126" s="115">
        <f t="shared" si="51"/>
        <v>300</v>
      </c>
      <c r="G126" s="113">
        <f t="shared" si="52"/>
        <v>119</v>
      </c>
      <c r="H126" s="113">
        <f>INDEX(地温!$D$2:$D$366,MATCH(F126,地温!$C$2:$C$366,FALSE))</f>
        <v>17.025700000000001</v>
      </c>
      <c r="I126" s="113">
        <f t="shared" si="53"/>
        <v>2752.2566000000011</v>
      </c>
      <c r="J126" s="116">
        <f t="shared" si="35"/>
        <v>23.128206722689086</v>
      </c>
      <c r="K126" s="119">
        <f t="shared" si="36"/>
        <v>6.8584826960889286e-002</v>
      </c>
      <c r="L126" s="119">
        <f t="shared" si="37"/>
        <v>6.3821779618615961</v>
      </c>
      <c r="O126" s="115">
        <f t="shared" si="54"/>
        <v>300</v>
      </c>
      <c r="P126" s="113">
        <f t="shared" si="55"/>
        <v>119</v>
      </c>
      <c r="Q126" s="113">
        <f>INDEX(地温!$D$2:$D$366,MATCH(O126,地温!$C$2:$C$366,FALSE))</f>
        <v>17.025700000000001</v>
      </c>
      <c r="R126" s="113">
        <f t="shared" si="56"/>
        <v>2752.2566000000011</v>
      </c>
      <c r="S126" s="116">
        <f t="shared" si="38"/>
        <v>23.128206722689086</v>
      </c>
      <c r="T126" s="119" t="e">
        <f t="shared" si="39"/>
        <v>#N/A</v>
      </c>
      <c r="U126" s="119">
        <f t="shared" si="40"/>
        <v>0</v>
      </c>
      <c r="X126" s="115">
        <f t="shared" si="57"/>
        <v>300</v>
      </c>
      <c r="Y126" s="113">
        <f t="shared" si="58"/>
        <v>119</v>
      </c>
      <c r="Z126" s="113">
        <f>INDEX(地温!$D$2:$D$366,MATCH(X126,地温!$C$2:$C$366,FALSE))</f>
        <v>17.025700000000001</v>
      </c>
      <c r="AA126" s="113">
        <f t="shared" si="59"/>
        <v>2752.2566000000011</v>
      </c>
      <c r="AB126" s="116">
        <f t="shared" si="41"/>
        <v>23.128206722689086</v>
      </c>
      <c r="AC126" s="119" t="e">
        <f t="shared" si="42"/>
        <v>#N/A</v>
      </c>
      <c r="AD126" s="119">
        <f t="shared" si="43"/>
        <v>0</v>
      </c>
      <c r="AG126" s="115">
        <f t="shared" si="60"/>
        <v>300</v>
      </c>
      <c r="AH126" s="113">
        <f t="shared" si="61"/>
        <v>119</v>
      </c>
      <c r="AI126" s="113">
        <f>INDEX(地温!$D$2:$D$366,MATCH(AG126,地温!$C$2:$C$366,FALSE))</f>
        <v>17.025700000000001</v>
      </c>
      <c r="AJ126" s="113">
        <f t="shared" si="62"/>
        <v>2752.2566000000011</v>
      </c>
      <c r="AK126" s="116">
        <f t="shared" si="44"/>
        <v>23.128206722689086</v>
      </c>
      <c r="AL126" s="119" t="e">
        <f t="shared" si="45"/>
        <v>#N/A</v>
      </c>
      <c r="AM126" s="119">
        <f t="shared" si="46"/>
        <v>0</v>
      </c>
      <c r="AP126" s="115">
        <f t="shared" si="63"/>
        <v>300</v>
      </c>
      <c r="AQ126" s="113">
        <f t="shared" si="64"/>
        <v>119</v>
      </c>
      <c r="AR126" s="113">
        <f>INDEX(地温!$D$2:$D$366,MATCH(AP126,地温!$C$2:$C$366,FALSE))</f>
        <v>17.025700000000001</v>
      </c>
      <c r="AS126" s="113">
        <f t="shared" si="65"/>
        <v>2752.2566000000011</v>
      </c>
      <c r="AT126" s="116">
        <f t="shared" si="47"/>
        <v>23.128206722689086</v>
      </c>
      <c r="AU126" s="119" t="e">
        <f t="shared" si="48"/>
        <v>#N/A</v>
      </c>
      <c r="AV126" s="119">
        <f t="shared" si="49"/>
        <v>0</v>
      </c>
    </row>
    <row r="127" spans="1:48">
      <c r="A127" s="115">
        <f t="shared" si="50"/>
        <v>301</v>
      </c>
      <c r="B127" s="113">
        <f t="shared" si="33"/>
        <v>120</v>
      </c>
      <c r="C127" s="119">
        <f t="shared" si="34"/>
        <v>6.3822677651540465</v>
      </c>
      <c r="F127" s="115">
        <f t="shared" si="51"/>
        <v>301</v>
      </c>
      <c r="G127" s="113">
        <f t="shared" si="52"/>
        <v>120</v>
      </c>
      <c r="H127" s="113">
        <f>INDEX(地温!$D$2:$D$366,MATCH(F127,地温!$C$2:$C$366,FALSE))</f>
        <v>16.5121</v>
      </c>
      <c r="I127" s="113">
        <f t="shared" si="53"/>
        <v>2768.768700000001</v>
      </c>
      <c r="J127" s="116">
        <f t="shared" si="35"/>
        <v>23.073072500000009</v>
      </c>
      <c r="K127" s="119">
        <f t="shared" si="36"/>
        <v>6.8434481215241261e-002</v>
      </c>
      <c r="L127" s="119">
        <f t="shared" si="37"/>
        <v>6.3822677651540465</v>
      </c>
      <c r="O127" s="115">
        <f t="shared" si="54"/>
        <v>301</v>
      </c>
      <c r="P127" s="113">
        <f t="shared" si="55"/>
        <v>120</v>
      </c>
      <c r="Q127" s="113">
        <f>INDEX(地温!$D$2:$D$366,MATCH(O127,地温!$C$2:$C$366,FALSE))</f>
        <v>16.5121</v>
      </c>
      <c r="R127" s="113">
        <f t="shared" si="56"/>
        <v>2768.768700000001</v>
      </c>
      <c r="S127" s="116">
        <f t="shared" si="38"/>
        <v>23.073072500000009</v>
      </c>
      <c r="T127" s="119" t="e">
        <f t="shared" si="39"/>
        <v>#N/A</v>
      </c>
      <c r="U127" s="119">
        <f t="shared" si="40"/>
        <v>0</v>
      </c>
      <c r="X127" s="115">
        <f t="shared" si="57"/>
        <v>301</v>
      </c>
      <c r="Y127" s="113">
        <f t="shared" si="58"/>
        <v>120</v>
      </c>
      <c r="Z127" s="113">
        <f>INDEX(地温!$D$2:$D$366,MATCH(X127,地温!$C$2:$C$366,FALSE))</f>
        <v>16.5121</v>
      </c>
      <c r="AA127" s="113">
        <f t="shared" si="59"/>
        <v>2768.768700000001</v>
      </c>
      <c r="AB127" s="116">
        <f t="shared" si="41"/>
        <v>23.073072500000009</v>
      </c>
      <c r="AC127" s="119" t="e">
        <f t="shared" si="42"/>
        <v>#N/A</v>
      </c>
      <c r="AD127" s="119">
        <f t="shared" si="43"/>
        <v>0</v>
      </c>
      <c r="AG127" s="115">
        <f t="shared" si="60"/>
        <v>301</v>
      </c>
      <c r="AH127" s="113">
        <f t="shared" si="61"/>
        <v>120</v>
      </c>
      <c r="AI127" s="113">
        <f>INDEX(地温!$D$2:$D$366,MATCH(AG127,地温!$C$2:$C$366,FALSE))</f>
        <v>16.5121</v>
      </c>
      <c r="AJ127" s="113">
        <f t="shared" si="62"/>
        <v>2768.768700000001</v>
      </c>
      <c r="AK127" s="116">
        <f t="shared" si="44"/>
        <v>23.073072500000009</v>
      </c>
      <c r="AL127" s="119" t="e">
        <f t="shared" si="45"/>
        <v>#N/A</v>
      </c>
      <c r="AM127" s="119">
        <f t="shared" si="46"/>
        <v>0</v>
      </c>
      <c r="AP127" s="115">
        <f t="shared" si="63"/>
        <v>301</v>
      </c>
      <c r="AQ127" s="113">
        <f t="shared" si="64"/>
        <v>120</v>
      </c>
      <c r="AR127" s="113">
        <f>INDEX(地温!$D$2:$D$366,MATCH(AP127,地温!$C$2:$C$366,FALSE))</f>
        <v>16.5121</v>
      </c>
      <c r="AS127" s="113">
        <f t="shared" si="65"/>
        <v>2768.768700000001</v>
      </c>
      <c r="AT127" s="116">
        <f t="shared" si="47"/>
        <v>23.073072500000009</v>
      </c>
      <c r="AU127" s="119" t="e">
        <f t="shared" si="48"/>
        <v>#N/A</v>
      </c>
      <c r="AV127" s="119">
        <f t="shared" si="49"/>
        <v>0</v>
      </c>
    </row>
    <row r="128" spans="1:48">
      <c r="A128" s="115">
        <f t="shared" si="50"/>
        <v>302</v>
      </c>
      <c r="B128" s="113">
        <f t="shared" si="33"/>
        <v>121</v>
      </c>
      <c r="C128" s="119">
        <f t="shared" si="34"/>
        <v>6.3823529798375498</v>
      </c>
      <c r="F128" s="115">
        <f t="shared" si="51"/>
        <v>302</v>
      </c>
      <c r="G128" s="113">
        <f t="shared" si="52"/>
        <v>121</v>
      </c>
      <c r="H128" s="113">
        <f>INDEX(地温!$D$2:$D$366,MATCH(F128,地温!$C$2:$C$366,FALSE))</f>
        <v>16.463950000000001</v>
      </c>
      <c r="I128" s="113">
        <f t="shared" si="53"/>
        <v>2785.2326500000008</v>
      </c>
      <c r="J128" s="116">
        <f t="shared" si="35"/>
        <v>23.018451652892569</v>
      </c>
      <c r="K128" s="119">
        <f t="shared" si="36"/>
        <v>6.8285805339531949e-002</v>
      </c>
      <c r="L128" s="119">
        <f t="shared" si="37"/>
        <v>6.3823529798375498</v>
      </c>
      <c r="O128" s="115">
        <f t="shared" si="54"/>
        <v>302</v>
      </c>
      <c r="P128" s="113">
        <f t="shared" si="55"/>
        <v>121</v>
      </c>
      <c r="Q128" s="113">
        <f>INDEX(地温!$D$2:$D$366,MATCH(O128,地温!$C$2:$C$366,FALSE))</f>
        <v>16.463950000000001</v>
      </c>
      <c r="R128" s="113">
        <f t="shared" si="56"/>
        <v>2785.2326500000008</v>
      </c>
      <c r="S128" s="116">
        <f t="shared" si="38"/>
        <v>23.018451652892569</v>
      </c>
      <c r="T128" s="119" t="e">
        <f t="shared" si="39"/>
        <v>#N/A</v>
      </c>
      <c r="U128" s="119">
        <f t="shared" si="40"/>
        <v>0</v>
      </c>
      <c r="X128" s="115">
        <f t="shared" si="57"/>
        <v>302</v>
      </c>
      <c r="Y128" s="113">
        <f t="shared" si="58"/>
        <v>121</v>
      </c>
      <c r="Z128" s="113">
        <f>INDEX(地温!$D$2:$D$366,MATCH(X128,地温!$C$2:$C$366,FALSE))</f>
        <v>16.463950000000001</v>
      </c>
      <c r="AA128" s="113">
        <f t="shared" si="59"/>
        <v>2785.2326500000008</v>
      </c>
      <c r="AB128" s="116">
        <f t="shared" si="41"/>
        <v>23.018451652892569</v>
      </c>
      <c r="AC128" s="119" t="e">
        <f t="shared" si="42"/>
        <v>#N/A</v>
      </c>
      <c r="AD128" s="119">
        <f t="shared" si="43"/>
        <v>0</v>
      </c>
      <c r="AG128" s="115">
        <f t="shared" si="60"/>
        <v>302</v>
      </c>
      <c r="AH128" s="113">
        <f t="shared" si="61"/>
        <v>121</v>
      </c>
      <c r="AI128" s="113">
        <f>INDEX(地温!$D$2:$D$366,MATCH(AG128,地温!$C$2:$C$366,FALSE))</f>
        <v>16.463950000000001</v>
      </c>
      <c r="AJ128" s="113">
        <f t="shared" si="62"/>
        <v>2785.2326500000008</v>
      </c>
      <c r="AK128" s="116">
        <f t="shared" si="44"/>
        <v>23.018451652892569</v>
      </c>
      <c r="AL128" s="119" t="e">
        <f t="shared" si="45"/>
        <v>#N/A</v>
      </c>
      <c r="AM128" s="119">
        <f t="shared" si="46"/>
        <v>0</v>
      </c>
      <c r="AP128" s="115">
        <f t="shared" si="63"/>
        <v>302</v>
      </c>
      <c r="AQ128" s="113">
        <f t="shared" si="64"/>
        <v>121</v>
      </c>
      <c r="AR128" s="113">
        <f>INDEX(地温!$D$2:$D$366,MATCH(AP128,地温!$C$2:$C$366,FALSE))</f>
        <v>16.463950000000001</v>
      </c>
      <c r="AS128" s="113">
        <f t="shared" si="65"/>
        <v>2785.2326500000008</v>
      </c>
      <c r="AT128" s="116">
        <f t="shared" si="47"/>
        <v>23.018451652892569</v>
      </c>
      <c r="AU128" s="119" t="e">
        <f t="shared" si="48"/>
        <v>#N/A</v>
      </c>
      <c r="AV128" s="119">
        <f t="shared" si="49"/>
        <v>0</v>
      </c>
    </row>
    <row r="129" spans="1:48">
      <c r="A129" s="115">
        <f t="shared" si="50"/>
        <v>303</v>
      </c>
      <c r="B129" s="113">
        <f t="shared" si="33"/>
        <v>122</v>
      </c>
      <c r="C129" s="119">
        <f t="shared" si="34"/>
        <v>6.3824326191155292</v>
      </c>
      <c r="F129" s="115">
        <f t="shared" si="51"/>
        <v>303</v>
      </c>
      <c r="G129" s="113">
        <f t="shared" si="52"/>
        <v>122</v>
      </c>
      <c r="H129" s="113">
        <f>INDEX(地温!$D$2:$D$366,MATCH(F129,地温!$C$2:$C$366,FALSE))</f>
        <v>16.126899999999999</v>
      </c>
      <c r="I129" s="113">
        <f t="shared" si="53"/>
        <v>2801.359550000001</v>
      </c>
      <c r="J129" s="116">
        <f t="shared" si="35"/>
        <v>22.961963524590171</v>
      </c>
      <c r="K129" s="119">
        <f t="shared" si="36"/>
        <v>6.8132329010325662e-002</v>
      </c>
      <c r="L129" s="119">
        <f t="shared" si="37"/>
        <v>6.3824326191155292</v>
      </c>
      <c r="O129" s="115">
        <f t="shared" si="54"/>
        <v>303</v>
      </c>
      <c r="P129" s="113">
        <f t="shared" si="55"/>
        <v>122</v>
      </c>
      <c r="Q129" s="113">
        <f>INDEX(地温!$D$2:$D$366,MATCH(O129,地温!$C$2:$C$366,FALSE))</f>
        <v>16.126899999999999</v>
      </c>
      <c r="R129" s="113">
        <f t="shared" si="56"/>
        <v>2801.359550000001</v>
      </c>
      <c r="S129" s="116">
        <f t="shared" si="38"/>
        <v>22.961963524590171</v>
      </c>
      <c r="T129" s="119" t="e">
        <f t="shared" si="39"/>
        <v>#N/A</v>
      </c>
      <c r="U129" s="119">
        <f t="shared" si="40"/>
        <v>0</v>
      </c>
      <c r="X129" s="115">
        <f t="shared" si="57"/>
        <v>303</v>
      </c>
      <c r="Y129" s="113">
        <f t="shared" si="58"/>
        <v>122</v>
      </c>
      <c r="Z129" s="113">
        <f>INDEX(地温!$D$2:$D$366,MATCH(X129,地温!$C$2:$C$366,FALSE))</f>
        <v>16.126899999999999</v>
      </c>
      <c r="AA129" s="113">
        <f t="shared" si="59"/>
        <v>2801.359550000001</v>
      </c>
      <c r="AB129" s="116">
        <f t="shared" si="41"/>
        <v>22.961963524590171</v>
      </c>
      <c r="AC129" s="119" t="e">
        <f t="shared" si="42"/>
        <v>#N/A</v>
      </c>
      <c r="AD129" s="119">
        <f t="shared" si="43"/>
        <v>0</v>
      </c>
      <c r="AG129" s="115">
        <f t="shared" si="60"/>
        <v>303</v>
      </c>
      <c r="AH129" s="113">
        <f t="shared" si="61"/>
        <v>122</v>
      </c>
      <c r="AI129" s="113">
        <f>INDEX(地温!$D$2:$D$366,MATCH(AG129,地温!$C$2:$C$366,FALSE))</f>
        <v>16.126899999999999</v>
      </c>
      <c r="AJ129" s="113">
        <f t="shared" si="62"/>
        <v>2801.359550000001</v>
      </c>
      <c r="AK129" s="116">
        <f t="shared" si="44"/>
        <v>22.961963524590171</v>
      </c>
      <c r="AL129" s="119" t="e">
        <f t="shared" si="45"/>
        <v>#N/A</v>
      </c>
      <c r="AM129" s="119">
        <f t="shared" si="46"/>
        <v>0</v>
      </c>
      <c r="AP129" s="115">
        <f t="shared" si="63"/>
        <v>303</v>
      </c>
      <c r="AQ129" s="113">
        <f t="shared" si="64"/>
        <v>122</v>
      </c>
      <c r="AR129" s="113">
        <f>INDEX(地温!$D$2:$D$366,MATCH(AP129,地温!$C$2:$C$366,FALSE))</f>
        <v>16.126899999999999</v>
      </c>
      <c r="AS129" s="113">
        <f t="shared" si="65"/>
        <v>2801.359550000001</v>
      </c>
      <c r="AT129" s="116">
        <f t="shared" si="47"/>
        <v>22.961963524590171</v>
      </c>
      <c r="AU129" s="119" t="e">
        <f t="shared" si="48"/>
        <v>#N/A</v>
      </c>
      <c r="AV129" s="119">
        <f t="shared" si="49"/>
        <v>0</v>
      </c>
    </row>
    <row r="130" spans="1:48">
      <c r="A130" s="115">
        <f t="shared" si="50"/>
        <v>304</v>
      </c>
      <c r="B130" s="113">
        <f t="shared" si="33"/>
        <v>123</v>
      </c>
      <c r="C130" s="119">
        <f t="shared" si="34"/>
        <v>6.3825100796027945</v>
      </c>
      <c r="F130" s="115">
        <f t="shared" si="51"/>
        <v>304</v>
      </c>
      <c r="G130" s="113">
        <f t="shared" si="52"/>
        <v>123</v>
      </c>
      <c r="H130" s="113">
        <f>INDEX(地温!$D$2:$D$366,MATCH(F130,地温!$C$2:$C$366,FALSE))</f>
        <v>16.52815</v>
      </c>
      <c r="I130" s="113">
        <f t="shared" si="53"/>
        <v>2817.8877000000011</v>
      </c>
      <c r="J130" s="116">
        <f t="shared" si="35"/>
        <v>22.909656097560983</v>
      </c>
      <c r="K130" s="119">
        <f t="shared" si="36"/>
        <v>6.79904670349014e-002</v>
      </c>
      <c r="L130" s="119">
        <f t="shared" si="37"/>
        <v>6.3825100796027945</v>
      </c>
      <c r="O130" s="115">
        <f t="shared" si="54"/>
        <v>304</v>
      </c>
      <c r="P130" s="113">
        <f t="shared" si="55"/>
        <v>123</v>
      </c>
      <c r="Q130" s="113">
        <f>INDEX(地温!$D$2:$D$366,MATCH(O130,地温!$C$2:$C$366,FALSE))</f>
        <v>16.52815</v>
      </c>
      <c r="R130" s="113">
        <f t="shared" si="56"/>
        <v>2817.8877000000011</v>
      </c>
      <c r="S130" s="116">
        <f t="shared" si="38"/>
        <v>22.909656097560983</v>
      </c>
      <c r="T130" s="119" t="e">
        <f t="shared" si="39"/>
        <v>#N/A</v>
      </c>
      <c r="U130" s="119">
        <f t="shared" si="40"/>
        <v>0</v>
      </c>
      <c r="X130" s="115">
        <f t="shared" si="57"/>
        <v>304</v>
      </c>
      <c r="Y130" s="113">
        <f t="shared" si="58"/>
        <v>123</v>
      </c>
      <c r="Z130" s="113">
        <f>INDEX(地温!$D$2:$D$366,MATCH(X130,地温!$C$2:$C$366,FALSE))</f>
        <v>16.52815</v>
      </c>
      <c r="AA130" s="113">
        <f t="shared" si="59"/>
        <v>2817.8877000000011</v>
      </c>
      <c r="AB130" s="116">
        <f t="shared" si="41"/>
        <v>22.909656097560983</v>
      </c>
      <c r="AC130" s="119" t="e">
        <f t="shared" si="42"/>
        <v>#N/A</v>
      </c>
      <c r="AD130" s="119">
        <f t="shared" si="43"/>
        <v>0</v>
      </c>
      <c r="AG130" s="115">
        <f t="shared" si="60"/>
        <v>304</v>
      </c>
      <c r="AH130" s="113">
        <f t="shared" si="61"/>
        <v>123</v>
      </c>
      <c r="AI130" s="113">
        <f>INDEX(地温!$D$2:$D$366,MATCH(AG130,地温!$C$2:$C$366,FALSE))</f>
        <v>16.52815</v>
      </c>
      <c r="AJ130" s="113">
        <f t="shared" si="62"/>
        <v>2817.8877000000011</v>
      </c>
      <c r="AK130" s="116">
        <f t="shared" si="44"/>
        <v>22.909656097560983</v>
      </c>
      <c r="AL130" s="119" t="e">
        <f t="shared" si="45"/>
        <v>#N/A</v>
      </c>
      <c r="AM130" s="119">
        <f t="shared" si="46"/>
        <v>0</v>
      </c>
      <c r="AP130" s="115">
        <f t="shared" si="63"/>
        <v>304</v>
      </c>
      <c r="AQ130" s="113">
        <f t="shared" si="64"/>
        <v>123</v>
      </c>
      <c r="AR130" s="113">
        <f>INDEX(地温!$D$2:$D$366,MATCH(AP130,地温!$C$2:$C$366,FALSE))</f>
        <v>16.52815</v>
      </c>
      <c r="AS130" s="113">
        <f t="shared" si="65"/>
        <v>2817.8877000000011</v>
      </c>
      <c r="AT130" s="116">
        <f t="shared" si="47"/>
        <v>22.909656097560983</v>
      </c>
      <c r="AU130" s="119" t="e">
        <f t="shared" si="48"/>
        <v>#N/A</v>
      </c>
      <c r="AV130" s="119">
        <f t="shared" si="49"/>
        <v>0</v>
      </c>
    </row>
    <row r="131" spans="1:48">
      <c r="A131" s="115">
        <f t="shared" si="50"/>
        <v>305</v>
      </c>
      <c r="B131" s="113">
        <f t="shared" si="33"/>
        <v>124</v>
      </c>
      <c r="C131" s="119">
        <f t="shared" si="34"/>
        <v>6.3825835080448661</v>
      </c>
      <c r="F131" s="115">
        <f t="shared" si="51"/>
        <v>305</v>
      </c>
      <c r="G131" s="113">
        <f t="shared" si="52"/>
        <v>124</v>
      </c>
      <c r="H131" s="113">
        <f>INDEX(地温!$D$2:$D$366,MATCH(F131,地温!$C$2:$C$366,FALSE))</f>
        <v>16.463949999999997</v>
      </c>
      <c r="I131" s="113">
        <f t="shared" si="53"/>
        <v>2834.351650000001</v>
      </c>
      <c r="J131" s="116">
        <f t="shared" si="35"/>
        <v>22.857674596774203</v>
      </c>
      <c r="K131" s="119">
        <f t="shared" si="36"/>
        <v>6.7849732082688463e-002</v>
      </c>
      <c r="L131" s="119">
        <f t="shared" si="37"/>
        <v>6.3825835080448661</v>
      </c>
      <c r="O131" s="115">
        <f t="shared" si="54"/>
        <v>305</v>
      </c>
      <c r="P131" s="113">
        <f t="shared" si="55"/>
        <v>124</v>
      </c>
      <c r="Q131" s="113">
        <f>INDEX(地温!$D$2:$D$366,MATCH(O131,地温!$C$2:$C$366,FALSE))</f>
        <v>16.463949999999997</v>
      </c>
      <c r="R131" s="113">
        <f t="shared" si="56"/>
        <v>2834.351650000001</v>
      </c>
      <c r="S131" s="116">
        <f t="shared" si="38"/>
        <v>22.857674596774203</v>
      </c>
      <c r="T131" s="119" t="e">
        <f t="shared" si="39"/>
        <v>#N/A</v>
      </c>
      <c r="U131" s="119">
        <f t="shared" si="40"/>
        <v>0</v>
      </c>
      <c r="X131" s="115">
        <f t="shared" si="57"/>
        <v>305</v>
      </c>
      <c r="Y131" s="113">
        <f t="shared" si="58"/>
        <v>124</v>
      </c>
      <c r="Z131" s="113">
        <f>INDEX(地温!$D$2:$D$366,MATCH(X131,地温!$C$2:$C$366,FALSE))</f>
        <v>16.463949999999997</v>
      </c>
      <c r="AA131" s="113">
        <f t="shared" si="59"/>
        <v>2834.351650000001</v>
      </c>
      <c r="AB131" s="116">
        <f t="shared" si="41"/>
        <v>22.857674596774203</v>
      </c>
      <c r="AC131" s="119" t="e">
        <f t="shared" si="42"/>
        <v>#N/A</v>
      </c>
      <c r="AD131" s="119">
        <f t="shared" si="43"/>
        <v>0</v>
      </c>
      <c r="AG131" s="115">
        <f t="shared" si="60"/>
        <v>305</v>
      </c>
      <c r="AH131" s="113">
        <f t="shared" si="61"/>
        <v>124</v>
      </c>
      <c r="AI131" s="113">
        <f>INDEX(地温!$D$2:$D$366,MATCH(AG131,地温!$C$2:$C$366,FALSE))</f>
        <v>16.463949999999997</v>
      </c>
      <c r="AJ131" s="113">
        <f t="shared" si="62"/>
        <v>2834.351650000001</v>
      </c>
      <c r="AK131" s="116">
        <f t="shared" si="44"/>
        <v>22.857674596774203</v>
      </c>
      <c r="AL131" s="119" t="e">
        <f t="shared" si="45"/>
        <v>#N/A</v>
      </c>
      <c r="AM131" s="119">
        <f t="shared" si="46"/>
        <v>0</v>
      </c>
      <c r="AP131" s="115">
        <f t="shared" si="63"/>
        <v>305</v>
      </c>
      <c r="AQ131" s="113">
        <f t="shared" si="64"/>
        <v>124</v>
      </c>
      <c r="AR131" s="113">
        <f>INDEX(地温!$D$2:$D$366,MATCH(AP131,地温!$C$2:$C$366,FALSE))</f>
        <v>16.463949999999997</v>
      </c>
      <c r="AS131" s="113">
        <f t="shared" si="65"/>
        <v>2834.351650000001</v>
      </c>
      <c r="AT131" s="116">
        <f t="shared" si="47"/>
        <v>22.857674596774203</v>
      </c>
      <c r="AU131" s="119" t="e">
        <f t="shared" si="48"/>
        <v>#N/A</v>
      </c>
      <c r="AV131" s="119">
        <f t="shared" si="49"/>
        <v>0</v>
      </c>
    </row>
    <row r="132" spans="1:48">
      <c r="A132" s="115">
        <f t="shared" si="50"/>
        <v>306</v>
      </c>
      <c r="B132" s="113">
        <f t="shared" si="33"/>
        <v>125</v>
      </c>
      <c r="C132" s="119">
        <f t="shared" si="34"/>
        <v>6.3826548742277645</v>
      </c>
      <c r="F132" s="115">
        <f t="shared" si="51"/>
        <v>306</v>
      </c>
      <c r="G132" s="113">
        <f t="shared" si="52"/>
        <v>125</v>
      </c>
      <c r="H132" s="113">
        <f>INDEX(地温!$D$2:$D$366,MATCH(F132,地温!$C$2:$C$366,FALSE))</f>
        <v>16.881249999999998</v>
      </c>
      <c r="I132" s="113">
        <f t="shared" si="53"/>
        <v>2851.2329000000009</v>
      </c>
      <c r="J132" s="116">
        <f t="shared" si="35"/>
        <v>22.809863200000006</v>
      </c>
      <c r="K132" s="119">
        <f t="shared" si="36"/>
        <v>6.7720500955929824e-002</v>
      </c>
      <c r="L132" s="119">
        <f t="shared" si="37"/>
        <v>6.3826548742277645</v>
      </c>
      <c r="O132" s="115">
        <f t="shared" si="54"/>
        <v>306</v>
      </c>
      <c r="P132" s="113">
        <f t="shared" si="55"/>
        <v>125</v>
      </c>
      <c r="Q132" s="113">
        <f>INDEX(地温!$D$2:$D$366,MATCH(O132,地温!$C$2:$C$366,FALSE))</f>
        <v>16.881249999999998</v>
      </c>
      <c r="R132" s="113">
        <f t="shared" si="56"/>
        <v>2851.2329000000009</v>
      </c>
      <c r="S132" s="116">
        <f t="shared" si="38"/>
        <v>22.809863200000006</v>
      </c>
      <c r="T132" s="119" t="e">
        <f t="shared" si="39"/>
        <v>#N/A</v>
      </c>
      <c r="U132" s="119">
        <f t="shared" si="40"/>
        <v>0</v>
      </c>
      <c r="X132" s="115">
        <f t="shared" si="57"/>
        <v>306</v>
      </c>
      <c r="Y132" s="113">
        <f t="shared" si="58"/>
        <v>125</v>
      </c>
      <c r="Z132" s="113">
        <f>INDEX(地温!$D$2:$D$366,MATCH(X132,地温!$C$2:$C$366,FALSE))</f>
        <v>16.881249999999998</v>
      </c>
      <c r="AA132" s="113">
        <f t="shared" si="59"/>
        <v>2851.2329000000009</v>
      </c>
      <c r="AB132" s="116">
        <f t="shared" si="41"/>
        <v>22.809863200000006</v>
      </c>
      <c r="AC132" s="119" t="e">
        <f t="shared" si="42"/>
        <v>#N/A</v>
      </c>
      <c r="AD132" s="119">
        <f t="shared" si="43"/>
        <v>0</v>
      </c>
      <c r="AG132" s="115">
        <f t="shared" si="60"/>
        <v>306</v>
      </c>
      <c r="AH132" s="113">
        <f t="shared" si="61"/>
        <v>125</v>
      </c>
      <c r="AI132" s="113">
        <f>INDEX(地温!$D$2:$D$366,MATCH(AG132,地温!$C$2:$C$366,FALSE))</f>
        <v>16.881249999999998</v>
      </c>
      <c r="AJ132" s="113">
        <f t="shared" si="62"/>
        <v>2851.2329000000009</v>
      </c>
      <c r="AK132" s="116">
        <f t="shared" si="44"/>
        <v>22.809863200000006</v>
      </c>
      <c r="AL132" s="119" t="e">
        <f t="shared" si="45"/>
        <v>#N/A</v>
      </c>
      <c r="AM132" s="119">
        <f t="shared" si="46"/>
        <v>0</v>
      </c>
      <c r="AP132" s="115">
        <f t="shared" si="63"/>
        <v>306</v>
      </c>
      <c r="AQ132" s="113">
        <f t="shared" si="64"/>
        <v>125</v>
      </c>
      <c r="AR132" s="113">
        <f>INDEX(地温!$D$2:$D$366,MATCH(AP132,地温!$C$2:$C$366,FALSE))</f>
        <v>16.881249999999998</v>
      </c>
      <c r="AS132" s="113">
        <f t="shared" si="65"/>
        <v>2851.2329000000009</v>
      </c>
      <c r="AT132" s="116">
        <f t="shared" si="47"/>
        <v>22.809863200000006</v>
      </c>
      <c r="AU132" s="119" t="e">
        <f t="shared" si="48"/>
        <v>#N/A</v>
      </c>
      <c r="AV132" s="119">
        <f t="shared" si="49"/>
        <v>0</v>
      </c>
    </row>
    <row r="133" spans="1:48">
      <c r="A133" s="115">
        <f t="shared" si="50"/>
        <v>307</v>
      </c>
      <c r="B133" s="113">
        <f t="shared" si="33"/>
        <v>126</v>
      </c>
      <c r="C133" s="119">
        <f t="shared" si="34"/>
        <v>6.3827228427848688</v>
      </c>
      <c r="F133" s="115">
        <f t="shared" si="51"/>
        <v>307</v>
      </c>
      <c r="G133" s="113">
        <f t="shared" si="52"/>
        <v>126</v>
      </c>
      <c r="H133" s="113">
        <f>INDEX(地温!$D$2:$D$366,MATCH(F133,地温!$C$2:$C$366,FALSE))</f>
        <v>16.929400000000001</v>
      </c>
      <c r="I133" s="113">
        <f t="shared" si="53"/>
        <v>2868.1623000000009</v>
      </c>
      <c r="J133" s="116">
        <f t="shared" si="35"/>
        <v>22.763192857142865</v>
      </c>
      <c r="K133" s="119">
        <f t="shared" si="36"/>
        <v>6.7594551244358536e-002</v>
      </c>
      <c r="L133" s="119">
        <f t="shared" si="37"/>
        <v>6.3827228427848688</v>
      </c>
      <c r="O133" s="115">
        <f t="shared" si="54"/>
        <v>307</v>
      </c>
      <c r="P133" s="113">
        <f t="shared" si="55"/>
        <v>126</v>
      </c>
      <c r="Q133" s="113">
        <f>INDEX(地温!$D$2:$D$366,MATCH(O133,地温!$C$2:$C$366,FALSE))</f>
        <v>16.929400000000001</v>
      </c>
      <c r="R133" s="113">
        <f t="shared" si="56"/>
        <v>2868.1623000000009</v>
      </c>
      <c r="S133" s="116">
        <f t="shared" si="38"/>
        <v>22.763192857142865</v>
      </c>
      <c r="T133" s="119" t="e">
        <f t="shared" si="39"/>
        <v>#N/A</v>
      </c>
      <c r="U133" s="119">
        <f t="shared" si="40"/>
        <v>0</v>
      </c>
      <c r="X133" s="115">
        <f t="shared" si="57"/>
        <v>307</v>
      </c>
      <c r="Y133" s="113">
        <f t="shared" si="58"/>
        <v>126</v>
      </c>
      <c r="Z133" s="113">
        <f>INDEX(地温!$D$2:$D$366,MATCH(X133,地温!$C$2:$C$366,FALSE))</f>
        <v>16.929400000000001</v>
      </c>
      <c r="AA133" s="113">
        <f t="shared" si="59"/>
        <v>2868.1623000000009</v>
      </c>
      <c r="AB133" s="116">
        <f t="shared" si="41"/>
        <v>22.763192857142865</v>
      </c>
      <c r="AC133" s="119" t="e">
        <f t="shared" si="42"/>
        <v>#N/A</v>
      </c>
      <c r="AD133" s="119">
        <f t="shared" si="43"/>
        <v>0</v>
      </c>
      <c r="AG133" s="115">
        <f t="shared" si="60"/>
        <v>307</v>
      </c>
      <c r="AH133" s="113">
        <f t="shared" si="61"/>
        <v>126</v>
      </c>
      <c r="AI133" s="113">
        <f>INDEX(地温!$D$2:$D$366,MATCH(AG133,地温!$C$2:$C$366,FALSE))</f>
        <v>16.929400000000001</v>
      </c>
      <c r="AJ133" s="113">
        <f t="shared" si="62"/>
        <v>2868.1623000000009</v>
      </c>
      <c r="AK133" s="116">
        <f t="shared" si="44"/>
        <v>22.763192857142865</v>
      </c>
      <c r="AL133" s="119" t="e">
        <f t="shared" si="45"/>
        <v>#N/A</v>
      </c>
      <c r="AM133" s="119">
        <f t="shared" si="46"/>
        <v>0</v>
      </c>
      <c r="AP133" s="115">
        <f t="shared" si="63"/>
        <v>307</v>
      </c>
      <c r="AQ133" s="113">
        <f t="shared" si="64"/>
        <v>126</v>
      </c>
      <c r="AR133" s="113">
        <f>INDEX(地温!$D$2:$D$366,MATCH(AP133,地温!$C$2:$C$366,FALSE))</f>
        <v>16.929400000000001</v>
      </c>
      <c r="AS133" s="113">
        <f t="shared" si="65"/>
        <v>2868.1623000000009</v>
      </c>
      <c r="AT133" s="116">
        <f t="shared" si="47"/>
        <v>22.763192857142865</v>
      </c>
      <c r="AU133" s="119" t="e">
        <f t="shared" si="48"/>
        <v>#N/A</v>
      </c>
      <c r="AV133" s="119">
        <f t="shared" si="49"/>
        <v>0</v>
      </c>
    </row>
    <row r="134" spans="1:48">
      <c r="A134" s="115">
        <f t="shared" si="50"/>
        <v>308</v>
      </c>
      <c r="B134" s="113">
        <f t="shared" si="33"/>
        <v>127</v>
      </c>
      <c r="C134" s="119">
        <f t="shared" si="34"/>
        <v>6.3827862528446397</v>
      </c>
      <c r="F134" s="115">
        <f t="shared" si="51"/>
        <v>308</v>
      </c>
      <c r="G134" s="113">
        <f t="shared" si="52"/>
        <v>127</v>
      </c>
      <c r="H134" s="113">
        <f>INDEX(地温!$D$2:$D$366,MATCH(F134,地温!$C$2:$C$366,FALSE))</f>
        <v>16.5763</v>
      </c>
      <c r="I134" s="113">
        <f t="shared" si="53"/>
        <v>2884.738600000001</v>
      </c>
      <c r="J134" s="116">
        <f t="shared" si="35"/>
        <v>22.714477165354339</v>
      </c>
      <c r="K134" s="119">
        <f t="shared" si="36"/>
        <v>6.7463289308556065e-002</v>
      </c>
      <c r="L134" s="119">
        <f t="shared" si="37"/>
        <v>6.3827862528446397</v>
      </c>
      <c r="O134" s="115">
        <f t="shared" si="54"/>
        <v>308</v>
      </c>
      <c r="P134" s="113">
        <f t="shared" si="55"/>
        <v>127</v>
      </c>
      <c r="Q134" s="113">
        <f>INDEX(地温!$D$2:$D$366,MATCH(O134,地温!$C$2:$C$366,FALSE))</f>
        <v>16.5763</v>
      </c>
      <c r="R134" s="113">
        <f t="shared" si="56"/>
        <v>2884.738600000001</v>
      </c>
      <c r="S134" s="116">
        <f t="shared" si="38"/>
        <v>22.714477165354339</v>
      </c>
      <c r="T134" s="119" t="e">
        <f t="shared" si="39"/>
        <v>#N/A</v>
      </c>
      <c r="U134" s="119">
        <f t="shared" si="40"/>
        <v>0</v>
      </c>
      <c r="X134" s="115">
        <f t="shared" si="57"/>
        <v>308</v>
      </c>
      <c r="Y134" s="113">
        <f t="shared" si="58"/>
        <v>127</v>
      </c>
      <c r="Z134" s="113">
        <f>INDEX(地温!$D$2:$D$366,MATCH(X134,地温!$C$2:$C$366,FALSE))</f>
        <v>16.5763</v>
      </c>
      <c r="AA134" s="113">
        <f t="shared" si="59"/>
        <v>2884.738600000001</v>
      </c>
      <c r="AB134" s="116">
        <f t="shared" si="41"/>
        <v>22.714477165354339</v>
      </c>
      <c r="AC134" s="119" t="e">
        <f t="shared" si="42"/>
        <v>#N/A</v>
      </c>
      <c r="AD134" s="119">
        <f t="shared" si="43"/>
        <v>0</v>
      </c>
      <c r="AG134" s="115">
        <f t="shared" si="60"/>
        <v>308</v>
      </c>
      <c r="AH134" s="113">
        <f t="shared" si="61"/>
        <v>127</v>
      </c>
      <c r="AI134" s="113">
        <f>INDEX(地温!$D$2:$D$366,MATCH(AG134,地温!$C$2:$C$366,FALSE))</f>
        <v>16.5763</v>
      </c>
      <c r="AJ134" s="113">
        <f t="shared" si="62"/>
        <v>2884.738600000001</v>
      </c>
      <c r="AK134" s="116">
        <f t="shared" si="44"/>
        <v>22.714477165354339</v>
      </c>
      <c r="AL134" s="119" t="e">
        <f t="shared" si="45"/>
        <v>#N/A</v>
      </c>
      <c r="AM134" s="119">
        <f t="shared" si="46"/>
        <v>0</v>
      </c>
      <c r="AP134" s="115">
        <f t="shared" si="63"/>
        <v>308</v>
      </c>
      <c r="AQ134" s="113">
        <f t="shared" si="64"/>
        <v>127</v>
      </c>
      <c r="AR134" s="113">
        <f>INDEX(地温!$D$2:$D$366,MATCH(AP134,地温!$C$2:$C$366,FALSE))</f>
        <v>16.5763</v>
      </c>
      <c r="AS134" s="113">
        <f t="shared" si="65"/>
        <v>2884.738600000001</v>
      </c>
      <c r="AT134" s="116">
        <f t="shared" si="47"/>
        <v>22.714477165354339</v>
      </c>
      <c r="AU134" s="119" t="e">
        <f t="shared" si="48"/>
        <v>#N/A</v>
      </c>
      <c r="AV134" s="119">
        <f t="shared" si="49"/>
        <v>0</v>
      </c>
    </row>
    <row r="135" spans="1:48">
      <c r="A135" s="115">
        <f t="shared" si="50"/>
        <v>309</v>
      </c>
      <c r="B135" s="113">
        <f t="shared" si="33"/>
        <v>128</v>
      </c>
      <c r="C135" s="119">
        <f t="shared" si="34"/>
        <v>6.3828462465605309</v>
      </c>
      <c r="F135" s="115">
        <f t="shared" si="51"/>
        <v>309</v>
      </c>
      <c r="G135" s="113">
        <f t="shared" si="52"/>
        <v>128</v>
      </c>
      <c r="H135" s="113">
        <f>INDEX(地温!$D$2:$D$366,MATCH(F135,地温!$C$2:$C$366,FALSE))</f>
        <v>16.48</v>
      </c>
      <c r="I135" s="113">
        <f t="shared" si="53"/>
        <v>2901.2186000000011</v>
      </c>
      <c r="J135" s="116">
        <f t="shared" si="35"/>
        <v>22.665770312500008</v>
      </c>
      <c r="K135" s="119">
        <f t="shared" si="36"/>
        <v>6.7332262899819043e-002</v>
      </c>
      <c r="L135" s="119">
        <f t="shared" si="37"/>
        <v>6.3828462465605309</v>
      </c>
      <c r="O135" s="115">
        <f t="shared" si="54"/>
        <v>309</v>
      </c>
      <c r="P135" s="113">
        <f t="shared" si="55"/>
        <v>128</v>
      </c>
      <c r="Q135" s="113">
        <f>INDEX(地温!$D$2:$D$366,MATCH(O135,地温!$C$2:$C$366,FALSE))</f>
        <v>16.48</v>
      </c>
      <c r="R135" s="113">
        <f t="shared" si="56"/>
        <v>2901.2186000000011</v>
      </c>
      <c r="S135" s="116">
        <f t="shared" si="38"/>
        <v>22.665770312500008</v>
      </c>
      <c r="T135" s="119" t="e">
        <f t="shared" si="39"/>
        <v>#N/A</v>
      </c>
      <c r="U135" s="119">
        <f t="shared" si="40"/>
        <v>0</v>
      </c>
      <c r="X135" s="115">
        <f t="shared" si="57"/>
        <v>309</v>
      </c>
      <c r="Y135" s="113">
        <f t="shared" si="58"/>
        <v>128</v>
      </c>
      <c r="Z135" s="113">
        <f>INDEX(地温!$D$2:$D$366,MATCH(X135,地温!$C$2:$C$366,FALSE))</f>
        <v>16.48</v>
      </c>
      <c r="AA135" s="113">
        <f t="shared" si="59"/>
        <v>2901.2186000000011</v>
      </c>
      <c r="AB135" s="116">
        <f t="shared" si="41"/>
        <v>22.665770312500008</v>
      </c>
      <c r="AC135" s="119" t="e">
        <f t="shared" si="42"/>
        <v>#N/A</v>
      </c>
      <c r="AD135" s="119">
        <f t="shared" si="43"/>
        <v>0</v>
      </c>
      <c r="AG135" s="115">
        <f t="shared" si="60"/>
        <v>309</v>
      </c>
      <c r="AH135" s="113">
        <f t="shared" si="61"/>
        <v>128</v>
      </c>
      <c r="AI135" s="113">
        <f>INDEX(地温!$D$2:$D$366,MATCH(AG135,地温!$C$2:$C$366,FALSE))</f>
        <v>16.48</v>
      </c>
      <c r="AJ135" s="113">
        <f t="shared" si="62"/>
        <v>2901.2186000000011</v>
      </c>
      <c r="AK135" s="116">
        <f t="shared" si="44"/>
        <v>22.665770312500008</v>
      </c>
      <c r="AL135" s="119" t="e">
        <f t="shared" si="45"/>
        <v>#N/A</v>
      </c>
      <c r="AM135" s="119">
        <f t="shared" si="46"/>
        <v>0</v>
      </c>
      <c r="AP135" s="115">
        <f t="shared" si="63"/>
        <v>309</v>
      </c>
      <c r="AQ135" s="113">
        <f t="shared" si="64"/>
        <v>128</v>
      </c>
      <c r="AR135" s="113">
        <f>INDEX(地温!$D$2:$D$366,MATCH(AP135,地温!$C$2:$C$366,FALSE))</f>
        <v>16.48</v>
      </c>
      <c r="AS135" s="113">
        <f t="shared" si="65"/>
        <v>2901.2186000000011</v>
      </c>
      <c r="AT135" s="116">
        <f t="shared" si="47"/>
        <v>22.665770312500008</v>
      </c>
      <c r="AU135" s="119" t="e">
        <f t="shared" si="48"/>
        <v>#N/A</v>
      </c>
      <c r="AV135" s="119">
        <f t="shared" si="49"/>
        <v>0</v>
      </c>
    </row>
    <row r="136" spans="1:48">
      <c r="A136" s="115">
        <f t="shared" si="50"/>
        <v>310</v>
      </c>
      <c r="B136" s="113">
        <f t="shared" ref="B136:B199" si="66">G136</f>
        <v>129</v>
      </c>
      <c r="C136" s="119">
        <f t="shared" ref="C136:C199" si="67">L136+U136+AD136+AM136+AV136</f>
        <v>6.3829034930323321</v>
      </c>
      <c r="F136" s="115">
        <f t="shared" si="51"/>
        <v>310</v>
      </c>
      <c r="G136" s="113">
        <f t="shared" si="52"/>
        <v>129</v>
      </c>
      <c r="H136" s="113">
        <f>INDEX(地温!$D$2:$D$366,MATCH(F136,地温!$C$2:$C$366,FALSE))</f>
        <v>16.5442</v>
      </c>
      <c r="I136" s="113">
        <f t="shared" si="53"/>
        <v>2917.7628000000009</v>
      </c>
      <c r="J136" s="116">
        <f t="shared" ref="J136:J199" si="68">I136/G136</f>
        <v>22.618316279069774</v>
      </c>
      <c r="K136" s="119">
        <f t="shared" ref="K136:K199" si="69">$H$4*EXP(-$I$4/(8.31*(J136+273)))</f>
        <v>6.720481004504246e-002</v>
      </c>
      <c r="L136" s="119">
        <f t="shared" ref="L136:L199" si="70">IF($G$1=0,0,$J$1*$G$4*0.01*(1-EXP(-K136*G136)))</f>
        <v>6.3829034930323321</v>
      </c>
      <c r="O136" s="115">
        <f t="shared" si="54"/>
        <v>310</v>
      </c>
      <c r="P136" s="113">
        <f t="shared" si="55"/>
        <v>129</v>
      </c>
      <c r="Q136" s="113">
        <f>INDEX(地温!$D$2:$D$366,MATCH(O136,地温!$C$2:$C$366,FALSE))</f>
        <v>16.5442</v>
      </c>
      <c r="R136" s="113">
        <f t="shared" si="56"/>
        <v>2917.7628000000009</v>
      </c>
      <c r="S136" s="116">
        <f t="shared" ref="S136:S199" si="71">R136/P136</f>
        <v>22.618316279069774</v>
      </c>
      <c r="T136" s="119" t="e">
        <f t="shared" ref="T136:T199" si="72">$Q$4*EXP(-$R$4/(8.31*(S136+273)))</f>
        <v>#N/A</v>
      </c>
      <c r="U136" s="119">
        <f t="shared" ref="U136:U199" si="73">IF($P$1=0,0,$S$1*$P$4*0.01*(1-EXP(-T136*P136)))</f>
        <v>0</v>
      </c>
      <c r="X136" s="115">
        <f t="shared" si="57"/>
        <v>310</v>
      </c>
      <c r="Y136" s="113">
        <f t="shared" si="58"/>
        <v>129</v>
      </c>
      <c r="Z136" s="113">
        <f>INDEX(地温!$D$2:$D$366,MATCH(X136,地温!$C$2:$C$366,FALSE))</f>
        <v>16.5442</v>
      </c>
      <c r="AA136" s="113">
        <f t="shared" si="59"/>
        <v>2917.7628000000009</v>
      </c>
      <c r="AB136" s="116">
        <f t="shared" ref="AB136:AB199" si="74">AA136/Y136</f>
        <v>22.618316279069774</v>
      </c>
      <c r="AC136" s="119" t="e">
        <f t="shared" ref="AC136:AC199" si="75">$Z$4*EXP(-$AA$4/(8.31*(AB136+273)))</f>
        <v>#N/A</v>
      </c>
      <c r="AD136" s="119">
        <f t="shared" ref="AD136:AD199" si="76">IF($Y$1=0,0,$AB$1*$Y$4*0.01*(1-EXP(-AC136*Y136)))</f>
        <v>0</v>
      </c>
      <c r="AG136" s="115">
        <f t="shared" si="60"/>
        <v>310</v>
      </c>
      <c r="AH136" s="113">
        <f t="shared" si="61"/>
        <v>129</v>
      </c>
      <c r="AI136" s="113">
        <f>INDEX(地温!$D$2:$D$366,MATCH(AG136,地温!$C$2:$C$366,FALSE))</f>
        <v>16.5442</v>
      </c>
      <c r="AJ136" s="113">
        <f t="shared" si="62"/>
        <v>2917.7628000000009</v>
      </c>
      <c r="AK136" s="116">
        <f t="shared" ref="AK136:AK199" si="77">AJ136/AH136</f>
        <v>22.618316279069774</v>
      </c>
      <c r="AL136" s="119" t="e">
        <f t="shared" ref="AL136:AL199" si="78">$AI$4*EXP(-$AJ$4/(8.31*(AK136+273)))</f>
        <v>#N/A</v>
      </c>
      <c r="AM136" s="119">
        <f t="shared" ref="AM136:AM199" si="79">IF($AH$1=0,0,$AK$1*$AH$4*0.01*(1-EXP(-AL136*AH136)))</f>
        <v>0</v>
      </c>
      <c r="AP136" s="115">
        <f t="shared" si="63"/>
        <v>310</v>
      </c>
      <c r="AQ136" s="113">
        <f t="shared" si="64"/>
        <v>129</v>
      </c>
      <c r="AR136" s="113">
        <f>INDEX(地温!$D$2:$D$366,MATCH(AP136,地温!$C$2:$C$366,FALSE))</f>
        <v>16.5442</v>
      </c>
      <c r="AS136" s="113">
        <f t="shared" si="65"/>
        <v>2917.7628000000009</v>
      </c>
      <c r="AT136" s="116">
        <f t="shared" ref="AT136:AT199" si="80">AS136/AQ136</f>
        <v>22.618316279069774</v>
      </c>
      <c r="AU136" s="119" t="e">
        <f t="shared" ref="AU136:AU199" si="81">$AR$4*EXP(-$AS$4/(8.31*(AT136+273)))</f>
        <v>#N/A</v>
      </c>
      <c r="AV136" s="119">
        <f t="shared" ref="AV136:AV199" si="82">IF($AQ$1=0,0,$AT$1*$AQ$4*0.01*(1-EXP(-AU136*AQ136)))</f>
        <v>0</v>
      </c>
    </row>
    <row r="137" spans="1:48">
      <c r="A137" s="115">
        <f t="shared" ref="A137:A200" si="83">A136+1</f>
        <v>311</v>
      </c>
      <c r="B137" s="113">
        <f t="shared" si="66"/>
        <v>130</v>
      </c>
      <c r="C137" s="119">
        <f t="shared" si="67"/>
        <v>6.3829575221865831</v>
      </c>
      <c r="F137" s="115">
        <f t="shared" ref="F137:F200" si="84">F136+1</f>
        <v>311</v>
      </c>
      <c r="G137" s="113">
        <f t="shared" ref="G137:G200" si="85">F137-F$8+1</f>
        <v>130</v>
      </c>
      <c r="H137" s="113">
        <f>INDEX(地温!$D$2:$D$366,MATCH(F137,地温!$C$2:$C$366,FALSE))</f>
        <v>16.399750000000001</v>
      </c>
      <c r="I137" s="113">
        <f t="shared" ref="I137:I200" si="86">I136+H137</f>
        <v>2934.1625500000009</v>
      </c>
      <c r="J137" s="116">
        <f t="shared" si="68"/>
        <v>22.57048115384616</v>
      </c>
      <c r="K137" s="119">
        <f t="shared" si="69"/>
        <v>6.7076536513523216e-002</v>
      </c>
      <c r="L137" s="119">
        <f t="shared" si="70"/>
        <v>6.3829575221865831</v>
      </c>
      <c r="O137" s="115">
        <f t="shared" ref="O137:O200" si="87">O136+1</f>
        <v>311</v>
      </c>
      <c r="P137" s="113">
        <f t="shared" ref="P137:P200" si="88">O137-O$8+1</f>
        <v>130</v>
      </c>
      <c r="Q137" s="113">
        <f>INDEX(地温!$D$2:$D$366,MATCH(O137,地温!$C$2:$C$366,FALSE))</f>
        <v>16.399750000000001</v>
      </c>
      <c r="R137" s="113">
        <f t="shared" ref="R137:R200" si="89">R136+Q137</f>
        <v>2934.1625500000009</v>
      </c>
      <c r="S137" s="116">
        <f t="shared" si="71"/>
        <v>22.57048115384616</v>
      </c>
      <c r="T137" s="119" t="e">
        <f t="shared" si="72"/>
        <v>#N/A</v>
      </c>
      <c r="U137" s="119">
        <f t="shared" si="73"/>
        <v>0</v>
      </c>
      <c r="X137" s="115">
        <f t="shared" ref="X137:X200" si="90">X136+1</f>
        <v>311</v>
      </c>
      <c r="Y137" s="113">
        <f t="shared" ref="Y137:Y200" si="91">X137-X$8+1</f>
        <v>130</v>
      </c>
      <c r="Z137" s="113">
        <f>INDEX(地温!$D$2:$D$366,MATCH(X137,地温!$C$2:$C$366,FALSE))</f>
        <v>16.399750000000001</v>
      </c>
      <c r="AA137" s="113">
        <f t="shared" ref="AA137:AA200" si="92">AA136+Z137</f>
        <v>2934.1625500000009</v>
      </c>
      <c r="AB137" s="116">
        <f t="shared" si="74"/>
        <v>22.57048115384616</v>
      </c>
      <c r="AC137" s="119" t="e">
        <f t="shared" si="75"/>
        <v>#N/A</v>
      </c>
      <c r="AD137" s="119">
        <f t="shared" si="76"/>
        <v>0</v>
      </c>
      <c r="AG137" s="115">
        <f t="shared" ref="AG137:AG200" si="93">AG136+1</f>
        <v>311</v>
      </c>
      <c r="AH137" s="113">
        <f t="shared" ref="AH137:AH200" si="94">AG137-AG$8+1</f>
        <v>130</v>
      </c>
      <c r="AI137" s="113">
        <f>INDEX(地温!$D$2:$D$366,MATCH(AG137,地温!$C$2:$C$366,FALSE))</f>
        <v>16.399750000000001</v>
      </c>
      <c r="AJ137" s="113">
        <f t="shared" ref="AJ137:AJ200" si="95">AJ136+AI137</f>
        <v>2934.1625500000009</v>
      </c>
      <c r="AK137" s="116">
        <f t="shared" si="77"/>
        <v>22.57048115384616</v>
      </c>
      <c r="AL137" s="119" t="e">
        <f t="shared" si="78"/>
        <v>#N/A</v>
      </c>
      <c r="AM137" s="119">
        <f t="shared" si="79"/>
        <v>0</v>
      </c>
      <c r="AP137" s="115">
        <f t="shared" ref="AP137:AP200" si="96">AP136+1</f>
        <v>311</v>
      </c>
      <c r="AQ137" s="113">
        <f t="shared" ref="AQ137:AQ200" si="97">AP137-AP$8+1</f>
        <v>130</v>
      </c>
      <c r="AR137" s="113">
        <f>INDEX(地温!$D$2:$D$366,MATCH(AP137,地温!$C$2:$C$366,FALSE))</f>
        <v>16.399750000000001</v>
      </c>
      <c r="AS137" s="113">
        <f t="shared" ref="AS137:AS200" si="98">AS136+AR137</f>
        <v>2934.1625500000009</v>
      </c>
      <c r="AT137" s="116">
        <f t="shared" si="80"/>
        <v>22.57048115384616</v>
      </c>
      <c r="AU137" s="119" t="e">
        <f t="shared" si="81"/>
        <v>#N/A</v>
      </c>
      <c r="AV137" s="119">
        <f t="shared" si="82"/>
        <v>0</v>
      </c>
    </row>
    <row r="138" spans="1:48">
      <c r="A138" s="115">
        <f t="shared" si="83"/>
        <v>312</v>
      </c>
      <c r="B138" s="113">
        <f t="shared" si="66"/>
        <v>131</v>
      </c>
      <c r="C138" s="119">
        <f t="shared" si="67"/>
        <v>6.3830075949187561</v>
      </c>
      <c r="F138" s="115">
        <f t="shared" si="84"/>
        <v>312</v>
      </c>
      <c r="G138" s="113">
        <f t="shared" si="85"/>
        <v>131</v>
      </c>
      <c r="H138" s="113">
        <f>INDEX(地温!$D$2:$D$366,MATCH(F138,地温!$C$2:$C$366,FALSE))</f>
        <v>15.902199999999999</v>
      </c>
      <c r="I138" s="113">
        <f t="shared" si="86"/>
        <v>2950.0647500000009</v>
      </c>
      <c r="J138" s="116">
        <f t="shared" si="68"/>
        <v>22.519578244274815</v>
      </c>
      <c r="K138" s="119">
        <f t="shared" si="69"/>
        <v>6.6940259894270424e-002</v>
      </c>
      <c r="L138" s="119">
        <f t="shared" si="70"/>
        <v>6.3830075949187561</v>
      </c>
      <c r="O138" s="115">
        <f t="shared" si="87"/>
        <v>312</v>
      </c>
      <c r="P138" s="113">
        <f t="shared" si="88"/>
        <v>131</v>
      </c>
      <c r="Q138" s="113">
        <f>INDEX(地温!$D$2:$D$366,MATCH(O138,地温!$C$2:$C$366,FALSE))</f>
        <v>15.902199999999999</v>
      </c>
      <c r="R138" s="113">
        <f t="shared" si="89"/>
        <v>2950.0647500000009</v>
      </c>
      <c r="S138" s="116">
        <f t="shared" si="71"/>
        <v>22.519578244274815</v>
      </c>
      <c r="T138" s="119" t="e">
        <f t="shared" si="72"/>
        <v>#N/A</v>
      </c>
      <c r="U138" s="119">
        <f t="shared" si="73"/>
        <v>0</v>
      </c>
      <c r="X138" s="115">
        <f t="shared" si="90"/>
        <v>312</v>
      </c>
      <c r="Y138" s="113">
        <f t="shared" si="91"/>
        <v>131</v>
      </c>
      <c r="Z138" s="113">
        <f>INDEX(地温!$D$2:$D$366,MATCH(X138,地温!$C$2:$C$366,FALSE))</f>
        <v>15.902199999999999</v>
      </c>
      <c r="AA138" s="113">
        <f t="shared" si="92"/>
        <v>2950.0647500000009</v>
      </c>
      <c r="AB138" s="116">
        <f t="shared" si="74"/>
        <v>22.519578244274815</v>
      </c>
      <c r="AC138" s="119" t="e">
        <f t="shared" si="75"/>
        <v>#N/A</v>
      </c>
      <c r="AD138" s="119">
        <f t="shared" si="76"/>
        <v>0</v>
      </c>
      <c r="AG138" s="115">
        <f t="shared" si="93"/>
        <v>312</v>
      </c>
      <c r="AH138" s="113">
        <f t="shared" si="94"/>
        <v>131</v>
      </c>
      <c r="AI138" s="113">
        <f>INDEX(地温!$D$2:$D$366,MATCH(AG138,地温!$C$2:$C$366,FALSE))</f>
        <v>15.902199999999999</v>
      </c>
      <c r="AJ138" s="113">
        <f t="shared" si="95"/>
        <v>2950.0647500000009</v>
      </c>
      <c r="AK138" s="116">
        <f t="shared" si="77"/>
        <v>22.519578244274815</v>
      </c>
      <c r="AL138" s="119" t="e">
        <f t="shared" si="78"/>
        <v>#N/A</v>
      </c>
      <c r="AM138" s="119">
        <f t="shared" si="79"/>
        <v>0</v>
      </c>
      <c r="AP138" s="115">
        <f t="shared" si="96"/>
        <v>312</v>
      </c>
      <c r="AQ138" s="113">
        <f t="shared" si="97"/>
        <v>131</v>
      </c>
      <c r="AR138" s="113">
        <f>INDEX(地温!$D$2:$D$366,MATCH(AP138,地温!$C$2:$C$366,FALSE))</f>
        <v>15.902199999999999</v>
      </c>
      <c r="AS138" s="113">
        <f t="shared" si="98"/>
        <v>2950.0647500000009</v>
      </c>
      <c r="AT138" s="116">
        <f t="shared" si="80"/>
        <v>22.519578244274815</v>
      </c>
      <c r="AU138" s="119" t="e">
        <f t="shared" si="81"/>
        <v>#N/A</v>
      </c>
      <c r="AV138" s="119">
        <f t="shared" si="82"/>
        <v>0</v>
      </c>
    </row>
    <row r="139" spans="1:48">
      <c r="A139" s="115">
        <f t="shared" si="83"/>
        <v>313</v>
      </c>
      <c r="B139" s="113">
        <f t="shared" si="66"/>
        <v>132</v>
      </c>
      <c r="C139" s="119">
        <f t="shared" si="67"/>
        <v>6.3830543993862126</v>
      </c>
      <c r="F139" s="115">
        <f t="shared" si="84"/>
        <v>313</v>
      </c>
      <c r="G139" s="113">
        <f t="shared" si="85"/>
        <v>132</v>
      </c>
      <c r="H139" s="113">
        <f>INDEX(地温!$D$2:$D$366,MATCH(F139,地温!$C$2:$C$366,FALSE))</f>
        <v>15.549100000000001</v>
      </c>
      <c r="I139" s="113">
        <f t="shared" si="86"/>
        <v>2965.6138500000011</v>
      </c>
      <c r="J139" s="116">
        <f t="shared" si="68"/>
        <v>22.466771590909101</v>
      </c>
      <c r="K139" s="119">
        <f t="shared" si="69"/>
        <v>6.6799129714852939e-002</v>
      </c>
      <c r="L139" s="119">
        <f t="shared" si="70"/>
        <v>6.3830543993862126</v>
      </c>
      <c r="O139" s="115">
        <f t="shared" si="87"/>
        <v>313</v>
      </c>
      <c r="P139" s="113">
        <f t="shared" si="88"/>
        <v>132</v>
      </c>
      <c r="Q139" s="113">
        <f>INDEX(地温!$D$2:$D$366,MATCH(O139,地温!$C$2:$C$366,FALSE))</f>
        <v>15.549100000000001</v>
      </c>
      <c r="R139" s="113">
        <f t="shared" si="89"/>
        <v>2965.6138500000011</v>
      </c>
      <c r="S139" s="116">
        <f t="shared" si="71"/>
        <v>22.466771590909101</v>
      </c>
      <c r="T139" s="119" t="e">
        <f t="shared" si="72"/>
        <v>#N/A</v>
      </c>
      <c r="U139" s="119">
        <f t="shared" si="73"/>
        <v>0</v>
      </c>
      <c r="X139" s="115">
        <f t="shared" si="90"/>
        <v>313</v>
      </c>
      <c r="Y139" s="113">
        <f t="shared" si="91"/>
        <v>132</v>
      </c>
      <c r="Z139" s="113">
        <f>INDEX(地温!$D$2:$D$366,MATCH(X139,地温!$C$2:$C$366,FALSE))</f>
        <v>15.549100000000001</v>
      </c>
      <c r="AA139" s="113">
        <f t="shared" si="92"/>
        <v>2965.6138500000011</v>
      </c>
      <c r="AB139" s="116">
        <f t="shared" si="74"/>
        <v>22.466771590909101</v>
      </c>
      <c r="AC139" s="119" t="e">
        <f t="shared" si="75"/>
        <v>#N/A</v>
      </c>
      <c r="AD139" s="119">
        <f t="shared" si="76"/>
        <v>0</v>
      </c>
      <c r="AG139" s="115">
        <f t="shared" si="93"/>
        <v>313</v>
      </c>
      <c r="AH139" s="113">
        <f t="shared" si="94"/>
        <v>132</v>
      </c>
      <c r="AI139" s="113">
        <f>INDEX(地温!$D$2:$D$366,MATCH(AG139,地温!$C$2:$C$366,FALSE))</f>
        <v>15.549100000000001</v>
      </c>
      <c r="AJ139" s="113">
        <f t="shared" si="95"/>
        <v>2965.6138500000011</v>
      </c>
      <c r="AK139" s="116">
        <f t="shared" si="77"/>
        <v>22.466771590909101</v>
      </c>
      <c r="AL139" s="119" t="e">
        <f t="shared" si="78"/>
        <v>#N/A</v>
      </c>
      <c r="AM139" s="119">
        <f t="shared" si="79"/>
        <v>0</v>
      </c>
      <c r="AP139" s="115">
        <f t="shared" si="96"/>
        <v>313</v>
      </c>
      <c r="AQ139" s="113">
        <f t="shared" si="97"/>
        <v>132</v>
      </c>
      <c r="AR139" s="113">
        <f>INDEX(地温!$D$2:$D$366,MATCH(AP139,地温!$C$2:$C$366,FALSE))</f>
        <v>15.549100000000001</v>
      </c>
      <c r="AS139" s="113">
        <f t="shared" si="98"/>
        <v>2965.6138500000011</v>
      </c>
      <c r="AT139" s="116">
        <f t="shared" si="80"/>
        <v>22.466771590909101</v>
      </c>
      <c r="AU139" s="119" t="e">
        <f t="shared" si="81"/>
        <v>#N/A</v>
      </c>
      <c r="AV139" s="119">
        <f t="shared" si="82"/>
        <v>0</v>
      </c>
    </row>
    <row r="140" spans="1:48">
      <c r="A140" s="115">
        <f t="shared" si="83"/>
        <v>314</v>
      </c>
      <c r="B140" s="113">
        <f t="shared" si="66"/>
        <v>133</v>
      </c>
      <c r="C140" s="119">
        <f t="shared" si="67"/>
        <v>6.3830973665006772</v>
      </c>
      <c r="F140" s="115">
        <f t="shared" si="84"/>
        <v>314</v>
      </c>
      <c r="G140" s="113">
        <f t="shared" si="85"/>
        <v>133</v>
      </c>
      <c r="H140" s="113">
        <f>INDEX(地温!$D$2:$D$366,MATCH(F140,地温!$C$2:$C$366,FALSE))</f>
        <v>14.85895</v>
      </c>
      <c r="I140" s="113">
        <f t="shared" si="86"/>
        <v>2980.4728000000009</v>
      </c>
      <c r="J140" s="116">
        <f t="shared" si="68"/>
        <v>22.409569924812036</v>
      </c>
      <c r="K140" s="119">
        <f t="shared" si="69"/>
        <v>6.664653245981017e-002</v>
      </c>
      <c r="L140" s="119">
        <f t="shared" si="70"/>
        <v>6.3830973665006772</v>
      </c>
      <c r="O140" s="115">
        <f t="shared" si="87"/>
        <v>314</v>
      </c>
      <c r="P140" s="113">
        <f t="shared" si="88"/>
        <v>133</v>
      </c>
      <c r="Q140" s="113">
        <f>INDEX(地温!$D$2:$D$366,MATCH(O140,地温!$C$2:$C$366,FALSE))</f>
        <v>14.85895</v>
      </c>
      <c r="R140" s="113">
        <f t="shared" si="89"/>
        <v>2980.4728000000009</v>
      </c>
      <c r="S140" s="116">
        <f t="shared" si="71"/>
        <v>22.409569924812036</v>
      </c>
      <c r="T140" s="119" t="e">
        <f t="shared" si="72"/>
        <v>#N/A</v>
      </c>
      <c r="U140" s="119">
        <f t="shared" si="73"/>
        <v>0</v>
      </c>
      <c r="X140" s="115">
        <f t="shared" si="90"/>
        <v>314</v>
      </c>
      <c r="Y140" s="113">
        <f t="shared" si="91"/>
        <v>133</v>
      </c>
      <c r="Z140" s="113">
        <f>INDEX(地温!$D$2:$D$366,MATCH(X140,地温!$C$2:$C$366,FALSE))</f>
        <v>14.85895</v>
      </c>
      <c r="AA140" s="113">
        <f t="shared" si="92"/>
        <v>2980.4728000000009</v>
      </c>
      <c r="AB140" s="116">
        <f t="shared" si="74"/>
        <v>22.409569924812036</v>
      </c>
      <c r="AC140" s="119" t="e">
        <f t="shared" si="75"/>
        <v>#N/A</v>
      </c>
      <c r="AD140" s="119">
        <f t="shared" si="76"/>
        <v>0</v>
      </c>
      <c r="AG140" s="115">
        <f t="shared" si="93"/>
        <v>314</v>
      </c>
      <c r="AH140" s="113">
        <f t="shared" si="94"/>
        <v>133</v>
      </c>
      <c r="AI140" s="113">
        <f>INDEX(地温!$D$2:$D$366,MATCH(AG140,地温!$C$2:$C$366,FALSE))</f>
        <v>14.85895</v>
      </c>
      <c r="AJ140" s="113">
        <f t="shared" si="95"/>
        <v>2980.4728000000009</v>
      </c>
      <c r="AK140" s="116">
        <f t="shared" si="77"/>
        <v>22.409569924812036</v>
      </c>
      <c r="AL140" s="119" t="e">
        <f t="shared" si="78"/>
        <v>#N/A</v>
      </c>
      <c r="AM140" s="119">
        <f t="shared" si="79"/>
        <v>0</v>
      </c>
      <c r="AP140" s="115">
        <f t="shared" si="96"/>
        <v>314</v>
      </c>
      <c r="AQ140" s="113">
        <f t="shared" si="97"/>
        <v>133</v>
      </c>
      <c r="AR140" s="113">
        <f>INDEX(地温!$D$2:$D$366,MATCH(AP140,地温!$C$2:$C$366,FALSE))</f>
        <v>14.85895</v>
      </c>
      <c r="AS140" s="113">
        <f t="shared" si="98"/>
        <v>2980.4728000000009</v>
      </c>
      <c r="AT140" s="116">
        <f t="shared" si="80"/>
        <v>22.409569924812036</v>
      </c>
      <c r="AU140" s="119" t="e">
        <f t="shared" si="81"/>
        <v>#N/A</v>
      </c>
      <c r="AV140" s="119">
        <f t="shared" si="82"/>
        <v>0</v>
      </c>
    </row>
    <row r="141" spans="1:48">
      <c r="A141" s="115">
        <f t="shared" si="83"/>
        <v>315</v>
      </c>
      <c r="B141" s="113">
        <f t="shared" si="66"/>
        <v>134</v>
      </c>
      <c r="C141" s="119">
        <f t="shared" si="67"/>
        <v>6.3831379723971589</v>
      </c>
      <c r="F141" s="115">
        <f t="shared" si="84"/>
        <v>315</v>
      </c>
      <c r="G141" s="113">
        <f t="shared" si="85"/>
        <v>134</v>
      </c>
      <c r="H141" s="113">
        <f>INDEX(地温!$D$2:$D$366,MATCH(F141,地温!$C$2:$C$366,FALSE))</f>
        <v>14.666350000000001</v>
      </c>
      <c r="I141" s="113">
        <f t="shared" si="86"/>
        <v>2995.1391500000009</v>
      </c>
      <c r="J141" s="116">
        <f t="shared" si="68"/>
        <v>22.351784701492544</v>
      </c>
      <c r="K141" s="119">
        <f t="shared" si="69"/>
        <v>6.6492672582855197e-002</v>
      </c>
      <c r="L141" s="119">
        <f t="shared" si="70"/>
        <v>6.3831379723971589</v>
      </c>
      <c r="O141" s="115">
        <f t="shared" si="87"/>
        <v>315</v>
      </c>
      <c r="P141" s="113">
        <f t="shared" si="88"/>
        <v>134</v>
      </c>
      <c r="Q141" s="113">
        <f>INDEX(地温!$D$2:$D$366,MATCH(O141,地温!$C$2:$C$366,FALSE))</f>
        <v>14.666350000000001</v>
      </c>
      <c r="R141" s="113">
        <f t="shared" si="89"/>
        <v>2995.1391500000009</v>
      </c>
      <c r="S141" s="116">
        <f t="shared" si="71"/>
        <v>22.351784701492544</v>
      </c>
      <c r="T141" s="119" t="e">
        <f t="shared" si="72"/>
        <v>#N/A</v>
      </c>
      <c r="U141" s="119">
        <f t="shared" si="73"/>
        <v>0</v>
      </c>
      <c r="X141" s="115">
        <f t="shared" si="90"/>
        <v>315</v>
      </c>
      <c r="Y141" s="113">
        <f t="shared" si="91"/>
        <v>134</v>
      </c>
      <c r="Z141" s="113">
        <f>INDEX(地温!$D$2:$D$366,MATCH(X141,地温!$C$2:$C$366,FALSE))</f>
        <v>14.666350000000001</v>
      </c>
      <c r="AA141" s="113">
        <f t="shared" si="92"/>
        <v>2995.1391500000009</v>
      </c>
      <c r="AB141" s="116">
        <f t="shared" si="74"/>
        <v>22.351784701492544</v>
      </c>
      <c r="AC141" s="119" t="e">
        <f t="shared" si="75"/>
        <v>#N/A</v>
      </c>
      <c r="AD141" s="119">
        <f t="shared" si="76"/>
        <v>0</v>
      </c>
      <c r="AG141" s="115">
        <f t="shared" si="93"/>
        <v>315</v>
      </c>
      <c r="AH141" s="113">
        <f t="shared" si="94"/>
        <v>134</v>
      </c>
      <c r="AI141" s="113">
        <f>INDEX(地温!$D$2:$D$366,MATCH(AG141,地温!$C$2:$C$366,FALSE))</f>
        <v>14.666350000000001</v>
      </c>
      <c r="AJ141" s="113">
        <f t="shared" si="95"/>
        <v>2995.1391500000009</v>
      </c>
      <c r="AK141" s="116">
        <f t="shared" si="77"/>
        <v>22.351784701492544</v>
      </c>
      <c r="AL141" s="119" t="e">
        <f t="shared" si="78"/>
        <v>#N/A</v>
      </c>
      <c r="AM141" s="119">
        <f t="shared" si="79"/>
        <v>0</v>
      </c>
      <c r="AP141" s="115">
        <f t="shared" si="96"/>
        <v>315</v>
      </c>
      <c r="AQ141" s="113">
        <f t="shared" si="97"/>
        <v>134</v>
      </c>
      <c r="AR141" s="113">
        <f>INDEX(地温!$D$2:$D$366,MATCH(AP141,地温!$C$2:$C$366,FALSE))</f>
        <v>14.666350000000001</v>
      </c>
      <c r="AS141" s="113">
        <f t="shared" si="98"/>
        <v>2995.1391500000009</v>
      </c>
      <c r="AT141" s="116">
        <f t="shared" si="80"/>
        <v>22.351784701492544</v>
      </c>
      <c r="AU141" s="119" t="e">
        <f t="shared" si="81"/>
        <v>#N/A</v>
      </c>
      <c r="AV141" s="119">
        <f t="shared" si="82"/>
        <v>0</v>
      </c>
    </row>
    <row r="142" spans="1:48">
      <c r="A142" s="115">
        <f t="shared" si="83"/>
        <v>316</v>
      </c>
      <c r="B142" s="113">
        <f t="shared" si="66"/>
        <v>135</v>
      </c>
      <c r="C142" s="119">
        <f t="shared" si="67"/>
        <v>6.3831773097233873</v>
      </c>
      <c r="F142" s="115">
        <f t="shared" si="84"/>
        <v>316</v>
      </c>
      <c r="G142" s="113">
        <f t="shared" si="85"/>
        <v>135</v>
      </c>
      <c r="H142" s="113">
        <f>INDEX(地温!$D$2:$D$366,MATCH(F142,地温!$C$2:$C$366,FALSE))</f>
        <v>14.907099999999998</v>
      </c>
      <c r="I142" s="113">
        <f t="shared" si="86"/>
        <v>3010.0462500000008</v>
      </c>
      <c r="J142" s="116">
        <f t="shared" si="68"/>
        <v>22.296638888888896</v>
      </c>
      <c r="K142" s="119">
        <f t="shared" si="69"/>
        <v>6.6346115725030394e-002</v>
      </c>
      <c r="L142" s="119">
        <f t="shared" si="70"/>
        <v>6.3831773097233873</v>
      </c>
      <c r="O142" s="115">
        <f t="shared" si="87"/>
        <v>316</v>
      </c>
      <c r="P142" s="113">
        <f t="shared" si="88"/>
        <v>135</v>
      </c>
      <c r="Q142" s="113">
        <f>INDEX(地温!$D$2:$D$366,MATCH(O142,地温!$C$2:$C$366,FALSE))</f>
        <v>14.907099999999998</v>
      </c>
      <c r="R142" s="113">
        <f t="shared" si="89"/>
        <v>3010.0462500000008</v>
      </c>
      <c r="S142" s="116">
        <f t="shared" si="71"/>
        <v>22.296638888888896</v>
      </c>
      <c r="T142" s="119" t="e">
        <f t="shared" si="72"/>
        <v>#N/A</v>
      </c>
      <c r="U142" s="119">
        <f t="shared" si="73"/>
        <v>0</v>
      </c>
      <c r="X142" s="115">
        <f t="shared" si="90"/>
        <v>316</v>
      </c>
      <c r="Y142" s="113">
        <f t="shared" si="91"/>
        <v>135</v>
      </c>
      <c r="Z142" s="113">
        <f>INDEX(地温!$D$2:$D$366,MATCH(X142,地温!$C$2:$C$366,FALSE))</f>
        <v>14.907099999999998</v>
      </c>
      <c r="AA142" s="113">
        <f t="shared" si="92"/>
        <v>3010.0462500000008</v>
      </c>
      <c r="AB142" s="116">
        <f t="shared" si="74"/>
        <v>22.296638888888896</v>
      </c>
      <c r="AC142" s="119" t="e">
        <f t="shared" si="75"/>
        <v>#N/A</v>
      </c>
      <c r="AD142" s="119">
        <f t="shared" si="76"/>
        <v>0</v>
      </c>
      <c r="AG142" s="115">
        <f t="shared" si="93"/>
        <v>316</v>
      </c>
      <c r="AH142" s="113">
        <f t="shared" si="94"/>
        <v>135</v>
      </c>
      <c r="AI142" s="113">
        <f>INDEX(地温!$D$2:$D$366,MATCH(AG142,地温!$C$2:$C$366,FALSE))</f>
        <v>14.907099999999998</v>
      </c>
      <c r="AJ142" s="113">
        <f t="shared" si="95"/>
        <v>3010.0462500000008</v>
      </c>
      <c r="AK142" s="116">
        <f t="shared" si="77"/>
        <v>22.296638888888896</v>
      </c>
      <c r="AL142" s="119" t="e">
        <f t="shared" si="78"/>
        <v>#N/A</v>
      </c>
      <c r="AM142" s="119">
        <f t="shared" si="79"/>
        <v>0</v>
      </c>
      <c r="AP142" s="115">
        <f t="shared" si="96"/>
        <v>316</v>
      </c>
      <c r="AQ142" s="113">
        <f t="shared" si="97"/>
        <v>135</v>
      </c>
      <c r="AR142" s="113">
        <f>INDEX(地温!$D$2:$D$366,MATCH(AP142,地温!$C$2:$C$366,FALSE))</f>
        <v>14.907099999999998</v>
      </c>
      <c r="AS142" s="113">
        <f t="shared" si="98"/>
        <v>3010.0462500000008</v>
      </c>
      <c r="AT142" s="116">
        <f t="shared" si="80"/>
        <v>22.296638888888896</v>
      </c>
      <c r="AU142" s="119" t="e">
        <f t="shared" si="81"/>
        <v>#N/A</v>
      </c>
      <c r="AV142" s="119">
        <f t="shared" si="82"/>
        <v>0</v>
      </c>
    </row>
    <row r="143" spans="1:48">
      <c r="A143" s="115">
        <f t="shared" si="83"/>
        <v>317</v>
      </c>
      <c r="B143" s="113">
        <f t="shared" si="66"/>
        <v>136</v>
      </c>
      <c r="C143" s="119">
        <f t="shared" si="67"/>
        <v>6.383213844025609</v>
      </c>
      <c r="F143" s="115">
        <f t="shared" si="84"/>
        <v>317</v>
      </c>
      <c r="G143" s="113">
        <f t="shared" si="85"/>
        <v>136</v>
      </c>
      <c r="H143" s="113">
        <f>INDEX(地温!$D$2:$D$366,MATCH(F143,地温!$C$2:$C$366,FALSE))</f>
        <v>14.409549999999999</v>
      </c>
      <c r="I143" s="113">
        <f t="shared" si="86"/>
        <v>3024.4558000000006</v>
      </c>
      <c r="J143" s="116">
        <f t="shared" si="68"/>
        <v>22.2386455882353</v>
      </c>
      <c r="K143" s="119">
        <f t="shared" si="69"/>
        <v>6.6192280916663682e-002</v>
      </c>
      <c r="L143" s="119">
        <f t="shared" si="70"/>
        <v>6.383213844025609</v>
      </c>
      <c r="O143" s="115">
        <f t="shared" si="87"/>
        <v>317</v>
      </c>
      <c r="P143" s="113">
        <f t="shared" si="88"/>
        <v>136</v>
      </c>
      <c r="Q143" s="113">
        <f>INDEX(地温!$D$2:$D$366,MATCH(O143,地温!$C$2:$C$366,FALSE))</f>
        <v>14.409549999999999</v>
      </c>
      <c r="R143" s="113">
        <f t="shared" si="89"/>
        <v>3024.4558000000006</v>
      </c>
      <c r="S143" s="116">
        <f t="shared" si="71"/>
        <v>22.2386455882353</v>
      </c>
      <c r="T143" s="119" t="e">
        <f t="shared" si="72"/>
        <v>#N/A</v>
      </c>
      <c r="U143" s="119">
        <f t="shared" si="73"/>
        <v>0</v>
      </c>
      <c r="X143" s="115">
        <f t="shared" si="90"/>
        <v>317</v>
      </c>
      <c r="Y143" s="113">
        <f t="shared" si="91"/>
        <v>136</v>
      </c>
      <c r="Z143" s="113">
        <f>INDEX(地温!$D$2:$D$366,MATCH(X143,地温!$C$2:$C$366,FALSE))</f>
        <v>14.409549999999999</v>
      </c>
      <c r="AA143" s="113">
        <f t="shared" si="92"/>
        <v>3024.4558000000006</v>
      </c>
      <c r="AB143" s="116">
        <f t="shared" si="74"/>
        <v>22.2386455882353</v>
      </c>
      <c r="AC143" s="119" t="e">
        <f t="shared" si="75"/>
        <v>#N/A</v>
      </c>
      <c r="AD143" s="119">
        <f t="shared" si="76"/>
        <v>0</v>
      </c>
      <c r="AG143" s="115">
        <f t="shared" si="93"/>
        <v>317</v>
      </c>
      <c r="AH143" s="113">
        <f t="shared" si="94"/>
        <v>136</v>
      </c>
      <c r="AI143" s="113">
        <f>INDEX(地温!$D$2:$D$366,MATCH(AG143,地温!$C$2:$C$366,FALSE))</f>
        <v>14.409549999999999</v>
      </c>
      <c r="AJ143" s="113">
        <f t="shared" si="95"/>
        <v>3024.4558000000006</v>
      </c>
      <c r="AK143" s="116">
        <f t="shared" si="77"/>
        <v>22.2386455882353</v>
      </c>
      <c r="AL143" s="119" t="e">
        <f t="shared" si="78"/>
        <v>#N/A</v>
      </c>
      <c r="AM143" s="119">
        <f t="shared" si="79"/>
        <v>0</v>
      </c>
      <c r="AP143" s="115">
        <f t="shared" si="96"/>
        <v>317</v>
      </c>
      <c r="AQ143" s="113">
        <f t="shared" si="97"/>
        <v>136</v>
      </c>
      <c r="AR143" s="113">
        <f>INDEX(地温!$D$2:$D$366,MATCH(AP143,地温!$C$2:$C$366,FALSE))</f>
        <v>14.409549999999999</v>
      </c>
      <c r="AS143" s="113">
        <f t="shared" si="98"/>
        <v>3024.4558000000006</v>
      </c>
      <c r="AT143" s="116">
        <f t="shared" si="80"/>
        <v>22.2386455882353</v>
      </c>
      <c r="AU143" s="119" t="e">
        <f t="shared" si="81"/>
        <v>#N/A</v>
      </c>
      <c r="AV143" s="119">
        <f t="shared" si="82"/>
        <v>0</v>
      </c>
    </row>
    <row r="144" spans="1:48">
      <c r="A144" s="115">
        <f t="shared" si="83"/>
        <v>318</v>
      </c>
      <c r="B144" s="113">
        <f t="shared" si="66"/>
        <v>137</v>
      </c>
      <c r="C144" s="119">
        <f t="shared" si="67"/>
        <v>6.3832485305774318</v>
      </c>
      <c r="F144" s="115">
        <f t="shared" si="84"/>
        <v>318</v>
      </c>
      <c r="G144" s="113">
        <f t="shared" si="85"/>
        <v>137</v>
      </c>
      <c r="H144" s="113">
        <f>INDEX(地温!$D$2:$D$366,MATCH(F144,地温!$C$2:$C$366,FALSE))</f>
        <v>14.28115</v>
      </c>
      <c r="I144" s="113">
        <f t="shared" si="86"/>
        <v>3038.7369500000004</v>
      </c>
      <c r="J144" s="116">
        <f t="shared" si="68"/>
        <v>22.18056167883212</v>
      </c>
      <c r="K144" s="119">
        <f t="shared" si="69"/>
        <v>6.6038502907128718e-002</v>
      </c>
      <c r="L144" s="119">
        <f t="shared" si="70"/>
        <v>6.3832485305774318</v>
      </c>
      <c r="O144" s="115">
        <f t="shared" si="87"/>
        <v>318</v>
      </c>
      <c r="P144" s="113">
        <f t="shared" si="88"/>
        <v>137</v>
      </c>
      <c r="Q144" s="113">
        <f>INDEX(地温!$D$2:$D$366,MATCH(O144,地温!$C$2:$C$366,FALSE))</f>
        <v>14.28115</v>
      </c>
      <c r="R144" s="113">
        <f t="shared" si="89"/>
        <v>3038.7369500000004</v>
      </c>
      <c r="S144" s="116">
        <f t="shared" si="71"/>
        <v>22.18056167883212</v>
      </c>
      <c r="T144" s="119" t="e">
        <f t="shared" si="72"/>
        <v>#N/A</v>
      </c>
      <c r="U144" s="119">
        <f t="shared" si="73"/>
        <v>0</v>
      </c>
      <c r="X144" s="115">
        <f t="shared" si="90"/>
        <v>318</v>
      </c>
      <c r="Y144" s="113">
        <f t="shared" si="91"/>
        <v>137</v>
      </c>
      <c r="Z144" s="113">
        <f>INDEX(地温!$D$2:$D$366,MATCH(X144,地温!$C$2:$C$366,FALSE))</f>
        <v>14.28115</v>
      </c>
      <c r="AA144" s="113">
        <f t="shared" si="92"/>
        <v>3038.7369500000004</v>
      </c>
      <c r="AB144" s="116">
        <f t="shared" si="74"/>
        <v>22.18056167883212</v>
      </c>
      <c r="AC144" s="119" t="e">
        <f t="shared" si="75"/>
        <v>#N/A</v>
      </c>
      <c r="AD144" s="119">
        <f t="shared" si="76"/>
        <v>0</v>
      </c>
      <c r="AG144" s="115">
        <f t="shared" si="93"/>
        <v>318</v>
      </c>
      <c r="AH144" s="113">
        <f t="shared" si="94"/>
        <v>137</v>
      </c>
      <c r="AI144" s="113">
        <f>INDEX(地温!$D$2:$D$366,MATCH(AG144,地温!$C$2:$C$366,FALSE))</f>
        <v>14.28115</v>
      </c>
      <c r="AJ144" s="113">
        <f t="shared" si="95"/>
        <v>3038.7369500000004</v>
      </c>
      <c r="AK144" s="116">
        <f t="shared" si="77"/>
        <v>22.18056167883212</v>
      </c>
      <c r="AL144" s="119" t="e">
        <f t="shared" si="78"/>
        <v>#N/A</v>
      </c>
      <c r="AM144" s="119">
        <f t="shared" si="79"/>
        <v>0</v>
      </c>
      <c r="AP144" s="115">
        <f t="shared" si="96"/>
        <v>318</v>
      </c>
      <c r="AQ144" s="113">
        <f t="shared" si="97"/>
        <v>137</v>
      </c>
      <c r="AR144" s="113">
        <f>INDEX(地温!$D$2:$D$366,MATCH(AP144,地温!$C$2:$C$366,FALSE))</f>
        <v>14.28115</v>
      </c>
      <c r="AS144" s="113">
        <f t="shared" si="98"/>
        <v>3038.7369500000004</v>
      </c>
      <c r="AT144" s="116">
        <f t="shared" si="80"/>
        <v>22.18056167883212</v>
      </c>
      <c r="AU144" s="119" t="e">
        <f t="shared" si="81"/>
        <v>#N/A</v>
      </c>
      <c r="AV144" s="119">
        <f t="shared" si="82"/>
        <v>0</v>
      </c>
    </row>
    <row r="145" spans="1:48">
      <c r="A145" s="115">
        <f t="shared" si="83"/>
        <v>319</v>
      </c>
      <c r="B145" s="113">
        <f t="shared" si="66"/>
        <v>138</v>
      </c>
      <c r="C145" s="119">
        <f t="shared" si="67"/>
        <v>6.383281593749988</v>
      </c>
      <c r="F145" s="115">
        <f t="shared" si="84"/>
        <v>319</v>
      </c>
      <c r="G145" s="113">
        <f t="shared" si="85"/>
        <v>138</v>
      </c>
      <c r="H145" s="113">
        <f>INDEX(地温!$D$2:$D$366,MATCH(F145,地温!$C$2:$C$366,FALSE))</f>
        <v>14.216949999999999</v>
      </c>
      <c r="I145" s="113">
        <f t="shared" si="86"/>
        <v>3052.9539000000004</v>
      </c>
      <c r="J145" s="116">
        <f t="shared" si="68"/>
        <v>22.122854347826092</v>
      </c>
      <c r="K145" s="119">
        <f t="shared" si="69"/>
        <v>6.5886015951119384e-002</v>
      </c>
      <c r="L145" s="119">
        <f t="shared" si="70"/>
        <v>6.383281593749988</v>
      </c>
      <c r="O145" s="115">
        <f t="shared" si="87"/>
        <v>319</v>
      </c>
      <c r="P145" s="113">
        <f t="shared" si="88"/>
        <v>138</v>
      </c>
      <c r="Q145" s="113">
        <f>INDEX(地温!$D$2:$D$366,MATCH(O145,地温!$C$2:$C$366,FALSE))</f>
        <v>14.216949999999999</v>
      </c>
      <c r="R145" s="113">
        <f t="shared" si="89"/>
        <v>3052.9539000000004</v>
      </c>
      <c r="S145" s="116">
        <f t="shared" si="71"/>
        <v>22.122854347826092</v>
      </c>
      <c r="T145" s="119" t="e">
        <f t="shared" si="72"/>
        <v>#N/A</v>
      </c>
      <c r="U145" s="119">
        <f t="shared" si="73"/>
        <v>0</v>
      </c>
      <c r="X145" s="115">
        <f t="shared" si="90"/>
        <v>319</v>
      </c>
      <c r="Y145" s="113">
        <f t="shared" si="91"/>
        <v>138</v>
      </c>
      <c r="Z145" s="113">
        <f>INDEX(地温!$D$2:$D$366,MATCH(X145,地温!$C$2:$C$366,FALSE))</f>
        <v>14.216949999999999</v>
      </c>
      <c r="AA145" s="113">
        <f t="shared" si="92"/>
        <v>3052.9539000000004</v>
      </c>
      <c r="AB145" s="116">
        <f t="shared" si="74"/>
        <v>22.122854347826092</v>
      </c>
      <c r="AC145" s="119" t="e">
        <f t="shared" si="75"/>
        <v>#N/A</v>
      </c>
      <c r="AD145" s="119">
        <f t="shared" si="76"/>
        <v>0</v>
      </c>
      <c r="AG145" s="115">
        <f t="shared" si="93"/>
        <v>319</v>
      </c>
      <c r="AH145" s="113">
        <f t="shared" si="94"/>
        <v>138</v>
      </c>
      <c r="AI145" s="113">
        <f>INDEX(地温!$D$2:$D$366,MATCH(AG145,地温!$C$2:$C$366,FALSE))</f>
        <v>14.216949999999999</v>
      </c>
      <c r="AJ145" s="113">
        <f t="shared" si="95"/>
        <v>3052.9539000000004</v>
      </c>
      <c r="AK145" s="116">
        <f t="shared" si="77"/>
        <v>22.122854347826092</v>
      </c>
      <c r="AL145" s="119" t="e">
        <f t="shared" si="78"/>
        <v>#N/A</v>
      </c>
      <c r="AM145" s="119">
        <f t="shared" si="79"/>
        <v>0</v>
      </c>
      <c r="AP145" s="115">
        <f t="shared" si="96"/>
        <v>319</v>
      </c>
      <c r="AQ145" s="113">
        <f t="shared" si="97"/>
        <v>138</v>
      </c>
      <c r="AR145" s="113">
        <f>INDEX(地温!$D$2:$D$366,MATCH(AP145,地温!$C$2:$C$366,FALSE))</f>
        <v>14.216949999999999</v>
      </c>
      <c r="AS145" s="113">
        <f t="shared" si="98"/>
        <v>3052.9539000000004</v>
      </c>
      <c r="AT145" s="116">
        <f t="shared" si="80"/>
        <v>22.122854347826092</v>
      </c>
      <c r="AU145" s="119" t="e">
        <f t="shared" si="81"/>
        <v>#N/A</v>
      </c>
      <c r="AV145" s="119">
        <f t="shared" si="82"/>
        <v>0</v>
      </c>
    </row>
    <row r="146" spans="1:48">
      <c r="A146" s="115">
        <f t="shared" si="83"/>
        <v>320</v>
      </c>
      <c r="B146" s="113">
        <f t="shared" si="66"/>
        <v>139</v>
      </c>
      <c r="C146" s="119">
        <f t="shared" si="67"/>
        <v>6.3833143033916047</v>
      </c>
      <c r="F146" s="115">
        <f t="shared" si="84"/>
        <v>320</v>
      </c>
      <c r="G146" s="113">
        <f t="shared" si="85"/>
        <v>139</v>
      </c>
      <c r="H146" s="113">
        <f>INDEX(地温!$D$2:$D$366,MATCH(F146,地温!$C$2:$C$366,FALSE))</f>
        <v>14.810799999999999</v>
      </c>
      <c r="I146" s="113">
        <f t="shared" si="86"/>
        <v>3067.7647000000006</v>
      </c>
      <c r="J146" s="116">
        <f t="shared" si="68"/>
        <v>22.070249640287773</v>
      </c>
      <c r="K146" s="119">
        <f t="shared" si="69"/>
        <v>6.5747267266364692e-002</v>
      </c>
      <c r="L146" s="119">
        <f t="shared" si="70"/>
        <v>6.3833143033916047</v>
      </c>
      <c r="O146" s="115">
        <f t="shared" si="87"/>
        <v>320</v>
      </c>
      <c r="P146" s="113">
        <f t="shared" si="88"/>
        <v>139</v>
      </c>
      <c r="Q146" s="113">
        <f>INDEX(地温!$D$2:$D$366,MATCH(O146,地温!$C$2:$C$366,FALSE))</f>
        <v>14.810799999999999</v>
      </c>
      <c r="R146" s="113">
        <f t="shared" si="89"/>
        <v>3067.7647000000006</v>
      </c>
      <c r="S146" s="116">
        <f t="shared" si="71"/>
        <v>22.070249640287773</v>
      </c>
      <c r="T146" s="119" t="e">
        <f t="shared" si="72"/>
        <v>#N/A</v>
      </c>
      <c r="U146" s="119">
        <f t="shared" si="73"/>
        <v>0</v>
      </c>
      <c r="X146" s="115">
        <f t="shared" si="90"/>
        <v>320</v>
      </c>
      <c r="Y146" s="113">
        <f t="shared" si="91"/>
        <v>139</v>
      </c>
      <c r="Z146" s="113">
        <f>INDEX(地温!$D$2:$D$366,MATCH(X146,地温!$C$2:$C$366,FALSE))</f>
        <v>14.810799999999999</v>
      </c>
      <c r="AA146" s="113">
        <f t="shared" si="92"/>
        <v>3067.7647000000006</v>
      </c>
      <c r="AB146" s="116">
        <f t="shared" si="74"/>
        <v>22.070249640287773</v>
      </c>
      <c r="AC146" s="119" t="e">
        <f t="shared" si="75"/>
        <v>#N/A</v>
      </c>
      <c r="AD146" s="119">
        <f t="shared" si="76"/>
        <v>0</v>
      </c>
      <c r="AG146" s="115">
        <f t="shared" si="93"/>
        <v>320</v>
      </c>
      <c r="AH146" s="113">
        <f t="shared" si="94"/>
        <v>139</v>
      </c>
      <c r="AI146" s="113">
        <f>INDEX(地温!$D$2:$D$366,MATCH(AG146,地温!$C$2:$C$366,FALSE))</f>
        <v>14.810799999999999</v>
      </c>
      <c r="AJ146" s="113">
        <f t="shared" si="95"/>
        <v>3067.7647000000006</v>
      </c>
      <c r="AK146" s="116">
        <f t="shared" si="77"/>
        <v>22.070249640287773</v>
      </c>
      <c r="AL146" s="119" t="e">
        <f t="shared" si="78"/>
        <v>#N/A</v>
      </c>
      <c r="AM146" s="119">
        <f t="shared" si="79"/>
        <v>0</v>
      </c>
      <c r="AP146" s="115">
        <f t="shared" si="96"/>
        <v>320</v>
      </c>
      <c r="AQ146" s="113">
        <f t="shared" si="97"/>
        <v>139</v>
      </c>
      <c r="AR146" s="113">
        <f>INDEX(地温!$D$2:$D$366,MATCH(AP146,地温!$C$2:$C$366,FALSE))</f>
        <v>14.810799999999999</v>
      </c>
      <c r="AS146" s="113">
        <f t="shared" si="98"/>
        <v>3067.7647000000006</v>
      </c>
      <c r="AT146" s="116">
        <f t="shared" si="80"/>
        <v>22.070249640287773</v>
      </c>
      <c r="AU146" s="119" t="e">
        <f t="shared" si="81"/>
        <v>#N/A</v>
      </c>
      <c r="AV146" s="119">
        <f t="shared" si="82"/>
        <v>0</v>
      </c>
    </row>
    <row r="147" spans="1:48">
      <c r="A147" s="115">
        <f t="shared" si="83"/>
        <v>321</v>
      </c>
      <c r="B147" s="113">
        <f t="shared" si="66"/>
        <v>140</v>
      </c>
      <c r="C147" s="119">
        <f t="shared" si="67"/>
        <v>6.3833452138412721</v>
      </c>
      <c r="F147" s="115">
        <f t="shared" si="84"/>
        <v>321</v>
      </c>
      <c r="G147" s="113">
        <f t="shared" si="85"/>
        <v>140</v>
      </c>
      <c r="H147" s="113">
        <f>INDEX(地温!$D$2:$D$366,MATCH(F147,地温!$C$2:$C$366,FALSE))</f>
        <v>14.618199999999998</v>
      </c>
      <c r="I147" s="113">
        <f t="shared" si="86"/>
        <v>3082.3829000000005</v>
      </c>
      <c r="J147" s="116">
        <f t="shared" si="68"/>
        <v>22.017020714285717</v>
      </c>
      <c r="K147" s="119">
        <f t="shared" si="69"/>
        <v>6.5607119364310101e-002</v>
      </c>
      <c r="L147" s="119">
        <f t="shared" si="70"/>
        <v>6.3833452138412721</v>
      </c>
      <c r="O147" s="115">
        <f t="shared" si="87"/>
        <v>321</v>
      </c>
      <c r="P147" s="113">
        <f t="shared" si="88"/>
        <v>140</v>
      </c>
      <c r="Q147" s="113">
        <f>INDEX(地温!$D$2:$D$366,MATCH(O147,地温!$C$2:$C$366,FALSE))</f>
        <v>14.618199999999998</v>
      </c>
      <c r="R147" s="113">
        <f t="shared" si="89"/>
        <v>3082.3829000000005</v>
      </c>
      <c r="S147" s="116">
        <f t="shared" si="71"/>
        <v>22.017020714285717</v>
      </c>
      <c r="T147" s="119" t="e">
        <f t="shared" si="72"/>
        <v>#N/A</v>
      </c>
      <c r="U147" s="119">
        <f t="shared" si="73"/>
        <v>0</v>
      </c>
      <c r="X147" s="115">
        <f t="shared" si="90"/>
        <v>321</v>
      </c>
      <c r="Y147" s="113">
        <f t="shared" si="91"/>
        <v>140</v>
      </c>
      <c r="Z147" s="113">
        <f>INDEX(地温!$D$2:$D$366,MATCH(X147,地温!$C$2:$C$366,FALSE))</f>
        <v>14.618199999999998</v>
      </c>
      <c r="AA147" s="113">
        <f t="shared" si="92"/>
        <v>3082.3829000000005</v>
      </c>
      <c r="AB147" s="116">
        <f t="shared" si="74"/>
        <v>22.017020714285717</v>
      </c>
      <c r="AC147" s="119" t="e">
        <f t="shared" si="75"/>
        <v>#N/A</v>
      </c>
      <c r="AD147" s="119">
        <f t="shared" si="76"/>
        <v>0</v>
      </c>
      <c r="AG147" s="115">
        <f t="shared" si="93"/>
        <v>321</v>
      </c>
      <c r="AH147" s="113">
        <f t="shared" si="94"/>
        <v>140</v>
      </c>
      <c r="AI147" s="113">
        <f>INDEX(地温!$D$2:$D$366,MATCH(AG147,地温!$C$2:$C$366,FALSE))</f>
        <v>14.618199999999998</v>
      </c>
      <c r="AJ147" s="113">
        <f t="shared" si="95"/>
        <v>3082.3829000000005</v>
      </c>
      <c r="AK147" s="116">
        <f t="shared" si="77"/>
        <v>22.017020714285717</v>
      </c>
      <c r="AL147" s="119" t="e">
        <f t="shared" si="78"/>
        <v>#N/A</v>
      </c>
      <c r="AM147" s="119">
        <f t="shared" si="79"/>
        <v>0</v>
      </c>
      <c r="AP147" s="115">
        <f t="shared" si="96"/>
        <v>321</v>
      </c>
      <c r="AQ147" s="113">
        <f t="shared" si="97"/>
        <v>140</v>
      </c>
      <c r="AR147" s="113">
        <f>INDEX(地温!$D$2:$D$366,MATCH(AP147,地温!$C$2:$C$366,FALSE))</f>
        <v>14.618199999999998</v>
      </c>
      <c r="AS147" s="113">
        <f t="shared" si="98"/>
        <v>3082.3829000000005</v>
      </c>
      <c r="AT147" s="116">
        <f t="shared" si="80"/>
        <v>22.017020714285717</v>
      </c>
      <c r="AU147" s="119" t="e">
        <f t="shared" si="81"/>
        <v>#N/A</v>
      </c>
      <c r="AV147" s="119">
        <f t="shared" si="82"/>
        <v>0</v>
      </c>
    </row>
    <row r="148" spans="1:48">
      <c r="A148" s="115">
        <f t="shared" si="83"/>
        <v>322</v>
      </c>
      <c r="B148" s="113">
        <f t="shared" si="66"/>
        <v>141</v>
      </c>
      <c r="C148" s="119">
        <f t="shared" si="67"/>
        <v>6.3833730636804802</v>
      </c>
      <c r="F148" s="115">
        <f t="shared" si="84"/>
        <v>322</v>
      </c>
      <c r="G148" s="113">
        <f t="shared" si="85"/>
        <v>141</v>
      </c>
      <c r="H148" s="113">
        <f>INDEX(地温!$D$2:$D$366,MATCH(F148,地温!$C$2:$C$366,FALSE))</f>
        <v>13.591000000000001</v>
      </c>
      <c r="I148" s="113">
        <f t="shared" si="86"/>
        <v>3095.9739000000004</v>
      </c>
      <c r="J148" s="116">
        <f t="shared" si="68"/>
        <v>21.957261702127663</v>
      </c>
      <c r="K148" s="119">
        <f t="shared" si="69"/>
        <v>6.5450074087934781e-002</v>
      </c>
      <c r="L148" s="119">
        <f t="shared" si="70"/>
        <v>6.3833730636804802</v>
      </c>
      <c r="O148" s="115">
        <f t="shared" si="87"/>
        <v>322</v>
      </c>
      <c r="P148" s="113">
        <f t="shared" si="88"/>
        <v>141</v>
      </c>
      <c r="Q148" s="113">
        <f>INDEX(地温!$D$2:$D$366,MATCH(O148,地温!$C$2:$C$366,FALSE))</f>
        <v>13.591000000000001</v>
      </c>
      <c r="R148" s="113">
        <f t="shared" si="89"/>
        <v>3095.9739000000004</v>
      </c>
      <c r="S148" s="116">
        <f t="shared" si="71"/>
        <v>21.957261702127663</v>
      </c>
      <c r="T148" s="119" t="e">
        <f t="shared" si="72"/>
        <v>#N/A</v>
      </c>
      <c r="U148" s="119">
        <f t="shared" si="73"/>
        <v>0</v>
      </c>
      <c r="X148" s="115">
        <f t="shared" si="90"/>
        <v>322</v>
      </c>
      <c r="Y148" s="113">
        <f t="shared" si="91"/>
        <v>141</v>
      </c>
      <c r="Z148" s="113">
        <f>INDEX(地温!$D$2:$D$366,MATCH(X148,地温!$C$2:$C$366,FALSE))</f>
        <v>13.591000000000001</v>
      </c>
      <c r="AA148" s="113">
        <f t="shared" si="92"/>
        <v>3095.9739000000004</v>
      </c>
      <c r="AB148" s="116">
        <f t="shared" si="74"/>
        <v>21.957261702127663</v>
      </c>
      <c r="AC148" s="119" t="e">
        <f t="shared" si="75"/>
        <v>#N/A</v>
      </c>
      <c r="AD148" s="119">
        <f t="shared" si="76"/>
        <v>0</v>
      </c>
      <c r="AG148" s="115">
        <f t="shared" si="93"/>
        <v>322</v>
      </c>
      <c r="AH148" s="113">
        <f t="shared" si="94"/>
        <v>141</v>
      </c>
      <c r="AI148" s="113">
        <f>INDEX(地温!$D$2:$D$366,MATCH(AG148,地温!$C$2:$C$366,FALSE))</f>
        <v>13.591000000000001</v>
      </c>
      <c r="AJ148" s="113">
        <f t="shared" si="95"/>
        <v>3095.9739000000004</v>
      </c>
      <c r="AK148" s="116">
        <f t="shared" si="77"/>
        <v>21.957261702127663</v>
      </c>
      <c r="AL148" s="119" t="e">
        <f t="shared" si="78"/>
        <v>#N/A</v>
      </c>
      <c r="AM148" s="119">
        <f t="shared" si="79"/>
        <v>0</v>
      </c>
      <c r="AP148" s="115">
        <f t="shared" si="96"/>
        <v>322</v>
      </c>
      <c r="AQ148" s="113">
        <f t="shared" si="97"/>
        <v>141</v>
      </c>
      <c r="AR148" s="113">
        <f>INDEX(地温!$D$2:$D$366,MATCH(AP148,地温!$C$2:$C$366,FALSE))</f>
        <v>13.591000000000001</v>
      </c>
      <c r="AS148" s="113">
        <f t="shared" si="98"/>
        <v>3095.9739000000004</v>
      </c>
      <c r="AT148" s="116">
        <f t="shared" si="80"/>
        <v>21.957261702127663</v>
      </c>
      <c r="AU148" s="119" t="e">
        <f t="shared" si="81"/>
        <v>#N/A</v>
      </c>
      <c r="AV148" s="119">
        <f t="shared" si="82"/>
        <v>0</v>
      </c>
    </row>
    <row r="149" spans="1:48">
      <c r="A149" s="115">
        <f t="shared" si="83"/>
        <v>323</v>
      </c>
      <c r="B149" s="113">
        <f t="shared" si="66"/>
        <v>142</v>
      </c>
      <c r="C149" s="119">
        <f t="shared" si="67"/>
        <v>6.3833990731560162</v>
      </c>
      <c r="F149" s="115">
        <f t="shared" si="84"/>
        <v>323</v>
      </c>
      <c r="G149" s="113">
        <f t="shared" si="85"/>
        <v>142</v>
      </c>
      <c r="H149" s="113">
        <f>INDEX(地温!$D$2:$D$366,MATCH(F149,地温!$C$2:$C$366,FALSE))</f>
        <v>13.15765</v>
      </c>
      <c r="I149" s="113">
        <f t="shared" si="86"/>
        <v>3109.1315500000005</v>
      </c>
      <c r="J149" s="116">
        <f t="shared" si="68"/>
        <v>21.895292605633806</v>
      </c>
      <c r="K149" s="119">
        <f t="shared" si="69"/>
        <v>6.5287550808481379e-002</v>
      </c>
      <c r="L149" s="119">
        <f t="shared" si="70"/>
        <v>6.3833990731560162</v>
      </c>
      <c r="O149" s="115">
        <f t="shared" si="87"/>
        <v>323</v>
      </c>
      <c r="P149" s="113">
        <f t="shared" si="88"/>
        <v>142</v>
      </c>
      <c r="Q149" s="113">
        <f>INDEX(地温!$D$2:$D$366,MATCH(O149,地温!$C$2:$C$366,FALSE))</f>
        <v>13.15765</v>
      </c>
      <c r="R149" s="113">
        <f t="shared" si="89"/>
        <v>3109.1315500000005</v>
      </c>
      <c r="S149" s="116">
        <f t="shared" si="71"/>
        <v>21.895292605633806</v>
      </c>
      <c r="T149" s="119" t="e">
        <f t="shared" si="72"/>
        <v>#N/A</v>
      </c>
      <c r="U149" s="119">
        <f t="shared" si="73"/>
        <v>0</v>
      </c>
      <c r="X149" s="115">
        <f t="shared" si="90"/>
        <v>323</v>
      </c>
      <c r="Y149" s="113">
        <f t="shared" si="91"/>
        <v>142</v>
      </c>
      <c r="Z149" s="113">
        <f>INDEX(地温!$D$2:$D$366,MATCH(X149,地温!$C$2:$C$366,FALSE))</f>
        <v>13.15765</v>
      </c>
      <c r="AA149" s="113">
        <f t="shared" si="92"/>
        <v>3109.1315500000005</v>
      </c>
      <c r="AB149" s="116">
        <f t="shared" si="74"/>
        <v>21.895292605633806</v>
      </c>
      <c r="AC149" s="119" t="e">
        <f t="shared" si="75"/>
        <v>#N/A</v>
      </c>
      <c r="AD149" s="119">
        <f t="shared" si="76"/>
        <v>0</v>
      </c>
      <c r="AG149" s="115">
        <f t="shared" si="93"/>
        <v>323</v>
      </c>
      <c r="AH149" s="113">
        <f t="shared" si="94"/>
        <v>142</v>
      </c>
      <c r="AI149" s="113">
        <f>INDEX(地温!$D$2:$D$366,MATCH(AG149,地温!$C$2:$C$366,FALSE))</f>
        <v>13.15765</v>
      </c>
      <c r="AJ149" s="113">
        <f t="shared" si="95"/>
        <v>3109.1315500000005</v>
      </c>
      <c r="AK149" s="116">
        <f t="shared" si="77"/>
        <v>21.895292605633806</v>
      </c>
      <c r="AL149" s="119" t="e">
        <f t="shared" si="78"/>
        <v>#N/A</v>
      </c>
      <c r="AM149" s="119">
        <f t="shared" si="79"/>
        <v>0</v>
      </c>
      <c r="AP149" s="115">
        <f t="shared" si="96"/>
        <v>323</v>
      </c>
      <c r="AQ149" s="113">
        <f t="shared" si="97"/>
        <v>142</v>
      </c>
      <c r="AR149" s="113">
        <f>INDEX(地温!$D$2:$D$366,MATCH(AP149,地温!$C$2:$C$366,FALSE))</f>
        <v>13.15765</v>
      </c>
      <c r="AS149" s="113">
        <f t="shared" si="98"/>
        <v>3109.1315500000005</v>
      </c>
      <c r="AT149" s="116">
        <f t="shared" si="80"/>
        <v>21.895292605633806</v>
      </c>
      <c r="AU149" s="119" t="e">
        <f t="shared" si="81"/>
        <v>#N/A</v>
      </c>
      <c r="AV149" s="119">
        <f t="shared" si="82"/>
        <v>0</v>
      </c>
    </row>
    <row r="150" spans="1:48">
      <c r="A150" s="115">
        <f t="shared" si="83"/>
        <v>324</v>
      </c>
      <c r="B150" s="113">
        <f t="shared" si="66"/>
        <v>143</v>
      </c>
      <c r="C150" s="119">
        <f t="shared" si="67"/>
        <v>6.3834239823010996</v>
      </c>
      <c r="F150" s="115">
        <f t="shared" si="84"/>
        <v>324</v>
      </c>
      <c r="G150" s="113">
        <f t="shared" si="85"/>
        <v>143</v>
      </c>
      <c r="H150" s="113">
        <f>INDEX(地温!$D$2:$D$366,MATCH(F150,地温!$C$2:$C$366,FALSE))</f>
        <v>13.12555</v>
      </c>
      <c r="I150" s="113">
        <f t="shared" si="86"/>
        <v>3122.2571000000007</v>
      </c>
      <c r="J150" s="116">
        <f t="shared" si="68"/>
        <v>21.833965734265739</v>
      </c>
      <c r="K150" s="119">
        <f t="shared" si="69"/>
        <v>6.5127042172223051e-002</v>
      </c>
      <c r="L150" s="119">
        <f t="shared" si="70"/>
        <v>6.3834239823010996</v>
      </c>
      <c r="O150" s="115">
        <f t="shared" si="87"/>
        <v>324</v>
      </c>
      <c r="P150" s="113">
        <f t="shared" si="88"/>
        <v>143</v>
      </c>
      <c r="Q150" s="113">
        <f>INDEX(地温!$D$2:$D$366,MATCH(O150,地温!$C$2:$C$366,FALSE))</f>
        <v>13.12555</v>
      </c>
      <c r="R150" s="113">
        <f t="shared" si="89"/>
        <v>3122.2571000000007</v>
      </c>
      <c r="S150" s="116">
        <f t="shared" si="71"/>
        <v>21.833965734265739</v>
      </c>
      <c r="T150" s="119" t="e">
        <f t="shared" si="72"/>
        <v>#N/A</v>
      </c>
      <c r="U150" s="119">
        <f t="shared" si="73"/>
        <v>0</v>
      </c>
      <c r="X150" s="115">
        <f t="shared" si="90"/>
        <v>324</v>
      </c>
      <c r="Y150" s="113">
        <f t="shared" si="91"/>
        <v>143</v>
      </c>
      <c r="Z150" s="113">
        <f>INDEX(地温!$D$2:$D$366,MATCH(X150,地温!$C$2:$C$366,FALSE))</f>
        <v>13.12555</v>
      </c>
      <c r="AA150" s="113">
        <f t="shared" si="92"/>
        <v>3122.2571000000007</v>
      </c>
      <c r="AB150" s="116">
        <f t="shared" si="74"/>
        <v>21.833965734265739</v>
      </c>
      <c r="AC150" s="119" t="e">
        <f t="shared" si="75"/>
        <v>#N/A</v>
      </c>
      <c r="AD150" s="119">
        <f t="shared" si="76"/>
        <v>0</v>
      </c>
      <c r="AG150" s="115">
        <f t="shared" si="93"/>
        <v>324</v>
      </c>
      <c r="AH150" s="113">
        <f t="shared" si="94"/>
        <v>143</v>
      </c>
      <c r="AI150" s="113">
        <f>INDEX(地温!$D$2:$D$366,MATCH(AG150,地温!$C$2:$C$366,FALSE))</f>
        <v>13.12555</v>
      </c>
      <c r="AJ150" s="113">
        <f t="shared" si="95"/>
        <v>3122.2571000000007</v>
      </c>
      <c r="AK150" s="116">
        <f t="shared" si="77"/>
        <v>21.833965734265739</v>
      </c>
      <c r="AL150" s="119" t="e">
        <f t="shared" si="78"/>
        <v>#N/A</v>
      </c>
      <c r="AM150" s="119">
        <f t="shared" si="79"/>
        <v>0</v>
      </c>
      <c r="AP150" s="115">
        <f t="shared" si="96"/>
        <v>324</v>
      </c>
      <c r="AQ150" s="113">
        <f t="shared" si="97"/>
        <v>143</v>
      </c>
      <c r="AR150" s="113">
        <f>INDEX(地温!$D$2:$D$366,MATCH(AP150,地温!$C$2:$C$366,FALSE))</f>
        <v>13.12555</v>
      </c>
      <c r="AS150" s="113">
        <f t="shared" si="98"/>
        <v>3122.2571000000007</v>
      </c>
      <c r="AT150" s="116">
        <f t="shared" si="80"/>
        <v>21.833965734265739</v>
      </c>
      <c r="AU150" s="119" t="e">
        <f t="shared" si="81"/>
        <v>#N/A</v>
      </c>
      <c r="AV150" s="119">
        <f t="shared" si="82"/>
        <v>0</v>
      </c>
    </row>
    <row r="151" spans="1:48">
      <c r="A151" s="115">
        <f t="shared" si="83"/>
        <v>325</v>
      </c>
      <c r="B151" s="113">
        <f t="shared" si="66"/>
        <v>144</v>
      </c>
      <c r="C151" s="119">
        <f t="shared" si="67"/>
        <v>6.383448485357583</v>
      </c>
      <c r="F151" s="115">
        <f t="shared" si="84"/>
        <v>325</v>
      </c>
      <c r="G151" s="113">
        <f t="shared" si="85"/>
        <v>144</v>
      </c>
      <c r="H151" s="113">
        <f>INDEX(地温!$D$2:$D$366,MATCH(F151,地温!$C$2:$C$366,FALSE))</f>
        <v>13.54285</v>
      </c>
      <c r="I151" s="113">
        <f t="shared" si="86"/>
        <v>3135.7999500000005</v>
      </c>
      <c r="J151" s="116">
        <f t="shared" si="68"/>
        <v>21.77638854166667</v>
      </c>
      <c r="K151" s="119">
        <f t="shared" si="69"/>
        <v>6.4976646038897898e-002</v>
      </c>
      <c r="L151" s="119">
        <f t="shared" si="70"/>
        <v>6.383448485357583</v>
      </c>
      <c r="O151" s="115">
        <f t="shared" si="87"/>
        <v>325</v>
      </c>
      <c r="P151" s="113">
        <f t="shared" si="88"/>
        <v>144</v>
      </c>
      <c r="Q151" s="113">
        <f>INDEX(地温!$D$2:$D$366,MATCH(O151,地温!$C$2:$C$366,FALSE))</f>
        <v>13.54285</v>
      </c>
      <c r="R151" s="113">
        <f t="shared" si="89"/>
        <v>3135.7999500000005</v>
      </c>
      <c r="S151" s="116">
        <f t="shared" si="71"/>
        <v>21.77638854166667</v>
      </c>
      <c r="T151" s="119" t="e">
        <f t="shared" si="72"/>
        <v>#N/A</v>
      </c>
      <c r="U151" s="119">
        <f t="shared" si="73"/>
        <v>0</v>
      </c>
      <c r="X151" s="115">
        <f t="shared" si="90"/>
        <v>325</v>
      </c>
      <c r="Y151" s="113">
        <f t="shared" si="91"/>
        <v>144</v>
      </c>
      <c r="Z151" s="113">
        <f>INDEX(地温!$D$2:$D$366,MATCH(X151,地温!$C$2:$C$366,FALSE))</f>
        <v>13.54285</v>
      </c>
      <c r="AA151" s="113">
        <f t="shared" si="92"/>
        <v>3135.7999500000005</v>
      </c>
      <c r="AB151" s="116">
        <f t="shared" si="74"/>
        <v>21.77638854166667</v>
      </c>
      <c r="AC151" s="119" t="e">
        <f t="shared" si="75"/>
        <v>#N/A</v>
      </c>
      <c r="AD151" s="119">
        <f t="shared" si="76"/>
        <v>0</v>
      </c>
      <c r="AG151" s="115">
        <f t="shared" si="93"/>
        <v>325</v>
      </c>
      <c r="AH151" s="113">
        <f t="shared" si="94"/>
        <v>144</v>
      </c>
      <c r="AI151" s="113">
        <f>INDEX(地温!$D$2:$D$366,MATCH(AG151,地温!$C$2:$C$366,FALSE))</f>
        <v>13.54285</v>
      </c>
      <c r="AJ151" s="113">
        <f t="shared" si="95"/>
        <v>3135.7999500000005</v>
      </c>
      <c r="AK151" s="116">
        <f t="shared" si="77"/>
        <v>21.77638854166667</v>
      </c>
      <c r="AL151" s="119" t="e">
        <f t="shared" si="78"/>
        <v>#N/A</v>
      </c>
      <c r="AM151" s="119">
        <f t="shared" si="79"/>
        <v>0</v>
      </c>
      <c r="AP151" s="115">
        <f t="shared" si="96"/>
        <v>325</v>
      </c>
      <c r="AQ151" s="113">
        <f t="shared" si="97"/>
        <v>144</v>
      </c>
      <c r="AR151" s="113">
        <f>INDEX(地温!$D$2:$D$366,MATCH(AP151,地温!$C$2:$C$366,FALSE))</f>
        <v>13.54285</v>
      </c>
      <c r="AS151" s="113">
        <f t="shared" si="98"/>
        <v>3135.7999500000005</v>
      </c>
      <c r="AT151" s="116">
        <f t="shared" si="80"/>
        <v>21.77638854166667</v>
      </c>
      <c r="AU151" s="119" t="e">
        <f t="shared" si="81"/>
        <v>#N/A</v>
      </c>
      <c r="AV151" s="119">
        <f t="shared" si="82"/>
        <v>0</v>
      </c>
    </row>
    <row r="152" spans="1:48">
      <c r="A152" s="115">
        <f t="shared" si="83"/>
        <v>326</v>
      </c>
      <c r="B152" s="113">
        <f t="shared" si="66"/>
        <v>145</v>
      </c>
      <c r="C152" s="119">
        <f t="shared" si="67"/>
        <v>6.3834735328740688</v>
      </c>
      <c r="F152" s="115">
        <f t="shared" si="84"/>
        <v>326</v>
      </c>
      <c r="G152" s="113">
        <f t="shared" si="85"/>
        <v>145</v>
      </c>
      <c r="H152" s="113">
        <f>INDEX(地温!$D$2:$D$366,MATCH(F152,地温!$C$2:$C$366,FALSE))</f>
        <v>14.682399999999999</v>
      </c>
      <c r="I152" s="113">
        <f t="shared" si="86"/>
        <v>3150.4823500000007</v>
      </c>
      <c r="J152" s="116">
        <f t="shared" si="68"/>
        <v>21.727464482758624</v>
      </c>
      <c r="K152" s="119">
        <f t="shared" si="69"/>
        <v>6.4849079499050735e-002</v>
      </c>
      <c r="L152" s="119">
        <f t="shared" si="70"/>
        <v>6.3834735328740688</v>
      </c>
      <c r="O152" s="115">
        <f t="shared" si="87"/>
        <v>326</v>
      </c>
      <c r="P152" s="113">
        <f t="shared" si="88"/>
        <v>145</v>
      </c>
      <c r="Q152" s="113">
        <f>INDEX(地温!$D$2:$D$366,MATCH(O152,地温!$C$2:$C$366,FALSE))</f>
        <v>14.682399999999999</v>
      </c>
      <c r="R152" s="113">
        <f t="shared" si="89"/>
        <v>3150.4823500000007</v>
      </c>
      <c r="S152" s="116">
        <f t="shared" si="71"/>
        <v>21.727464482758624</v>
      </c>
      <c r="T152" s="119" t="e">
        <f t="shared" si="72"/>
        <v>#N/A</v>
      </c>
      <c r="U152" s="119">
        <f t="shared" si="73"/>
        <v>0</v>
      </c>
      <c r="X152" s="115">
        <f t="shared" si="90"/>
        <v>326</v>
      </c>
      <c r="Y152" s="113">
        <f t="shared" si="91"/>
        <v>145</v>
      </c>
      <c r="Z152" s="113">
        <f>INDEX(地温!$D$2:$D$366,MATCH(X152,地温!$C$2:$C$366,FALSE))</f>
        <v>14.682399999999999</v>
      </c>
      <c r="AA152" s="113">
        <f t="shared" si="92"/>
        <v>3150.4823500000007</v>
      </c>
      <c r="AB152" s="116">
        <f t="shared" si="74"/>
        <v>21.727464482758624</v>
      </c>
      <c r="AC152" s="119" t="e">
        <f t="shared" si="75"/>
        <v>#N/A</v>
      </c>
      <c r="AD152" s="119">
        <f t="shared" si="76"/>
        <v>0</v>
      </c>
      <c r="AG152" s="115">
        <f t="shared" si="93"/>
        <v>326</v>
      </c>
      <c r="AH152" s="113">
        <f t="shared" si="94"/>
        <v>145</v>
      </c>
      <c r="AI152" s="113">
        <f>INDEX(地温!$D$2:$D$366,MATCH(AG152,地温!$C$2:$C$366,FALSE))</f>
        <v>14.682399999999999</v>
      </c>
      <c r="AJ152" s="113">
        <f t="shared" si="95"/>
        <v>3150.4823500000007</v>
      </c>
      <c r="AK152" s="116">
        <f t="shared" si="77"/>
        <v>21.727464482758624</v>
      </c>
      <c r="AL152" s="119" t="e">
        <f t="shared" si="78"/>
        <v>#N/A</v>
      </c>
      <c r="AM152" s="119">
        <f t="shared" si="79"/>
        <v>0</v>
      </c>
      <c r="AP152" s="115">
        <f t="shared" si="96"/>
        <v>326</v>
      </c>
      <c r="AQ152" s="113">
        <f t="shared" si="97"/>
        <v>145</v>
      </c>
      <c r="AR152" s="113">
        <f>INDEX(地温!$D$2:$D$366,MATCH(AP152,地温!$C$2:$C$366,FALSE))</f>
        <v>14.682399999999999</v>
      </c>
      <c r="AS152" s="113">
        <f t="shared" si="98"/>
        <v>3150.4823500000007</v>
      </c>
      <c r="AT152" s="116">
        <f t="shared" si="80"/>
        <v>21.727464482758624</v>
      </c>
      <c r="AU152" s="119" t="e">
        <f t="shared" si="81"/>
        <v>#N/A</v>
      </c>
      <c r="AV152" s="119">
        <f t="shared" si="82"/>
        <v>0</v>
      </c>
    </row>
    <row r="153" spans="1:48">
      <c r="A153" s="115">
        <f t="shared" si="83"/>
        <v>327</v>
      </c>
      <c r="B153" s="113">
        <f t="shared" si="66"/>
        <v>146</v>
      </c>
      <c r="C153" s="119">
        <f t="shared" si="67"/>
        <v>6.3834956505559752</v>
      </c>
      <c r="F153" s="115">
        <f t="shared" si="84"/>
        <v>327</v>
      </c>
      <c r="G153" s="113">
        <f t="shared" si="85"/>
        <v>146</v>
      </c>
      <c r="H153" s="113">
        <f>INDEX(地温!$D$2:$D$366,MATCH(F153,地温!$C$2:$C$366,FALSE))</f>
        <v>13.302099999999999</v>
      </c>
      <c r="I153" s="113">
        <f t="shared" si="86"/>
        <v>3163.7844500000006</v>
      </c>
      <c r="J153" s="116">
        <f t="shared" si="68"/>
        <v>21.669756506849318</v>
      </c>
      <c r="K153" s="119">
        <f t="shared" si="69"/>
        <v>6.4698877047730807e-002</v>
      </c>
      <c r="L153" s="119">
        <f t="shared" si="70"/>
        <v>6.3834956505559752</v>
      </c>
      <c r="O153" s="115">
        <f t="shared" si="87"/>
        <v>327</v>
      </c>
      <c r="P153" s="113">
        <f t="shared" si="88"/>
        <v>146</v>
      </c>
      <c r="Q153" s="113">
        <f>INDEX(地温!$D$2:$D$366,MATCH(O153,地温!$C$2:$C$366,FALSE))</f>
        <v>13.302099999999999</v>
      </c>
      <c r="R153" s="113">
        <f t="shared" si="89"/>
        <v>3163.7844500000006</v>
      </c>
      <c r="S153" s="116">
        <f t="shared" si="71"/>
        <v>21.669756506849318</v>
      </c>
      <c r="T153" s="119" t="e">
        <f t="shared" si="72"/>
        <v>#N/A</v>
      </c>
      <c r="U153" s="119">
        <f t="shared" si="73"/>
        <v>0</v>
      </c>
      <c r="X153" s="115">
        <f t="shared" si="90"/>
        <v>327</v>
      </c>
      <c r="Y153" s="113">
        <f t="shared" si="91"/>
        <v>146</v>
      </c>
      <c r="Z153" s="113">
        <f>INDEX(地温!$D$2:$D$366,MATCH(X153,地温!$C$2:$C$366,FALSE))</f>
        <v>13.302099999999999</v>
      </c>
      <c r="AA153" s="113">
        <f t="shared" si="92"/>
        <v>3163.7844500000006</v>
      </c>
      <c r="AB153" s="116">
        <f t="shared" si="74"/>
        <v>21.669756506849318</v>
      </c>
      <c r="AC153" s="119" t="e">
        <f t="shared" si="75"/>
        <v>#N/A</v>
      </c>
      <c r="AD153" s="119">
        <f t="shared" si="76"/>
        <v>0</v>
      </c>
      <c r="AG153" s="115">
        <f t="shared" si="93"/>
        <v>327</v>
      </c>
      <c r="AH153" s="113">
        <f t="shared" si="94"/>
        <v>146</v>
      </c>
      <c r="AI153" s="113">
        <f>INDEX(地温!$D$2:$D$366,MATCH(AG153,地温!$C$2:$C$366,FALSE))</f>
        <v>13.302099999999999</v>
      </c>
      <c r="AJ153" s="113">
        <f t="shared" si="95"/>
        <v>3163.7844500000006</v>
      </c>
      <c r="AK153" s="116">
        <f t="shared" si="77"/>
        <v>21.669756506849318</v>
      </c>
      <c r="AL153" s="119" t="e">
        <f t="shared" si="78"/>
        <v>#N/A</v>
      </c>
      <c r="AM153" s="119">
        <f t="shared" si="79"/>
        <v>0</v>
      </c>
      <c r="AP153" s="115">
        <f t="shared" si="96"/>
        <v>327</v>
      </c>
      <c r="AQ153" s="113">
        <f t="shared" si="97"/>
        <v>146</v>
      </c>
      <c r="AR153" s="113">
        <f>INDEX(地温!$D$2:$D$366,MATCH(AP153,地温!$C$2:$C$366,FALSE))</f>
        <v>13.302099999999999</v>
      </c>
      <c r="AS153" s="113">
        <f t="shared" si="98"/>
        <v>3163.7844500000006</v>
      </c>
      <c r="AT153" s="116">
        <f t="shared" si="80"/>
        <v>21.669756506849318</v>
      </c>
      <c r="AU153" s="119" t="e">
        <f t="shared" si="81"/>
        <v>#N/A</v>
      </c>
      <c r="AV153" s="119">
        <f t="shared" si="82"/>
        <v>0</v>
      </c>
    </row>
    <row r="154" spans="1:48">
      <c r="A154" s="115">
        <f t="shared" si="83"/>
        <v>328</v>
      </c>
      <c r="B154" s="113">
        <f t="shared" si="66"/>
        <v>147</v>
      </c>
      <c r="C154" s="119">
        <f t="shared" si="67"/>
        <v>6.3835159930658776</v>
      </c>
      <c r="F154" s="115">
        <f t="shared" si="84"/>
        <v>328</v>
      </c>
      <c r="G154" s="113">
        <f t="shared" si="85"/>
        <v>147</v>
      </c>
      <c r="H154" s="113">
        <f>INDEX(地温!$D$2:$D$366,MATCH(F154,地温!$C$2:$C$366,FALSE))</f>
        <v>12.61195</v>
      </c>
      <c r="I154" s="113">
        <f t="shared" si="86"/>
        <v>3176.3964000000005</v>
      </c>
      <c r="J154" s="116">
        <f t="shared" si="68"/>
        <v>21.608138775510209</v>
      </c>
      <c r="K154" s="119">
        <f t="shared" si="69"/>
        <v>6.4538817583645089e-002</v>
      </c>
      <c r="L154" s="119">
        <f t="shared" si="70"/>
        <v>6.3835159930658776</v>
      </c>
      <c r="O154" s="115">
        <f t="shared" si="87"/>
        <v>328</v>
      </c>
      <c r="P154" s="113">
        <f t="shared" si="88"/>
        <v>147</v>
      </c>
      <c r="Q154" s="113">
        <f>INDEX(地温!$D$2:$D$366,MATCH(O154,地温!$C$2:$C$366,FALSE))</f>
        <v>12.61195</v>
      </c>
      <c r="R154" s="113">
        <f t="shared" si="89"/>
        <v>3176.3964000000005</v>
      </c>
      <c r="S154" s="116">
        <f t="shared" si="71"/>
        <v>21.608138775510209</v>
      </c>
      <c r="T154" s="119" t="e">
        <f t="shared" si="72"/>
        <v>#N/A</v>
      </c>
      <c r="U154" s="119">
        <f t="shared" si="73"/>
        <v>0</v>
      </c>
      <c r="X154" s="115">
        <f t="shared" si="90"/>
        <v>328</v>
      </c>
      <c r="Y154" s="113">
        <f t="shared" si="91"/>
        <v>147</v>
      </c>
      <c r="Z154" s="113">
        <f>INDEX(地温!$D$2:$D$366,MATCH(X154,地温!$C$2:$C$366,FALSE))</f>
        <v>12.61195</v>
      </c>
      <c r="AA154" s="113">
        <f t="shared" si="92"/>
        <v>3176.3964000000005</v>
      </c>
      <c r="AB154" s="116">
        <f t="shared" si="74"/>
        <v>21.608138775510209</v>
      </c>
      <c r="AC154" s="119" t="e">
        <f t="shared" si="75"/>
        <v>#N/A</v>
      </c>
      <c r="AD154" s="119">
        <f t="shared" si="76"/>
        <v>0</v>
      </c>
      <c r="AG154" s="115">
        <f t="shared" si="93"/>
        <v>328</v>
      </c>
      <c r="AH154" s="113">
        <f t="shared" si="94"/>
        <v>147</v>
      </c>
      <c r="AI154" s="113">
        <f>INDEX(地温!$D$2:$D$366,MATCH(AG154,地温!$C$2:$C$366,FALSE))</f>
        <v>12.61195</v>
      </c>
      <c r="AJ154" s="113">
        <f t="shared" si="95"/>
        <v>3176.3964000000005</v>
      </c>
      <c r="AK154" s="116">
        <f t="shared" si="77"/>
        <v>21.608138775510209</v>
      </c>
      <c r="AL154" s="119" t="e">
        <f t="shared" si="78"/>
        <v>#N/A</v>
      </c>
      <c r="AM154" s="119">
        <f t="shared" si="79"/>
        <v>0</v>
      </c>
      <c r="AP154" s="115">
        <f t="shared" si="96"/>
        <v>328</v>
      </c>
      <c r="AQ154" s="113">
        <f t="shared" si="97"/>
        <v>147</v>
      </c>
      <c r="AR154" s="113">
        <f>INDEX(地温!$D$2:$D$366,MATCH(AP154,地温!$C$2:$C$366,FALSE))</f>
        <v>12.61195</v>
      </c>
      <c r="AS154" s="113">
        <f t="shared" si="98"/>
        <v>3176.3964000000005</v>
      </c>
      <c r="AT154" s="116">
        <f t="shared" si="80"/>
        <v>21.608138775510209</v>
      </c>
      <c r="AU154" s="119" t="e">
        <f t="shared" si="81"/>
        <v>#N/A</v>
      </c>
      <c r="AV154" s="119">
        <f t="shared" si="82"/>
        <v>0</v>
      </c>
    </row>
    <row r="155" spans="1:48">
      <c r="A155" s="115">
        <f t="shared" si="83"/>
        <v>329</v>
      </c>
      <c r="B155" s="113">
        <f t="shared" si="66"/>
        <v>148</v>
      </c>
      <c r="C155" s="119">
        <f t="shared" si="67"/>
        <v>6.3835349964249328</v>
      </c>
      <c r="F155" s="115">
        <f t="shared" si="84"/>
        <v>329</v>
      </c>
      <c r="G155" s="113">
        <f t="shared" si="85"/>
        <v>148</v>
      </c>
      <c r="H155" s="113">
        <f>INDEX(地温!$D$2:$D$366,MATCH(F155,地温!$C$2:$C$366,FALSE))</f>
        <v>12.16255</v>
      </c>
      <c r="I155" s="113">
        <f t="shared" si="86"/>
        <v>3188.5589500000006</v>
      </c>
      <c r="J155" s="116">
        <f t="shared" si="68"/>
        <v>21.544317229729735</v>
      </c>
      <c r="K155" s="119">
        <f t="shared" si="69"/>
        <v>6.4373380569150068e-002</v>
      </c>
      <c r="L155" s="119">
        <f t="shared" si="70"/>
        <v>6.3835349964249328</v>
      </c>
      <c r="O155" s="115">
        <f t="shared" si="87"/>
        <v>329</v>
      </c>
      <c r="P155" s="113">
        <f t="shared" si="88"/>
        <v>148</v>
      </c>
      <c r="Q155" s="113">
        <f>INDEX(地温!$D$2:$D$366,MATCH(O155,地温!$C$2:$C$366,FALSE))</f>
        <v>12.16255</v>
      </c>
      <c r="R155" s="113">
        <f t="shared" si="89"/>
        <v>3188.5589500000006</v>
      </c>
      <c r="S155" s="116">
        <f t="shared" si="71"/>
        <v>21.544317229729735</v>
      </c>
      <c r="T155" s="119" t="e">
        <f t="shared" si="72"/>
        <v>#N/A</v>
      </c>
      <c r="U155" s="119">
        <f t="shared" si="73"/>
        <v>0</v>
      </c>
      <c r="X155" s="115">
        <f t="shared" si="90"/>
        <v>329</v>
      </c>
      <c r="Y155" s="113">
        <f t="shared" si="91"/>
        <v>148</v>
      </c>
      <c r="Z155" s="113">
        <f>INDEX(地温!$D$2:$D$366,MATCH(X155,地温!$C$2:$C$366,FALSE))</f>
        <v>12.16255</v>
      </c>
      <c r="AA155" s="113">
        <f t="shared" si="92"/>
        <v>3188.5589500000006</v>
      </c>
      <c r="AB155" s="116">
        <f t="shared" si="74"/>
        <v>21.544317229729735</v>
      </c>
      <c r="AC155" s="119" t="e">
        <f t="shared" si="75"/>
        <v>#N/A</v>
      </c>
      <c r="AD155" s="119">
        <f t="shared" si="76"/>
        <v>0</v>
      </c>
      <c r="AG155" s="115">
        <f t="shared" si="93"/>
        <v>329</v>
      </c>
      <c r="AH155" s="113">
        <f t="shared" si="94"/>
        <v>148</v>
      </c>
      <c r="AI155" s="113">
        <f>INDEX(地温!$D$2:$D$366,MATCH(AG155,地温!$C$2:$C$366,FALSE))</f>
        <v>12.16255</v>
      </c>
      <c r="AJ155" s="113">
        <f t="shared" si="95"/>
        <v>3188.5589500000006</v>
      </c>
      <c r="AK155" s="116">
        <f t="shared" si="77"/>
        <v>21.544317229729735</v>
      </c>
      <c r="AL155" s="119" t="e">
        <f t="shared" si="78"/>
        <v>#N/A</v>
      </c>
      <c r="AM155" s="119">
        <f t="shared" si="79"/>
        <v>0</v>
      </c>
      <c r="AP155" s="115">
        <f t="shared" si="96"/>
        <v>329</v>
      </c>
      <c r="AQ155" s="113">
        <f t="shared" si="97"/>
        <v>148</v>
      </c>
      <c r="AR155" s="113">
        <f>INDEX(地温!$D$2:$D$366,MATCH(AP155,地温!$C$2:$C$366,FALSE))</f>
        <v>12.16255</v>
      </c>
      <c r="AS155" s="113">
        <f t="shared" si="98"/>
        <v>3188.5589500000006</v>
      </c>
      <c r="AT155" s="116">
        <f t="shared" si="80"/>
        <v>21.544317229729735</v>
      </c>
      <c r="AU155" s="119" t="e">
        <f t="shared" si="81"/>
        <v>#N/A</v>
      </c>
      <c r="AV155" s="119">
        <f t="shared" si="82"/>
        <v>0</v>
      </c>
    </row>
    <row r="156" spans="1:48">
      <c r="A156" s="115">
        <f t="shared" si="83"/>
        <v>330</v>
      </c>
      <c r="B156" s="113">
        <f t="shared" si="66"/>
        <v>149</v>
      </c>
      <c r="C156" s="119">
        <f t="shared" si="67"/>
        <v>6.3835539246755646</v>
      </c>
      <c r="F156" s="115">
        <f t="shared" si="84"/>
        <v>330</v>
      </c>
      <c r="G156" s="113">
        <f t="shared" si="85"/>
        <v>149</v>
      </c>
      <c r="H156" s="113">
        <f>INDEX(地温!$D$2:$D$366,MATCH(F156,地温!$C$2:$C$366,FALSE))</f>
        <v>12.724300000000001</v>
      </c>
      <c r="I156" s="113">
        <f t="shared" si="86"/>
        <v>3201.2832500000004</v>
      </c>
      <c r="J156" s="116">
        <f t="shared" si="68"/>
        <v>21.485122483221478</v>
      </c>
      <c r="K156" s="119">
        <f t="shared" si="69"/>
        <v>6.4220252291803462e-002</v>
      </c>
      <c r="L156" s="119">
        <f t="shared" si="70"/>
        <v>6.3835539246755646</v>
      </c>
      <c r="O156" s="115">
        <f t="shared" si="87"/>
        <v>330</v>
      </c>
      <c r="P156" s="113">
        <f t="shared" si="88"/>
        <v>149</v>
      </c>
      <c r="Q156" s="113">
        <f>INDEX(地温!$D$2:$D$366,MATCH(O156,地温!$C$2:$C$366,FALSE))</f>
        <v>12.724300000000001</v>
      </c>
      <c r="R156" s="113">
        <f t="shared" si="89"/>
        <v>3201.2832500000004</v>
      </c>
      <c r="S156" s="116">
        <f t="shared" si="71"/>
        <v>21.485122483221478</v>
      </c>
      <c r="T156" s="119" t="e">
        <f t="shared" si="72"/>
        <v>#N/A</v>
      </c>
      <c r="U156" s="119">
        <f t="shared" si="73"/>
        <v>0</v>
      </c>
      <c r="X156" s="115">
        <f t="shared" si="90"/>
        <v>330</v>
      </c>
      <c r="Y156" s="113">
        <f t="shared" si="91"/>
        <v>149</v>
      </c>
      <c r="Z156" s="113">
        <f>INDEX(地温!$D$2:$D$366,MATCH(X156,地温!$C$2:$C$366,FALSE))</f>
        <v>12.724300000000001</v>
      </c>
      <c r="AA156" s="113">
        <f t="shared" si="92"/>
        <v>3201.2832500000004</v>
      </c>
      <c r="AB156" s="116">
        <f t="shared" si="74"/>
        <v>21.485122483221478</v>
      </c>
      <c r="AC156" s="119" t="e">
        <f t="shared" si="75"/>
        <v>#N/A</v>
      </c>
      <c r="AD156" s="119">
        <f t="shared" si="76"/>
        <v>0</v>
      </c>
      <c r="AG156" s="115">
        <f t="shared" si="93"/>
        <v>330</v>
      </c>
      <c r="AH156" s="113">
        <f t="shared" si="94"/>
        <v>149</v>
      </c>
      <c r="AI156" s="113">
        <f>INDEX(地温!$D$2:$D$366,MATCH(AG156,地温!$C$2:$C$366,FALSE))</f>
        <v>12.724300000000001</v>
      </c>
      <c r="AJ156" s="113">
        <f t="shared" si="95"/>
        <v>3201.2832500000004</v>
      </c>
      <c r="AK156" s="116">
        <f t="shared" si="77"/>
        <v>21.485122483221478</v>
      </c>
      <c r="AL156" s="119" t="e">
        <f t="shared" si="78"/>
        <v>#N/A</v>
      </c>
      <c r="AM156" s="119">
        <f t="shared" si="79"/>
        <v>0</v>
      </c>
      <c r="AP156" s="115">
        <f t="shared" si="96"/>
        <v>330</v>
      </c>
      <c r="AQ156" s="113">
        <f t="shared" si="97"/>
        <v>149</v>
      </c>
      <c r="AR156" s="113">
        <f>INDEX(地温!$D$2:$D$366,MATCH(AP156,地温!$C$2:$C$366,FALSE))</f>
        <v>12.724300000000001</v>
      </c>
      <c r="AS156" s="113">
        <f t="shared" si="98"/>
        <v>3201.2832500000004</v>
      </c>
      <c r="AT156" s="116">
        <f t="shared" si="80"/>
        <v>21.485122483221478</v>
      </c>
      <c r="AU156" s="119" t="e">
        <f t="shared" si="81"/>
        <v>#N/A</v>
      </c>
      <c r="AV156" s="119">
        <f t="shared" si="82"/>
        <v>0</v>
      </c>
    </row>
    <row r="157" spans="1:48">
      <c r="A157" s="115">
        <f t="shared" si="83"/>
        <v>331</v>
      </c>
      <c r="B157" s="113">
        <f t="shared" si="66"/>
        <v>150</v>
      </c>
      <c r="C157" s="119">
        <f t="shared" si="67"/>
        <v>6.3835720306352153</v>
      </c>
      <c r="F157" s="115">
        <f t="shared" si="84"/>
        <v>331</v>
      </c>
      <c r="G157" s="113">
        <f t="shared" si="85"/>
        <v>150</v>
      </c>
      <c r="H157" s="113">
        <f>INDEX(地温!$D$2:$D$366,MATCH(F157,地温!$C$2:$C$366,FALSE))</f>
        <v>12.6601</v>
      </c>
      <c r="I157" s="113">
        <f t="shared" si="86"/>
        <v>3213.9433500000005</v>
      </c>
      <c r="J157" s="116">
        <f t="shared" si="68"/>
        <v>21.426289000000004</v>
      </c>
      <c r="K157" s="119">
        <f t="shared" si="69"/>
        <v>6.4068358684632287e-002</v>
      </c>
      <c r="L157" s="119">
        <f t="shared" si="70"/>
        <v>6.3835720306352153</v>
      </c>
      <c r="O157" s="115">
        <f t="shared" si="87"/>
        <v>331</v>
      </c>
      <c r="P157" s="113">
        <f t="shared" si="88"/>
        <v>150</v>
      </c>
      <c r="Q157" s="113">
        <f>INDEX(地温!$D$2:$D$366,MATCH(O157,地温!$C$2:$C$366,FALSE))</f>
        <v>12.6601</v>
      </c>
      <c r="R157" s="113">
        <f t="shared" si="89"/>
        <v>3213.9433500000005</v>
      </c>
      <c r="S157" s="116">
        <f t="shared" si="71"/>
        <v>21.426289000000004</v>
      </c>
      <c r="T157" s="119" t="e">
        <f t="shared" si="72"/>
        <v>#N/A</v>
      </c>
      <c r="U157" s="119">
        <f t="shared" si="73"/>
        <v>0</v>
      </c>
      <c r="X157" s="115">
        <f t="shared" si="90"/>
        <v>331</v>
      </c>
      <c r="Y157" s="113">
        <f t="shared" si="91"/>
        <v>150</v>
      </c>
      <c r="Z157" s="113">
        <f>INDEX(地温!$D$2:$D$366,MATCH(X157,地温!$C$2:$C$366,FALSE))</f>
        <v>12.6601</v>
      </c>
      <c r="AA157" s="113">
        <f t="shared" si="92"/>
        <v>3213.9433500000005</v>
      </c>
      <c r="AB157" s="116">
        <f t="shared" si="74"/>
        <v>21.426289000000004</v>
      </c>
      <c r="AC157" s="119" t="e">
        <f t="shared" si="75"/>
        <v>#N/A</v>
      </c>
      <c r="AD157" s="119">
        <f t="shared" si="76"/>
        <v>0</v>
      </c>
      <c r="AG157" s="115">
        <f t="shared" si="93"/>
        <v>331</v>
      </c>
      <c r="AH157" s="113">
        <f t="shared" si="94"/>
        <v>150</v>
      </c>
      <c r="AI157" s="113">
        <f>INDEX(地温!$D$2:$D$366,MATCH(AG157,地温!$C$2:$C$366,FALSE))</f>
        <v>12.6601</v>
      </c>
      <c r="AJ157" s="113">
        <f t="shared" si="95"/>
        <v>3213.9433500000005</v>
      </c>
      <c r="AK157" s="116">
        <f t="shared" si="77"/>
        <v>21.426289000000004</v>
      </c>
      <c r="AL157" s="119" t="e">
        <f t="shared" si="78"/>
        <v>#N/A</v>
      </c>
      <c r="AM157" s="119">
        <f t="shared" si="79"/>
        <v>0</v>
      </c>
      <c r="AP157" s="115">
        <f t="shared" si="96"/>
        <v>331</v>
      </c>
      <c r="AQ157" s="113">
        <f t="shared" si="97"/>
        <v>150</v>
      </c>
      <c r="AR157" s="113">
        <f>INDEX(地温!$D$2:$D$366,MATCH(AP157,地温!$C$2:$C$366,FALSE))</f>
        <v>12.6601</v>
      </c>
      <c r="AS157" s="113">
        <f t="shared" si="98"/>
        <v>3213.9433500000005</v>
      </c>
      <c r="AT157" s="116">
        <f t="shared" si="80"/>
        <v>21.426289000000004</v>
      </c>
      <c r="AU157" s="119" t="e">
        <f t="shared" si="81"/>
        <v>#N/A</v>
      </c>
      <c r="AV157" s="119">
        <f t="shared" si="82"/>
        <v>0</v>
      </c>
    </row>
    <row r="158" spans="1:48">
      <c r="A158" s="115">
        <f t="shared" si="83"/>
        <v>332</v>
      </c>
      <c r="B158" s="113">
        <f t="shared" si="66"/>
        <v>151</v>
      </c>
      <c r="C158" s="119">
        <f t="shared" si="67"/>
        <v>6.383589742031706</v>
      </c>
      <c r="F158" s="115">
        <f t="shared" si="84"/>
        <v>332</v>
      </c>
      <c r="G158" s="113">
        <f t="shared" si="85"/>
        <v>151</v>
      </c>
      <c r="H158" s="113">
        <f>INDEX(地温!$D$2:$D$366,MATCH(F158,地温!$C$2:$C$366,FALSE))</f>
        <v>12.96505</v>
      </c>
      <c r="I158" s="113">
        <f t="shared" si="86"/>
        <v>3226.9084000000003</v>
      </c>
      <c r="J158" s="116">
        <f t="shared" si="68"/>
        <v>21.370254304635765</v>
      </c>
      <c r="K158" s="119">
        <f t="shared" si="69"/>
        <v>6.39239686444108e-002</v>
      </c>
      <c r="L158" s="119">
        <f t="shared" si="70"/>
        <v>6.383589742031706</v>
      </c>
      <c r="O158" s="115">
        <f t="shared" si="87"/>
        <v>332</v>
      </c>
      <c r="P158" s="113">
        <f t="shared" si="88"/>
        <v>151</v>
      </c>
      <c r="Q158" s="113">
        <f>INDEX(地温!$D$2:$D$366,MATCH(O158,地温!$C$2:$C$366,FALSE))</f>
        <v>12.96505</v>
      </c>
      <c r="R158" s="113">
        <f t="shared" si="89"/>
        <v>3226.9084000000003</v>
      </c>
      <c r="S158" s="116">
        <f t="shared" si="71"/>
        <v>21.370254304635765</v>
      </c>
      <c r="T158" s="119" t="e">
        <f t="shared" si="72"/>
        <v>#N/A</v>
      </c>
      <c r="U158" s="119">
        <f t="shared" si="73"/>
        <v>0</v>
      </c>
      <c r="X158" s="115">
        <f t="shared" si="90"/>
        <v>332</v>
      </c>
      <c r="Y158" s="113">
        <f t="shared" si="91"/>
        <v>151</v>
      </c>
      <c r="Z158" s="113">
        <f>INDEX(地温!$D$2:$D$366,MATCH(X158,地温!$C$2:$C$366,FALSE))</f>
        <v>12.96505</v>
      </c>
      <c r="AA158" s="113">
        <f t="shared" si="92"/>
        <v>3226.9084000000003</v>
      </c>
      <c r="AB158" s="116">
        <f t="shared" si="74"/>
        <v>21.370254304635765</v>
      </c>
      <c r="AC158" s="119" t="e">
        <f t="shared" si="75"/>
        <v>#N/A</v>
      </c>
      <c r="AD158" s="119">
        <f t="shared" si="76"/>
        <v>0</v>
      </c>
      <c r="AG158" s="115">
        <f t="shared" si="93"/>
        <v>332</v>
      </c>
      <c r="AH158" s="113">
        <f t="shared" si="94"/>
        <v>151</v>
      </c>
      <c r="AI158" s="113">
        <f>INDEX(地温!$D$2:$D$366,MATCH(AG158,地温!$C$2:$C$366,FALSE))</f>
        <v>12.96505</v>
      </c>
      <c r="AJ158" s="113">
        <f t="shared" si="95"/>
        <v>3226.9084000000003</v>
      </c>
      <c r="AK158" s="116">
        <f t="shared" si="77"/>
        <v>21.370254304635765</v>
      </c>
      <c r="AL158" s="119" t="e">
        <f t="shared" si="78"/>
        <v>#N/A</v>
      </c>
      <c r="AM158" s="119">
        <f t="shared" si="79"/>
        <v>0</v>
      </c>
      <c r="AP158" s="115">
        <f t="shared" si="96"/>
        <v>332</v>
      </c>
      <c r="AQ158" s="113">
        <f t="shared" si="97"/>
        <v>151</v>
      </c>
      <c r="AR158" s="113">
        <f>INDEX(地温!$D$2:$D$366,MATCH(AP158,地温!$C$2:$C$366,FALSE))</f>
        <v>12.96505</v>
      </c>
      <c r="AS158" s="113">
        <f t="shared" si="98"/>
        <v>3226.9084000000003</v>
      </c>
      <c r="AT158" s="116">
        <f t="shared" si="80"/>
        <v>21.370254304635765</v>
      </c>
      <c r="AU158" s="119" t="e">
        <f t="shared" si="81"/>
        <v>#N/A</v>
      </c>
      <c r="AV158" s="119">
        <f t="shared" si="82"/>
        <v>0</v>
      </c>
    </row>
    <row r="159" spans="1:48">
      <c r="A159" s="115">
        <f t="shared" si="83"/>
        <v>333</v>
      </c>
      <c r="B159" s="113">
        <f t="shared" si="66"/>
        <v>152</v>
      </c>
      <c r="C159" s="119">
        <f t="shared" si="67"/>
        <v>6.3836062332186563</v>
      </c>
      <c r="F159" s="115">
        <f t="shared" si="84"/>
        <v>333</v>
      </c>
      <c r="G159" s="113">
        <f t="shared" si="85"/>
        <v>152</v>
      </c>
      <c r="H159" s="113">
        <f>INDEX(地温!$D$2:$D$366,MATCH(F159,地温!$C$2:$C$366,FALSE))</f>
        <v>12.467499999999999</v>
      </c>
      <c r="I159" s="113">
        <f t="shared" si="86"/>
        <v>3239.3759000000005</v>
      </c>
      <c r="J159" s="116">
        <f t="shared" si="68"/>
        <v>21.311683552631582</v>
      </c>
      <c r="K159" s="119">
        <f t="shared" si="69"/>
        <v>6.377333295784475e-002</v>
      </c>
      <c r="L159" s="119">
        <f t="shared" si="70"/>
        <v>6.3836062332186563</v>
      </c>
      <c r="O159" s="115">
        <f t="shared" si="87"/>
        <v>333</v>
      </c>
      <c r="P159" s="113">
        <f t="shared" si="88"/>
        <v>152</v>
      </c>
      <c r="Q159" s="113">
        <f>INDEX(地温!$D$2:$D$366,MATCH(O159,地温!$C$2:$C$366,FALSE))</f>
        <v>12.467499999999999</v>
      </c>
      <c r="R159" s="113">
        <f t="shared" si="89"/>
        <v>3239.3759000000005</v>
      </c>
      <c r="S159" s="116">
        <f t="shared" si="71"/>
        <v>21.311683552631582</v>
      </c>
      <c r="T159" s="119" t="e">
        <f t="shared" si="72"/>
        <v>#N/A</v>
      </c>
      <c r="U159" s="119">
        <f t="shared" si="73"/>
        <v>0</v>
      </c>
      <c r="X159" s="115">
        <f t="shared" si="90"/>
        <v>333</v>
      </c>
      <c r="Y159" s="113">
        <f t="shared" si="91"/>
        <v>152</v>
      </c>
      <c r="Z159" s="113">
        <f>INDEX(地温!$D$2:$D$366,MATCH(X159,地温!$C$2:$C$366,FALSE))</f>
        <v>12.467499999999999</v>
      </c>
      <c r="AA159" s="113">
        <f t="shared" si="92"/>
        <v>3239.3759000000005</v>
      </c>
      <c r="AB159" s="116">
        <f t="shared" si="74"/>
        <v>21.311683552631582</v>
      </c>
      <c r="AC159" s="119" t="e">
        <f t="shared" si="75"/>
        <v>#N/A</v>
      </c>
      <c r="AD159" s="119">
        <f t="shared" si="76"/>
        <v>0</v>
      </c>
      <c r="AG159" s="115">
        <f t="shared" si="93"/>
        <v>333</v>
      </c>
      <c r="AH159" s="113">
        <f t="shared" si="94"/>
        <v>152</v>
      </c>
      <c r="AI159" s="113">
        <f>INDEX(地温!$D$2:$D$366,MATCH(AG159,地温!$C$2:$C$366,FALSE))</f>
        <v>12.467499999999999</v>
      </c>
      <c r="AJ159" s="113">
        <f t="shared" si="95"/>
        <v>3239.3759000000005</v>
      </c>
      <c r="AK159" s="116">
        <f t="shared" si="77"/>
        <v>21.311683552631582</v>
      </c>
      <c r="AL159" s="119" t="e">
        <f t="shared" si="78"/>
        <v>#N/A</v>
      </c>
      <c r="AM159" s="119">
        <f t="shared" si="79"/>
        <v>0</v>
      </c>
      <c r="AP159" s="115">
        <f t="shared" si="96"/>
        <v>333</v>
      </c>
      <c r="AQ159" s="113">
        <f t="shared" si="97"/>
        <v>152</v>
      </c>
      <c r="AR159" s="113">
        <f>INDEX(地温!$D$2:$D$366,MATCH(AP159,地温!$C$2:$C$366,FALSE))</f>
        <v>12.467499999999999</v>
      </c>
      <c r="AS159" s="113">
        <f t="shared" si="98"/>
        <v>3239.3759000000005</v>
      </c>
      <c r="AT159" s="116">
        <f t="shared" si="80"/>
        <v>21.311683552631582</v>
      </c>
      <c r="AU159" s="119" t="e">
        <f t="shared" si="81"/>
        <v>#N/A</v>
      </c>
      <c r="AV159" s="119">
        <f t="shared" si="82"/>
        <v>0</v>
      </c>
    </row>
    <row r="160" spans="1:48">
      <c r="A160" s="115">
        <f t="shared" si="83"/>
        <v>334</v>
      </c>
      <c r="B160" s="113">
        <f t="shared" si="66"/>
        <v>153</v>
      </c>
      <c r="C160" s="119">
        <f t="shared" si="67"/>
        <v>6.3836215490518775</v>
      </c>
      <c r="F160" s="115">
        <f t="shared" si="84"/>
        <v>334</v>
      </c>
      <c r="G160" s="113">
        <f t="shared" si="85"/>
        <v>153</v>
      </c>
      <c r="H160" s="113">
        <f>INDEX(地温!$D$2:$D$366,MATCH(F160,地温!$C$2:$C$366,FALSE))</f>
        <v>11.921800000000001</v>
      </c>
      <c r="I160" s="113">
        <f t="shared" si="86"/>
        <v>3251.2977000000005</v>
      </c>
      <c r="J160" s="116">
        <f t="shared" si="68"/>
        <v>21.250311764705884</v>
      </c>
      <c r="K160" s="119">
        <f t="shared" si="69"/>
        <v>6.3615810124689309e-002</v>
      </c>
      <c r="L160" s="119">
        <f t="shared" si="70"/>
        <v>6.3836215490518775</v>
      </c>
      <c r="O160" s="115">
        <f t="shared" si="87"/>
        <v>334</v>
      </c>
      <c r="P160" s="113">
        <f t="shared" si="88"/>
        <v>153</v>
      </c>
      <c r="Q160" s="113">
        <f>INDEX(地温!$D$2:$D$366,MATCH(O160,地温!$C$2:$C$366,FALSE))</f>
        <v>11.921800000000001</v>
      </c>
      <c r="R160" s="113">
        <f t="shared" si="89"/>
        <v>3251.2977000000005</v>
      </c>
      <c r="S160" s="116">
        <f t="shared" si="71"/>
        <v>21.250311764705884</v>
      </c>
      <c r="T160" s="119" t="e">
        <f t="shared" si="72"/>
        <v>#N/A</v>
      </c>
      <c r="U160" s="119">
        <f t="shared" si="73"/>
        <v>0</v>
      </c>
      <c r="X160" s="115">
        <f t="shared" si="90"/>
        <v>334</v>
      </c>
      <c r="Y160" s="113">
        <f t="shared" si="91"/>
        <v>153</v>
      </c>
      <c r="Z160" s="113">
        <f>INDEX(地温!$D$2:$D$366,MATCH(X160,地温!$C$2:$C$366,FALSE))</f>
        <v>11.921800000000001</v>
      </c>
      <c r="AA160" s="113">
        <f t="shared" si="92"/>
        <v>3251.2977000000005</v>
      </c>
      <c r="AB160" s="116">
        <f t="shared" si="74"/>
        <v>21.250311764705884</v>
      </c>
      <c r="AC160" s="119" t="e">
        <f t="shared" si="75"/>
        <v>#N/A</v>
      </c>
      <c r="AD160" s="119">
        <f t="shared" si="76"/>
        <v>0</v>
      </c>
      <c r="AG160" s="115">
        <f t="shared" si="93"/>
        <v>334</v>
      </c>
      <c r="AH160" s="113">
        <f t="shared" si="94"/>
        <v>153</v>
      </c>
      <c r="AI160" s="113">
        <f>INDEX(地温!$D$2:$D$366,MATCH(AG160,地温!$C$2:$C$366,FALSE))</f>
        <v>11.921800000000001</v>
      </c>
      <c r="AJ160" s="113">
        <f t="shared" si="95"/>
        <v>3251.2977000000005</v>
      </c>
      <c r="AK160" s="116">
        <f t="shared" si="77"/>
        <v>21.250311764705884</v>
      </c>
      <c r="AL160" s="119" t="e">
        <f t="shared" si="78"/>
        <v>#N/A</v>
      </c>
      <c r="AM160" s="119">
        <f t="shared" si="79"/>
        <v>0</v>
      </c>
      <c r="AP160" s="115">
        <f t="shared" si="96"/>
        <v>334</v>
      </c>
      <c r="AQ160" s="113">
        <f t="shared" si="97"/>
        <v>153</v>
      </c>
      <c r="AR160" s="113">
        <f>INDEX(地温!$D$2:$D$366,MATCH(AP160,地温!$C$2:$C$366,FALSE))</f>
        <v>11.921800000000001</v>
      </c>
      <c r="AS160" s="113">
        <f t="shared" si="98"/>
        <v>3251.2977000000005</v>
      </c>
      <c r="AT160" s="116">
        <f t="shared" si="80"/>
        <v>21.250311764705884</v>
      </c>
      <c r="AU160" s="119" t="e">
        <f t="shared" si="81"/>
        <v>#N/A</v>
      </c>
      <c r="AV160" s="119">
        <f t="shared" si="82"/>
        <v>0</v>
      </c>
    </row>
    <row r="161" spans="1:48">
      <c r="A161" s="115">
        <f t="shared" si="83"/>
        <v>335</v>
      </c>
      <c r="B161" s="113">
        <f t="shared" si="66"/>
        <v>154</v>
      </c>
      <c r="C161" s="119">
        <f t="shared" si="67"/>
        <v>6.3836354645233362</v>
      </c>
      <c r="F161" s="115">
        <f t="shared" si="84"/>
        <v>335</v>
      </c>
      <c r="G161" s="113">
        <f t="shared" si="85"/>
        <v>154</v>
      </c>
      <c r="H161" s="113">
        <f>INDEX(地温!$D$2:$D$366,MATCH(F161,地温!$C$2:$C$366,FALSE))</f>
        <v>11.039050000000001</v>
      </c>
      <c r="I161" s="113">
        <f t="shared" si="86"/>
        <v>3262.3367500000004</v>
      </c>
      <c r="J161" s="116">
        <f t="shared" si="68"/>
        <v>21.184004870129872</v>
      </c>
      <c r="K161" s="119">
        <f t="shared" si="69"/>
        <v>6.3445984037200587e-002</v>
      </c>
      <c r="L161" s="119">
        <f t="shared" si="70"/>
        <v>6.3836354645233362</v>
      </c>
      <c r="O161" s="115">
        <f t="shared" si="87"/>
        <v>335</v>
      </c>
      <c r="P161" s="113">
        <f t="shared" si="88"/>
        <v>154</v>
      </c>
      <c r="Q161" s="113">
        <f>INDEX(地温!$D$2:$D$366,MATCH(O161,地温!$C$2:$C$366,FALSE))</f>
        <v>11.039050000000001</v>
      </c>
      <c r="R161" s="113">
        <f t="shared" si="89"/>
        <v>3262.3367500000004</v>
      </c>
      <c r="S161" s="116">
        <f t="shared" si="71"/>
        <v>21.184004870129872</v>
      </c>
      <c r="T161" s="119" t="e">
        <f t="shared" si="72"/>
        <v>#N/A</v>
      </c>
      <c r="U161" s="119">
        <f t="shared" si="73"/>
        <v>0</v>
      </c>
      <c r="X161" s="115">
        <f t="shared" si="90"/>
        <v>335</v>
      </c>
      <c r="Y161" s="113">
        <f t="shared" si="91"/>
        <v>154</v>
      </c>
      <c r="Z161" s="113">
        <f>INDEX(地温!$D$2:$D$366,MATCH(X161,地温!$C$2:$C$366,FALSE))</f>
        <v>11.039050000000001</v>
      </c>
      <c r="AA161" s="113">
        <f t="shared" si="92"/>
        <v>3262.3367500000004</v>
      </c>
      <c r="AB161" s="116">
        <f t="shared" si="74"/>
        <v>21.184004870129872</v>
      </c>
      <c r="AC161" s="119" t="e">
        <f t="shared" si="75"/>
        <v>#N/A</v>
      </c>
      <c r="AD161" s="119">
        <f t="shared" si="76"/>
        <v>0</v>
      </c>
      <c r="AG161" s="115">
        <f t="shared" si="93"/>
        <v>335</v>
      </c>
      <c r="AH161" s="113">
        <f t="shared" si="94"/>
        <v>154</v>
      </c>
      <c r="AI161" s="113">
        <f>INDEX(地温!$D$2:$D$366,MATCH(AG161,地温!$C$2:$C$366,FALSE))</f>
        <v>11.039050000000001</v>
      </c>
      <c r="AJ161" s="113">
        <f t="shared" si="95"/>
        <v>3262.3367500000004</v>
      </c>
      <c r="AK161" s="116">
        <f t="shared" si="77"/>
        <v>21.184004870129872</v>
      </c>
      <c r="AL161" s="119" t="e">
        <f t="shared" si="78"/>
        <v>#N/A</v>
      </c>
      <c r="AM161" s="119">
        <f t="shared" si="79"/>
        <v>0</v>
      </c>
      <c r="AP161" s="115">
        <f t="shared" si="96"/>
        <v>335</v>
      </c>
      <c r="AQ161" s="113">
        <f t="shared" si="97"/>
        <v>154</v>
      </c>
      <c r="AR161" s="113">
        <f>INDEX(地温!$D$2:$D$366,MATCH(AP161,地温!$C$2:$C$366,FALSE))</f>
        <v>11.039050000000001</v>
      </c>
      <c r="AS161" s="113">
        <f t="shared" si="98"/>
        <v>3262.3367500000004</v>
      </c>
      <c r="AT161" s="116">
        <f t="shared" si="80"/>
        <v>21.184004870129872</v>
      </c>
      <c r="AU161" s="119" t="e">
        <f t="shared" si="81"/>
        <v>#N/A</v>
      </c>
      <c r="AV161" s="119">
        <f t="shared" si="82"/>
        <v>0</v>
      </c>
    </row>
    <row r="162" spans="1:48">
      <c r="A162" s="115">
        <f t="shared" si="83"/>
        <v>336</v>
      </c>
      <c r="B162" s="113">
        <f t="shared" si="66"/>
        <v>155</v>
      </c>
      <c r="C162" s="119">
        <f t="shared" si="67"/>
        <v>6.3836485286464848</v>
      </c>
      <c r="F162" s="115">
        <f t="shared" si="84"/>
        <v>336</v>
      </c>
      <c r="G162" s="113">
        <f t="shared" si="85"/>
        <v>155</v>
      </c>
      <c r="H162" s="113">
        <f>INDEX(地温!$D$2:$D$366,MATCH(F162,地温!$C$2:$C$366,FALSE))</f>
        <v>10.637799999999999</v>
      </c>
      <c r="I162" s="113">
        <f t="shared" si="86"/>
        <v>3272.9745500000004</v>
      </c>
      <c r="J162" s="116">
        <f t="shared" si="68"/>
        <v>21.115964838709679</v>
      </c>
      <c r="K162" s="119">
        <f t="shared" si="69"/>
        <v>6.3272111019359339e-002</v>
      </c>
      <c r="L162" s="119">
        <f t="shared" si="70"/>
        <v>6.3836485286464848</v>
      </c>
      <c r="O162" s="115">
        <f t="shared" si="87"/>
        <v>336</v>
      </c>
      <c r="P162" s="113">
        <f t="shared" si="88"/>
        <v>155</v>
      </c>
      <c r="Q162" s="113">
        <f>INDEX(地温!$D$2:$D$366,MATCH(O162,地温!$C$2:$C$366,FALSE))</f>
        <v>10.637799999999999</v>
      </c>
      <c r="R162" s="113">
        <f t="shared" si="89"/>
        <v>3272.9745500000004</v>
      </c>
      <c r="S162" s="116">
        <f t="shared" si="71"/>
        <v>21.115964838709679</v>
      </c>
      <c r="T162" s="119" t="e">
        <f t="shared" si="72"/>
        <v>#N/A</v>
      </c>
      <c r="U162" s="119">
        <f t="shared" si="73"/>
        <v>0</v>
      </c>
      <c r="X162" s="115">
        <f t="shared" si="90"/>
        <v>336</v>
      </c>
      <c r="Y162" s="113">
        <f t="shared" si="91"/>
        <v>155</v>
      </c>
      <c r="Z162" s="113">
        <f>INDEX(地温!$D$2:$D$366,MATCH(X162,地温!$C$2:$C$366,FALSE))</f>
        <v>10.637799999999999</v>
      </c>
      <c r="AA162" s="113">
        <f t="shared" si="92"/>
        <v>3272.9745500000004</v>
      </c>
      <c r="AB162" s="116">
        <f t="shared" si="74"/>
        <v>21.115964838709679</v>
      </c>
      <c r="AC162" s="119" t="e">
        <f t="shared" si="75"/>
        <v>#N/A</v>
      </c>
      <c r="AD162" s="119">
        <f t="shared" si="76"/>
        <v>0</v>
      </c>
      <c r="AG162" s="115">
        <f t="shared" si="93"/>
        <v>336</v>
      </c>
      <c r="AH162" s="113">
        <f t="shared" si="94"/>
        <v>155</v>
      </c>
      <c r="AI162" s="113">
        <f>INDEX(地温!$D$2:$D$366,MATCH(AG162,地温!$C$2:$C$366,FALSE))</f>
        <v>10.637799999999999</v>
      </c>
      <c r="AJ162" s="113">
        <f t="shared" si="95"/>
        <v>3272.9745500000004</v>
      </c>
      <c r="AK162" s="116">
        <f t="shared" si="77"/>
        <v>21.115964838709679</v>
      </c>
      <c r="AL162" s="119" t="e">
        <f t="shared" si="78"/>
        <v>#N/A</v>
      </c>
      <c r="AM162" s="119">
        <f t="shared" si="79"/>
        <v>0</v>
      </c>
      <c r="AP162" s="115">
        <f t="shared" si="96"/>
        <v>336</v>
      </c>
      <c r="AQ162" s="113">
        <f t="shared" si="97"/>
        <v>155</v>
      </c>
      <c r="AR162" s="113">
        <f>INDEX(地温!$D$2:$D$366,MATCH(AP162,地温!$C$2:$C$366,FALSE))</f>
        <v>10.637799999999999</v>
      </c>
      <c r="AS162" s="113">
        <f t="shared" si="98"/>
        <v>3272.9745500000004</v>
      </c>
      <c r="AT162" s="116">
        <f t="shared" si="80"/>
        <v>21.115964838709679</v>
      </c>
      <c r="AU162" s="119" t="e">
        <f t="shared" si="81"/>
        <v>#N/A</v>
      </c>
      <c r="AV162" s="119">
        <f t="shared" si="82"/>
        <v>0</v>
      </c>
    </row>
    <row r="163" spans="1:48">
      <c r="A163" s="115">
        <f t="shared" si="83"/>
        <v>337</v>
      </c>
      <c r="B163" s="113">
        <f t="shared" si="66"/>
        <v>156</v>
      </c>
      <c r="C163" s="119">
        <f t="shared" si="67"/>
        <v>6.3836609511677</v>
      </c>
      <c r="F163" s="115">
        <f t="shared" si="84"/>
        <v>337</v>
      </c>
      <c r="G163" s="113">
        <f t="shared" si="85"/>
        <v>156</v>
      </c>
      <c r="H163" s="113">
        <f>INDEX(地温!$D$2:$D$366,MATCH(F163,地温!$C$2:$C$366,FALSE))</f>
        <v>10.413100000000002</v>
      </c>
      <c r="I163" s="113">
        <f t="shared" si="86"/>
        <v>3283.3876500000006</v>
      </c>
      <c r="J163" s="116">
        <f t="shared" si="68"/>
        <v>21.047356730769234</v>
      </c>
      <c r="K163" s="119">
        <f t="shared" si="69"/>
        <v>6.3097187647561601e-002</v>
      </c>
      <c r="L163" s="119">
        <f t="shared" si="70"/>
        <v>6.3836609511677</v>
      </c>
      <c r="O163" s="115">
        <f t="shared" si="87"/>
        <v>337</v>
      </c>
      <c r="P163" s="113">
        <f t="shared" si="88"/>
        <v>156</v>
      </c>
      <c r="Q163" s="113">
        <f>INDEX(地温!$D$2:$D$366,MATCH(O163,地温!$C$2:$C$366,FALSE))</f>
        <v>10.413100000000002</v>
      </c>
      <c r="R163" s="113">
        <f t="shared" si="89"/>
        <v>3283.3876500000006</v>
      </c>
      <c r="S163" s="116">
        <f t="shared" si="71"/>
        <v>21.047356730769234</v>
      </c>
      <c r="T163" s="119" t="e">
        <f t="shared" si="72"/>
        <v>#N/A</v>
      </c>
      <c r="U163" s="119">
        <f t="shared" si="73"/>
        <v>0</v>
      </c>
      <c r="X163" s="115">
        <f t="shared" si="90"/>
        <v>337</v>
      </c>
      <c r="Y163" s="113">
        <f t="shared" si="91"/>
        <v>156</v>
      </c>
      <c r="Z163" s="113">
        <f>INDEX(地温!$D$2:$D$366,MATCH(X163,地温!$C$2:$C$366,FALSE))</f>
        <v>10.413100000000002</v>
      </c>
      <c r="AA163" s="113">
        <f t="shared" si="92"/>
        <v>3283.3876500000006</v>
      </c>
      <c r="AB163" s="116">
        <f t="shared" si="74"/>
        <v>21.047356730769234</v>
      </c>
      <c r="AC163" s="119" t="e">
        <f t="shared" si="75"/>
        <v>#N/A</v>
      </c>
      <c r="AD163" s="119">
        <f t="shared" si="76"/>
        <v>0</v>
      </c>
      <c r="AG163" s="115">
        <f t="shared" si="93"/>
        <v>337</v>
      </c>
      <c r="AH163" s="113">
        <f t="shared" si="94"/>
        <v>156</v>
      </c>
      <c r="AI163" s="113">
        <f>INDEX(地温!$D$2:$D$366,MATCH(AG163,地温!$C$2:$C$366,FALSE))</f>
        <v>10.413100000000002</v>
      </c>
      <c r="AJ163" s="113">
        <f t="shared" si="95"/>
        <v>3283.3876500000006</v>
      </c>
      <c r="AK163" s="116">
        <f t="shared" si="77"/>
        <v>21.047356730769234</v>
      </c>
      <c r="AL163" s="119" t="e">
        <f t="shared" si="78"/>
        <v>#N/A</v>
      </c>
      <c r="AM163" s="119">
        <f t="shared" si="79"/>
        <v>0</v>
      </c>
      <c r="AP163" s="115">
        <f t="shared" si="96"/>
        <v>337</v>
      </c>
      <c r="AQ163" s="113">
        <f t="shared" si="97"/>
        <v>156</v>
      </c>
      <c r="AR163" s="113">
        <f>INDEX(地温!$D$2:$D$366,MATCH(AP163,地温!$C$2:$C$366,FALSE))</f>
        <v>10.413100000000002</v>
      </c>
      <c r="AS163" s="113">
        <f t="shared" si="98"/>
        <v>3283.3876500000006</v>
      </c>
      <c r="AT163" s="116">
        <f t="shared" si="80"/>
        <v>21.047356730769234</v>
      </c>
      <c r="AU163" s="119" t="e">
        <f t="shared" si="81"/>
        <v>#N/A</v>
      </c>
      <c r="AV163" s="119">
        <f t="shared" si="82"/>
        <v>0</v>
      </c>
    </row>
    <row r="164" spans="1:48">
      <c r="A164" s="115">
        <f t="shared" si="83"/>
        <v>338</v>
      </c>
      <c r="B164" s="113">
        <f t="shared" si="66"/>
        <v>157</v>
      </c>
      <c r="C164" s="119">
        <f t="shared" si="67"/>
        <v>6.3836725945983614</v>
      </c>
      <c r="F164" s="115">
        <f t="shared" si="84"/>
        <v>338</v>
      </c>
      <c r="G164" s="113">
        <f t="shared" si="85"/>
        <v>157</v>
      </c>
      <c r="H164" s="113">
        <f>INDEX(地温!$D$2:$D$366,MATCH(F164,地温!$C$2:$C$366,FALSE))</f>
        <v>9.979750000000001</v>
      </c>
      <c r="I164" s="113">
        <f t="shared" si="86"/>
        <v>3293.3674000000005</v>
      </c>
      <c r="J164" s="116">
        <f t="shared" si="68"/>
        <v>20.976862420382169</v>
      </c>
      <c r="K164" s="119">
        <f t="shared" si="69"/>
        <v>6.2917874233858945e-002</v>
      </c>
      <c r="L164" s="119">
        <f t="shared" si="70"/>
        <v>6.3836725945983614</v>
      </c>
      <c r="O164" s="115">
        <f t="shared" si="87"/>
        <v>338</v>
      </c>
      <c r="P164" s="113">
        <f t="shared" si="88"/>
        <v>157</v>
      </c>
      <c r="Q164" s="113">
        <f>INDEX(地温!$D$2:$D$366,MATCH(O164,地温!$C$2:$C$366,FALSE))</f>
        <v>9.979750000000001</v>
      </c>
      <c r="R164" s="113">
        <f t="shared" si="89"/>
        <v>3293.3674000000005</v>
      </c>
      <c r="S164" s="116">
        <f t="shared" si="71"/>
        <v>20.976862420382169</v>
      </c>
      <c r="T164" s="119" t="e">
        <f t="shared" si="72"/>
        <v>#N/A</v>
      </c>
      <c r="U164" s="119">
        <f t="shared" si="73"/>
        <v>0</v>
      </c>
      <c r="X164" s="115">
        <f t="shared" si="90"/>
        <v>338</v>
      </c>
      <c r="Y164" s="113">
        <f t="shared" si="91"/>
        <v>157</v>
      </c>
      <c r="Z164" s="113">
        <f>INDEX(地温!$D$2:$D$366,MATCH(X164,地温!$C$2:$C$366,FALSE))</f>
        <v>9.979750000000001</v>
      </c>
      <c r="AA164" s="113">
        <f t="shared" si="92"/>
        <v>3293.3674000000005</v>
      </c>
      <c r="AB164" s="116">
        <f t="shared" si="74"/>
        <v>20.976862420382169</v>
      </c>
      <c r="AC164" s="119" t="e">
        <f t="shared" si="75"/>
        <v>#N/A</v>
      </c>
      <c r="AD164" s="119">
        <f t="shared" si="76"/>
        <v>0</v>
      </c>
      <c r="AG164" s="115">
        <f t="shared" si="93"/>
        <v>338</v>
      </c>
      <c r="AH164" s="113">
        <f t="shared" si="94"/>
        <v>157</v>
      </c>
      <c r="AI164" s="113">
        <f>INDEX(地温!$D$2:$D$366,MATCH(AG164,地温!$C$2:$C$366,FALSE))</f>
        <v>9.979750000000001</v>
      </c>
      <c r="AJ164" s="113">
        <f t="shared" si="95"/>
        <v>3293.3674000000005</v>
      </c>
      <c r="AK164" s="116">
        <f t="shared" si="77"/>
        <v>20.976862420382169</v>
      </c>
      <c r="AL164" s="119" t="e">
        <f t="shared" si="78"/>
        <v>#N/A</v>
      </c>
      <c r="AM164" s="119">
        <f t="shared" si="79"/>
        <v>0</v>
      </c>
      <c r="AP164" s="115">
        <f t="shared" si="96"/>
        <v>338</v>
      </c>
      <c r="AQ164" s="113">
        <f t="shared" si="97"/>
        <v>157</v>
      </c>
      <c r="AR164" s="113">
        <f>INDEX(地温!$D$2:$D$366,MATCH(AP164,地温!$C$2:$C$366,FALSE))</f>
        <v>9.979750000000001</v>
      </c>
      <c r="AS164" s="113">
        <f t="shared" si="98"/>
        <v>3293.3674000000005</v>
      </c>
      <c r="AT164" s="116">
        <f t="shared" si="80"/>
        <v>20.976862420382169</v>
      </c>
      <c r="AU164" s="119" t="e">
        <f t="shared" si="81"/>
        <v>#N/A</v>
      </c>
      <c r="AV164" s="119">
        <f t="shared" si="82"/>
        <v>0</v>
      </c>
    </row>
    <row r="165" spans="1:48">
      <c r="A165" s="115">
        <f t="shared" si="83"/>
        <v>339</v>
      </c>
      <c r="B165" s="113">
        <f t="shared" si="66"/>
        <v>158</v>
      </c>
      <c r="C165" s="119">
        <f t="shared" si="67"/>
        <v>6.3836841674862548</v>
      </c>
      <c r="F165" s="115">
        <f t="shared" si="84"/>
        <v>339</v>
      </c>
      <c r="G165" s="113">
        <f t="shared" si="85"/>
        <v>158</v>
      </c>
      <c r="H165" s="113">
        <f>INDEX(地温!$D$2:$D$366,MATCH(F165,地温!$C$2:$C$366,FALSE))</f>
        <v>10.36495</v>
      </c>
      <c r="I165" s="113">
        <f t="shared" si="86"/>
        <v>3303.7323500000007</v>
      </c>
      <c r="J165" s="116">
        <f t="shared" si="68"/>
        <v>20.909698417721522</v>
      </c>
      <c r="K165" s="119">
        <f t="shared" si="69"/>
        <v>6.2747426359659159e-002</v>
      </c>
      <c r="L165" s="119">
        <f t="shared" si="70"/>
        <v>6.3836841674862548</v>
      </c>
      <c r="O165" s="115">
        <f t="shared" si="87"/>
        <v>339</v>
      </c>
      <c r="P165" s="113">
        <f t="shared" si="88"/>
        <v>158</v>
      </c>
      <c r="Q165" s="113">
        <f>INDEX(地温!$D$2:$D$366,MATCH(O165,地温!$C$2:$C$366,FALSE))</f>
        <v>10.36495</v>
      </c>
      <c r="R165" s="113">
        <f t="shared" si="89"/>
        <v>3303.7323500000007</v>
      </c>
      <c r="S165" s="116">
        <f t="shared" si="71"/>
        <v>20.909698417721522</v>
      </c>
      <c r="T165" s="119" t="e">
        <f t="shared" si="72"/>
        <v>#N/A</v>
      </c>
      <c r="U165" s="119">
        <f t="shared" si="73"/>
        <v>0</v>
      </c>
      <c r="X165" s="115">
        <f t="shared" si="90"/>
        <v>339</v>
      </c>
      <c r="Y165" s="113">
        <f t="shared" si="91"/>
        <v>158</v>
      </c>
      <c r="Z165" s="113">
        <f>INDEX(地温!$D$2:$D$366,MATCH(X165,地温!$C$2:$C$366,FALSE))</f>
        <v>10.36495</v>
      </c>
      <c r="AA165" s="113">
        <f t="shared" si="92"/>
        <v>3303.7323500000007</v>
      </c>
      <c r="AB165" s="116">
        <f t="shared" si="74"/>
        <v>20.909698417721522</v>
      </c>
      <c r="AC165" s="119" t="e">
        <f t="shared" si="75"/>
        <v>#N/A</v>
      </c>
      <c r="AD165" s="119">
        <f t="shared" si="76"/>
        <v>0</v>
      </c>
      <c r="AG165" s="115">
        <f t="shared" si="93"/>
        <v>339</v>
      </c>
      <c r="AH165" s="113">
        <f t="shared" si="94"/>
        <v>158</v>
      </c>
      <c r="AI165" s="113">
        <f>INDEX(地温!$D$2:$D$366,MATCH(AG165,地温!$C$2:$C$366,FALSE))</f>
        <v>10.36495</v>
      </c>
      <c r="AJ165" s="113">
        <f t="shared" si="95"/>
        <v>3303.7323500000007</v>
      </c>
      <c r="AK165" s="116">
        <f t="shared" si="77"/>
        <v>20.909698417721522</v>
      </c>
      <c r="AL165" s="119" t="e">
        <f t="shared" si="78"/>
        <v>#N/A</v>
      </c>
      <c r="AM165" s="119">
        <f t="shared" si="79"/>
        <v>0</v>
      </c>
      <c r="AP165" s="115">
        <f t="shared" si="96"/>
        <v>339</v>
      </c>
      <c r="AQ165" s="113">
        <f t="shared" si="97"/>
        <v>158</v>
      </c>
      <c r="AR165" s="113">
        <f>INDEX(地温!$D$2:$D$366,MATCH(AP165,地温!$C$2:$C$366,FALSE))</f>
        <v>10.36495</v>
      </c>
      <c r="AS165" s="113">
        <f t="shared" si="98"/>
        <v>3303.7323500000007</v>
      </c>
      <c r="AT165" s="116">
        <f t="shared" si="80"/>
        <v>20.909698417721522</v>
      </c>
      <c r="AU165" s="119" t="e">
        <f t="shared" si="81"/>
        <v>#N/A</v>
      </c>
      <c r="AV165" s="119">
        <f t="shared" si="82"/>
        <v>0</v>
      </c>
    </row>
    <row r="166" spans="1:48">
      <c r="A166" s="115">
        <f t="shared" si="83"/>
        <v>340</v>
      </c>
      <c r="B166" s="113">
        <f t="shared" si="66"/>
        <v>159</v>
      </c>
      <c r="C166" s="119">
        <f t="shared" si="67"/>
        <v>6.3836958562350041</v>
      </c>
      <c r="F166" s="115">
        <f t="shared" si="84"/>
        <v>340</v>
      </c>
      <c r="G166" s="113">
        <f t="shared" si="85"/>
        <v>159</v>
      </c>
      <c r="H166" s="113">
        <f>INDEX(地温!$D$2:$D$366,MATCH(F166,地温!$C$2:$C$366,FALSE))</f>
        <v>11.023</v>
      </c>
      <c r="I166" s="113">
        <f t="shared" si="86"/>
        <v>3314.7553500000008</v>
      </c>
      <c r="J166" s="116">
        <f t="shared" si="68"/>
        <v>20.847517924528308</v>
      </c>
      <c r="K166" s="119">
        <f t="shared" si="69"/>
        <v>6.2589968033437582e-002</v>
      </c>
      <c r="L166" s="119">
        <f t="shared" si="70"/>
        <v>6.3836958562350041</v>
      </c>
      <c r="O166" s="115">
        <f t="shared" si="87"/>
        <v>340</v>
      </c>
      <c r="P166" s="113">
        <f t="shared" si="88"/>
        <v>159</v>
      </c>
      <c r="Q166" s="113">
        <f>INDEX(地温!$D$2:$D$366,MATCH(O166,地温!$C$2:$C$366,FALSE))</f>
        <v>11.023</v>
      </c>
      <c r="R166" s="113">
        <f t="shared" si="89"/>
        <v>3314.7553500000008</v>
      </c>
      <c r="S166" s="116">
        <f t="shared" si="71"/>
        <v>20.847517924528308</v>
      </c>
      <c r="T166" s="119" t="e">
        <f t="shared" si="72"/>
        <v>#N/A</v>
      </c>
      <c r="U166" s="119">
        <f t="shared" si="73"/>
        <v>0</v>
      </c>
      <c r="X166" s="115">
        <f t="shared" si="90"/>
        <v>340</v>
      </c>
      <c r="Y166" s="113">
        <f t="shared" si="91"/>
        <v>159</v>
      </c>
      <c r="Z166" s="113">
        <f>INDEX(地温!$D$2:$D$366,MATCH(X166,地温!$C$2:$C$366,FALSE))</f>
        <v>11.023</v>
      </c>
      <c r="AA166" s="113">
        <f t="shared" si="92"/>
        <v>3314.7553500000008</v>
      </c>
      <c r="AB166" s="116">
        <f t="shared" si="74"/>
        <v>20.847517924528308</v>
      </c>
      <c r="AC166" s="119" t="e">
        <f t="shared" si="75"/>
        <v>#N/A</v>
      </c>
      <c r="AD166" s="119">
        <f t="shared" si="76"/>
        <v>0</v>
      </c>
      <c r="AG166" s="115">
        <f t="shared" si="93"/>
        <v>340</v>
      </c>
      <c r="AH166" s="113">
        <f t="shared" si="94"/>
        <v>159</v>
      </c>
      <c r="AI166" s="113">
        <f>INDEX(地温!$D$2:$D$366,MATCH(AG166,地温!$C$2:$C$366,FALSE))</f>
        <v>11.023</v>
      </c>
      <c r="AJ166" s="113">
        <f t="shared" si="95"/>
        <v>3314.7553500000008</v>
      </c>
      <c r="AK166" s="116">
        <f t="shared" si="77"/>
        <v>20.847517924528308</v>
      </c>
      <c r="AL166" s="119" t="e">
        <f t="shared" si="78"/>
        <v>#N/A</v>
      </c>
      <c r="AM166" s="119">
        <f t="shared" si="79"/>
        <v>0</v>
      </c>
      <c r="AP166" s="115">
        <f t="shared" si="96"/>
        <v>340</v>
      </c>
      <c r="AQ166" s="113">
        <f t="shared" si="97"/>
        <v>159</v>
      </c>
      <c r="AR166" s="113">
        <f>INDEX(地温!$D$2:$D$366,MATCH(AP166,地温!$C$2:$C$366,FALSE))</f>
        <v>11.023</v>
      </c>
      <c r="AS166" s="113">
        <f t="shared" si="98"/>
        <v>3314.7553500000008</v>
      </c>
      <c r="AT166" s="116">
        <f t="shared" si="80"/>
        <v>20.847517924528308</v>
      </c>
      <c r="AU166" s="119" t="e">
        <f t="shared" si="81"/>
        <v>#N/A</v>
      </c>
      <c r="AV166" s="119">
        <f t="shared" si="82"/>
        <v>0</v>
      </c>
    </row>
    <row r="167" spans="1:48">
      <c r="A167" s="115">
        <f t="shared" si="83"/>
        <v>341</v>
      </c>
      <c r="B167" s="113">
        <f t="shared" si="66"/>
        <v>160</v>
      </c>
      <c r="C167" s="119">
        <f t="shared" si="67"/>
        <v>6.3837071749693717</v>
      </c>
      <c r="F167" s="115">
        <f t="shared" si="84"/>
        <v>341</v>
      </c>
      <c r="G167" s="113">
        <f t="shared" si="85"/>
        <v>160</v>
      </c>
      <c r="H167" s="113">
        <f>INDEX(地温!$D$2:$D$366,MATCH(F167,地温!$C$2:$C$366,FALSE))</f>
        <v>11.087199999999999</v>
      </c>
      <c r="I167" s="113">
        <f t="shared" si="86"/>
        <v>3325.8425500000008</v>
      </c>
      <c r="J167" s="116">
        <f t="shared" si="68"/>
        <v>20.786515937500006</v>
      </c>
      <c r="K167" s="119">
        <f t="shared" si="69"/>
        <v>6.243581345346802e-002</v>
      </c>
      <c r="L167" s="119">
        <f t="shared" si="70"/>
        <v>6.3837071749693717</v>
      </c>
      <c r="O167" s="115">
        <f t="shared" si="87"/>
        <v>341</v>
      </c>
      <c r="P167" s="113">
        <f t="shared" si="88"/>
        <v>160</v>
      </c>
      <c r="Q167" s="113">
        <f>INDEX(地温!$D$2:$D$366,MATCH(O167,地温!$C$2:$C$366,FALSE))</f>
        <v>11.087199999999999</v>
      </c>
      <c r="R167" s="113">
        <f t="shared" si="89"/>
        <v>3325.8425500000008</v>
      </c>
      <c r="S167" s="116">
        <f t="shared" si="71"/>
        <v>20.786515937500006</v>
      </c>
      <c r="T167" s="119" t="e">
        <f t="shared" si="72"/>
        <v>#N/A</v>
      </c>
      <c r="U167" s="119">
        <f t="shared" si="73"/>
        <v>0</v>
      </c>
      <c r="X167" s="115">
        <f t="shared" si="90"/>
        <v>341</v>
      </c>
      <c r="Y167" s="113">
        <f t="shared" si="91"/>
        <v>160</v>
      </c>
      <c r="Z167" s="113">
        <f>INDEX(地温!$D$2:$D$366,MATCH(X167,地温!$C$2:$C$366,FALSE))</f>
        <v>11.087199999999999</v>
      </c>
      <c r="AA167" s="113">
        <f t="shared" si="92"/>
        <v>3325.8425500000008</v>
      </c>
      <c r="AB167" s="116">
        <f t="shared" si="74"/>
        <v>20.786515937500006</v>
      </c>
      <c r="AC167" s="119" t="e">
        <f t="shared" si="75"/>
        <v>#N/A</v>
      </c>
      <c r="AD167" s="119">
        <f t="shared" si="76"/>
        <v>0</v>
      </c>
      <c r="AG167" s="115">
        <f t="shared" si="93"/>
        <v>341</v>
      </c>
      <c r="AH167" s="113">
        <f t="shared" si="94"/>
        <v>160</v>
      </c>
      <c r="AI167" s="113">
        <f>INDEX(地温!$D$2:$D$366,MATCH(AG167,地温!$C$2:$C$366,FALSE))</f>
        <v>11.087199999999999</v>
      </c>
      <c r="AJ167" s="113">
        <f t="shared" si="95"/>
        <v>3325.8425500000008</v>
      </c>
      <c r="AK167" s="116">
        <f t="shared" si="77"/>
        <v>20.786515937500006</v>
      </c>
      <c r="AL167" s="119" t="e">
        <f t="shared" si="78"/>
        <v>#N/A</v>
      </c>
      <c r="AM167" s="119">
        <f t="shared" si="79"/>
        <v>0</v>
      </c>
      <c r="AP167" s="115">
        <f t="shared" si="96"/>
        <v>341</v>
      </c>
      <c r="AQ167" s="113">
        <f t="shared" si="97"/>
        <v>160</v>
      </c>
      <c r="AR167" s="113">
        <f>INDEX(地温!$D$2:$D$366,MATCH(AP167,地温!$C$2:$C$366,FALSE))</f>
        <v>11.087199999999999</v>
      </c>
      <c r="AS167" s="113">
        <f t="shared" si="98"/>
        <v>3325.8425500000008</v>
      </c>
      <c r="AT167" s="116">
        <f t="shared" si="80"/>
        <v>20.786515937500006</v>
      </c>
      <c r="AU167" s="119" t="e">
        <f t="shared" si="81"/>
        <v>#N/A</v>
      </c>
      <c r="AV167" s="119">
        <f t="shared" si="82"/>
        <v>0</v>
      </c>
    </row>
    <row r="168" spans="1:48">
      <c r="A168" s="115">
        <f t="shared" si="83"/>
        <v>342</v>
      </c>
      <c r="B168" s="113">
        <f t="shared" si="66"/>
        <v>161</v>
      </c>
      <c r="C168" s="119">
        <f t="shared" si="67"/>
        <v>6.3837179383210696</v>
      </c>
      <c r="F168" s="115">
        <f t="shared" si="84"/>
        <v>342</v>
      </c>
      <c r="G168" s="113">
        <f t="shared" si="85"/>
        <v>161</v>
      </c>
      <c r="H168" s="113">
        <f>INDEX(地温!$D$2:$D$366,MATCH(F168,地温!$C$2:$C$366,FALSE))</f>
        <v>10.878549999999999</v>
      </c>
      <c r="I168" s="113">
        <f t="shared" si="86"/>
        <v>3336.7211000000007</v>
      </c>
      <c r="J168" s="116">
        <f t="shared" si="68"/>
        <v>20.724975776397521</v>
      </c>
      <c r="K168" s="119">
        <f t="shared" si="69"/>
        <v>6.2280618953254901e-002</v>
      </c>
      <c r="L168" s="119">
        <f t="shared" si="70"/>
        <v>6.3837179383210696</v>
      </c>
      <c r="O168" s="115">
        <f t="shared" si="87"/>
        <v>342</v>
      </c>
      <c r="P168" s="113">
        <f t="shared" si="88"/>
        <v>161</v>
      </c>
      <c r="Q168" s="113">
        <f>INDEX(地温!$D$2:$D$366,MATCH(O168,地温!$C$2:$C$366,FALSE))</f>
        <v>10.878549999999999</v>
      </c>
      <c r="R168" s="113">
        <f t="shared" si="89"/>
        <v>3336.7211000000007</v>
      </c>
      <c r="S168" s="116">
        <f t="shared" si="71"/>
        <v>20.724975776397521</v>
      </c>
      <c r="T168" s="119" t="e">
        <f t="shared" si="72"/>
        <v>#N/A</v>
      </c>
      <c r="U168" s="119">
        <f t="shared" si="73"/>
        <v>0</v>
      </c>
      <c r="X168" s="115">
        <f t="shared" si="90"/>
        <v>342</v>
      </c>
      <c r="Y168" s="113">
        <f t="shared" si="91"/>
        <v>161</v>
      </c>
      <c r="Z168" s="113">
        <f>INDEX(地温!$D$2:$D$366,MATCH(X168,地温!$C$2:$C$366,FALSE))</f>
        <v>10.878549999999999</v>
      </c>
      <c r="AA168" s="113">
        <f t="shared" si="92"/>
        <v>3336.7211000000007</v>
      </c>
      <c r="AB168" s="116">
        <f t="shared" si="74"/>
        <v>20.724975776397521</v>
      </c>
      <c r="AC168" s="119" t="e">
        <f t="shared" si="75"/>
        <v>#N/A</v>
      </c>
      <c r="AD168" s="119">
        <f t="shared" si="76"/>
        <v>0</v>
      </c>
      <c r="AG168" s="115">
        <f t="shared" si="93"/>
        <v>342</v>
      </c>
      <c r="AH168" s="113">
        <f t="shared" si="94"/>
        <v>161</v>
      </c>
      <c r="AI168" s="113">
        <f>INDEX(地温!$D$2:$D$366,MATCH(AG168,地温!$C$2:$C$366,FALSE))</f>
        <v>10.878549999999999</v>
      </c>
      <c r="AJ168" s="113">
        <f t="shared" si="95"/>
        <v>3336.7211000000007</v>
      </c>
      <c r="AK168" s="116">
        <f t="shared" si="77"/>
        <v>20.724975776397521</v>
      </c>
      <c r="AL168" s="119" t="e">
        <f t="shared" si="78"/>
        <v>#N/A</v>
      </c>
      <c r="AM168" s="119">
        <f t="shared" si="79"/>
        <v>0</v>
      </c>
      <c r="AP168" s="115">
        <f t="shared" si="96"/>
        <v>342</v>
      </c>
      <c r="AQ168" s="113">
        <f t="shared" si="97"/>
        <v>161</v>
      </c>
      <c r="AR168" s="113">
        <f>INDEX(地温!$D$2:$D$366,MATCH(AP168,地温!$C$2:$C$366,FALSE))</f>
        <v>10.878549999999999</v>
      </c>
      <c r="AS168" s="113">
        <f t="shared" si="98"/>
        <v>3336.7211000000007</v>
      </c>
      <c r="AT168" s="116">
        <f t="shared" si="80"/>
        <v>20.724975776397521</v>
      </c>
      <c r="AU168" s="119" t="e">
        <f t="shared" si="81"/>
        <v>#N/A</v>
      </c>
      <c r="AV168" s="119">
        <f t="shared" si="82"/>
        <v>0</v>
      </c>
    </row>
    <row r="169" spans="1:48">
      <c r="A169" s="115">
        <f t="shared" si="83"/>
        <v>343</v>
      </c>
      <c r="B169" s="113">
        <f t="shared" si="66"/>
        <v>162</v>
      </c>
      <c r="C169" s="119">
        <f t="shared" si="67"/>
        <v>6.383728199297992</v>
      </c>
      <c r="F169" s="115">
        <f t="shared" si="84"/>
        <v>343</v>
      </c>
      <c r="G169" s="113">
        <f t="shared" si="85"/>
        <v>162</v>
      </c>
      <c r="H169" s="113">
        <f>INDEX(地温!$D$2:$D$366,MATCH(F169,地温!$C$2:$C$366,FALSE))</f>
        <v>10.702</v>
      </c>
      <c r="I169" s="113">
        <f t="shared" si="86"/>
        <v>3347.4231000000009</v>
      </c>
      <c r="J169" s="116">
        <f t="shared" si="68"/>
        <v>20.66310555555556</v>
      </c>
      <c r="K169" s="119">
        <f t="shared" si="69"/>
        <v>6.2124915639403096e-002</v>
      </c>
      <c r="L169" s="119">
        <f t="shared" si="70"/>
        <v>6.383728199297992</v>
      </c>
      <c r="O169" s="115">
        <f t="shared" si="87"/>
        <v>343</v>
      </c>
      <c r="P169" s="113">
        <f t="shared" si="88"/>
        <v>162</v>
      </c>
      <c r="Q169" s="113">
        <f>INDEX(地温!$D$2:$D$366,MATCH(O169,地温!$C$2:$C$366,FALSE))</f>
        <v>10.702</v>
      </c>
      <c r="R169" s="113">
        <f t="shared" si="89"/>
        <v>3347.4231000000009</v>
      </c>
      <c r="S169" s="116">
        <f t="shared" si="71"/>
        <v>20.66310555555556</v>
      </c>
      <c r="T169" s="119" t="e">
        <f t="shared" si="72"/>
        <v>#N/A</v>
      </c>
      <c r="U169" s="119">
        <f t="shared" si="73"/>
        <v>0</v>
      </c>
      <c r="X169" s="115">
        <f t="shared" si="90"/>
        <v>343</v>
      </c>
      <c r="Y169" s="113">
        <f t="shared" si="91"/>
        <v>162</v>
      </c>
      <c r="Z169" s="113">
        <f>INDEX(地温!$D$2:$D$366,MATCH(X169,地温!$C$2:$C$366,FALSE))</f>
        <v>10.702</v>
      </c>
      <c r="AA169" s="113">
        <f t="shared" si="92"/>
        <v>3347.4231000000009</v>
      </c>
      <c r="AB169" s="116">
        <f t="shared" si="74"/>
        <v>20.66310555555556</v>
      </c>
      <c r="AC169" s="119" t="e">
        <f t="shared" si="75"/>
        <v>#N/A</v>
      </c>
      <c r="AD169" s="119">
        <f t="shared" si="76"/>
        <v>0</v>
      </c>
      <c r="AG169" s="115">
        <f t="shared" si="93"/>
        <v>343</v>
      </c>
      <c r="AH169" s="113">
        <f t="shared" si="94"/>
        <v>162</v>
      </c>
      <c r="AI169" s="113">
        <f>INDEX(地温!$D$2:$D$366,MATCH(AG169,地温!$C$2:$C$366,FALSE))</f>
        <v>10.702</v>
      </c>
      <c r="AJ169" s="113">
        <f t="shared" si="95"/>
        <v>3347.4231000000009</v>
      </c>
      <c r="AK169" s="116">
        <f t="shared" si="77"/>
        <v>20.66310555555556</v>
      </c>
      <c r="AL169" s="119" t="e">
        <f t="shared" si="78"/>
        <v>#N/A</v>
      </c>
      <c r="AM169" s="119">
        <f t="shared" si="79"/>
        <v>0</v>
      </c>
      <c r="AP169" s="115">
        <f t="shared" si="96"/>
        <v>343</v>
      </c>
      <c r="AQ169" s="113">
        <f t="shared" si="97"/>
        <v>162</v>
      </c>
      <c r="AR169" s="113">
        <f>INDEX(地温!$D$2:$D$366,MATCH(AP169,地温!$C$2:$C$366,FALSE))</f>
        <v>10.702</v>
      </c>
      <c r="AS169" s="113">
        <f t="shared" si="98"/>
        <v>3347.4231000000009</v>
      </c>
      <c r="AT169" s="116">
        <f t="shared" si="80"/>
        <v>20.66310555555556</v>
      </c>
      <c r="AU169" s="119" t="e">
        <f t="shared" si="81"/>
        <v>#N/A</v>
      </c>
      <c r="AV169" s="119">
        <f t="shared" si="82"/>
        <v>0</v>
      </c>
    </row>
    <row r="170" spans="1:48">
      <c r="A170" s="115">
        <f t="shared" si="83"/>
        <v>344</v>
      </c>
      <c r="B170" s="113">
        <f t="shared" si="66"/>
        <v>163</v>
      </c>
      <c r="C170" s="119">
        <f t="shared" si="67"/>
        <v>6.3837382165500864</v>
      </c>
      <c r="F170" s="115">
        <f t="shared" si="84"/>
        <v>344</v>
      </c>
      <c r="G170" s="113">
        <f t="shared" si="85"/>
        <v>163</v>
      </c>
      <c r="H170" s="113">
        <f>INDEX(地温!$D$2:$D$366,MATCH(F170,地温!$C$2:$C$366,FALSE))</f>
        <v>10.878549999999999</v>
      </c>
      <c r="I170" s="113">
        <f t="shared" si="86"/>
        <v>3358.3016500000008</v>
      </c>
      <c r="J170" s="116">
        <f t="shared" si="68"/>
        <v>20.603077607361968</v>
      </c>
      <c r="K170" s="119">
        <f t="shared" si="69"/>
        <v>6.1974158178875971e-002</v>
      </c>
      <c r="L170" s="119">
        <f t="shared" si="70"/>
        <v>6.3837382165500864</v>
      </c>
      <c r="O170" s="115">
        <f t="shared" si="87"/>
        <v>344</v>
      </c>
      <c r="P170" s="113">
        <f t="shared" si="88"/>
        <v>163</v>
      </c>
      <c r="Q170" s="113">
        <f>INDEX(地温!$D$2:$D$366,MATCH(O170,地温!$C$2:$C$366,FALSE))</f>
        <v>10.878549999999999</v>
      </c>
      <c r="R170" s="113">
        <f t="shared" si="89"/>
        <v>3358.3016500000008</v>
      </c>
      <c r="S170" s="116">
        <f t="shared" si="71"/>
        <v>20.603077607361968</v>
      </c>
      <c r="T170" s="119" t="e">
        <f t="shared" si="72"/>
        <v>#N/A</v>
      </c>
      <c r="U170" s="119">
        <f t="shared" si="73"/>
        <v>0</v>
      </c>
      <c r="X170" s="115">
        <f t="shared" si="90"/>
        <v>344</v>
      </c>
      <c r="Y170" s="113">
        <f t="shared" si="91"/>
        <v>163</v>
      </c>
      <c r="Z170" s="113">
        <f>INDEX(地温!$D$2:$D$366,MATCH(X170,地温!$C$2:$C$366,FALSE))</f>
        <v>10.878549999999999</v>
      </c>
      <c r="AA170" s="113">
        <f t="shared" si="92"/>
        <v>3358.3016500000008</v>
      </c>
      <c r="AB170" s="116">
        <f t="shared" si="74"/>
        <v>20.603077607361968</v>
      </c>
      <c r="AC170" s="119" t="e">
        <f t="shared" si="75"/>
        <v>#N/A</v>
      </c>
      <c r="AD170" s="119">
        <f t="shared" si="76"/>
        <v>0</v>
      </c>
      <c r="AG170" s="115">
        <f t="shared" si="93"/>
        <v>344</v>
      </c>
      <c r="AH170" s="113">
        <f t="shared" si="94"/>
        <v>163</v>
      </c>
      <c r="AI170" s="113">
        <f>INDEX(地温!$D$2:$D$366,MATCH(AG170,地温!$C$2:$C$366,FALSE))</f>
        <v>10.878549999999999</v>
      </c>
      <c r="AJ170" s="113">
        <f t="shared" si="95"/>
        <v>3358.3016500000008</v>
      </c>
      <c r="AK170" s="116">
        <f t="shared" si="77"/>
        <v>20.603077607361968</v>
      </c>
      <c r="AL170" s="119" t="e">
        <f t="shared" si="78"/>
        <v>#N/A</v>
      </c>
      <c r="AM170" s="119">
        <f t="shared" si="79"/>
        <v>0</v>
      </c>
      <c r="AP170" s="115">
        <f t="shared" si="96"/>
        <v>344</v>
      </c>
      <c r="AQ170" s="113">
        <f t="shared" si="97"/>
        <v>163</v>
      </c>
      <c r="AR170" s="113">
        <f>INDEX(地温!$D$2:$D$366,MATCH(AP170,地温!$C$2:$C$366,FALSE))</f>
        <v>10.878549999999999</v>
      </c>
      <c r="AS170" s="113">
        <f t="shared" si="98"/>
        <v>3358.3016500000008</v>
      </c>
      <c r="AT170" s="116">
        <f t="shared" si="80"/>
        <v>20.603077607361968</v>
      </c>
      <c r="AU170" s="119" t="e">
        <f t="shared" si="81"/>
        <v>#N/A</v>
      </c>
      <c r="AV170" s="119">
        <f t="shared" si="82"/>
        <v>0</v>
      </c>
    </row>
    <row r="171" spans="1:48">
      <c r="A171" s="115">
        <f t="shared" si="83"/>
        <v>345</v>
      </c>
      <c r="B171" s="113">
        <f t="shared" si="66"/>
        <v>164</v>
      </c>
      <c r="C171" s="119">
        <f t="shared" si="67"/>
        <v>6.3837483730053508</v>
      </c>
      <c r="F171" s="115">
        <f t="shared" si="84"/>
        <v>345</v>
      </c>
      <c r="G171" s="113">
        <f t="shared" si="85"/>
        <v>164</v>
      </c>
      <c r="H171" s="113">
        <f>INDEX(地温!$D$2:$D$366,MATCH(F171,地温!$C$2:$C$366,FALSE))</f>
        <v>11.665000000000001</v>
      </c>
      <c r="I171" s="113">
        <f t="shared" si="86"/>
        <v>3369.9666500000008</v>
      </c>
      <c r="J171" s="116">
        <f t="shared" si="68"/>
        <v>20.548577134146345</v>
      </c>
      <c r="K171" s="119">
        <f t="shared" si="69"/>
        <v>6.1837546384788958e-002</v>
      </c>
      <c r="L171" s="119">
        <f t="shared" si="70"/>
        <v>6.3837483730053508</v>
      </c>
      <c r="O171" s="115">
        <f t="shared" si="87"/>
        <v>345</v>
      </c>
      <c r="P171" s="113">
        <f t="shared" si="88"/>
        <v>164</v>
      </c>
      <c r="Q171" s="113">
        <f>INDEX(地温!$D$2:$D$366,MATCH(O171,地温!$C$2:$C$366,FALSE))</f>
        <v>11.665000000000001</v>
      </c>
      <c r="R171" s="113">
        <f t="shared" si="89"/>
        <v>3369.9666500000008</v>
      </c>
      <c r="S171" s="116">
        <f t="shared" si="71"/>
        <v>20.548577134146345</v>
      </c>
      <c r="T171" s="119" t="e">
        <f t="shared" si="72"/>
        <v>#N/A</v>
      </c>
      <c r="U171" s="119">
        <f t="shared" si="73"/>
        <v>0</v>
      </c>
      <c r="X171" s="115">
        <f t="shared" si="90"/>
        <v>345</v>
      </c>
      <c r="Y171" s="113">
        <f t="shared" si="91"/>
        <v>164</v>
      </c>
      <c r="Z171" s="113">
        <f>INDEX(地温!$D$2:$D$366,MATCH(X171,地温!$C$2:$C$366,FALSE))</f>
        <v>11.665000000000001</v>
      </c>
      <c r="AA171" s="113">
        <f t="shared" si="92"/>
        <v>3369.9666500000008</v>
      </c>
      <c r="AB171" s="116">
        <f t="shared" si="74"/>
        <v>20.548577134146345</v>
      </c>
      <c r="AC171" s="119" t="e">
        <f t="shared" si="75"/>
        <v>#N/A</v>
      </c>
      <c r="AD171" s="119">
        <f t="shared" si="76"/>
        <v>0</v>
      </c>
      <c r="AG171" s="115">
        <f t="shared" si="93"/>
        <v>345</v>
      </c>
      <c r="AH171" s="113">
        <f t="shared" si="94"/>
        <v>164</v>
      </c>
      <c r="AI171" s="113">
        <f>INDEX(地温!$D$2:$D$366,MATCH(AG171,地温!$C$2:$C$366,FALSE))</f>
        <v>11.665000000000001</v>
      </c>
      <c r="AJ171" s="113">
        <f t="shared" si="95"/>
        <v>3369.9666500000008</v>
      </c>
      <c r="AK171" s="116">
        <f t="shared" si="77"/>
        <v>20.548577134146345</v>
      </c>
      <c r="AL171" s="119" t="e">
        <f t="shared" si="78"/>
        <v>#N/A</v>
      </c>
      <c r="AM171" s="119">
        <f t="shared" si="79"/>
        <v>0</v>
      </c>
      <c r="AP171" s="115">
        <f t="shared" si="96"/>
        <v>345</v>
      </c>
      <c r="AQ171" s="113">
        <f t="shared" si="97"/>
        <v>164</v>
      </c>
      <c r="AR171" s="113">
        <f>INDEX(地温!$D$2:$D$366,MATCH(AP171,地温!$C$2:$C$366,FALSE))</f>
        <v>11.665000000000001</v>
      </c>
      <c r="AS171" s="113">
        <f t="shared" si="98"/>
        <v>3369.9666500000008</v>
      </c>
      <c r="AT171" s="116">
        <f t="shared" si="80"/>
        <v>20.548577134146345</v>
      </c>
      <c r="AU171" s="119" t="e">
        <f t="shared" si="81"/>
        <v>#N/A</v>
      </c>
      <c r="AV171" s="119">
        <f t="shared" si="82"/>
        <v>0</v>
      </c>
    </row>
    <row r="172" spans="1:48">
      <c r="A172" s="115">
        <f t="shared" si="83"/>
        <v>346</v>
      </c>
      <c r="B172" s="113">
        <f t="shared" si="66"/>
        <v>165</v>
      </c>
      <c r="C172" s="119">
        <f t="shared" si="67"/>
        <v>6.3837581549407636</v>
      </c>
      <c r="F172" s="115">
        <f t="shared" si="84"/>
        <v>346</v>
      </c>
      <c r="G172" s="113">
        <f t="shared" si="85"/>
        <v>165</v>
      </c>
      <c r="H172" s="113">
        <f>INDEX(地温!$D$2:$D$366,MATCH(F172,地温!$C$2:$C$366,FALSE))</f>
        <v>11.681050000000001</v>
      </c>
      <c r="I172" s="113">
        <f t="shared" si="86"/>
        <v>3381.6477000000009</v>
      </c>
      <c r="J172" s="116">
        <f t="shared" si="68"/>
        <v>20.494834545454552</v>
      </c>
      <c r="K172" s="119">
        <f t="shared" si="69"/>
        <v>6.1703079685381697e-002</v>
      </c>
      <c r="L172" s="119">
        <f t="shared" si="70"/>
        <v>6.3837581549407636</v>
      </c>
      <c r="O172" s="115">
        <f t="shared" si="87"/>
        <v>346</v>
      </c>
      <c r="P172" s="113">
        <f t="shared" si="88"/>
        <v>165</v>
      </c>
      <c r="Q172" s="113">
        <f>INDEX(地温!$D$2:$D$366,MATCH(O172,地温!$C$2:$C$366,FALSE))</f>
        <v>11.681050000000001</v>
      </c>
      <c r="R172" s="113">
        <f t="shared" si="89"/>
        <v>3381.6477000000009</v>
      </c>
      <c r="S172" s="116">
        <f t="shared" si="71"/>
        <v>20.494834545454552</v>
      </c>
      <c r="T172" s="119" t="e">
        <f t="shared" si="72"/>
        <v>#N/A</v>
      </c>
      <c r="U172" s="119">
        <f t="shared" si="73"/>
        <v>0</v>
      </c>
      <c r="X172" s="115">
        <f t="shared" si="90"/>
        <v>346</v>
      </c>
      <c r="Y172" s="113">
        <f t="shared" si="91"/>
        <v>165</v>
      </c>
      <c r="Z172" s="113">
        <f>INDEX(地温!$D$2:$D$366,MATCH(X172,地温!$C$2:$C$366,FALSE))</f>
        <v>11.681050000000001</v>
      </c>
      <c r="AA172" s="113">
        <f t="shared" si="92"/>
        <v>3381.6477000000009</v>
      </c>
      <c r="AB172" s="116">
        <f t="shared" si="74"/>
        <v>20.494834545454552</v>
      </c>
      <c r="AC172" s="119" t="e">
        <f t="shared" si="75"/>
        <v>#N/A</v>
      </c>
      <c r="AD172" s="119">
        <f t="shared" si="76"/>
        <v>0</v>
      </c>
      <c r="AG172" s="115">
        <f t="shared" si="93"/>
        <v>346</v>
      </c>
      <c r="AH172" s="113">
        <f t="shared" si="94"/>
        <v>165</v>
      </c>
      <c r="AI172" s="113">
        <f>INDEX(地温!$D$2:$D$366,MATCH(AG172,地温!$C$2:$C$366,FALSE))</f>
        <v>11.681050000000001</v>
      </c>
      <c r="AJ172" s="113">
        <f t="shared" si="95"/>
        <v>3381.6477000000009</v>
      </c>
      <c r="AK172" s="116">
        <f t="shared" si="77"/>
        <v>20.494834545454552</v>
      </c>
      <c r="AL172" s="119" t="e">
        <f t="shared" si="78"/>
        <v>#N/A</v>
      </c>
      <c r="AM172" s="119">
        <f t="shared" si="79"/>
        <v>0</v>
      </c>
      <c r="AP172" s="115">
        <f t="shared" si="96"/>
        <v>346</v>
      </c>
      <c r="AQ172" s="113">
        <f t="shared" si="97"/>
        <v>165</v>
      </c>
      <c r="AR172" s="113">
        <f>INDEX(地温!$D$2:$D$366,MATCH(AP172,地温!$C$2:$C$366,FALSE))</f>
        <v>11.681050000000001</v>
      </c>
      <c r="AS172" s="113">
        <f t="shared" si="98"/>
        <v>3381.6477000000009</v>
      </c>
      <c r="AT172" s="116">
        <f t="shared" si="80"/>
        <v>20.494834545454552</v>
      </c>
      <c r="AU172" s="119" t="e">
        <f t="shared" si="81"/>
        <v>#N/A</v>
      </c>
      <c r="AV172" s="119">
        <f t="shared" si="82"/>
        <v>0</v>
      </c>
    </row>
    <row r="173" spans="1:48">
      <c r="A173" s="115">
        <f t="shared" si="83"/>
        <v>347</v>
      </c>
      <c r="B173" s="113">
        <f t="shared" si="66"/>
        <v>166</v>
      </c>
      <c r="C173" s="119">
        <f t="shared" si="67"/>
        <v>6.3837668200120286</v>
      </c>
      <c r="F173" s="115">
        <f t="shared" si="84"/>
        <v>347</v>
      </c>
      <c r="G173" s="113">
        <f t="shared" si="85"/>
        <v>166</v>
      </c>
      <c r="H173" s="113">
        <f>INDEX(地温!$D$2:$D$366,MATCH(F173,地温!$C$2:$C$366,FALSE))</f>
        <v>10.397049999999998</v>
      </c>
      <c r="I173" s="113">
        <f t="shared" si="86"/>
        <v>3392.0447500000009</v>
      </c>
      <c r="J173" s="116">
        <f t="shared" si="68"/>
        <v>20.434004518072296</v>
      </c>
      <c r="K173" s="119">
        <f t="shared" si="69"/>
        <v>6.1551173386664458e-002</v>
      </c>
      <c r="L173" s="119">
        <f t="shared" si="70"/>
        <v>6.3837668200120286</v>
      </c>
      <c r="O173" s="115">
        <f t="shared" si="87"/>
        <v>347</v>
      </c>
      <c r="P173" s="113">
        <f t="shared" si="88"/>
        <v>166</v>
      </c>
      <c r="Q173" s="113">
        <f>INDEX(地温!$D$2:$D$366,MATCH(O173,地温!$C$2:$C$366,FALSE))</f>
        <v>10.397049999999998</v>
      </c>
      <c r="R173" s="113">
        <f t="shared" si="89"/>
        <v>3392.0447500000009</v>
      </c>
      <c r="S173" s="116">
        <f t="shared" si="71"/>
        <v>20.434004518072296</v>
      </c>
      <c r="T173" s="119" t="e">
        <f t="shared" si="72"/>
        <v>#N/A</v>
      </c>
      <c r="U173" s="119">
        <f t="shared" si="73"/>
        <v>0</v>
      </c>
      <c r="X173" s="115">
        <f t="shared" si="90"/>
        <v>347</v>
      </c>
      <c r="Y173" s="113">
        <f t="shared" si="91"/>
        <v>166</v>
      </c>
      <c r="Z173" s="113">
        <f>INDEX(地温!$D$2:$D$366,MATCH(X173,地温!$C$2:$C$366,FALSE))</f>
        <v>10.397049999999998</v>
      </c>
      <c r="AA173" s="113">
        <f t="shared" si="92"/>
        <v>3392.0447500000009</v>
      </c>
      <c r="AB173" s="116">
        <f t="shared" si="74"/>
        <v>20.434004518072296</v>
      </c>
      <c r="AC173" s="119" t="e">
        <f t="shared" si="75"/>
        <v>#N/A</v>
      </c>
      <c r="AD173" s="119">
        <f t="shared" si="76"/>
        <v>0</v>
      </c>
      <c r="AG173" s="115">
        <f t="shared" si="93"/>
        <v>347</v>
      </c>
      <c r="AH173" s="113">
        <f t="shared" si="94"/>
        <v>166</v>
      </c>
      <c r="AI173" s="113">
        <f>INDEX(地温!$D$2:$D$366,MATCH(AG173,地温!$C$2:$C$366,FALSE))</f>
        <v>10.397049999999998</v>
      </c>
      <c r="AJ173" s="113">
        <f t="shared" si="95"/>
        <v>3392.0447500000009</v>
      </c>
      <c r="AK173" s="116">
        <f t="shared" si="77"/>
        <v>20.434004518072296</v>
      </c>
      <c r="AL173" s="119" t="e">
        <f t="shared" si="78"/>
        <v>#N/A</v>
      </c>
      <c r="AM173" s="119">
        <f t="shared" si="79"/>
        <v>0</v>
      </c>
      <c r="AP173" s="115">
        <f t="shared" si="96"/>
        <v>347</v>
      </c>
      <c r="AQ173" s="113">
        <f t="shared" si="97"/>
        <v>166</v>
      </c>
      <c r="AR173" s="113">
        <f>INDEX(地温!$D$2:$D$366,MATCH(AP173,地温!$C$2:$C$366,FALSE))</f>
        <v>10.397049999999998</v>
      </c>
      <c r="AS173" s="113">
        <f t="shared" si="98"/>
        <v>3392.0447500000009</v>
      </c>
      <c r="AT173" s="116">
        <f t="shared" si="80"/>
        <v>20.434004518072296</v>
      </c>
      <c r="AU173" s="119" t="e">
        <f t="shared" si="81"/>
        <v>#N/A</v>
      </c>
      <c r="AV173" s="119">
        <f t="shared" si="82"/>
        <v>0</v>
      </c>
    </row>
    <row r="174" spans="1:48">
      <c r="A174" s="115">
        <f t="shared" si="83"/>
        <v>348</v>
      </c>
      <c r="B174" s="113">
        <f t="shared" si="66"/>
        <v>167</v>
      </c>
      <c r="C174" s="119">
        <f t="shared" si="67"/>
        <v>6.3837750063681007</v>
      </c>
      <c r="F174" s="115">
        <f t="shared" si="84"/>
        <v>348</v>
      </c>
      <c r="G174" s="113">
        <f t="shared" si="85"/>
        <v>167</v>
      </c>
      <c r="H174" s="113">
        <f>INDEX(地温!$D$2:$D$366,MATCH(F174,地温!$C$2:$C$366,FALSE))</f>
        <v>10.07605</v>
      </c>
      <c r="I174" s="113">
        <f t="shared" si="86"/>
        <v>3402.1208000000011</v>
      </c>
      <c r="J174" s="116">
        <f t="shared" si="68"/>
        <v>20.37198083832336</v>
      </c>
      <c r="K174" s="119">
        <f t="shared" si="69"/>
        <v>6.1396606700444466e-002</v>
      </c>
      <c r="L174" s="119">
        <f t="shared" si="70"/>
        <v>6.3837750063681007</v>
      </c>
      <c r="O174" s="115">
        <f t="shared" si="87"/>
        <v>348</v>
      </c>
      <c r="P174" s="113">
        <f t="shared" si="88"/>
        <v>167</v>
      </c>
      <c r="Q174" s="113">
        <f>INDEX(地温!$D$2:$D$366,MATCH(O174,地温!$C$2:$C$366,FALSE))</f>
        <v>10.07605</v>
      </c>
      <c r="R174" s="113">
        <f t="shared" si="89"/>
        <v>3402.1208000000011</v>
      </c>
      <c r="S174" s="116">
        <f t="shared" si="71"/>
        <v>20.37198083832336</v>
      </c>
      <c r="T174" s="119" t="e">
        <f t="shared" si="72"/>
        <v>#N/A</v>
      </c>
      <c r="U174" s="119">
        <f t="shared" si="73"/>
        <v>0</v>
      </c>
      <c r="X174" s="115">
        <f t="shared" si="90"/>
        <v>348</v>
      </c>
      <c r="Y174" s="113">
        <f t="shared" si="91"/>
        <v>167</v>
      </c>
      <c r="Z174" s="113">
        <f>INDEX(地温!$D$2:$D$366,MATCH(X174,地温!$C$2:$C$366,FALSE))</f>
        <v>10.07605</v>
      </c>
      <c r="AA174" s="113">
        <f t="shared" si="92"/>
        <v>3402.1208000000011</v>
      </c>
      <c r="AB174" s="116">
        <f t="shared" si="74"/>
        <v>20.37198083832336</v>
      </c>
      <c r="AC174" s="119" t="e">
        <f t="shared" si="75"/>
        <v>#N/A</v>
      </c>
      <c r="AD174" s="119">
        <f t="shared" si="76"/>
        <v>0</v>
      </c>
      <c r="AG174" s="115">
        <f t="shared" si="93"/>
        <v>348</v>
      </c>
      <c r="AH174" s="113">
        <f t="shared" si="94"/>
        <v>167</v>
      </c>
      <c r="AI174" s="113">
        <f>INDEX(地温!$D$2:$D$366,MATCH(AG174,地温!$C$2:$C$366,FALSE))</f>
        <v>10.07605</v>
      </c>
      <c r="AJ174" s="113">
        <f t="shared" si="95"/>
        <v>3402.1208000000011</v>
      </c>
      <c r="AK174" s="116">
        <f t="shared" si="77"/>
        <v>20.37198083832336</v>
      </c>
      <c r="AL174" s="119" t="e">
        <f t="shared" si="78"/>
        <v>#N/A</v>
      </c>
      <c r="AM174" s="119">
        <f t="shared" si="79"/>
        <v>0</v>
      </c>
      <c r="AP174" s="115">
        <f t="shared" si="96"/>
        <v>348</v>
      </c>
      <c r="AQ174" s="113">
        <f t="shared" si="97"/>
        <v>167</v>
      </c>
      <c r="AR174" s="113">
        <f>INDEX(地温!$D$2:$D$366,MATCH(AP174,地温!$C$2:$C$366,FALSE))</f>
        <v>10.07605</v>
      </c>
      <c r="AS174" s="113">
        <f t="shared" si="98"/>
        <v>3402.1208000000011</v>
      </c>
      <c r="AT174" s="116">
        <f t="shared" si="80"/>
        <v>20.37198083832336</v>
      </c>
      <c r="AU174" s="119" t="e">
        <f t="shared" si="81"/>
        <v>#N/A</v>
      </c>
      <c r="AV174" s="119">
        <f t="shared" si="82"/>
        <v>0</v>
      </c>
    </row>
    <row r="175" spans="1:48">
      <c r="A175" s="115">
        <f t="shared" si="83"/>
        <v>349</v>
      </c>
      <c r="B175" s="113">
        <f t="shared" si="66"/>
        <v>168</v>
      </c>
      <c r="C175" s="119">
        <f t="shared" si="67"/>
        <v>6.3837827090629435</v>
      </c>
      <c r="F175" s="115">
        <f t="shared" si="84"/>
        <v>349</v>
      </c>
      <c r="G175" s="113">
        <f t="shared" si="85"/>
        <v>168</v>
      </c>
      <c r="H175" s="113">
        <f>INDEX(地温!$D$2:$D$366,MATCH(F175,地温!$C$2:$C$366,FALSE))</f>
        <v>9.6908500000000011</v>
      </c>
      <c r="I175" s="113">
        <f t="shared" si="86"/>
        <v>3411.811650000001</v>
      </c>
      <c r="J175" s="116">
        <f t="shared" si="68"/>
        <v>20.308402678571433</v>
      </c>
      <c r="K175" s="119">
        <f t="shared" si="69"/>
        <v>6.123850142125907e-002</v>
      </c>
      <c r="L175" s="119">
        <f t="shared" si="70"/>
        <v>6.3837827090629435</v>
      </c>
      <c r="O175" s="115">
        <f t="shared" si="87"/>
        <v>349</v>
      </c>
      <c r="P175" s="113">
        <f t="shared" si="88"/>
        <v>168</v>
      </c>
      <c r="Q175" s="113">
        <f>INDEX(地温!$D$2:$D$366,MATCH(O175,地温!$C$2:$C$366,FALSE))</f>
        <v>9.6908500000000011</v>
      </c>
      <c r="R175" s="113">
        <f t="shared" si="89"/>
        <v>3411.811650000001</v>
      </c>
      <c r="S175" s="116">
        <f t="shared" si="71"/>
        <v>20.308402678571433</v>
      </c>
      <c r="T175" s="119" t="e">
        <f t="shared" si="72"/>
        <v>#N/A</v>
      </c>
      <c r="U175" s="119">
        <f t="shared" si="73"/>
        <v>0</v>
      </c>
      <c r="X175" s="115">
        <f t="shared" si="90"/>
        <v>349</v>
      </c>
      <c r="Y175" s="113">
        <f t="shared" si="91"/>
        <v>168</v>
      </c>
      <c r="Z175" s="113">
        <f>INDEX(地温!$D$2:$D$366,MATCH(X175,地温!$C$2:$C$366,FALSE))</f>
        <v>9.6908500000000011</v>
      </c>
      <c r="AA175" s="113">
        <f t="shared" si="92"/>
        <v>3411.811650000001</v>
      </c>
      <c r="AB175" s="116">
        <f t="shared" si="74"/>
        <v>20.308402678571433</v>
      </c>
      <c r="AC175" s="119" t="e">
        <f t="shared" si="75"/>
        <v>#N/A</v>
      </c>
      <c r="AD175" s="119">
        <f t="shared" si="76"/>
        <v>0</v>
      </c>
      <c r="AG175" s="115">
        <f t="shared" si="93"/>
        <v>349</v>
      </c>
      <c r="AH175" s="113">
        <f t="shared" si="94"/>
        <v>168</v>
      </c>
      <c r="AI175" s="113">
        <f>INDEX(地温!$D$2:$D$366,MATCH(AG175,地温!$C$2:$C$366,FALSE))</f>
        <v>9.6908500000000011</v>
      </c>
      <c r="AJ175" s="113">
        <f t="shared" si="95"/>
        <v>3411.811650000001</v>
      </c>
      <c r="AK175" s="116">
        <f t="shared" si="77"/>
        <v>20.308402678571433</v>
      </c>
      <c r="AL175" s="119" t="e">
        <f t="shared" si="78"/>
        <v>#N/A</v>
      </c>
      <c r="AM175" s="119">
        <f t="shared" si="79"/>
        <v>0</v>
      </c>
      <c r="AP175" s="115">
        <f t="shared" si="96"/>
        <v>349</v>
      </c>
      <c r="AQ175" s="113">
        <f t="shared" si="97"/>
        <v>168</v>
      </c>
      <c r="AR175" s="113">
        <f>INDEX(地温!$D$2:$D$366,MATCH(AP175,地温!$C$2:$C$366,FALSE))</f>
        <v>9.6908500000000011</v>
      </c>
      <c r="AS175" s="113">
        <f t="shared" si="98"/>
        <v>3411.811650000001</v>
      </c>
      <c r="AT175" s="116">
        <f t="shared" si="80"/>
        <v>20.308402678571433</v>
      </c>
      <c r="AU175" s="119" t="e">
        <f t="shared" si="81"/>
        <v>#N/A</v>
      </c>
      <c r="AV175" s="119">
        <f t="shared" si="82"/>
        <v>0</v>
      </c>
    </row>
    <row r="176" spans="1:48">
      <c r="A176" s="115">
        <f t="shared" si="83"/>
        <v>350</v>
      </c>
      <c r="B176" s="113">
        <f t="shared" si="66"/>
        <v>169</v>
      </c>
      <c r="C176" s="119">
        <f t="shared" si="67"/>
        <v>6.3837903601385255</v>
      </c>
      <c r="F176" s="115">
        <f t="shared" si="84"/>
        <v>350</v>
      </c>
      <c r="G176" s="113">
        <f t="shared" si="85"/>
        <v>169</v>
      </c>
      <c r="H176" s="113">
        <f>INDEX(地温!$D$2:$D$366,MATCH(F176,地温!$C$2:$C$366,FALSE))</f>
        <v>10.07605</v>
      </c>
      <c r="I176" s="113">
        <f t="shared" si="86"/>
        <v>3421.8877000000011</v>
      </c>
      <c r="J176" s="116">
        <f t="shared" si="68"/>
        <v>20.247856213017759</v>
      </c>
      <c r="K176" s="119">
        <f t="shared" si="69"/>
        <v>6.1088250325138288e-002</v>
      </c>
      <c r="L176" s="119">
        <f t="shared" si="70"/>
        <v>6.3837903601385255</v>
      </c>
      <c r="O176" s="115">
        <f t="shared" si="87"/>
        <v>350</v>
      </c>
      <c r="P176" s="113">
        <f t="shared" si="88"/>
        <v>169</v>
      </c>
      <c r="Q176" s="113">
        <f>INDEX(地温!$D$2:$D$366,MATCH(O176,地温!$C$2:$C$366,FALSE))</f>
        <v>10.07605</v>
      </c>
      <c r="R176" s="113">
        <f t="shared" si="89"/>
        <v>3421.8877000000011</v>
      </c>
      <c r="S176" s="116">
        <f t="shared" si="71"/>
        <v>20.247856213017759</v>
      </c>
      <c r="T176" s="119" t="e">
        <f t="shared" si="72"/>
        <v>#N/A</v>
      </c>
      <c r="U176" s="119">
        <f t="shared" si="73"/>
        <v>0</v>
      </c>
      <c r="X176" s="115">
        <f t="shared" si="90"/>
        <v>350</v>
      </c>
      <c r="Y176" s="113">
        <f t="shared" si="91"/>
        <v>169</v>
      </c>
      <c r="Z176" s="113">
        <f>INDEX(地温!$D$2:$D$366,MATCH(X176,地温!$C$2:$C$366,FALSE))</f>
        <v>10.07605</v>
      </c>
      <c r="AA176" s="113">
        <f t="shared" si="92"/>
        <v>3421.8877000000011</v>
      </c>
      <c r="AB176" s="116">
        <f t="shared" si="74"/>
        <v>20.247856213017759</v>
      </c>
      <c r="AC176" s="119" t="e">
        <f t="shared" si="75"/>
        <v>#N/A</v>
      </c>
      <c r="AD176" s="119">
        <f t="shared" si="76"/>
        <v>0</v>
      </c>
      <c r="AG176" s="115">
        <f t="shared" si="93"/>
        <v>350</v>
      </c>
      <c r="AH176" s="113">
        <f t="shared" si="94"/>
        <v>169</v>
      </c>
      <c r="AI176" s="113">
        <f>INDEX(地温!$D$2:$D$366,MATCH(AG176,地温!$C$2:$C$366,FALSE))</f>
        <v>10.07605</v>
      </c>
      <c r="AJ176" s="113">
        <f t="shared" si="95"/>
        <v>3421.8877000000011</v>
      </c>
      <c r="AK176" s="116">
        <f t="shared" si="77"/>
        <v>20.247856213017759</v>
      </c>
      <c r="AL176" s="119" t="e">
        <f t="shared" si="78"/>
        <v>#N/A</v>
      </c>
      <c r="AM176" s="119">
        <f t="shared" si="79"/>
        <v>0</v>
      </c>
      <c r="AP176" s="115">
        <f t="shared" si="96"/>
        <v>350</v>
      </c>
      <c r="AQ176" s="113">
        <f t="shared" si="97"/>
        <v>169</v>
      </c>
      <c r="AR176" s="113">
        <f>INDEX(地温!$D$2:$D$366,MATCH(AP176,地温!$C$2:$C$366,FALSE))</f>
        <v>10.07605</v>
      </c>
      <c r="AS176" s="113">
        <f t="shared" si="98"/>
        <v>3421.8877000000011</v>
      </c>
      <c r="AT176" s="116">
        <f t="shared" si="80"/>
        <v>20.247856213017759</v>
      </c>
      <c r="AU176" s="119" t="e">
        <f t="shared" si="81"/>
        <v>#N/A</v>
      </c>
      <c r="AV176" s="119">
        <f t="shared" si="82"/>
        <v>0</v>
      </c>
    </row>
    <row r="177" spans="1:48">
      <c r="A177" s="115">
        <f t="shared" si="83"/>
        <v>351</v>
      </c>
      <c r="B177" s="113">
        <f t="shared" si="66"/>
        <v>170</v>
      </c>
      <c r="C177" s="119">
        <f t="shared" si="67"/>
        <v>6.3837971892896075</v>
      </c>
      <c r="F177" s="115">
        <f t="shared" si="84"/>
        <v>351</v>
      </c>
      <c r="G177" s="113">
        <f t="shared" si="85"/>
        <v>170</v>
      </c>
      <c r="H177" s="113">
        <f>INDEX(地温!$D$2:$D$366,MATCH(F177,地温!$C$2:$C$366,FALSE))</f>
        <v>8.9525500000000005</v>
      </c>
      <c r="I177" s="113">
        <f t="shared" si="86"/>
        <v>3430.8402500000011</v>
      </c>
      <c r="J177" s="116">
        <f t="shared" si="68"/>
        <v>20.181413235294123</v>
      </c>
      <c r="K177" s="119">
        <f t="shared" si="69"/>
        <v>6.0923719618822786e-002</v>
      </c>
      <c r="L177" s="119">
        <f t="shared" si="70"/>
        <v>6.3837971892896075</v>
      </c>
      <c r="O177" s="115">
        <f t="shared" si="87"/>
        <v>351</v>
      </c>
      <c r="P177" s="113">
        <f t="shared" si="88"/>
        <v>170</v>
      </c>
      <c r="Q177" s="113">
        <f>INDEX(地温!$D$2:$D$366,MATCH(O177,地温!$C$2:$C$366,FALSE))</f>
        <v>8.9525500000000005</v>
      </c>
      <c r="R177" s="113">
        <f t="shared" si="89"/>
        <v>3430.8402500000011</v>
      </c>
      <c r="S177" s="116">
        <f t="shared" si="71"/>
        <v>20.181413235294123</v>
      </c>
      <c r="T177" s="119" t="e">
        <f t="shared" si="72"/>
        <v>#N/A</v>
      </c>
      <c r="U177" s="119">
        <f t="shared" si="73"/>
        <v>0</v>
      </c>
      <c r="X177" s="115">
        <f t="shared" si="90"/>
        <v>351</v>
      </c>
      <c r="Y177" s="113">
        <f t="shared" si="91"/>
        <v>170</v>
      </c>
      <c r="Z177" s="113">
        <f>INDEX(地温!$D$2:$D$366,MATCH(X177,地温!$C$2:$C$366,FALSE))</f>
        <v>8.9525500000000005</v>
      </c>
      <c r="AA177" s="113">
        <f t="shared" si="92"/>
        <v>3430.8402500000011</v>
      </c>
      <c r="AB177" s="116">
        <f t="shared" si="74"/>
        <v>20.181413235294123</v>
      </c>
      <c r="AC177" s="119" t="e">
        <f t="shared" si="75"/>
        <v>#N/A</v>
      </c>
      <c r="AD177" s="119">
        <f t="shared" si="76"/>
        <v>0</v>
      </c>
      <c r="AG177" s="115">
        <f t="shared" si="93"/>
        <v>351</v>
      </c>
      <c r="AH177" s="113">
        <f t="shared" si="94"/>
        <v>170</v>
      </c>
      <c r="AI177" s="113">
        <f>INDEX(地温!$D$2:$D$366,MATCH(AG177,地温!$C$2:$C$366,FALSE))</f>
        <v>8.9525500000000005</v>
      </c>
      <c r="AJ177" s="113">
        <f t="shared" si="95"/>
        <v>3430.8402500000011</v>
      </c>
      <c r="AK177" s="116">
        <f t="shared" si="77"/>
        <v>20.181413235294123</v>
      </c>
      <c r="AL177" s="119" t="e">
        <f t="shared" si="78"/>
        <v>#N/A</v>
      </c>
      <c r="AM177" s="119">
        <f t="shared" si="79"/>
        <v>0</v>
      </c>
      <c r="AP177" s="115">
        <f t="shared" si="96"/>
        <v>351</v>
      </c>
      <c r="AQ177" s="113">
        <f t="shared" si="97"/>
        <v>170</v>
      </c>
      <c r="AR177" s="113">
        <f>INDEX(地温!$D$2:$D$366,MATCH(AP177,地温!$C$2:$C$366,FALSE))</f>
        <v>8.9525500000000005</v>
      </c>
      <c r="AS177" s="113">
        <f t="shared" si="98"/>
        <v>3430.8402500000011</v>
      </c>
      <c r="AT177" s="116">
        <f t="shared" si="80"/>
        <v>20.181413235294123</v>
      </c>
      <c r="AU177" s="119" t="e">
        <f t="shared" si="81"/>
        <v>#N/A</v>
      </c>
      <c r="AV177" s="119">
        <f t="shared" si="82"/>
        <v>0</v>
      </c>
    </row>
    <row r="178" spans="1:48">
      <c r="A178" s="115">
        <f t="shared" si="83"/>
        <v>352</v>
      </c>
      <c r="B178" s="113">
        <f t="shared" si="66"/>
        <v>171</v>
      </c>
      <c r="C178" s="119">
        <f t="shared" si="67"/>
        <v>6.3838030373707753</v>
      </c>
      <c r="F178" s="115">
        <f t="shared" si="84"/>
        <v>352</v>
      </c>
      <c r="G178" s="113">
        <f t="shared" si="85"/>
        <v>171</v>
      </c>
      <c r="H178" s="113">
        <f>INDEX(地温!$D$2:$D$366,MATCH(F178,地温!$C$2:$C$366,FALSE))</f>
        <v>7.3635999999999999</v>
      </c>
      <c r="I178" s="113">
        <f t="shared" si="86"/>
        <v>3438.2038500000012</v>
      </c>
      <c r="J178" s="116">
        <f t="shared" si="68"/>
        <v>20.106455263157901</v>
      </c>
      <c r="K178" s="119">
        <f t="shared" si="69"/>
        <v>6.0738546238201511e-002</v>
      </c>
      <c r="L178" s="119">
        <f t="shared" si="70"/>
        <v>6.3838030373707753</v>
      </c>
      <c r="O178" s="115">
        <f t="shared" si="87"/>
        <v>352</v>
      </c>
      <c r="P178" s="113">
        <f t="shared" si="88"/>
        <v>171</v>
      </c>
      <c r="Q178" s="113">
        <f>INDEX(地温!$D$2:$D$366,MATCH(O178,地温!$C$2:$C$366,FALSE))</f>
        <v>7.3635999999999999</v>
      </c>
      <c r="R178" s="113">
        <f t="shared" si="89"/>
        <v>3438.2038500000012</v>
      </c>
      <c r="S178" s="116">
        <f t="shared" si="71"/>
        <v>20.106455263157901</v>
      </c>
      <c r="T178" s="119" t="e">
        <f t="shared" si="72"/>
        <v>#N/A</v>
      </c>
      <c r="U178" s="119">
        <f t="shared" si="73"/>
        <v>0</v>
      </c>
      <c r="X178" s="115">
        <f t="shared" si="90"/>
        <v>352</v>
      </c>
      <c r="Y178" s="113">
        <f t="shared" si="91"/>
        <v>171</v>
      </c>
      <c r="Z178" s="113">
        <f>INDEX(地温!$D$2:$D$366,MATCH(X178,地温!$C$2:$C$366,FALSE))</f>
        <v>7.3635999999999999</v>
      </c>
      <c r="AA178" s="113">
        <f t="shared" si="92"/>
        <v>3438.2038500000012</v>
      </c>
      <c r="AB178" s="116">
        <f t="shared" si="74"/>
        <v>20.106455263157901</v>
      </c>
      <c r="AC178" s="119" t="e">
        <f t="shared" si="75"/>
        <v>#N/A</v>
      </c>
      <c r="AD178" s="119">
        <f t="shared" si="76"/>
        <v>0</v>
      </c>
      <c r="AG178" s="115">
        <f t="shared" si="93"/>
        <v>352</v>
      </c>
      <c r="AH178" s="113">
        <f t="shared" si="94"/>
        <v>171</v>
      </c>
      <c r="AI178" s="113">
        <f>INDEX(地温!$D$2:$D$366,MATCH(AG178,地温!$C$2:$C$366,FALSE))</f>
        <v>7.3635999999999999</v>
      </c>
      <c r="AJ178" s="113">
        <f t="shared" si="95"/>
        <v>3438.2038500000012</v>
      </c>
      <c r="AK178" s="116">
        <f t="shared" si="77"/>
        <v>20.106455263157901</v>
      </c>
      <c r="AL178" s="119" t="e">
        <f t="shared" si="78"/>
        <v>#N/A</v>
      </c>
      <c r="AM178" s="119">
        <f t="shared" si="79"/>
        <v>0</v>
      </c>
      <c r="AP178" s="115">
        <f t="shared" si="96"/>
        <v>352</v>
      </c>
      <c r="AQ178" s="113">
        <f t="shared" si="97"/>
        <v>171</v>
      </c>
      <c r="AR178" s="113">
        <f>INDEX(地温!$D$2:$D$366,MATCH(AP178,地温!$C$2:$C$366,FALSE))</f>
        <v>7.3635999999999999</v>
      </c>
      <c r="AS178" s="113">
        <f t="shared" si="98"/>
        <v>3438.2038500000012</v>
      </c>
      <c r="AT178" s="116">
        <f t="shared" si="80"/>
        <v>20.106455263157901</v>
      </c>
      <c r="AU178" s="119" t="e">
        <f t="shared" si="81"/>
        <v>#N/A</v>
      </c>
      <c r="AV178" s="119">
        <f t="shared" si="82"/>
        <v>0</v>
      </c>
    </row>
    <row r="179" spans="1:48">
      <c r="A179" s="115">
        <f t="shared" si="83"/>
        <v>353</v>
      </c>
      <c r="B179" s="113">
        <f t="shared" si="66"/>
        <v>172</v>
      </c>
      <c r="C179" s="119">
        <f t="shared" si="67"/>
        <v>6.3838088377123139</v>
      </c>
      <c r="F179" s="115">
        <f t="shared" si="84"/>
        <v>353</v>
      </c>
      <c r="G179" s="113">
        <f t="shared" si="85"/>
        <v>172</v>
      </c>
      <c r="H179" s="113">
        <f>INDEX(地温!$D$2:$D$366,MATCH(F179,地温!$C$2:$C$366,FALSE))</f>
        <v>7.5883000000000003</v>
      </c>
      <c r="I179" s="113">
        <f t="shared" si="86"/>
        <v>3445.7921500000011</v>
      </c>
      <c r="J179" s="116">
        <f t="shared" si="68"/>
        <v>20.03367529069768</v>
      </c>
      <c r="K179" s="119">
        <f t="shared" si="69"/>
        <v>6.0559201610922896e-002</v>
      </c>
      <c r="L179" s="119">
        <f t="shared" si="70"/>
        <v>6.3838088377123139</v>
      </c>
      <c r="O179" s="115">
        <f t="shared" si="87"/>
        <v>353</v>
      </c>
      <c r="P179" s="113">
        <f t="shared" si="88"/>
        <v>172</v>
      </c>
      <c r="Q179" s="113">
        <f>INDEX(地温!$D$2:$D$366,MATCH(O179,地温!$C$2:$C$366,FALSE))</f>
        <v>7.5883000000000003</v>
      </c>
      <c r="R179" s="113">
        <f t="shared" si="89"/>
        <v>3445.7921500000011</v>
      </c>
      <c r="S179" s="116">
        <f t="shared" si="71"/>
        <v>20.03367529069768</v>
      </c>
      <c r="T179" s="119" t="e">
        <f t="shared" si="72"/>
        <v>#N/A</v>
      </c>
      <c r="U179" s="119">
        <f t="shared" si="73"/>
        <v>0</v>
      </c>
      <c r="X179" s="115">
        <f t="shared" si="90"/>
        <v>353</v>
      </c>
      <c r="Y179" s="113">
        <f t="shared" si="91"/>
        <v>172</v>
      </c>
      <c r="Z179" s="113">
        <f>INDEX(地温!$D$2:$D$366,MATCH(X179,地温!$C$2:$C$366,FALSE))</f>
        <v>7.5883000000000003</v>
      </c>
      <c r="AA179" s="113">
        <f t="shared" si="92"/>
        <v>3445.7921500000011</v>
      </c>
      <c r="AB179" s="116">
        <f t="shared" si="74"/>
        <v>20.03367529069768</v>
      </c>
      <c r="AC179" s="119" t="e">
        <f t="shared" si="75"/>
        <v>#N/A</v>
      </c>
      <c r="AD179" s="119">
        <f t="shared" si="76"/>
        <v>0</v>
      </c>
      <c r="AG179" s="115">
        <f t="shared" si="93"/>
        <v>353</v>
      </c>
      <c r="AH179" s="113">
        <f t="shared" si="94"/>
        <v>172</v>
      </c>
      <c r="AI179" s="113">
        <f>INDEX(地温!$D$2:$D$366,MATCH(AG179,地温!$C$2:$C$366,FALSE))</f>
        <v>7.5883000000000003</v>
      </c>
      <c r="AJ179" s="113">
        <f t="shared" si="95"/>
        <v>3445.7921500000011</v>
      </c>
      <c r="AK179" s="116">
        <f t="shared" si="77"/>
        <v>20.03367529069768</v>
      </c>
      <c r="AL179" s="119" t="e">
        <f t="shared" si="78"/>
        <v>#N/A</v>
      </c>
      <c r="AM179" s="119">
        <f t="shared" si="79"/>
        <v>0</v>
      </c>
      <c r="AP179" s="115">
        <f t="shared" si="96"/>
        <v>353</v>
      </c>
      <c r="AQ179" s="113">
        <f t="shared" si="97"/>
        <v>172</v>
      </c>
      <c r="AR179" s="113">
        <f>INDEX(地温!$D$2:$D$366,MATCH(AP179,地温!$C$2:$C$366,FALSE))</f>
        <v>7.5883000000000003</v>
      </c>
      <c r="AS179" s="113">
        <f t="shared" si="98"/>
        <v>3445.7921500000011</v>
      </c>
      <c r="AT179" s="116">
        <f t="shared" si="80"/>
        <v>20.03367529069768</v>
      </c>
      <c r="AU179" s="119" t="e">
        <f t="shared" si="81"/>
        <v>#N/A</v>
      </c>
      <c r="AV179" s="119">
        <f t="shared" si="82"/>
        <v>0</v>
      </c>
    </row>
    <row r="180" spans="1:48">
      <c r="A180" s="115">
        <f t="shared" si="83"/>
        <v>354</v>
      </c>
      <c r="B180" s="113">
        <f t="shared" si="66"/>
        <v>173</v>
      </c>
      <c r="C180" s="119">
        <f t="shared" si="67"/>
        <v>6.3838151161578178</v>
      </c>
      <c r="F180" s="115">
        <f t="shared" si="84"/>
        <v>354</v>
      </c>
      <c r="G180" s="113">
        <f t="shared" si="85"/>
        <v>173</v>
      </c>
      <c r="H180" s="113">
        <f>INDEX(地温!$D$2:$D$366,MATCH(F180,地温!$C$2:$C$366,FALSE))</f>
        <v>8.9846500000000002</v>
      </c>
      <c r="I180" s="113">
        <f t="shared" si="86"/>
        <v>3454.776800000001</v>
      </c>
      <c r="J180" s="116">
        <f t="shared" si="68"/>
        <v>19.969808092485554</v>
      </c>
      <c r="K180" s="119">
        <f t="shared" si="69"/>
        <v>6.0402183065452052e-002</v>
      </c>
      <c r="L180" s="119">
        <f t="shared" si="70"/>
        <v>6.3838151161578178</v>
      </c>
      <c r="O180" s="115">
        <f t="shared" si="87"/>
        <v>354</v>
      </c>
      <c r="P180" s="113">
        <f t="shared" si="88"/>
        <v>173</v>
      </c>
      <c r="Q180" s="113">
        <f>INDEX(地温!$D$2:$D$366,MATCH(O180,地温!$C$2:$C$366,FALSE))</f>
        <v>8.9846500000000002</v>
      </c>
      <c r="R180" s="113">
        <f t="shared" si="89"/>
        <v>3454.776800000001</v>
      </c>
      <c r="S180" s="116">
        <f t="shared" si="71"/>
        <v>19.969808092485554</v>
      </c>
      <c r="T180" s="119" t="e">
        <f t="shared" si="72"/>
        <v>#N/A</v>
      </c>
      <c r="U180" s="119">
        <f t="shared" si="73"/>
        <v>0</v>
      </c>
      <c r="X180" s="115">
        <f t="shared" si="90"/>
        <v>354</v>
      </c>
      <c r="Y180" s="113">
        <f t="shared" si="91"/>
        <v>173</v>
      </c>
      <c r="Z180" s="113">
        <f>INDEX(地温!$D$2:$D$366,MATCH(X180,地温!$C$2:$C$366,FALSE))</f>
        <v>8.9846500000000002</v>
      </c>
      <c r="AA180" s="113">
        <f t="shared" si="92"/>
        <v>3454.776800000001</v>
      </c>
      <c r="AB180" s="116">
        <f t="shared" si="74"/>
        <v>19.969808092485554</v>
      </c>
      <c r="AC180" s="119" t="e">
        <f t="shared" si="75"/>
        <v>#N/A</v>
      </c>
      <c r="AD180" s="119">
        <f t="shared" si="76"/>
        <v>0</v>
      </c>
      <c r="AG180" s="115">
        <f t="shared" si="93"/>
        <v>354</v>
      </c>
      <c r="AH180" s="113">
        <f t="shared" si="94"/>
        <v>173</v>
      </c>
      <c r="AI180" s="113">
        <f>INDEX(地温!$D$2:$D$366,MATCH(AG180,地温!$C$2:$C$366,FALSE))</f>
        <v>8.9846500000000002</v>
      </c>
      <c r="AJ180" s="113">
        <f t="shared" si="95"/>
        <v>3454.776800000001</v>
      </c>
      <c r="AK180" s="116">
        <f t="shared" si="77"/>
        <v>19.969808092485554</v>
      </c>
      <c r="AL180" s="119" t="e">
        <f t="shared" si="78"/>
        <v>#N/A</v>
      </c>
      <c r="AM180" s="119">
        <f t="shared" si="79"/>
        <v>0</v>
      </c>
      <c r="AP180" s="115">
        <f t="shared" si="96"/>
        <v>354</v>
      </c>
      <c r="AQ180" s="113">
        <f t="shared" si="97"/>
        <v>173</v>
      </c>
      <c r="AR180" s="113">
        <f>INDEX(地温!$D$2:$D$366,MATCH(AP180,地温!$C$2:$C$366,FALSE))</f>
        <v>8.9846500000000002</v>
      </c>
      <c r="AS180" s="113">
        <f t="shared" si="98"/>
        <v>3454.776800000001</v>
      </c>
      <c r="AT180" s="116">
        <f t="shared" si="80"/>
        <v>19.969808092485554</v>
      </c>
      <c r="AU180" s="119" t="e">
        <f t="shared" si="81"/>
        <v>#N/A</v>
      </c>
      <c r="AV180" s="119">
        <f t="shared" si="82"/>
        <v>0</v>
      </c>
    </row>
    <row r="181" spans="1:48">
      <c r="A181" s="115">
        <f t="shared" si="83"/>
        <v>355</v>
      </c>
      <c r="B181" s="113">
        <f t="shared" si="66"/>
        <v>174</v>
      </c>
      <c r="C181" s="119">
        <f t="shared" si="67"/>
        <v>6.3838214307004648</v>
      </c>
      <c r="F181" s="115">
        <f t="shared" si="84"/>
        <v>355</v>
      </c>
      <c r="G181" s="113">
        <f t="shared" si="85"/>
        <v>174</v>
      </c>
      <c r="H181" s="113">
        <f>INDEX(地温!$D$2:$D$366,MATCH(F181,地温!$C$2:$C$366,FALSE))</f>
        <v>9.5143000000000004</v>
      </c>
      <c r="I181" s="113">
        <f t="shared" si="86"/>
        <v>3464.2911000000008</v>
      </c>
      <c r="J181" s="116">
        <f t="shared" si="68"/>
        <v>19.909718965517246</v>
      </c>
      <c r="K181" s="119">
        <f t="shared" si="69"/>
        <v>6.025476241113531e-002</v>
      </c>
      <c r="L181" s="119">
        <f t="shared" si="70"/>
        <v>6.3838214307004648</v>
      </c>
      <c r="O181" s="115">
        <f t="shared" si="87"/>
        <v>355</v>
      </c>
      <c r="P181" s="113">
        <f t="shared" si="88"/>
        <v>174</v>
      </c>
      <c r="Q181" s="113">
        <f>INDEX(地温!$D$2:$D$366,MATCH(O181,地温!$C$2:$C$366,FALSE))</f>
        <v>9.5143000000000004</v>
      </c>
      <c r="R181" s="113">
        <f t="shared" si="89"/>
        <v>3464.2911000000008</v>
      </c>
      <c r="S181" s="116">
        <f t="shared" si="71"/>
        <v>19.909718965517246</v>
      </c>
      <c r="T181" s="119" t="e">
        <f t="shared" si="72"/>
        <v>#N/A</v>
      </c>
      <c r="U181" s="119">
        <f t="shared" si="73"/>
        <v>0</v>
      </c>
      <c r="X181" s="115">
        <f t="shared" si="90"/>
        <v>355</v>
      </c>
      <c r="Y181" s="113">
        <f t="shared" si="91"/>
        <v>174</v>
      </c>
      <c r="Z181" s="113">
        <f>INDEX(地温!$D$2:$D$366,MATCH(X181,地温!$C$2:$C$366,FALSE))</f>
        <v>9.5143000000000004</v>
      </c>
      <c r="AA181" s="113">
        <f t="shared" si="92"/>
        <v>3464.2911000000008</v>
      </c>
      <c r="AB181" s="116">
        <f t="shared" si="74"/>
        <v>19.909718965517246</v>
      </c>
      <c r="AC181" s="119" t="e">
        <f t="shared" si="75"/>
        <v>#N/A</v>
      </c>
      <c r="AD181" s="119">
        <f t="shared" si="76"/>
        <v>0</v>
      </c>
      <c r="AG181" s="115">
        <f t="shared" si="93"/>
        <v>355</v>
      </c>
      <c r="AH181" s="113">
        <f t="shared" si="94"/>
        <v>174</v>
      </c>
      <c r="AI181" s="113">
        <f>INDEX(地温!$D$2:$D$366,MATCH(AG181,地温!$C$2:$C$366,FALSE))</f>
        <v>9.5143000000000004</v>
      </c>
      <c r="AJ181" s="113">
        <f t="shared" si="95"/>
        <v>3464.2911000000008</v>
      </c>
      <c r="AK181" s="116">
        <f t="shared" si="77"/>
        <v>19.909718965517246</v>
      </c>
      <c r="AL181" s="119" t="e">
        <f t="shared" si="78"/>
        <v>#N/A</v>
      </c>
      <c r="AM181" s="119">
        <f t="shared" si="79"/>
        <v>0</v>
      </c>
      <c r="AP181" s="115">
        <f t="shared" si="96"/>
        <v>355</v>
      </c>
      <c r="AQ181" s="113">
        <f t="shared" si="97"/>
        <v>174</v>
      </c>
      <c r="AR181" s="113">
        <f>INDEX(地温!$D$2:$D$366,MATCH(AP181,地温!$C$2:$C$366,FALSE))</f>
        <v>9.5143000000000004</v>
      </c>
      <c r="AS181" s="113">
        <f t="shared" si="98"/>
        <v>3464.2911000000008</v>
      </c>
      <c r="AT181" s="116">
        <f t="shared" si="80"/>
        <v>19.909718965517246</v>
      </c>
      <c r="AU181" s="119" t="e">
        <f t="shared" si="81"/>
        <v>#N/A</v>
      </c>
      <c r="AV181" s="119">
        <f t="shared" si="82"/>
        <v>0</v>
      </c>
    </row>
    <row r="182" spans="1:48">
      <c r="A182" s="115">
        <f t="shared" si="83"/>
        <v>356</v>
      </c>
      <c r="B182" s="113">
        <f t="shared" si="66"/>
        <v>175</v>
      </c>
      <c r="C182" s="119">
        <f t="shared" si="67"/>
        <v>6.3838272403264753</v>
      </c>
      <c r="F182" s="115">
        <f t="shared" si="84"/>
        <v>356</v>
      </c>
      <c r="G182" s="113">
        <f t="shared" si="85"/>
        <v>175</v>
      </c>
      <c r="H182" s="113">
        <f>INDEX(地温!$D$2:$D$366,MATCH(F182,地温!$C$2:$C$366,FALSE))</f>
        <v>8.8080999999999996</v>
      </c>
      <c r="I182" s="113">
        <f t="shared" si="86"/>
        <v>3473.099200000001</v>
      </c>
      <c r="J182" s="116">
        <f t="shared" si="68"/>
        <v>19.846281142857148</v>
      </c>
      <c r="K182" s="119">
        <f t="shared" si="69"/>
        <v>6.0099451198698584e-002</v>
      </c>
      <c r="L182" s="119">
        <f t="shared" si="70"/>
        <v>6.3838272403264753</v>
      </c>
      <c r="O182" s="115">
        <f t="shared" si="87"/>
        <v>356</v>
      </c>
      <c r="P182" s="113">
        <f t="shared" si="88"/>
        <v>175</v>
      </c>
      <c r="Q182" s="113">
        <f>INDEX(地温!$D$2:$D$366,MATCH(O182,地温!$C$2:$C$366,FALSE))</f>
        <v>8.8080999999999996</v>
      </c>
      <c r="R182" s="113">
        <f t="shared" si="89"/>
        <v>3473.099200000001</v>
      </c>
      <c r="S182" s="116">
        <f t="shared" si="71"/>
        <v>19.846281142857148</v>
      </c>
      <c r="T182" s="119" t="e">
        <f t="shared" si="72"/>
        <v>#N/A</v>
      </c>
      <c r="U182" s="119">
        <f t="shared" si="73"/>
        <v>0</v>
      </c>
      <c r="X182" s="115">
        <f t="shared" si="90"/>
        <v>356</v>
      </c>
      <c r="Y182" s="113">
        <f t="shared" si="91"/>
        <v>175</v>
      </c>
      <c r="Z182" s="113">
        <f>INDEX(地温!$D$2:$D$366,MATCH(X182,地温!$C$2:$C$366,FALSE))</f>
        <v>8.8080999999999996</v>
      </c>
      <c r="AA182" s="113">
        <f t="shared" si="92"/>
        <v>3473.099200000001</v>
      </c>
      <c r="AB182" s="116">
        <f t="shared" si="74"/>
        <v>19.846281142857148</v>
      </c>
      <c r="AC182" s="119" t="e">
        <f t="shared" si="75"/>
        <v>#N/A</v>
      </c>
      <c r="AD182" s="119">
        <f t="shared" si="76"/>
        <v>0</v>
      </c>
      <c r="AG182" s="115">
        <f t="shared" si="93"/>
        <v>356</v>
      </c>
      <c r="AH182" s="113">
        <f t="shared" si="94"/>
        <v>175</v>
      </c>
      <c r="AI182" s="113">
        <f>INDEX(地温!$D$2:$D$366,MATCH(AG182,地温!$C$2:$C$366,FALSE))</f>
        <v>8.8080999999999996</v>
      </c>
      <c r="AJ182" s="113">
        <f t="shared" si="95"/>
        <v>3473.099200000001</v>
      </c>
      <c r="AK182" s="116">
        <f t="shared" si="77"/>
        <v>19.846281142857148</v>
      </c>
      <c r="AL182" s="119" t="e">
        <f t="shared" si="78"/>
        <v>#N/A</v>
      </c>
      <c r="AM182" s="119">
        <f t="shared" si="79"/>
        <v>0</v>
      </c>
      <c r="AP182" s="115">
        <f t="shared" si="96"/>
        <v>356</v>
      </c>
      <c r="AQ182" s="113">
        <f t="shared" si="97"/>
        <v>175</v>
      </c>
      <c r="AR182" s="113">
        <f>INDEX(地温!$D$2:$D$366,MATCH(AP182,地温!$C$2:$C$366,FALSE))</f>
        <v>8.8080999999999996</v>
      </c>
      <c r="AS182" s="113">
        <f t="shared" si="98"/>
        <v>3473.099200000001</v>
      </c>
      <c r="AT182" s="116">
        <f t="shared" si="80"/>
        <v>19.846281142857148</v>
      </c>
      <c r="AU182" s="119" t="e">
        <f t="shared" si="81"/>
        <v>#N/A</v>
      </c>
      <c r="AV182" s="119">
        <f t="shared" si="82"/>
        <v>0</v>
      </c>
    </row>
    <row r="183" spans="1:48">
      <c r="A183" s="115">
        <f t="shared" si="83"/>
        <v>357</v>
      </c>
      <c r="B183" s="113">
        <f t="shared" si="66"/>
        <v>176</v>
      </c>
      <c r="C183" s="119">
        <f t="shared" si="67"/>
        <v>6.3838322016289375</v>
      </c>
      <c r="F183" s="115">
        <f t="shared" si="84"/>
        <v>357</v>
      </c>
      <c r="G183" s="113">
        <f t="shared" si="85"/>
        <v>176</v>
      </c>
      <c r="H183" s="113">
        <f>INDEX(地温!$D$2:$D$366,MATCH(F183,地温!$C$2:$C$366,FALSE))</f>
        <v>7.1710000000000003</v>
      </c>
      <c r="I183" s="113">
        <f t="shared" si="86"/>
        <v>3480.2702000000008</v>
      </c>
      <c r="J183" s="116">
        <f t="shared" si="68"/>
        <v>19.774262500000006</v>
      </c>
      <c r="K183" s="119">
        <f t="shared" si="69"/>
        <v>5.9923535975744312e-002</v>
      </c>
      <c r="L183" s="119">
        <f t="shared" si="70"/>
        <v>6.3838322016289375</v>
      </c>
      <c r="O183" s="115">
        <f t="shared" si="87"/>
        <v>357</v>
      </c>
      <c r="P183" s="113">
        <f t="shared" si="88"/>
        <v>176</v>
      </c>
      <c r="Q183" s="113">
        <f>INDEX(地温!$D$2:$D$366,MATCH(O183,地温!$C$2:$C$366,FALSE))</f>
        <v>7.1710000000000003</v>
      </c>
      <c r="R183" s="113">
        <f t="shared" si="89"/>
        <v>3480.2702000000008</v>
      </c>
      <c r="S183" s="116">
        <f t="shared" si="71"/>
        <v>19.774262500000006</v>
      </c>
      <c r="T183" s="119" t="e">
        <f t="shared" si="72"/>
        <v>#N/A</v>
      </c>
      <c r="U183" s="119">
        <f t="shared" si="73"/>
        <v>0</v>
      </c>
      <c r="X183" s="115">
        <f t="shared" si="90"/>
        <v>357</v>
      </c>
      <c r="Y183" s="113">
        <f t="shared" si="91"/>
        <v>176</v>
      </c>
      <c r="Z183" s="113">
        <f>INDEX(地温!$D$2:$D$366,MATCH(X183,地温!$C$2:$C$366,FALSE))</f>
        <v>7.1710000000000003</v>
      </c>
      <c r="AA183" s="113">
        <f t="shared" si="92"/>
        <v>3480.2702000000008</v>
      </c>
      <c r="AB183" s="116">
        <f t="shared" si="74"/>
        <v>19.774262500000006</v>
      </c>
      <c r="AC183" s="119" t="e">
        <f t="shared" si="75"/>
        <v>#N/A</v>
      </c>
      <c r="AD183" s="119">
        <f t="shared" si="76"/>
        <v>0</v>
      </c>
      <c r="AG183" s="115">
        <f t="shared" si="93"/>
        <v>357</v>
      </c>
      <c r="AH183" s="113">
        <f t="shared" si="94"/>
        <v>176</v>
      </c>
      <c r="AI183" s="113">
        <f>INDEX(地温!$D$2:$D$366,MATCH(AG183,地温!$C$2:$C$366,FALSE))</f>
        <v>7.1710000000000003</v>
      </c>
      <c r="AJ183" s="113">
        <f t="shared" si="95"/>
        <v>3480.2702000000008</v>
      </c>
      <c r="AK183" s="116">
        <f t="shared" si="77"/>
        <v>19.774262500000006</v>
      </c>
      <c r="AL183" s="119" t="e">
        <f t="shared" si="78"/>
        <v>#N/A</v>
      </c>
      <c r="AM183" s="119">
        <f t="shared" si="79"/>
        <v>0</v>
      </c>
      <c r="AP183" s="115">
        <f t="shared" si="96"/>
        <v>357</v>
      </c>
      <c r="AQ183" s="113">
        <f t="shared" si="97"/>
        <v>176</v>
      </c>
      <c r="AR183" s="113">
        <f>INDEX(地温!$D$2:$D$366,MATCH(AP183,地温!$C$2:$C$366,FALSE))</f>
        <v>7.1710000000000003</v>
      </c>
      <c r="AS183" s="113">
        <f t="shared" si="98"/>
        <v>3480.2702000000008</v>
      </c>
      <c r="AT183" s="116">
        <f t="shared" si="80"/>
        <v>19.774262500000006</v>
      </c>
      <c r="AU183" s="119" t="e">
        <f t="shared" si="81"/>
        <v>#N/A</v>
      </c>
      <c r="AV183" s="119">
        <f t="shared" si="82"/>
        <v>0</v>
      </c>
    </row>
    <row r="184" spans="1:48">
      <c r="A184" s="115">
        <f t="shared" si="83"/>
        <v>358</v>
      </c>
      <c r="B184" s="113">
        <f t="shared" si="66"/>
        <v>177</v>
      </c>
      <c r="C184" s="119">
        <f t="shared" si="67"/>
        <v>6.3838373887400399</v>
      </c>
      <c r="F184" s="115">
        <f t="shared" si="84"/>
        <v>358</v>
      </c>
      <c r="G184" s="113">
        <f t="shared" si="85"/>
        <v>177</v>
      </c>
      <c r="H184" s="113">
        <f>INDEX(地温!$D$2:$D$366,MATCH(F184,地温!$C$2:$C$366,FALSE))</f>
        <v>8.069799999999999</v>
      </c>
      <c r="I184" s="113">
        <f t="shared" si="86"/>
        <v>3488.3400000000011</v>
      </c>
      <c r="J184" s="116">
        <f t="shared" si="68"/>
        <v>19.708135593220344</v>
      </c>
      <c r="K184" s="119">
        <f t="shared" si="69"/>
        <v>5.9762389683270745e-002</v>
      </c>
      <c r="L184" s="119">
        <f t="shared" si="70"/>
        <v>6.3838373887400399</v>
      </c>
      <c r="O184" s="115">
        <f t="shared" si="87"/>
        <v>358</v>
      </c>
      <c r="P184" s="113">
        <f t="shared" si="88"/>
        <v>177</v>
      </c>
      <c r="Q184" s="113">
        <f>INDEX(地温!$D$2:$D$366,MATCH(O184,地温!$C$2:$C$366,FALSE))</f>
        <v>8.069799999999999</v>
      </c>
      <c r="R184" s="113">
        <f t="shared" si="89"/>
        <v>3488.3400000000011</v>
      </c>
      <c r="S184" s="116">
        <f t="shared" si="71"/>
        <v>19.708135593220344</v>
      </c>
      <c r="T184" s="119" t="e">
        <f t="shared" si="72"/>
        <v>#N/A</v>
      </c>
      <c r="U184" s="119">
        <f t="shared" si="73"/>
        <v>0</v>
      </c>
      <c r="X184" s="115">
        <f t="shared" si="90"/>
        <v>358</v>
      </c>
      <c r="Y184" s="113">
        <f t="shared" si="91"/>
        <v>177</v>
      </c>
      <c r="Z184" s="113">
        <f>INDEX(地温!$D$2:$D$366,MATCH(X184,地温!$C$2:$C$366,FALSE))</f>
        <v>8.069799999999999</v>
      </c>
      <c r="AA184" s="113">
        <f t="shared" si="92"/>
        <v>3488.3400000000011</v>
      </c>
      <c r="AB184" s="116">
        <f t="shared" si="74"/>
        <v>19.708135593220344</v>
      </c>
      <c r="AC184" s="119" t="e">
        <f t="shared" si="75"/>
        <v>#N/A</v>
      </c>
      <c r="AD184" s="119">
        <f t="shared" si="76"/>
        <v>0</v>
      </c>
      <c r="AG184" s="115">
        <f t="shared" si="93"/>
        <v>358</v>
      </c>
      <c r="AH184" s="113">
        <f t="shared" si="94"/>
        <v>177</v>
      </c>
      <c r="AI184" s="113">
        <f>INDEX(地温!$D$2:$D$366,MATCH(AG184,地温!$C$2:$C$366,FALSE))</f>
        <v>8.069799999999999</v>
      </c>
      <c r="AJ184" s="113">
        <f t="shared" si="95"/>
        <v>3488.3400000000011</v>
      </c>
      <c r="AK184" s="116">
        <f t="shared" si="77"/>
        <v>19.708135593220344</v>
      </c>
      <c r="AL184" s="119" t="e">
        <f t="shared" si="78"/>
        <v>#N/A</v>
      </c>
      <c r="AM184" s="119">
        <f t="shared" si="79"/>
        <v>0</v>
      </c>
      <c r="AP184" s="115">
        <f t="shared" si="96"/>
        <v>358</v>
      </c>
      <c r="AQ184" s="113">
        <f t="shared" si="97"/>
        <v>177</v>
      </c>
      <c r="AR184" s="113">
        <f>INDEX(地温!$D$2:$D$366,MATCH(AP184,地温!$C$2:$C$366,FALSE))</f>
        <v>8.069799999999999</v>
      </c>
      <c r="AS184" s="113">
        <f t="shared" si="98"/>
        <v>3488.3400000000011</v>
      </c>
      <c r="AT184" s="116">
        <f t="shared" si="80"/>
        <v>19.708135593220344</v>
      </c>
      <c r="AU184" s="119" t="e">
        <f t="shared" si="81"/>
        <v>#N/A</v>
      </c>
      <c r="AV184" s="119">
        <f t="shared" si="82"/>
        <v>0</v>
      </c>
    </row>
    <row r="185" spans="1:48">
      <c r="A185" s="115">
        <f t="shared" si="83"/>
        <v>359</v>
      </c>
      <c r="B185" s="113">
        <f t="shared" si="66"/>
        <v>178</v>
      </c>
      <c r="C185" s="119">
        <f t="shared" si="67"/>
        <v>6.3838428058726508</v>
      </c>
      <c r="F185" s="115">
        <f t="shared" si="84"/>
        <v>359</v>
      </c>
      <c r="G185" s="113">
        <f t="shared" si="85"/>
        <v>178</v>
      </c>
      <c r="H185" s="113">
        <f>INDEX(地温!$D$2:$D$366,MATCH(F185,地温!$C$2:$C$366,FALSE))</f>
        <v>9.0648999999999997</v>
      </c>
      <c r="I185" s="113">
        <f t="shared" si="86"/>
        <v>3497.4049000000009</v>
      </c>
      <c r="J185" s="116">
        <f t="shared" si="68"/>
        <v>19.648342134831466</v>
      </c>
      <c r="K185" s="119">
        <f t="shared" si="69"/>
        <v>5.9616988183348645e-002</v>
      </c>
      <c r="L185" s="119">
        <f t="shared" si="70"/>
        <v>6.3838428058726508</v>
      </c>
      <c r="O185" s="115">
        <f t="shared" si="87"/>
        <v>359</v>
      </c>
      <c r="P185" s="113">
        <f t="shared" si="88"/>
        <v>178</v>
      </c>
      <c r="Q185" s="113">
        <f>INDEX(地温!$D$2:$D$366,MATCH(O185,地温!$C$2:$C$366,FALSE))</f>
        <v>9.0648999999999997</v>
      </c>
      <c r="R185" s="113">
        <f t="shared" si="89"/>
        <v>3497.4049000000009</v>
      </c>
      <c r="S185" s="116">
        <f t="shared" si="71"/>
        <v>19.648342134831466</v>
      </c>
      <c r="T185" s="119" t="e">
        <f t="shared" si="72"/>
        <v>#N/A</v>
      </c>
      <c r="U185" s="119">
        <f t="shared" si="73"/>
        <v>0</v>
      </c>
      <c r="X185" s="115">
        <f t="shared" si="90"/>
        <v>359</v>
      </c>
      <c r="Y185" s="113">
        <f t="shared" si="91"/>
        <v>178</v>
      </c>
      <c r="Z185" s="113">
        <f>INDEX(地温!$D$2:$D$366,MATCH(X185,地温!$C$2:$C$366,FALSE))</f>
        <v>9.0648999999999997</v>
      </c>
      <c r="AA185" s="113">
        <f t="shared" si="92"/>
        <v>3497.4049000000009</v>
      </c>
      <c r="AB185" s="116">
        <f t="shared" si="74"/>
        <v>19.648342134831466</v>
      </c>
      <c r="AC185" s="119" t="e">
        <f t="shared" si="75"/>
        <v>#N/A</v>
      </c>
      <c r="AD185" s="119">
        <f t="shared" si="76"/>
        <v>0</v>
      </c>
      <c r="AG185" s="115">
        <f t="shared" si="93"/>
        <v>359</v>
      </c>
      <c r="AH185" s="113">
        <f t="shared" si="94"/>
        <v>178</v>
      </c>
      <c r="AI185" s="113">
        <f>INDEX(地温!$D$2:$D$366,MATCH(AG185,地温!$C$2:$C$366,FALSE))</f>
        <v>9.0648999999999997</v>
      </c>
      <c r="AJ185" s="113">
        <f t="shared" si="95"/>
        <v>3497.4049000000009</v>
      </c>
      <c r="AK185" s="116">
        <f t="shared" si="77"/>
        <v>19.648342134831466</v>
      </c>
      <c r="AL185" s="119" t="e">
        <f t="shared" si="78"/>
        <v>#N/A</v>
      </c>
      <c r="AM185" s="119">
        <f t="shared" si="79"/>
        <v>0</v>
      </c>
      <c r="AP185" s="115">
        <f t="shared" si="96"/>
        <v>359</v>
      </c>
      <c r="AQ185" s="113">
        <f t="shared" si="97"/>
        <v>178</v>
      </c>
      <c r="AR185" s="113">
        <f>INDEX(地温!$D$2:$D$366,MATCH(AP185,地温!$C$2:$C$366,FALSE))</f>
        <v>9.0648999999999997</v>
      </c>
      <c r="AS185" s="113">
        <f t="shared" si="98"/>
        <v>3497.4049000000009</v>
      </c>
      <c r="AT185" s="116">
        <f t="shared" si="80"/>
        <v>19.648342134831466</v>
      </c>
      <c r="AU185" s="119" t="e">
        <f t="shared" si="81"/>
        <v>#N/A</v>
      </c>
      <c r="AV185" s="119">
        <f t="shared" si="82"/>
        <v>0</v>
      </c>
    </row>
    <row r="186" spans="1:48">
      <c r="A186" s="115">
        <f t="shared" si="83"/>
        <v>360</v>
      </c>
      <c r="B186" s="113">
        <f t="shared" si="66"/>
        <v>179</v>
      </c>
      <c r="C186" s="119">
        <f t="shared" si="67"/>
        <v>6.38384722057478</v>
      </c>
      <c r="F186" s="115">
        <f t="shared" si="84"/>
        <v>360</v>
      </c>
      <c r="G186" s="113">
        <f t="shared" si="85"/>
        <v>179</v>
      </c>
      <c r="H186" s="113">
        <f>INDEX(地温!$D$2:$D$366,MATCH(F186,地温!$C$2:$C$366,FALSE))</f>
        <v>6.8178999999999998</v>
      </c>
      <c r="I186" s="113">
        <f t="shared" si="86"/>
        <v>3504.2228000000009</v>
      </c>
      <c r="J186" s="116">
        <f t="shared" si="68"/>
        <v>19.576663687150845</v>
      </c>
      <c r="K186" s="119">
        <f t="shared" si="69"/>
        <v>5.9443073754969024e-002</v>
      </c>
      <c r="L186" s="119">
        <f t="shared" si="70"/>
        <v>6.38384722057478</v>
      </c>
      <c r="O186" s="115">
        <f t="shared" si="87"/>
        <v>360</v>
      </c>
      <c r="P186" s="113">
        <f t="shared" si="88"/>
        <v>179</v>
      </c>
      <c r="Q186" s="113">
        <f>INDEX(地温!$D$2:$D$366,MATCH(O186,地温!$C$2:$C$366,FALSE))</f>
        <v>6.8178999999999998</v>
      </c>
      <c r="R186" s="113">
        <f t="shared" si="89"/>
        <v>3504.2228000000009</v>
      </c>
      <c r="S186" s="116">
        <f t="shared" si="71"/>
        <v>19.576663687150845</v>
      </c>
      <c r="T186" s="119" t="e">
        <f t="shared" si="72"/>
        <v>#N/A</v>
      </c>
      <c r="U186" s="119">
        <f t="shared" si="73"/>
        <v>0</v>
      </c>
      <c r="X186" s="115">
        <f t="shared" si="90"/>
        <v>360</v>
      </c>
      <c r="Y186" s="113">
        <f t="shared" si="91"/>
        <v>179</v>
      </c>
      <c r="Z186" s="113">
        <f>INDEX(地温!$D$2:$D$366,MATCH(X186,地温!$C$2:$C$366,FALSE))</f>
        <v>6.8178999999999998</v>
      </c>
      <c r="AA186" s="113">
        <f t="shared" si="92"/>
        <v>3504.2228000000009</v>
      </c>
      <c r="AB186" s="116">
        <f t="shared" si="74"/>
        <v>19.576663687150845</v>
      </c>
      <c r="AC186" s="119" t="e">
        <f t="shared" si="75"/>
        <v>#N/A</v>
      </c>
      <c r="AD186" s="119">
        <f t="shared" si="76"/>
        <v>0</v>
      </c>
      <c r="AG186" s="115">
        <f t="shared" si="93"/>
        <v>360</v>
      </c>
      <c r="AH186" s="113">
        <f t="shared" si="94"/>
        <v>179</v>
      </c>
      <c r="AI186" s="113">
        <f>INDEX(地温!$D$2:$D$366,MATCH(AG186,地温!$C$2:$C$366,FALSE))</f>
        <v>6.8178999999999998</v>
      </c>
      <c r="AJ186" s="113">
        <f t="shared" si="95"/>
        <v>3504.2228000000009</v>
      </c>
      <c r="AK186" s="116">
        <f t="shared" si="77"/>
        <v>19.576663687150845</v>
      </c>
      <c r="AL186" s="119" t="e">
        <f t="shared" si="78"/>
        <v>#N/A</v>
      </c>
      <c r="AM186" s="119">
        <f t="shared" si="79"/>
        <v>0</v>
      </c>
      <c r="AP186" s="115">
        <f t="shared" si="96"/>
        <v>360</v>
      </c>
      <c r="AQ186" s="113">
        <f t="shared" si="97"/>
        <v>179</v>
      </c>
      <c r="AR186" s="113">
        <f>INDEX(地温!$D$2:$D$366,MATCH(AP186,地温!$C$2:$C$366,FALSE))</f>
        <v>6.8178999999999998</v>
      </c>
      <c r="AS186" s="113">
        <f t="shared" si="98"/>
        <v>3504.2228000000009</v>
      </c>
      <c r="AT186" s="116">
        <f t="shared" si="80"/>
        <v>19.576663687150845</v>
      </c>
      <c r="AU186" s="119" t="e">
        <f t="shared" si="81"/>
        <v>#N/A</v>
      </c>
      <c r="AV186" s="119">
        <f t="shared" si="82"/>
        <v>0</v>
      </c>
    </row>
    <row r="187" spans="1:48">
      <c r="A187" s="115">
        <f t="shared" si="83"/>
        <v>361</v>
      </c>
      <c r="B187" s="113">
        <f t="shared" si="66"/>
        <v>180</v>
      </c>
      <c r="C187" s="119">
        <f t="shared" si="67"/>
        <v>6.3838517469254574</v>
      </c>
      <c r="F187" s="115">
        <f t="shared" si="84"/>
        <v>361</v>
      </c>
      <c r="G187" s="113">
        <f t="shared" si="85"/>
        <v>180</v>
      </c>
      <c r="H187" s="113">
        <f>INDEX(地温!$D$2:$D$366,MATCH(F187,地温!$C$2:$C$366,FALSE))</f>
        <v>7.4438500000000003</v>
      </c>
      <c r="I187" s="113">
        <f t="shared" si="86"/>
        <v>3511.666650000001</v>
      </c>
      <c r="J187" s="116">
        <f t="shared" si="68"/>
        <v>19.509259166666673</v>
      </c>
      <c r="K187" s="119">
        <f t="shared" si="69"/>
        <v>5.9279914675180866e-002</v>
      </c>
      <c r="L187" s="119">
        <f t="shared" si="70"/>
        <v>6.3838517469254574</v>
      </c>
      <c r="O187" s="115">
        <f t="shared" si="87"/>
        <v>361</v>
      </c>
      <c r="P187" s="113">
        <f t="shared" si="88"/>
        <v>180</v>
      </c>
      <c r="Q187" s="113">
        <f>INDEX(地温!$D$2:$D$366,MATCH(O187,地温!$C$2:$C$366,FALSE))</f>
        <v>7.4438500000000003</v>
      </c>
      <c r="R187" s="113">
        <f t="shared" si="89"/>
        <v>3511.666650000001</v>
      </c>
      <c r="S187" s="116">
        <f t="shared" si="71"/>
        <v>19.509259166666673</v>
      </c>
      <c r="T187" s="119" t="e">
        <f t="shared" si="72"/>
        <v>#N/A</v>
      </c>
      <c r="U187" s="119">
        <f t="shared" si="73"/>
        <v>0</v>
      </c>
      <c r="X187" s="115">
        <f t="shared" si="90"/>
        <v>361</v>
      </c>
      <c r="Y187" s="113">
        <f t="shared" si="91"/>
        <v>180</v>
      </c>
      <c r="Z187" s="113">
        <f>INDEX(地温!$D$2:$D$366,MATCH(X187,地温!$C$2:$C$366,FALSE))</f>
        <v>7.4438500000000003</v>
      </c>
      <c r="AA187" s="113">
        <f t="shared" si="92"/>
        <v>3511.666650000001</v>
      </c>
      <c r="AB187" s="116">
        <f t="shared" si="74"/>
        <v>19.509259166666673</v>
      </c>
      <c r="AC187" s="119" t="e">
        <f t="shared" si="75"/>
        <v>#N/A</v>
      </c>
      <c r="AD187" s="119">
        <f t="shared" si="76"/>
        <v>0</v>
      </c>
      <c r="AG187" s="115">
        <f t="shared" si="93"/>
        <v>361</v>
      </c>
      <c r="AH187" s="113">
        <f t="shared" si="94"/>
        <v>180</v>
      </c>
      <c r="AI187" s="113">
        <f>INDEX(地温!$D$2:$D$366,MATCH(AG187,地温!$C$2:$C$366,FALSE))</f>
        <v>7.4438500000000003</v>
      </c>
      <c r="AJ187" s="113">
        <f t="shared" si="95"/>
        <v>3511.666650000001</v>
      </c>
      <c r="AK187" s="116">
        <f t="shared" si="77"/>
        <v>19.509259166666673</v>
      </c>
      <c r="AL187" s="119" t="e">
        <f t="shared" si="78"/>
        <v>#N/A</v>
      </c>
      <c r="AM187" s="119">
        <f t="shared" si="79"/>
        <v>0</v>
      </c>
      <c r="AP187" s="115">
        <f t="shared" si="96"/>
        <v>361</v>
      </c>
      <c r="AQ187" s="113">
        <f t="shared" si="97"/>
        <v>180</v>
      </c>
      <c r="AR187" s="113">
        <f>INDEX(地温!$D$2:$D$366,MATCH(AP187,地温!$C$2:$C$366,FALSE))</f>
        <v>7.4438500000000003</v>
      </c>
      <c r="AS187" s="113">
        <f t="shared" si="98"/>
        <v>3511.666650000001</v>
      </c>
      <c r="AT187" s="116">
        <f t="shared" si="80"/>
        <v>19.509259166666673</v>
      </c>
      <c r="AU187" s="119" t="e">
        <f t="shared" si="81"/>
        <v>#N/A</v>
      </c>
      <c r="AV187" s="119">
        <f t="shared" si="82"/>
        <v>0</v>
      </c>
    </row>
    <row r="188" spans="1:48">
      <c r="A188" s="115">
        <f t="shared" si="83"/>
        <v>362</v>
      </c>
      <c r="B188" s="113">
        <f t="shared" si="66"/>
        <v>181</v>
      </c>
      <c r="C188" s="119">
        <f t="shared" si="67"/>
        <v>6.3838564158415716</v>
      </c>
      <c r="F188" s="115">
        <f t="shared" si="84"/>
        <v>362</v>
      </c>
      <c r="G188" s="113">
        <f t="shared" si="85"/>
        <v>181</v>
      </c>
      <c r="H188" s="113">
        <f>INDEX(地温!$D$2:$D$366,MATCH(F188,地温!$C$2:$C$366,FALSE))</f>
        <v>8.2142499999999998</v>
      </c>
      <c r="I188" s="113">
        <f t="shared" si="86"/>
        <v>3519.880900000001</v>
      </c>
      <c r="J188" s="116">
        <f t="shared" si="68"/>
        <v>19.446855801104977</v>
      </c>
      <c r="K188" s="119">
        <f t="shared" si="69"/>
        <v>5.9129193839388493e-002</v>
      </c>
      <c r="L188" s="119">
        <f t="shared" si="70"/>
        <v>6.3838564158415716</v>
      </c>
      <c r="O188" s="115">
        <f t="shared" si="87"/>
        <v>362</v>
      </c>
      <c r="P188" s="113">
        <f t="shared" si="88"/>
        <v>181</v>
      </c>
      <c r="Q188" s="113">
        <f>INDEX(地温!$D$2:$D$366,MATCH(O188,地温!$C$2:$C$366,FALSE))</f>
        <v>8.2142499999999998</v>
      </c>
      <c r="R188" s="113">
        <f t="shared" si="89"/>
        <v>3519.880900000001</v>
      </c>
      <c r="S188" s="116">
        <f t="shared" si="71"/>
        <v>19.446855801104977</v>
      </c>
      <c r="T188" s="119" t="e">
        <f t="shared" si="72"/>
        <v>#N/A</v>
      </c>
      <c r="U188" s="119">
        <f t="shared" si="73"/>
        <v>0</v>
      </c>
      <c r="X188" s="115">
        <f t="shared" si="90"/>
        <v>362</v>
      </c>
      <c r="Y188" s="113">
        <f t="shared" si="91"/>
        <v>181</v>
      </c>
      <c r="Z188" s="113">
        <f>INDEX(地温!$D$2:$D$366,MATCH(X188,地温!$C$2:$C$366,FALSE))</f>
        <v>8.2142499999999998</v>
      </c>
      <c r="AA188" s="113">
        <f t="shared" si="92"/>
        <v>3519.880900000001</v>
      </c>
      <c r="AB188" s="116">
        <f t="shared" si="74"/>
        <v>19.446855801104977</v>
      </c>
      <c r="AC188" s="119" t="e">
        <f t="shared" si="75"/>
        <v>#N/A</v>
      </c>
      <c r="AD188" s="119">
        <f t="shared" si="76"/>
        <v>0</v>
      </c>
      <c r="AG188" s="115">
        <f t="shared" si="93"/>
        <v>362</v>
      </c>
      <c r="AH188" s="113">
        <f t="shared" si="94"/>
        <v>181</v>
      </c>
      <c r="AI188" s="113">
        <f>INDEX(地温!$D$2:$D$366,MATCH(AG188,地温!$C$2:$C$366,FALSE))</f>
        <v>8.2142499999999998</v>
      </c>
      <c r="AJ188" s="113">
        <f t="shared" si="95"/>
        <v>3519.880900000001</v>
      </c>
      <c r="AK188" s="116">
        <f t="shared" si="77"/>
        <v>19.446855801104977</v>
      </c>
      <c r="AL188" s="119" t="e">
        <f t="shared" si="78"/>
        <v>#N/A</v>
      </c>
      <c r="AM188" s="119">
        <f t="shared" si="79"/>
        <v>0</v>
      </c>
      <c r="AP188" s="115">
        <f t="shared" si="96"/>
        <v>362</v>
      </c>
      <c r="AQ188" s="113">
        <f t="shared" si="97"/>
        <v>181</v>
      </c>
      <c r="AR188" s="113">
        <f>INDEX(地温!$D$2:$D$366,MATCH(AP188,地温!$C$2:$C$366,FALSE))</f>
        <v>8.2142499999999998</v>
      </c>
      <c r="AS188" s="113">
        <f t="shared" si="98"/>
        <v>3519.880900000001</v>
      </c>
      <c r="AT188" s="116">
        <f t="shared" si="80"/>
        <v>19.446855801104977</v>
      </c>
      <c r="AU188" s="119" t="e">
        <f t="shared" si="81"/>
        <v>#N/A</v>
      </c>
      <c r="AV188" s="119">
        <f t="shared" si="82"/>
        <v>0</v>
      </c>
    </row>
    <row r="189" spans="1:48">
      <c r="A189" s="115">
        <f t="shared" si="83"/>
        <v>363</v>
      </c>
      <c r="B189" s="113">
        <f t="shared" si="66"/>
        <v>182</v>
      </c>
      <c r="C189" s="119">
        <f t="shared" si="67"/>
        <v>6.3838610423552362</v>
      </c>
      <c r="F189" s="115">
        <f t="shared" si="84"/>
        <v>363</v>
      </c>
      <c r="G189" s="113">
        <f t="shared" si="85"/>
        <v>182</v>
      </c>
      <c r="H189" s="113">
        <f>INDEX(地温!$D$2:$D$366,MATCH(F189,地温!$C$2:$C$366,FALSE))</f>
        <v>8.5031499999999998</v>
      </c>
      <c r="I189" s="113">
        <f t="shared" si="86"/>
        <v>3528.384050000001</v>
      </c>
      <c r="J189" s="116">
        <f t="shared" si="68"/>
        <v>19.386725549450556</v>
      </c>
      <c r="K189" s="119">
        <f t="shared" si="69"/>
        <v>5.8984265084291408e-002</v>
      </c>
      <c r="L189" s="119">
        <f t="shared" si="70"/>
        <v>6.3838610423552362</v>
      </c>
      <c r="O189" s="115">
        <f t="shared" si="87"/>
        <v>363</v>
      </c>
      <c r="P189" s="113">
        <f t="shared" si="88"/>
        <v>182</v>
      </c>
      <c r="Q189" s="113">
        <f>INDEX(地温!$D$2:$D$366,MATCH(O189,地温!$C$2:$C$366,FALSE))</f>
        <v>8.5031499999999998</v>
      </c>
      <c r="R189" s="113">
        <f t="shared" si="89"/>
        <v>3528.384050000001</v>
      </c>
      <c r="S189" s="116">
        <f t="shared" si="71"/>
        <v>19.386725549450556</v>
      </c>
      <c r="T189" s="119" t="e">
        <f t="shared" si="72"/>
        <v>#N/A</v>
      </c>
      <c r="U189" s="119">
        <f t="shared" si="73"/>
        <v>0</v>
      </c>
      <c r="X189" s="115">
        <f t="shared" si="90"/>
        <v>363</v>
      </c>
      <c r="Y189" s="113">
        <f t="shared" si="91"/>
        <v>182</v>
      </c>
      <c r="Z189" s="113">
        <f>INDEX(地温!$D$2:$D$366,MATCH(X189,地温!$C$2:$C$366,FALSE))</f>
        <v>8.5031499999999998</v>
      </c>
      <c r="AA189" s="113">
        <f t="shared" si="92"/>
        <v>3528.384050000001</v>
      </c>
      <c r="AB189" s="116">
        <f t="shared" si="74"/>
        <v>19.386725549450556</v>
      </c>
      <c r="AC189" s="119" t="e">
        <f t="shared" si="75"/>
        <v>#N/A</v>
      </c>
      <c r="AD189" s="119">
        <f t="shared" si="76"/>
        <v>0</v>
      </c>
      <c r="AG189" s="115">
        <f t="shared" si="93"/>
        <v>363</v>
      </c>
      <c r="AH189" s="113">
        <f t="shared" si="94"/>
        <v>182</v>
      </c>
      <c r="AI189" s="113">
        <f>INDEX(地温!$D$2:$D$366,MATCH(AG189,地温!$C$2:$C$366,FALSE))</f>
        <v>8.5031499999999998</v>
      </c>
      <c r="AJ189" s="113">
        <f t="shared" si="95"/>
        <v>3528.384050000001</v>
      </c>
      <c r="AK189" s="116">
        <f t="shared" si="77"/>
        <v>19.386725549450556</v>
      </c>
      <c r="AL189" s="119" t="e">
        <f t="shared" si="78"/>
        <v>#N/A</v>
      </c>
      <c r="AM189" s="119">
        <f t="shared" si="79"/>
        <v>0</v>
      </c>
      <c r="AP189" s="115">
        <f t="shared" si="96"/>
        <v>363</v>
      </c>
      <c r="AQ189" s="113">
        <f t="shared" si="97"/>
        <v>182</v>
      </c>
      <c r="AR189" s="113">
        <f>INDEX(地温!$D$2:$D$366,MATCH(AP189,地温!$C$2:$C$366,FALSE))</f>
        <v>8.5031499999999998</v>
      </c>
      <c r="AS189" s="113">
        <f t="shared" si="98"/>
        <v>3528.384050000001</v>
      </c>
      <c r="AT189" s="116">
        <f t="shared" si="80"/>
        <v>19.386725549450556</v>
      </c>
      <c r="AU189" s="119" t="e">
        <f t="shared" si="81"/>
        <v>#N/A</v>
      </c>
      <c r="AV189" s="119">
        <f t="shared" si="82"/>
        <v>0</v>
      </c>
    </row>
    <row r="190" spans="1:48">
      <c r="A190" s="115">
        <f t="shared" si="83"/>
        <v>364</v>
      </c>
      <c r="B190" s="113">
        <f t="shared" si="66"/>
        <v>183</v>
      </c>
      <c r="C190" s="119">
        <f t="shared" si="67"/>
        <v>6.3838655217699971</v>
      </c>
      <c r="F190" s="115">
        <f t="shared" si="84"/>
        <v>364</v>
      </c>
      <c r="G190" s="113">
        <f t="shared" si="85"/>
        <v>183</v>
      </c>
      <c r="H190" s="113">
        <f>INDEX(地温!$D$2:$D$366,MATCH(F190,地温!$C$2:$C$366,FALSE))</f>
        <v>8.4870999999999999</v>
      </c>
      <c r="I190" s="113">
        <f t="shared" si="86"/>
        <v>3536.8711500000009</v>
      </c>
      <c r="J190" s="116">
        <f t="shared" si="68"/>
        <v>19.327164754098366</v>
      </c>
      <c r="K190" s="119">
        <f t="shared" si="69"/>
        <v>5.8841000496600356e-002</v>
      </c>
      <c r="L190" s="119">
        <f t="shared" si="70"/>
        <v>6.3838655217699971</v>
      </c>
      <c r="O190" s="115">
        <f t="shared" si="87"/>
        <v>364</v>
      </c>
      <c r="P190" s="113">
        <f t="shared" si="88"/>
        <v>183</v>
      </c>
      <c r="Q190" s="113">
        <f>INDEX(地温!$D$2:$D$366,MATCH(O190,地温!$C$2:$C$366,FALSE))</f>
        <v>8.4870999999999999</v>
      </c>
      <c r="R190" s="113">
        <f t="shared" si="89"/>
        <v>3536.8711500000009</v>
      </c>
      <c r="S190" s="116">
        <f t="shared" si="71"/>
        <v>19.327164754098366</v>
      </c>
      <c r="T190" s="119" t="e">
        <f t="shared" si="72"/>
        <v>#N/A</v>
      </c>
      <c r="U190" s="119">
        <f t="shared" si="73"/>
        <v>0</v>
      </c>
      <c r="X190" s="115">
        <f t="shared" si="90"/>
        <v>364</v>
      </c>
      <c r="Y190" s="113">
        <f t="shared" si="91"/>
        <v>183</v>
      </c>
      <c r="Z190" s="113">
        <f>INDEX(地温!$D$2:$D$366,MATCH(X190,地温!$C$2:$C$366,FALSE))</f>
        <v>8.4870999999999999</v>
      </c>
      <c r="AA190" s="113">
        <f t="shared" si="92"/>
        <v>3536.8711500000009</v>
      </c>
      <c r="AB190" s="116">
        <f t="shared" si="74"/>
        <v>19.327164754098366</v>
      </c>
      <c r="AC190" s="119" t="e">
        <f t="shared" si="75"/>
        <v>#N/A</v>
      </c>
      <c r="AD190" s="119">
        <f t="shared" si="76"/>
        <v>0</v>
      </c>
      <c r="AG190" s="115">
        <f t="shared" si="93"/>
        <v>364</v>
      </c>
      <c r="AH190" s="113">
        <f t="shared" si="94"/>
        <v>183</v>
      </c>
      <c r="AI190" s="113">
        <f>INDEX(地温!$D$2:$D$366,MATCH(AG190,地温!$C$2:$C$366,FALSE))</f>
        <v>8.4870999999999999</v>
      </c>
      <c r="AJ190" s="113">
        <f t="shared" si="95"/>
        <v>3536.8711500000009</v>
      </c>
      <c r="AK190" s="116">
        <f t="shared" si="77"/>
        <v>19.327164754098366</v>
      </c>
      <c r="AL190" s="119" t="e">
        <f t="shared" si="78"/>
        <v>#N/A</v>
      </c>
      <c r="AM190" s="119">
        <f t="shared" si="79"/>
        <v>0</v>
      </c>
      <c r="AP190" s="115">
        <f t="shared" si="96"/>
        <v>364</v>
      </c>
      <c r="AQ190" s="113">
        <f t="shared" si="97"/>
        <v>183</v>
      </c>
      <c r="AR190" s="113">
        <f>INDEX(地温!$D$2:$D$366,MATCH(AP190,地温!$C$2:$C$366,FALSE))</f>
        <v>8.4870999999999999</v>
      </c>
      <c r="AS190" s="113">
        <f t="shared" si="98"/>
        <v>3536.8711500000009</v>
      </c>
      <c r="AT190" s="116">
        <f t="shared" si="80"/>
        <v>19.327164754098366</v>
      </c>
      <c r="AU190" s="119" t="e">
        <f t="shared" si="81"/>
        <v>#N/A</v>
      </c>
      <c r="AV190" s="119">
        <f t="shared" si="82"/>
        <v>0</v>
      </c>
    </row>
    <row r="191" spans="1:48">
      <c r="A191" s="115">
        <f t="shared" si="83"/>
        <v>365</v>
      </c>
      <c r="B191" s="113">
        <f t="shared" si="66"/>
        <v>184</v>
      </c>
      <c r="C191" s="119">
        <f t="shared" si="67"/>
        <v>6.3838697483618807</v>
      </c>
      <c r="F191" s="115">
        <f t="shared" si="84"/>
        <v>365</v>
      </c>
      <c r="G191" s="113">
        <f t="shared" si="85"/>
        <v>184</v>
      </c>
      <c r="H191" s="113">
        <f>INDEX(地温!$D$2:$D$366,MATCH(F191,地温!$C$2:$C$366,FALSE))</f>
        <v>8.1179500000000004</v>
      </c>
      <c r="I191" s="113">
        <f t="shared" si="86"/>
        <v>3544.9891000000007</v>
      </c>
      <c r="J191" s="116">
        <f t="shared" si="68"/>
        <v>19.266245108695657</v>
      </c>
      <c r="K191" s="119">
        <f t="shared" si="69"/>
        <v>5.8694767178340337e-002</v>
      </c>
      <c r="L191" s="119">
        <f t="shared" si="70"/>
        <v>6.3838697483618807</v>
      </c>
      <c r="O191" s="115">
        <f t="shared" si="87"/>
        <v>365</v>
      </c>
      <c r="P191" s="113">
        <f t="shared" si="88"/>
        <v>184</v>
      </c>
      <c r="Q191" s="113">
        <f>INDEX(地温!$D$2:$D$366,MATCH(O191,地温!$C$2:$C$366,FALSE))</f>
        <v>8.1179500000000004</v>
      </c>
      <c r="R191" s="113">
        <f t="shared" si="89"/>
        <v>3544.9891000000007</v>
      </c>
      <c r="S191" s="116">
        <f t="shared" si="71"/>
        <v>19.266245108695657</v>
      </c>
      <c r="T191" s="119" t="e">
        <f t="shared" si="72"/>
        <v>#N/A</v>
      </c>
      <c r="U191" s="119">
        <f t="shared" si="73"/>
        <v>0</v>
      </c>
      <c r="X191" s="115">
        <f t="shared" si="90"/>
        <v>365</v>
      </c>
      <c r="Y191" s="113">
        <f t="shared" si="91"/>
        <v>184</v>
      </c>
      <c r="Z191" s="113">
        <f>INDEX(地温!$D$2:$D$366,MATCH(X191,地温!$C$2:$C$366,FALSE))</f>
        <v>8.1179500000000004</v>
      </c>
      <c r="AA191" s="113">
        <f t="shared" si="92"/>
        <v>3544.9891000000007</v>
      </c>
      <c r="AB191" s="116">
        <f t="shared" si="74"/>
        <v>19.266245108695657</v>
      </c>
      <c r="AC191" s="119" t="e">
        <f t="shared" si="75"/>
        <v>#N/A</v>
      </c>
      <c r="AD191" s="119">
        <f t="shared" si="76"/>
        <v>0</v>
      </c>
      <c r="AG191" s="115">
        <f t="shared" si="93"/>
        <v>365</v>
      </c>
      <c r="AH191" s="113">
        <f t="shared" si="94"/>
        <v>184</v>
      </c>
      <c r="AI191" s="113">
        <f>INDEX(地温!$D$2:$D$366,MATCH(AG191,地温!$C$2:$C$366,FALSE))</f>
        <v>8.1179500000000004</v>
      </c>
      <c r="AJ191" s="113">
        <f t="shared" si="95"/>
        <v>3544.9891000000007</v>
      </c>
      <c r="AK191" s="116">
        <f t="shared" si="77"/>
        <v>19.266245108695657</v>
      </c>
      <c r="AL191" s="119" t="e">
        <f t="shared" si="78"/>
        <v>#N/A</v>
      </c>
      <c r="AM191" s="119">
        <f t="shared" si="79"/>
        <v>0</v>
      </c>
      <c r="AP191" s="115">
        <f t="shared" si="96"/>
        <v>365</v>
      </c>
      <c r="AQ191" s="113">
        <f t="shared" si="97"/>
        <v>184</v>
      </c>
      <c r="AR191" s="113">
        <f>INDEX(地温!$D$2:$D$366,MATCH(AP191,地温!$C$2:$C$366,FALSE))</f>
        <v>8.1179500000000004</v>
      </c>
      <c r="AS191" s="113">
        <f t="shared" si="98"/>
        <v>3544.9891000000007</v>
      </c>
      <c r="AT191" s="116">
        <f t="shared" si="80"/>
        <v>19.266245108695657</v>
      </c>
      <c r="AU191" s="119" t="e">
        <f t="shared" si="81"/>
        <v>#N/A</v>
      </c>
      <c r="AV191" s="119">
        <f t="shared" si="82"/>
        <v>0</v>
      </c>
    </row>
    <row r="192" spans="1:48">
      <c r="A192" s="115">
        <f t="shared" si="83"/>
        <v>366</v>
      </c>
      <c r="B192" s="113">
        <f t="shared" si="66"/>
        <v>185</v>
      </c>
      <c r="C192" s="119" t="e">
        <f t="shared" si="67"/>
        <v>#N/A</v>
      </c>
      <c r="F192" s="115">
        <f t="shared" si="84"/>
        <v>366</v>
      </c>
      <c r="G192" s="113">
        <f t="shared" si="85"/>
        <v>185</v>
      </c>
      <c r="H192" s="113" t="e">
        <f>INDEX(地温!$D$2:$D$366,MATCH(F192,地温!$C$2:$C$366,FALSE))</f>
        <v>#N/A</v>
      </c>
      <c r="I192" s="113" t="e">
        <f t="shared" si="86"/>
        <v>#N/A</v>
      </c>
      <c r="J192" s="116" t="e">
        <f t="shared" si="68"/>
        <v>#N/A</v>
      </c>
      <c r="K192" s="119" t="e">
        <f t="shared" si="69"/>
        <v>#N/A</v>
      </c>
      <c r="L192" s="119" t="e">
        <f t="shared" si="70"/>
        <v>#N/A</v>
      </c>
      <c r="O192" s="115">
        <f t="shared" si="87"/>
        <v>366</v>
      </c>
      <c r="P192" s="113">
        <f t="shared" si="88"/>
        <v>185</v>
      </c>
      <c r="Q192" s="113" t="e">
        <f>INDEX(地温!$D$2:$D$366,MATCH(O192,地温!$C$2:$C$366,FALSE))</f>
        <v>#N/A</v>
      </c>
      <c r="R192" s="113" t="e">
        <f t="shared" si="89"/>
        <v>#N/A</v>
      </c>
      <c r="S192" s="116" t="e">
        <f t="shared" si="71"/>
        <v>#N/A</v>
      </c>
      <c r="T192" s="119" t="e">
        <f t="shared" si="72"/>
        <v>#N/A</v>
      </c>
      <c r="U192" s="119">
        <f t="shared" si="73"/>
        <v>0</v>
      </c>
      <c r="X192" s="115">
        <f t="shared" si="90"/>
        <v>366</v>
      </c>
      <c r="Y192" s="113">
        <f t="shared" si="91"/>
        <v>185</v>
      </c>
      <c r="Z192" s="113" t="e">
        <f>INDEX(地温!$D$2:$D$366,MATCH(X192,地温!$C$2:$C$366,FALSE))</f>
        <v>#N/A</v>
      </c>
      <c r="AA192" s="113" t="e">
        <f t="shared" si="92"/>
        <v>#N/A</v>
      </c>
      <c r="AB192" s="116" t="e">
        <f t="shared" si="74"/>
        <v>#N/A</v>
      </c>
      <c r="AC192" s="119" t="e">
        <f t="shared" si="75"/>
        <v>#N/A</v>
      </c>
      <c r="AD192" s="119">
        <f t="shared" si="76"/>
        <v>0</v>
      </c>
      <c r="AG192" s="115">
        <f t="shared" si="93"/>
        <v>366</v>
      </c>
      <c r="AH192" s="113">
        <f t="shared" si="94"/>
        <v>185</v>
      </c>
      <c r="AI192" s="113" t="e">
        <f>INDEX(地温!$D$2:$D$366,MATCH(AG192,地温!$C$2:$C$366,FALSE))</f>
        <v>#N/A</v>
      </c>
      <c r="AJ192" s="113" t="e">
        <f t="shared" si="95"/>
        <v>#N/A</v>
      </c>
      <c r="AK192" s="116" t="e">
        <f t="shared" si="77"/>
        <v>#N/A</v>
      </c>
      <c r="AL192" s="119" t="e">
        <f t="shared" si="78"/>
        <v>#N/A</v>
      </c>
      <c r="AM192" s="119">
        <f t="shared" si="79"/>
        <v>0</v>
      </c>
      <c r="AP192" s="115">
        <f t="shared" si="96"/>
        <v>366</v>
      </c>
      <c r="AQ192" s="113">
        <f t="shared" si="97"/>
        <v>185</v>
      </c>
      <c r="AR192" s="113" t="e">
        <f>INDEX(地温!$D$2:$D$366,MATCH(AP192,地温!$C$2:$C$366,FALSE))</f>
        <v>#N/A</v>
      </c>
      <c r="AS192" s="113" t="e">
        <f t="shared" si="98"/>
        <v>#N/A</v>
      </c>
      <c r="AT192" s="116" t="e">
        <f t="shared" si="80"/>
        <v>#N/A</v>
      </c>
      <c r="AU192" s="119" t="e">
        <f t="shared" si="81"/>
        <v>#N/A</v>
      </c>
      <c r="AV192" s="119">
        <f t="shared" si="82"/>
        <v>0</v>
      </c>
    </row>
    <row r="193" spans="1:48">
      <c r="A193" s="115">
        <f t="shared" si="83"/>
        <v>367</v>
      </c>
      <c r="B193" s="113">
        <f t="shared" si="66"/>
        <v>186</v>
      </c>
      <c r="C193" s="119" t="e">
        <f t="shared" si="67"/>
        <v>#N/A</v>
      </c>
      <c r="F193" s="115">
        <f t="shared" si="84"/>
        <v>367</v>
      </c>
      <c r="G193" s="113">
        <f t="shared" si="85"/>
        <v>186</v>
      </c>
      <c r="H193" s="113" t="e">
        <f>INDEX(地温!$D$2:$D$366,MATCH(F193,地温!$C$2:$C$366,FALSE))</f>
        <v>#N/A</v>
      </c>
      <c r="I193" s="113" t="e">
        <f t="shared" si="86"/>
        <v>#N/A</v>
      </c>
      <c r="J193" s="116" t="e">
        <f t="shared" si="68"/>
        <v>#N/A</v>
      </c>
      <c r="K193" s="119" t="e">
        <f t="shared" si="69"/>
        <v>#N/A</v>
      </c>
      <c r="L193" s="119" t="e">
        <f t="shared" si="70"/>
        <v>#N/A</v>
      </c>
      <c r="O193" s="115">
        <f t="shared" si="87"/>
        <v>367</v>
      </c>
      <c r="P193" s="113">
        <f t="shared" si="88"/>
        <v>186</v>
      </c>
      <c r="Q193" s="113" t="e">
        <f>INDEX(地温!$D$2:$D$366,MATCH(O193,地温!$C$2:$C$366,FALSE))</f>
        <v>#N/A</v>
      </c>
      <c r="R193" s="113" t="e">
        <f t="shared" si="89"/>
        <v>#N/A</v>
      </c>
      <c r="S193" s="116" t="e">
        <f t="shared" si="71"/>
        <v>#N/A</v>
      </c>
      <c r="T193" s="119" t="e">
        <f t="shared" si="72"/>
        <v>#N/A</v>
      </c>
      <c r="U193" s="119">
        <f t="shared" si="73"/>
        <v>0</v>
      </c>
      <c r="X193" s="115">
        <f t="shared" si="90"/>
        <v>367</v>
      </c>
      <c r="Y193" s="113">
        <f t="shared" si="91"/>
        <v>186</v>
      </c>
      <c r="Z193" s="113" t="e">
        <f>INDEX(地温!$D$2:$D$366,MATCH(X193,地温!$C$2:$C$366,FALSE))</f>
        <v>#N/A</v>
      </c>
      <c r="AA193" s="113" t="e">
        <f t="shared" si="92"/>
        <v>#N/A</v>
      </c>
      <c r="AB193" s="116" t="e">
        <f t="shared" si="74"/>
        <v>#N/A</v>
      </c>
      <c r="AC193" s="119" t="e">
        <f t="shared" si="75"/>
        <v>#N/A</v>
      </c>
      <c r="AD193" s="119">
        <f t="shared" si="76"/>
        <v>0</v>
      </c>
      <c r="AG193" s="115">
        <f t="shared" si="93"/>
        <v>367</v>
      </c>
      <c r="AH193" s="113">
        <f t="shared" si="94"/>
        <v>186</v>
      </c>
      <c r="AI193" s="113" t="e">
        <f>INDEX(地温!$D$2:$D$366,MATCH(AG193,地温!$C$2:$C$366,FALSE))</f>
        <v>#N/A</v>
      </c>
      <c r="AJ193" s="113" t="e">
        <f t="shared" si="95"/>
        <v>#N/A</v>
      </c>
      <c r="AK193" s="116" t="e">
        <f t="shared" si="77"/>
        <v>#N/A</v>
      </c>
      <c r="AL193" s="119" t="e">
        <f t="shared" si="78"/>
        <v>#N/A</v>
      </c>
      <c r="AM193" s="119">
        <f t="shared" si="79"/>
        <v>0</v>
      </c>
      <c r="AP193" s="115">
        <f t="shared" si="96"/>
        <v>367</v>
      </c>
      <c r="AQ193" s="113">
        <f t="shared" si="97"/>
        <v>186</v>
      </c>
      <c r="AR193" s="113" t="e">
        <f>INDEX(地温!$D$2:$D$366,MATCH(AP193,地温!$C$2:$C$366,FALSE))</f>
        <v>#N/A</v>
      </c>
      <c r="AS193" s="113" t="e">
        <f t="shared" si="98"/>
        <v>#N/A</v>
      </c>
      <c r="AT193" s="116" t="e">
        <f t="shared" si="80"/>
        <v>#N/A</v>
      </c>
      <c r="AU193" s="119" t="e">
        <f t="shared" si="81"/>
        <v>#N/A</v>
      </c>
      <c r="AV193" s="119">
        <f t="shared" si="82"/>
        <v>0</v>
      </c>
    </row>
    <row r="194" spans="1:48">
      <c r="A194" s="115">
        <f t="shared" si="83"/>
        <v>368</v>
      </c>
      <c r="B194" s="113">
        <f t="shared" si="66"/>
        <v>187</v>
      </c>
      <c r="C194" s="119" t="e">
        <f t="shared" si="67"/>
        <v>#N/A</v>
      </c>
      <c r="F194" s="115">
        <f t="shared" si="84"/>
        <v>368</v>
      </c>
      <c r="G194" s="113">
        <f t="shared" si="85"/>
        <v>187</v>
      </c>
      <c r="H194" s="113" t="e">
        <f>INDEX(地温!$D$2:$D$366,MATCH(F194,地温!$C$2:$C$366,FALSE))</f>
        <v>#N/A</v>
      </c>
      <c r="I194" s="113" t="e">
        <f t="shared" si="86"/>
        <v>#N/A</v>
      </c>
      <c r="J194" s="116" t="e">
        <f t="shared" si="68"/>
        <v>#N/A</v>
      </c>
      <c r="K194" s="119" t="e">
        <f t="shared" si="69"/>
        <v>#N/A</v>
      </c>
      <c r="L194" s="119" t="e">
        <f t="shared" si="70"/>
        <v>#N/A</v>
      </c>
      <c r="O194" s="115">
        <f t="shared" si="87"/>
        <v>368</v>
      </c>
      <c r="P194" s="113">
        <f t="shared" si="88"/>
        <v>187</v>
      </c>
      <c r="Q194" s="113" t="e">
        <f>INDEX(地温!$D$2:$D$366,MATCH(O194,地温!$C$2:$C$366,FALSE))</f>
        <v>#N/A</v>
      </c>
      <c r="R194" s="113" t="e">
        <f t="shared" si="89"/>
        <v>#N/A</v>
      </c>
      <c r="S194" s="116" t="e">
        <f t="shared" si="71"/>
        <v>#N/A</v>
      </c>
      <c r="T194" s="119" t="e">
        <f t="shared" si="72"/>
        <v>#N/A</v>
      </c>
      <c r="U194" s="119">
        <f t="shared" si="73"/>
        <v>0</v>
      </c>
      <c r="X194" s="115">
        <f t="shared" si="90"/>
        <v>368</v>
      </c>
      <c r="Y194" s="113">
        <f t="shared" si="91"/>
        <v>187</v>
      </c>
      <c r="Z194" s="113" t="e">
        <f>INDEX(地温!$D$2:$D$366,MATCH(X194,地温!$C$2:$C$366,FALSE))</f>
        <v>#N/A</v>
      </c>
      <c r="AA194" s="113" t="e">
        <f t="shared" si="92"/>
        <v>#N/A</v>
      </c>
      <c r="AB194" s="116" t="e">
        <f t="shared" si="74"/>
        <v>#N/A</v>
      </c>
      <c r="AC194" s="119" t="e">
        <f t="shared" si="75"/>
        <v>#N/A</v>
      </c>
      <c r="AD194" s="119">
        <f t="shared" si="76"/>
        <v>0</v>
      </c>
      <c r="AG194" s="115">
        <f t="shared" si="93"/>
        <v>368</v>
      </c>
      <c r="AH194" s="113">
        <f t="shared" si="94"/>
        <v>187</v>
      </c>
      <c r="AI194" s="113" t="e">
        <f>INDEX(地温!$D$2:$D$366,MATCH(AG194,地温!$C$2:$C$366,FALSE))</f>
        <v>#N/A</v>
      </c>
      <c r="AJ194" s="113" t="e">
        <f t="shared" si="95"/>
        <v>#N/A</v>
      </c>
      <c r="AK194" s="116" t="e">
        <f t="shared" si="77"/>
        <v>#N/A</v>
      </c>
      <c r="AL194" s="119" t="e">
        <f t="shared" si="78"/>
        <v>#N/A</v>
      </c>
      <c r="AM194" s="119">
        <f t="shared" si="79"/>
        <v>0</v>
      </c>
      <c r="AP194" s="115">
        <f t="shared" si="96"/>
        <v>368</v>
      </c>
      <c r="AQ194" s="113">
        <f t="shared" si="97"/>
        <v>187</v>
      </c>
      <c r="AR194" s="113" t="e">
        <f>INDEX(地温!$D$2:$D$366,MATCH(AP194,地温!$C$2:$C$366,FALSE))</f>
        <v>#N/A</v>
      </c>
      <c r="AS194" s="113" t="e">
        <f t="shared" si="98"/>
        <v>#N/A</v>
      </c>
      <c r="AT194" s="116" t="e">
        <f t="shared" si="80"/>
        <v>#N/A</v>
      </c>
      <c r="AU194" s="119" t="e">
        <f t="shared" si="81"/>
        <v>#N/A</v>
      </c>
      <c r="AV194" s="119">
        <f t="shared" si="82"/>
        <v>0</v>
      </c>
    </row>
    <row r="195" spans="1:48">
      <c r="A195" s="115">
        <f t="shared" si="83"/>
        <v>369</v>
      </c>
      <c r="B195" s="113">
        <f t="shared" si="66"/>
        <v>188</v>
      </c>
      <c r="C195" s="119" t="e">
        <f t="shared" si="67"/>
        <v>#N/A</v>
      </c>
      <c r="F195" s="115">
        <f t="shared" si="84"/>
        <v>369</v>
      </c>
      <c r="G195" s="113">
        <f t="shared" si="85"/>
        <v>188</v>
      </c>
      <c r="H195" s="113" t="e">
        <f>INDEX(地温!$D$2:$D$366,MATCH(F195,地温!$C$2:$C$366,FALSE))</f>
        <v>#N/A</v>
      </c>
      <c r="I195" s="113" t="e">
        <f t="shared" si="86"/>
        <v>#N/A</v>
      </c>
      <c r="J195" s="116" t="e">
        <f t="shared" si="68"/>
        <v>#N/A</v>
      </c>
      <c r="K195" s="119" t="e">
        <f t="shared" si="69"/>
        <v>#N/A</v>
      </c>
      <c r="L195" s="119" t="e">
        <f t="shared" si="70"/>
        <v>#N/A</v>
      </c>
      <c r="O195" s="115">
        <f t="shared" si="87"/>
        <v>369</v>
      </c>
      <c r="P195" s="113">
        <f t="shared" si="88"/>
        <v>188</v>
      </c>
      <c r="Q195" s="113" t="e">
        <f>INDEX(地温!$D$2:$D$366,MATCH(O195,地温!$C$2:$C$366,FALSE))</f>
        <v>#N/A</v>
      </c>
      <c r="R195" s="113" t="e">
        <f t="shared" si="89"/>
        <v>#N/A</v>
      </c>
      <c r="S195" s="116" t="e">
        <f t="shared" si="71"/>
        <v>#N/A</v>
      </c>
      <c r="T195" s="119" t="e">
        <f t="shared" si="72"/>
        <v>#N/A</v>
      </c>
      <c r="U195" s="119">
        <f t="shared" si="73"/>
        <v>0</v>
      </c>
      <c r="X195" s="115">
        <f t="shared" si="90"/>
        <v>369</v>
      </c>
      <c r="Y195" s="113">
        <f t="shared" si="91"/>
        <v>188</v>
      </c>
      <c r="Z195" s="113" t="e">
        <f>INDEX(地温!$D$2:$D$366,MATCH(X195,地温!$C$2:$C$366,FALSE))</f>
        <v>#N/A</v>
      </c>
      <c r="AA195" s="113" t="e">
        <f t="shared" si="92"/>
        <v>#N/A</v>
      </c>
      <c r="AB195" s="116" t="e">
        <f t="shared" si="74"/>
        <v>#N/A</v>
      </c>
      <c r="AC195" s="119" t="e">
        <f t="shared" si="75"/>
        <v>#N/A</v>
      </c>
      <c r="AD195" s="119">
        <f t="shared" si="76"/>
        <v>0</v>
      </c>
      <c r="AG195" s="115">
        <f t="shared" si="93"/>
        <v>369</v>
      </c>
      <c r="AH195" s="113">
        <f t="shared" si="94"/>
        <v>188</v>
      </c>
      <c r="AI195" s="113" t="e">
        <f>INDEX(地温!$D$2:$D$366,MATCH(AG195,地温!$C$2:$C$366,FALSE))</f>
        <v>#N/A</v>
      </c>
      <c r="AJ195" s="113" t="e">
        <f t="shared" si="95"/>
        <v>#N/A</v>
      </c>
      <c r="AK195" s="116" t="e">
        <f t="shared" si="77"/>
        <v>#N/A</v>
      </c>
      <c r="AL195" s="119" t="e">
        <f t="shared" si="78"/>
        <v>#N/A</v>
      </c>
      <c r="AM195" s="119">
        <f t="shared" si="79"/>
        <v>0</v>
      </c>
      <c r="AP195" s="115">
        <f t="shared" si="96"/>
        <v>369</v>
      </c>
      <c r="AQ195" s="113">
        <f t="shared" si="97"/>
        <v>188</v>
      </c>
      <c r="AR195" s="113" t="e">
        <f>INDEX(地温!$D$2:$D$366,MATCH(AP195,地温!$C$2:$C$366,FALSE))</f>
        <v>#N/A</v>
      </c>
      <c r="AS195" s="113" t="e">
        <f t="shared" si="98"/>
        <v>#N/A</v>
      </c>
      <c r="AT195" s="116" t="e">
        <f t="shared" si="80"/>
        <v>#N/A</v>
      </c>
      <c r="AU195" s="119" t="e">
        <f t="shared" si="81"/>
        <v>#N/A</v>
      </c>
      <c r="AV195" s="119">
        <f t="shared" si="82"/>
        <v>0</v>
      </c>
    </row>
    <row r="196" spans="1:48">
      <c r="A196" s="115">
        <f t="shared" si="83"/>
        <v>370</v>
      </c>
      <c r="B196" s="113">
        <f t="shared" si="66"/>
        <v>189</v>
      </c>
      <c r="C196" s="119" t="e">
        <f t="shared" si="67"/>
        <v>#N/A</v>
      </c>
      <c r="F196" s="115">
        <f t="shared" si="84"/>
        <v>370</v>
      </c>
      <c r="G196" s="113">
        <f t="shared" si="85"/>
        <v>189</v>
      </c>
      <c r="H196" s="113" t="e">
        <f>INDEX(地温!$D$2:$D$366,MATCH(F196,地温!$C$2:$C$366,FALSE))</f>
        <v>#N/A</v>
      </c>
      <c r="I196" s="113" t="e">
        <f t="shared" si="86"/>
        <v>#N/A</v>
      </c>
      <c r="J196" s="116" t="e">
        <f t="shared" si="68"/>
        <v>#N/A</v>
      </c>
      <c r="K196" s="119" t="e">
        <f t="shared" si="69"/>
        <v>#N/A</v>
      </c>
      <c r="L196" s="119" t="e">
        <f t="shared" si="70"/>
        <v>#N/A</v>
      </c>
      <c r="O196" s="115">
        <f t="shared" si="87"/>
        <v>370</v>
      </c>
      <c r="P196" s="113">
        <f t="shared" si="88"/>
        <v>189</v>
      </c>
      <c r="Q196" s="113" t="e">
        <f>INDEX(地温!$D$2:$D$366,MATCH(O196,地温!$C$2:$C$366,FALSE))</f>
        <v>#N/A</v>
      </c>
      <c r="R196" s="113" t="e">
        <f t="shared" si="89"/>
        <v>#N/A</v>
      </c>
      <c r="S196" s="116" t="e">
        <f t="shared" si="71"/>
        <v>#N/A</v>
      </c>
      <c r="T196" s="119" t="e">
        <f t="shared" si="72"/>
        <v>#N/A</v>
      </c>
      <c r="U196" s="119">
        <f t="shared" si="73"/>
        <v>0</v>
      </c>
      <c r="X196" s="115">
        <f t="shared" si="90"/>
        <v>370</v>
      </c>
      <c r="Y196" s="113">
        <f t="shared" si="91"/>
        <v>189</v>
      </c>
      <c r="Z196" s="113" t="e">
        <f>INDEX(地温!$D$2:$D$366,MATCH(X196,地温!$C$2:$C$366,FALSE))</f>
        <v>#N/A</v>
      </c>
      <c r="AA196" s="113" t="e">
        <f t="shared" si="92"/>
        <v>#N/A</v>
      </c>
      <c r="AB196" s="116" t="e">
        <f t="shared" si="74"/>
        <v>#N/A</v>
      </c>
      <c r="AC196" s="119" t="e">
        <f t="shared" si="75"/>
        <v>#N/A</v>
      </c>
      <c r="AD196" s="119">
        <f t="shared" si="76"/>
        <v>0</v>
      </c>
      <c r="AG196" s="115">
        <f t="shared" si="93"/>
        <v>370</v>
      </c>
      <c r="AH196" s="113">
        <f t="shared" si="94"/>
        <v>189</v>
      </c>
      <c r="AI196" s="113" t="e">
        <f>INDEX(地温!$D$2:$D$366,MATCH(AG196,地温!$C$2:$C$366,FALSE))</f>
        <v>#N/A</v>
      </c>
      <c r="AJ196" s="113" t="e">
        <f t="shared" si="95"/>
        <v>#N/A</v>
      </c>
      <c r="AK196" s="116" t="e">
        <f t="shared" si="77"/>
        <v>#N/A</v>
      </c>
      <c r="AL196" s="119" t="e">
        <f t="shared" si="78"/>
        <v>#N/A</v>
      </c>
      <c r="AM196" s="119">
        <f t="shared" si="79"/>
        <v>0</v>
      </c>
      <c r="AP196" s="115">
        <f t="shared" si="96"/>
        <v>370</v>
      </c>
      <c r="AQ196" s="113">
        <f t="shared" si="97"/>
        <v>189</v>
      </c>
      <c r="AR196" s="113" t="e">
        <f>INDEX(地温!$D$2:$D$366,MATCH(AP196,地温!$C$2:$C$366,FALSE))</f>
        <v>#N/A</v>
      </c>
      <c r="AS196" s="113" t="e">
        <f t="shared" si="98"/>
        <v>#N/A</v>
      </c>
      <c r="AT196" s="116" t="e">
        <f t="shared" si="80"/>
        <v>#N/A</v>
      </c>
      <c r="AU196" s="119" t="e">
        <f t="shared" si="81"/>
        <v>#N/A</v>
      </c>
      <c r="AV196" s="119">
        <f t="shared" si="82"/>
        <v>0</v>
      </c>
    </row>
    <row r="197" spans="1:48">
      <c r="A197" s="115">
        <f t="shared" si="83"/>
        <v>371</v>
      </c>
      <c r="B197" s="113">
        <f t="shared" si="66"/>
        <v>190</v>
      </c>
      <c r="C197" s="119" t="e">
        <f t="shared" si="67"/>
        <v>#N/A</v>
      </c>
      <c r="F197" s="115">
        <f t="shared" si="84"/>
        <v>371</v>
      </c>
      <c r="G197" s="113">
        <f t="shared" si="85"/>
        <v>190</v>
      </c>
      <c r="H197" s="113" t="e">
        <f>INDEX(地温!$D$2:$D$366,MATCH(F197,地温!$C$2:$C$366,FALSE))</f>
        <v>#N/A</v>
      </c>
      <c r="I197" s="113" t="e">
        <f t="shared" si="86"/>
        <v>#N/A</v>
      </c>
      <c r="J197" s="116" t="e">
        <f t="shared" si="68"/>
        <v>#N/A</v>
      </c>
      <c r="K197" s="119" t="e">
        <f t="shared" si="69"/>
        <v>#N/A</v>
      </c>
      <c r="L197" s="119" t="e">
        <f t="shared" si="70"/>
        <v>#N/A</v>
      </c>
      <c r="O197" s="115">
        <f t="shared" si="87"/>
        <v>371</v>
      </c>
      <c r="P197" s="113">
        <f t="shared" si="88"/>
        <v>190</v>
      </c>
      <c r="Q197" s="113" t="e">
        <f>INDEX(地温!$D$2:$D$366,MATCH(O197,地温!$C$2:$C$366,FALSE))</f>
        <v>#N/A</v>
      </c>
      <c r="R197" s="113" t="e">
        <f t="shared" si="89"/>
        <v>#N/A</v>
      </c>
      <c r="S197" s="116" t="e">
        <f t="shared" si="71"/>
        <v>#N/A</v>
      </c>
      <c r="T197" s="119" t="e">
        <f t="shared" si="72"/>
        <v>#N/A</v>
      </c>
      <c r="U197" s="119">
        <f t="shared" si="73"/>
        <v>0</v>
      </c>
      <c r="X197" s="115">
        <f t="shared" si="90"/>
        <v>371</v>
      </c>
      <c r="Y197" s="113">
        <f t="shared" si="91"/>
        <v>190</v>
      </c>
      <c r="Z197" s="113" t="e">
        <f>INDEX(地温!$D$2:$D$366,MATCH(X197,地温!$C$2:$C$366,FALSE))</f>
        <v>#N/A</v>
      </c>
      <c r="AA197" s="113" t="e">
        <f t="shared" si="92"/>
        <v>#N/A</v>
      </c>
      <c r="AB197" s="116" t="e">
        <f t="shared" si="74"/>
        <v>#N/A</v>
      </c>
      <c r="AC197" s="119" t="e">
        <f t="shared" si="75"/>
        <v>#N/A</v>
      </c>
      <c r="AD197" s="119">
        <f t="shared" si="76"/>
        <v>0</v>
      </c>
      <c r="AG197" s="115">
        <f t="shared" si="93"/>
        <v>371</v>
      </c>
      <c r="AH197" s="113">
        <f t="shared" si="94"/>
        <v>190</v>
      </c>
      <c r="AI197" s="113" t="e">
        <f>INDEX(地温!$D$2:$D$366,MATCH(AG197,地温!$C$2:$C$366,FALSE))</f>
        <v>#N/A</v>
      </c>
      <c r="AJ197" s="113" t="e">
        <f t="shared" si="95"/>
        <v>#N/A</v>
      </c>
      <c r="AK197" s="116" t="e">
        <f t="shared" si="77"/>
        <v>#N/A</v>
      </c>
      <c r="AL197" s="119" t="e">
        <f t="shared" si="78"/>
        <v>#N/A</v>
      </c>
      <c r="AM197" s="119">
        <f t="shared" si="79"/>
        <v>0</v>
      </c>
      <c r="AP197" s="115">
        <f t="shared" si="96"/>
        <v>371</v>
      </c>
      <c r="AQ197" s="113">
        <f t="shared" si="97"/>
        <v>190</v>
      </c>
      <c r="AR197" s="113" t="e">
        <f>INDEX(地温!$D$2:$D$366,MATCH(AP197,地温!$C$2:$C$366,FALSE))</f>
        <v>#N/A</v>
      </c>
      <c r="AS197" s="113" t="e">
        <f t="shared" si="98"/>
        <v>#N/A</v>
      </c>
      <c r="AT197" s="116" t="e">
        <f t="shared" si="80"/>
        <v>#N/A</v>
      </c>
      <c r="AU197" s="119" t="e">
        <f t="shared" si="81"/>
        <v>#N/A</v>
      </c>
      <c r="AV197" s="119">
        <f t="shared" si="82"/>
        <v>0</v>
      </c>
    </row>
    <row r="198" spans="1:48">
      <c r="A198" s="115">
        <f t="shared" si="83"/>
        <v>372</v>
      </c>
      <c r="B198" s="113">
        <f t="shared" si="66"/>
        <v>191</v>
      </c>
      <c r="C198" s="119" t="e">
        <f t="shared" si="67"/>
        <v>#N/A</v>
      </c>
      <c r="F198" s="115">
        <f t="shared" si="84"/>
        <v>372</v>
      </c>
      <c r="G198" s="113">
        <f t="shared" si="85"/>
        <v>191</v>
      </c>
      <c r="H198" s="113" t="e">
        <f>INDEX(地温!$D$2:$D$366,MATCH(F198,地温!$C$2:$C$366,FALSE))</f>
        <v>#N/A</v>
      </c>
      <c r="I198" s="113" t="e">
        <f t="shared" si="86"/>
        <v>#N/A</v>
      </c>
      <c r="J198" s="116" t="e">
        <f t="shared" si="68"/>
        <v>#N/A</v>
      </c>
      <c r="K198" s="119" t="e">
        <f t="shared" si="69"/>
        <v>#N/A</v>
      </c>
      <c r="L198" s="119" t="e">
        <f t="shared" si="70"/>
        <v>#N/A</v>
      </c>
      <c r="O198" s="115">
        <f t="shared" si="87"/>
        <v>372</v>
      </c>
      <c r="P198" s="113">
        <f t="shared" si="88"/>
        <v>191</v>
      </c>
      <c r="Q198" s="113" t="e">
        <f>INDEX(地温!$D$2:$D$366,MATCH(O198,地温!$C$2:$C$366,FALSE))</f>
        <v>#N/A</v>
      </c>
      <c r="R198" s="113" t="e">
        <f t="shared" si="89"/>
        <v>#N/A</v>
      </c>
      <c r="S198" s="116" t="e">
        <f t="shared" si="71"/>
        <v>#N/A</v>
      </c>
      <c r="T198" s="119" t="e">
        <f t="shared" si="72"/>
        <v>#N/A</v>
      </c>
      <c r="U198" s="119">
        <f t="shared" si="73"/>
        <v>0</v>
      </c>
      <c r="X198" s="115">
        <f t="shared" si="90"/>
        <v>372</v>
      </c>
      <c r="Y198" s="113">
        <f t="shared" si="91"/>
        <v>191</v>
      </c>
      <c r="Z198" s="113" t="e">
        <f>INDEX(地温!$D$2:$D$366,MATCH(X198,地温!$C$2:$C$366,FALSE))</f>
        <v>#N/A</v>
      </c>
      <c r="AA198" s="113" t="e">
        <f t="shared" si="92"/>
        <v>#N/A</v>
      </c>
      <c r="AB198" s="116" t="e">
        <f t="shared" si="74"/>
        <v>#N/A</v>
      </c>
      <c r="AC198" s="119" t="e">
        <f t="shared" si="75"/>
        <v>#N/A</v>
      </c>
      <c r="AD198" s="119">
        <f t="shared" si="76"/>
        <v>0</v>
      </c>
      <c r="AG198" s="115">
        <f t="shared" si="93"/>
        <v>372</v>
      </c>
      <c r="AH198" s="113">
        <f t="shared" si="94"/>
        <v>191</v>
      </c>
      <c r="AI198" s="113" t="e">
        <f>INDEX(地温!$D$2:$D$366,MATCH(AG198,地温!$C$2:$C$366,FALSE))</f>
        <v>#N/A</v>
      </c>
      <c r="AJ198" s="113" t="e">
        <f t="shared" si="95"/>
        <v>#N/A</v>
      </c>
      <c r="AK198" s="116" t="e">
        <f t="shared" si="77"/>
        <v>#N/A</v>
      </c>
      <c r="AL198" s="119" t="e">
        <f t="shared" si="78"/>
        <v>#N/A</v>
      </c>
      <c r="AM198" s="119">
        <f t="shared" si="79"/>
        <v>0</v>
      </c>
      <c r="AP198" s="115">
        <f t="shared" si="96"/>
        <v>372</v>
      </c>
      <c r="AQ198" s="113">
        <f t="shared" si="97"/>
        <v>191</v>
      </c>
      <c r="AR198" s="113" t="e">
        <f>INDEX(地温!$D$2:$D$366,MATCH(AP198,地温!$C$2:$C$366,FALSE))</f>
        <v>#N/A</v>
      </c>
      <c r="AS198" s="113" t="e">
        <f t="shared" si="98"/>
        <v>#N/A</v>
      </c>
      <c r="AT198" s="116" t="e">
        <f t="shared" si="80"/>
        <v>#N/A</v>
      </c>
      <c r="AU198" s="119" t="e">
        <f t="shared" si="81"/>
        <v>#N/A</v>
      </c>
      <c r="AV198" s="119">
        <f t="shared" si="82"/>
        <v>0</v>
      </c>
    </row>
    <row r="199" spans="1:48">
      <c r="A199" s="115">
        <f t="shared" si="83"/>
        <v>373</v>
      </c>
      <c r="B199" s="113">
        <f t="shared" si="66"/>
        <v>192</v>
      </c>
      <c r="C199" s="119" t="e">
        <f t="shared" si="67"/>
        <v>#N/A</v>
      </c>
      <c r="F199" s="115">
        <f t="shared" si="84"/>
        <v>373</v>
      </c>
      <c r="G199" s="113">
        <f t="shared" si="85"/>
        <v>192</v>
      </c>
      <c r="H199" s="113" t="e">
        <f>INDEX(地温!$D$2:$D$366,MATCH(F199,地温!$C$2:$C$366,FALSE))</f>
        <v>#N/A</v>
      </c>
      <c r="I199" s="113" t="e">
        <f t="shared" si="86"/>
        <v>#N/A</v>
      </c>
      <c r="J199" s="116" t="e">
        <f t="shared" si="68"/>
        <v>#N/A</v>
      </c>
      <c r="K199" s="119" t="e">
        <f t="shared" si="69"/>
        <v>#N/A</v>
      </c>
      <c r="L199" s="119" t="e">
        <f t="shared" si="70"/>
        <v>#N/A</v>
      </c>
      <c r="O199" s="115">
        <f t="shared" si="87"/>
        <v>373</v>
      </c>
      <c r="P199" s="113">
        <f t="shared" si="88"/>
        <v>192</v>
      </c>
      <c r="Q199" s="113" t="e">
        <f>INDEX(地温!$D$2:$D$366,MATCH(O199,地温!$C$2:$C$366,FALSE))</f>
        <v>#N/A</v>
      </c>
      <c r="R199" s="113" t="e">
        <f t="shared" si="89"/>
        <v>#N/A</v>
      </c>
      <c r="S199" s="116" t="e">
        <f t="shared" si="71"/>
        <v>#N/A</v>
      </c>
      <c r="T199" s="119" t="e">
        <f t="shared" si="72"/>
        <v>#N/A</v>
      </c>
      <c r="U199" s="119">
        <f t="shared" si="73"/>
        <v>0</v>
      </c>
      <c r="X199" s="115">
        <f t="shared" si="90"/>
        <v>373</v>
      </c>
      <c r="Y199" s="113">
        <f t="shared" si="91"/>
        <v>192</v>
      </c>
      <c r="Z199" s="113" t="e">
        <f>INDEX(地温!$D$2:$D$366,MATCH(X199,地温!$C$2:$C$366,FALSE))</f>
        <v>#N/A</v>
      </c>
      <c r="AA199" s="113" t="e">
        <f t="shared" si="92"/>
        <v>#N/A</v>
      </c>
      <c r="AB199" s="116" t="e">
        <f t="shared" si="74"/>
        <v>#N/A</v>
      </c>
      <c r="AC199" s="119" t="e">
        <f t="shared" si="75"/>
        <v>#N/A</v>
      </c>
      <c r="AD199" s="119">
        <f t="shared" si="76"/>
        <v>0</v>
      </c>
      <c r="AG199" s="115">
        <f t="shared" si="93"/>
        <v>373</v>
      </c>
      <c r="AH199" s="113">
        <f t="shared" si="94"/>
        <v>192</v>
      </c>
      <c r="AI199" s="113" t="e">
        <f>INDEX(地温!$D$2:$D$366,MATCH(AG199,地温!$C$2:$C$366,FALSE))</f>
        <v>#N/A</v>
      </c>
      <c r="AJ199" s="113" t="e">
        <f t="shared" si="95"/>
        <v>#N/A</v>
      </c>
      <c r="AK199" s="116" t="e">
        <f t="shared" si="77"/>
        <v>#N/A</v>
      </c>
      <c r="AL199" s="119" t="e">
        <f t="shared" si="78"/>
        <v>#N/A</v>
      </c>
      <c r="AM199" s="119">
        <f t="shared" si="79"/>
        <v>0</v>
      </c>
      <c r="AP199" s="115">
        <f t="shared" si="96"/>
        <v>373</v>
      </c>
      <c r="AQ199" s="113">
        <f t="shared" si="97"/>
        <v>192</v>
      </c>
      <c r="AR199" s="113" t="e">
        <f>INDEX(地温!$D$2:$D$366,MATCH(AP199,地温!$C$2:$C$366,FALSE))</f>
        <v>#N/A</v>
      </c>
      <c r="AS199" s="113" t="e">
        <f t="shared" si="98"/>
        <v>#N/A</v>
      </c>
      <c r="AT199" s="116" t="e">
        <f t="shared" si="80"/>
        <v>#N/A</v>
      </c>
      <c r="AU199" s="119" t="e">
        <f t="shared" si="81"/>
        <v>#N/A</v>
      </c>
      <c r="AV199" s="119">
        <f t="shared" si="82"/>
        <v>0</v>
      </c>
    </row>
    <row r="200" spans="1:48">
      <c r="A200" s="115">
        <f t="shared" si="83"/>
        <v>374</v>
      </c>
      <c r="B200" s="113">
        <f t="shared" ref="B200:B263" si="99">G200</f>
        <v>193</v>
      </c>
      <c r="C200" s="119" t="e">
        <f t="shared" ref="C200:C263" si="100">L200+U200+AD200+AM200+AV200</f>
        <v>#N/A</v>
      </c>
      <c r="F200" s="115">
        <f t="shared" si="84"/>
        <v>374</v>
      </c>
      <c r="G200" s="113">
        <f t="shared" si="85"/>
        <v>193</v>
      </c>
      <c r="H200" s="113" t="e">
        <f>INDEX(地温!$D$2:$D$366,MATCH(F200,地温!$C$2:$C$366,FALSE))</f>
        <v>#N/A</v>
      </c>
      <c r="I200" s="113" t="e">
        <f t="shared" si="86"/>
        <v>#N/A</v>
      </c>
      <c r="J200" s="116" t="e">
        <f t="shared" ref="J200:J263" si="101">I200/G200</f>
        <v>#N/A</v>
      </c>
      <c r="K200" s="119" t="e">
        <f t="shared" ref="K200:K263" si="102">$H$4*EXP(-$I$4/(8.31*(J200+273)))</f>
        <v>#N/A</v>
      </c>
      <c r="L200" s="119" t="e">
        <f t="shared" ref="L200:L263" si="103">IF($G$1=0,0,$J$1*$G$4*0.01*(1-EXP(-K200*G200)))</f>
        <v>#N/A</v>
      </c>
      <c r="O200" s="115">
        <f t="shared" si="87"/>
        <v>374</v>
      </c>
      <c r="P200" s="113">
        <f t="shared" si="88"/>
        <v>193</v>
      </c>
      <c r="Q200" s="113" t="e">
        <f>INDEX(地温!$D$2:$D$366,MATCH(O200,地温!$C$2:$C$366,FALSE))</f>
        <v>#N/A</v>
      </c>
      <c r="R200" s="113" t="e">
        <f t="shared" si="89"/>
        <v>#N/A</v>
      </c>
      <c r="S200" s="116" t="e">
        <f t="shared" ref="S200:S263" si="104">R200/P200</f>
        <v>#N/A</v>
      </c>
      <c r="T200" s="119" t="e">
        <f t="shared" ref="T200:T263" si="105">$Q$4*EXP(-$R$4/(8.31*(S200+273)))</f>
        <v>#N/A</v>
      </c>
      <c r="U200" s="119">
        <f t="shared" ref="U200:U263" si="106">IF($P$1=0,0,$S$1*$P$4*0.01*(1-EXP(-T200*P200)))</f>
        <v>0</v>
      </c>
      <c r="X200" s="115">
        <f t="shared" si="90"/>
        <v>374</v>
      </c>
      <c r="Y200" s="113">
        <f t="shared" si="91"/>
        <v>193</v>
      </c>
      <c r="Z200" s="113" t="e">
        <f>INDEX(地温!$D$2:$D$366,MATCH(X200,地温!$C$2:$C$366,FALSE))</f>
        <v>#N/A</v>
      </c>
      <c r="AA200" s="113" t="e">
        <f t="shared" si="92"/>
        <v>#N/A</v>
      </c>
      <c r="AB200" s="116" t="e">
        <f t="shared" ref="AB200:AB263" si="107">AA200/Y200</f>
        <v>#N/A</v>
      </c>
      <c r="AC200" s="119" t="e">
        <f t="shared" ref="AC200:AC263" si="108">$Z$4*EXP(-$AA$4/(8.31*(AB200+273)))</f>
        <v>#N/A</v>
      </c>
      <c r="AD200" s="119">
        <f t="shared" ref="AD200:AD263" si="109">IF($Y$1=0,0,$AB$1*$Y$4*0.01*(1-EXP(-AC200*Y200)))</f>
        <v>0</v>
      </c>
      <c r="AG200" s="115">
        <f t="shared" si="93"/>
        <v>374</v>
      </c>
      <c r="AH200" s="113">
        <f t="shared" si="94"/>
        <v>193</v>
      </c>
      <c r="AI200" s="113" t="e">
        <f>INDEX(地温!$D$2:$D$366,MATCH(AG200,地温!$C$2:$C$366,FALSE))</f>
        <v>#N/A</v>
      </c>
      <c r="AJ200" s="113" t="e">
        <f t="shared" si="95"/>
        <v>#N/A</v>
      </c>
      <c r="AK200" s="116" t="e">
        <f t="shared" ref="AK200:AK263" si="110">AJ200/AH200</f>
        <v>#N/A</v>
      </c>
      <c r="AL200" s="119" t="e">
        <f t="shared" ref="AL200:AL263" si="111">$AI$4*EXP(-$AJ$4/(8.31*(AK200+273)))</f>
        <v>#N/A</v>
      </c>
      <c r="AM200" s="119">
        <f t="shared" ref="AM200:AM263" si="112">IF($AH$1=0,0,$AK$1*$AH$4*0.01*(1-EXP(-AL200*AH200)))</f>
        <v>0</v>
      </c>
      <c r="AP200" s="115">
        <f t="shared" si="96"/>
        <v>374</v>
      </c>
      <c r="AQ200" s="113">
        <f t="shared" si="97"/>
        <v>193</v>
      </c>
      <c r="AR200" s="113" t="e">
        <f>INDEX(地温!$D$2:$D$366,MATCH(AP200,地温!$C$2:$C$366,FALSE))</f>
        <v>#N/A</v>
      </c>
      <c r="AS200" s="113" t="e">
        <f t="shared" si="98"/>
        <v>#N/A</v>
      </c>
      <c r="AT200" s="116" t="e">
        <f t="shared" ref="AT200:AT263" si="113">AS200/AQ200</f>
        <v>#N/A</v>
      </c>
      <c r="AU200" s="119" t="e">
        <f t="shared" ref="AU200:AU263" si="114">$AR$4*EXP(-$AS$4/(8.31*(AT200+273)))</f>
        <v>#N/A</v>
      </c>
      <c r="AV200" s="119">
        <f t="shared" ref="AV200:AV263" si="115">IF($AQ$1=0,0,$AT$1*$AQ$4*0.01*(1-EXP(-AU200*AQ200)))</f>
        <v>0</v>
      </c>
    </row>
    <row r="201" spans="1:48">
      <c r="A201" s="115">
        <f t="shared" ref="A201:A264" si="116">A200+1</f>
        <v>375</v>
      </c>
      <c r="B201" s="113">
        <f t="shared" si="99"/>
        <v>194</v>
      </c>
      <c r="C201" s="119" t="e">
        <f t="shared" si="100"/>
        <v>#N/A</v>
      </c>
      <c r="F201" s="115">
        <f t="shared" ref="F201:F264" si="117">F200+1</f>
        <v>375</v>
      </c>
      <c r="G201" s="113">
        <f t="shared" ref="G201:G264" si="118">F201-F$8+1</f>
        <v>194</v>
      </c>
      <c r="H201" s="113" t="e">
        <f>INDEX(地温!$D$2:$D$366,MATCH(F201,地温!$C$2:$C$366,FALSE))</f>
        <v>#N/A</v>
      </c>
      <c r="I201" s="113" t="e">
        <f t="shared" ref="I201:I264" si="119">I200+H201</f>
        <v>#N/A</v>
      </c>
      <c r="J201" s="116" t="e">
        <f t="shared" si="101"/>
        <v>#N/A</v>
      </c>
      <c r="K201" s="119" t="e">
        <f t="shared" si="102"/>
        <v>#N/A</v>
      </c>
      <c r="L201" s="119" t="e">
        <f t="shared" si="103"/>
        <v>#N/A</v>
      </c>
      <c r="O201" s="115">
        <f t="shared" ref="O201:O264" si="120">O200+1</f>
        <v>375</v>
      </c>
      <c r="P201" s="113">
        <f t="shared" ref="P201:P264" si="121">O201-O$8+1</f>
        <v>194</v>
      </c>
      <c r="Q201" s="113" t="e">
        <f>INDEX(地温!$D$2:$D$366,MATCH(O201,地温!$C$2:$C$366,FALSE))</f>
        <v>#N/A</v>
      </c>
      <c r="R201" s="113" t="e">
        <f t="shared" ref="R201:R264" si="122">R200+Q201</f>
        <v>#N/A</v>
      </c>
      <c r="S201" s="116" t="e">
        <f t="shared" si="104"/>
        <v>#N/A</v>
      </c>
      <c r="T201" s="119" t="e">
        <f t="shared" si="105"/>
        <v>#N/A</v>
      </c>
      <c r="U201" s="119">
        <f t="shared" si="106"/>
        <v>0</v>
      </c>
      <c r="X201" s="115">
        <f t="shared" ref="X201:X264" si="123">X200+1</f>
        <v>375</v>
      </c>
      <c r="Y201" s="113">
        <f t="shared" ref="Y201:Y264" si="124">X201-X$8+1</f>
        <v>194</v>
      </c>
      <c r="Z201" s="113" t="e">
        <f>INDEX(地温!$D$2:$D$366,MATCH(X201,地温!$C$2:$C$366,FALSE))</f>
        <v>#N/A</v>
      </c>
      <c r="AA201" s="113" t="e">
        <f t="shared" ref="AA201:AA264" si="125">AA200+Z201</f>
        <v>#N/A</v>
      </c>
      <c r="AB201" s="116" t="e">
        <f t="shared" si="107"/>
        <v>#N/A</v>
      </c>
      <c r="AC201" s="119" t="e">
        <f t="shared" si="108"/>
        <v>#N/A</v>
      </c>
      <c r="AD201" s="119">
        <f t="shared" si="109"/>
        <v>0</v>
      </c>
      <c r="AG201" s="115">
        <f t="shared" ref="AG201:AG264" si="126">AG200+1</f>
        <v>375</v>
      </c>
      <c r="AH201" s="113">
        <f t="shared" ref="AH201:AH264" si="127">AG201-AG$8+1</f>
        <v>194</v>
      </c>
      <c r="AI201" s="113" t="e">
        <f>INDEX(地温!$D$2:$D$366,MATCH(AG201,地温!$C$2:$C$366,FALSE))</f>
        <v>#N/A</v>
      </c>
      <c r="AJ201" s="113" t="e">
        <f t="shared" ref="AJ201:AJ264" si="128">AJ200+AI201</f>
        <v>#N/A</v>
      </c>
      <c r="AK201" s="116" t="e">
        <f t="shared" si="110"/>
        <v>#N/A</v>
      </c>
      <c r="AL201" s="119" t="e">
        <f t="shared" si="111"/>
        <v>#N/A</v>
      </c>
      <c r="AM201" s="119">
        <f t="shared" si="112"/>
        <v>0</v>
      </c>
      <c r="AP201" s="115">
        <f t="shared" ref="AP201:AP264" si="129">AP200+1</f>
        <v>375</v>
      </c>
      <c r="AQ201" s="113">
        <f t="shared" ref="AQ201:AQ264" si="130">AP201-AP$8+1</f>
        <v>194</v>
      </c>
      <c r="AR201" s="113" t="e">
        <f>INDEX(地温!$D$2:$D$366,MATCH(AP201,地温!$C$2:$C$366,FALSE))</f>
        <v>#N/A</v>
      </c>
      <c r="AS201" s="113" t="e">
        <f t="shared" ref="AS201:AS264" si="131">AS200+AR201</f>
        <v>#N/A</v>
      </c>
      <c r="AT201" s="116" t="e">
        <f t="shared" si="113"/>
        <v>#N/A</v>
      </c>
      <c r="AU201" s="119" t="e">
        <f t="shared" si="114"/>
        <v>#N/A</v>
      </c>
      <c r="AV201" s="119">
        <f t="shared" si="115"/>
        <v>0</v>
      </c>
    </row>
    <row r="202" spans="1:48">
      <c r="A202" s="115">
        <f t="shared" si="116"/>
        <v>376</v>
      </c>
      <c r="B202" s="113">
        <f t="shared" si="99"/>
        <v>195</v>
      </c>
      <c r="C202" s="119" t="e">
        <f t="shared" si="100"/>
        <v>#N/A</v>
      </c>
      <c r="F202" s="115">
        <f t="shared" si="117"/>
        <v>376</v>
      </c>
      <c r="G202" s="113">
        <f t="shared" si="118"/>
        <v>195</v>
      </c>
      <c r="H202" s="113" t="e">
        <f>INDEX(地温!$D$2:$D$366,MATCH(F202,地温!$C$2:$C$366,FALSE))</f>
        <v>#N/A</v>
      </c>
      <c r="I202" s="113" t="e">
        <f t="shared" si="119"/>
        <v>#N/A</v>
      </c>
      <c r="J202" s="116" t="e">
        <f t="shared" si="101"/>
        <v>#N/A</v>
      </c>
      <c r="K202" s="119" t="e">
        <f t="shared" si="102"/>
        <v>#N/A</v>
      </c>
      <c r="L202" s="119" t="e">
        <f t="shared" si="103"/>
        <v>#N/A</v>
      </c>
      <c r="O202" s="115">
        <f t="shared" si="120"/>
        <v>376</v>
      </c>
      <c r="P202" s="113">
        <f t="shared" si="121"/>
        <v>195</v>
      </c>
      <c r="Q202" s="113" t="e">
        <f>INDEX(地温!$D$2:$D$366,MATCH(O202,地温!$C$2:$C$366,FALSE))</f>
        <v>#N/A</v>
      </c>
      <c r="R202" s="113" t="e">
        <f t="shared" si="122"/>
        <v>#N/A</v>
      </c>
      <c r="S202" s="116" t="e">
        <f t="shared" si="104"/>
        <v>#N/A</v>
      </c>
      <c r="T202" s="119" t="e">
        <f t="shared" si="105"/>
        <v>#N/A</v>
      </c>
      <c r="U202" s="119">
        <f t="shared" si="106"/>
        <v>0</v>
      </c>
      <c r="X202" s="115">
        <f t="shared" si="123"/>
        <v>376</v>
      </c>
      <c r="Y202" s="113">
        <f t="shared" si="124"/>
        <v>195</v>
      </c>
      <c r="Z202" s="113" t="e">
        <f>INDEX(地温!$D$2:$D$366,MATCH(X202,地温!$C$2:$C$366,FALSE))</f>
        <v>#N/A</v>
      </c>
      <c r="AA202" s="113" t="e">
        <f t="shared" si="125"/>
        <v>#N/A</v>
      </c>
      <c r="AB202" s="116" t="e">
        <f t="shared" si="107"/>
        <v>#N/A</v>
      </c>
      <c r="AC202" s="119" t="e">
        <f t="shared" si="108"/>
        <v>#N/A</v>
      </c>
      <c r="AD202" s="119">
        <f t="shared" si="109"/>
        <v>0</v>
      </c>
      <c r="AG202" s="115">
        <f t="shared" si="126"/>
        <v>376</v>
      </c>
      <c r="AH202" s="113">
        <f t="shared" si="127"/>
        <v>195</v>
      </c>
      <c r="AI202" s="113" t="e">
        <f>INDEX(地温!$D$2:$D$366,MATCH(AG202,地温!$C$2:$C$366,FALSE))</f>
        <v>#N/A</v>
      </c>
      <c r="AJ202" s="113" t="e">
        <f t="shared" si="128"/>
        <v>#N/A</v>
      </c>
      <c r="AK202" s="116" t="e">
        <f t="shared" si="110"/>
        <v>#N/A</v>
      </c>
      <c r="AL202" s="119" t="e">
        <f t="shared" si="111"/>
        <v>#N/A</v>
      </c>
      <c r="AM202" s="119">
        <f t="shared" si="112"/>
        <v>0</v>
      </c>
      <c r="AP202" s="115">
        <f t="shared" si="129"/>
        <v>376</v>
      </c>
      <c r="AQ202" s="113">
        <f t="shared" si="130"/>
        <v>195</v>
      </c>
      <c r="AR202" s="113" t="e">
        <f>INDEX(地温!$D$2:$D$366,MATCH(AP202,地温!$C$2:$C$366,FALSE))</f>
        <v>#N/A</v>
      </c>
      <c r="AS202" s="113" t="e">
        <f t="shared" si="131"/>
        <v>#N/A</v>
      </c>
      <c r="AT202" s="116" t="e">
        <f t="shared" si="113"/>
        <v>#N/A</v>
      </c>
      <c r="AU202" s="119" t="e">
        <f t="shared" si="114"/>
        <v>#N/A</v>
      </c>
      <c r="AV202" s="119">
        <f t="shared" si="115"/>
        <v>0</v>
      </c>
    </row>
    <row r="203" spans="1:48">
      <c r="A203" s="115">
        <f t="shared" si="116"/>
        <v>377</v>
      </c>
      <c r="B203" s="113">
        <f t="shared" si="99"/>
        <v>196</v>
      </c>
      <c r="C203" s="119" t="e">
        <f t="shared" si="100"/>
        <v>#N/A</v>
      </c>
      <c r="F203" s="115">
        <f t="shared" si="117"/>
        <v>377</v>
      </c>
      <c r="G203" s="113">
        <f t="shared" si="118"/>
        <v>196</v>
      </c>
      <c r="H203" s="113" t="e">
        <f>INDEX(地温!$D$2:$D$366,MATCH(F203,地温!$C$2:$C$366,FALSE))</f>
        <v>#N/A</v>
      </c>
      <c r="I203" s="113" t="e">
        <f t="shared" si="119"/>
        <v>#N/A</v>
      </c>
      <c r="J203" s="116" t="e">
        <f t="shared" si="101"/>
        <v>#N/A</v>
      </c>
      <c r="K203" s="119" t="e">
        <f t="shared" si="102"/>
        <v>#N/A</v>
      </c>
      <c r="L203" s="119" t="e">
        <f t="shared" si="103"/>
        <v>#N/A</v>
      </c>
      <c r="O203" s="115">
        <f t="shared" si="120"/>
        <v>377</v>
      </c>
      <c r="P203" s="113">
        <f t="shared" si="121"/>
        <v>196</v>
      </c>
      <c r="Q203" s="113" t="e">
        <f>INDEX(地温!$D$2:$D$366,MATCH(O203,地温!$C$2:$C$366,FALSE))</f>
        <v>#N/A</v>
      </c>
      <c r="R203" s="113" t="e">
        <f t="shared" si="122"/>
        <v>#N/A</v>
      </c>
      <c r="S203" s="116" t="e">
        <f t="shared" si="104"/>
        <v>#N/A</v>
      </c>
      <c r="T203" s="119" t="e">
        <f t="shared" si="105"/>
        <v>#N/A</v>
      </c>
      <c r="U203" s="119">
        <f t="shared" si="106"/>
        <v>0</v>
      </c>
      <c r="X203" s="115">
        <f t="shared" si="123"/>
        <v>377</v>
      </c>
      <c r="Y203" s="113">
        <f t="shared" si="124"/>
        <v>196</v>
      </c>
      <c r="Z203" s="113" t="e">
        <f>INDEX(地温!$D$2:$D$366,MATCH(X203,地温!$C$2:$C$366,FALSE))</f>
        <v>#N/A</v>
      </c>
      <c r="AA203" s="113" t="e">
        <f t="shared" si="125"/>
        <v>#N/A</v>
      </c>
      <c r="AB203" s="116" t="e">
        <f t="shared" si="107"/>
        <v>#N/A</v>
      </c>
      <c r="AC203" s="119" t="e">
        <f t="shared" si="108"/>
        <v>#N/A</v>
      </c>
      <c r="AD203" s="119">
        <f t="shared" si="109"/>
        <v>0</v>
      </c>
      <c r="AG203" s="115">
        <f t="shared" si="126"/>
        <v>377</v>
      </c>
      <c r="AH203" s="113">
        <f t="shared" si="127"/>
        <v>196</v>
      </c>
      <c r="AI203" s="113" t="e">
        <f>INDEX(地温!$D$2:$D$366,MATCH(AG203,地温!$C$2:$C$366,FALSE))</f>
        <v>#N/A</v>
      </c>
      <c r="AJ203" s="113" t="e">
        <f t="shared" si="128"/>
        <v>#N/A</v>
      </c>
      <c r="AK203" s="116" t="e">
        <f t="shared" si="110"/>
        <v>#N/A</v>
      </c>
      <c r="AL203" s="119" t="e">
        <f t="shared" si="111"/>
        <v>#N/A</v>
      </c>
      <c r="AM203" s="119">
        <f t="shared" si="112"/>
        <v>0</v>
      </c>
      <c r="AP203" s="115">
        <f t="shared" si="129"/>
        <v>377</v>
      </c>
      <c r="AQ203" s="113">
        <f t="shared" si="130"/>
        <v>196</v>
      </c>
      <c r="AR203" s="113" t="e">
        <f>INDEX(地温!$D$2:$D$366,MATCH(AP203,地温!$C$2:$C$366,FALSE))</f>
        <v>#N/A</v>
      </c>
      <c r="AS203" s="113" t="e">
        <f t="shared" si="131"/>
        <v>#N/A</v>
      </c>
      <c r="AT203" s="116" t="e">
        <f t="shared" si="113"/>
        <v>#N/A</v>
      </c>
      <c r="AU203" s="119" t="e">
        <f t="shared" si="114"/>
        <v>#N/A</v>
      </c>
      <c r="AV203" s="119">
        <f t="shared" si="115"/>
        <v>0</v>
      </c>
    </row>
    <row r="204" spans="1:48">
      <c r="A204" s="115">
        <f t="shared" si="116"/>
        <v>378</v>
      </c>
      <c r="B204" s="113">
        <f t="shared" si="99"/>
        <v>197</v>
      </c>
      <c r="C204" s="119" t="e">
        <f t="shared" si="100"/>
        <v>#N/A</v>
      </c>
      <c r="F204" s="115">
        <f t="shared" si="117"/>
        <v>378</v>
      </c>
      <c r="G204" s="113">
        <f t="shared" si="118"/>
        <v>197</v>
      </c>
      <c r="H204" s="113" t="e">
        <f>INDEX(地温!$D$2:$D$366,MATCH(F204,地温!$C$2:$C$366,FALSE))</f>
        <v>#N/A</v>
      </c>
      <c r="I204" s="113" t="e">
        <f t="shared" si="119"/>
        <v>#N/A</v>
      </c>
      <c r="J204" s="116" t="e">
        <f t="shared" si="101"/>
        <v>#N/A</v>
      </c>
      <c r="K204" s="119" t="e">
        <f t="shared" si="102"/>
        <v>#N/A</v>
      </c>
      <c r="L204" s="119" t="e">
        <f t="shared" si="103"/>
        <v>#N/A</v>
      </c>
      <c r="O204" s="115">
        <f t="shared" si="120"/>
        <v>378</v>
      </c>
      <c r="P204" s="113">
        <f t="shared" si="121"/>
        <v>197</v>
      </c>
      <c r="Q204" s="113" t="e">
        <f>INDEX(地温!$D$2:$D$366,MATCH(O204,地温!$C$2:$C$366,FALSE))</f>
        <v>#N/A</v>
      </c>
      <c r="R204" s="113" t="e">
        <f t="shared" si="122"/>
        <v>#N/A</v>
      </c>
      <c r="S204" s="116" t="e">
        <f t="shared" si="104"/>
        <v>#N/A</v>
      </c>
      <c r="T204" s="119" t="e">
        <f t="shared" si="105"/>
        <v>#N/A</v>
      </c>
      <c r="U204" s="119">
        <f t="shared" si="106"/>
        <v>0</v>
      </c>
      <c r="X204" s="115">
        <f t="shared" si="123"/>
        <v>378</v>
      </c>
      <c r="Y204" s="113">
        <f t="shared" si="124"/>
        <v>197</v>
      </c>
      <c r="Z204" s="113" t="e">
        <f>INDEX(地温!$D$2:$D$366,MATCH(X204,地温!$C$2:$C$366,FALSE))</f>
        <v>#N/A</v>
      </c>
      <c r="AA204" s="113" t="e">
        <f t="shared" si="125"/>
        <v>#N/A</v>
      </c>
      <c r="AB204" s="116" t="e">
        <f t="shared" si="107"/>
        <v>#N/A</v>
      </c>
      <c r="AC204" s="119" t="e">
        <f t="shared" si="108"/>
        <v>#N/A</v>
      </c>
      <c r="AD204" s="119">
        <f t="shared" si="109"/>
        <v>0</v>
      </c>
      <c r="AG204" s="115">
        <f t="shared" si="126"/>
        <v>378</v>
      </c>
      <c r="AH204" s="113">
        <f t="shared" si="127"/>
        <v>197</v>
      </c>
      <c r="AI204" s="113" t="e">
        <f>INDEX(地温!$D$2:$D$366,MATCH(AG204,地温!$C$2:$C$366,FALSE))</f>
        <v>#N/A</v>
      </c>
      <c r="AJ204" s="113" t="e">
        <f t="shared" si="128"/>
        <v>#N/A</v>
      </c>
      <c r="AK204" s="116" t="e">
        <f t="shared" si="110"/>
        <v>#N/A</v>
      </c>
      <c r="AL204" s="119" t="e">
        <f t="shared" si="111"/>
        <v>#N/A</v>
      </c>
      <c r="AM204" s="119">
        <f t="shared" si="112"/>
        <v>0</v>
      </c>
      <c r="AP204" s="115">
        <f t="shared" si="129"/>
        <v>378</v>
      </c>
      <c r="AQ204" s="113">
        <f t="shared" si="130"/>
        <v>197</v>
      </c>
      <c r="AR204" s="113" t="e">
        <f>INDEX(地温!$D$2:$D$366,MATCH(AP204,地温!$C$2:$C$366,FALSE))</f>
        <v>#N/A</v>
      </c>
      <c r="AS204" s="113" t="e">
        <f t="shared" si="131"/>
        <v>#N/A</v>
      </c>
      <c r="AT204" s="116" t="e">
        <f t="shared" si="113"/>
        <v>#N/A</v>
      </c>
      <c r="AU204" s="119" t="e">
        <f t="shared" si="114"/>
        <v>#N/A</v>
      </c>
      <c r="AV204" s="119">
        <f t="shared" si="115"/>
        <v>0</v>
      </c>
    </row>
    <row r="205" spans="1:48">
      <c r="A205" s="115">
        <f t="shared" si="116"/>
        <v>379</v>
      </c>
      <c r="B205" s="113">
        <f t="shared" si="99"/>
        <v>198</v>
      </c>
      <c r="C205" s="119" t="e">
        <f t="shared" si="100"/>
        <v>#N/A</v>
      </c>
      <c r="F205" s="115">
        <f t="shared" si="117"/>
        <v>379</v>
      </c>
      <c r="G205" s="113">
        <f t="shared" si="118"/>
        <v>198</v>
      </c>
      <c r="H205" s="113" t="e">
        <f>INDEX(地温!$D$2:$D$366,MATCH(F205,地温!$C$2:$C$366,FALSE))</f>
        <v>#N/A</v>
      </c>
      <c r="I205" s="113" t="e">
        <f t="shared" si="119"/>
        <v>#N/A</v>
      </c>
      <c r="J205" s="116" t="e">
        <f t="shared" si="101"/>
        <v>#N/A</v>
      </c>
      <c r="K205" s="119" t="e">
        <f t="shared" si="102"/>
        <v>#N/A</v>
      </c>
      <c r="L205" s="119" t="e">
        <f t="shared" si="103"/>
        <v>#N/A</v>
      </c>
      <c r="O205" s="115">
        <f t="shared" si="120"/>
        <v>379</v>
      </c>
      <c r="P205" s="113">
        <f t="shared" si="121"/>
        <v>198</v>
      </c>
      <c r="Q205" s="113" t="e">
        <f>INDEX(地温!$D$2:$D$366,MATCH(O205,地温!$C$2:$C$366,FALSE))</f>
        <v>#N/A</v>
      </c>
      <c r="R205" s="113" t="e">
        <f t="shared" si="122"/>
        <v>#N/A</v>
      </c>
      <c r="S205" s="116" t="e">
        <f t="shared" si="104"/>
        <v>#N/A</v>
      </c>
      <c r="T205" s="119" t="e">
        <f t="shared" si="105"/>
        <v>#N/A</v>
      </c>
      <c r="U205" s="119">
        <f t="shared" si="106"/>
        <v>0</v>
      </c>
      <c r="X205" s="115">
        <f t="shared" si="123"/>
        <v>379</v>
      </c>
      <c r="Y205" s="113">
        <f t="shared" si="124"/>
        <v>198</v>
      </c>
      <c r="Z205" s="113" t="e">
        <f>INDEX(地温!$D$2:$D$366,MATCH(X205,地温!$C$2:$C$366,FALSE))</f>
        <v>#N/A</v>
      </c>
      <c r="AA205" s="113" t="e">
        <f t="shared" si="125"/>
        <v>#N/A</v>
      </c>
      <c r="AB205" s="116" t="e">
        <f t="shared" si="107"/>
        <v>#N/A</v>
      </c>
      <c r="AC205" s="119" t="e">
        <f t="shared" si="108"/>
        <v>#N/A</v>
      </c>
      <c r="AD205" s="119">
        <f t="shared" si="109"/>
        <v>0</v>
      </c>
      <c r="AG205" s="115">
        <f t="shared" si="126"/>
        <v>379</v>
      </c>
      <c r="AH205" s="113">
        <f t="shared" si="127"/>
        <v>198</v>
      </c>
      <c r="AI205" s="113" t="e">
        <f>INDEX(地温!$D$2:$D$366,MATCH(AG205,地温!$C$2:$C$366,FALSE))</f>
        <v>#N/A</v>
      </c>
      <c r="AJ205" s="113" t="e">
        <f t="shared" si="128"/>
        <v>#N/A</v>
      </c>
      <c r="AK205" s="116" t="e">
        <f t="shared" si="110"/>
        <v>#N/A</v>
      </c>
      <c r="AL205" s="119" t="e">
        <f t="shared" si="111"/>
        <v>#N/A</v>
      </c>
      <c r="AM205" s="119">
        <f t="shared" si="112"/>
        <v>0</v>
      </c>
      <c r="AP205" s="115">
        <f t="shared" si="129"/>
        <v>379</v>
      </c>
      <c r="AQ205" s="113">
        <f t="shared" si="130"/>
        <v>198</v>
      </c>
      <c r="AR205" s="113" t="e">
        <f>INDEX(地温!$D$2:$D$366,MATCH(AP205,地温!$C$2:$C$366,FALSE))</f>
        <v>#N/A</v>
      </c>
      <c r="AS205" s="113" t="e">
        <f t="shared" si="131"/>
        <v>#N/A</v>
      </c>
      <c r="AT205" s="116" t="e">
        <f t="shared" si="113"/>
        <v>#N/A</v>
      </c>
      <c r="AU205" s="119" t="e">
        <f t="shared" si="114"/>
        <v>#N/A</v>
      </c>
      <c r="AV205" s="119">
        <f t="shared" si="115"/>
        <v>0</v>
      </c>
    </row>
    <row r="206" spans="1:48">
      <c r="A206" s="115">
        <f t="shared" si="116"/>
        <v>380</v>
      </c>
      <c r="B206" s="113">
        <f t="shared" si="99"/>
        <v>199</v>
      </c>
      <c r="C206" s="119" t="e">
        <f t="shared" si="100"/>
        <v>#N/A</v>
      </c>
      <c r="F206" s="115">
        <f t="shared" si="117"/>
        <v>380</v>
      </c>
      <c r="G206" s="113">
        <f t="shared" si="118"/>
        <v>199</v>
      </c>
      <c r="H206" s="113" t="e">
        <f>INDEX(地温!$D$2:$D$366,MATCH(F206,地温!$C$2:$C$366,FALSE))</f>
        <v>#N/A</v>
      </c>
      <c r="I206" s="113" t="e">
        <f t="shared" si="119"/>
        <v>#N/A</v>
      </c>
      <c r="J206" s="116" t="e">
        <f t="shared" si="101"/>
        <v>#N/A</v>
      </c>
      <c r="K206" s="119" t="e">
        <f t="shared" si="102"/>
        <v>#N/A</v>
      </c>
      <c r="L206" s="119" t="e">
        <f t="shared" si="103"/>
        <v>#N/A</v>
      </c>
      <c r="O206" s="115">
        <f t="shared" si="120"/>
        <v>380</v>
      </c>
      <c r="P206" s="113">
        <f t="shared" si="121"/>
        <v>199</v>
      </c>
      <c r="Q206" s="113" t="e">
        <f>INDEX(地温!$D$2:$D$366,MATCH(O206,地温!$C$2:$C$366,FALSE))</f>
        <v>#N/A</v>
      </c>
      <c r="R206" s="113" t="e">
        <f t="shared" si="122"/>
        <v>#N/A</v>
      </c>
      <c r="S206" s="116" t="e">
        <f t="shared" si="104"/>
        <v>#N/A</v>
      </c>
      <c r="T206" s="119" t="e">
        <f t="shared" si="105"/>
        <v>#N/A</v>
      </c>
      <c r="U206" s="119">
        <f t="shared" si="106"/>
        <v>0</v>
      </c>
      <c r="X206" s="115">
        <f t="shared" si="123"/>
        <v>380</v>
      </c>
      <c r="Y206" s="113">
        <f t="shared" si="124"/>
        <v>199</v>
      </c>
      <c r="Z206" s="113" t="e">
        <f>INDEX(地温!$D$2:$D$366,MATCH(X206,地温!$C$2:$C$366,FALSE))</f>
        <v>#N/A</v>
      </c>
      <c r="AA206" s="113" t="e">
        <f t="shared" si="125"/>
        <v>#N/A</v>
      </c>
      <c r="AB206" s="116" t="e">
        <f t="shared" si="107"/>
        <v>#N/A</v>
      </c>
      <c r="AC206" s="119" t="e">
        <f t="shared" si="108"/>
        <v>#N/A</v>
      </c>
      <c r="AD206" s="119">
        <f t="shared" si="109"/>
        <v>0</v>
      </c>
      <c r="AG206" s="115">
        <f t="shared" si="126"/>
        <v>380</v>
      </c>
      <c r="AH206" s="113">
        <f t="shared" si="127"/>
        <v>199</v>
      </c>
      <c r="AI206" s="113" t="e">
        <f>INDEX(地温!$D$2:$D$366,MATCH(AG206,地温!$C$2:$C$366,FALSE))</f>
        <v>#N/A</v>
      </c>
      <c r="AJ206" s="113" t="e">
        <f t="shared" si="128"/>
        <v>#N/A</v>
      </c>
      <c r="AK206" s="116" t="e">
        <f t="shared" si="110"/>
        <v>#N/A</v>
      </c>
      <c r="AL206" s="119" t="e">
        <f t="shared" si="111"/>
        <v>#N/A</v>
      </c>
      <c r="AM206" s="119">
        <f t="shared" si="112"/>
        <v>0</v>
      </c>
      <c r="AP206" s="115">
        <f t="shared" si="129"/>
        <v>380</v>
      </c>
      <c r="AQ206" s="113">
        <f t="shared" si="130"/>
        <v>199</v>
      </c>
      <c r="AR206" s="113" t="e">
        <f>INDEX(地温!$D$2:$D$366,MATCH(AP206,地温!$C$2:$C$366,FALSE))</f>
        <v>#N/A</v>
      </c>
      <c r="AS206" s="113" t="e">
        <f t="shared" si="131"/>
        <v>#N/A</v>
      </c>
      <c r="AT206" s="116" t="e">
        <f t="shared" si="113"/>
        <v>#N/A</v>
      </c>
      <c r="AU206" s="119" t="e">
        <f t="shared" si="114"/>
        <v>#N/A</v>
      </c>
      <c r="AV206" s="119">
        <f t="shared" si="115"/>
        <v>0</v>
      </c>
    </row>
    <row r="207" spans="1:48">
      <c r="A207" s="115">
        <f t="shared" si="116"/>
        <v>381</v>
      </c>
      <c r="B207" s="113">
        <f t="shared" si="99"/>
        <v>200</v>
      </c>
      <c r="C207" s="119" t="e">
        <f t="shared" si="100"/>
        <v>#N/A</v>
      </c>
      <c r="F207" s="115">
        <f t="shared" si="117"/>
        <v>381</v>
      </c>
      <c r="G207" s="113">
        <f t="shared" si="118"/>
        <v>200</v>
      </c>
      <c r="H207" s="113" t="e">
        <f>INDEX(地温!$D$2:$D$366,MATCH(F207,地温!$C$2:$C$366,FALSE))</f>
        <v>#N/A</v>
      </c>
      <c r="I207" s="113" t="e">
        <f t="shared" si="119"/>
        <v>#N/A</v>
      </c>
      <c r="J207" s="116" t="e">
        <f t="shared" si="101"/>
        <v>#N/A</v>
      </c>
      <c r="K207" s="119" t="e">
        <f t="shared" si="102"/>
        <v>#N/A</v>
      </c>
      <c r="L207" s="119" t="e">
        <f t="shared" si="103"/>
        <v>#N/A</v>
      </c>
      <c r="O207" s="115">
        <f t="shared" si="120"/>
        <v>381</v>
      </c>
      <c r="P207" s="113">
        <f t="shared" si="121"/>
        <v>200</v>
      </c>
      <c r="Q207" s="113" t="e">
        <f>INDEX(地温!$D$2:$D$366,MATCH(O207,地温!$C$2:$C$366,FALSE))</f>
        <v>#N/A</v>
      </c>
      <c r="R207" s="113" t="e">
        <f t="shared" si="122"/>
        <v>#N/A</v>
      </c>
      <c r="S207" s="116" t="e">
        <f t="shared" si="104"/>
        <v>#N/A</v>
      </c>
      <c r="T207" s="119" t="e">
        <f t="shared" si="105"/>
        <v>#N/A</v>
      </c>
      <c r="U207" s="119">
        <f t="shared" si="106"/>
        <v>0</v>
      </c>
      <c r="X207" s="115">
        <f t="shared" si="123"/>
        <v>381</v>
      </c>
      <c r="Y207" s="113">
        <f t="shared" si="124"/>
        <v>200</v>
      </c>
      <c r="Z207" s="113" t="e">
        <f>INDEX(地温!$D$2:$D$366,MATCH(X207,地温!$C$2:$C$366,FALSE))</f>
        <v>#N/A</v>
      </c>
      <c r="AA207" s="113" t="e">
        <f t="shared" si="125"/>
        <v>#N/A</v>
      </c>
      <c r="AB207" s="116" t="e">
        <f t="shared" si="107"/>
        <v>#N/A</v>
      </c>
      <c r="AC207" s="119" t="e">
        <f t="shared" si="108"/>
        <v>#N/A</v>
      </c>
      <c r="AD207" s="119">
        <f t="shared" si="109"/>
        <v>0</v>
      </c>
      <c r="AG207" s="115">
        <f t="shared" si="126"/>
        <v>381</v>
      </c>
      <c r="AH207" s="113">
        <f t="shared" si="127"/>
        <v>200</v>
      </c>
      <c r="AI207" s="113" t="e">
        <f>INDEX(地温!$D$2:$D$366,MATCH(AG207,地温!$C$2:$C$366,FALSE))</f>
        <v>#N/A</v>
      </c>
      <c r="AJ207" s="113" t="e">
        <f t="shared" si="128"/>
        <v>#N/A</v>
      </c>
      <c r="AK207" s="116" t="e">
        <f t="shared" si="110"/>
        <v>#N/A</v>
      </c>
      <c r="AL207" s="119" t="e">
        <f t="shared" si="111"/>
        <v>#N/A</v>
      </c>
      <c r="AM207" s="119">
        <f t="shared" si="112"/>
        <v>0</v>
      </c>
      <c r="AP207" s="115">
        <f t="shared" si="129"/>
        <v>381</v>
      </c>
      <c r="AQ207" s="113">
        <f t="shared" si="130"/>
        <v>200</v>
      </c>
      <c r="AR207" s="113" t="e">
        <f>INDEX(地温!$D$2:$D$366,MATCH(AP207,地温!$C$2:$C$366,FALSE))</f>
        <v>#N/A</v>
      </c>
      <c r="AS207" s="113" t="e">
        <f t="shared" si="131"/>
        <v>#N/A</v>
      </c>
      <c r="AT207" s="116" t="e">
        <f t="shared" si="113"/>
        <v>#N/A</v>
      </c>
      <c r="AU207" s="119" t="e">
        <f t="shared" si="114"/>
        <v>#N/A</v>
      </c>
      <c r="AV207" s="119">
        <f t="shared" si="115"/>
        <v>0</v>
      </c>
    </row>
    <row r="208" spans="1:48">
      <c r="A208" s="115">
        <f t="shared" si="116"/>
        <v>382</v>
      </c>
      <c r="B208" s="113">
        <f t="shared" si="99"/>
        <v>201</v>
      </c>
      <c r="C208" s="119" t="e">
        <f t="shared" si="100"/>
        <v>#N/A</v>
      </c>
      <c r="F208" s="115">
        <f t="shared" si="117"/>
        <v>382</v>
      </c>
      <c r="G208" s="113">
        <f t="shared" si="118"/>
        <v>201</v>
      </c>
      <c r="H208" s="113" t="e">
        <f>INDEX(地温!$D$2:$D$366,MATCH(F208,地温!$C$2:$C$366,FALSE))</f>
        <v>#N/A</v>
      </c>
      <c r="I208" s="113" t="e">
        <f t="shared" si="119"/>
        <v>#N/A</v>
      </c>
      <c r="J208" s="116" t="e">
        <f t="shared" si="101"/>
        <v>#N/A</v>
      </c>
      <c r="K208" s="119" t="e">
        <f t="shared" si="102"/>
        <v>#N/A</v>
      </c>
      <c r="L208" s="119" t="e">
        <f t="shared" si="103"/>
        <v>#N/A</v>
      </c>
      <c r="O208" s="115">
        <f t="shared" si="120"/>
        <v>382</v>
      </c>
      <c r="P208" s="113">
        <f t="shared" si="121"/>
        <v>201</v>
      </c>
      <c r="Q208" s="113" t="e">
        <f>INDEX(地温!$D$2:$D$366,MATCH(O208,地温!$C$2:$C$366,FALSE))</f>
        <v>#N/A</v>
      </c>
      <c r="R208" s="113" t="e">
        <f t="shared" si="122"/>
        <v>#N/A</v>
      </c>
      <c r="S208" s="116" t="e">
        <f t="shared" si="104"/>
        <v>#N/A</v>
      </c>
      <c r="T208" s="119" t="e">
        <f t="shared" si="105"/>
        <v>#N/A</v>
      </c>
      <c r="U208" s="119">
        <f t="shared" si="106"/>
        <v>0</v>
      </c>
      <c r="X208" s="115">
        <f t="shared" si="123"/>
        <v>382</v>
      </c>
      <c r="Y208" s="113">
        <f t="shared" si="124"/>
        <v>201</v>
      </c>
      <c r="Z208" s="113" t="e">
        <f>INDEX(地温!$D$2:$D$366,MATCH(X208,地温!$C$2:$C$366,FALSE))</f>
        <v>#N/A</v>
      </c>
      <c r="AA208" s="113" t="e">
        <f t="shared" si="125"/>
        <v>#N/A</v>
      </c>
      <c r="AB208" s="116" t="e">
        <f t="shared" si="107"/>
        <v>#N/A</v>
      </c>
      <c r="AC208" s="119" t="e">
        <f t="shared" si="108"/>
        <v>#N/A</v>
      </c>
      <c r="AD208" s="119">
        <f t="shared" si="109"/>
        <v>0</v>
      </c>
      <c r="AG208" s="115">
        <f t="shared" si="126"/>
        <v>382</v>
      </c>
      <c r="AH208" s="113">
        <f t="shared" si="127"/>
        <v>201</v>
      </c>
      <c r="AI208" s="113" t="e">
        <f>INDEX(地温!$D$2:$D$366,MATCH(AG208,地温!$C$2:$C$366,FALSE))</f>
        <v>#N/A</v>
      </c>
      <c r="AJ208" s="113" t="e">
        <f t="shared" si="128"/>
        <v>#N/A</v>
      </c>
      <c r="AK208" s="116" t="e">
        <f t="shared" si="110"/>
        <v>#N/A</v>
      </c>
      <c r="AL208" s="119" t="e">
        <f t="shared" si="111"/>
        <v>#N/A</v>
      </c>
      <c r="AM208" s="119">
        <f t="shared" si="112"/>
        <v>0</v>
      </c>
      <c r="AP208" s="115">
        <f t="shared" si="129"/>
        <v>382</v>
      </c>
      <c r="AQ208" s="113">
        <f t="shared" si="130"/>
        <v>201</v>
      </c>
      <c r="AR208" s="113" t="e">
        <f>INDEX(地温!$D$2:$D$366,MATCH(AP208,地温!$C$2:$C$366,FALSE))</f>
        <v>#N/A</v>
      </c>
      <c r="AS208" s="113" t="e">
        <f t="shared" si="131"/>
        <v>#N/A</v>
      </c>
      <c r="AT208" s="116" t="e">
        <f t="shared" si="113"/>
        <v>#N/A</v>
      </c>
      <c r="AU208" s="119" t="e">
        <f t="shared" si="114"/>
        <v>#N/A</v>
      </c>
      <c r="AV208" s="119">
        <f t="shared" si="115"/>
        <v>0</v>
      </c>
    </row>
    <row r="209" spans="1:48">
      <c r="A209" s="115">
        <f t="shared" si="116"/>
        <v>383</v>
      </c>
      <c r="B209" s="113">
        <f t="shared" si="99"/>
        <v>202</v>
      </c>
      <c r="C209" s="119" t="e">
        <f t="shared" si="100"/>
        <v>#N/A</v>
      </c>
      <c r="F209" s="115">
        <f t="shared" si="117"/>
        <v>383</v>
      </c>
      <c r="G209" s="113">
        <f t="shared" si="118"/>
        <v>202</v>
      </c>
      <c r="H209" s="113" t="e">
        <f>INDEX(地温!$D$2:$D$366,MATCH(F209,地温!$C$2:$C$366,FALSE))</f>
        <v>#N/A</v>
      </c>
      <c r="I209" s="113" t="e">
        <f t="shared" si="119"/>
        <v>#N/A</v>
      </c>
      <c r="J209" s="116" t="e">
        <f t="shared" si="101"/>
        <v>#N/A</v>
      </c>
      <c r="K209" s="119" t="e">
        <f t="shared" si="102"/>
        <v>#N/A</v>
      </c>
      <c r="L209" s="119" t="e">
        <f t="shared" si="103"/>
        <v>#N/A</v>
      </c>
      <c r="O209" s="115">
        <f t="shared" si="120"/>
        <v>383</v>
      </c>
      <c r="P209" s="113">
        <f t="shared" si="121"/>
        <v>202</v>
      </c>
      <c r="Q209" s="113" t="e">
        <f>INDEX(地温!$D$2:$D$366,MATCH(O209,地温!$C$2:$C$366,FALSE))</f>
        <v>#N/A</v>
      </c>
      <c r="R209" s="113" t="e">
        <f t="shared" si="122"/>
        <v>#N/A</v>
      </c>
      <c r="S209" s="116" t="e">
        <f t="shared" si="104"/>
        <v>#N/A</v>
      </c>
      <c r="T209" s="119" t="e">
        <f t="shared" si="105"/>
        <v>#N/A</v>
      </c>
      <c r="U209" s="119">
        <f t="shared" si="106"/>
        <v>0</v>
      </c>
      <c r="X209" s="115">
        <f t="shared" si="123"/>
        <v>383</v>
      </c>
      <c r="Y209" s="113">
        <f t="shared" si="124"/>
        <v>202</v>
      </c>
      <c r="Z209" s="113" t="e">
        <f>INDEX(地温!$D$2:$D$366,MATCH(X209,地温!$C$2:$C$366,FALSE))</f>
        <v>#N/A</v>
      </c>
      <c r="AA209" s="113" t="e">
        <f t="shared" si="125"/>
        <v>#N/A</v>
      </c>
      <c r="AB209" s="116" t="e">
        <f t="shared" si="107"/>
        <v>#N/A</v>
      </c>
      <c r="AC209" s="119" t="e">
        <f t="shared" si="108"/>
        <v>#N/A</v>
      </c>
      <c r="AD209" s="119">
        <f t="shared" si="109"/>
        <v>0</v>
      </c>
      <c r="AG209" s="115">
        <f t="shared" si="126"/>
        <v>383</v>
      </c>
      <c r="AH209" s="113">
        <f t="shared" si="127"/>
        <v>202</v>
      </c>
      <c r="AI209" s="113" t="e">
        <f>INDEX(地温!$D$2:$D$366,MATCH(AG209,地温!$C$2:$C$366,FALSE))</f>
        <v>#N/A</v>
      </c>
      <c r="AJ209" s="113" t="e">
        <f t="shared" si="128"/>
        <v>#N/A</v>
      </c>
      <c r="AK209" s="116" t="e">
        <f t="shared" si="110"/>
        <v>#N/A</v>
      </c>
      <c r="AL209" s="119" t="e">
        <f t="shared" si="111"/>
        <v>#N/A</v>
      </c>
      <c r="AM209" s="119">
        <f t="shared" si="112"/>
        <v>0</v>
      </c>
      <c r="AP209" s="115">
        <f t="shared" si="129"/>
        <v>383</v>
      </c>
      <c r="AQ209" s="113">
        <f t="shared" si="130"/>
        <v>202</v>
      </c>
      <c r="AR209" s="113" t="e">
        <f>INDEX(地温!$D$2:$D$366,MATCH(AP209,地温!$C$2:$C$366,FALSE))</f>
        <v>#N/A</v>
      </c>
      <c r="AS209" s="113" t="e">
        <f t="shared" si="131"/>
        <v>#N/A</v>
      </c>
      <c r="AT209" s="116" t="e">
        <f t="shared" si="113"/>
        <v>#N/A</v>
      </c>
      <c r="AU209" s="119" t="e">
        <f t="shared" si="114"/>
        <v>#N/A</v>
      </c>
      <c r="AV209" s="119">
        <f t="shared" si="115"/>
        <v>0</v>
      </c>
    </row>
    <row r="210" spans="1:48">
      <c r="A210" s="115">
        <f t="shared" si="116"/>
        <v>384</v>
      </c>
      <c r="B210" s="113">
        <f t="shared" si="99"/>
        <v>203</v>
      </c>
      <c r="C210" s="119" t="e">
        <f t="shared" si="100"/>
        <v>#N/A</v>
      </c>
      <c r="F210" s="115">
        <f t="shared" si="117"/>
        <v>384</v>
      </c>
      <c r="G210" s="113">
        <f t="shared" si="118"/>
        <v>203</v>
      </c>
      <c r="H210" s="113" t="e">
        <f>INDEX(地温!$D$2:$D$366,MATCH(F210,地温!$C$2:$C$366,FALSE))</f>
        <v>#N/A</v>
      </c>
      <c r="I210" s="113" t="e">
        <f t="shared" si="119"/>
        <v>#N/A</v>
      </c>
      <c r="J210" s="116" t="e">
        <f t="shared" si="101"/>
        <v>#N/A</v>
      </c>
      <c r="K210" s="119" t="e">
        <f t="shared" si="102"/>
        <v>#N/A</v>
      </c>
      <c r="L210" s="119" t="e">
        <f t="shared" si="103"/>
        <v>#N/A</v>
      </c>
      <c r="O210" s="115">
        <f t="shared" si="120"/>
        <v>384</v>
      </c>
      <c r="P210" s="113">
        <f t="shared" si="121"/>
        <v>203</v>
      </c>
      <c r="Q210" s="113" t="e">
        <f>INDEX(地温!$D$2:$D$366,MATCH(O210,地温!$C$2:$C$366,FALSE))</f>
        <v>#N/A</v>
      </c>
      <c r="R210" s="113" t="e">
        <f t="shared" si="122"/>
        <v>#N/A</v>
      </c>
      <c r="S210" s="116" t="e">
        <f t="shared" si="104"/>
        <v>#N/A</v>
      </c>
      <c r="T210" s="119" t="e">
        <f t="shared" si="105"/>
        <v>#N/A</v>
      </c>
      <c r="U210" s="119">
        <f t="shared" si="106"/>
        <v>0</v>
      </c>
      <c r="X210" s="115">
        <f t="shared" si="123"/>
        <v>384</v>
      </c>
      <c r="Y210" s="113">
        <f t="shared" si="124"/>
        <v>203</v>
      </c>
      <c r="Z210" s="113" t="e">
        <f>INDEX(地温!$D$2:$D$366,MATCH(X210,地温!$C$2:$C$366,FALSE))</f>
        <v>#N/A</v>
      </c>
      <c r="AA210" s="113" t="e">
        <f t="shared" si="125"/>
        <v>#N/A</v>
      </c>
      <c r="AB210" s="116" t="e">
        <f t="shared" si="107"/>
        <v>#N/A</v>
      </c>
      <c r="AC210" s="119" t="e">
        <f t="shared" si="108"/>
        <v>#N/A</v>
      </c>
      <c r="AD210" s="119">
        <f t="shared" si="109"/>
        <v>0</v>
      </c>
      <c r="AG210" s="115">
        <f t="shared" si="126"/>
        <v>384</v>
      </c>
      <c r="AH210" s="113">
        <f t="shared" si="127"/>
        <v>203</v>
      </c>
      <c r="AI210" s="113" t="e">
        <f>INDEX(地温!$D$2:$D$366,MATCH(AG210,地温!$C$2:$C$366,FALSE))</f>
        <v>#N/A</v>
      </c>
      <c r="AJ210" s="113" t="e">
        <f t="shared" si="128"/>
        <v>#N/A</v>
      </c>
      <c r="AK210" s="116" t="e">
        <f t="shared" si="110"/>
        <v>#N/A</v>
      </c>
      <c r="AL210" s="119" t="e">
        <f t="shared" si="111"/>
        <v>#N/A</v>
      </c>
      <c r="AM210" s="119">
        <f t="shared" si="112"/>
        <v>0</v>
      </c>
      <c r="AP210" s="115">
        <f t="shared" si="129"/>
        <v>384</v>
      </c>
      <c r="AQ210" s="113">
        <f t="shared" si="130"/>
        <v>203</v>
      </c>
      <c r="AR210" s="113" t="e">
        <f>INDEX(地温!$D$2:$D$366,MATCH(AP210,地温!$C$2:$C$366,FALSE))</f>
        <v>#N/A</v>
      </c>
      <c r="AS210" s="113" t="e">
        <f t="shared" si="131"/>
        <v>#N/A</v>
      </c>
      <c r="AT210" s="116" t="e">
        <f t="shared" si="113"/>
        <v>#N/A</v>
      </c>
      <c r="AU210" s="119" t="e">
        <f t="shared" si="114"/>
        <v>#N/A</v>
      </c>
      <c r="AV210" s="119">
        <f t="shared" si="115"/>
        <v>0</v>
      </c>
    </row>
    <row r="211" spans="1:48">
      <c r="A211" s="115">
        <f t="shared" si="116"/>
        <v>385</v>
      </c>
      <c r="B211" s="113">
        <f t="shared" si="99"/>
        <v>204</v>
      </c>
      <c r="C211" s="119" t="e">
        <f t="shared" si="100"/>
        <v>#N/A</v>
      </c>
      <c r="F211" s="115">
        <f t="shared" si="117"/>
        <v>385</v>
      </c>
      <c r="G211" s="113">
        <f t="shared" si="118"/>
        <v>204</v>
      </c>
      <c r="H211" s="113" t="e">
        <f>INDEX(地温!$D$2:$D$366,MATCH(F211,地温!$C$2:$C$366,FALSE))</f>
        <v>#N/A</v>
      </c>
      <c r="I211" s="113" t="e">
        <f t="shared" si="119"/>
        <v>#N/A</v>
      </c>
      <c r="J211" s="116" t="e">
        <f t="shared" si="101"/>
        <v>#N/A</v>
      </c>
      <c r="K211" s="119" t="e">
        <f t="shared" si="102"/>
        <v>#N/A</v>
      </c>
      <c r="L211" s="119" t="e">
        <f t="shared" si="103"/>
        <v>#N/A</v>
      </c>
      <c r="O211" s="115">
        <f t="shared" si="120"/>
        <v>385</v>
      </c>
      <c r="P211" s="113">
        <f t="shared" si="121"/>
        <v>204</v>
      </c>
      <c r="Q211" s="113" t="e">
        <f>INDEX(地温!$D$2:$D$366,MATCH(O211,地温!$C$2:$C$366,FALSE))</f>
        <v>#N/A</v>
      </c>
      <c r="R211" s="113" t="e">
        <f t="shared" si="122"/>
        <v>#N/A</v>
      </c>
      <c r="S211" s="116" t="e">
        <f t="shared" si="104"/>
        <v>#N/A</v>
      </c>
      <c r="T211" s="119" t="e">
        <f t="shared" si="105"/>
        <v>#N/A</v>
      </c>
      <c r="U211" s="119">
        <f t="shared" si="106"/>
        <v>0</v>
      </c>
      <c r="X211" s="115">
        <f t="shared" si="123"/>
        <v>385</v>
      </c>
      <c r="Y211" s="113">
        <f t="shared" si="124"/>
        <v>204</v>
      </c>
      <c r="Z211" s="113" t="e">
        <f>INDEX(地温!$D$2:$D$366,MATCH(X211,地温!$C$2:$C$366,FALSE))</f>
        <v>#N/A</v>
      </c>
      <c r="AA211" s="113" t="e">
        <f t="shared" si="125"/>
        <v>#N/A</v>
      </c>
      <c r="AB211" s="116" t="e">
        <f t="shared" si="107"/>
        <v>#N/A</v>
      </c>
      <c r="AC211" s="119" t="e">
        <f t="shared" si="108"/>
        <v>#N/A</v>
      </c>
      <c r="AD211" s="119">
        <f t="shared" si="109"/>
        <v>0</v>
      </c>
      <c r="AG211" s="115">
        <f t="shared" si="126"/>
        <v>385</v>
      </c>
      <c r="AH211" s="113">
        <f t="shared" si="127"/>
        <v>204</v>
      </c>
      <c r="AI211" s="113" t="e">
        <f>INDEX(地温!$D$2:$D$366,MATCH(AG211,地温!$C$2:$C$366,FALSE))</f>
        <v>#N/A</v>
      </c>
      <c r="AJ211" s="113" t="e">
        <f t="shared" si="128"/>
        <v>#N/A</v>
      </c>
      <c r="AK211" s="116" t="e">
        <f t="shared" si="110"/>
        <v>#N/A</v>
      </c>
      <c r="AL211" s="119" t="e">
        <f t="shared" si="111"/>
        <v>#N/A</v>
      </c>
      <c r="AM211" s="119">
        <f t="shared" si="112"/>
        <v>0</v>
      </c>
      <c r="AP211" s="115">
        <f t="shared" si="129"/>
        <v>385</v>
      </c>
      <c r="AQ211" s="113">
        <f t="shared" si="130"/>
        <v>204</v>
      </c>
      <c r="AR211" s="113" t="e">
        <f>INDEX(地温!$D$2:$D$366,MATCH(AP211,地温!$C$2:$C$366,FALSE))</f>
        <v>#N/A</v>
      </c>
      <c r="AS211" s="113" t="e">
        <f t="shared" si="131"/>
        <v>#N/A</v>
      </c>
      <c r="AT211" s="116" t="e">
        <f t="shared" si="113"/>
        <v>#N/A</v>
      </c>
      <c r="AU211" s="119" t="e">
        <f t="shared" si="114"/>
        <v>#N/A</v>
      </c>
      <c r="AV211" s="119">
        <f t="shared" si="115"/>
        <v>0</v>
      </c>
    </row>
    <row r="212" spans="1:48">
      <c r="A212" s="115">
        <f t="shared" si="116"/>
        <v>386</v>
      </c>
      <c r="B212" s="113">
        <f t="shared" si="99"/>
        <v>205</v>
      </c>
      <c r="C212" s="119" t="e">
        <f t="shared" si="100"/>
        <v>#N/A</v>
      </c>
      <c r="F212" s="115">
        <f t="shared" si="117"/>
        <v>386</v>
      </c>
      <c r="G212" s="113">
        <f t="shared" si="118"/>
        <v>205</v>
      </c>
      <c r="H212" s="113" t="e">
        <f>INDEX(地温!$D$2:$D$366,MATCH(F212,地温!$C$2:$C$366,FALSE))</f>
        <v>#N/A</v>
      </c>
      <c r="I212" s="113" t="e">
        <f t="shared" si="119"/>
        <v>#N/A</v>
      </c>
      <c r="J212" s="116" t="e">
        <f t="shared" si="101"/>
        <v>#N/A</v>
      </c>
      <c r="K212" s="119" t="e">
        <f t="shared" si="102"/>
        <v>#N/A</v>
      </c>
      <c r="L212" s="119" t="e">
        <f t="shared" si="103"/>
        <v>#N/A</v>
      </c>
      <c r="O212" s="115">
        <f t="shared" si="120"/>
        <v>386</v>
      </c>
      <c r="P212" s="113">
        <f t="shared" si="121"/>
        <v>205</v>
      </c>
      <c r="Q212" s="113" t="e">
        <f>INDEX(地温!$D$2:$D$366,MATCH(O212,地温!$C$2:$C$366,FALSE))</f>
        <v>#N/A</v>
      </c>
      <c r="R212" s="113" t="e">
        <f t="shared" si="122"/>
        <v>#N/A</v>
      </c>
      <c r="S212" s="116" t="e">
        <f t="shared" si="104"/>
        <v>#N/A</v>
      </c>
      <c r="T212" s="119" t="e">
        <f t="shared" si="105"/>
        <v>#N/A</v>
      </c>
      <c r="U212" s="119">
        <f t="shared" si="106"/>
        <v>0</v>
      </c>
      <c r="X212" s="115">
        <f t="shared" si="123"/>
        <v>386</v>
      </c>
      <c r="Y212" s="113">
        <f t="shared" si="124"/>
        <v>205</v>
      </c>
      <c r="Z212" s="113" t="e">
        <f>INDEX(地温!$D$2:$D$366,MATCH(X212,地温!$C$2:$C$366,FALSE))</f>
        <v>#N/A</v>
      </c>
      <c r="AA212" s="113" t="e">
        <f t="shared" si="125"/>
        <v>#N/A</v>
      </c>
      <c r="AB212" s="116" t="e">
        <f t="shared" si="107"/>
        <v>#N/A</v>
      </c>
      <c r="AC212" s="119" t="e">
        <f t="shared" si="108"/>
        <v>#N/A</v>
      </c>
      <c r="AD212" s="119">
        <f t="shared" si="109"/>
        <v>0</v>
      </c>
      <c r="AG212" s="115">
        <f t="shared" si="126"/>
        <v>386</v>
      </c>
      <c r="AH212" s="113">
        <f t="shared" si="127"/>
        <v>205</v>
      </c>
      <c r="AI212" s="113" t="e">
        <f>INDEX(地温!$D$2:$D$366,MATCH(AG212,地温!$C$2:$C$366,FALSE))</f>
        <v>#N/A</v>
      </c>
      <c r="AJ212" s="113" t="e">
        <f t="shared" si="128"/>
        <v>#N/A</v>
      </c>
      <c r="AK212" s="116" t="e">
        <f t="shared" si="110"/>
        <v>#N/A</v>
      </c>
      <c r="AL212" s="119" t="e">
        <f t="shared" si="111"/>
        <v>#N/A</v>
      </c>
      <c r="AM212" s="119">
        <f t="shared" si="112"/>
        <v>0</v>
      </c>
      <c r="AP212" s="115">
        <f t="shared" si="129"/>
        <v>386</v>
      </c>
      <c r="AQ212" s="113">
        <f t="shared" si="130"/>
        <v>205</v>
      </c>
      <c r="AR212" s="113" t="e">
        <f>INDEX(地温!$D$2:$D$366,MATCH(AP212,地温!$C$2:$C$366,FALSE))</f>
        <v>#N/A</v>
      </c>
      <c r="AS212" s="113" t="e">
        <f t="shared" si="131"/>
        <v>#N/A</v>
      </c>
      <c r="AT212" s="116" t="e">
        <f t="shared" si="113"/>
        <v>#N/A</v>
      </c>
      <c r="AU212" s="119" t="e">
        <f t="shared" si="114"/>
        <v>#N/A</v>
      </c>
      <c r="AV212" s="119">
        <f t="shared" si="115"/>
        <v>0</v>
      </c>
    </row>
    <row r="213" spans="1:48">
      <c r="A213" s="115">
        <f t="shared" si="116"/>
        <v>387</v>
      </c>
      <c r="B213" s="113">
        <f t="shared" si="99"/>
        <v>206</v>
      </c>
      <c r="C213" s="119" t="e">
        <f t="shared" si="100"/>
        <v>#N/A</v>
      </c>
      <c r="F213" s="115">
        <f t="shared" si="117"/>
        <v>387</v>
      </c>
      <c r="G213" s="113">
        <f t="shared" si="118"/>
        <v>206</v>
      </c>
      <c r="H213" s="113" t="e">
        <f>INDEX(地温!$D$2:$D$366,MATCH(F213,地温!$C$2:$C$366,FALSE))</f>
        <v>#N/A</v>
      </c>
      <c r="I213" s="113" t="e">
        <f t="shared" si="119"/>
        <v>#N/A</v>
      </c>
      <c r="J213" s="116" t="e">
        <f t="shared" si="101"/>
        <v>#N/A</v>
      </c>
      <c r="K213" s="119" t="e">
        <f t="shared" si="102"/>
        <v>#N/A</v>
      </c>
      <c r="L213" s="119" t="e">
        <f t="shared" si="103"/>
        <v>#N/A</v>
      </c>
      <c r="O213" s="115">
        <f t="shared" si="120"/>
        <v>387</v>
      </c>
      <c r="P213" s="113">
        <f t="shared" si="121"/>
        <v>206</v>
      </c>
      <c r="Q213" s="113" t="e">
        <f>INDEX(地温!$D$2:$D$366,MATCH(O213,地温!$C$2:$C$366,FALSE))</f>
        <v>#N/A</v>
      </c>
      <c r="R213" s="113" t="e">
        <f t="shared" si="122"/>
        <v>#N/A</v>
      </c>
      <c r="S213" s="116" t="e">
        <f t="shared" si="104"/>
        <v>#N/A</v>
      </c>
      <c r="T213" s="119" t="e">
        <f t="shared" si="105"/>
        <v>#N/A</v>
      </c>
      <c r="U213" s="119">
        <f t="shared" si="106"/>
        <v>0</v>
      </c>
      <c r="X213" s="115">
        <f t="shared" si="123"/>
        <v>387</v>
      </c>
      <c r="Y213" s="113">
        <f t="shared" si="124"/>
        <v>206</v>
      </c>
      <c r="Z213" s="113" t="e">
        <f>INDEX(地温!$D$2:$D$366,MATCH(X213,地温!$C$2:$C$366,FALSE))</f>
        <v>#N/A</v>
      </c>
      <c r="AA213" s="113" t="e">
        <f t="shared" si="125"/>
        <v>#N/A</v>
      </c>
      <c r="AB213" s="116" t="e">
        <f t="shared" si="107"/>
        <v>#N/A</v>
      </c>
      <c r="AC213" s="119" t="e">
        <f t="shared" si="108"/>
        <v>#N/A</v>
      </c>
      <c r="AD213" s="119">
        <f t="shared" si="109"/>
        <v>0</v>
      </c>
      <c r="AG213" s="115">
        <f t="shared" si="126"/>
        <v>387</v>
      </c>
      <c r="AH213" s="113">
        <f t="shared" si="127"/>
        <v>206</v>
      </c>
      <c r="AI213" s="113" t="e">
        <f>INDEX(地温!$D$2:$D$366,MATCH(AG213,地温!$C$2:$C$366,FALSE))</f>
        <v>#N/A</v>
      </c>
      <c r="AJ213" s="113" t="e">
        <f t="shared" si="128"/>
        <v>#N/A</v>
      </c>
      <c r="AK213" s="116" t="e">
        <f t="shared" si="110"/>
        <v>#N/A</v>
      </c>
      <c r="AL213" s="119" t="e">
        <f t="shared" si="111"/>
        <v>#N/A</v>
      </c>
      <c r="AM213" s="119">
        <f t="shared" si="112"/>
        <v>0</v>
      </c>
      <c r="AP213" s="115">
        <f t="shared" si="129"/>
        <v>387</v>
      </c>
      <c r="AQ213" s="113">
        <f t="shared" si="130"/>
        <v>206</v>
      </c>
      <c r="AR213" s="113" t="e">
        <f>INDEX(地温!$D$2:$D$366,MATCH(AP213,地温!$C$2:$C$366,FALSE))</f>
        <v>#N/A</v>
      </c>
      <c r="AS213" s="113" t="e">
        <f t="shared" si="131"/>
        <v>#N/A</v>
      </c>
      <c r="AT213" s="116" t="e">
        <f t="shared" si="113"/>
        <v>#N/A</v>
      </c>
      <c r="AU213" s="119" t="e">
        <f t="shared" si="114"/>
        <v>#N/A</v>
      </c>
      <c r="AV213" s="119">
        <f t="shared" si="115"/>
        <v>0</v>
      </c>
    </row>
    <row r="214" spans="1:48">
      <c r="A214" s="115">
        <f t="shared" si="116"/>
        <v>388</v>
      </c>
      <c r="B214" s="113">
        <f t="shared" si="99"/>
        <v>207</v>
      </c>
      <c r="C214" s="119" t="e">
        <f t="shared" si="100"/>
        <v>#N/A</v>
      </c>
      <c r="F214" s="115">
        <f t="shared" si="117"/>
        <v>388</v>
      </c>
      <c r="G214" s="113">
        <f t="shared" si="118"/>
        <v>207</v>
      </c>
      <c r="H214" s="113" t="e">
        <f>INDEX(地温!$D$2:$D$366,MATCH(F214,地温!$C$2:$C$366,FALSE))</f>
        <v>#N/A</v>
      </c>
      <c r="I214" s="113" t="e">
        <f t="shared" si="119"/>
        <v>#N/A</v>
      </c>
      <c r="J214" s="116" t="e">
        <f t="shared" si="101"/>
        <v>#N/A</v>
      </c>
      <c r="K214" s="119" t="e">
        <f t="shared" si="102"/>
        <v>#N/A</v>
      </c>
      <c r="L214" s="119" t="e">
        <f t="shared" si="103"/>
        <v>#N/A</v>
      </c>
      <c r="O214" s="115">
        <f t="shared" si="120"/>
        <v>388</v>
      </c>
      <c r="P214" s="113">
        <f t="shared" si="121"/>
        <v>207</v>
      </c>
      <c r="Q214" s="113" t="e">
        <f>INDEX(地温!$D$2:$D$366,MATCH(O214,地温!$C$2:$C$366,FALSE))</f>
        <v>#N/A</v>
      </c>
      <c r="R214" s="113" t="e">
        <f t="shared" si="122"/>
        <v>#N/A</v>
      </c>
      <c r="S214" s="116" t="e">
        <f t="shared" si="104"/>
        <v>#N/A</v>
      </c>
      <c r="T214" s="119" t="e">
        <f t="shared" si="105"/>
        <v>#N/A</v>
      </c>
      <c r="U214" s="119">
        <f t="shared" si="106"/>
        <v>0</v>
      </c>
      <c r="X214" s="115">
        <f t="shared" si="123"/>
        <v>388</v>
      </c>
      <c r="Y214" s="113">
        <f t="shared" si="124"/>
        <v>207</v>
      </c>
      <c r="Z214" s="113" t="e">
        <f>INDEX(地温!$D$2:$D$366,MATCH(X214,地温!$C$2:$C$366,FALSE))</f>
        <v>#N/A</v>
      </c>
      <c r="AA214" s="113" t="e">
        <f t="shared" si="125"/>
        <v>#N/A</v>
      </c>
      <c r="AB214" s="116" t="e">
        <f t="shared" si="107"/>
        <v>#N/A</v>
      </c>
      <c r="AC214" s="119" t="e">
        <f t="shared" si="108"/>
        <v>#N/A</v>
      </c>
      <c r="AD214" s="119">
        <f t="shared" si="109"/>
        <v>0</v>
      </c>
      <c r="AG214" s="115">
        <f t="shared" si="126"/>
        <v>388</v>
      </c>
      <c r="AH214" s="113">
        <f t="shared" si="127"/>
        <v>207</v>
      </c>
      <c r="AI214" s="113" t="e">
        <f>INDEX(地温!$D$2:$D$366,MATCH(AG214,地温!$C$2:$C$366,FALSE))</f>
        <v>#N/A</v>
      </c>
      <c r="AJ214" s="113" t="e">
        <f t="shared" si="128"/>
        <v>#N/A</v>
      </c>
      <c r="AK214" s="116" t="e">
        <f t="shared" si="110"/>
        <v>#N/A</v>
      </c>
      <c r="AL214" s="119" t="e">
        <f t="shared" si="111"/>
        <v>#N/A</v>
      </c>
      <c r="AM214" s="119">
        <f t="shared" si="112"/>
        <v>0</v>
      </c>
      <c r="AP214" s="115">
        <f t="shared" si="129"/>
        <v>388</v>
      </c>
      <c r="AQ214" s="113">
        <f t="shared" si="130"/>
        <v>207</v>
      </c>
      <c r="AR214" s="113" t="e">
        <f>INDEX(地温!$D$2:$D$366,MATCH(AP214,地温!$C$2:$C$366,FALSE))</f>
        <v>#N/A</v>
      </c>
      <c r="AS214" s="113" t="e">
        <f t="shared" si="131"/>
        <v>#N/A</v>
      </c>
      <c r="AT214" s="116" t="e">
        <f t="shared" si="113"/>
        <v>#N/A</v>
      </c>
      <c r="AU214" s="119" t="e">
        <f t="shared" si="114"/>
        <v>#N/A</v>
      </c>
      <c r="AV214" s="119">
        <f t="shared" si="115"/>
        <v>0</v>
      </c>
    </row>
    <row r="215" spans="1:48">
      <c r="A215" s="115">
        <f t="shared" si="116"/>
        <v>389</v>
      </c>
      <c r="B215" s="113">
        <f t="shared" si="99"/>
        <v>208</v>
      </c>
      <c r="C215" s="119" t="e">
        <f t="shared" si="100"/>
        <v>#N/A</v>
      </c>
      <c r="F215" s="115">
        <f t="shared" si="117"/>
        <v>389</v>
      </c>
      <c r="G215" s="113">
        <f t="shared" si="118"/>
        <v>208</v>
      </c>
      <c r="H215" s="113" t="e">
        <f>INDEX(地温!$D$2:$D$366,MATCH(F215,地温!$C$2:$C$366,FALSE))</f>
        <v>#N/A</v>
      </c>
      <c r="I215" s="113" t="e">
        <f t="shared" si="119"/>
        <v>#N/A</v>
      </c>
      <c r="J215" s="116" t="e">
        <f t="shared" si="101"/>
        <v>#N/A</v>
      </c>
      <c r="K215" s="119" t="e">
        <f t="shared" si="102"/>
        <v>#N/A</v>
      </c>
      <c r="L215" s="119" t="e">
        <f t="shared" si="103"/>
        <v>#N/A</v>
      </c>
      <c r="O215" s="115">
        <f t="shared" si="120"/>
        <v>389</v>
      </c>
      <c r="P215" s="113">
        <f t="shared" si="121"/>
        <v>208</v>
      </c>
      <c r="Q215" s="113" t="e">
        <f>INDEX(地温!$D$2:$D$366,MATCH(O215,地温!$C$2:$C$366,FALSE))</f>
        <v>#N/A</v>
      </c>
      <c r="R215" s="113" t="e">
        <f t="shared" si="122"/>
        <v>#N/A</v>
      </c>
      <c r="S215" s="116" t="e">
        <f t="shared" si="104"/>
        <v>#N/A</v>
      </c>
      <c r="T215" s="119" t="e">
        <f t="shared" si="105"/>
        <v>#N/A</v>
      </c>
      <c r="U215" s="119">
        <f t="shared" si="106"/>
        <v>0</v>
      </c>
      <c r="X215" s="115">
        <f t="shared" si="123"/>
        <v>389</v>
      </c>
      <c r="Y215" s="113">
        <f t="shared" si="124"/>
        <v>208</v>
      </c>
      <c r="Z215" s="113" t="e">
        <f>INDEX(地温!$D$2:$D$366,MATCH(X215,地温!$C$2:$C$366,FALSE))</f>
        <v>#N/A</v>
      </c>
      <c r="AA215" s="113" t="e">
        <f t="shared" si="125"/>
        <v>#N/A</v>
      </c>
      <c r="AB215" s="116" t="e">
        <f t="shared" si="107"/>
        <v>#N/A</v>
      </c>
      <c r="AC215" s="119" t="e">
        <f t="shared" si="108"/>
        <v>#N/A</v>
      </c>
      <c r="AD215" s="119">
        <f t="shared" si="109"/>
        <v>0</v>
      </c>
      <c r="AG215" s="115">
        <f t="shared" si="126"/>
        <v>389</v>
      </c>
      <c r="AH215" s="113">
        <f t="shared" si="127"/>
        <v>208</v>
      </c>
      <c r="AI215" s="113" t="e">
        <f>INDEX(地温!$D$2:$D$366,MATCH(AG215,地温!$C$2:$C$366,FALSE))</f>
        <v>#N/A</v>
      </c>
      <c r="AJ215" s="113" t="e">
        <f t="shared" si="128"/>
        <v>#N/A</v>
      </c>
      <c r="AK215" s="116" t="e">
        <f t="shared" si="110"/>
        <v>#N/A</v>
      </c>
      <c r="AL215" s="119" t="e">
        <f t="shared" si="111"/>
        <v>#N/A</v>
      </c>
      <c r="AM215" s="119">
        <f t="shared" si="112"/>
        <v>0</v>
      </c>
      <c r="AP215" s="115">
        <f t="shared" si="129"/>
        <v>389</v>
      </c>
      <c r="AQ215" s="113">
        <f t="shared" si="130"/>
        <v>208</v>
      </c>
      <c r="AR215" s="113" t="e">
        <f>INDEX(地温!$D$2:$D$366,MATCH(AP215,地温!$C$2:$C$366,FALSE))</f>
        <v>#N/A</v>
      </c>
      <c r="AS215" s="113" t="e">
        <f t="shared" si="131"/>
        <v>#N/A</v>
      </c>
      <c r="AT215" s="116" t="e">
        <f t="shared" si="113"/>
        <v>#N/A</v>
      </c>
      <c r="AU215" s="119" t="e">
        <f t="shared" si="114"/>
        <v>#N/A</v>
      </c>
      <c r="AV215" s="119">
        <f t="shared" si="115"/>
        <v>0</v>
      </c>
    </row>
    <row r="216" spans="1:48">
      <c r="A216" s="115">
        <f t="shared" si="116"/>
        <v>390</v>
      </c>
      <c r="B216" s="113">
        <f t="shared" si="99"/>
        <v>209</v>
      </c>
      <c r="C216" s="119" t="e">
        <f t="shared" si="100"/>
        <v>#N/A</v>
      </c>
      <c r="F216" s="115">
        <f t="shared" si="117"/>
        <v>390</v>
      </c>
      <c r="G216" s="113">
        <f t="shared" si="118"/>
        <v>209</v>
      </c>
      <c r="H216" s="113" t="e">
        <f>INDEX(地温!$D$2:$D$366,MATCH(F216,地温!$C$2:$C$366,FALSE))</f>
        <v>#N/A</v>
      </c>
      <c r="I216" s="113" t="e">
        <f t="shared" si="119"/>
        <v>#N/A</v>
      </c>
      <c r="J216" s="116" t="e">
        <f t="shared" si="101"/>
        <v>#N/A</v>
      </c>
      <c r="K216" s="119" t="e">
        <f t="shared" si="102"/>
        <v>#N/A</v>
      </c>
      <c r="L216" s="119" t="e">
        <f t="shared" si="103"/>
        <v>#N/A</v>
      </c>
      <c r="O216" s="115">
        <f t="shared" si="120"/>
        <v>390</v>
      </c>
      <c r="P216" s="113">
        <f t="shared" si="121"/>
        <v>209</v>
      </c>
      <c r="Q216" s="113" t="e">
        <f>INDEX(地温!$D$2:$D$366,MATCH(O216,地温!$C$2:$C$366,FALSE))</f>
        <v>#N/A</v>
      </c>
      <c r="R216" s="113" t="e">
        <f t="shared" si="122"/>
        <v>#N/A</v>
      </c>
      <c r="S216" s="116" t="e">
        <f t="shared" si="104"/>
        <v>#N/A</v>
      </c>
      <c r="T216" s="119" t="e">
        <f t="shared" si="105"/>
        <v>#N/A</v>
      </c>
      <c r="U216" s="119">
        <f t="shared" si="106"/>
        <v>0</v>
      </c>
      <c r="X216" s="115">
        <f t="shared" si="123"/>
        <v>390</v>
      </c>
      <c r="Y216" s="113">
        <f t="shared" si="124"/>
        <v>209</v>
      </c>
      <c r="Z216" s="113" t="e">
        <f>INDEX(地温!$D$2:$D$366,MATCH(X216,地温!$C$2:$C$366,FALSE))</f>
        <v>#N/A</v>
      </c>
      <c r="AA216" s="113" t="e">
        <f t="shared" si="125"/>
        <v>#N/A</v>
      </c>
      <c r="AB216" s="116" t="e">
        <f t="shared" si="107"/>
        <v>#N/A</v>
      </c>
      <c r="AC216" s="119" t="e">
        <f t="shared" si="108"/>
        <v>#N/A</v>
      </c>
      <c r="AD216" s="119">
        <f t="shared" si="109"/>
        <v>0</v>
      </c>
      <c r="AG216" s="115">
        <f t="shared" si="126"/>
        <v>390</v>
      </c>
      <c r="AH216" s="113">
        <f t="shared" si="127"/>
        <v>209</v>
      </c>
      <c r="AI216" s="113" t="e">
        <f>INDEX(地温!$D$2:$D$366,MATCH(AG216,地温!$C$2:$C$366,FALSE))</f>
        <v>#N/A</v>
      </c>
      <c r="AJ216" s="113" t="e">
        <f t="shared" si="128"/>
        <v>#N/A</v>
      </c>
      <c r="AK216" s="116" t="e">
        <f t="shared" si="110"/>
        <v>#N/A</v>
      </c>
      <c r="AL216" s="119" t="e">
        <f t="shared" si="111"/>
        <v>#N/A</v>
      </c>
      <c r="AM216" s="119">
        <f t="shared" si="112"/>
        <v>0</v>
      </c>
      <c r="AP216" s="115">
        <f t="shared" si="129"/>
        <v>390</v>
      </c>
      <c r="AQ216" s="113">
        <f t="shared" si="130"/>
        <v>209</v>
      </c>
      <c r="AR216" s="113" t="e">
        <f>INDEX(地温!$D$2:$D$366,MATCH(AP216,地温!$C$2:$C$366,FALSE))</f>
        <v>#N/A</v>
      </c>
      <c r="AS216" s="113" t="e">
        <f t="shared" si="131"/>
        <v>#N/A</v>
      </c>
      <c r="AT216" s="116" t="e">
        <f t="shared" si="113"/>
        <v>#N/A</v>
      </c>
      <c r="AU216" s="119" t="e">
        <f t="shared" si="114"/>
        <v>#N/A</v>
      </c>
      <c r="AV216" s="119">
        <f t="shared" si="115"/>
        <v>0</v>
      </c>
    </row>
    <row r="217" spans="1:48">
      <c r="A217" s="115">
        <f t="shared" si="116"/>
        <v>391</v>
      </c>
      <c r="B217" s="113">
        <f t="shared" si="99"/>
        <v>210</v>
      </c>
      <c r="C217" s="119" t="e">
        <f t="shared" si="100"/>
        <v>#N/A</v>
      </c>
      <c r="F217" s="115">
        <f t="shared" si="117"/>
        <v>391</v>
      </c>
      <c r="G217" s="113">
        <f t="shared" si="118"/>
        <v>210</v>
      </c>
      <c r="H217" s="113" t="e">
        <f>INDEX(地温!$D$2:$D$366,MATCH(F217,地温!$C$2:$C$366,FALSE))</f>
        <v>#N/A</v>
      </c>
      <c r="I217" s="113" t="e">
        <f t="shared" si="119"/>
        <v>#N/A</v>
      </c>
      <c r="J217" s="116" t="e">
        <f t="shared" si="101"/>
        <v>#N/A</v>
      </c>
      <c r="K217" s="119" t="e">
        <f t="shared" si="102"/>
        <v>#N/A</v>
      </c>
      <c r="L217" s="119" t="e">
        <f t="shared" si="103"/>
        <v>#N/A</v>
      </c>
      <c r="O217" s="115">
        <f t="shared" si="120"/>
        <v>391</v>
      </c>
      <c r="P217" s="113">
        <f t="shared" si="121"/>
        <v>210</v>
      </c>
      <c r="Q217" s="113" t="e">
        <f>INDEX(地温!$D$2:$D$366,MATCH(O217,地温!$C$2:$C$366,FALSE))</f>
        <v>#N/A</v>
      </c>
      <c r="R217" s="113" t="e">
        <f t="shared" si="122"/>
        <v>#N/A</v>
      </c>
      <c r="S217" s="116" t="e">
        <f t="shared" si="104"/>
        <v>#N/A</v>
      </c>
      <c r="T217" s="119" t="e">
        <f t="shared" si="105"/>
        <v>#N/A</v>
      </c>
      <c r="U217" s="119">
        <f t="shared" si="106"/>
        <v>0</v>
      </c>
      <c r="X217" s="115">
        <f t="shared" si="123"/>
        <v>391</v>
      </c>
      <c r="Y217" s="113">
        <f t="shared" si="124"/>
        <v>210</v>
      </c>
      <c r="Z217" s="113" t="e">
        <f>INDEX(地温!$D$2:$D$366,MATCH(X217,地温!$C$2:$C$366,FALSE))</f>
        <v>#N/A</v>
      </c>
      <c r="AA217" s="113" t="e">
        <f t="shared" si="125"/>
        <v>#N/A</v>
      </c>
      <c r="AB217" s="116" t="e">
        <f t="shared" si="107"/>
        <v>#N/A</v>
      </c>
      <c r="AC217" s="119" t="e">
        <f t="shared" si="108"/>
        <v>#N/A</v>
      </c>
      <c r="AD217" s="119">
        <f t="shared" si="109"/>
        <v>0</v>
      </c>
      <c r="AG217" s="115">
        <f t="shared" si="126"/>
        <v>391</v>
      </c>
      <c r="AH217" s="113">
        <f t="shared" si="127"/>
        <v>210</v>
      </c>
      <c r="AI217" s="113" t="e">
        <f>INDEX(地温!$D$2:$D$366,MATCH(AG217,地温!$C$2:$C$366,FALSE))</f>
        <v>#N/A</v>
      </c>
      <c r="AJ217" s="113" t="e">
        <f t="shared" si="128"/>
        <v>#N/A</v>
      </c>
      <c r="AK217" s="116" t="e">
        <f t="shared" si="110"/>
        <v>#N/A</v>
      </c>
      <c r="AL217" s="119" t="e">
        <f t="shared" si="111"/>
        <v>#N/A</v>
      </c>
      <c r="AM217" s="119">
        <f t="shared" si="112"/>
        <v>0</v>
      </c>
      <c r="AP217" s="115">
        <f t="shared" si="129"/>
        <v>391</v>
      </c>
      <c r="AQ217" s="113">
        <f t="shared" si="130"/>
        <v>210</v>
      </c>
      <c r="AR217" s="113" t="e">
        <f>INDEX(地温!$D$2:$D$366,MATCH(AP217,地温!$C$2:$C$366,FALSE))</f>
        <v>#N/A</v>
      </c>
      <c r="AS217" s="113" t="e">
        <f t="shared" si="131"/>
        <v>#N/A</v>
      </c>
      <c r="AT217" s="116" t="e">
        <f t="shared" si="113"/>
        <v>#N/A</v>
      </c>
      <c r="AU217" s="119" t="e">
        <f t="shared" si="114"/>
        <v>#N/A</v>
      </c>
      <c r="AV217" s="119">
        <f t="shared" si="115"/>
        <v>0</v>
      </c>
    </row>
    <row r="218" spans="1:48">
      <c r="A218" s="115">
        <f t="shared" si="116"/>
        <v>392</v>
      </c>
      <c r="B218" s="113">
        <f t="shared" si="99"/>
        <v>211</v>
      </c>
      <c r="C218" s="119" t="e">
        <f t="shared" si="100"/>
        <v>#N/A</v>
      </c>
      <c r="F218" s="115">
        <f t="shared" si="117"/>
        <v>392</v>
      </c>
      <c r="G218" s="113">
        <f t="shared" si="118"/>
        <v>211</v>
      </c>
      <c r="H218" s="113" t="e">
        <f>INDEX(地温!$D$2:$D$366,MATCH(F218,地温!$C$2:$C$366,FALSE))</f>
        <v>#N/A</v>
      </c>
      <c r="I218" s="113" t="e">
        <f t="shared" si="119"/>
        <v>#N/A</v>
      </c>
      <c r="J218" s="116" t="e">
        <f t="shared" si="101"/>
        <v>#N/A</v>
      </c>
      <c r="K218" s="119" t="e">
        <f t="shared" si="102"/>
        <v>#N/A</v>
      </c>
      <c r="L218" s="119" t="e">
        <f t="shared" si="103"/>
        <v>#N/A</v>
      </c>
      <c r="O218" s="115">
        <f t="shared" si="120"/>
        <v>392</v>
      </c>
      <c r="P218" s="113">
        <f t="shared" si="121"/>
        <v>211</v>
      </c>
      <c r="Q218" s="113" t="e">
        <f>INDEX(地温!$D$2:$D$366,MATCH(O218,地温!$C$2:$C$366,FALSE))</f>
        <v>#N/A</v>
      </c>
      <c r="R218" s="113" t="e">
        <f t="shared" si="122"/>
        <v>#N/A</v>
      </c>
      <c r="S218" s="116" t="e">
        <f t="shared" si="104"/>
        <v>#N/A</v>
      </c>
      <c r="T218" s="119" t="e">
        <f t="shared" si="105"/>
        <v>#N/A</v>
      </c>
      <c r="U218" s="119">
        <f t="shared" si="106"/>
        <v>0</v>
      </c>
      <c r="X218" s="115">
        <f t="shared" si="123"/>
        <v>392</v>
      </c>
      <c r="Y218" s="113">
        <f t="shared" si="124"/>
        <v>211</v>
      </c>
      <c r="Z218" s="113" t="e">
        <f>INDEX(地温!$D$2:$D$366,MATCH(X218,地温!$C$2:$C$366,FALSE))</f>
        <v>#N/A</v>
      </c>
      <c r="AA218" s="113" t="e">
        <f t="shared" si="125"/>
        <v>#N/A</v>
      </c>
      <c r="AB218" s="116" t="e">
        <f t="shared" si="107"/>
        <v>#N/A</v>
      </c>
      <c r="AC218" s="119" t="e">
        <f t="shared" si="108"/>
        <v>#N/A</v>
      </c>
      <c r="AD218" s="119">
        <f t="shared" si="109"/>
        <v>0</v>
      </c>
      <c r="AG218" s="115">
        <f t="shared" si="126"/>
        <v>392</v>
      </c>
      <c r="AH218" s="113">
        <f t="shared" si="127"/>
        <v>211</v>
      </c>
      <c r="AI218" s="113" t="e">
        <f>INDEX(地温!$D$2:$D$366,MATCH(AG218,地温!$C$2:$C$366,FALSE))</f>
        <v>#N/A</v>
      </c>
      <c r="AJ218" s="113" t="e">
        <f t="shared" si="128"/>
        <v>#N/A</v>
      </c>
      <c r="AK218" s="116" t="e">
        <f t="shared" si="110"/>
        <v>#N/A</v>
      </c>
      <c r="AL218" s="119" t="e">
        <f t="shared" si="111"/>
        <v>#N/A</v>
      </c>
      <c r="AM218" s="119">
        <f t="shared" si="112"/>
        <v>0</v>
      </c>
      <c r="AP218" s="115">
        <f t="shared" si="129"/>
        <v>392</v>
      </c>
      <c r="AQ218" s="113">
        <f t="shared" si="130"/>
        <v>211</v>
      </c>
      <c r="AR218" s="113" t="e">
        <f>INDEX(地温!$D$2:$D$366,MATCH(AP218,地温!$C$2:$C$366,FALSE))</f>
        <v>#N/A</v>
      </c>
      <c r="AS218" s="113" t="e">
        <f t="shared" si="131"/>
        <v>#N/A</v>
      </c>
      <c r="AT218" s="116" t="e">
        <f t="shared" si="113"/>
        <v>#N/A</v>
      </c>
      <c r="AU218" s="119" t="e">
        <f t="shared" si="114"/>
        <v>#N/A</v>
      </c>
      <c r="AV218" s="119">
        <f t="shared" si="115"/>
        <v>0</v>
      </c>
    </row>
    <row r="219" spans="1:48">
      <c r="A219" s="115">
        <f t="shared" si="116"/>
        <v>393</v>
      </c>
      <c r="B219" s="113">
        <f t="shared" si="99"/>
        <v>212</v>
      </c>
      <c r="C219" s="119" t="e">
        <f t="shared" si="100"/>
        <v>#N/A</v>
      </c>
      <c r="F219" s="115">
        <f t="shared" si="117"/>
        <v>393</v>
      </c>
      <c r="G219" s="113">
        <f t="shared" si="118"/>
        <v>212</v>
      </c>
      <c r="H219" s="113" t="e">
        <f>INDEX(地温!$D$2:$D$366,MATCH(F219,地温!$C$2:$C$366,FALSE))</f>
        <v>#N/A</v>
      </c>
      <c r="I219" s="113" t="e">
        <f t="shared" si="119"/>
        <v>#N/A</v>
      </c>
      <c r="J219" s="116" t="e">
        <f t="shared" si="101"/>
        <v>#N/A</v>
      </c>
      <c r="K219" s="119" t="e">
        <f t="shared" si="102"/>
        <v>#N/A</v>
      </c>
      <c r="L219" s="119" t="e">
        <f t="shared" si="103"/>
        <v>#N/A</v>
      </c>
      <c r="O219" s="115">
        <f t="shared" si="120"/>
        <v>393</v>
      </c>
      <c r="P219" s="113">
        <f t="shared" si="121"/>
        <v>212</v>
      </c>
      <c r="Q219" s="113" t="e">
        <f>INDEX(地温!$D$2:$D$366,MATCH(O219,地温!$C$2:$C$366,FALSE))</f>
        <v>#N/A</v>
      </c>
      <c r="R219" s="113" t="e">
        <f t="shared" si="122"/>
        <v>#N/A</v>
      </c>
      <c r="S219" s="116" t="e">
        <f t="shared" si="104"/>
        <v>#N/A</v>
      </c>
      <c r="T219" s="119" t="e">
        <f t="shared" si="105"/>
        <v>#N/A</v>
      </c>
      <c r="U219" s="119">
        <f t="shared" si="106"/>
        <v>0</v>
      </c>
      <c r="X219" s="115">
        <f t="shared" si="123"/>
        <v>393</v>
      </c>
      <c r="Y219" s="113">
        <f t="shared" si="124"/>
        <v>212</v>
      </c>
      <c r="Z219" s="113" t="e">
        <f>INDEX(地温!$D$2:$D$366,MATCH(X219,地温!$C$2:$C$366,FALSE))</f>
        <v>#N/A</v>
      </c>
      <c r="AA219" s="113" t="e">
        <f t="shared" si="125"/>
        <v>#N/A</v>
      </c>
      <c r="AB219" s="116" t="e">
        <f t="shared" si="107"/>
        <v>#N/A</v>
      </c>
      <c r="AC219" s="119" t="e">
        <f t="shared" si="108"/>
        <v>#N/A</v>
      </c>
      <c r="AD219" s="119">
        <f t="shared" si="109"/>
        <v>0</v>
      </c>
      <c r="AG219" s="115">
        <f t="shared" si="126"/>
        <v>393</v>
      </c>
      <c r="AH219" s="113">
        <f t="shared" si="127"/>
        <v>212</v>
      </c>
      <c r="AI219" s="113" t="e">
        <f>INDEX(地温!$D$2:$D$366,MATCH(AG219,地温!$C$2:$C$366,FALSE))</f>
        <v>#N/A</v>
      </c>
      <c r="AJ219" s="113" t="e">
        <f t="shared" si="128"/>
        <v>#N/A</v>
      </c>
      <c r="AK219" s="116" t="e">
        <f t="shared" si="110"/>
        <v>#N/A</v>
      </c>
      <c r="AL219" s="119" t="e">
        <f t="shared" si="111"/>
        <v>#N/A</v>
      </c>
      <c r="AM219" s="119">
        <f t="shared" si="112"/>
        <v>0</v>
      </c>
      <c r="AP219" s="115">
        <f t="shared" si="129"/>
        <v>393</v>
      </c>
      <c r="AQ219" s="113">
        <f t="shared" si="130"/>
        <v>212</v>
      </c>
      <c r="AR219" s="113" t="e">
        <f>INDEX(地温!$D$2:$D$366,MATCH(AP219,地温!$C$2:$C$366,FALSE))</f>
        <v>#N/A</v>
      </c>
      <c r="AS219" s="113" t="e">
        <f t="shared" si="131"/>
        <v>#N/A</v>
      </c>
      <c r="AT219" s="116" t="e">
        <f t="shared" si="113"/>
        <v>#N/A</v>
      </c>
      <c r="AU219" s="119" t="e">
        <f t="shared" si="114"/>
        <v>#N/A</v>
      </c>
      <c r="AV219" s="119">
        <f t="shared" si="115"/>
        <v>0</v>
      </c>
    </row>
    <row r="220" spans="1:48">
      <c r="A220" s="115">
        <f t="shared" si="116"/>
        <v>394</v>
      </c>
      <c r="B220" s="113">
        <f t="shared" si="99"/>
        <v>213</v>
      </c>
      <c r="C220" s="119" t="e">
        <f t="shared" si="100"/>
        <v>#N/A</v>
      </c>
      <c r="F220" s="115">
        <f t="shared" si="117"/>
        <v>394</v>
      </c>
      <c r="G220" s="113">
        <f t="shared" si="118"/>
        <v>213</v>
      </c>
      <c r="H220" s="113" t="e">
        <f>INDEX(地温!$D$2:$D$366,MATCH(F220,地温!$C$2:$C$366,FALSE))</f>
        <v>#N/A</v>
      </c>
      <c r="I220" s="113" t="e">
        <f t="shared" si="119"/>
        <v>#N/A</v>
      </c>
      <c r="J220" s="116" t="e">
        <f t="shared" si="101"/>
        <v>#N/A</v>
      </c>
      <c r="K220" s="119" t="e">
        <f t="shared" si="102"/>
        <v>#N/A</v>
      </c>
      <c r="L220" s="119" t="e">
        <f t="shared" si="103"/>
        <v>#N/A</v>
      </c>
      <c r="O220" s="115">
        <f t="shared" si="120"/>
        <v>394</v>
      </c>
      <c r="P220" s="113">
        <f t="shared" si="121"/>
        <v>213</v>
      </c>
      <c r="Q220" s="113" t="e">
        <f>INDEX(地温!$D$2:$D$366,MATCH(O220,地温!$C$2:$C$366,FALSE))</f>
        <v>#N/A</v>
      </c>
      <c r="R220" s="113" t="e">
        <f t="shared" si="122"/>
        <v>#N/A</v>
      </c>
      <c r="S220" s="116" t="e">
        <f t="shared" si="104"/>
        <v>#N/A</v>
      </c>
      <c r="T220" s="119" t="e">
        <f t="shared" si="105"/>
        <v>#N/A</v>
      </c>
      <c r="U220" s="119">
        <f t="shared" si="106"/>
        <v>0</v>
      </c>
      <c r="X220" s="115">
        <f t="shared" si="123"/>
        <v>394</v>
      </c>
      <c r="Y220" s="113">
        <f t="shared" si="124"/>
        <v>213</v>
      </c>
      <c r="Z220" s="113" t="e">
        <f>INDEX(地温!$D$2:$D$366,MATCH(X220,地温!$C$2:$C$366,FALSE))</f>
        <v>#N/A</v>
      </c>
      <c r="AA220" s="113" t="e">
        <f t="shared" si="125"/>
        <v>#N/A</v>
      </c>
      <c r="AB220" s="116" t="e">
        <f t="shared" si="107"/>
        <v>#N/A</v>
      </c>
      <c r="AC220" s="119" t="e">
        <f t="shared" si="108"/>
        <v>#N/A</v>
      </c>
      <c r="AD220" s="119">
        <f t="shared" si="109"/>
        <v>0</v>
      </c>
      <c r="AG220" s="115">
        <f t="shared" si="126"/>
        <v>394</v>
      </c>
      <c r="AH220" s="113">
        <f t="shared" si="127"/>
        <v>213</v>
      </c>
      <c r="AI220" s="113" t="e">
        <f>INDEX(地温!$D$2:$D$366,MATCH(AG220,地温!$C$2:$C$366,FALSE))</f>
        <v>#N/A</v>
      </c>
      <c r="AJ220" s="113" t="e">
        <f t="shared" si="128"/>
        <v>#N/A</v>
      </c>
      <c r="AK220" s="116" t="e">
        <f t="shared" si="110"/>
        <v>#N/A</v>
      </c>
      <c r="AL220" s="119" t="e">
        <f t="shared" si="111"/>
        <v>#N/A</v>
      </c>
      <c r="AM220" s="119">
        <f t="shared" si="112"/>
        <v>0</v>
      </c>
      <c r="AP220" s="115">
        <f t="shared" si="129"/>
        <v>394</v>
      </c>
      <c r="AQ220" s="113">
        <f t="shared" si="130"/>
        <v>213</v>
      </c>
      <c r="AR220" s="113" t="e">
        <f>INDEX(地温!$D$2:$D$366,MATCH(AP220,地温!$C$2:$C$366,FALSE))</f>
        <v>#N/A</v>
      </c>
      <c r="AS220" s="113" t="e">
        <f t="shared" si="131"/>
        <v>#N/A</v>
      </c>
      <c r="AT220" s="116" t="e">
        <f t="shared" si="113"/>
        <v>#N/A</v>
      </c>
      <c r="AU220" s="119" t="e">
        <f t="shared" si="114"/>
        <v>#N/A</v>
      </c>
      <c r="AV220" s="119">
        <f t="shared" si="115"/>
        <v>0</v>
      </c>
    </row>
    <row r="221" spans="1:48">
      <c r="A221" s="115">
        <f t="shared" si="116"/>
        <v>395</v>
      </c>
      <c r="B221" s="113">
        <f t="shared" si="99"/>
        <v>214</v>
      </c>
      <c r="C221" s="119" t="e">
        <f t="shared" si="100"/>
        <v>#N/A</v>
      </c>
      <c r="F221" s="115">
        <f t="shared" si="117"/>
        <v>395</v>
      </c>
      <c r="G221" s="113">
        <f t="shared" si="118"/>
        <v>214</v>
      </c>
      <c r="H221" s="113" t="e">
        <f>INDEX(地温!$D$2:$D$366,MATCH(F221,地温!$C$2:$C$366,FALSE))</f>
        <v>#N/A</v>
      </c>
      <c r="I221" s="113" t="e">
        <f t="shared" si="119"/>
        <v>#N/A</v>
      </c>
      <c r="J221" s="116" t="e">
        <f t="shared" si="101"/>
        <v>#N/A</v>
      </c>
      <c r="K221" s="119" t="e">
        <f t="shared" si="102"/>
        <v>#N/A</v>
      </c>
      <c r="L221" s="119" t="e">
        <f t="shared" si="103"/>
        <v>#N/A</v>
      </c>
      <c r="O221" s="115">
        <f t="shared" si="120"/>
        <v>395</v>
      </c>
      <c r="P221" s="113">
        <f t="shared" si="121"/>
        <v>214</v>
      </c>
      <c r="Q221" s="113" t="e">
        <f>INDEX(地温!$D$2:$D$366,MATCH(O221,地温!$C$2:$C$366,FALSE))</f>
        <v>#N/A</v>
      </c>
      <c r="R221" s="113" t="e">
        <f t="shared" si="122"/>
        <v>#N/A</v>
      </c>
      <c r="S221" s="116" t="e">
        <f t="shared" si="104"/>
        <v>#N/A</v>
      </c>
      <c r="T221" s="119" t="e">
        <f t="shared" si="105"/>
        <v>#N/A</v>
      </c>
      <c r="U221" s="119">
        <f t="shared" si="106"/>
        <v>0</v>
      </c>
      <c r="X221" s="115">
        <f t="shared" si="123"/>
        <v>395</v>
      </c>
      <c r="Y221" s="113">
        <f t="shared" si="124"/>
        <v>214</v>
      </c>
      <c r="Z221" s="113" t="e">
        <f>INDEX(地温!$D$2:$D$366,MATCH(X221,地温!$C$2:$C$366,FALSE))</f>
        <v>#N/A</v>
      </c>
      <c r="AA221" s="113" t="e">
        <f t="shared" si="125"/>
        <v>#N/A</v>
      </c>
      <c r="AB221" s="116" t="e">
        <f t="shared" si="107"/>
        <v>#N/A</v>
      </c>
      <c r="AC221" s="119" t="e">
        <f t="shared" si="108"/>
        <v>#N/A</v>
      </c>
      <c r="AD221" s="119">
        <f t="shared" si="109"/>
        <v>0</v>
      </c>
      <c r="AG221" s="115">
        <f t="shared" si="126"/>
        <v>395</v>
      </c>
      <c r="AH221" s="113">
        <f t="shared" si="127"/>
        <v>214</v>
      </c>
      <c r="AI221" s="113" t="e">
        <f>INDEX(地温!$D$2:$D$366,MATCH(AG221,地温!$C$2:$C$366,FALSE))</f>
        <v>#N/A</v>
      </c>
      <c r="AJ221" s="113" t="e">
        <f t="shared" si="128"/>
        <v>#N/A</v>
      </c>
      <c r="AK221" s="116" t="e">
        <f t="shared" si="110"/>
        <v>#N/A</v>
      </c>
      <c r="AL221" s="119" t="e">
        <f t="shared" si="111"/>
        <v>#N/A</v>
      </c>
      <c r="AM221" s="119">
        <f t="shared" si="112"/>
        <v>0</v>
      </c>
      <c r="AP221" s="115">
        <f t="shared" si="129"/>
        <v>395</v>
      </c>
      <c r="AQ221" s="113">
        <f t="shared" si="130"/>
        <v>214</v>
      </c>
      <c r="AR221" s="113" t="e">
        <f>INDEX(地温!$D$2:$D$366,MATCH(AP221,地温!$C$2:$C$366,FALSE))</f>
        <v>#N/A</v>
      </c>
      <c r="AS221" s="113" t="e">
        <f t="shared" si="131"/>
        <v>#N/A</v>
      </c>
      <c r="AT221" s="116" t="e">
        <f t="shared" si="113"/>
        <v>#N/A</v>
      </c>
      <c r="AU221" s="119" t="e">
        <f t="shared" si="114"/>
        <v>#N/A</v>
      </c>
      <c r="AV221" s="119">
        <f t="shared" si="115"/>
        <v>0</v>
      </c>
    </row>
    <row r="222" spans="1:48">
      <c r="A222" s="115">
        <f t="shared" si="116"/>
        <v>396</v>
      </c>
      <c r="B222" s="113">
        <f t="shared" si="99"/>
        <v>215</v>
      </c>
      <c r="C222" s="119" t="e">
        <f t="shared" si="100"/>
        <v>#N/A</v>
      </c>
      <c r="F222" s="115">
        <f t="shared" si="117"/>
        <v>396</v>
      </c>
      <c r="G222" s="113">
        <f t="shared" si="118"/>
        <v>215</v>
      </c>
      <c r="H222" s="113" t="e">
        <f>INDEX(地温!$D$2:$D$366,MATCH(F222,地温!$C$2:$C$366,FALSE))</f>
        <v>#N/A</v>
      </c>
      <c r="I222" s="113" t="e">
        <f t="shared" si="119"/>
        <v>#N/A</v>
      </c>
      <c r="J222" s="116" t="e">
        <f t="shared" si="101"/>
        <v>#N/A</v>
      </c>
      <c r="K222" s="119" t="e">
        <f t="shared" si="102"/>
        <v>#N/A</v>
      </c>
      <c r="L222" s="119" t="e">
        <f t="shared" si="103"/>
        <v>#N/A</v>
      </c>
      <c r="O222" s="115">
        <f t="shared" si="120"/>
        <v>396</v>
      </c>
      <c r="P222" s="113">
        <f t="shared" si="121"/>
        <v>215</v>
      </c>
      <c r="Q222" s="113" t="e">
        <f>INDEX(地温!$D$2:$D$366,MATCH(O222,地温!$C$2:$C$366,FALSE))</f>
        <v>#N/A</v>
      </c>
      <c r="R222" s="113" t="e">
        <f t="shared" si="122"/>
        <v>#N/A</v>
      </c>
      <c r="S222" s="116" t="e">
        <f t="shared" si="104"/>
        <v>#N/A</v>
      </c>
      <c r="T222" s="119" t="e">
        <f t="shared" si="105"/>
        <v>#N/A</v>
      </c>
      <c r="U222" s="119">
        <f t="shared" si="106"/>
        <v>0</v>
      </c>
      <c r="X222" s="115">
        <f t="shared" si="123"/>
        <v>396</v>
      </c>
      <c r="Y222" s="113">
        <f t="shared" si="124"/>
        <v>215</v>
      </c>
      <c r="Z222" s="113" t="e">
        <f>INDEX(地温!$D$2:$D$366,MATCH(X222,地温!$C$2:$C$366,FALSE))</f>
        <v>#N/A</v>
      </c>
      <c r="AA222" s="113" t="e">
        <f t="shared" si="125"/>
        <v>#N/A</v>
      </c>
      <c r="AB222" s="116" t="e">
        <f t="shared" si="107"/>
        <v>#N/A</v>
      </c>
      <c r="AC222" s="119" t="e">
        <f t="shared" si="108"/>
        <v>#N/A</v>
      </c>
      <c r="AD222" s="119">
        <f t="shared" si="109"/>
        <v>0</v>
      </c>
      <c r="AG222" s="115">
        <f t="shared" si="126"/>
        <v>396</v>
      </c>
      <c r="AH222" s="113">
        <f t="shared" si="127"/>
        <v>215</v>
      </c>
      <c r="AI222" s="113" t="e">
        <f>INDEX(地温!$D$2:$D$366,MATCH(AG222,地温!$C$2:$C$366,FALSE))</f>
        <v>#N/A</v>
      </c>
      <c r="AJ222" s="113" t="e">
        <f t="shared" si="128"/>
        <v>#N/A</v>
      </c>
      <c r="AK222" s="116" t="e">
        <f t="shared" si="110"/>
        <v>#N/A</v>
      </c>
      <c r="AL222" s="119" t="e">
        <f t="shared" si="111"/>
        <v>#N/A</v>
      </c>
      <c r="AM222" s="119">
        <f t="shared" si="112"/>
        <v>0</v>
      </c>
      <c r="AP222" s="115">
        <f t="shared" si="129"/>
        <v>396</v>
      </c>
      <c r="AQ222" s="113">
        <f t="shared" si="130"/>
        <v>215</v>
      </c>
      <c r="AR222" s="113" t="e">
        <f>INDEX(地温!$D$2:$D$366,MATCH(AP222,地温!$C$2:$C$366,FALSE))</f>
        <v>#N/A</v>
      </c>
      <c r="AS222" s="113" t="e">
        <f t="shared" si="131"/>
        <v>#N/A</v>
      </c>
      <c r="AT222" s="116" t="e">
        <f t="shared" si="113"/>
        <v>#N/A</v>
      </c>
      <c r="AU222" s="119" t="e">
        <f t="shared" si="114"/>
        <v>#N/A</v>
      </c>
      <c r="AV222" s="119">
        <f t="shared" si="115"/>
        <v>0</v>
      </c>
    </row>
    <row r="223" spans="1:48">
      <c r="A223" s="115">
        <f t="shared" si="116"/>
        <v>397</v>
      </c>
      <c r="B223" s="113">
        <f t="shared" si="99"/>
        <v>216</v>
      </c>
      <c r="C223" s="119" t="e">
        <f t="shared" si="100"/>
        <v>#N/A</v>
      </c>
      <c r="F223" s="115">
        <f t="shared" si="117"/>
        <v>397</v>
      </c>
      <c r="G223" s="113">
        <f t="shared" si="118"/>
        <v>216</v>
      </c>
      <c r="H223" s="113" t="e">
        <f>INDEX(地温!$D$2:$D$366,MATCH(F223,地温!$C$2:$C$366,FALSE))</f>
        <v>#N/A</v>
      </c>
      <c r="I223" s="113" t="e">
        <f t="shared" si="119"/>
        <v>#N/A</v>
      </c>
      <c r="J223" s="116" t="e">
        <f t="shared" si="101"/>
        <v>#N/A</v>
      </c>
      <c r="K223" s="119" t="e">
        <f t="shared" si="102"/>
        <v>#N/A</v>
      </c>
      <c r="L223" s="119" t="e">
        <f t="shared" si="103"/>
        <v>#N/A</v>
      </c>
      <c r="O223" s="115">
        <f t="shared" si="120"/>
        <v>397</v>
      </c>
      <c r="P223" s="113">
        <f t="shared" si="121"/>
        <v>216</v>
      </c>
      <c r="Q223" s="113" t="e">
        <f>INDEX(地温!$D$2:$D$366,MATCH(O223,地温!$C$2:$C$366,FALSE))</f>
        <v>#N/A</v>
      </c>
      <c r="R223" s="113" t="e">
        <f t="shared" si="122"/>
        <v>#N/A</v>
      </c>
      <c r="S223" s="116" t="e">
        <f t="shared" si="104"/>
        <v>#N/A</v>
      </c>
      <c r="T223" s="119" t="e">
        <f t="shared" si="105"/>
        <v>#N/A</v>
      </c>
      <c r="U223" s="119">
        <f t="shared" si="106"/>
        <v>0</v>
      </c>
      <c r="X223" s="115">
        <f t="shared" si="123"/>
        <v>397</v>
      </c>
      <c r="Y223" s="113">
        <f t="shared" si="124"/>
        <v>216</v>
      </c>
      <c r="Z223" s="113" t="e">
        <f>INDEX(地温!$D$2:$D$366,MATCH(X223,地温!$C$2:$C$366,FALSE))</f>
        <v>#N/A</v>
      </c>
      <c r="AA223" s="113" t="e">
        <f t="shared" si="125"/>
        <v>#N/A</v>
      </c>
      <c r="AB223" s="116" t="e">
        <f t="shared" si="107"/>
        <v>#N/A</v>
      </c>
      <c r="AC223" s="119" t="e">
        <f t="shared" si="108"/>
        <v>#N/A</v>
      </c>
      <c r="AD223" s="119">
        <f t="shared" si="109"/>
        <v>0</v>
      </c>
      <c r="AG223" s="115">
        <f t="shared" si="126"/>
        <v>397</v>
      </c>
      <c r="AH223" s="113">
        <f t="shared" si="127"/>
        <v>216</v>
      </c>
      <c r="AI223" s="113" t="e">
        <f>INDEX(地温!$D$2:$D$366,MATCH(AG223,地温!$C$2:$C$366,FALSE))</f>
        <v>#N/A</v>
      </c>
      <c r="AJ223" s="113" t="e">
        <f t="shared" si="128"/>
        <v>#N/A</v>
      </c>
      <c r="AK223" s="116" t="e">
        <f t="shared" si="110"/>
        <v>#N/A</v>
      </c>
      <c r="AL223" s="119" t="e">
        <f t="shared" si="111"/>
        <v>#N/A</v>
      </c>
      <c r="AM223" s="119">
        <f t="shared" si="112"/>
        <v>0</v>
      </c>
      <c r="AP223" s="115">
        <f t="shared" si="129"/>
        <v>397</v>
      </c>
      <c r="AQ223" s="113">
        <f t="shared" si="130"/>
        <v>216</v>
      </c>
      <c r="AR223" s="113" t="e">
        <f>INDEX(地温!$D$2:$D$366,MATCH(AP223,地温!$C$2:$C$366,FALSE))</f>
        <v>#N/A</v>
      </c>
      <c r="AS223" s="113" t="e">
        <f t="shared" si="131"/>
        <v>#N/A</v>
      </c>
      <c r="AT223" s="116" t="e">
        <f t="shared" si="113"/>
        <v>#N/A</v>
      </c>
      <c r="AU223" s="119" t="e">
        <f t="shared" si="114"/>
        <v>#N/A</v>
      </c>
      <c r="AV223" s="119">
        <f t="shared" si="115"/>
        <v>0</v>
      </c>
    </row>
    <row r="224" spans="1:48">
      <c r="A224" s="115">
        <f t="shared" si="116"/>
        <v>398</v>
      </c>
      <c r="B224" s="113">
        <f t="shared" si="99"/>
        <v>217</v>
      </c>
      <c r="C224" s="119" t="e">
        <f t="shared" si="100"/>
        <v>#N/A</v>
      </c>
      <c r="F224" s="115">
        <f t="shared" si="117"/>
        <v>398</v>
      </c>
      <c r="G224" s="113">
        <f t="shared" si="118"/>
        <v>217</v>
      </c>
      <c r="H224" s="113" t="e">
        <f>INDEX(地温!$D$2:$D$366,MATCH(F224,地温!$C$2:$C$366,FALSE))</f>
        <v>#N/A</v>
      </c>
      <c r="I224" s="113" t="e">
        <f t="shared" si="119"/>
        <v>#N/A</v>
      </c>
      <c r="J224" s="116" t="e">
        <f t="shared" si="101"/>
        <v>#N/A</v>
      </c>
      <c r="K224" s="119" t="e">
        <f t="shared" si="102"/>
        <v>#N/A</v>
      </c>
      <c r="L224" s="119" t="e">
        <f t="shared" si="103"/>
        <v>#N/A</v>
      </c>
      <c r="O224" s="115">
        <f t="shared" si="120"/>
        <v>398</v>
      </c>
      <c r="P224" s="113">
        <f t="shared" si="121"/>
        <v>217</v>
      </c>
      <c r="Q224" s="113" t="e">
        <f>INDEX(地温!$D$2:$D$366,MATCH(O224,地温!$C$2:$C$366,FALSE))</f>
        <v>#N/A</v>
      </c>
      <c r="R224" s="113" t="e">
        <f t="shared" si="122"/>
        <v>#N/A</v>
      </c>
      <c r="S224" s="116" t="e">
        <f t="shared" si="104"/>
        <v>#N/A</v>
      </c>
      <c r="T224" s="119" t="e">
        <f t="shared" si="105"/>
        <v>#N/A</v>
      </c>
      <c r="U224" s="119">
        <f t="shared" si="106"/>
        <v>0</v>
      </c>
      <c r="X224" s="115">
        <f t="shared" si="123"/>
        <v>398</v>
      </c>
      <c r="Y224" s="113">
        <f t="shared" si="124"/>
        <v>217</v>
      </c>
      <c r="Z224" s="113" t="e">
        <f>INDEX(地温!$D$2:$D$366,MATCH(X224,地温!$C$2:$C$366,FALSE))</f>
        <v>#N/A</v>
      </c>
      <c r="AA224" s="113" t="e">
        <f t="shared" si="125"/>
        <v>#N/A</v>
      </c>
      <c r="AB224" s="116" t="e">
        <f t="shared" si="107"/>
        <v>#N/A</v>
      </c>
      <c r="AC224" s="119" t="e">
        <f t="shared" si="108"/>
        <v>#N/A</v>
      </c>
      <c r="AD224" s="119">
        <f t="shared" si="109"/>
        <v>0</v>
      </c>
      <c r="AG224" s="115">
        <f t="shared" si="126"/>
        <v>398</v>
      </c>
      <c r="AH224" s="113">
        <f t="shared" si="127"/>
        <v>217</v>
      </c>
      <c r="AI224" s="113" t="e">
        <f>INDEX(地温!$D$2:$D$366,MATCH(AG224,地温!$C$2:$C$366,FALSE))</f>
        <v>#N/A</v>
      </c>
      <c r="AJ224" s="113" t="e">
        <f t="shared" si="128"/>
        <v>#N/A</v>
      </c>
      <c r="AK224" s="116" t="e">
        <f t="shared" si="110"/>
        <v>#N/A</v>
      </c>
      <c r="AL224" s="119" t="e">
        <f t="shared" si="111"/>
        <v>#N/A</v>
      </c>
      <c r="AM224" s="119">
        <f t="shared" si="112"/>
        <v>0</v>
      </c>
      <c r="AP224" s="115">
        <f t="shared" si="129"/>
        <v>398</v>
      </c>
      <c r="AQ224" s="113">
        <f t="shared" si="130"/>
        <v>217</v>
      </c>
      <c r="AR224" s="113" t="e">
        <f>INDEX(地温!$D$2:$D$366,MATCH(AP224,地温!$C$2:$C$366,FALSE))</f>
        <v>#N/A</v>
      </c>
      <c r="AS224" s="113" t="e">
        <f t="shared" si="131"/>
        <v>#N/A</v>
      </c>
      <c r="AT224" s="116" t="e">
        <f t="shared" si="113"/>
        <v>#N/A</v>
      </c>
      <c r="AU224" s="119" t="e">
        <f t="shared" si="114"/>
        <v>#N/A</v>
      </c>
      <c r="AV224" s="119">
        <f t="shared" si="115"/>
        <v>0</v>
      </c>
    </row>
    <row r="225" spans="1:48">
      <c r="A225" s="115">
        <f t="shared" si="116"/>
        <v>399</v>
      </c>
      <c r="B225" s="113">
        <f t="shared" si="99"/>
        <v>218</v>
      </c>
      <c r="C225" s="119" t="e">
        <f t="shared" si="100"/>
        <v>#N/A</v>
      </c>
      <c r="F225" s="115">
        <f t="shared" si="117"/>
        <v>399</v>
      </c>
      <c r="G225" s="113">
        <f t="shared" si="118"/>
        <v>218</v>
      </c>
      <c r="H225" s="113" t="e">
        <f>INDEX(地温!$D$2:$D$366,MATCH(F225,地温!$C$2:$C$366,FALSE))</f>
        <v>#N/A</v>
      </c>
      <c r="I225" s="113" t="e">
        <f t="shared" si="119"/>
        <v>#N/A</v>
      </c>
      <c r="J225" s="116" t="e">
        <f t="shared" si="101"/>
        <v>#N/A</v>
      </c>
      <c r="K225" s="119" t="e">
        <f t="shared" si="102"/>
        <v>#N/A</v>
      </c>
      <c r="L225" s="119" t="e">
        <f t="shared" si="103"/>
        <v>#N/A</v>
      </c>
      <c r="O225" s="115">
        <f t="shared" si="120"/>
        <v>399</v>
      </c>
      <c r="P225" s="113">
        <f t="shared" si="121"/>
        <v>218</v>
      </c>
      <c r="Q225" s="113" t="e">
        <f>INDEX(地温!$D$2:$D$366,MATCH(O225,地温!$C$2:$C$366,FALSE))</f>
        <v>#N/A</v>
      </c>
      <c r="R225" s="113" t="e">
        <f t="shared" si="122"/>
        <v>#N/A</v>
      </c>
      <c r="S225" s="116" t="e">
        <f t="shared" si="104"/>
        <v>#N/A</v>
      </c>
      <c r="T225" s="119" t="e">
        <f t="shared" si="105"/>
        <v>#N/A</v>
      </c>
      <c r="U225" s="119">
        <f t="shared" si="106"/>
        <v>0</v>
      </c>
      <c r="X225" s="115">
        <f t="shared" si="123"/>
        <v>399</v>
      </c>
      <c r="Y225" s="113">
        <f t="shared" si="124"/>
        <v>218</v>
      </c>
      <c r="Z225" s="113" t="e">
        <f>INDEX(地温!$D$2:$D$366,MATCH(X225,地温!$C$2:$C$366,FALSE))</f>
        <v>#N/A</v>
      </c>
      <c r="AA225" s="113" t="e">
        <f t="shared" si="125"/>
        <v>#N/A</v>
      </c>
      <c r="AB225" s="116" t="e">
        <f t="shared" si="107"/>
        <v>#N/A</v>
      </c>
      <c r="AC225" s="119" t="e">
        <f t="shared" si="108"/>
        <v>#N/A</v>
      </c>
      <c r="AD225" s="119">
        <f t="shared" si="109"/>
        <v>0</v>
      </c>
      <c r="AG225" s="115">
        <f t="shared" si="126"/>
        <v>399</v>
      </c>
      <c r="AH225" s="113">
        <f t="shared" si="127"/>
        <v>218</v>
      </c>
      <c r="AI225" s="113" t="e">
        <f>INDEX(地温!$D$2:$D$366,MATCH(AG225,地温!$C$2:$C$366,FALSE))</f>
        <v>#N/A</v>
      </c>
      <c r="AJ225" s="113" t="e">
        <f t="shared" si="128"/>
        <v>#N/A</v>
      </c>
      <c r="AK225" s="116" t="e">
        <f t="shared" si="110"/>
        <v>#N/A</v>
      </c>
      <c r="AL225" s="119" t="e">
        <f t="shared" si="111"/>
        <v>#N/A</v>
      </c>
      <c r="AM225" s="119">
        <f t="shared" si="112"/>
        <v>0</v>
      </c>
      <c r="AP225" s="115">
        <f t="shared" si="129"/>
        <v>399</v>
      </c>
      <c r="AQ225" s="113">
        <f t="shared" si="130"/>
        <v>218</v>
      </c>
      <c r="AR225" s="113" t="e">
        <f>INDEX(地温!$D$2:$D$366,MATCH(AP225,地温!$C$2:$C$366,FALSE))</f>
        <v>#N/A</v>
      </c>
      <c r="AS225" s="113" t="e">
        <f t="shared" si="131"/>
        <v>#N/A</v>
      </c>
      <c r="AT225" s="116" t="e">
        <f t="shared" si="113"/>
        <v>#N/A</v>
      </c>
      <c r="AU225" s="119" t="e">
        <f t="shared" si="114"/>
        <v>#N/A</v>
      </c>
      <c r="AV225" s="119">
        <f t="shared" si="115"/>
        <v>0</v>
      </c>
    </row>
    <row r="226" spans="1:48">
      <c r="A226" s="115">
        <f t="shared" si="116"/>
        <v>400</v>
      </c>
      <c r="B226" s="113">
        <f t="shared" si="99"/>
        <v>219</v>
      </c>
      <c r="C226" s="119" t="e">
        <f t="shared" si="100"/>
        <v>#N/A</v>
      </c>
      <c r="F226" s="115">
        <f t="shared" si="117"/>
        <v>400</v>
      </c>
      <c r="G226" s="113">
        <f t="shared" si="118"/>
        <v>219</v>
      </c>
      <c r="H226" s="113" t="e">
        <f>INDEX(地温!$D$2:$D$366,MATCH(F226,地温!$C$2:$C$366,FALSE))</f>
        <v>#N/A</v>
      </c>
      <c r="I226" s="113" t="e">
        <f t="shared" si="119"/>
        <v>#N/A</v>
      </c>
      <c r="J226" s="116" t="e">
        <f t="shared" si="101"/>
        <v>#N/A</v>
      </c>
      <c r="K226" s="119" t="e">
        <f t="shared" si="102"/>
        <v>#N/A</v>
      </c>
      <c r="L226" s="119" t="e">
        <f t="shared" si="103"/>
        <v>#N/A</v>
      </c>
      <c r="O226" s="115">
        <f t="shared" si="120"/>
        <v>400</v>
      </c>
      <c r="P226" s="113">
        <f t="shared" si="121"/>
        <v>219</v>
      </c>
      <c r="Q226" s="113" t="e">
        <f>INDEX(地温!$D$2:$D$366,MATCH(O226,地温!$C$2:$C$366,FALSE))</f>
        <v>#N/A</v>
      </c>
      <c r="R226" s="113" t="e">
        <f t="shared" si="122"/>
        <v>#N/A</v>
      </c>
      <c r="S226" s="116" t="e">
        <f t="shared" si="104"/>
        <v>#N/A</v>
      </c>
      <c r="T226" s="119" t="e">
        <f t="shared" si="105"/>
        <v>#N/A</v>
      </c>
      <c r="U226" s="119">
        <f t="shared" si="106"/>
        <v>0</v>
      </c>
      <c r="X226" s="115">
        <f t="shared" si="123"/>
        <v>400</v>
      </c>
      <c r="Y226" s="113">
        <f t="shared" si="124"/>
        <v>219</v>
      </c>
      <c r="Z226" s="113" t="e">
        <f>INDEX(地温!$D$2:$D$366,MATCH(X226,地温!$C$2:$C$366,FALSE))</f>
        <v>#N/A</v>
      </c>
      <c r="AA226" s="113" t="e">
        <f t="shared" si="125"/>
        <v>#N/A</v>
      </c>
      <c r="AB226" s="116" t="e">
        <f t="shared" si="107"/>
        <v>#N/A</v>
      </c>
      <c r="AC226" s="119" t="e">
        <f t="shared" si="108"/>
        <v>#N/A</v>
      </c>
      <c r="AD226" s="119">
        <f t="shared" si="109"/>
        <v>0</v>
      </c>
      <c r="AG226" s="115">
        <f t="shared" si="126"/>
        <v>400</v>
      </c>
      <c r="AH226" s="113">
        <f t="shared" si="127"/>
        <v>219</v>
      </c>
      <c r="AI226" s="113" t="e">
        <f>INDEX(地温!$D$2:$D$366,MATCH(AG226,地温!$C$2:$C$366,FALSE))</f>
        <v>#N/A</v>
      </c>
      <c r="AJ226" s="113" t="e">
        <f t="shared" si="128"/>
        <v>#N/A</v>
      </c>
      <c r="AK226" s="116" t="e">
        <f t="shared" si="110"/>
        <v>#N/A</v>
      </c>
      <c r="AL226" s="119" t="e">
        <f t="shared" si="111"/>
        <v>#N/A</v>
      </c>
      <c r="AM226" s="119">
        <f t="shared" si="112"/>
        <v>0</v>
      </c>
      <c r="AP226" s="115">
        <f t="shared" si="129"/>
        <v>400</v>
      </c>
      <c r="AQ226" s="113">
        <f t="shared" si="130"/>
        <v>219</v>
      </c>
      <c r="AR226" s="113" t="e">
        <f>INDEX(地温!$D$2:$D$366,MATCH(AP226,地温!$C$2:$C$366,FALSE))</f>
        <v>#N/A</v>
      </c>
      <c r="AS226" s="113" t="e">
        <f t="shared" si="131"/>
        <v>#N/A</v>
      </c>
      <c r="AT226" s="116" t="e">
        <f t="shared" si="113"/>
        <v>#N/A</v>
      </c>
      <c r="AU226" s="119" t="e">
        <f t="shared" si="114"/>
        <v>#N/A</v>
      </c>
      <c r="AV226" s="119">
        <f t="shared" si="115"/>
        <v>0</v>
      </c>
    </row>
    <row r="227" spans="1:48">
      <c r="A227" s="115">
        <f t="shared" si="116"/>
        <v>401</v>
      </c>
      <c r="B227" s="113">
        <f t="shared" si="99"/>
        <v>220</v>
      </c>
      <c r="C227" s="119" t="e">
        <f t="shared" si="100"/>
        <v>#N/A</v>
      </c>
      <c r="F227" s="115">
        <f t="shared" si="117"/>
        <v>401</v>
      </c>
      <c r="G227" s="113">
        <f t="shared" si="118"/>
        <v>220</v>
      </c>
      <c r="H227" s="113" t="e">
        <f>INDEX(地温!$D$2:$D$366,MATCH(F227,地温!$C$2:$C$366,FALSE))</f>
        <v>#N/A</v>
      </c>
      <c r="I227" s="113" t="e">
        <f t="shared" si="119"/>
        <v>#N/A</v>
      </c>
      <c r="J227" s="116" t="e">
        <f t="shared" si="101"/>
        <v>#N/A</v>
      </c>
      <c r="K227" s="119" t="e">
        <f t="shared" si="102"/>
        <v>#N/A</v>
      </c>
      <c r="L227" s="119" t="e">
        <f t="shared" si="103"/>
        <v>#N/A</v>
      </c>
      <c r="O227" s="115">
        <f t="shared" si="120"/>
        <v>401</v>
      </c>
      <c r="P227" s="113">
        <f t="shared" si="121"/>
        <v>220</v>
      </c>
      <c r="Q227" s="113" t="e">
        <f>INDEX(地温!$D$2:$D$366,MATCH(O227,地温!$C$2:$C$366,FALSE))</f>
        <v>#N/A</v>
      </c>
      <c r="R227" s="113" t="e">
        <f t="shared" si="122"/>
        <v>#N/A</v>
      </c>
      <c r="S227" s="116" t="e">
        <f t="shared" si="104"/>
        <v>#N/A</v>
      </c>
      <c r="T227" s="119" t="e">
        <f t="shared" si="105"/>
        <v>#N/A</v>
      </c>
      <c r="U227" s="119">
        <f t="shared" si="106"/>
        <v>0</v>
      </c>
      <c r="X227" s="115">
        <f t="shared" si="123"/>
        <v>401</v>
      </c>
      <c r="Y227" s="113">
        <f t="shared" si="124"/>
        <v>220</v>
      </c>
      <c r="Z227" s="113" t="e">
        <f>INDEX(地温!$D$2:$D$366,MATCH(X227,地温!$C$2:$C$366,FALSE))</f>
        <v>#N/A</v>
      </c>
      <c r="AA227" s="113" t="e">
        <f t="shared" si="125"/>
        <v>#N/A</v>
      </c>
      <c r="AB227" s="116" t="e">
        <f t="shared" si="107"/>
        <v>#N/A</v>
      </c>
      <c r="AC227" s="119" t="e">
        <f t="shared" si="108"/>
        <v>#N/A</v>
      </c>
      <c r="AD227" s="119">
        <f t="shared" si="109"/>
        <v>0</v>
      </c>
      <c r="AG227" s="115">
        <f t="shared" si="126"/>
        <v>401</v>
      </c>
      <c r="AH227" s="113">
        <f t="shared" si="127"/>
        <v>220</v>
      </c>
      <c r="AI227" s="113" t="e">
        <f>INDEX(地温!$D$2:$D$366,MATCH(AG227,地温!$C$2:$C$366,FALSE))</f>
        <v>#N/A</v>
      </c>
      <c r="AJ227" s="113" t="e">
        <f t="shared" si="128"/>
        <v>#N/A</v>
      </c>
      <c r="AK227" s="116" t="e">
        <f t="shared" si="110"/>
        <v>#N/A</v>
      </c>
      <c r="AL227" s="119" t="e">
        <f t="shared" si="111"/>
        <v>#N/A</v>
      </c>
      <c r="AM227" s="119">
        <f t="shared" si="112"/>
        <v>0</v>
      </c>
      <c r="AP227" s="115">
        <f t="shared" si="129"/>
        <v>401</v>
      </c>
      <c r="AQ227" s="113">
        <f t="shared" si="130"/>
        <v>220</v>
      </c>
      <c r="AR227" s="113" t="e">
        <f>INDEX(地温!$D$2:$D$366,MATCH(AP227,地温!$C$2:$C$366,FALSE))</f>
        <v>#N/A</v>
      </c>
      <c r="AS227" s="113" t="e">
        <f t="shared" si="131"/>
        <v>#N/A</v>
      </c>
      <c r="AT227" s="116" t="e">
        <f t="shared" si="113"/>
        <v>#N/A</v>
      </c>
      <c r="AU227" s="119" t="e">
        <f t="shared" si="114"/>
        <v>#N/A</v>
      </c>
      <c r="AV227" s="119">
        <f t="shared" si="115"/>
        <v>0</v>
      </c>
    </row>
    <row r="228" spans="1:48">
      <c r="A228" s="115">
        <f t="shared" si="116"/>
        <v>402</v>
      </c>
      <c r="B228" s="113">
        <f t="shared" si="99"/>
        <v>221</v>
      </c>
      <c r="C228" s="119" t="e">
        <f t="shared" si="100"/>
        <v>#N/A</v>
      </c>
      <c r="F228" s="115">
        <f t="shared" si="117"/>
        <v>402</v>
      </c>
      <c r="G228" s="113">
        <f t="shared" si="118"/>
        <v>221</v>
      </c>
      <c r="H228" s="113" t="e">
        <f>INDEX(地温!$D$2:$D$366,MATCH(F228,地温!$C$2:$C$366,FALSE))</f>
        <v>#N/A</v>
      </c>
      <c r="I228" s="113" t="e">
        <f t="shared" si="119"/>
        <v>#N/A</v>
      </c>
      <c r="J228" s="116" t="e">
        <f t="shared" si="101"/>
        <v>#N/A</v>
      </c>
      <c r="K228" s="119" t="e">
        <f t="shared" si="102"/>
        <v>#N/A</v>
      </c>
      <c r="L228" s="119" t="e">
        <f t="shared" si="103"/>
        <v>#N/A</v>
      </c>
      <c r="O228" s="115">
        <f t="shared" si="120"/>
        <v>402</v>
      </c>
      <c r="P228" s="113">
        <f t="shared" si="121"/>
        <v>221</v>
      </c>
      <c r="Q228" s="113" t="e">
        <f>INDEX(地温!$D$2:$D$366,MATCH(O228,地温!$C$2:$C$366,FALSE))</f>
        <v>#N/A</v>
      </c>
      <c r="R228" s="113" t="e">
        <f t="shared" si="122"/>
        <v>#N/A</v>
      </c>
      <c r="S228" s="116" t="e">
        <f t="shared" si="104"/>
        <v>#N/A</v>
      </c>
      <c r="T228" s="119" t="e">
        <f t="shared" si="105"/>
        <v>#N/A</v>
      </c>
      <c r="U228" s="119">
        <f t="shared" si="106"/>
        <v>0</v>
      </c>
      <c r="X228" s="115">
        <f t="shared" si="123"/>
        <v>402</v>
      </c>
      <c r="Y228" s="113">
        <f t="shared" si="124"/>
        <v>221</v>
      </c>
      <c r="Z228" s="113" t="e">
        <f>INDEX(地温!$D$2:$D$366,MATCH(X228,地温!$C$2:$C$366,FALSE))</f>
        <v>#N/A</v>
      </c>
      <c r="AA228" s="113" t="e">
        <f t="shared" si="125"/>
        <v>#N/A</v>
      </c>
      <c r="AB228" s="116" t="e">
        <f t="shared" si="107"/>
        <v>#N/A</v>
      </c>
      <c r="AC228" s="119" t="e">
        <f t="shared" si="108"/>
        <v>#N/A</v>
      </c>
      <c r="AD228" s="119">
        <f t="shared" si="109"/>
        <v>0</v>
      </c>
      <c r="AG228" s="115">
        <f t="shared" si="126"/>
        <v>402</v>
      </c>
      <c r="AH228" s="113">
        <f t="shared" si="127"/>
        <v>221</v>
      </c>
      <c r="AI228" s="113" t="e">
        <f>INDEX(地温!$D$2:$D$366,MATCH(AG228,地温!$C$2:$C$366,FALSE))</f>
        <v>#N/A</v>
      </c>
      <c r="AJ228" s="113" t="e">
        <f t="shared" si="128"/>
        <v>#N/A</v>
      </c>
      <c r="AK228" s="116" t="e">
        <f t="shared" si="110"/>
        <v>#N/A</v>
      </c>
      <c r="AL228" s="119" t="e">
        <f t="shared" si="111"/>
        <v>#N/A</v>
      </c>
      <c r="AM228" s="119">
        <f t="shared" si="112"/>
        <v>0</v>
      </c>
      <c r="AP228" s="115">
        <f t="shared" si="129"/>
        <v>402</v>
      </c>
      <c r="AQ228" s="113">
        <f t="shared" si="130"/>
        <v>221</v>
      </c>
      <c r="AR228" s="113" t="e">
        <f>INDEX(地温!$D$2:$D$366,MATCH(AP228,地温!$C$2:$C$366,FALSE))</f>
        <v>#N/A</v>
      </c>
      <c r="AS228" s="113" t="e">
        <f t="shared" si="131"/>
        <v>#N/A</v>
      </c>
      <c r="AT228" s="116" t="e">
        <f t="shared" si="113"/>
        <v>#N/A</v>
      </c>
      <c r="AU228" s="119" t="e">
        <f t="shared" si="114"/>
        <v>#N/A</v>
      </c>
      <c r="AV228" s="119">
        <f t="shared" si="115"/>
        <v>0</v>
      </c>
    </row>
    <row r="229" spans="1:48">
      <c r="A229" s="115">
        <f t="shared" si="116"/>
        <v>403</v>
      </c>
      <c r="B229" s="113">
        <f t="shared" si="99"/>
        <v>222</v>
      </c>
      <c r="C229" s="119" t="e">
        <f t="shared" si="100"/>
        <v>#N/A</v>
      </c>
      <c r="F229" s="115">
        <f t="shared" si="117"/>
        <v>403</v>
      </c>
      <c r="G229" s="113">
        <f t="shared" si="118"/>
        <v>222</v>
      </c>
      <c r="H229" s="113" t="e">
        <f>INDEX(地温!$D$2:$D$366,MATCH(F229,地温!$C$2:$C$366,FALSE))</f>
        <v>#N/A</v>
      </c>
      <c r="I229" s="113" t="e">
        <f t="shared" si="119"/>
        <v>#N/A</v>
      </c>
      <c r="J229" s="116" t="e">
        <f t="shared" si="101"/>
        <v>#N/A</v>
      </c>
      <c r="K229" s="119" t="e">
        <f t="shared" si="102"/>
        <v>#N/A</v>
      </c>
      <c r="L229" s="119" t="e">
        <f t="shared" si="103"/>
        <v>#N/A</v>
      </c>
      <c r="O229" s="115">
        <f t="shared" si="120"/>
        <v>403</v>
      </c>
      <c r="P229" s="113">
        <f t="shared" si="121"/>
        <v>222</v>
      </c>
      <c r="Q229" s="113" t="e">
        <f>INDEX(地温!$D$2:$D$366,MATCH(O229,地温!$C$2:$C$366,FALSE))</f>
        <v>#N/A</v>
      </c>
      <c r="R229" s="113" t="e">
        <f t="shared" si="122"/>
        <v>#N/A</v>
      </c>
      <c r="S229" s="116" t="e">
        <f t="shared" si="104"/>
        <v>#N/A</v>
      </c>
      <c r="T229" s="119" t="e">
        <f t="shared" si="105"/>
        <v>#N/A</v>
      </c>
      <c r="U229" s="119">
        <f t="shared" si="106"/>
        <v>0</v>
      </c>
      <c r="X229" s="115">
        <f t="shared" si="123"/>
        <v>403</v>
      </c>
      <c r="Y229" s="113">
        <f t="shared" si="124"/>
        <v>222</v>
      </c>
      <c r="Z229" s="113" t="e">
        <f>INDEX(地温!$D$2:$D$366,MATCH(X229,地温!$C$2:$C$366,FALSE))</f>
        <v>#N/A</v>
      </c>
      <c r="AA229" s="113" t="e">
        <f t="shared" si="125"/>
        <v>#N/A</v>
      </c>
      <c r="AB229" s="116" t="e">
        <f t="shared" si="107"/>
        <v>#N/A</v>
      </c>
      <c r="AC229" s="119" t="e">
        <f t="shared" si="108"/>
        <v>#N/A</v>
      </c>
      <c r="AD229" s="119">
        <f t="shared" si="109"/>
        <v>0</v>
      </c>
      <c r="AG229" s="115">
        <f t="shared" si="126"/>
        <v>403</v>
      </c>
      <c r="AH229" s="113">
        <f t="shared" si="127"/>
        <v>222</v>
      </c>
      <c r="AI229" s="113" t="e">
        <f>INDEX(地温!$D$2:$D$366,MATCH(AG229,地温!$C$2:$C$366,FALSE))</f>
        <v>#N/A</v>
      </c>
      <c r="AJ229" s="113" t="e">
        <f t="shared" si="128"/>
        <v>#N/A</v>
      </c>
      <c r="AK229" s="116" t="e">
        <f t="shared" si="110"/>
        <v>#N/A</v>
      </c>
      <c r="AL229" s="119" t="e">
        <f t="shared" si="111"/>
        <v>#N/A</v>
      </c>
      <c r="AM229" s="119">
        <f t="shared" si="112"/>
        <v>0</v>
      </c>
      <c r="AP229" s="115">
        <f t="shared" si="129"/>
        <v>403</v>
      </c>
      <c r="AQ229" s="113">
        <f t="shared" si="130"/>
        <v>222</v>
      </c>
      <c r="AR229" s="113" t="e">
        <f>INDEX(地温!$D$2:$D$366,MATCH(AP229,地温!$C$2:$C$366,FALSE))</f>
        <v>#N/A</v>
      </c>
      <c r="AS229" s="113" t="e">
        <f t="shared" si="131"/>
        <v>#N/A</v>
      </c>
      <c r="AT229" s="116" t="e">
        <f t="shared" si="113"/>
        <v>#N/A</v>
      </c>
      <c r="AU229" s="119" t="e">
        <f t="shared" si="114"/>
        <v>#N/A</v>
      </c>
      <c r="AV229" s="119">
        <f t="shared" si="115"/>
        <v>0</v>
      </c>
    </row>
    <row r="230" spans="1:48">
      <c r="A230" s="115">
        <f t="shared" si="116"/>
        <v>404</v>
      </c>
      <c r="B230" s="113">
        <f t="shared" si="99"/>
        <v>223</v>
      </c>
      <c r="C230" s="119" t="e">
        <f t="shared" si="100"/>
        <v>#N/A</v>
      </c>
      <c r="F230" s="115">
        <f t="shared" si="117"/>
        <v>404</v>
      </c>
      <c r="G230" s="113">
        <f t="shared" si="118"/>
        <v>223</v>
      </c>
      <c r="H230" s="113" t="e">
        <f>INDEX(地温!$D$2:$D$366,MATCH(F230,地温!$C$2:$C$366,FALSE))</f>
        <v>#N/A</v>
      </c>
      <c r="I230" s="113" t="e">
        <f t="shared" si="119"/>
        <v>#N/A</v>
      </c>
      <c r="J230" s="116" t="e">
        <f t="shared" si="101"/>
        <v>#N/A</v>
      </c>
      <c r="K230" s="119" t="e">
        <f t="shared" si="102"/>
        <v>#N/A</v>
      </c>
      <c r="L230" s="119" t="e">
        <f t="shared" si="103"/>
        <v>#N/A</v>
      </c>
      <c r="O230" s="115">
        <f t="shared" si="120"/>
        <v>404</v>
      </c>
      <c r="P230" s="113">
        <f t="shared" si="121"/>
        <v>223</v>
      </c>
      <c r="Q230" s="113" t="e">
        <f>INDEX(地温!$D$2:$D$366,MATCH(O230,地温!$C$2:$C$366,FALSE))</f>
        <v>#N/A</v>
      </c>
      <c r="R230" s="113" t="e">
        <f t="shared" si="122"/>
        <v>#N/A</v>
      </c>
      <c r="S230" s="116" t="e">
        <f t="shared" si="104"/>
        <v>#N/A</v>
      </c>
      <c r="T230" s="119" t="e">
        <f t="shared" si="105"/>
        <v>#N/A</v>
      </c>
      <c r="U230" s="119">
        <f t="shared" si="106"/>
        <v>0</v>
      </c>
      <c r="X230" s="115">
        <f t="shared" si="123"/>
        <v>404</v>
      </c>
      <c r="Y230" s="113">
        <f t="shared" si="124"/>
        <v>223</v>
      </c>
      <c r="Z230" s="113" t="e">
        <f>INDEX(地温!$D$2:$D$366,MATCH(X230,地温!$C$2:$C$366,FALSE))</f>
        <v>#N/A</v>
      </c>
      <c r="AA230" s="113" t="e">
        <f t="shared" si="125"/>
        <v>#N/A</v>
      </c>
      <c r="AB230" s="116" t="e">
        <f t="shared" si="107"/>
        <v>#N/A</v>
      </c>
      <c r="AC230" s="119" t="e">
        <f t="shared" si="108"/>
        <v>#N/A</v>
      </c>
      <c r="AD230" s="119">
        <f t="shared" si="109"/>
        <v>0</v>
      </c>
      <c r="AG230" s="115">
        <f t="shared" si="126"/>
        <v>404</v>
      </c>
      <c r="AH230" s="113">
        <f t="shared" si="127"/>
        <v>223</v>
      </c>
      <c r="AI230" s="113" t="e">
        <f>INDEX(地温!$D$2:$D$366,MATCH(AG230,地温!$C$2:$C$366,FALSE))</f>
        <v>#N/A</v>
      </c>
      <c r="AJ230" s="113" t="e">
        <f t="shared" si="128"/>
        <v>#N/A</v>
      </c>
      <c r="AK230" s="116" t="e">
        <f t="shared" si="110"/>
        <v>#N/A</v>
      </c>
      <c r="AL230" s="119" t="e">
        <f t="shared" si="111"/>
        <v>#N/A</v>
      </c>
      <c r="AM230" s="119">
        <f t="shared" si="112"/>
        <v>0</v>
      </c>
      <c r="AP230" s="115">
        <f t="shared" si="129"/>
        <v>404</v>
      </c>
      <c r="AQ230" s="113">
        <f t="shared" si="130"/>
        <v>223</v>
      </c>
      <c r="AR230" s="113" t="e">
        <f>INDEX(地温!$D$2:$D$366,MATCH(AP230,地温!$C$2:$C$366,FALSE))</f>
        <v>#N/A</v>
      </c>
      <c r="AS230" s="113" t="e">
        <f t="shared" si="131"/>
        <v>#N/A</v>
      </c>
      <c r="AT230" s="116" t="e">
        <f t="shared" si="113"/>
        <v>#N/A</v>
      </c>
      <c r="AU230" s="119" t="e">
        <f t="shared" si="114"/>
        <v>#N/A</v>
      </c>
      <c r="AV230" s="119">
        <f t="shared" si="115"/>
        <v>0</v>
      </c>
    </row>
    <row r="231" spans="1:48">
      <c r="A231" s="115">
        <f t="shared" si="116"/>
        <v>405</v>
      </c>
      <c r="B231" s="113">
        <f t="shared" si="99"/>
        <v>224</v>
      </c>
      <c r="C231" s="119" t="e">
        <f t="shared" si="100"/>
        <v>#N/A</v>
      </c>
      <c r="F231" s="115">
        <f t="shared" si="117"/>
        <v>405</v>
      </c>
      <c r="G231" s="113">
        <f t="shared" si="118"/>
        <v>224</v>
      </c>
      <c r="H231" s="113" t="e">
        <f>INDEX(地温!$D$2:$D$366,MATCH(F231,地温!$C$2:$C$366,FALSE))</f>
        <v>#N/A</v>
      </c>
      <c r="I231" s="113" t="e">
        <f t="shared" si="119"/>
        <v>#N/A</v>
      </c>
      <c r="J231" s="116" t="e">
        <f t="shared" si="101"/>
        <v>#N/A</v>
      </c>
      <c r="K231" s="119" t="e">
        <f t="shared" si="102"/>
        <v>#N/A</v>
      </c>
      <c r="L231" s="119" t="e">
        <f t="shared" si="103"/>
        <v>#N/A</v>
      </c>
      <c r="O231" s="115">
        <f t="shared" si="120"/>
        <v>405</v>
      </c>
      <c r="P231" s="113">
        <f t="shared" si="121"/>
        <v>224</v>
      </c>
      <c r="Q231" s="113" t="e">
        <f>INDEX(地温!$D$2:$D$366,MATCH(O231,地温!$C$2:$C$366,FALSE))</f>
        <v>#N/A</v>
      </c>
      <c r="R231" s="113" t="e">
        <f t="shared" si="122"/>
        <v>#N/A</v>
      </c>
      <c r="S231" s="116" t="e">
        <f t="shared" si="104"/>
        <v>#N/A</v>
      </c>
      <c r="T231" s="119" t="e">
        <f t="shared" si="105"/>
        <v>#N/A</v>
      </c>
      <c r="U231" s="119">
        <f t="shared" si="106"/>
        <v>0</v>
      </c>
      <c r="X231" s="115">
        <f t="shared" si="123"/>
        <v>405</v>
      </c>
      <c r="Y231" s="113">
        <f t="shared" si="124"/>
        <v>224</v>
      </c>
      <c r="Z231" s="113" t="e">
        <f>INDEX(地温!$D$2:$D$366,MATCH(X231,地温!$C$2:$C$366,FALSE))</f>
        <v>#N/A</v>
      </c>
      <c r="AA231" s="113" t="e">
        <f t="shared" si="125"/>
        <v>#N/A</v>
      </c>
      <c r="AB231" s="116" t="e">
        <f t="shared" si="107"/>
        <v>#N/A</v>
      </c>
      <c r="AC231" s="119" t="e">
        <f t="shared" si="108"/>
        <v>#N/A</v>
      </c>
      <c r="AD231" s="119">
        <f t="shared" si="109"/>
        <v>0</v>
      </c>
      <c r="AG231" s="115">
        <f t="shared" si="126"/>
        <v>405</v>
      </c>
      <c r="AH231" s="113">
        <f t="shared" si="127"/>
        <v>224</v>
      </c>
      <c r="AI231" s="113" t="e">
        <f>INDEX(地温!$D$2:$D$366,MATCH(AG231,地温!$C$2:$C$366,FALSE))</f>
        <v>#N/A</v>
      </c>
      <c r="AJ231" s="113" t="e">
        <f t="shared" si="128"/>
        <v>#N/A</v>
      </c>
      <c r="AK231" s="116" t="e">
        <f t="shared" si="110"/>
        <v>#N/A</v>
      </c>
      <c r="AL231" s="119" t="e">
        <f t="shared" si="111"/>
        <v>#N/A</v>
      </c>
      <c r="AM231" s="119">
        <f t="shared" si="112"/>
        <v>0</v>
      </c>
      <c r="AP231" s="115">
        <f t="shared" si="129"/>
        <v>405</v>
      </c>
      <c r="AQ231" s="113">
        <f t="shared" si="130"/>
        <v>224</v>
      </c>
      <c r="AR231" s="113" t="e">
        <f>INDEX(地温!$D$2:$D$366,MATCH(AP231,地温!$C$2:$C$366,FALSE))</f>
        <v>#N/A</v>
      </c>
      <c r="AS231" s="113" t="e">
        <f t="shared" si="131"/>
        <v>#N/A</v>
      </c>
      <c r="AT231" s="116" t="e">
        <f t="shared" si="113"/>
        <v>#N/A</v>
      </c>
      <c r="AU231" s="119" t="e">
        <f t="shared" si="114"/>
        <v>#N/A</v>
      </c>
      <c r="AV231" s="119">
        <f t="shared" si="115"/>
        <v>0</v>
      </c>
    </row>
    <row r="232" spans="1:48">
      <c r="A232" s="115">
        <f t="shared" si="116"/>
        <v>406</v>
      </c>
      <c r="B232" s="113">
        <f t="shared" si="99"/>
        <v>225</v>
      </c>
      <c r="C232" s="119" t="e">
        <f t="shared" si="100"/>
        <v>#N/A</v>
      </c>
      <c r="F232" s="115">
        <f t="shared" si="117"/>
        <v>406</v>
      </c>
      <c r="G232" s="113">
        <f t="shared" si="118"/>
        <v>225</v>
      </c>
      <c r="H232" s="113" t="e">
        <f>INDEX(地温!$D$2:$D$366,MATCH(F232,地温!$C$2:$C$366,FALSE))</f>
        <v>#N/A</v>
      </c>
      <c r="I232" s="113" t="e">
        <f t="shared" si="119"/>
        <v>#N/A</v>
      </c>
      <c r="J232" s="116" t="e">
        <f t="shared" si="101"/>
        <v>#N/A</v>
      </c>
      <c r="K232" s="119" t="e">
        <f t="shared" si="102"/>
        <v>#N/A</v>
      </c>
      <c r="L232" s="119" t="e">
        <f t="shared" si="103"/>
        <v>#N/A</v>
      </c>
      <c r="O232" s="115">
        <f t="shared" si="120"/>
        <v>406</v>
      </c>
      <c r="P232" s="113">
        <f t="shared" si="121"/>
        <v>225</v>
      </c>
      <c r="Q232" s="113" t="e">
        <f>INDEX(地温!$D$2:$D$366,MATCH(O232,地温!$C$2:$C$366,FALSE))</f>
        <v>#N/A</v>
      </c>
      <c r="R232" s="113" t="e">
        <f t="shared" si="122"/>
        <v>#N/A</v>
      </c>
      <c r="S232" s="116" t="e">
        <f t="shared" si="104"/>
        <v>#N/A</v>
      </c>
      <c r="T232" s="119" t="e">
        <f t="shared" si="105"/>
        <v>#N/A</v>
      </c>
      <c r="U232" s="119">
        <f t="shared" si="106"/>
        <v>0</v>
      </c>
      <c r="X232" s="115">
        <f t="shared" si="123"/>
        <v>406</v>
      </c>
      <c r="Y232" s="113">
        <f t="shared" si="124"/>
        <v>225</v>
      </c>
      <c r="Z232" s="113" t="e">
        <f>INDEX(地温!$D$2:$D$366,MATCH(X232,地温!$C$2:$C$366,FALSE))</f>
        <v>#N/A</v>
      </c>
      <c r="AA232" s="113" t="e">
        <f t="shared" si="125"/>
        <v>#N/A</v>
      </c>
      <c r="AB232" s="116" t="e">
        <f t="shared" si="107"/>
        <v>#N/A</v>
      </c>
      <c r="AC232" s="119" t="e">
        <f t="shared" si="108"/>
        <v>#N/A</v>
      </c>
      <c r="AD232" s="119">
        <f t="shared" si="109"/>
        <v>0</v>
      </c>
      <c r="AG232" s="115">
        <f t="shared" si="126"/>
        <v>406</v>
      </c>
      <c r="AH232" s="113">
        <f t="shared" si="127"/>
        <v>225</v>
      </c>
      <c r="AI232" s="113" t="e">
        <f>INDEX(地温!$D$2:$D$366,MATCH(AG232,地温!$C$2:$C$366,FALSE))</f>
        <v>#N/A</v>
      </c>
      <c r="AJ232" s="113" t="e">
        <f t="shared" si="128"/>
        <v>#N/A</v>
      </c>
      <c r="AK232" s="116" t="e">
        <f t="shared" si="110"/>
        <v>#N/A</v>
      </c>
      <c r="AL232" s="119" t="e">
        <f t="shared" si="111"/>
        <v>#N/A</v>
      </c>
      <c r="AM232" s="119">
        <f t="shared" si="112"/>
        <v>0</v>
      </c>
      <c r="AP232" s="115">
        <f t="shared" si="129"/>
        <v>406</v>
      </c>
      <c r="AQ232" s="113">
        <f t="shared" si="130"/>
        <v>225</v>
      </c>
      <c r="AR232" s="113" t="e">
        <f>INDEX(地温!$D$2:$D$366,MATCH(AP232,地温!$C$2:$C$366,FALSE))</f>
        <v>#N/A</v>
      </c>
      <c r="AS232" s="113" t="e">
        <f t="shared" si="131"/>
        <v>#N/A</v>
      </c>
      <c r="AT232" s="116" t="e">
        <f t="shared" si="113"/>
        <v>#N/A</v>
      </c>
      <c r="AU232" s="119" t="e">
        <f t="shared" si="114"/>
        <v>#N/A</v>
      </c>
      <c r="AV232" s="119">
        <f t="shared" si="115"/>
        <v>0</v>
      </c>
    </row>
    <row r="233" spans="1:48">
      <c r="A233" s="115">
        <f t="shared" si="116"/>
        <v>407</v>
      </c>
      <c r="B233" s="113">
        <f t="shared" si="99"/>
        <v>226</v>
      </c>
      <c r="C233" s="119" t="e">
        <f t="shared" si="100"/>
        <v>#N/A</v>
      </c>
      <c r="F233" s="115">
        <f t="shared" si="117"/>
        <v>407</v>
      </c>
      <c r="G233" s="113">
        <f t="shared" si="118"/>
        <v>226</v>
      </c>
      <c r="H233" s="113" t="e">
        <f>INDEX(地温!$D$2:$D$366,MATCH(F233,地温!$C$2:$C$366,FALSE))</f>
        <v>#N/A</v>
      </c>
      <c r="I233" s="113" t="e">
        <f t="shared" si="119"/>
        <v>#N/A</v>
      </c>
      <c r="J233" s="116" t="e">
        <f t="shared" si="101"/>
        <v>#N/A</v>
      </c>
      <c r="K233" s="119" t="e">
        <f t="shared" si="102"/>
        <v>#N/A</v>
      </c>
      <c r="L233" s="119" t="e">
        <f t="shared" si="103"/>
        <v>#N/A</v>
      </c>
      <c r="O233" s="115">
        <f t="shared" si="120"/>
        <v>407</v>
      </c>
      <c r="P233" s="113">
        <f t="shared" si="121"/>
        <v>226</v>
      </c>
      <c r="Q233" s="113" t="e">
        <f>INDEX(地温!$D$2:$D$366,MATCH(O233,地温!$C$2:$C$366,FALSE))</f>
        <v>#N/A</v>
      </c>
      <c r="R233" s="113" t="e">
        <f t="shared" si="122"/>
        <v>#N/A</v>
      </c>
      <c r="S233" s="116" t="e">
        <f t="shared" si="104"/>
        <v>#N/A</v>
      </c>
      <c r="T233" s="119" t="e">
        <f t="shared" si="105"/>
        <v>#N/A</v>
      </c>
      <c r="U233" s="119">
        <f t="shared" si="106"/>
        <v>0</v>
      </c>
      <c r="X233" s="115">
        <f t="shared" si="123"/>
        <v>407</v>
      </c>
      <c r="Y233" s="113">
        <f t="shared" si="124"/>
        <v>226</v>
      </c>
      <c r="Z233" s="113" t="e">
        <f>INDEX(地温!$D$2:$D$366,MATCH(X233,地温!$C$2:$C$366,FALSE))</f>
        <v>#N/A</v>
      </c>
      <c r="AA233" s="113" t="e">
        <f t="shared" si="125"/>
        <v>#N/A</v>
      </c>
      <c r="AB233" s="116" t="e">
        <f t="shared" si="107"/>
        <v>#N/A</v>
      </c>
      <c r="AC233" s="119" t="e">
        <f t="shared" si="108"/>
        <v>#N/A</v>
      </c>
      <c r="AD233" s="119">
        <f t="shared" si="109"/>
        <v>0</v>
      </c>
      <c r="AG233" s="115">
        <f t="shared" si="126"/>
        <v>407</v>
      </c>
      <c r="AH233" s="113">
        <f t="shared" si="127"/>
        <v>226</v>
      </c>
      <c r="AI233" s="113" t="e">
        <f>INDEX(地温!$D$2:$D$366,MATCH(AG233,地温!$C$2:$C$366,FALSE))</f>
        <v>#N/A</v>
      </c>
      <c r="AJ233" s="113" t="e">
        <f t="shared" si="128"/>
        <v>#N/A</v>
      </c>
      <c r="AK233" s="116" t="e">
        <f t="shared" si="110"/>
        <v>#N/A</v>
      </c>
      <c r="AL233" s="119" t="e">
        <f t="shared" si="111"/>
        <v>#N/A</v>
      </c>
      <c r="AM233" s="119">
        <f t="shared" si="112"/>
        <v>0</v>
      </c>
      <c r="AP233" s="115">
        <f t="shared" si="129"/>
        <v>407</v>
      </c>
      <c r="AQ233" s="113">
        <f t="shared" si="130"/>
        <v>226</v>
      </c>
      <c r="AR233" s="113" t="e">
        <f>INDEX(地温!$D$2:$D$366,MATCH(AP233,地温!$C$2:$C$366,FALSE))</f>
        <v>#N/A</v>
      </c>
      <c r="AS233" s="113" t="e">
        <f t="shared" si="131"/>
        <v>#N/A</v>
      </c>
      <c r="AT233" s="116" t="e">
        <f t="shared" si="113"/>
        <v>#N/A</v>
      </c>
      <c r="AU233" s="119" t="e">
        <f t="shared" si="114"/>
        <v>#N/A</v>
      </c>
      <c r="AV233" s="119">
        <f t="shared" si="115"/>
        <v>0</v>
      </c>
    </row>
    <row r="234" spans="1:48">
      <c r="A234" s="115">
        <f t="shared" si="116"/>
        <v>408</v>
      </c>
      <c r="B234" s="113">
        <f t="shared" si="99"/>
        <v>227</v>
      </c>
      <c r="C234" s="119" t="e">
        <f t="shared" si="100"/>
        <v>#N/A</v>
      </c>
      <c r="F234" s="115">
        <f t="shared" si="117"/>
        <v>408</v>
      </c>
      <c r="G234" s="113">
        <f t="shared" si="118"/>
        <v>227</v>
      </c>
      <c r="H234" s="113" t="e">
        <f>INDEX(地温!$D$2:$D$366,MATCH(F234,地温!$C$2:$C$366,FALSE))</f>
        <v>#N/A</v>
      </c>
      <c r="I234" s="113" t="e">
        <f t="shared" si="119"/>
        <v>#N/A</v>
      </c>
      <c r="J234" s="116" t="e">
        <f t="shared" si="101"/>
        <v>#N/A</v>
      </c>
      <c r="K234" s="119" t="e">
        <f t="shared" si="102"/>
        <v>#N/A</v>
      </c>
      <c r="L234" s="119" t="e">
        <f t="shared" si="103"/>
        <v>#N/A</v>
      </c>
      <c r="O234" s="115">
        <f t="shared" si="120"/>
        <v>408</v>
      </c>
      <c r="P234" s="113">
        <f t="shared" si="121"/>
        <v>227</v>
      </c>
      <c r="Q234" s="113" t="e">
        <f>INDEX(地温!$D$2:$D$366,MATCH(O234,地温!$C$2:$C$366,FALSE))</f>
        <v>#N/A</v>
      </c>
      <c r="R234" s="113" t="e">
        <f t="shared" si="122"/>
        <v>#N/A</v>
      </c>
      <c r="S234" s="116" t="e">
        <f t="shared" si="104"/>
        <v>#N/A</v>
      </c>
      <c r="T234" s="119" t="e">
        <f t="shared" si="105"/>
        <v>#N/A</v>
      </c>
      <c r="U234" s="119">
        <f t="shared" si="106"/>
        <v>0</v>
      </c>
      <c r="X234" s="115">
        <f t="shared" si="123"/>
        <v>408</v>
      </c>
      <c r="Y234" s="113">
        <f t="shared" si="124"/>
        <v>227</v>
      </c>
      <c r="Z234" s="113" t="e">
        <f>INDEX(地温!$D$2:$D$366,MATCH(X234,地温!$C$2:$C$366,FALSE))</f>
        <v>#N/A</v>
      </c>
      <c r="AA234" s="113" t="e">
        <f t="shared" si="125"/>
        <v>#N/A</v>
      </c>
      <c r="AB234" s="116" t="e">
        <f t="shared" si="107"/>
        <v>#N/A</v>
      </c>
      <c r="AC234" s="119" t="e">
        <f t="shared" si="108"/>
        <v>#N/A</v>
      </c>
      <c r="AD234" s="119">
        <f t="shared" si="109"/>
        <v>0</v>
      </c>
      <c r="AG234" s="115">
        <f t="shared" si="126"/>
        <v>408</v>
      </c>
      <c r="AH234" s="113">
        <f t="shared" si="127"/>
        <v>227</v>
      </c>
      <c r="AI234" s="113" t="e">
        <f>INDEX(地温!$D$2:$D$366,MATCH(AG234,地温!$C$2:$C$366,FALSE))</f>
        <v>#N/A</v>
      </c>
      <c r="AJ234" s="113" t="e">
        <f t="shared" si="128"/>
        <v>#N/A</v>
      </c>
      <c r="AK234" s="116" t="e">
        <f t="shared" si="110"/>
        <v>#N/A</v>
      </c>
      <c r="AL234" s="119" t="e">
        <f t="shared" si="111"/>
        <v>#N/A</v>
      </c>
      <c r="AM234" s="119">
        <f t="shared" si="112"/>
        <v>0</v>
      </c>
      <c r="AP234" s="115">
        <f t="shared" si="129"/>
        <v>408</v>
      </c>
      <c r="AQ234" s="113">
        <f t="shared" si="130"/>
        <v>227</v>
      </c>
      <c r="AR234" s="113" t="e">
        <f>INDEX(地温!$D$2:$D$366,MATCH(AP234,地温!$C$2:$C$366,FALSE))</f>
        <v>#N/A</v>
      </c>
      <c r="AS234" s="113" t="e">
        <f t="shared" si="131"/>
        <v>#N/A</v>
      </c>
      <c r="AT234" s="116" t="e">
        <f t="shared" si="113"/>
        <v>#N/A</v>
      </c>
      <c r="AU234" s="119" t="e">
        <f t="shared" si="114"/>
        <v>#N/A</v>
      </c>
      <c r="AV234" s="119">
        <f t="shared" si="115"/>
        <v>0</v>
      </c>
    </row>
    <row r="235" spans="1:48">
      <c r="A235" s="115">
        <f t="shared" si="116"/>
        <v>409</v>
      </c>
      <c r="B235" s="113">
        <f t="shared" si="99"/>
        <v>228</v>
      </c>
      <c r="C235" s="119" t="e">
        <f t="shared" si="100"/>
        <v>#N/A</v>
      </c>
      <c r="F235" s="115">
        <f t="shared" si="117"/>
        <v>409</v>
      </c>
      <c r="G235" s="113">
        <f t="shared" si="118"/>
        <v>228</v>
      </c>
      <c r="H235" s="113" t="e">
        <f>INDEX(地温!$D$2:$D$366,MATCH(F235,地温!$C$2:$C$366,FALSE))</f>
        <v>#N/A</v>
      </c>
      <c r="I235" s="113" t="e">
        <f t="shared" si="119"/>
        <v>#N/A</v>
      </c>
      <c r="J235" s="116" t="e">
        <f t="shared" si="101"/>
        <v>#N/A</v>
      </c>
      <c r="K235" s="119" t="e">
        <f t="shared" si="102"/>
        <v>#N/A</v>
      </c>
      <c r="L235" s="119" t="e">
        <f t="shared" si="103"/>
        <v>#N/A</v>
      </c>
      <c r="O235" s="115">
        <f t="shared" si="120"/>
        <v>409</v>
      </c>
      <c r="P235" s="113">
        <f t="shared" si="121"/>
        <v>228</v>
      </c>
      <c r="Q235" s="113" t="e">
        <f>INDEX(地温!$D$2:$D$366,MATCH(O235,地温!$C$2:$C$366,FALSE))</f>
        <v>#N/A</v>
      </c>
      <c r="R235" s="113" t="e">
        <f t="shared" si="122"/>
        <v>#N/A</v>
      </c>
      <c r="S235" s="116" t="e">
        <f t="shared" si="104"/>
        <v>#N/A</v>
      </c>
      <c r="T235" s="119" t="e">
        <f t="shared" si="105"/>
        <v>#N/A</v>
      </c>
      <c r="U235" s="119">
        <f t="shared" si="106"/>
        <v>0</v>
      </c>
      <c r="X235" s="115">
        <f t="shared" si="123"/>
        <v>409</v>
      </c>
      <c r="Y235" s="113">
        <f t="shared" si="124"/>
        <v>228</v>
      </c>
      <c r="Z235" s="113" t="e">
        <f>INDEX(地温!$D$2:$D$366,MATCH(X235,地温!$C$2:$C$366,FALSE))</f>
        <v>#N/A</v>
      </c>
      <c r="AA235" s="113" t="e">
        <f t="shared" si="125"/>
        <v>#N/A</v>
      </c>
      <c r="AB235" s="116" t="e">
        <f t="shared" si="107"/>
        <v>#N/A</v>
      </c>
      <c r="AC235" s="119" t="e">
        <f t="shared" si="108"/>
        <v>#N/A</v>
      </c>
      <c r="AD235" s="119">
        <f t="shared" si="109"/>
        <v>0</v>
      </c>
      <c r="AG235" s="115">
        <f t="shared" si="126"/>
        <v>409</v>
      </c>
      <c r="AH235" s="113">
        <f t="shared" si="127"/>
        <v>228</v>
      </c>
      <c r="AI235" s="113" t="e">
        <f>INDEX(地温!$D$2:$D$366,MATCH(AG235,地温!$C$2:$C$366,FALSE))</f>
        <v>#N/A</v>
      </c>
      <c r="AJ235" s="113" t="e">
        <f t="shared" si="128"/>
        <v>#N/A</v>
      </c>
      <c r="AK235" s="116" t="e">
        <f t="shared" si="110"/>
        <v>#N/A</v>
      </c>
      <c r="AL235" s="119" t="e">
        <f t="shared" si="111"/>
        <v>#N/A</v>
      </c>
      <c r="AM235" s="119">
        <f t="shared" si="112"/>
        <v>0</v>
      </c>
      <c r="AP235" s="115">
        <f t="shared" si="129"/>
        <v>409</v>
      </c>
      <c r="AQ235" s="113">
        <f t="shared" si="130"/>
        <v>228</v>
      </c>
      <c r="AR235" s="113" t="e">
        <f>INDEX(地温!$D$2:$D$366,MATCH(AP235,地温!$C$2:$C$366,FALSE))</f>
        <v>#N/A</v>
      </c>
      <c r="AS235" s="113" t="e">
        <f t="shared" si="131"/>
        <v>#N/A</v>
      </c>
      <c r="AT235" s="116" t="e">
        <f t="shared" si="113"/>
        <v>#N/A</v>
      </c>
      <c r="AU235" s="119" t="e">
        <f t="shared" si="114"/>
        <v>#N/A</v>
      </c>
      <c r="AV235" s="119">
        <f t="shared" si="115"/>
        <v>0</v>
      </c>
    </row>
    <row r="236" spans="1:48">
      <c r="A236" s="115">
        <f t="shared" si="116"/>
        <v>410</v>
      </c>
      <c r="B236" s="113">
        <f t="shared" si="99"/>
        <v>229</v>
      </c>
      <c r="C236" s="119" t="e">
        <f t="shared" si="100"/>
        <v>#N/A</v>
      </c>
      <c r="F236" s="115">
        <f t="shared" si="117"/>
        <v>410</v>
      </c>
      <c r="G236" s="113">
        <f t="shared" si="118"/>
        <v>229</v>
      </c>
      <c r="H236" s="113" t="e">
        <f>INDEX(地温!$D$2:$D$366,MATCH(F236,地温!$C$2:$C$366,FALSE))</f>
        <v>#N/A</v>
      </c>
      <c r="I236" s="113" t="e">
        <f t="shared" si="119"/>
        <v>#N/A</v>
      </c>
      <c r="J236" s="116" t="e">
        <f t="shared" si="101"/>
        <v>#N/A</v>
      </c>
      <c r="K236" s="119" t="e">
        <f t="shared" si="102"/>
        <v>#N/A</v>
      </c>
      <c r="L236" s="119" t="e">
        <f t="shared" si="103"/>
        <v>#N/A</v>
      </c>
      <c r="O236" s="115">
        <f t="shared" si="120"/>
        <v>410</v>
      </c>
      <c r="P236" s="113">
        <f t="shared" si="121"/>
        <v>229</v>
      </c>
      <c r="Q236" s="113" t="e">
        <f>INDEX(地温!$D$2:$D$366,MATCH(O236,地温!$C$2:$C$366,FALSE))</f>
        <v>#N/A</v>
      </c>
      <c r="R236" s="113" t="e">
        <f t="shared" si="122"/>
        <v>#N/A</v>
      </c>
      <c r="S236" s="116" t="e">
        <f t="shared" si="104"/>
        <v>#N/A</v>
      </c>
      <c r="T236" s="119" t="e">
        <f t="shared" si="105"/>
        <v>#N/A</v>
      </c>
      <c r="U236" s="119">
        <f t="shared" si="106"/>
        <v>0</v>
      </c>
      <c r="X236" s="115">
        <f t="shared" si="123"/>
        <v>410</v>
      </c>
      <c r="Y236" s="113">
        <f t="shared" si="124"/>
        <v>229</v>
      </c>
      <c r="Z236" s="113" t="e">
        <f>INDEX(地温!$D$2:$D$366,MATCH(X236,地温!$C$2:$C$366,FALSE))</f>
        <v>#N/A</v>
      </c>
      <c r="AA236" s="113" t="e">
        <f t="shared" si="125"/>
        <v>#N/A</v>
      </c>
      <c r="AB236" s="116" t="e">
        <f t="shared" si="107"/>
        <v>#N/A</v>
      </c>
      <c r="AC236" s="119" t="e">
        <f t="shared" si="108"/>
        <v>#N/A</v>
      </c>
      <c r="AD236" s="119">
        <f t="shared" si="109"/>
        <v>0</v>
      </c>
      <c r="AG236" s="115">
        <f t="shared" si="126"/>
        <v>410</v>
      </c>
      <c r="AH236" s="113">
        <f t="shared" si="127"/>
        <v>229</v>
      </c>
      <c r="AI236" s="113" t="e">
        <f>INDEX(地温!$D$2:$D$366,MATCH(AG236,地温!$C$2:$C$366,FALSE))</f>
        <v>#N/A</v>
      </c>
      <c r="AJ236" s="113" t="e">
        <f t="shared" si="128"/>
        <v>#N/A</v>
      </c>
      <c r="AK236" s="116" t="e">
        <f t="shared" si="110"/>
        <v>#N/A</v>
      </c>
      <c r="AL236" s="119" t="e">
        <f t="shared" si="111"/>
        <v>#N/A</v>
      </c>
      <c r="AM236" s="119">
        <f t="shared" si="112"/>
        <v>0</v>
      </c>
      <c r="AP236" s="115">
        <f t="shared" si="129"/>
        <v>410</v>
      </c>
      <c r="AQ236" s="113">
        <f t="shared" si="130"/>
        <v>229</v>
      </c>
      <c r="AR236" s="113" t="e">
        <f>INDEX(地温!$D$2:$D$366,MATCH(AP236,地温!$C$2:$C$366,FALSE))</f>
        <v>#N/A</v>
      </c>
      <c r="AS236" s="113" t="e">
        <f t="shared" si="131"/>
        <v>#N/A</v>
      </c>
      <c r="AT236" s="116" t="e">
        <f t="shared" si="113"/>
        <v>#N/A</v>
      </c>
      <c r="AU236" s="119" t="e">
        <f t="shared" si="114"/>
        <v>#N/A</v>
      </c>
      <c r="AV236" s="119">
        <f t="shared" si="115"/>
        <v>0</v>
      </c>
    </row>
    <row r="237" spans="1:48">
      <c r="A237" s="115">
        <f t="shared" si="116"/>
        <v>411</v>
      </c>
      <c r="B237" s="113">
        <f t="shared" si="99"/>
        <v>230</v>
      </c>
      <c r="C237" s="119" t="e">
        <f t="shared" si="100"/>
        <v>#N/A</v>
      </c>
      <c r="F237" s="115">
        <f t="shared" si="117"/>
        <v>411</v>
      </c>
      <c r="G237" s="113">
        <f t="shared" si="118"/>
        <v>230</v>
      </c>
      <c r="H237" s="113" t="e">
        <f>INDEX(地温!$D$2:$D$366,MATCH(F237,地温!$C$2:$C$366,FALSE))</f>
        <v>#N/A</v>
      </c>
      <c r="I237" s="113" t="e">
        <f t="shared" si="119"/>
        <v>#N/A</v>
      </c>
      <c r="J237" s="116" t="e">
        <f t="shared" si="101"/>
        <v>#N/A</v>
      </c>
      <c r="K237" s="119" t="e">
        <f t="shared" si="102"/>
        <v>#N/A</v>
      </c>
      <c r="L237" s="119" t="e">
        <f t="shared" si="103"/>
        <v>#N/A</v>
      </c>
      <c r="O237" s="115">
        <f t="shared" si="120"/>
        <v>411</v>
      </c>
      <c r="P237" s="113">
        <f t="shared" si="121"/>
        <v>230</v>
      </c>
      <c r="Q237" s="113" t="e">
        <f>INDEX(地温!$D$2:$D$366,MATCH(O237,地温!$C$2:$C$366,FALSE))</f>
        <v>#N/A</v>
      </c>
      <c r="R237" s="113" t="e">
        <f t="shared" si="122"/>
        <v>#N/A</v>
      </c>
      <c r="S237" s="116" t="e">
        <f t="shared" si="104"/>
        <v>#N/A</v>
      </c>
      <c r="T237" s="119" t="e">
        <f t="shared" si="105"/>
        <v>#N/A</v>
      </c>
      <c r="U237" s="119">
        <f t="shared" si="106"/>
        <v>0</v>
      </c>
      <c r="X237" s="115">
        <f t="shared" si="123"/>
        <v>411</v>
      </c>
      <c r="Y237" s="113">
        <f t="shared" si="124"/>
        <v>230</v>
      </c>
      <c r="Z237" s="113" t="e">
        <f>INDEX(地温!$D$2:$D$366,MATCH(X237,地温!$C$2:$C$366,FALSE))</f>
        <v>#N/A</v>
      </c>
      <c r="AA237" s="113" t="e">
        <f t="shared" si="125"/>
        <v>#N/A</v>
      </c>
      <c r="AB237" s="116" t="e">
        <f t="shared" si="107"/>
        <v>#N/A</v>
      </c>
      <c r="AC237" s="119" t="e">
        <f t="shared" si="108"/>
        <v>#N/A</v>
      </c>
      <c r="AD237" s="119">
        <f t="shared" si="109"/>
        <v>0</v>
      </c>
      <c r="AG237" s="115">
        <f t="shared" si="126"/>
        <v>411</v>
      </c>
      <c r="AH237" s="113">
        <f t="shared" si="127"/>
        <v>230</v>
      </c>
      <c r="AI237" s="113" t="e">
        <f>INDEX(地温!$D$2:$D$366,MATCH(AG237,地温!$C$2:$C$366,FALSE))</f>
        <v>#N/A</v>
      </c>
      <c r="AJ237" s="113" t="e">
        <f t="shared" si="128"/>
        <v>#N/A</v>
      </c>
      <c r="AK237" s="116" t="e">
        <f t="shared" si="110"/>
        <v>#N/A</v>
      </c>
      <c r="AL237" s="119" t="e">
        <f t="shared" si="111"/>
        <v>#N/A</v>
      </c>
      <c r="AM237" s="119">
        <f t="shared" si="112"/>
        <v>0</v>
      </c>
      <c r="AP237" s="115">
        <f t="shared" si="129"/>
        <v>411</v>
      </c>
      <c r="AQ237" s="113">
        <f t="shared" si="130"/>
        <v>230</v>
      </c>
      <c r="AR237" s="113" t="e">
        <f>INDEX(地温!$D$2:$D$366,MATCH(AP237,地温!$C$2:$C$366,FALSE))</f>
        <v>#N/A</v>
      </c>
      <c r="AS237" s="113" t="e">
        <f t="shared" si="131"/>
        <v>#N/A</v>
      </c>
      <c r="AT237" s="116" t="e">
        <f t="shared" si="113"/>
        <v>#N/A</v>
      </c>
      <c r="AU237" s="119" t="e">
        <f t="shared" si="114"/>
        <v>#N/A</v>
      </c>
      <c r="AV237" s="119">
        <f t="shared" si="115"/>
        <v>0</v>
      </c>
    </row>
    <row r="238" spans="1:48">
      <c r="A238" s="115">
        <f t="shared" si="116"/>
        <v>412</v>
      </c>
      <c r="B238" s="113">
        <f t="shared" si="99"/>
        <v>231</v>
      </c>
      <c r="C238" s="119" t="e">
        <f t="shared" si="100"/>
        <v>#N/A</v>
      </c>
      <c r="F238" s="115">
        <f t="shared" si="117"/>
        <v>412</v>
      </c>
      <c r="G238" s="113">
        <f t="shared" si="118"/>
        <v>231</v>
      </c>
      <c r="H238" s="113" t="e">
        <f>INDEX(地温!$D$2:$D$366,MATCH(F238,地温!$C$2:$C$366,FALSE))</f>
        <v>#N/A</v>
      </c>
      <c r="I238" s="113" t="e">
        <f t="shared" si="119"/>
        <v>#N/A</v>
      </c>
      <c r="J238" s="116" t="e">
        <f t="shared" si="101"/>
        <v>#N/A</v>
      </c>
      <c r="K238" s="119" t="e">
        <f t="shared" si="102"/>
        <v>#N/A</v>
      </c>
      <c r="L238" s="119" t="e">
        <f t="shared" si="103"/>
        <v>#N/A</v>
      </c>
      <c r="O238" s="115">
        <f t="shared" si="120"/>
        <v>412</v>
      </c>
      <c r="P238" s="113">
        <f t="shared" si="121"/>
        <v>231</v>
      </c>
      <c r="Q238" s="113" t="e">
        <f>INDEX(地温!$D$2:$D$366,MATCH(O238,地温!$C$2:$C$366,FALSE))</f>
        <v>#N/A</v>
      </c>
      <c r="R238" s="113" t="e">
        <f t="shared" si="122"/>
        <v>#N/A</v>
      </c>
      <c r="S238" s="116" t="e">
        <f t="shared" si="104"/>
        <v>#N/A</v>
      </c>
      <c r="T238" s="119" t="e">
        <f t="shared" si="105"/>
        <v>#N/A</v>
      </c>
      <c r="U238" s="119">
        <f t="shared" si="106"/>
        <v>0</v>
      </c>
      <c r="X238" s="115">
        <f t="shared" si="123"/>
        <v>412</v>
      </c>
      <c r="Y238" s="113">
        <f t="shared" si="124"/>
        <v>231</v>
      </c>
      <c r="Z238" s="113" t="e">
        <f>INDEX(地温!$D$2:$D$366,MATCH(X238,地温!$C$2:$C$366,FALSE))</f>
        <v>#N/A</v>
      </c>
      <c r="AA238" s="113" t="e">
        <f t="shared" si="125"/>
        <v>#N/A</v>
      </c>
      <c r="AB238" s="116" t="e">
        <f t="shared" si="107"/>
        <v>#N/A</v>
      </c>
      <c r="AC238" s="119" t="e">
        <f t="shared" si="108"/>
        <v>#N/A</v>
      </c>
      <c r="AD238" s="119">
        <f t="shared" si="109"/>
        <v>0</v>
      </c>
      <c r="AG238" s="115">
        <f t="shared" si="126"/>
        <v>412</v>
      </c>
      <c r="AH238" s="113">
        <f t="shared" si="127"/>
        <v>231</v>
      </c>
      <c r="AI238" s="113" t="e">
        <f>INDEX(地温!$D$2:$D$366,MATCH(AG238,地温!$C$2:$C$366,FALSE))</f>
        <v>#N/A</v>
      </c>
      <c r="AJ238" s="113" t="e">
        <f t="shared" si="128"/>
        <v>#N/A</v>
      </c>
      <c r="AK238" s="116" t="e">
        <f t="shared" si="110"/>
        <v>#N/A</v>
      </c>
      <c r="AL238" s="119" t="e">
        <f t="shared" si="111"/>
        <v>#N/A</v>
      </c>
      <c r="AM238" s="119">
        <f t="shared" si="112"/>
        <v>0</v>
      </c>
      <c r="AP238" s="115">
        <f t="shared" si="129"/>
        <v>412</v>
      </c>
      <c r="AQ238" s="113">
        <f t="shared" si="130"/>
        <v>231</v>
      </c>
      <c r="AR238" s="113" t="e">
        <f>INDEX(地温!$D$2:$D$366,MATCH(AP238,地温!$C$2:$C$366,FALSE))</f>
        <v>#N/A</v>
      </c>
      <c r="AS238" s="113" t="e">
        <f t="shared" si="131"/>
        <v>#N/A</v>
      </c>
      <c r="AT238" s="116" t="e">
        <f t="shared" si="113"/>
        <v>#N/A</v>
      </c>
      <c r="AU238" s="119" t="e">
        <f t="shared" si="114"/>
        <v>#N/A</v>
      </c>
      <c r="AV238" s="119">
        <f t="shared" si="115"/>
        <v>0</v>
      </c>
    </row>
    <row r="239" spans="1:48">
      <c r="A239" s="115">
        <f t="shared" si="116"/>
        <v>413</v>
      </c>
      <c r="B239" s="113">
        <f t="shared" si="99"/>
        <v>232</v>
      </c>
      <c r="C239" s="119" t="e">
        <f t="shared" si="100"/>
        <v>#N/A</v>
      </c>
      <c r="F239" s="115">
        <f t="shared" si="117"/>
        <v>413</v>
      </c>
      <c r="G239" s="113">
        <f t="shared" si="118"/>
        <v>232</v>
      </c>
      <c r="H239" s="113" t="e">
        <f>INDEX(地温!$D$2:$D$366,MATCH(F239,地温!$C$2:$C$366,FALSE))</f>
        <v>#N/A</v>
      </c>
      <c r="I239" s="113" t="e">
        <f t="shared" si="119"/>
        <v>#N/A</v>
      </c>
      <c r="J239" s="116" t="e">
        <f t="shared" si="101"/>
        <v>#N/A</v>
      </c>
      <c r="K239" s="119" t="e">
        <f t="shared" si="102"/>
        <v>#N/A</v>
      </c>
      <c r="L239" s="119" t="e">
        <f t="shared" si="103"/>
        <v>#N/A</v>
      </c>
      <c r="O239" s="115">
        <f t="shared" si="120"/>
        <v>413</v>
      </c>
      <c r="P239" s="113">
        <f t="shared" si="121"/>
        <v>232</v>
      </c>
      <c r="Q239" s="113" t="e">
        <f>INDEX(地温!$D$2:$D$366,MATCH(O239,地温!$C$2:$C$366,FALSE))</f>
        <v>#N/A</v>
      </c>
      <c r="R239" s="113" t="e">
        <f t="shared" si="122"/>
        <v>#N/A</v>
      </c>
      <c r="S239" s="116" t="e">
        <f t="shared" si="104"/>
        <v>#N/A</v>
      </c>
      <c r="T239" s="119" t="e">
        <f t="shared" si="105"/>
        <v>#N/A</v>
      </c>
      <c r="U239" s="119">
        <f t="shared" si="106"/>
        <v>0</v>
      </c>
      <c r="X239" s="115">
        <f t="shared" si="123"/>
        <v>413</v>
      </c>
      <c r="Y239" s="113">
        <f t="shared" si="124"/>
        <v>232</v>
      </c>
      <c r="Z239" s="113" t="e">
        <f>INDEX(地温!$D$2:$D$366,MATCH(X239,地温!$C$2:$C$366,FALSE))</f>
        <v>#N/A</v>
      </c>
      <c r="AA239" s="113" t="e">
        <f t="shared" si="125"/>
        <v>#N/A</v>
      </c>
      <c r="AB239" s="116" t="e">
        <f t="shared" si="107"/>
        <v>#N/A</v>
      </c>
      <c r="AC239" s="119" t="e">
        <f t="shared" si="108"/>
        <v>#N/A</v>
      </c>
      <c r="AD239" s="119">
        <f t="shared" si="109"/>
        <v>0</v>
      </c>
      <c r="AG239" s="115">
        <f t="shared" si="126"/>
        <v>413</v>
      </c>
      <c r="AH239" s="113">
        <f t="shared" si="127"/>
        <v>232</v>
      </c>
      <c r="AI239" s="113" t="e">
        <f>INDEX(地温!$D$2:$D$366,MATCH(AG239,地温!$C$2:$C$366,FALSE))</f>
        <v>#N/A</v>
      </c>
      <c r="AJ239" s="113" t="e">
        <f t="shared" si="128"/>
        <v>#N/A</v>
      </c>
      <c r="AK239" s="116" t="e">
        <f t="shared" si="110"/>
        <v>#N/A</v>
      </c>
      <c r="AL239" s="119" t="e">
        <f t="shared" si="111"/>
        <v>#N/A</v>
      </c>
      <c r="AM239" s="119">
        <f t="shared" si="112"/>
        <v>0</v>
      </c>
      <c r="AP239" s="115">
        <f t="shared" si="129"/>
        <v>413</v>
      </c>
      <c r="AQ239" s="113">
        <f t="shared" si="130"/>
        <v>232</v>
      </c>
      <c r="AR239" s="113" t="e">
        <f>INDEX(地温!$D$2:$D$366,MATCH(AP239,地温!$C$2:$C$366,FALSE))</f>
        <v>#N/A</v>
      </c>
      <c r="AS239" s="113" t="e">
        <f t="shared" si="131"/>
        <v>#N/A</v>
      </c>
      <c r="AT239" s="116" t="e">
        <f t="shared" si="113"/>
        <v>#N/A</v>
      </c>
      <c r="AU239" s="119" t="e">
        <f t="shared" si="114"/>
        <v>#N/A</v>
      </c>
      <c r="AV239" s="119">
        <f t="shared" si="115"/>
        <v>0</v>
      </c>
    </row>
    <row r="240" spans="1:48">
      <c r="A240" s="115">
        <f t="shared" si="116"/>
        <v>414</v>
      </c>
      <c r="B240" s="113">
        <f t="shared" si="99"/>
        <v>233</v>
      </c>
      <c r="C240" s="119" t="e">
        <f t="shared" si="100"/>
        <v>#N/A</v>
      </c>
      <c r="F240" s="115">
        <f t="shared" si="117"/>
        <v>414</v>
      </c>
      <c r="G240" s="113">
        <f t="shared" si="118"/>
        <v>233</v>
      </c>
      <c r="H240" s="113" t="e">
        <f>INDEX(地温!$D$2:$D$366,MATCH(F240,地温!$C$2:$C$366,FALSE))</f>
        <v>#N/A</v>
      </c>
      <c r="I240" s="113" t="e">
        <f t="shared" si="119"/>
        <v>#N/A</v>
      </c>
      <c r="J240" s="116" t="e">
        <f t="shared" si="101"/>
        <v>#N/A</v>
      </c>
      <c r="K240" s="119" t="e">
        <f t="shared" si="102"/>
        <v>#N/A</v>
      </c>
      <c r="L240" s="119" t="e">
        <f t="shared" si="103"/>
        <v>#N/A</v>
      </c>
      <c r="O240" s="115">
        <f t="shared" si="120"/>
        <v>414</v>
      </c>
      <c r="P240" s="113">
        <f t="shared" si="121"/>
        <v>233</v>
      </c>
      <c r="Q240" s="113" t="e">
        <f>INDEX(地温!$D$2:$D$366,MATCH(O240,地温!$C$2:$C$366,FALSE))</f>
        <v>#N/A</v>
      </c>
      <c r="R240" s="113" t="e">
        <f t="shared" si="122"/>
        <v>#N/A</v>
      </c>
      <c r="S240" s="116" t="e">
        <f t="shared" si="104"/>
        <v>#N/A</v>
      </c>
      <c r="T240" s="119" t="e">
        <f t="shared" si="105"/>
        <v>#N/A</v>
      </c>
      <c r="U240" s="119">
        <f t="shared" si="106"/>
        <v>0</v>
      </c>
      <c r="X240" s="115">
        <f t="shared" si="123"/>
        <v>414</v>
      </c>
      <c r="Y240" s="113">
        <f t="shared" si="124"/>
        <v>233</v>
      </c>
      <c r="Z240" s="113" t="e">
        <f>INDEX(地温!$D$2:$D$366,MATCH(X240,地温!$C$2:$C$366,FALSE))</f>
        <v>#N/A</v>
      </c>
      <c r="AA240" s="113" t="e">
        <f t="shared" si="125"/>
        <v>#N/A</v>
      </c>
      <c r="AB240" s="116" t="e">
        <f t="shared" si="107"/>
        <v>#N/A</v>
      </c>
      <c r="AC240" s="119" t="e">
        <f t="shared" si="108"/>
        <v>#N/A</v>
      </c>
      <c r="AD240" s="119">
        <f t="shared" si="109"/>
        <v>0</v>
      </c>
      <c r="AG240" s="115">
        <f t="shared" si="126"/>
        <v>414</v>
      </c>
      <c r="AH240" s="113">
        <f t="shared" si="127"/>
        <v>233</v>
      </c>
      <c r="AI240" s="113" t="e">
        <f>INDEX(地温!$D$2:$D$366,MATCH(AG240,地温!$C$2:$C$366,FALSE))</f>
        <v>#N/A</v>
      </c>
      <c r="AJ240" s="113" t="e">
        <f t="shared" si="128"/>
        <v>#N/A</v>
      </c>
      <c r="AK240" s="116" t="e">
        <f t="shared" si="110"/>
        <v>#N/A</v>
      </c>
      <c r="AL240" s="119" t="e">
        <f t="shared" si="111"/>
        <v>#N/A</v>
      </c>
      <c r="AM240" s="119">
        <f t="shared" si="112"/>
        <v>0</v>
      </c>
      <c r="AP240" s="115">
        <f t="shared" si="129"/>
        <v>414</v>
      </c>
      <c r="AQ240" s="113">
        <f t="shared" si="130"/>
        <v>233</v>
      </c>
      <c r="AR240" s="113" t="e">
        <f>INDEX(地温!$D$2:$D$366,MATCH(AP240,地温!$C$2:$C$366,FALSE))</f>
        <v>#N/A</v>
      </c>
      <c r="AS240" s="113" t="e">
        <f t="shared" si="131"/>
        <v>#N/A</v>
      </c>
      <c r="AT240" s="116" t="e">
        <f t="shared" si="113"/>
        <v>#N/A</v>
      </c>
      <c r="AU240" s="119" t="e">
        <f t="shared" si="114"/>
        <v>#N/A</v>
      </c>
      <c r="AV240" s="119">
        <f t="shared" si="115"/>
        <v>0</v>
      </c>
    </row>
    <row r="241" spans="1:48">
      <c r="A241" s="115">
        <f t="shared" si="116"/>
        <v>415</v>
      </c>
      <c r="B241" s="113">
        <f t="shared" si="99"/>
        <v>234</v>
      </c>
      <c r="C241" s="119" t="e">
        <f t="shared" si="100"/>
        <v>#N/A</v>
      </c>
      <c r="F241" s="115">
        <f t="shared" si="117"/>
        <v>415</v>
      </c>
      <c r="G241" s="113">
        <f t="shared" si="118"/>
        <v>234</v>
      </c>
      <c r="H241" s="113" t="e">
        <f>INDEX(地温!$D$2:$D$366,MATCH(F241,地温!$C$2:$C$366,FALSE))</f>
        <v>#N/A</v>
      </c>
      <c r="I241" s="113" t="e">
        <f t="shared" si="119"/>
        <v>#N/A</v>
      </c>
      <c r="J241" s="116" t="e">
        <f t="shared" si="101"/>
        <v>#N/A</v>
      </c>
      <c r="K241" s="119" t="e">
        <f t="shared" si="102"/>
        <v>#N/A</v>
      </c>
      <c r="L241" s="119" t="e">
        <f t="shared" si="103"/>
        <v>#N/A</v>
      </c>
      <c r="O241" s="115">
        <f t="shared" si="120"/>
        <v>415</v>
      </c>
      <c r="P241" s="113">
        <f t="shared" si="121"/>
        <v>234</v>
      </c>
      <c r="Q241" s="113" t="e">
        <f>INDEX(地温!$D$2:$D$366,MATCH(O241,地温!$C$2:$C$366,FALSE))</f>
        <v>#N/A</v>
      </c>
      <c r="R241" s="113" t="e">
        <f t="shared" si="122"/>
        <v>#N/A</v>
      </c>
      <c r="S241" s="116" t="e">
        <f t="shared" si="104"/>
        <v>#N/A</v>
      </c>
      <c r="T241" s="119" t="e">
        <f t="shared" si="105"/>
        <v>#N/A</v>
      </c>
      <c r="U241" s="119">
        <f t="shared" si="106"/>
        <v>0</v>
      </c>
      <c r="X241" s="115">
        <f t="shared" si="123"/>
        <v>415</v>
      </c>
      <c r="Y241" s="113">
        <f t="shared" si="124"/>
        <v>234</v>
      </c>
      <c r="Z241" s="113" t="e">
        <f>INDEX(地温!$D$2:$D$366,MATCH(X241,地温!$C$2:$C$366,FALSE))</f>
        <v>#N/A</v>
      </c>
      <c r="AA241" s="113" t="e">
        <f t="shared" si="125"/>
        <v>#N/A</v>
      </c>
      <c r="AB241" s="116" t="e">
        <f t="shared" si="107"/>
        <v>#N/A</v>
      </c>
      <c r="AC241" s="119" t="e">
        <f t="shared" si="108"/>
        <v>#N/A</v>
      </c>
      <c r="AD241" s="119">
        <f t="shared" si="109"/>
        <v>0</v>
      </c>
      <c r="AG241" s="115">
        <f t="shared" si="126"/>
        <v>415</v>
      </c>
      <c r="AH241" s="113">
        <f t="shared" si="127"/>
        <v>234</v>
      </c>
      <c r="AI241" s="113" t="e">
        <f>INDEX(地温!$D$2:$D$366,MATCH(AG241,地温!$C$2:$C$366,FALSE))</f>
        <v>#N/A</v>
      </c>
      <c r="AJ241" s="113" t="e">
        <f t="shared" si="128"/>
        <v>#N/A</v>
      </c>
      <c r="AK241" s="116" t="e">
        <f t="shared" si="110"/>
        <v>#N/A</v>
      </c>
      <c r="AL241" s="119" t="e">
        <f t="shared" si="111"/>
        <v>#N/A</v>
      </c>
      <c r="AM241" s="119">
        <f t="shared" si="112"/>
        <v>0</v>
      </c>
      <c r="AP241" s="115">
        <f t="shared" si="129"/>
        <v>415</v>
      </c>
      <c r="AQ241" s="113">
        <f t="shared" si="130"/>
        <v>234</v>
      </c>
      <c r="AR241" s="113" t="e">
        <f>INDEX(地温!$D$2:$D$366,MATCH(AP241,地温!$C$2:$C$366,FALSE))</f>
        <v>#N/A</v>
      </c>
      <c r="AS241" s="113" t="e">
        <f t="shared" si="131"/>
        <v>#N/A</v>
      </c>
      <c r="AT241" s="116" t="e">
        <f t="shared" si="113"/>
        <v>#N/A</v>
      </c>
      <c r="AU241" s="119" t="e">
        <f t="shared" si="114"/>
        <v>#N/A</v>
      </c>
      <c r="AV241" s="119">
        <f t="shared" si="115"/>
        <v>0</v>
      </c>
    </row>
    <row r="242" spans="1:48">
      <c r="A242" s="115">
        <f t="shared" si="116"/>
        <v>416</v>
      </c>
      <c r="B242" s="113">
        <f t="shared" si="99"/>
        <v>235</v>
      </c>
      <c r="C242" s="119" t="e">
        <f t="shared" si="100"/>
        <v>#N/A</v>
      </c>
      <c r="F242" s="115">
        <f t="shared" si="117"/>
        <v>416</v>
      </c>
      <c r="G242" s="113">
        <f t="shared" si="118"/>
        <v>235</v>
      </c>
      <c r="H242" s="113" t="e">
        <f>INDEX(地温!$D$2:$D$366,MATCH(F242,地温!$C$2:$C$366,FALSE))</f>
        <v>#N/A</v>
      </c>
      <c r="I242" s="113" t="e">
        <f t="shared" si="119"/>
        <v>#N/A</v>
      </c>
      <c r="J242" s="116" t="e">
        <f t="shared" si="101"/>
        <v>#N/A</v>
      </c>
      <c r="K242" s="119" t="e">
        <f t="shared" si="102"/>
        <v>#N/A</v>
      </c>
      <c r="L242" s="119" t="e">
        <f t="shared" si="103"/>
        <v>#N/A</v>
      </c>
      <c r="O242" s="115">
        <f t="shared" si="120"/>
        <v>416</v>
      </c>
      <c r="P242" s="113">
        <f t="shared" si="121"/>
        <v>235</v>
      </c>
      <c r="Q242" s="113" t="e">
        <f>INDEX(地温!$D$2:$D$366,MATCH(O242,地温!$C$2:$C$366,FALSE))</f>
        <v>#N/A</v>
      </c>
      <c r="R242" s="113" t="e">
        <f t="shared" si="122"/>
        <v>#N/A</v>
      </c>
      <c r="S242" s="116" t="e">
        <f t="shared" si="104"/>
        <v>#N/A</v>
      </c>
      <c r="T242" s="119" t="e">
        <f t="shared" si="105"/>
        <v>#N/A</v>
      </c>
      <c r="U242" s="119">
        <f t="shared" si="106"/>
        <v>0</v>
      </c>
      <c r="X242" s="115">
        <f t="shared" si="123"/>
        <v>416</v>
      </c>
      <c r="Y242" s="113">
        <f t="shared" si="124"/>
        <v>235</v>
      </c>
      <c r="Z242" s="113" t="e">
        <f>INDEX(地温!$D$2:$D$366,MATCH(X242,地温!$C$2:$C$366,FALSE))</f>
        <v>#N/A</v>
      </c>
      <c r="AA242" s="113" t="e">
        <f t="shared" si="125"/>
        <v>#N/A</v>
      </c>
      <c r="AB242" s="116" t="e">
        <f t="shared" si="107"/>
        <v>#N/A</v>
      </c>
      <c r="AC242" s="119" t="e">
        <f t="shared" si="108"/>
        <v>#N/A</v>
      </c>
      <c r="AD242" s="119">
        <f t="shared" si="109"/>
        <v>0</v>
      </c>
      <c r="AG242" s="115">
        <f t="shared" si="126"/>
        <v>416</v>
      </c>
      <c r="AH242" s="113">
        <f t="shared" si="127"/>
        <v>235</v>
      </c>
      <c r="AI242" s="113" t="e">
        <f>INDEX(地温!$D$2:$D$366,MATCH(AG242,地温!$C$2:$C$366,FALSE))</f>
        <v>#N/A</v>
      </c>
      <c r="AJ242" s="113" t="e">
        <f t="shared" si="128"/>
        <v>#N/A</v>
      </c>
      <c r="AK242" s="116" t="e">
        <f t="shared" si="110"/>
        <v>#N/A</v>
      </c>
      <c r="AL242" s="119" t="e">
        <f t="shared" si="111"/>
        <v>#N/A</v>
      </c>
      <c r="AM242" s="119">
        <f t="shared" si="112"/>
        <v>0</v>
      </c>
      <c r="AP242" s="115">
        <f t="shared" si="129"/>
        <v>416</v>
      </c>
      <c r="AQ242" s="113">
        <f t="shared" si="130"/>
        <v>235</v>
      </c>
      <c r="AR242" s="113" t="e">
        <f>INDEX(地温!$D$2:$D$366,MATCH(AP242,地温!$C$2:$C$366,FALSE))</f>
        <v>#N/A</v>
      </c>
      <c r="AS242" s="113" t="e">
        <f t="shared" si="131"/>
        <v>#N/A</v>
      </c>
      <c r="AT242" s="116" t="e">
        <f t="shared" si="113"/>
        <v>#N/A</v>
      </c>
      <c r="AU242" s="119" t="e">
        <f t="shared" si="114"/>
        <v>#N/A</v>
      </c>
      <c r="AV242" s="119">
        <f t="shared" si="115"/>
        <v>0</v>
      </c>
    </row>
    <row r="243" spans="1:48">
      <c r="A243" s="115">
        <f t="shared" si="116"/>
        <v>417</v>
      </c>
      <c r="B243" s="113">
        <f t="shared" si="99"/>
        <v>236</v>
      </c>
      <c r="C243" s="119" t="e">
        <f t="shared" si="100"/>
        <v>#N/A</v>
      </c>
      <c r="F243" s="115">
        <f t="shared" si="117"/>
        <v>417</v>
      </c>
      <c r="G243" s="113">
        <f t="shared" si="118"/>
        <v>236</v>
      </c>
      <c r="H243" s="113" t="e">
        <f>INDEX(地温!$D$2:$D$366,MATCH(F243,地温!$C$2:$C$366,FALSE))</f>
        <v>#N/A</v>
      </c>
      <c r="I243" s="113" t="e">
        <f t="shared" si="119"/>
        <v>#N/A</v>
      </c>
      <c r="J243" s="116" t="e">
        <f t="shared" si="101"/>
        <v>#N/A</v>
      </c>
      <c r="K243" s="119" t="e">
        <f t="shared" si="102"/>
        <v>#N/A</v>
      </c>
      <c r="L243" s="119" t="e">
        <f t="shared" si="103"/>
        <v>#N/A</v>
      </c>
      <c r="O243" s="115">
        <f t="shared" si="120"/>
        <v>417</v>
      </c>
      <c r="P243" s="113">
        <f t="shared" si="121"/>
        <v>236</v>
      </c>
      <c r="Q243" s="113" t="e">
        <f>INDEX(地温!$D$2:$D$366,MATCH(O243,地温!$C$2:$C$366,FALSE))</f>
        <v>#N/A</v>
      </c>
      <c r="R243" s="113" t="e">
        <f t="shared" si="122"/>
        <v>#N/A</v>
      </c>
      <c r="S243" s="116" t="e">
        <f t="shared" si="104"/>
        <v>#N/A</v>
      </c>
      <c r="T243" s="119" t="e">
        <f t="shared" si="105"/>
        <v>#N/A</v>
      </c>
      <c r="U243" s="119">
        <f t="shared" si="106"/>
        <v>0</v>
      </c>
      <c r="X243" s="115">
        <f t="shared" si="123"/>
        <v>417</v>
      </c>
      <c r="Y243" s="113">
        <f t="shared" si="124"/>
        <v>236</v>
      </c>
      <c r="Z243" s="113" t="e">
        <f>INDEX(地温!$D$2:$D$366,MATCH(X243,地温!$C$2:$C$366,FALSE))</f>
        <v>#N/A</v>
      </c>
      <c r="AA243" s="113" t="e">
        <f t="shared" si="125"/>
        <v>#N/A</v>
      </c>
      <c r="AB243" s="116" t="e">
        <f t="shared" si="107"/>
        <v>#N/A</v>
      </c>
      <c r="AC243" s="119" t="e">
        <f t="shared" si="108"/>
        <v>#N/A</v>
      </c>
      <c r="AD243" s="119">
        <f t="shared" si="109"/>
        <v>0</v>
      </c>
      <c r="AG243" s="115">
        <f t="shared" si="126"/>
        <v>417</v>
      </c>
      <c r="AH243" s="113">
        <f t="shared" si="127"/>
        <v>236</v>
      </c>
      <c r="AI243" s="113" t="e">
        <f>INDEX(地温!$D$2:$D$366,MATCH(AG243,地温!$C$2:$C$366,FALSE))</f>
        <v>#N/A</v>
      </c>
      <c r="AJ243" s="113" t="e">
        <f t="shared" si="128"/>
        <v>#N/A</v>
      </c>
      <c r="AK243" s="116" t="e">
        <f t="shared" si="110"/>
        <v>#N/A</v>
      </c>
      <c r="AL243" s="119" t="e">
        <f t="shared" si="111"/>
        <v>#N/A</v>
      </c>
      <c r="AM243" s="119">
        <f t="shared" si="112"/>
        <v>0</v>
      </c>
      <c r="AP243" s="115">
        <f t="shared" si="129"/>
        <v>417</v>
      </c>
      <c r="AQ243" s="113">
        <f t="shared" si="130"/>
        <v>236</v>
      </c>
      <c r="AR243" s="113" t="e">
        <f>INDEX(地温!$D$2:$D$366,MATCH(AP243,地温!$C$2:$C$366,FALSE))</f>
        <v>#N/A</v>
      </c>
      <c r="AS243" s="113" t="e">
        <f t="shared" si="131"/>
        <v>#N/A</v>
      </c>
      <c r="AT243" s="116" t="e">
        <f t="shared" si="113"/>
        <v>#N/A</v>
      </c>
      <c r="AU243" s="119" t="e">
        <f t="shared" si="114"/>
        <v>#N/A</v>
      </c>
      <c r="AV243" s="119">
        <f t="shared" si="115"/>
        <v>0</v>
      </c>
    </row>
    <row r="244" spans="1:48">
      <c r="A244" s="115">
        <f t="shared" si="116"/>
        <v>418</v>
      </c>
      <c r="B244" s="113">
        <f t="shared" si="99"/>
        <v>237</v>
      </c>
      <c r="C244" s="119" t="e">
        <f t="shared" si="100"/>
        <v>#N/A</v>
      </c>
      <c r="F244" s="115">
        <f t="shared" si="117"/>
        <v>418</v>
      </c>
      <c r="G244" s="113">
        <f t="shared" si="118"/>
        <v>237</v>
      </c>
      <c r="H244" s="113" t="e">
        <f>INDEX(地温!$D$2:$D$366,MATCH(F244,地温!$C$2:$C$366,FALSE))</f>
        <v>#N/A</v>
      </c>
      <c r="I244" s="113" t="e">
        <f t="shared" si="119"/>
        <v>#N/A</v>
      </c>
      <c r="J244" s="116" t="e">
        <f t="shared" si="101"/>
        <v>#N/A</v>
      </c>
      <c r="K244" s="119" t="e">
        <f t="shared" si="102"/>
        <v>#N/A</v>
      </c>
      <c r="L244" s="119" t="e">
        <f t="shared" si="103"/>
        <v>#N/A</v>
      </c>
      <c r="O244" s="115">
        <f t="shared" si="120"/>
        <v>418</v>
      </c>
      <c r="P244" s="113">
        <f t="shared" si="121"/>
        <v>237</v>
      </c>
      <c r="Q244" s="113" t="e">
        <f>INDEX(地温!$D$2:$D$366,MATCH(O244,地温!$C$2:$C$366,FALSE))</f>
        <v>#N/A</v>
      </c>
      <c r="R244" s="113" t="e">
        <f t="shared" si="122"/>
        <v>#N/A</v>
      </c>
      <c r="S244" s="116" t="e">
        <f t="shared" si="104"/>
        <v>#N/A</v>
      </c>
      <c r="T244" s="119" t="e">
        <f t="shared" si="105"/>
        <v>#N/A</v>
      </c>
      <c r="U244" s="119">
        <f t="shared" si="106"/>
        <v>0</v>
      </c>
      <c r="X244" s="115">
        <f t="shared" si="123"/>
        <v>418</v>
      </c>
      <c r="Y244" s="113">
        <f t="shared" si="124"/>
        <v>237</v>
      </c>
      <c r="Z244" s="113" t="e">
        <f>INDEX(地温!$D$2:$D$366,MATCH(X244,地温!$C$2:$C$366,FALSE))</f>
        <v>#N/A</v>
      </c>
      <c r="AA244" s="113" t="e">
        <f t="shared" si="125"/>
        <v>#N/A</v>
      </c>
      <c r="AB244" s="116" t="e">
        <f t="shared" si="107"/>
        <v>#N/A</v>
      </c>
      <c r="AC244" s="119" t="e">
        <f t="shared" si="108"/>
        <v>#N/A</v>
      </c>
      <c r="AD244" s="119">
        <f t="shared" si="109"/>
        <v>0</v>
      </c>
      <c r="AG244" s="115">
        <f t="shared" si="126"/>
        <v>418</v>
      </c>
      <c r="AH244" s="113">
        <f t="shared" si="127"/>
        <v>237</v>
      </c>
      <c r="AI244" s="113" t="e">
        <f>INDEX(地温!$D$2:$D$366,MATCH(AG244,地温!$C$2:$C$366,FALSE))</f>
        <v>#N/A</v>
      </c>
      <c r="AJ244" s="113" t="e">
        <f t="shared" si="128"/>
        <v>#N/A</v>
      </c>
      <c r="AK244" s="116" t="e">
        <f t="shared" si="110"/>
        <v>#N/A</v>
      </c>
      <c r="AL244" s="119" t="e">
        <f t="shared" si="111"/>
        <v>#N/A</v>
      </c>
      <c r="AM244" s="119">
        <f t="shared" si="112"/>
        <v>0</v>
      </c>
      <c r="AP244" s="115">
        <f t="shared" si="129"/>
        <v>418</v>
      </c>
      <c r="AQ244" s="113">
        <f t="shared" si="130"/>
        <v>237</v>
      </c>
      <c r="AR244" s="113" t="e">
        <f>INDEX(地温!$D$2:$D$366,MATCH(AP244,地温!$C$2:$C$366,FALSE))</f>
        <v>#N/A</v>
      </c>
      <c r="AS244" s="113" t="e">
        <f t="shared" si="131"/>
        <v>#N/A</v>
      </c>
      <c r="AT244" s="116" t="e">
        <f t="shared" si="113"/>
        <v>#N/A</v>
      </c>
      <c r="AU244" s="119" t="e">
        <f t="shared" si="114"/>
        <v>#N/A</v>
      </c>
      <c r="AV244" s="119">
        <f t="shared" si="115"/>
        <v>0</v>
      </c>
    </row>
    <row r="245" spans="1:48">
      <c r="A245" s="115">
        <f t="shared" si="116"/>
        <v>419</v>
      </c>
      <c r="B245" s="113">
        <f t="shared" si="99"/>
        <v>238</v>
      </c>
      <c r="C245" s="119" t="e">
        <f t="shared" si="100"/>
        <v>#N/A</v>
      </c>
      <c r="F245" s="115">
        <f t="shared" si="117"/>
        <v>419</v>
      </c>
      <c r="G245" s="113">
        <f t="shared" si="118"/>
        <v>238</v>
      </c>
      <c r="H245" s="113" t="e">
        <f>INDEX(地温!$D$2:$D$366,MATCH(F245,地温!$C$2:$C$366,FALSE))</f>
        <v>#N/A</v>
      </c>
      <c r="I245" s="113" t="e">
        <f t="shared" si="119"/>
        <v>#N/A</v>
      </c>
      <c r="J245" s="116" t="e">
        <f t="shared" si="101"/>
        <v>#N/A</v>
      </c>
      <c r="K245" s="119" t="e">
        <f t="shared" si="102"/>
        <v>#N/A</v>
      </c>
      <c r="L245" s="119" t="e">
        <f t="shared" si="103"/>
        <v>#N/A</v>
      </c>
      <c r="O245" s="115">
        <f t="shared" si="120"/>
        <v>419</v>
      </c>
      <c r="P245" s="113">
        <f t="shared" si="121"/>
        <v>238</v>
      </c>
      <c r="Q245" s="113" t="e">
        <f>INDEX(地温!$D$2:$D$366,MATCH(O245,地温!$C$2:$C$366,FALSE))</f>
        <v>#N/A</v>
      </c>
      <c r="R245" s="113" t="e">
        <f t="shared" si="122"/>
        <v>#N/A</v>
      </c>
      <c r="S245" s="116" t="e">
        <f t="shared" si="104"/>
        <v>#N/A</v>
      </c>
      <c r="T245" s="119" t="e">
        <f t="shared" si="105"/>
        <v>#N/A</v>
      </c>
      <c r="U245" s="119">
        <f t="shared" si="106"/>
        <v>0</v>
      </c>
      <c r="X245" s="115">
        <f t="shared" si="123"/>
        <v>419</v>
      </c>
      <c r="Y245" s="113">
        <f t="shared" si="124"/>
        <v>238</v>
      </c>
      <c r="Z245" s="113" t="e">
        <f>INDEX(地温!$D$2:$D$366,MATCH(X245,地温!$C$2:$C$366,FALSE))</f>
        <v>#N/A</v>
      </c>
      <c r="AA245" s="113" t="e">
        <f t="shared" si="125"/>
        <v>#N/A</v>
      </c>
      <c r="AB245" s="116" t="e">
        <f t="shared" si="107"/>
        <v>#N/A</v>
      </c>
      <c r="AC245" s="119" t="e">
        <f t="shared" si="108"/>
        <v>#N/A</v>
      </c>
      <c r="AD245" s="119">
        <f t="shared" si="109"/>
        <v>0</v>
      </c>
      <c r="AG245" s="115">
        <f t="shared" si="126"/>
        <v>419</v>
      </c>
      <c r="AH245" s="113">
        <f t="shared" si="127"/>
        <v>238</v>
      </c>
      <c r="AI245" s="113" t="e">
        <f>INDEX(地温!$D$2:$D$366,MATCH(AG245,地温!$C$2:$C$366,FALSE))</f>
        <v>#N/A</v>
      </c>
      <c r="AJ245" s="113" t="e">
        <f t="shared" si="128"/>
        <v>#N/A</v>
      </c>
      <c r="AK245" s="116" t="e">
        <f t="shared" si="110"/>
        <v>#N/A</v>
      </c>
      <c r="AL245" s="119" t="e">
        <f t="shared" si="111"/>
        <v>#N/A</v>
      </c>
      <c r="AM245" s="119">
        <f t="shared" si="112"/>
        <v>0</v>
      </c>
      <c r="AP245" s="115">
        <f t="shared" si="129"/>
        <v>419</v>
      </c>
      <c r="AQ245" s="113">
        <f t="shared" si="130"/>
        <v>238</v>
      </c>
      <c r="AR245" s="113" t="e">
        <f>INDEX(地温!$D$2:$D$366,MATCH(AP245,地温!$C$2:$C$366,FALSE))</f>
        <v>#N/A</v>
      </c>
      <c r="AS245" s="113" t="e">
        <f t="shared" si="131"/>
        <v>#N/A</v>
      </c>
      <c r="AT245" s="116" t="e">
        <f t="shared" si="113"/>
        <v>#N/A</v>
      </c>
      <c r="AU245" s="119" t="e">
        <f t="shared" si="114"/>
        <v>#N/A</v>
      </c>
      <c r="AV245" s="119">
        <f t="shared" si="115"/>
        <v>0</v>
      </c>
    </row>
    <row r="246" spans="1:48">
      <c r="A246" s="115">
        <f t="shared" si="116"/>
        <v>420</v>
      </c>
      <c r="B246" s="113">
        <f t="shared" si="99"/>
        <v>239</v>
      </c>
      <c r="C246" s="119" t="e">
        <f t="shared" si="100"/>
        <v>#N/A</v>
      </c>
      <c r="F246" s="115">
        <f t="shared" si="117"/>
        <v>420</v>
      </c>
      <c r="G246" s="113">
        <f t="shared" si="118"/>
        <v>239</v>
      </c>
      <c r="H246" s="113" t="e">
        <f>INDEX(地温!$D$2:$D$366,MATCH(F246,地温!$C$2:$C$366,FALSE))</f>
        <v>#N/A</v>
      </c>
      <c r="I246" s="113" t="e">
        <f t="shared" si="119"/>
        <v>#N/A</v>
      </c>
      <c r="J246" s="116" t="e">
        <f t="shared" si="101"/>
        <v>#N/A</v>
      </c>
      <c r="K246" s="119" t="e">
        <f t="shared" si="102"/>
        <v>#N/A</v>
      </c>
      <c r="L246" s="119" t="e">
        <f t="shared" si="103"/>
        <v>#N/A</v>
      </c>
      <c r="O246" s="115">
        <f t="shared" si="120"/>
        <v>420</v>
      </c>
      <c r="P246" s="113">
        <f t="shared" si="121"/>
        <v>239</v>
      </c>
      <c r="Q246" s="113" t="e">
        <f>INDEX(地温!$D$2:$D$366,MATCH(O246,地温!$C$2:$C$366,FALSE))</f>
        <v>#N/A</v>
      </c>
      <c r="R246" s="113" t="e">
        <f t="shared" si="122"/>
        <v>#N/A</v>
      </c>
      <c r="S246" s="116" t="e">
        <f t="shared" si="104"/>
        <v>#N/A</v>
      </c>
      <c r="T246" s="119" t="e">
        <f t="shared" si="105"/>
        <v>#N/A</v>
      </c>
      <c r="U246" s="119">
        <f t="shared" si="106"/>
        <v>0</v>
      </c>
      <c r="X246" s="115">
        <f t="shared" si="123"/>
        <v>420</v>
      </c>
      <c r="Y246" s="113">
        <f t="shared" si="124"/>
        <v>239</v>
      </c>
      <c r="Z246" s="113" t="e">
        <f>INDEX(地温!$D$2:$D$366,MATCH(X246,地温!$C$2:$C$366,FALSE))</f>
        <v>#N/A</v>
      </c>
      <c r="AA246" s="113" t="e">
        <f t="shared" si="125"/>
        <v>#N/A</v>
      </c>
      <c r="AB246" s="116" t="e">
        <f t="shared" si="107"/>
        <v>#N/A</v>
      </c>
      <c r="AC246" s="119" t="e">
        <f t="shared" si="108"/>
        <v>#N/A</v>
      </c>
      <c r="AD246" s="119">
        <f t="shared" si="109"/>
        <v>0</v>
      </c>
      <c r="AG246" s="115">
        <f t="shared" si="126"/>
        <v>420</v>
      </c>
      <c r="AH246" s="113">
        <f t="shared" si="127"/>
        <v>239</v>
      </c>
      <c r="AI246" s="113" t="e">
        <f>INDEX(地温!$D$2:$D$366,MATCH(AG246,地温!$C$2:$C$366,FALSE))</f>
        <v>#N/A</v>
      </c>
      <c r="AJ246" s="113" t="e">
        <f t="shared" si="128"/>
        <v>#N/A</v>
      </c>
      <c r="AK246" s="116" t="e">
        <f t="shared" si="110"/>
        <v>#N/A</v>
      </c>
      <c r="AL246" s="119" t="e">
        <f t="shared" si="111"/>
        <v>#N/A</v>
      </c>
      <c r="AM246" s="119">
        <f t="shared" si="112"/>
        <v>0</v>
      </c>
      <c r="AP246" s="115">
        <f t="shared" si="129"/>
        <v>420</v>
      </c>
      <c r="AQ246" s="113">
        <f t="shared" si="130"/>
        <v>239</v>
      </c>
      <c r="AR246" s="113" t="e">
        <f>INDEX(地温!$D$2:$D$366,MATCH(AP246,地温!$C$2:$C$366,FALSE))</f>
        <v>#N/A</v>
      </c>
      <c r="AS246" s="113" t="e">
        <f t="shared" si="131"/>
        <v>#N/A</v>
      </c>
      <c r="AT246" s="116" t="e">
        <f t="shared" si="113"/>
        <v>#N/A</v>
      </c>
      <c r="AU246" s="119" t="e">
        <f t="shared" si="114"/>
        <v>#N/A</v>
      </c>
      <c r="AV246" s="119">
        <f t="shared" si="115"/>
        <v>0</v>
      </c>
    </row>
    <row r="247" spans="1:48">
      <c r="A247" s="115">
        <f t="shared" si="116"/>
        <v>421</v>
      </c>
      <c r="B247" s="113">
        <f t="shared" si="99"/>
        <v>240</v>
      </c>
      <c r="C247" s="119" t="e">
        <f t="shared" si="100"/>
        <v>#N/A</v>
      </c>
      <c r="F247" s="115">
        <f t="shared" si="117"/>
        <v>421</v>
      </c>
      <c r="G247" s="113">
        <f t="shared" si="118"/>
        <v>240</v>
      </c>
      <c r="H247" s="113" t="e">
        <f>INDEX(地温!$D$2:$D$366,MATCH(F247,地温!$C$2:$C$366,FALSE))</f>
        <v>#N/A</v>
      </c>
      <c r="I247" s="113" t="e">
        <f t="shared" si="119"/>
        <v>#N/A</v>
      </c>
      <c r="J247" s="116" t="e">
        <f t="shared" si="101"/>
        <v>#N/A</v>
      </c>
      <c r="K247" s="119" t="e">
        <f t="shared" si="102"/>
        <v>#N/A</v>
      </c>
      <c r="L247" s="119" t="e">
        <f t="shared" si="103"/>
        <v>#N/A</v>
      </c>
      <c r="O247" s="115">
        <f t="shared" si="120"/>
        <v>421</v>
      </c>
      <c r="P247" s="113">
        <f t="shared" si="121"/>
        <v>240</v>
      </c>
      <c r="Q247" s="113" t="e">
        <f>INDEX(地温!$D$2:$D$366,MATCH(O247,地温!$C$2:$C$366,FALSE))</f>
        <v>#N/A</v>
      </c>
      <c r="R247" s="113" t="e">
        <f t="shared" si="122"/>
        <v>#N/A</v>
      </c>
      <c r="S247" s="116" t="e">
        <f t="shared" si="104"/>
        <v>#N/A</v>
      </c>
      <c r="T247" s="119" t="e">
        <f t="shared" si="105"/>
        <v>#N/A</v>
      </c>
      <c r="U247" s="119">
        <f t="shared" si="106"/>
        <v>0</v>
      </c>
      <c r="X247" s="115">
        <f t="shared" si="123"/>
        <v>421</v>
      </c>
      <c r="Y247" s="113">
        <f t="shared" si="124"/>
        <v>240</v>
      </c>
      <c r="Z247" s="113" t="e">
        <f>INDEX(地温!$D$2:$D$366,MATCH(X247,地温!$C$2:$C$366,FALSE))</f>
        <v>#N/A</v>
      </c>
      <c r="AA247" s="113" t="e">
        <f t="shared" si="125"/>
        <v>#N/A</v>
      </c>
      <c r="AB247" s="116" t="e">
        <f t="shared" si="107"/>
        <v>#N/A</v>
      </c>
      <c r="AC247" s="119" t="e">
        <f t="shared" si="108"/>
        <v>#N/A</v>
      </c>
      <c r="AD247" s="119">
        <f t="shared" si="109"/>
        <v>0</v>
      </c>
      <c r="AG247" s="115">
        <f t="shared" si="126"/>
        <v>421</v>
      </c>
      <c r="AH247" s="113">
        <f t="shared" si="127"/>
        <v>240</v>
      </c>
      <c r="AI247" s="113" t="e">
        <f>INDEX(地温!$D$2:$D$366,MATCH(AG247,地温!$C$2:$C$366,FALSE))</f>
        <v>#N/A</v>
      </c>
      <c r="AJ247" s="113" t="e">
        <f t="shared" si="128"/>
        <v>#N/A</v>
      </c>
      <c r="AK247" s="116" t="e">
        <f t="shared" si="110"/>
        <v>#N/A</v>
      </c>
      <c r="AL247" s="119" t="e">
        <f t="shared" si="111"/>
        <v>#N/A</v>
      </c>
      <c r="AM247" s="119">
        <f t="shared" si="112"/>
        <v>0</v>
      </c>
      <c r="AP247" s="115">
        <f t="shared" si="129"/>
        <v>421</v>
      </c>
      <c r="AQ247" s="113">
        <f t="shared" si="130"/>
        <v>240</v>
      </c>
      <c r="AR247" s="113" t="e">
        <f>INDEX(地温!$D$2:$D$366,MATCH(AP247,地温!$C$2:$C$366,FALSE))</f>
        <v>#N/A</v>
      </c>
      <c r="AS247" s="113" t="e">
        <f t="shared" si="131"/>
        <v>#N/A</v>
      </c>
      <c r="AT247" s="116" t="e">
        <f t="shared" si="113"/>
        <v>#N/A</v>
      </c>
      <c r="AU247" s="119" t="e">
        <f t="shared" si="114"/>
        <v>#N/A</v>
      </c>
      <c r="AV247" s="119">
        <f t="shared" si="115"/>
        <v>0</v>
      </c>
    </row>
    <row r="248" spans="1:48">
      <c r="A248" s="115">
        <f t="shared" si="116"/>
        <v>422</v>
      </c>
      <c r="B248" s="113">
        <f t="shared" si="99"/>
        <v>241</v>
      </c>
      <c r="C248" s="119" t="e">
        <f t="shared" si="100"/>
        <v>#N/A</v>
      </c>
      <c r="F248" s="115">
        <f t="shared" si="117"/>
        <v>422</v>
      </c>
      <c r="G248" s="113">
        <f t="shared" si="118"/>
        <v>241</v>
      </c>
      <c r="H248" s="113" t="e">
        <f>INDEX(地温!$D$2:$D$366,MATCH(F248,地温!$C$2:$C$366,FALSE))</f>
        <v>#N/A</v>
      </c>
      <c r="I248" s="113" t="e">
        <f t="shared" si="119"/>
        <v>#N/A</v>
      </c>
      <c r="J248" s="116" t="e">
        <f t="shared" si="101"/>
        <v>#N/A</v>
      </c>
      <c r="K248" s="119" t="e">
        <f t="shared" si="102"/>
        <v>#N/A</v>
      </c>
      <c r="L248" s="119" t="e">
        <f t="shared" si="103"/>
        <v>#N/A</v>
      </c>
      <c r="O248" s="115">
        <f t="shared" si="120"/>
        <v>422</v>
      </c>
      <c r="P248" s="113">
        <f t="shared" si="121"/>
        <v>241</v>
      </c>
      <c r="Q248" s="113" t="e">
        <f>INDEX(地温!$D$2:$D$366,MATCH(O248,地温!$C$2:$C$366,FALSE))</f>
        <v>#N/A</v>
      </c>
      <c r="R248" s="113" t="e">
        <f t="shared" si="122"/>
        <v>#N/A</v>
      </c>
      <c r="S248" s="116" t="e">
        <f t="shared" si="104"/>
        <v>#N/A</v>
      </c>
      <c r="T248" s="119" t="e">
        <f t="shared" si="105"/>
        <v>#N/A</v>
      </c>
      <c r="U248" s="119">
        <f t="shared" si="106"/>
        <v>0</v>
      </c>
      <c r="X248" s="115">
        <f t="shared" si="123"/>
        <v>422</v>
      </c>
      <c r="Y248" s="113">
        <f t="shared" si="124"/>
        <v>241</v>
      </c>
      <c r="Z248" s="113" t="e">
        <f>INDEX(地温!$D$2:$D$366,MATCH(X248,地温!$C$2:$C$366,FALSE))</f>
        <v>#N/A</v>
      </c>
      <c r="AA248" s="113" t="e">
        <f t="shared" si="125"/>
        <v>#N/A</v>
      </c>
      <c r="AB248" s="116" t="e">
        <f t="shared" si="107"/>
        <v>#N/A</v>
      </c>
      <c r="AC248" s="119" t="e">
        <f t="shared" si="108"/>
        <v>#N/A</v>
      </c>
      <c r="AD248" s="119">
        <f t="shared" si="109"/>
        <v>0</v>
      </c>
      <c r="AG248" s="115">
        <f t="shared" si="126"/>
        <v>422</v>
      </c>
      <c r="AH248" s="113">
        <f t="shared" si="127"/>
        <v>241</v>
      </c>
      <c r="AI248" s="113" t="e">
        <f>INDEX(地温!$D$2:$D$366,MATCH(AG248,地温!$C$2:$C$366,FALSE))</f>
        <v>#N/A</v>
      </c>
      <c r="AJ248" s="113" t="e">
        <f t="shared" si="128"/>
        <v>#N/A</v>
      </c>
      <c r="AK248" s="116" t="e">
        <f t="shared" si="110"/>
        <v>#N/A</v>
      </c>
      <c r="AL248" s="119" t="e">
        <f t="shared" si="111"/>
        <v>#N/A</v>
      </c>
      <c r="AM248" s="119">
        <f t="shared" si="112"/>
        <v>0</v>
      </c>
      <c r="AP248" s="115">
        <f t="shared" si="129"/>
        <v>422</v>
      </c>
      <c r="AQ248" s="113">
        <f t="shared" si="130"/>
        <v>241</v>
      </c>
      <c r="AR248" s="113" t="e">
        <f>INDEX(地温!$D$2:$D$366,MATCH(AP248,地温!$C$2:$C$366,FALSE))</f>
        <v>#N/A</v>
      </c>
      <c r="AS248" s="113" t="e">
        <f t="shared" si="131"/>
        <v>#N/A</v>
      </c>
      <c r="AT248" s="116" t="e">
        <f t="shared" si="113"/>
        <v>#N/A</v>
      </c>
      <c r="AU248" s="119" t="e">
        <f t="shared" si="114"/>
        <v>#N/A</v>
      </c>
      <c r="AV248" s="119">
        <f t="shared" si="115"/>
        <v>0</v>
      </c>
    </row>
    <row r="249" spans="1:48">
      <c r="A249" s="115">
        <f t="shared" si="116"/>
        <v>423</v>
      </c>
      <c r="B249" s="113">
        <f t="shared" si="99"/>
        <v>242</v>
      </c>
      <c r="C249" s="119" t="e">
        <f t="shared" si="100"/>
        <v>#N/A</v>
      </c>
      <c r="F249" s="115">
        <f t="shared" si="117"/>
        <v>423</v>
      </c>
      <c r="G249" s="113">
        <f t="shared" si="118"/>
        <v>242</v>
      </c>
      <c r="H249" s="113" t="e">
        <f>INDEX(地温!$D$2:$D$366,MATCH(F249,地温!$C$2:$C$366,FALSE))</f>
        <v>#N/A</v>
      </c>
      <c r="I249" s="113" t="e">
        <f t="shared" si="119"/>
        <v>#N/A</v>
      </c>
      <c r="J249" s="116" t="e">
        <f t="shared" si="101"/>
        <v>#N/A</v>
      </c>
      <c r="K249" s="119" t="e">
        <f t="shared" si="102"/>
        <v>#N/A</v>
      </c>
      <c r="L249" s="119" t="e">
        <f t="shared" si="103"/>
        <v>#N/A</v>
      </c>
      <c r="O249" s="115">
        <f t="shared" si="120"/>
        <v>423</v>
      </c>
      <c r="P249" s="113">
        <f t="shared" si="121"/>
        <v>242</v>
      </c>
      <c r="Q249" s="113" t="e">
        <f>INDEX(地温!$D$2:$D$366,MATCH(O249,地温!$C$2:$C$366,FALSE))</f>
        <v>#N/A</v>
      </c>
      <c r="R249" s="113" t="e">
        <f t="shared" si="122"/>
        <v>#N/A</v>
      </c>
      <c r="S249" s="116" t="e">
        <f t="shared" si="104"/>
        <v>#N/A</v>
      </c>
      <c r="T249" s="119" t="e">
        <f t="shared" si="105"/>
        <v>#N/A</v>
      </c>
      <c r="U249" s="119">
        <f t="shared" si="106"/>
        <v>0</v>
      </c>
      <c r="X249" s="115">
        <f t="shared" si="123"/>
        <v>423</v>
      </c>
      <c r="Y249" s="113">
        <f t="shared" si="124"/>
        <v>242</v>
      </c>
      <c r="Z249" s="113" t="e">
        <f>INDEX(地温!$D$2:$D$366,MATCH(X249,地温!$C$2:$C$366,FALSE))</f>
        <v>#N/A</v>
      </c>
      <c r="AA249" s="113" t="e">
        <f t="shared" si="125"/>
        <v>#N/A</v>
      </c>
      <c r="AB249" s="116" t="e">
        <f t="shared" si="107"/>
        <v>#N/A</v>
      </c>
      <c r="AC249" s="119" t="e">
        <f t="shared" si="108"/>
        <v>#N/A</v>
      </c>
      <c r="AD249" s="119">
        <f t="shared" si="109"/>
        <v>0</v>
      </c>
      <c r="AG249" s="115">
        <f t="shared" si="126"/>
        <v>423</v>
      </c>
      <c r="AH249" s="113">
        <f t="shared" si="127"/>
        <v>242</v>
      </c>
      <c r="AI249" s="113" t="e">
        <f>INDEX(地温!$D$2:$D$366,MATCH(AG249,地温!$C$2:$C$366,FALSE))</f>
        <v>#N/A</v>
      </c>
      <c r="AJ249" s="113" t="e">
        <f t="shared" si="128"/>
        <v>#N/A</v>
      </c>
      <c r="AK249" s="116" t="e">
        <f t="shared" si="110"/>
        <v>#N/A</v>
      </c>
      <c r="AL249" s="119" t="e">
        <f t="shared" si="111"/>
        <v>#N/A</v>
      </c>
      <c r="AM249" s="119">
        <f t="shared" si="112"/>
        <v>0</v>
      </c>
      <c r="AP249" s="115">
        <f t="shared" si="129"/>
        <v>423</v>
      </c>
      <c r="AQ249" s="113">
        <f t="shared" si="130"/>
        <v>242</v>
      </c>
      <c r="AR249" s="113" t="e">
        <f>INDEX(地温!$D$2:$D$366,MATCH(AP249,地温!$C$2:$C$366,FALSE))</f>
        <v>#N/A</v>
      </c>
      <c r="AS249" s="113" t="e">
        <f t="shared" si="131"/>
        <v>#N/A</v>
      </c>
      <c r="AT249" s="116" t="e">
        <f t="shared" si="113"/>
        <v>#N/A</v>
      </c>
      <c r="AU249" s="119" t="e">
        <f t="shared" si="114"/>
        <v>#N/A</v>
      </c>
      <c r="AV249" s="119">
        <f t="shared" si="115"/>
        <v>0</v>
      </c>
    </row>
    <row r="250" spans="1:48">
      <c r="A250" s="115">
        <f t="shared" si="116"/>
        <v>424</v>
      </c>
      <c r="B250" s="113">
        <f t="shared" si="99"/>
        <v>243</v>
      </c>
      <c r="C250" s="119" t="e">
        <f t="shared" si="100"/>
        <v>#N/A</v>
      </c>
      <c r="F250" s="115">
        <f t="shared" si="117"/>
        <v>424</v>
      </c>
      <c r="G250" s="113">
        <f t="shared" si="118"/>
        <v>243</v>
      </c>
      <c r="H250" s="113" t="e">
        <f>INDEX(地温!$D$2:$D$366,MATCH(F250,地温!$C$2:$C$366,FALSE))</f>
        <v>#N/A</v>
      </c>
      <c r="I250" s="113" t="e">
        <f t="shared" si="119"/>
        <v>#N/A</v>
      </c>
      <c r="J250" s="116" t="e">
        <f t="shared" si="101"/>
        <v>#N/A</v>
      </c>
      <c r="K250" s="119" t="e">
        <f t="shared" si="102"/>
        <v>#N/A</v>
      </c>
      <c r="L250" s="119" t="e">
        <f t="shared" si="103"/>
        <v>#N/A</v>
      </c>
      <c r="O250" s="115">
        <f t="shared" si="120"/>
        <v>424</v>
      </c>
      <c r="P250" s="113">
        <f t="shared" si="121"/>
        <v>243</v>
      </c>
      <c r="Q250" s="113" t="e">
        <f>INDEX(地温!$D$2:$D$366,MATCH(O250,地温!$C$2:$C$366,FALSE))</f>
        <v>#N/A</v>
      </c>
      <c r="R250" s="113" t="e">
        <f t="shared" si="122"/>
        <v>#N/A</v>
      </c>
      <c r="S250" s="116" t="e">
        <f t="shared" si="104"/>
        <v>#N/A</v>
      </c>
      <c r="T250" s="119" t="e">
        <f t="shared" si="105"/>
        <v>#N/A</v>
      </c>
      <c r="U250" s="119">
        <f t="shared" si="106"/>
        <v>0</v>
      </c>
      <c r="X250" s="115">
        <f t="shared" si="123"/>
        <v>424</v>
      </c>
      <c r="Y250" s="113">
        <f t="shared" si="124"/>
        <v>243</v>
      </c>
      <c r="Z250" s="113" t="e">
        <f>INDEX(地温!$D$2:$D$366,MATCH(X250,地温!$C$2:$C$366,FALSE))</f>
        <v>#N/A</v>
      </c>
      <c r="AA250" s="113" t="e">
        <f t="shared" si="125"/>
        <v>#N/A</v>
      </c>
      <c r="AB250" s="116" t="e">
        <f t="shared" si="107"/>
        <v>#N/A</v>
      </c>
      <c r="AC250" s="119" t="e">
        <f t="shared" si="108"/>
        <v>#N/A</v>
      </c>
      <c r="AD250" s="119">
        <f t="shared" si="109"/>
        <v>0</v>
      </c>
      <c r="AG250" s="115">
        <f t="shared" si="126"/>
        <v>424</v>
      </c>
      <c r="AH250" s="113">
        <f t="shared" si="127"/>
        <v>243</v>
      </c>
      <c r="AI250" s="113" t="e">
        <f>INDEX(地温!$D$2:$D$366,MATCH(AG250,地温!$C$2:$C$366,FALSE))</f>
        <v>#N/A</v>
      </c>
      <c r="AJ250" s="113" t="e">
        <f t="shared" si="128"/>
        <v>#N/A</v>
      </c>
      <c r="AK250" s="116" t="e">
        <f t="shared" si="110"/>
        <v>#N/A</v>
      </c>
      <c r="AL250" s="119" t="e">
        <f t="shared" si="111"/>
        <v>#N/A</v>
      </c>
      <c r="AM250" s="119">
        <f t="shared" si="112"/>
        <v>0</v>
      </c>
      <c r="AP250" s="115">
        <f t="shared" si="129"/>
        <v>424</v>
      </c>
      <c r="AQ250" s="113">
        <f t="shared" si="130"/>
        <v>243</v>
      </c>
      <c r="AR250" s="113" t="e">
        <f>INDEX(地温!$D$2:$D$366,MATCH(AP250,地温!$C$2:$C$366,FALSE))</f>
        <v>#N/A</v>
      </c>
      <c r="AS250" s="113" t="e">
        <f t="shared" si="131"/>
        <v>#N/A</v>
      </c>
      <c r="AT250" s="116" t="e">
        <f t="shared" si="113"/>
        <v>#N/A</v>
      </c>
      <c r="AU250" s="119" t="e">
        <f t="shared" si="114"/>
        <v>#N/A</v>
      </c>
      <c r="AV250" s="119">
        <f t="shared" si="115"/>
        <v>0</v>
      </c>
    </row>
    <row r="251" spans="1:48">
      <c r="A251" s="115">
        <f t="shared" si="116"/>
        <v>425</v>
      </c>
      <c r="B251" s="113">
        <f t="shared" si="99"/>
        <v>244</v>
      </c>
      <c r="C251" s="119" t="e">
        <f t="shared" si="100"/>
        <v>#N/A</v>
      </c>
      <c r="F251" s="115">
        <f t="shared" si="117"/>
        <v>425</v>
      </c>
      <c r="G251" s="113">
        <f t="shared" si="118"/>
        <v>244</v>
      </c>
      <c r="H251" s="113" t="e">
        <f>INDEX(地温!$D$2:$D$366,MATCH(F251,地温!$C$2:$C$366,FALSE))</f>
        <v>#N/A</v>
      </c>
      <c r="I251" s="113" t="e">
        <f t="shared" si="119"/>
        <v>#N/A</v>
      </c>
      <c r="J251" s="116" t="e">
        <f t="shared" si="101"/>
        <v>#N/A</v>
      </c>
      <c r="K251" s="119" t="e">
        <f t="shared" si="102"/>
        <v>#N/A</v>
      </c>
      <c r="L251" s="119" t="e">
        <f t="shared" si="103"/>
        <v>#N/A</v>
      </c>
      <c r="O251" s="115">
        <f t="shared" si="120"/>
        <v>425</v>
      </c>
      <c r="P251" s="113">
        <f t="shared" si="121"/>
        <v>244</v>
      </c>
      <c r="Q251" s="113" t="e">
        <f>INDEX(地温!$D$2:$D$366,MATCH(O251,地温!$C$2:$C$366,FALSE))</f>
        <v>#N/A</v>
      </c>
      <c r="R251" s="113" t="e">
        <f t="shared" si="122"/>
        <v>#N/A</v>
      </c>
      <c r="S251" s="116" t="e">
        <f t="shared" si="104"/>
        <v>#N/A</v>
      </c>
      <c r="T251" s="119" t="e">
        <f t="shared" si="105"/>
        <v>#N/A</v>
      </c>
      <c r="U251" s="119">
        <f t="shared" si="106"/>
        <v>0</v>
      </c>
      <c r="X251" s="115">
        <f t="shared" si="123"/>
        <v>425</v>
      </c>
      <c r="Y251" s="113">
        <f t="shared" si="124"/>
        <v>244</v>
      </c>
      <c r="Z251" s="113" t="e">
        <f>INDEX(地温!$D$2:$D$366,MATCH(X251,地温!$C$2:$C$366,FALSE))</f>
        <v>#N/A</v>
      </c>
      <c r="AA251" s="113" t="e">
        <f t="shared" si="125"/>
        <v>#N/A</v>
      </c>
      <c r="AB251" s="116" t="e">
        <f t="shared" si="107"/>
        <v>#N/A</v>
      </c>
      <c r="AC251" s="119" t="e">
        <f t="shared" si="108"/>
        <v>#N/A</v>
      </c>
      <c r="AD251" s="119">
        <f t="shared" si="109"/>
        <v>0</v>
      </c>
      <c r="AG251" s="115">
        <f t="shared" si="126"/>
        <v>425</v>
      </c>
      <c r="AH251" s="113">
        <f t="shared" si="127"/>
        <v>244</v>
      </c>
      <c r="AI251" s="113" t="e">
        <f>INDEX(地温!$D$2:$D$366,MATCH(AG251,地温!$C$2:$C$366,FALSE))</f>
        <v>#N/A</v>
      </c>
      <c r="AJ251" s="113" t="e">
        <f t="shared" si="128"/>
        <v>#N/A</v>
      </c>
      <c r="AK251" s="116" t="e">
        <f t="shared" si="110"/>
        <v>#N/A</v>
      </c>
      <c r="AL251" s="119" t="e">
        <f t="shared" si="111"/>
        <v>#N/A</v>
      </c>
      <c r="AM251" s="119">
        <f t="shared" si="112"/>
        <v>0</v>
      </c>
      <c r="AP251" s="115">
        <f t="shared" si="129"/>
        <v>425</v>
      </c>
      <c r="AQ251" s="113">
        <f t="shared" si="130"/>
        <v>244</v>
      </c>
      <c r="AR251" s="113" t="e">
        <f>INDEX(地温!$D$2:$D$366,MATCH(AP251,地温!$C$2:$C$366,FALSE))</f>
        <v>#N/A</v>
      </c>
      <c r="AS251" s="113" t="e">
        <f t="shared" si="131"/>
        <v>#N/A</v>
      </c>
      <c r="AT251" s="116" t="e">
        <f t="shared" si="113"/>
        <v>#N/A</v>
      </c>
      <c r="AU251" s="119" t="e">
        <f t="shared" si="114"/>
        <v>#N/A</v>
      </c>
      <c r="AV251" s="119">
        <f t="shared" si="115"/>
        <v>0</v>
      </c>
    </row>
    <row r="252" spans="1:48">
      <c r="A252" s="115">
        <f t="shared" si="116"/>
        <v>426</v>
      </c>
      <c r="B252" s="113">
        <f t="shared" si="99"/>
        <v>245</v>
      </c>
      <c r="C252" s="119" t="e">
        <f t="shared" si="100"/>
        <v>#N/A</v>
      </c>
      <c r="F252" s="115">
        <f t="shared" si="117"/>
        <v>426</v>
      </c>
      <c r="G252" s="113">
        <f t="shared" si="118"/>
        <v>245</v>
      </c>
      <c r="H252" s="113" t="e">
        <f>INDEX(地温!$D$2:$D$366,MATCH(F252,地温!$C$2:$C$366,FALSE))</f>
        <v>#N/A</v>
      </c>
      <c r="I252" s="113" t="e">
        <f t="shared" si="119"/>
        <v>#N/A</v>
      </c>
      <c r="J252" s="116" t="e">
        <f t="shared" si="101"/>
        <v>#N/A</v>
      </c>
      <c r="K252" s="119" t="e">
        <f t="shared" si="102"/>
        <v>#N/A</v>
      </c>
      <c r="L252" s="119" t="e">
        <f t="shared" si="103"/>
        <v>#N/A</v>
      </c>
      <c r="O252" s="115">
        <f t="shared" si="120"/>
        <v>426</v>
      </c>
      <c r="P252" s="113">
        <f t="shared" si="121"/>
        <v>245</v>
      </c>
      <c r="Q252" s="113" t="e">
        <f>INDEX(地温!$D$2:$D$366,MATCH(O252,地温!$C$2:$C$366,FALSE))</f>
        <v>#N/A</v>
      </c>
      <c r="R252" s="113" t="e">
        <f t="shared" si="122"/>
        <v>#N/A</v>
      </c>
      <c r="S252" s="116" t="e">
        <f t="shared" si="104"/>
        <v>#N/A</v>
      </c>
      <c r="T252" s="119" t="e">
        <f t="shared" si="105"/>
        <v>#N/A</v>
      </c>
      <c r="U252" s="119">
        <f t="shared" si="106"/>
        <v>0</v>
      </c>
      <c r="X252" s="115">
        <f t="shared" si="123"/>
        <v>426</v>
      </c>
      <c r="Y252" s="113">
        <f t="shared" si="124"/>
        <v>245</v>
      </c>
      <c r="Z252" s="113" t="e">
        <f>INDEX(地温!$D$2:$D$366,MATCH(X252,地温!$C$2:$C$366,FALSE))</f>
        <v>#N/A</v>
      </c>
      <c r="AA252" s="113" t="e">
        <f t="shared" si="125"/>
        <v>#N/A</v>
      </c>
      <c r="AB252" s="116" t="e">
        <f t="shared" si="107"/>
        <v>#N/A</v>
      </c>
      <c r="AC252" s="119" t="e">
        <f t="shared" si="108"/>
        <v>#N/A</v>
      </c>
      <c r="AD252" s="119">
        <f t="shared" si="109"/>
        <v>0</v>
      </c>
      <c r="AG252" s="115">
        <f t="shared" si="126"/>
        <v>426</v>
      </c>
      <c r="AH252" s="113">
        <f t="shared" si="127"/>
        <v>245</v>
      </c>
      <c r="AI252" s="113" t="e">
        <f>INDEX(地温!$D$2:$D$366,MATCH(AG252,地温!$C$2:$C$366,FALSE))</f>
        <v>#N/A</v>
      </c>
      <c r="AJ252" s="113" t="e">
        <f t="shared" si="128"/>
        <v>#N/A</v>
      </c>
      <c r="AK252" s="116" t="e">
        <f t="shared" si="110"/>
        <v>#N/A</v>
      </c>
      <c r="AL252" s="119" t="e">
        <f t="shared" si="111"/>
        <v>#N/A</v>
      </c>
      <c r="AM252" s="119">
        <f t="shared" si="112"/>
        <v>0</v>
      </c>
      <c r="AP252" s="115">
        <f t="shared" si="129"/>
        <v>426</v>
      </c>
      <c r="AQ252" s="113">
        <f t="shared" si="130"/>
        <v>245</v>
      </c>
      <c r="AR252" s="113" t="e">
        <f>INDEX(地温!$D$2:$D$366,MATCH(AP252,地温!$C$2:$C$366,FALSE))</f>
        <v>#N/A</v>
      </c>
      <c r="AS252" s="113" t="e">
        <f t="shared" si="131"/>
        <v>#N/A</v>
      </c>
      <c r="AT252" s="116" t="e">
        <f t="shared" si="113"/>
        <v>#N/A</v>
      </c>
      <c r="AU252" s="119" t="e">
        <f t="shared" si="114"/>
        <v>#N/A</v>
      </c>
      <c r="AV252" s="119">
        <f t="shared" si="115"/>
        <v>0</v>
      </c>
    </row>
    <row r="253" spans="1:48">
      <c r="A253" s="115">
        <f t="shared" si="116"/>
        <v>427</v>
      </c>
      <c r="B253" s="113">
        <f t="shared" si="99"/>
        <v>246</v>
      </c>
      <c r="C253" s="119" t="e">
        <f t="shared" si="100"/>
        <v>#N/A</v>
      </c>
      <c r="F253" s="115">
        <f t="shared" si="117"/>
        <v>427</v>
      </c>
      <c r="G253" s="113">
        <f t="shared" si="118"/>
        <v>246</v>
      </c>
      <c r="H253" s="113" t="e">
        <f>INDEX(地温!$D$2:$D$366,MATCH(F253,地温!$C$2:$C$366,FALSE))</f>
        <v>#N/A</v>
      </c>
      <c r="I253" s="113" t="e">
        <f t="shared" si="119"/>
        <v>#N/A</v>
      </c>
      <c r="J253" s="116" t="e">
        <f t="shared" si="101"/>
        <v>#N/A</v>
      </c>
      <c r="K253" s="119" t="e">
        <f t="shared" si="102"/>
        <v>#N/A</v>
      </c>
      <c r="L253" s="119" t="e">
        <f t="shared" si="103"/>
        <v>#N/A</v>
      </c>
      <c r="O253" s="115">
        <f t="shared" si="120"/>
        <v>427</v>
      </c>
      <c r="P253" s="113">
        <f t="shared" si="121"/>
        <v>246</v>
      </c>
      <c r="Q253" s="113" t="e">
        <f>INDEX(地温!$D$2:$D$366,MATCH(O253,地温!$C$2:$C$366,FALSE))</f>
        <v>#N/A</v>
      </c>
      <c r="R253" s="113" t="e">
        <f t="shared" si="122"/>
        <v>#N/A</v>
      </c>
      <c r="S253" s="116" t="e">
        <f t="shared" si="104"/>
        <v>#N/A</v>
      </c>
      <c r="T253" s="119" t="e">
        <f t="shared" si="105"/>
        <v>#N/A</v>
      </c>
      <c r="U253" s="119">
        <f t="shared" si="106"/>
        <v>0</v>
      </c>
      <c r="X253" s="115">
        <f t="shared" si="123"/>
        <v>427</v>
      </c>
      <c r="Y253" s="113">
        <f t="shared" si="124"/>
        <v>246</v>
      </c>
      <c r="Z253" s="113" t="e">
        <f>INDEX(地温!$D$2:$D$366,MATCH(X253,地温!$C$2:$C$366,FALSE))</f>
        <v>#N/A</v>
      </c>
      <c r="AA253" s="113" t="e">
        <f t="shared" si="125"/>
        <v>#N/A</v>
      </c>
      <c r="AB253" s="116" t="e">
        <f t="shared" si="107"/>
        <v>#N/A</v>
      </c>
      <c r="AC253" s="119" t="e">
        <f t="shared" si="108"/>
        <v>#N/A</v>
      </c>
      <c r="AD253" s="119">
        <f t="shared" si="109"/>
        <v>0</v>
      </c>
      <c r="AG253" s="115">
        <f t="shared" si="126"/>
        <v>427</v>
      </c>
      <c r="AH253" s="113">
        <f t="shared" si="127"/>
        <v>246</v>
      </c>
      <c r="AI253" s="113" t="e">
        <f>INDEX(地温!$D$2:$D$366,MATCH(AG253,地温!$C$2:$C$366,FALSE))</f>
        <v>#N/A</v>
      </c>
      <c r="AJ253" s="113" t="e">
        <f t="shared" si="128"/>
        <v>#N/A</v>
      </c>
      <c r="AK253" s="116" t="e">
        <f t="shared" si="110"/>
        <v>#N/A</v>
      </c>
      <c r="AL253" s="119" t="e">
        <f t="shared" si="111"/>
        <v>#N/A</v>
      </c>
      <c r="AM253" s="119">
        <f t="shared" si="112"/>
        <v>0</v>
      </c>
      <c r="AP253" s="115">
        <f t="shared" si="129"/>
        <v>427</v>
      </c>
      <c r="AQ253" s="113">
        <f t="shared" si="130"/>
        <v>246</v>
      </c>
      <c r="AR253" s="113" t="e">
        <f>INDEX(地温!$D$2:$D$366,MATCH(AP253,地温!$C$2:$C$366,FALSE))</f>
        <v>#N/A</v>
      </c>
      <c r="AS253" s="113" t="e">
        <f t="shared" si="131"/>
        <v>#N/A</v>
      </c>
      <c r="AT253" s="116" t="e">
        <f t="shared" si="113"/>
        <v>#N/A</v>
      </c>
      <c r="AU253" s="119" t="e">
        <f t="shared" si="114"/>
        <v>#N/A</v>
      </c>
      <c r="AV253" s="119">
        <f t="shared" si="115"/>
        <v>0</v>
      </c>
    </row>
    <row r="254" spans="1:48">
      <c r="A254" s="115">
        <f t="shared" si="116"/>
        <v>428</v>
      </c>
      <c r="B254" s="113">
        <f t="shared" si="99"/>
        <v>247</v>
      </c>
      <c r="C254" s="119" t="e">
        <f t="shared" si="100"/>
        <v>#N/A</v>
      </c>
      <c r="F254" s="115">
        <f t="shared" si="117"/>
        <v>428</v>
      </c>
      <c r="G254" s="113">
        <f t="shared" si="118"/>
        <v>247</v>
      </c>
      <c r="H254" s="113" t="e">
        <f>INDEX(地温!$D$2:$D$366,MATCH(F254,地温!$C$2:$C$366,FALSE))</f>
        <v>#N/A</v>
      </c>
      <c r="I254" s="113" t="e">
        <f t="shared" si="119"/>
        <v>#N/A</v>
      </c>
      <c r="J254" s="116" t="e">
        <f t="shared" si="101"/>
        <v>#N/A</v>
      </c>
      <c r="K254" s="119" t="e">
        <f t="shared" si="102"/>
        <v>#N/A</v>
      </c>
      <c r="L254" s="119" t="e">
        <f t="shared" si="103"/>
        <v>#N/A</v>
      </c>
      <c r="O254" s="115">
        <f t="shared" si="120"/>
        <v>428</v>
      </c>
      <c r="P254" s="113">
        <f t="shared" si="121"/>
        <v>247</v>
      </c>
      <c r="Q254" s="113" t="e">
        <f>INDEX(地温!$D$2:$D$366,MATCH(O254,地温!$C$2:$C$366,FALSE))</f>
        <v>#N/A</v>
      </c>
      <c r="R254" s="113" t="e">
        <f t="shared" si="122"/>
        <v>#N/A</v>
      </c>
      <c r="S254" s="116" t="e">
        <f t="shared" si="104"/>
        <v>#N/A</v>
      </c>
      <c r="T254" s="119" t="e">
        <f t="shared" si="105"/>
        <v>#N/A</v>
      </c>
      <c r="U254" s="119">
        <f t="shared" si="106"/>
        <v>0</v>
      </c>
      <c r="X254" s="115">
        <f t="shared" si="123"/>
        <v>428</v>
      </c>
      <c r="Y254" s="113">
        <f t="shared" si="124"/>
        <v>247</v>
      </c>
      <c r="Z254" s="113" t="e">
        <f>INDEX(地温!$D$2:$D$366,MATCH(X254,地温!$C$2:$C$366,FALSE))</f>
        <v>#N/A</v>
      </c>
      <c r="AA254" s="113" t="e">
        <f t="shared" si="125"/>
        <v>#N/A</v>
      </c>
      <c r="AB254" s="116" t="e">
        <f t="shared" si="107"/>
        <v>#N/A</v>
      </c>
      <c r="AC254" s="119" t="e">
        <f t="shared" si="108"/>
        <v>#N/A</v>
      </c>
      <c r="AD254" s="119">
        <f t="shared" si="109"/>
        <v>0</v>
      </c>
      <c r="AG254" s="115">
        <f t="shared" si="126"/>
        <v>428</v>
      </c>
      <c r="AH254" s="113">
        <f t="shared" si="127"/>
        <v>247</v>
      </c>
      <c r="AI254" s="113" t="e">
        <f>INDEX(地温!$D$2:$D$366,MATCH(AG254,地温!$C$2:$C$366,FALSE))</f>
        <v>#N/A</v>
      </c>
      <c r="AJ254" s="113" t="e">
        <f t="shared" si="128"/>
        <v>#N/A</v>
      </c>
      <c r="AK254" s="116" t="e">
        <f t="shared" si="110"/>
        <v>#N/A</v>
      </c>
      <c r="AL254" s="119" t="e">
        <f t="shared" si="111"/>
        <v>#N/A</v>
      </c>
      <c r="AM254" s="119">
        <f t="shared" si="112"/>
        <v>0</v>
      </c>
      <c r="AP254" s="115">
        <f t="shared" si="129"/>
        <v>428</v>
      </c>
      <c r="AQ254" s="113">
        <f t="shared" si="130"/>
        <v>247</v>
      </c>
      <c r="AR254" s="113" t="e">
        <f>INDEX(地温!$D$2:$D$366,MATCH(AP254,地温!$C$2:$C$366,FALSE))</f>
        <v>#N/A</v>
      </c>
      <c r="AS254" s="113" t="e">
        <f t="shared" si="131"/>
        <v>#N/A</v>
      </c>
      <c r="AT254" s="116" t="e">
        <f t="shared" si="113"/>
        <v>#N/A</v>
      </c>
      <c r="AU254" s="119" t="e">
        <f t="shared" si="114"/>
        <v>#N/A</v>
      </c>
      <c r="AV254" s="119">
        <f t="shared" si="115"/>
        <v>0</v>
      </c>
    </row>
    <row r="255" spans="1:48">
      <c r="A255" s="115">
        <f t="shared" si="116"/>
        <v>429</v>
      </c>
      <c r="B255" s="113">
        <f t="shared" si="99"/>
        <v>248</v>
      </c>
      <c r="C255" s="119" t="e">
        <f t="shared" si="100"/>
        <v>#N/A</v>
      </c>
      <c r="F255" s="115">
        <f t="shared" si="117"/>
        <v>429</v>
      </c>
      <c r="G255" s="113">
        <f t="shared" si="118"/>
        <v>248</v>
      </c>
      <c r="H255" s="113" t="e">
        <f>INDEX(地温!$D$2:$D$366,MATCH(F255,地温!$C$2:$C$366,FALSE))</f>
        <v>#N/A</v>
      </c>
      <c r="I255" s="113" t="e">
        <f t="shared" si="119"/>
        <v>#N/A</v>
      </c>
      <c r="J255" s="116" t="e">
        <f t="shared" si="101"/>
        <v>#N/A</v>
      </c>
      <c r="K255" s="119" t="e">
        <f t="shared" si="102"/>
        <v>#N/A</v>
      </c>
      <c r="L255" s="119" t="e">
        <f t="shared" si="103"/>
        <v>#N/A</v>
      </c>
      <c r="O255" s="115">
        <f t="shared" si="120"/>
        <v>429</v>
      </c>
      <c r="P255" s="113">
        <f t="shared" si="121"/>
        <v>248</v>
      </c>
      <c r="Q255" s="113" t="e">
        <f>INDEX(地温!$D$2:$D$366,MATCH(O255,地温!$C$2:$C$366,FALSE))</f>
        <v>#N/A</v>
      </c>
      <c r="R255" s="113" t="e">
        <f t="shared" si="122"/>
        <v>#N/A</v>
      </c>
      <c r="S255" s="116" t="e">
        <f t="shared" si="104"/>
        <v>#N/A</v>
      </c>
      <c r="T255" s="119" t="e">
        <f t="shared" si="105"/>
        <v>#N/A</v>
      </c>
      <c r="U255" s="119">
        <f t="shared" si="106"/>
        <v>0</v>
      </c>
      <c r="X255" s="115">
        <f t="shared" si="123"/>
        <v>429</v>
      </c>
      <c r="Y255" s="113">
        <f t="shared" si="124"/>
        <v>248</v>
      </c>
      <c r="Z255" s="113" t="e">
        <f>INDEX(地温!$D$2:$D$366,MATCH(X255,地温!$C$2:$C$366,FALSE))</f>
        <v>#N/A</v>
      </c>
      <c r="AA255" s="113" t="e">
        <f t="shared" si="125"/>
        <v>#N/A</v>
      </c>
      <c r="AB255" s="116" t="e">
        <f t="shared" si="107"/>
        <v>#N/A</v>
      </c>
      <c r="AC255" s="119" t="e">
        <f t="shared" si="108"/>
        <v>#N/A</v>
      </c>
      <c r="AD255" s="119">
        <f t="shared" si="109"/>
        <v>0</v>
      </c>
      <c r="AG255" s="115">
        <f t="shared" si="126"/>
        <v>429</v>
      </c>
      <c r="AH255" s="113">
        <f t="shared" si="127"/>
        <v>248</v>
      </c>
      <c r="AI255" s="113" t="e">
        <f>INDEX(地温!$D$2:$D$366,MATCH(AG255,地温!$C$2:$C$366,FALSE))</f>
        <v>#N/A</v>
      </c>
      <c r="AJ255" s="113" t="e">
        <f t="shared" si="128"/>
        <v>#N/A</v>
      </c>
      <c r="AK255" s="116" t="e">
        <f t="shared" si="110"/>
        <v>#N/A</v>
      </c>
      <c r="AL255" s="119" t="e">
        <f t="shared" si="111"/>
        <v>#N/A</v>
      </c>
      <c r="AM255" s="119">
        <f t="shared" si="112"/>
        <v>0</v>
      </c>
      <c r="AP255" s="115">
        <f t="shared" si="129"/>
        <v>429</v>
      </c>
      <c r="AQ255" s="113">
        <f t="shared" si="130"/>
        <v>248</v>
      </c>
      <c r="AR255" s="113" t="e">
        <f>INDEX(地温!$D$2:$D$366,MATCH(AP255,地温!$C$2:$C$366,FALSE))</f>
        <v>#N/A</v>
      </c>
      <c r="AS255" s="113" t="e">
        <f t="shared" si="131"/>
        <v>#N/A</v>
      </c>
      <c r="AT255" s="116" t="e">
        <f t="shared" si="113"/>
        <v>#N/A</v>
      </c>
      <c r="AU255" s="119" t="e">
        <f t="shared" si="114"/>
        <v>#N/A</v>
      </c>
      <c r="AV255" s="119">
        <f t="shared" si="115"/>
        <v>0</v>
      </c>
    </row>
    <row r="256" spans="1:48">
      <c r="A256" s="115">
        <f t="shared" si="116"/>
        <v>430</v>
      </c>
      <c r="B256" s="113">
        <f t="shared" si="99"/>
        <v>249</v>
      </c>
      <c r="C256" s="119" t="e">
        <f t="shared" si="100"/>
        <v>#N/A</v>
      </c>
      <c r="F256" s="115">
        <f t="shared" si="117"/>
        <v>430</v>
      </c>
      <c r="G256" s="113">
        <f t="shared" si="118"/>
        <v>249</v>
      </c>
      <c r="H256" s="113" t="e">
        <f>INDEX(地温!$D$2:$D$366,MATCH(F256,地温!$C$2:$C$366,FALSE))</f>
        <v>#N/A</v>
      </c>
      <c r="I256" s="113" t="e">
        <f t="shared" si="119"/>
        <v>#N/A</v>
      </c>
      <c r="J256" s="116" t="e">
        <f t="shared" si="101"/>
        <v>#N/A</v>
      </c>
      <c r="K256" s="119" t="e">
        <f t="shared" si="102"/>
        <v>#N/A</v>
      </c>
      <c r="L256" s="119" t="e">
        <f t="shared" si="103"/>
        <v>#N/A</v>
      </c>
      <c r="O256" s="115">
        <f t="shared" si="120"/>
        <v>430</v>
      </c>
      <c r="P256" s="113">
        <f t="shared" si="121"/>
        <v>249</v>
      </c>
      <c r="Q256" s="113" t="e">
        <f>INDEX(地温!$D$2:$D$366,MATCH(O256,地温!$C$2:$C$366,FALSE))</f>
        <v>#N/A</v>
      </c>
      <c r="R256" s="113" t="e">
        <f t="shared" si="122"/>
        <v>#N/A</v>
      </c>
      <c r="S256" s="116" t="e">
        <f t="shared" si="104"/>
        <v>#N/A</v>
      </c>
      <c r="T256" s="119" t="e">
        <f t="shared" si="105"/>
        <v>#N/A</v>
      </c>
      <c r="U256" s="119">
        <f t="shared" si="106"/>
        <v>0</v>
      </c>
      <c r="X256" s="115">
        <f t="shared" si="123"/>
        <v>430</v>
      </c>
      <c r="Y256" s="113">
        <f t="shared" si="124"/>
        <v>249</v>
      </c>
      <c r="Z256" s="113" t="e">
        <f>INDEX(地温!$D$2:$D$366,MATCH(X256,地温!$C$2:$C$366,FALSE))</f>
        <v>#N/A</v>
      </c>
      <c r="AA256" s="113" t="e">
        <f t="shared" si="125"/>
        <v>#N/A</v>
      </c>
      <c r="AB256" s="116" t="e">
        <f t="shared" si="107"/>
        <v>#N/A</v>
      </c>
      <c r="AC256" s="119" t="e">
        <f t="shared" si="108"/>
        <v>#N/A</v>
      </c>
      <c r="AD256" s="119">
        <f t="shared" si="109"/>
        <v>0</v>
      </c>
      <c r="AG256" s="115">
        <f t="shared" si="126"/>
        <v>430</v>
      </c>
      <c r="AH256" s="113">
        <f t="shared" si="127"/>
        <v>249</v>
      </c>
      <c r="AI256" s="113" t="e">
        <f>INDEX(地温!$D$2:$D$366,MATCH(AG256,地温!$C$2:$C$366,FALSE))</f>
        <v>#N/A</v>
      </c>
      <c r="AJ256" s="113" t="e">
        <f t="shared" si="128"/>
        <v>#N/A</v>
      </c>
      <c r="AK256" s="116" t="e">
        <f t="shared" si="110"/>
        <v>#N/A</v>
      </c>
      <c r="AL256" s="119" t="e">
        <f t="shared" si="111"/>
        <v>#N/A</v>
      </c>
      <c r="AM256" s="119">
        <f t="shared" si="112"/>
        <v>0</v>
      </c>
      <c r="AP256" s="115">
        <f t="shared" si="129"/>
        <v>430</v>
      </c>
      <c r="AQ256" s="113">
        <f t="shared" si="130"/>
        <v>249</v>
      </c>
      <c r="AR256" s="113" t="e">
        <f>INDEX(地温!$D$2:$D$366,MATCH(AP256,地温!$C$2:$C$366,FALSE))</f>
        <v>#N/A</v>
      </c>
      <c r="AS256" s="113" t="e">
        <f t="shared" si="131"/>
        <v>#N/A</v>
      </c>
      <c r="AT256" s="116" t="e">
        <f t="shared" si="113"/>
        <v>#N/A</v>
      </c>
      <c r="AU256" s="119" t="e">
        <f t="shared" si="114"/>
        <v>#N/A</v>
      </c>
      <c r="AV256" s="119">
        <f t="shared" si="115"/>
        <v>0</v>
      </c>
    </row>
    <row r="257" spans="1:48">
      <c r="A257" s="115">
        <f t="shared" si="116"/>
        <v>431</v>
      </c>
      <c r="B257" s="113">
        <f t="shared" si="99"/>
        <v>250</v>
      </c>
      <c r="C257" s="119" t="e">
        <f t="shared" si="100"/>
        <v>#N/A</v>
      </c>
      <c r="F257" s="115">
        <f t="shared" si="117"/>
        <v>431</v>
      </c>
      <c r="G257" s="113">
        <f t="shared" si="118"/>
        <v>250</v>
      </c>
      <c r="H257" s="113" t="e">
        <f>INDEX(地温!$D$2:$D$366,MATCH(F257,地温!$C$2:$C$366,FALSE))</f>
        <v>#N/A</v>
      </c>
      <c r="I257" s="113" t="e">
        <f t="shared" si="119"/>
        <v>#N/A</v>
      </c>
      <c r="J257" s="116" t="e">
        <f t="shared" si="101"/>
        <v>#N/A</v>
      </c>
      <c r="K257" s="119" t="e">
        <f t="shared" si="102"/>
        <v>#N/A</v>
      </c>
      <c r="L257" s="119" t="e">
        <f t="shared" si="103"/>
        <v>#N/A</v>
      </c>
      <c r="O257" s="115">
        <f t="shared" si="120"/>
        <v>431</v>
      </c>
      <c r="P257" s="113">
        <f t="shared" si="121"/>
        <v>250</v>
      </c>
      <c r="Q257" s="113" t="e">
        <f>INDEX(地温!$D$2:$D$366,MATCH(O257,地温!$C$2:$C$366,FALSE))</f>
        <v>#N/A</v>
      </c>
      <c r="R257" s="113" t="e">
        <f t="shared" si="122"/>
        <v>#N/A</v>
      </c>
      <c r="S257" s="116" t="e">
        <f t="shared" si="104"/>
        <v>#N/A</v>
      </c>
      <c r="T257" s="119" t="e">
        <f t="shared" si="105"/>
        <v>#N/A</v>
      </c>
      <c r="U257" s="119">
        <f t="shared" si="106"/>
        <v>0</v>
      </c>
      <c r="X257" s="115">
        <f t="shared" si="123"/>
        <v>431</v>
      </c>
      <c r="Y257" s="113">
        <f t="shared" si="124"/>
        <v>250</v>
      </c>
      <c r="Z257" s="113" t="e">
        <f>INDEX(地温!$D$2:$D$366,MATCH(X257,地温!$C$2:$C$366,FALSE))</f>
        <v>#N/A</v>
      </c>
      <c r="AA257" s="113" t="e">
        <f t="shared" si="125"/>
        <v>#N/A</v>
      </c>
      <c r="AB257" s="116" t="e">
        <f t="shared" si="107"/>
        <v>#N/A</v>
      </c>
      <c r="AC257" s="119" t="e">
        <f t="shared" si="108"/>
        <v>#N/A</v>
      </c>
      <c r="AD257" s="119">
        <f t="shared" si="109"/>
        <v>0</v>
      </c>
      <c r="AG257" s="115">
        <f t="shared" si="126"/>
        <v>431</v>
      </c>
      <c r="AH257" s="113">
        <f t="shared" si="127"/>
        <v>250</v>
      </c>
      <c r="AI257" s="113" t="e">
        <f>INDEX(地温!$D$2:$D$366,MATCH(AG257,地温!$C$2:$C$366,FALSE))</f>
        <v>#N/A</v>
      </c>
      <c r="AJ257" s="113" t="e">
        <f t="shared" si="128"/>
        <v>#N/A</v>
      </c>
      <c r="AK257" s="116" t="e">
        <f t="shared" si="110"/>
        <v>#N/A</v>
      </c>
      <c r="AL257" s="119" t="e">
        <f t="shared" si="111"/>
        <v>#N/A</v>
      </c>
      <c r="AM257" s="119">
        <f t="shared" si="112"/>
        <v>0</v>
      </c>
      <c r="AP257" s="115">
        <f t="shared" si="129"/>
        <v>431</v>
      </c>
      <c r="AQ257" s="113">
        <f t="shared" si="130"/>
        <v>250</v>
      </c>
      <c r="AR257" s="113" t="e">
        <f>INDEX(地温!$D$2:$D$366,MATCH(AP257,地温!$C$2:$C$366,FALSE))</f>
        <v>#N/A</v>
      </c>
      <c r="AS257" s="113" t="e">
        <f t="shared" si="131"/>
        <v>#N/A</v>
      </c>
      <c r="AT257" s="116" t="e">
        <f t="shared" si="113"/>
        <v>#N/A</v>
      </c>
      <c r="AU257" s="119" t="e">
        <f t="shared" si="114"/>
        <v>#N/A</v>
      </c>
      <c r="AV257" s="119">
        <f t="shared" si="115"/>
        <v>0</v>
      </c>
    </row>
    <row r="258" spans="1:48">
      <c r="A258" s="115">
        <f t="shared" si="116"/>
        <v>432</v>
      </c>
      <c r="B258" s="113">
        <f t="shared" si="99"/>
        <v>251</v>
      </c>
      <c r="C258" s="119" t="e">
        <f t="shared" si="100"/>
        <v>#N/A</v>
      </c>
      <c r="F258" s="115">
        <f t="shared" si="117"/>
        <v>432</v>
      </c>
      <c r="G258" s="113">
        <f t="shared" si="118"/>
        <v>251</v>
      </c>
      <c r="H258" s="113" t="e">
        <f>INDEX(地温!$D$2:$D$366,MATCH(F258,地温!$C$2:$C$366,FALSE))</f>
        <v>#N/A</v>
      </c>
      <c r="I258" s="113" t="e">
        <f t="shared" si="119"/>
        <v>#N/A</v>
      </c>
      <c r="J258" s="116" t="e">
        <f t="shared" si="101"/>
        <v>#N/A</v>
      </c>
      <c r="K258" s="119" t="e">
        <f t="shared" si="102"/>
        <v>#N/A</v>
      </c>
      <c r="L258" s="119" t="e">
        <f t="shared" si="103"/>
        <v>#N/A</v>
      </c>
      <c r="O258" s="115">
        <f t="shared" si="120"/>
        <v>432</v>
      </c>
      <c r="P258" s="113">
        <f t="shared" si="121"/>
        <v>251</v>
      </c>
      <c r="Q258" s="113" t="e">
        <f>INDEX(地温!$D$2:$D$366,MATCH(O258,地温!$C$2:$C$366,FALSE))</f>
        <v>#N/A</v>
      </c>
      <c r="R258" s="113" t="e">
        <f t="shared" si="122"/>
        <v>#N/A</v>
      </c>
      <c r="S258" s="116" t="e">
        <f t="shared" si="104"/>
        <v>#N/A</v>
      </c>
      <c r="T258" s="119" t="e">
        <f t="shared" si="105"/>
        <v>#N/A</v>
      </c>
      <c r="U258" s="119">
        <f t="shared" si="106"/>
        <v>0</v>
      </c>
      <c r="X258" s="115">
        <f t="shared" si="123"/>
        <v>432</v>
      </c>
      <c r="Y258" s="113">
        <f t="shared" si="124"/>
        <v>251</v>
      </c>
      <c r="Z258" s="113" t="e">
        <f>INDEX(地温!$D$2:$D$366,MATCH(X258,地温!$C$2:$C$366,FALSE))</f>
        <v>#N/A</v>
      </c>
      <c r="AA258" s="113" t="e">
        <f t="shared" si="125"/>
        <v>#N/A</v>
      </c>
      <c r="AB258" s="116" t="e">
        <f t="shared" si="107"/>
        <v>#N/A</v>
      </c>
      <c r="AC258" s="119" t="e">
        <f t="shared" si="108"/>
        <v>#N/A</v>
      </c>
      <c r="AD258" s="119">
        <f t="shared" si="109"/>
        <v>0</v>
      </c>
      <c r="AG258" s="115">
        <f t="shared" si="126"/>
        <v>432</v>
      </c>
      <c r="AH258" s="113">
        <f t="shared" si="127"/>
        <v>251</v>
      </c>
      <c r="AI258" s="113" t="e">
        <f>INDEX(地温!$D$2:$D$366,MATCH(AG258,地温!$C$2:$C$366,FALSE))</f>
        <v>#N/A</v>
      </c>
      <c r="AJ258" s="113" t="e">
        <f t="shared" si="128"/>
        <v>#N/A</v>
      </c>
      <c r="AK258" s="116" t="e">
        <f t="shared" si="110"/>
        <v>#N/A</v>
      </c>
      <c r="AL258" s="119" t="e">
        <f t="shared" si="111"/>
        <v>#N/A</v>
      </c>
      <c r="AM258" s="119">
        <f t="shared" si="112"/>
        <v>0</v>
      </c>
      <c r="AP258" s="115">
        <f t="shared" si="129"/>
        <v>432</v>
      </c>
      <c r="AQ258" s="113">
        <f t="shared" si="130"/>
        <v>251</v>
      </c>
      <c r="AR258" s="113" t="e">
        <f>INDEX(地温!$D$2:$D$366,MATCH(AP258,地温!$C$2:$C$366,FALSE))</f>
        <v>#N/A</v>
      </c>
      <c r="AS258" s="113" t="e">
        <f t="shared" si="131"/>
        <v>#N/A</v>
      </c>
      <c r="AT258" s="116" t="e">
        <f t="shared" si="113"/>
        <v>#N/A</v>
      </c>
      <c r="AU258" s="119" t="e">
        <f t="shared" si="114"/>
        <v>#N/A</v>
      </c>
      <c r="AV258" s="119">
        <f t="shared" si="115"/>
        <v>0</v>
      </c>
    </row>
    <row r="259" spans="1:48">
      <c r="A259" s="115">
        <f t="shared" si="116"/>
        <v>433</v>
      </c>
      <c r="B259" s="113">
        <f t="shared" si="99"/>
        <v>252</v>
      </c>
      <c r="C259" s="119" t="e">
        <f t="shared" si="100"/>
        <v>#N/A</v>
      </c>
      <c r="F259" s="115">
        <f t="shared" si="117"/>
        <v>433</v>
      </c>
      <c r="G259" s="113">
        <f t="shared" si="118"/>
        <v>252</v>
      </c>
      <c r="H259" s="113" t="e">
        <f>INDEX(地温!$D$2:$D$366,MATCH(F259,地温!$C$2:$C$366,FALSE))</f>
        <v>#N/A</v>
      </c>
      <c r="I259" s="113" t="e">
        <f t="shared" si="119"/>
        <v>#N/A</v>
      </c>
      <c r="J259" s="116" t="e">
        <f t="shared" si="101"/>
        <v>#N/A</v>
      </c>
      <c r="K259" s="119" t="e">
        <f t="shared" si="102"/>
        <v>#N/A</v>
      </c>
      <c r="L259" s="119" t="e">
        <f t="shared" si="103"/>
        <v>#N/A</v>
      </c>
      <c r="O259" s="115">
        <f t="shared" si="120"/>
        <v>433</v>
      </c>
      <c r="P259" s="113">
        <f t="shared" si="121"/>
        <v>252</v>
      </c>
      <c r="Q259" s="113" t="e">
        <f>INDEX(地温!$D$2:$D$366,MATCH(O259,地温!$C$2:$C$366,FALSE))</f>
        <v>#N/A</v>
      </c>
      <c r="R259" s="113" t="e">
        <f t="shared" si="122"/>
        <v>#N/A</v>
      </c>
      <c r="S259" s="116" t="e">
        <f t="shared" si="104"/>
        <v>#N/A</v>
      </c>
      <c r="T259" s="119" t="e">
        <f t="shared" si="105"/>
        <v>#N/A</v>
      </c>
      <c r="U259" s="119">
        <f t="shared" si="106"/>
        <v>0</v>
      </c>
      <c r="X259" s="115">
        <f t="shared" si="123"/>
        <v>433</v>
      </c>
      <c r="Y259" s="113">
        <f t="shared" si="124"/>
        <v>252</v>
      </c>
      <c r="Z259" s="113" t="e">
        <f>INDEX(地温!$D$2:$D$366,MATCH(X259,地温!$C$2:$C$366,FALSE))</f>
        <v>#N/A</v>
      </c>
      <c r="AA259" s="113" t="e">
        <f t="shared" si="125"/>
        <v>#N/A</v>
      </c>
      <c r="AB259" s="116" t="e">
        <f t="shared" si="107"/>
        <v>#N/A</v>
      </c>
      <c r="AC259" s="119" t="e">
        <f t="shared" si="108"/>
        <v>#N/A</v>
      </c>
      <c r="AD259" s="119">
        <f t="shared" si="109"/>
        <v>0</v>
      </c>
      <c r="AG259" s="115">
        <f t="shared" si="126"/>
        <v>433</v>
      </c>
      <c r="AH259" s="113">
        <f t="shared" si="127"/>
        <v>252</v>
      </c>
      <c r="AI259" s="113" t="e">
        <f>INDEX(地温!$D$2:$D$366,MATCH(AG259,地温!$C$2:$C$366,FALSE))</f>
        <v>#N/A</v>
      </c>
      <c r="AJ259" s="113" t="e">
        <f t="shared" si="128"/>
        <v>#N/A</v>
      </c>
      <c r="AK259" s="116" t="e">
        <f t="shared" si="110"/>
        <v>#N/A</v>
      </c>
      <c r="AL259" s="119" t="e">
        <f t="shared" si="111"/>
        <v>#N/A</v>
      </c>
      <c r="AM259" s="119">
        <f t="shared" si="112"/>
        <v>0</v>
      </c>
      <c r="AP259" s="115">
        <f t="shared" si="129"/>
        <v>433</v>
      </c>
      <c r="AQ259" s="113">
        <f t="shared" si="130"/>
        <v>252</v>
      </c>
      <c r="AR259" s="113" t="e">
        <f>INDEX(地温!$D$2:$D$366,MATCH(AP259,地温!$C$2:$C$366,FALSE))</f>
        <v>#N/A</v>
      </c>
      <c r="AS259" s="113" t="e">
        <f t="shared" si="131"/>
        <v>#N/A</v>
      </c>
      <c r="AT259" s="116" t="e">
        <f t="shared" si="113"/>
        <v>#N/A</v>
      </c>
      <c r="AU259" s="119" t="e">
        <f t="shared" si="114"/>
        <v>#N/A</v>
      </c>
      <c r="AV259" s="119">
        <f t="shared" si="115"/>
        <v>0</v>
      </c>
    </row>
    <row r="260" spans="1:48">
      <c r="A260" s="115">
        <f t="shared" si="116"/>
        <v>434</v>
      </c>
      <c r="B260" s="113">
        <f t="shared" si="99"/>
        <v>253</v>
      </c>
      <c r="C260" s="119" t="e">
        <f t="shared" si="100"/>
        <v>#N/A</v>
      </c>
      <c r="F260" s="115">
        <f t="shared" si="117"/>
        <v>434</v>
      </c>
      <c r="G260" s="113">
        <f t="shared" si="118"/>
        <v>253</v>
      </c>
      <c r="H260" s="113" t="e">
        <f>INDEX(地温!$D$2:$D$366,MATCH(F260,地温!$C$2:$C$366,FALSE))</f>
        <v>#N/A</v>
      </c>
      <c r="I260" s="113" t="e">
        <f t="shared" si="119"/>
        <v>#N/A</v>
      </c>
      <c r="J260" s="116" t="e">
        <f t="shared" si="101"/>
        <v>#N/A</v>
      </c>
      <c r="K260" s="119" t="e">
        <f t="shared" si="102"/>
        <v>#N/A</v>
      </c>
      <c r="L260" s="119" t="e">
        <f t="shared" si="103"/>
        <v>#N/A</v>
      </c>
      <c r="O260" s="115">
        <f t="shared" si="120"/>
        <v>434</v>
      </c>
      <c r="P260" s="113">
        <f t="shared" si="121"/>
        <v>253</v>
      </c>
      <c r="Q260" s="113" t="e">
        <f>INDEX(地温!$D$2:$D$366,MATCH(O260,地温!$C$2:$C$366,FALSE))</f>
        <v>#N/A</v>
      </c>
      <c r="R260" s="113" t="e">
        <f t="shared" si="122"/>
        <v>#N/A</v>
      </c>
      <c r="S260" s="116" t="e">
        <f t="shared" si="104"/>
        <v>#N/A</v>
      </c>
      <c r="T260" s="119" t="e">
        <f t="shared" si="105"/>
        <v>#N/A</v>
      </c>
      <c r="U260" s="119">
        <f t="shared" si="106"/>
        <v>0</v>
      </c>
      <c r="X260" s="115">
        <f t="shared" si="123"/>
        <v>434</v>
      </c>
      <c r="Y260" s="113">
        <f t="shared" si="124"/>
        <v>253</v>
      </c>
      <c r="Z260" s="113" t="e">
        <f>INDEX(地温!$D$2:$D$366,MATCH(X260,地温!$C$2:$C$366,FALSE))</f>
        <v>#N/A</v>
      </c>
      <c r="AA260" s="113" t="e">
        <f t="shared" si="125"/>
        <v>#N/A</v>
      </c>
      <c r="AB260" s="116" t="e">
        <f t="shared" si="107"/>
        <v>#N/A</v>
      </c>
      <c r="AC260" s="119" t="e">
        <f t="shared" si="108"/>
        <v>#N/A</v>
      </c>
      <c r="AD260" s="119">
        <f t="shared" si="109"/>
        <v>0</v>
      </c>
      <c r="AG260" s="115">
        <f t="shared" si="126"/>
        <v>434</v>
      </c>
      <c r="AH260" s="113">
        <f t="shared" si="127"/>
        <v>253</v>
      </c>
      <c r="AI260" s="113" t="e">
        <f>INDEX(地温!$D$2:$D$366,MATCH(AG260,地温!$C$2:$C$366,FALSE))</f>
        <v>#N/A</v>
      </c>
      <c r="AJ260" s="113" t="e">
        <f t="shared" si="128"/>
        <v>#N/A</v>
      </c>
      <c r="AK260" s="116" t="e">
        <f t="shared" si="110"/>
        <v>#N/A</v>
      </c>
      <c r="AL260" s="119" t="e">
        <f t="shared" si="111"/>
        <v>#N/A</v>
      </c>
      <c r="AM260" s="119">
        <f t="shared" si="112"/>
        <v>0</v>
      </c>
      <c r="AP260" s="115">
        <f t="shared" si="129"/>
        <v>434</v>
      </c>
      <c r="AQ260" s="113">
        <f t="shared" si="130"/>
        <v>253</v>
      </c>
      <c r="AR260" s="113" t="e">
        <f>INDEX(地温!$D$2:$D$366,MATCH(AP260,地温!$C$2:$C$366,FALSE))</f>
        <v>#N/A</v>
      </c>
      <c r="AS260" s="113" t="e">
        <f t="shared" si="131"/>
        <v>#N/A</v>
      </c>
      <c r="AT260" s="116" t="e">
        <f t="shared" si="113"/>
        <v>#N/A</v>
      </c>
      <c r="AU260" s="119" t="e">
        <f t="shared" si="114"/>
        <v>#N/A</v>
      </c>
      <c r="AV260" s="119">
        <f t="shared" si="115"/>
        <v>0</v>
      </c>
    </row>
    <row r="261" spans="1:48">
      <c r="A261" s="115">
        <f t="shared" si="116"/>
        <v>435</v>
      </c>
      <c r="B261" s="113">
        <f t="shared" si="99"/>
        <v>254</v>
      </c>
      <c r="C261" s="119" t="e">
        <f t="shared" si="100"/>
        <v>#N/A</v>
      </c>
      <c r="F261" s="115">
        <f t="shared" si="117"/>
        <v>435</v>
      </c>
      <c r="G261" s="113">
        <f t="shared" si="118"/>
        <v>254</v>
      </c>
      <c r="H261" s="113" t="e">
        <f>INDEX(地温!$D$2:$D$366,MATCH(F261,地温!$C$2:$C$366,FALSE))</f>
        <v>#N/A</v>
      </c>
      <c r="I261" s="113" t="e">
        <f t="shared" si="119"/>
        <v>#N/A</v>
      </c>
      <c r="J261" s="116" t="e">
        <f t="shared" si="101"/>
        <v>#N/A</v>
      </c>
      <c r="K261" s="119" t="e">
        <f t="shared" si="102"/>
        <v>#N/A</v>
      </c>
      <c r="L261" s="119" t="e">
        <f t="shared" si="103"/>
        <v>#N/A</v>
      </c>
      <c r="O261" s="115">
        <f t="shared" si="120"/>
        <v>435</v>
      </c>
      <c r="P261" s="113">
        <f t="shared" si="121"/>
        <v>254</v>
      </c>
      <c r="Q261" s="113" t="e">
        <f>INDEX(地温!$D$2:$D$366,MATCH(O261,地温!$C$2:$C$366,FALSE))</f>
        <v>#N/A</v>
      </c>
      <c r="R261" s="113" t="e">
        <f t="shared" si="122"/>
        <v>#N/A</v>
      </c>
      <c r="S261" s="116" t="e">
        <f t="shared" si="104"/>
        <v>#N/A</v>
      </c>
      <c r="T261" s="119" t="e">
        <f t="shared" si="105"/>
        <v>#N/A</v>
      </c>
      <c r="U261" s="119">
        <f t="shared" si="106"/>
        <v>0</v>
      </c>
      <c r="X261" s="115">
        <f t="shared" si="123"/>
        <v>435</v>
      </c>
      <c r="Y261" s="113">
        <f t="shared" si="124"/>
        <v>254</v>
      </c>
      <c r="Z261" s="113" t="e">
        <f>INDEX(地温!$D$2:$D$366,MATCH(X261,地温!$C$2:$C$366,FALSE))</f>
        <v>#N/A</v>
      </c>
      <c r="AA261" s="113" t="e">
        <f t="shared" si="125"/>
        <v>#N/A</v>
      </c>
      <c r="AB261" s="116" t="e">
        <f t="shared" si="107"/>
        <v>#N/A</v>
      </c>
      <c r="AC261" s="119" t="e">
        <f t="shared" si="108"/>
        <v>#N/A</v>
      </c>
      <c r="AD261" s="119">
        <f t="shared" si="109"/>
        <v>0</v>
      </c>
      <c r="AG261" s="115">
        <f t="shared" si="126"/>
        <v>435</v>
      </c>
      <c r="AH261" s="113">
        <f t="shared" si="127"/>
        <v>254</v>
      </c>
      <c r="AI261" s="113" t="e">
        <f>INDEX(地温!$D$2:$D$366,MATCH(AG261,地温!$C$2:$C$366,FALSE))</f>
        <v>#N/A</v>
      </c>
      <c r="AJ261" s="113" t="e">
        <f t="shared" si="128"/>
        <v>#N/A</v>
      </c>
      <c r="AK261" s="116" t="e">
        <f t="shared" si="110"/>
        <v>#N/A</v>
      </c>
      <c r="AL261" s="119" t="e">
        <f t="shared" si="111"/>
        <v>#N/A</v>
      </c>
      <c r="AM261" s="119">
        <f t="shared" si="112"/>
        <v>0</v>
      </c>
      <c r="AP261" s="115">
        <f t="shared" si="129"/>
        <v>435</v>
      </c>
      <c r="AQ261" s="113">
        <f t="shared" si="130"/>
        <v>254</v>
      </c>
      <c r="AR261" s="113" t="e">
        <f>INDEX(地温!$D$2:$D$366,MATCH(AP261,地温!$C$2:$C$366,FALSE))</f>
        <v>#N/A</v>
      </c>
      <c r="AS261" s="113" t="e">
        <f t="shared" si="131"/>
        <v>#N/A</v>
      </c>
      <c r="AT261" s="116" t="e">
        <f t="shared" si="113"/>
        <v>#N/A</v>
      </c>
      <c r="AU261" s="119" t="e">
        <f t="shared" si="114"/>
        <v>#N/A</v>
      </c>
      <c r="AV261" s="119">
        <f t="shared" si="115"/>
        <v>0</v>
      </c>
    </row>
    <row r="262" spans="1:48">
      <c r="A262" s="115">
        <f t="shared" si="116"/>
        <v>436</v>
      </c>
      <c r="B262" s="113">
        <f t="shared" si="99"/>
        <v>255</v>
      </c>
      <c r="C262" s="119" t="e">
        <f t="shared" si="100"/>
        <v>#N/A</v>
      </c>
      <c r="F262" s="115">
        <f t="shared" si="117"/>
        <v>436</v>
      </c>
      <c r="G262" s="113">
        <f t="shared" si="118"/>
        <v>255</v>
      </c>
      <c r="H262" s="113" t="e">
        <f>INDEX(地温!$D$2:$D$366,MATCH(F262,地温!$C$2:$C$366,FALSE))</f>
        <v>#N/A</v>
      </c>
      <c r="I262" s="113" t="e">
        <f t="shared" si="119"/>
        <v>#N/A</v>
      </c>
      <c r="J262" s="116" t="e">
        <f t="shared" si="101"/>
        <v>#N/A</v>
      </c>
      <c r="K262" s="119" t="e">
        <f t="shared" si="102"/>
        <v>#N/A</v>
      </c>
      <c r="L262" s="119" t="e">
        <f t="shared" si="103"/>
        <v>#N/A</v>
      </c>
      <c r="O262" s="115">
        <f t="shared" si="120"/>
        <v>436</v>
      </c>
      <c r="P262" s="113">
        <f t="shared" si="121"/>
        <v>255</v>
      </c>
      <c r="Q262" s="113" t="e">
        <f>INDEX(地温!$D$2:$D$366,MATCH(O262,地温!$C$2:$C$366,FALSE))</f>
        <v>#N/A</v>
      </c>
      <c r="R262" s="113" t="e">
        <f t="shared" si="122"/>
        <v>#N/A</v>
      </c>
      <c r="S262" s="116" t="e">
        <f t="shared" si="104"/>
        <v>#N/A</v>
      </c>
      <c r="T262" s="119" t="e">
        <f t="shared" si="105"/>
        <v>#N/A</v>
      </c>
      <c r="U262" s="119">
        <f t="shared" si="106"/>
        <v>0</v>
      </c>
      <c r="X262" s="115">
        <f t="shared" si="123"/>
        <v>436</v>
      </c>
      <c r="Y262" s="113">
        <f t="shared" si="124"/>
        <v>255</v>
      </c>
      <c r="Z262" s="113" t="e">
        <f>INDEX(地温!$D$2:$D$366,MATCH(X262,地温!$C$2:$C$366,FALSE))</f>
        <v>#N/A</v>
      </c>
      <c r="AA262" s="113" t="e">
        <f t="shared" si="125"/>
        <v>#N/A</v>
      </c>
      <c r="AB262" s="116" t="e">
        <f t="shared" si="107"/>
        <v>#N/A</v>
      </c>
      <c r="AC262" s="119" t="e">
        <f t="shared" si="108"/>
        <v>#N/A</v>
      </c>
      <c r="AD262" s="119">
        <f t="shared" si="109"/>
        <v>0</v>
      </c>
      <c r="AG262" s="115">
        <f t="shared" si="126"/>
        <v>436</v>
      </c>
      <c r="AH262" s="113">
        <f t="shared" si="127"/>
        <v>255</v>
      </c>
      <c r="AI262" s="113" t="e">
        <f>INDEX(地温!$D$2:$D$366,MATCH(AG262,地温!$C$2:$C$366,FALSE))</f>
        <v>#N/A</v>
      </c>
      <c r="AJ262" s="113" t="e">
        <f t="shared" si="128"/>
        <v>#N/A</v>
      </c>
      <c r="AK262" s="116" t="e">
        <f t="shared" si="110"/>
        <v>#N/A</v>
      </c>
      <c r="AL262" s="119" t="e">
        <f t="shared" si="111"/>
        <v>#N/A</v>
      </c>
      <c r="AM262" s="119">
        <f t="shared" si="112"/>
        <v>0</v>
      </c>
      <c r="AP262" s="115">
        <f t="shared" si="129"/>
        <v>436</v>
      </c>
      <c r="AQ262" s="113">
        <f t="shared" si="130"/>
        <v>255</v>
      </c>
      <c r="AR262" s="113" t="e">
        <f>INDEX(地温!$D$2:$D$366,MATCH(AP262,地温!$C$2:$C$366,FALSE))</f>
        <v>#N/A</v>
      </c>
      <c r="AS262" s="113" t="e">
        <f t="shared" si="131"/>
        <v>#N/A</v>
      </c>
      <c r="AT262" s="116" t="e">
        <f t="shared" si="113"/>
        <v>#N/A</v>
      </c>
      <c r="AU262" s="119" t="e">
        <f t="shared" si="114"/>
        <v>#N/A</v>
      </c>
      <c r="AV262" s="119">
        <f t="shared" si="115"/>
        <v>0</v>
      </c>
    </row>
    <row r="263" spans="1:48">
      <c r="A263" s="115">
        <f t="shared" si="116"/>
        <v>437</v>
      </c>
      <c r="B263" s="113">
        <f t="shared" si="99"/>
        <v>256</v>
      </c>
      <c r="C263" s="119" t="e">
        <f t="shared" si="100"/>
        <v>#N/A</v>
      </c>
      <c r="F263" s="115">
        <f t="shared" si="117"/>
        <v>437</v>
      </c>
      <c r="G263" s="113">
        <f t="shared" si="118"/>
        <v>256</v>
      </c>
      <c r="H263" s="113" t="e">
        <f>INDEX(地温!$D$2:$D$366,MATCH(F263,地温!$C$2:$C$366,FALSE))</f>
        <v>#N/A</v>
      </c>
      <c r="I263" s="113" t="e">
        <f t="shared" si="119"/>
        <v>#N/A</v>
      </c>
      <c r="J263" s="116" t="e">
        <f t="shared" si="101"/>
        <v>#N/A</v>
      </c>
      <c r="K263" s="119" t="e">
        <f t="shared" si="102"/>
        <v>#N/A</v>
      </c>
      <c r="L263" s="119" t="e">
        <f t="shared" si="103"/>
        <v>#N/A</v>
      </c>
      <c r="O263" s="115">
        <f t="shared" si="120"/>
        <v>437</v>
      </c>
      <c r="P263" s="113">
        <f t="shared" si="121"/>
        <v>256</v>
      </c>
      <c r="Q263" s="113" t="e">
        <f>INDEX(地温!$D$2:$D$366,MATCH(O263,地温!$C$2:$C$366,FALSE))</f>
        <v>#N/A</v>
      </c>
      <c r="R263" s="113" t="e">
        <f t="shared" si="122"/>
        <v>#N/A</v>
      </c>
      <c r="S263" s="116" t="e">
        <f t="shared" si="104"/>
        <v>#N/A</v>
      </c>
      <c r="T263" s="119" t="e">
        <f t="shared" si="105"/>
        <v>#N/A</v>
      </c>
      <c r="U263" s="119">
        <f t="shared" si="106"/>
        <v>0</v>
      </c>
      <c r="X263" s="115">
        <f t="shared" si="123"/>
        <v>437</v>
      </c>
      <c r="Y263" s="113">
        <f t="shared" si="124"/>
        <v>256</v>
      </c>
      <c r="Z263" s="113" t="e">
        <f>INDEX(地温!$D$2:$D$366,MATCH(X263,地温!$C$2:$C$366,FALSE))</f>
        <v>#N/A</v>
      </c>
      <c r="AA263" s="113" t="e">
        <f t="shared" si="125"/>
        <v>#N/A</v>
      </c>
      <c r="AB263" s="116" t="e">
        <f t="shared" si="107"/>
        <v>#N/A</v>
      </c>
      <c r="AC263" s="119" t="e">
        <f t="shared" si="108"/>
        <v>#N/A</v>
      </c>
      <c r="AD263" s="119">
        <f t="shared" si="109"/>
        <v>0</v>
      </c>
      <c r="AG263" s="115">
        <f t="shared" si="126"/>
        <v>437</v>
      </c>
      <c r="AH263" s="113">
        <f t="shared" si="127"/>
        <v>256</v>
      </c>
      <c r="AI263" s="113" t="e">
        <f>INDEX(地温!$D$2:$D$366,MATCH(AG263,地温!$C$2:$C$366,FALSE))</f>
        <v>#N/A</v>
      </c>
      <c r="AJ263" s="113" t="e">
        <f t="shared" si="128"/>
        <v>#N/A</v>
      </c>
      <c r="AK263" s="116" t="e">
        <f t="shared" si="110"/>
        <v>#N/A</v>
      </c>
      <c r="AL263" s="119" t="e">
        <f t="shared" si="111"/>
        <v>#N/A</v>
      </c>
      <c r="AM263" s="119">
        <f t="shared" si="112"/>
        <v>0</v>
      </c>
      <c r="AP263" s="115">
        <f t="shared" si="129"/>
        <v>437</v>
      </c>
      <c r="AQ263" s="113">
        <f t="shared" si="130"/>
        <v>256</v>
      </c>
      <c r="AR263" s="113" t="e">
        <f>INDEX(地温!$D$2:$D$366,MATCH(AP263,地温!$C$2:$C$366,FALSE))</f>
        <v>#N/A</v>
      </c>
      <c r="AS263" s="113" t="e">
        <f t="shared" si="131"/>
        <v>#N/A</v>
      </c>
      <c r="AT263" s="116" t="e">
        <f t="shared" si="113"/>
        <v>#N/A</v>
      </c>
      <c r="AU263" s="119" t="e">
        <f t="shared" si="114"/>
        <v>#N/A</v>
      </c>
      <c r="AV263" s="119">
        <f t="shared" si="115"/>
        <v>0</v>
      </c>
    </row>
    <row r="264" spans="1:48">
      <c r="A264" s="115">
        <f t="shared" si="116"/>
        <v>438</v>
      </c>
      <c r="B264" s="113">
        <f t="shared" ref="B264:B327" si="132">G264</f>
        <v>257</v>
      </c>
      <c r="C264" s="119" t="e">
        <f t="shared" ref="C264:C327" si="133">L264+U264+AD264+AM264+AV264</f>
        <v>#N/A</v>
      </c>
      <c r="F264" s="115">
        <f t="shared" si="117"/>
        <v>438</v>
      </c>
      <c r="G264" s="113">
        <f t="shared" si="118"/>
        <v>257</v>
      </c>
      <c r="H264" s="113" t="e">
        <f>INDEX(地温!$D$2:$D$366,MATCH(F264,地温!$C$2:$C$366,FALSE))</f>
        <v>#N/A</v>
      </c>
      <c r="I264" s="113" t="e">
        <f t="shared" si="119"/>
        <v>#N/A</v>
      </c>
      <c r="J264" s="116" t="e">
        <f t="shared" ref="J264:J327" si="134">I264/G264</f>
        <v>#N/A</v>
      </c>
      <c r="K264" s="119" t="e">
        <f t="shared" ref="K264:K327" si="135">$H$4*EXP(-$I$4/(8.31*(J264+273)))</f>
        <v>#N/A</v>
      </c>
      <c r="L264" s="119" t="e">
        <f t="shared" ref="L264:L327" si="136">IF($G$1=0,0,$J$1*$G$4*0.01*(1-EXP(-K264*G264)))</f>
        <v>#N/A</v>
      </c>
      <c r="O264" s="115">
        <f t="shared" si="120"/>
        <v>438</v>
      </c>
      <c r="P264" s="113">
        <f t="shared" si="121"/>
        <v>257</v>
      </c>
      <c r="Q264" s="113" t="e">
        <f>INDEX(地温!$D$2:$D$366,MATCH(O264,地温!$C$2:$C$366,FALSE))</f>
        <v>#N/A</v>
      </c>
      <c r="R264" s="113" t="e">
        <f t="shared" si="122"/>
        <v>#N/A</v>
      </c>
      <c r="S264" s="116" t="e">
        <f t="shared" ref="S264:S327" si="137">R264/P264</f>
        <v>#N/A</v>
      </c>
      <c r="T264" s="119" t="e">
        <f t="shared" ref="T264:T327" si="138">$Q$4*EXP(-$R$4/(8.31*(S264+273)))</f>
        <v>#N/A</v>
      </c>
      <c r="U264" s="119">
        <f t="shared" ref="U264:U327" si="139">IF($P$1=0,0,$S$1*$P$4*0.01*(1-EXP(-T264*P264)))</f>
        <v>0</v>
      </c>
      <c r="X264" s="115">
        <f t="shared" si="123"/>
        <v>438</v>
      </c>
      <c r="Y264" s="113">
        <f t="shared" si="124"/>
        <v>257</v>
      </c>
      <c r="Z264" s="113" t="e">
        <f>INDEX(地温!$D$2:$D$366,MATCH(X264,地温!$C$2:$C$366,FALSE))</f>
        <v>#N/A</v>
      </c>
      <c r="AA264" s="113" t="e">
        <f t="shared" si="125"/>
        <v>#N/A</v>
      </c>
      <c r="AB264" s="116" t="e">
        <f t="shared" ref="AB264:AB327" si="140">AA264/Y264</f>
        <v>#N/A</v>
      </c>
      <c r="AC264" s="119" t="e">
        <f t="shared" ref="AC264:AC327" si="141">$Z$4*EXP(-$AA$4/(8.31*(AB264+273)))</f>
        <v>#N/A</v>
      </c>
      <c r="AD264" s="119">
        <f t="shared" ref="AD264:AD327" si="142">IF($Y$1=0,0,$AB$1*$Y$4*0.01*(1-EXP(-AC264*Y264)))</f>
        <v>0</v>
      </c>
      <c r="AG264" s="115">
        <f t="shared" si="126"/>
        <v>438</v>
      </c>
      <c r="AH264" s="113">
        <f t="shared" si="127"/>
        <v>257</v>
      </c>
      <c r="AI264" s="113" t="e">
        <f>INDEX(地温!$D$2:$D$366,MATCH(AG264,地温!$C$2:$C$366,FALSE))</f>
        <v>#N/A</v>
      </c>
      <c r="AJ264" s="113" t="e">
        <f t="shared" si="128"/>
        <v>#N/A</v>
      </c>
      <c r="AK264" s="116" t="e">
        <f t="shared" ref="AK264:AK327" si="143">AJ264/AH264</f>
        <v>#N/A</v>
      </c>
      <c r="AL264" s="119" t="e">
        <f t="shared" ref="AL264:AL327" si="144">$AI$4*EXP(-$AJ$4/(8.31*(AK264+273)))</f>
        <v>#N/A</v>
      </c>
      <c r="AM264" s="119">
        <f t="shared" ref="AM264:AM327" si="145">IF($AH$1=0,0,$AK$1*$AH$4*0.01*(1-EXP(-AL264*AH264)))</f>
        <v>0</v>
      </c>
      <c r="AP264" s="115">
        <f t="shared" si="129"/>
        <v>438</v>
      </c>
      <c r="AQ264" s="113">
        <f t="shared" si="130"/>
        <v>257</v>
      </c>
      <c r="AR264" s="113" t="e">
        <f>INDEX(地温!$D$2:$D$366,MATCH(AP264,地温!$C$2:$C$366,FALSE))</f>
        <v>#N/A</v>
      </c>
      <c r="AS264" s="113" t="e">
        <f t="shared" si="131"/>
        <v>#N/A</v>
      </c>
      <c r="AT264" s="116" t="e">
        <f t="shared" ref="AT264:AT327" si="146">AS264/AQ264</f>
        <v>#N/A</v>
      </c>
      <c r="AU264" s="119" t="e">
        <f t="shared" ref="AU264:AU327" si="147">$AR$4*EXP(-$AS$4/(8.31*(AT264+273)))</f>
        <v>#N/A</v>
      </c>
      <c r="AV264" s="119">
        <f t="shared" ref="AV264:AV327" si="148">IF($AQ$1=0,0,$AT$1*$AQ$4*0.01*(1-EXP(-AU264*AQ264)))</f>
        <v>0</v>
      </c>
    </row>
    <row r="265" spans="1:48">
      <c r="A265" s="115">
        <f t="shared" ref="A265:A328" si="149">A264+1</f>
        <v>439</v>
      </c>
      <c r="B265" s="113">
        <f t="shared" si="132"/>
        <v>258</v>
      </c>
      <c r="C265" s="119" t="e">
        <f t="shared" si="133"/>
        <v>#N/A</v>
      </c>
      <c r="F265" s="115">
        <f t="shared" ref="F265:F328" si="150">F264+1</f>
        <v>439</v>
      </c>
      <c r="G265" s="113">
        <f t="shared" ref="G265:G328" si="151">F265-F$8+1</f>
        <v>258</v>
      </c>
      <c r="H265" s="113" t="e">
        <f>INDEX(地温!$D$2:$D$366,MATCH(F265,地温!$C$2:$C$366,FALSE))</f>
        <v>#N/A</v>
      </c>
      <c r="I265" s="113" t="e">
        <f t="shared" ref="I265:I328" si="152">I264+H265</f>
        <v>#N/A</v>
      </c>
      <c r="J265" s="116" t="e">
        <f t="shared" si="134"/>
        <v>#N/A</v>
      </c>
      <c r="K265" s="119" t="e">
        <f t="shared" si="135"/>
        <v>#N/A</v>
      </c>
      <c r="L265" s="119" t="e">
        <f t="shared" si="136"/>
        <v>#N/A</v>
      </c>
      <c r="O265" s="115">
        <f t="shared" ref="O265:O328" si="153">O264+1</f>
        <v>439</v>
      </c>
      <c r="P265" s="113">
        <f t="shared" ref="P265:P328" si="154">O265-O$8+1</f>
        <v>258</v>
      </c>
      <c r="Q265" s="113" t="e">
        <f>INDEX(地温!$D$2:$D$366,MATCH(O265,地温!$C$2:$C$366,FALSE))</f>
        <v>#N/A</v>
      </c>
      <c r="R265" s="113" t="e">
        <f t="shared" ref="R265:R328" si="155">R264+Q265</f>
        <v>#N/A</v>
      </c>
      <c r="S265" s="116" t="e">
        <f t="shared" si="137"/>
        <v>#N/A</v>
      </c>
      <c r="T265" s="119" t="e">
        <f t="shared" si="138"/>
        <v>#N/A</v>
      </c>
      <c r="U265" s="119">
        <f t="shared" si="139"/>
        <v>0</v>
      </c>
      <c r="X265" s="115">
        <f t="shared" ref="X265:X328" si="156">X264+1</f>
        <v>439</v>
      </c>
      <c r="Y265" s="113">
        <f t="shared" ref="Y265:Y328" si="157">X265-X$8+1</f>
        <v>258</v>
      </c>
      <c r="Z265" s="113" t="e">
        <f>INDEX(地温!$D$2:$D$366,MATCH(X265,地温!$C$2:$C$366,FALSE))</f>
        <v>#N/A</v>
      </c>
      <c r="AA265" s="113" t="e">
        <f t="shared" ref="AA265:AA328" si="158">AA264+Z265</f>
        <v>#N/A</v>
      </c>
      <c r="AB265" s="116" t="e">
        <f t="shared" si="140"/>
        <v>#N/A</v>
      </c>
      <c r="AC265" s="119" t="e">
        <f t="shared" si="141"/>
        <v>#N/A</v>
      </c>
      <c r="AD265" s="119">
        <f t="shared" si="142"/>
        <v>0</v>
      </c>
      <c r="AG265" s="115">
        <f t="shared" ref="AG265:AG328" si="159">AG264+1</f>
        <v>439</v>
      </c>
      <c r="AH265" s="113">
        <f t="shared" ref="AH265:AH328" si="160">AG265-AG$8+1</f>
        <v>258</v>
      </c>
      <c r="AI265" s="113" t="e">
        <f>INDEX(地温!$D$2:$D$366,MATCH(AG265,地温!$C$2:$C$366,FALSE))</f>
        <v>#N/A</v>
      </c>
      <c r="AJ265" s="113" t="e">
        <f t="shared" ref="AJ265:AJ328" si="161">AJ264+AI265</f>
        <v>#N/A</v>
      </c>
      <c r="AK265" s="116" t="e">
        <f t="shared" si="143"/>
        <v>#N/A</v>
      </c>
      <c r="AL265" s="119" t="e">
        <f t="shared" si="144"/>
        <v>#N/A</v>
      </c>
      <c r="AM265" s="119">
        <f t="shared" si="145"/>
        <v>0</v>
      </c>
      <c r="AP265" s="115">
        <f t="shared" ref="AP265:AP328" si="162">AP264+1</f>
        <v>439</v>
      </c>
      <c r="AQ265" s="113">
        <f t="shared" ref="AQ265:AQ328" si="163">AP265-AP$8+1</f>
        <v>258</v>
      </c>
      <c r="AR265" s="113" t="e">
        <f>INDEX(地温!$D$2:$D$366,MATCH(AP265,地温!$C$2:$C$366,FALSE))</f>
        <v>#N/A</v>
      </c>
      <c r="AS265" s="113" t="e">
        <f t="shared" ref="AS265:AS328" si="164">AS264+AR265</f>
        <v>#N/A</v>
      </c>
      <c r="AT265" s="116" t="e">
        <f t="shared" si="146"/>
        <v>#N/A</v>
      </c>
      <c r="AU265" s="119" t="e">
        <f t="shared" si="147"/>
        <v>#N/A</v>
      </c>
      <c r="AV265" s="119">
        <f t="shared" si="148"/>
        <v>0</v>
      </c>
    </row>
    <row r="266" spans="1:48">
      <c r="A266" s="115">
        <f t="shared" si="149"/>
        <v>440</v>
      </c>
      <c r="B266" s="113">
        <f t="shared" si="132"/>
        <v>259</v>
      </c>
      <c r="C266" s="119" t="e">
        <f t="shared" si="133"/>
        <v>#N/A</v>
      </c>
      <c r="F266" s="115">
        <f t="shared" si="150"/>
        <v>440</v>
      </c>
      <c r="G266" s="113">
        <f t="shared" si="151"/>
        <v>259</v>
      </c>
      <c r="H266" s="113" t="e">
        <f>INDEX(地温!$D$2:$D$366,MATCH(F266,地温!$C$2:$C$366,FALSE))</f>
        <v>#N/A</v>
      </c>
      <c r="I266" s="113" t="e">
        <f t="shared" si="152"/>
        <v>#N/A</v>
      </c>
      <c r="J266" s="116" t="e">
        <f t="shared" si="134"/>
        <v>#N/A</v>
      </c>
      <c r="K266" s="119" t="e">
        <f t="shared" si="135"/>
        <v>#N/A</v>
      </c>
      <c r="L266" s="119" t="e">
        <f t="shared" si="136"/>
        <v>#N/A</v>
      </c>
      <c r="O266" s="115">
        <f t="shared" si="153"/>
        <v>440</v>
      </c>
      <c r="P266" s="113">
        <f t="shared" si="154"/>
        <v>259</v>
      </c>
      <c r="Q266" s="113" t="e">
        <f>INDEX(地温!$D$2:$D$366,MATCH(O266,地温!$C$2:$C$366,FALSE))</f>
        <v>#N/A</v>
      </c>
      <c r="R266" s="113" t="e">
        <f t="shared" si="155"/>
        <v>#N/A</v>
      </c>
      <c r="S266" s="116" t="e">
        <f t="shared" si="137"/>
        <v>#N/A</v>
      </c>
      <c r="T266" s="119" t="e">
        <f t="shared" si="138"/>
        <v>#N/A</v>
      </c>
      <c r="U266" s="119">
        <f t="shared" si="139"/>
        <v>0</v>
      </c>
      <c r="X266" s="115">
        <f t="shared" si="156"/>
        <v>440</v>
      </c>
      <c r="Y266" s="113">
        <f t="shared" si="157"/>
        <v>259</v>
      </c>
      <c r="Z266" s="113" t="e">
        <f>INDEX(地温!$D$2:$D$366,MATCH(X266,地温!$C$2:$C$366,FALSE))</f>
        <v>#N/A</v>
      </c>
      <c r="AA266" s="113" t="e">
        <f t="shared" si="158"/>
        <v>#N/A</v>
      </c>
      <c r="AB266" s="116" t="e">
        <f t="shared" si="140"/>
        <v>#N/A</v>
      </c>
      <c r="AC266" s="119" t="e">
        <f t="shared" si="141"/>
        <v>#N/A</v>
      </c>
      <c r="AD266" s="119">
        <f t="shared" si="142"/>
        <v>0</v>
      </c>
      <c r="AG266" s="115">
        <f t="shared" si="159"/>
        <v>440</v>
      </c>
      <c r="AH266" s="113">
        <f t="shared" si="160"/>
        <v>259</v>
      </c>
      <c r="AI266" s="113" t="e">
        <f>INDEX(地温!$D$2:$D$366,MATCH(AG266,地温!$C$2:$C$366,FALSE))</f>
        <v>#N/A</v>
      </c>
      <c r="AJ266" s="113" t="e">
        <f t="shared" si="161"/>
        <v>#N/A</v>
      </c>
      <c r="AK266" s="116" t="e">
        <f t="shared" si="143"/>
        <v>#N/A</v>
      </c>
      <c r="AL266" s="119" t="e">
        <f t="shared" si="144"/>
        <v>#N/A</v>
      </c>
      <c r="AM266" s="119">
        <f t="shared" si="145"/>
        <v>0</v>
      </c>
      <c r="AP266" s="115">
        <f t="shared" si="162"/>
        <v>440</v>
      </c>
      <c r="AQ266" s="113">
        <f t="shared" si="163"/>
        <v>259</v>
      </c>
      <c r="AR266" s="113" t="e">
        <f>INDEX(地温!$D$2:$D$366,MATCH(AP266,地温!$C$2:$C$366,FALSE))</f>
        <v>#N/A</v>
      </c>
      <c r="AS266" s="113" t="e">
        <f t="shared" si="164"/>
        <v>#N/A</v>
      </c>
      <c r="AT266" s="116" t="e">
        <f t="shared" si="146"/>
        <v>#N/A</v>
      </c>
      <c r="AU266" s="119" t="e">
        <f t="shared" si="147"/>
        <v>#N/A</v>
      </c>
      <c r="AV266" s="119">
        <f t="shared" si="148"/>
        <v>0</v>
      </c>
    </row>
    <row r="267" spans="1:48">
      <c r="A267" s="115">
        <f t="shared" si="149"/>
        <v>441</v>
      </c>
      <c r="B267" s="113">
        <f t="shared" si="132"/>
        <v>260</v>
      </c>
      <c r="C267" s="119" t="e">
        <f t="shared" si="133"/>
        <v>#N/A</v>
      </c>
      <c r="F267" s="115">
        <f t="shared" si="150"/>
        <v>441</v>
      </c>
      <c r="G267" s="113">
        <f t="shared" si="151"/>
        <v>260</v>
      </c>
      <c r="H267" s="113" t="e">
        <f>INDEX(地温!$D$2:$D$366,MATCH(F267,地温!$C$2:$C$366,FALSE))</f>
        <v>#N/A</v>
      </c>
      <c r="I267" s="113" t="e">
        <f t="shared" si="152"/>
        <v>#N/A</v>
      </c>
      <c r="J267" s="116" t="e">
        <f t="shared" si="134"/>
        <v>#N/A</v>
      </c>
      <c r="K267" s="119" t="e">
        <f t="shared" si="135"/>
        <v>#N/A</v>
      </c>
      <c r="L267" s="119" t="e">
        <f t="shared" si="136"/>
        <v>#N/A</v>
      </c>
      <c r="O267" s="115">
        <f t="shared" si="153"/>
        <v>441</v>
      </c>
      <c r="P267" s="113">
        <f t="shared" si="154"/>
        <v>260</v>
      </c>
      <c r="Q267" s="113" t="e">
        <f>INDEX(地温!$D$2:$D$366,MATCH(O267,地温!$C$2:$C$366,FALSE))</f>
        <v>#N/A</v>
      </c>
      <c r="R267" s="113" t="e">
        <f t="shared" si="155"/>
        <v>#N/A</v>
      </c>
      <c r="S267" s="116" t="e">
        <f t="shared" si="137"/>
        <v>#N/A</v>
      </c>
      <c r="T267" s="119" t="e">
        <f t="shared" si="138"/>
        <v>#N/A</v>
      </c>
      <c r="U267" s="119">
        <f t="shared" si="139"/>
        <v>0</v>
      </c>
      <c r="X267" s="115">
        <f t="shared" si="156"/>
        <v>441</v>
      </c>
      <c r="Y267" s="113">
        <f t="shared" si="157"/>
        <v>260</v>
      </c>
      <c r="Z267" s="113" t="e">
        <f>INDEX(地温!$D$2:$D$366,MATCH(X267,地温!$C$2:$C$366,FALSE))</f>
        <v>#N/A</v>
      </c>
      <c r="AA267" s="113" t="e">
        <f t="shared" si="158"/>
        <v>#N/A</v>
      </c>
      <c r="AB267" s="116" t="e">
        <f t="shared" si="140"/>
        <v>#N/A</v>
      </c>
      <c r="AC267" s="119" t="e">
        <f t="shared" si="141"/>
        <v>#N/A</v>
      </c>
      <c r="AD267" s="119">
        <f t="shared" si="142"/>
        <v>0</v>
      </c>
      <c r="AG267" s="115">
        <f t="shared" si="159"/>
        <v>441</v>
      </c>
      <c r="AH267" s="113">
        <f t="shared" si="160"/>
        <v>260</v>
      </c>
      <c r="AI267" s="113" t="e">
        <f>INDEX(地温!$D$2:$D$366,MATCH(AG267,地温!$C$2:$C$366,FALSE))</f>
        <v>#N/A</v>
      </c>
      <c r="AJ267" s="113" t="e">
        <f t="shared" si="161"/>
        <v>#N/A</v>
      </c>
      <c r="AK267" s="116" t="e">
        <f t="shared" si="143"/>
        <v>#N/A</v>
      </c>
      <c r="AL267" s="119" t="e">
        <f t="shared" si="144"/>
        <v>#N/A</v>
      </c>
      <c r="AM267" s="119">
        <f t="shared" si="145"/>
        <v>0</v>
      </c>
      <c r="AP267" s="115">
        <f t="shared" si="162"/>
        <v>441</v>
      </c>
      <c r="AQ267" s="113">
        <f t="shared" si="163"/>
        <v>260</v>
      </c>
      <c r="AR267" s="113" t="e">
        <f>INDEX(地温!$D$2:$D$366,MATCH(AP267,地温!$C$2:$C$366,FALSE))</f>
        <v>#N/A</v>
      </c>
      <c r="AS267" s="113" t="e">
        <f t="shared" si="164"/>
        <v>#N/A</v>
      </c>
      <c r="AT267" s="116" t="e">
        <f t="shared" si="146"/>
        <v>#N/A</v>
      </c>
      <c r="AU267" s="119" t="e">
        <f t="shared" si="147"/>
        <v>#N/A</v>
      </c>
      <c r="AV267" s="119">
        <f t="shared" si="148"/>
        <v>0</v>
      </c>
    </row>
    <row r="268" spans="1:48">
      <c r="A268" s="115">
        <f t="shared" si="149"/>
        <v>442</v>
      </c>
      <c r="B268" s="113">
        <f t="shared" si="132"/>
        <v>261</v>
      </c>
      <c r="C268" s="119" t="e">
        <f t="shared" si="133"/>
        <v>#N/A</v>
      </c>
      <c r="F268" s="115">
        <f t="shared" si="150"/>
        <v>442</v>
      </c>
      <c r="G268" s="113">
        <f t="shared" si="151"/>
        <v>261</v>
      </c>
      <c r="H268" s="113" t="e">
        <f>INDEX(地温!$D$2:$D$366,MATCH(F268,地温!$C$2:$C$366,FALSE))</f>
        <v>#N/A</v>
      </c>
      <c r="I268" s="113" t="e">
        <f t="shared" si="152"/>
        <v>#N/A</v>
      </c>
      <c r="J268" s="116" t="e">
        <f t="shared" si="134"/>
        <v>#N/A</v>
      </c>
      <c r="K268" s="119" t="e">
        <f t="shared" si="135"/>
        <v>#N/A</v>
      </c>
      <c r="L268" s="119" t="e">
        <f t="shared" si="136"/>
        <v>#N/A</v>
      </c>
      <c r="O268" s="115">
        <f t="shared" si="153"/>
        <v>442</v>
      </c>
      <c r="P268" s="113">
        <f t="shared" si="154"/>
        <v>261</v>
      </c>
      <c r="Q268" s="113" t="e">
        <f>INDEX(地温!$D$2:$D$366,MATCH(O268,地温!$C$2:$C$366,FALSE))</f>
        <v>#N/A</v>
      </c>
      <c r="R268" s="113" t="e">
        <f t="shared" si="155"/>
        <v>#N/A</v>
      </c>
      <c r="S268" s="116" t="e">
        <f t="shared" si="137"/>
        <v>#N/A</v>
      </c>
      <c r="T268" s="119" t="e">
        <f t="shared" si="138"/>
        <v>#N/A</v>
      </c>
      <c r="U268" s="119">
        <f t="shared" si="139"/>
        <v>0</v>
      </c>
      <c r="X268" s="115">
        <f t="shared" si="156"/>
        <v>442</v>
      </c>
      <c r="Y268" s="113">
        <f t="shared" si="157"/>
        <v>261</v>
      </c>
      <c r="Z268" s="113" t="e">
        <f>INDEX(地温!$D$2:$D$366,MATCH(X268,地温!$C$2:$C$366,FALSE))</f>
        <v>#N/A</v>
      </c>
      <c r="AA268" s="113" t="e">
        <f t="shared" si="158"/>
        <v>#N/A</v>
      </c>
      <c r="AB268" s="116" t="e">
        <f t="shared" si="140"/>
        <v>#N/A</v>
      </c>
      <c r="AC268" s="119" t="e">
        <f t="shared" si="141"/>
        <v>#N/A</v>
      </c>
      <c r="AD268" s="119">
        <f t="shared" si="142"/>
        <v>0</v>
      </c>
      <c r="AG268" s="115">
        <f t="shared" si="159"/>
        <v>442</v>
      </c>
      <c r="AH268" s="113">
        <f t="shared" si="160"/>
        <v>261</v>
      </c>
      <c r="AI268" s="113" t="e">
        <f>INDEX(地温!$D$2:$D$366,MATCH(AG268,地温!$C$2:$C$366,FALSE))</f>
        <v>#N/A</v>
      </c>
      <c r="AJ268" s="113" t="e">
        <f t="shared" si="161"/>
        <v>#N/A</v>
      </c>
      <c r="AK268" s="116" t="e">
        <f t="shared" si="143"/>
        <v>#N/A</v>
      </c>
      <c r="AL268" s="119" t="e">
        <f t="shared" si="144"/>
        <v>#N/A</v>
      </c>
      <c r="AM268" s="119">
        <f t="shared" si="145"/>
        <v>0</v>
      </c>
      <c r="AP268" s="115">
        <f t="shared" si="162"/>
        <v>442</v>
      </c>
      <c r="AQ268" s="113">
        <f t="shared" si="163"/>
        <v>261</v>
      </c>
      <c r="AR268" s="113" t="e">
        <f>INDEX(地温!$D$2:$D$366,MATCH(AP268,地温!$C$2:$C$366,FALSE))</f>
        <v>#N/A</v>
      </c>
      <c r="AS268" s="113" t="e">
        <f t="shared" si="164"/>
        <v>#N/A</v>
      </c>
      <c r="AT268" s="116" t="e">
        <f t="shared" si="146"/>
        <v>#N/A</v>
      </c>
      <c r="AU268" s="119" t="e">
        <f t="shared" si="147"/>
        <v>#N/A</v>
      </c>
      <c r="AV268" s="119">
        <f t="shared" si="148"/>
        <v>0</v>
      </c>
    </row>
    <row r="269" spans="1:48">
      <c r="A269" s="115">
        <f t="shared" si="149"/>
        <v>443</v>
      </c>
      <c r="B269" s="113">
        <f t="shared" si="132"/>
        <v>262</v>
      </c>
      <c r="C269" s="119" t="e">
        <f t="shared" si="133"/>
        <v>#N/A</v>
      </c>
      <c r="F269" s="115">
        <f t="shared" si="150"/>
        <v>443</v>
      </c>
      <c r="G269" s="113">
        <f t="shared" si="151"/>
        <v>262</v>
      </c>
      <c r="H269" s="113" t="e">
        <f>INDEX(地温!$D$2:$D$366,MATCH(F269,地温!$C$2:$C$366,FALSE))</f>
        <v>#N/A</v>
      </c>
      <c r="I269" s="113" t="e">
        <f t="shared" si="152"/>
        <v>#N/A</v>
      </c>
      <c r="J269" s="116" t="e">
        <f t="shared" si="134"/>
        <v>#N/A</v>
      </c>
      <c r="K269" s="119" t="e">
        <f t="shared" si="135"/>
        <v>#N/A</v>
      </c>
      <c r="L269" s="119" t="e">
        <f t="shared" si="136"/>
        <v>#N/A</v>
      </c>
      <c r="O269" s="115">
        <f t="shared" si="153"/>
        <v>443</v>
      </c>
      <c r="P269" s="113">
        <f t="shared" si="154"/>
        <v>262</v>
      </c>
      <c r="Q269" s="113" t="e">
        <f>INDEX(地温!$D$2:$D$366,MATCH(O269,地温!$C$2:$C$366,FALSE))</f>
        <v>#N/A</v>
      </c>
      <c r="R269" s="113" t="e">
        <f t="shared" si="155"/>
        <v>#N/A</v>
      </c>
      <c r="S269" s="116" t="e">
        <f t="shared" si="137"/>
        <v>#N/A</v>
      </c>
      <c r="T269" s="119" t="e">
        <f t="shared" si="138"/>
        <v>#N/A</v>
      </c>
      <c r="U269" s="119">
        <f t="shared" si="139"/>
        <v>0</v>
      </c>
      <c r="X269" s="115">
        <f t="shared" si="156"/>
        <v>443</v>
      </c>
      <c r="Y269" s="113">
        <f t="shared" si="157"/>
        <v>262</v>
      </c>
      <c r="Z269" s="113" t="e">
        <f>INDEX(地温!$D$2:$D$366,MATCH(X269,地温!$C$2:$C$366,FALSE))</f>
        <v>#N/A</v>
      </c>
      <c r="AA269" s="113" t="e">
        <f t="shared" si="158"/>
        <v>#N/A</v>
      </c>
      <c r="AB269" s="116" t="e">
        <f t="shared" si="140"/>
        <v>#N/A</v>
      </c>
      <c r="AC269" s="119" t="e">
        <f t="shared" si="141"/>
        <v>#N/A</v>
      </c>
      <c r="AD269" s="119">
        <f t="shared" si="142"/>
        <v>0</v>
      </c>
      <c r="AG269" s="115">
        <f t="shared" si="159"/>
        <v>443</v>
      </c>
      <c r="AH269" s="113">
        <f t="shared" si="160"/>
        <v>262</v>
      </c>
      <c r="AI269" s="113" t="e">
        <f>INDEX(地温!$D$2:$D$366,MATCH(AG269,地温!$C$2:$C$366,FALSE))</f>
        <v>#N/A</v>
      </c>
      <c r="AJ269" s="113" t="e">
        <f t="shared" si="161"/>
        <v>#N/A</v>
      </c>
      <c r="AK269" s="116" t="e">
        <f t="shared" si="143"/>
        <v>#N/A</v>
      </c>
      <c r="AL269" s="119" t="e">
        <f t="shared" si="144"/>
        <v>#N/A</v>
      </c>
      <c r="AM269" s="119">
        <f t="shared" si="145"/>
        <v>0</v>
      </c>
      <c r="AP269" s="115">
        <f t="shared" si="162"/>
        <v>443</v>
      </c>
      <c r="AQ269" s="113">
        <f t="shared" si="163"/>
        <v>262</v>
      </c>
      <c r="AR269" s="113" t="e">
        <f>INDEX(地温!$D$2:$D$366,MATCH(AP269,地温!$C$2:$C$366,FALSE))</f>
        <v>#N/A</v>
      </c>
      <c r="AS269" s="113" t="e">
        <f t="shared" si="164"/>
        <v>#N/A</v>
      </c>
      <c r="AT269" s="116" t="e">
        <f t="shared" si="146"/>
        <v>#N/A</v>
      </c>
      <c r="AU269" s="119" t="e">
        <f t="shared" si="147"/>
        <v>#N/A</v>
      </c>
      <c r="AV269" s="119">
        <f t="shared" si="148"/>
        <v>0</v>
      </c>
    </row>
    <row r="270" spans="1:48">
      <c r="A270" s="115">
        <f t="shared" si="149"/>
        <v>444</v>
      </c>
      <c r="B270" s="113">
        <f t="shared" si="132"/>
        <v>263</v>
      </c>
      <c r="C270" s="119" t="e">
        <f t="shared" si="133"/>
        <v>#N/A</v>
      </c>
      <c r="F270" s="115">
        <f t="shared" si="150"/>
        <v>444</v>
      </c>
      <c r="G270" s="113">
        <f t="shared" si="151"/>
        <v>263</v>
      </c>
      <c r="H270" s="113" t="e">
        <f>INDEX(地温!$D$2:$D$366,MATCH(F270,地温!$C$2:$C$366,FALSE))</f>
        <v>#N/A</v>
      </c>
      <c r="I270" s="113" t="e">
        <f t="shared" si="152"/>
        <v>#N/A</v>
      </c>
      <c r="J270" s="116" t="e">
        <f t="shared" si="134"/>
        <v>#N/A</v>
      </c>
      <c r="K270" s="119" t="e">
        <f t="shared" si="135"/>
        <v>#N/A</v>
      </c>
      <c r="L270" s="119" t="e">
        <f t="shared" si="136"/>
        <v>#N/A</v>
      </c>
      <c r="O270" s="115">
        <f t="shared" si="153"/>
        <v>444</v>
      </c>
      <c r="P270" s="113">
        <f t="shared" si="154"/>
        <v>263</v>
      </c>
      <c r="Q270" s="113" t="e">
        <f>INDEX(地温!$D$2:$D$366,MATCH(O270,地温!$C$2:$C$366,FALSE))</f>
        <v>#N/A</v>
      </c>
      <c r="R270" s="113" t="e">
        <f t="shared" si="155"/>
        <v>#N/A</v>
      </c>
      <c r="S270" s="116" t="e">
        <f t="shared" si="137"/>
        <v>#N/A</v>
      </c>
      <c r="T270" s="119" t="e">
        <f t="shared" si="138"/>
        <v>#N/A</v>
      </c>
      <c r="U270" s="119">
        <f t="shared" si="139"/>
        <v>0</v>
      </c>
      <c r="X270" s="115">
        <f t="shared" si="156"/>
        <v>444</v>
      </c>
      <c r="Y270" s="113">
        <f t="shared" si="157"/>
        <v>263</v>
      </c>
      <c r="Z270" s="113" t="e">
        <f>INDEX(地温!$D$2:$D$366,MATCH(X270,地温!$C$2:$C$366,FALSE))</f>
        <v>#N/A</v>
      </c>
      <c r="AA270" s="113" t="e">
        <f t="shared" si="158"/>
        <v>#N/A</v>
      </c>
      <c r="AB270" s="116" t="e">
        <f t="shared" si="140"/>
        <v>#N/A</v>
      </c>
      <c r="AC270" s="119" t="e">
        <f t="shared" si="141"/>
        <v>#N/A</v>
      </c>
      <c r="AD270" s="119">
        <f t="shared" si="142"/>
        <v>0</v>
      </c>
      <c r="AG270" s="115">
        <f t="shared" si="159"/>
        <v>444</v>
      </c>
      <c r="AH270" s="113">
        <f t="shared" si="160"/>
        <v>263</v>
      </c>
      <c r="AI270" s="113" t="e">
        <f>INDEX(地温!$D$2:$D$366,MATCH(AG270,地温!$C$2:$C$366,FALSE))</f>
        <v>#N/A</v>
      </c>
      <c r="AJ270" s="113" t="e">
        <f t="shared" si="161"/>
        <v>#N/A</v>
      </c>
      <c r="AK270" s="116" t="e">
        <f t="shared" si="143"/>
        <v>#N/A</v>
      </c>
      <c r="AL270" s="119" t="e">
        <f t="shared" si="144"/>
        <v>#N/A</v>
      </c>
      <c r="AM270" s="119">
        <f t="shared" si="145"/>
        <v>0</v>
      </c>
      <c r="AP270" s="115">
        <f t="shared" si="162"/>
        <v>444</v>
      </c>
      <c r="AQ270" s="113">
        <f t="shared" si="163"/>
        <v>263</v>
      </c>
      <c r="AR270" s="113" t="e">
        <f>INDEX(地温!$D$2:$D$366,MATCH(AP270,地温!$C$2:$C$366,FALSE))</f>
        <v>#N/A</v>
      </c>
      <c r="AS270" s="113" t="e">
        <f t="shared" si="164"/>
        <v>#N/A</v>
      </c>
      <c r="AT270" s="116" t="e">
        <f t="shared" si="146"/>
        <v>#N/A</v>
      </c>
      <c r="AU270" s="119" t="e">
        <f t="shared" si="147"/>
        <v>#N/A</v>
      </c>
      <c r="AV270" s="119">
        <f t="shared" si="148"/>
        <v>0</v>
      </c>
    </row>
    <row r="271" spans="1:48">
      <c r="A271" s="115">
        <f t="shared" si="149"/>
        <v>445</v>
      </c>
      <c r="B271" s="113">
        <f t="shared" si="132"/>
        <v>264</v>
      </c>
      <c r="C271" s="119" t="e">
        <f t="shared" si="133"/>
        <v>#N/A</v>
      </c>
      <c r="F271" s="115">
        <f t="shared" si="150"/>
        <v>445</v>
      </c>
      <c r="G271" s="113">
        <f t="shared" si="151"/>
        <v>264</v>
      </c>
      <c r="H271" s="113" t="e">
        <f>INDEX(地温!$D$2:$D$366,MATCH(F271,地温!$C$2:$C$366,FALSE))</f>
        <v>#N/A</v>
      </c>
      <c r="I271" s="113" t="e">
        <f t="shared" si="152"/>
        <v>#N/A</v>
      </c>
      <c r="J271" s="116" t="e">
        <f t="shared" si="134"/>
        <v>#N/A</v>
      </c>
      <c r="K271" s="119" t="e">
        <f t="shared" si="135"/>
        <v>#N/A</v>
      </c>
      <c r="L271" s="119" t="e">
        <f t="shared" si="136"/>
        <v>#N/A</v>
      </c>
      <c r="O271" s="115">
        <f t="shared" si="153"/>
        <v>445</v>
      </c>
      <c r="P271" s="113">
        <f t="shared" si="154"/>
        <v>264</v>
      </c>
      <c r="Q271" s="113" t="e">
        <f>INDEX(地温!$D$2:$D$366,MATCH(O271,地温!$C$2:$C$366,FALSE))</f>
        <v>#N/A</v>
      </c>
      <c r="R271" s="113" t="e">
        <f t="shared" si="155"/>
        <v>#N/A</v>
      </c>
      <c r="S271" s="116" t="e">
        <f t="shared" si="137"/>
        <v>#N/A</v>
      </c>
      <c r="T271" s="119" t="e">
        <f t="shared" si="138"/>
        <v>#N/A</v>
      </c>
      <c r="U271" s="119">
        <f t="shared" si="139"/>
        <v>0</v>
      </c>
      <c r="X271" s="115">
        <f t="shared" si="156"/>
        <v>445</v>
      </c>
      <c r="Y271" s="113">
        <f t="shared" si="157"/>
        <v>264</v>
      </c>
      <c r="Z271" s="113" t="e">
        <f>INDEX(地温!$D$2:$D$366,MATCH(X271,地温!$C$2:$C$366,FALSE))</f>
        <v>#N/A</v>
      </c>
      <c r="AA271" s="113" t="e">
        <f t="shared" si="158"/>
        <v>#N/A</v>
      </c>
      <c r="AB271" s="116" t="e">
        <f t="shared" si="140"/>
        <v>#N/A</v>
      </c>
      <c r="AC271" s="119" t="e">
        <f t="shared" si="141"/>
        <v>#N/A</v>
      </c>
      <c r="AD271" s="119">
        <f t="shared" si="142"/>
        <v>0</v>
      </c>
      <c r="AG271" s="115">
        <f t="shared" si="159"/>
        <v>445</v>
      </c>
      <c r="AH271" s="113">
        <f t="shared" si="160"/>
        <v>264</v>
      </c>
      <c r="AI271" s="113" t="e">
        <f>INDEX(地温!$D$2:$D$366,MATCH(AG271,地温!$C$2:$C$366,FALSE))</f>
        <v>#N/A</v>
      </c>
      <c r="AJ271" s="113" t="e">
        <f t="shared" si="161"/>
        <v>#N/A</v>
      </c>
      <c r="AK271" s="116" t="e">
        <f t="shared" si="143"/>
        <v>#N/A</v>
      </c>
      <c r="AL271" s="119" t="e">
        <f t="shared" si="144"/>
        <v>#N/A</v>
      </c>
      <c r="AM271" s="119">
        <f t="shared" si="145"/>
        <v>0</v>
      </c>
      <c r="AP271" s="115">
        <f t="shared" si="162"/>
        <v>445</v>
      </c>
      <c r="AQ271" s="113">
        <f t="shared" si="163"/>
        <v>264</v>
      </c>
      <c r="AR271" s="113" t="e">
        <f>INDEX(地温!$D$2:$D$366,MATCH(AP271,地温!$C$2:$C$366,FALSE))</f>
        <v>#N/A</v>
      </c>
      <c r="AS271" s="113" t="e">
        <f t="shared" si="164"/>
        <v>#N/A</v>
      </c>
      <c r="AT271" s="116" t="e">
        <f t="shared" si="146"/>
        <v>#N/A</v>
      </c>
      <c r="AU271" s="119" t="e">
        <f t="shared" si="147"/>
        <v>#N/A</v>
      </c>
      <c r="AV271" s="119">
        <f t="shared" si="148"/>
        <v>0</v>
      </c>
    </row>
    <row r="272" spans="1:48">
      <c r="A272" s="115">
        <f t="shared" si="149"/>
        <v>446</v>
      </c>
      <c r="B272" s="113">
        <f t="shared" si="132"/>
        <v>265</v>
      </c>
      <c r="C272" s="119" t="e">
        <f t="shared" si="133"/>
        <v>#N/A</v>
      </c>
      <c r="F272" s="115">
        <f t="shared" si="150"/>
        <v>446</v>
      </c>
      <c r="G272" s="113">
        <f t="shared" si="151"/>
        <v>265</v>
      </c>
      <c r="H272" s="113" t="e">
        <f>INDEX(地温!$D$2:$D$366,MATCH(F272,地温!$C$2:$C$366,FALSE))</f>
        <v>#N/A</v>
      </c>
      <c r="I272" s="113" t="e">
        <f t="shared" si="152"/>
        <v>#N/A</v>
      </c>
      <c r="J272" s="116" t="e">
        <f t="shared" si="134"/>
        <v>#N/A</v>
      </c>
      <c r="K272" s="119" t="e">
        <f t="shared" si="135"/>
        <v>#N/A</v>
      </c>
      <c r="L272" s="119" t="e">
        <f t="shared" si="136"/>
        <v>#N/A</v>
      </c>
      <c r="O272" s="115">
        <f t="shared" si="153"/>
        <v>446</v>
      </c>
      <c r="P272" s="113">
        <f t="shared" si="154"/>
        <v>265</v>
      </c>
      <c r="Q272" s="113" t="e">
        <f>INDEX(地温!$D$2:$D$366,MATCH(O272,地温!$C$2:$C$366,FALSE))</f>
        <v>#N/A</v>
      </c>
      <c r="R272" s="113" t="e">
        <f t="shared" si="155"/>
        <v>#N/A</v>
      </c>
      <c r="S272" s="116" t="e">
        <f t="shared" si="137"/>
        <v>#N/A</v>
      </c>
      <c r="T272" s="119" t="e">
        <f t="shared" si="138"/>
        <v>#N/A</v>
      </c>
      <c r="U272" s="119">
        <f t="shared" si="139"/>
        <v>0</v>
      </c>
      <c r="X272" s="115">
        <f t="shared" si="156"/>
        <v>446</v>
      </c>
      <c r="Y272" s="113">
        <f t="shared" si="157"/>
        <v>265</v>
      </c>
      <c r="Z272" s="113" t="e">
        <f>INDEX(地温!$D$2:$D$366,MATCH(X272,地温!$C$2:$C$366,FALSE))</f>
        <v>#N/A</v>
      </c>
      <c r="AA272" s="113" t="e">
        <f t="shared" si="158"/>
        <v>#N/A</v>
      </c>
      <c r="AB272" s="116" t="e">
        <f t="shared" si="140"/>
        <v>#N/A</v>
      </c>
      <c r="AC272" s="119" t="e">
        <f t="shared" si="141"/>
        <v>#N/A</v>
      </c>
      <c r="AD272" s="119">
        <f t="shared" si="142"/>
        <v>0</v>
      </c>
      <c r="AG272" s="115">
        <f t="shared" si="159"/>
        <v>446</v>
      </c>
      <c r="AH272" s="113">
        <f t="shared" si="160"/>
        <v>265</v>
      </c>
      <c r="AI272" s="113" t="e">
        <f>INDEX(地温!$D$2:$D$366,MATCH(AG272,地温!$C$2:$C$366,FALSE))</f>
        <v>#N/A</v>
      </c>
      <c r="AJ272" s="113" t="e">
        <f t="shared" si="161"/>
        <v>#N/A</v>
      </c>
      <c r="AK272" s="116" t="e">
        <f t="shared" si="143"/>
        <v>#N/A</v>
      </c>
      <c r="AL272" s="119" t="e">
        <f t="shared" si="144"/>
        <v>#N/A</v>
      </c>
      <c r="AM272" s="119">
        <f t="shared" si="145"/>
        <v>0</v>
      </c>
      <c r="AP272" s="115">
        <f t="shared" si="162"/>
        <v>446</v>
      </c>
      <c r="AQ272" s="113">
        <f t="shared" si="163"/>
        <v>265</v>
      </c>
      <c r="AR272" s="113" t="e">
        <f>INDEX(地温!$D$2:$D$366,MATCH(AP272,地温!$C$2:$C$366,FALSE))</f>
        <v>#N/A</v>
      </c>
      <c r="AS272" s="113" t="e">
        <f t="shared" si="164"/>
        <v>#N/A</v>
      </c>
      <c r="AT272" s="116" t="e">
        <f t="shared" si="146"/>
        <v>#N/A</v>
      </c>
      <c r="AU272" s="119" t="e">
        <f t="shared" si="147"/>
        <v>#N/A</v>
      </c>
      <c r="AV272" s="119">
        <f t="shared" si="148"/>
        <v>0</v>
      </c>
    </row>
    <row r="273" spans="1:48">
      <c r="A273" s="115">
        <f t="shared" si="149"/>
        <v>447</v>
      </c>
      <c r="B273" s="113">
        <f t="shared" si="132"/>
        <v>266</v>
      </c>
      <c r="C273" s="119" t="e">
        <f t="shared" si="133"/>
        <v>#N/A</v>
      </c>
      <c r="F273" s="115">
        <f t="shared" si="150"/>
        <v>447</v>
      </c>
      <c r="G273" s="113">
        <f t="shared" si="151"/>
        <v>266</v>
      </c>
      <c r="H273" s="113" t="e">
        <f>INDEX(地温!$D$2:$D$366,MATCH(F273,地温!$C$2:$C$366,FALSE))</f>
        <v>#N/A</v>
      </c>
      <c r="I273" s="113" t="e">
        <f t="shared" si="152"/>
        <v>#N/A</v>
      </c>
      <c r="J273" s="116" t="e">
        <f t="shared" si="134"/>
        <v>#N/A</v>
      </c>
      <c r="K273" s="119" t="e">
        <f t="shared" si="135"/>
        <v>#N/A</v>
      </c>
      <c r="L273" s="119" t="e">
        <f t="shared" si="136"/>
        <v>#N/A</v>
      </c>
      <c r="O273" s="115">
        <f t="shared" si="153"/>
        <v>447</v>
      </c>
      <c r="P273" s="113">
        <f t="shared" si="154"/>
        <v>266</v>
      </c>
      <c r="Q273" s="113" t="e">
        <f>INDEX(地温!$D$2:$D$366,MATCH(O273,地温!$C$2:$C$366,FALSE))</f>
        <v>#N/A</v>
      </c>
      <c r="R273" s="113" t="e">
        <f t="shared" si="155"/>
        <v>#N/A</v>
      </c>
      <c r="S273" s="116" t="e">
        <f t="shared" si="137"/>
        <v>#N/A</v>
      </c>
      <c r="T273" s="119" t="e">
        <f t="shared" si="138"/>
        <v>#N/A</v>
      </c>
      <c r="U273" s="119">
        <f t="shared" si="139"/>
        <v>0</v>
      </c>
      <c r="X273" s="115">
        <f t="shared" si="156"/>
        <v>447</v>
      </c>
      <c r="Y273" s="113">
        <f t="shared" si="157"/>
        <v>266</v>
      </c>
      <c r="Z273" s="113" t="e">
        <f>INDEX(地温!$D$2:$D$366,MATCH(X273,地温!$C$2:$C$366,FALSE))</f>
        <v>#N/A</v>
      </c>
      <c r="AA273" s="113" t="e">
        <f t="shared" si="158"/>
        <v>#N/A</v>
      </c>
      <c r="AB273" s="116" t="e">
        <f t="shared" si="140"/>
        <v>#N/A</v>
      </c>
      <c r="AC273" s="119" t="e">
        <f t="shared" si="141"/>
        <v>#N/A</v>
      </c>
      <c r="AD273" s="119">
        <f t="shared" si="142"/>
        <v>0</v>
      </c>
      <c r="AG273" s="115">
        <f t="shared" si="159"/>
        <v>447</v>
      </c>
      <c r="AH273" s="113">
        <f t="shared" si="160"/>
        <v>266</v>
      </c>
      <c r="AI273" s="113" t="e">
        <f>INDEX(地温!$D$2:$D$366,MATCH(AG273,地温!$C$2:$C$366,FALSE))</f>
        <v>#N/A</v>
      </c>
      <c r="AJ273" s="113" t="e">
        <f t="shared" si="161"/>
        <v>#N/A</v>
      </c>
      <c r="AK273" s="116" t="e">
        <f t="shared" si="143"/>
        <v>#N/A</v>
      </c>
      <c r="AL273" s="119" t="e">
        <f t="shared" si="144"/>
        <v>#N/A</v>
      </c>
      <c r="AM273" s="119">
        <f t="shared" si="145"/>
        <v>0</v>
      </c>
      <c r="AP273" s="115">
        <f t="shared" si="162"/>
        <v>447</v>
      </c>
      <c r="AQ273" s="113">
        <f t="shared" si="163"/>
        <v>266</v>
      </c>
      <c r="AR273" s="113" t="e">
        <f>INDEX(地温!$D$2:$D$366,MATCH(AP273,地温!$C$2:$C$366,FALSE))</f>
        <v>#N/A</v>
      </c>
      <c r="AS273" s="113" t="e">
        <f t="shared" si="164"/>
        <v>#N/A</v>
      </c>
      <c r="AT273" s="116" t="e">
        <f t="shared" si="146"/>
        <v>#N/A</v>
      </c>
      <c r="AU273" s="119" t="e">
        <f t="shared" si="147"/>
        <v>#N/A</v>
      </c>
      <c r="AV273" s="119">
        <f t="shared" si="148"/>
        <v>0</v>
      </c>
    </row>
    <row r="274" spans="1:48">
      <c r="A274" s="115">
        <f t="shared" si="149"/>
        <v>448</v>
      </c>
      <c r="B274" s="113">
        <f t="shared" si="132"/>
        <v>267</v>
      </c>
      <c r="C274" s="119" t="e">
        <f t="shared" si="133"/>
        <v>#N/A</v>
      </c>
      <c r="F274" s="115">
        <f t="shared" si="150"/>
        <v>448</v>
      </c>
      <c r="G274" s="113">
        <f t="shared" si="151"/>
        <v>267</v>
      </c>
      <c r="H274" s="113" t="e">
        <f>INDEX(地温!$D$2:$D$366,MATCH(F274,地温!$C$2:$C$366,FALSE))</f>
        <v>#N/A</v>
      </c>
      <c r="I274" s="113" t="e">
        <f t="shared" si="152"/>
        <v>#N/A</v>
      </c>
      <c r="J274" s="116" t="e">
        <f t="shared" si="134"/>
        <v>#N/A</v>
      </c>
      <c r="K274" s="119" t="e">
        <f t="shared" si="135"/>
        <v>#N/A</v>
      </c>
      <c r="L274" s="119" t="e">
        <f t="shared" si="136"/>
        <v>#N/A</v>
      </c>
      <c r="O274" s="115">
        <f t="shared" si="153"/>
        <v>448</v>
      </c>
      <c r="P274" s="113">
        <f t="shared" si="154"/>
        <v>267</v>
      </c>
      <c r="Q274" s="113" t="e">
        <f>INDEX(地温!$D$2:$D$366,MATCH(O274,地温!$C$2:$C$366,FALSE))</f>
        <v>#N/A</v>
      </c>
      <c r="R274" s="113" t="e">
        <f t="shared" si="155"/>
        <v>#N/A</v>
      </c>
      <c r="S274" s="116" t="e">
        <f t="shared" si="137"/>
        <v>#N/A</v>
      </c>
      <c r="T274" s="119" t="e">
        <f t="shared" si="138"/>
        <v>#N/A</v>
      </c>
      <c r="U274" s="119">
        <f t="shared" si="139"/>
        <v>0</v>
      </c>
      <c r="X274" s="115">
        <f t="shared" si="156"/>
        <v>448</v>
      </c>
      <c r="Y274" s="113">
        <f t="shared" si="157"/>
        <v>267</v>
      </c>
      <c r="Z274" s="113" t="e">
        <f>INDEX(地温!$D$2:$D$366,MATCH(X274,地温!$C$2:$C$366,FALSE))</f>
        <v>#N/A</v>
      </c>
      <c r="AA274" s="113" t="e">
        <f t="shared" si="158"/>
        <v>#N/A</v>
      </c>
      <c r="AB274" s="116" t="e">
        <f t="shared" si="140"/>
        <v>#N/A</v>
      </c>
      <c r="AC274" s="119" t="e">
        <f t="shared" si="141"/>
        <v>#N/A</v>
      </c>
      <c r="AD274" s="119">
        <f t="shared" si="142"/>
        <v>0</v>
      </c>
      <c r="AG274" s="115">
        <f t="shared" si="159"/>
        <v>448</v>
      </c>
      <c r="AH274" s="113">
        <f t="shared" si="160"/>
        <v>267</v>
      </c>
      <c r="AI274" s="113" t="e">
        <f>INDEX(地温!$D$2:$D$366,MATCH(AG274,地温!$C$2:$C$366,FALSE))</f>
        <v>#N/A</v>
      </c>
      <c r="AJ274" s="113" t="e">
        <f t="shared" si="161"/>
        <v>#N/A</v>
      </c>
      <c r="AK274" s="116" t="e">
        <f t="shared" si="143"/>
        <v>#N/A</v>
      </c>
      <c r="AL274" s="119" t="e">
        <f t="shared" si="144"/>
        <v>#N/A</v>
      </c>
      <c r="AM274" s="119">
        <f t="shared" si="145"/>
        <v>0</v>
      </c>
      <c r="AP274" s="115">
        <f t="shared" si="162"/>
        <v>448</v>
      </c>
      <c r="AQ274" s="113">
        <f t="shared" si="163"/>
        <v>267</v>
      </c>
      <c r="AR274" s="113" t="e">
        <f>INDEX(地温!$D$2:$D$366,MATCH(AP274,地温!$C$2:$C$366,FALSE))</f>
        <v>#N/A</v>
      </c>
      <c r="AS274" s="113" t="e">
        <f t="shared" si="164"/>
        <v>#N/A</v>
      </c>
      <c r="AT274" s="116" t="e">
        <f t="shared" si="146"/>
        <v>#N/A</v>
      </c>
      <c r="AU274" s="119" t="e">
        <f t="shared" si="147"/>
        <v>#N/A</v>
      </c>
      <c r="AV274" s="119">
        <f t="shared" si="148"/>
        <v>0</v>
      </c>
    </row>
    <row r="275" spans="1:48">
      <c r="A275" s="115">
        <f t="shared" si="149"/>
        <v>449</v>
      </c>
      <c r="B275" s="113">
        <f t="shared" si="132"/>
        <v>268</v>
      </c>
      <c r="C275" s="119" t="e">
        <f t="shared" si="133"/>
        <v>#N/A</v>
      </c>
      <c r="F275" s="115">
        <f t="shared" si="150"/>
        <v>449</v>
      </c>
      <c r="G275" s="113">
        <f t="shared" si="151"/>
        <v>268</v>
      </c>
      <c r="H275" s="113" t="e">
        <f>INDEX(地温!$D$2:$D$366,MATCH(F275,地温!$C$2:$C$366,FALSE))</f>
        <v>#N/A</v>
      </c>
      <c r="I275" s="113" t="e">
        <f t="shared" si="152"/>
        <v>#N/A</v>
      </c>
      <c r="J275" s="116" t="e">
        <f t="shared" si="134"/>
        <v>#N/A</v>
      </c>
      <c r="K275" s="119" t="e">
        <f t="shared" si="135"/>
        <v>#N/A</v>
      </c>
      <c r="L275" s="119" t="e">
        <f t="shared" si="136"/>
        <v>#N/A</v>
      </c>
      <c r="O275" s="115">
        <f t="shared" si="153"/>
        <v>449</v>
      </c>
      <c r="P275" s="113">
        <f t="shared" si="154"/>
        <v>268</v>
      </c>
      <c r="Q275" s="113" t="e">
        <f>INDEX(地温!$D$2:$D$366,MATCH(O275,地温!$C$2:$C$366,FALSE))</f>
        <v>#N/A</v>
      </c>
      <c r="R275" s="113" t="e">
        <f t="shared" si="155"/>
        <v>#N/A</v>
      </c>
      <c r="S275" s="116" t="e">
        <f t="shared" si="137"/>
        <v>#N/A</v>
      </c>
      <c r="T275" s="119" t="e">
        <f t="shared" si="138"/>
        <v>#N/A</v>
      </c>
      <c r="U275" s="119">
        <f t="shared" si="139"/>
        <v>0</v>
      </c>
      <c r="X275" s="115">
        <f t="shared" si="156"/>
        <v>449</v>
      </c>
      <c r="Y275" s="113">
        <f t="shared" si="157"/>
        <v>268</v>
      </c>
      <c r="Z275" s="113" t="e">
        <f>INDEX(地温!$D$2:$D$366,MATCH(X275,地温!$C$2:$C$366,FALSE))</f>
        <v>#N/A</v>
      </c>
      <c r="AA275" s="113" t="e">
        <f t="shared" si="158"/>
        <v>#N/A</v>
      </c>
      <c r="AB275" s="116" t="e">
        <f t="shared" si="140"/>
        <v>#N/A</v>
      </c>
      <c r="AC275" s="119" t="e">
        <f t="shared" si="141"/>
        <v>#N/A</v>
      </c>
      <c r="AD275" s="119">
        <f t="shared" si="142"/>
        <v>0</v>
      </c>
      <c r="AG275" s="115">
        <f t="shared" si="159"/>
        <v>449</v>
      </c>
      <c r="AH275" s="113">
        <f t="shared" si="160"/>
        <v>268</v>
      </c>
      <c r="AI275" s="113" t="e">
        <f>INDEX(地温!$D$2:$D$366,MATCH(AG275,地温!$C$2:$C$366,FALSE))</f>
        <v>#N/A</v>
      </c>
      <c r="AJ275" s="113" t="e">
        <f t="shared" si="161"/>
        <v>#N/A</v>
      </c>
      <c r="AK275" s="116" t="e">
        <f t="shared" si="143"/>
        <v>#N/A</v>
      </c>
      <c r="AL275" s="119" t="e">
        <f t="shared" si="144"/>
        <v>#N/A</v>
      </c>
      <c r="AM275" s="119">
        <f t="shared" si="145"/>
        <v>0</v>
      </c>
      <c r="AP275" s="115">
        <f t="shared" si="162"/>
        <v>449</v>
      </c>
      <c r="AQ275" s="113">
        <f t="shared" si="163"/>
        <v>268</v>
      </c>
      <c r="AR275" s="113" t="e">
        <f>INDEX(地温!$D$2:$D$366,MATCH(AP275,地温!$C$2:$C$366,FALSE))</f>
        <v>#N/A</v>
      </c>
      <c r="AS275" s="113" t="e">
        <f t="shared" si="164"/>
        <v>#N/A</v>
      </c>
      <c r="AT275" s="116" t="e">
        <f t="shared" si="146"/>
        <v>#N/A</v>
      </c>
      <c r="AU275" s="119" t="e">
        <f t="shared" si="147"/>
        <v>#N/A</v>
      </c>
      <c r="AV275" s="119">
        <f t="shared" si="148"/>
        <v>0</v>
      </c>
    </row>
    <row r="276" spans="1:48">
      <c r="A276" s="115">
        <f t="shared" si="149"/>
        <v>450</v>
      </c>
      <c r="B276" s="113">
        <f t="shared" si="132"/>
        <v>269</v>
      </c>
      <c r="C276" s="119" t="e">
        <f t="shared" si="133"/>
        <v>#N/A</v>
      </c>
      <c r="F276" s="115">
        <f t="shared" si="150"/>
        <v>450</v>
      </c>
      <c r="G276" s="113">
        <f t="shared" si="151"/>
        <v>269</v>
      </c>
      <c r="H276" s="113" t="e">
        <f>INDEX(地温!$D$2:$D$366,MATCH(F276,地温!$C$2:$C$366,FALSE))</f>
        <v>#N/A</v>
      </c>
      <c r="I276" s="113" t="e">
        <f t="shared" si="152"/>
        <v>#N/A</v>
      </c>
      <c r="J276" s="116" t="e">
        <f t="shared" si="134"/>
        <v>#N/A</v>
      </c>
      <c r="K276" s="119" t="e">
        <f t="shared" si="135"/>
        <v>#N/A</v>
      </c>
      <c r="L276" s="119" t="e">
        <f t="shared" si="136"/>
        <v>#N/A</v>
      </c>
      <c r="O276" s="115">
        <f t="shared" si="153"/>
        <v>450</v>
      </c>
      <c r="P276" s="113">
        <f t="shared" si="154"/>
        <v>269</v>
      </c>
      <c r="Q276" s="113" t="e">
        <f>INDEX(地温!$D$2:$D$366,MATCH(O276,地温!$C$2:$C$366,FALSE))</f>
        <v>#N/A</v>
      </c>
      <c r="R276" s="113" t="e">
        <f t="shared" si="155"/>
        <v>#N/A</v>
      </c>
      <c r="S276" s="116" t="e">
        <f t="shared" si="137"/>
        <v>#N/A</v>
      </c>
      <c r="T276" s="119" t="e">
        <f t="shared" si="138"/>
        <v>#N/A</v>
      </c>
      <c r="U276" s="119">
        <f t="shared" si="139"/>
        <v>0</v>
      </c>
      <c r="X276" s="115">
        <f t="shared" si="156"/>
        <v>450</v>
      </c>
      <c r="Y276" s="113">
        <f t="shared" si="157"/>
        <v>269</v>
      </c>
      <c r="Z276" s="113" t="e">
        <f>INDEX(地温!$D$2:$D$366,MATCH(X276,地温!$C$2:$C$366,FALSE))</f>
        <v>#N/A</v>
      </c>
      <c r="AA276" s="113" t="e">
        <f t="shared" si="158"/>
        <v>#N/A</v>
      </c>
      <c r="AB276" s="116" t="e">
        <f t="shared" si="140"/>
        <v>#N/A</v>
      </c>
      <c r="AC276" s="119" t="e">
        <f t="shared" si="141"/>
        <v>#N/A</v>
      </c>
      <c r="AD276" s="119">
        <f t="shared" si="142"/>
        <v>0</v>
      </c>
      <c r="AG276" s="115">
        <f t="shared" si="159"/>
        <v>450</v>
      </c>
      <c r="AH276" s="113">
        <f t="shared" si="160"/>
        <v>269</v>
      </c>
      <c r="AI276" s="113" t="e">
        <f>INDEX(地温!$D$2:$D$366,MATCH(AG276,地温!$C$2:$C$366,FALSE))</f>
        <v>#N/A</v>
      </c>
      <c r="AJ276" s="113" t="e">
        <f t="shared" si="161"/>
        <v>#N/A</v>
      </c>
      <c r="AK276" s="116" t="e">
        <f t="shared" si="143"/>
        <v>#N/A</v>
      </c>
      <c r="AL276" s="119" t="e">
        <f t="shared" si="144"/>
        <v>#N/A</v>
      </c>
      <c r="AM276" s="119">
        <f t="shared" si="145"/>
        <v>0</v>
      </c>
      <c r="AP276" s="115">
        <f t="shared" si="162"/>
        <v>450</v>
      </c>
      <c r="AQ276" s="113">
        <f t="shared" si="163"/>
        <v>269</v>
      </c>
      <c r="AR276" s="113" t="e">
        <f>INDEX(地温!$D$2:$D$366,MATCH(AP276,地温!$C$2:$C$366,FALSE))</f>
        <v>#N/A</v>
      </c>
      <c r="AS276" s="113" t="e">
        <f t="shared" si="164"/>
        <v>#N/A</v>
      </c>
      <c r="AT276" s="116" t="e">
        <f t="shared" si="146"/>
        <v>#N/A</v>
      </c>
      <c r="AU276" s="119" t="e">
        <f t="shared" si="147"/>
        <v>#N/A</v>
      </c>
      <c r="AV276" s="119">
        <f t="shared" si="148"/>
        <v>0</v>
      </c>
    </row>
    <row r="277" spans="1:48">
      <c r="A277" s="115">
        <f t="shared" si="149"/>
        <v>451</v>
      </c>
      <c r="B277" s="113">
        <f t="shared" si="132"/>
        <v>270</v>
      </c>
      <c r="C277" s="119" t="e">
        <f t="shared" si="133"/>
        <v>#N/A</v>
      </c>
      <c r="F277" s="115">
        <f t="shared" si="150"/>
        <v>451</v>
      </c>
      <c r="G277" s="113">
        <f t="shared" si="151"/>
        <v>270</v>
      </c>
      <c r="H277" s="113" t="e">
        <f>INDEX(地温!$D$2:$D$366,MATCH(F277,地温!$C$2:$C$366,FALSE))</f>
        <v>#N/A</v>
      </c>
      <c r="I277" s="113" t="e">
        <f t="shared" si="152"/>
        <v>#N/A</v>
      </c>
      <c r="J277" s="116" t="e">
        <f t="shared" si="134"/>
        <v>#N/A</v>
      </c>
      <c r="K277" s="119" t="e">
        <f t="shared" si="135"/>
        <v>#N/A</v>
      </c>
      <c r="L277" s="119" t="e">
        <f t="shared" si="136"/>
        <v>#N/A</v>
      </c>
      <c r="O277" s="115">
        <f t="shared" si="153"/>
        <v>451</v>
      </c>
      <c r="P277" s="113">
        <f t="shared" si="154"/>
        <v>270</v>
      </c>
      <c r="Q277" s="113" t="e">
        <f>INDEX(地温!$D$2:$D$366,MATCH(O277,地温!$C$2:$C$366,FALSE))</f>
        <v>#N/A</v>
      </c>
      <c r="R277" s="113" t="e">
        <f t="shared" si="155"/>
        <v>#N/A</v>
      </c>
      <c r="S277" s="116" t="e">
        <f t="shared" si="137"/>
        <v>#N/A</v>
      </c>
      <c r="T277" s="119" t="e">
        <f t="shared" si="138"/>
        <v>#N/A</v>
      </c>
      <c r="U277" s="119">
        <f t="shared" si="139"/>
        <v>0</v>
      </c>
      <c r="X277" s="115">
        <f t="shared" si="156"/>
        <v>451</v>
      </c>
      <c r="Y277" s="113">
        <f t="shared" si="157"/>
        <v>270</v>
      </c>
      <c r="Z277" s="113" t="e">
        <f>INDEX(地温!$D$2:$D$366,MATCH(X277,地温!$C$2:$C$366,FALSE))</f>
        <v>#N/A</v>
      </c>
      <c r="AA277" s="113" t="e">
        <f t="shared" si="158"/>
        <v>#N/A</v>
      </c>
      <c r="AB277" s="116" t="e">
        <f t="shared" si="140"/>
        <v>#N/A</v>
      </c>
      <c r="AC277" s="119" t="e">
        <f t="shared" si="141"/>
        <v>#N/A</v>
      </c>
      <c r="AD277" s="119">
        <f t="shared" si="142"/>
        <v>0</v>
      </c>
      <c r="AG277" s="115">
        <f t="shared" si="159"/>
        <v>451</v>
      </c>
      <c r="AH277" s="113">
        <f t="shared" si="160"/>
        <v>270</v>
      </c>
      <c r="AI277" s="113" t="e">
        <f>INDEX(地温!$D$2:$D$366,MATCH(AG277,地温!$C$2:$C$366,FALSE))</f>
        <v>#N/A</v>
      </c>
      <c r="AJ277" s="113" t="e">
        <f t="shared" si="161"/>
        <v>#N/A</v>
      </c>
      <c r="AK277" s="116" t="e">
        <f t="shared" si="143"/>
        <v>#N/A</v>
      </c>
      <c r="AL277" s="119" t="e">
        <f t="shared" si="144"/>
        <v>#N/A</v>
      </c>
      <c r="AM277" s="119">
        <f t="shared" si="145"/>
        <v>0</v>
      </c>
      <c r="AP277" s="115">
        <f t="shared" si="162"/>
        <v>451</v>
      </c>
      <c r="AQ277" s="113">
        <f t="shared" si="163"/>
        <v>270</v>
      </c>
      <c r="AR277" s="113" t="e">
        <f>INDEX(地温!$D$2:$D$366,MATCH(AP277,地温!$C$2:$C$366,FALSE))</f>
        <v>#N/A</v>
      </c>
      <c r="AS277" s="113" t="e">
        <f t="shared" si="164"/>
        <v>#N/A</v>
      </c>
      <c r="AT277" s="116" t="e">
        <f t="shared" si="146"/>
        <v>#N/A</v>
      </c>
      <c r="AU277" s="119" t="e">
        <f t="shared" si="147"/>
        <v>#N/A</v>
      </c>
      <c r="AV277" s="119">
        <f t="shared" si="148"/>
        <v>0</v>
      </c>
    </row>
    <row r="278" spans="1:48">
      <c r="A278" s="115">
        <f t="shared" si="149"/>
        <v>452</v>
      </c>
      <c r="B278" s="113">
        <f t="shared" si="132"/>
        <v>271</v>
      </c>
      <c r="C278" s="119" t="e">
        <f t="shared" si="133"/>
        <v>#N/A</v>
      </c>
      <c r="F278" s="115">
        <f t="shared" si="150"/>
        <v>452</v>
      </c>
      <c r="G278" s="113">
        <f t="shared" si="151"/>
        <v>271</v>
      </c>
      <c r="H278" s="113" t="e">
        <f>INDEX(地温!$D$2:$D$366,MATCH(F278,地温!$C$2:$C$366,FALSE))</f>
        <v>#N/A</v>
      </c>
      <c r="I278" s="113" t="e">
        <f t="shared" si="152"/>
        <v>#N/A</v>
      </c>
      <c r="J278" s="116" t="e">
        <f t="shared" si="134"/>
        <v>#N/A</v>
      </c>
      <c r="K278" s="119" t="e">
        <f t="shared" si="135"/>
        <v>#N/A</v>
      </c>
      <c r="L278" s="119" t="e">
        <f t="shared" si="136"/>
        <v>#N/A</v>
      </c>
      <c r="O278" s="115">
        <f t="shared" si="153"/>
        <v>452</v>
      </c>
      <c r="P278" s="113">
        <f t="shared" si="154"/>
        <v>271</v>
      </c>
      <c r="Q278" s="113" t="e">
        <f>INDEX(地温!$D$2:$D$366,MATCH(O278,地温!$C$2:$C$366,FALSE))</f>
        <v>#N/A</v>
      </c>
      <c r="R278" s="113" t="e">
        <f t="shared" si="155"/>
        <v>#N/A</v>
      </c>
      <c r="S278" s="116" t="e">
        <f t="shared" si="137"/>
        <v>#N/A</v>
      </c>
      <c r="T278" s="119" t="e">
        <f t="shared" si="138"/>
        <v>#N/A</v>
      </c>
      <c r="U278" s="119">
        <f t="shared" si="139"/>
        <v>0</v>
      </c>
      <c r="X278" s="115">
        <f t="shared" si="156"/>
        <v>452</v>
      </c>
      <c r="Y278" s="113">
        <f t="shared" si="157"/>
        <v>271</v>
      </c>
      <c r="Z278" s="113" t="e">
        <f>INDEX(地温!$D$2:$D$366,MATCH(X278,地温!$C$2:$C$366,FALSE))</f>
        <v>#N/A</v>
      </c>
      <c r="AA278" s="113" t="e">
        <f t="shared" si="158"/>
        <v>#N/A</v>
      </c>
      <c r="AB278" s="116" t="e">
        <f t="shared" si="140"/>
        <v>#N/A</v>
      </c>
      <c r="AC278" s="119" t="e">
        <f t="shared" si="141"/>
        <v>#N/A</v>
      </c>
      <c r="AD278" s="119">
        <f t="shared" si="142"/>
        <v>0</v>
      </c>
      <c r="AG278" s="115">
        <f t="shared" si="159"/>
        <v>452</v>
      </c>
      <c r="AH278" s="113">
        <f t="shared" si="160"/>
        <v>271</v>
      </c>
      <c r="AI278" s="113" t="e">
        <f>INDEX(地温!$D$2:$D$366,MATCH(AG278,地温!$C$2:$C$366,FALSE))</f>
        <v>#N/A</v>
      </c>
      <c r="AJ278" s="113" t="e">
        <f t="shared" si="161"/>
        <v>#N/A</v>
      </c>
      <c r="AK278" s="116" t="e">
        <f t="shared" si="143"/>
        <v>#N/A</v>
      </c>
      <c r="AL278" s="119" t="e">
        <f t="shared" si="144"/>
        <v>#N/A</v>
      </c>
      <c r="AM278" s="119">
        <f t="shared" si="145"/>
        <v>0</v>
      </c>
      <c r="AP278" s="115">
        <f t="shared" si="162"/>
        <v>452</v>
      </c>
      <c r="AQ278" s="113">
        <f t="shared" si="163"/>
        <v>271</v>
      </c>
      <c r="AR278" s="113" t="e">
        <f>INDEX(地温!$D$2:$D$366,MATCH(AP278,地温!$C$2:$C$366,FALSE))</f>
        <v>#N/A</v>
      </c>
      <c r="AS278" s="113" t="e">
        <f t="shared" si="164"/>
        <v>#N/A</v>
      </c>
      <c r="AT278" s="116" t="e">
        <f t="shared" si="146"/>
        <v>#N/A</v>
      </c>
      <c r="AU278" s="119" t="e">
        <f t="shared" si="147"/>
        <v>#N/A</v>
      </c>
      <c r="AV278" s="119">
        <f t="shared" si="148"/>
        <v>0</v>
      </c>
    </row>
    <row r="279" spans="1:48">
      <c r="A279" s="115">
        <f t="shared" si="149"/>
        <v>453</v>
      </c>
      <c r="B279" s="113">
        <f t="shared" si="132"/>
        <v>272</v>
      </c>
      <c r="C279" s="119" t="e">
        <f t="shared" si="133"/>
        <v>#N/A</v>
      </c>
      <c r="F279" s="115">
        <f t="shared" si="150"/>
        <v>453</v>
      </c>
      <c r="G279" s="113">
        <f t="shared" si="151"/>
        <v>272</v>
      </c>
      <c r="H279" s="113" t="e">
        <f>INDEX(地温!$D$2:$D$366,MATCH(F279,地温!$C$2:$C$366,FALSE))</f>
        <v>#N/A</v>
      </c>
      <c r="I279" s="113" t="e">
        <f t="shared" si="152"/>
        <v>#N/A</v>
      </c>
      <c r="J279" s="116" t="e">
        <f t="shared" si="134"/>
        <v>#N/A</v>
      </c>
      <c r="K279" s="119" t="e">
        <f t="shared" si="135"/>
        <v>#N/A</v>
      </c>
      <c r="L279" s="119" t="e">
        <f t="shared" si="136"/>
        <v>#N/A</v>
      </c>
      <c r="O279" s="115">
        <f t="shared" si="153"/>
        <v>453</v>
      </c>
      <c r="P279" s="113">
        <f t="shared" si="154"/>
        <v>272</v>
      </c>
      <c r="Q279" s="113" t="e">
        <f>INDEX(地温!$D$2:$D$366,MATCH(O279,地温!$C$2:$C$366,FALSE))</f>
        <v>#N/A</v>
      </c>
      <c r="R279" s="113" t="e">
        <f t="shared" si="155"/>
        <v>#N/A</v>
      </c>
      <c r="S279" s="116" t="e">
        <f t="shared" si="137"/>
        <v>#N/A</v>
      </c>
      <c r="T279" s="119" t="e">
        <f t="shared" si="138"/>
        <v>#N/A</v>
      </c>
      <c r="U279" s="119">
        <f t="shared" si="139"/>
        <v>0</v>
      </c>
      <c r="X279" s="115">
        <f t="shared" si="156"/>
        <v>453</v>
      </c>
      <c r="Y279" s="113">
        <f t="shared" si="157"/>
        <v>272</v>
      </c>
      <c r="Z279" s="113" t="e">
        <f>INDEX(地温!$D$2:$D$366,MATCH(X279,地温!$C$2:$C$366,FALSE))</f>
        <v>#N/A</v>
      </c>
      <c r="AA279" s="113" t="e">
        <f t="shared" si="158"/>
        <v>#N/A</v>
      </c>
      <c r="AB279" s="116" t="e">
        <f t="shared" si="140"/>
        <v>#N/A</v>
      </c>
      <c r="AC279" s="119" t="e">
        <f t="shared" si="141"/>
        <v>#N/A</v>
      </c>
      <c r="AD279" s="119">
        <f t="shared" si="142"/>
        <v>0</v>
      </c>
      <c r="AG279" s="115">
        <f t="shared" si="159"/>
        <v>453</v>
      </c>
      <c r="AH279" s="113">
        <f t="shared" si="160"/>
        <v>272</v>
      </c>
      <c r="AI279" s="113" t="e">
        <f>INDEX(地温!$D$2:$D$366,MATCH(AG279,地温!$C$2:$C$366,FALSE))</f>
        <v>#N/A</v>
      </c>
      <c r="AJ279" s="113" t="e">
        <f t="shared" si="161"/>
        <v>#N/A</v>
      </c>
      <c r="AK279" s="116" t="e">
        <f t="shared" si="143"/>
        <v>#N/A</v>
      </c>
      <c r="AL279" s="119" t="e">
        <f t="shared" si="144"/>
        <v>#N/A</v>
      </c>
      <c r="AM279" s="119">
        <f t="shared" si="145"/>
        <v>0</v>
      </c>
      <c r="AP279" s="115">
        <f t="shared" si="162"/>
        <v>453</v>
      </c>
      <c r="AQ279" s="113">
        <f t="shared" si="163"/>
        <v>272</v>
      </c>
      <c r="AR279" s="113" t="e">
        <f>INDEX(地温!$D$2:$D$366,MATCH(AP279,地温!$C$2:$C$366,FALSE))</f>
        <v>#N/A</v>
      </c>
      <c r="AS279" s="113" t="e">
        <f t="shared" si="164"/>
        <v>#N/A</v>
      </c>
      <c r="AT279" s="116" t="e">
        <f t="shared" si="146"/>
        <v>#N/A</v>
      </c>
      <c r="AU279" s="119" t="e">
        <f t="shared" si="147"/>
        <v>#N/A</v>
      </c>
      <c r="AV279" s="119">
        <f t="shared" si="148"/>
        <v>0</v>
      </c>
    </row>
    <row r="280" spans="1:48">
      <c r="A280" s="115">
        <f t="shared" si="149"/>
        <v>454</v>
      </c>
      <c r="B280" s="113">
        <f t="shared" si="132"/>
        <v>273</v>
      </c>
      <c r="C280" s="119" t="e">
        <f t="shared" si="133"/>
        <v>#N/A</v>
      </c>
      <c r="F280" s="115">
        <f t="shared" si="150"/>
        <v>454</v>
      </c>
      <c r="G280" s="113">
        <f t="shared" si="151"/>
        <v>273</v>
      </c>
      <c r="H280" s="113" t="e">
        <f>INDEX(地温!$D$2:$D$366,MATCH(F280,地温!$C$2:$C$366,FALSE))</f>
        <v>#N/A</v>
      </c>
      <c r="I280" s="113" t="e">
        <f t="shared" si="152"/>
        <v>#N/A</v>
      </c>
      <c r="J280" s="116" t="e">
        <f t="shared" si="134"/>
        <v>#N/A</v>
      </c>
      <c r="K280" s="119" t="e">
        <f t="shared" si="135"/>
        <v>#N/A</v>
      </c>
      <c r="L280" s="119" t="e">
        <f t="shared" si="136"/>
        <v>#N/A</v>
      </c>
      <c r="O280" s="115">
        <f t="shared" si="153"/>
        <v>454</v>
      </c>
      <c r="P280" s="113">
        <f t="shared" si="154"/>
        <v>273</v>
      </c>
      <c r="Q280" s="113" t="e">
        <f>INDEX(地温!$D$2:$D$366,MATCH(O280,地温!$C$2:$C$366,FALSE))</f>
        <v>#N/A</v>
      </c>
      <c r="R280" s="113" t="e">
        <f t="shared" si="155"/>
        <v>#N/A</v>
      </c>
      <c r="S280" s="116" t="e">
        <f t="shared" si="137"/>
        <v>#N/A</v>
      </c>
      <c r="T280" s="119" t="e">
        <f t="shared" si="138"/>
        <v>#N/A</v>
      </c>
      <c r="U280" s="119">
        <f t="shared" si="139"/>
        <v>0</v>
      </c>
      <c r="X280" s="115">
        <f t="shared" si="156"/>
        <v>454</v>
      </c>
      <c r="Y280" s="113">
        <f t="shared" si="157"/>
        <v>273</v>
      </c>
      <c r="Z280" s="113" t="e">
        <f>INDEX(地温!$D$2:$D$366,MATCH(X280,地温!$C$2:$C$366,FALSE))</f>
        <v>#N/A</v>
      </c>
      <c r="AA280" s="113" t="e">
        <f t="shared" si="158"/>
        <v>#N/A</v>
      </c>
      <c r="AB280" s="116" t="e">
        <f t="shared" si="140"/>
        <v>#N/A</v>
      </c>
      <c r="AC280" s="119" t="e">
        <f t="shared" si="141"/>
        <v>#N/A</v>
      </c>
      <c r="AD280" s="119">
        <f t="shared" si="142"/>
        <v>0</v>
      </c>
      <c r="AG280" s="115">
        <f t="shared" si="159"/>
        <v>454</v>
      </c>
      <c r="AH280" s="113">
        <f t="shared" si="160"/>
        <v>273</v>
      </c>
      <c r="AI280" s="113" t="e">
        <f>INDEX(地温!$D$2:$D$366,MATCH(AG280,地温!$C$2:$C$366,FALSE))</f>
        <v>#N/A</v>
      </c>
      <c r="AJ280" s="113" t="e">
        <f t="shared" si="161"/>
        <v>#N/A</v>
      </c>
      <c r="AK280" s="116" t="e">
        <f t="shared" si="143"/>
        <v>#N/A</v>
      </c>
      <c r="AL280" s="119" t="e">
        <f t="shared" si="144"/>
        <v>#N/A</v>
      </c>
      <c r="AM280" s="119">
        <f t="shared" si="145"/>
        <v>0</v>
      </c>
      <c r="AP280" s="115">
        <f t="shared" si="162"/>
        <v>454</v>
      </c>
      <c r="AQ280" s="113">
        <f t="shared" si="163"/>
        <v>273</v>
      </c>
      <c r="AR280" s="113" t="e">
        <f>INDEX(地温!$D$2:$D$366,MATCH(AP280,地温!$C$2:$C$366,FALSE))</f>
        <v>#N/A</v>
      </c>
      <c r="AS280" s="113" t="e">
        <f t="shared" si="164"/>
        <v>#N/A</v>
      </c>
      <c r="AT280" s="116" t="e">
        <f t="shared" si="146"/>
        <v>#N/A</v>
      </c>
      <c r="AU280" s="119" t="e">
        <f t="shared" si="147"/>
        <v>#N/A</v>
      </c>
      <c r="AV280" s="119">
        <f t="shared" si="148"/>
        <v>0</v>
      </c>
    </row>
    <row r="281" spans="1:48">
      <c r="A281" s="115">
        <f t="shared" si="149"/>
        <v>455</v>
      </c>
      <c r="B281" s="113">
        <f t="shared" si="132"/>
        <v>274</v>
      </c>
      <c r="C281" s="119" t="e">
        <f t="shared" si="133"/>
        <v>#N/A</v>
      </c>
      <c r="F281" s="115">
        <f t="shared" si="150"/>
        <v>455</v>
      </c>
      <c r="G281" s="113">
        <f t="shared" si="151"/>
        <v>274</v>
      </c>
      <c r="H281" s="113" t="e">
        <f>INDEX(地温!$D$2:$D$366,MATCH(F281,地温!$C$2:$C$366,FALSE))</f>
        <v>#N/A</v>
      </c>
      <c r="I281" s="113" t="e">
        <f t="shared" si="152"/>
        <v>#N/A</v>
      </c>
      <c r="J281" s="116" t="e">
        <f t="shared" si="134"/>
        <v>#N/A</v>
      </c>
      <c r="K281" s="119" t="e">
        <f t="shared" si="135"/>
        <v>#N/A</v>
      </c>
      <c r="L281" s="119" t="e">
        <f t="shared" si="136"/>
        <v>#N/A</v>
      </c>
      <c r="O281" s="115">
        <f t="shared" si="153"/>
        <v>455</v>
      </c>
      <c r="P281" s="113">
        <f t="shared" si="154"/>
        <v>274</v>
      </c>
      <c r="Q281" s="113" t="e">
        <f>INDEX(地温!$D$2:$D$366,MATCH(O281,地温!$C$2:$C$366,FALSE))</f>
        <v>#N/A</v>
      </c>
      <c r="R281" s="113" t="e">
        <f t="shared" si="155"/>
        <v>#N/A</v>
      </c>
      <c r="S281" s="116" t="e">
        <f t="shared" si="137"/>
        <v>#N/A</v>
      </c>
      <c r="T281" s="119" t="e">
        <f t="shared" si="138"/>
        <v>#N/A</v>
      </c>
      <c r="U281" s="119">
        <f t="shared" si="139"/>
        <v>0</v>
      </c>
      <c r="X281" s="115">
        <f t="shared" si="156"/>
        <v>455</v>
      </c>
      <c r="Y281" s="113">
        <f t="shared" si="157"/>
        <v>274</v>
      </c>
      <c r="Z281" s="113" t="e">
        <f>INDEX(地温!$D$2:$D$366,MATCH(X281,地温!$C$2:$C$366,FALSE))</f>
        <v>#N/A</v>
      </c>
      <c r="AA281" s="113" t="e">
        <f t="shared" si="158"/>
        <v>#N/A</v>
      </c>
      <c r="AB281" s="116" t="e">
        <f t="shared" si="140"/>
        <v>#N/A</v>
      </c>
      <c r="AC281" s="119" t="e">
        <f t="shared" si="141"/>
        <v>#N/A</v>
      </c>
      <c r="AD281" s="119">
        <f t="shared" si="142"/>
        <v>0</v>
      </c>
      <c r="AG281" s="115">
        <f t="shared" si="159"/>
        <v>455</v>
      </c>
      <c r="AH281" s="113">
        <f t="shared" si="160"/>
        <v>274</v>
      </c>
      <c r="AI281" s="113" t="e">
        <f>INDEX(地温!$D$2:$D$366,MATCH(AG281,地温!$C$2:$C$366,FALSE))</f>
        <v>#N/A</v>
      </c>
      <c r="AJ281" s="113" t="e">
        <f t="shared" si="161"/>
        <v>#N/A</v>
      </c>
      <c r="AK281" s="116" t="e">
        <f t="shared" si="143"/>
        <v>#N/A</v>
      </c>
      <c r="AL281" s="119" t="e">
        <f t="shared" si="144"/>
        <v>#N/A</v>
      </c>
      <c r="AM281" s="119">
        <f t="shared" si="145"/>
        <v>0</v>
      </c>
      <c r="AP281" s="115">
        <f t="shared" si="162"/>
        <v>455</v>
      </c>
      <c r="AQ281" s="113">
        <f t="shared" si="163"/>
        <v>274</v>
      </c>
      <c r="AR281" s="113" t="e">
        <f>INDEX(地温!$D$2:$D$366,MATCH(AP281,地温!$C$2:$C$366,FALSE))</f>
        <v>#N/A</v>
      </c>
      <c r="AS281" s="113" t="e">
        <f t="shared" si="164"/>
        <v>#N/A</v>
      </c>
      <c r="AT281" s="116" t="e">
        <f t="shared" si="146"/>
        <v>#N/A</v>
      </c>
      <c r="AU281" s="119" t="e">
        <f t="shared" si="147"/>
        <v>#N/A</v>
      </c>
      <c r="AV281" s="119">
        <f t="shared" si="148"/>
        <v>0</v>
      </c>
    </row>
    <row r="282" spans="1:48">
      <c r="A282" s="115">
        <f t="shared" si="149"/>
        <v>456</v>
      </c>
      <c r="B282" s="113">
        <f t="shared" si="132"/>
        <v>275</v>
      </c>
      <c r="C282" s="119" t="e">
        <f t="shared" si="133"/>
        <v>#N/A</v>
      </c>
      <c r="F282" s="115">
        <f t="shared" si="150"/>
        <v>456</v>
      </c>
      <c r="G282" s="113">
        <f t="shared" si="151"/>
        <v>275</v>
      </c>
      <c r="H282" s="113" t="e">
        <f>INDEX(地温!$D$2:$D$366,MATCH(F282,地温!$C$2:$C$366,FALSE))</f>
        <v>#N/A</v>
      </c>
      <c r="I282" s="113" t="e">
        <f t="shared" si="152"/>
        <v>#N/A</v>
      </c>
      <c r="J282" s="116" t="e">
        <f t="shared" si="134"/>
        <v>#N/A</v>
      </c>
      <c r="K282" s="119" t="e">
        <f t="shared" si="135"/>
        <v>#N/A</v>
      </c>
      <c r="L282" s="119" t="e">
        <f t="shared" si="136"/>
        <v>#N/A</v>
      </c>
      <c r="O282" s="115">
        <f t="shared" si="153"/>
        <v>456</v>
      </c>
      <c r="P282" s="113">
        <f t="shared" si="154"/>
        <v>275</v>
      </c>
      <c r="Q282" s="113" t="e">
        <f>INDEX(地温!$D$2:$D$366,MATCH(O282,地温!$C$2:$C$366,FALSE))</f>
        <v>#N/A</v>
      </c>
      <c r="R282" s="113" t="e">
        <f t="shared" si="155"/>
        <v>#N/A</v>
      </c>
      <c r="S282" s="116" t="e">
        <f t="shared" si="137"/>
        <v>#N/A</v>
      </c>
      <c r="T282" s="119" t="e">
        <f t="shared" si="138"/>
        <v>#N/A</v>
      </c>
      <c r="U282" s="119">
        <f t="shared" si="139"/>
        <v>0</v>
      </c>
      <c r="X282" s="115">
        <f t="shared" si="156"/>
        <v>456</v>
      </c>
      <c r="Y282" s="113">
        <f t="shared" si="157"/>
        <v>275</v>
      </c>
      <c r="Z282" s="113" t="e">
        <f>INDEX(地温!$D$2:$D$366,MATCH(X282,地温!$C$2:$C$366,FALSE))</f>
        <v>#N/A</v>
      </c>
      <c r="AA282" s="113" t="e">
        <f t="shared" si="158"/>
        <v>#N/A</v>
      </c>
      <c r="AB282" s="116" t="e">
        <f t="shared" si="140"/>
        <v>#N/A</v>
      </c>
      <c r="AC282" s="119" t="e">
        <f t="shared" si="141"/>
        <v>#N/A</v>
      </c>
      <c r="AD282" s="119">
        <f t="shared" si="142"/>
        <v>0</v>
      </c>
      <c r="AG282" s="115">
        <f t="shared" si="159"/>
        <v>456</v>
      </c>
      <c r="AH282" s="113">
        <f t="shared" si="160"/>
        <v>275</v>
      </c>
      <c r="AI282" s="113" t="e">
        <f>INDEX(地温!$D$2:$D$366,MATCH(AG282,地温!$C$2:$C$366,FALSE))</f>
        <v>#N/A</v>
      </c>
      <c r="AJ282" s="113" t="e">
        <f t="shared" si="161"/>
        <v>#N/A</v>
      </c>
      <c r="AK282" s="116" t="e">
        <f t="shared" si="143"/>
        <v>#N/A</v>
      </c>
      <c r="AL282" s="119" t="e">
        <f t="shared" si="144"/>
        <v>#N/A</v>
      </c>
      <c r="AM282" s="119">
        <f t="shared" si="145"/>
        <v>0</v>
      </c>
      <c r="AP282" s="115">
        <f t="shared" si="162"/>
        <v>456</v>
      </c>
      <c r="AQ282" s="113">
        <f t="shared" si="163"/>
        <v>275</v>
      </c>
      <c r="AR282" s="113" t="e">
        <f>INDEX(地温!$D$2:$D$366,MATCH(AP282,地温!$C$2:$C$366,FALSE))</f>
        <v>#N/A</v>
      </c>
      <c r="AS282" s="113" t="e">
        <f t="shared" si="164"/>
        <v>#N/A</v>
      </c>
      <c r="AT282" s="116" t="e">
        <f t="shared" si="146"/>
        <v>#N/A</v>
      </c>
      <c r="AU282" s="119" t="e">
        <f t="shared" si="147"/>
        <v>#N/A</v>
      </c>
      <c r="AV282" s="119">
        <f t="shared" si="148"/>
        <v>0</v>
      </c>
    </row>
    <row r="283" spans="1:48">
      <c r="A283" s="115">
        <f t="shared" si="149"/>
        <v>457</v>
      </c>
      <c r="B283" s="113">
        <f t="shared" si="132"/>
        <v>276</v>
      </c>
      <c r="C283" s="119" t="e">
        <f t="shared" si="133"/>
        <v>#N/A</v>
      </c>
      <c r="F283" s="115">
        <f t="shared" si="150"/>
        <v>457</v>
      </c>
      <c r="G283" s="113">
        <f t="shared" si="151"/>
        <v>276</v>
      </c>
      <c r="H283" s="113" t="e">
        <f>INDEX(地温!$D$2:$D$366,MATCH(F283,地温!$C$2:$C$366,FALSE))</f>
        <v>#N/A</v>
      </c>
      <c r="I283" s="113" t="e">
        <f t="shared" si="152"/>
        <v>#N/A</v>
      </c>
      <c r="J283" s="116" t="e">
        <f t="shared" si="134"/>
        <v>#N/A</v>
      </c>
      <c r="K283" s="119" t="e">
        <f t="shared" si="135"/>
        <v>#N/A</v>
      </c>
      <c r="L283" s="119" t="e">
        <f t="shared" si="136"/>
        <v>#N/A</v>
      </c>
      <c r="O283" s="115">
        <f t="shared" si="153"/>
        <v>457</v>
      </c>
      <c r="P283" s="113">
        <f t="shared" si="154"/>
        <v>276</v>
      </c>
      <c r="Q283" s="113" t="e">
        <f>INDEX(地温!$D$2:$D$366,MATCH(O283,地温!$C$2:$C$366,FALSE))</f>
        <v>#N/A</v>
      </c>
      <c r="R283" s="113" t="e">
        <f t="shared" si="155"/>
        <v>#N/A</v>
      </c>
      <c r="S283" s="116" t="e">
        <f t="shared" si="137"/>
        <v>#N/A</v>
      </c>
      <c r="T283" s="119" t="e">
        <f t="shared" si="138"/>
        <v>#N/A</v>
      </c>
      <c r="U283" s="119">
        <f t="shared" si="139"/>
        <v>0</v>
      </c>
      <c r="X283" s="115">
        <f t="shared" si="156"/>
        <v>457</v>
      </c>
      <c r="Y283" s="113">
        <f t="shared" si="157"/>
        <v>276</v>
      </c>
      <c r="Z283" s="113" t="e">
        <f>INDEX(地温!$D$2:$D$366,MATCH(X283,地温!$C$2:$C$366,FALSE))</f>
        <v>#N/A</v>
      </c>
      <c r="AA283" s="113" t="e">
        <f t="shared" si="158"/>
        <v>#N/A</v>
      </c>
      <c r="AB283" s="116" t="e">
        <f t="shared" si="140"/>
        <v>#N/A</v>
      </c>
      <c r="AC283" s="119" t="e">
        <f t="shared" si="141"/>
        <v>#N/A</v>
      </c>
      <c r="AD283" s="119">
        <f t="shared" si="142"/>
        <v>0</v>
      </c>
      <c r="AG283" s="115">
        <f t="shared" si="159"/>
        <v>457</v>
      </c>
      <c r="AH283" s="113">
        <f t="shared" si="160"/>
        <v>276</v>
      </c>
      <c r="AI283" s="113" t="e">
        <f>INDEX(地温!$D$2:$D$366,MATCH(AG283,地温!$C$2:$C$366,FALSE))</f>
        <v>#N/A</v>
      </c>
      <c r="AJ283" s="113" t="e">
        <f t="shared" si="161"/>
        <v>#N/A</v>
      </c>
      <c r="AK283" s="116" t="e">
        <f t="shared" si="143"/>
        <v>#N/A</v>
      </c>
      <c r="AL283" s="119" t="e">
        <f t="shared" si="144"/>
        <v>#N/A</v>
      </c>
      <c r="AM283" s="119">
        <f t="shared" si="145"/>
        <v>0</v>
      </c>
      <c r="AP283" s="115">
        <f t="shared" si="162"/>
        <v>457</v>
      </c>
      <c r="AQ283" s="113">
        <f t="shared" si="163"/>
        <v>276</v>
      </c>
      <c r="AR283" s="113" t="e">
        <f>INDEX(地温!$D$2:$D$366,MATCH(AP283,地温!$C$2:$C$366,FALSE))</f>
        <v>#N/A</v>
      </c>
      <c r="AS283" s="113" t="e">
        <f t="shared" si="164"/>
        <v>#N/A</v>
      </c>
      <c r="AT283" s="116" t="e">
        <f t="shared" si="146"/>
        <v>#N/A</v>
      </c>
      <c r="AU283" s="119" t="e">
        <f t="shared" si="147"/>
        <v>#N/A</v>
      </c>
      <c r="AV283" s="119">
        <f t="shared" si="148"/>
        <v>0</v>
      </c>
    </row>
    <row r="284" spans="1:48">
      <c r="A284" s="115">
        <f t="shared" si="149"/>
        <v>458</v>
      </c>
      <c r="B284" s="113">
        <f t="shared" si="132"/>
        <v>277</v>
      </c>
      <c r="C284" s="119" t="e">
        <f t="shared" si="133"/>
        <v>#N/A</v>
      </c>
      <c r="F284" s="115">
        <f t="shared" si="150"/>
        <v>458</v>
      </c>
      <c r="G284" s="113">
        <f t="shared" si="151"/>
        <v>277</v>
      </c>
      <c r="H284" s="113" t="e">
        <f>INDEX(地温!$D$2:$D$366,MATCH(F284,地温!$C$2:$C$366,FALSE))</f>
        <v>#N/A</v>
      </c>
      <c r="I284" s="113" t="e">
        <f t="shared" si="152"/>
        <v>#N/A</v>
      </c>
      <c r="J284" s="116" t="e">
        <f t="shared" si="134"/>
        <v>#N/A</v>
      </c>
      <c r="K284" s="119" t="e">
        <f t="shared" si="135"/>
        <v>#N/A</v>
      </c>
      <c r="L284" s="119" t="e">
        <f t="shared" si="136"/>
        <v>#N/A</v>
      </c>
      <c r="O284" s="115">
        <f t="shared" si="153"/>
        <v>458</v>
      </c>
      <c r="P284" s="113">
        <f t="shared" si="154"/>
        <v>277</v>
      </c>
      <c r="Q284" s="113" t="e">
        <f>INDEX(地温!$D$2:$D$366,MATCH(O284,地温!$C$2:$C$366,FALSE))</f>
        <v>#N/A</v>
      </c>
      <c r="R284" s="113" t="e">
        <f t="shared" si="155"/>
        <v>#N/A</v>
      </c>
      <c r="S284" s="116" t="e">
        <f t="shared" si="137"/>
        <v>#N/A</v>
      </c>
      <c r="T284" s="119" t="e">
        <f t="shared" si="138"/>
        <v>#N/A</v>
      </c>
      <c r="U284" s="119">
        <f t="shared" si="139"/>
        <v>0</v>
      </c>
      <c r="X284" s="115">
        <f t="shared" si="156"/>
        <v>458</v>
      </c>
      <c r="Y284" s="113">
        <f t="shared" si="157"/>
        <v>277</v>
      </c>
      <c r="Z284" s="113" t="e">
        <f>INDEX(地温!$D$2:$D$366,MATCH(X284,地温!$C$2:$C$366,FALSE))</f>
        <v>#N/A</v>
      </c>
      <c r="AA284" s="113" t="e">
        <f t="shared" si="158"/>
        <v>#N/A</v>
      </c>
      <c r="AB284" s="116" t="e">
        <f t="shared" si="140"/>
        <v>#N/A</v>
      </c>
      <c r="AC284" s="119" t="e">
        <f t="shared" si="141"/>
        <v>#N/A</v>
      </c>
      <c r="AD284" s="119">
        <f t="shared" si="142"/>
        <v>0</v>
      </c>
      <c r="AG284" s="115">
        <f t="shared" si="159"/>
        <v>458</v>
      </c>
      <c r="AH284" s="113">
        <f t="shared" si="160"/>
        <v>277</v>
      </c>
      <c r="AI284" s="113" t="e">
        <f>INDEX(地温!$D$2:$D$366,MATCH(AG284,地温!$C$2:$C$366,FALSE))</f>
        <v>#N/A</v>
      </c>
      <c r="AJ284" s="113" t="e">
        <f t="shared" si="161"/>
        <v>#N/A</v>
      </c>
      <c r="AK284" s="116" t="e">
        <f t="shared" si="143"/>
        <v>#N/A</v>
      </c>
      <c r="AL284" s="119" t="e">
        <f t="shared" si="144"/>
        <v>#N/A</v>
      </c>
      <c r="AM284" s="119">
        <f t="shared" si="145"/>
        <v>0</v>
      </c>
      <c r="AP284" s="115">
        <f t="shared" si="162"/>
        <v>458</v>
      </c>
      <c r="AQ284" s="113">
        <f t="shared" si="163"/>
        <v>277</v>
      </c>
      <c r="AR284" s="113" t="e">
        <f>INDEX(地温!$D$2:$D$366,MATCH(AP284,地温!$C$2:$C$366,FALSE))</f>
        <v>#N/A</v>
      </c>
      <c r="AS284" s="113" t="e">
        <f t="shared" si="164"/>
        <v>#N/A</v>
      </c>
      <c r="AT284" s="116" t="e">
        <f t="shared" si="146"/>
        <v>#N/A</v>
      </c>
      <c r="AU284" s="119" t="e">
        <f t="shared" si="147"/>
        <v>#N/A</v>
      </c>
      <c r="AV284" s="119">
        <f t="shared" si="148"/>
        <v>0</v>
      </c>
    </row>
    <row r="285" spans="1:48">
      <c r="A285" s="115">
        <f t="shared" si="149"/>
        <v>459</v>
      </c>
      <c r="B285" s="113">
        <f t="shared" si="132"/>
        <v>278</v>
      </c>
      <c r="C285" s="119" t="e">
        <f t="shared" si="133"/>
        <v>#N/A</v>
      </c>
      <c r="F285" s="115">
        <f t="shared" si="150"/>
        <v>459</v>
      </c>
      <c r="G285" s="113">
        <f t="shared" si="151"/>
        <v>278</v>
      </c>
      <c r="H285" s="113" t="e">
        <f>INDEX(地温!$D$2:$D$366,MATCH(F285,地温!$C$2:$C$366,FALSE))</f>
        <v>#N/A</v>
      </c>
      <c r="I285" s="113" t="e">
        <f t="shared" si="152"/>
        <v>#N/A</v>
      </c>
      <c r="J285" s="116" t="e">
        <f t="shared" si="134"/>
        <v>#N/A</v>
      </c>
      <c r="K285" s="119" t="e">
        <f t="shared" si="135"/>
        <v>#N/A</v>
      </c>
      <c r="L285" s="119" t="e">
        <f t="shared" si="136"/>
        <v>#N/A</v>
      </c>
      <c r="O285" s="115">
        <f t="shared" si="153"/>
        <v>459</v>
      </c>
      <c r="P285" s="113">
        <f t="shared" si="154"/>
        <v>278</v>
      </c>
      <c r="Q285" s="113" t="e">
        <f>INDEX(地温!$D$2:$D$366,MATCH(O285,地温!$C$2:$C$366,FALSE))</f>
        <v>#N/A</v>
      </c>
      <c r="R285" s="113" t="e">
        <f t="shared" si="155"/>
        <v>#N/A</v>
      </c>
      <c r="S285" s="116" t="e">
        <f t="shared" si="137"/>
        <v>#N/A</v>
      </c>
      <c r="T285" s="119" t="e">
        <f t="shared" si="138"/>
        <v>#N/A</v>
      </c>
      <c r="U285" s="119">
        <f t="shared" si="139"/>
        <v>0</v>
      </c>
      <c r="X285" s="115">
        <f t="shared" si="156"/>
        <v>459</v>
      </c>
      <c r="Y285" s="113">
        <f t="shared" si="157"/>
        <v>278</v>
      </c>
      <c r="Z285" s="113" t="e">
        <f>INDEX(地温!$D$2:$D$366,MATCH(X285,地温!$C$2:$C$366,FALSE))</f>
        <v>#N/A</v>
      </c>
      <c r="AA285" s="113" t="e">
        <f t="shared" si="158"/>
        <v>#N/A</v>
      </c>
      <c r="AB285" s="116" t="e">
        <f t="shared" si="140"/>
        <v>#N/A</v>
      </c>
      <c r="AC285" s="119" t="e">
        <f t="shared" si="141"/>
        <v>#N/A</v>
      </c>
      <c r="AD285" s="119">
        <f t="shared" si="142"/>
        <v>0</v>
      </c>
      <c r="AG285" s="115">
        <f t="shared" si="159"/>
        <v>459</v>
      </c>
      <c r="AH285" s="113">
        <f t="shared" si="160"/>
        <v>278</v>
      </c>
      <c r="AI285" s="113" t="e">
        <f>INDEX(地温!$D$2:$D$366,MATCH(AG285,地温!$C$2:$C$366,FALSE))</f>
        <v>#N/A</v>
      </c>
      <c r="AJ285" s="113" t="e">
        <f t="shared" si="161"/>
        <v>#N/A</v>
      </c>
      <c r="AK285" s="116" t="e">
        <f t="shared" si="143"/>
        <v>#N/A</v>
      </c>
      <c r="AL285" s="119" t="e">
        <f t="shared" si="144"/>
        <v>#N/A</v>
      </c>
      <c r="AM285" s="119">
        <f t="shared" si="145"/>
        <v>0</v>
      </c>
      <c r="AP285" s="115">
        <f t="shared" si="162"/>
        <v>459</v>
      </c>
      <c r="AQ285" s="113">
        <f t="shared" si="163"/>
        <v>278</v>
      </c>
      <c r="AR285" s="113" t="e">
        <f>INDEX(地温!$D$2:$D$366,MATCH(AP285,地温!$C$2:$C$366,FALSE))</f>
        <v>#N/A</v>
      </c>
      <c r="AS285" s="113" t="e">
        <f t="shared" si="164"/>
        <v>#N/A</v>
      </c>
      <c r="AT285" s="116" t="e">
        <f t="shared" si="146"/>
        <v>#N/A</v>
      </c>
      <c r="AU285" s="119" t="e">
        <f t="shared" si="147"/>
        <v>#N/A</v>
      </c>
      <c r="AV285" s="119">
        <f t="shared" si="148"/>
        <v>0</v>
      </c>
    </row>
    <row r="286" spans="1:48">
      <c r="A286" s="115">
        <f t="shared" si="149"/>
        <v>460</v>
      </c>
      <c r="B286" s="113">
        <f t="shared" si="132"/>
        <v>279</v>
      </c>
      <c r="C286" s="119" t="e">
        <f t="shared" si="133"/>
        <v>#N/A</v>
      </c>
      <c r="F286" s="115">
        <f t="shared" si="150"/>
        <v>460</v>
      </c>
      <c r="G286" s="113">
        <f t="shared" si="151"/>
        <v>279</v>
      </c>
      <c r="H286" s="113" t="e">
        <f>INDEX(地温!$D$2:$D$366,MATCH(F286,地温!$C$2:$C$366,FALSE))</f>
        <v>#N/A</v>
      </c>
      <c r="I286" s="113" t="e">
        <f t="shared" si="152"/>
        <v>#N/A</v>
      </c>
      <c r="J286" s="116" t="e">
        <f t="shared" si="134"/>
        <v>#N/A</v>
      </c>
      <c r="K286" s="119" t="e">
        <f t="shared" si="135"/>
        <v>#N/A</v>
      </c>
      <c r="L286" s="119" t="e">
        <f t="shared" si="136"/>
        <v>#N/A</v>
      </c>
      <c r="O286" s="115">
        <f t="shared" si="153"/>
        <v>460</v>
      </c>
      <c r="P286" s="113">
        <f t="shared" si="154"/>
        <v>279</v>
      </c>
      <c r="Q286" s="113" t="e">
        <f>INDEX(地温!$D$2:$D$366,MATCH(O286,地温!$C$2:$C$366,FALSE))</f>
        <v>#N/A</v>
      </c>
      <c r="R286" s="113" t="e">
        <f t="shared" si="155"/>
        <v>#N/A</v>
      </c>
      <c r="S286" s="116" t="e">
        <f t="shared" si="137"/>
        <v>#N/A</v>
      </c>
      <c r="T286" s="119" t="e">
        <f t="shared" si="138"/>
        <v>#N/A</v>
      </c>
      <c r="U286" s="119">
        <f t="shared" si="139"/>
        <v>0</v>
      </c>
      <c r="X286" s="115">
        <f t="shared" si="156"/>
        <v>460</v>
      </c>
      <c r="Y286" s="113">
        <f t="shared" si="157"/>
        <v>279</v>
      </c>
      <c r="Z286" s="113" t="e">
        <f>INDEX(地温!$D$2:$D$366,MATCH(X286,地温!$C$2:$C$366,FALSE))</f>
        <v>#N/A</v>
      </c>
      <c r="AA286" s="113" t="e">
        <f t="shared" si="158"/>
        <v>#N/A</v>
      </c>
      <c r="AB286" s="116" t="e">
        <f t="shared" si="140"/>
        <v>#N/A</v>
      </c>
      <c r="AC286" s="119" t="e">
        <f t="shared" si="141"/>
        <v>#N/A</v>
      </c>
      <c r="AD286" s="119">
        <f t="shared" si="142"/>
        <v>0</v>
      </c>
      <c r="AG286" s="115">
        <f t="shared" si="159"/>
        <v>460</v>
      </c>
      <c r="AH286" s="113">
        <f t="shared" si="160"/>
        <v>279</v>
      </c>
      <c r="AI286" s="113" t="e">
        <f>INDEX(地温!$D$2:$D$366,MATCH(AG286,地温!$C$2:$C$366,FALSE))</f>
        <v>#N/A</v>
      </c>
      <c r="AJ286" s="113" t="e">
        <f t="shared" si="161"/>
        <v>#N/A</v>
      </c>
      <c r="AK286" s="116" t="e">
        <f t="shared" si="143"/>
        <v>#N/A</v>
      </c>
      <c r="AL286" s="119" t="e">
        <f t="shared" si="144"/>
        <v>#N/A</v>
      </c>
      <c r="AM286" s="119">
        <f t="shared" si="145"/>
        <v>0</v>
      </c>
      <c r="AP286" s="115">
        <f t="shared" si="162"/>
        <v>460</v>
      </c>
      <c r="AQ286" s="113">
        <f t="shared" si="163"/>
        <v>279</v>
      </c>
      <c r="AR286" s="113" t="e">
        <f>INDEX(地温!$D$2:$D$366,MATCH(AP286,地温!$C$2:$C$366,FALSE))</f>
        <v>#N/A</v>
      </c>
      <c r="AS286" s="113" t="e">
        <f t="shared" si="164"/>
        <v>#N/A</v>
      </c>
      <c r="AT286" s="116" t="e">
        <f t="shared" si="146"/>
        <v>#N/A</v>
      </c>
      <c r="AU286" s="119" t="e">
        <f t="shared" si="147"/>
        <v>#N/A</v>
      </c>
      <c r="AV286" s="119">
        <f t="shared" si="148"/>
        <v>0</v>
      </c>
    </row>
    <row r="287" spans="1:48">
      <c r="A287" s="115">
        <f t="shared" si="149"/>
        <v>461</v>
      </c>
      <c r="B287" s="113">
        <f t="shared" si="132"/>
        <v>280</v>
      </c>
      <c r="C287" s="119" t="e">
        <f t="shared" si="133"/>
        <v>#N/A</v>
      </c>
      <c r="F287" s="115">
        <f t="shared" si="150"/>
        <v>461</v>
      </c>
      <c r="G287" s="113">
        <f t="shared" si="151"/>
        <v>280</v>
      </c>
      <c r="H287" s="113" t="e">
        <f>INDEX(地温!$D$2:$D$366,MATCH(F287,地温!$C$2:$C$366,FALSE))</f>
        <v>#N/A</v>
      </c>
      <c r="I287" s="113" t="e">
        <f t="shared" si="152"/>
        <v>#N/A</v>
      </c>
      <c r="J287" s="116" t="e">
        <f t="shared" si="134"/>
        <v>#N/A</v>
      </c>
      <c r="K287" s="119" t="e">
        <f t="shared" si="135"/>
        <v>#N/A</v>
      </c>
      <c r="L287" s="119" t="e">
        <f t="shared" si="136"/>
        <v>#N/A</v>
      </c>
      <c r="O287" s="115">
        <f t="shared" si="153"/>
        <v>461</v>
      </c>
      <c r="P287" s="113">
        <f t="shared" si="154"/>
        <v>280</v>
      </c>
      <c r="Q287" s="113" t="e">
        <f>INDEX(地温!$D$2:$D$366,MATCH(O287,地温!$C$2:$C$366,FALSE))</f>
        <v>#N/A</v>
      </c>
      <c r="R287" s="113" t="e">
        <f t="shared" si="155"/>
        <v>#N/A</v>
      </c>
      <c r="S287" s="116" t="e">
        <f t="shared" si="137"/>
        <v>#N/A</v>
      </c>
      <c r="T287" s="119" t="e">
        <f t="shared" si="138"/>
        <v>#N/A</v>
      </c>
      <c r="U287" s="119">
        <f t="shared" si="139"/>
        <v>0</v>
      </c>
      <c r="X287" s="115">
        <f t="shared" si="156"/>
        <v>461</v>
      </c>
      <c r="Y287" s="113">
        <f t="shared" si="157"/>
        <v>280</v>
      </c>
      <c r="Z287" s="113" t="e">
        <f>INDEX(地温!$D$2:$D$366,MATCH(X287,地温!$C$2:$C$366,FALSE))</f>
        <v>#N/A</v>
      </c>
      <c r="AA287" s="113" t="e">
        <f t="shared" si="158"/>
        <v>#N/A</v>
      </c>
      <c r="AB287" s="116" t="e">
        <f t="shared" si="140"/>
        <v>#N/A</v>
      </c>
      <c r="AC287" s="119" t="e">
        <f t="shared" si="141"/>
        <v>#N/A</v>
      </c>
      <c r="AD287" s="119">
        <f t="shared" si="142"/>
        <v>0</v>
      </c>
      <c r="AG287" s="115">
        <f t="shared" si="159"/>
        <v>461</v>
      </c>
      <c r="AH287" s="113">
        <f t="shared" si="160"/>
        <v>280</v>
      </c>
      <c r="AI287" s="113" t="e">
        <f>INDEX(地温!$D$2:$D$366,MATCH(AG287,地温!$C$2:$C$366,FALSE))</f>
        <v>#N/A</v>
      </c>
      <c r="AJ287" s="113" t="e">
        <f t="shared" si="161"/>
        <v>#N/A</v>
      </c>
      <c r="AK287" s="116" t="e">
        <f t="shared" si="143"/>
        <v>#N/A</v>
      </c>
      <c r="AL287" s="119" t="e">
        <f t="shared" si="144"/>
        <v>#N/A</v>
      </c>
      <c r="AM287" s="119">
        <f t="shared" si="145"/>
        <v>0</v>
      </c>
      <c r="AP287" s="115">
        <f t="shared" si="162"/>
        <v>461</v>
      </c>
      <c r="AQ287" s="113">
        <f t="shared" si="163"/>
        <v>280</v>
      </c>
      <c r="AR287" s="113" t="e">
        <f>INDEX(地温!$D$2:$D$366,MATCH(AP287,地温!$C$2:$C$366,FALSE))</f>
        <v>#N/A</v>
      </c>
      <c r="AS287" s="113" t="e">
        <f t="shared" si="164"/>
        <v>#N/A</v>
      </c>
      <c r="AT287" s="116" t="e">
        <f t="shared" si="146"/>
        <v>#N/A</v>
      </c>
      <c r="AU287" s="119" t="e">
        <f t="shared" si="147"/>
        <v>#N/A</v>
      </c>
      <c r="AV287" s="119">
        <f t="shared" si="148"/>
        <v>0</v>
      </c>
    </row>
    <row r="288" spans="1:48">
      <c r="A288" s="115">
        <f t="shared" si="149"/>
        <v>462</v>
      </c>
      <c r="B288" s="113">
        <f t="shared" si="132"/>
        <v>281</v>
      </c>
      <c r="C288" s="119" t="e">
        <f t="shared" si="133"/>
        <v>#N/A</v>
      </c>
      <c r="F288" s="115">
        <f t="shared" si="150"/>
        <v>462</v>
      </c>
      <c r="G288" s="113">
        <f t="shared" si="151"/>
        <v>281</v>
      </c>
      <c r="H288" s="113" t="e">
        <f>INDEX(地温!$D$2:$D$366,MATCH(F288,地温!$C$2:$C$366,FALSE))</f>
        <v>#N/A</v>
      </c>
      <c r="I288" s="113" t="e">
        <f t="shared" si="152"/>
        <v>#N/A</v>
      </c>
      <c r="J288" s="116" t="e">
        <f t="shared" si="134"/>
        <v>#N/A</v>
      </c>
      <c r="K288" s="119" t="e">
        <f t="shared" si="135"/>
        <v>#N/A</v>
      </c>
      <c r="L288" s="119" t="e">
        <f t="shared" si="136"/>
        <v>#N/A</v>
      </c>
      <c r="O288" s="115">
        <f t="shared" si="153"/>
        <v>462</v>
      </c>
      <c r="P288" s="113">
        <f t="shared" si="154"/>
        <v>281</v>
      </c>
      <c r="Q288" s="113" t="e">
        <f>INDEX(地温!$D$2:$D$366,MATCH(O288,地温!$C$2:$C$366,FALSE))</f>
        <v>#N/A</v>
      </c>
      <c r="R288" s="113" t="e">
        <f t="shared" si="155"/>
        <v>#N/A</v>
      </c>
      <c r="S288" s="116" t="e">
        <f t="shared" si="137"/>
        <v>#N/A</v>
      </c>
      <c r="T288" s="119" t="e">
        <f t="shared" si="138"/>
        <v>#N/A</v>
      </c>
      <c r="U288" s="119">
        <f t="shared" si="139"/>
        <v>0</v>
      </c>
      <c r="X288" s="115">
        <f t="shared" si="156"/>
        <v>462</v>
      </c>
      <c r="Y288" s="113">
        <f t="shared" si="157"/>
        <v>281</v>
      </c>
      <c r="Z288" s="113" t="e">
        <f>INDEX(地温!$D$2:$D$366,MATCH(X288,地温!$C$2:$C$366,FALSE))</f>
        <v>#N/A</v>
      </c>
      <c r="AA288" s="113" t="e">
        <f t="shared" si="158"/>
        <v>#N/A</v>
      </c>
      <c r="AB288" s="116" t="e">
        <f t="shared" si="140"/>
        <v>#N/A</v>
      </c>
      <c r="AC288" s="119" t="e">
        <f t="shared" si="141"/>
        <v>#N/A</v>
      </c>
      <c r="AD288" s="119">
        <f t="shared" si="142"/>
        <v>0</v>
      </c>
      <c r="AG288" s="115">
        <f t="shared" si="159"/>
        <v>462</v>
      </c>
      <c r="AH288" s="113">
        <f t="shared" si="160"/>
        <v>281</v>
      </c>
      <c r="AI288" s="113" t="e">
        <f>INDEX(地温!$D$2:$D$366,MATCH(AG288,地温!$C$2:$C$366,FALSE))</f>
        <v>#N/A</v>
      </c>
      <c r="AJ288" s="113" t="e">
        <f t="shared" si="161"/>
        <v>#N/A</v>
      </c>
      <c r="AK288" s="116" t="e">
        <f t="shared" si="143"/>
        <v>#N/A</v>
      </c>
      <c r="AL288" s="119" t="e">
        <f t="shared" si="144"/>
        <v>#N/A</v>
      </c>
      <c r="AM288" s="119">
        <f t="shared" si="145"/>
        <v>0</v>
      </c>
      <c r="AP288" s="115">
        <f t="shared" si="162"/>
        <v>462</v>
      </c>
      <c r="AQ288" s="113">
        <f t="shared" si="163"/>
        <v>281</v>
      </c>
      <c r="AR288" s="113" t="e">
        <f>INDEX(地温!$D$2:$D$366,MATCH(AP288,地温!$C$2:$C$366,FALSE))</f>
        <v>#N/A</v>
      </c>
      <c r="AS288" s="113" t="e">
        <f t="shared" si="164"/>
        <v>#N/A</v>
      </c>
      <c r="AT288" s="116" t="e">
        <f t="shared" si="146"/>
        <v>#N/A</v>
      </c>
      <c r="AU288" s="119" t="e">
        <f t="shared" si="147"/>
        <v>#N/A</v>
      </c>
      <c r="AV288" s="119">
        <f t="shared" si="148"/>
        <v>0</v>
      </c>
    </row>
    <row r="289" spans="1:48">
      <c r="A289" s="115">
        <f t="shared" si="149"/>
        <v>463</v>
      </c>
      <c r="B289" s="113">
        <f t="shared" si="132"/>
        <v>282</v>
      </c>
      <c r="C289" s="119" t="e">
        <f t="shared" si="133"/>
        <v>#N/A</v>
      </c>
      <c r="F289" s="115">
        <f t="shared" si="150"/>
        <v>463</v>
      </c>
      <c r="G289" s="113">
        <f t="shared" si="151"/>
        <v>282</v>
      </c>
      <c r="H289" s="113" t="e">
        <f>INDEX(地温!$D$2:$D$366,MATCH(F289,地温!$C$2:$C$366,FALSE))</f>
        <v>#N/A</v>
      </c>
      <c r="I289" s="113" t="e">
        <f t="shared" si="152"/>
        <v>#N/A</v>
      </c>
      <c r="J289" s="116" t="e">
        <f t="shared" si="134"/>
        <v>#N/A</v>
      </c>
      <c r="K289" s="119" t="e">
        <f t="shared" si="135"/>
        <v>#N/A</v>
      </c>
      <c r="L289" s="119" t="e">
        <f t="shared" si="136"/>
        <v>#N/A</v>
      </c>
      <c r="O289" s="115">
        <f t="shared" si="153"/>
        <v>463</v>
      </c>
      <c r="P289" s="113">
        <f t="shared" si="154"/>
        <v>282</v>
      </c>
      <c r="Q289" s="113" t="e">
        <f>INDEX(地温!$D$2:$D$366,MATCH(O289,地温!$C$2:$C$366,FALSE))</f>
        <v>#N/A</v>
      </c>
      <c r="R289" s="113" t="e">
        <f t="shared" si="155"/>
        <v>#N/A</v>
      </c>
      <c r="S289" s="116" t="e">
        <f t="shared" si="137"/>
        <v>#N/A</v>
      </c>
      <c r="T289" s="119" t="e">
        <f t="shared" si="138"/>
        <v>#N/A</v>
      </c>
      <c r="U289" s="119">
        <f t="shared" si="139"/>
        <v>0</v>
      </c>
      <c r="X289" s="115">
        <f t="shared" si="156"/>
        <v>463</v>
      </c>
      <c r="Y289" s="113">
        <f t="shared" si="157"/>
        <v>282</v>
      </c>
      <c r="Z289" s="113" t="e">
        <f>INDEX(地温!$D$2:$D$366,MATCH(X289,地温!$C$2:$C$366,FALSE))</f>
        <v>#N/A</v>
      </c>
      <c r="AA289" s="113" t="e">
        <f t="shared" si="158"/>
        <v>#N/A</v>
      </c>
      <c r="AB289" s="116" t="e">
        <f t="shared" si="140"/>
        <v>#N/A</v>
      </c>
      <c r="AC289" s="119" t="e">
        <f t="shared" si="141"/>
        <v>#N/A</v>
      </c>
      <c r="AD289" s="119">
        <f t="shared" si="142"/>
        <v>0</v>
      </c>
      <c r="AG289" s="115">
        <f t="shared" si="159"/>
        <v>463</v>
      </c>
      <c r="AH289" s="113">
        <f t="shared" si="160"/>
        <v>282</v>
      </c>
      <c r="AI289" s="113" t="e">
        <f>INDEX(地温!$D$2:$D$366,MATCH(AG289,地温!$C$2:$C$366,FALSE))</f>
        <v>#N/A</v>
      </c>
      <c r="AJ289" s="113" t="e">
        <f t="shared" si="161"/>
        <v>#N/A</v>
      </c>
      <c r="AK289" s="116" t="e">
        <f t="shared" si="143"/>
        <v>#N/A</v>
      </c>
      <c r="AL289" s="119" t="e">
        <f t="shared" si="144"/>
        <v>#N/A</v>
      </c>
      <c r="AM289" s="119">
        <f t="shared" si="145"/>
        <v>0</v>
      </c>
      <c r="AP289" s="115">
        <f t="shared" si="162"/>
        <v>463</v>
      </c>
      <c r="AQ289" s="113">
        <f t="shared" si="163"/>
        <v>282</v>
      </c>
      <c r="AR289" s="113" t="e">
        <f>INDEX(地温!$D$2:$D$366,MATCH(AP289,地温!$C$2:$C$366,FALSE))</f>
        <v>#N/A</v>
      </c>
      <c r="AS289" s="113" t="e">
        <f t="shared" si="164"/>
        <v>#N/A</v>
      </c>
      <c r="AT289" s="116" t="e">
        <f t="shared" si="146"/>
        <v>#N/A</v>
      </c>
      <c r="AU289" s="119" t="e">
        <f t="shared" si="147"/>
        <v>#N/A</v>
      </c>
      <c r="AV289" s="119">
        <f t="shared" si="148"/>
        <v>0</v>
      </c>
    </row>
    <row r="290" spans="1:48">
      <c r="A290" s="115">
        <f t="shared" si="149"/>
        <v>464</v>
      </c>
      <c r="B290" s="113">
        <f t="shared" si="132"/>
        <v>283</v>
      </c>
      <c r="C290" s="119" t="e">
        <f t="shared" si="133"/>
        <v>#N/A</v>
      </c>
      <c r="F290" s="115">
        <f t="shared" si="150"/>
        <v>464</v>
      </c>
      <c r="G290" s="113">
        <f t="shared" si="151"/>
        <v>283</v>
      </c>
      <c r="H290" s="113" t="e">
        <f>INDEX(地温!$D$2:$D$366,MATCH(F290,地温!$C$2:$C$366,FALSE))</f>
        <v>#N/A</v>
      </c>
      <c r="I290" s="113" t="e">
        <f t="shared" si="152"/>
        <v>#N/A</v>
      </c>
      <c r="J290" s="116" t="e">
        <f t="shared" si="134"/>
        <v>#N/A</v>
      </c>
      <c r="K290" s="119" t="e">
        <f t="shared" si="135"/>
        <v>#N/A</v>
      </c>
      <c r="L290" s="119" t="e">
        <f t="shared" si="136"/>
        <v>#N/A</v>
      </c>
      <c r="O290" s="115">
        <f t="shared" si="153"/>
        <v>464</v>
      </c>
      <c r="P290" s="113">
        <f t="shared" si="154"/>
        <v>283</v>
      </c>
      <c r="Q290" s="113" t="e">
        <f>INDEX(地温!$D$2:$D$366,MATCH(O290,地温!$C$2:$C$366,FALSE))</f>
        <v>#N/A</v>
      </c>
      <c r="R290" s="113" t="e">
        <f t="shared" si="155"/>
        <v>#N/A</v>
      </c>
      <c r="S290" s="116" t="e">
        <f t="shared" si="137"/>
        <v>#N/A</v>
      </c>
      <c r="T290" s="119" t="e">
        <f t="shared" si="138"/>
        <v>#N/A</v>
      </c>
      <c r="U290" s="119">
        <f t="shared" si="139"/>
        <v>0</v>
      </c>
      <c r="X290" s="115">
        <f t="shared" si="156"/>
        <v>464</v>
      </c>
      <c r="Y290" s="113">
        <f t="shared" si="157"/>
        <v>283</v>
      </c>
      <c r="Z290" s="113" t="e">
        <f>INDEX(地温!$D$2:$D$366,MATCH(X290,地温!$C$2:$C$366,FALSE))</f>
        <v>#N/A</v>
      </c>
      <c r="AA290" s="113" t="e">
        <f t="shared" si="158"/>
        <v>#N/A</v>
      </c>
      <c r="AB290" s="116" t="e">
        <f t="shared" si="140"/>
        <v>#N/A</v>
      </c>
      <c r="AC290" s="119" t="e">
        <f t="shared" si="141"/>
        <v>#N/A</v>
      </c>
      <c r="AD290" s="119">
        <f t="shared" si="142"/>
        <v>0</v>
      </c>
      <c r="AG290" s="115">
        <f t="shared" si="159"/>
        <v>464</v>
      </c>
      <c r="AH290" s="113">
        <f t="shared" si="160"/>
        <v>283</v>
      </c>
      <c r="AI290" s="113" t="e">
        <f>INDEX(地温!$D$2:$D$366,MATCH(AG290,地温!$C$2:$C$366,FALSE))</f>
        <v>#N/A</v>
      </c>
      <c r="AJ290" s="113" t="e">
        <f t="shared" si="161"/>
        <v>#N/A</v>
      </c>
      <c r="AK290" s="116" t="e">
        <f t="shared" si="143"/>
        <v>#N/A</v>
      </c>
      <c r="AL290" s="119" t="e">
        <f t="shared" si="144"/>
        <v>#N/A</v>
      </c>
      <c r="AM290" s="119">
        <f t="shared" si="145"/>
        <v>0</v>
      </c>
      <c r="AP290" s="115">
        <f t="shared" si="162"/>
        <v>464</v>
      </c>
      <c r="AQ290" s="113">
        <f t="shared" si="163"/>
        <v>283</v>
      </c>
      <c r="AR290" s="113" t="e">
        <f>INDEX(地温!$D$2:$D$366,MATCH(AP290,地温!$C$2:$C$366,FALSE))</f>
        <v>#N/A</v>
      </c>
      <c r="AS290" s="113" t="e">
        <f t="shared" si="164"/>
        <v>#N/A</v>
      </c>
      <c r="AT290" s="116" t="e">
        <f t="shared" si="146"/>
        <v>#N/A</v>
      </c>
      <c r="AU290" s="119" t="e">
        <f t="shared" si="147"/>
        <v>#N/A</v>
      </c>
      <c r="AV290" s="119">
        <f t="shared" si="148"/>
        <v>0</v>
      </c>
    </row>
    <row r="291" spans="1:48">
      <c r="A291" s="115">
        <f t="shared" si="149"/>
        <v>465</v>
      </c>
      <c r="B291" s="113">
        <f t="shared" si="132"/>
        <v>284</v>
      </c>
      <c r="C291" s="119" t="e">
        <f t="shared" si="133"/>
        <v>#N/A</v>
      </c>
      <c r="F291" s="115">
        <f t="shared" si="150"/>
        <v>465</v>
      </c>
      <c r="G291" s="113">
        <f t="shared" si="151"/>
        <v>284</v>
      </c>
      <c r="H291" s="113" t="e">
        <f>INDEX(地温!$D$2:$D$366,MATCH(F291,地温!$C$2:$C$366,FALSE))</f>
        <v>#N/A</v>
      </c>
      <c r="I291" s="113" t="e">
        <f t="shared" si="152"/>
        <v>#N/A</v>
      </c>
      <c r="J291" s="116" t="e">
        <f t="shared" si="134"/>
        <v>#N/A</v>
      </c>
      <c r="K291" s="119" t="e">
        <f t="shared" si="135"/>
        <v>#N/A</v>
      </c>
      <c r="L291" s="119" t="e">
        <f t="shared" si="136"/>
        <v>#N/A</v>
      </c>
      <c r="O291" s="115">
        <f t="shared" si="153"/>
        <v>465</v>
      </c>
      <c r="P291" s="113">
        <f t="shared" si="154"/>
        <v>284</v>
      </c>
      <c r="Q291" s="113" t="e">
        <f>INDEX(地温!$D$2:$D$366,MATCH(O291,地温!$C$2:$C$366,FALSE))</f>
        <v>#N/A</v>
      </c>
      <c r="R291" s="113" t="e">
        <f t="shared" si="155"/>
        <v>#N/A</v>
      </c>
      <c r="S291" s="116" t="e">
        <f t="shared" si="137"/>
        <v>#N/A</v>
      </c>
      <c r="T291" s="119" t="e">
        <f t="shared" si="138"/>
        <v>#N/A</v>
      </c>
      <c r="U291" s="119">
        <f t="shared" si="139"/>
        <v>0</v>
      </c>
      <c r="X291" s="115">
        <f t="shared" si="156"/>
        <v>465</v>
      </c>
      <c r="Y291" s="113">
        <f t="shared" si="157"/>
        <v>284</v>
      </c>
      <c r="Z291" s="113" t="e">
        <f>INDEX(地温!$D$2:$D$366,MATCH(X291,地温!$C$2:$C$366,FALSE))</f>
        <v>#N/A</v>
      </c>
      <c r="AA291" s="113" t="e">
        <f t="shared" si="158"/>
        <v>#N/A</v>
      </c>
      <c r="AB291" s="116" t="e">
        <f t="shared" si="140"/>
        <v>#N/A</v>
      </c>
      <c r="AC291" s="119" t="e">
        <f t="shared" si="141"/>
        <v>#N/A</v>
      </c>
      <c r="AD291" s="119">
        <f t="shared" si="142"/>
        <v>0</v>
      </c>
      <c r="AG291" s="115">
        <f t="shared" si="159"/>
        <v>465</v>
      </c>
      <c r="AH291" s="113">
        <f t="shared" si="160"/>
        <v>284</v>
      </c>
      <c r="AI291" s="113" t="e">
        <f>INDEX(地温!$D$2:$D$366,MATCH(AG291,地温!$C$2:$C$366,FALSE))</f>
        <v>#N/A</v>
      </c>
      <c r="AJ291" s="113" t="e">
        <f t="shared" si="161"/>
        <v>#N/A</v>
      </c>
      <c r="AK291" s="116" t="e">
        <f t="shared" si="143"/>
        <v>#N/A</v>
      </c>
      <c r="AL291" s="119" t="e">
        <f t="shared" si="144"/>
        <v>#N/A</v>
      </c>
      <c r="AM291" s="119">
        <f t="shared" si="145"/>
        <v>0</v>
      </c>
      <c r="AP291" s="115">
        <f t="shared" si="162"/>
        <v>465</v>
      </c>
      <c r="AQ291" s="113">
        <f t="shared" si="163"/>
        <v>284</v>
      </c>
      <c r="AR291" s="113" t="e">
        <f>INDEX(地温!$D$2:$D$366,MATCH(AP291,地温!$C$2:$C$366,FALSE))</f>
        <v>#N/A</v>
      </c>
      <c r="AS291" s="113" t="e">
        <f t="shared" si="164"/>
        <v>#N/A</v>
      </c>
      <c r="AT291" s="116" t="e">
        <f t="shared" si="146"/>
        <v>#N/A</v>
      </c>
      <c r="AU291" s="119" t="e">
        <f t="shared" si="147"/>
        <v>#N/A</v>
      </c>
      <c r="AV291" s="119">
        <f t="shared" si="148"/>
        <v>0</v>
      </c>
    </row>
    <row r="292" spans="1:48">
      <c r="A292" s="115">
        <f t="shared" si="149"/>
        <v>466</v>
      </c>
      <c r="B292" s="113">
        <f t="shared" si="132"/>
        <v>285</v>
      </c>
      <c r="C292" s="119" t="e">
        <f t="shared" si="133"/>
        <v>#N/A</v>
      </c>
      <c r="F292" s="115">
        <f t="shared" si="150"/>
        <v>466</v>
      </c>
      <c r="G292" s="113">
        <f t="shared" si="151"/>
        <v>285</v>
      </c>
      <c r="H292" s="113" t="e">
        <f>INDEX(地温!$D$2:$D$366,MATCH(F292,地温!$C$2:$C$366,FALSE))</f>
        <v>#N/A</v>
      </c>
      <c r="I292" s="113" t="e">
        <f t="shared" si="152"/>
        <v>#N/A</v>
      </c>
      <c r="J292" s="116" t="e">
        <f t="shared" si="134"/>
        <v>#N/A</v>
      </c>
      <c r="K292" s="119" t="e">
        <f t="shared" si="135"/>
        <v>#N/A</v>
      </c>
      <c r="L292" s="119" t="e">
        <f t="shared" si="136"/>
        <v>#N/A</v>
      </c>
      <c r="O292" s="115">
        <f t="shared" si="153"/>
        <v>466</v>
      </c>
      <c r="P292" s="113">
        <f t="shared" si="154"/>
        <v>285</v>
      </c>
      <c r="Q292" s="113" t="e">
        <f>INDEX(地温!$D$2:$D$366,MATCH(O292,地温!$C$2:$C$366,FALSE))</f>
        <v>#N/A</v>
      </c>
      <c r="R292" s="113" t="e">
        <f t="shared" si="155"/>
        <v>#N/A</v>
      </c>
      <c r="S292" s="116" t="e">
        <f t="shared" si="137"/>
        <v>#N/A</v>
      </c>
      <c r="T292" s="119" t="e">
        <f t="shared" si="138"/>
        <v>#N/A</v>
      </c>
      <c r="U292" s="119">
        <f t="shared" si="139"/>
        <v>0</v>
      </c>
      <c r="X292" s="115">
        <f t="shared" si="156"/>
        <v>466</v>
      </c>
      <c r="Y292" s="113">
        <f t="shared" si="157"/>
        <v>285</v>
      </c>
      <c r="Z292" s="113" t="e">
        <f>INDEX(地温!$D$2:$D$366,MATCH(X292,地温!$C$2:$C$366,FALSE))</f>
        <v>#N/A</v>
      </c>
      <c r="AA292" s="113" t="e">
        <f t="shared" si="158"/>
        <v>#N/A</v>
      </c>
      <c r="AB292" s="116" t="e">
        <f t="shared" si="140"/>
        <v>#N/A</v>
      </c>
      <c r="AC292" s="119" t="e">
        <f t="shared" si="141"/>
        <v>#N/A</v>
      </c>
      <c r="AD292" s="119">
        <f t="shared" si="142"/>
        <v>0</v>
      </c>
      <c r="AG292" s="115">
        <f t="shared" si="159"/>
        <v>466</v>
      </c>
      <c r="AH292" s="113">
        <f t="shared" si="160"/>
        <v>285</v>
      </c>
      <c r="AI292" s="113" t="e">
        <f>INDEX(地温!$D$2:$D$366,MATCH(AG292,地温!$C$2:$C$366,FALSE))</f>
        <v>#N/A</v>
      </c>
      <c r="AJ292" s="113" t="e">
        <f t="shared" si="161"/>
        <v>#N/A</v>
      </c>
      <c r="AK292" s="116" t="e">
        <f t="shared" si="143"/>
        <v>#N/A</v>
      </c>
      <c r="AL292" s="119" t="e">
        <f t="shared" si="144"/>
        <v>#N/A</v>
      </c>
      <c r="AM292" s="119">
        <f t="shared" si="145"/>
        <v>0</v>
      </c>
      <c r="AP292" s="115">
        <f t="shared" si="162"/>
        <v>466</v>
      </c>
      <c r="AQ292" s="113">
        <f t="shared" si="163"/>
        <v>285</v>
      </c>
      <c r="AR292" s="113" t="e">
        <f>INDEX(地温!$D$2:$D$366,MATCH(AP292,地温!$C$2:$C$366,FALSE))</f>
        <v>#N/A</v>
      </c>
      <c r="AS292" s="113" t="e">
        <f t="shared" si="164"/>
        <v>#N/A</v>
      </c>
      <c r="AT292" s="116" t="e">
        <f t="shared" si="146"/>
        <v>#N/A</v>
      </c>
      <c r="AU292" s="119" t="e">
        <f t="shared" si="147"/>
        <v>#N/A</v>
      </c>
      <c r="AV292" s="119">
        <f t="shared" si="148"/>
        <v>0</v>
      </c>
    </row>
    <row r="293" spans="1:48">
      <c r="A293" s="115">
        <f t="shared" si="149"/>
        <v>467</v>
      </c>
      <c r="B293" s="113">
        <f t="shared" si="132"/>
        <v>286</v>
      </c>
      <c r="C293" s="119" t="e">
        <f t="shared" si="133"/>
        <v>#N/A</v>
      </c>
      <c r="F293" s="115">
        <f t="shared" si="150"/>
        <v>467</v>
      </c>
      <c r="G293" s="113">
        <f t="shared" si="151"/>
        <v>286</v>
      </c>
      <c r="H293" s="113" t="e">
        <f>INDEX(地温!$D$2:$D$366,MATCH(F293,地温!$C$2:$C$366,FALSE))</f>
        <v>#N/A</v>
      </c>
      <c r="I293" s="113" t="e">
        <f t="shared" si="152"/>
        <v>#N/A</v>
      </c>
      <c r="J293" s="116" t="e">
        <f t="shared" si="134"/>
        <v>#N/A</v>
      </c>
      <c r="K293" s="119" t="e">
        <f t="shared" si="135"/>
        <v>#N/A</v>
      </c>
      <c r="L293" s="119" t="e">
        <f t="shared" si="136"/>
        <v>#N/A</v>
      </c>
      <c r="O293" s="115">
        <f t="shared" si="153"/>
        <v>467</v>
      </c>
      <c r="P293" s="113">
        <f t="shared" si="154"/>
        <v>286</v>
      </c>
      <c r="Q293" s="113" t="e">
        <f>INDEX(地温!$D$2:$D$366,MATCH(O293,地温!$C$2:$C$366,FALSE))</f>
        <v>#N/A</v>
      </c>
      <c r="R293" s="113" t="e">
        <f t="shared" si="155"/>
        <v>#N/A</v>
      </c>
      <c r="S293" s="116" t="e">
        <f t="shared" si="137"/>
        <v>#N/A</v>
      </c>
      <c r="T293" s="119" t="e">
        <f t="shared" si="138"/>
        <v>#N/A</v>
      </c>
      <c r="U293" s="119">
        <f t="shared" si="139"/>
        <v>0</v>
      </c>
      <c r="X293" s="115">
        <f t="shared" si="156"/>
        <v>467</v>
      </c>
      <c r="Y293" s="113">
        <f t="shared" si="157"/>
        <v>286</v>
      </c>
      <c r="Z293" s="113" t="e">
        <f>INDEX(地温!$D$2:$D$366,MATCH(X293,地温!$C$2:$C$366,FALSE))</f>
        <v>#N/A</v>
      </c>
      <c r="AA293" s="113" t="e">
        <f t="shared" si="158"/>
        <v>#N/A</v>
      </c>
      <c r="AB293" s="116" t="e">
        <f t="shared" si="140"/>
        <v>#N/A</v>
      </c>
      <c r="AC293" s="119" t="e">
        <f t="shared" si="141"/>
        <v>#N/A</v>
      </c>
      <c r="AD293" s="119">
        <f t="shared" si="142"/>
        <v>0</v>
      </c>
      <c r="AG293" s="115">
        <f t="shared" si="159"/>
        <v>467</v>
      </c>
      <c r="AH293" s="113">
        <f t="shared" si="160"/>
        <v>286</v>
      </c>
      <c r="AI293" s="113" t="e">
        <f>INDEX(地温!$D$2:$D$366,MATCH(AG293,地温!$C$2:$C$366,FALSE))</f>
        <v>#N/A</v>
      </c>
      <c r="AJ293" s="113" t="e">
        <f t="shared" si="161"/>
        <v>#N/A</v>
      </c>
      <c r="AK293" s="116" t="e">
        <f t="shared" si="143"/>
        <v>#N/A</v>
      </c>
      <c r="AL293" s="119" t="e">
        <f t="shared" si="144"/>
        <v>#N/A</v>
      </c>
      <c r="AM293" s="119">
        <f t="shared" si="145"/>
        <v>0</v>
      </c>
      <c r="AP293" s="115">
        <f t="shared" si="162"/>
        <v>467</v>
      </c>
      <c r="AQ293" s="113">
        <f t="shared" si="163"/>
        <v>286</v>
      </c>
      <c r="AR293" s="113" t="e">
        <f>INDEX(地温!$D$2:$D$366,MATCH(AP293,地温!$C$2:$C$366,FALSE))</f>
        <v>#N/A</v>
      </c>
      <c r="AS293" s="113" t="e">
        <f t="shared" si="164"/>
        <v>#N/A</v>
      </c>
      <c r="AT293" s="116" t="e">
        <f t="shared" si="146"/>
        <v>#N/A</v>
      </c>
      <c r="AU293" s="119" t="e">
        <f t="shared" si="147"/>
        <v>#N/A</v>
      </c>
      <c r="AV293" s="119">
        <f t="shared" si="148"/>
        <v>0</v>
      </c>
    </row>
    <row r="294" spans="1:48">
      <c r="A294" s="115">
        <f t="shared" si="149"/>
        <v>468</v>
      </c>
      <c r="B294" s="113">
        <f t="shared" si="132"/>
        <v>287</v>
      </c>
      <c r="C294" s="119" t="e">
        <f t="shared" si="133"/>
        <v>#N/A</v>
      </c>
      <c r="F294" s="115">
        <f t="shared" si="150"/>
        <v>468</v>
      </c>
      <c r="G294" s="113">
        <f t="shared" si="151"/>
        <v>287</v>
      </c>
      <c r="H294" s="113" t="e">
        <f>INDEX(地温!$D$2:$D$366,MATCH(F294,地温!$C$2:$C$366,FALSE))</f>
        <v>#N/A</v>
      </c>
      <c r="I294" s="113" t="e">
        <f t="shared" si="152"/>
        <v>#N/A</v>
      </c>
      <c r="J294" s="116" t="e">
        <f t="shared" si="134"/>
        <v>#N/A</v>
      </c>
      <c r="K294" s="119" t="e">
        <f t="shared" si="135"/>
        <v>#N/A</v>
      </c>
      <c r="L294" s="119" t="e">
        <f t="shared" si="136"/>
        <v>#N/A</v>
      </c>
      <c r="O294" s="115">
        <f t="shared" si="153"/>
        <v>468</v>
      </c>
      <c r="P294" s="113">
        <f t="shared" si="154"/>
        <v>287</v>
      </c>
      <c r="Q294" s="113" t="e">
        <f>INDEX(地温!$D$2:$D$366,MATCH(O294,地温!$C$2:$C$366,FALSE))</f>
        <v>#N/A</v>
      </c>
      <c r="R294" s="113" t="e">
        <f t="shared" si="155"/>
        <v>#N/A</v>
      </c>
      <c r="S294" s="116" t="e">
        <f t="shared" si="137"/>
        <v>#N/A</v>
      </c>
      <c r="T294" s="119" t="e">
        <f t="shared" si="138"/>
        <v>#N/A</v>
      </c>
      <c r="U294" s="119">
        <f t="shared" si="139"/>
        <v>0</v>
      </c>
      <c r="X294" s="115">
        <f t="shared" si="156"/>
        <v>468</v>
      </c>
      <c r="Y294" s="113">
        <f t="shared" si="157"/>
        <v>287</v>
      </c>
      <c r="Z294" s="113" t="e">
        <f>INDEX(地温!$D$2:$D$366,MATCH(X294,地温!$C$2:$C$366,FALSE))</f>
        <v>#N/A</v>
      </c>
      <c r="AA294" s="113" t="e">
        <f t="shared" si="158"/>
        <v>#N/A</v>
      </c>
      <c r="AB294" s="116" t="e">
        <f t="shared" si="140"/>
        <v>#N/A</v>
      </c>
      <c r="AC294" s="119" t="e">
        <f t="shared" si="141"/>
        <v>#N/A</v>
      </c>
      <c r="AD294" s="119">
        <f t="shared" si="142"/>
        <v>0</v>
      </c>
      <c r="AG294" s="115">
        <f t="shared" si="159"/>
        <v>468</v>
      </c>
      <c r="AH294" s="113">
        <f t="shared" si="160"/>
        <v>287</v>
      </c>
      <c r="AI294" s="113" t="e">
        <f>INDEX(地温!$D$2:$D$366,MATCH(AG294,地温!$C$2:$C$366,FALSE))</f>
        <v>#N/A</v>
      </c>
      <c r="AJ294" s="113" t="e">
        <f t="shared" si="161"/>
        <v>#N/A</v>
      </c>
      <c r="AK294" s="116" t="e">
        <f t="shared" si="143"/>
        <v>#N/A</v>
      </c>
      <c r="AL294" s="119" t="e">
        <f t="shared" si="144"/>
        <v>#N/A</v>
      </c>
      <c r="AM294" s="119">
        <f t="shared" si="145"/>
        <v>0</v>
      </c>
      <c r="AP294" s="115">
        <f t="shared" si="162"/>
        <v>468</v>
      </c>
      <c r="AQ294" s="113">
        <f t="shared" si="163"/>
        <v>287</v>
      </c>
      <c r="AR294" s="113" t="e">
        <f>INDEX(地温!$D$2:$D$366,MATCH(AP294,地温!$C$2:$C$366,FALSE))</f>
        <v>#N/A</v>
      </c>
      <c r="AS294" s="113" t="e">
        <f t="shared" si="164"/>
        <v>#N/A</v>
      </c>
      <c r="AT294" s="116" t="e">
        <f t="shared" si="146"/>
        <v>#N/A</v>
      </c>
      <c r="AU294" s="119" t="e">
        <f t="shared" si="147"/>
        <v>#N/A</v>
      </c>
      <c r="AV294" s="119">
        <f t="shared" si="148"/>
        <v>0</v>
      </c>
    </row>
    <row r="295" spans="1:48">
      <c r="A295" s="115">
        <f t="shared" si="149"/>
        <v>469</v>
      </c>
      <c r="B295" s="113">
        <f t="shared" si="132"/>
        <v>288</v>
      </c>
      <c r="C295" s="119" t="e">
        <f t="shared" si="133"/>
        <v>#N/A</v>
      </c>
      <c r="F295" s="115">
        <f t="shared" si="150"/>
        <v>469</v>
      </c>
      <c r="G295" s="113">
        <f t="shared" si="151"/>
        <v>288</v>
      </c>
      <c r="H295" s="113" t="e">
        <f>INDEX(地温!$D$2:$D$366,MATCH(F295,地温!$C$2:$C$366,FALSE))</f>
        <v>#N/A</v>
      </c>
      <c r="I295" s="113" t="e">
        <f t="shared" si="152"/>
        <v>#N/A</v>
      </c>
      <c r="J295" s="116" t="e">
        <f t="shared" si="134"/>
        <v>#N/A</v>
      </c>
      <c r="K295" s="119" t="e">
        <f t="shared" si="135"/>
        <v>#N/A</v>
      </c>
      <c r="L295" s="119" t="e">
        <f t="shared" si="136"/>
        <v>#N/A</v>
      </c>
      <c r="O295" s="115">
        <f t="shared" si="153"/>
        <v>469</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469</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469</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469</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470</v>
      </c>
      <c r="B296" s="113">
        <f t="shared" si="132"/>
        <v>289</v>
      </c>
      <c r="C296" s="119" t="e">
        <f t="shared" si="133"/>
        <v>#N/A</v>
      </c>
      <c r="F296" s="115">
        <f t="shared" si="150"/>
        <v>470</v>
      </c>
      <c r="G296" s="113">
        <f t="shared" si="151"/>
        <v>289</v>
      </c>
      <c r="H296" s="113" t="e">
        <f>INDEX(地温!$D$2:$D$366,MATCH(F296,地温!$C$2:$C$366,FALSE))</f>
        <v>#N/A</v>
      </c>
      <c r="I296" s="113" t="e">
        <f t="shared" si="152"/>
        <v>#N/A</v>
      </c>
      <c r="J296" s="116" t="e">
        <f t="shared" si="134"/>
        <v>#N/A</v>
      </c>
      <c r="K296" s="119" t="e">
        <f t="shared" si="135"/>
        <v>#N/A</v>
      </c>
      <c r="L296" s="119" t="e">
        <f t="shared" si="136"/>
        <v>#N/A</v>
      </c>
      <c r="O296" s="115">
        <f t="shared" si="153"/>
        <v>470</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470</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470</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470</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471</v>
      </c>
      <c r="B297" s="113">
        <f t="shared" si="132"/>
        <v>290</v>
      </c>
      <c r="C297" s="119" t="e">
        <f t="shared" si="133"/>
        <v>#N/A</v>
      </c>
      <c r="F297" s="115">
        <f t="shared" si="150"/>
        <v>471</v>
      </c>
      <c r="G297" s="113">
        <f t="shared" si="151"/>
        <v>290</v>
      </c>
      <c r="H297" s="113" t="e">
        <f>INDEX(地温!$D$2:$D$366,MATCH(F297,地温!$C$2:$C$366,FALSE))</f>
        <v>#N/A</v>
      </c>
      <c r="I297" s="113" t="e">
        <f t="shared" si="152"/>
        <v>#N/A</v>
      </c>
      <c r="J297" s="116" t="e">
        <f t="shared" si="134"/>
        <v>#N/A</v>
      </c>
      <c r="K297" s="119" t="e">
        <f t="shared" si="135"/>
        <v>#N/A</v>
      </c>
      <c r="L297" s="119" t="e">
        <f t="shared" si="136"/>
        <v>#N/A</v>
      </c>
      <c r="O297" s="115">
        <f t="shared" si="153"/>
        <v>471</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471</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471</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471</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472</v>
      </c>
      <c r="B298" s="113">
        <f t="shared" si="132"/>
        <v>291</v>
      </c>
      <c r="C298" s="119" t="e">
        <f t="shared" si="133"/>
        <v>#N/A</v>
      </c>
      <c r="F298" s="115">
        <f t="shared" si="150"/>
        <v>472</v>
      </c>
      <c r="G298" s="113">
        <f t="shared" si="151"/>
        <v>291</v>
      </c>
      <c r="H298" s="113" t="e">
        <f>INDEX(地温!$D$2:$D$366,MATCH(F298,地温!$C$2:$C$366,FALSE))</f>
        <v>#N/A</v>
      </c>
      <c r="I298" s="113" t="e">
        <f t="shared" si="152"/>
        <v>#N/A</v>
      </c>
      <c r="J298" s="116" t="e">
        <f t="shared" si="134"/>
        <v>#N/A</v>
      </c>
      <c r="K298" s="119" t="e">
        <f t="shared" si="135"/>
        <v>#N/A</v>
      </c>
      <c r="L298" s="119" t="e">
        <f t="shared" si="136"/>
        <v>#N/A</v>
      </c>
      <c r="O298" s="115">
        <f t="shared" si="153"/>
        <v>472</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472</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472</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472</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473</v>
      </c>
      <c r="B299" s="113">
        <f t="shared" si="132"/>
        <v>292</v>
      </c>
      <c r="C299" s="119" t="e">
        <f t="shared" si="133"/>
        <v>#N/A</v>
      </c>
      <c r="F299" s="115">
        <f t="shared" si="150"/>
        <v>473</v>
      </c>
      <c r="G299" s="113">
        <f t="shared" si="151"/>
        <v>292</v>
      </c>
      <c r="H299" s="113" t="e">
        <f>INDEX(地温!$D$2:$D$366,MATCH(F299,地温!$C$2:$C$366,FALSE))</f>
        <v>#N/A</v>
      </c>
      <c r="I299" s="113" t="e">
        <f t="shared" si="152"/>
        <v>#N/A</v>
      </c>
      <c r="J299" s="116" t="e">
        <f t="shared" si="134"/>
        <v>#N/A</v>
      </c>
      <c r="K299" s="119" t="e">
        <f t="shared" si="135"/>
        <v>#N/A</v>
      </c>
      <c r="L299" s="119" t="e">
        <f t="shared" si="136"/>
        <v>#N/A</v>
      </c>
      <c r="O299" s="115">
        <f t="shared" si="153"/>
        <v>473</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473</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473</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473</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474</v>
      </c>
      <c r="B300" s="113">
        <f t="shared" si="132"/>
        <v>293</v>
      </c>
      <c r="C300" s="119" t="e">
        <f t="shared" si="133"/>
        <v>#N/A</v>
      </c>
      <c r="F300" s="115">
        <f t="shared" si="150"/>
        <v>474</v>
      </c>
      <c r="G300" s="113">
        <f t="shared" si="151"/>
        <v>293</v>
      </c>
      <c r="H300" s="113" t="e">
        <f>INDEX(地温!$D$2:$D$366,MATCH(F300,地温!$C$2:$C$366,FALSE))</f>
        <v>#N/A</v>
      </c>
      <c r="I300" s="113" t="e">
        <f t="shared" si="152"/>
        <v>#N/A</v>
      </c>
      <c r="J300" s="116" t="e">
        <f t="shared" si="134"/>
        <v>#N/A</v>
      </c>
      <c r="K300" s="119" t="e">
        <f t="shared" si="135"/>
        <v>#N/A</v>
      </c>
      <c r="L300" s="119" t="e">
        <f t="shared" si="136"/>
        <v>#N/A</v>
      </c>
      <c r="O300" s="115">
        <f t="shared" si="153"/>
        <v>474</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474</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474</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474</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475</v>
      </c>
      <c r="B301" s="113">
        <f t="shared" si="132"/>
        <v>294</v>
      </c>
      <c r="C301" s="119" t="e">
        <f t="shared" si="133"/>
        <v>#N/A</v>
      </c>
      <c r="F301" s="115">
        <f t="shared" si="150"/>
        <v>475</v>
      </c>
      <c r="G301" s="113">
        <f t="shared" si="151"/>
        <v>294</v>
      </c>
      <c r="H301" s="113" t="e">
        <f>INDEX(地温!$D$2:$D$366,MATCH(F301,地温!$C$2:$C$366,FALSE))</f>
        <v>#N/A</v>
      </c>
      <c r="I301" s="113" t="e">
        <f t="shared" si="152"/>
        <v>#N/A</v>
      </c>
      <c r="J301" s="116" t="e">
        <f t="shared" si="134"/>
        <v>#N/A</v>
      </c>
      <c r="K301" s="119" t="e">
        <f t="shared" si="135"/>
        <v>#N/A</v>
      </c>
      <c r="L301" s="119" t="e">
        <f t="shared" si="136"/>
        <v>#N/A</v>
      </c>
      <c r="O301" s="115">
        <f t="shared" si="153"/>
        <v>475</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475</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475</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475</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476</v>
      </c>
      <c r="B302" s="113">
        <f t="shared" si="132"/>
        <v>295</v>
      </c>
      <c r="C302" s="119" t="e">
        <f t="shared" si="133"/>
        <v>#N/A</v>
      </c>
      <c r="F302" s="115">
        <f t="shared" si="150"/>
        <v>476</v>
      </c>
      <c r="G302" s="113">
        <f t="shared" si="151"/>
        <v>295</v>
      </c>
      <c r="H302" s="113" t="e">
        <f>INDEX(地温!$D$2:$D$366,MATCH(F302,地温!$C$2:$C$366,FALSE))</f>
        <v>#N/A</v>
      </c>
      <c r="I302" s="113" t="e">
        <f t="shared" si="152"/>
        <v>#N/A</v>
      </c>
      <c r="J302" s="116" t="e">
        <f t="shared" si="134"/>
        <v>#N/A</v>
      </c>
      <c r="K302" s="119" t="e">
        <f t="shared" si="135"/>
        <v>#N/A</v>
      </c>
      <c r="L302" s="119" t="e">
        <f t="shared" si="136"/>
        <v>#N/A</v>
      </c>
      <c r="O302" s="115">
        <f t="shared" si="153"/>
        <v>476</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476</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476</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476</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477</v>
      </c>
      <c r="B303" s="113">
        <f t="shared" si="132"/>
        <v>296</v>
      </c>
      <c r="C303" s="119" t="e">
        <f t="shared" si="133"/>
        <v>#N/A</v>
      </c>
      <c r="F303" s="115">
        <f t="shared" si="150"/>
        <v>477</v>
      </c>
      <c r="G303" s="113">
        <f t="shared" si="151"/>
        <v>296</v>
      </c>
      <c r="H303" s="113" t="e">
        <f>INDEX(地温!$D$2:$D$366,MATCH(F303,地温!$C$2:$C$366,FALSE))</f>
        <v>#N/A</v>
      </c>
      <c r="I303" s="113" t="e">
        <f t="shared" si="152"/>
        <v>#N/A</v>
      </c>
      <c r="J303" s="116" t="e">
        <f t="shared" si="134"/>
        <v>#N/A</v>
      </c>
      <c r="K303" s="119" t="e">
        <f t="shared" si="135"/>
        <v>#N/A</v>
      </c>
      <c r="L303" s="119" t="e">
        <f t="shared" si="136"/>
        <v>#N/A</v>
      </c>
      <c r="O303" s="115">
        <f t="shared" si="153"/>
        <v>477</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477</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477</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477</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478</v>
      </c>
      <c r="B304" s="113">
        <f t="shared" si="132"/>
        <v>297</v>
      </c>
      <c r="C304" s="119" t="e">
        <f t="shared" si="133"/>
        <v>#N/A</v>
      </c>
      <c r="F304" s="115">
        <f t="shared" si="150"/>
        <v>478</v>
      </c>
      <c r="G304" s="113">
        <f t="shared" si="151"/>
        <v>297</v>
      </c>
      <c r="H304" s="113" t="e">
        <f>INDEX(地温!$D$2:$D$366,MATCH(F304,地温!$C$2:$C$366,FALSE))</f>
        <v>#N/A</v>
      </c>
      <c r="I304" s="113" t="e">
        <f t="shared" si="152"/>
        <v>#N/A</v>
      </c>
      <c r="J304" s="116" t="e">
        <f t="shared" si="134"/>
        <v>#N/A</v>
      </c>
      <c r="K304" s="119" t="e">
        <f t="shared" si="135"/>
        <v>#N/A</v>
      </c>
      <c r="L304" s="119" t="e">
        <f t="shared" si="136"/>
        <v>#N/A</v>
      </c>
      <c r="O304" s="115">
        <f t="shared" si="153"/>
        <v>478</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478</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478</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478</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479</v>
      </c>
      <c r="B305" s="113">
        <f t="shared" si="132"/>
        <v>298</v>
      </c>
      <c r="C305" s="119" t="e">
        <f t="shared" si="133"/>
        <v>#N/A</v>
      </c>
      <c r="F305" s="115">
        <f t="shared" si="150"/>
        <v>479</v>
      </c>
      <c r="G305" s="113">
        <f t="shared" si="151"/>
        <v>298</v>
      </c>
      <c r="H305" s="113" t="e">
        <f>INDEX(地温!$D$2:$D$366,MATCH(F305,地温!$C$2:$C$366,FALSE))</f>
        <v>#N/A</v>
      </c>
      <c r="I305" s="113" t="e">
        <f t="shared" si="152"/>
        <v>#N/A</v>
      </c>
      <c r="J305" s="116" t="e">
        <f t="shared" si="134"/>
        <v>#N/A</v>
      </c>
      <c r="K305" s="119" t="e">
        <f t="shared" si="135"/>
        <v>#N/A</v>
      </c>
      <c r="L305" s="119" t="e">
        <f t="shared" si="136"/>
        <v>#N/A</v>
      </c>
      <c r="O305" s="115">
        <f t="shared" si="153"/>
        <v>479</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479</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479</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479</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480</v>
      </c>
      <c r="B306" s="113">
        <f t="shared" si="132"/>
        <v>299</v>
      </c>
      <c r="C306" s="119" t="e">
        <f t="shared" si="133"/>
        <v>#N/A</v>
      </c>
      <c r="F306" s="115">
        <f t="shared" si="150"/>
        <v>480</v>
      </c>
      <c r="G306" s="113">
        <f t="shared" si="151"/>
        <v>299</v>
      </c>
      <c r="H306" s="113" t="e">
        <f>INDEX(地温!$D$2:$D$366,MATCH(F306,地温!$C$2:$C$366,FALSE))</f>
        <v>#N/A</v>
      </c>
      <c r="I306" s="113" t="e">
        <f t="shared" si="152"/>
        <v>#N/A</v>
      </c>
      <c r="J306" s="116" t="e">
        <f t="shared" si="134"/>
        <v>#N/A</v>
      </c>
      <c r="K306" s="119" t="e">
        <f t="shared" si="135"/>
        <v>#N/A</v>
      </c>
      <c r="L306" s="119" t="e">
        <f t="shared" si="136"/>
        <v>#N/A</v>
      </c>
      <c r="O306" s="115">
        <f t="shared" si="153"/>
        <v>480</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480</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480</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480</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481</v>
      </c>
      <c r="B307" s="113">
        <f t="shared" si="132"/>
        <v>300</v>
      </c>
      <c r="C307" s="119" t="e">
        <f t="shared" si="133"/>
        <v>#N/A</v>
      </c>
      <c r="F307" s="115">
        <f t="shared" si="150"/>
        <v>481</v>
      </c>
      <c r="G307" s="113">
        <f t="shared" si="151"/>
        <v>300</v>
      </c>
      <c r="H307" s="113" t="e">
        <f>INDEX(地温!$D$2:$D$366,MATCH(F307,地温!$C$2:$C$366,FALSE))</f>
        <v>#N/A</v>
      </c>
      <c r="I307" s="113" t="e">
        <f t="shared" si="152"/>
        <v>#N/A</v>
      </c>
      <c r="J307" s="116" t="e">
        <f t="shared" si="134"/>
        <v>#N/A</v>
      </c>
      <c r="K307" s="119" t="e">
        <f t="shared" si="135"/>
        <v>#N/A</v>
      </c>
      <c r="L307" s="119" t="e">
        <f t="shared" si="136"/>
        <v>#N/A</v>
      </c>
      <c r="O307" s="115">
        <f t="shared" si="153"/>
        <v>481</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481</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481</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481</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482</v>
      </c>
      <c r="B308" s="113">
        <f t="shared" si="132"/>
        <v>301</v>
      </c>
      <c r="C308" s="119" t="e">
        <f t="shared" si="133"/>
        <v>#N/A</v>
      </c>
      <c r="F308" s="115">
        <f t="shared" si="150"/>
        <v>482</v>
      </c>
      <c r="G308" s="113">
        <f t="shared" si="151"/>
        <v>301</v>
      </c>
      <c r="H308" s="113" t="e">
        <f>INDEX(地温!$D$2:$D$366,MATCH(F308,地温!$C$2:$C$366,FALSE))</f>
        <v>#N/A</v>
      </c>
      <c r="I308" s="113" t="e">
        <f t="shared" si="152"/>
        <v>#N/A</v>
      </c>
      <c r="J308" s="116" t="e">
        <f t="shared" si="134"/>
        <v>#N/A</v>
      </c>
      <c r="K308" s="119" t="e">
        <f t="shared" si="135"/>
        <v>#N/A</v>
      </c>
      <c r="L308" s="119" t="e">
        <f t="shared" si="136"/>
        <v>#N/A</v>
      </c>
      <c r="O308" s="115">
        <f t="shared" si="153"/>
        <v>482</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482</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482</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482</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483</v>
      </c>
      <c r="B309" s="113">
        <f t="shared" si="132"/>
        <v>302</v>
      </c>
      <c r="C309" s="119" t="e">
        <f t="shared" si="133"/>
        <v>#N/A</v>
      </c>
      <c r="F309" s="115">
        <f t="shared" si="150"/>
        <v>483</v>
      </c>
      <c r="G309" s="113">
        <f t="shared" si="151"/>
        <v>302</v>
      </c>
      <c r="H309" s="113" t="e">
        <f>INDEX(地温!$D$2:$D$366,MATCH(F309,地温!$C$2:$C$366,FALSE))</f>
        <v>#N/A</v>
      </c>
      <c r="I309" s="113" t="e">
        <f t="shared" si="152"/>
        <v>#N/A</v>
      </c>
      <c r="J309" s="116" t="e">
        <f t="shared" si="134"/>
        <v>#N/A</v>
      </c>
      <c r="K309" s="119" t="e">
        <f t="shared" si="135"/>
        <v>#N/A</v>
      </c>
      <c r="L309" s="119" t="e">
        <f t="shared" si="136"/>
        <v>#N/A</v>
      </c>
      <c r="O309" s="115">
        <f t="shared" si="153"/>
        <v>483</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483</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483</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483</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484</v>
      </c>
      <c r="B310" s="113">
        <f t="shared" si="132"/>
        <v>303</v>
      </c>
      <c r="C310" s="119" t="e">
        <f t="shared" si="133"/>
        <v>#N/A</v>
      </c>
      <c r="F310" s="115">
        <f t="shared" si="150"/>
        <v>484</v>
      </c>
      <c r="G310" s="113">
        <f t="shared" si="151"/>
        <v>303</v>
      </c>
      <c r="H310" s="113" t="e">
        <f>INDEX(地温!$D$2:$D$366,MATCH(F310,地温!$C$2:$C$366,FALSE))</f>
        <v>#N/A</v>
      </c>
      <c r="I310" s="113" t="e">
        <f t="shared" si="152"/>
        <v>#N/A</v>
      </c>
      <c r="J310" s="116" t="e">
        <f t="shared" si="134"/>
        <v>#N/A</v>
      </c>
      <c r="K310" s="119" t="e">
        <f t="shared" si="135"/>
        <v>#N/A</v>
      </c>
      <c r="L310" s="119" t="e">
        <f t="shared" si="136"/>
        <v>#N/A</v>
      </c>
      <c r="O310" s="115">
        <f t="shared" si="153"/>
        <v>484</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484</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484</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484</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485</v>
      </c>
      <c r="B311" s="113">
        <f t="shared" si="132"/>
        <v>304</v>
      </c>
      <c r="C311" s="119" t="e">
        <f t="shared" si="133"/>
        <v>#N/A</v>
      </c>
      <c r="F311" s="115">
        <f t="shared" si="150"/>
        <v>485</v>
      </c>
      <c r="G311" s="113">
        <f t="shared" si="151"/>
        <v>304</v>
      </c>
      <c r="H311" s="113" t="e">
        <f>INDEX(地温!$D$2:$D$366,MATCH(F311,地温!$C$2:$C$366,FALSE))</f>
        <v>#N/A</v>
      </c>
      <c r="I311" s="113" t="e">
        <f t="shared" si="152"/>
        <v>#N/A</v>
      </c>
      <c r="J311" s="116" t="e">
        <f t="shared" si="134"/>
        <v>#N/A</v>
      </c>
      <c r="K311" s="119" t="e">
        <f t="shared" si="135"/>
        <v>#N/A</v>
      </c>
      <c r="L311" s="119" t="e">
        <f t="shared" si="136"/>
        <v>#N/A</v>
      </c>
      <c r="O311" s="115">
        <f t="shared" si="153"/>
        <v>485</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485</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485</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485</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486</v>
      </c>
      <c r="B312" s="113">
        <f t="shared" si="132"/>
        <v>305</v>
      </c>
      <c r="C312" s="119" t="e">
        <f t="shared" si="133"/>
        <v>#N/A</v>
      </c>
      <c r="F312" s="115">
        <f t="shared" si="150"/>
        <v>486</v>
      </c>
      <c r="G312" s="113">
        <f t="shared" si="151"/>
        <v>305</v>
      </c>
      <c r="H312" s="113" t="e">
        <f>INDEX(地温!$D$2:$D$366,MATCH(F312,地温!$C$2:$C$366,FALSE))</f>
        <v>#N/A</v>
      </c>
      <c r="I312" s="113" t="e">
        <f t="shared" si="152"/>
        <v>#N/A</v>
      </c>
      <c r="J312" s="116" t="e">
        <f t="shared" si="134"/>
        <v>#N/A</v>
      </c>
      <c r="K312" s="119" t="e">
        <f t="shared" si="135"/>
        <v>#N/A</v>
      </c>
      <c r="L312" s="119" t="e">
        <f t="shared" si="136"/>
        <v>#N/A</v>
      </c>
      <c r="O312" s="115">
        <f t="shared" si="153"/>
        <v>486</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486</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486</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486</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487</v>
      </c>
      <c r="B313" s="113">
        <f t="shared" si="132"/>
        <v>306</v>
      </c>
      <c r="C313" s="119" t="e">
        <f t="shared" si="133"/>
        <v>#N/A</v>
      </c>
      <c r="F313" s="115">
        <f t="shared" si="150"/>
        <v>487</v>
      </c>
      <c r="G313" s="113">
        <f t="shared" si="151"/>
        <v>306</v>
      </c>
      <c r="H313" s="113" t="e">
        <f>INDEX(地温!$D$2:$D$366,MATCH(F313,地温!$C$2:$C$366,FALSE))</f>
        <v>#N/A</v>
      </c>
      <c r="I313" s="113" t="e">
        <f t="shared" si="152"/>
        <v>#N/A</v>
      </c>
      <c r="J313" s="116" t="e">
        <f t="shared" si="134"/>
        <v>#N/A</v>
      </c>
      <c r="K313" s="119" t="e">
        <f t="shared" si="135"/>
        <v>#N/A</v>
      </c>
      <c r="L313" s="119" t="e">
        <f t="shared" si="136"/>
        <v>#N/A</v>
      </c>
      <c r="O313" s="115">
        <f t="shared" si="153"/>
        <v>487</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487</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487</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487</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488</v>
      </c>
      <c r="B314" s="113">
        <f t="shared" si="132"/>
        <v>307</v>
      </c>
      <c r="C314" s="119" t="e">
        <f t="shared" si="133"/>
        <v>#N/A</v>
      </c>
      <c r="F314" s="115">
        <f t="shared" si="150"/>
        <v>488</v>
      </c>
      <c r="G314" s="113">
        <f t="shared" si="151"/>
        <v>307</v>
      </c>
      <c r="H314" s="113" t="e">
        <f>INDEX(地温!$D$2:$D$366,MATCH(F314,地温!$C$2:$C$366,FALSE))</f>
        <v>#N/A</v>
      </c>
      <c r="I314" s="113" t="e">
        <f t="shared" si="152"/>
        <v>#N/A</v>
      </c>
      <c r="J314" s="116" t="e">
        <f t="shared" si="134"/>
        <v>#N/A</v>
      </c>
      <c r="K314" s="119" t="e">
        <f t="shared" si="135"/>
        <v>#N/A</v>
      </c>
      <c r="L314" s="119" t="e">
        <f t="shared" si="136"/>
        <v>#N/A</v>
      </c>
      <c r="O314" s="115">
        <f t="shared" si="153"/>
        <v>488</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488</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488</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488</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489</v>
      </c>
      <c r="B315" s="113">
        <f t="shared" si="132"/>
        <v>308</v>
      </c>
      <c r="C315" s="119" t="e">
        <f t="shared" si="133"/>
        <v>#N/A</v>
      </c>
      <c r="F315" s="115">
        <f t="shared" si="150"/>
        <v>489</v>
      </c>
      <c r="G315" s="113">
        <f t="shared" si="151"/>
        <v>308</v>
      </c>
      <c r="H315" s="113" t="e">
        <f>INDEX(地温!$D$2:$D$366,MATCH(F315,地温!$C$2:$C$366,FALSE))</f>
        <v>#N/A</v>
      </c>
      <c r="I315" s="113" t="e">
        <f t="shared" si="152"/>
        <v>#N/A</v>
      </c>
      <c r="J315" s="116" t="e">
        <f t="shared" si="134"/>
        <v>#N/A</v>
      </c>
      <c r="K315" s="119" t="e">
        <f t="shared" si="135"/>
        <v>#N/A</v>
      </c>
      <c r="L315" s="119" t="e">
        <f t="shared" si="136"/>
        <v>#N/A</v>
      </c>
      <c r="O315" s="115">
        <f t="shared" si="153"/>
        <v>489</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489</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489</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489</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490</v>
      </c>
      <c r="B316" s="113">
        <f t="shared" si="132"/>
        <v>309</v>
      </c>
      <c r="C316" s="119" t="e">
        <f t="shared" si="133"/>
        <v>#N/A</v>
      </c>
      <c r="F316" s="115">
        <f t="shared" si="150"/>
        <v>490</v>
      </c>
      <c r="G316" s="113">
        <f t="shared" si="151"/>
        <v>309</v>
      </c>
      <c r="H316" s="113" t="e">
        <f>INDEX(地温!$D$2:$D$366,MATCH(F316,地温!$C$2:$C$366,FALSE))</f>
        <v>#N/A</v>
      </c>
      <c r="I316" s="113" t="e">
        <f t="shared" si="152"/>
        <v>#N/A</v>
      </c>
      <c r="J316" s="116" t="e">
        <f t="shared" si="134"/>
        <v>#N/A</v>
      </c>
      <c r="K316" s="119" t="e">
        <f t="shared" si="135"/>
        <v>#N/A</v>
      </c>
      <c r="L316" s="119" t="e">
        <f t="shared" si="136"/>
        <v>#N/A</v>
      </c>
      <c r="O316" s="115">
        <f t="shared" si="153"/>
        <v>490</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490</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490</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490</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491</v>
      </c>
      <c r="B317" s="113">
        <f t="shared" si="132"/>
        <v>310</v>
      </c>
      <c r="C317" s="119" t="e">
        <f t="shared" si="133"/>
        <v>#N/A</v>
      </c>
      <c r="F317" s="115">
        <f t="shared" si="150"/>
        <v>491</v>
      </c>
      <c r="G317" s="113">
        <f t="shared" si="151"/>
        <v>310</v>
      </c>
      <c r="H317" s="113" t="e">
        <f>INDEX(地温!$D$2:$D$366,MATCH(F317,地温!$C$2:$C$366,FALSE))</f>
        <v>#N/A</v>
      </c>
      <c r="I317" s="113" t="e">
        <f t="shared" si="152"/>
        <v>#N/A</v>
      </c>
      <c r="J317" s="116" t="e">
        <f t="shared" si="134"/>
        <v>#N/A</v>
      </c>
      <c r="K317" s="119" t="e">
        <f t="shared" si="135"/>
        <v>#N/A</v>
      </c>
      <c r="L317" s="119" t="e">
        <f t="shared" si="136"/>
        <v>#N/A</v>
      </c>
      <c r="O317" s="115">
        <f t="shared" si="153"/>
        <v>491</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491</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491</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491</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492</v>
      </c>
      <c r="B318" s="113">
        <f t="shared" si="132"/>
        <v>311</v>
      </c>
      <c r="C318" s="119" t="e">
        <f t="shared" si="133"/>
        <v>#N/A</v>
      </c>
      <c r="F318" s="115">
        <f t="shared" si="150"/>
        <v>492</v>
      </c>
      <c r="G318" s="113">
        <f t="shared" si="151"/>
        <v>311</v>
      </c>
      <c r="H318" s="113" t="e">
        <f>INDEX(地温!$D$2:$D$366,MATCH(F318,地温!$C$2:$C$366,FALSE))</f>
        <v>#N/A</v>
      </c>
      <c r="I318" s="113" t="e">
        <f t="shared" si="152"/>
        <v>#N/A</v>
      </c>
      <c r="J318" s="116" t="e">
        <f t="shared" si="134"/>
        <v>#N/A</v>
      </c>
      <c r="K318" s="119" t="e">
        <f t="shared" si="135"/>
        <v>#N/A</v>
      </c>
      <c r="L318" s="119" t="e">
        <f t="shared" si="136"/>
        <v>#N/A</v>
      </c>
      <c r="O318" s="115">
        <f t="shared" si="153"/>
        <v>492</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492</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492</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492</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493</v>
      </c>
      <c r="B319" s="113">
        <f t="shared" si="132"/>
        <v>312</v>
      </c>
      <c r="C319" s="119" t="e">
        <f t="shared" si="133"/>
        <v>#N/A</v>
      </c>
      <c r="F319" s="115">
        <f t="shared" si="150"/>
        <v>493</v>
      </c>
      <c r="G319" s="113">
        <f t="shared" si="151"/>
        <v>312</v>
      </c>
      <c r="H319" s="113" t="e">
        <f>INDEX(地温!$D$2:$D$366,MATCH(F319,地温!$C$2:$C$366,FALSE))</f>
        <v>#N/A</v>
      </c>
      <c r="I319" s="113" t="e">
        <f t="shared" si="152"/>
        <v>#N/A</v>
      </c>
      <c r="J319" s="116" t="e">
        <f t="shared" si="134"/>
        <v>#N/A</v>
      </c>
      <c r="K319" s="119" t="e">
        <f t="shared" si="135"/>
        <v>#N/A</v>
      </c>
      <c r="L319" s="119" t="e">
        <f t="shared" si="136"/>
        <v>#N/A</v>
      </c>
      <c r="O319" s="115">
        <f t="shared" si="153"/>
        <v>493</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493</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493</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493</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494</v>
      </c>
      <c r="B320" s="113">
        <f t="shared" si="132"/>
        <v>313</v>
      </c>
      <c r="C320" s="119" t="e">
        <f t="shared" si="133"/>
        <v>#N/A</v>
      </c>
      <c r="F320" s="115">
        <f t="shared" si="150"/>
        <v>494</v>
      </c>
      <c r="G320" s="113">
        <f t="shared" si="151"/>
        <v>313</v>
      </c>
      <c r="H320" s="113" t="e">
        <f>INDEX(地温!$D$2:$D$366,MATCH(F320,地温!$C$2:$C$366,FALSE))</f>
        <v>#N/A</v>
      </c>
      <c r="I320" s="113" t="e">
        <f t="shared" si="152"/>
        <v>#N/A</v>
      </c>
      <c r="J320" s="116" t="e">
        <f t="shared" si="134"/>
        <v>#N/A</v>
      </c>
      <c r="K320" s="119" t="e">
        <f t="shared" si="135"/>
        <v>#N/A</v>
      </c>
      <c r="L320" s="119" t="e">
        <f t="shared" si="136"/>
        <v>#N/A</v>
      </c>
      <c r="O320" s="115">
        <f t="shared" si="153"/>
        <v>494</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494</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494</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494</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495</v>
      </c>
      <c r="B321" s="113">
        <f t="shared" si="132"/>
        <v>314</v>
      </c>
      <c r="C321" s="119" t="e">
        <f t="shared" si="133"/>
        <v>#N/A</v>
      </c>
      <c r="F321" s="115">
        <f t="shared" si="150"/>
        <v>495</v>
      </c>
      <c r="G321" s="113">
        <f t="shared" si="151"/>
        <v>314</v>
      </c>
      <c r="H321" s="113" t="e">
        <f>INDEX(地温!$D$2:$D$366,MATCH(F321,地温!$C$2:$C$366,FALSE))</f>
        <v>#N/A</v>
      </c>
      <c r="I321" s="113" t="e">
        <f t="shared" si="152"/>
        <v>#N/A</v>
      </c>
      <c r="J321" s="116" t="e">
        <f t="shared" si="134"/>
        <v>#N/A</v>
      </c>
      <c r="K321" s="119" t="e">
        <f t="shared" si="135"/>
        <v>#N/A</v>
      </c>
      <c r="L321" s="119" t="e">
        <f t="shared" si="136"/>
        <v>#N/A</v>
      </c>
      <c r="O321" s="115">
        <f t="shared" si="153"/>
        <v>495</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495</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495</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495</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496</v>
      </c>
      <c r="B322" s="113">
        <f t="shared" si="132"/>
        <v>315</v>
      </c>
      <c r="C322" s="119" t="e">
        <f t="shared" si="133"/>
        <v>#N/A</v>
      </c>
      <c r="F322" s="115">
        <f t="shared" si="150"/>
        <v>496</v>
      </c>
      <c r="G322" s="113">
        <f t="shared" si="151"/>
        <v>315</v>
      </c>
      <c r="H322" s="113" t="e">
        <f>INDEX(地温!$D$2:$D$366,MATCH(F322,地温!$C$2:$C$366,FALSE))</f>
        <v>#N/A</v>
      </c>
      <c r="I322" s="113" t="e">
        <f t="shared" si="152"/>
        <v>#N/A</v>
      </c>
      <c r="J322" s="116" t="e">
        <f t="shared" si="134"/>
        <v>#N/A</v>
      </c>
      <c r="K322" s="119" t="e">
        <f t="shared" si="135"/>
        <v>#N/A</v>
      </c>
      <c r="L322" s="119" t="e">
        <f t="shared" si="136"/>
        <v>#N/A</v>
      </c>
      <c r="O322" s="115">
        <f t="shared" si="153"/>
        <v>496</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496</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496</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496</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497</v>
      </c>
      <c r="B323" s="113">
        <f t="shared" si="132"/>
        <v>316</v>
      </c>
      <c r="C323" s="119" t="e">
        <f t="shared" si="133"/>
        <v>#N/A</v>
      </c>
      <c r="F323" s="115">
        <f t="shared" si="150"/>
        <v>497</v>
      </c>
      <c r="G323" s="113">
        <f t="shared" si="151"/>
        <v>316</v>
      </c>
      <c r="H323" s="113" t="e">
        <f>INDEX(地温!$D$2:$D$366,MATCH(F323,地温!$C$2:$C$366,FALSE))</f>
        <v>#N/A</v>
      </c>
      <c r="I323" s="113" t="e">
        <f t="shared" si="152"/>
        <v>#N/A</v>
      </c>
      <c r="J323" s="116" t="e">
        <f t="shared" si="134"/>
        <v>#N/A</v>
      </c>
      <c r="K323" s="119" t="e">
        <f t="shared" si="135"/>
        <v>#N/A</v>
      </c>
      <c r="L323" s="119" t="e">
        <f t="shared" si="136"/>
        <v>#N/A</v>
      </c>
      <c r="O323" s="115">
        <f t="shared" si="153"/>
        <v>497</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497</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497</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497</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498</v>
      </c>
      <c r="B324" s="113">
        <f t="shared" si="132"/>
        <v>317</v>
      </c>
      <c r="C324" s="119" t="e">
        <f t="shared" si="133"/>
        <v>#N/A</v>
      </c>
      <c r="F324" s="115">
        <f t="shared" si="150"/>
        <v>498</v>
      </c>
      <c r="G324" s="113">
        <f t="shared" si="151"/>
        <v>317</v>
      </c>
      <c r="H324" s="113" t="e">
        <f>INDEX(地温!$D$2:$D$366,MATCH(F324,地温!$C$2:$C$366,FALSE))</f>
        <v>#N/A</v>
      </c>
      <c r="I324" s="113" t="e">
        <f t="shared" si="152"/>
        <v>#N/A</v>
      </c>
      <c r="J324" s="116" t="e">
        <f t="shared" si="134"/>
        <v>#N/A</v>
      </c>
      <c r="K324" s="119" t="e">
        <f t="shared" si="135"/>
        <v>#N/A</v>
      </c>
      <c r="L324" s="119" t="e">
        <f t="shared" si="136"/>
        <v>#N/A</v>
      </c>
      <c r="O324" s="115">
        <f t="shared" si="153"/>
        <v>498</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498</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498</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498</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499</v>
      </c>
      <c r="B325" s="113">
        <f t="shared" si="132"/>
        <v>318</v>
      </c>
      <c r="C325" s="119" t="e">
        <f t="shared" si="133"/>
        <v>#N/A</v>
      </c>
      <c r="F325" s="115">
        <f t="shared" si="150"/>
        <v>499</v>
      </c>
      <c r="G325" s="113">
        <f t="shared" si="151"/>
        <v>318</v>
      </c>
      <c r="H325" s="113" t="e">
        <f>INDEX(地温!$D$2:$D$366,MATCH(F325,地温!$C$2:$C$366,FALSE))</f>
        <v>#N/A</v>
      </c>
      <c r="I325" s="113" t="e">
        <f t="shared" si="152"/>
        <v>#N/A</v>
      </c>
      <c r="J325" s="116" t="e">
        <f t="shared" si="134"/>
        <v>#N/A</v>
      </c>
      <c r="K325" s="119" t="e">
        <f t="shared" si="135"/>
        <v>#N/A</v>
      </c>
      <c r="L325" s="119" t="e">
        <f t="shared" si="136"/>
        <v>#N/A</v>
      </c>
      <c r="O325" s="115">
        <f t="shared" si="153"/>
        <v>499</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499</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499</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499</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500</v>
      </c>
      <c r="B326" s="113">
        <f t="shared" si="132"/>
        <v>319</v>
      </c>
      <c r="C326" s="119" t="e">
        <f t="shared" si="133"/>
        <v>#N/A</v>
      </c>
      <c r="F326" s="115">
        <f t="shared" si="150"/>
        <v>500</v>
      </c>
      <c r="G326" s="113">
        <f t="shared" si="151"/>
        <v>319</v>
      </c>
      <c r="H326" s="113" t="e">
        <f>INDEX(地温!$D$2:$D$366,MATCH(F326,地温!$C$2:$C$366,FALSE))</f>
        <v>#N/A</v>
      </c>
      <c r="I326" s="113" t="e">
        <f t="shared" si="152"/>
        <v>#N/A</v>
      </c>
      <c r="J326" s="116" t="e">
        <f t="shared" si="134"/>
        <v>#N/A</v>
      </c>
      <c r="K326" s="119" t="e">
        <f t="shared" si="135"/>
        <v>#N/A</v>
      </c>
      <c r="L326" s="119" t="e">
        <f t="shared" si="136"/>
        <v>#N/A</v>
      </c>
      <c r="O326" s="115">
        <f t="shared" si="153"/>
        <v>500</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500</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500</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500</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501</v>
      </c>
      <c r="B327" s="113">
        <f t="shared" si="132"/>
        <v>320</v>
      </c>
      <c r="C327" s="119" t="e">
        <f t="shared" si="133"/>
        <v>#N/A</v>
      </c>
      <c r="F327" s="115">
        <f t="shared" si="150"/>
        <v>501</v>
      </c>
      <c r="G327" s="113">
        <f t="shared" si="151"/>
        <v>320</v>
      </c>
      <c r="H327" s="113" t="e">
        <f>INDEX(地温!$D$2:$D$366,MATCH(F327,地温!$C$2:$C$366,FALSE))</f>
        <v>#N/A</v>
      </c>
      <c r="I327" s="113" t="e">
        <f t="shared" si="152"/>
        <v>#N/A</v>
      </c>
      <c r="J327" s="116" t="e">
        <f t="shared" si="134"/>
        <v>#N/A</v>
      </c>
      <c r="K327" s="119" t="e">
        <f t="shared" si="135"/>
        <v>#N/A</v>
      </c>
      <c r="L327" s="119" t="e">
        <f t="shared" si="136"/>
        <v>#N/A</v>
      </c>
      <c r="O327" s="115">
        <f t="shared" si="153"/>
        <v>501</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501</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501</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501</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502</v>
      </c>
      <c r="B328" s="113">
        <f t="shared" ref="B328:B374" si="165">G328</f>
        <v>321</v>
      </c>
      <c r="C328" s="119" t="e">
        <f t="shared" ref="C328:C374" si="166">L328+U328+AD328+AM328+AV328</f>
        <v>#N/A</v>
      </c>
      <c r="F328" s="115">
        <f t="shared" si="150"/>
        <v>502</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t="e">
        <f t="shared" ref="L328:L374" si="169">IF($G$1=0,0,$J$1*$G$4*0.01*(1-EXP(-K328*G328)))</f>
        <v>#N/A</v>
      </c>
      <c r="O328" s="115">
        <f t="shared" si="153"/>
        <v>502</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502</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502</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502</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503</v>
      </c>
      <c r="B329" s="113">
        <f t="shared" si="165"/>
        <v>322</v>
      </c>
      <c r="C329" s="119" t="e">
        <f t="shared" si="166"/>
        <v>#N/A</v>
      </c>
      <c r="F329" s="115">
        <f t="shared" ref="F329:F374" si="183">F328+1</f>
        <v>503</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t="e">
        <f t="shared" si="169"/>
        <v>#N/A</v>
      </c>
      <c r="O329" s="115">
        <f t="shared" ref="O329:O374" si="186">O328+1</f>
        <v>503</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503</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503</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503</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504</v>
      </c>
      <c r="B330" s="113">
        <f t="shared" si="165"/>
        <v>323</v>
      </c>
      <c r="C330" s="119" t="e">
        <f t="shared" si="166"/>
        <v>#N/A</v>
      </c>
      <c r="F330" s="115">
        <f t="shared" si="183"/>
        <v>504</v>
      </c>
      <c r="G330" s="113">
        <f t="shared" si="184"/>
        <v>323</v>
      </c>
      <c r="H330" s="113" t="e">
        <f>INDEX(地温!$D$2:$D$366,MATCH(F330,地温!$C$2:$C$366,FALSE))</f>
        <v>#N/A</v>
      </c>
      <c r="I330" s="113" t="e">
        <f t="shared" si="185"/>
        <v>#N/A</v>
      </c>
      <c r="J330" s="116" t="e">
        <f t="shared" si="167"/>
        <v>#N/A</v>
      </c>
      <c r="K330" s="119" t="e">
        <f t="shared" si="168"/>
        <v>#N/A</v>
      </c>
      <c r="L330" s="119" t="e">
        <f t="shared" si="169"/>
        <v>#N/A</v>
      </c>
      <c r="O330" s="115">
        <f t="shared" si="186"/>
        <v>504</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504</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504</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504</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505</v>
      </c>
      <c r="B331" s="113">
        <f t="shared" si="165"/>
        <v>324</v>
      </c>
      <c r="C331" s="119" t="e">
        <f t="shared" si="166"/>
        <v>#N/A</v>
      </c>
      <c r="F331" s="115">
        <f t="shared" si="183"/>
        <v>505</v>
      </c>
      <c r="G331" s="113">
        <f t="shared" si="184"/>
        <v>324</v>
      </c>
      <c r="H331" s="113" t="e">
        <f>INDEX(地温!$D$2:$D$366,MATCH(F331,地温!$C$2:$C$366,FALSE))</f>
        <v>#N/A</v>
      </c>
      <c r="I331" s="113" t="e">
        <f t="shared" si="185"/>
        <v>#N/A</v>
      </c>
      <c r="J331" s="116" t="e">
        <f t="shared" si="167"/>
        <v>#N/A</v>
      </c>
      <c r="K331" s="119" t="e">
        <f t="shared" si="168"/>
        <v>#N/A</v>
      </c>
      <c r="L331" s="119" t="e">
        <f t="shared" si="169"/>
        <v>#N/A</v>
      </c>
      <c r="O331" s="115">
        <f t="shared" si="186"/>
        <v>505</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505</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505</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505</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506</v>
      </c>
      <c r="B332" s="113">
        <f t="shared" si="165"/>
        <v>325</v>
      </c>
      <c r="C332" s="119" t="e">
        <f t="shared" si="166"/>
        <v>#N/A</v>
      </c>
      <c r="F332" s="115">
        <f t="shared" si="183"/>
        <v>506</v>
      </c>
      <c r="G332" s="113">
        <f t="shared" si="184"/>
        <v>325</v>
      </c>
      <c r="H332" s="113" t="e">
        <f>INDEX(地温!$D$2:$D$366,MATCH(F332,地温!$C$2:$C$366,FALSE))</f>
        <v>#N/A</v>
      </c>
      <c r="I332" s="113" t="e">
        <f t="shared" si="185"/>
        <v>#N/A</v>
      </c>
      <c r="J332" s="116" t="e">
        <f t="shared" si="167"/>
        <v>#N/A</v>
      </c>
      <c r="K332" s="119" t="e">
        <f t="shared" si="168"/>
        <v>#N/A</v>
      </c>
      <c r="L332" s="119" t="e">
        <f t="shared" si="169"/>
        <v>#N/A</v>
      </c>
      <c r="O332" s="115">
        <f t="shared" si="186"/>
        <v>506</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506</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506</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506</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507</v>
      </c>
      <c r="B333" s="113">
        <f t="shared" si="165"/>
        <v>326</v>
      </c>
      <c r="C333" s="119" t="e">
        <f t="shared" si="166"/>
        <v>#N/A</v>
      </c>
      <c r="F333" s="115">
        <f t="shared" si="183"/>
        <v>507</v>
      </c>
      <c r="G333" s="113">
        <f t="shared" si="184"/>
        <v>326</v>
      </c>
      <c r="H333" s="113" t="e">
        <f>INDEX(地温!$D$2:$D$366,MATCH(F333,地温!$C$2:$C$366,FALSE))</f>
        <v>#N/A</v>
      </c>
      <c r="I333" s="113" t="e">
        <f t="shared" si="185"/>
        <v>#N/A</v>
      </c>
      <c r="J333" s="116" t="e">
        <f t="shared" si="167"/>
        <v>#N/A</v>
      </c>
      <c r="K333" s="119" t="e">
        <f t="shared" si="168"/>
        <v>#N/A</v>
      </c>
      <c r="L333" s="119" t="e">
        <f t="shared" si="169"/>
        <v>#N/A</v>
      </c>
      <c r="O333" s="115">
        <f t="shared" si="186"/>
        <v>507</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507</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507</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507</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508</v>
      </c>
      <c r="B334" s="113">
        <f t="shared" si="165"/>
        <v>327</v>
      </c>
      <c r="C334" s="119" t="e">
        <f t="shared" si="166"/>
        <v>#N/A</v>
      </c>
      <c r="F334" s="115">
        <f t="shared" si="183"/>
        <v>508</v>
      </c>
      <c r="G334" s="113">
        <f t="shared" si="184"/>
        <v>327</v>
      </c>
      <c r="H334" s="113" t="e">
        <f>INDEX(地温!$D$2:$D$366,MATCH(F334,地温!$C$2:$C$366,FALSE))</f>
        <v>#N/A</v>
      </c>
      <c r="I334" s="113" t="e">
        <f t="shared" si="185"/>
        <v>#N/A</v>
      </c>
      <c r="J334" s="116" t="e">
        <f t="shared" si="167"/>
        <v>#N/A</v>
      </c>
      <c r="K334" s="119" t="e">
        <f t="shared" si="168"/>
        <v>#N/A</v>
      </c>
      <c r="L334" s="119" t="e">
        <f t="shared" si="169"/>
        <v>#N/A</v>
      </c>
      <c r="O334" s="115">
        <f t="shared" si="186"/>
        <v>508</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508</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508</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508</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509</v>
      </c>
      <c r="B335" s="113">
        <f t="shared" si="165"/>
        <v>328</v>
      </c>
      <c r="C335" s="119" t="e">
        <f t="shared" si="166"/>
        <v>#N/A</v>
      </c>
      <c r="F335" s="115">
        <f t="shared" si="183"/>
        <v>509</v>
      </c>
      <c r="G335" s="113">
        <f t="shared" si="184"/>
        <v>328</v>
      </c>
      <c r="H335" s="113" t="e">
        <f>INDEX(地温!$D$2:$D$366,MATCH(F335,地温!$C$2:$C$366,FALSE))</f>
        <v>#N/A</v>
      </c>
      <c r="I335" s="113" t="e">
        <f t="shared" si="185"/>
        <v>#N/A</v>
      </c>
      <c r="J335" s="116" t="e">
        <f t="shared" si="167"/>
        <v>#N/A</v>
      </c>
      <c r="K335" s="119" t="e">
        <f t="shared" si="168"/>
        <v>#N/A</v>
      </c>
      <c r="L335" s="119" t="e">
        <f t="shared" si="169"/>
        <v>#N/A</v>
      </c>
      <c r="O335" s="115">
        <f t="shared" si="186"/>
        <v>509</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509</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509</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509</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510</v>
      </c>
      <c r="B336" s="113">
        <f t="shared" si="165"/>
        <v>329</v>
      </c>
      <c r="C336" s="119" t="e">
        <f t="shared" si="166"/>
        <v>#N/A</v>
      </c>
      <c r="F336" s="115">
        <f t="shared" si="183"/>
        <v>510</v>
      </c>
      <c r="G336" s="113">
        <f t="shared" si="184"/>
        <v>329</v>
      </c>
      <c r="H336" s="113" t="e">
        <f>INDEX(地温!$D$2:$D$366,MATCH(F336,地温!$C$2:$C$366,FALSE))</f>
        <v>#N/A</v>
      </c>
      <c r="I336" s="113" t="e">
        <f t="shared" si="185"/>
        <v>#N/A</v>
      </c>
      <c r="J336" s="116" t="e">
        <f t="shared" si="167"/>
        <v>#N/A</v>
      </c>
      <c r="K336" s="119" t="e">
        <f t="shared" si="168"/>
        <v>#N/A</v>
      </c>
      <c r="L336" s="119" t="e">
        <f t="shared" si="169"/>
        <v>#N/A</v>
      </c>
      <c r="O336" s="115">
        <f t="shared" si="186"/>
        <v>510</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510</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510</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510</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511</v>
      </c>
      <c r="B337" s="113">
        <f t="shared" si="165"/>
        <v>330</v>
      </c>
      <c r="C337" s="119" t="e">
        <f t="shared" si="166"/>
        <v>#N/A</v>
      </c>
      <c r="F337" s="115">
        <f t="shared" si="183"/>
        <v>511</v>
      </c>
      <c r="G337" s="113">
        <f t="shared" si="184"/>
        <v>330</v>
      </c>
      <c r="H337" s="113" t="e">
        <f>INDEX(地温!$D$2:$D$366,MATCH(F337,地温!$C$2:$C$366,FALSE))</f>
        <v>#N/A</v>
      </c>
      <c r="I337" s="113" t="e">
        <f t="shared" si="185"/>
        <v>#N/A</v>
      </c>
      <c r="J337" s="116" t="e">
        <f t="shared" si="167"/>
        <v>#N/A</v>
      </c>
      <c r="K337" s="119" t="e">
        <f t="shared" si="168"/>
        <v>#N/A</v>
      </c>
      <c r="L337" s="119" t="e">
        <f t="shared" si="169"/>
        <v>#N/A</v>
      </c>
      <c r="O337" s="115">
        <f t="shared" si="186"/>
        <v>511</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511</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511</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511</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512</v>
      </c>
      <c r="B338" s="113">
        <f t="shared" si="165"/>
        <v>331</v>
      </c>
      <c r="C338" s="119" t="e">
        <f t="shared" si="166"/>
        <v>#N/A</v>
      </c>
      <c r="F338" s="115">
        <f t="shared" si="183"/>
        <v>512</v>
      </c>
      <c r="G338" s="113">
        <f t="shared" si="184"/>
        <v>331</v>
      </c>
      <c r="H338" s="113" t="e">
        <f>INDEX(地温!$D$2:$D$366,MATCH(F338,地温!$C$2:$C$366,FALSE))</f>
        <v>#N/A</v>
      </c>
      <c r="I338" s="113" t="e">
        <f t="shared" si="185"/>
        <v>#N/A</v>
      </c>
      <c r="J338" s="116" t="e">
        <f t="shared" si="167"/>
        <v>#N/A</v>
      </c>
      <c r="K338" s="119" t="e">
        <f t="shared" si="168"/>
        <v>#N/A</v>
      </c>
      <c r="L338" s="119" t="e">
        <f t="shared" si="169"/>
        <v>#N/A</v>
      </c>
      <c r="O338" s="115">
        <f t="shared" si="186"/>
        <v>512</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512</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512</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512</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513</v>
      </c>
      <c r="B339" s="113">
        <f t="shared" si="165"/>
        <v>332</v>
      </c>
      <c r="C339" s="119" t="e">
        <f t="shared" si="166"/>
        <v>#N/A</v>
      </c>
      <c r="F339" s="115">
        <f t="shared" si="183"/>
        <v>513</v>
      </c>
      <c r="G339" s="113">
        <f t="shared" si="184"/>
        <v>332</v>
      </c>
      <c r="H339" s="113" t="e">
        <f>INDEX(地温!$D$2:$D$366,MATCH(F339,地温!$C$2:$C$366,FALSE))</f>
        <v>#N/A</v>
      </c>
      <c r="I339" s="113" t="e">
        <f t="shared" si="185"/>
        <v>#N/A</v>
      </c>
      <c r="J339" s="116" t="e">
        <f t="shared" si="167"/>
        <v>#N/A</v>
      </c>
      <c r="K339" s="119" t="e">
        <f t="shared" si="168"/>
        <v>#N/A</v>
      </c>
      <c r="L339" s="119" t="e">
        <f t="shared" si="169"/>
        <v>#N/A</v>
      </c>
      <c r="O339" s="115">
        <f t="shared" si="186"/>
        <v>513</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513</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513</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513</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514</v>
      </c>
      <c r="B340" s="113">
        <f t="shared" si="165"/>
        <v>333</v>
      </c>
      <c r="C340" s="119" t="e">
        <f t="shared" si="166"/>
        <v>#N/A</v>
      </c>
      <c r="F340" s="115">
        <f t="shared" si="183"/>
        <v>514</v>
      </c>
      <c r="G340" s="113">
        <f t="shared" si="184"/>
        <v>333</v>
      </c>
      <c r="H340" s="113" t="e">
        <f>INDEX(地温!$D$2:$D$366,MATCH(F340,地温!$C$2:$C$366,FALSE))</f>
        <v>#N/A</v>
      </c>
      <c r="I340" s="113" t="e">
        <f t="shared" si="185"/>
        <v>#N/A</v>
      </c>
      <c r="J340" s="116" t="e">
        <f t="shared" si="167"/>
        <v>#N/A</v>
      </c>
      <c r="K340" s="119" t="e">
        <f t="shared" si="168"/>
        <v>#N/A</v>
      </c>
      <c r="L340" s="119" t="e">
        <f t="shared" si="169"/>
        <v>#N/A</v>
      </c>
      <c r="O340" s="115">
        <f t="shared" si="186"/>
        <v>514</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514</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514</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514</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515</v>
      </c>
      <c r="B341" s="113">
        <f t="shared" si="165"/>
        <v>334</v>
      </c>
      <c r="C341" s="119" t="e">
        <f t="shared" si="166"/>
        <v>#N/A</v>
      </c>
      <c r="F341" s="115">
        <f t="shared" si="183"/>
        <v>515</v>
      </c>
      <c r="G341" s="113">
        <f t="shared" si="184"/>
        <v>334</v>
      </c>
      <c r="H341" s="113" t="e">
        <f>INDEX(地温!$D$2:$D$366,MATCH(F341,地温!$C$2:$C$366,FALSE))</f>
        <v>#N/A</v>
      </c>
      <c r="I341" s="113" t="e">
        <f t="shared" si="185"/>
        <v>#N/A</v>
      </c>
      <c r="J341" s="116" t="e">
        <f t="shared" si="167"/>
        <v>#N/A</v>
      </c>
      <c r="K341" s="119" t="e">
        <f t="shared" si="168"/>
        <v>#N/A</v>
      </c>
      <c r="L341" s="119" t="e">
        <f t="shared" si="169"/>
        <v>#N/A</v>
      </c>
      <c r="O341" s="115">
        <f t="shared" si="186"/>
        <v>515</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515</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515</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515</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516</v>
      </c>
      <c r="B342" s="113">
        <f t="shared" si="165"/>
        <v>335</v>
      </c>
      <c r="C342" s="119" t="e">
        <f t="shared" si="166"/>
        <v>#N/A</v>
      </c>
      <c r="F342" s="115">
        <f t="shared" si="183"/>
        <v>516</v>
      </c>
      <c r="G342" s="113">
        <f t="shared" si="184"/>
        <v>335</v>
      </c>
      <c r="H342" s="113" t="e">
        <f>INDEX(地温!$D$2:$D$366,MATCH(F342,地温!$C$2:$C$366,FALSE))</f>
        <v>#N/A</v>
      </c>
      <c r="I342" s="113" t="e">
        <f t="shared" si="185"/>
        <v>#N/A</v>
      </c>
      <c r="J342" s="116" t="e">
        <f t="shared" si="167"/>
        <v>#N/A</v>
      </c>
      <c r="K342" s="119" t="e">
        <f t="shared" si="168"/>
        <v>#N/A</v>
      </c>
      <c r="L342" s="119" t="e">
        <f t="shared" si="169"/>
        <v>#N/A</v>
      </c>
      <c r="O342" s="115">
        <f t="shared" si="186"/>
        <v>516</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516</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516</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516</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517</v>
      </c>
      <c r="B343" s="113">
        <f t="shared" si="165"/>
        <v>336</v>
      </c>
      <c r="C343" s="119" t="e">
        <f t="shared" si="166"/>
        <v>#N/A</v>
      </c>
      <c r="F343" s="115">
        <f t="shared" si="183"/>
        <v>517</v>
      </c>
      <c r="G343" s="113">
        <f t="shared" si="184"/>
        <v>336</v>
      </c>
      <c r="H343" s="113" t="e">
        <f>INDEX(地温!$D$2:$D$366,MATCH(F343,地温!$C$2:$C$366,FALSE))</f>
        <v>#N/A</v>
      </c>
      <c r="I343" s="113" t="e">
        <f t="shared" si="185"/>
        <v>#N/A</v>
      </c>
      <c r="J343" s="116" t="e">
        <f t="shared" si="167"/>
        <v>#N/A</v>
      </c>
      <c r="K343" s="119" t="e">
        <f t="shared" si="168"/>
        <v>#N/A</v>
      </c>
      <c r="L343" s="119" t="e">
        <f t="shared" si="169"/>
        <v>#N/A</v>
      </c>
      <c r="O343" s="115">
        <f t="shared" si="186"/>
        <v>517</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517</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517</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517</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518</v>
      </c>
      <c r="B344" s="113">
        <f t="shared" si="165"/>
        <v>337</v>
      </c>
      <c r="C344" s="119" t="e">
        <f t="shared" si="166"/>
        <v>#N/A</v>
      </c>
      <c r="F344" s="115">
        <f t="shared" si="183"/>
        <v>518</v>
      </c>
      <c r="G344" s="113">
        <f t="shared" si="184"/>
        <v>337</v>
      </c>
      <c r="H344" s="113" t="e">
        <f>INDEX(地温!$D$2:$D$366,MATCH(F344,地温!$C$2:$C$366,FALSE))</f>
        <v>#N/A</v>
      </c>
      <c r="I344" s="113" t="e">
        <f t="shared" si="185"/>
        <v>#N/A</v>
      </c>
      <c r="J344" s="116" t="e">
        <f t="shared" si="167"/>
        <v>#N/A</v>
      </c>
      <c r="K344" s="119" t="e">
        <f t="shared" si="168"/>
        <v>#N/A</v>
      </c>
      <c r="L344" s="119" t="e">
        <f t="shared" si="169"/>
        <v>#N/A</v>
      </c>
      <c r="O344" s="115">
        <f t="shared" si="186"/>
        <v>518</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518</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518</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518</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519</v>
      </c>
      <c r="B345" s="113">
        <f t="shared" si="165"/>
        <v>338</v>
      </c>
      <c r="C345" s="119" t="e">
        <f t="shared" si="166"/>
        <v>#N/A</v>
      </c>
      <c r="F345" s="115">
        <f t="shared" si="183"/>
        <v>519</v>
      </c>
      <c r="G345" s="113">
        <f t="shared" si="184"/>
        <v>338</v>
      </c>
      <c r="H345" s="113" t="e">
        <f>INDEX(地温!$D$2:$D$366,MATCH(F345,地温!$C$2:$C$366,FALSE))</f>
        <v>#N/A</v>
      </c>
      <c r="I345" s="113" t="e">
        <f t="shared" si="185"/>
        <v>#N/A</v>
      </c>
      <c r="J345" s="116" t="e">
        <f t="shared" si="167"/>
        <v>#N/A</v>
      </c>
      <c r="K345" s="119" t="e">
        <f t="shared" si="168"/>
        <v>#N/A</v>
      </c>
      <c r="L345" s="119" t="e">
        <f t="shared" si="169"/>
        <v>#N/A</v>
      </c>
      <c r="O345" s="115">
        <f t="shared" si="186"/>
        <v>519</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519</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519</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519</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520</v>
      </c>
      <c r="B346" s="113">
        <f t="shared" si="165"/>
        <v>339</v>
      </c>
      <c r="C346" s="119" t="e">
        <f t="shared" si="166"/>
        <v>#N/A</v>
      </c>
      <c r="F346" s="115">
        <f t="shared" si="183"/>
        <v>520</v>
      </c>
      <c r="G346" s="113">
        <f t="shared" si="184"/>
        <v>339</v>
      </c>
      <c r="H346" s="113" t="e">
        <f>INDEX(地温!$D$2:$D$366,MATCH(F346,地温!$C$2:$C$366,FALSE))</f>
        <v>#N/A</v>
      </c>
      <c r="I346" s="113" t="e">
        <f t="shared" si="185"/>
        <v>#N/A</v>
      </c>
      <c r="J346" s="116" t="e">
        <f t="shared" si="167"/>
        <v>#N/A</v>
      </c>
      <c r="K346" s="119" t="e">
        <f t="shared" si="168"/>
        <v>#N/A</v>
      </c>
      <c r="L346" s="119" t="e">
        <f t="shared" si="169"/>
        <v>#N/A</v>
      </c>
      <c r="O346" s="115">
        <f t="shared" si="186"/>
        <v>520</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520</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520</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520</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521</v>
      </c>
      <c r="B347" s="113">
        <f t="shared" si="165"/>
        <v>340</v>
      </c>
      <c r="C347" s="119" t="e">
        <f t="shared" si="166"/>
        <v>#N/A</v>
      </c>
      <c r="F347" s="115">
        <f t="shared" si="183"/>
        <v>521</v>
      </c>
      <c r="G347" s="113">
        <f t="shared" si="184"/>
        <v>340</v>
      </c>
      <c r="H347" s="113" t="e">
        <f>INDEX(地温!$D$2:$D$366,MATCH(F347,地温!$C$2:$C$366,FALSE))</f>
        <v>#N/A</v>
      </c>
      <c r="I347" s="113" t="e">
        <f t="shared" si="185"/>
        <v>#N/A</v>
      </c>
      <c r="J347" s="116" t="e">
        <f t="shared" si="167"/>
        <v>#N/A</v>
      </c>
      <c r="K347" s="119" t="e">
        <f t="shared" si="168"/>
        <v>#N/A</v>
      </c>
      <c r="L347" s="119" t="e">
        <f t="shared" si="169"/>
        <v>#N/A</v>
      </c>
      <c r="O347" s="115">
        <f t="shared" si="186"/>
        <v>521</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521</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521</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521</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522</v>
      </c>
      <c r="B348" s="113">
        <f t="shared" si="165"/>
        <v>341</v>
      </c>
      <c r="C348" s="119" t="e">
        <f t="shared" si="166"/>
        <v>#N/A</v>
      </c>
      <c r="F348" s="115">
        <f t="shared" si="183"/>
        <v>522</v>
      </c>
      <c r="G348" s="113">
        <f t="shared" si="184"/>
        <v>341</v>
      </c>
      <c r="H348" s="113" t="e">
        <f>INDEX(地温!$D$2:$D$366,MATCH(F348,地温!$C$2:$C$366,FALSE))</f>
        <v>#N/A</v>
      </c>
      <c r="I348" s="113" t="e">
        <f t="shared" si="185"/>
        <v>#N/A</v>
      </c>
      <c r="J348" s="116" t="e">
        <f t="shared" si="167"/>
        <v>#N/A</v>
      </c>
      <c r="K348" s="119" t="e">
        <f t="shared" si="168"/>
        <v>#N/A</v>
      </c>
      <c r="L348" s="119" t="e">
        <f t="shared" si="169"/>
        <v>#N/A</v>
      </c>
      <c r="O348" s="115">
        <f t="shared" si="186"/>
        <v>522</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522</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522</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522</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523</v>
      </c>
      <c r="B349" s="113">
        <f t="shared" si="165"/>
        <v>342</v>
      </c>
      <c r="C349" s="119" t="e">
        <f t="shared" si="166"/>
        <v>#N/A</v>
      </c>
      <c r="F349" s="115">
        <f t="shared" si="183"/>
        <v>523</v>
      </c>
      <c r="G349" s="113">
        <f t="shared" si="184"/>
        <v>342</v>
      </c>
      <c r="H349" s="113" t="e">
        <f>INDEX(地温!$D$2:$D$366,MATCH(F349,地温!$C$2:$C$366,FALSE))</f>
        <v>#N/A</v>
      </c>
      <c r="I349" s="113" t="e">
        <f t="shared" si="185"/>
        <v>#N/A</v>
      </c>
      <c r="J349" s="116" t="e">
        <f t="shared" si="167"/>
        <v>#N/A</v>
      </c>
      <c r="K349" s="119" t="e">
        <f t="shared" si="168"/>
        <v>#N/A</v>
      </c>
      <c r="L349" s="119" t="e">
        <f t="shared" si="169"/>
        <v>#N/A</v>
      </c>
      <c r="O349" s="115">
        <f t="shared" si="186"/>
        <v>523</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523</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523</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523</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524</v>
      </c>
      <c r="B350" s="113">
        <f t="shared" si="165"/>
        <v>343</v>
      </c>
      <c r="C350" s="119" t="e">
        <f t="shared" si="166"/>
        <v>#N/A</v>
      </c>
      <c r="F350" s="115">
        <f t="shared" si="183"/>
        <v>524</v>
      </c>
      <c r="G350" s="113">
        <f t="shared" si="184"/>
        <v>343</v>
      </c>
      <c r="H350" s="113" t="e">
        <f>INDEX(地温!$D$2:$D$366,MATCH(F350,地温!$C$2:$C$366,FALSE))</f>
        <v>#N/A</v>
      </c>
      <c r="I350" s="113" t="e">
        <f t="shared" si="185"/>
        <v>#N/A</v>
      </c>
      <c r="J350" s="116" t="e">
        <f t="shared" si="167"/>
        <v>#N/A</v>
      </c>
      <c r="K350" s="119" t="e">
        <f t="shared" si="168"/>
        <v>#N/A</v>
      </c>
      <c r="L350" s="119" t="e">
        <f t="shared" si="169"/>
        <v>#N/A</v>
      </c>
      <c r="O350" s="115">
        <f t="shared" si="186"/>
        <v>524</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524</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524</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524</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525</v>
      </c>
      <c r="B351" s="113">
        <f t="shared" si="165"/>
        <v>344</v>
      </c>
      <c r="C351" s="119" t="e">
        <f t="shared" si="166"/>
        <v>#N/A</v>
      </c>
      <c r="F351" s="115">
        <f t="shared" si="183"/>
        <v>525</v>
      </c>
      <c r="G351" s="113">
        <f t="shared" si="184"/>
        <v>344</v>
      </c>
      <c r="H351" s="113" t="e">
        <f>INDEX(地温!$D$2:$D$366,MATCH(F351,地温!$C$2:$C$366,FALSE))</f>
        <v>#N/A</v>
      </c>
      <c r="I351" s="113" t="e">
        <f t="shared" si="185"/>
        <v>#N/A</v>
      </c>
      <c r="J351" s="116" t="e">
        <f t="shared" si="167"/>
        <v>#N/A</v>
      </c>
      <c r="K351" s="119" t="e">
        <f t="shared" si="168"/>
        <v>#N/A</v>
      </c>
      <c r="L351" s="119" t="e">
        <f t="shared" si="169"/>
        <v>#N/A</v>
      </c>
      <c r="O351" s="115">
        <f t="shared" si="186"/>
        <v>525</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525</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525</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525</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526</v>
      </c>
      <c r="B352" s="113">
        <f t="shared" si="165"/>
        <v>345</v>
      </c>
      <c r="C352" s="119" t="e">
        <f t="shared" si="166"/>
        <v>#N/A</v>
      </c>
      <c r="F352" s="115">
        <f t="shared" si="183"/>
        <v>526</v>
      </c>
      <c r="G352" s="113">
        <f t="shared" si="184"/>
        <v>345</v>
      </c>
      <c r="H352" s="113" t="e">
        <f>INDEX(地温!$D$2:$D$366,MATCH(F352,地温!$C$2:$C$366,FALSE))</f>
        <v>#N/A</v>
      </c>
      <c r="I352" s="113" t="e">
        <f t="shared" si="185"/>
        <v>#N/A</v>
      </c>
      <c r="J352" s="116" t="e">
        <f t="shared" si="167"/>
        <v>#N/A</v>
      </c>
      <c r="K352" s="119" t="e">
        <f t="shared" si="168"/>
        <v>#N/A</v>
      </c>
      <c r="L352" s="119" t="e">
        <f t="shared" si="169"/>
        <v>#N/A</v>
      </c>
      <c r="O352" s="115">
        <f t="shared" si="186"/>
        <v>526</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526</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526</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526</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527</v>
      </c>
      <c r="B353" s="113">
        <f t="shared" si="165"/>
        <v>346</v>
      </c>
      <c r="C353" s="119" t="e">
        <f t="shared" si="166"/>
        <v>#N/A</v>
      </c>
      <c r="F353" s="115">
        <f t="shared" si="183"/>
        <v>527</v>
      </c>
      <c r="G353" s="113">
        <f t="shared" si="184"/>
        <v>346</v>
      </c>
      <c r="H353" s="113" t="e">
        <f>INDEX(地温!$D$2:$D$366,MATCH(F353,地温!$C$2:$C$366,FALSE))</f>
        <v>#N/A</v>
      </c>
      <c r="I353" s="113" t="e">
        <f t="shared" si="185"/>
        <v>#N/A</v>
      </c>
      <c r="J353" s="116" t="e">
        <f t="shared" si="167"/>
        <v>#N/A</v>
      </c>
      <c r="K353" s="119" t="e">
        <f t="shared" si="168"/>
        <v>#N/A</v>
      </c>
      <c r="L353" s="119" t="e">
        <f t="shared" si="169"/>
        <v>#N/A</v>
      </c>
      <c r="O353" s="115">
        <f t="shared" si="186"/>
        <v>527</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527</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527</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527</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528</v>
      </c>
      <c r="B354" s="113">
        <f t="shared" si="165"/>
        <v>347</v>
      </c>
      <c r="C354" s="119" t="e">
        <f t="shared" si="166"/>
        <v>#N/A</v>
      </c>
      <c r="F354" s="115">
        <f t="shared" si="183"/>
        <v>528</v>
      </c>
      <c r="G354" s="113">
        <f t="shared" si="184"/>
        <v>347</v>
      </c>
      <c r="H354" s="113" t="e">
        <f>INDEX(地温!$D$2:$D$366,MATCH(F354,地温!$C$2:$C$366,FALSE))</f>
        <v>#N/A</v>
      </c>
      <c r="I354" s="113" t="e">
        <f t="shared" si="185"/>
        <v>#N/A</v>
      </c>
      <c r="J354" s="116" t="e">
        <f t="shared" si="167"/>
        <v>#N/A</v>
      </c>
      <c r="K354" s="119" t="e">
        <f t="shared" si="168"/>
        <v>#N/A</v>
      </c>
      <c r="L354" s="119" t="e">
        <f t="shared" si="169"/>
        <v>#N/A</v>
      </c>
      <c r="O354" s="115">
        <f t="shared" si="186"/>
        <v>528</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528</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528</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528</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529</v>
      </c>
      <c r="B355" s="113">
        <f t="shared" si="165"/>
        <v>348</v>
      </c>
      <c r="C355" s="119" t="e">
        <f t="shared" si="166"/>
        <v>#N/A</v>
      </c>
      <c r="F355" s="115">
        <f t="shared" si="183"/>
        <v>529</v>
      </c>
      <c r="G355" s="113">
        <f t="shared" si="184"/>
        <v>348</v>
      </c>
      <c r="H355" s="113" t="e">
        <f>INDEX(地温!$D$2:$D$366,MATCH(F355,地温!$C$2:$C$366,FALSE))</f>
        <v>#N/A</v>
      </c>
      <c r="I355" s="113" t="e">
        <f t="shared" si="185"/>
        <v>#N/A</v>
      </c>
      <c r="J355" s="116" t="e">
        <f t="shared" si="167"/>
        <v>#N/A</v>
      </c>
      <c r="K355" s="119" t="e">
        <f t="shared" si="168"/>
        <v>#N/A</v>
      </c>
      <c r="L355" s="119" t="e">
        <f t="shared" si="169"/>
        <v>#N/A</v>
      </c>
      <c r="O355" s="115">
        <f t="shared" si="186"/>
        <v>529</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529</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529</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529</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530</v>
      </c>
      <c r="B356" s="113">
        <f t="shared" si="165"/>
        <v>349</v>
      </c>
      <c r="C356" s="119" t="e">
        <f t="shared" si="166"/>
        <v>#N/A</v>
      </c>
      <c r="F356" s="115">
        <f t="shared" si="183"/>
        <v>530</v>
      </c>
      <c r="G356" s="113">
        <f t="shared" si="184"/>
        <v>349</v>
      </c>
      <c r="H356" s="113" t="e">
        <f>INDEX(地温!$D$2:$D$366,MATCH(F356,地温!$C$2:$C$366,FALSE))</f>
        <v>#N/A</v>
      </c>
      <c r="I356" s="113" t="e">
        <f t="shared" si="185"/>
        <v>#N/A</v>
      </c>
      <c r="J356" s="116" t="e">
        <f t="shared" si="167"/>
        <v>#N/A</v>
      </c>
      <c r="K356" s="119" t="e">
        <f t="shared" si="168"/>
        <v>#N/A</v>
      </c>
      <c r="L356" s="119" t="e">
        <f t="shared" si="169"/>
        <v>#N/A</v>
      </c>
      <c r="O356" s="115">
        <f t="shared" si="186"/>
        <v>530</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530</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530</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530</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531</v>
      </c>
      <c r="B357" s="113">
        <f t="shared" si="165"/>
        <v>350</v>
      </c>
      <c r="C357" s="119" t="e">
        <f t="shared" si="166"/>
        <v>#N/A</v>
      </c>
      <c r="F357" s="115">
        <f t="shared" si="183"/>
        <v>531</v>
      </c>
      <c r="G357" s="113">
        <f t="shared" si="184"/>
        <v>350</v>
      </c>
      <c r="H357" s="113" t="e">
        <f>INDEX(地温!$D$2:$D$366,MATCH(F357,地温!$C$2:$C$366,FALSE))</f>
        <v>#N/A</v>
      </c>
      <c r="I357" s="113" t="e">
        <f t="shared" si="185"/>
        <v>#N/A</v>
      </c>
      <c r="J357" s="116" t="e">
        <f t="shared" si="167"/>
        <v>#N/A</v>
      </c>
      <c r="K357" s="119" t="e">
        <f t="shared" si="168"/>
        <v>#N/A</v>
      </c>
      <c r="L357" s="119" t="e">
        <f t="shared" si="169"/>
        <v>#N/A</v>
      </c>
      <c r="O357" s="115">
        <f t="shared" si="186"/>
        <v>531</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531</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531</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531</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532</v>
      </c>
      <c r="B358" s="113">
        <f t="shared" si="165"/>
        <v>351</v>
      </c>
      <c r="C358" s="119" t="e">
        <f t="shared" si="166"/>
        <v>#N/A</v>
      </c>
      <c r="F358" s="115">
        <f t="shared" si="183"/>
        <v>532</v>
      </c>
      <c r="G358" s="113">
        <f t="shared" si="184"/>
        <v>351</v>
      </c>
      <c r="H358" s="113" t="e">
        <f>INDEX(地温!$D$2:$D$366,MATCH(F358,地温!$C$2:$C$366,FALSE))</f>
        <v>#N/A</v>
      </c>
      <c r="I358" s="113" t="e">
        <f t="shared" si="185"/>
        <v>#N/A</v>
      </c>
      <c r="J358" s="116" t="e">
        <f t="shared" si="167"/>
        <v>#N/A</v>
      </c>
      <c r="K358" s="119" t="e">
        <f t="shared" si="168"/>
        <v>#N/A</v>
      </c>
      <c r="L358" s="119" t="e">
        <f t="shared" si="169"/>
        <v>#N/A</v>
      </c>
      <c r="O358" s="115">
        <f t="shared" si="186"/>
        <v>532</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532</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532</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532</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533</v>
      </c>
      <c r="B359" s="113">
        <f t="shared" si="165"/>
        <v>352</v>
      </c>
      <c r="C359" s="119" t="e">
        <f t="shared" si="166"/>
        <v>#N/A</v>
      </c>
      <c r="F359" s="115">
        <f t="shared" si="183"/>
        <v>533</v>
      </c>
      <c r="G359" s="113">
        <f t="shared" si="184"/>
        <v>352</v>
      </c>
      <c r="H359" s="113" t="e">
        <f>INDEX(地温!$D$2:$D$366,MATCH(F359,地温!$C$2:$C$366,FALSE))</f>
        <v>#N/A</v>
      </c>
      <c r="I359" s="113" t="e">
        <f t="shared" si="185"/>
        <v>#N/A</v>
      </c>
      <c r="J359" s="116" t="e">
        <f t="shared" si="167"/>
        <v>#N/A</v>
      </c>
      <c r="K359" s="119" t="e">
        <f t="shared" si="168"/>
        <v>#N/A</v>
      </c>
      <c r="L359" s="119" t="e">
        <f t="shared" si="169"/>
        <v>#N/A</v>
      </c>
      <c r="O359" s="115">
        <f t="shared" si="186"/>
        <v>533</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533</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533</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533</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534</v>
      </c>
      <c r="B360" s="113">
        <f t="shared" si="165"/>
        <v>353</v>
      </c>
      <c r="C360" s="119" t="e">
        <f t="shared" si="166"/>
        <v>#N/A</v>
      </c>
      <c r="F360" s="115">
        <f t="shared" si="183"/>
        <v>534</v>
      </c>
      <c r="G360" s="113">
        <f t="shared" si="184"/>
        <v>353</v>
      </c>
      <c r="H360" s="113" t="e">
        <f>INDEX(地温!$D$2:$D$366,MATCH(F360,地温!$C$2:$C$366,FALSE))</f>
        <v>#N/A</v>
      </c>
      <c r="I360" s="113" t="e">
        <f t="shared" si="185"/>
        <v>#N/A</v>
      </c>
      <c r="J360" s="116" t="e">
        <f t="shared" si="167"/>
        <v>#N/A</v>
      </c>
      <c r="K360" s="119" t="e">
        <f t="shared" si="168"/>
        <v>#N/A</v>
      </c>
      <c r="L360" s="119" t="e">
        <f t="shared" si="169"/>
        <v>#N/A</v>
      </c>
      <c r="O360" s="115">
        <f t="shared" si="186"/>
        <v>534</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534</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534</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534</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535</v>
      </c>
      <c r="B361" s="113">
        <f t="shared" si="165"/>
        <v>354</v>
      </c>
      <c r="C361" s="119" t="e">
        <f t="shared" si="166"/>
        <v>#N/A</v>
      </c>
      <c r="F361" s="115">
        <f t="shared" si="183"/>
        <v>535</v>
      </c>
      <c r="G361" s="113">
        <f t="shared" si="184"/>
        <v>354</v>
      </c>
      <c r="H361" s="113" t="e">
        <f>INDEX(地温!$D$2:$D$366,MATCH(F361,地温!$C$2:$C$366,FALSE))</f>
        <v>#N/A</v>
      </c>
      <c r="I361" s="113" t="e">
        <f t="shared" si="185"/>
        <v>#N/A</v>
      </c>
      <c r="J361" s="116" t="e">
        <f t="shared" si="167"/>
        <v>#N/A</v>
      </c>
      <c r="K361" s="119" t="e">
        <f t="shared" si="168"/>
        <v>#N/A</v>
      </c>
      <c r="L361" s="119" t="e">
        <f t="shared" si="169"/>
        <v>#N/A</v>
      </c>
      <c r="O361" s="115">
        <f t="shared" si="186"/>
        <v>535</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535</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535</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535</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536</v>
      </c>
      <c r="B362" s="113">
        <f t="shared" si="165"/>
        <v>355</v>
      </c>
      <c r="C362" s="119" t="e">
        <f t="shared" si="166"/>
        <v>#N/A</v>
      </c>
      <c r="F362" s="115">
        <f t="shared" si="183"/>
        <v>536</v>
      </c>
      <c r="G362" s="113">
        <f t="shared" si="184"/>
        <v>355</v>
      </c>
      <c r="H362" s="113" t="e">
        <f>INDEX(地温!$D$2:$D$366,MATCH(F362,地温!$C$2:$C$366,FALSE))</f>
        <v>#N/A</v>
      </c>
      <c r="I362" s="113" t="e">
        <f t="shared" si="185"/>
        <v>#N/A</v>
      </c>
      <c r="J362" s="116" t="e">
        <f t="shared" si="167"/>
        <v>#N/A</v>
      </c>
      <c r="K362" s="119" t="e">
        <f t="shared" si="168"/>
        <v>#N/A</v>
      </c>
      <c r="L362" s="119" t="e">
        <f t="shared" si="169"/>
        <v>#N/A</v>
      </c>
      <c r="O362" s="115">
        <f t="shared" si="186"/>
        <v>536</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536</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536</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536</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537</v>
      </c>
      <c r="B363" s="113">
        <f t="shared" si="165"/>
        <v>356</v>
      </c>
      <c r="C363" s="119" t="e">
        <f t="shared" si="166"/>
        <v>#N/A</v>
      </c>
      <c r="F363" s="115">
        <f t="shared" si="183"/>
        <v>537</v>
      </c>
      <c r="G363" s="113">
        <f t="shared" si="184"/>
        <v>356</v>
      </c>
      <c r="H363" s="113" t="e">
        <f>INDEX(地温!$D$2:$D$366,MATCH(F363,地温!$C$2:$C$366,FALSE))</f>
        <v>#N/A</v>
      </c>
      <c r="I363" s="113" t="e">
        <f t="shared" si="185"/>
        <v>#N/A</v>
      </c>
      <c r="J363" s="116" t="e">
        <f t="shared" si="167"/>
        <v>#N/A</v>
      </c>
      <c r="K363" s="119" t="e">
        <f t="shared" si="168"/>
        <v>#N/A</v>
      </c>
      <c r="L363" s="119" t="e">
        <f t="shared" si="169"/>
        <v>#N/A</v>
      </c>
      <c r="O363" s="115">
        <f t="shared" si="186"/>
        <v>537</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537</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537</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537</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538</v>
      </c>
      <c r="B364" s="113">
        <f t="shared" si="165"/>
        <v>357</v>
      </c>
      <c r="C364" s="119" t="e">
        <f t="shared" si="166"/>
        <v>#N/A</v>
      </c>
      <c r="F364" s="115">
        <f t="shared" si="183"/>
        <v>538</v>
      </c>
      <c r="G364" s="113">
        <f t="shared" si="184"/>
        <v>357</v>
      </c>
      <c r="H364" s="113" t="e">
        <f>INDEX(地温!$D$2:$D$366,MATCH(F364,地温!$C$2:$C$366,FALSE))</f>
        <v>#N/A</v>
      </c>
      <c r="I364" s="113" t="e">
        <f t="shared" si="185"/>
        <v>#N/A</v>
      </c>
      <c r="J364" s="116" t="e">
        <f t="shared" si="167"/>
        <v>#N/A</v>
      </c>
      <c r="K364" s="119" t="e">
        <f t="shared" si="168"/>
        <v>#N/A</v>
      </c>
      <c r="L364" s="119" t="e">
        <f t="shared" si="169"/>
        <v>#N/A</v>
      </c>
      <c r="O364" s="115">
        <f t="shared" si="186"/>
        <v>538</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538</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538</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538</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539</v>
      </c>
      <c r="B365" s="113">
        <f t="shared" si="165"/>
        <v>358</v>
      </c>
      <c r="C365" s="119" t="e">
        <f t="shared" si="166"/>
        <v>#N/A</v>
      </c>
      <c r="F365" s="115">
        <f t="shared" si="183"/>
        <v>539</v>
      </c>
      <c r="G365" s="113">
        <f t="shared" si="184"/>
        <v>358</v>
      </c>
      <c r="H365" s="113" t="e">
        <f>INDEX(地温!$D$2:$D$366,MATCH(F365,地温!$C$2:$C$366,FALSE))</f>
        <v>#N/A</v>
      </c>
      <c r="I365" s="113" t="e">
        <f t="shared" si="185"/>
        <v>#N/A</v>
      </c>
      <c r="J365" s="116" t="e">
        <f t="shared" si="167"/>
        <v>#N/A</v>
      </c>
      <c r="K365" s="119" t="e">
        <f t="shared" si="168"/>
        <v>#N/A</v>
      </c>
      <c r="L365" s="119" t="e">
        <f t="shared" si="169"/>
        <v>#N/A</v>
      </c>
      <c r="O365" s="115">
        <f t="shared" si="186"/>
        <v>539</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539</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539</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539</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540</v>
      </c>
      <c r="B366" s="113">
        <f t="shared" si="165"/>
        <v>359</v>
      </c>
      <c r="C366" s="119" t="e">
        <f t="shared" si="166"/>
        <v>#N/A</v>
      </c>
      <c r="F366" s="115">
        <f t="shared" si="183"/>
        <v>540</v>
      </c>
      <c r="G366" s="113">
        <f t="shared" si="184"/>
        <v>359</v>
      </c>
      <c r="H366" s="113" t="e">
        <f>INDEX(地温!$D$2:$D$366,MATCH(F366,地温!$C$2:$C$366,FALSE))</f>
        <v>#N/A</v>
      </c>
      <c r="I366" s="113" t="e">
        <f t="shared" si="185"/>
        <v>#N/A</v>
      </c>
      <c r="J366" s="116" t="e">
        <f t="shared" si="167"/>
        <v>#N/A</v>
      </c>
      <c r="K366" s="119" t="e">
        <f t="shared" si="168"/>
        <v>#N/A</v>
      </c>
      <c r="L366" s="119" t="e">
        <f t="shared" si="169"/>
        <v>#N/A</v>
      </c>
      <c r="O366" s="115">
        <f t="shared" si="186"/>
        <v>540</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540</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540</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540</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541</v>
      </c>
      <c r="B367" s="113">
        <f t="shared" si="165"/>
        <v>360</v>
      </c>
      <c r="C367" s="119" t="e">
        <f t="shared" si="166"/>
        <v>#N/A</v>
      </c>
      <c r="F367" s="115">
        <f t="shared" si="183"/>
        <v>541</v>
      </c>
      <c r="G367" s="113">
        <f t="shared" si="184"/>
        <v>360</v>
      </c>
      <c r="H367" s="113" t="e">
        <f>INDEX(地温!$D$2:$D$366,MATCH(F367,地温!$C$2:$C$366,FALSE))</f>
        <v>#N/A</v>
      </c>
      <c r="I367" s="113" t="e">
        <f t="shared" si="185"/>
        <v>#N/A</v>
      </c>
      <c r="J367" s="116" t="e">
        <f t="shared" si="167"/>
        <v>#N/A</v>
      </c>
      <c r="K367" s="119" t="e">
        <f t="shared" si="168"/>
        <v>#N/A</v>
      </c>
      <c r="L367" s="119" t="e">
        <f t="shared" si="169"/>
        <v>#N/A</v>
      </c>
      <c r="O367" s="115">
        <f t="shared" si="186"/>
        <v>541</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541</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541</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541</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542</v>
      </c>
      <c r="B368" s="113">
        <f t="shared" si="165"/>
        <v>361</v>
      </c>
      <c r="C368" s="119" t="e">
        <f t="shared" si="166"/>
        <v>#N/A</v>
      </c>
      <c r="F368" s="115">
        <f t="shared" si="183"/>
        <v>542</v>
      </c>
      <c r="G368" s="113">
        <f t="shared" si="184"/>
        <v>361</v>
      </c>
      <c r="H368" s="113" t="e">
        <f>INDEX(地温!$D$2:$D$366,MATCH(F368,地温!$C$2:$C$366,FALSE))</f>
        <v>#N/A</v>
      </c>
      <c r="I368" s="113" t="e">
        <f t="shared" si="185"/>
        <v>#N/A</v>
      </c>
      <c r="J368" s="116" t="e">
        <f t="shared" si="167"/>
        <v>#N/A</v>
      </c>
      <c r="K368" s="119" t="e">
        <f t="shared" si="168"/>
        <v>#N/A</v>
      </c>
      <c r="L368" s="119" t="e">
        <f t="shared" si="169"/>
        <v>#N/A</v>
      </c>
      <c r="O368" s="115">
        <f t="shared" si="186"/>
        <v>542</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542</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542</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542</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543</v>
      </c>
      <c r="B369" s="113">
        <f t="shared" si="165"/>
        <v>362</v>
      </c>
      <c r="C369" s="119" t="e">
        <f t="shared" si="166"/>
        <v>#N/A</v>
      </c>
      <c r="F369" s="115">
        <f t="shared" si="183"/>
        <v>543</v>
      </c>
      <c r="G369" s="113">
        <f t="shared" si="184"/>
        <v>362</v>
      </c>
      <c r="H369" s="113" t="e">
        <f>INDEX(地温!$D$2:$D$366,MATCH(F369,地温!$C$2:$C$366,FALSE))</f>
        <v>#N/A</v>
      </c>
      <c r="I369" s="113" t="e">
        <f t="shared" si="185"/>
        <v>#N/A</v>
      </c>
      <c r="J369" s="116" t="e">
        <f t="shared" si="167"/>
        <v>#N/A</v>
      </c>
      <c r="K369" s="119" t="e">
        <f t="shared" si="168"/>
        <v>#N/A</v>
      </c>
      <c r="L369" s="119" t="e">
        <f t="shared" si="169"/>
        <v>#N/A</v>
      </c>
      <c r="O369" s="115">
        <f t="shared" si="186"/>
        <v>543</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543</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543</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543</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544</v>
      </c>
      <c r="B370" s="113">
        <f t="shared" si="165"/>
        <v>363</v>
      </c>
      <c r="C370" s="119" t="e">
        <f t="shared" si="166"/>
        <v>#N/A</v>
      </c>
      <c r="F370" s="115">
        <f t="shared" si="183"/>
        <v>544</v>
      </c>
      <c r="G370" s="113">
        <f t="shared" si="184"/>
        <v>363</v>
      </c>
      <c r="H370" s="113" t="e">
        <f>INDEX(地温!$D$2:$D$366,MATCH(F370,地温!$C$2:$C$366,FALSE))</f>
        <v>#N/A</v>
      </c>
      <c r="I370" s="113" t="e">
        <f t="shared" si="185"/>
        <v>#N/A</v>
      </c>
      <c r="J370" s="116" t="e">
        <f t="shared" si="167"/>
        <v>#N/A</v>
      </c>
      <c r="K370" s="119" t="e">
        <f t="shared" si="168"/>
        <v>#N/A</v>
      </c>
      <c r="L370" s="119" t="e">
        <f t="shared" si="169"/>
        <v>#N/A</v>
      </c>
      <c r="O370" s="115">
        <f t="shared" si="186"/>
        <v>544</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544</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544</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544</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545</v>
      </c>
      <c r="B371" s="113">
        <f t="shared" si="165"/>
        <v>364</v>
      </c>
      <c r="C371" s="119" t="e">
        <f t="shared" si="166"/>
        <v>#N/A</v>
      </c>
      <c r="F371" s="115">
        <f t="shared" si="183"/>
        <v>545</v>
      </c>
      <c r="G371" s="113">
        <f t="shared" si="184"/>
        <v>364</v>
      </c>
      <c r="H371" s="113" t="e">
        <f>INDEX(地温!$D$2:$D$366,MATCH(F371,地温!$C$2:$C$366,FALSE))</f>
        <v>#N/A</v>
      </c>
      <c r="I371" s="113" t="e">
        <f t="shared" si="185"/>
        <v>#N/A</v>
      </c>
      <c r="J371" s="116" t="e">
        <f t="shared" si="167"/>
        <v>#N/A</v>
      </c>
      <c r="K371" s="119" t="e">
        <f t="shared" si="168"/>
        <v>#N/A</v>
      </c>
      <c r="L371" s="119" t="e">
        <f t="shared" si="169"/>
        <v>#N/A</v>
      </c>
      <c r="O371" s="115">
        <f t="shared" si="186"/>
        <v>545</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545</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545</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545</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546</v>
      </c>
      <c r="B372" s="113">
        <f t="shared" si="165"/>
        <v>365</v>
      </c>
      <c r="C372" s="119" t="e">
        <f t="shared" si="166"/>
        <v>#N/A</v>
      </c>
      <c r="F372" s="115">
        <f t="shared" si="183"/>
        <v>546</v>
      </c>
      <c r="G372" s="113">
        <f t="shared" si="184"/>
        <v>365</v>
      </c>
      <c r="H372" s="113" t="e">
        <f>INDEX(地温!$D$2:$D$366,MATCH(F372,地温!$C$2:$C$366,FALSE))</f>
        <v>#N/A</v>
      </c>
      <c r="I372" s="113" t="e">
        <f t="shared" si="185"/>
        <v>#N/A</v>
      </c>
      <c r="J372" s="116" t="e">
        <f t="shared" si="167"/>
        <v>#N/A</v>
      </c>
      <c r="K372" s="119" t="e">
        <f t="shared" si="168"/>
        <v>#N/A</v>
      </c>
      <c r="L372" s="119" t="e">
        <f t="shared" si="169"/>
        <v>#N/A</v>
      </c>
      <c r="O372" s="115">
        <f t="shared" si="186"/>
        <v>546</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546</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546</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546</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547</v>
      </c>
      <c r="B373" s="113">
        <f t="shared" si="165"/>
        <v>366</v>
      </c>
      <c r="C373" s="119" t="e">
        <f t="shared" si="166"/>
        <v>#N/A</v>
      </c>
      <c r="F373" s="115">
        <f t="shared" si="183"/>
        <v>547</v>
      </c>
      <c r="G373" s="113">
        <f t="shared" si="184"/>
        <v>366</v>
      </c>
      <c r="H373" s="113" t="e">
        <f>INDEX(地温!$D$2:$D$366,MATCH(F373,地温!$C$2:$C$366,FALSE))</f>
        <v>#N/A</v>
      </c>
      <c r="I373" s="113" t="e">
        <f t="shared" si="185"/>
        <v>#N/A</v>
      </c>
      <c r="J373" s="116" t="e">
        <f t="shared" si="167"/>
        <v>#N/A</v>
      </c>
      <c r="K373" s="119" t="e">
        <f t="shared" si="168"/>
        <v>#N/A</v>
      </c>
      <c r="L373" s="119" t="e">
        <f t="shared" si="169"/>
        <v>#N/A</v>
      </c>
      <c r="O373" s="115">
        <f t="shared" si="186"/>
        <v>547</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547</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547</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547</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548</v>
      </c>
      <c r="B374" s="113">
        <f t="shared" si="165"/>
        <v>367</v>
      </c>
      <c r="C374" s="119" t="e">
        <f t="shared" si="166"/>
        <v>#N/A</v>
      </c>
      <c r="F374" s="115">
        <f t="shared" si="183"/>
        <v>548</v>
      </c>
      <c r="G374" s="113">
        <f t="shared" si="184"/>
        <v>367</v>
      </c>
      <c r="H374" s="113" t="e">
        <f>INDEX(地温!$D$2:$D$366,MATCH(F374,地温!$C$2:$C$366,FALSE))</f>
        <v>#N/A</v>
      </c>
      <c r="I374" s="113" t="e">
        <f t="shared" si="185"/>
        <v>#N/A</v>
      </c>
      <c r="J374" s="116" t="e">
        <f t="shared" si="167"/>
        <v>#N/A</v>
      </c>
      <c r="K374" s="119" t="e">
        <f t="shared" si="168"/>
        <v>#N/A</v>
      </c>
      <c r="L374" s="119" t="e">
        <f t="shared" si="169"/>
        <v>#N/A</v>
      </c>
      <c r="O374" s="115">
        <f t="shared" si="186"/>
        <v>548</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548</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548</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548</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213</v>
      </c>
      <c r="B1" s="125"/>
      <c r="C1" s="125"/>
      <c r="D1" s="125"/>
      <c r="E1" s="114">
        <v>1</v>
      </c>
      <c r="F1" s="125" t="s">
        <v>84</v>
      </c>
      <c r="G1" s="125" t="str">
        <f>'★入力と結果'!D37</f>
        <v>綿実粕・わたみ粕</v>
      </c>
      <c r="H1" s="125"/>
      <c r="I1" s="125" t="s">
        <v>104</v>
      </c>
      <c r="J1" s="126">
        <f>'★入力と結果'!F37</f>
        <v>11.4</v>
      </c>
      <c r="K1" s="125" t="s">
        <v>105</v>
      </c>
      <c r="L1" s="125"/>
      <c r="M1" s="125"/>
      <c r="N1" s="125"/>
      <c r="O1" s="125" t="s">
        <v>109</v>
      </c>
      <c r="P1" s="125">
        <f>'★入力と結果'!D38</f>
        <v>0</v>
      </c>
      <c r="Q1" s="125"/>
      <c r="R1" s="125" t="s">
        <v>104</v>
      </c>
      <c r="S1" s="126" t="str">
        <f>'★入力と結果'!F38</f>
        <v xml:space="preserve"> </v>
      </c>
      <c r="T1" s="125" t="s">
        <v>105</v>
      </c>
      <c r="U1" s="125"/>
      <c r="V1" s="125"/>
      <c r="W1" s="125"/>
      <c r="X1" s="125" t="s">
        <v>50</v>
      </c>
      <c r="Y1" s="126">
        <f>'★入力と結果'!D39</f>
        <v>0</v>
      </c>
      <c r="Z1" s="125"/>
      <c r="AA1" s="125" t="s">
        <v>104</v>
      </c>
      <c r="AB1" s="126" t="str">
        <f>'★入力と結果'!F39</f>
        <v xml:space="preserve"> </v>
      </c>
      <c r="AC1" s="125" t="s">
        <v>105</v>
      </c>
      <c r="AD1" s="125"/>
      <c r="AE1" s="125"/>
      <c r="AF1" s="125"/>
      <c r="AG1" s="125" t="s">
        <v>25</v>
      </c>
      <c r="AH1" s="126">
        <f>'★入力と結果'!D40</f>
        <v>0</v>
      </c>
      <c r="AI1" s="125"/>
      <c r="AJ1" s="125" t="s">
        <v>104</v>
      </c>
      <c r="AK1" s="126" t="str">
        <f>'★入力と結果'!F40</f>
        <v xml:space="preserve"> </v>
      </c>
      <c r="AL1" s="125" t="s">
        <v>105</v>
      </c>
      <c r="AM1" s="125"/>
      <c r="AN1" s="125"/>
      <c r="AO1" s="125"/>
      <c r="AP1" s="125" t="s">
        <v>112</v>
      </c>
      <c r="AQ1" s="126">
        <f>'★入力と結果'!D41</f>
        <v>0</v>
      </c>
      <c r="AR1" s="125"/>
      <c r="AS1" s="125" t="s">
        <v>104</v>
      </c>
      <c r="AT1" s="126" t="str">
        <f>'★入力と結果'!F41</f>
        <v xml:space="preserve"> </v>
      </c>
      <c r="AU1" s="125" t="s">
        <v>105</v>
      </c>
      <c r="AV1" s="125"/>
      <c r="AW1" s="125"/>
      <c r="AX1" s="125"/>
      <c r="AY1" s="125"/>
      <c r="AZ1" s="125"/>
    </row>
    <row r="2" spans="1:52">
      <c r="A2" s="113" t="s">
        <v>209</v>
      </c>
      <c r="C2" s="113">
        <v>2026</v>
      </c>
      <c r="D2" s="114">
        <v>46023</v>
      </c>
      <c r="E2" s="114">
        <f>D2-E1</f>
        <v>46022</v>
      </c>
    </row>
    <row r="3" spans="1:52">
      <c r="A3" s="115">
        <f>'★入力と結果'!C36</f>
        <v>46254</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f>INDEX(肥料成分!$N$4:$N$107,MATCH(G1,肥料成分!$B$4:$B$107,FALSE))</f>
        <v>70</v>
      </c>
      <c r="H4" s="113">
        <f>INDEX(肥料成分!$O$4:$O$107,MATCH(G1,肥料成分!$B$4:$B$107,FALSE))</f>
        <v>9000</v>
      </c>
      <c r="I4" s="113">
        <f>INDEX(肥料成分!$P$4:$P$107,MATCH(G1,肥料成分!$B$4:$B$107,FALSE))</f>
        <v>29000</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232</v>
      </c>
      <c r="B8" s="113">
        <f t="shared" ref="B8:B71" si="0">G8</f>
        <v>1</v>
      </c>
      <c r="C8" s="119">
        <f t="shared" ref="C8:C71" si="1">L8+U8+AD8+AM8+AV8</f>
        <v>0.58440856858407908</v>
      </c>
      <c r="F8" s="115">
        <f>A8</f>
        <v>232</v>
      </c>
      <c r="G8" s="113">
        <v>1</v>
      </c>
      <c r="H8" s="113">
        <f>INDEX(地温!$D$2:$D$366,MATCH(F8,地温!$C$2:$C$366,FALSE))</f>
        <v>25.748875000000002</v>
      </c>
      <c r="I8" s="113">
        <f>H8</f>
        <v>25.748875000000002</v>
      </c>
      <c r="J8" s="116">
        <f t="shared" ref="J8:J71" si="2">I8/G8</f>
        <v>25.748875000000002</v>
      </c>
      <c r="K8" s="119">
        <f t="shared" ref="K8:K71" si="3">$H$4*EXP(-$I$4/(8.31*(J8+273)))</f>
        <v>7.6054341293995978e-002</v>
      </c>
      <c r="L8" s="119">
        <f t="shared" ref="L8:L71" si="4">IF($G$1=0,0,$J$1*$G$4*0.01*(1-EXP(-K8*G8)))</f>
        <v>0.58440856858407908</v>
      </c>
      <c r="O8" s="115">
        <f>F8</f>
        <v>232</v>
      </c>
      <c r="P8" s="113">
        <v>1</v>
      </c>
      <c r="Q8" s="113">
        <f>INDEX(地温!$D$2:$D$366,MATCH(O8,地温!$C$2:$C$366,FALSE))</f>
        <v>25.748875000000002</v>
      </c>
      <c r="R8" s="113">
        <f>Q8</f>
        <v>25.748875000000002</v>
      </c>
      <c r="S8" s="116">
        <f t="shared" ref="S8:S71" si="5">R8/P8</f>
        <v>25.748875000000002</v>
      </c>
      <c r="T8" s="119" t="e">
        <f t="shared" ref="T8:T71" si="6">$Q$4*EXP(-$R$4/(8.31*(S8+273)))</f>
        <v>#N/A</v>
      </c>
      <c r="U8" s="119">
        <f t="shared" ref="U8:U71" si="7">IF($P$1=0,0,$S$1*$P$4*0.01*(1-EXP(-T8*P8)))</f>
        <v>0</v>
      </c>
      <c r="X8" s="115">
        <f>O8</f>
        <v>232</v>
      </c>
      <c r="Y8" s="113">
        <v>1</v>
      </c>
      <c r="Z8" s="113">
        <f>INDEX(地温!$D$2:$D$366,MATCH(X8,地温!$C$2:$C$366,FALSE))</f>
        <v>25.748875000000002</v>
      </c>
      <c r="AA8" s="113">
        <f>Z8</f>
        <v>25.748875000000002</v>
      </c>
      <c r="AB8" s="116">
        <f t="shared" ref="AB8:AB71" si="8">AA8/Y8</f>
        <v>25.748875000000002</v>
      </c>
      <c r="AC8" s="119" t="e">
        <f t="shared" ref="AC8:AC71" si="9">$Z$4*EXP(-$AA$4/(8.31*(AB8+273)))</f>
        <v>#N/A</v>
      </c>
      <c r="AD8" s="119">
        <f t="shared" ref="AD8:AD71" si="10">IF($Y$1=0,0,$AB$1*$Y$4*0.01*(1-EXP(-AC8*Y8)))</f>
        <v>0</v>
      </c>
      <c r="AG8" s="115">
        <f>X8</f>
        <v>232</v>
      </c>
      <c r="AH8" s="113">
        <v>1</v>
      </c>
      <c r="AI8" s="113">
        <f>INDEX(地温!$D$2:$D$366,MATCH(AG8,地温!$C$2:$C$366,FALSE))</f>
        <v>25.748875000000002</v>
      </c>
      <c r="AJ8" s="113">
        <f>AI8</f>
        <v>25.748875000000002</v>
      </c>
      <c r="AK8" s="116">
        <f t="shared" ref="AK8:AK71" si="11">AJ8/AH8</f>
        <v>25.748875000000002</v>
      </c>
      <c r="AL8" s="119" t="e">
        <f t="shared" ref="AL8:AL71" si="12">$AI$4*EXP(-$AJ$4/(8.31*(AK8+273)))</f>
        <v>#N/A</v>
      </c>
      <c r="AM8" s="119">
        <f t="shared" ref="AM8:AM71" si="13">IF($AH$1=0,0,$AK$1*$AH$4*0.01*(1-EXP(-AL8*AH8)))</f>
        <v>0</v>
      </c>
      <c r="AP8" s="115">
        <f>AG8</f>
        <v>232</v>
      </c>
      <c r="AQ8" s="113">
        <v>1</v>
      </c>
      <c r="AR8" s="113">
        <f>INDEX(地温!$D$2:$D$366,MATCH(AP8,地温!$C$2:$C$366,FALSE))</f>
        <v>25.748875000000002</v>
      </c>
      <c r="AS8" s="113">
        <f>AR8</f>
        <v>25.748875000000002</v>
      </c>
      <c r="AT8" s="116">
        <f t="shared" ref="AT8:AT71" si="14">AS8/AQ8</f>
        <v>25.748875000000002</v>
      </c>
      <c r="AU8" s="119" t="e">
        <f t="shared" ref="AU8:AU71" si="15">$AR$4*EXP(-$AS$4/(8.31*(AT8+273)))</f>
        <v>#N/A</v>
      </c>
      <c r="AV8" s="119">
        <f t="shared" ref="AV8:AV71" si="16">IF($AQ$1=0,0,$AT$1*$AQ$4*0.01*(1-EXP(-AU8*AQ8)))</f>
        <v>0</v>
      </c>
    </row>
    <row r="9" spans="1:52">
      <c r="A9" s="115">
        <f t="shared" ref="A9:A72" si="17">A8+1</f>
        <v>233</v>
      </c>
      <c r="B9" s="113">
        <f t="shared" si="0"/>
        <v>2</v>
      </c>
      <c r="C9" s="119">
        <f t="shared" si="1"/>
        <v>1.1146112639085162</v>
      </c>
      <c r="F9" s="115">
        <f t="shared" ref="F9:F72" si="18">F8+1</f>
        <v>233</v>
      </c>
      <c r="G9" s="113">
        <f t="shared" ref="G9:G72" si="19">F9-F$8+1</f>
        <v>2</v>
      </c>
      <c r="H9" s="113">
        <f>INDEX(地温!$D$2:$D$366,MATCH(F9,地温!$C$2:$C$366,FALSE))</f>
        <v>25.187125000000002</v>
      </c>
      <c r="I9" s="113">
        <f t="shared" ref="I9:I72" si="20">I8+H9</f>
        <v>50.936000000000007</v>
      </c>
      <c r="J9" s="116">
        <f t="shared" si="2"/>
        <v>25.468000000000004</v>
      </c>
      <c r="K9" s="119">
        <f t="shared" si="3"/>
        <v>7.5222874024339872e-002</v>
      </c>
      <c r="L9" s="119">
        <f t="shared" si="4"/>
        <v>1.1146112639085162</v>
      </c>
      <c r="O9" s="115">
        <f t="shared" ref="O9:O72" si="21">O8+1</f>
        <v>233</v>
      </c>
      <c r="P9" s="113">
        <f t="shared" ref="P9:P72" si="22">O9-O$8+1</f>
        <v>2</v>
      </c>
      <c r="Q9" s="113">
        <f>INDEX(地温!$D$2:$D$366,MATCH(O9,地温!$C$2:$C$366,FALSE))</f>
        <v>25.187125000000002</v>
      </c>
      <c r="R9" s="113">
        <f t="shared" ref="R9:R72" si="23">R8+Q9</f>
        <v>50.936000000000007</v>
      </c>
      <c r="S9" s="116">
        <f t="shared" si="5"/>
        <v>25.468000000000004</v>
      </c>
      <c r="T9" s="119" t="e">
        <f t="shared" si="6"/>
        <v>#N/A</v>
      </c>
      <c r="U9" s="119">
        <f t="shared" si="7"/>
        <v>0</v>
      </c>
      <c r="X9" s="115">
        <f t="shared" ref="X9:X72" si="24">X8+1</f>
        <v>233</v>
      </c>
      <c r="Y9" s="113">
        <f t="shared" ref="Y9:Y72" si="25">X9-X$8+1</f>
        <v>2</v>
      </c>
      <c r="Z9" s="113">
        <f>INDEX(地温!$D$2:$D$366,MATCH(X9,地温!$C$2:$C$366,FALSE))</f>
        <v>25.187125000000002</v>
      </c>
      <c r="AA9" s="113">
        <f t="shared" ref="AA9:AA72" si="26">AA8+Z9</f>
        <v>50.936000000000007</v>
      </c>
      <c r="AB9" s="116">
        <f t="shared" si="8"/>
        <v>25.468000000000004</v>
      </c>
      <c r="AC9" s="119" t="e">
        <f t="shared" si="9"/>
        <v>#N/A</v>
      </c>
      <c r="AD9" s="119">
        <f t="shared" si="10"/>
        <v>0</v>
      </c>
      <c r="AG9" s="115">
        <f t="shared" ref="AG9:AG72" si="27">AG8+1</f>
        <v>233</v>
      </c>
      <c r="AH9" s="113">
        <f t="shared" ref="AH9:AH72" si="28">AG9-AG$8+1</f>
        <v>2</v>
      </c>
      <c r="AI9" s="113">
        <f>INDEX(地温!$D$2:$D$366,MATCH(AG9,地温!$C$2:$C$366,FALSE))</f>
        <v>25.187125000000002</v>
      </c>
      <c r="AJ9" s="113">
        <f t="shared" ref="AJ9:AJ72" si="29">AJ8+AI9</f>
        <v>50.936000000000007</v>
      </c>
      <c r="AK9" s="116">
        <f t="shared" si="11"/>
        <v>25.468000000000004</v>
      </c>
      <c r="AL9" s="119" t="e">
        <f t="shared" si="12"/>
        <v>#N/A</v>
      </c>
      <c r="AM9" s="119">
        <f t="shared" si="13"/>
        <v>0</v>
      </c>
      <c r="AP9" s="115">
        <f t="shared" ref="AP9:AP72" si="30">AP8+1</f>
        <v>233</v>
      </c>
      <c r="AQ9" s="113">
        <f t="shared" ref="AQ9:AQ72" si="31">AP9-AP$8+1</f>
        <v>2</v>
      </c>
      <c r="AR9" s="113">
        <f>INDEX(地温!$D$2:$D$366,MATCH(AP9,地温!$C$2:$C$366,FALSE))</f>
        <v>25.187125000000002</v>
      </c>
      <c r="AS9" s="113">
        <f t="shared" ref="AS9:AS72" si="32">AS8+AR9</f>
        <v>50.936000000000007</v>
      </c>
      <c r="AT9" s="116">
        <f t="shared" si="14"/>
        <v>25.468000000000004</v>
      </c>
      <c r="AU9" s="119" t="e">
        <f t="shared" si="15"/>
        <v>#N/A</v>
      </c>
      <c r="AV9" s="119">
        <f t="shared" si="16"/>
        <v>0</v>
      </c>
    </row>
    <row r="10" spans="1:52">
      <c r="A10" s="115">
        <f t="shared" si="17"/>
        <v>234</v>
      </c>
      <c r="B10" s="113">
        <f t="shared" si="0"/>
        <v>3</v>
      </c>
      <c r="C10" s="119">
        <f t="shared" si="1"/>
        <v>1.6136060806019443</v>
      </c>
      <c r="F10" s="115">
        <f t="shared" si="18"/>
        <v>234</v>
      </c>
      <c r="G10" s="113">
        <f t="shared" si="19"/>
        <v>3</v>
      </c>
      <c r="H10" s="113">
        <f>INDEX(地温!$D$2:$D$366,MATCH(F10,地温!$C$2:$C$366,FALSE))</f>
        <v>25.548250000000003</v>
      </c>
      <c r="I10" s="113">
        <f t="shared" si="20"/>
        <v>76.484250000000003</v>
      </c>
      <c r="J10" s="116">
        <f t="shared" si="2"/>
        <v>25.49475</v>
      </c>
      <c r="K10" s="119">
        <f t="shared" si="3"/>
        <v>7.5301735293339722e-002</v>
      </c>
      <c r="L10" s="119">
        <f t="shared" si="4"/>
        <v>1.6136060806019443</v>
      </c>
      <c r="O10" s="115">
        <f t="shared" si="21"/>
        <v>234</v>
      </c>
      <c r="P10" s="113">
        <f t="shared" si="22"/>
        <v>3</v>
      </c>
      <c r="Q10" s="113">
        <f>INDEX(地温!$D$2:$D$366,MATCH(O10,地温!$C$2:$C$366,FALSE))</f>
        <v>25.548250000000003</v>
      </c>
      <c r="R10" s="113">
        <f t="shared" si="23"/>
        <v>76.484250000000003</v>
      </c>
      <c r="S10" s="116">
        <f t="shared" si="5"/>
        <v>25.49475</v>
      </c>
      <c r="T10" s="119" t="e">
        <f t="shared" si="6"/>
        <v>#N/A</v>
      </c>
      <c r="U10" s="119">
        <f t="shared" si="7"/>
        <v>0</v>
      </c>
      <c r="X10" s="115">
        <f t="shared" si="24"/>
        <v>234</v>
      </c>
      <c r="Y10" s="113">
        <f t="shared" si="25"/>
        <v>3</v>
      </c>
      <c r="Z10" s="113">
        <f>INDEX(地温!$D$2:$D$366,MATCH(X10,地温!$C$2:$C$366,FALSE))</f>
        <v>25.548250000000003</v>
      </c>
      <c r="AA10" s="113">
        <f t="shared" si="26"/>
        <v>76.484250000000003</v>
      </c>
      <c r="AB10" s="116">
        <f t="shared" si="8"/>
        <v>25.49475</v>
      </c>
      <c r="AC10" s="119" t="e">
        <f t="shared" si="9"/>
        <v>#N/A</v>
      </c>
      <c r="AD10" s="119">
        <f t="shared" si="10"/>
        <v>0</v>
      </c>
      <c r="AG10" s="115">
        <f t="shared" si="27"/>
        <v>234</v>
      </c>
      <c r="AH10" s="113">
        <f t="shared" si="28"/>
        <v>3</v>
      </c>
      <c r="AI10" s="113">
        <f>INDEX(地温!$D$2:$D$366,MATCH(AG10,地温!$C$2:$C$366,FALSE))</f>
        <v>25.548250000000003</v>
      </c>
      <c r="AJ10" s="113">
        <f t="shared" si="29"/>
        <v>76.484250000000003</v>
      </c>
      <c r="AK10" s="116">
        <f t="shared" si="11"/>
        <v>25.49475</v>
      </c>
      <c r="AL10" s="119" t="e">
        <f t="shared" si="12"/>
        <v>#N/A</v>
      </c>
      <c r="AM10" s="119">
        <f t="shared" si="13"/>
        <v>0</v>
      </c>
      <c r="AP10" s="115">
        <f t="shared" si="30"/>
        <v>234</v>
      </c>
      <c r="AQ10" s="113">
        <f t="shared" si="31"/>
        <v>3</v>
      </c>
      <c r="AR10" s="113">
        <f>INDEX(地温!$D$2:$D$366,MATCH(AP10,地温!$C$2:$C$366,FALSE))</f>
        <v>25.548250000000003</v>
      </c>
      <c r="AS10" s="113">
        <f t="shared" si="32"/>
        <v>76.484250000000003</v>
      </c>
      <c r="AT10" s="116">
        <f t="shared" si="14"/>
        <v>25.49475</v>
      </c>
      <c r="AU10" s="119" t="e">
        <f t="shared" si="15"/>
        <v>#N/A</v>
      </c>
      <c r="AV10" s="119">
        <f t="shared" si="16"/>
        <v>0</v>
      </c>
    </row>
    <row r="11" spans="1:52">
      <c r="A11" s="115">
        <f t="shared" si="17"/>
        <v>235</v>
      </c>
      <c r="B11" s="113">
        <f t="shared" si="0"/>
        <v>4</v>
      </c>
      <c r="C11" s="119">
        <f t="shared" si="1"/>
        <v>2.0662135021978072</v>
      </c>
      <c r="F11" s="115">
        <f t="shared" si="18"/>
        <v>235</v>
      </c>
      <c r="G11" s="113">
        <f t="shared" si="19"/>
        <v>4</v>
      </c>
      <c r="H11" s="113">
        <f>INDEX(地温!$D$2:$D$366,MATCH(F11,地温!$C$2:$C$366,FALSE))</f>
        <v>24.966437500000001</v>
      </c>
      <c r="I11" s="113">
        <f t="shared" si="20"/>
        <v>101.4506875</v>
      </c>
      <c r="J11" s="116">
        <f t="shared" si="2"/>
        <v>25.362671875</v>
      </c>
      <c r="K11" s="119">
        <f t="shared" si="3"/>
        <v>7.4913022958134332e-002</v>
      </c>
      <c r="L11" s="119">
        <f t="shared" si="4"/>
        <v>2.0662135021978072</v>
      </c>
      <c r="O11" s="115">
        <f t="shared" si="21"/>
        <v>235</v>
      </c>
      <c r="P11" s="113">
        <f t="shared" si="22"/>
        <v>4</v>
      </c>
      <c r="Q11" s="113">
        <f>INDEX(地温!$D$2:$D$366,MATCH(O11,地温!$C$2:$C$366,FALSE))</f>
        <v>24.966437500000001</v>
      </c>
      <c r="R11" s="113">
        <f t="shared" si="23"/>
        <v>101.4506875</v>
      </c>
      <c r="S11" s="116">
        <f t="shared" si="5"/>
        <v>25.362671875</v>
      </c>
      <c r="T11" s="119" t="e">
        <f t="shared" si="6"/>
        <v>#N/A</v>
      </c>
      <c r="U11" s="119">
        <f t="shared" si="7"/>
        <v>0</v>
      </c>
      <c r="X11" s="115">
        <f t="shared" si="24"/>
        <v>235</v>
      </c>
      <c r="Y11" s="113">
        <f t="shared" si="25"/>
        <v>4</v>
      </c>
      <c r="Z11" s="113">
        <f>INDEX(地温!$D$2:$D$366,MATCH(X11,地温!$C$2:$C$366,FALSE))</f>
        <v>24.966437500000001</v>
      </c>
      <c r="AA11" s="113">
        <f t="shared" si="26"/>
        <v>101.4506875</v>
      </c>
      <c r="AB11" s="116">
        <f t="shared" si="8"/>
        <v>25.362671875</v>
      </c>
      <c r="AC11" s="119" t="e">
        <f t="shared" si="9"/>
        <v>#N/A</v>
      </c>
      <c r="AD11" s="119">
        <f t="shared" si="10"/>
        <v>0</v>
      </c>
      <c r="AG11" s="115">
        <f t="shared" si="27"/>
        <v>235</v>
      </c>
      <c r="AH11" s="113">
        <f t="shared" si="28"/>
        <v>4</v>
      </c>
      <c r="AI11" s="113">
        <f>INDEX(地温!$D$2:$D$366,MATCH(AG11,地温!$C$2:$C$366,FALSE))</f>
        <v>24.966437500000001</v>
      </c>
      <c r="AJ11" s="113">
        <f t="shared" si="29"/>
        <v>101.4506875</v>
      </c>
      <c r="AK11" s="116">
        <f t="shared" si="11"/>
        <v>25.362671875</v>
      </c>
      <c r="AL11" s="119" t="e">
        <f t="shared" si="12"/>
        <v>#N/A</v>
      </c>
      <c r="AM11" s="119">
        <f t="shared" si="13"/>
        <v>0</v>
      </c>
      <c r="AP11" s="115">
        <f t="shared" si="30"/>
        <v>235</v>
      </c>
      <c r="AQ11" s="113">
        <f t="shared" si="31"/>
        <v>4</v>
      </c>
      <c r="AR11" s="113">
        <f>INDEX(地温!$D$2:$D$366,MATCH(AP11,地温!$C$2:$C$366,FALSE))</f>
        <v>24.966437500000001</v>
      </c>
      <c r="AS11" s="113">
        <f t="shared" si="32"/>
        <v>101.4506875</v>
      </c>
      <c r="AT11" s="116">
        <f t="shared" si="14"/>
        <v>25.362671875</v>
      </c>
      <c r="AU11" s="119" t="e">
        <f t="shared" si="15"/>
        <v>#N/A</v>
      </c>
      <c r="AV11" s="119">
        <f t="shared" si="16"/>
        <v>0</v>
      </c>
    </row>
    <row r="12" spans="1:52">
      <c r="A12" s="115">
        <f t="shared" si="17"/>
        <v>236</v>
      </c>
      <c r="B12" s="113">
        <f t="shared" si="0"/>
        <v>5</v>
      </c>
      <c r="C12" s="119">
        <f t="shared" si="1"/>
        <v>2.4873112633667525</v>
      </c>
      <c r="F12" s="115">
        <f t="shared" si="18"/>
        <v>236</v>
      </c>
      <c r="G12" s="113">
        <f t="shared" si="19"/>
        <v>5</v>
      </c>
      <c r="H12" s="113">
        <f>INDEX(地温!$D$2:$D$366,MATCH(F12,地温!$C$2:$C$366,FALSE))</f>
        <v>25.006562500000001</v>
      </c>
      <c r="I12" s="113">
        <f t="shared" si="20"/>
        <v>126.45725</v>
      </c>
      <c r="J12" s="116">
        <f t="shared" si="2"/>
        <v>25.291450000000001</v>
      </c>
      <c r="K12" s="119">
        <f t="shared" si="3"/>
        <v>7.4704104833173302e-002</v>
      </c>
      <c r="L12" s="119">
        <f t="shared" si="4"/>
        <v>2.4873112633667525</v>
      </c>
      <c r="O12" s="115">
        <f t="shared" si="21"/>
        <v>236</v>
      </c>
      <c r="P12" s="113">
        <f t="shared" si="22"/>
        <v>5</v>
      </c>
      <c r="Q12" s="113">
        <f>INDEX(地温!$D$2:$D$366,MATCH(O12,地温!$C$2:$C$366,FALSE))</f>
        <v>25.006562500000001</v>
      </c>
      <c r="R12" s="113">
        <f t="shared" si="23"/>
        <v>126.45725</v>
      </c>
      <c r="S12" s="116">
        <f t="shared" si="5"/>
        <v>25.291450000000001</v>
      </c>
      <c r="T12" s="119" t="e">
        <f t="shared" si="6"/>
        <v>#N/A</v>
      </c>
      <c r="U12" s="119">
        <f t="shared" si="7"/>
        <v>0</v>
      </c>
      <c r="X12" s="115">
        <f t="shared" si="24"/>
        <v>236</v>
      </c>
      <c r="Y12" s="113">
        <f t="shared" si="25"/>
        <v>5</v>
      </c>
      <c r="Z12" s="113">
        <f>INDEX(地温!$D$2:$D$366,MATCH(X12,地温!$C$2:$C$366,FALSE))</f>
        <v>25.006562500000001</v>
      </c>
      <c r="AA12" s="113">
        <f t="shared" si="26"/>
        <v>126.45725</v>
      </c>
      <c r="AB12" s="116">
        <f t="shared" si="8"/>
        <v>25.291450000000001</v>
      </c>
      <c r="AC12" s="119" t="e">
        <f t="shared" si="9"/>
        <v>#N/A</v>
      </c>
      <c r="AD12" s="119">
        <f t="shared" si="10"/>
        <v>0</v>
      </c>
      <c r="AG12" s="115">
        <f t="shared" si="27"/>
        <v>236</v>
      </c>
      <c r="AH12" s="113">
        <f t="shared" si="28"/>
        <v>5</v>
      </c>
      <c r="AI12" s="113">
        <f>INDEX(地温!$D$2:$D$366,MATCH(AG12,地温!$C$2:$C$366,FALSE))</f>
        <v>25.006562500000001</v>
      </c>
      <c r="AJ12" s="113">
        <f t="shared" si="29"/>
        <v>126.45725</v>
      </c>
      <c r="AK12" s="116">
        <f t="shared" si="11"/>
        <v>25.291450000000001</v>
      </c>
      <c r="AL12" s="119" t="e">
        <f t="shared" si="12"/>
        <v>#N/A</v>
      </c>
      <c r="AM12" s="119">
        <f t="shared" si="13"/>
        <v>0</v>
      </c>
      <c r="AP12" s="115">
        <f t="shared" si="30"/>
        <v>236</v>
      </c>
      <c r="AQ12" s="113">
        <f t="shared" si="31"/>
        <v>5</v>
      </c>
      <c r="AR12" s="113">
        <f>INDEX(地温!$D$2:$D$366,MATCH(AP12,地温!$C$2:$C$366,FALSE))</f>
        <v>25.006562500000001</v>
      </c>
      <c r="AS12" s="113">
        <f t="shared" si="32"/>
        <v>126.45725</v>
      </c>
      <c r="AT12" s="116">
        <f t="shared" si="14"/>
        <v>25.291450000000001</v>
      </c>
      <c r="AU12" s="119" t="e">
        <f t="shared" si="15"/>
        <v>#N/A</v>
      </c>
      <c r="AV12" s="119">
        <f t="shared" si="16"/>
        <v>0</v>
      </c>
    </row>
    <row r="13" spans="1:52">
      <c r="A13" s="115">
        <f t="shared" si="17"/>
        <v>237</v>
      </c>
      <c r="B13" s="113">
        <f t="shared" si="0"/>
        <v>6</v>
      </c>
      <c r="C13" s="119">
        <f t="shared" si="1"/>
        <v>2.8798099899026526</v>
      </c>
      <c r="F13" s="115">
        <f t="shared" si="18"/>
        <v>237</v>
      </c>
      <c r="G13" s="113">
        <f t="shared" si="19"/>
        <v>6</v>
      </c>
      <c r="H13" s="113">
        <f>INDEX(地温!$D$2:$D$366,MATCH(F13,地温!$C$2:$C$366,FALSE))</f>
        <v>25.098849999999999</v>
      </c>
      <c r="I13" s="113">
        <f t="shared" si="20"/>
        <v>151.55610000000001</v>
      </c>
      <c r="J13" s="116">
        <f t="shared" si="2"/>
        <v>25.259350000000001</v>
      </c>
      <c r="K13" s="119">
        <f t="shared" si="3"/>
        <v>7.4610102590604133e-002</v>
      </c>
      <c r="L13" s="119">
        <f t="shared" si="4"/>
        <v>2.8798099899026526</v>
      </c>
      <c r="O13" s="115">
        <f t="shared" si="21"/>
        <v>237</v>
      </c>
      <c r="P13" s="113">
        <f t="shared" si="22"/>
        <v>6</v>
      </c>
      <c r="Q13" s="113">
        <f>INDEX(地温!$D$2:$D$366,MATCH(O13,地温!$C$2:$C$366,FALSE))</f>
        <v>25.098849999999999</v>
      </c>
      <c r="R13" s="113">
        <f t="shared" si="23"/>
        <v>151.55610000000001</v>
      </c>
      <c r="S13" s="116">
        <f t="shared" si="5"/>
        <v>25.259350000000001</v>
      </c>
      <c r="T13" s="119" t="e">
        <f t="shared" si="6"/>
        <v>#N/A</v>
      </c>
      <c r="U13" s="119">
        <f t="shared" si="7"/>
        <v>0</v>
      </c>
      <c r="X13" s="115">
        <f t="shared" si="24"/>
        <v>237</v>
      </c>
      <c r="Y13" s="113">
        <f t="shared" si="25"/>
        <v>6</v>
      </c>
      <c r="Z13" s="113">
        <f>INDEX(地温!$D$2:$D$366,MATCH(X13,地温!$C$2:$C$366,FALSE))</f>
        <v>25.098849999999999</v>
      </c>
      <c r="AA13" s="113">
        <f t="shared" si="26"/>
        <v>151.55610000000001</v>
      </c>
      <c r="AB13" s="116">
        <f t="shared" si="8"/>
        <v>25.259350000000001</v>
      </c>
      <c r="AC13" s="119" t="e">
        <f t="shared" si="9"/>
        <v>#N/A</v>
      </c>
      <c r="AD13" s="119">
        <f t="shared" si="10"/>
        <v>0</v>
      </c>
      <c r="AG13" s="115">
        <f t="shared" si="27"/>
        <v>237</v>
      </c>
      <c r="AH13" s="113">
        <f t="shared" si="28"/>
        <v>6</v>
      </c>
      <c r="AI13" s="113">
        <f>INDEX(地温!$D$2:$D$366,MATCH(AG13,地温!$C$2:$C$366,FALSE))</f>
        <v>25.098849999999999</v>
      </c>
      <c r="AJ13" s="113">
        <f t="shared" si="29"/>
        <v>151.55610000000001</v>
      </c>
      <c r="AK13" s="116">
        <f t="shared" si="11"/>
        <v>25.259350000000001</v>
      </c>
      <c r="AL13" s="119" t="e">
        <f t="shared" si="12"/>
        <v>#N/A</v>
      </c>
      <c r="AM13" s="119">
        <f t="shared" si="13"/>
        <v>0</v>
      </c>
      <c r="AP13" s="115">
        <f t="shared" si="30"/>
        <v>237</v>
      </c>
      <c r="AQ13" s="113">
        <f t="shared" si="31"/>
        <v>6</v>
      </c>
      <c r="AR13" s="113">
        <f>INDEX(地温!$D$2:$D$366,MATCH(AP13,地温!$C$2:$C$366,FALSE))</f>
        <v>25.098849999999999</v>
      </c>
      <c r="AS13" s="113">
        <f t="shared" si="32"/>
        <v>151.55610000000001</v>
      </c>
      <c r="AT13" s="116">
        <f t="shared" si="14"/>
        <v>25.259350000000001</v>
      </c>
      <c r="AU13" s="119" t="e">
        <f t="shared" si="15"/>
        <v>#N/A</v>
      </c>
      <c r="AV13" s="119">
        <f t="shared" si="16"/>
        <v>0</v>
      </c>
    </row>
    <row r="14" spans="1:52">
      <c r="A14" s="115">
        <f t="shared" si="17"/>
        <v>238</v>
      </c>
      <c r="B14" s="113">
        <f t="shared" si="0"/>
        <v>7</v>
      </c>
      <c r="C14" s="119">
        <f t="shared" si="1"/>
        <v>3.2478210106495933</v>
      </c>
      <c r="F14" s="115">
        <f t="shared" si="18"/>
        <v>238</v>
      </c>
      <c r="G14" s="113">
        <f t="shared" si="19"/>
        <v>7</v>
      </c>
      <c r="H14" s="113">
        <f>INDEX(地温!$D$2:$D$366,MATCH(F14,地温!$C$2:$C$366,FALSE))</f>
        <v>25.355650000000001</v>
      </c>
      <c r="I14" s="113">
        <f t="shared" si="20"/>
        <v>176.91175000000001</v>
      </c>
      <c r="J14" s="116">
        <f t="shared" si="2"/>
        <v>25.273107142857146</v>
      </c>
      <c r="K14" s="119">
        <f t="shared" si="3"/>
        <v>7.4650377250632213e-002</v>
      </c>
      <c r="L14" s="119">
        <f t="shared" si="4"/>
        <v>3.2478210106495933</v>
      </c>
      <c r="O14" s="115">
        <f t="shared" si="21"/>
        <v>238</v>
      </c>
      <c r="P14" s="113">
        <f t="shared" si="22"/>
        <v>7</v>
      </c>
      <c r="Q14" s="113">
        <f>INDEX(地温!$D$2:$D$366,MATCH(O14,地温!$C$2:$C$366,FALSE))</f>
        <v>25.355650000000001</v>
      </c>
      <c r="R14" s="113">
        <f t="shared" si="23"/>
        <v>176.91175000000001</v>
      </c>
      <c r="S14" s="116">
        <f t="shared" si="5"/>
        <v>25.273107142857146</v>
      </c>
      <c r="T14" s="119" t="e">
        <f t="shared" si="6"/>
        <v>#N/A</v>
      </c>
      <c r="U14" s="119">
        <f t="shared" si="7"/>
        <v>0</v>
      </c>
      <c r="X14" s="115">
        <f t="shared" si="24"/>
        <v>238</v>
      </c>
      <c r="Y14" s="113">
        <f t="shared" si="25"/>
        <v>7</v>
      </c>
      <c r="Z14" s="113">
        <f>INDEX(地温!$D$2:$D$366,MATCH(X14,地温!$C$2:$C$366,FALSE))</f>
        <v>25.355650000000001</v>
      </c>
      <c r="AA14" s="113">
        <f t="shared" si="26"/>
        <v>176.91175000000001</v>
      </c>
      <c r="AB14" s="116">
        <f t="shared" si="8"/>
        <v>25.273107142857146</v>
      </c>
      <c r="AC14" s="119" t="e">
        <f t="shared" si="9"/>
        <v>#N/A</v>
      </c>
      <c r="AD14" s="119">
        <f t="shared" si="10"/>
        <v>0</v>
      </c>
      <c r="AG14" s="115">
        <f t="shared" si="27"/>
        <v>238</v>
      </c>
      <c r="AH14" s="113">
        <f t="shared" si="28"/>
        <v>7</v>
      </c>
      <c r="AI14" s="113">
        <f>INDEX(地温!$D$2:$D$366,MATCH(AG14,地温!$C$2:$C$366,FALSE))</f>
        <v>25.355650000000001</v>
      </c>
      <c r="AJ14" s="113">
        <f t="shared" si="29"/>
        <v>176.91175000000001</v>
      </c>
      <c r="AK14" s="116">
        <f t="shared" si="11"/>
        <v>25.273107142857146</v>
      </c>
      <c r="AL14" s="119" t="e">
        <f t="shared" si="12"/>
        <v>#N/A</v>
      </c>
      <c r="AM14" s="119">
        <f t="shared" si="13"/>
        <v>0</v>
      </c>
      <c r="AP14" s="115">
        <f t="shared" si="30"/>
        <v>238</v>
      </c>
      <c r="AQ14" s="113">
        <f t="shared" si="31"/>
        <v>7</v>
      </c>
      <c r="AR14" s="113">
        <f>INDEX(地温!$D$2:$D$366,MATCH(AP14,地温!$C$2:$C$366,FALSE))</f>
        <v>25.355650000000001</v>
      </c>
      <c r="AS14" s="113">
        <f t="shared" si="32"/>
        <v>176.91175000000001</v>
      </c>
      <c r="AT14" s="116">
        <f t="shared" si="14"/>
        <v>25.273107142857146</v>
      </c>
      <c r="AU14" s="119" t="e">
        <f t="shared" si="15"/>
        <v>#N/A</v>
      </c>
      <c r="AV14" s="119">
        <f t="shared" si="16"/>
        <v>0</v>
      </c>
    </row>
    <row r="15" spans="1:52">
      <c r="A15" s="115">
        <f t="shared" si="17"/>
        <v>239</v>
      </c>
      <c r="B15" s="113">
        <f t="shared" si="0"/>
        <v>8</v>
      </c>
      <c r="C15" s="119">
        <f t="shared" si="1"/>
        <v>3.5907231712659917</v>
      </c>
      <c r="F15" s="115">
        <f t="shared" si="18"/>
        <v>239</v>
      </c>
      <c r="G15" s="113">
        <f t="shared" si="19"/>
        <v>8</v>
      </c>
      <c r="H15" s="113">
        <f>INDEX(地温!$D$2:$D$366,MATCH(F15,地温!$C$2:$C$366,FALSE))</f>
        <v>25.468</v>
      </c>
      <c r="I15" s="113">
        <f t="shared" si="20"/>
        <v>202.37975</v>
      </c>
      <c r="J15" s="116">
        <f t="shared" si="2"/>
        <v>25.29746875</v>
      </c>
      <c r="K15" s="119">
        <f t="shared" si="3"/>
        <v>7.4721741180003812e-002</v>
      </c>
      <c r="L15" s="119">
        <f t="shared" si="4"/>
        <v>3.5907231712659917</v>
      </c>
      <c r="O15" s="115">
        <f t="shared" si="21"/>
        <v>239</v>
      </c>
      <c r="P15" s="113">
        <f t="shared" si="22"/>
        <v>8</v>
      </c>
      <c r="Q15" s="113">
        <f>INDEX(地温!$D$2:$D$366,MATCH(O15,地温!$C$2:$C$366,FALSE))</f>
        <v>25.468</v>
      </c>
      <c r="R15" s="113">
        <f t="shared" si="23"/>
        <v>202.37975</v>
      </c>
      <c r="S15" s="116">
        <f t="shared" si="5"/>
        <v>25.29746875</v>
      </c>
      <c r="T15" s="119" t="e">
        <f t="shared" si="6"/>
        <v>#N/A</v>
      </c>
      <c r="U15" s="119">
        <f t="shared" si="7"/>
        <v>0</v>
      </c>
      <c r="X15" s="115">
        <f t="shared" si="24"/>
        <v>239</v>
      </c>
      <c r="Y15" s="113">
        <f t="shared" si="25"/>
        <v>8</v>
      </c>
      <c r="Z15" s="113">
        <f>INDEX(地温!$D$2:$D$366,MATCH(X15,地温!$C$2:$C$366,FALSE))</f>
        <v>25.468</v>
      </c>
      <c r="AA15" s="113">
        <f t="shared" si="26"/>
        <v>202.37975</v>
      </c>
      <c r="AB15" s="116">
        <f t="shared" si="8"/>
        <v>25.29746875</v>
      </c>
      <c r="AC15" s="119" t="e">
        <f t="shared" si="9"/>
        <v>#N/A</v>
      </c>
      <c r="AD15" s="119">
        <f t="shared" si="10"/>
        <v>0</v>
      </c>
      <c r="AG15" s="115">
        <f t="shared" si="27"/>
        <v>239</v>
      </c>
      <c r="AH15" s="113">
        <f t="shared" si="28"/>
        <v>8</v>
      </c>
      <c r="AI15" s="113">
        <f>INDEX(地温!$D$2:$D$366,MATCH(AG15,地温!$C$2:$C$366,FALSE))</f>
        <v>25.468</v>
      </c>
      <c r="AJ15" s="113">
        <f t="shared" si="29"/>
        <v>202.37975</v>
      </c>
      <c r="AK15" s="116">
        <f t="shared" si="11"/>
        <v>25.29746875</v>
      </c>
      <c r="AL15" s="119" t="e">
        <f t="shared" si="12"/>
        <v>#N/A</v>
      </c>
      <c r="AM15" s="119">
        <f t="shared" si="13"/>
        <v>0</v>
      </c>
      <c r="AP15" s="115">
        <f t="shared" si="30"/>
        <v>239</v>
      </c>
      <c r="AQ15" s="113">
        <f t="shared" si="31"/>
        <v>8</v>
      </c>
      <c r="AR15" s="113">
        <f>INDEX(地温!$D$2:$D$366,MATCH(AP15,地温!$C$2:$C$366,FALSE))</f>
        <v>25.468</v>
      </c>
      <c r="AS15" s="113">
        <f t="shared" si="32"/>
        <v>202.37975</v>
      </c>
      <c r="AT15" s="116">
        <f t="shared" si="14"/>
        <v>25.29746875</v>
      </c>
      <c r="AU15" s="119" t="e">
        <f t="shared" si="15"/>
        <v>#N/A</v>
      </c>
      <c r="AV15" s="119">
        <f t="shared" si="16"/>
        <v>0</v>
      </c>
    </row>
    <row r="16" spans="1:52">
      <c r="A16" s="115">
        <f t="shared" si="17"/>
        <v>240</v>
      </c>
      <c r="B16" s="113">
        <f t="shared" si="0"/>
        <v>9</v>
      </c>
      <c r="C16" s="119">
        <f t="shared" si="1"/>
        <v>3.8978612609155201</v>
      </c>
      <c r="F16" s="115">
        <f t="shared" si="18"/>
        <v>240</v>
      </c>
      <c r="G16" s="113">
        <f t="shared" si="19"/>
        <v>9</v>
      </c>
      <c r="H16" s="113">
        <f>INDEX(地温!$D$2:$D$366,MATCH(F16,地温!$C$2:$C$366,FALSE))</f>
        <v>24.553149999999995</v>
      </c>
      <c r="I16" s="113">
        <f t="shared" si="20"/>
        <v>226.93289999999999</v>
      </c>
      <c r="J16" s="116">
        <f t="shared" si="2"/>
        <v>25.214766666666666</v>
      </c>
      <c r="K16" s="119">
        <f t="shared" si="3"/>
        <v>7.4479706626096417e-002</v>
      </c>
      <c r="L16" s="119">
        <f t="shared" si="4"/>
        <v>3.8978612609155201</v>
      </c>
      <c r="O16" s="115">
        <f t="shared" si="21"/>
        <v>240</v>
      </c>
      <c r="P16" s="113">
        <f t="shared" si="22"/>
        <v>9</v>
      </c>
      <c r="Q16" s="113">
        <f>INDEX(地温!$D$2:$D$366,MATCH(O16,地温!$C$2:$C$366,FALSE))</f>
        <v>24.553149999999995</v>
      </c>
      <c r="R16" s="113">
        <f t="shared" si="23"/>
        <v>226.93289999999999</v>
      </c>
      <c r="S16" s="116">
        <f t="shared" si="5"/>
        <v>25.214766666666666</v>
      </c>
      <c r="T16" s="119" t="e">
        <f t="shared" si="6"/>
        <v>#N/A</v>
      </c>
      <c r="U16" s="119">
        <f t="shared" si="7"/>
        <v>0</v>
      </c>
      <c r="X16" s="115">
        <f t="shared" si="24"/>
        <v>240</v>
      </c>
      <c r="Y16" s="113">
        <f t="shared" si="25"/>
        <v>9</v>
      </c>
      <c r="Z16" s="113">
        <f>INDEX(地温!$D$2:$D$366,MATCH(X16,地温!$C$2:$C$366,FALSE))</f>
        <v>24.553149999999995</v>
      </c>
      <c r="AA16" s="113">
        <f t="shared" si="26"/>
        <v>226.93289999999999</v>
      </c>
      <c r="AB16" s="116">
        <f t="shared" si="8"/>
        <v>25.214766666666666</v>
      </c>
      <c r="AC16" s="119" t="e">
        <f t="shared" si="9"/>
        <v>#N/A</v>
      </c>
      <c r="AD16" s="119">
        <f t="shared" si="10"/>
        <v>0</v>
      </c>
      <c r="AG16" s="115">
        <f t="shared" si="27"/>
        <v>240</v>
      </c>
      <c r="AH16" s="113">
        <f t="shared" si="28"/>
        <v>9</v>
      </c>
      <c r="AI16" s="113">
        <f>INDEX(地温!$D$2:$D$366,MATCH(AG16,地温!$C$2:$C$366,FALSE))</f>
        <v>24.553149999999995</v>
      </c>
      <c r="AJ16" s="113">
        <f t="shared" si="29"/>
        <v>226.93289999999999</v>
      </c>
      <c r="AK16" s="116">
        <f t="shared" si="11"/>
        <v>25.214766666666666</v>
      </c>
      <c r="AL16" s="119" t="e">
        <f t="shared" si="12"/>
        <v>#N/A</v>
      </c>
      <c r="AM16" s="119">
        <f t="shared" si="13"/>
        <v>0</v>
      </c>
      <c r="AP16" s="115">
        <f t="shared" si="30"/>
        <v>240</v>
      </c>
      <c r="AQ16" s="113">
        <f t="shared" si="31"/>
        <v>9</v>
      </c>
      <c r="AR16" s="113">
        <f>INDEX(地温!$D$2:$D$366,MATCH(AP16,地温!$C$2:$C$366,FALSE))</f>
        <v>24.553149999999995</v>
      </c>
      <c r="AS16" s="113">
        <f t="shared" si="32"/>
        <v>226.93289999999999</v>
      </c>
      <c r="AT16" s="116">
        <f t="shared" si="14"/>
        <v>25.214766666666666</v>
      </c>
      <c r="AU16" s="119" t="e">
        <f t="shared" si="15"/>
        <v>#N/A</v>
      </c>
      <c r="AV16" s="119">
        <f t="shared" si="16"/>
        <v>0</v>
      </c>
    </row>
    <row r="17" spans="1:48">
      <c r="A17" s="115">
        <f t="shared" si="17"/>
        <v>241</v>
      </c>
      <c r="B17" s="113">
        <f t="shared" si="0"/>
        <v>10</v>
      </c>
      <c r="C17" s="119">
        <f t="shared" si="1"/>
        <v>4.1781945692951554</v>
      </c>
      <c r="F17" s="115">
        <f t="shared" si="18"/>
        <v>241</v>
      </c>
      <c r="G17" s="113">
        <f t="shared" si="19"/>
        <v>10</v>
      </c>
      <c r="H17" s="113">
        <f>INDEX(地温!$D$2:$D$366,MATCH(F17,地温!$C$2:$C$366,FALSE))</f>
        <v>24.071650000000002</v>
      </c>
      <c r="I17" s="113">
        <f t="shared" si="20"/>
        <v>251.00454999999999</v>
      </c>
      <c r="J17" s="116">
        <f t="shared" si="2"/>
        <v>25.100455</v>
      </c>
      <c r="K17" s="119">
        <f t="shared" si="3"/>
        <v>7.414623442166049e-002</v>
      </c>
      <c r="L17" s="119">
        <f t="shared" si="4"/>
        <v>4.1781945692951554</v>
      </c>
      <c r="O17" s="115">
        <f t="shared" si="21"/>
        <v>241</v>
      </c>
      <c r="P17" s="113">
        <f t="shared" si="22"/>
        <v>10</v>
      </c>
      <c r="Q17" s="113">
        <f>INDEX(地温!$D$2:$D$366,MATCH(O17,地温!$C$2:$C$366,FALSE))</f>
        <v>24.071650000000002</v>
      </c>
      <c r="R17" s="113">
        <f t="shared" si="23"/>
        <v>251.00454999999999</v>
      </c>
      <c r="S17" s="116">
        <f t="shared" si="5"/>
        <v>25.100455</v>
      </c>
      <c r="T17" s="119" t="e">
        <f t="shared" si="6"/>
        <v>#N/A</v>
      </c>
      <c r="U17" s="119">
        <f t="shared" si="7"/>
        <v>0</v>
      </c>
      <c r="X17" s="115">
        <f t="shared" si="24"/>
        <v>241</v>
      </c>
      <c r="Y17" s="113">
        <f t="shared" si="25"/>
        <v>10</v>
      </c>
      <c r="Z17" s="113">
        <f>INDEX(地温!$D$2:$D$366,MATCH(X17,地温!$C$2:$C$366,FALSE))</f>
        <v>24.071650000000002</v>
      </c>
      <c r="AA17" s="113">
        <f t="shared" si="26"/>
        <v>251.00454999999999</v>
      </c>
      <c r="AB17" s="116">
        <f t="shared" si="8"/>
        <v>25.100455</v>
      </c>
      <c r="AC17" s="119" t="e">
        <f t="shared" si="9"/>
        <v>#N/A</v>
      </c>
      <c r="AD17" s="119">
        <f t="shared" si="10"/>
        <v>0</v>
      </c>
      <c r="AG17" s="115">
        <f t="shared" si="27"/>
        <v>241</v>
      </c>
      <c r="AH17" s="113">
        <f t="shared" si="28"/>
        <v>10</v>
      </c>
      <c r="AI17" s="113">
        <f>INDEX(地温!$D$2:$D$366,MATCH(AG17,地温!$C$2:$C$366,FALSE))</f>
        <v>24.071650000000002</v>
      </c>
      <c r="AJ17" s="113">
        <f t="shared" si="29"/>
        <v>251.00454999999999</v>
      </c>
      <c r="AK17" s="116">
        <f t="shared" si="11"/>
        <v>25.100455</v>
      </c>
      <c r="AL17" s="119" t="e">
        <f t="shared" si="12"/>
        <v>#N/A</v>
      </c>
      <c r="AM17" s="119">
        <f t="shared" si="13"/>
        <v>0</v>
      </c>
      <c r="AP17" s="115">
        <f t="shared" si="30"/>
        <v>241</v>
      </c>
      <c r="AQ17" s="113">
        <f t="shared" si="31"/>
        <v>10</v>
      </c>
      <c r="AR17" s="113">
        <f>INDEX(地温!$D$2:$D$366,MATCH(AP17,地温!$C$2:$C$366,FALSE))</f>
        <v>24.071650000000002</v>
      </c>
      <c r="AS17" s="113">
        <f t="shared" si="32"/>
        <v>251.00454999999999</v>
      </c>
      <c r="AT17" s="116">
        <f t="shared" si="14"/>
        <v>25.100455</v>
      </c>
      <c r="AU17" s="119" t="e">
        <f t="shared" si="15"/>
        <v>#N/A</v>
      </c>
      <c r="AV17" s="119">
        <f t="shared" si="16"/>
        <v>0</v>
      </c>
    </row>
    <row r="18" spans="1:48">
      <c r="A18" s="115">
        <f t="shared" si="17"/>
        <v>242</v>
      </c>
      <c r="B18" s="113">
        <f t="shared" si="0"/>
        <v>11</v>
      </c>
      <c r="C18" s="119">
        <f t="shared" si="1"/>
        <v>4.4465711537828811</v>
      </c>
      <c r="F18" s="115">
        <f t="shared" si="18"/>
        <v>242</v>
      </c>
      <c r="G18" s="113">
        <f t="shared" si="19"/>
        <v>11</v>
      </c>
      <c r="H18" s="113">
        <f>INDEX(地温!$D$2:$D$366,MATCH(F18,地温!$C$2:$C$366,FALSE))</f>
        <v>24.777850000000004</v>
      </c>
      <c r="I18" s="113">
        <f t="shared" si="20"/>
        <v>275.7824</v>
      </c>
      <c r="J18" s="116">
        <f t="shared" si="2"/>
        <v>25.071127272727271</v>
      </c>
      <c r="K18" s="119">
        <f t="shared" si="3"/>
        <v>7.4060878857174633e-002</v>
      </c>
      <c r="L18" s="119">
        <f t="shared" si="4"/>
        <v>4.4465711537828811</v>
      </c>
      <c r="O18" s="115">
        <f t="shared" si="21"/>
        <v>242</v>
      </c>
      <c r="P18" s="113">
        <f t="shared" si="22"/>
        <v>11</v>
      </c>
      <c r="Q18" s="113">
        <f>INDEX(地温!$D$2:$D$366,MATCH(O18,地温!$C$2:$C$366,FALSE))</f>
        <v>24.777850000000004</v>
      </c>
      <c r="R18" s="113">
        <f t="shared" si="23"/>
        <v>275.7824</v>
      </c>
      <c r="S18" s="116">
        <f t="shared" si="5"/>
        <v>25.071127272727271</v>
      </c>
      <c r="T18" s="119" t="e">
        <f t="shared" si="6"/>
        <v>#N/A</v>
      </c>
      <c r="U18" s="119">
        <f t="shared" si="7"/>
        <v>0</v>
      </c>
      <c r="X18" s="115">
        <f t="shared" si="24"/>
        <v>242</v>
      </c>
      <c r="Y18" s="113">
        <f t="shared" si="25"/>
        <v>11</v>
      </c>
      <c r="Z18" s="113">
        <f>INDEX(地温!$D$2:$D$366,MATCH(X18,地温!$C$2:$C$366,FALSE))</f>
        <v>24.777850000000004</v>
      </c>
      <c r="AA18" s="113">
        <f t="shared" si="26"/>
        <v>275.7824</v>
      </c>
      <c r="AB18" s="116">
        <f t="shared" si="8"/>
        <v>25.071127272727271</v>
      </c>
      <c r="AC18" s="119" t="e">
        <f t="shared" si="9"/>
        <v>#N/A</v>
      </c>
      <c r="AD18" s="119">
        <f t="shared" si="10"/>
        <v>0</v>
      </c>
      <c r="AG18" s="115">
        <f t="shared" si="27"/>
        <v>242</v>
      </c>
      <c r="AH18" s="113">
        <f t="shared" si="28"/>
        <v>11</v>
      </c>
      <c r="AI18" s="113">
        <f>INDEX(地温!$D$2:$D$366,MATCH(AG18,地温!$C$2:$C$366,FALSE))</f>
        <v>24.777850000000004</v>
      </c>
      <c r="AJ18" s="113">
        <f t="shared" si="29"/>
        <v>275.7824</v>
      </c>
      <c r="AK18" s="116">
        <f t="shared" si="11"/>
        <v>25.071127272727271</v>
      </c>
      <c r="AL18" s="119" t="e">
        <f t="shared" si="12"/>
        <v>#N/A</v>
      </c>
      <c r="AM18" s="119">
        <f t="shared" si="13"/>
        <v>0</v>
      </c>
      <c r="AP18" s="115">
        <f t="shared" si="30"/>
        <v>242</v>
      </c>
      <c r="AQ18" s="113">
        <f t="shared" si="31"/>
        <v>11</v>
      </c>
      <c r="AR18" s="113">
        <f>INDEX(地温!$D$2:$D$366,MATCH(AP18,地温!$C$2:$C$366,FALSE))</f>
        <v>24.777850000000004</v>
      </c>
      <c r="AS18" s="113">
        <f t="shared" si="32"/>
        <v>275.7824</v>
      </c>
      <c r="AT18" s="116">
        <f t="shared" si="14"/>
        <v>25.071127272727271</v>
      </c>
      <c r="AU18" s="119" t="e">
        <f t="shared" si="15"/>
        <v>#N/A</v>
      </c>
      <c r="AV18" s="119">
        <f t="shared" si="16"/>
        <v>0</v>
      </c>
    </row>
    <row r="19" spans="1:48">
      <c r="A19" s="115">
        <f t="shared" si="17"/>
        <v>243</v>
      </c>
      <c r="B19" s="113">
        <f t="shared" si="0"/>
        <v>12</v>
      </c>
      <c r="C19" s="119">
        <f t="shared" si="1"/>
        <v>4.699988198428505</v>
      </c>
      <c r="F19" s="115">
        <f t="shared" si="18"/>
        <v>243</v>
      </c>
      <c r="G19" s="113">
        <f t="shared" si="19"/>
        <v>12</v>
      </c>
      <c r="H19" s="113">
        <f>INDEX(地温!$D$2:$D$366,MATCH(F19,地温!$C$2:$C$366,FALSE))</f>
        <v>25.195150000000002</v>
      </c>
      <c r="I19" s="113">
        <f t="shared" si="20"/>
        <v>300.97755000000001</v>
      </c>
      <c r="J19" s="116">
        <f t="shared" si="2"/>
        <v>25.081462500000001</v>
      </c>
      <c r="K19" s="119">
        <f t="shared" si="3"/>
        <v>7.4090949252670679e-002</v>
      </c>
      <c r="L19" s="119">
        <f t="shared" si="4"/>
        <v>4.699988198428505</v>
      </c>
      <c r="O19" s="115">
        <f t="shared" si="21"/>
        <v>243</v>
      </c>
      <c r="P19" s="113">
        <f t="shared" si="22"/>
        <v>12</v>
      </c>
      <c r="Q19" s="113">
        <f>INDEX(地温!$D$2:$D$366,MATCH(O19,地温!$C$2:$C$366,FALSE))</f>
        <v>25.195150000000002</v>
      </c>
      <c r="R19" s="113">
        <f t="shared" si="23"/>
        <v>300.97755000000001</v>
      </c>
      <c r="S19" s="116">
        <f t="shared" si="5"/>
        <v>25.081462500000001</v>
      </c>
      <c r="T19" s="119" t="e">
        <f t="shared" si="6"/>
        <v>#N/A</v>
      </c>
      <c r="U19" s="119">
        <f t="shared" si="7"/>
        <v>0</v>
      </c>
      <c r="X19" s="115">
        <f t="shared" si="24"/>
        <v>243</v>
      </c>
      <c r="Y19" s="113">
        <f t="shared" si="25"/>
        <v>12</v>
      </c>
      <c r="Z19" s="113">
        <f>INDEX(地温!$D$2:$D$366,MATCH(X19,地温!$C$2:$C$366,FALSE))</f>
        <v>25.195150000000002</v>
      </c>
      <c r="AA19" s="113">
        <f t="shared" si="26"/>
        <v>300.97755000000001</v>
      </c>
      <c r="AB19" s="116">
        <f t="shared" si="8"/>
        <v>25.081462500000001</v>
      </c>
      <c r="AC19" s="119" t="e">
        <f t="shared" si="9"/>
        <v>#N/A</v>
      </c>
      <c r="AD19" s="119">
        <f t="shared" si="10"/>
        <v>0</v>
      </c>
      <c r="AG19" s="115">
        <f t="shared" si="27"/>
        <v>243</v>
      </c>
      <c r="AH19" s="113">
        <f t="shared" si="28"/>
        <v>12</v>
      </c>
      <c r="AI19" s="113">
        <f>INDEX(地温!$D$2:$D$366,MATCH(AG19,地温!$C$2:$C$366,FALSE))</f>
        <v>25.195150000000002</v>
      </c>
      <c r="AJ19" s="113">
        <f t="shared" si="29"/>
        <v>300.97755000000001</v>
      </c>
      <c r="AK19" s="116">
        <f t="shared" si="11"/>
        <v>25.081462500000001</v>
      </c>
      <c r="AL19" s="119" t="e">
        <f t="shared" si="12"/>
        <v>#N/A</v>
      </c>
      <c r="AM19" s="119">
        <f t="shared" si="13"/>
        <v>0</v>
      </c>
      <c r="AP19" s="115">
        <f t="shared" si="30"/>
        <v>243</v>
      </c>
      <c r="AQ19" s="113">
        <f t="shared" si="31"/>
        <v>12</v>
      </c>
      <c r="AR19" s="113">
        <f>INDEX(地温!$D$2:$D$366,MATCH(AP19,地温!$C$2:$C$366,FALSE))</f>
        <v>25.195150000000002</v>
      </c>
      <c r="AS19" s="113">
        <f t="shared" si="32"/>
        <v>300.97755000000001</v>
      </c>
      <c r="AT19" s="116">
        <f t="shared" si="14"/>
        <v>25.081462500000001</v>
      </c>
      <c r="AU19" s="119" t="e">
        <f t="shared" si="15"/>
        <v>#N/A</v>
      </c>
      <c r="AV19" s="119">
        <f t="shared" si="16"/>
        <v>0</v>
      </c>
    </row>
    <row r="20" spans="1:48">
      <c r="A20" s="115">
        <f t="shared" si="17"/>
        <v>244</v>
      </c>
      <c r="B20" s="113">
        <f t="shared" si="0"/>
        <v>13</v>
      </c>
      <c r="C20" s="119">
        <f t="shared" si="1"/>
        <v>4.9312472210130744</v>
      </c>
      <c r="F20" s="115">
        <f t="shared" si="18"/>
        <v>244</v>
      </c>
      <c r="G20" s="113">
        <f t="shared" si="19"/>
        <v>13</v>
      </c>
      <c r="H20" s="113">
        <f>INDEX(地温!$D$2:$D$366,MATCH(F20,地温!$C$2:$C$366,FALSE))</f>
        <v>24.745750000000001</v>
      </c>
      <c r="I20" s="113">
        <f t="shared" si="20"/>
        <v>325.72329999999999</v>
      </c>
      <c r="J20" s="116">
        <f t="shared" si="2"/>
        <v>25.055638461538461</v>
      </c>
      <c r="K20" s="119">
        <f t="shared" si="3"/>
        <v>7.4015833030562542e-002</v>
      </c>
      <c r="L20" s="119">
        <f t="shared" si="4"/>
        <v>4.9312472210130744</v>
      </c>
      <c r="O20" s="115">
        <f t="shared" si="21"/>
        <v>244</v>
      </c>
      <c r="P20" s="113">
        <f t="shared" si="22"/>
        <v>13</v>
      </c>
      <c r="Q20" s="113">
        <f>INDEX(地温!$D$2:$D$366,MATCH(O20,地温!$C$2:$C$366,FALSE))</f>
        <v>24.745750000000001</v>
      </c>
      <c r="R20" s="113">
        <f t="shared" si="23"/>
        <v>325.72329999999999</v>
      </c>
      <c r="S20" s="116">
        <f t="shared" si="5"/>
        <v>25.055638461538461</v>
      </c>
      <c r="T20" s="119" t="e">
        <f t="shared" si="6"/>
        <v>#N/A</v>
      </c>
      <c r="U20" s="119">
        <f t="shared" si="7"/>
        <v>0</v>
      </c>
      <c r="X20" s="115">
        <f t="shared" si="24"/>
        <v>244</v>
      </c>
      <c r="Y20" s="113">
        <f t="shared" si="25"/>
        <v>13</v>
      </c>
      <c r="Z20" s="113">
        <f>INDEX(地温!$D$2:$D$366,MATCH(X20,地温!$C$2:$C$366,FALSE))</f>
        <v>24.745750000000001</v>
      </c>
      <c r="AA20" s="113">
        <f t="shared" si="26"/>
        <v>325.72329999999999</v>
      </c>
      <c r="AB20" s="116">
        <f t="shared" si="8"/>
        <v>25.055638461538461</v>
      </c>
      <c r="AC20" s="119" t="e">
        <f t="shared" si="9"/>
        <v>#N/A</v>
      </c>
      <c r="AD20" s="119">
        <f t="shared" si="10"/>
        <v>0</v>
      </c>
      <c r="AG20" s="115">
        <f t="shared" si="27"/>
        <v>244</v>
      </c>
      <c r="AH20" s="113">
        <f t="shared" si="28"/>
        <v>13</v>
      </c>
      <c r="AI20" s="113">
        <f>INDEX(地温!$D$2:$D$366,MATCH(AG20,地温!$C$2:$C$366,FALSE))</f>
        <v>24.745750000000001</v>
      </c>
      <c r="AJ20" s="113">
        <f t="shared" si="29"/>
        <v>325.72329999999999</v>
      </c>
      <c r="AK20" s="116">
        <f t="shared" si="11"/>
        <v>25.055638461538461</v>
      </c>
      <c r="AL20" s="119" t="e">
        <f t="shared" si="12"/>
        <v>#N/A</v>
      </c>
      <c r="AM20" s="119">
        <f t="shared" si="13"/>
        <v>0</v>
      </c>
      <c r="AP20" s="115">
        <f t="shared" si="30"/>
        <v>244</v>
      </c>
      <c r="AQ20" s="113">
        <f t="shared" si="31"/>
        <v>13</v>
      </c>
      <c r="AR20" s="113">
        <f>INDEX(地温!$D$2:$D$366,MATCH(AP20,地温!$C$2:$C$366,FALSE))</f>
        <v>24.745750000000001</v>
      </c>
      <c r="AS20" s="113">
        <f t="shared" si="32"/>
        <v>325.72329999999999</v>
      </c>
      <c r="AT20" s="116">
        <f t="shared" si="14"/>
        <v>25.055638461538461</v>
      </c>
      <c r="AU20" s="119" t="e">
        <f t="shared" si="15"/>
        <v>#N/A</v>
      </c>
      <c r="AV20" s="119">
        <f t="shared" si="16"/>
        <v>0</v>
      </c>
    </row>
    <row r="21" spans="1:48">
      <c r="A21" s="115">
        <f t="shared" si="17"/>
        <v>245</v>
      </c>
      <c r="B21" s="113">
        <f t="shared" si="0"/>
        <v>14</v>
      </c>
      <c r="C21" s="119">
        <f t="shared" si="1"/>
        <v>5.1431634879071702</v>
      </c>
      <c r="F21" s="115">
        <f t="shared" si="18"/>
        <v>245</v>
      </c>
      <c r="G21" s="113">
        <f t="shared" si="19"/>
        <v>14</v>
      </c>
      <c r="H21" s="113">
        <f>INDEX(地温!$D$2:$D$366,MATCH(F21,地温!$C$2:$C$366,FALSE))</f>
        <v>24.376599999999996</v>
      </c>
      <c r="I21" s="113">
        <f t="shared" si="20"/>
        <v>350.09989999999999</v>
      </c>
      <c r="J21" s="116">
        <f t="shared" si="2"/>
        <v>25.007135714285713</v>
      </c>
      <c r="K21" s="119">
        <f t="shared" si="3"/>
        <v>7.3874920309545192e-002</v>
      </c>
      <c r="L21" s="119">
        <f t="shared" si="4"/>
        <v>5.1431634879071702</v>
      </c>
      <c r="O21" s="115">
        <f t="shared" si="21"/>
        <v>245</v>
      </c>
      <c r="P21" s="113">
        <f t="shared" si="22"/>
        <v>14</v>
      </c>
      <c r="Q21" s="113">
        <f>INDEX(地温!$D$2:$D$366,MATCH(O21,地温!$C$2:$C$366,FALSE))</f>
        <v>24.376599999999996</v>
      </c>
      <c r="R21" s="113">
        <f t="shared" si="23"/>
        <v>350.09989999999999</v>
      </c>
      <c r="S21" s="116">
        <f t="shared" si="5"/>
        <v>25.007135714285713</v>
      </c>
      <c r="T21" s="119" t="e">
        <f t="shared" si="6"/>
        <v>#N/A</v>
      </c>
      <c r="U21" s="119">
        <f t="shared" si="7"/>
        <v>0</v>
      </c>
      <c r="X21" s="115">
        <f t="shared" si="24"/>
        <v>245</v>
      </c>
      <c r="Y21" s="113">
        <f t="shared" si="25"/>
        <v>14</v>
      </c>
      <c r="Z21" s="113">
        <f>INDEX(地温!$D$2:$D$366,MATCH(X21,地温!$C$2:$C$366,FALSE))</f>
        <v>24.376599999999996</v>
      </c>
      <c r="AA21" s="113">
        <f t="shared" si="26"/>
        <v>350.09989999999999</v>
      </c>
      <c r="AB21" s="116">
        <f t="shared" si="8"/>
        <v>25.007135714285713</v>
      </c>
      <c r="AC21" s="119" t="e">
        <f t="shared" si="9"/>
        <v>#N/A</v>
      </c>
      <c r="AD21" s="119">
        <f t="shared" si="10"/>
        <v>0</v>
      </c>
      <c r="AG21" s="115">
        <f t="shared" si="27"/>
        <v>245</v>
      </c>
      <c r="AH21" s="113">
        <f t="shared" si="28"/>
        <v>14</v>
      </c>
      <c r="AI21" s="113">
        <f>INDEX(地温!$D$2:$D$366,MATCH(AG21,地温!$C$2:$C$366,FALSE))</f>
        <v>24.376599999999996</v>
      </c>
      <c r="AJ21" s="113">
        <f t="shared" si="29"/>
        <v>350.09989999999999</v>
      </c>
      <c r="AK21" s="116">
        <f t="shared" si="11"/>
        <v>25.007135714285713</v>
      </c>
      <c r="AL21" s="119" t="e">
        <f t="shared" si="12"/>
        <v>#N/A</v>
      </c>
      <c r="AM21" s="119">
        <f t="shared" si="13"/>
        <v>0</v>
      </c>
      <c r="AP21" s="115">
        <f t="shared" si="30"/>
        <v>245</v>
      </c>
      <c r="AQ21" s="113">
        <f t="shared" si="31"/>
        <v>14</v>
      </c>
      <c r="AR21" s="113">
        <f>INDEX(地温!$D$2:$D$366,MATCH(AP21,地温!$C$2:$C$366,FALSE))</f>
        <v>24.376599999999996</v>
      </c>
      <c r="AS21" s="113">
        <f t="shared" si="32"/>
        <v>350.09989999999999</v>
      </c>
      <c r="AT21" s="116">
        <f t="shared" si="14"/>
        <v>25.007135714285713</v>
      </c>
      <c r="AU21" s="119" t="e">
        <f t="shared" si="15"/>
        <v>#N/A</v>
      </c>
      <c r="AV21" s="119">
        <f t="shared" si="16"/>
        <v>0</v>
      </c>
    </row>
    <row r="22" spans="1:48">
      <c r="A22" s="115">
        <f t="shared" si="17"/>
        <v>246</v>
      </c>
      <c r="B22" s="113">
        <f t="shared" si="0"/>
        <v>15</v>
      </c>
      <c r="C22" s="119">
        <f t="shared" si="1"/>
        <v>5.3401111178558018</v>
      </c>
      <c r="F22" s="115">
        <f t="shared" si="18"/>
        <v>246</v>
      </c>
      <c r="G22" s="113">
        <f t="shared" si="19"/>
        <v>15</v>
      </c>
      <c r="H22" s="113">
        <f>INDEX(地温!$D$2:$D$366,MATCH(F22,地温!$C$2:$C$366,FALSE))</f>
        <v>24.3445</v>
      </c>
      <c r="I22" s="113">
        <f t="shared" si="20"/>
        <v>374.44439999999997</v>
      </c>
      <c r="J22" s="116">
        <f t="shared" si="2"/>
        <v>24.962959999999999</v>
      </c>
      <c r="K22" s="119">
        <f t="shared" si="3"/>
        <v>7.3746772352413337e-002</v>
      </c>
      <c r="L22" s="119">
        <f t="shared" si="4"/>
        <v>5.3401111178558018</v>
      </c>
      <c r="O22" s="115">
        <f t="shared" si="21"/>
        <v>246</v>
      </c>
      <c r="P22" s="113">
        <f t="shared" si="22"/>
        <v>15</v>
      </c>
      <c r="Q22" s="113">
        <f>INDEX(地温!$D$2:$D$366,MATCH(O22,地温!$C$2:$C$366,FALSE))</f>
        <v>24.3445</v>
      </c>
      <c r="R22" s="113">
        <f t="shared" si="23"/>
        <v>374.44439999999997</v>
      </c>
      <c r="S22" s="116">
        <f t="shared" si="5"/>
        <v>24.962959999999999</v>
      </c>
      <c r="T22" s="119" t="e">
        <f t="shared" si="6"/>
        <v>#N/A</v>
      </c>
      <c r="U22" s="119">
        <f t="shared" si="7"/>
        <v>0</v>
      </c>
      <c r="X22" s="115">
        <f t="shared" si="24"/>
        <v>246</v>
      </c>
      <c r="Y22" s="113">
        <f t="shared" si="25"/>
        <v>15</v>
      </c>
      <c r="Z22" s="113">
        <f>INDEX(地温!$D$2:$D$366,MATCH(X22,地温!$C$2:$C$366,FALSE))</f>
        <v>24.3445</v>
      </c>
      <c r="AA22" s="113">
        <f t="shared" si="26"/>
        <v>374.44439999999997</v>
      </c>
      <c r="AB22" s="116">
        <f t="shared" si="8"/>
        <v>24.962959999999999</v>
      </c>
      <c r="AC22" s="119" t="e">
        <f t="shared" si="9"/>
        <v>#N/A</v>
      </c>
      <c r="AD22" s="119">
        <f t="shared" si="10"/>
        <v>0</v>
      </c>
      <c r="AG22" s="115">
        <f t="shared" si="27"/>
        <v>246</v>
      </c>
      <c r="AH22" s="113">
        <f t="shared" si="28"/>
        <v>15</v>
      </c>
      <c r="AI22" s="113">
        <f>INDEX(地温!$D$2:$D$366,MATCH(AG22,地温!$C$2:$C$366,FALSE))</f>
        <v>24.3445</v>
      </c>
      <c r="AJ22" s="113">
        <f t="shared" si="29"/>
        <v>374.44439999999997</v>
      </c>
      <c r="AK22" s="116">
        <f t="shared" si="11"/>
        <v>24.962959999999999</v>
      </c>
      <c r="AL22" s="119" t="e">
        <f t="shared" si="12"/>
        <v>#N/A</v>
      </c>
      <c r="AM22" s="119">
        <f t="shared" si="13"/>
        <v>0</v>
      </c>
      <c r="AP22" s="115">
        <f t="shared" si="30"/>
        <v>246</v>
      </c>
      <c r="AQ22" s="113">
        <f t="shared" si="31"/>
        <v>15</v>
      </c>
      <c r="AR22" s="113">
        <f>INDEX(地温!$D$2:$D$366,MATCH(AP22,地温!$C$2:$C$366,FALSE))</f>
        <v>24.3445</v>
      </c>
      <c r="AS22" s="113">
        <f t="shared" si="32"/>
        <v>374.44439999999997</v>
      </c>
      <c r="AT22" s="116">
        <f t="shared" si="14"/>
        <v>24.962959999999999</v>
      </c>
      <c r="AU22" s="119" t="e">
        <f t="shared" si="15"/>
        <v>#N/A</v>
      </c>
      <c r="AV22" s="119">
        <f t="shared" si="16"/>
        <v>0</v>
      </c>
    </row>
    <row r="23" spans="1:48">
      <c r="A23" s="115">
        <f t="shared" si="17"/>
        <v>247</v>
      </c>
      <c r="B23" s="113">
        <f t="shared" si="0"/>
        <v>16</v>
      </c>
      <c r="C23" s="119">
        <f t="shared" si="1"/>
        <v>5.5182532104550734</v>
      </c>
      <c r="F23" s="115">
        <f t="shared" si="18"/>
        <v>247</v>
      </c>
      <c r="G23" s="113">
        <f t="shared" si="19"/>
        <v>16</v>
      </c>
      <c r="H23" s="113">
        <f>INDEX(地温!$D$2:$D$366,MATCH(F23,地温!$C$2:$C$366,FALSE))</f>
        <v>23.622249999999998</v>
      </c>
      <c r="I23" s="113">
        <f t="shared" si="20"/>
        <v>398.06664999999998</v>
      </c>
      <c r="J23" s="116">
        <f t="shared" si="2"/>
        <v>24.879165624999999</v>
      </c>
      <c r="K23" s="119">
        <f t="shared" si="3"/>
        <v>7.3504202278255784e-002</v>
      </c>
      <c r="L23" s="119">
        <f t="shared" si="4"/>
        <v>5.5182532104550734</v>
      </c>
      <c r="O23" s="115">
        <f t="shared" si="21"/>
        <v>247</v>
      </c>
      <c r="P23" s="113">
        <f t="shared" si="22"/>
        <v>16</v>
      </c>
      <c r="Q23" s="113">
        <f>INDEX(地温!$D$2:$D$366,MATCH(O23,地温!$C$2:$C$366,FALSE))</f>
        <v>23.622249999999998</v>
      </c>
      <c r="R23" s="113">
        <f t="shared" si="23"/>
        <v>398.06664999999998</v>
      </c>
      <c r="S23" s="116">
        <f t="shared" si="5"/>
        <v>24.879165624999999</v>
      </c>
      <c r="T23" s="119" t="e">
        <f t="shared" si="6"/>
        <v>#N/A</v>
      </c>
      <c r="U23" s="119">
        <f t="shared" si="7"/>
        <v>0</v>
      </c>
      <c r="X23" s="115">
        <f t="shared" si="24"/>
        <v>247</v>
      </c>
      <c r="Y23" s="113">
        <f t="shared" si="25"/>
        <v>16</v>
      </c>
      <c r="Z23" s="113">
        <f>INDEX(地温!$D$2:$D$366,MATCH(X23,地温!$C$2:$C$366,FALSE))</f>
        <v>23.622249999999998</v>
      </c>
      <c r="AA23" s="113">
        <f t="shared" si="26"/>
        <v>398.06664999999998</v>
      </c>
      <c r="AB23" s="116">
        <f t="shared" si="8"/>
        <v>24.879165624999999</v>
      </c>
      <c r="AC23" s="119" t="e">
        <f t="shared" si="9"/>
        <v>#N/A</v>
      </c>
      <c r="AD23" s="119">
        <f t="shared" si="10"/>
        <v>0</v>
      </c>
      <c r="AG23" s="115">
        <f t="shared" si="27"/>
        <v>247</v>
      </c>
      <c r="AH23" s="113">
        <f t="shared" si="28"/>
        <v>16</v>
      </c>
      <c r="AI23" s="113">
        <f>INDEX(地温!$D$2:$D$366,MATCH(AG23,地温!$C$2:$C$366,FALSE))</f>
        <v>23.622249999999998</v>
      </c>
      <c r="AJ23" s="113">
        <f t="shared" si="29"/>
        <v>398.06664999999998</v>
      </c>
      <c r="AK23" s="116">
        <f t="shared" si="11"/>
        <v>24.879165624999999</v>
      </c>
      <c r="AL23" s="119" t="e">
        <f t="shared" si="12"/>
        <v>#N/A</v>
      </c>
      <c r="AM23" s="119">
        <f t="shared" si="13"/>
        <v>0</v>
      </c>
      <c r="AP23" s="115">
        <f t="shared" si="30"/>
        <v>247</v>
      </c>
      <c r="AQ23" s="113">
        <f t="shared" si="31"/>
        <v>16</v>
      </c>
      <c r="AR23" s="113">
        <f>INDEX(地温!$D$2:$D$366,MATCH(AP23,地温!$C$2:$C$366,FALSE))</f>
        <v>23.622249999999998</v>
      </c>
      <c r="AS23" s="113">
        <f t="shared" si="32"/>
        <v>398.06664999999998</v>
      </c>
      <c r="AT23" s="116">
        <f t="shared" si="14"/>
        <v>24.879165624999999</v>
      </c>
      <c r="AU23" s="119" t="e">
        <f t="shared" si="15"/>
        <v>#N/A</v>
      </c>
      <c r="AV23" s="119">
        <f t="shared" si="16"/>
        <v>0</v>
      </c>
    </row>
    <row r="24" spans="1:48">
      <c r="A24" s="115">
        <f t="shared" si="17"/>
        <v>248</v>
      </c>
      <c r="B24" s="113">
        <f t="shared" si="0"/>
        <v>17</v>
      </c>
      <c r="C24" s="119">
        <f t="shared" si="1"/>
        <v>5.6850330769896722</v>
      </c>
      <c r="F24" s="115">
        <f t="shared" si="18"/>
        <v>248</v>
      </c>
      <c r="G24" s="113">
        <f t="shared" si="19"/>
        <v>17</v>
      </c>
      <c r="H24" s="113">
        <f>INDEX(地温!$D$2:$D$366,MATCH(F24,地温!$C$2:$C$366,FALSE))</f>
        <v>23.718550000000004</v>
      </c>
      <c r="I24" s="113">
        <f t="shared" si="20"/>
        <v>421.78519999999997</v>
      </c>
      <c r="J24" s="116">
        <f t="shared" si="2"/>
        <v>24.810894117647056</v>
      </c>
      <c r="K24" s="119">
        <f t="shared" si="3"/>
        <v>7.3307057687337501e-002</v>
      </c>
      <c r="L24" s="119">
        <f t="shared" si="4"/>
        <v>5.6850330769896722</v>
      </c>
      <c r="O24" s="115">
        <f t="shared" si="21"/>
        <v>248</v>
      </c>
      <c r="P24" s="113">
        <f t="shared" si="22"/>
        <v>17</v>
      </c>
      <c r="Q24" s="113">
        <f>INDEX(地温!$D$2:$D$366,MATCH(O24,地温!$C$2:$C$366,FALSE))</f>
        <v>23.718550000000004</v>
      </c>
      <c r="R24" s="113">
        <f t="shared" si="23"/>
        <v>421.78519999999997</v>
      </c>
      <c r="S24" s="116">
        <f t="shared" si="5"/>
        <v>24.810894117647056</v>
      </c>
      <c r="T24" s="119" t="e">
        <f t="shared" si="6"/>
        <v>#N/A</v>
      </c>
      <c r="U24" s="119">
        <f t="shared" si="7"/>
        <v>0</v>
      </c>
      <c r="X24" s="115">
        <f t="shared" si="24"/>
        <v>248</v>
      </c>
      <c r="Y24" s="113">
        <f t="shared" si="25"/>
        <v>17</v>
      </c>
      <c r="Z24" s="113">
        <f>INDEX(地温!$D$2:$D$366,MATCH(X24,地温!$C$2:$C$366,FALSE))</f>
        <v>23.718550000000004</v>
      </c>
      <c r="AA24" s="113">
        <f t="shared" si="26"/>
        <v>421.78519999999997</v>
      </c>
      <c r="AB24" s="116">
        <f t="shared" si="8"/>
        <v>24.810894117647056</v>
      </c>
      <c r="AC24" s="119" t="e">
        <f t="shared" si="9"/>
        <v>#N/A</v>
      </c>
      <c r="AD24" s="119">
        <f t="shared" si="10"/>
        <v>0</v>
      </c>
      <c r="AG24" s="115">
        <f t="shared" si="27"/>
        <v>248</v>
      </c>
      <c r="AH24" s="113">
        <f t="shared" si="28"/>
        <v>17</v>
      </c>
      <c r="AI24" s="113">
        <f>INDEX(地温!$D$2:$D$366,MATCH(AG24,地温!$C$2:$C$366,FALSE))</f>
        <v>23.718550000000004</v>
      </c>
      <c r="AJ24" s="113">
        <f t="shared" si="29"/>
        <v>421.78519999999997</v>
      </c>
      <c r="AK24" s="116">
        <f t="shared" si="11"/>
        <v>24.810894117647056</v>
      </c>
      <c r="AL24" s="119" t="e">
        <f t="shared" si="12"/>
        <v>#N/A</v>
      </c>
      <c r="AM24" s="119">
        <f t="shared" si="13"/>
        <v>0</v>
      </c>
      <c r="AP24" s="115">
        <f t="shared" si="30"/>
        <v>248</v>
      </c>
      <c r="AQ24" s="113">
        <f t="shared" si="31"/>
        <v>17</v>
      </c>
      <c r="AR24" s="113">
        <f>INDEX(地温!$D$2:$D$366,MATCH(AP24,地温!$C$2:$C$366,FALSE))</f>
        <v>23.718550000000004</v>
      </c>
      <c r="AS24" s="113">
        <f t="shared" si="32"/>
        <v>421.78519999999997</v>
      </c>
      <c r="AT24" s="116">
        <f t="shared" si="14"/>
        <v>24.810894117647056</v>
      </c>
      <c r="AU24" s="119" t="e">
        <f t="shared" si="15"/>
        <v>#N/A</v>
      </c>
      <c r="AV24" s="119">
        <f t="shared" si="16"/>
        <v>0</v>
      </c>
    </row>
    <row r="25" spans="1:48">
      <c r="A25" s="115">
        <f t="shared" si="17"/>
        <v>249</v>
      </c>
      <c r="B25" s="113">
        <f t="shared" si="0"/>
        <v>18</v>
      </c>
      <c r="C25" s="119">
        <f t="shared" si="1"/>
        <v>5.8376606257332142</v>
      </c>
      <c r="F25" s="115">
        <f t="shared" si="18"/>
        <v>249</v>
      </c>
      <c r="G25" s="113">
        <f t="shared" si="19"/>
        <v>18</v>
      </c>
      <c r="H25" s="113">
        <f>INDEX(地温!$D$2:$D$366,MATCH(F25,地温!$C$2:$C$366,FALSE))</f>
        <v>23.2531</v>
      </c>
      <c r="I25" s="113">
        <f t="shared" si="20"/>
        <v>445.03829999999999</v>
      </c>
      <c r="J25" s="116">
        <f t="shared" si="2"/>
        <v>24.724350000000001</v>
      </c>
      <c r="K25" s="119">
        <f t="shared" si="3"/>
        <v>7.3057778552949607e-002</v>
      </c>
      <c r="L25" s="119">
        <f t="shared" si="4"/>
        <v>5.8376606257332142</v>
      </c>
      <c r="O25" s="115">
        <f t="shared" si="21"/>
        <v>249</v>
      </c>
      <c r="P25" s="113">
        <f t="shared" si="22"/>
        <v>18</v>
      </c>
      <c r="Q25" s="113">
        <f>INDEX(地温!$D$2:$D$366,MATCH(O25,地温!$C$2:$C$366,FALSE))</f>
        <v>23.2531</v>
      </c>
      <c r="R25" s="113">
        <f t="shared" si="23"/>
        <v>445.03829999999999</v>
      </c>
      <c r="S25" s="116">
        <f t="shared" si="5"/>
        <v>24.724350000000001</v>
      </c>
      <c r="T25" s="119" t="e">
        <f t="shared" si="6"/>
        <v>#N/A</v>
      </c>
      <c r="U25" s="119">
        <f t="shared" si="7"/>
        <v>0</v>
      </c>
      <c r="X25" s="115">
        <f t="shared" si="24"/>
        <v>249</v>
      </c>
      <c r="Y25" s="113">
        <f t="shared" si="25"/>
        <v>18</v>
      </c>
      <c r="Z25" s="113">
        <f>INDEX(地温!$D$2:$D$366,MATCH(X25,地温!$C$2:$C$366,FALSE))</f>
        <v>23.2531</v>
      </c>
      <c r="AA25" s="113">
        <f t="shared" si="26"/>
        <v>445.03829999999999</v>
      </c>
      <c r="AB25" s="116">
        <f t="shared" si="8"/>
        <v>24.724350000000001</v>
      </c>
      <c r="AC25" s="119" t="e">
        <f t="shared" si="9"/>
        <v>#N/A</v>
      </c>
      <c r="AD25" s="119">
        <f t="shared" si="10"/>
        <v>0</v>
      </c>
      <c r="AG25" s="115">
        <f t="shared" si="27"/>
        <v>249</v>
      </c>
      <c r="AH25" s="113">
        <f t="shared" si="28"/>
        <v>18</v>
      </c>
      <c r="AI25" s="113">
        <f>INDEX(地温!$D$2:$D$366,MATCH(AG25,地温!$C$2:$C$366,FALSE))</f>
        <v>23.2531</v>
      </c>
      <c r="AJ25" s="113">
        <f t="shared" si="29"/>
        <v>445.03829999999999</v>
      </c>
      <c r="AK25" s="116">
        <f t="shared" si="11"/>
        <v>24.724350000000001</v>
      </c>
      <c r="AL25" s="119" t="e">
        <f t="shared" si="12"/>
        <v>#N/A</v>
      </c>
      <c r="AM25" s="119">
        <f t="shared" si="13"/>
        <v>0</v>
      </c>
      <c r="AP25" s="115">
        <f t="shared" si="30"/>
        <v>249</v>
      </c>
      <c r="AQ25" s="113">
        <f t="shared" si="31"/>
        <v>18</v>
      </c>
      <c r="AR25" s="113">
        <f>INDEX(地温!$D$2:$D$366,MATCH(AP25,地温!$C$2:$C$366,FALSE))</f>
        <v>23.2531</v>
      </c>
      <c r="AS25" s="113">
        <f t="shared" si="32"/>
        <v>445.03829999999999</v>
      </c>
      <c r="AT25" s="116">
        <f t="shared" si="14"/>
        <v>24.724350000000001</v>
      </c>
      <c r="AU25" s="119" t="e">
        <f t="shared" si="15"/>
        <v>#N/A</v>
      </c>
      <c r="AV25" s="119">
        <f t="shared" si="16"/>
        <v>0</v>
      </c>
    </row>
    <row r="26" spans="1:48">
      <c r="A26" s="115">
        <f t="shared" si="17"/>
        <v>250</v>
      </c>
      <c r="B26" s="113">
        <f t="shared" si="0"/>
        <v>19</v>
      </c>
      <c r="C26" s="119">
        <f t="shared" si="1"/>
        <v>5.9796077231388836</v>
      </c>
      <c r="F26" s="115">
        <f t="shared" si="18"/>
        <v>250</v>
      </c>
      <c r="G26" s="113">
        <f t="shared" si="19"/>
        <v>19</v>
      </c>
      <c r="H26" s="113">
        <f>INDEX(地温!$D$2:$D$366,MATCH(F26,地温!$C$2:$C$366,FALSE))</f>
        <v>23.1568</v>
      </c>
      <c r="I26" s="113">
        <f t="shared" si="20"/>
        <v>468.19509999999997</v>
      </c>
      <c r="J26" s="116">
        <f t="shared" si="2"/>
        <v>24.64184736842105</v>
      </c>
      <c r="K26" s="119">
        <f t="shared" si="3"/>
        <v>7.2820795352833728e-002</v>
      </c>
      <c r="L26" s="119">
        <f t="shared" si="4"/>
        <v>5.9796077231388836</v>
      </c>
      <c r="O26" s="115">
        <f t="shared" si="21"/>
        <v>250</v>
      </c>
      <c r="P26" s="113">
        <f t="shared" si="22"/>
        <v>19</v>
      </c>
      <c r="Q26" s="113">
        <f>INDEX(地温!$D$2:$D$366,MATCH(O26,地温!$C$2:$C$366,FALSE))</f>
        <v>23.1568</v>
      </c>
      <c r="R26" s="113">
        <f t="shared" si="23"/>
        <v>468.19509999999997</v>
      </c>
      <c r="S26" s="116">
        <f t="shared" si="5"/>
        <v>24.64184736842105</v>
      </c>
      <c r="T26" s="119" t="e">
        <f t="shared" si="6"/>
        <v>#N/A</v>
      </c>
      <c r="U26" s="119">
        <f t="shared" si="7"/>
        <v>0</v>
      </c>
      <c r="X26" s="115">
        <f t="shared" si="24"/>
        <v>250</v>
      </c>
      <c r="Y26" s="113">
        <f t="shared" si="25"/>
        <v>19</v>
      </c>
      <c r="Z26" s="113">
        <f>INDEX(地温!$D$2:$D$366,MATCH(X26,地温!$C$2:$C$366,FALSE))</f>
        <v>23.1568</v>
      </c>
      <c r="AA26" s="113">
        <f t="shared" si="26"/>
        <v>468.19509999999997</v>
      </c>
      <c r="AB26" s="116">
        <f t="shared" si="8"/>
        <v>24.64184736842105</v>
      </c>
      <c r="AC26" s="119" t="e">
        <f t="shared" si="9"/>
        <v>#N/A</v>
      </c>
      <c r="AD26" s="119">
        <f t="shared" si="10"/>
        <v>0</v>
      </c>
      <c r="AG26" s="115">
        <f t="shared" si="27"/>
        <v>250</v>
      </c>
      <c r="AH26" s="113">
        <f t="shared" si="28"/>
        <v>19</v>
      </c>
      <c r="AI26" s="113">
        <f>INDEX(地温!$D$2:$D$366,MATCH(AG26,地温!$C$2:$C$366,FALSE))</f>
        <v>23.1568</v>
      </c>
      <c r="AJ26" s="113">
        <f t="shared" si="29"/>
        <v>468.19509999999997</v>
      </c>
      <c r="AK26" s="116">
        <f t="shared" si="11"/>
        <v>24.64184736842105</v>
      </c>
      <c r="AL26" s="119" t="e">
        <f t="shared" si="12"/>
        <v>#N/A</v>
      </c>
      <c r="AM26" s="119">
        <f t="shared" si="13"/>
        <v>0</v>
      </c>
      <c r="AP26" s="115">
        <f t="shared" si="30"/>
        <v>250</v>
      </c>
      <c r="AQ26" s="113">
        <f t="shared" si="31"/>
        <v>19</v>
      </c>
      <c r="AR26" s="113">
        <f>INDEX(地温!$D$2:$D$366,MATCH(AP26,地温!$C$2:$C$366,FALSE))</f>
        <v>23.1568</v>
      </c>
      <c r="AS26" s="113">
        <f t="shared" si="32"/>
        <v>468.19509999999997</v>
      </c>
      <c r="AT26" s="116">
        <f t="shared" si="14"/>
        <v>24.64184736842105</v>
      </c>
      <c r="AU26" s="119" t="e">
        <f t="shared" si="15"/>
        <v>#N/A</v>
      </c>
      <c r="AV26" s="119">
        <f t="shared" si="16"/>
        <v>0</v>
      </c>
    </row>
    <row r="27" spans="1:48">
      <c r="A27" s="115">
        <f t="shared" si="17"/>
        <v>251</v>
      </c>
      <c r="B27" s="113">
        <f t="shared" si="0"/>
        <v>20</v>
      </c>
      <c r="C27" s="119">
        <f t="shared" si="1"/>
        <v>6.1133709251167163</v>
      </c>
      <c r="F27" s="115">
        <f t="shared" si="18"/>
        <v>251</v>
      </c>
      <c r="G27" s="113">
        <f t="shared" si="19"/>
        <v>20</v>
      </c>
      <c r="H27" s="113">
        <f>INDEX(地温!$D$2:$D$366,MATCH(F27,地温!$C$2:$C$366,FALSE))</f>
        <v>23.381500000000003</v>
      </c>
      <c r="I27" s="113">
        <f t="shared" si="20"/>
        <v>491.57659999999998</v>
      </c>
      <c r="J27" s="116">
        <f t="shared" si="2"/>
        <v>24.57883</v>
      </c>
      <c r="K27" s="119">
        <f t="shared" si="3"/>
        <v>7.2640212052344444e-002</v>
      </c>
      <c r="L27" s="119">
        <f t="shared" si="4"/>
        <v>6.1133709251167163</v>
      </c>
      <c r="O27" s="115">
        <f t="shared" si="21"/>
        <v>251</v>
      </c>
      <c r="P27" s="113">
        <f t="shared" si="22"/>
        <v>20</v>
      </c>
      <c r="Q27" s="113">
        <f>INDEX(地温!$D$2:$D$366,MATCH(O27,地温!$C$2:$C$366,FALSE))</f>
        <v>23.381500000000003</v>
      </c>
      <c r="R27" s="113">
        <f t="shared" si="23"/>
        <v>491.57659999999998</v>
      </c>
      <c r="S27" s="116">
        <f t="shared" si="5"/>
        <v>24.57883</v>
      </c>
      <c r="T27" s="119" t="e">
        <f t="shared" si="6"/>
        <v>#N/A</v>
      </c>
      <c r="U27" s="119">
        <f t="shared" si="7"/>
        <v>0</v>
      </c>
      <c r="X27" s="115">
        <f t="shared" si="24"/>
        <v>251</v>
      </c>
      <c r="Y27" s="113">
        <f t="shared" si="25"/>
        <v>20</v>
      </c>
      <c r="Z27" s="113">
        <f>INDEX(地温!$D$2:$D$366,MATCH(X27,地温!$C$2:$C$366,FALSE))</f>
        <v>23.381500000000003</v>
      </c>
      <c r="AA27" s="113">
        <f t="shared" si="26"/>
        <v>491.57659999999998</v>
      </c>
      <c r="AB27" s="116">
        <f t="shared" si="8"/>
        <v>24.57883</v>
      </c>
      <c r="AC27" s="119" t="e">
        <f t="shared" si="9"/>
        <v>#N/A</v>
      </c>
      <c r="AD27" s="119">
        <f t="shared" si="10"/>
        <v>0</v>
      </c>
      <c r="AG27" s="115">
        <f t="shared" si="27"/>
        <v>251</v>
      </c>
      <c r="AH27" s="113">
        <f t="shared" si="28"/>
        <v>20</v>
      </c>
      <c r="AI27" s="113">
        <f>INDEX(地温!$D$2:$D$366,MATCH(AG27,地温!$C$2:$C$366,FALSE))</f>
        <v>23.381500000000003</v>
      </c>
      <c r="AJ27" s="113">
        <f t="shared" si="29"/>
        <v>491.57659999999998</v>
      </c>
      <c r="AK27" s="116">
        <f t="shared" si="11"/>
        <v>24.57883</v>
      </c>
      <c r="AL27" s="119" t="e">
        <f t="shared" si="12"/>
        <v>#N/A</v>
      </c>
      <c r="AM27" s="119">
        <f t="shared" si="13"/>
        <v>0</v>
      </c>
      <c r="AP27" s="115">
        <f t="shared" si="30"/>
        <v>251</v>
      </c>
      <c r="AQ27" s="113">
        <f t="shared" si="31"/>
        <v>20</v>
      </c>
      <c r="AR27" s="113">
        <f>INDEX(地温!$D$2:$D$366,MATCH(AP27,地温!$C$2:$C$366,FALSE))</f>
        <v>23.381500000000003</v>
      </c>
      <c r="AS27" s="113">
        <f t="shared" si="32"/>
        <v>491.57659999999998</v>
      </c>
      <c r="AT27" s="116">
        <f t="shared" si="14"/>
        <v>24.57883</v>
      </c>
      <c r="AU27" s="119" t="e">
        <f t="shared" si="15"/>
        <v>#N/A</v>
      </c>
      <c r="AV27" s="119">
        <f t="shared" si="16"/>
        <v>0</v>
      </c>
    </row>
    <row r="28" spans="1:48">
      <c r="A28" s="115">
        <f t="shared" si="17"/>
        <v>252</v>
      </c>
      <c r="B28" s="113">
        <f t="shared" si="0"/>
        <v>21</v>
      </c>
      <c r="C28" s="119">
        <f t="shared" si="1"/>
        <v>6.2408364011976669</v>
      </c>
      <c r="F28" s="115">
        <f t="shared" si="18"/>
        <v>252</v>
      </c>
      <c r="G28" s="113">
        <f t="shared" si="19"/>
        <v>21</v>
      </c>
      <c r="H28" s="113">
        <f>INDEX(地温!$D$2:$D$366,MATCH(F28,地温!$C$2:$C$366,FALSE))</f>
        <v>23.911150000000003</v>
      </c>
      <c r="I28" s="113">
        <f t="shared" si="20"/>
        <v>515.48775000000001</v>
      </c>
      <c r="J28" s="116">
        <f t="shared" si="2"/>
        <v>24.547035714285716</v>
      </c>
      <c r="K28" s="119">
        <f t="shared" si="3"/>
        <v>7.2549243054638404e-002</v>
      </c>
      <c r="L28" s="119">
        <f t="shared" si="4"/>
        <v>6.2408364011976669</v>
      </c>
      <c r="O28" s="115">
        <f t="shared" si="21"/>
        <v>252</v>
      </c>
      <c r="P28" s="113">
        <f t="shared" si="22"/>
        <v>21</v>
      </c>
      <c r="Q28" s="113">
        <f>INDEX(地温!$D$2:$D$366,MATCH(O28,地温!$C$2:$C$366,FALSE))</f>
        <v>23.911150000000003</v>
      </c>
      <c r="R28" s="113">
        <f t="shared" si="23"/>
        <v>515.48775000000001</v>
      </c>
      <c r="S28" s="116">
        <f t="shared" si="5"/>
        <v>24.547035714285716</v>
      </c>
      <c r="T28" s="119" t="e">
        <f t="shared" si="6"/>
        <v>#N/A</v>
      </c>
      <c r="U28" s="119">
        <f t="shared" si="7"/>
        <v>0</v>
      </c>
      <c r="X28" s="115">
        <f t="shared" si="24"/>
        <v>252</v>
      </c>
      <c r="Y28" s="113">
        <f t="shared" si="25"/>
        <v>21</v>
      </c>
      <c r="Z28" s="113">
        <f>INDEX(地温!$D$2:$D$366,MATCH(X28,地温!$C$2:$C$366,FALSE))</f>
        <v>23.911150000000003</v>
      </c>
      <c r="AA28" s="113">
        <f t="shared" si="26"/>
        <v>515.48775000000001</v>
      </c>
      <c r="AB28" s="116">
        <f t="shared" si="8"/>
        <v>24.547035714285716</v>
      </c>
      <c r="AC28" s="119" t="e">
        <f t="shared" si="9"/>
        <v>#N/A</v>
      </c>
      <c r="AD28" s="119">
        <f t="shared" si="10"/>
        <v>0</v>
      </c>
      <c r="AG28" s="115">
        <f t="shared" si="27"/>
        <v>252</v>
      </c>
      <c r="AH28" s="113">
        <f t="shared" si="28"/>
        <v>21</v>
      </c>
      <c r="AI28" s="113">
        <f>INDEX(地温!$D$2:$D$366,MATCH(AG28,地温!$C$2:$C$366,FALSE))</f>
        <v>23.911150000000003</v>
      </c>
      <c r="AJ28" s="113">
        <f t="shared" si="29"/>
        <v>515.48775000000001</v>
      </c>
      <c r="AK28" s="116">
        <f t="shared" si="11"/>
        <v>24.547035714285716</v>
      </c>
      <c r="AL28" s="119" t="e">
        <f t="shared" si="12"/>
        <v>#N/A</v>
      </c>
      <c r="AM28" s="119">
        <f t="shared" si="13"/>
        <v>0</v>
      </c>
      <c r="AP28" s="115">
        <f t="shared" si="30"/>
        <v>252</v>
      </c>
      <c r="AQ28" s="113">
        <f t="shared" si="31"/>
        <v>21</v>
      </c>
      <c r="AR28" s="113">
        <f>INDEX(地温!$D$2:$D$366,MATCH(AP28,地温!$C$2:$C$366,FALSE))</f>
        <v>23.911150000000003</v>
      </c>
      <c r="AS28" s="113">
        <f t="shared" si="32"/>
        <v>515.48775000000001</v>
      </c>
      <c r="AT28" s="116">
        <f t="shared" si="14"/>
        <v>24.547035714285716</v>
      </c>
      <c r="AU28" s="119" t="e">
        <f t="shared" si="15"/>
        <v>#N/A</v>
      </c>
      <c r="AV28" s="119">
        <f t="shared" si="16"/>
        <v>0</v>
      </c>
    </row>
    <row r="29" spans="1:48">
      <c r="A29" s="115">
        <f t="shared" si="17"/>
        <v>253</v>
      </c>
      <c r="B29" s="113">
        <f t="shared" si="0"/>
        <v>22</v>
      </c>
      <c r="C29" s="119">
        <f t="shared" si="1"/>
        <v>6.3616804739230206</v>
      </c>
      <c r="F29" s="115">
        <f t="shared" si="18"/>
        <v>253</v>
      </c>
      <c r="G29" s="113">
        <f t="shared" si="19"/>
        <v>22</v>
      </c>
      <c r="H29" s="113">
        <f>INDEX(地温!$D$2:$D$366,MATCH(F29,地温!$C$2:$C$366,FALSE))</f>
        <v>24.36055</v>
      </c>
      <c r="I29" s="113">
        <f t="shared" si="20"/>
        <v>539.84829999999999</v>
      </c>
      <c r="J29" s="116">
        <f t="shared" si="2"/>
        <v>24.538559090909089</v>
      </c>
      <c r="K29" s="119">
        <f t="shared" si="3"/>
        <v>7.252500591810139e-002</v>
      </c>
      <c r="L29" s="119">
        <f t="shared" si="4"/>
        <v>6.3616804739230206</v>
      </c>
      <c r="O29" s="115">
        <f t="shared" si="21"/>
        <v>253</v>
      </c>
      <c r="P29" s="113">
        <f t="shared" si="22"/>
        <v>22</v>
      </c>
      <c r="Q29" s="113">
        <f>INDEX(地温!$D$2:$D$366,MATCH(O29,地温!$C$2:$C$366,FALSE))</f>
        <v>24.36055</v>
      </c>
      <c r="R29" s="113">
        <f t="shared" si="23"/>
        <v>539.84829999999999</v>
      </c>
      <c r="S29" s="116">
        <f t="shared" si="5"/>
        <v>24.538559090909089</v>
      </c>
      <c r="T29" s="119" t="e">
        <f t="shared" si="6"/>
        <v>#N/A</v>
      </c>
      <c r="U29" s="119">
        <f t="shared" si="7"/>
        <v>0</v>
      </c>
      <c r="X29" s="115">
        <f t="shared" si="24"/>
        <v>253</v>
      </c>
      <c r="Y29" s="113">
        <f t="shared" si="25"/>
        <v>22</v>
      </c>
      <c r="Z29" s="113">
        <f>INDEX(地温!$D$2:$D$366,MATCH(X29,地温!$C$2:$C$366,FALSE))</f>
        <v>24.36055</v>
      </c>
      <c r="AA29" s="113">
        <f t="shared" si="26"/>
        <v>539.84829999999999</v>
      </c>
      <c r="AB29" s="116">
        <f t="shared" si="8"/>
        <v>24.538559090909089</v>
      </c>
      <c r="AC29" s="119" t="e">
        <f t="shared" si="9"/>
        <v>#N/A</v>
      </c>
      <c r="AD29" s="119">
        <f t="shared" si="10"/>
        <v>0</v>
      </c>
      <c r="AG29" s="115">
        <f t="shared" si="27"/>
        <v>253</v>
      </c>
      <c r="AH29" s="113">
        <f t="shared" si="28"/>
        <v>22</v>
      </c>
      <c r="AI29" s="113">
        <f>INDEX(地温!$D$2:$D$366,MATCH(AG29,地温!$C$2:$C$366,FALSE))</f>
        <v>24.36055</v>
      </c>
      <c r="AJ29" s="113">
        <f t="shared" si="29"/>
        <v>539.84829999999999</v>
      </c>
      <c r="AK29" s="116">
        <f t="shared" si="11"/>
        <v>24.538559090909089</v>
      </c>
      <c r="AL29" s="119" t="e">
        <f t="shared" si="12"/>
        <v>#N/A</v>
      </c>
      <c r="AM29" s="119">
        <f t="shared" si="13"/>
        <v>0</v>
      </c>
      <c r="AP29" s="115">
        <f t="shared" si="30"/>
        <v>253</v>
      </c>
      <c r="AQ29" s="113">
        <f t="shared" si="31"/>
        <v>22</v>
      </c>
      <c r="AR29" s="113">
        <f>INDEX(地温!$D$2:$D$366,MATCH(AP29,地温!$C$2:$C$366,FALSE))</f>
        <v>24.36055</v>
      </c>
      <c r="AS29" s="113">
        <f t="shared" si="32"/>
        <v>539.84829999999999</v>
      </c>
      <c r="AT29" s="116">
        <f t="shared" si="14"/>
        <v>24.538559090909089</v>
      </c>
      <c r="AU29" s="119" t="e">
        <f t="shared" si="15"/>
        <v>#N/A</v>
      </c>
      <c r="AV29" s="119">
        <f t="shared" si="16"/>
        <v>0</v>
      </c>
    </row>
    <row r="30" spans="1:48">
      <c r="A30" s="115">
        <f t="shared" si="17"/>
        <v>254</v>
      </c>
      <c r="B30" s="113">
        <f t="shared" si="0"/>
        <v>23</v>
      </c>
      <c r="C30" s="119">
        <f t="shared" si="1"/>
        <v>6.4732298455618924</v>
      </c>
      <c r="F30" s="115">
        <f t="shared" si="18"/>
        <v>254</v>
      </c>
      <c r="G30" s="113">
        <f t="shared" si="19"/>
        <v>23</v>
      </c>
      <c r="H30" s="113">
        <f>INDEX(地温!$D$2:$D$366,MATCH(F30,地温!$C$2:$C$366,FALSE))</f>
        <v>24.151899999999998</v>
      </c>
      <c r="I30" s="113">
        <f t="shared" si="20"/>
        <v>564.00019999999995</v>
      </c>
      <c r="J30" s="116">
        <f t="shared" si="2"/>
        <v>24.521747826086955</v>
      </c>
      <c r="K30" s="119">
        <f t="shared" si="3"/>
        <v>7.2476957481327695e-002</v>
      </c>
      <c r="L30" s="119">
        <f t="shared" si="4"/>
        <v>6.4732298455618924</v>
      </c>
      <c r="O30" s="115">
        <f t="shared" si="21"/>
        <v>254</v>
      </c>
      <c r="P30" s="113">
        <f t="shared" si="22"/>
        <v>23</v>
      </c>
      <c r="Q30" s="113">
        <f>INDEX(地温!$D$2:$D$366,MATCH(O30,地温!$C$2:$C$366,FALSE))</f>
        <v>24.151899999999998</v>
      </c>
      <c r="R30" s="113">
        <f t="shared" si="23"/>
        <v>564.00019999999995</v>
      </c>
      <c r="S30" s="116">
        <f t="shared" si="5"/>
        <v>24.521747826086955</v>
      </c>
      <c r="T30" s="119" t="e">
        <f t="shared" si="6"/>
        <v>#N/A</v>
      </c>
      <c r="U30" s="119">
        <f t="shared" si="7"/>
        <v>0</v>
      </c>
      <c r="X30" s="115">
        <f t="shared" si="24"/>
        <v>254</v>
      </c>
      <c r="Y30" s="113">
        <f t="shared" si="25"/>
        <v>23</v>
      </c>
      <c r="Z30" s="113">
        <f>INDEX(地温!$D$2:$D$366,MATCH(X30,地温!$C$2:$C$366,FALSE))</f>
        <v>24.151899999999998</v>
      </c>
      <c r="AA30" s="113">
        <f t="shared" si="26"/>
        <v>564.00019999999995</v>
      </c>
      <c r="AB30" s="116">
        <f t="shared" si="8"/>
        <v>24.521747826086955</v>
      </c>
      <c r="AC30" s="119" t="e">
        <f t="shared" si="9"/>
        <v>#N/A</v>
      </c>
      <c r="AD30" s="119">
        <f t="shared" si="10"/>
        <v>0</v>
      </c>
      <c r="AG30" s="115">
        <f t="shared" si="27"/>
        <v>254</v>
      </c>
      <c r="AH30" s="113">
        <f t="shared" si="28"/>
        <v>23</v>
      </c>
      <c r="AI30" s="113">
        <f>INDEX(地温!$D$2:$D$366,MATCH(AG30,地温!$C$2:$C$366,FALSE))</f>
        <v>24.151899999999998</v>
      </c>
      <c r="AJ30" s="113">
        <f t="shared" si="29"/>
        <v>564.00019999999995</v>
      </c>
      <c r="AK30" s="116">
        <f t="shared" si="11"/>
        <v>24.521747826086955</v>
      </c>
      <c r="AL30" s="119" t="e">
        <f t="shared" si="12"/>
        <v>#N/A</v>
      </c>
      <c r="AM30" s="119">
        <f t="shared" si="13"/>
        <v>0</v>
      </c>
      <c r="AP30" s="115">
        <f t="shared" si="30"/>
        <v>254</v>
      </c>
      <c r="AQ30" s="113">
        <f t="shared" si="31"/>
        <v>23</v>
      </c>
      <c r="AR30" s="113">
        <f>INDEX(地温!$D$2:$D$366,MATCH(AP30,地温!$C$2:$C$366,FALSE))</f>
        <v>24.151899999999998</v>
      </c>
      <c r="AS30" s="113">
        <f t="shared" si="32"/>
        <v>564.00019999999995</v>
      </c>
      <c r="AT30" s="116">
        <f t="shared" si="14"/>
        <v>24.521747826086955</v>
      </c>
      <c r="AU30" s="119" t="e">
        <f t="shared" si="15"/>
        <v>#N/A</v>
      </c>
      <c r="AV30" s="119">
        <f t="shared" si="16"/>
        <v>0</v>
      </c>
    </row>
    <row r="31" spans="1:48">
      <c r="A31" s="115">
        <f t="shared" si="17"/>
        <v>255</v>
      </c>
      <c r="B31" s="113">
        <f t="shared" si="0"/>
        <v>24</v>
      </c>
      <c r="C31" s="119">
        <f t="shared" si="1"/>
        <v>6.5757402500912265</v>
      </c>
      <c r="F31" s="115">
        <f t="shared" si="18"/>
        <v>255</v>
      </c>
      <c r="G31" s="113">
        <f t="shared" si="19"/>
        <v>24</v>
      </c>
      <c r="H31" s="113">
        <f>INDEX(地温!$D$2:$D$366,MATCH(F31,地温!$C$2:$C$366,FALSE))</f>
        <v>23.81485</v>
      </c>
      <c r="I31" s="113">
        <f t="shared" si="20"/>
        <v>587.81504999999993</v>
      </c>
      <c r="J31" s="116">
        <f t="shared" si="2"/>
        <v>24.492293749999998</v>
      </c>
      <c r="K31" s="119">
        <f t="shared" si="3"/>
        <v>7.2392838163010925e-002</v>
      </c>
      <c r="L31" s="119">
        <f t="shared" si="4"/>
        <v>6.5757402500912265</v>
      </c>
      <c r="O31" s="115">
        <f t="shared" si="21"/>
        <v>255</v>
      </c>
      <c r="P31" s="113">
        <f t="shared" si="22"/>
        <v>24</v>
      </c>
      <c r="Q31" s="113">
        <f>INDEX(地温!$D$2:$D$366,MATCH(O31,地温!$C$2:$C$366,FALSE))</f>
        <v>23.81485</v>
      </c>
      <c r="R31" s="113">
        <f t="shared" si="23"/>
        <v>587.81504999999993</v>
      </c>
      <c r="S31" s="116">
        <f t="shared" si="5"/>
        <v>24.492293749999998</v>
      </c>
      <c r="T31" s="119" t="e">
        <f t="shared" si="6"/>
        <v>#N/A</v>
      </c>
      <c r="U31" s="119">
        <f t="shared" si="7"/>
        <v>0</v>
      </c>
      <c r="X31" s="115">
        <f t="shared" si="24"/>
        <v>255</v>
      </c>
      <c r="Y31" s="113">
        <f t="shared" si="25"/>
        <v>24</v>
      </c>
      <c r="Z31" s="113">
        <f>INDEX(地温!$D$2:$D$366,MATCH(X31,地温!$C$2:$C$366,FALSE))</f>
        <v>23.81485</v>
      </c>
      <c r="AA31" s="113">
        <f t="shared" si="26"/>
        <v>587.81504999999993</v>
      </c>
      <c r="AB31" s="116">
        <f t="shared" si="8"/>
        <v>24.492293749999998</v>
      </c>
      <c r="AC31" s="119" t="e">
        <f t="shared" si="9"/>
        <v>#N/A</v>
      </c>
      <c r="AD31" s="119">
        <f t="shared" si="10"/>
        <v>0</v>
      </c>
      <c r="AG31" s="115">
        <f t="shared" si="27"/>
        <v>255</v>
      </c>
      <c r="AH31" s="113">
        <f t="shared" si="28"/>
        <v>24</v>
      </c>
      <c r="AI31" s="113">
        <f>INDEX(地温!$D$2:$D$366,MATCH(AG31,地温!$C$2:$C$366,FALSE))</f>
        <v>23.81485</v>
      </c>
      <c r="AJ31" s="113">
        <f t="shared" si="29"/>
        <v>587.81504999999993</v>
      </c>
      <c r="AK31" s="116">
        <f t="shared" si="11"/>
        <v>24.492293749999998</v>
      </c>
      <c r="AL31" s="119" t="e">
        <f t="shared" si="12"/>
        <v>#N/A</v>
      </c>
      <c r="AM31" s="119">
        <f t="shared" si="13"/>
        <v>0</v>
      </c>
      <c r="AP31" s="115">
        <f t="shared" si="30"/>
        <v>255</v>
      </c>
      <c r="AQ31" s="113">
        <f t="shared" si="31"/>
        <v>24</v>
      </c>
      <c r="AR31" s="113">
        <f>INDEX(地温!$D$2:$D$366,MATCH(AP31,地温!$C$2:$C$366,FALSE))</f>
        <v>23.81485</v>
      </c>
      <c r="AS31" s="113">
        <f t="shared" si="32"/>
        <v>587.81504999999993</v>
      </c>
      <c r="AT31" s="116">
        <f t="shared" si="14"/>
        <v>24.492293749999998</v>
      </c>
      <c r="AU31" s="119" t="e">
        <f t="shared" si="15"/>
        <v>#N/A</v>
      </c>
      <c r="AV31" s="119">
        <f t="shared" si="16"/>
        <v>0</v>
      </c>
    </row>
    <row r="32" spans="1:48">
      <c r="A32" s="115">
        <f t="shared" si="17"/>
        <v>256</v>
      </c>
      <c r="B32" s="113">
        <f t="shared" si="0"/>
        <v>25</v>
      </c>
      <c r="C32" s="119">
        <f t="shared" si="1"/>
        <v>6.671997662244407</v>
      </c>
      <c r="F32" s="115">
        <f t="shared" si="18"/>
        <v>256</v>
      </c>
      <c r="G32" s="113">
        <f t="shared" si="19"/>
        <v>25</v>
      </c>
      <c r="H32" s="113">
        <f>INDEX(地温!$D$2:$D$366,MATCH(F32,地温!$C$2:$C$366,FALSE))</f>
        <v>24.007449999999999</v>
      </c>
      <c r="I32" s="113">
        <f t="shared" si="20"/>
        <v>611.82249999999988</v>
      </c>
      <c r="J32" s="116">
        <f t="shared" si="2"/>
        <v>24.472899999999996</v>
      </c>
      <c r="K32" s="119">
        <f t="shared" si="3"/>
        <v>7.233749484613558e-002</v>
      </c>
      <c r="L32" s="119">
        <f t="shared" si="4"/>
        <v>6.671997662244407</v>
      </c>
      <c r="O32" s="115">
        <f t="shared" si="21"/>
        <v>256</v>
      </c>
      <c r="P32" s="113">
        <f t="shared" si="22"/>
        <v>25</v>
      </c>
      <c r="Q32" s="113">
        <f>INDEX(地温!$D$2:$D$366,MATCH(O32,地温!$C$2:$C$366,FALSE))</f>
        <v>24.007449999999999</v>
      </c>
      <c r="R32" s="113">
        <f t="shared" si="23"/>
        <v>611.82249999999988</v>
      </c>
      <c r="S32" s="116">
        <f t="shared" si="5"/>
        <v>24.472899999999996</v>
      </c>
      <c r="T32" s="119" t="e">
        <f t="shared" si="6"/>
        <v>#N/A</v>
      </c>
      <c r="U32" s="119">
        <f t="shared" si="7"/>
        <v>0</v>
      </c>
      <c r="X32" s="115">
        <f t="shared" si="24"/>
        <v>256</v>
      </c>
      <c r="Y32" s="113">
        <f t="shared" si="25"/>
        <v>25</v>
      </c>
      <c r="Z32" s="113">
        <f>INDEX(地温!$D$2:$D$366,MATCH(X32,地温!$C$2:$C$366,FALSE))</f>
        <v>24.007449999999999</v>
      </c>
      <c r="AA32" s="113">
        <f t="shared" si="26"/>
        <v>611.82249999999988</v>
      </c>
      <c r="AB32" s="116">
        <f t="shared" si="8"/>
        <v>24.472899999999996</v>
      </c>
      <c r="AC32" s="119" t="e">
        <f t="shared" si="9"/>
        <v>#N/A</v>
      </c>
      <c r="AD32" s="119">
        <f t="shared" si="10"/>
        <v>0</v>
      </c>
      <c r="AG32" s="115">
        <f t="shared" si="27"/>
        <v>256</v>
      </c>
      <c r="AH32" s="113">
        <f t="shared" si="28"/>
        <v>25</v>
      </c>
      <c r="AI32" s="113">
        <f>INDEX(地温!$D$2:$D$366,MATCH(AG32,地温!$C$2:$C$366,FALSE))</f>
        <v>24.007449999999999</v>
      </c>
      <c r="AJ32" s="113">
        <f t="shared" si="29"/>
        <v>611.82249999999988</v>
      </c>
      <c r="AK32" s="116">
        <f t="shared" si="11"/>
        <v>24.472899999999996</v>
      </c>
      <c r="AL32" s="119" t="e">
        <f t="shared" si="12"/>
        <v>#N/A</v>
      </c>
      <c r="AM32" s="119">
        <f t="shared" si="13"/>
        <v>0</v>
      </c>
      <c r="AP32" s="115">
        <f t="shared" si="30"/>
        <v>256</v>
      </c>
      <c r="AQ32" s="113">
        <f t="shared" si="31"/>
        <v>25</v>
      </c>
      <c r="AR32" s="113">
        <f>INDEX(地温!$D$2:$D$366,MATCH(AP32,地温!$C$2:$C$366,FALSE))</f>
        <v>24.007449999999999</v>
      </c>
      <c r="AS32" s="113">
        <f t="shared" si="32"/>
        <v>611.82249999999988</v>
      </c>
      <c r="AT32" s="116">
        <f t="shared" si="14"/>
        <v>24.472899999999996</v>
      </c>
      <c r="AU32" s="119" t="e">
        <f t="shared" si="15"/>
        <v>#N/A</v>
      </c>
      <c r="AV32" s="119">
        <f t="shared" si="16"/>
        <v>0</v>
      </c>
    </row>
    <row r="33" spans="1:48">
      <c r="A33" s="115">
        <f t="shared" si="17"/>
        <v>257</v>
      </c>
      <c r="B33" s="113">
        <f t="shared" si="0"/>
        <v>26</v>
      </c>
      <c r="C33" s="119">
        <f t="shared" si="1"/>
        <v>6.7616579305696938</v>
      </c>
      <c r="F33" s="115">
        <f t="shared" si="18"/>
        <v>257</v>
      </c>
      <c r="G33" s="113">
        <f t="shared" si="19"/>
        <v>26</v>
      </c>
      <c r="H33" s="113">
        <f>INDEX(地温!$D$2:$D$366,MATCH(F33,地温!$C$2:$C$366,FALSE))</f>
        <v>24.007449999999999</v>
      </c>
      <c r="I33" s="113">
        <f t="shared" si="20"/>
        <v>635.82994999999983</v>
      </c>
      <c r="J33" s="116">
        <f t="shared" si="2"/>
        <v>24.454998076923069</v>
      </c>
      <c r="K33" s="119">
        <f t="shared" si="3"/>
        <v>7.2286439862413926e-002</v>
      </c>
      <c r="L33" s="119">
        <f t="shared" si="4"/>
        <v>6.7616579305696938</v>
      </c>
      <c r="O33" s="115">
        <f t="shared" si="21"/>
        <v>257</v>
      </c>
      <c r="P33" s="113">
        <f t="shared" si="22"/>
        <v>26</v>
      </c>
      <c r="Q33" s="113">
        <f>INDEX(地温!$D$2:$D$366,MATCH(O33,地温!$C$2:$C$366,FALSE))</f>
        <v>24.007449999999999</v>
      </c>
      <c r="R33" s="113">
        <f t="shared" si="23"/>
        <v>635.82994999999983</v>
      </c>
      <c r="S33" s="116">
        <f t="shared" si="5"/>
        <v>24.454998076923069</v>
      </c>
      <c r="T33" s="119" t="e">
        <f t="shared" si="6"/>
        <v>#N/A</v>
      </c>
      <c r="U33" s="119">
        <f t="shared" si="7"/>
        <v>0</v>
      </c>
      <c r="X33" s="115">
        <f t="shared" si="24"/>
        <v>257</v>
      </c>
      <c r="Y33" s="113">
        <f t="shared" si="25"/>
        <v>26</v>
      </c>
      <c r="Z33" s="113">
        <f>INDEX(地温!$D$2:$D$366,MATCH(X33,地温!$C$2:$C$366,FALSE))</f>
        <v>24.007449999999999</v>
      </c>
      <c r="AA33" s="113">
        <f t="shared" si="26"/>
        <v>635.82994999999983</v>
      </c>
      <c r="AB33" s="116">
        <f t="shared" si="8"/>
        <v>24.454998076923069</v>
      </c>
      <c r="AC33" s="119" t="e">
        <f t="shared" si="9"/>
        <v>#N/A</v>
      </c>
      <c r="AD33" s="119">
        <f t="shared" si="10"/>
        <v>0</v>
      </c>
      <c r="AG33" s="115">
        <f t="shared" si="27"/>
        <v>257</v>
      </c>
      <c r="AH33" s="113">
        <f t="shared" si="28"/>
        <v>26</v>
      </c>
      <c r="AI33" s="113">
        <f>INDEX(地温!$D$2:$D$366,MATCH(AG33,地温!$C$2:$C$366,FALSE))</f>
        <v>24.007449999999999</v>
      </c>
      <c r="AJ33" s="113">
        <f t="shared" si="29"/>
        <v>635.82994999999983</v>
      </c>
      <c r="AK33" s="116">
        <f t="shared" si="11"/>
        <v>24.454998076923069</v>
      </c>
      <c r="AL33" s="119" t="e">
        <f t="shared" si="12"/>
        <v>#N/A</v>
      </c>
      <c r="AM33" s="119">
        <f t="shared" si="13"/>
        <v>0</v>
      </c>
      <c r="AP33" s="115">
        <f t="shared" si="30"/>
        <v>257</v>
      </c>
      <c r="AQ33" s="113">
        <f t="shared" si="31"/>
        <v>26</v>
      </c>
      <c r="AR33" s="113">
        <f>INDEX(地温!$D$2:$D$366,MATCH(AP33,地温!$C$2:$C$366,FALSE))</f>
        <v>24.007449999999999</v>
      </c>
      <c r="AS33" s="113">
        <f t="shared" si="32"/>
        <v>635.82994999999983</v>
      </c>
      <c r="AT33" s="116">
        <f t="shared" si="14"/>
        <v>24.454998076923069</v>
      </c>
      <c r="AU33" s="119" t="e">
        <f t="shared" si="15"/>
        <v>#N/A</v>
      </c>
      <c r="AV33" s="119">
        <f t="shared" si="16"/>
        <v>0</v>
      </c>
    </row>
    <row r="34" spans="1:48">
      <c r="A34" s="115">
        <f t="shared" si="17"/>
        <v>258</v>
      </c>
      <c r="B34" s="113">
        <f t="shared" si="0"/>
        <v>27</v>
      </c>
      <c r="C34" s="119">
        <f t="shared" si="1"/>
        <v>6.8444981943427292</v>
      </c>
      <c r="F34" s="115">
        <f t="shared" si="18"/>
        <v>258</v>
      </c>
      <c r="G34" s="113">
        <f t="shared" si="19"/>
        <v>27</v>
      </c>
      <c r="H34" s="113">
        <f>INDEX(地温!$D$2:$D$366,MATCH(F34,地温!$C$2:$C$366,FALSE))</f>
        <v>23.7988</v>
      </c>
      <c r="I34" s="113">
        <f t="shared" si="20"/>
        <v>659.62874999999985</v>
      </c>
      <c r="J34" s="116">
        <f t="shared" si="2"/>
        <v>24.430694444444438</v>
      </c>
      <c r="K34" s="119">
        <f t="shared" si="3"/>
        <v>7.221717550787278e-002</v>
      </c>
      <c r="L34" s="119">
        <f t="shared" si="4"/>
        <v>6.8444981943427292</v>
      </c>
      <c r="O34" s="115">
        <f t="shared" si="21"/>
        <v>258</v>
      </c>
      <c r="P34" s="113">
        <f t="shared" si="22"/>
        <v>27</v>
      </c>
      <c r="Q34" s="113">
        <f>INDEX(地温!$D$2:$D$366,MATCH(O34,地温!$C$2:$C$366,FALSE))</f>
        <v>23.7988</v>
      </c>
      <c r="R34" s="113">
        <f t="shared" si="23"/>
        <v>659.62874999999985</v>
      </c>
      <c r="S34" s="116">
        <f t="shared" si="5"/>
        <v>24.430694444444438</v>
      </c>
      <c r="T34" s="119" t="e">
        <f t="shared" si="6"/>
        <v>#N/A</v>
      </c>
      <c r="U34" s="119">
        <f t="shared" si="7"/>
        <v>0</v>
      </c>
      <c r="X34" s="115">
        <f t="shared" si="24"/>
        <v>258</v>
      </c>
      <c r="Y34" s="113">
        <f t="shared" si="25"/>
        <v>27</v>
      </c>
      <c r="Z34" s="113">
        <f>INDEX(地温!$D$2:$D$366,MATCH(X34,地温!$C$2:$C$366,FALSE))</f>
        <v>23.7988</v>
      </c>
      <c r="AA34" s="113">
        <f t="shared" si="26"/>
        <v>659.62874999999985</v>
      </c>
      <c r="AB34" s="116">
        <f t="shared" si="8"/>
        <v>24.430694444444438</v>
      </c>
      <c r="AC34" s="119" t="e">
        <f t="shared" si="9"/>
        <v>#N/A</v>
      </c>
      <c r="AD34" s="119">
        <f t="shared" si="10"/>
        <v>0</v>
      </c>
      <c r="AG34" s="115">
        <f t="shared" si="27"/>
        <v>258</v>
      </c>
      <c r="AH34" s="113">
        <f t="shared" si="28"/>
        <v>27</v>
      </c>
      <c r="AI34" s="113">
        <f>INDEX(地温!$D$2:$D$366,MATCH(AG34,地温!$C$2:$C$366,FALSE))</f>
        <v>23.7988</v>
      </c>
      <c r="AJ34" s="113">
        <f t="shared" si="29"/>
        <v>659.62874999999985</v>
      </c>
      <c r="AK34" s="116">
        <f t="shared" si="11"/>
        <v>24.430694444444438</v>
      </c>
      <c r="AL34" s="119" t="e">
        <f t="shared" si="12"/>
        <v>#N/A</v>
      </c>
      <c r="AM34" s="119">
        <f t="shared" si="13"/>
        <v>0</v>
      </c>
      <c r="AP34" s="115">
        <f t="shared" si="30"/>
        <v>258</v>
      </c>
      <c r="AQ34" s="113">
        <f t="shared" si="31"/>
        <v>27</v>
      </c>
      <c r="AR34" s="113">
        <f>INDEX(地温!$D$2:$D$366,MATCH(AP34,地温!$C$2:$C$366,FALSE))</f>
        <v>23.7988</v>
      </c>
      <c r="AS34" s="113">
        <f t="shared" si="32"/>
        <v>659.62874999999985</v>
      </c>
      <c r="AT34" s="116">
        <f t="shared" si="14"/>
        <v>24.430694444444438</v>
      </c>
      <c r="AU34" s="119" t="e">
        <f t="shared" si="15"/>
        <v>#N/A</v>
      </c>
      <c r="AV34" s="119">
        <f t="shared" si="16"/>
        <v>0</v>
      </c>
    </row>
    <row r="35" spans="1:48">
      <c r="A35" s="115">
        <f t="shared" si="17"/>
        <v>259</v>
      </c>
      <c r="B35" s="113">
        <f t="shared" si="0"/>
        <v>28</v>
      </c>
      <c r="C35" s="119">
        <f t="shared" si="1"/>
        <v>6.9223357396781084</v>
      </c>
      <c r="F35" s="115">
        <f t="shared" si="18"/>
        <v>259</v>
      </c>
      <c r="G35" s="113">
        <f t="shared" si="19"/>
        <v>28</v>
      </c>
      <c r="H35" s="113">
        <f>INDEX(地温!$D$2:$D$366,MATCH(F35,地温!$C$2:$C$366,FALSE))</f>
        <v>24.007450000000002</v>
      </c>
      <c r="I35" s="113">
        <f t="shared" si="20"/>
        <v>683.6361999999998</v>
      </c>
      <c r="J35" s="116">
        <f t="shared" si="2"/>
        <v>24.415578571428565</v>
      </c>
      <c r="K35" s="119">
        <f t="shared" si="3"/>
        <v>7.2174123667004167e-002</v>
      </c>
      <c r="L35" s="119">
        <f t="shared" si="4"/>
        <v>6.9223357396781084</v>
      </c>
      <c r="O35" s="115">
        <f t="shared" si="21"/>
        <v>259</v>
      </c>
      <c r="P35" s="113">
        <f t="shared" si="22"/>
        <v>28</v>
      </c>
      <c r="Q35" s="113">
        <f>INDEX(地温!$D$2:$D$366,MATCH(O35,地温!$C$2:$C$366,FALSE))</f>
        <v>24.007450000000002</v>
      </c>
      <c r="R35" s="113">
        <f t="shared" si="23"/>
        <v>683.6361999999998</v>
      </c>
      <c r="S35" s="116">
        <f t="shared" si="5"/>
        <v>24.415578571428565</v>
      </c>
      <c r="T35" s="119" t="e">
        <f t="shared" si="6"/>
        <v>#N/A</v>
      </c>
      <c r="U35" s="119">
        <f t="shared" si="7"/>
        <v>0</v>
      </c>
      <c r="X35" s="115">
        <f t="shared" si="24"/>
        <v>259</v>
      </c>
      <c r="Y35" s="113">
        <f t="shared" si="25"/>
        <v>28</v>
      </c>
      <c r="Z35" s="113">
        <f>INDEX(地温!$D$2:$D$366,MATCH(X35,地温!$C$2:$C$366,FALSE))</f>
        <v>24.007450000000002</v>
      </c>
      <c r="AA35" s="113">
        <f t="shared" si="26"/>
        <v>683.6361999999998</v>
      </c>
      <c r="AB35" s="116">
        <f t="shared" si="8"/>
        <v>24.415578571428565</v>
      </c>
      <c r="AC35" s="119" t="e">
        <f t="shared" si="9"/>
        <v>#N/A</v>
      </c>
      <c r="AD35" s="119">
        <f t="shared" si="10"/>
        <v>0</v>
      </c>
      <c r="AG35" s="115">
        <f t="shared" si="27"/>
        <v>259</v>
      </c>
      <c r="AH35" s="113">
        <f t="shared" si="28"/>
        <v>28</v>
      </c>
      <c r="AI35" s="113">
        <f>INDEX(地温!$D$2:$D$366,MATCH(AG35,地温!$C$2:$C$366,FALSE))</f>
        <v>24.007450000000002</v>
      </c>
      <c r="AJ35" s="113">
        <f t="shared" si="29"/>
        <v>683.6361999999998</v>
      </c>
      <c r="AK35" s="116">
        <f t="shared" si="11"/>
        <v>24.415578571428565</v>
      </c>
      <c r="AL35" s="119" t="e">
        <f t="shared" si="12"/>
        <v>#N/A</v>
      </c>
      <c r="AM35" s="119">
        <f t="shared" si="13"/>
        <v>0</v>
      </c>
      <c r="AP35" s="115">
        <f t="shared" si="30"/>
        <v>259</v>
      </c>
      <c r="AQ35" s="113">
        <f t="shared" si="31"/>
        <v>28</v>
      </c>
      <c r="AR35" s="113">
        <f>INDEX(地温!$D$2:$D$366,MATCH(AP35,地温!$C$2:$C$366,FALSE))</f>
        <v>24.007450000000002</v>
      </c>
      <c r="AS35" s="113">
        <f t="shared" si="32"/>
        <v>683.6361999999998</v>
      </c>
      <c r="AT35" s="116">
        <f t="shared" si="14"/>
        <v>24.415578571428565</v>
      </c>
      <c r="AU35" s="119" t="e">
        <f t="shared" si="15"/>
        <v>#N/A</v>
      </c>
      <c r="AV35" s="119">
        <f t="shared" si="16"/>
        <v>0</v>
      </c>
    </row>
    <row r="36" spans="1:48">
      <c r="A36" s="115">
        <f t="shared" si="17"/>
        <v>260</v>
      </c>
      <c r="B36" s="113">
        <f t="shared" si="0"/>
        <v>29</v>
      </c>
      <c r="C36" s="119">
        <f t="shared" si="1"/>
        <v>6.9946131173090684</v>
      </c>
      <c r="F36" s="115">
        <f t="shared" si="18"/>
        <v>260</v>
      </c>
      <c r="G36" s="113">
        <f t="shared" si="19"/>
        <v>29</v>
      </c>
      <c r="H36" s="113">
        <f>INDEX(地温!$D$2:$D$366,MATCH(F36,地温!$C$2:$C$366,FALSE))</f>
        <v>23.927200000000003</v>
      </c>
      <c r="I36" s="113">
        <f t="shared" si="20"/>
        <v>707.56339999999977</v>
      </c>
      <c r="J36" s="116">
        <f t="shared" si="2"/>
        <v>24.398737931034475</v>
      </c>
      <c r="K36" s="119">
        <f t="shared" si="3"/>
        <v>7.212618455454782e-002</v>
      </c>
      <c r="L36" s="119">
        <f t="shared" si="4"/>
        <v>6.9946131173090684</v>
      </c>
      <c r="O36" s="115">
        <f t="shared" si="21"/>
        <v>260</v>
      </c>
      <c r="P36" s="113">
        <f t="shared" si="22"/>
        <v>29</v>
      </c>
      <c r="Q36" s="113">
        <f>INDEX(地温!$D$2:$D$366,MATCH(O36,地温!$C$2:$C$366,FALSE))</f>
        <v>23.927200000000003</v>
      </c>
      <c r="R36" s="113">
        <f t="shared" si="23"/>
        <v>707.56339999999977</v>
      </c>
      <c r="S36" s="116">
        <f t="shared" si="5"/>
        <v>24.398737931034475</v>
      </c>
      <c r="T36" s="119" t="e">
        <f t="shared" si="6"/>
        <v>#N/A</v>
      </c>
      <c r="U36" s="119">
        <f t="shared" si="7"/>
        <v>0</v>
      </c>
      <c r="X36" s="115">
        <f t="shared" si="24"/>
        <v>260</v>
      </c>
      <c r="Y36" s="113">
        <f t="shared" si="25"/>
        <v>29</v>
      </c>
      <c r="Z36" s="113">
        <f>INDEX(地温!$D$2:$D$366,MATCH(X36,地温!$C$2:$C$366,FALSE))</f>
        <v>23.927200000000003</v>
      </c>
      <c r="AA36" s="113">
        <f t="shared" si="26"/>
        <v>707.56339999999977</v>
      </c>
      <c r="AB36" s="116">
        <f t="shared" si="8"/>
        <v>24.398737931034475</v>
      </c>
      <c r="AC36" s="119" t="e">
        <f t="shared" si="9"/>
        <v>#N/A</v>
      </c>
      <c r="AD36" s="119">
        <f t="shared" si="10"/>
        <v>0</v>
      </c>
      <c r="AG36" s="115">
        <f t="shared" si="27"/>
        <v>260</v>
      </c>
      <c r="AH36" s="113">
        <f t="shared" si="28"/>
        <v>29</v>
      </c>
      <c r="AI36" s="113">
        <f>INDEX(地温!$D$2:$D$366,MATCH(AG36,地温!$C$2:$C$366,FALSE))</f>
        <v>23.927200000000003</v>
      </c>
      <c r="AJ36" s="113">
        <f t="shared" si="29"/>
        <v>707.56339999999977</v>
      </c>
      <c r="AK36" s="116">
        <f t="shared" si="11"/>
        <v>24.398737931034475</v>
      </c>
      <c r="AL36" s="119" t="e">
        <f t="shared" si="12"/>
        <v>#N/A</v>
      </c>
      <c r="AM36" s="119">
        <f t="shared" si="13"/>
        <v>0</v>
      </c>
      <c r="AP36" s="115">
        <f t="shared" si="30"/>
        <v>260</v>
      </c>
      <c r="AQ36" s="113">
        <f t="shared" si="31"/>
        <v>29</v>
      </c>
      <c r="AR36" s="113">
        <f>INDEX(地温!$D$2:$D$366,MATCH(AP36,地温!$C$2:$C$366,FALSE))</f>
        <v>23.927200000000003</v>
      </c>
      <c r="AS36" s="113">
        <f t="shared" si="32"/>
        <v>707.56339999999977</v>
      </c>
      <c r="AT36" s="116">
        <f t="shared" si="14"/>
        <v>24.398737931034475</v>
      </c>
      <c r="AU36" s="119" t="e">
        <f t="shared" si="15"/>
        <v>#N/A</v>
      </c>
      <c r="AV36" s="119">
        <f t="shared" si="16"/>
        <v>0</v>
      </c>
    </row>
    <row r="37" spans="1:48">
      <c r="A37" s="115">
        <f t="shared" si="17"/>
        <v>261</v>
      </c>
      <c r="B37" s="113">
        <f t="shared" si="0"/>
        <v>30</v>
      </c>
      <c r="C37" s="119">
        <f t="shared" si="1"/>
        <v>7.0629574735042988</v>
      </c>
      <c r="F37" s="115">
        <f t="shared" si="18"/>
        <v>261</v>
      </c>
      <c r="G37" s="113">
        <f t="shared" si="19"/>
        <v>30</v>
      </c>
      <c r="H37" s="113">
        <f>INDEX(地温!$D$2:$D$366,MATCH(F37,地温!$C$2:$C$366,FALSE))</f>
        <v>24.3124</v>
      </c>
      <c r="I37" s="113">
        <f t="shared" si="20"/>
        <v>731.8757999999998</v>
      </c>
      <c r="J37" s="116">
        <f t="shared" si="2"/>
        <v>24.395859999999992</v>
      </c>
      <c r="K37" s="119">
        <f t="shared" si="3"/>
        <v>7.211799478619417e-002</v>
      </c>
      <c r="L37" s="119">
        <f t="shared" si="4"/>
        <v>7.0629574735042988</v>
      </c>
      <c r="O37" s="115">
        <f t="shared" si="21"/>
        <v>261</v>
      </c>
      <c r="P37" s="113">
        <f t="shared" si="22"/>
        <v>30</v>
      </c>
      <c r="Q37" s="113">
        <f>INDEX(地温!$D$2:$D$366,MATCH(O37,地温!$C$2:$C$366,FALSE))</f>
        <v>24.3124</v>
      </c>
      <c r="R37" s="113">
        <f t="shared" si="23"/>
        <v>731.8757999999998</v>
      </c>
      <c r="S37" s="116">
        <f t="shared" si="5"/>
        <v>24.395859999999992</v>
      </c>
      <c r="T37" s="119" t="e">
        <f t="shared" si="6"/>
        <v>#N/A</v>
      </c>
      <c r="U37" s="119">
        <f t="shared" si="7"/>
        <v>0</v>
      </c>
      <c r="X37" s="115">
        <f t="shared" si="24"/>
        <v>261</v>
      </c>
      <c r="Y37" s="113">
        <f t="shared" si="25"/>
        <v>30</v>
      </c>
      <c r="Z37" s="113">
        <f>INDEX(地温!$D$2:$D$366,MATCH(X37,地温!$C$2:$C$366,FALSE))</f>
        <v>24.3124</v>
      </c>
      <c r="AA37" s="113">
        <f t="shared" si="26"/>
        <v>731.8757999999998</v>
      </c>
      <c r="AB37" s="116">
        <f t="shared" si="8"/>
        <v>24.395859999999992</v>
      </c>
      <c r="AC37" s="119" t="e">
        <f t="shared" si="9"/>
        <v>#N/A</v>
      </c>
      <c r="AD37" s="119">
        <f t="shared" si="10"/>
        <v>0</v>
      </c>
      <c r="AG37" s="115">
        <f t="shared" si="27"/>
        <v>261</v>
      </c>
      <c r="AH37" s="113">
        <f t="shared" si="28"/>
        <v>30</v>
      </c>
      <c r="AI37" s="113">
        <f>INDEX(地温!$D$2:$D$366,MATCH(AG37,地温!$C$2:$C$366,FALSE))</f>
        <v>24.3124</v>
      </c>
      <c r="AJ37" s="113">
        <f t="shared" si="29"/>
        <v>731.8757999999998</v>
      </c>
      <c r="AK37" s="116">
        <f t="shared" si="11"/>
        <v>24.395859999999992</v>
      </c>
      <c r="AL37" s="119" t="e">
        <f t="shared" si="12"/>
        <v>#N/A</v>
      </c>
      <c r="AM37" s="119">
        <f t="shared" si="13"/>
        <v>0</v>
      </c>
      <c r="AP37" s="115">
        <f t="shared" si="30"/>
        <v>261</v>
      </c>
      <c r="AQ37" s="113">
        <f t="shared" si="31"/>
        <v>30</v>
      </c>
      <c r="AR37" s="113">
        <f>INDEX(地温!$D$2:$D$366,MATCH(AP37,地温!$C$2:$C$366,FALSE))</f>
        <v>24.3124</v>
      </c>
      <c r="AS37" s="113">
        <f t="shared" si="32"/>
        <v>731.8757999999998</v>
      </c>
      <c r="AT37" s="116">
        <f t="shared" si="14"/>
        <v>24.395859999999992</v>
      </c>
      <c r="AU37" s="119" t="e">
        <f t="shared" si="15"/>
        <v>#N/A</v>
      </c>
      <c r="AV37" s="119">
        <f t="shared" si="16"/>
        <v>0</v>
      </c>
    </row>
    <row r="38" spans="1:48">
      <c r="A38" s="115">
        <f t="shared" si="17"/>
        <v>262</v>
      </c>
      <c r="B38" s="113">
        <f t="shared" si="0"/>
        <v>31</v>
      </c>
      <c r="C38" s="119">
        <f t="shared" si="1"/>
        <v>7.1258209116479811</v>
      </c>
      <c r="F38" s="115">
        <f t="shared" si="18"/>
        <v>262</v>
      </c>
      <c r="G38" s="113">
        <f t="shared" si="19"/>
        <v>31</v>
      </c>
      <c r="H38" s="113">
        <f>INDEX(地温!$D$2:$D$366,MATCH(F38,地温!$C$2:$C$366,FALSE))</f>
        <v>24.007449999999999</v>
      </c>
      <c r="I38" s="113">
        <f t="shared" si="20"/>
        <v>755.88324999999975</v>
      </c>
      <c r="J38" s="116">
        <f t="shared" si="2"/>
        <v>24.383330645161283</v>
      </c>
      <c r="K38" s="119">
        <f t="shared" si="3"/>
        <v>7.2082348816456143e-002</v>
      </c>
      <c r="L38" s="119">
        <f t="shared" si="4"/>
        <v>7.1258209116479811</v>
      </c>
      <c r="O38" s="115">
        <f t="shared" si="21"/>
        <v>262</v>
      </c>
      <c r="P38" s="113">
        <f t="shared" si="22"/>
        <v>31</v>
      </c>
      <c r="Q38" s="113">
        <f>INDEX(地温!$D$2:$D$366,MATCH(O38,地温!$C$2:$C$366,FALSE))</f>
        <v>24.007449999999999</v>
      </c>
      <c r="R38" s="113">
        <f t="shared" si="23"/>
        <v>755.88324999999975</v>
      </c>
      <c r="S38" s="116">
        <f t="shared" si="5"/>
        <v>24.383330645161283</v>
      </c>
      <c r="T38" s="119" t="e">
        <f t="shared" si="6"/>
        <v>#N/A</v>
      </c>
      <c r="U38" s="119">
        <f t="shared" si="7"/>
        <v>0</v>
      </c>
      <c r="X38" s="115">
        <f t="shared" si="24"/>
        <v>262</v>
      </c>
      <c r="Y38" s="113">
        <f t="shared" si="25"/>
        <v>31</v>
      </c>
      <c r="Z38" s="113">
        <f>INDEX(地温!$D$2:$D$366,MATCH(X38,地温!$C$2:$C$366,FALSE))</f>
        <v>24.007449999999999</v>
      </c>
      <c r="AA38" s="113">
        <f t="shared" si="26"/>
        <v>755.88324999999975</v>
      </c>
      <c r="AB38" s="116">
        <f t="shared" si="8"/>
        <v>24.383330645161283</v>
      </c>
      <c r="AC38" s="119" t="e">
        <f t="shared" si="9"/>
        <v>#N/A</v>
      </c>
      <c r="AD38" s="119">
        <f t="shared" si="10"/>
        <v>0</v>
      </c>
      <c r="AG38" s="115">
        <f t="shared" si="27"/>
        <v>262</v>
      </c>
      <c r="AH38" s="113">
        <f t="shared" si="28"/>
        <v>31</v>
      </c>
      <c r="AI38" s="113">
        <f>INDEX(地温!$D$2:$D$366,MATCH(AG38,地温!$C$2:$C$366,FALSE))</f>
        <v>24.007449999999999</v>
      </c>
      <c r="AJ38" s="113">
        <f t="shared" si="29"/>
        <v>755.88324999999975</v>
      </c>
      <c r="AK38" s="116">
        <f t="shared" si="11"/>
        <v>24.383330645161283</v>
      </c>
      <c r="AL38" s="119" t="e">
        <f t="shared" si="12"/>
        <v>#N/A</v>
      </c>
      <c r="AM38" s="119">
        <f t="shared" si="13"/>
        <v>0</v>
      </c>
      <c r="AP38" s="115">
        <f t="shared" si="30"/>
        <v>262</v>
      </c>
      <c r="AQ38" s="113">
        <f t="shared" si="31"/>
        <v>31</v>
      </c>
      <c r="AR38" s="113">
        <f>INDEX(地温!$D$2:$D$366,MATCH(AP38,地温!$C$2:$C$366,FALSE))</f>
        <v>24.007449999999999</v>
      </c>
      <c r="AS38" s="113">
        <f t="shared" si="32"/>
        <v>755.88324999999975</v>
      </c>
      <c r="AT38" s="116">
        <f t="shared" si="14"/>
        <v>24.383330645161283</v>
      </c>
      <c r="AU38" s="119" t="e">
        <f t="shared" si="15"/>
        <v>#N/A</v>
      </c>
      <c r="AV38" s="119">
        <f t="shared" si="16"/>
        <v>0</v>
      </c>
    </row>
    <row r="39" spans="1:48">
      <c r="A39" s="115">
        <f t="shared" si="17"/>
        <v>263</v>
      </c>
      <c r="B39" s="113">
        <f t="shared" si="0"/>
        <v>32</v>
      </c>
      <c r="C39" s="119">
        <f t="shared" si="1"/>
        <v>7.1830675920597153</v>
      </c>
      <c r="F39" s="115">
        <f t="shared" si="18"/>
        <v>263</v>
      </c>
      <c r="G39" s="113">
        <f t="shared" si="19"/>
        <v>32</v>
      </c>
      <c r="H39" s="113">
        <f>INDEX(地温!$D$2:$D$366,MATCH(F39,地温!$C$2:$C$366,FALSE))</f>
        <v>23.429649999999999</v>
      </c>
      <c r="I39" s="113">
        <f t="shared" si="20"/>
        <v>779.31289999999979</v>
      </c>
      <c r="J39" s="116">
        <f t="shared" si="2"/>
        <v>24.353528124999993</v>
      </c>
      <c r="K39" s="119">
        <f t="shared" si="3"/>
        <v>7.1997619479846495e-002</v>
      </c>
      <c r="L39" s="119">
        <f t="shared" si="4"/>
        <v>7.1830675920597153</v>
      </c>
      <c r="O39" s="115">
        <f t="shared" si="21"/>
        <v>263</v>
      </c>
      <c r="P39" s="113">
        <f t="shared" si="22"/>
        <v>32</v>
      </c>
      <c r="Q39" s="113">
        <f>INDEX(地温!$D$2:$D$366,MATCH(O39,地温!$C$2:$C$366,FALSE))</f>
        <v>23.429649999999999</v>
      </c>
      <c r="R39" s="113">
        <f t="shared" si="23"/>
        <v>779.31289999999979</v>
      </c>
      <c r="S39" s="116">
        <f t="shared" si="5"/>
        <v>24.353528124999993</v>
      </c>
      <c r="T39" s="119" t="e">
        <f t="shared" si="6"/>
        <v>#N/A</v>
      </c>
      <c r="U39" s="119">
        <f t="shared" si="7"/>
        <v>0</v>
      </c>
      <c r="X39" s="115">
        <f t="shared" si="24"/>
        <v>263</v>
      </c>
      <c r="Y39" s="113">
        <f t="shared" si="25"/>
        <v>32</v>
      </c>
      <c r="Z39" s="113">
        <f>INDEX(地温!$D$2:$D$366,MATCH(X39,地温!$C$2:$C$366,FALSE))</f>
        <v>23.429649999999999</v>
      </c>
      <c r="AA39" s="113">
        <f t="shared" si="26"/>
        <v>779.31289999999979</v>
      </c>
      <c r="AB39" s="116">
        <f t="shared" si="8"/>
        <v>24.353528124999993</v>
      </c>
      <c r="AC39" s="119" t="e">
        <f t="shared" si="9"/>
        <v>#N/A</v>
      </c>
      <c r="AD39" s="119">
        <f t="shared" si="10"/>
        <v>0</v>
      </c>
      <c r="AG39" s="115">
        <f t="shared" si="27"/>
        <v>263</v>
      </c>
      <c r="AH39" s="113">
        <f t="shared" si="28"/>
        <v>32</v>
      </c>
      <c r="AI39" s="113">
        <f>INDEX(地温!$D$2:$D$366,MATCH(AG39,地温!$C$2:$C$366,FALSE))</f>
        <v>23.429649999999999</v>
      </c>
      <c r="AJ39" s="113">
        <f t="shared" si="29"/>
        <v>779.31289999999979</v>
      </c>
      <c r="AK39" s="116">
        <f t="shared" si="11"/>
        <v>24.353528124999993</v>
      </c>
      <c r="AL39" s="119" t="e">
        <f t="shared" si="12"/>
        <v>#N/A</v>
      </c>
      <c r="AM39" s="119">
        <f t="shared" si="13"/>
        <v>0</v>
      </c>
      <c r="AP39" s="115">
        <f t="shared" si="30"/>
        <v>263</v>
      </c>
      <c r="AQ39" s="113">
        <f t="shared" si="31"/>
        <v>32</v>
      </c>
      <c r="AR39" s="113">
        <f>INDEX(地温!$D$2:$D$366,MATCH(AP39,地温!$C$2:$C$366,FALSE))</f>
        <v>23.429649999999999</v>
      </c>
      <c r="AS39" s="113">
        <f t="shared" si="32"/>
        <v>779.31289999999979</v>
      </c>
      <c r="AT39" s="116">
        <f t="shared" si="14"/>
        <v>24.353528124999993</v>
      </c>
      <c r="AU39" s="119" t="e">
        <f t="shared" si="15"/>
        <v>#N/A</v>
      </c>
      <c r="AV39" s="119">
        <f t="shared" si="16"/>
        <v>0</v>
      </c>
    </row>
    <row r="40" spans="1:48">
      <c r="A40" s="115">
        <f t="shared" si="17"/>
        <v>264</v>
      </c>
      <c r="B40" s="113">
        <f t="shared" si="0"/>
        <v>33</v>
      </c>
      <c r="C40" s="119">
        <f t="shared" si="1"/>
        <v>7.2361067371950103</v>
      </c>
      <c r="F40" s="115">
        <f t="shared" si="18"/>
        <v>264</v>
      </c>
      <c r="G40" s="113">
        <f t="shared" si="19"/>
        <v>33</v>
      </c>
      <c r="H40" s="113">
        <f>INDEX(地温!$D$2:$D$366,MATCH(F40,地温!$C$2:$C$366,FALSE))</f>
        <v>23.2531</v>
      </c>
      <c r="I40" s="113">
        <f t="shared" si="20"/>
        <v>802.5659999999998</v>
      </c>
      <c r="J40" s="116">
        <f t="shared" si="2"/>
        <v>24.320181818181812</v>
      </c>
      <c r="K40" s="119">
        <f t="shared" si="3"/>
        <v>7.1902913026499704e-002</v>
      </c>
      <c r="L40" s="119">
        <f t="shared" si="4"/>
        <v>7.2361067371950103</v>
      </c>
      <c r="O40" s="115">
        <f t="shared" si="21"/>
        <v>264</v>
      </c>
      <c r="P40" s="113">
        <f t="shared" si="22"/>
        <v>33</v>
      </c>
      <c r="Q40" s="113">
        <f>INDEX(地温!$D$2:$D$366,MATCH(O40,地温!$C$2:$C$366,FALSE))</f>
        <v>23.2531</v>
      </c>
      <c r="R40" s="113">
        <f t="shared" si="23"/>
        <v>802.5659999999998</v>
      </c>
      <c r="S40" s="116">
        <f t="shared" si="5"/>
        <v>24.320181818181812</v>
      </c>
      <c r="T40" s="119" t="e">
        <f t="shared" si="6"/>
        <v>#N/A</v>
      </c>
      <c r="U40" s="119">
        <f t="shared" si="7"/>
        <v>0</v>
      </c>
      <c r="X40" s="115">
        <f t="shared" si="24"/>
        <v>264</v>
      </c>
      <c r="Y40" s="113">
        <f t="shared" si="25"/>
        <v>33</v>
      </c>
      <c r="Z40" s="113">
        <f>INDEX(地温!$D$2:$D$366,MATCH(X40,地温!$C$2:$C$366,FALSE))</f>
        <v>23.2531</v>
      </c>
      <c r="AA40" s="113">
        <f t="shared" si="26"/>
        <v>802.5659999999998</v>
      </c>
      <c r="AB40" s="116">
        <f t="shared" si="8"/>
        <v>24.320181818181812</v>
      </c>
      <c r="AC40" s="119" t="e">
        <f t="shared" si="9"/>
        <v>#N/A</v>
      </c>
      <c r="AD40" s="119">
        <f t="shared" si="10"/>
        <v>0</v>
      </c>
      <c r="AG40" s="115">
        <f t="shared" si="27"/>
        <v>264</v>
      </c>
      <c r="AH40" s="113">
        <f t="shared" si="28"/>
        <v>33</v>
      </c>
      <c r="AI40" s="113">
        <f>INDEX(地温!$D$2:$D$366,MATCH(AG40,地温!$C$2:$C$366,FALSE))</f>
        <v>23.2531</v>
      </c>
      <c r="AJ40" s="113">
        <f t="shared" si="29"/>
        <v>802.5659999999998</v>
      </c>
      <c r="AK40" s="116">
        <f t="shared" si="11"/>
        <v>24.320181818181812</v>
      </c>
      <c r="AL40" s="119" t="e">
        <f t="shared" si="12"/>
        <v>#N/A</v>
      </c>
      <c r="AM40" s="119">
        <f t="shared" si="13"/>
        <v>0</v>
      </c>
      <c r="AP40" s="115">
        <f t="shared" si="30"/>
        <v>264</v>
      </c>
      <c r="AQ40" s="113">
        <f t="shared" si="31"/>
        <v>33</v>
      </c>
      <c r="AR40" s="113">
        <f>INDEX(地温!$D$2:$D$366,MATCH(AP40,地温!$C$2:$C$366,FALSE))</f>
        <v>23.2531</v>
      </c>
      <c r="AS40" s="113">
        <f t="shared" si="32"/>
        <v>802.5659999999998</v>
      </c>
      <c r="AT40" s="116">
        <f t="shared" si="14"/>
        <v>24.320181818181812</v>
      </c>
      <c r="AU40" s="119" t="e">
        <f t="shared" si="15"/>
        <v>#N/A</v>
      </c>
      <c r="AV40" s="119">
        <f t="shared" si="16"/>
        <v>0</v>
      </c>
    </row>
    <row r="41" spans="1:48">
      <c r="A41" s="115">
        <f t="shared" si="17"/>
        <v>265</v>
      </c>
      <c r="B41" s="113">
        <f t="shared" si="0"/>
        <v>34</v>
      </c>
      <c r="C41" s="119">
        <f t="shared" si="1"/>
        <v>7.2844165563146674</v>
      </c>
      <c r="F41" s="115">
        <f t="shared" si="18"/>
        <v>265</v>
      </c>
      <c r="G41" s="113">
        <f t="shared" si="19"/>
        <v>34</v>
      </c>
      <c r="H41" s="113">
        <f>INDEX(地温!$D$2:$D$366,MATCH(F41,地温!$C$2:$C$366,FALSE))</f>
        <v>22.6432</v>
      </c>
      <c r="I41" s="113">
        <f t="shared" si="20"/>
        <v>825.20919999999978</v>
      </c>
      <c r="J41" s="116">
        <f t="shared" si="2"/>
        <v>24.270858823529405</v>
      </c>
      <c r="K41" s="119">
        <f t="shared" si="3"/>
        <v>7.1763020874542102e-002</v>
      </c>
      <c r="L41" s="119">
        <f t="shared" si="4"/>
        <v>7.2844165563146674</v>
      </c>
      <c r="O41" s="115">
        <f t="shared" si="21"/>
        <v>265</v>
      </c>
      <c r="P41" s="113">
        <f t="shared" si="22"/>
        <v>34</v>
      </c>
      <c r="Q41" s="113">
        <f>INDEX(地温!$D$2:$D$366,MATCH(O41,地温!$C$2:$C$366,FALSE))</f>
        <v>22.6432</v>
      </c>
      <c r="R41" s="113">
        <f t="shared" si="23"/>
        <v>825.20919999999978</v>
      </c>
      <c r="S41" s="116">
        <f t="shared" si="5"/>
        <v>24.270858823529405</v>
      </c>
      <c r="T41" s="119" t="e">
        <f t="shared" si="6"/>
        <v>#N/A</v>
      </c>
      <c r="U41" s="119">
        <f t="shared" si="7"/>
        <v>0</v>
      </c>
      <c r="X41" s="115">
        <f t="shared" si="24"/>
        <v>265</v>
      </c>
      <c r="Y41" s="113">
        <f t="shared" si="25"/>
        <v>34</v>
      </c>
      <c r="Z41" s="113">
        <f>INDEX(地温!$D$2:$D$366,MATCH(X41,地温!$C$2:$C$366,FALSE))</f>
        <v>22.6432</v>
      </c>
      <c r="AA41" s="113">
        <f t="shared" si="26"/>
        <v>825.20919999999978</v>
      </c>
      <c r="AB41" s="116">
        <f t="shared" si="8"/>
        <v>24.270858823529405</v>
      </c>
      <c r="AC41" s="119" t="e">
        <f t="shared" si="9"/>
        <v>#N/A</v>
      </c>
      <c r="AD41" s="119">
        <f t="shared" si="10"/>
        <v>0</v>
      </c>
      <c r="AG41" s="115">
        <f t="shared" si="27"/>
        <v>265</v>
      </c>
      <c r="AH41" s="113">
        <f t="shared" si="28"/>
        <v>34</v>
      </c>
      <c r="AI41" s="113">
        <f>INDEX(地温!$D$2:$D$366,MATCH(AG41,地温!$C$2:$C$366,FALSE))</f>
        <v>22.6432</v>
      </c>
      <c r="AJ41" s="113">
        <f t="shared" si="29"/>
        <v>825.20919999999978</v>
      </c>
      <c r="AK41" s="116">
        <f t="shared" si="11"/>
        <v>24.270858823529405</v>
      </c>
      <c r="AL41" s="119" t="e">
        <f t="shared" si="12"/>
        <v>#N/A</v>
      </c>
      <c r="AM41" s="119">
        <f t="shared" si="13"/>
        <v>0</v>
      </c>
      <c r="AP41" s="115">
        <f t="shared" si="30"/>
        <v>265</v>
      </c>
      <c r="AQ41" s="113">
        <f t="shared" si="31"/>
        <v>34</v>
      </c>
      <c r="AR41" s="113">
        <f>INDEX(地温!$D$2:$D$366,MATCH(AP41,地温!$C$2:$C$366,FALSE))</f>
        <v>22.6432</v>
      </c>
      <c r="AS41" s="113">
        <f t="shared" si="32"/>
        <v>825.20919999999978</v>
      </c>
      <c r="AT41" s="116">
        <f t="shared" si="14"/>
        <v>24.270858823529405</v>
      </c>
      <c r="AU41" s="119" t="e">
        <f t="shared" si="15"/>
        <v>#N/A</v>
      </c>
      <c r="AV41" s="119">
        <f t="shared" si="16"/>
        <v>0</v>
      </c>
    </row>
    <row r="42" spans="1:48">
      <c r="A42" s="115">
        <f t="shared" si="17"/>
        <v>266</v>
      </c>
      <c r="B42" s="113">
        <f t="shared" si="0"/>
        <v>35</v>
      </c>
      <c r="C42" s="119">
        <f t="shared" si="1"/>
        <v>7.3292687754762209</v>
      </c>
      <c r="F42" s="115">
        <f t="shared" si="18"/>
        <v>266</v>
      </c>
      <c r="G42" s="113">
        <f t="shared" si="19"/>
        <v>35</v>
      </c>
      <c r="H42" s="113">
        <f>INDEX(地温!$D$2:$D$366,MATCH(F42,地温!$C$2:$C$366,FALSE))</f>
        <v>22.466650000000001</v>
      </c>
      <c r="I42" s="113">
        <f t="shared" si="20"/>
        <v>847.67584999999974</v>
      </c>
      <c r="J42" s="116">
        <f t="shared" si="2"/>
        <v>24.219309999999993</v>
      </c>
      <c r="K42" s="119">
        <f t="shared" si="3"/>
        <v>7.161705711550298e-002</v>
      </c>
      <c r="L42" s="119">
        <f t="shared" si="4"/>
        <v>7.3292687754762209</v>
      </c>
      <c r="O42" s="115">
        <f t="shared" si="21"/>
        <v>266</v>
      </c>
      <c r="P42" s="113">
        <f t="shared" si="22"/>
        <v>35</v>
      </c>
      <c r="Q42" s="113">
        <f>INDEX(地温!$D$2:$D$366,MATCH(O42,地温!$C$2:$C$366,FALSE))</f>
        <v>22.466650000000001</v>
      </c>
      <c r="R42" s="113">
        <f t="shared" si="23"/>
        <v>847.67584999999974</v>
      </c>
      <c r="S42" s="116">
        <f t="shared" si="5"/>
        <v>24.219309999999993</v>
      </c>
      <c r="T42" s="119" t="e">
        <f t="shared" si="6"/>
        <v>#N/A</v>
      </c>
      <c r="U42" s="119">
        <f t="shared" si="7"/>
        <v>0</v>
      </c>
      <c r="X42" s="115">
        <f t="shared" si="24"/>
        <v>266</v>
      </c>
      <c r="Y42" s="113">
        <f t="shared" si="25"/>
        <v>35</v>
      </c>
      <c r="Z42" s="113">
        <f>INDEX(地温!$D$2:$D$366,MATCH(X42,地温!$C$2:$C$366,FALSE))</f>
        <v>22.466650000000001</v>
      </c>
      <c r="AA42" s="113">
        <f t="shared" si="26"/>
        <v>847.67584999999974</v>
      </c>
      <c r="AB42" s="116">
        <f t="shared" si="8"/>
        <v>24.219309999999993</v>
      </c>
      <c r="AC42" s="119" t="e">
        <f t="shared" si="9"/>
        <v>#N/A</v>
      </c>
      <c r="AD42" s="119">
        <f t="shared" si="10"/>
        <v>0</v>
      </c>
      <c r="AG42" s="115">
        <f t="shared" si="27"/>
        <v>266</v>
      </c>
      <c r="AH42" s="113">
        <f t="shared" si="28"/>
        <v>35</v>
      </c>
      <c r="AI42" s="113">
        <f>INDEX(地温!$D$2:$D$366,MATCH(AG42,地温!$C$2:$C$366,FALSE))</f>
        <v>22.466650000000001</v>
      </c>
      <c r="AJ42" s="113">
        <f t="shared" si="29"/>
        <v>847.67584999999974</v>
      </c>
      <c r="AK42" s="116">
        <f t="shared" si="11"/>
        <v>24.219309999999993</v>
      </c>
      <c r="AL42" s="119" t="e">
        <f t="shared" si="12"/>
        <v>#N/A</v>
      </c>
      <c r="AM42" s="119">
        <f t="shared" si="13"/>
        <v>0</v>
      </c>
      <c r="AP42" s="115">
        <f t="shared" si="30"/>
        <v>266</v>
      </c>
      <c r="AQ42" s="113">
        <f t="shared" si="31"/>
        <v>35</v>
      </c>
      <c r="AR42" s="113">
        <f>INDEX(地温!$D$2:$D$366,MATCH(AP42,地温!$C$2:$C$366,FALSE))</f>
        <v>22.466650000000001</v>
      </c>
      <c r="AS42" s="113">
        <f t="shared" si="32"/>
        <v>847.67584999999974</v>
      </c>
      <c r="AT42" s="116">
        <f t="shared" si="14"/>
        <v>24.219309999999993</v>
      </c>
      <c r="AU42" s="119" t="e">
        <f t="shared" si="15"/>
        <v>#N/A</v>
      </c>
      <c r="AV42" s="119">
        <f t="shared" si="16"/>
        <v>0</v>
      </c>
    </row>
    <row r="43" spans="1:48">
      <c r="A43" s="115">
        <f t="shared" si="17"/>
        <v>267</v>
      </c>
      <c r="B43" s="113">
        <f t="shared" si="0"/>
        <v>36</v>
      </c>
      <c r="C43" s="119">
        <f t="shared" si="1"/>
        <v>7.3707092854054839</v>
      </c>
      <c r="F43" s="115">
        <f t="shared" si="18"/>
        <v>267</v>
      </c>
      <c r="G43" s="113">
        <f t="shared" si="19"/>
        <v>36</v>
      </c>
      <c r="H43" s="113">
        <f>INDEX(地温!$D$2:$D$366,MATCH(F43,地温!$C$2:$C$366,FALSE))</f>
        <v>22.1617</v>
      </c>
      <c r="I43" s="113">
        <f t="shared" si="20"/>
        <v>869.83754999999974</v>
      </c>
      <c r="J43" s="116">
        <f t="shared" si="2"/>
        <v>24.16215416666666</v>
      </c>
      <c r="K43" s="119">
        <f t="shared" si="3"/>
        <v>7.1455504799156661e-002</v>
      </c>
      <c r="L43" s="119">
        <f t="shared" si="4"/>
        <v>7.3707092854054839</v>
      </c>
      <c r="O43" s="115">
        <f t="shared" si="21"/>
        <v>267</v>
      </c>
      <c r="P43" s="113">
        <f t="shared" si="22"/>
        <v>36</v>
      </c>
      <c r="Q43" s="113">
        <f>INDEX(地温!$D$2:$D$366,MATCH(O43,地温!$C$2:$C$366,FALSE))</f>
        <v>22.1617</v>
      </c>
      <c r="R43" s="113">
        <f t="shared" si="23"/>
        <v>869.83754999999974</v>
      </c>
      <c r="S43" s="116">
        <f t="shared" si="5"/>
        <v>24.16215416666666</v>
      </c>
      <c r="T43" s="119" t="e">
        <f t="shared" si="6"/>
        <v>#N/A</v>
      </c>
      <c r="U43" s="119">
        <f t="shared" si="7"/>
        <v>0</v>
      </c>
      <c r="X43" s="115">
        <f t="shared" si="24"/>
        <v>267</v>
      </c>
      <c r="Y43" s="113">
        <f t="shared" si="25"/>
        <v>36</v>
      </c>
      <c r="Z43" s="113">
        <f>INDEX(地温!$D$2:$D$366,MATCH(X43,地温!$C$2:$C$366,FALSE))</f>
        <v>22.1617</v>
      </c>
      <c r="AA43" s="113">
        <f t="shared" si="26"/>
        <v>869.83754999999974</v>
      </c>
      <c r="AB43" s="116">
        <f t="shared" si="8"/>
        <v>24.16215416666666</v>
      </c>
      <c r="AC43" s="119" t="e">
        <f t="shared" si="9"/>
        <v>#N/A</v>
      </c>
      <c r="AD43" s="119">
        <f t="shared" si="10"/>
        <v>0</v>
      </c>
      <c r="AG43" s="115">
        <f t="shared" si="27"/>
        <v>267</v>
      </c>
      <c r="AH43" s="113">
        <f t="shared" si="28"/>
        <v>36</v>
      </c>
      <c r="AI43" s="113">
        <f>INDEX(地温!$D$2:$D$366,MATCH(AG43,地温!$C$2:$C$366,FALSE))</f>
        <v>22.1617</v>
      </c>
      <c r="AJ43" s="113">
        <f t="shared" si="29"/>
        <v>869.83754999999974</v>
      </c>
      <c r="AK43" s="116">
        <f t="shared" si="11"/>
        <v>24.16215416666666</v>
      </c>
      <c r="AL43" s="119" t="e">
        <f t="shared" si="12"/>
        <v>#N/A</v>
      </c>
      <c r="AM43" s="119">
        <f t="shared" si="13"/>
        <v>0</v>
      </c>
      <c r="AP43" s="115">
        <f t="shared" si="30"/>
        <v>267</v>
      </c>
      <c r="AQ43" s="113">
        <f t="shared" si="31"/>
        <v>36</v>
      </c>
      <c r="AR43" s="113">
        <f>INDEX(地温!$D$2:$D$366,MATCH(AP43,地温!$C$2:$C$366,FALSE))</f>
        <v>22.1617</v>
      </c>
      <c r="AS43" s="113">
        <f t="shared" si="32"/>
        <v>869.83754999999974</v>
      </c>
      <c r="AT43" s="116">
        <f t="shared" si="14"/>
        <v>24.16215416666666</v>
      </c>
      <c r="AU43" s="119" t="e">
        <f t="shared" si="15"/>
        <v>#N/A</v>
      </c>
      <c r="AV43" s="119">
        <f t="shared" si="16"/>
        <v>0</v>
      </c>
    </row>
    <row r="44" spans="1:48">
      <c r="A44" s="115">
        <f t="shared" si="17"/>
        <v>268</v>
      </c>
      <c r="B44" s="113">
        <f t="shared" si="0"/>
        <v>37</v>
      </c>
      <c r="C44" s="119">
        <f t="shared" si="1"/>
        <v>7.4091551931524275</v>
      </c>
      <c r="F44" s="115">
        <f t="shared" si="18"/>
        <v>268</v>
      </c>
      <c r="G44" s="113">
        <f t="shared" si="19"/>
        <v>37</v>
      </c>
      <c r="H44" s="113">
        <f>INDEX(地温!$D$2:$D$366,MATCH(F44,地温!$C$2:$C$366,FALSE))</f>
        <v>21.937000000000001</v>
      </c>
      <c r="I44" s="113">
        <f t="shared" si="20"/>
        <v>891.77454999999975</v>
      </c>
      <c r="J44" s="116">
        <f t="shared" si="2"/>
        <v>24.102014864864859</v>
      </c>
      <c r="K44" s="119">
        <f t="shared" si="3"/>
        <v>7.1285846205151063e-002</v>
      </c>
      <c r="L44" s="119">
        <f t="shared" si="4"/>
        <v>7.4091551931524275</v>
      </c>
      <c r="O44" s="115">
        <f t="shared" si="21"/>
        <v>268</v>
      </c>
      <c r="P44" s="113">
        <f t="shared" si="22"/>
        <v>37</v>
      </c>
      <c r="Q44" s="113">
        <f>INDEX(地温!$D$2:$D$366,MATCH(O44,地温!$C$2:$C$366,FALSE))</f>
        <v>21.937000000000001</v>
      </c>
      <c r="R44" s="113">
        <f t="shared" si="23"/>
        <v>891.77454999999975</v>
      </c>
      <c r="S44" s="116">
        <f t="shared" si="5"/>
        <v>24.102014864864859</v>
      </c>
      <c r="T44" s="119" t="e">
        <f t="shared" si="6"/>
        <v>#N/A</v>
      </c>
      <c r="U44" s="119">
        <f t="shared" si="7"/>
        <v>0</v>
      </c>
      <c r="X44" s="115">
        <f t="shared" si="24"/>
        <v>268</v>
      </c>
      <c r="Y44" s="113">
        <f t="shared" si="25"/>
        <v>37</v>
      </c>
      <c r="Z44" s="113">
        <f>INDEX(地温!$D$2:$D$366,MATCH(X44,地温!$C$2:$C$366,FALSE))</f>
        <v>21.937000000000001</v>
      </c>
      <c r="AA44" s="113">
        <f t="shared" si="26"/>
        <v>891.77454999999975</v>
      </c>
      <c r="AB44" s="116">
        <f t="shared" si="8"/>
        <v>24.102014864864859</v>
      </c>
      <c r="AC44" s="119" t="e">
        <f t="shared" si="9"/>
        <v>#N/A</v>
      </c>
      <c r="AD44" s="119">
        <f t="shared" si="10"/>
        <v>0</v>
      </c>
      <c r="AG44" s="115">
        <f t="shared" si="27"/>
        <v>268</v>
      </c>
      <c r="AH44" s="113">
        <f t="shared" si="28"/>
        <v>37</v>
      </c>
      <c r="AI44" s="113">
        <f>INDEX(地温!$D$2:$D$366,MATCH(AG44,地温!$C$2:$C$366,FALSE))</f>
        <v>21.937000000000001</v>
      </c>
      <c r="AJ44" s="113">
        <f t="shared" si="29"/>
        <v>891.77454999999975</v>
      </c>
      <c r="AK44" s="116">
        <f t="shared" si="11"/>
        <v>24.102014864864859</v>
      </c>
      <c r="AL44" s="119" t="e">
        <f t="shared" si="12"/>
        <v>#N/A</v>
      </c>
      <c r="AM44" s="119">
        <f t="shared" si="13"/>
        <v>0</v>
      </c>
      <c r="AP44" s="115">
        <f t="shared" si="30"/>
        <v>268</v>
      </c>
      <c r="AQ44" s="113">
        <f t="shared" si="31"/>
        <v>37</v>
      </c>
      <c r="AR44" s="113">
        <f>INDEX(地温!$D$2:$D$366,MATCH(AP44,地温!$C$2:$C$366,FALSE))</f>
        <v>21.937000000000001</v>
      </c>
      <c r="AS44" s="113">
        <f t="shared" si="32"/>
        <v>891.77454999999975</v>
      </c>
      <c r="AT44" s="116">
        <f t="shared" si="14"/>
        <v>24.102014864864859</v>
      </c>
      <c r="AU44" s="119" t="e">
        <f t="shared" si="15"/>
        <v>#N/A</v>
      </c>
      <c r="AV44" s="119">
        <f t="shared" si="16"/>
        <v>0</v>
      </c>
    </row>
    <row r="45" spans="1:48">
      <c r="A45" s="115">
        <f t="shared" si="17"/>
        <v>269</v>
      </c>
      <c r="B45" s="113">
        <f t="shared" si="0"/>
        <v>38</v>
      </c>
      <c r="C45" s="119">
        <f t="shared" si="1"/>
        <v>7.4445775489953494</v>
      </c>
      <c r="F45" s="115">
        <f t="shared" si="18"/>
        <v>269</v>
      </c>
      <c r="G45" s="113">
        <f t="shared" si="19"/>
        <v>38</v>
      </c>
      <c r="H45" s="113">
        <f>INDEX(地温!$D$2:$D$366,MATCH(F45,地温!$C$2:$C$366,FALSE))</f>
        <v>21.53575</v>
      </c>
      <c r="I45" s="113">
        <f t="shared" si="20"/>
        <v>913.31029999999976</v>
      </c>
      <c r="J45" s="116">
        <f t="shared" si="2"/>
        <v>24.034481578947361</v>
      </c>
      <c r="K45" s="119">
        <f t="shared" si="3"/>
        <v>7.1095727028788927e-002</v>
      </c>
      <c r="L45" s="119">
        <f t="shared" si="4"/>
        <v>7.4445775489953494</v>
      </c>
      <c r="O45" s="115">
        <f t="shared" si="21"/>
        <v>269</v>
      </c>
      <c r="P45" s="113">
        <f t="shared" si="22"/>
        <v>38</v>
      </c>
      <c r="Q45" s="113">
        <f>INDEX(地温!$D$2:$D$366,MATCH(O45,地温!$C$2:$C$366,FALSE))</f>
        <v>21.53575</v>
      </c>
      <c r="R45" s="113">
        <f t="shared" si="23"/>
        <v>913.31029999999976</v>
      </c>
      <c r="S45" s="116">
        <f t="shared" si="5"/>
        <v>24.034481578947361</v>
      </c>
      <c r="T45" s="119" t="e">
        <f t="shared" si="6"/>
        <v>#N/A</v>
      </c>
      <c r="U45" s="119">
        <f t="shared" si="7"/>
        <v>0</v>
      </c>
      <c r="X45" s="115">
        <f t="shared" si="24"/>
        <v>269</v>
      </c>
      <c r="Y45" s="113">
        <f t="shared" si="25"/>
        <v>38</v>
      </c>
      <c r="Z45" s="113">
        <f>INDEX(地温!$D$2:$D$366,MATCH(X45,地温!$C$2:$C$366,FALSE))</f>
        <v>21.53575</v>
      </c>
      <c r="AA45" s="113">
        <f t="shared" si="26"/>
        <v>913.31029999999976</v>
      </c>
      <c r="AB45" s="116">
        <f t="shared" si="8"/>
        <v>24.034481578947361</v>
      </c>
      <c r="AC45" s="119" t="e">
        <f t="shared" si="9"/>
        <v>#N/A</v>
      </c>
      <c r="AD45" s="119">
        <f t="shared" si="10"/>
        <v>0</v>
      </c>
      <c r="AG45" s="115">
        <f t="shared" si="27"/>
        <v>269</v>
      </c>
      <c r="AH45" s="113">
        <f t="shared" si="28"/>
        <v>38</v>
      </c>
      <c r="AI45" s="113">
        <f>INDEX(地温!$D$2:$D$366,MATCH(AG45,地温!$C$2:$C$366,FALSE))</f>
        <v>21.53575</v>
      </c>
      <c r="AJ45" s="113">
        <f t="shared" si="29"/>
        <v>913.31029999999976</v>
      </c>
      <c r="AK45" s="116">
        <f t="shared" si="11"/>
        <v>24.034481578947361</v>
      </c>
      <c r="AL45" s="119" t="e">
        <f t="shared" si="12"/>
        <v>#N/A</v>
      </c>
      <c r="AM45" s="119">
        <f t="shared" si="13"/>
        <v>0</v>
      </c>
      <c r="AP45" s="115">
        <f t="shared" si="30"/>
        <v>269</v>
      </c>
      <c r="AQ45" s="113">
        <f t="shared" si="31"/>
        <v>38</v>
      </c>
      <c r="AR45" s="113">
        <f>INDEX(地温!$D$2:$D$366,MATCH(AP45,地温!$C$2:$C$366,FALSE))</f>
        <v>21.53575</v>
      </c>
      <c r="AS45" s="113">
        <f t="shared" si="32"/>
        <v>913.31029999999976</v>
      </c>
      <c r="AT45" s="116">
        <f t="shared" si="14"/>
        <v>24.034481578947361</v>
      </c>
      <c r="AU45" s="119" t="e">
        <f t="shared" si="15"/>
        <v>#N/A</v>
      </c>
      <c r="AV45" s="119">
        <f t="shared" si="16"/>
        <v>0</v>
      </c>
    </row>
    <row r="46" spans="1:48">
      <c r="A46" s="115">
        <f t="shared" si="17"/>
        <v>270</v>
      </c>
      <c r="B46" s="113">
        <f t="shared" si="0"/>
        <v>39</v>
      </c>
      <c r="C46" s="119">
        <f t="shared" si="1"/>
        <v>7.4788717445355326</v>
      </c>
      <c r="F46" s="115">
        <f t="shared" si="18"/>
        <v>270</v>
      </c>
      <c r="G46" s="113">
        <f t="shared" si="19"/>
        <v>39</v>
      </c>
      <c r="H46" s="113">
        <f>INDEX(地温!$D$2:$D$366,MATCH(F46,地温!$C$2:$C$366,FALSE))</f>
        <v>22.290099999999999</v>
      </c>
      <c r="I46" s="113">
        <f t="shared" si="20"/>
        <v>935.60039999999981</v>
      </c>
      <c r="J46" s="116">
        <f t="shared" si="2"/>
        <v>23.989753846153842</v>
      </c>
      <c r="K46" s="119">
        <f t="shared" si="3"/>
        <v>7.097004162025769e-002</v>
      </c>
      <c r="L46" s="119">
        <f t="shared" si="4"/>
        <v>7.4788717445355326</v>
      </c>
      <c r="O46" s="115">
        <f t="shared" si="21"/>
        <v>270</v>
      </c>
      <c r="P46" s="113">
        <f t="shared" si="22"/>
        <v>39</v>
      </c>
      <c r="Q46" s="113">
        <f>INDEX(地温!$D$2:$D$366,MATCH(O46,地温!$C$2:$C$366,FALSE))</f>
        <v>22.290099999999999</v>
      </c>
      <c r="R46" s="113">
        <f t="shared" si="23"/>
        <v>935.60039999999981</v>
      </c>
      <c r="S46" s="116">
        <f t="shared" si="5"/>
        <v>23.989753846153842</v>
      </c>
      <c r="T46" s="119" t="e">
        <f t="shared" si="6"/>
        <v>#N/A</v>
      </c>
      <c r="U46" s="119">
        <f t="shared" si="7"/>
        <v>0</v>
      </c>
      <c r="X46" s="115">
        <f t="shared" si="24"/>
        <v>270</v>
      </c>
      <c r="Y46" s="113">
        <f t="shared" si="25"/>
        <v>39</v>
      </c>
      <c r="Z46" s="113">
        <f>INDEX(地温!$D$2:$D$366,MATCH(X46,地温!$C$2:$C$366,FALSE))</f>
        <v>22.290099999999999</v>
      </c>
      <c r="AA46" s="113">
        <f t="shared" si="26"/>
        <v>935.60039999999981</v>
      </c>
      <c r="AB46" s="116">
        <f t="shared" si="8"/>
        <v>23.989753846153842</v>
      </c>
      <c r="AC46" s="119" t="e">
        <f t="shared" si="9"/>
        <v>#N/A</v>
      </c>
      <c r="AD46" s="119">
        <f t="shared" si="10"/>
        <v>0</v>
      </c>
      <c r="AG46" s="115">
        <f t="shared" si="27"/>
        <v>270</v>
      </c>
      <c r="AH46" s="113">
        <f t="shared" si="28"/>
        <v>39</v>
      </c>
      <c r="AI46" s="113">
        <f>INDEX(地温!$D$2:$D$366,MATCH(AG46,地温!$C$2:$C$366,FALSE))</f>
        <v>22.290099999999999</v>
      </c>
      <c r="AJ46" s="113">
        <f t="shared" si="29"/>
        <v>935.60039999999981</v>
      </c>
      <c r="AK46" s="116">
        <f t="shared" si="11"/>
        <v>23.989753846153842</v>
      </c>
      <c r="AL46" s="119" t="e">
        <f t="shared" si="12"/>
        <v>#N/A</v>
      </c>
      <c r="AM46" s="119">
        <f t="shared" si="13"/>
        <v>0</v>
      </c>
      <c r="AP46" s="115">
        <f t="shared" si="30"/>
        <v>270</v>
      </c>
      <c r="AQ46" s="113">
        <f t="shared" si="31"/>
        <v>39</v>
      </c>
      <c r="AR46" s="113">
        <f>INDEX(地温!$D$2:$D$366,MATCH(AP46,地温!$C$2:$C$366,FALSE))</f>
        <v>22.290099999999999</v>
      </c>
      <c r="AS46" s="113">
        <f t="shared" si="32"/>
        <v>935.60039999999981</v>
      </c>
      <c r="AT46" s="116">
        <f t="shared" si="14"/>
        <v>23.989753846153842</v>
      </c>
      <c r="AU46" s="119" t="e">
        <f t="shared" si="15"/>
        <v>#N/A</v>
      </c>
      <c r="AV46" s="119">
        <f t="shared" si="16"/>
        <v>0</v>
      </c>
    </row>
    <row r="47" spans="1:48">
      <c r="A47" s="115">
        <f t="shared" si="17"/>
        <v>271</v>
      </c>
      <c r="B47" s="113">
        <f t="shared" si="0"/>
        <v>40</v>
      </c>
      <c r="C47" s="119">
        <f t="shared" si="1"/>
        <v>7.5109303587433205</v>
      </c>
      <c r="F47" s="115">
        <f t="shared" si="18"/>
        <v>271</v>
      </c>
      <c r="G47" s="113">
        <f t="shared" si="19"/>
        <v>40</v>
      </c>
      <c r="H47" s="113">
        <f>INDEX(地温!$D$2:$D$366,MATCH(F47,地温!$C$2:$C$366,FALSE))</f>
        <v>22.257999999999999</v>
      </c>
      <c r="I47" s="113">
        <f t="shared" si="20"/>
        <v>957.85839999999985</v>
      </c>
      <c r="J47" s="116">
        <f t="shared" si="2"/>
        <v>23.946459999999995</v>
      </c>
      <c r="K47" s="119">
        <f t="shared" si="3"/>
        <v>7.0848561105018373e-002</v>
      </c>
      <c r="L47" s="119">
        <f t="shared" si="4"/>
        <v>7.5109303587433205</v>
      </c>
      <c r="O47" s="115">
        <f t="shared" si="21"/>
        <v>271</v>
      </c>
      <c r="P47" s="113">
        <f t="shared" si="22"/>
        <v>40</v>
      </c>
      <c r="Q47" s="113">
        <f>INDEX(地温!$D$2:$D$366,MATCH(O47,地温!$C$2:$C$366,FALSE))</f>
        <v>22.257999999999999</v>
      </c>
      <c r="R47" s="113">
        <f t="shared" si="23"/>
        <v>957.85839999999985</v>
      </c>
      <c r="S47" s="116">
        <f t="shared" si="5"/>
        <v>23.946459999999995</v>
      </c>
      <c r="T47" s="119" t="e">
        <f t="shared" si="6"/>
        <v>#N/A</v>
      </c>
      <c r="U47" s="119">
        <f t="shared" si="7"/>
        <v>0</v>
      </c>
      <c r="X47" s="115">
        <f t="shared" si="24"/>
        <v>271</v>
      </c>
      <c r="Y47" s="113">
        <f t="shared" si="25"/>
        <v>40</v>
      </c>
      <c r="Z47" s="113">
        <f>INDEX(地温!$D$2:$D$366,MATCH(X47,地温!$C$2:$C$366,FALSE))</f>
        <v>22.257999999999999</v>
      </c>
      <c r="AA47" s="113">
        <f t="shared" si="26"/>
        <v>957.85839999999985</v>
      </c>
      <c r="AB47" s="116">
        <f t="shared" si="8"/>
        <v>23.946459999999995</v>
      </c>
      <c r="AC47" s="119" t="e">
        <f t="shared" si="9"/>
        <v>#N/A</v>
      </c>
      <c r="AD47" s="119">
        <f t="shared" si="10"/>
        <v>0</v>
      </c>
      <c r="AG47" s="115">
        <f t="shared" si="27"/>
        <v>271</v>
      </c>
      <c r="AH47" s="113">
        <f t="shared" si="28"/>
        <v>40</v>
      </c>
      <c r="AI47" s="113">
        <f>INDEX(地温!$D$2:$D$366,MATCH(AG47,地温!$C$2:$C$366,FALSE))</f>
        <v>22.257999999999999</v>
      </c>
      <c r="AJ47" s="113">
        <f t="shared" si="29"/>
        <v>957.85839999999985</v>
      </c>
      <c r="AK47" s="116">
        <f t="shared" si="11"/>
        <v>23.946459999999995</v>
      </c>
      <c r="AL47" s="119" t="e">
        <f t="shared" si="12"/>
        <v>#N/A</v>
      </c>
      <c r="AM47" s="119">
        <f t="shared" si="13"/>
        <v>0</v>
      </c>
      <c r="AP47" s="115">
        <f t="shared" si="30"/>
        <v>271</v>
      </c>
      <c r="AQ47" s="113">
        <f t="shared" si="31"/>
        <v>40</v>
      </c>
      <c r="AR47" s="113">
        <f>INDEX(地温!$D$2:$D$366,MATCH(AP47,地温!$C$2:$C$366,FALSE))</f>
        <v>22.257999999999999</v>
      </c>
      <c r="AS47" s="113">
        <f t="shared" si="32"/>
        <v>957.85839999999985</v>
      </c>
      <c r="AT47" s="116">
        <f t="shared" si="14"/>
        <v>23.946459999999995</v>
      </c>
      <c r="AU47" s="119" t="e">
        <f t="shared" si="15"/>
        <v>#N/A</v>
      </c>
      <c r="AV47" s="119">
        <f t="shared" si="16"/>
        <v>0</v>
      </c>
    </row>
    <row r="48" spans="1:48">
      <c r="A48" s="115">
        <f t="shared" si="17"/>
        <v>272</v>
      </c>
      <c r="B48" s="113">
        <f t="shared" si="0"/>
        <v>41</v>
      </c>
      <c r="C48" s="119">
        <f t="shared" si="1"/>
        <v>7.540506706514206</v>
      </c>
      <c r="F48" s="115">
        <f t="shared" si="18"/>
        <v>272</v>
      </c>
      <c r="G48" s="113">
        <f t="shared" si="19"/>
        <v>41</v>
      </c>
      <c r="H48" s="113">
        <f>INDEX(地温!$D$2:$D$366,MATCH(F48,地温!$C$2:$C$366,FALSE))</f>
        <v>21.904900000000001</v>
      </c>
      <c r="I48" s="113">
        <f t="shared" si="20"/>
        <v>979.76329999999984</v>
      </c>
      <c r="J48" s="116">
        <f t="shared" si="2"/>
        <v>23.896665853658533</v>
      </c>
      <c r="K48" s="119">
        <f t="shared" si="3"/>
        <v>7.0709054459830181e-002</v>
      </c>
      <c r="L48" s="119">
        <f t="shared" si="4"/>
        <v>7.540506706514206</v>
      </c>
      <c r="O48" s="115">
        <f t="shared" si="21"/>
        <v>272</v>
      </c>
      <c r="P48" s="113">
        <f t="shared" si="22"/>
        <v>41</v>
      </c>
      <c r="Q48" s="113">
        <f>INDEX(地温!$D$2:$D$366,MATCH(O48,地温!$C$2:$C$366,FALSE))</f>
        <v>21.904900000000001</v>
      </c>
      <c r="R48" s="113">
        <f t="shared" si="23"/>
        <v>979.76329999999984</v>
      </c>
      <c r="S48" s="116">
        <f t="shared" si="5"/>
        <v>23.896665853658533</v>
      </c>
      <c r="T48" s="119" t="e">
        <f t="shared" si="6"/>
        <v>#N/A</v>
      </c>
      <c r="U48" s="119">
        <f t="shared" si="7"/>
        <v>0</v>
      </c>
      <c r="X48" s="115">
        <f t="shared" si="24"/>
        <v>272</v>
      </c>
      <c r="Y48" s="113">
        <f t="shared" si="25"/>
        <v>41</v>
      </c>
      <c r="Z48" s="113">
        <f>INDEX(地温!$D$2:$D$366,MATCH(X48,地温!$C$2:$C$366,FALSE))</f>
        <v>21.904900000000001</v>
      </c>
      <c r="AA48" s="113">
        <f t="shared" si="26"/>
        <v>979.76329999999984</v>
      </c>
      <c r="AB48" s="116">
        <f t="shared" si="8"/>
        <v>23.896665853658533</v>
      </c>
      <c r="AC48" s="119" t="e">
        <f t="shared" si="9"/>
        <v>#N/A</v>
      </c>
      <c r="AD48" s="119">
        <f t="shared" si="10"/>
        <v>0</v>
      </c>
      <c r="AG48" s="115">
        <f t="shared" si="27"/>
        <v>272</v>
      </c>
      <c r="AH48" s="113">
        <f t="shared" si="28"/>
        <v>41</v>
      </c>
      <c r="AI48" s="113">
        <f>INDEX(地温!$D$2:$D$366,MATCH(AG48,地温!$C$2:$C$366,FALSE))</f>
        <v>21.904900000000001</v>
      </c>
      <c r="AJ48" s="113">
        <f t="shared" si="29"/>
        <v>979.76329999999984</v>
      </c>
      <c r="AK48" s="116">
        <f t="shared" si="11"/>
        <v>23.896665853658533</v>
      </c>
      <c r="AL48" s="119" t="e">
        <f t="shared" si="12"/>
        <v>#N/A</v>
      </c>
      <c r="AM48" s="119">
        <f t="shared" si="13"/>
        <v>0</v>
      </c>
      <c r="AP48" s="115">
        <f t="shared" si="30"/>
        <v>272</v>
      </c>
      <c r="AQ48" s="113">
        <f t="shared" si="31"/>
        <v>41</v>
      </c>
      <c r="AR48" s="113">
        <f>INDEX(地温!$D$2:$D$366,MATCH(AP48,地温!$C$2:$C$366,FALSE))</f>
        <v>21.904900000000001</v>
      </c>
      <c r="AS48" s="113">
        <f t="shared" si="32"/>
        <v>979.76329999999984</v>
      </c>
      <c r="AT48" s="116">
        <f t="shared" si="14"/>
        <v>23.896665853658533</v>
      </c>
      <c r="AU48" s="119" t="e">
        <f t="shared" si="15"/>
        <v>#N/A</v>
      </c>
      <c r="AV48" s="119">
        <f t="shared" si="16"/>
        <v>0</v>
      </c>
    </row>
    <row r="49" spans="1:48">
      <c r="A49" s="115">
        <f t="shared" si="17"/>
        <v>273</v>
      </c>
      <c r="B49" s="113">
        <f t="shared" si="0"/>
        <v>42</v>
      </c>
      <c r="C49" s="119">
        <f t="shared" si="1"/>
        <v>7.5680925159000321</v>
      </c>
      <c r="F49" s="115">
        <f t="shared" si="18"/>
        <v>273</v>
      </c>
      <c r="G49" s="113">
        <f t="shared" si="19"/>
        <v>42</v>
      </c>
      <c r="H49" s="113">
        <f>INDEX(地温!$D$2:$D$366,MATCH(F49,地温!$C$2:$C$366,FALSE))</f>
        <v>21.792549999999999</v>
      </c>
      <c r="I49" s="113">
        <f t="shared" si="20"/>
        <v>1001.5558499999999</v>
      </c>
      <c r="J49" s="116">
        <f t="shared" si="2"/>
        <v>23.846567857142855</v>
      </c>
      <c r="K49" s="119">
        <f t="shared" si="3"/>
        <v>7.0568926653942363e-002</v>
      </c>
      <c r="L49" s="119">
        <f t="shared" si="4"/>
        <v>7.5680925159000321</v>
      </c>
      <c r="O49" s="115">
        <f t="shared" si="21"/>
        <v>273</v>
      </c>
      <c r="P49" s="113">
        <f t="shared" si="22"/>
        <v>42</v>
      </c>
      <c r="Q49" s="113">
        <f>INDEX(地温!$D$2:$D$366,MATCH(O49,地温!$C$2:$C$366,FALSE))</f>
        <v>21.792549999999999</v>
      </c>
      <c r="R49" s="113">
        <f t="shared" si="23"/>
        <v>1001.5558499999999</v>
      </c>
      <c r="S49" s="116">
        <f t="shared" si="5"/>
        <v>23.846567857142855</v>
      </c>
      <c r="T49" s="119" t="e">
        <f t="shared" si="6"/>
        <v>#N/A</v>
      </c>
      <c r="U49" s="119">
        <f t="shared" si="7"/>
        <v>0</v>
      </c>
      <c r="X49" s="115">
        <f t="shared" si="24"/>
        <v>273</v>
      </c>
      <c r="Y49" s="113">
        <f t="shared" si="25"/>
        <v>42</v>
      </c>
      <c r="Z49" s="113">
        <f>INDEX(地温!$D$2:$D$366,MATCH(X49,地温!$C$2:$C$366,FALSE))</f>
        <v>21.792549999999999</v>
      </c>
      <c r="AA49" s="113">
        <f t="shared" si="26"/>
        <v>1001.5558499999999</v>
      </c>
      <c r="AB49" s="116">
        <f t="shared" si="8"/>
        <v>23.846567857142855</v>
      </c>
      <c r="AC49" s="119" t="e">
        <f t="shared" si="9"/>
        <v>#N/A</v>
      </c>
      <c r="AD49" s="119">
        <f t="shared" si="10"/>
        <v>0</v>
      </c>
      <c r="AG49" s="115">
        <f t="shared" si="27"/>
        <v>273</v>
      </c>
      <c r="AH49" s="113">
        <f t="shared" si="28"/>
        <v>42</v>
      </c>
      <c r="AI49" s="113">
        <f>INDEX(地温!$D$2:$D$366,MATCH(AG49,地温!$C$2:$C$366,FALSE))</f>
        <v>21.792549999999999</v>
      </c>
      <c r="AJ49" s="113">
        <f t="shared" si="29"/>
        <v>1001.5558499999999</v>
      </c>
      <c r="AK49" s="116">
        <f t="shared" si="11"/>
        <v>23.846567857142855</v>
      </c>
      <c r="AL49" s="119" t="e">
        <f t="shared" si="12"/>
        <v>#N/A</v>
      </c>
      <c r="AM49" s="119">
        <f t="shared" si="13"/>
        <v>0</v>
      </c>
      <c r="AP49" s="115">
        <f t="shared" si="30"/>
        <v>273</v>
      </c>
      <c r="AQ49" s="113">
        <f t="shared" si="31"/>
        <v>42</v>
      </c>
      <c r="AR49" s="113">
        <f>INDEX(地温!$D$2:$D$366,MATCH(AP49,地温!$C$2:$C$366,FALSE))</f>
        <v>21.792549999999999</v>
      </c>
      <c r="AS49" s="113">
        <f t="shared" si="32"/>
        <v>1001.5558499999999</v>
      </c>
      <c r="AT49" s="116">
        <f t="shared" si="14"/>
        <v>23.846567857142855</v>
      </c>
      <c r="AU49" s="119" t="e">
        <f t="shared" si="15"/>
        <v>#N/A</v>
      </c>
      <c r="AV49" s="119">
        <f t="shared" si="16"/>
        <v>0</v>
      </c>
    </row>
    <row r="50" spans="1:48">
      <c r="A50" s="115">
        <f t="shared" si="17"/>
        <v>274</v>
      </c>
      <c r="B50" s="113">
        <f t="shared" si="0"/>
        <v>43</v>
      </c>
      <c r="C50" s="119">
        <f t="shared" si="1"/>
        <v>7.5934487703627838</v>
      </c>
      <c r="F50" s="115">
        <f t="shared" si="18"/>
        <v>274</v>
      </c>
      <c r="G50" s="113">
        <f t="shared" si="19"/>
        <v>43</v>
      </c>
      <c r="H50" s="113">
        <f>INDEX(地温!$D$2:$D$366,MATCH(F50,地温!$C$2:$C$366,FALSE))</f>
        <v>21.327099999999998</v>
      </c>
      <c r="I50" s="113">
        <f t="shared" si="20"/>
        <v>1022.8829499999998</v>
      </c>
      <c r="J50" s="116">
        <f t="shared" si="2"/>
        <v>23.787975581395344</v>
      </c>
      <c r="K50" s="119">
        <f t="shared" si="3"/>
        <v>7.0405332177357616e-002</v>
      </c>
      <c r="L50" s="119">
        <f t="shared" si="4"/>
        <v>7.5934487703627838</v>
      </c>
      <c r="O50" s="115">
        <f t="shared" si="21"/>
        <v>274</v>
      </c>
      <c r="P50" s="113">
        <f t="shared" si="22"/>
        <v>43</v>
      </c>
      <c r="Q50" s="113">
        <f>INDEX(地温!$D$2:$D$366,MATCH(O50,地温!$C$2:$C$366,FALSE))</f>
        <v>21.327099999999998</v>
      </c>
      <c r="R50" s="113">
        <f t="shared" si="23"/>
        <v>1022.8829499999998</v>
      </c>
      <c r="S50" s="116">
        <f t="shared" si="5"/>
        <v>23.787975581395344</v>
      </c>
      <c r="T50" s="119" t="e">
        <f t="shared" si="6"/>
        <v>#N/A</v>
      </c>
      <c r="U50" s="119">
        <f t="shared" si="7"/>
        <v>0</v>
      </c>
      <c r="X50" s="115">
        <f t="shared" si="24"/>
        <v>274</v>
      </c>
      <c r="Y50" s="113">
        <f t="shared" si="25"/>
        <v>43</v>
      </c>
      <c r="Z50" s="113">
        <f>INDEX(地温!$D$2:$D$366,MATCH(X50,地温!$C$2:$C$366,FALSE))</f>
        <v>21.327099999999998</v>
      </c>
      <c r="AA50" s="113">
        <f t="shared" si="26"/>
        <v>1022.8829499999998</v>
      </c>
      <c r="AB50" s="116">
        <f t="shared" si="8"/>
        <v>23.787975581395344</v>
      </c>
      <c r="AC50" s="119" t="e">
        <f t="shared" si="9"/>
        <v>#N/A</v>
      </c>
      <c r="AD50" s="119">
        <f t="shared" si="10"/>
        <v>0</v>
      </c>
      <c r="AG50" s="115">
        <f t="shared" si="27"/>
        <v>274</v>
      </c>
      <c r="AH50" s="113">
        <f t="shared" si="28"/>
        <v>43</v>
      </c>
      <c r="AI50" s="113">
        <f>INDEX(地温!$D$2:$D$366,MATCH(AG50,地温!$C$2:$C$366,FALSE))</f>
        <v>21.327099999999998</v>
      </c>
      <c r="AJ50" s="113">
        <f t="shared" si="29"/>
        <v>1022.8829499999998</v>
      </c>
      <c r="AK50" s="116">
        <f t="shared" si="11"/>
        <v>23.787975581395344</v>
      </c>
      <c r="AL50" s="119" t="e">
        <f t="shared" si="12"/>
        <v>#N/A</v>
      </c>
      <c r="AM50" s="119">
        <f t="shared" si="13"/>
        <v>0</v>
      </c>
      <c r="AP50" s="115">
        <f t="shared" si="30"/>
        <v>274</v>
      </c>
      <c r="AQ50" s="113">
        <f t="shared" si="31"/>
        <v>43</v>
      </c>
      <c r="AR50" s="113">
        <f>INDEX(地温!$D$2:$D$366,MATCH(AP50,地温!$C$2:$C$366,FALSE))</f>
        <v>21.327099999999998</v>
      </c>
      <c r="AS50" s="113">
        <f t="shared" si="32"/>
        <v>1022.8829499999998</v>
      </c>
      <c r="AT50" s="116">
        <f t="shared" si="14"/>
        <v>23.787975581395344</v>
      </c>
      <c r="AU50" s="119" t="e">
        <f t="shared" si="15"/>
        <v>#N/A</v>
      </c>
      <c r="AV50" s="119">
        <f t="shared" si="16"/>
        <v>0</v>
      </c>
    </row>
    <row r="51" spans="1:48">
      <c r="A51" s="115">
        <f t="shared" si="17"/>
        <v>275</v>
      </c>
      <c r="B51" s="113">
        <f t="shared" si="0"/>
        <v>44</v>
      </c>
      <c r="C51" s="119">
        <f t="shared" si="1"/>
        <v>7.6174595205107059</v>
      </c>
      <c r="F51" s="115">
        <f t="shared" si="18"/>
        <v>275</v>
      </c>
      <c r="G51" s="113">
        <f t="shared" si="19"/>
        <v>44</v>
      </c>
      <c r="H51" s="113">
        <f>INDEX(地温!$D$2:$D$366,MATCH(F51,地温!$C$2:$C$366,FALSE))</f>
        <v>21.53575</v>
      </c>
      <c r="I51" s="113">
        <f t="shared" si="20"/>
        <v>1044.4186999999997</v>
      </c>
      <c r="J51" s="116">
        <f t="shared" si="2"/>
        <v>23.736788636363631</v>
      </c>
      <c r="K51" s="119">
        <f t="shared" si="3"/>
        <v>7.0262671700609278e-002</v>
      </c>
      <c r="L51" s="119">
        <f t="shared" si="4"/>
        <v>7.6174595205107059</v>
      </c>
      <c r="O51" s="115">
        <f t="shared" si="21"/>
        <v>275</v>
      </c>
      <c r="P51" s="113">
        <f t="shared" si="22"/>
        <v>44</v>
      </c>
      <c r="Q51" s="113">
        <f>INDEX(地温!$D$2:$D$366,MATCH(O51,地温!$C$2:$C$366,FALSE))</f>
        <v>21.53575</v>
      </c>
      <c r="R51" s="113">
        <f t="shared" si="23"/>
        <v>1044.4186999999997</v>
      </c>
      <c r="S51" s="116">
        <f t="shared" si="5"/>
        <v>23.736788636363631</v>
      </c>
      <c r="T51" s="119" t="e">
        <f t="shared" si="6"/>
        <v>#N/A</v>
      </c>
      <c r="U51" s="119">
        <f t="shared" si="7"/>
        <v>0</v>
      </c>
      <c r="X51" s="115">
        <f t="shared" si="24"/>
        <v>275</v>
      </c>
      <c r="Y51" s="113">
        <f t="shared" si="25"/>
        <v>44</v>
      </c>
      <c r="Z51" s="113">
        <f>INDEX(地温!$D$2:$D$366,MATCH(X51,地温!$C$2:$C$366,FALSE))</f>
        <v>21.53575</v>
      </c>
      <c r="AA51" s="113">
        <f t="shared" si="26"/>
        <v>1044.4186999999997</v>
      </c>
      <c r="AB51" s="116">
        <f t="shared" si="8"/>
        <v>23.736788636363631</v>
      </c>
      <c r="AC51" s="119" t="e">
        <f t="shared" si="9"/>
        <v>#N/A</v>
      </c>
      <c r="AD51" s="119">
        <f t="shared" si="10"/>
        <v>0</v>
      </c>
      <c r="AG51" s="115">
        <f t="shared" si="27"/>
        <v>275</v>
      </c>
      <c r="AH51" s="113">
        <f t="shared" si="28"/>
        <v>44</v>
      </c>
      <c r="AI51" s="113">
        <f>INDEX(地温!$D$2:$D$366,MATCH(AG51,地温!$C$2:$C$366,FALSE))</f>
        <v>21.53575</v>
      </c>
      <c r="AJ51" s="113">
        <f t="shared" si="29"/>
        <v>1044.4186999999997</v>
      </c>
      <c r="AK51" s="116">
        <f t="shared" si="11"/>
        <v>23.736788636363631</v>
      </c>
      <c r="AL51" s="119" t="e">
        <f t="shared" si="12"/>
        <v>#N/A</v>
      </c>
      <c r="AM51" s="119">
        <f t="shared" si="13"/>
        <v>0</v>
      </c>
      <c r="AP51" s="115">
        <f t="shared" si="30"/>
        <v>275</v>
      </c>
      <c r="AQ51" s="113">
        <f t="shared" si="31"/>
        <v>44</v>
      </c>
      <c r="AR51" s="113">
        <f>INDEX(地温!$D$2:$D$366,MATCH(AP51,地温!$C$2:$C$366,FALSE))</f>
        <v>21.53575</v>
      </c>
      <c r="AS51" s="113">
        <f t="shared" si="32"/>
        <v>1044.4186999999997</v>
      </c>
      <c r="AT51" s="116">
        <f t="shared" si="14"/>
        <v>23.736788636363631</v>
      </c>
      <c r="AU51" s="119" t="e">
        <f t="shared" si="15"/>
        <v>#N/A</v>
      </c>
      <c r="AV51" s="119">
        <f t="shared" si="16"/>
        <v>0</v>
      </c>
    </row>
    <row r="52" spans="1:48">
      <c r="A52" s="115">
        <f t="shared" si="17"/>
        <v>276</v>
      </c>
      <c r="B52" s="113">
        <f t="shared" si="0"/>
        <v>45</v>
      </c>
      <c r="C52" s="119">
        <f t="shared" si="1"/>
        <v>7.6400732923164822</v>
      </c>
      <c r="F52" s="115">
        <f t="shared" si="18"/>
        <v>276</v>
      </c>
      <c r="G52" s="113">
        <f t="shared" si="19"/>
        <v>45</v>
      </c>
      <c r="H52" s="113">
        <f>INDEX(地温!$D$2:$D$366,MATCH(F52,地温!$C$2:$C$366,FALSE))</f>
        <v>21.632050000000003</v>
      </c>
      <c r="I52" s="113">
        <f t="shared" si="20"/>
        <v>1066.0507499999997</v>
      </c>
      <c r="J52" s="116">
        <f t="shared" si="2"/>
        <v>23.690016666666658</v>
      </c>
      <c r="K52" s="119">
        <f t="shared" si="3"/>
        <v>7.0132525815732691e-002</v>
      </c>
      <c r="L52" s="119">
        <f t="shared" si="4"/>
        <v>7.6400732923164822</v>
      </c>
      <c r="O52" s="115">
        <f t="shared" si="21"/>
        <v>276</v>
      </c>
      <c r="P52" s="113">
        <f t="shared" si="22"/>
        <v>45</v>
      </c>
      <c r="Q52" s="113">
        <f>INDEX(地温!$D$2:$D$366,MATCH(O52,地温!$C$2:$C$366,FALSE))</f>
        <v>21.632050000000003</v>
      </c>
      <c r="R52" s="113">
        <f t="shared" si="23"/>
        <v>1066.0507499999997</v>
      </c>
      <c r="S52" s="116">
        <f t="shared" si="5"/>
        <v>23.690016666666658</v>
      </c>
      <c r="T52" s="119" t="e">
        <f t="shared" si="6"/>
        <v>#N/A</v>
      </c>
      <c r="U52" s="119">
        <f t="shared" si="7"/>
        <v>0</v>
      </c>
      <c r="X52" s="115">
        <f t="shared" si="24"/>
        <v>276</v>
      </c>
      <c r="Y52" s="113">
        <f t="shared" si="25"/>
        <v>45</v>
      </c>
      <c r="Z52" s="113">
        <f>INDEX(地温!$D$2:$D$366,MATCH(X52,地温!$C$2:$C$366,FALSE))</f>
        <v>21.632050000000003</v>
      </c>
      <c r="AA52" s="113">
        <f t="shared" si="26"/>
        <v>1066.0507499999997</v>
      </c>
      <c r="AB52" s="116">
        <f t="shared" si="8"/>
        <v>23.690016666666658</v>
      </c>
      <c r="AC52" s="119" t="e">
        <f t="shared" si="9"/>
        <v>#N/A</v>
      </c>
      <c r="AD52" s="119">
        <f t="shared" si="10"/>
        <v>0</v>
      </c>
      <c r="AG52" s="115">
        <f t="shared" si="27"/>
        <v>276</v>
      </c>
      <c r="AH52" s="113">
        <f t="shared" si="28"/>
        <v>45</v>
      </c>
      <c r="AI52" s="113">
        <f>INDEX(地温!$D$2:$D$366,MATCH(AG52,地温!$C$2:$C$366,FALSE))</f>
        <v>21.632050000000003</v>
      </c>
      <c r="AJ52" s="113">
        <f t="shared" si="29"/>
        <v>1066.0507499999997</v>
      </c>
      <c r="AK52" s="116">
        <f t="shared" si="11"/>
        <v>23.690016666666658</v>
      </c>
      <c r="AL52" s="119" t="e">
        <f t="shared" si="12"/>
        <v>#N/A</v>
      </c>
      <c r="AM52" s="119">
        <f t="shared" si="13"/>
        <v>0</v>
      </c>
      <c r="AP52" s="115">
        <f t="shared" si="30"/>
        <v>276</v>
      </c>
      <c r="AQ52" s="113">
        <f t="shared" si="31"/>
        <v>45</v>
      </c>
      <c r="AR52" s="113">
        <f>INDEX(地温!$D$2:$D$366,MATCH(AP52,地温!$C$2:$C$366,FALSE))</f>
        <v>21.632050000000003</v>
      </c>
      <c r="AS52" s="113">
        <f t="shared" si="32"/>
        <v>1066.0507499999997</v>
      </c>
      <c r="AT52" s="116">
        <f t="shared" si="14"/>
        <v>23.690016666666658</v>
      </c>
      <c r="AU52" s="119" t="e">
        <f t="shared" si="15"/>
        <v>#N/A</v>
      </c>
      <c r="AV52" s="119">
        <f t="shared" si="16"/>
        <v>0</v>
      </c>
    </row>
    <row r="53" spans="1:48">
      <c r="A53" s="115">
        <f t="shared" si="17"/>
        <v>277</v>
      </c>
      <c r="B53" s="113">
        <f t="shared" si="0"/>
        <v>46</v>
      </c>
      <c r="C53" s="119">
        <f t="shared" si="1"/>
        <v>7.6606681262918288</v>
      </c>
      <c r="F53" s="115">
        <f t="shared" si="18"/>
        <v>277</v>
      </c>
      <c r="G53" s="113">
        <f t="shared" si="19"/>
        <v>46</v>
      </c>
      <c r="H53" s="113">
        <f>INDEX(地温!$D$2:$D$366,MATCH(F53,地温!$C$2:$C$366,FALSE))</f>
        <v>20.9419</v>
      </c>
      <c r="I53" s="113">
        <f t="shared" si="20"/>
        <v>1086.9926499999997</v>
      </c>
      <c r="J53" s="116">
        <f t="shared" si="2"/>
        <v>23.630274999999994</v>
      </c>
      <c r="K53" s="119">
        <f t="shared" si="3"/>
        <v>6.9966582000060562e-002</v>
      </c>
      <c r="L53" s="119">
        <f t="shared" si="4"/>
        <v>7.6606681262918288</v>
      </c>
      <c r="O53" s="115">
        <f t="shared" si="21"/>
        <v>277</v>
      </c>
      <c r="P53" s="113">
        <f t="shared" si="22"/>
        <v>46</v>
      </c>
      <c r="Q53" s="113">
        <f>INDEX(地温!$D$2:$D$366,MATCH(O53,地温!$C$2:$C$366,FALSE))</f>
        <v>20.9419</v>
      </c>
      <c r="R53" s="113">
        <f t="shared" si="23"/>
        <v>1086.9926499999997</v>
      </c>
      <c r="S53" s="116">
        <f t="shared" si="5"/>
        <v>23.630274999999994</v>
      </c>
      <c r="T53" s="119" t="e">
        <f t="shared" si="6"/>
        <v>#N/A</v>
      </c>
      <c r="U53" s="119">
        <f t="shared" si="7"/>
        <v>0</v>
      </c>
      <c r="X53" s="115">
        <f t="shared" si="24"/>
        <v>277</v>
      </c>
      <c r="Y53" s="113">
        <f t="shared" si="25"/>
        <v>46</v>
      </c>
      <c r="Z53" s="113">
        <f>INDEX(地温!$D$2:$D$366,MATCH(X53,地温!$C$2:$C$366,FALSE))</f>
        <v>20.9419</v>
      </c>
      <c r="AA53" s="113">
        <f t="shared" si="26"/>
        <v>1086.9926499999997</v>
      </c>
      <c r="AB53" s="116">
        <f t="shared" si="8"/>
        <v>23.630274999999994</v>
      </c>
      <c r="AC53" s="119" t="e">
        <f t="shared" si="9"/>
        <v>#N/A</v>
      </c>
      <c r="AD53" s="119">
        <f t="shared" si="10"/>
        <v>0</v>
      </c>
      <c r="AG53" s="115">
        <f t="shared" si="27"/>
        <v>277</v>
      </c>
      <c r="AH53" s="113">
        <f t="shared" si="28"/>
        <v>46</v>
      </c>
      <c r="AI53" s="113">
        <f>INDEX(地温!$D$2:$D$366,MATCH(AG53,地温!$C$2:$C$366,FALSE))</f>
        <v>20.9419</v>
      </c>
      <c r="AJ53" s="113">
        <f t="shared" si="29"/>
        <v>1086.9926499999997</v>
      </c>
      <c r="AK53" s="116">
        <f t="shared" si="11"/>
        <v>23.630274999999994</v>
      </c>
      <c r="AL53" s="119" t="e">
        <f t="shared" si="12"/>
        <v>#N/A</v>
      </c>
      <c r="AM53" s="119">
        <f t="shared" si="13"/>
        <v>0</v>
      </c>
      <c r="AP53" s="115">
        <f t="shared" si="30"/>
        <v>277</v>
      </c>
      <c r="AQ53" s="113">
        <f t="shared" si="31"/>
        <v>46</v>
      </c>
      <c r="AR53" s="113">
        <f>INDEX(地温!$D$2:$D$366,MATCH(AP53,地温!$C$2:$C$366,FALSE))</f>
        <v>20.9419</v>
      </c>
      <c r="AS53" s="113">
        <f t="shared" si="32"/>
        <v>1086.9926499999997</v>
      </c>
      <c r="AT53" s="116">
        <f t="shared" si="14"/>
        <v>23.630274999999994</v>
      </c>
      <c r="AU53" s="119" t="e">
        <f t="shared" si="15"/>
        <v>#N/A</v>
      </c>
      <c r="AV53" s="119">
        <f t="shared" si="16"/>
        <v>0</v>
      </c>
    </row>
    <row r="54" spans="1:48">
      <c r="A54" s="115">
        <f t="shared" si="17"/>
        <v>278</v>
      </c>
      <c r="B54" s="113">
        <f t="shared" si="0"/>
        <v>47</v>
      </c>
      <c r="C54" s="119">
        <f t="shared" si="1"/>
        <v>7.6801661700181327</v>
      </c>
      <c r="F54" s="115">
        <f t="shared" si="18"/>
        <v>278</v>
      </c>
      <c r="G54" s="113">
        <f t="shared" si="19"/>
        <v>47</v>
      </c>
      <c r="H54" s="113">
        <f>INDEX(地温!$D$2:$D$366,MATCH(F54,地温!$C$2:$C$366,FALSE))</f>
        <v>21.118450000000003</v>
      </c>
      <c r="I54" s="113">
        <f t="shared" si="20"/>
        <v>1108.1110999999996</v>
      </c>
      <c r="J54" s="116">
        <f t="shared" si="2"/>
        <v>23.57683191489361</v>
      </c>
      <c r="K54" s="119">
        <f t="shared" si="3"/>
        <v>6.9818409985263938e-002</v>
      </c>
      <c r="L54" s="119">
        <f t="shared" si="4"/>
        <v>7.6801661700181327</v>
      </c>
      <c r="O54" s="115">
        <f t="shared" si="21"/>
        <v>278</v>
      </c>
      <c r="P54" s="113">
        <f t="shared" si="22"/>
        <v>47</v>
      </c>
      <c r="Q54" s="113">
        <f>INDEX(地温!$D$2:$D$366,MATCH(O54,地温!$C$2:$C$366,FALSE))</f>
        <v>21.118450000000003</v>
      </c>
      <c r="R54" s="113">
        <f t="shared" si="23"/>
        <v>1108.1110999999996</v>
      </c>
      <c r="S54" s="116">
        <f t="shared" si="5"/>
        <v>23.57683191489361</v>
      </c>
      <c r="T54" s="119" t="e">
        <f t="shared" si="6"/>
        <v>#N/A</v>
      </c>
      <c r="U54" s="119">
        <f t="shared" si="7"/>
        <v>0</v>
      </c>
      <c r="X54" s="115">
        <f t="shared" si="24"/>
        <v>278</v>
      </c>
      <c r="Y54" s="113">
        <f t="shared" si="25"/>
        <v>47</v>
      </c>
      <c r="Z54" s="113">
        <f>INDEX(地温!$D$2:$D$366,MATCH(X54,地温!$C$2:$C$366,FALSE))</f>
        <v>21.118450000000003</v>
      </c>
      <c r="AA54" s="113">
        <f t="shared" si="26"/>
        <v>1108.1110999999996</v>
      </c>
      <c r="AB54" s="116">
        <f t="shared" si="8"/>
        <v>23.57683191489361</v>
      </c>
      <c r="AC54" s="119" t="e">
        <f t="shared" si="9"/>
        <v>#N/A</v>
      </c>
      <c r="AD54" s="119">
        <f t="shared" si="10"/>
        <v>0</v>
      </c>
      <c r="AG54" s="115">
        <f t="shared" si="27"/>
        <v>278</v>
      </c>
      <c r="AH54" s="113">
        <f t="shared" si="28"/>
        <v>47</v>
      </c>
      <c r="AI54" s="113">
        <f>INDEX(地温!$D$2:$D$366,MATCH(AG54,地温!$C$2:$C$366,FALSE))</f>
        <v>21.118450000000003</v>
      </c>
      <c r="AJ54" s="113">
        <f t="shared" si="29"/>
        <v>1108.1110999999996</v>
      </c>
      <c r="AK54" s="116">
        <f t="shared" si="11"/>
        <v>23.57683191489361</v>
      </c>
      <c r="AL54" s="119" t="e">
        <f t="shared" si="12"/>
        <v>#N/A</v>
      </c>
      <c r="AM54" s="119">
        <f t="shared" si="13"/>
        <v>0</v>
      </c>
      <c r="AP54" s="115">
        <f t="shared" si="30"/>
        <v>278</v>
      </c>
      <c r="AQ54" s="113">
        <f t="shared" si="31"/>
        <v>47</v>
      </c>
      <c r="AR54" s="113">
        <f>INDEX(地温!$D$2:$D$366,MATCH(AP54,地温!$C$2:$C$366,FALSE))</f>
        <v>21.118450000000003</v>
      </c>
      <c r="AS54" s="113">
        <f t="shared" si="32"/>
        <v>1108.1110999999996</v>
      </c>
      <c r="AT54" s="116">
        <f t="shared" si="14"/>
        <v>23.57683191489361</v>
      </c>
      <c r="AU54" s="119" t="e">
        <f t="shared" si="15"/>
        <v>#N/A</v>
      </c>
      <c r="AV54" s="119">
        <f t="shared" si="16"/>
        <v>0</v>
      </c>
    </row>
    <row r="55" spans="1:48">
      <c r="A55" s="115">
        <f t="shared" si="17"/>
        <v>279</v>
      </c>
      <c r="B55" s="113">
        <f t="shared" si="0"/>
        <v>48</v>
      </c>
      <c r="C55" s="119">
        <f t="shared" si="1"/>
        <v>7.6974509671072981</v>
      </c>
      <c r="F55" s="115">
        <f t="shared" si="18"/>
        <v>279</v>
      </c>
      <c r="G55" s="113">
        <f t="shared" si="19"/>
        <v>48</v>
      </c>
      <c r="H55" s="113">
        <f>INDEX(地温!$D$2:$D$366,MATCH(F55,地温!$C$2:$C$366,FALSE))</f>
        <v>19.802349999999997</v>
      </c>
      <c r="I55" s="113">
        <f t="shared" si="20"/>
        <v>1127.9134499999996</v>
      </c>
      <c r="J55" s="116">
        <f t="shared" si="2"/>
        <v>23.498196874999991</v>
      </c>
      <c r="K55" s="119">
        <f t="shared" si="3"/>
        <v>6.9600866399098391e-002</v>
      </c>
      <c r="L55" s="119">
        <f t="shared" si="4"/>
        <v>7.6974509671072981</v>
      </c>
      <c r="O55" s="115">
        <f t="shared" si="21"/>
        <v>279</v>
      </c>
      <c r="P55" s="113">
        <f t="shared" si="22"/>
        <v>48</v>
      </c>
      <c r="Q55" s="113">
        <f>INDEX(地温!$D$2:$D$366,MATCH(O55,地温!$C$2:$C$366,FALSE))</f>
        <v>19.802349999999997</v>
      </c>
      <c r="R55" s="113">
        <f t="shared" si="23"/>
        <v>1127.9134499999996</v>
      </c>
      <c r="S55" s="116">
        <f t="shared" si="5"/>
        <v>23.498196874999991</v>
      </c>
      <c r="T55" s="119" t="e">
        <f t="shared" si="6"/>
        <v>#N/A</v>
      </c>
      <c r="U55" s="119">
        <f t="shared" si="7"/>
        <v>0</v>
      </c>
      <c r="X55" s="115">
        <f t="shared" si="24"/>
        <v>279</v>
      </c>
      <c r="Y55" s="113">
        <f t="shared" si="25"/>
        <v>48</v>
      </c>
      <c r="Z55" s="113">
        <f>INDEX(地温!$D$2:$D$366,MATCH(X55,地温!$C$2:$C$366,FALSE))</f>
        <v>19.802349999999997</v>
      </c>
      <c r="AA55" s="113">
        <f t="shared" si="26"/>
        <v>1127.9134499999996</v>
      </c>
      <c r="AB55" s="116">
        <f t="shared" si="8"/>
        <v>23.498196874999991</v>
      </c>
      <c r="AC55" s="119" t="e">
        <f t="shared" si="9"/>
        <v>#N/A</v>
      </c>
      <c r="AD55" s="119">
        <f t="shared" si="10"/>
        <v>0</v>
      </c>
      <c r="AG55" s="115">
        <f t="shared" si="27"/>
        <v>279</v>
      </c>
      <c r="AH55" s="113">
        <f t="shared" si="28"/>
        <v>48</v>
      </c>
      <c r="AI55" s="113">
        <f>INDEX(地温!$D$2:$D$366,MATCH(AG55,地温!$C$2:$C$366,FALSE))</f>
        <v>19.802349999999997</v>
      </c>
      <c r="AJ55" s="113">
        <f t="shared" si="29"/>
        <v>1127.9134499999996</v>
      </c>
      <c r="AK55" s="116">
        <f t="shared" si="11"/>
        <v>23.498196874999991</v>
      </c>
      <c r="AL55" s="119" t="e">
        <f t="shared" si="12"/>
        <v>#N/A</v>
      </c>
      <c r="AM55" s="119">
        <f t="shared" si="13"/>
        <v>0</v>
      </c>
      <c r="AP55" s="115">
        <f t="shared" si="30"/>
        <v>279</v>
      </c>
      <c r="AQ55" s="113">
        <f t="shared" si="31"/>
        <v>48</v>
      </c>
      <c r="AR55" s="113">
        <f>INDEX(地温!$D$2:$D$366,MATCH(AP55,地温!$C$2:$C$366,FALSE))</f>
        <v>19.802349999999997</v>
      </c>
      <c r="AS55" s="113">
        <f t="shared" si="32"/>
        <v>1127.9134499999996</v>
      </c>
      <c r="AT55" s="116">
        <f t="shared" si="14"/>
        <v>23.498196874999991</v>
      </c>
      <c r="AU55" s="119" t="e">
        <f t="shared" si="15"/>
        <v>#N/A</v>
      </c>
      <c r="AV55" s="119">
        <f t="shared" si="16"/>
        <v>0</v>
      </c>
    </row>
    <row r="56" spans="1:48">
      <c r="A56" s="115">
        <f t="shared" si="17"/>
        <v>280</v>
      </c>
      <c r="B56" s="113">
        <f t="shared" si="0"/>
        <v>49</v>
      </c>
      <c r="C56" s="119">
        <f t="shared" si="1"/>
        <v>7.7135813071167396</v>
      </c>
      <c r="F56" s="115">
        <f t="shared" si="18"/>
        <v>280</v>
      </c>
      <c r="G56" s="113">
        <f t="shared" si="19"/>
        <v>49</v>
      </c>
      <c r="H56" s="113">
        <f>INDEX(地温!$D$2:$D$366,MATCH(F56,地温!$C$2:$C$366,FALSE))</f>
        <v>19.577649999999998</v>
      </c>
      <c r="I56" s="113">
        <f t="shared" si="20"/>
        <v>1147.4910999999995</v>
      </c>
      <c r="J56" s="116">
        <f t="shared" si="2"/>
        <v>23.418185714285706</v>
      </c>
      <c r="K56" s="119">
        <f t="shared" si="3"/>
        <v>6.9380093586910302e-002</v>
      </c>
      <c r="L56" s="119">
        <f t="shared" si="4"/>
        <v>7.7135813071167396</v>
      </c>
      <c r="O56" s="115">
        <f t="shared" si="21"/>
        <v>280</v>
      </c>
      <c r="P56" s="113">
        <f t="shared" si="22"/>
        <v>49</v>
      </c>
      <c r="Q56" s="113">
        <f>INDEX(地温!$D$2:$D$366,MATCH(O56,地温!$C$2:$C$366,FALSE))</f>
        <v>19.577649999999998</v>
      </c>
      <c r="R56" s="113">
        <f t="shared" si="23"/>
        <v>1147.4910999999995</v>
      </c>
      <c r="S56" s="116">
        <f t="shared" si="5"/>
        <v>23.418185714285706</v>
      </c>
      <c r="T56" s="119" t="e">
        <f t="shared" si="6"/>
        <v>#N/A</v>
      </c>
      <c r="U56" s="119">
        <f t="shared" si="7"/>
        <v>0</v>
      </c>
      <c r="X56" s="115">
        <f t="shared" si="24"/>
        <v>280</v>
      </c>
      <c r="Y56" s="113">
        <f t="shared" si="25"/>
        <v>49</v>
      </c>
      <c r="Z56" s="113">
        <f>INDEX(地温!$D$2:$D$366,MATCH(X56,地温!$C$2:$C$366,FALSE))</f>
        <v>19.577649999999998</v>
      </c>
      <c r="AA56" s="113">
        <f t="shared" si="26"/>
        <v>1147.4910999999995</v>
      </c>
      <c r="AB56" s="116">
        <f t="shared" si="8"/>
        <v>23.418185714285706</v>
      </c>
      <c r="AC56" s="119" t="e">
        <f t="shared" si="9"/>
        <v>#N/A</v>
      </c>
      <c r="AD56" s="119">
        <f t="shared" si="10"/>
        <v>0</v>
      </c>
      <c r="AG56" s="115">
        <f t="shared" si="27"/>
        <v>280</v>
      </c>
      <c r="AH56" s="113">
        <f t="shared" si="28"/>
        <v>49</v>
      </c>
      <c r="AI56" s="113">
        <f>INDEX(地温!$D$2:$D$366,MATCH(AG56,地温!$C$2:$C$366,FALSE))</f>
        <v>19.577649999999998</v>
      </c>
      <c r="AJ56" s="113">
        <f t="shared" si="29"/>
        <v>1147.4910999999995</v>
      </c>
      <c r="AK56" s="116">
        <f t="shared" si="11"/>
        <v>23.418185714285706</v>
      </c>
      <c r="AL56" s="119" t="e">
        <f t="shared" si="12"/>
        <v>#N/A</v>
      </c>
      <c r="AM56" s="119">
        <f t="shared" si="13"/>
        <v>0</v>
      </c>
      <c r="AP56" s="115">
        <f t="shared" si="30"/>
        <v>280</v>
      </c>
      <c r="AQ56" s="113">
        <f t="shared" si="31"/>
        <v>49</v>
      </c>
      <c r="AR56" s="113">
        <f>INDEX(地温!$D$2:$D$366,MATCH(AP56,地温!$C$2:$C$366,FALSE))</f>
        <v>19.577649999999998</v>
      </c>
      <c r="AS56" s="113">
        <f t="shared" si="32"/>
        <v>1147.4910999999995</v>
      </c>
      <c r="AT56" s="116">
        <f t="shared" si="14"/>
        <v>23.418185714285706</v>
      </c>
      <c r="AU56" s="119" t="e">
        <f t="shared" si="15"/>
        <v>#N/A</v>
      </c>
      <c r="AV56" s="119">
        <f t="shared" si="16"/>
        <v>0</v>
      </c>
    </row>
    <row r="57" spans="1:48">
      <c r="A57" s="115">
        <f t="shared" si="17"/>
        <v>281</v>
      </c>
      <c r="B57" s="113">
        <f t="shared" si="0"/>
        <v>50</v>
      </c>
      <c r="C57" s="119">
        <f t="shared" si="1"/>
        <v>7.7291963748415879</v>
      </c>
      <c r="F57" s="115">
        <f t="shared" si="18"/>
        <v>281</v>
      </c>
      <c r="G57" s="113">
        <f t="shared" si="19"/>
        <v>50</v>
      </c>
      <c r="H57" s="113">
        <f>INDEX(地温!$D$2:$D$366,MATCH(F57,地温!$C$2:$C$366,FALSE))</f>
        <v>20.155449999999998</v>
      </c>
      <c r="I57" s="113">
        <f t="shared" si="20"/>
        <v>1167.6465499999995</v>
      </c>
      <c r="J57" s="116">
        <f t="shared" si="2"/>
        <v>23.352930999999991</v>
      </c>
      <c r="K57" s="119">
        <f t="shared" si="3"/>
        <v>6.9200468548198321e-002</v>
      </c>
      <c r="L57" s="119">
        <f t="shared" si="4"/>
        <v>7.7291963748415879</v>
      </c>
      <c r="O57" s="115">
        <f t="shared" si="21"/>
        <v>281</v>
      </c>
      <c r="P57" s="113">
        <f t="shared" si="22"/>
        <v>50</v>
      </c>
      <c r="Q57" s="113">
        <f>INDEX(地温!$D$2:$D$366,MATCH(O57,地温!$C$2:$C$366,FALSE))</f>
        <v>20.155449999999998</v>
      </c>
      <c r="R57" s="113">
        <f t="shared" si="23"/>
        <v>1167.6465499999995</v>
      </c>
      <c r="S57" s="116">
        <f t="shared" si="5"/>
        <v>23.352930999999991</v>
      </c>
      <c r="T57" s="119" t="e">
        <f t="shared" si="6"/>
        <v>#N/A</v>
      </c>
      <c r="U57" s="119">
        <f t="shared" si="7"/>
        <v>0</v>
      </c>
      <c r="X57" s="115">
        <f t="shared" si="24"/>
        <v>281</v>
      </c>
      <c r="Y57" s="113">
        <f t="shared" si="25"/>
        <v>50</v>
      </c>
      <c r="Z57" s="113">
        <f>INDEX(地温!$D$2:$D$366,MATCH(X57,地温!$C$2:$C$366,FALSE))</f>
        <v>20.155449999999998</v>
      </c>
      <c r="AA57" s="113">
        <f t="shared" si="26"/>
        <v>1167.6465499999995</v>
      </c>
      <c r="AB57" s="116">
        <f t="shared" si="8"/>
        <v>23.352930999999991</v>
      </c>
      <c r="AC57" s="119" t="e">
        <f t="shared" si="9"/>
        <v>#N/A</v>
      </c>
      <c r="AD57" s="119">
        <f t="shared" si="10"/>
        <v>0</v>
      </c>
      <c r="AG57" s="115">
        <f t="shared" si="27"/>
        <v>281</v>
      </c>
      <c r="AH57" s="113">
        <f t="shared" si="28"/>
        <v>50</v>
      </c>
      <c r="AI57" s="113">
        <f>INDEX(地温!$D$2:$D$366,MATCH(AG57,地温!$C$2:$C$366,FALSE))</f>
        <v>20.155449999999998</v>
      </c>
      <c r="AJ57" s="113">
        <f t="shared" si="29"/>
        <v>1167.6465499999995</v>
      </c>
      <c r="AK57" s="116">
        <f t="shared" si="11"/>
        <v>23.352930999999991</v>
      </c>
      <c r="AL57" s="119" t="e">
        <f t="shared" si="12"/>
        <v>#N/A</v>
      </c>
      <c r="AM57" s="119">
        <f t="shared" si="13"/>
        <v>0</v>
      </c>
      <c r="AP57" s="115">
        <f t="shared" si="30"/>
        <v>281</v>
      </c>
      <c r="AQ57" s="113">
        <f t="shared" si="31"/>
        <v>50</v>
      </c>
      <c r="AR57" s="113">
        <f>INDEX(地温!$D$2:$D$366,MATCH(AP57,地温!$C$2:$C$366,FALSE))</f>
        <v>20.155449999999998</v>
      </c>
      <c r="AS57" s="113">
        <f t="shared" si="32"/>
        <v>1167.6465499999995</v>
      </c>
      <c r="AT57" s="116">
        <f t="shared" si="14"/>
        <v>23.352930999999991</v>
      </c>
      <c r="AU57" s="119" t="e">
        <f t="shared" si="15"/>
        <v>#N/A</v>
      </c>
      <c r="AV57" s="119">
        <f t="shared" si="16"/>
        <v>0</v>
      </c>
    </row>
    <row r="58" spans="1:48">
      <c r="A58" s="115">
        <f t="shared" si="17"/>
        <v>282</v>
      </c>
      <c r="B58" s="113">
        <f t="shared" si="0"/>
        <v>51</v>
      </c>
      <c r="C58" s="119">
        <f t="shared" si="1"/>
        <v>7.7438174115796956</v>
      </c>
      <c r="F58" s="115">
        <f t="shared" si="18"/>
        <v>282</v>
      </c>
      <c r="G58" s="113">
        <f t="shared" si="19"/>
        <v>51</v>
      </c>
      <c r="H58" s="113">
        <f>INDEX(地温!$D$2:$D$366,MATCH(F58,地温!$C$2:$C$366,FALSE))</f>
        <v>20.027049999999999</v>
      </c>
      <c r="I58" s="113">
        <f t="shared" si="20"/>
        <v>1187.6735999999994</v>
      </c>
      <c r="J58" s="116">
        <f t="shared" si="2"/>
        <v>23.287717647058813</v>
      </c>
      <c r="K58" s="119">
        <f t="shared" si="3"/>
        <v>6.9021343231511476e-002</v>
      </c>
      <c r="L58" s="119">
        <f t="shared" si="4"/>
        <v>7.7438174115796956</v>
      </c>
      <c r="O58" s="115">
        <f t="shared" si="21"/>
        <v>282</v>
      </c>
      <c r="P58" s="113">
        <f t="shared" si="22"/>
        <v>51</v>
      </c>
      <c r="Q58" s="113">
        <f>INDEX(地温!$D$2:$D$366,MATCH(O58,地温!$C$2:$C$366,FALSE))</f>
        <v>20.027049999999999</v>
      </c>
      <c r="R58" s="113">
        <f t="shared" si="23"/>
        <v>1187.6735999999994</v>
      </c>
      <c r="S58" s="116">
        <f t="shared" si="5"/>
        <v>23.287717647058813</v>
      </c>
      <c r="T58" s="119" t="e">
        <f t="shared" si="6"/>
        <v>#N/A</v>
      </c>
      <c r="U58" s="119">
        <f t="shared" si="7"/>
        <v>0</v>
      </c>
      <c r="X58" s="115">
        <f t="shared" si="24"/>
        <v>282</v>
      </c>
      <c r="Y58" s="113">
        <f t="shared" si="25"/>
        <v>51</v>
      </c>
      <c r="Z58" s="113">
        <f>INDEX(地温!$D$2:$D$366,MATCH(X58,地温!$C$2:$C$366,FALSE))</f>
        <v>20.027049999999999</v>
      </c>
      <c r="AA58" s="113">
        <f t="shared" si="26"/>
        <v>1187.6735999999994</v>
      </c>
      <c r="AB58" s="116">
        <f t="shared" si="8"/>
        <v>23.287717647058813</v>
      </c>
      <c r="AC58" s="119" t="e">
        <f t="shared" si="9"/>
        <v>#N/A</v>
      </c>
      <c r="AD58" s="119">
        <f t="shared" si="10"/>
        <v>0</v>
      </c>
      <c r="AG58" s="115">
        <f t="shared" si="27"/>
        <v>282</v>
      </c>
      <c r="AH58" s="113">
        <f t="shared" si="28"/>
        <v>51</v>
      </c>
      <c r="AI58" s="113">
        <f>INDEX(地温!$D$2:$D$366,MATCH(AG58,地温!$C$2:$C$366,FALSE))</f>
        <v>20.027049999999999</v>
      </c>
      <c r="AJ58" s="113">
        <f t="shared" si="29"/>
        <v>1187.6735999999994</v>
      </c>
      <c r="AK58" s="116">
        <f t="shared" si="11"/>
        <v>23.287717647058813</v>
      </c>
      <c r="AL58" s="119" t="e">
        <f t="shared" si="12"/>
        <v>#N/A</v>
      </c>
      <c r="AM58" s="119">
        <f t="shared" si="13"/>
        <v>0</v>
      </c>
      <c r="AP58" s="115">
        <f t="shared" si="30"/>
        <v>282</v>
      </c>
      <c r="AQ58" s="113">
        <f t="shared" si="31"/>
        <v>51</v>
      </c>
      <c r="AR58" s="113">
        <f>INDEX(地温!$D$2:$D$366,MATCH(AP58,地温!$C$2:$C$366,FALSE))</f>
        <v>20.027049999999999</v>
      </c>
      <c r="AS58" s="113">
        <f t="shared" si="32"/>
        <v>1187.6735999999994</v>
      </c>
      <c r="AT58" s="116">
        <f t="shared" si="14"/>
        <v>23.287717647058813</v>
      </c>
      <c r="AU58" s="119" t="e">
        <f t="shared" si="15"/>
        <v>#N/A</v>
      </c>
      <c r="AV58" s="119">
        <f t="shared" si="16"/>
        <v>0</v>
      </c>
    </row>
    <row r="59" spans="1:48">
      <c r="A59" s="115">
        <f t="shared" si="17"/>
        <v>283</v>
      </c>
      <c r="B59" s="113">
        <f t="shared" si="0"/>
        <v>52</v>
      </c>
      <c r="C59" s="119">
        <f t="shared" si="1"/>
        <v>7.7571403255443485</v>
      </c>
      <c r="F59" s="115">
        <f t="shared" si="18"/>
        <v>283</v>
      </c>
      <c r="G59" s="113">
        <f t="shared" si="19"/>
        <v>52</v>
      </c>
      <c r="H59" s="113">
        <f>INDEX(地温!$D$2:$D$366,MATCH(F59,地温!$C$2:$C$366,FALSE))</f>
        <v>19.28875</v>
      </c>
      <c r="I59" s="113">
        <f t="shared" si="20"/>
        <v>1206.9623499999993</v>
      </c>
      <c r="J59" s="116">
        <f t="shared" si="2"/>
        <v>23.210814423076911</v>
      </c>
      <c r="K59" s="119">
        <f t="shared" si="3"/>
        <v>6.8810603453523217e-002</v>
      </c>
      <c r="L59" s="119">
        <f t="shared" si="4"/>
        <v>7.7571403255443485</v>
      </c>
      <c r="O59" s="115">
        <f t="shared" si="21"/>
        <v>283</v>
      </c>
      <c r="P59" s="113">
        <f t="shared" si="22"/>
        <v>52</v>
      </c>
      <c r="Q59" s="113">
        <f>INDEX(地温!$D$2:$D$366,MATCH(O59,地温!$C$2:$C$366,FALSE))</f>
        <v>19.28875</v>
      </c>
      <c r="R59" s="113">
        <f t="shared" si="23"/>
        <v>1206.9623499999993</v>
      </c>
      <c r="S59" s="116">
        <f t="shared" si="5"/>
        <v>23.210814423076911</v>
      </c>
      <c r="T59" s="119" t="e">
        <f t="shared" si="6"/>
        <v>#N/A</v>
      </c>
      <c r="U59" s="119">
        <f t="shared" si="7"/>
        <v>0</v>
      </c>
      <c r="X59" s="115">
        <f t="shared" si="24"/>
        <v>283</v>
      </c>
      <c r="Y59" s="113">
        <f t="shared" si="25"/>
        <v>52</v>
      </c>
      <c r="Z59" s="113">
        <f>INDEX(地温!$D$2:$D$366,MATCH(X59,地温!$C$2:$C$366,FALSE))</f>
        <v>19.28875</v>
      </c>
      <c r="AA59" s="113">
        <f t="shared" si="26"/>
        <v>1206.9623499999993</v>
      </c>
      <c r="AB59" s="116">
        <f t="shared" si="8"/>
        <v>23.210814423076911</v>
      </c>
      <c r="AC59" s="119" t="e">
        <f t="shared" si="9"/>
        <v>#N/A</v>
      </c>
      <c r="AD59" s="119">
        <f t="shared" si="10"/>
        <v>0</v>
      </c>
      <c r="AG59" s="115">
        <f t="shared" si="27"/>
        <v>283</v>
      </c>
      <c r="AH59" s="113">
        <f t="shared" si="28"/>
        <v>52</v>
      </c>
      <c r="AI59" s="113">
        <f>INDEX(地温!$D$2:$D$366,MATCH(AG59,地温!$C$2:$C$366,FALSE))</f>
        <v>19.28875</v>
      </c>
      <c r="AJ59" s="113">
        <f t="shared" si="29"/>
        <v>1206.9623499999993</v>
      </c>
      <c r="AK59" s="116">
        <f t="shared" si="11"/>
        <v>23.210814423076911</v>
      </c>
      <c r="AL59" s="119" t="e">
        <f t="shared" si="12"/>
        <v>#N/A</v>
      </c>
      <c r="AM59" s="119">
        <f t="shared" si="13"/>
        <v>0</v>
      </c>
      <c r="AP59" s="115">
        <f t="shared" si="30"/>
        <v>283</v>
      </c>
      <c r="AQ59" s="113">
        <f t="shared" si="31"/>
        <v>52</v>
      </c>
      <c r="AR59" s="113">
        <f>INDEX(地温!$D$2:$D$366,MATCH(AP59,地温!$C$2:$C$366,FALSE))</f>
        <v>19.28875</v>
      </c>
      <c r="AS59" s="113">
        <f t="shared" si="32"/>
        <v>1206.9623499999993</v>
      </c>
      <c r="AT59" s="116">
        <f t="shared" si="14"/>
        <v>23.210814423076911</v>
      </c>
      <c r="AU59" s="119" t="e">
        <f t="shared" si="15"/>
        <v>#N/A</v>
      </c>
      <c r="AV59" s="119">
        <f t="shared" si="16"/>
        <v>0</v>
      </c>
    </row>
    <row r="60" spans="1:48">
      <c r="A60" s="115">
        <f t="shared" si="17"/>
        <v>284</v>
      </c>
      <c r="B60" s="113">
        <f t="shared" si="0"/>
        <v>53</v>
      </c>
      <c r="C60" s="119">
        <f t="shared" si="1"/>
        <v>7.7696251666328138</v>
      </c>
      <c r="F60" s="115">
        <f t="shared" si="18"/>
        <v>284</v>
      </c>
      <c r="G60" s="113">
        <f t="shared" si="19"/>
        <v>53</v>
      </c>
      <c r="H60" s="113">
        <f>INDEX(地温!$D$2:$D$366,MATCH(F60,地温!$C$2:$C$366,FALSE))</f>
        <v>19.128250000000001</v>
      </c>
      <c r="I60" s="113">
        <f t="shared" si="20"/>
        <v>1226.0905999999993</v>
      </c>
      <c r="J60" s="116">
        <f t="shared" si="2"/>
        <v>23.133784905660363</v>
      </c>
      <c r="K60" s="119">
        <f t="shared" si="3"/>
        <v>6.8600053396384267e-002</v>
      </c>
      <c r="L60" s="119">
        <f t="shared" si="4"/>
        <v>7.7696251666328138</v>
      </c>
      <c r="O60" s="115">
        <f t="shared" si="21"/>
        <v>284</v>
      </c>
      <c r="P60" s="113">
        <f t="shared" si="22"/>
        <v>53</v>
      </c>
      <c r="Q60" s="113">
        <f>INDEX(地温!$D$2:$D$366,MATCH(O60,地温!$C$2:$C$366,FALSE))</f>
        <v>19.128250000000001</v>
      </c>
      <c r="R60" s="113">
        <f t="shared" si="23"/>
        <v>1226.0905999999993</v>
      </c>
      <c r="S60" s="116">
        <f t="shared" si="5"/>
        <v>23.133784905660363</v>
      </c>
      <c r="T60" s="119" t="e">
        <f t="shared" si="6"/>
        <v>#N/A</v>
      </c>
      <c r="U60" s="119">
        <f t="shared" si="7"/>
        <v>0</v>
      </c>
      <c r="X60" s="115">
        <f t="shared" si="24"/>
        <v>284</v>
      </c>
      <c r="Y60" s="113">
        <f t="shared" si="25"/>
        <v>53</v>
      </c>
      <c r="Z60" s="113">
        <f>INDEX(地温!$D$2:$D$366,MATCH(X60,地温!$C$2:$C$366,FALSE))</f>
        <v>19.128250000000001</v>
      </c>
      <c r="AA60" s="113">
        <f t="shared" si="26"/>
        <v>1226.0905999999993</v>
      </c>
      <c r="AB60" s="116">
        <f t="shared" si="8"/>
        <v>23.133784905660363</v>
      </c>
      <c r="AC60" s="119" t="e">
        <f t="shared" si="9"/>
        <v>#N/A</v>
      </c>
      <c r="AD60" s="119">
        <f t="shared" si="10"/>
        <v>0</v>
      </c>
      <c r="AG60" s="115">
        <f t="shared" si="27"/>
        <v>284</v>
      </c>
      <c r="AH60" s="113">
        <f t="shared" si="28"/>
        <v>53</v>
      </c>
      <c r="AI60" s="113">
        <f>INDEX(地温!$D$2:$D$366,MATCH(AG60,地温!$C$2:$C$366,FALSE))</f>
        <v>19.128250000000001</v>
      </c>
      <c r="AJ60" s="113">
        <f t="shared" si="29"/>
        <v>1226.0905999999993</v>
      </c>
      <c r="AK60" s="116">
        <f t="shared" si="11"/>
        <v>23.133784905660363</v>
      </c>
      <c r="AL60" s="119" t="e">
        <f t="shared" si="12"/>
        <v>#N/A</v>
      </c>
      <c r="AM60" s="119">
        <f t="shared" si="13"/>
        <v>0</v>
      </c>
      <c r="AP60" s="115">
        <f t="shared" si="30"/>
        <v>284</v>
      </c>
      <c r="AQ60" s="113">
        <f t="shared" si="31"/>
        <v>53</v>
      </c>
      <c r="AR60" s="113">
        <f>INDEX(地温!$D$2:$D$366,MATCH(AP60,地温!$C$2:$C$366,FALSE))</f>
        <v>19.128250000000001</v>
      </c>
      <c r="AS60" s="113">
        <f t="shared" si="32"/>
        <v>1226.0905999999993</v>
      </c>
      <c r="AT60" s="116">
        <f t="shared" si="14"/>
        <v>23.133784905660363</v>
      </c>
      <c r="AU60" s="119" t="e">
        <f t="shared" si="15"/>
        <v>#N/A</v>
      </c>
      <c r="AV60" s="119">
        <f t="shared" si="16"/>
        <v>0</v>
      </c>
    </row>
    <row r="61" spans="1:48">
      <c r="A61" s="115">
        <f t="shared" si="17"/>
        <v>285</v>
      </c>
      <c r="B61" s="113">
        <f t="shared" si="0"/>
        <v>54</v>
      </c>
      <c r="C61" s="119">
        <f t="shared" si="1"/>
        <v>7.7817109545066439</v>
      </c>
      <c r="F61" s="115">
        <f t="shared" si="18"/>
        <v>285</v>
      </c>
      <c r="G61" s="113">
        <f t="shared" si="19"/>
        <v>54</v>
      </c>
      <c r="H61" s="113">
        <f>INDEX(地温!$D$2:$D$366,MATCH(F61,地温!$C$2:$C$366,FALSE))</f>
        <v>19.673950000000001</v>
      </c>
      <c r="I61" s="113">
        <f t="shared" si="20"/>
        <v>1245.7645499999994</v>
      </c>
      <c r="J61" s="116">
        <f t="shared" si="2"/>
        <v>23.069713888888877</v>
      </c>
      <c r="K61" s="119">
        <f t="shared" si="3"/>
        <v>6.8425331454351784e-002</v>
      </c>
      <c r="L61" s="119">
        <f t="shared" si="4"/>
        <v>7.7817109545066439</v>
      </c>
      <c r="O61" s="115">
        <f t="shared" si="21"/>
        <v>285</v>
      </c>
      <c r="P61" s="113">
        <f t="shared" si="22"/>
        <v>54</v>
      </c>
      <c r="Q61" s="113">
        <f>INDEX(地温!$D$2:$D$366,MATCH(O61,地温!$C$2:$C$366,FALSE))</f>
        <v>19.673950000000001</v>
      </c>
      <c r="R61" s="113">
        <f t="shared" si="23"/>
        <v>1245.7645499999994</v>
      </c>
      <c r="S61" s="116">
        <f t="shared" si="5"/>
        <v>23.069713888888877</v>
      </c>
      <c r="T61" s="119" t="e">
        <f t="shared" si="6"/>
        <v>#N/A</v>
      </c>
      <c r="U61" s="119">
        <f t="shared" si="7"/>
        <v>0</v>
      </c>
      <c r="X61" s="115">
        <f t="shared" si="24"/>
        <v>285</v>
      </c>
      <c r="Y61" s="113">
        <f t="shared" si="25"/>
        <v>54</v>
      </c>
      <c r="Z61" s="113">
        <f>INDEX(地温!$D$2:$D$366,MATCH(X61,地温!$C$2:$C$366,FALSE))</f>
        <v>19.673950000000001</v>
      </c>
      <c r="AA61" s="113">
        <f t="shared" si="26"/>
        <v>1245.7645499999994</v>
      </c>
      <c r="AB61" s="116">
        <f t="shared" si="8"/>
        <v>23.069713888888877</v>
      </c>
      <c r="AC61" s="119" t="e">
        <f t="shared" si="9"/>
        <v>#N/A</v>
      </c>
      <c r="AD61" s="119">
        <f t="shared" si="10"/>
        <v>0</v>
      </c>
      <c r="AG61" s="115">
        <f t="shared" si="27"/>
        <v>285</v>
      </c>
      <c r="AH61" s="113">
        <f t="shared" si="28"/>
        <v>54</v>
      </c>
      <c r="AI61" s="113">
        <f>INDEX(地温!$D$2:$D$366,MATCH(AG61,地温!$C$2:$C$366,FALSE))</f>
        <v>19.673950000000001</v>
      </c>
      <c r="AJ61" s="113">
        <f t="shared" si="29"/>
        <v>1245.7645499999994</v>
      </c>
      <c r="AK61" s="116">
        <f t="shared" si="11"/>
        <v>23.069713888888877</v>
      </c>
      <c r="AL61" s="119" t="e">
        <f t="shared" si="12"/>
        <v>#N/A</v>
      </c>
      <c r="AM61" s="119">
        <f t="shared" si="13"/>
        <v>0</v>
      </c>
      <c r="AP61" s="115">
        <f t="shared" si="30"/>
        <v>285</v>
      </c>
      <c r="AQ61" s="113">
        <f t="shared" si="31"/>
        <v>54</v>
      </c>
      <c r="AR61" s="113">
        <f>INDEX(地温!$D$2:$D$366,MATCH(AP61,地温!$C$2:$C$366,FALSE))</f>
        <v>19.673950000000001</v>
      </c>
      <c r="AS61" s="113">
        <f t="shared" si="32"/>
        <v>1245.7645499999994</v>
      </c>
      <c r="AT61" s="116">
        <f t="shared" si="14"/>
        <v>23.069713888888877</v>
      </c>
      <c r="AU61" s="119" t="e">
        <f t="shared" si="15"/>
        <v>#N/A</v>
      </c>
      <c r="AV61" s="119">
        <f t="shared" si="16"/>
        <v>0</v>
      </c>
    </row>
    <row r="62" spans="1:48">
      <c r="A62" s="115">
        <f t="shared" si="17"/>
        <v>286</v>
      </c>
      <c r="B62" s="113">
        <f t="shared" si="0"/>
        <v>55</v>
      </c>
      <c r="C62" s="119">
        <f t="shared" si="1"/>
        <v>7.7929591931159603</v>
      </c>
      <c r="F62" s="115">
        <f t="shared" si="18"/>
        <v>286</v>
      </c>
      <c r="G62" s="113">
        <f t="shared" si="19"/>
        <v>55</v>
      </c>
      <c r="H62" s="113">
        <f>INDEX(地温!$D$2:$D$366,MATCH(F62,地温!$C$2:$C$366,FALSE))</f>
        <v>19.385049999999996</v>
      </c>
      <c r="I62" s="113">
        <f t="shared" si="20"/>
        <v>1265.1495999999995</v>
      </c>
      <c r="J62" s="116">
        <f t="shared" si="2"/>
        <v>23.002719999999989</v>
      </c>
      <c r="K62" s="119">
        <f t="shared" si="3"/>
        <v>6.8243034159350138e-002</v>
      </c>
      <c r="L62" s="119">
        <f t="shared" si="4"/>
        <v>7.7929591931159603</v>
      </c>
      <c r="O62" s="115">
        <f t="shared" si="21"/>
        <v>286</v>
      </c>
      <c r="P62" s="113">
        <f t="shared" si="22"/>
        <v>55</v>
      </c>
      <c r="Q62" s="113">
        <f>INDEX(地温!$D$2:$D$366,MATCH(O62,地温!$C$2:$C$366,FALSE))</f>
        <v>19.385049999999996</v>
      </c>
      <c r="R62" s="113">
        <f t="shared" si="23"/>
        <v>1265.1495999999995</v>
      </c>
      <c r="S62" s="116">
        <f t="shared" si="5"/>
        <v>23.002719999999989</v>
      </c>
      <c r="T62" s="119" t="e">
        <f t="shared" si="6"/>
        <v>#N/A</v>
      </c>
      <c r="U62" s="119">
        <f t="shared" si="7"/>
        <v>0</v>
      </c>
      <c r="X62" s="115">
        <f t="shared" si="24"/>
        <v>286</v>
      </c>
      <c r="Y62" s="113">
        <f t="shared" si="25"/>
        <v>55</v>
      </c>
      <c r="Z62" s="113">
        <f>INDEX(地温!$D$2:$D$366,MATCH(X62,地温!$C$2:$C$366,FALSE))</f>
        <v>19.385049999999996</v>
      </c>
      <c r="AA62" s="113">
        <f t="shared" si="26"/>
        <v>1265.1495999999995</v>
      </c>
      <c r="AB62" s="116">
        <f t="shared" si="8"/>
        <v>23.002719999999989</v>
      </c>
      <c r="AC62" s="119" t="e">
        <f t="shared" si="9"/>
        <v>#N/A</v>
      </c>
      <c r="AD62" s="119">
        <f t="shared" si="10"/>
        <v>0</v>
      </c>
      <c r="AG62" s="115">
        <f t="shared" si="27"/>
        <v>286</v>
      </c>
      <c r="AH62" s="113">
        <f t="shared" si="28"/>
        <v>55</v>
      </c>
      <c r="AI62" s="113">
        <f>INDEX(地温!$D$2:$D$366,MATCH(AG62,地温!$C$2:$C$366,FALSE))</f>
        <v>19.385049999999996</v>
      </c>
      <c r="AJ62" s="113">
        <f t="shared" si="29"/>
        <v>1265.1495999999995</v>
      </c>
      <c r="AK62" s="116">
        <f t="shared" si="11"/>
        <v>23.002719999999989</v>
      </c>
      <c r="AL62" s="119" t="e">
        <f t="shared" si="12"/>
        <v>#N/A</v>
      </c>
      <c r="AM62" s="119">
        <f t="shared" si="13"/>
        <v>0</v>
      </c>
      <c r="AP62" s="115">
        <f t="shared" si="30"/>
        <v>286</v>
      </c>
      <c r="AQ62" s="113">
        <f t="shared" si="31"/>
        <v>55</v>
      </c>
      <c r="AR62" s="113">
        <f>INDEX(地温!$D$2:$D$366,MATCH(AP62,地温!$C$2:$C$366,FALSE))</f>
        <v>19.385049999999996</v>
      </c>
      <c r="AS62" s="113">
        <f t="shared" si="32"/>
        <v>1265.1495999999995</v>
      </c>
      <c r="AT62" s="116">
        <f t="shared" si="14"/>
        <v>23.002719999999989</v>
      </c>
      <c r="AU62" s="119" t="e">
        <f t="shared" si="15"/>
        <v>#N/A</v>
      </c>
      <c r="AV62" s="119">
        <f t="shared" si="16"/>
        <v>0</v>
      </c>
    </row>
    <row r="63" spans="1:48">
      <c r="A63" s="115">
        <f t="shared" si="17"/>
        <v>287</v>
      </c>
      <c r="B63" s="113">
        <f t="shared" si="0"/>
        <v>56</v>
      </c>
      <c r="C63" s="119">
        <f t="shared" si="1"/>
        <v>7.8033656719366506</v>
      </c>
      <c r="F63" s="115">
        <f t="shared" si="18"/>
        <v>287</v>
      </c>
      <c r="G63" s="113">
        <f t="shared" si="19"/>
        <v>56</v>
      </c>
      <c r="H63" s="113">
        <f>INDEX(地温!$D$2:$D$366,MATCH(F63,地温!$C$2:$C$366,FALSE))</f>
        <v>18.951700000000002</v>
      </c>
      <c r="I63" s="113">
        <f t="shared" si="20"/>
        <v>1284.1012999999996</v>
      </c>
      <c r="J63" s="116">
        <f t="shared" si="2"/>
        <v>22.930380357142848</v>
      </c>
      <c r="K63" s="119">
        <f t="shared" si="3"/>
        <v>6.8046643536058438e-002</v>
      </c>
      <c r="L63" s="119">
        <f t="shared" si="4"/>
        <v>7.8033656719366506</v>
      </c>
      <c r="O63" s="115">
        <f t="shared" si="21"/>
        <v>287</v>
      </c>
      <c r="P63" s="113">
        <f t="shared" si="22"/>
        <v>56</v>
      </c>
      <c r="Q63" s="113">
        <f>INDEX(地温!$D$2:$D$366,MATCH(O63,地温!$C$2:$C$366,FALSE))</f>
        <v>18.951700000000002</v>
      </c>
      <c r="R63" s="113">
        <f t="shared" si="23"/>
        <v>1284.1012999999996</v>
      </c>
      <c r="S63" s="116">
        <f t="shared" si="5"/>
        <v>22.930380357142848</v>
      </c>
      <c r="T63" s="119" t="e">
        <f t="shared" si="6"/>
        <v>#N/A</v>
      </c>
      <c r="U63" s="119">
        <f t="shared" si="7"/>
        <v>0</v>
      </c>
      <c r="X63" s="115">
        <f t="shared" si="24"/>
        <v>287</v>
      </c>
      <c r="Y63" s="113">
        <f t="shared" si="25"/>
        <v>56</v>
      </c>
      <c r="Z63" s="113">
        <f>INDEX(地温!$D$2:$D$366,MATCH(X63,地温!$C$2:$C$366,FALSE))</f>
        <v>18.951700000000002</v>
      </c>
      <c r="AA63" s="113">
        <f t="shared" si="26"/>
        <v>1284.1012999999996</v>
      </c>
      <c r="AB63" s="116">
        <f t="shared" si="8"/>
        <v>22.930380357142848</v>
      </c>
      <c r="AC63" s="119" t="e">
        <f t="shared" si="9"/>
        <v>#N/A</v>
      </c>
      <c r="AD63" s="119">
        <f t="shared" si="10"/>
        <v>0</v>
      </c>
      <c r="AG63" s="115">
        <f t="shared" si="27"/>
        <v>287</v>
      </c>
      <c r="AH63" s="113">
        <f t="shared" si="28"/>
        <v>56</v>
      </c>
      <c r="AI63" s="113">
        <f>INDEX(地温!$D$2:$D$366,MATCH(AG63,地温!$C$2:$C$366,FALSE))</f>
        <v>18.951700000000002</v>
      </c>
      <c r="AJ63" s="113">
        <f t="shared" si="29"/>
        <v>1284.1012999999996</v>
      </c>
      <c r="AK63" s="116">
        <f t="shared" si="11"/>
        <v>22.930380357142848</v>
      </c>
      <c r="AL63" s="119" t="e">
        <f t="shared" si="12"/>
        <v>#N/A</v>
      </c>
      <c r="AM63" s="119">
        <f t="shared" si="13"/>
        <v>0</v>
      </c>
      <c r="AP63" s="115">
        <f t="shared" si="30"/>
        <v>287</v>
      </c>
      <c r="AQ63" s="113">
        <f t="shared" si="31"/>
        <v>56</v>
      </c>
      <c r="AR63" s="113">
        <f>INDEX(地温!$D$2:$D$366,MATCH(AP63,地温!$C$2:$C$366,FALSE))</f>
        <v>18.951700000000002</v>
      </c>
      <c r="AS63" s="113">
        <f t="shared" si="32"/>
        <v>1284.1012999999996</v>
      </c>
      <c r="AT63" s="116">
        <f t="shared" si="14"/>
        <v>22.930380357142848</v>
      </c>
      <c r="AU63" s="119" t="e">
        <f t="shared" si="15"/>
        <v>#N/A</v>
      </c>
      <c r="AV63" s="119">
        <f t="shared" si="16"/>
        <v>0</v>
      </c>
    </row>
    <row r="64" spans="1:48">
      <c r="A64" s="115">
        <f t="shared" si="17"/>
        <v>288</v>
      </c>
      <c r="B64" s="113">
        <f t="shared" si="0"/>
        <v>57</v>
      </c>
      <c r="C64" s="119">
        <f t="shared" si="1"/>
        <v>7.8133421969598862</v>
      </c>
      <c r="F64" s="115">
        <f t="shared" si="18"/>
        <v>288</v>
      </c>
      <c r="G64" s="113">
        <f t="shared" si="19"/>
        <v>57</v>
      </c>
      <c r="H64" s="113">
        <f>INDEX(地温!$D$2:$D$366,MATCH(F64,地温!$C$2:$C$366,FALSE))</f>
        <v>19.272699999999997</v>
      </c>
      <c r="I64" s="113">
        <f t="shared" si="20"/>
        <v>1303.3739999999996</v>
      </c>
      <c r="J64" s="116">
        <f t="shared" si="2"/>
        <v>22.866210526315783</v>
      </c>
      <c r="K64" s="119">
        <f t="shared" si="3"/>
        <v>6.7872825681812021e-002</v>
      </c>
      <c r="L64" s="119">
        <f t="shared" si="4"/>
        <v>7.8133421969598862</v>
      </c>
      <c r="O64" s="115">
        <f t="shared" si="21"/>
        <v>288</v>
      </c>
      <c r="P64" s="113">
        <f t="shared" si="22"/>
        <v>57</v>
      </c>
      <c r="Q64" s="113">
        <f>INDEX(地温!$D$2:$D$366,MATCH(O64,地温!$C$2:$C$366,FALSE))</f>
        <v>19.272699999999997</v>
      </c>
      <c r="R64" s="113">
        <f t="shared" si="23"/>
        <v>1303.3739999999996</v>
      </c>
      <c r="S64" s="116">
        <f t="shared" si="5"/>
        <v>22.866210526315783</v>
      </c>
      <c r="T64" s="119" t="e">
        <f t="shared" si="6"/>
        <v>#N/A</v>
      </c>
      <c r="U64" s="119">
        <f t="shared" si="7"/>
        <v>0</v>
      </c>
      <c r="X64" s="115">
        <f t="shared" si="24"/>
        <v>288</v>
      </c>
      <c r="Y64" s="113">
        <f t="shared" si="25"/>
        <v>57</v>
      </c>
      <c r="Z64" s="113">
        <f>INDEX(地温!$D$2:$D$366,MATCH(X64,地温!$C$2:$C$366,FALSE))</f>
        <v>19.272699999999997</v>
      </c>
      <c r="AA64" s="113">
        <f t="shared" si="26"/>
        <v>1303.3739999999996</v>
      </c>
      <c r="AB64" s="116">
        <f t="shared" si="8"/>
        <v>22.866210526315783</v>
      </c>
      <c r="AC64" s="119" t="e">
        <f t="shared" si="9"/>
        <v>#N/A</v>
      </c>
      <c r="AD64" s="119">
        <f t="shared" si="10"/>
        <v>0</v>
      </c>
      <c r="AG64" s="115">
        <f t="shared" si="27"/>
        <v>288</v>
      </c>
      <c r="AH64" s="113">
        <f t="shared" si="28"/>
        <v>57</v>
      </c>
      <c r="AI64" s="113">
        <f>INDEX(地温!$D$2:$D$366,MATCH(AG64,地温!$C$2:$C$366,FALSE))</f>
        <v>19.272699999999997</v>
      </c>
      <c r="AJ64" s="113">
        <f t="shared" si="29"/>
        <v>1303.3739999999996</v>
      </c>
      <c r="AK64" s="116">
        <f t="shared" si="11"/>
        <v>22.866210526315783</v>
      </c>
      <c r="AL64" s="119" t="e">
        <f t="shared" si="12"/>
        <v>#N/A</v>
      </c>
      <c r="AM64" s="119">
        <f t="shared" si="13"/>
        <v>0</v>
      </c>
      <c r="AP64" s="115">
        <f t="shared" si="30"/>
        <v>288</v>
      </c>
      <c r="AQ64" s="113">
        <f t="shared" si="31"/>
        <v>57</v>
      </c>
      <c r="AR64" s="113">
        <f>INDEX(地温!$D$2:$D$366,MATCH(AP64,地温!$C$2:$C$366,FALSE))</f>
        <v>19.272699999999997</v>
      </c>
      <c r="AS64" s="113">
        <f t="shared" si="32"/>
        <v>1303.3739999999996</v>
      </c>
      <c r="AT64" s="116">
        <f t="shared" si="14"/>
        <v>22.866210526315783</v>
      </c>
      <c r="AU64" s="119" t="e">
        <f t="shared" si="15"/>
        <v>#N/A</v>
      </c>
      <c r="AV64" s="119">
        <f t="shared" si="16"/>
        <v>0</v>
      </c>
    </row>
    <row r="65" spans="1:48">
      <c r="A65" s="115">
        <f t="shared" si="17"/>
        <v>289</v>
      </c>
      <c r="B65" s="113">
        <f t="shared" si="0"/>
        <v>58</v>
      </c>
      <c r="C65" s="119">
        <f t="shared" si="1"/>
        <v>7.8229423426596796</v>
      </c>
      <c r="F65" s="115">
        <f t="shared" si="18"/>
        <v>289</v>
      </c>
      <c r="G65" s="113">
        <f t="shared" si="19"/>
        <v>58</v>
      </c>
      <c r="H65" s="113">
        <f>INDEX(地温!$D$2:$D$366,MATCH(F65,地温!$C$2:$C$366,FALSE))</f>
        <v>19.706050000000001</v>
      </c>
      <c r="I65" s="113">
        <f t="shared" si="20"/>
        <v>1323.0800499999996</v>
      </c>
      <c r="J65" s="116">
        <f t="shared" si="2"/>
        <v>22.811724999999992</v>
      </c>
      <c r="K65" s="119">
        <f t="shared" si="3"/>
        <v>6.7725529453574684e-002</v>
      </c>
      <c r="L65" s="119">
        <f t="shared" si="4"/>
        <v>7.8229423426596796</v>
      </c>
      <c r="O65" s="115">
        <f t="shared" si="21"/>
        <v>289</v>
      </c>
      <c r="P65" s="113">
        <f t="shared" si="22"/>
        <v>58</v>
      </c>
      <c r="Q65" s="113">
        <f>INDEX(地温!$D$2:$D$366,MATCH(O65,地温!$C$2:$C$366,FALSE))</f>
        <v>19.706050000000001</v>
      </c>
      <c r="R65" s="113">
        <f t="shared" si="23"/>
        <v>1323.0800499999996</v>
      </c>
      <c r="S65" s="116">
        <f t="shared" si="5"/>
        <v>22.811724999999992</v>
      </c>
      <c r="T65" s="119" t="e">
        <f t="shared" si="6"/>
        <v>#N/A</v>
      </c>
      <c r="U65" s="119">
        <f t="shared" si="7"/>
        <v>0</v>
      </c>
      <c r="X65" s="115">
        <f t="shared" si="24"/>
        <v>289</v>
      </c>
      <c r="Y65" s="113">
        <f t="shared" si="25"/>
        <v>58</v>
      </c>
      <c r="Z65" s="113">
        <f>INDEX(地温!$D$2:$D$366,MATCH(X65,地温!$C$2:$C$366,FALSE))</f>
        <v>19.706050000000001</v>
      </c>
      <c r="AA65" s="113">
        <f t="shared" si="26"/>
        <v>1323.0800499999996</v>
      </c>
      <c r="AB65" s="116">
        <f t="shared" si="8"/>
        <v>22.811724999999992</v>
      </c>
      <c r="AC65" s="119" t="e">
        <f t="shared" si="9"/>
        <v>#N/A</v>
      </c>
      <c r="AD65" s="119">
        <f t="shared" si="10"/>
        <v>0</v>
      </c>
      <c r="AG65" s="115">
        <f t="shared" si="27"/>
        <v>289</v>
      </c>
      <c r="AH65" s="113">
        <f t="shared" si="28"/>
        <v>58</v>
      </c>
      <c r="AI65" s="113">
        <f>INDEX(地温!$D$2:$D$366,MATCH(AG65,地温!$C$2:$C$366,FALSE))</f>
        <v>19.706050000000001</v>
      </c>
      <c r="AJ65" s="113">
        <f t="shared" si="29"/>
        <v>1323.0800499999996</v>
      </c>
      <c r="AK65" s="116">
        <f t="shared" si="11"/>
        <v>22.811724999999992</v>
      </c>
      <c r="AL65" s="119" t="e">
        <f t="shared" si="12"/>
        <v>#N/A</v>
      </c>
      <c r="AM65" s="119">
        <f t="shared" si="13"/>
        <v>0</v>
      </c>
      <c r="AP65" s="115">
        <f t="shared" si="30"/>
        <v>289</v>
      </c>
      <c r="AQ65" s="113">
        <f t="shared" si="31"/>
        <v>58</v>
      </c>
      <c r="AR65" s="113">
        <f>INDEX(地温!$D$2:$D$366,MATCH(AP65,地温!$C$2:$C$366,FALSE))</f>
        <v>19.706050000000001</v>
      </c>
      <c r="AS65" s="113">
        <f t="shared" si="32"/>
        <v>1323.0800499999996</v>
      </c>
      <c r="AT65" s="116">
        <f t="shared" si="14"/>
        <v>22.811724999999992</v>
      </c>
      <c r="AU65" s="119" t="e">
        <f t="shared" si="15"/>
        <v>#N/A</v>
      </c>
      <c r="AV65" s="119">
        <f t="shared" si="16"/>
        <v>0</v>
      </c>
    </row>
    <row r="66" spans="1:48">
      <c r="A66" s="115">
        <f t="shared" si="17"/>
        <v>290</v>
      </c>
      <c r="B66" s="113">
        <f t="shared" si="0"/>
        <v>59</v>
      </c>
      <c r="C66" s="119">
        <f t="shared" si="1"/>
        <v>7.8318699491222326</v>
      </c>
      <c r="F66" s="115">
        <f t="shared" si="18"/>
        <v>290</v>
      </c>
      <c r="G66" s="113">
        <f t="shared" si="19"/>
        <v>59</v>
      </c>
      <c r="H66" s="113">
        <f>INDEX(地温!$D$2:$D$366,MATCH(F66,地温!$C$2:$C$366,FALSE))</f>
        <v>19.401099999999996</v>
      </c>
      <c r="I66" s="113">
        <f t="shared" si="20"/>
        <v>1342.4811499999996</v>
      </c>
      <c r="J66" s="116">
        <f t="shared" si="2"/>
        <v>22.753917796610164</v>
      </c>
      <c r="K66" s="119">
        <f t="shared" si="3"/>
        <v>6.7569543735304119e-002</v>
      </c>
      <c r="L66" s="119">
        <f t="shared" si="4"/>
        <v>7.8318699491222326</v>
      </c>
      <c r="O66" s="115">
        <f t="shared" si="21"/>
        <v>290</v>
      </c>
      <c r="P66" s="113">
        <f t="shared" si="22"/>
        <v>59</v>
      </c>
      <c r="Q66" s="113">
        <f>INDEX(地温!$D$2:$D$366,MATCH(O66,地温!$C$2:$C$366,FALSE))</f>
        <v>19.401099999999996</v>
      </c>
      <c r="R66" s="113">
        <f t="shared" si="23"/>
        <v>1342.4811499999996</v>
      </c>
      <c r="S66" s="116">
        <f t="shared" si="5"/>
        <v>22.753917796610164</v>
      </c>
      <c r="T66" s="119" t="e">
        <f t="shared" si="6"/>
        <v>#N/A</v>
      </c>
      <c r="U66" s="119">
        <f t="shared" si="7"/>
        <v>0</v>
      </c>
      <c r="X66" s="115">
        <f t="shared" si="24"/>
        <v>290</v>
      </c>
      <c r="Y66" s="113">
        <f t="shared" si="25"/>
        <v>59</v>
      </c>
      <c r="Z66" s="113">
        <f>INDEX(地温!$D$2:$D$366,MATCH(X66,地温!$C$2:$C$366,FALSE))</f>
        <v>19.401099999999996</v>
      </c>
      <c r="AA66" s="113">
        <f t="shared" si="26"/>
        <v>1342.4811499999996</v>
      </c>
      <c r="AB66" s="116">
        <f t="shared" si="8"/>
        <v>22.753917796610164</v>
      </c>
      <c r="AC66" s="119" t="e">
        <f t="shared" si="9"/>
        <v>#N/A</v>
      </c>
      <c r="AD66" s="119">
        <f t="shared" si="10"/>
        <v>0</v>
      </c>
      <c r="AG66" s="115">
        <f t="shared" si="27"/>
        <v>290</v>
      </c>
      <c r="AH66" s="113">
        <f t="shared" si="28"/>
        <v>59</v>
      </c>
      <c r="AI66" s="113">
        <f>INDEX(地温!$D$2:$D$366,MATCH(AG66,地温!$C$2:$C$366,FALSE))</f>
        <v>19.401099999999996</v>
      </c>
      <c r="AJ66" s="113">
        <f t="shared" si="29"/>
        <v>1342.4811499999996</v>
      </c>
      <c r="AK66" s="116">
        <f t="shared" si="11"/>
        <v>22.753917796610164</v>
      </c>
      <c r="AL66" s="119" t="e">
        <f t="shared" si="12"/>
        <v>#N/A</v>
      </c>
      <c r="AM66" s="119">
        <f t="shared" si="13"/>
        <v>0</v>
      </c>
      <c r="AP66" s="115">
        <f t="shared" si="30"/>
        <v>290</v>
      </c>
      <c r="AQ66" s="113">
        <f t="shared" si="31"/>
        <v>59</v>
      </c>
      <c r="AR66" s="113">
        <f>INDEX(地温!$D$2:$D$366,MATCH(AP66,地温!$C$2:$C$366,FALSE))</f>
        <v>19.401099999999996</v>
      </c>
      <c r="AS66" s="113">
        <f t="shared" si="32"/>
        <v>1342.4811499999996</v>
      </c>
      <c r="AT66" s="116">
        <f t="shared" si="14"/>
        <v>22.753917796610164</v>
      </c>
      <c r="AU66" s="119" t="e">
        <f t="shared" si="15"/>
        <v>#N/A</v>
      </c>
      <c r="AV66" s="119">
        <f t="shared" si="16"/>
        <v>0</v>
      </c>
    </row>
    <row r="67" spans="1:48">
      <c r="A67" s="115">
        <f t="shared" si="17"/>
        <v>291</v>
      </c>
      <c r="B67" s="113">
        <f t="shared" si="0"/>
        <v>60</v>
      </c>
      <c r="C67" s="119">
        <f t="shared" si="1"/>
        <v>7.8399603012003576</v>
      </c>
      <c r="F67" s="115">
        <f t="shared" si="18"/>
        <v>291</v>
      </c>
      <c r="G67" s="113">
        <f t="shared" si="19"/>
        <v>60</v>
      </c>
      <c r="H67" s="113">
        <f>INDEX(地温!$D$2:$D$366,MATCH(F67,地温!$C$2:$C$366,FALSE))</f>
        <v>18.518349999999998</v>
      </c>
      <c r="I67" s="113">
        <f t="shared" si="20"/>
        <v>1360.9994999999997</v>
      </c>
      <c r="J67" s="116">
        <f t="shared" si="2"/>
        <v>22.683324999999993</v>
      </c>
      <c r="K67" s="119">
        <f t="shared" si="3"/>
        <v>6.7379462419605102e-002</v>
      </c>
      <c r="L67" s="119">
        <f t="shared" si="4"/>
        <v>7.8399603012003576</v>
      </c>
      <c r="O67" s="115">
        <f t="shared" si="21"/>
        <v>291</v>
      </c>
      <c r="P67" s="113">
        <f t="shared" si="22"/>
        <v>60</v>
      </c>
      <c r="Q67" s="113">
        <f>INDEX(地温!$D$2:$D$366,MATCH(O67,地温!$C$2:$C$366,FALSE))</f>
        <v>18.518349999999998</v>
      </c>
      <c r="R67" s="113">
        <f t="shared" si="23"/>
        <v>1360.9994999999997</v>
      </c>
      <c r="S67" s="116">
        <f t="shared" si="5"/>
        <v>22.683324999999993</v>
      </c>
      <c r="T67" s="119" t="e">
        <f t="shared" si="6"/>
        <v>#N/A</v>
      </c>
      <c r="U67" s="119">
        <f t="shared" si="7"/>
        <v>0</v>
      </c>
      <c r="X67" s="115">
        <f t="shared" si="24"/>
        <v>291</v>
      </c>
      <c r="Y67" s="113">
        <f t="shared" si="25"/>
        <v>60</v>
      </c>
      <c r="Z67" s="113">
        <f>INDEX(地温!$D$2:$D$366,MATCH(X67,地温!$C$2:$C$366,FALSE))</f>
        <v>18.518349999999998</v>
      </c>
      <c r="AA67" s="113">
        <f t="shared" si="26"/>
        <v>1360.9994999999997</v>
      </c>
      <c r="AB67" s="116">
        <f t="shared" si="8"/>
        <v>22.683324999999993</v>
      </c>
      <c r="AC67" s="119" t="e">
        <f t="shared" si="9"/>
        <v>#N/A</v>
      </c>
      <c r="AD67" s="119">
        <f t="shared" si="10"/>
        <v>0</v>
      </c>
      <c r="AG67" s="115">
        <f t="shared" si="27"/>
        <v>291</v>
      </c>
      <c r="AH67" s="113">
        <f t="shared" si="28"/>
        <v>60</v>
      </c>
      <c r="AI67" s="113">
        <f>INDEX(地温!$D$2:$D$366,MATCH(AG67,地温!$C$2:$C$366,FALSE))</f>
        <v>18.518349999999998</v>
      </c>
      <c r="AJ67" s="113">
        <f t="shared" si="29"/>
        <v>1360.9994999999997</v>
      </c>
      <c r="AK67" s="116">
        <f t="shared" si="11"/>
        <v>22.683324999999993</v>
      </c>
      <c r="AL67" s="119" t="e">
        <f t="shared" si="12"/>
        <v>#N/A</v>
      </c>
      <c r="AM67" s="119">
        <f t="shared" si="13"/>
        <v>0</v>
      </c>
      <c r="AP67" s="115">
        <f t="shared" si="30"/>
        <v>291</v>
      </c>
      <c r="AQ67" s="113">
        <f t="shared" si="31"/>
        <v>60</v>
      </c>
      <c r="AR67" s="113">
        <f>INDEX(地温!$D$2:$D$366,MATCH(AP67,地温!$C$2:$C$366,FALSE))</f>
        <v>18.518349999999998</v>
      </c>
      <c r="AS67" s="113">
        <f t="shared" si="32"/>
        <v>1360.9994999999997</v>
      </c>
      <c r="AT67" s="116">
        <f t="shared" si="14"/>
        <v>22.683324999999993</v>
      </c>
      <c r="AU67" s="119" t="e">
        <f t="shared" si="15"/>
        <v>#N/A</v>
      </c>
      <c r="AV67" s="119">
        <f t="shared" si="16"/>
        <v>0</v>
      </c>
    </row>
    <row r="68" spans="1:48">
      <c r="A68" s="115">
        <f t="shared" si="17"/>
        <v>292</v>
      </c>
      <c r="B68" s="113">
        <f t="shared" si="0"/>
        <v>61</v>
      </c>
      <c r="C68" s="119">
        <f t="shared" si="1"/>
        <v>7.8474581804476378</v>
      </c>
      <c r="F68" s="115">
        <f t="shared" si="18"/>
        <v>292</v>
      </c>
      <c r="G68" s="113">
        <f t="shared" si="19"/>
        <v>61</v>
      </c>
      <c r="H68" s="113">
        <f>INDEX(地温!$D$2:$D$366,MATCH(F68,地温!$C$2:$C$366,FALSE))</f>
        <v>18.084999999999997</v>
      </c>
      <c r="I68" s="113">
        <f t="shared" si="20"/>
        <v>1379.0844999999997</v>
      </c>
      <c r="J68" s="116">
        <f t="shared" si="2"/>
        <v>22.607942622950816</v>
      </c>
      <c r="K68" s="119">
        <f t="shared" si="3"/>
        <v>6.7176975009045001e-002</v>
      </c>
      <c r="L68" s="119">
        <f t="shared" si="4"/>
        <v>7.8474581804476378</v>
      </c>
      <c r="O68" s="115">
        <f t="shared" si="21"/>
        <v>292</v>
      </c>
      <c r="P68" s="113">
        <f t="shared" si="22"/>
        <v>61</v>
      </c>
      <c r="Q68" s="113">
        <f>INDEX(地温!$D$2:$D$366,MATCH(O68,地温!$C$2:$C$366,FALSE))</f>
        <v>18.084999999999997</v>
      </c>
      <c r="R68" s="113">
        <f t="shared" si="23"/>
        <v>1379.0844999999997</v>
      </c>
      <c r="S68" s="116">
        <f t="shared" si="5"/>
        <v>22.607942622950816</v>
      </c>
      <c r="T68" s="119" t="e">
        <f t="shared" si="6"/>
        <v>#N/A</v>
      </c>
      <c r="U68" s="119">
        <f t="shared" si="7"/>
        <v>0</v>
      </c>
      <c r="X68" s="115">
        <f t="shared" si="24"/>
        <v>292</v>
      </c>
      <c r="Y68" s="113">
        <f t="shared" si="25"/>
        <v>61</v>
      </c>
      <c r="Z68" s="113">
        <f>INDEX(地温!$D$2:$D$366,MATCH(X68,地温!$C$2:$C$366,FALSE))</f>
        <v>18.084999999999997</v>
      </c>
      <c r="AA68" s="113">
        <f t="shared" si="26"/>
        <v>1379.0844999999997</v>
      </c>
      <c r="AB68" s="116">
        <f t="shared" si="8"/>
        <v>22.607942622950816</v>
      </c>
      <c r="AC68" s="119" t="e">
        <f t="shared" si="9"/>
        <v>#N/A</v>
      </c>
      <c r="AD68" s="119">
        <f t="shared" si="10"/>
        <v>0</v>
      </c>
      <c r="AG68" s="115">
        <f t="shared" si="27"/>
        <v>292</v>
      </c>
      <c r="AH68" s="113">
        <f t="shared" si="28"/>
        <v>61</v>
      </c>
      <c r="AI68" s="113">
        <f>INDEX(地温!$D$2:$D$366,MATCH(AG68,地温!$C$2:$C$366,FALSE))</f>
        <v>18.084999999999997</v>
      </c>
      <c r="AJ68" s="113">
        <f t="shared" si="29"/>
        <v>1379.0844999999997</v>
      </c>
      <c r="AK68" s="116">
        <f t="shared" si="11"/>
        <v>22.607942622950816</v>
      </c>
      <c r="AL68" s="119" t="e">
        <f t="shared" si="12"/>
        <v>#N/A</v>
      </c>
      <c r="AM68" s="119">
        <f t="shared" si="13"/>
        <v>0</v>
      </c>
      <c r="AP68" s="115">
        <f t="shared" si="30"/>
        <v>292</v>
      </c>
      <c r="AQ68" s="113">
        <f t="shared" si="31"/>
        <v>61</v>
      </c>
      <c r="AR68" s="113">
        <f>INDEX(地温!$D$2:$D$366,MATCH(AP68,地温!$C$2:$C$366,FALSE))</f>
        <v>18.084999999999997</v>
      </c>
      <c r="AS68" s="113">
        <f t="shared" si="32"/>
        <v>1379.0844999999997</v>
      </c>
      <c r="AT68" s="116">
        <f t="shared" si="14"/>
        <v>22.607942622950816</v>
      </c>
      <c r="AU68" s="119" t="e">
        <f t="shared" si="15"/>
        <v>#N/A</v>
      </c>
      <c r="AV68" s="119">
        <f t="shared" si="16"/>
        <v>0</v>
      </c>
    </row>
    <row r="69" spans="1:48">
      <c r="A69" s="115">
        <f t="shared" si="17"/>
        <v>293</v>
      </c>
      <c r="B69" s="113">
        <f t="shared" si="0"/>
        <v>62</v>
      </c>
      <c r="C69" s="119">
        <f t="shared" si="1"/>
        <v>7.8546553189318065</v>
      </c>
      <c r="F69" s="115">
        <f t="shared" si="18"/>
        <v>293</v>
      </c>
      <c r="G69" s="113">
        <f t="shared" si="19"/>
        <v>62</v>
      </c>
      <c r="H69" s="113">
        <f>INDEX(地温!$D$2:$D$366,MATCH(F69,地温!$C$2:$C$366,FALSE))</f>
        <v>18.373899999999999</v>
      </c>
      <c r="I69" s="113">
        <f t="shared" si="20"/>
        <v>1397.4583999999998</v>
      </c>
      <c r="J69" s="116">
        <f t="shared" si="2"/>
        <v>22.539651612903221</v>
      </c>
      <c r="K69" s="119">
        <f t="shared" si="3"/>
        <v>6.6993972570691798e-002</v>
      </c>
      <c r="L69" s="119">
        <f t="shared" si="4"/>
        <v>7.8546553189318065</v>
      </c>
      <c r="O69" s="115">
        <f t="shared" si="21"/>
        <v>293</v>
      </c>
      <c r="P69" s="113">
        <f t="shared" si="22"/>
        <v>62</v>
      </c>
      <c r="Q69" s="113">
        <f>INDEX(地温!$D$2:$D$366,MATCH(O69,地温!$C$2:$C$366,FALSE))</f>
        <v>18.373899999999999</v>
      </c>
      <c r="R69" s="113">
        <f t="shared" si="23"/>
        <v>1397.4583999999998</v>
      </c>
      <c r="S69" s="116">
        <f t="shared" si="5"/>
        <v>22.539651612903221</v>
      </c>
      <c r="T69" s="119" t="e">
        <f t="shared" si="6"/>
        <v>#N/A</v>
      </c>
      <c r="U69" s="119">
        <f t="shared" si="7"/>
        <v>0</v>
      </c>
      <c r="X69" s="115">
        <f t="shared" si="24"/>
        <v>293</v>
      </c>
      <c r="Y69" s="113">
        <f t="shared" si="25"/>
        <v>62</v>
      </c>
      <c r="Z69" s="113">
        <f>INDEX(地温!$D$2:$D$366,MATCH(X69,地温!$C$2:$C$366,FALSE))</f>
        <v>18.373899999999999</v>
      </c>
      <c r="AA69" s="113">
        <f t="shared" si="26"/>
        <v>1397.4583999999998</v>
      </c>
      <c r="AB69" s="116">
        <f t="shared" si="8"/>
        <v>22.539651612903221</v>
      </c>
      <c r="AC69" s="119" t="e">
        <f t="shared" si="9"/>
        <v>#N/A</v>
      </c>
      <c r="AD69" s="119">
        <f t="shared" si="10"/>
        <v>0</v>
      </c>
      <c r="AG69" s="115">
        <f t="shared" si="27"/>
        <v>293</v>
      </c>
      <c r="AH69" s="113">
        <f t="shared" si="28"/>
        <v>62</v>
      </c>
      <c r="AI69" s="113">
        <f>INDEX(地温!$D$2:$D$366,MATCH(AG69,地温!$C$2:$C$366,FALSE))</f>
        <v>18.373899999999999</v>
      </c>
      <c r="AJ69" s="113">
        <f t="shared" si="29"/>
        <v>1397.4583999999998</v>
      </c>
      <c r="AK69" s="116">
        <f t="shared" si="11"/>
        <v>22.539651612903221</v>
      </c>
      <c r="AL69" s="119" t="e">
        <f t="shared" si="12"/>
        <v>#N/A</v>
      </c>
      <c r="AM69" s="119">
        <f t="shared" si="13"/>
        <v>0</v>
      </c>
      <c r="AP69" s="115">
        <f t="shared" si="30"/>
        <v>293</v>
      </c>
      <c r="AQ69" s="113">
        <f t="shared" si="31"/>
        <v>62</v>
      </c>
      <c r="AR69" s="113">
        <f>INDEX(地温!$D$2:$D$366,MATCH(AP69,地温!$C$2:$C$366,FALSE))</f>
        <v>18.373899999999999</v>
      </c>
      <c r="AS69" s="113">
        <f t="shared" si="32"/>
        <v>1397.4583999999998</v>
      </c>
      <c r="AT69" s="116">
        <f t="shared" si="14"/>
        <v>22.539651612903221</v>
      </c>
      <c r="AU69" s="119" t="e">
        <f t="shared" si="15"/>
        <v>#N/A</v>
      </c>
      <c r="AV69" s="119">
        <f t="shared" si="16"/>
        <v>0</v>
      </c>
    </row>
    <row r="70" spans="1:48">
      <c r="A70" s="115">
        <f t="shared" si="17"/>
        <v>294</v>
      </c>
      <c r="B70" s="113">
        <f t="shared" si="0"/>
        <v>63</v>
      </c>
      <c r="C70" s="119">
        <f t="shared" si="1"/>
        <v>7.8607361853330149</v>
      </c>
      <c r="F70" s="115">
        <f t="shared" si="18"/>
        <v>294</v>
      </c>
      <c r="G70" s="113">
        <f t="shared" si="19"/>
        <v>63</v>
      </c>
      <c r="H70" s="113">
        <f>INDEX(地温!$D$2:$D$366,MATCH(F70,地温!$C$2:$C$366,FALSE))</f>
        <v>16.078749999999996</v>
      </c>
      <c r="I70" s="113">
        <f t="shared" si="20"/>
        <v>1413.5371499999997</v>
      </c>
      <c r="J70" s="116">
        <f t="shared" si="2"/>
        <v>22.437097619047613</v>
      </c>
      <c r="K70" s="119">
        <f t="shared" si="3"/>
        <v>6.6719932081286237e-002</v>
      </c>
      <c r="L70" s="119">
        <f t="shared" si="4"/>
        <v>7.8607361853330149</v>
      </c>
      <c r="O70" s="115">
        <f t="shared" si="21"/>
        <v>294</v>
      </c>
      <c r="P70" s="113">
        <f t="shared" si="22"/>
        <v>63</v>
      </c>
      <c r="Q70" s="113">
        <f>INDEX(地温!$D$2:$D$366,MATCH(O70,地温!$C$2:$C$366,FALSE))</f>
        <v>16.078749999999996</v>
      </c>
      <c r="R70" s="113">
        <f t="shared" si="23"/>
        <v>1413.5371499999997</v>
      </c>
      <c r="S70" s="116">
        <f t="shared" si="5"/>
        <v>22.437097619047613</v>
      </c>
      <c r="T70" s="119" t="e">
        <f t="shared" si="6"/>
        <v>#N/A</v>
      </c>
      <c r="U70" s="119">
        <f t="shared" si="7"/>
        <v>0</v>
      </c>
      <c r="X70" s="115">
        <f t="shared" si="24"/>
        <v>294</v>
      </c>
      <c r="Y70" s="113">
        <f t="shared" si="25"/>
        <v>63</v>
      </c>
      <c r="Z70" s="113">
        <f>INDEX(地温!$D$2:$D$366,MATCH(X70,地温!$C$2:$C$366,FALSE))</f>
        <v>16.078749999999996</v>
      </c>
      <c r="AA70" s="113">
        <f t="shared" si="26"/>
        <v>1413.5371499999997</v>
      </c>
      <c r="AB70" s="116">
        <f t="shared" si="8"/>
        <v>22.437097619047613</v>
      </c>
      <c r="AC70" s="119" t="e">
        <f t="shared" si="9"/>
        <v>#N/A</v>
      </c>
      <c r="AD70" s="119">
        <f t="shared" si="10"/>
        <v>0</v>
      </c>
      <c r="AG70" s="115">
        <f t="shared" si="27"/>
        <v>294</v>
      </c>
      <c r="AH70" s="113">
        <f t="shared" si="28"/>
        <v>63</v>
      </c>
      <c r="AI70" s="113">
        <f>INDEX(地温!$D$2:$D$366,MATCH(AG70,地温!$C$2:$C$366,FALSE))</f>
        <v>16.078749999999996</v>
      </c>
      <c r="AJ70" s="113">
        <f t="shared" si="29"/>
        <v>1413.5371499999997</v>
      </c>
      <c r="AK70" s="116">
        <f t="shared" si="11"/>
        <v>22.437097619047613</v>
      </c>
      <c r="AL70" s="119" t="e">
        <f t="shared" si="12"/>
        <v>#N/A</v>
      </c>
      <c r="AM70" s="119">
        <f t="shared" si="13"/>
        <v>0</v>
      </c>
      <c r="AP70" s="115">
        <f t="shared" si="30"/>
        <v>294</v>
      </c>
      <c r="AQ70" s="113">
        <f t="shared" si="31"/>
        <v>63</v>
      </c>
      <c r="AR70" s="113">
        <f>INDEX(地温!$D$2:$D$366,MATCH(AP70,地温!$C$2:$C$366,FALSE))</f>
        <v>16.078749999999996</v>
      </c>
      <c r="AS70" s="113">
        <f t="shared" si="32"/>
        <v>1413.5371499999997</v>
      </c>
      <c r="AT70" s="116">
        <f t="shared" si="14"/>
        <v>22.437097619047613</v>
      </c>
      <c r="AU70" s="119" t="e">
        <f t="shared" si="15"/>
        <v>#N/A</v>
      </c>
      <c r="AV70" s="119">
        <f t="shared" si="16"/>
        <v>0</v>
      </c>
    </row>
    <row r="71" spans="1:48">
      <c r="A71" s="115">
        <f t="shared" si="17"/>
        <v>295</v>
      </c>
      <c r="B71" s="113">
        <f t="shared" si="0"/>
        <v>64</v>
      </c>
      <c r="C71" s="119">
        <f t="shared" si="1"/>
        <v>7.8663298294896116</v>
      </c>
      <c r="F71" s="115">
        <f t="shared" si="18"/>
        <v>295</v>
      </c>
      <c r="G71" s="113">
        <f t="shared" si="19"/>
        <v>64</v>
      </c>
      <c r="H71" s="113">
        <f>INDEX(地温!$D$2:$D$366,MATCH(F71,地温!$C$2:$C$366,FALSE))</f>
        <v>15.420700000000002</v>
      </c>
      <c r="I71" s="113">
        <f t="shared" si="20"/>
        <v>1428.9578499999996</v>
      </c>
      <c r="J71" s="116">
        <f t="shared" si="2"/>
        <v>22.327466406249993</v>
      </c>
      <c r="K71" s="119">
        <f t="shared" si="3"/>
        <v>6.6428010573421042e-002</v>
      </c>
      <c r="L71" s="119">
        <f t="shared" si="4"/>
        <v>7.8663298294896116</v>
      </c>
      <c r="O71" s="115">
        <f t="shared" si="21"/>
        <v>295</v>
      </c>
      <c r="P71" s="113">
        <f t="shared" si="22"/>
        <v>64</v>
      </c>
      <c r="Q71" s="113">
        <f>INDEX(地温!$D$2:$D$366,MATCH(O71,地温!$C$2:$C$366,FALSE))</f>
        <v>15.420700000000002</v>
      </c>
      <c r="R71" s="113">
        <f t="shared" si="23"/>
        <v>1428.9578499999996</v>
      </c>
      <c r="S71" s="116">
        <f t="shared" si="5"/>
        <v>22.327466406249993</v>
      </c>
      <c r="T71" s="119" t="e">
        <f t="shared" si="6"/>
        <v>#N/A</v>
      </c>
      <c r="U71" s="119">
        <f t="shared" si="7"/>
        <v>0</v>
      </c>
      <c r="X71" s="115">
        <f t="shared" si="24"/>
        <v>295</v>
      </c>
      <c r="Y71" s="113">
        <f t="shared" si="25"/>
        <v>64</v>
      </c>
      <c r="Z71" s="113">
        <f>INDEX(地温!$D$2:$D$366,MATCH(X71,地温!$C$2:$C$366,FALSE))</f>
        <v>15.420700000000002</v>
      </c>
      <c r="AA71" s="113">
        <f t="shared" si="26"/>
        <v>1428.9578499999996</v>
      </c>
      <c r="AB71" s="116">
        <f t="shared" si="8"/>
        <v>22.327466406249993</v>
      </c>
      <c r="AC71" s="119" t="e">
        <f t="shared" si="9"/>
        <v>#N/A</v>
      </c>
      <c r="AD71" s="119">
        <f t="shared" si="10"/>
        <v>0</v>
      </c>
      <c r="AG71" s="115">
        <f t="shared" si="27"/>
        <v>295</v>
      </c>
      <c r="AH71" s="113">
        <f t="shared" si="28"/>
        <v>64</v>
      </c>
      <c r="AI71" s="113">
        <f>INDEX(地温!$D$2:$D$366,MATCH(AG71,地温!$C$2:$C$366,FALSE))</f>
        <v>15.420700000000002</v>
      </c>
      <c r="AJ71" s="113">
        <f t="shared" si="29"/>
        <v>1428.9578499999996</v>
      </c>
      <c r="AK71" s="116">
        <f t="shared" si="11"/>
        <v>22.327466406249993</v>
      </c>
      <c r="AL71" s="119" t="e">
        <f t="shared" si="12"/>
        <v>#N/A</v>
      </c>
      <c r="AM71" s="119">
        <f t="shared" si="13"/>
        <v>0</v>
      </c>
      <c r="AP71" s="115">
        <f t="shared" si="30"/>
        <v>295</v>
      </c>
      <c r="AQ71" s="113">
        <f t="shared" si="31"/>
        <v>64</v>
      </c>
      <c r="AR71" s="113">
        <f>INDEX(地温!$D$2:$D$366,MATCH(AP71,地温!$C$2:$C$366,FALSE))</f>
        <v>15.420700000000002</v>
      </c>
      <c r="AS71" s="113">
        <f t="shared" si="32"/>
        <v>1428.9578499999996</v>
      </c>
      <c r="AT71" s="116">
        <f t="shared" si="14"/>
        <v>22.327466406249993</v>
      </c>
      <c r="AU71" s="119" t="e">
        <f t="shared" si="15"/>
        <v>#N/A</v>
      </c>
      <c r="AV71" s="119">
        <f t="shared" si="16"/>
        <v>0</v>
      </c>
    </row>
    <row r="72" spans="1:48">
      <c r="A72" s="115">
        <f t="shared" si="17"/>
        <v>296</v>
      </c>
      <c r="B72" s="113">
        <f t="shared" ref="B72:B135" si="33">G72</f>
        <v>65</v>
      </c>
      <c r="C72" s="119">
        <f t="shared" ref="C72:C135" si="34">L72+U72+AD72+AM72+AV72</f>
        <v>7.8719902283150329</v>
      </c>
      <c r="F72" s="115">
        <f t="shared" si="18"/>
        <v>296</v>
      </c>
      <c r="G72" s="113">
        <f t="shared" si="19"/>
        <v>65</v>
      </c>
      <c r="H72" s="113">
        <f>INDEX(地温!$D$2:$D$366,MATCH(F72,地温!$C$2:$C$366,FALSE))</f>
        <v>16.5442</v>
      </c>
      <c r="I72" s="113">
        <f t="shared" si="20"/>
        <v>1445.5020499999996</v>
      </c>
      <c r="J72" s="116">
        <f t="shared" ref="J72:J135" si="35">I72/G72</f>
        <v>22.238493076923071</v>
      </c>
      <c r="K72" s="119">
        <f t="shared" ref="K72:K135" si="36">$H$4*EXP(-$I$4/(8.31*(J72+273)))</f>
        <v>6.619187675150856e-002</v>
      </c>
      <c r="L72" s="119">
        <f t="shared" ref="L72:L135" si="37">IF($G$1=0,0,$J$1*$G$4*0.01*(1-EXP(-K72*G72)))</f>
        <v>7.8719902283150329</v>
      </c>
      <c r="O72" s="115">
        <f t="shared" si="21"/>
        <v>296</v>
      </c>
      <c r="P72" s="113">
        <f t="shared" si="22"/>
        <v>65</v>
      </c>
      <c r="Q72" s="113">
        <f>INDEX(地温!$D$2:$D$366,MATCH(O72,地温!$C$2:$C$366,FALSE))</f>
        <v>16.5442</v>
      </c>
      <c r="R72" s="113">
        <f t="shared" si="23"/>
        <v>1445.5020499999996</v>
      </c>
      <c r="S72" s="116">
        <f t="shared" ref="S72:S135" si="38">R72/P72</f>
        <v>22.238493076923071</v>
      </c>
      <c r="T72" s="119" t="e">
        <f t="shared" ref="T72:T135" si="39">$Q$4*EXP(-$R$4/(8.31*(S72+273)))</f>
        <v>#N/A</v>
      </c>
      <c r="U72" s="119">
        <f t="shared" ref="U72:U135" si="40">IF($P$1=0,0,$S$1*$P$4*0.01*(1-EXP(-T72*P72)))</f>
        <v>0</v>
      </c>
      <c r="X72" s="115">
        <f t="shared" si="24"/>
        <v>296</v>
      </c>
      <c r="Y72" s="113">
        <f t="shared" si="25"/>
        <v>65</v>
      </c>
      <c r="Z72" s="113">
        <f>INDEX(地温!$D$2:$D$366,MATCH(X72,地温!$C$2:$C$366,FALSE))</f>
        <v>16.5442</v>
      </c>
      <c r="AA72" s="113">
        <f t="shared" si="26"/>
        <v>1445.5020499999996</v>
      </c>
      <c r="AB72" s="116">
        <f t="shared" ref="AB72:AB135" si="41">AA72/Y72</f>
        <v>22.238493076923071</v>
      </c>
      <c r="AC72" s="119" t="e">
        <f t="shared" ref="AC72:AC135" si="42">$Z$4*EXP(-$AA$4/(8.31*(AB72+273)))</f>
        <v>#N/A</v>
      </c>
      <c r="AD72" s="119">
        <f t="shared" ref="AD72:AD135" si="43">IF($Y$1=0,0,$AB$1*$Y$4*0.01*(1-EXP(-AC72*Y72)))</f>
        <v>0</v>
      </c>
      <c r="AG72" s="115">
        <f t="shared" si="27"/>
        <v>296</v>
      </c>
      <c r="AH72" s="113">
        <f t="shared" si="28"/>
        <v>65</v>
      </c>
      <c r="AI72" s="113">
        <f>INDEX(地温!$D$2:$D$366,MATCH(AG72,地温!$C$2:$C$366,FALSE))</f>
        <v>16.5442</v>
      </c>
      <c r="AJ72" s="113">
        <f t="shared" si="29"/>
        <v>1445.5020499999996</v>
      </c>
      <c r="AK72" s="116">
        <f t="shared" ref="AK72:AK135" si="44">AJ72/AH72</f>
        <v>22.238493076923071</v>
      </c>
      <c r="AL72" s="119" t="e">
        <f t="shared" ref="AL72:AL135" si="45">$AI$4*EXP(-$AJ$4/(8.31*(AK72+273)))</f>
        <v>#N/A</v>
      </c>
      <c r="AM72" s="119">
        <f t="shared" ref="AM72:AM135" si="46">IF($AH$1=0,0,$AK$1*$AH$4*0.01*(1-EXP(-AL72*AH72)))</f>
        <v>0</v>
      </c>
      <c r="AP72" s="115">
        <f t="shared" si="30"/>
        <v>296</v>
      </c>
      <c r="AQ72" s="113">
        <f t="shared" si="31"/>
        <v>65</v>
      </c>
      <c r="AR72" s="113">
        <f>INDEX(地温!$D$2:$D$366,MATCH(AP72,地温!$C$2:$C$366,FALSE))</f>
        <v>16.5442</v>
      </c>
      <c r="AS72" s="113">
        <f t="shared" si="32"/>
        <v>1445.5020499999996</v>
      </c>
      <c r="AT72" s="116">
        <f t="shared" ref="AT72:AT135" si="47">AS72/AQ72</f>
        <v>22.238493076923071</v>
      </c>
      <c r="AU72" s="119" t="e">
        <f t="shared" ref="AU72:AU135" si="48">$AR$4*EXP(-$AS$4/(8.31*(AT72+273)))</f>
        <v>#N/A</v>
      </c>
      <c r="AV72" s="119">
        <f t="shared" ref="AV72:AV135" si="49">IF($AQ$1=0,0,$AT$1*$AQ$4*0.01*(1-EXP(-AU72*AQ72)))</f>
        <v>0</v>
      </c>
    </row>
    <row r="73" spans="1:48">
      <c r="A73" s="115">
        <f t="shared" ref="A73:A136" si="50">A72+1</f>
        <v>297</v>
      </c>
      <c r="B73" s="113">
        <f t="shared" si="33"/>
        <v>66</v>
      </c>
      <c r="C73" s="119">
        <f t="shared" si="34"/>
        <v>7.8773993845363979</v>
      </c>
      <c r="F73" s="115">
        <f t="shared" ref="F73:F136" si="51">F72+1</f>
        <v>297</v>
      </c>
      <c r="G73" s="113">
        <f t="shared" ref="G73:G136" si="52">F73-F$8+1</f>
        <v>66</v>
      </c>
      <c r="H73" s="113">
        <f>INDEX(地温!$D$2:$D$366,MATCH(F73,地温!$C$2:$C$366,FALSE))</f>
        <v>16.640499999999999</v>
      </c>
      <c r="I73" s="113">
        <f t="shared" ref="I73:I136" si="53">I72+H73</f>
        <v>1462.1425499999996</v>
      </c>
      <c r="J73" s="116">
        <f t="shared" si="35"/>
        <v>22.153674999999993</v>
      </c>
      <c r="K73" s="119">
        <f t="shared" si="36"/>
        <v>6.5967420591736145e-002</v>
      </c>
      <c r="L73" s="119">
        <f t="shared" si="37"/>
        <v>7.8773993845363979</v>
      </c>
      <c r="O73" s="115">
        <f t="shared" ref="O73:O136" si="54">O72+1</f>
        <v>297</v>
      </c>
      <c r="P73" s="113">
        <f t="shared" ref="P73:P136" si="55">O73-O$8+1</f>
        <v>66</v>
      </c>
      <c r="Q73" s="113">
        <f>INDEX(地温!$D$2:$D$366,MATCH(O73,地温!$C$2:$C$366,FALSE))</f>
        <v>16.640499999999999</v>
      </c>
      <c r="R73" s="113">
        <f t="shared" ref="R73:R136" si="56">R72+Q73</f>
        <v>1462.1425499999996</v>
      </c>
      <c r="S73" s="116">
        <f t="shared" si="38"/>
        <v>22.153674999999993</v>
      </c>
      <c r="T73" s="119" t="e">
        <f t="shared" si="39"/>
        <v>#N/A</v>
      </c>
      <c r="U73" s="119">
        <f t="shared" si="40"/>
        <v>0</v>
      </c>
      <c r="X73" s="115">
        <f t="shared" ref="X73:X136" si="57">X72+1</f>
        <v>297</v>
      </c>
      <c r="Y73" s="113">
        <f t="shared" ref="Y73:Y136" si="58">X73-X$8+1</f>
        <v>66</v>
      </c>
      <c r="Z73" s="113">
        <f>INDEX(地温!$D$2:$D$366,MATCH(X73,地温!$C$2:$C$366,FALSE))</f>
        <v>16.640499999999999</v>
      </c>
      <c r="AA73" s="113">
        <f t="shared" ref="AA73:AA136" si="59">AA72+Z73</f>
        <v>1462.1425499999996</v>
      </c>
      <c r="AB73" s="116">
        <f t="shared" si="41"/>
        <v>22.153674999999993</v>
      </c>
      <c r="AC73" s="119" t="e">
        <f t="shared" si="42"/>
        <v>#N/A</v>
      </c>
      <c r="AD73" s="119">
        <f t="shared" si="43"/>
        <v>0</v>
      </c>
      <c r="AG73" s="115">
        <f t="shared" ref="AG73:AG136" si="60">AG72+1</f>
        <v>297</v>
      </c>
      <c r="AH73" s="113">
        <f t="shared" ref="AH73:AH136" si="61">AG73-AG$8+1</f>
        <v>66</v>
      </c>
      <c r="AI73" s="113">
        <f>INDEX(地温!$D$2:$D$366,MATCH(AG73,地温!$C$2:$C$366,FALSE))</f>
        <v>16.640499999999999</v>
      </c>
      <c r="AJ73" s="113">
        <f t="shared" ref="AJ73:AJ136" si="62">AJ72+AI73</f>
        <v>1462.1425499999996</v>
      </c>
      <c r="AK73" s="116">
        <f t="shared" si="44"/>
        <v>22.153674999999993</v>
      </c>
      <c r="AL73" s="119" t="e">
        <f t="shared" si="45"/>
        <v>#N/A</v>
      </c>
      <c r="AM73" s="119">
        <f t="shared" si="46"/>
        <v>0</v>
      </c>
      <c r="AP73" s="115">
        <f t="shared" ref="AP73:AP136" si="63">AP72+1</f>
        <v>297</v>
      </c>
      <c r="AQ73" s="113">
        <f t="shared" ref="AQ73:AQ136" si="64">AP73-AP$8+1</f>
        <v>66</v>
      </c>
      <c r="AR73" s="113">
        <f>INDEX(地温!$D$2:$D$366,MATCH(AP73,地温!$C$2:$C$366,FALSE))</f>
        <v>16.640499999999999</v>
      </c>
      <c r="AS73" s="113">
        <f t="shared" ref="AS73:AS136" si="65">AS72+AR73</f>
        <v>1462.1425499999996</v>
      </c>
      <c r="AT73" s="116">
        <f t="shared" si="47"/>
        <v>22.153674999999993</v>
      </c>
      <c r="AU73" s="119" t="e">
        <f t="shared" si="48"/>
        <v>#N/A</v>
      </c>
      <c r="AV73" s="119">
        <f t="shared" si="49"/>
        <v>0</v>
      </c>
    </row>
    <row r="74" spans="1:48">
      <c r="A74" s="115">
        <f t="shared" si="50"/>
        <v>298</v>
      </c>
      <c r="B74" s="113">
        <f t="shared" si="33"/>
        <v>67</v>
      </c>
      <c r="C74" s="119">
        <f t="shared" si="34"/>
        <v>7.8824384969747445</v>
      </c>
      <c r="F74" s="115">
        <f t="shared" si="51"/>
        <v>298</v>
      </c>
      <c r="G74" s="113">
        <f t="shared" si="52"/>
        <v>67</v>
      </c>
      <c r="H74" s="113">
        <f>INDEX(地温!$D$2:$D$366,MATCH(F74,地温!$C$2:$C$366,FALSE))</f>
        <v>16.239249999999998</v>
      </c>
      <c r="I74" s="113">
        <f t="shared" si="53"/>
        <v>1478.3817999999997</v>
      </c>
      <c r="J74" s="116">
        <f t="shared" si="35"/>
        <v>22.065399999999993</v>
      </c>
      <c r="K74" s="119">
        <f t="shared" si="36"/>
        <v>6.5734488224654886e-002</v>
      </c>
      <c r="L74" s="119">
        <f t="shared" si="37"/>
        <v>7.8824384969747445</v>
      </c>
      <c r="O74" s="115">
        <f t="shared" si="54"/>
        <v>298</v>
      </c>
      <c r="P74" s="113">
        <f t="shared" si="55"/>
        <v>67</v>
      </c>
      <c r="Q74" s="113">
        <f>INDEX(地温!$D$2:$D$366,MATCH(O74,地温!$C$2:$C$366,FALSE))</f>
        <v>16.239249999999998</v>
      </c>
      <c r="R74" s="113">
        <f t="shared" si="56"/>
        <v>1478.3817999999997</v>
      </c>
      <c r="S74" s="116">
        <f t="shared" si="38"/>
        <v>22.065399999999993</v>
      </c>
      <c r="T74" s="119" t="e">
        <f t="shared" si="39"/>
        <v>#N/A</v>
      </c>
      <c r="U74" s="119">
        <f t="shared" si="40"/>
        <v>0</v>
      </c>
      <c r="X74" s="115">
        <f t="shared" si="57"/>
        <v>298</v>
      </c>
      <c r="Y74" s="113">
        <f t="shared" si="58"/>
        <v>67</v>
      </c>
      <c r="Z74" s="113">
        <f>INDEX(地温!$D$2:$D$366,MATCH(X74,地温!$C$2:$C$366,FALSE))</f>
        <v>16.239249999999998</v>
      </c>
      <c r="AA74" s="113">
        <f t="shared" si="59"/>
        <v>1478.3817999999997</v>
      </c>
      <c r="AB74" s="116">
        <f t="shared" si="41"/>
        <v>22.065399999999993</v>
      </c>
      <c r="AC74" s="119" t="e">
        <f t="shared" si="42"/>
        <v>#N/A</v>
      </c>
      <c r="AD74" s="119">
        <f t="shared" si="43"/>
        <v>0</v>
      </c>
      <c r="AG74" s="115">
        <f t="shared" si="60"/>
        <v>298</v>
      </c>
      <c r="AH74" s="113">
        <f t="shared" si="61"/>
        <v>67</v>
      </c>
      <c r="AI74" s="113">
        <f>INDEX(地温!$D$2:$D$366,MATCH(AG74,地温!$C$2:$C$366,FALSE))</f>
        <v>16.239249999999998</v>
      </c>
      <c r="AJ74" s="113">
        <f t="shared" si="62"/>
        <v>1478.3817999999997</v>
      </c>
      <c r="AK74" s="116">
        <f t="shared" si="44"/>
        <v>22.065399999999993</v>
      </c>
      <c r="AL74" s="119" t="e">
        <f t="shared" si="45"/>
        <v>#N/A</v>
      </c>
      <c r="AM74" s="119">
        <f t="shared" si="46"/>
        <v>0</v>
      </c>
      <c r="AP74" s="115">
        <f t="shared" si="63"/>
        <v>298</v>
      </c>
      <c r="AQ74" s="113">
        <f t="shared" si="64"/>
        <v>67</v>
      </c>
      <c r="AR74" s="113">
        <f>INDEX(地温!$D$2:$D$366,MATCH(AP74,地温!$C$2:$C$366,FALSE))</f>
        <v>16.239249999999998</v>
      </c>
      <c r="AS74" s="113">
        <f t="shared" si="65"/>
        <v>1478.3817999999997</v>
      </c>
      <c r="AT74" s="116">
        <f t="shared" si="47"/>
        <v>22.065399999999993</v>
      </c>
      <c r="AU74" s="119" t="e">
        <f t="shared" si="48"/>
        <v>#N/A</v>
      </c>
      <c r="AV74" s="119">
        <f t="shared" si="49"/>
        <v>0</v>
      </c>
    </row>
    <row r="75" spans="1:48">
      <c r="A75" s="115">
        <f t="shared" si="50"/>
        <v>299</v>
      </c>
      <c r="B75" s="113">
        <f t="shared" si="33"/>
        <v>68</v>
      </c>
      <c r="C75" s="119">
        <f t="shared" si="34"/>
        <v>7.8875233505157594</v>
      </c>
      <c r="F75" s="115">
        <f t="shared" si="51"/>
        <v>299</v>
      </c>
      <c r="G75" s="113">
        <f t="shared" si="52"/>
        <v>68</v>
      </c>
      <c r="H75" s="113">
        <f>INDEX(地温!$D$2:$D$366,MATCH(F75,地温!$C$2:$C$366,FALSE))</f>
        <v>17.426949999999998</v>
      </c>
      <c r="I75" s="113">
        <f t="shared" si="53"/>
        <v>1495.8087499999997</v>
      </c>
      <c r="J75" s="116">
        <f t="shared" si="35"/>
        <v>21.997187499999995</v>
      </c>
      <c r="K75" s="119">
        <f t="shared" si="36"/>
        <v>6.5554963467669439e-002</v>
      </c>
      <c r="L75" s="119">
        <f t="shared" si="37"/>
        <v>7.8875233505157594</v>
      </c>
      <c r="O75" s="115">
        <f t="shared" si="54"/>
        <v>299</v>
      </c>
      <c r="P75" s="113">
        <f t="shared" si="55"/>
        <v>68</v>
      </c>
      <c r="Q75" s="113">
        <f>INDEX(地温!$D$2:$D$366,MATCH(O75,地温!$C$2:$C$366,FALSE))</f>
        <v>17.426949999999998</v>
      </c>
      <c r="R75" s="113">
        <f t="shared" si="56"/>
        <v>1495.8087499999997</v>
      </c>
      <c r="S75" s="116">
        <f t="shared" si="38"/>
        <v>21.997187499999995</v>
      </c>
      <c r="T75" s="119" t="e">
        <f t="shared" si="39"/>
        <v>#N/A</v>
      </c>
      <c r="U75" s="119">
        <f t="shared" si="40"/>
        <v>0</v>
      </c>
      <c r="X75" s="115">
        <f t="shared" si="57"/>
        <v>299</v>
      </c>
      <c r="Y75" s="113">
        <f t="shared" si="58"/>
        <v>68</v>
      </c>
      <c r="Z75" s="113">
        <f>INDEX(地温!$D$2:$D$366,MATCH(X75,地温!$C$2:$C$366,FALSE))</f>
        <v>17.426949999999998</v>
      </c>
      <c r="AA75" s="113">
        <f t="shared" si="59"/>
        <v>1495.8087499999997</v>
      </c>
      <c r="AB75" s="116">
        <f t="shared" si="41"/>
        <v>21.997187499999995</v>
      </c>
      <c r="AC75" s="119" t="e">
        <f t="shared" si="42"/>
        <v>#N/A</v>
      </c>
      <c r="AD75" s="119">
        <f t="shared" si="43"/>
        <v>0</v>
      </c>
      <c r="AG75" s="115">
        <f t="shared" si="60"/>
        <v>299</v>
      </c>
      <c r="AH75" s="113">
        <f t="shared" si="61"/>
        <v>68</v>
      </c>
      <c r="AI75" s="113">
        <f>INDEX(地温!$D$2:$D$366,MATCH(AG75,地温!$C$2:$C$366,FALSE))</f>
        <v>17.426949999999998</v>
      </c>
      <c r="AJ75" s="113">
        <f t="shared" si="62"/>
        <v>1495.8087499999997</v>
      </c>
      <c r="AK75" s="116">
        <f t="shared" si="44"/>
        <v>21.997187499999995</v>
      </c>
      <c r="AL75" s="119" t="e">
        <f t="shared" si="45"/>
        <v>#N/A</v>
      </c>
      <c r="AM75" s="119">
        <f t="shared" si="46"/>
        <v>0</v>
      </c>
      <c r="AP75" s="115">
        <f t="shared" si="63"/>
        <v>299</v>
      </c>
      <c r="AQ75" s="113">
        <f t="shared" si="64"/>
        <v>68</v>
      </c>
      <c r="AR75" s="113">
        <f>INDEX(地温!$D$2:$D$366,MATCH(AP75,地温!$C$2:$C$366,FALSE))</f>
        <v>17.426949999999998</v>
      </c>
      <c r="AS75" s="113">
        <f t="shared" si="65"/>
        <v>1495.8087499999997</v>
      </c>
      <c r="AT75" s="116">
        <f t="shared" si="47"/>
        <v>21.997187499999995</v>
      </c>
      <c r="AU75" s="119" t="e">
        <f t="shared" si="48"/>
        <v>#N/A</v>
      </c>
      <c r="AV75" s="119">
        <f t="shared" si="49"/>
        <v>0</v>
      </c>
    </row>
    <row r="76" spans="1:48">
      <c r="A76" s="115">
        <f t="shared" si="50"/>
        <v>300</v>
      </c>
      <c r="B76" s="113">
        <f t="shared" si="33"/>
        <v>69</v>
      </c>
      <c r="C76" s="119">
        <f t="shared" si="34"/>
        <v>7.8922532471559714</v>
      </c>
      <c r="F76" s="115">
        <f t="shared" si="51"/>
        <v>300</v>
      </c>
      <c r="G76" s="113">
        <f t="shared" si="52"/>
        <v>69</v>
      </c>
      <c r="H76" s="113">
        <f>INDEX(地温!$D$2:$D$366,MATCH(F76,地温!$C$2:$C$366,FALSE))</f>
        <v>17.025700000000001</v>
      </c>
      <c r="I76" s="113">
        <f t="shared" si="53"/>
        <v>1512.8344499999996</v>
      </c>
      <c r="J76" s="116">
        <f t="shared" si="35"/>
        <v>21.925136956521733</v>
      </c>
      <c r="K76" s="119">
        <f t="shared" si="36"/>
        <v>6.5365780194333617e-002</v>
      </c>
      <c r="L76" s="119">
        <f t="shared" si="37"/>
        <v>7.8922532471559714</v>
      </c>
      <c r="O76" s="115">
        <f t="shared" si="54"/>
        <v>300</v>
      </c>
      <c r="P76" s="113">
        <f t="shared" si="55"/>
        <v>69</v>
      </c>
      <c r="Q76" s="113">
        <f>INDEX(地温!$D$2:$D$366,MATCH(O76,地温!$C$2:$C$366,FALSE))</f>
        <v>17.025700000000001</v>
      </c>
      <c r="R76" s="113">
        <f t="shared" si="56"/>
        <v>1512.8344499999996</v>
      </c>
      <c r="S76" s="116">
        <f t="shared" si="38"/>
        <v>21.925136956521733</v>
      </c>
      <c r="T76" s="119" t="e">
        <f t="shared" si="39"/>
        <v>#N/A</v>
      </c>
      <c r="U76" s="119">
        <f t="shared" si="40"/>
        <v>0</v>
      </c>
      <c r="X76" s="115">
        <f t="shared" si="57"/>
        <v>300</v>
      </c>
      <c r="Y76" s="113">
        <f t="shared" si="58"/>
        <v>69</v>
      </c>
      <c r="Z76" s="113">
        <f>INDEX(地温!$D$2:$D$366,MATCH(X76,地温!$C$2:$C$366,FALSE))</f>
        <v>17.025700000000001</v>
      </c>
      <c r="AA76" s="113">
        <f t="shared" si="59"/>
        <v>1512.8344499999996</v>
      </c>
      <c r="AB76" s="116">
        <f t="shared" si="41"/>
        <v>21.925136956521733</v>
      </c>
      <c r="AC76" s="119" t="e">
        <f t="shared" si="42"/>
        <v>#N/A</v>
      </c>
      <c r="AD76" s="119">
        <f t="shared" si="43"/>
        <v>0</v>
      </c>
      <c r="AG76" s="115">
        <f t="shared" si="60"/>
        <v>300</v>
      </c>
      <c r="AH76" s="113">
        <f t="shared" si="61"/>
        <v>69</v>
      </c>
      <c r="AI76" s="113">
        <f>INDEX(地温!$D$2:$D$366,MATCH(AG76,地温!$C$2:$C$366,FALSE))</f>
        <v>17.025700000000001</v>
      </c>
      <c r="AJ76" s="113">
        <f t="shared" si="62"/>
        <v>1512.8344499999996</v>
      </c>
      <c r="AK76" s="116">
        <f t="shared" si="44"/>
        <v>21.925136956521733</v>
      </c>
      <c r="AL76" s="119" t="e">
        <f t="shared" si="45"/>
        <v>#N/A</v>
      </c>
      <c r="AM76" s="119">
        <f t="shared" si="46"/>
        <v>0</v>
      </c>
      <c r="AP76" s="115">
        <f t="shared" si="63"/>
        <v>300</v>
      </c>
      <c r="AQ76" s="113">
        <f t="shared" si="64"/>
        <v>69</v>
      </c>
      <c r="AR76" s="113">
        <f>INDEX(地温!$D$2:$D$366,MATCH(AP76,地温!$C$2:$C$366,FALSE))</f>
        <v>17.025700000000001</v>
      </c>
      <c r="AS76" s="113">
        <f t="shared" si="65"/>
        <v>1512.8344499999996</v>
      </c>
      <c r="AT76" s="116">
        <f t="shared" si="47"/>
        <v>21.925136956521733</v>
      </c>
      <c r="AU76" s="119" t="e">
        <f t="shared" si="48"/>
        <v>#N/A</v>
      </c>
      <c r="AV76" s="119">
        <f t="shared" si="49"/>
        <v>0</v>
      </c>
    </row>
    <row r="77" spans="1:48">
      <c r="A77" s="115">
        <f t="shared" si="50"/>
        <v>301</v>
      </c>
      <c r="B77" s="113">
        <f t="shared" si="33"/>
        <v>70</v>
      </c>
      <c r="C77" s="119">
        <f t="shared" si="34"/>
        <v>7.896631815835339</v>
      </c>
      <c r="F77" s="115">
        <f t="shared" si="51"/>
        <v>301</v>
      </c>
      <c r="G77" s="113">
        <f t="shared" si="52"/>
        <v>70</v>
      </c>
      <c r="H77" s="113">
        <f>INDEX(地温!$D$2:$D$366,MATCH(F77,地温!$C$2:$C$366,FALSE))</f>
        <v>16.5121</v>
      </c>
      <c r="I77" s="113">
        <f t="shared" si="53"/>
        <v>1529.3465499999995</v>
      </c>
      <c r="J77" s="116">
        <f t="shared" si="35"/>
        <v>21.84780785714285</v>
      </c>
      <c r="K77" s="119">
        <f t="shared" si="36"/>
        <v>6.5163241981417125e-002</v>
      </c>
      <c r="L77" s="119">
        <f t="shared" si="37"/>
        <v>7.896631815835339</v>
      </c>
      <c r="O77" s="115">
        <f t="shared" si="54"/>
        <v>301</v>
      </c>
      <c r="P77" s="113">
        <f t="shared" si="55"/>
        <v>70</v>
      </c>
      <c r="Q77" s="113">
        <f>INDEX(地温!$D$2:$D$366,MATCH(O77,地温!$C$2:$C$366,FALSE))</f>
        <v>16.5121</v>
      </c>
      <c r="R77" s="113">
        <f t="shared" si="56"/>
        <v>1529.3465499999995</v>
      </c>
      <c r="S77" s="116">
        <f t="shared" si="38"/>
        <v>21.84780785714285</v>
      </c>
      <c r="T77" s="119" t="e">
        <f t="shared" si="39"/>
        <v>#N/A</v>
      </c>
      <c r="U77" s="119">
        <f t="shared" si="40"/>
        <v>0</v>
      </c>
      <c r="X77" s="115">
        <f t="shared" si="57"/>
        <v>301</v>
      </c>
      <c r="Y77" s="113">
        <f t="shared" si="58"/>
        <v>70</v>
      </c>
      <c r="Z77" s="113">
        <f>INDEX(地温!$D$2:$D$366,MATCH(X77,地温!$C$2:$C$366,FALSE))</f>
        <v>16.5121</v>
      </c>
      <c r="AA77" s="113">
        <f t="shared" si="59"/>
        <v>1529.3465499999995</v>
      </c>
      <c r="AB77" s="116">
        <f t="shared" si="41"/>
        <v>21.84780785714285</v>
      </c>
      <c r="AC77" s="119" t="e">
        <f t="shared" si="42"/>
        <v>#N/A</v>
      </c>
      <c r="AD77" s="119">
        <f t="shared" si="43"/>
        <v>0</v>
      </c>
      <c r="AG77" s="115">
        <f t="shared" si="60"/>
        <v>301</v>
      </c>
      <c r="AH77" s="113">
        <f t="shared" si="61"/>
        <v>70</v>
      </c>
      <c r="AI77" s="113">
        <f>INDEX(地温!$D$2:$D$366,MATCH(AG77,地温!$C$2:$C$366,FALSE))</f>
        <v>16.5121</v>
      </c>
      <c r="AJ77" s="113">
        <f t="shared" si="62"/>
        <v>1529.3465499999995</v>
      </c>
      <c r="AK77" s="116">
        <f t="shared" si="44"/>
        <v>21.84780785714285</v>
      </c>
      <c r="AL77" s="119" t="e">
        <f t="shared" si="45"/>
        <v>#N/A</v>
      </c>
      <c r="AM77" s="119">
        <f t="shared" si="46"/>
        <v>0</v>
      </c>
      <c r="AP77" s="115">
        <f t="shared" si="63"/>
        <v>301</v>
      </c>
      <c r="AQ77" s="113">
        <f t="shared" si="64"/>
        <v>70</v>
      </c>
      <c r="AR77" s="113">
        <f>INDEX(地温!$D$2:$D$366,MATCH(AP77,地温!$C$2:$C$366,FALSE))</f>
        <v>16.5121</v>
      </c>
      <c r="AS77" s="113">
        <f t="shared" si="65"/>
        <v>1529.3465499999995</v>
      </c>
      <c r="AT77" s="116">
        <f t="shared" si="47"/>
        <v>21.84780785714285</v>
      </c>
      <c r="AU77" s="119" t="e">
        <f t="shared" si="48"/>
        <v>#N/A</v>
      </c>
      <c r="AV77" s="119">
        <f t="shared" si="49"/>
        <v>0</v>
      </c>
    </row>
    <row r="78" spans="1:48">
      <c r="A78" s="115">
        <f t="shared" si="50"/>
        <v>302</v>
      </c>
      <c r="B78" s="113">
        <f t="shared" si="33"/>
        <v>71</v>
      </c>
      <c r="C78" s="119">
        <f t="shared" si="34"/>
        <v>7.9007847538293552</v>
      </c>
      <c r="F78" s="115">
        <f t="shared" si="51"/>
        <v>302</v>
      </c>
      <c r="G78" s="113">
        <f t="shared" si="52"/>
        <v>71</v>
      </c>
      <c r="H78" s="113">
        <f>INDEX(地温!$D$2:$D$366,MATCH(F78,地温!$C$2:$C$366,FALSE))</f>
        <v>16.463950000000001</v>
      </c>
      <c r="I78" s="113">
        <f t="shared" si="53"/>
        <v>1545.8104999999996</v>
      </c>
      <c r="J78" s="116">
        <f t="shared" si="35"/>
        <v>21.77197887323943</v>
      </c>
      <c r="K78" s="119">
        <f t="shared" si="36"/>
        <v>6.4965139549225698e-002</v>
      </c>
      <c r="L78" s="119">
        <f t="shared" si="37"/>
        <v>7.9007847538293552</v>
      </c>
      <c r="O78" s="115">
        <f t="shared" si="54"/>
        <v>302</v>
      </c>
      <c r="P78" s="113">
        <f t="shared" si="55"/>
        <v>71</v>
      </c>
      <c r="Q78" s="113">
        <f>INDEX(地温!$D$2:$D$366,MATCH(O78,地温!$C$2:$C$366,FALSE))</f>
        <v>16.463950000000001</v>
      </c>
      <c r="R78" s="113">
        <f t="shared" si="56"/>
        <v>1545.8104999999996</v>
      </c>
      <c r="S78" s="116">
        <f t="shared" si="38"/>
        <v>21.77197887323943</v>
      </c>
      <c r="T78" s="119" t="e">
        <f t="shared" si="39"/>
        <v>#N/A</v>
      </c>
      <c r="U78" s="119">
        <f t="shared" si="40"/>
        <v>0</v>
      </c>
      <c r="X78" s="115">
        <f t="shared" si="57"/>
        <v>302</v>
      </c>
      <c r="Y78" s="113">
        <f t="shared" si="58"/>
        <v>71</v>
      </c>
      <c r="Z78" s="113">
        <f>INDEX(地温!$D$2:$D$366,MATCH(X78,地温!$C$2:$C$366,FALSE))</f>
        <v>16.463950000000001</v>
      </c>
      <c r="AA78" s="113">
        <f t="shared" si="59"/>
        <v>1545.8104999999996</v>
      </c>
      <c r="AB78" s="116">
        <f t="shared" si="41"/>
        <v>21.77197887323943</v>
      </c>
      <c r="AC78" s="119" t="e">
        <f t="shared" si="42"/>
        <v>#N/A</v>
      </c>
      <c r="AD78" s="119">
        <f t="shared" si="43"/>
        <v>0</v>
      </c>
      <c r="AG78" s="115">
        <f t="shared" si="60"/>
        <v>302</v>
      </c>
      <c r="AH78" s="113">
        <f t="shared" si="61"/>
        <v>71</v>
      </c>
      <c r="AI78" s="113">
        <f>INDEX(地温!$D$2:$D$366,MATCH(AG78,地温!$C$2:$C$366,FALSE))</f>
        <v>16.463950000000001</v>
      </c>
      <c r="AJ78" s="113">
        <f t="shared" si="62"/>
        <v>1545.8104999999996</v>
      </c>
      <c r="AK78" s="116">
        <f t="shared" si="44"/>
        <v>21.77197887323943</v>
      </c>
      <c r="AL78" s="119" t="e">
        <f t="shared" si="45"/>
        <v>#N/A</v>
      </c>
      <c r="AM78" s="119">
        <f t="shared" si="46"/>
        <v>0</v>
      </c>
      <c r="AP78" s="115">
        <f t="shared" si="63"/>
        <v>302</v>
      </c>
      <c r="AQ78" s="113">
        <f t="shared" si="64"/>
        <v>71</v>
      </c>
      <c r="AR78" s="113">
        <f>INDEX(地温!$D$2:$D$366,MATCH(AP78,地温!$C$2:$C$366,FALSE))</f>
        <v>16.463950000000001</v>
      </c>
      <c r="AS78" s="113">
        <f t="shared" si="65"/>
        <v>1545.8104999999996</v>
      </c>
      <c r="AT78" s="116">
        <f t="shared" si="47"/>
        <v>21.77197887323943</v>
      </c>
      <c r="AU78" s="119" t="e">
        <f t="shared" si="48"/>
        <v>#N/A</v>
      </c>
      <c r="AV78" s="119">
        <f t="shared" si="49"/>
        <v>0</v>
      </c>
    </row>
    <row r="79" spans="1:48">
      <c r="A79" s="115">
        <f t="shared" si="50"/>
        <v>303</v>
      </c>
      <c r="B79" s="113">
        <f t="shared" si="33"/>
        <v>72</v>
      </c>
      <c r="C79" s="119">
        <f t="shared" si="34"/>
        <v>7.9046673649595753</v>
      </c>
      <c r="F79" s="115">
        <f t="shared" si="51"/>
        <v>303</v>
      </c>
      <c r="G79" s="113">
        <f t="shared" si="52"/>
        <v>72</v>
      </c>
      <c r="H79" s="113">
        <f>INDEX(地温!$D$2:$D$366,MATCH(F79,地温!$C$2:$C$366,FALSE))</f>
        <v>16.126899999999999</v>
      </c>
      <c r="I79" s="113">
        <f t="shared" si="53"/>
        <v>1561.9373999999996</v>
      </c>
      <c r="J79" s="116">
        <f t="shared" si="35"/>
        <v>21.693574999999996</v>
      </c>
      <c r="K79" s="119">
        <f t="shared" si="36"/>
        <v>6.4760836795243443e-002</v>
      </c>
      <c r="L79" s="119">
        <f t="shared" si="37"/>
        <v>7.9046673649595753</v>
      </c>
      <c r="O79" s="115">
        <f t="shared" si="54"/>
        <v>303</v>
      </c>
      <c r="P79" s="113">
        <f t="shared" si="55"/>
        <v>72</v>
      </c>
      <c r="Q79" s="113">
        <f>INDEX(地温!$D$2:$D$366,MATCH(O79,地温!$C$2:$C$366,FALSE))</f>
        <v>16.126899999999999</v>
      </c>
      <c r="R79" s="113">
        <f t="shared" si="56"/>
        <v>1561.9373999999996</v>
      </c>
      <c r="S79" s="116">
        <f t="shared" si="38"/>
        <v>21.693574999999996</v>
      </c>
      <c r="T79" s="119" t="e">
        <f t="shared" si="39"/>
        <v>#N/A</v>
      </c>
      <c r="U79" s="119">
        <f t="shared" si="40"/>
        <v>0</v>
      </c>
      <c r="X79" s="115">
        <f t="shared" si="57"/>
        <v>303</v>
      </c>
      <c r="Y79" s="113">
        <f t="shared" si="58"/>
        <v>72</v>
      </c>
      <c r="Z79" s="113">
        <f>INDEX(地温!$D$2:$D$366,MATCH(X79,地温!$C$2:$C$366,FALSE))</f>
        <v>16.126899999999999</v>
      </c>
      <c r="AA79" s="113">
        <f t="shared" si="59"/>
        <v>1561.9373999999996</v>
      </c>
      <c r="AB79" s="116">
        <f t="shared" si="41"/>
        <v>21.693574999999996</v>
      </c>
      <c r="AC79" s="119" t="e">
        <f t="shared" si="42"/>
        <v>#N/A</v>
      </c>
      <c r="AD79" s="119">
        <f t="shared" si="43"/>
        <v>0</v>
      </c>
      <c r="AG79" s="115">
        <f t="shared" si="60"/>
        <v>303</v>
      </c>
      <c r="AH79" s="113">
        <f t="shared" si="61"/>
        <v>72</v>
      </c>
      <c r="AI79" s="113">
        <f>INDEX(地温!$D$2:$D$366,MATCH(AG79,地温!$C$2:$C$366,FALSE))</f>
        <v>16.126899999999999</v>
      </c>
      <c r="AJ79" s="113">
        <f t="shared" si="62"/>
        <v>1561.9373999999996</v>
      </c>
      <c r="AK79" s="116">
        <f t="shared" si="44"/>
        <v>21.693574999999996</v>
      </c>
      <c r="AL79" s="119" t="e">
        <f t="shared" si="45"/>
        <v>#N/A</v>
      </c>
      <c r="AM79" s="119">
        <f t="shared" si="46"/>
        <v>0</v>
      </c>
      <c r="AP79" s="115">
        <f t="shared" si="63"/>
        <v>303</v>
      </c>
      <c r="AQ79" s="113">
        <f t="shared" si="64"/>
        <v>72</v>
      </c>
      <c r="AR79" s="113">
        <f>INDEX(地温!$D$2:$D$366,MATCH(AP79,地温!$C$2:$C$366,FALSE))</f>
        <v>16.126899999999999</v>
      </c>
      <c r="AS79" s="113">
        <f t="shared" si="65"/>
        <v>1561.9373999999996</v>
      </c>
      <c r="AT79" s="116">
        <f t="shared" si="47"/>
        <v>21.693574999999996</v>
      </c>
      <c r="AU79" s="119" t="e">
        <f t="shared" si="48"/>
        <v>#N/A</v>
      </c>
      <c r="AV79" s="119">
        <f t="shared" si="49"/>
        <v>0</v>
      </c>
    </row>
    <row r="80" spans="1:48">
      <c r="A80" s="115">
        <f t="shared" si="50"/>
        <v>304</v>
      </c>
      <c r="B80" s="113">
        <f t="shared" si="33"/>
        <v>73</v>
      </c>
      <c r="C80" s="119">
        <f t="shared" si="34"/>
        <v>7.9084369379033737</v>
      </c>
      <c r="F80" s="115">
        <f t="shared" si="51"/>
        <v>304</v>
      </c>
      <c r="G80" s="113">
        <f t="shared" si="52"/>
        <v>73</v>
      </c>
      <c r="H80" s="113">
        <f>INDEX(地温!$D$2:$D$366,MATCH(F80,地温!$C$2:$C$366,FALSE))</f>
        <v>16.52815</v>
      </c>
      <c r="I80" s="113">
        <f t="shared" si="53"/>
        <v>1578.4655499999997</v>
      </c>
      <c r="J80" s="116">
        <f t="shared" si="35"/>
        <v>21.622815753424653</v>
      </c>
      <c r="K80" s="119">
        <f t="shared" si="36"/>
        <v>6.4576912905490169e-002</v>
      </c>
      <c r="L80" s="119">
        <f t="shared" si="37"/>
        <v>7.9084369379033737</v>
      </c>
      <c r="O80" s="115">
        <f t="shared" si="54"/>
        <v>304</v>
      </c>
      <c r="P80" s="113">
        <f t="shared" si="55"/>
        <v>73</v>
      </c>
      <c r="Q80" s="113">
        <f>INDEX(地温!$D$2:$D$366,MATCH(O80,地温!$C$2:$C$366,FALSE))</f>
        <v>16.52815</v>
      </c>
      <c r="R80" s="113">
        <f t="shared" si="56"/>
        <v>1578.4655499999997</v>
      </c>
      <c r="S80" s="116">
        <f t="shared" si="38"/>
        <v>21.622815753424653</v>
      </c>
      <c r="T80" s="119" t="e">
        <f t="shared" si="39"/>
        <v>#N/A</v>
      </c>
      <c r="U80" s="119">
        <f t="shared" si="40"/>
        <v>0</v>
      </c>
      <c r="X80" s="115">
        <f t="shared" si="57"/>
        <v>304</v>
      </c>
      <c r="Y80" s="113">
        <f t="shared" si="58"/>
        <v>73</v>
      </c>
      <c r="Z80" s="113">
        <f>INDEX(地温!$D$2:$D$366,MATCH(X80,地温!$C$2:$C$366,FALSE))</f>
        <v>16.52815</v>
      </c>
      <c r="AA80" s="113">
        <f t="shared" si="59"/>
        <v>1578.4655499999997</v>
      </c>
      <c r="AB80" s="116">
        <f t="shared" si="41"/>
        <v>21.622815753424653</v>
      </c>
      <c r="AC80" s="119" t="e">
        <f t="shared" si="42"/>
        <v>#N/A</v>
      </c>
      <c r="AD80" s="119">
        <f t="shared" si="43"/>
        <v>0</v>
      </c>
      <c r="AG80" s="115">
        <f t="shared" si="60"/>
        <v>304</v>
      </c>
      <c r="AH80" s="113">
        <f t="shared" si="61"/>
        <v>73</v>
      </c>
      <c r="AI80" s="113">
        <f>INDEX(地温!$D$2:$D$366,MATCH(AG80,地温!$C$2:$C$366,FALSE))</f>
        <v>16.52815</v>
      </c>
      <c r="AJ80" s="113">
        <f t="shared" si="62"/>
        <v>1578.4655499999997</v>
      </c>
      <c r="AK80" s="116">
        <f t="shared" si="44"/>
        <v>21.622815753424653</v>
      </c>
      <c r="AL80" s="119" t="e">
        <f t="shared" si="45"/>
        <v>#N/A</v>
      </c>
      <c r="AM80" s="119">
        <f t="shared" si="46"/>
        <v>0</v>
      </c>
      <c r="AP80" s="115">
        <f t="shared" si="63"/>
        <v>304</v>
      </c>
      <c r="AQ80" s="113">
        <f t="shared" si="64"/>
        <v>73</v>
      </c>
      <c r="AR80" s="113">
        <f>INDEX(地温!$D$2:$D$366,MATCH(AP80,地温!$C$2:$C$366,FALSE))</f>
        <v>16.52815</v>
      </c>
      <c r="AS80" s="113">
        <f t="shared" si="65"/>
        <v>1578.4655499999997</v>
      </c>
      <c r="AT80" s="116">
        <f t="shared" si="47"/>
        <v>21.622815753424653</v>
      </c>
      <c r="AU80" s="119" t="e">
        <f t="shared" si="48"/>
        <v>#N/A</v>
      </c>
      <c r="AV80" s="119">
        <f t="shared" si="49"/>
        <v>0</v>
      </c>
    </row>
    <row r="81" spans="1:48">
      <c r="A81" s="115">
        <f t="shared" si="50"/>
        <v>305</v>
      </c>
      <c r="B81" s="113">
        <f t="shared" si="33"/>
        <v>74</v>
      </c>
      <c r="C81" s="119">
        <f t="shared" si="34"/>
        <v>7.9120086769144153</v>
      </c>
      <c r="F81" s="115">
        <f t="shared" si="51"/>
        <v>305</v>
      </c>
      <c r="G81" s="113">
        <f t="shared" si="52"/>
        <v>74</v>
      </c>
      <c r="H81" s="113">
        <f>INDEX(地温!$D$2:$D$366,MATCH(F81,地温!$C$2:$C$366,FALSE))</f>
        <v>16.463949999999997</v>
      </c>
      <c r="I81" s="113">
        <f t="shared" si="53"/>
        <v>1594.9294999999997</v>
      </c>
      <c r="J81" s="116">
        <f t="shared" si="35"/>
        <v>21.553101351351348</v>
      </c>
      <c r="K81" s="119">
        <f t="shared" si="36"/>
        <v>6.4396129663406868e-002</v>
      </c>
      <c r="L81" s="119">
        <f t="shared" si="37"/>
        <v>7.9120086769144153</v>
      </c>
      <c r="O81" s="115">
        <f t="shared" si="54"/>
        <v>305</v>
      </c>
      <c r="P81" s="113">
        <f t="shared" si="55"/>
        <v>74</v>
      </c>
      <c r="Q81" s="113">
        <f>INDEX(地温!$D$2:$D$366,MATCH(O81,地温!$C$2:$C$366,FALSE))</f>
        <v>16.463949999999997</v>
      </c>
      <c r="R81" s="113">
        <f t="shared" si="56"/>
        <v>1594.9294999999997</v>
      </c>
      <c r="S81" s="116">
        <f t="shared" si="38"/>
        <v>21.553101351351348</v>
      </c>
      <c r="T81" s="119" t="e">
        <f t="shared" si="39"/>
        <v>#N/A</v>
      </c>
      <c r="U81" s="119">
        <f t="shared" si="40"/>
        <v>0</v>
      </c>
      <c r="X81" s="115">
        <f t="shared" si="57"/>
        <v>305</v>
      </c>
      <c r="Y81" s="113">
        <f t="shared" si="58"/>
        <v>74</v>
      </c>
      <c r="Z81" s="113">
        <f>INDEX(地温!$D$2:$D$366,MATCH(X81,地温!$C$2:$C$366,FALSE))</f>
        <v>16.463949999999997</v>
      </c>
      <c r="AA81" s="113">
        <f t="shared" si="59"/>
        <v>1594.9294999999997</v>
      </c>
      <c r="AB81" s="116">
        <f t="shared" si="41"/>
        <v>21.553101351351348</v>
      </c>
      <c r="AC81" s="119" t="e">
        <f t="shared" si="42"/>
        <v>#N/A</v>
      </c>
      <c r="AD81" s="119">
        <f t="shared" si="43"/>
        <v>0</v>
      </c>
      <c r="AG81" s="115">
        <f t="shared" si="60"/>
        <v>305</v>
      </c>
      <c r="AH81" s="113">
        <f t="shared" si="61"/>
        <v>74</v>
      </c>
      <c r="AI81" s="113">
        <f>INDEX(地温!$D$2:$D$366,MATCH(AG81,地温!$C$2:$C$366,FALSE))</f>
        <v>16.463949999999997</v>
      </c>
      <c r="AJ81" s="113">
        <f t="shared" si="62"/>
        <v>1594.9294999999997</v>
      </c>
      <c r="AK81" s="116">
        <f t="shared" si="44"/>
        <v>21.553101351351348</v>
      </c>
      <c r="AL81" s="119" t="e">
        <f t="shared" si="45"/>
        <v>#N/A</v>
      </c>
      <c r="AM81" s="119">
        <f t="shared" si="46"/>
        <v>0</v>
      </c>
      <c r="AP81" s="115">
        <f t="shared" si="63"/>
        <v>305</v>
      </c>
      <c r="AQ81" s="113">
        <f t="shared" si="64"/>
        <v>74</v>
      </c>
      <c r="AR81" s="113">
        <f>INDEX(地温!$D$2:$D$366,MATCH(AP81,地温!$C$2:$C$366,FALSE))</f>
        <v>16.463949999999997</v>
      </c>
      <c r="AS81" s="113">
        <f t="shared" si="65"/>
        <v>1594.9294999999997</v>
      </c>
      <c r="AT81" s="116">
        <f t="shared" si="47"/>
        <v>21.553101351351348</v>
      </c>
      <c r="AU81" s="119" t="e">
        <f t="shared" si="48"/>
        <v>#N/A</v>
      </c>
      <c r="AV81" s="119">
        <f t="shared" si="49"/>
        <v>0</v>
      </c>
    </row>
    <row r="82" spans="1:48">
      <c r="A82" s="115">
        <f t="shared" si="50"/>
        <v>306</v>
      </c>
      <c r="B82" s="113">
        <f t="shared" si="33"/>
        <v>75</v>
      </c>
      <c r="C82" s="119">
        <f t="shared" si="34"/>
        <v>7.9154737384559617</v>
      </c>
      <c r="F82" s="115">
        <f t="shared" si="51"/>
        <v>306</v>
      </c>
      <c r="G82" s="113">
        <f t="shared" si="52"/>
        <v>75</v>
      </c>
      <c r="H82" s="113">
        <f>INDEX(地温!$D$2:$D$366,MATCH(F82,地温!$C$2:$C$366,FALSE))</f>
        <v>16.881249999999998</v>
      </c>
      <c r="I82" s="113">
        <f t="shared" si="53"/>
        <v>1611.8107499999996</v>
      </c>
      <c r="J82" s="116">
        <f t="shared" si="35"/>
        <v>21.490809999999996</v>
      </c>
      <c r="K82" s="119">
        <f t="shared" si="36"/>
        <v>6.4234951917146607e-002</v>
      </c>
      <c r="L82" s="119">
        <f t="shared" si="37"/>
        <v>7.9154737384559617</v>
      </c>
      <c r="O82" s="115">
        <f t="shared" si="54"/>
        <v>306</v>
      </c>
      <c r="P82" s="113">
        <f t="shared" si="55"/>
        <v>75</v>
      </c>
      <c r="Q82" s="113">
        <f>INDEX(地温!$D$2:$D$366,MATCH(O82,地温!$C$2:$C$366,FALSE))</f>
        <v>16.881249999999998</v>
      </c>
      <c r="R82" s="113">
        <f t="shared" si="56"/>
        <v>1611.8107499999996</v>
      </c>
      <c r="S82" s="116">
        <f t="shared" si="38"/>
        <v>21.490809999999996</v>
      </c>
      <c r="T82" s="119" t="e">
        <f t="shared" si="39"/>
        <v>#N/A</v>
      </c>
      <c r="U82" s="119">
        <f t="shared" si="40"/>
        <v>0</v>
      </c>
      <c r="X82" s="115">
        <f t="shared" si="57"/>
        <v>306</v>
      </c>
      <c r="Y82" s="113">
        <f t="shared" si="58"/>
        <v>75</v>
      </c>
      <c r="Z82" s="113">
        <f>INDEX(地温!$D$2:$D$366,MATCH(X82,地温!$C$2:$C$366,FALSE))</f>
        <v>16.881249999999998</v>
      </c>
      <c r="AA82" s="113">
        <f t="shared" si="59"/>
        <v>1611.8107499999996</v>
      </c>
      <c r="AB82" s="116">
        <f t="shared" si="41"/>
        <v>21.490809999999996</v>
      </c>
      <c r="AC82" s="119" t="e">
        <f t="shared" si="42"/>
        <v>#N/A</v>
      </c>
      <c r="AD82" s="119">
        <f t="shared" si="43"/>
        <v>0</v>
      </c>
      <c r="AG82" s="115">
        <f t="shared" si="60"/>
        <v>306</v>
      </c>
      <c r="AH82" s="113">
        <f t="shared" si="61"/>
        <v>75</v>
      </c>
      <c r="AI82" s="113">
        <f>INDEX(地温!$D$2:$D$366,MATCH(AG82,地温!$C$2:$C$366,FALSE))</f>
        <v>16.881249999999998</v>
      </c>
      <c r="AJ82" s="113">
        <f t="shared" si="62"/>
        <v>1611.8107499999996</v>
      </c>
      <c r="AK82" s="116">
        <f t="shared" si="44"/>
        <v>21.490809999999996</v>
      </c>
      <c r="AL82" s="119" t="e">
        <f t="shared" si="45"/>
        <v>#N/A</v>
      </c>
      <c r="AM82" s="119">
        <f t="shared" si="46"/>
        <v>0</v>
      </c>
      <c r="AP82" s="115">
        <f t="shared" si="63"/>
        <v>306</v>
      </c>
      <c r="AQ82" s="113">
        <f t="shared" si="64"/>
        <v>75</v>
      </c>
      <c r="AR82" s="113">
        <f>INDEX(地温!$D$2:$D$366,MATCH(AP82,地温!$C$2:$C$366,FALSE))</f>
        <v>16.881249999999998</v>
      </c>
      <c r="AS82" s="113">
        <f t="shared" si="65"/>
        <v>1611.8107499999996</v>
      </c>
      <c r="AT82" s="116">
        <f t="shared" si="47"/>
        <v>21.490809999999996</v>
      </c>
      <c r="AU82" s="119" t="e">
        <f t="shared" si="48"/>
        <v>#N/A</v>
      </c>
      <c r="AV82" s="119">
        <f t="shared" si="49"/>
        <v>0</v>
      </c>
    </row>
    <row r="83" spans="1:48">
      <c r="A83" s="115">
        <f t="shared" si="50"/>
        <v>307</v>
      </c>
      <c r="B83" s="113">
        <f t="shared" si="33"/>
        <v>76</v>
      </c>
      <c r="C83" s="119">
        <f t="shared" si="34"/>
        <v>7.9187713147496286</v>
      </c>
      <c r="F83" s="115">
        <f t="shared" si="51"/>
        <v>307</v>
      </c>
      <c r="G83" s="113">
        <f t="shared" si="52"/>
        <v>76</v>
      </c>
      <c r="H83" s="113">
        <f>INDEX(地温!$D$2:$D$366,MATCH(F83,地温!$C$2:$C$366,FALSE))</f>
        <v>16.929400000000001</v>
      </c>
      <c r="I83" s="113">
        <f t="shared" si="53"/>
        <v>1628.7401499999996</v>
      </c>
      <c r="J83" s="116">
        <f t="shared" si="35"/>
        <v>21.430791447368417</v>
      </c>
      <c r="K83" s="119">
        <f t="shared" si="36"/>
        <v>6.4079972335472829e-002</v>
      </c>
      <c r="L83" s="119">
        <f t="shared" si="37"/>
        <v>7.9187713147496286</v>
      </c>
      <c r="O83" s="115">
        <f t="shared" si="54"/>
        <v>307</v>
      </c>
      <c r="P83" s="113">
        <f t="shared" si="55"/>
        <v>76</v>
      </c>
      <c r="Q83" s="113">
        <f>INDEX(地温!$D$2:$D$366,MATCH(O83,地温!$C$2:$C$366,FALSE))</f>
        <v>16.929400000000001</v>
      </c>
      <c r="R83" s="113">
        <f t="shared" si="56"/>
        <v>1628.7401499999996</v>
      </c>
      <c r="S83" s="116">
        <f t="shared" si="38"/>
        <v>21.430791447368417</v>
      </c>
      <c r="T83" s="119" t="e">
        <f t="shared" si="39"/>
        <v>#N/A</v>
      </c>
      <c r="U83" s="119">
        <f t="shared" si="40"/>
        <v>0</v>
      </c>
      <c r="X83" s="115">
        <f t="shared" si="57"/>
        <v>307</v>
      </c>
      <c r="Y83" s="113">
        <f t="shared" si="58"/>
        <v>76</v>
      </c>
      <c r="Z83" s="113">
        <f>INDEX(地温!$D$2:$D$366,MATCH(X83,地温!$C$2:$C$366,FALSE))</f>
        <v>16.929400000000001</v>
      </c>
      <c r="AA83" s="113">
        <f t="shared" si="59"/>
        <v>1628.7401499999996</v>
      </c>
      <c r="AB83" s="116">
        <f t="shared" si="41"/>
        <v>21.430791447368417</v>
      </c>
      <c r="AC83" s="119" t="e">
        <f t="shared" si="42"/>
        <v>#N/A</v>
      </c>
      <c r="AD83" s="119">
        <f t="shared" si="43"/>
        <v>0</v>
      </c>
      <c r="AG83" s="115">
        <f t="shared" si="60"/>
        <v>307</v>
      </c>
      <c r="AH83" s="113">
        <f t="shared" si="61"/>
        <v>76</v>
      </c>
      <c r="AI83" s="113">
        <f>INDEX(地温!$D$2:$D$366,MATCH(AG83,地温!$C$2:$C$366,FALSE))</f>
        <v>16.929400000000001</v>
      </c>
      <c r="AJ83" s="113">
        <f t="shared" si="62"/>
        <v>1628.7401499999996</v>
      </c>
      <c r="AK83" s="116">
        <f t="shared" si="44"/>
        <v>21.430791447368417</v>
      </c>
      <c r="AL83" s="119" t="e">
        <f t="shared" si="45"/>
        <v>#N/A</v>
      </c>
      <c r="AM83" s="119">
        <f t="shared" si="46"/>
        <v>0</v>
      </c>
      <c r="AP83" s="115">
        <f t="shared" si="63"/>
        <v>307</v>
      </c>
      <c r="AQ83" s="113">
        <f t="shared" si="64"/>
        <v>76</v>
      </c>
      <c r="AR83" s="113">
        <f>INDEX(地温!$D$2:$D$366,MATCH(AP83,地温!$C$2:$C$366,FALSE))</f>
        <v>16.929400000000001</v>
      </c>
      <c r="AS83" s="113">
        <f t="shared" si="65"/>
        <v>1628.7401499999996</v>
      </c>
      <c r="AT83" s="116">
        <f t="shared" si="47"/>
        <v>21.430791447368417</v>
      </c>
      <c r="AU83" s="119" t="e">
        <f t="shared" si="48"/>
        <v>#N/A</v>
      </c>
      <c r="AV83" s="119">
        <f t="shared" si="49"/>
        <v>0</v>
      </c>
    </row>
    <row r="84" spans="1:48">
      <c r="A84" s="115">
        <f t="shared" si="50"/>
        <v>308</v>
      </c>
      <c r="B84" s="113">
        <f t="shared" si="33"/>
        <v>77</v>
      </c>
      <c r="C84" s="119">
        <f t="shared" si="34"/>
        <v>7.9218488719383675</v>
      </c>
      <c r="F84" s="115">
        <f t="shared" si="51"/>
        <v>308</v>
      </c>
      <c r="G84" s="113">
        <f t="shared" si="52"/>
        <v>77</v>
      </c>
      <c r="H84" s="113">
        <f>INDEX(地温!$D$2:$D$366,MATCH(F84,地温!$C$2:$C$366,FALSE))</f>
        <v>16.5763</v>
      </c>
      <c r="I84" s="113">
        <f t="shared" si="53"/>
        <v>1645.3164499999996</v>
      </c>
      <c r="J84" s="116">
        <f t="shared" si="35"/>
        <v>21.367746103896099</v>
      </c>
      <c r="K84" s="119">
        <f t="shared" si="36"/>
        <v>6.3917511850637709e-002</v>
      </c>
      <c r="L84" s="119">
        <f t="shared" si="37"/>
        <v>7.9218488719383675</v>
      </c>
      <c r="O84" s="115">
        <f t="shared" si="54"/>
        <v>308</v>
      </c>
      <c r="P84" s="113">
        <f t="shared" si="55"/>
        <v>77</v>
      </c>
      <c r="Q84" s="113">
        <f>INDEX(地温!$D$2:$D$366,MATCH(O84,地温!$C$2:$C$366,FALSE))</f>
        <v>16.5763</v>
      </c>
      <c r="R84" s="113">
        <f t="shared" si="56"/>
        <v>1645.3164499999996</v>
      </c>
      <c r="S84" s="116">
        <f t="shared" si="38"/>
        <v>21.367746103896099</v>
      </c>
      <c r="T84" s="119" t="e">
        <f t="shared" si="39"/>
        <v>#N/A</v>
      </c>
      <c r="U84" s="119">
        <f t="shared" si="40"/>
        <v>0</v>
      </c>
      <c r="X84" s="115">
        <f t="shared" si="57"/>
        <v>308</v>
      </c>
      <c r="Y84" s="113">
        <f t="shared" si="58"/>
        <v>77</v>
      </c>
      <c r="Z84" s="113">
        <f>INDEX(地温!$D$2:$D$366,MATCH(X84,地温!$C$2:$C$366,FALSE))</f>
        <v>16.5763</v>
      </c>
      <c r="AA84" s="113">
        <f t="shared" si="59"/>
        <v>1645.3164499999996</v>
      </c>
      <c r="AB84" s="116">
        <f t="shared" si="41"/>
        <v>21.367746103896099</v>
      </c>
      <c r="AC84" s="119" t="e">
        <f t="shared" si="42"/>
        <v>#N/A</v>
      </c>
      <c r="AD84" s="119">
        <f t="shared" si="43"/>
        <v>0</v>
      </c>
      <c r="AG84" s="115">
        <f t="shared" si="60"/>
        <v>308</v>
      </c>
      <c r="AH84" s="113">
        <f t="shared" si="61"/>
        <v>77</v>
      </c>
      <c r="AI84" s="113">
        <f>INDEX(地温!$D$2:$D$366,MATCH(AG84,地温!$C$2:$C$366,FALSE))</f>
        <v>16.5763</v>
      </c>
      <c r="AJ84" s="113">
        <f t="shared" si="62"/>
        <v>1645.3164499999996</v>
      </c>
      <c r="AK84" s="116">
        <f t="shared" si="44"/>
        <v>21.367746103896099</v>
      </c>
      <c r="AL84" s="119" t="e">
        <f t="shared" si="45"/>
        <v>#N/A</v>
      </c>
      <c r="AM84" s="119">
        <f t="shared" si="46"/>
        <v>0</v>
      </c>
      <c r="AP84" s="115">
        <f t="shared" si="63"/>
        <v>308</v>
      </c>
      <c r="AQ84" s="113">
        <f t="shared" si="64"/>
        <v>77</v>
      </c>
      <c r="AR84" s="113">
        <f>INDEX(地温!$D$2:$D$366,MATCH(AP84,地温!$C$2:$C$366,FALSE))</f>
        <v>16.5763</v>
      </c>
      <c r="AS84" s="113">
        <f t="shared" si="65"/>
        <v>1645.3164499999996</v>
      </c>
      <c r="AT84" s="116">
        <f t="shared" si="47"/>
        <v>21.367746103896099</v>
      </c>
      <c r="AU84" s="119" t="e">
        <f t="shared" si="48"/>
        <v>#N/A</v>
      </c>
      <c r="AV84" s="119">
        <f t="shared" si="49"/>
        <v>0</v>
      </c>
    </row>
    <row r="85" spans="1:48">
      <c r="A85" s="115">
        <f t="shared" si="50"/>
        <v>309</v>
      </c>
      <c r="B85" s="113">
        <f t="shared" si="33"/>
        <v>78</v>
      </c>
      <c r="C85" s="119">
        <f t="shared" si="34"/>
        <v>7.9247594966448833</v>
      </c>
      <c r="F85" s="115">
        <f t="shared" si="51"/>
        <v>309</v>
      </c>
      <c r="G85" s="113">
        <f t="shared" si="52"/>
        <v>78</v>
      </c>
      <c r="H85" s="113">
        <f>INDEX(地温!$D$2:$D$366,MATCH(F85,地温!$C$2:$C$366,FALSE))</f>
        <v>16.48</v>
      </c>
      <c r="I85" s="113">
        <f t="shared" si="53"/>
        <v>1661.7964499999996</v>
      </c>
      <c r="J85" s="116">
        <f t="shared" si="35"/>
        <v>21.305082692307685</v>
      </c>
      <c r="K85" s="119">
        <f t="shared" si="36"/>
        <v>6.3756374997373924e-002</v>
      </c>
      <c r="L85" s="119">
        <f t="shared" si="37"/>
        <v>7.9247594966448833</v>
      </c>
      <c r="O85" s="115">
        <f t="shared" si="54"/>
        <v>309</v>
      </c>
      <c r="P85" s="113">
        <f t="shared" si="55"/>
        <v>78</v>
      </c>
      <c r="Q85" s="113">
        <f>INDEX(地温!$D$2:$D$366,MATCH(O85,地温!$C$2:$C$366,FALSE))</f>
        <v>16.48</v>
      </c>
      <c r="R85" s="113">
        <f t="shared" si="56"/>
        <v>1661.7964499999996</v>
      </c>
      <c r="S85" s="116">
        <f t="shared" si="38"/>
        <v>21.305082692307685</v>
      </c>
      <c r="T85" s="119" t="e">
        <f t="shared" si="39"/>
        <v>#N/A</v>
      </c>
      <c r="U85" s="119">
        <f t="shared" si="40"/>
        <v>0</v>
      </c>
      <c r="X85" s="115">
        <f t="shared" si="57"/>
        <v>309</v>
      </c>
      <c r="Y85" s="113">
        <f t="shared" si="58"/>
        <v>78</v>
      </c>
      <c r="Z85" s="113">
        <f>INDEX(地温!$D$2:$D$366,MATCH(X85,地温!$C$2:$C$366,FALSE))</f>
        <v>16.48</v>
      </c>
      <c r="AA85" s="113">
        <f t="shared" si="59"/>
        <v>1661.7964499999996</v>
      </c>
      <c r="AB85" s="116">
        <f t="shared" si="41"/>
        <v>21.305082692307685</v>
      </c>
      <c r="AC85" s="119" t="e">
        <f t="shared" si="42"/>
        <v>#N/A</v>
      </c>
      <c r="AD85" s="119">
        <f t="shared" si="43"/>
        <v>0</v>
      </c>
      <c r="AG85" s="115">
        <f t="shared" si="60"/>
        <v>309</v>
      </c>
      <c r="AH85" s="113">
        <f t="shared" si="61"/>
        <v>78</v>
      </c>
      <c r="AI85" s="113">
        <f>INDEX(地温!$D$2:$D$366,MATCH(AG85,地温!$C$2:$C$366,FALSE))</f>
        <v>16.48</v>
      </c>
      <c r="AJ85" s="113">
        <f t="shared" si="62"/>
        <v>1661.7964499999996</v>
      </c>
      <c r="AK85" s="116">
        <f t="shared" si="44"/>
        <v>21.305082692307685</v>
      </c>
      <c r="AL85" s="119" t="e">
        <f t="shared" si="45"/>
        <v>#N/A</v>
      </c>
      <c r="AM85" s="119">
        <f t="shared" si="46"/>
        <v>0</v>
      </c>
      <c r="AP85" s="115">
        <f t="shared" si="63"/>
        <v>309</v>
      </c>
      <c r="AQ85" s="113">
        <f t="shared" si="64"/>
        <v>78</v>
      </c>
      <c r="AR85" s="113">
        <f>INDEX(地温!$D$2:$D$366,MATCH(AP85,地温!$C$2:$C$366,FALSE))</f>
        <v>16.48</v>
      </c>
      <c r="AS85" s="113">
        <f t="shared" si="65"/>
        <v>1661.7964499999996</v>
      </c>
      <c r="AT85" s="116">
        <f t="shared" si="47"/>
        <v>21.305082692307685</v>
      </c>
      <c r="AU85" s="119" t="e">
        <f t="shared" si="48"/>
        <v>#N/A</v>
      </c>
      <c r="AV85" s="119">
        <f t="shared" si="49"/>
        <v>0</v>
      </c>
    </row>
    <row r="86" spans="1:48">
      <c r="A86" s="115">
        <f t="shared" si="50"/>
        <v>310</v>
      </c>
      <c r="B86" s="113">
        <f t="shared" si="33"/>
        <v>79</v>
      </c>
      <c r="C86" s="119">
        <f t="shared" si="34"/>
        <v>7.9275344199019653</v>
      </c>
      <c r="F86" s="115">
        <f t="shared" si="51"/>
        <v>310</v>
      </c>
      <c r="G86" s="113">
        <f t="shared" si="52"/>
        <v>79</v>
      </c>
      <c r="H86" s="113">
        <f>INDEX(地温!$D$2:$D$366,MATCH(F86,地温!$C$2:$C$366,FALSE))</f>
        <v>16.5442</v>
      </c>
      <c r="I86" s="113">
        <f t="shared" si="53"/>
        <v>1678.3406499999996</v>
      </c>
      <c r="J86" s="116">
        <f t="shared" si="35"/>
        <v>21.244818354430375</v>
      </c>
      <c r="K86" s="119">
        <f t="shared" si="36"/>
        <v>6.3601725987816271e-002</v>
      </c>
      <c r="L86" s="119">
        <f t="shared" si="37"/>
        <v>7.9275344199019653</v>
      </c>
      <c r="O86" s="115">
        <f t="shared" si="54"/>
        <v>310</v>
      </c>
      <c r="P86" s="113">
        <f t="shared" si="55"/>
        <v>79</v>
      </c>
      <c r="Q86" s="113">
        <f>INDEX(地温!$D$2:$D$366,MATCH(O86,地温!$C$2:$C$366,FALSE))</f>
        <v>16.5442</v>
      </c>
      <c r="R86" s="113">
        <f t="shared" si="56"/>
        <v>1678.3406499999996</v>
      </c>
      <c r="S86" s="116">
        <f t="shared" si="38"/>
        <v>21.244818354430375</v>
      </c>
      <c r="T86" s="119" t="e">
        <f t="shared" si="39"/>
        <v>#N/A</v>
      </c>
      <c r="U86" s="119">
        <f t="shared" si="40"/>
        <v>0</v>
      </c>
      <c r="X86" s="115">
        <f t="shared" si="57"/>
        <v>310</v>
      </c>
      <c r="Y86" s="113">
        <f t="shared" si="58"/>
        <v>79</v>
      </c>
      <c r="Z86" s="113">
        <f>INDEX(地温!$D$2:$D$366,MATCH(X86,地温!$C$2:$C$366,FALSE))</f>
        <v>16.5442</v>
      </c>
      <c r="AA86" s="113">
        <f t="shared" si="59"/>
        <v>1678.3406499999996</v>
      </c>
      <c r="AB86" s="116">
        <f t="shared" si="41"/>
        <v>21.244818354430375</v>
      </c>
      <c r="AC86" s="119" t="e">
        <f t="shared" si="42"/>
        <v>#N/A</v>
      </c>
      <c r="AD86" s="119">
        <f t="shared" si="43"/>
        <v>0</v>
      </c>
      <c r="AG86" s="115">
        <f t="shared" si="60"/>
        <v>310</v>
      </c>
      <c r="AH86" s="113">
        <f t="shared" si="61"/>
        <v>79</v>
      </c>
      <c r="AI86" s="113">
        <f>INDEX(地温!$D$2:$D$366,MATCH(AG86,地温!$C$2:$C$366,FALSE))</f>
        <v>16.5442</v>
      </c>
      <c r="AJ86" s="113">
        <f t="shared" si="62"/>
        <v>1678.3406499999996</v>
      </c>
      <c r="AK86" s="116">
        <f t="shared" si="44"/>
        <v>21.244818354430375</v>
      </c>
      <c r="AL86" s="119" t="e">
        <f t="shared" si="45"/>
        <v>#N/A</v>
      </c>
      <c r="AM86" s="119">
        <f t="shared" si="46"/>
        <v>0</v>
      </c>
      <c r="AP86" s="115">
        <f t="shared" si="63"/>
        <v>310</v>
      </c>
      <c r="AQ86" s="113">
        <f t="shared" si="64"/>
        <v>79</v>
      </c>
      <c r="AR86" s="113">
        <f>INDEX(地温!$D$2:$D$366,MATCH(AP86,地温!$C$2:$C$366,FALSE))</f>
        <v>16.5442</v>
      </c>
      <c r="AS86" s="113">
        <f t="shared" si="65"/>
        <v>1678.3406499999996</v>
      </c>
      <c r="AT86" s="116">
        <f t="shared" si="47"/>
        <v>21.244818354430375</v>
      </c>
      <c r="AU86" s="119" t="e">
        <f t="shared" si="48"/>
        <v>#N/A</v>
      </c>
      <c r="AV86" s="119">
        <f t="shared" si="49"/>
        <v>0</v>
      </c>
    </row>
    <row r="87" spans="1:48">
      <c r="A87" s="115">
        <f t="shared" si="50"/>
        <v>311</v>
      </c>
      <c r="B87" s="113">
        <f t="shared" si="33"/>
        <v>80</v>
      </c>
      <c r="C87" s="119">
        <f t="shared" si="34"/>
        <v>7.9301527278715698</v>
      </c>
      <c r="F87" s="115">
        <f t="shared" si="51"/>
        <v>311</v>
      </c>
      <c r="G87" s="113">
        <f t="shared" si="52"/>
        <v>80</v>
      </c>
      <c r="H87" s="113">
        <f>INDEX(地温!$D$2:$D$366,MATCH(F87,地温!$C$2:$C$366,FALSE))</f>
        <v>16.399750000000001</v>
      </c>
      <c r="I87" s="113">
        <f t="shared" si="53"/>
        <v>1694.7403999999997</v>
      </c>
      <c r="J87" s="116">
        <f t="shared" si="35"/>
        <v>21.184254999999997</v>
      </c>
      <c r="K87" s="119">
        <f t="shared" si="36"/>
        <v>6.3446623964118154e-002</v>
      </c>
      <c r="L87" s="119">
        <f t="shared" si="37"/>
        <v>7.9301527278715698</v>
      </c>
      <c r="O87" s="115">
        <f t="shared" si="54"/>
        <v>311</v>
      </c>
      <c r="P87" s="113">
        <f t="shared" si="55"/>
        <v>80</v>
      </c>
      <c r="Q87" s="113">
        <f>INDEX(地温!$D$2:$D$366,MATCH(O87,地温!$C$2:$C$366,FALSE))</f>
        <v>16.399750000000001</v>
      </c>
      <c r="R87" s="113">
        <f t="shared" si="56"/>
        <v>1694.7403999999997</v>
      </c>
      <c r="S87" s="116">
        <f t="shared" si="38"/>
        <v>21.184254999999997</v>
      </c>
      <c r="T87" s="119" t="e">
        <f t="shared" si="39"/>
        <v>#N/A</v>
      </c>
      <c r="U87" s="119">
        <f t="shared" si="40"/>
        <v>0</v>
      </c>
      <c r="X87" s="115">
        <f t="shared" si="57"/>
        <v>311</v>
      </c>
      <c r="Y87" s="113">
        <f t="shared" si="58"/>
        <v>80</v>
      </c>
      <c r="Z87" s="113">
        <f>INDEX(地温!$D$2:$D$366,MATCH(X87,地温!$C$2:$C$366,FALSE))</f>
        <v>16.399750000000001</v>
      </c>
      <c r="AA87" s="113">
        <f t="shared" si="59"/>
        <v>1694.7403999999997</v>
      </c>
      <c r="AB87" s="116">
        <f t="shared" si="41"/>
        <v>21.184254999999997</v>
      </c>
      <c r="AC87" s="119" t="e">
        <f t="shared" si="42"/>
        <v>#N/A</v>
      </c>
      <c r="AD87" s="119">
        <f t="shared" si="43"/>
        <v>0</v>
      </c>
      <c r="AG87" s="115">
        <f t="shared" si="60"/>
        <v>311</v>
      </c>
      <c r="AH87" s="113">
        <f t="shared" si="61"/>
        <v>80</v>
      </c>
      <c r="AI87" s="113">
        <f>INDEX(地温!$D$2:$D$366,MATCH(AG87,地温!$C$2:$C$366,FALSE))</f>
        <v>16.399750000000001</v>
      </c>
      <c r="AJ87" s="113">
        <f t="shared" si="62"/>
        <v>1694.7403999999997</v>
      </c>
      <c r="AK87" s="116">
        <f t="shared" si="44"/>
        <v>21.184254999999997</v>
      </c>
      <c r="AL87" s="119" t="e">
        <f t="shared" si="45"/>
        <v>#N/A</v>
      </c>
      <c r="AM87" s="119">
        <f t="shared" si="46"/>
        <v>0</v>
      </c>
      <c r="AP87" s="115">
        <f t="shared" si="63"/>
        <v>311</v>
      </c>
      <c r="AQ87" s="113">
        <f t="shared" si="64"/>
        <v>80</v>
      </c>
      <c r="AR87" s="113">
        <f>INDEX(地温!$D$2:$D$366,MATCH(AP87,地温!$C$2:$C$366,FALSE))</f>
        <v>16.399750000000001</v>
      </c>
      <c r="AS87" s="113">
        <f t="shared" si="65"/>
        <v>1694.7403999999997</v>
      </c>
      <c r="AT87" s="116">
        <f t="shared" si="47"/>
        <v>21.184254999999997</v>
      </c>
      <c r="AU87" s="119" t="e">
        <f t="shared" si="48"/>
        <v>#N/A</v>
      </c>
      <c r="AV87" s="119">
        <f t="shared" si="49"/>
        <v>0</v>
      </c>
    </row>
    <row r="88" spans="1:48">
      <c r="A88" s="115">
        <f t="shared" si="50"/>
        <v>312</v>
      </c>
      <c r="B88" s="113">
        <f t="shared" si="33"/>
        <v>81</v>
      </c>
      <c r="C88" s="119">
        <f t="shared" si="34"/>
        <v>7.9325813344342055</v>
      </c>
      <c r="F88" s="115">
        <f t="shared" si="51"/>
        <v>312</v>
      </c>
      <c r="G88" s="113">
        <f t="shared" si="52"/>
        <v>81</v>
      </c>
      <c r="H88" s="113">
        <f>INDEX(地温!$D$2:$D$366,MATCH(F88,地温!$C$2:$C$366,FALSE))</f>
        <v>15.902199999999999</v>
      </c>
      <c r="I88" s="113">
        <f t="shared" si="53"/>
        <v>1710.6425999999997</v>
      </c>
      <c r="J88" s="116">
        <f t="shared" si="35"/>
        <v>21.119044444444441</v>
      </c>
      <c r="K88" s="119">
        <f t="shared" si="36"/>
        <v>6.3279972233940537e-002</v>
      </c>
      <c r="L88" s="119">
        <f t="shared" si="37"/>
        <v>7.9325813344342055</v>
      </c>
      <c r="O88" s="115">
        <f t="shared" si="54"/>
        <v>312</v>
      </c>
      <c r="P88" s="113">
        <f t="shared" si="55"/>
        <v>81</v>
      </c>
      <c r="Q88" s="113">
        <f>INDEX(地温!$D$2:$D$366,MATCH(O88,地温!$C$2:$C$366,FALSE))</f>
        <v>15.902199999999999</v>
      </c>
      <c r="R88" s="113">
        <f t="shared" si="56"/>
        <v>1710.6425999999997</v>
      </c>
      <c r="S88" s="116">
        <f t="shared" si="38"/>
        <v>21.119044444444441</v>
      </c>
      <c r="T88" s="119" t="e">
        <f t="shared" si="39"/>
        <v>#N/A</v>
      </c>
      <c r="U88" s="119">
        <f t="shared" si="40"/>
        <v>0</v>
      </c>
      <c r="X88" s="115">
        <f t="shared" si="57"/>
        <v>312</v>
      </c>
      <c r="Y88" s="113">
        <f t="shared" si="58"/>
        <v>81</v>
      </c>
      <c r="Z88" s="113">
        <f>INDEX(地温!$D$2:$D$366,MATCH(X88,地温!$C$2:$C$366,FALSE))</f>
        <v>15.902199999999999</v>
      </c>
      <c r="AA88" s="113">
        <f t="shared" si="59"/>
        <v>1710.6425999999997</v>
      </c>
      <c r="AB88" s="116">
        <f t="shared" si="41"/>
        <v>21.119044444444441</v>
      </c>
      <c r="AC88" s="119" t="e">
        <f t="shared" si="42"/>
        <v>#N/A</v>
      </c>
      <c r="AD88" s="119">
        <f t="shared" si="43"/>
        <v>0</v>
      </c>
      <c r="AG88" s="115">
        <f t="shared" si="60"/>
        <v>312</v>
      </c>
      <c r="AH88" s="113">
        <f t="shared" si="61"/>
        <v>81</v>
      </c>
      <c r="AI88" s="113">
        <f>INDEX(地温!$D$2:$D$366,MATCH(AG88,地温!$C$2:$C$366,FALSE))</f>
        <v>15.902199999999999</v>
      </c>
      <c r="AJ88" s="113">
        <f t="shared" si="62"/>
        <v>1710.6425999999997</v>
      </c>
      <c r="AK88" s="116">
        <f t="shared" si="44"/>
        <v>21.119044444444441</v>
      </c>
      <c r="AL88" s="119" t="e">
        <f t="shared" si="45"/>
        <v>#N/A</v>
      </c>
      <c r="AM88" s="119">
        <f t="shared" si="46"/>
        <v>0</v>
      </c>
      <c r="AP88" s="115">
        <f t="shared" si="63"/>
        <v>312</v>
      </c>
      <c r="AQ88" s="113">
        <f t="shared" si="64"/>
        <v>81</v>
      </c>
      <c r="AR88" s="113">
        <f>INDEX(地温!$D$2:$D$366,MATCH(AP88,地温!$C$2:$C$366,FALSE))</f>
        <v>15.902199999999999</v>
      </c>
      <c r="AS88" s="113">
        <f t="shared" si="65"/>
        <v>1710.6425999999997</v>
      </c>
      <c r="AT88" s="116">
        <f t="shared" si="47"/>
        <v>21.119044444444441</v>
      </c>
      <c r="AU88" s="119" t="e">
        <f t="shared" si="48"/>
        <v>#N/A</v>
      </c>
      <c r="AV88" s="119">
        <f t="shared" si="49"/>
        <v>0</v>
      </c>
    </row>
    <row r="89" spans="1:48">
      <c r="A89" s="115">
        <f t="shared" si="50"/>
        <v>313</v>
      </c>
      <c r="B89" s="113">
        <f t="shared" si="33"/>
        <v>82</v>
      </c>
      <c r="C89" s="119">
        <f t="shared" si="34"/>
        <v>7.9348523270208382</v>
      </c>
      <c r="F89" s="115">
        <f t="shared" si="51"/>
        <v>313</v>
      </c>
      <c r="G89" s="113">
        <f t="shared" si="52"/>
        <v>82</v>
      </c>
      <c r="H89" s="113">
        <f>INDEX(地温!$D$2:$D$366,MATCH(F89,地温!$C$2:$C$366,FALSE))</f>
        <v>15.549100000000001</v>
      </c>
      <c r="I89" s="113">
        <f t="shared" si="53"/>
        <v>1726.1916999999996</v>
      </c>
      <c r="J89" s="116">
        <f t="shared" si="35"/>
        <v>21.051118292682922</v>
      </c>
      <c r="K89" s="119">
        <f t="shared" si="36"/>
        <v>6.3106767703463462e-002</v>
      </c>
      <c r="L89" s="119">
        <f t="shared" si="37"/>
        <v>7.9348523270208382</v>
      </c>
      <c r="O89" s="115">
        <f t="shared" si="54"/>
        <v>313</v>
      </c>
      <c r="P89" s="113">
        <f t="shared" si="55"/>
        <v>82</v>
      </c>
      <c r="Q89" s="113">
        <f>INDEX(地温!$D$2:$D$366,MATCH(O89,地温!$C$2:$C$366,FALSE))</f>
        <v>15.549100000000001</v>
      </c>
      <c r="R89" s="113">
        <f t="shared" si="56"/>
        <v>1726.1916999999996</v>
      </c>
      <c r="S89" s="116">
        <f t="shared" si="38"/>
        <v>21.051118292682922</v>
      </c>
      <c r="T89" s="119" t="e">
        <f t="shared" si="39"/>
        <v>#N/A</v>
      </c>
      <c r="U89" s="119">
        <f t="shared" si="40"/>
        <v>0</v>
      </c>
      <c r="X89" s="115">
        <f t="shared" si="57"/>
        <v>313</v>
      </c>
      <c r="Y89" s="113">
        <f t="shared" si="58"/>
        <v>82</v>
      </c>
      <c r="Z89" s="113">
        <f>INDEX(地温!$D$2:$D$366,MATCH(X89,地温!$C$2:$C$366,FALSE))</f>
        <v>15.549100000000001</v>
      </c>
      <c r="AA89" s="113">
        <f t="shared" si="59"/>
        <v>1726.1916999999996</v>
      </c>
      <c r="AB89" s="116">
        <f t="shared" si="41"/>
        <v>21.051118292682922</v>
      </c>
      <c r="AC89" s="119" t="e">
        <f t="shared" si="42"/>
        <v>#N/A</v>
      </c>
      <c r="AD89" s="119">
        <f t="shared" si="43"/>
        <v>0</v>
      </c>
      <c r="AG89" s="115">
        <f t="shared" si="60"/>
        <v>313</v>
      </c>
      <c r="AH89" s="113">
        <f t="shared" si="61"/>
        <v>82</v>
      </c>
      <c r="AI89" s="113">
        <f>INDEX(地温!$D$2:$D$366,MATCH(AG89,地温!$C$2:$C$366,FALSE))</f>
        <v>15.549100000000001</v>
      </c>
      <c r="AJ89" s="113">
        <f t="shared" si="62"/>
        <v>1726.1916999999996</v>
      </c>
      <c r="AK89" s="116">
        <f t="shared" si="44"/>
        <v>21.051118292682922</v>
      </c>
      <c r="AL89" s="119" t="e">
        <f t="shared" si="45"/>
        <v>#N/A</v>
      </c>
      <c r="AM89" s="119">
        <f t="shared" si="46"/>
        <v>0</v>
      </c>
      <c r="AP89" s="115">
        <f t="shared" si="63"/>
        <v>313</v>
      </c>
      <c r="AQ89" s="113">
        <f t="shared" si="64"/>
        <v>82</v>
      </c>
      <c r="AR89" s="113">
        <f>INDEX(地温!$D$2:$D$366,MATCH(AP89,地温!$C$2:$C$366,FALSE))</f>
        <v>15.549100000000001</v>
      </c>
      <c r="AS89" s="113">
        <f t="shared" si="65"/>
        <v>1726.1916999999996</v>
      </c>
      <c r="AT89" s="116">
        <f t="shared" si="47"/>
        <v>21.051118292682922</v>
      </c>
      <c r="AU89" s="119" t="e">
        <f t="shared" si="48"/>
        <v>#N/A</v>
      </c>
      <c r="AV89" s="119">
        <f t="shared" si="49"/>
        <v>0</v>
      </c>
    </row>
    <row r="90" spans="1:48">
      <c r="A90" s="115">
        <f t="shared" si="50"/>
        <v>314</v>
      </c>
      <c r="B90" s="113">
        <f t="shared" si="33"/>
        <v>83</v>
      </c>
      <c r="C90" s="119">
        <f t="shared" si="34"/>
        <v>7.9369404676326845</v>
      </c>
      <c r="F90" s="115">
        <f t="shared" si="51"/>
        <v>314</v>
      </c>
      <c r="G90" s="113">
        <f t="shared" si="52"/>
        <v>83</v>
      </c>
      <c r="H90" s="113">
        <f>INDEX(地温!$D$2:$D$366,MATCH(F90,地温!$C$2:$C$366,FALSE))</f>
        <v>14.85895</v>
      </c>
      <c r="I90" s="113">
        <f t="shared" si="53"/>
        <v>1741.0506499999997</v>
      </c>
      <c r="J90" s="116">
        <f t="shared" si="35"/>
        <v>20.976513855421683</v>
      </c>
      <c r="K90" s="119">
        <f t="shared" si="36"/>
        <v>6.2916988657732306e-002</v>
      </c>
      <c r="L90" s="119">
        <f t="shared" si="37"/>
        <v>7.9369404676326845</v>
      </c>
      <c r="O90" s="115">
        <f t="shared" si="54"/>
        <v>314</v>
      </c>
      <c r="P90" s="113">
        <f t="shared" si="55"/>
        <v>83</v>
      </c>
      <c r="Q90" s="113">
        <f>INDEX(地温!$D$2:$D$366,MATCH(O90,地温!$C$2:$C$366,FALSE))</f>
        <v>14.85895</v>
      </c>
      <c r="R90" s="113">
        <f t="shared" si="56"/>
        <v>1741.0506499999997</v>
      </c>
      <c r="S90" s="116">
        <f t="shared" si="38"/>
        <v>20.976513855421683</v>
      </c>
      <c r="T90" s="119" t="e">
        <f t="shared" si="39"/>
        <v>#N/A</v>
      </c>
      <c r="U90" s="119">
        <f t="shared" si="40"/>
        <v>0</v>
      </c>
      <c r="X90" s="115">
        <f t="shared" si="57"/>
        <v>314</v>
      </c>
      <c r="Y90" s="113">
        <f t="shared" si="58"/>
        <v>83</v>
      </c>
      <c r="Z90" s="113">
        <f>INDEX(地温!$D$2:$D$366,MATCH(X90,地温!$C$2:$C$366,FALSE))</f>
        <v>14.85895</v>
      </c>
      <c r="AA90" s="113">
        <f t="shared" si="59"/>
        <v>1741.0506499999997</v>
      </c>
      <c r="AB90" s="116">
        <f t="shared" si="41"/>
        <v>20.976513855421683</v>
      </c>
      <c r="AC90" s="119" t="e">
        <f t="shared" si="42"/>
        <v>#N/A</v>
      </c>
      <c r="AD90" s="119">
        <f t="shared" si="43"/>
        <v>0</v>
      </c>
      <c r="AG90" s="115">
        <f t="shared" si="60"/>
        <v>314</v>
      </c>
      <c r="AH90" s="113">
        <f t="shared" si="61"/>
        <v>83</v>
      </c>
      <c r="AI90" s="113">
        <f>INDEX(地温!$D$2:$D$366,MATCH(AG90,地温!$C$2:$C$366,FALSE))</f>
        <v>14.85895</v>
      </c>
      <c r="AJ90" s="113">
        <f t="shared" si="62"/>
        <v>1741.0506499999997</v>
      </c>
      <c r="AK90" s="116">
        <f t="shared" si="44"/>
        <v>20.976513855421683</v>
      </c>
      <c r="AL90" s="119" t="e">
        <f t="shared" si="45"/>
        <v>#N/A</v>
      </c>
      <c r="AM90" s="119">
        <f t="shared" si="46"/>
        <v>0</v>
      </c>
      <c r="AP90" s="115">
        <f t="shared" si="63"/>
        <v>314</v>
      </c>
      <c r="AQ90" s="113">
        <f t="shared" si="64"/>
        <v>83</v>
      </c>
      <c r="AR90" s="113">
        <f>INDEX(地温!$D$2:$D$366,MATCH(AP90,地温!$C$2:$C$366,FALSE))</f>
        <v>14.85895</v>
      </c>
      <c r="AS90" s="113">
        <f t="shared" si="65"/>
        <v>1741.0506499999997</v>
      </c>
      <c r="AT90" s="116">
        <f t="shared" si="47"/>
        <v>20.976513855421683</v>
      </c>
      <c r="AU90" s="119" t="e">
        <f t="shared" si="48"/>
        <v>#N/A</v>
      </c>
      <c r="AV90" s="119">
        <f t="shared" si="49"/>
        <v>0</v>
      </c>
    </row>
    <row r="91" spans="1:48">
      <c r="A91" s="115">
        <f t="shared" si="50"/>
        <v>315</v>
      </c>
      <c r="B91" s="113">
        <f t="shared" si="33"/>
        <v>84</v>
      </c>
      <c r="C91" s="119">
        <f t="shared" si="34"/>
        <v>7.9389135590558597</v>
      </c>
      <c r="F91" s="115">
        <f t="shared" si="51"/>
        <v>315</v>
      </c>
      <c r="G91" s="113">
        <f t="shared" si="52"/>
        <v>84</v>
      </c>
      <c r="H91" s="113">
        <f>INDEX(地温!$D$2:$D$366,MATCH(F91,地温!$C$2:$C$366,FALSE))</f>
        <v>14.666350000000001</v>
      </c>
      <c r="I91" s="113">
        <f t="shared" si="53"/>
        <v>1755.7169999999996</v>
      </c>
      <c r="J91" s="116">
        <f t="shared" si="35"/>
        <v>20.901392857142852</v>
      </c>
      <c r="K91" s="119">
        <f t="shared" si="36"/>
        <v>6.2726375326279435e-002</v>
      </c>
      <c r="L91" s="119">
        <f t="shared" si="37"/>
        <v>7.9389135590558597</v>
      </c>
      <c r="O91" s="115">
        <f t="shared" si="54"/>
        <v>315</v>
      </c>
      <c r="P91" s="113">
        <f t="shared" si="55"/>
        <v>84</v>
      </c>
      <c r="Q91" s="113">
        <f>INDEX(地温!$D$2:$D$366,MATCH(O91,地温!$C$2:$C$366,FALSE))</f>
        <v>14.666350000000001</v>
      </c>
      <c r="R91" s="113">
        <f t="shared" si="56"/>
        <v>1755.7169999999996</v>
      </c>
      <c r="S91" s="116">
        <f t="shared" si="38"/>
        <v>20.901392857142852</v>
      </c>
      <c r="T91" s="119" t="e">
        <f t="shared" si="39"/>
        <v>#N/A</v>
      </c>
      <c r="U91" s="119">
        <f t="shared" si="40"/>
        <v>0</v>
      </c>
      <c r="X91" s="115">
        <f t="shared" si="57"/>
        <v>315</v>
      </c>
      <c r="Y91" s="113">
        <f t="shared" si="58"/>
        <v>84</v>
      </c>
      <c r="Z91" s="113">
        <f>INDEX(地温!$D$2:$D$366,MATCH(X91,地温!$C$2:$C$366,FALSE))</f>
        <v>14.666350000000001</v>
      </c>
      <c r="AA91" s="113">
        <f t="shared" si="59"/>
        <v>1755.7169999999996</v>
      </c>
      <c r="AB91" s="116">
        <f t="shared" si="41"/>
        <v>20.901392857142852</v>
      </c>
      <c r="AC91" s="119" t="e">
        <f t="shared" si="42"/>
        <v>#N/A</v>
      </c>
      <c r="AD91" s="119">
        <f t="shared" si="43"/>
        <v>0</v>
      </c>
      <c r="AG91" s="115">
        <f t="shared" si="60"/>
        <v>315</v>
      </c>
      <c r="AH91" s="113">
        <f t="shared" si="61"/>
        <v>84</v>
      </c>
      <c r="AI91" s="113">
        <f>INDEX(地温!$D$2:$D$366,MATCH(AG91,地温!$C$2:$C$366,FALSE))</f>
        <v>14.666350000000001</v>
      </c>
      <c r="AJ91" s="113">
        <f t="shared" si="62"/>
        <v>1755.7169999999996</v>
      </c>
      <c r="AK91" s="116">
        <f t="shared" si="44"/>
        <v>20.901392857142852</v>
      </c>
      <c r="AL91" s="119" t="e">
        <f t="shared" si="45"/>
        <v>#N/A</v>
      </c>
      <c r="AM91" s="119">
        <f t="shared" si="46"/>
        <v>0</v>
      </c>
      <c r="AP91" s="115">
        <f t="shared" si="63"/>
        <v>315</v>
      </c>
      <c r="AQ91" s="113">
        <f t="shared" si="64"/>
        <v>84</v>
      </c>
      <c r="AR91" s="113">
        <f>INDEX(地温!$D$2:$D$366,MATCH(AP91,地温!$C$2:$C$366,FALSE))</f>
        <v>14.666350000000001</v>
      </c>
      <c r="AS91" s="113">
        <f t="shared" si="65"/>
        <v>1755.7169999999996</v>
      </c>
      <c r="AT91" s="116">
        <f t="shared" si="47"/>
        <v>20.901392857142852</v>
      </c>
      <c r="AU91" s="119" t="e">
        <f t="shared" si="48"/>
        <v>#N/A</v>
      </c>
      <c r="AV91" s="119">
        <f t="shared" si="49"/>
        <v>0</v>
      </c>
    </row>
    <row r="92" spans="1:48">
      <c r="A92" s="115">
        <f t="shared" si="50"/>
        <v>316</v>
      </c>
      <c r="B92" s="113">
        <f t="shared" si="33"/>
        <v>85</v>
      </c>
      <c r="C92" s="119">
        <f t="shared" si="34"/>
        <v>7.9408216364176019</v>
      </c>
      <c r="F92" s="115">
        <f t="shared" si="51"/>
        <v>316</v>
      </c>
      <c r="G92" s="113">
        <f t="shared" si="52"/>
        <v>85</v>
      </c>
      <c r="H92" s="113">
        <f>INDEX(地温!$D$2:$D$366,MATCH(F92,地温!$C$2:$C$366,FALSE))</f>
        <v>14.907099999999998</v>
      </c>
      <c r="I92" s="113">
        <f t="shared" si="53"/>
        <v>1770.6240999999995</v>
      </c>
      <c r="J92" s="116">
        <f t="shared" si="35"/>
        <v>20.830871764705876</v>
      </c>
      <c r="K92" s="119">
        <f t="shared" si="36"/>
        <v>6.2547871123014229e-002</v>
      </c>
      <c r="L92" s="119">
        <f t="shared" si="37"/>
        <v>7.9408216364176019</v>
      </c>
      <c r="O92" s="115">
        <f t="shared" si="54"/>
        <v>316</v>
      </c>
      <c r="P92" s="113">
        <f t="shared" si="55"/>
        <v>85</v>
      </c>
      <c r="Q92" s="113">
        <f>INDEX(地温!$D$2:$D$366,MATCH(O92,地温!$C$2:$C$366,FALSE))</f>
        <v>14.907099999999998</v>
      </c>
      <c r="R92" s="113">
        <f t="shared" si="56"/>
        <v>1770.6240999999995</v>
      </c>
      <c r="S92" s="116">
        <f t="shared" si="38"/>
        <v>20.830871764705876</v>
      </c>
      <c r="T92" s="119" t="e">
        <f t="shared" si="39"/>
        <v>#N/A</v>
      </c>
      <c r="U92" s="119">
        <f t="shared" si="40"/>
        <v>0</v>
      </c>
      <c r="X92" s="115">
        <f t="shared" si="57"/>
        <v>316</v>
      </c>
      <c r="Y92" s="113">
        <f t="shared" si="58"/>
        <v>85</v>
      </c>
      <c r="Z92" s="113">
        <f>INDEX(地温!$D$2:$D$366,MATCH(X92,地温!$C$2:$C$366,FALSE))</f>
        <v>14.907099999999998</v>
      </c>
      <c r="AA92" s="113">
        <f t="shared" si="59"/>
        <v>1770.6240999999995</v>
      </c>
      <c r="AB92" s="116">
        <f t="shared" si="41"/>
        <v>20.830871764705876</v>
      </c>
      <c r="AC92" s="119" t="e">
        <f t="shared" si="42"/>
        <v>#N/A</v>
      </c>
      <c r="AD92" s="119">
        <f t="shared" si="43"/>
        <v>0</v>
      </c>
      <c r="AG92" s="115">
        <f t="shared" si="60"/>
        <v>316</v>
      </c>
      <c r="AH92" s="113">
        <f t="shared" si="61"/>
        <v>85</v>
      </c>
      <c r="AI92" s="113">
        <f>INDEX(地温!$D$2:$D$366,MATCH(AG92,地温!$C$2:$C$366,FALSE))</f>
        <v>14.907099999999998</v>
      </c>
      <c r="AJ92" s="113">
        <f t="shared" si="62"/>
        <v>1770.6240999999995</v>
      </c>
      <c r="AK92" s="116">
        <f t="shared" si="44"/>
        <v>20.830871764705876</v>
      </c>
      <c r="AL92" s="119" t="e">
        <f t="shared" si="45"/>
        <v>#N/A</v>
      </c>
      <c r="AM92" s="119">
        <f t="shared" si="46"/>
        <v>0</v>
      </c>
      <c r="AP92" s="115">
        <f t="shared" si="63"/>
        <v>316</v>
      </c>
      <c r="AQ92" s="113">
        <f t="shared" si="64"/>
        <v>85</v>
      </c>
      <c r="AR92" s="113">
        <f>INDEX(地温!$D$2:$D$366,MATCH(AP92,地温!$C$2:$C$366,FALSE))</f>
        <v>14.907099999999998</v>
      </c>
      <c r="AS92" s="113">
        <f t="shared" si="65"/>
        <v>1770.6240999999995</v>
      </c>
      <c r="AT92" s="116">
        <f t="shared" si="47"/>
        <v>20.830871764705876</v>
      </c>
      <c r="AU92" s="119" t="e">
        <f t="shared" si="48"/>
        <v>#N/A</v>
      </c>
      <c r="AV92" s="119">
        <f t="shared" si="49"/>
        <v>0</v>
      </c>
    </row>
    <row r="93" spans="1:48">
      <c r="A93" s="115">
        <f t="shared" si="50"/>
        <v>317</v>
      </c>
      <c r="B93" s="113">
        <f t="shared" si="33"/>
        <v>86</v>
      </c>
      <c r="C93" s="119">
        <f t="shared" si="34"/>
        <v>7.9425955036420497</v>
      </c>
      <c r="F93" s="115">
        <f t="shared" si="51"/>
        <v>317</v>
      </c>
      <c r="G93" s="113">
        <f t="shared" si="52"/>
        <v>86</v>
      </c>
      <c r="H93" s="113">
        <f>INDEX(地温!$D$2:$D$366,MATCH(F93,地温!$C$2:$C$366,FALSE))</f>
        <v>14.409549999999999</v>
      </c>
      <c r="I93" s="113">
        <f t="shared" si="53"/>
        <v>1785.0336499999996</v>
      </c>
      <c r="J93" s="116">
        <f t="shared" si="35"/>
        <v>20.756205232558134</v>
      </c>
      <c r="K93" s="119">
        <f t="shared" si="36"/>
        <v>6.235933453226742e-002</v>
      </c>
      <c r="L93" s="119">
        <f t="shared" si="37"/>
        <v>7.9425955036420497</v>
      </c>
      <c r="O93" s="115">
        <f t="shared" si="54"/>
        <v>317</v>
      </c>
      <c r="P93" s="113">
        <f t="shared" si="55"/>
        <v>86</v>
      </c>
      <c r="Q93" s="113">
        <f>INDEX(地温!$D$2:$D$366,MATCH(O93,地温!$C$2:$C$366,FALSE))</f>
        <v>14.409549999999999</v>
      </c>
      <c r="R93" s="113">
        <f t="shared" si="56"/>
        <v>1785.0336499999996</v>
      </c>
      <c r="S93" s="116">
        <f t="shared" si="38"/>
        <v>20.756205232558134</v>
      </c>
      <c r="T93" s="119" t="e">
        <f t="shared" si="39"/>
        <v>#N/A</v>
      </c>
      <c r="U93" s="119">
        <f t="shared" si="40"/>
        <v>0</v>
      </c>
      <c r="X93" s="115">
        <f t="shared" si="57"/>
        <v>317</v>
      </c>
      <c r="Y93" s="113">
        <f t="shared" si="58"/>
        <v>86</v>
      </c>
      <c r="Z93" s="113">
        <f>INDEX(地温!$D$2:$D$366,MATCH(X93,地温!$C$2:$C$366,FALSE))</f>
        <v>14.409549999999999</v>
      </c>
      <c r="AA93" s="113">
        <f t="shared" si="59"/>
        <v>1785.0336499999996</v>
      </c>
      <c r="AB93" s="116">
        <f t="shared" si="41"/>
        <v>20.756205232558134</v>
      </c>
      <c r="AC93" s="119" t="e">
        <f t="shared" si="42"/>
        <v>#N/A</v>
      </c>
      <c r="AD93" s="119">
        <f t="shared" si="43"/>
        <v>0</v>
      </c>
      <c r="AG93" s="115">
        <f t="shared" si="60"/>
        <v>317</v>
      </c>
      <c r="AH93" s="113">
        <f t="shared" si="61"/>
        <v>86</v>
      </c>
      <c r="AI93" s="113">
        <f>INDEX(地温!$D$2:$D$366,MATCH(AG93,地温!$C$2:$C$366,FALSE))</f>
        <v>14.409549999999999</v>
      </c>
      <c r="AJ93" s="113">
        <f t="shared" si="62"/>
        <v>1785.0336499999996</v>
      </c>
      <c r="AK93" s="116">
        <f t="shared" si="44"/>
        <v>20.756205232558134</v>
      </c>
      <c r="AL93" s="119" t="e">
        <f t="shared" si="45"/>
        <v>#N/A</v>
      </c>
      <c r="AM93" s="119">
        <f t="shared" si="46"/>
        <v>0</v>
      </c>
      <c r="AP93" s="115">
        <f t="shared" si="63"/>
        <v>317</v>
      </c>
      <c r="AQ93" s="113">
        <f t="shared" si="64"/>
        <v>86</v>
      </c>
      <c r="AR93" s="113">
        <f>INDEX(地温!$D$2:$D$366,MATCH(AP93,地温!$C$2:$C$366,FALSE))</f>
        <v>14.409549999999999</v>
      </c>
      <c r="AS93" s="113">
        <f t="shared" si="65"/>
        <v>1785.0336499999996</v>
      </c>
      <c r="AT93" s="116">
        <f t="shared" si="47"/>
        <v>20.756205232558134</v>
      </c>
      <c r="AU93" s="119" t="e">
        <f t="shared" si="48"/>
        <v>#N/A</v>
      </c>
      <c r="AV93" s="119">
        <f t="shared" si="49"/>
        <v>0</v>
      </c>
    </row>
    <row r="94" spans="1:48">
      <c r="A94" s="115">
        <f t="shared" si="50"/>
        <v>318</v>
      </c>
      <c r="B94" s="113">
        <f t="shared" si="33"/>
        <v>87</v>
      </c>
      <c r="C94" s="119">
        <f t="shared" si="34"/>
        <v>7.9442789385392203</v>
      </c>
      <c r="F94" s="115">
        <f t="shared" si="51"/>
        <v>318</v>
      </c>
      <c r="G94" s="113">
        <f t="shared" si="52"/>
        <v>87</v>
      </c>
      <c r="H94" s="113">
        <f>INDEX(地温!$D$2:$D$366,MATCH(F94,地温!$C$2:$C$366,FALSE))</f>
        <v>14.28115</v>
      </c>
      <c r="I94" s="113">
        <f t="shared" si="53"/>
        <v>1799.3147999999997</v>
      </c>
      <c r="J94" s="116">
        <f t="shared" si="35"/>
        <v>20.681779310344822</v>
      </c>
      <c r="K94" s="119">
        <f t="shared" si="36"/>
        <v>6.2171876077354075e-002</v>
      </c>
      <c r="L94" s="119">
        <f t="shared" si="37"/>
        <v>7.9442789385392203</v>
      </c>
      <c r="O94" s="115">
        <f t="shared" si="54"/>
        <v>318</v>
      </c>
      <c r="P94" s="113">
        <f t="shared" si="55"/>
        <v>87</v>
      </c>
      <c r="Q94" s="113">
        <f>INDEX(地温!$D$2:$D$366,MATCH(O94,地温!$C$2:$C$366,FALSE))</f>
        <v>14.28115</v>
      </c>
      <c r="R94" s="113">
        <f t="shared" si="56"/>
        <v>1799.3147999999997</v>
      </c>
      <c r="S94" s="116">
        <f t="shared" si="38"/>
        <v>20.681779310344822</v>
      </c>
      <c r="T94" s="119" t="e">
        <f t="shared" si="39"/>
        <v>#N/A</v>
      </c>
      <c r="U94" s="119">
        <f t="shared" si="40"/>
        <v>0</v>
      </c>
      <c r="X94" s="115">
        <f t="shared" si="57"/>
        <v>318</v>
      </c>
      <c r="Y94" s="113">
        <f t="shared" si="58"/>
        <v>87</v>
      </c>
      <c r="Z94" s="113">
        <f>INDEX(地温!$D$2:$D$366,MATCH(X94,地温!$C$2:$C$366,FALSE))</f>
        <v>14.28115</v>
      </c>
      <c r="AA94" s="113">
        <f t="shared" si="59"/>
        <v>1799.3147999999997</v>
      </c>
      <c r="AB94" s="116">
        <f t="shared" si="41"/>
        <v>20.681779310344822</v>
      </c>
      <c r="AC94" s="119" t="e">
        <f t="shared" si="42"/>
        <v>#N/A</v>
      </c>
      <c r="AD94" s="119">
        <f t="shared" si="43"/>
        <v>0</v>
      </c>
      <c r="AG94" s="115">
        <f t="shared" si="60"/>
        <v>318</v>
      </c>
      <c r="AH94" s="113">
        <f t="shared" si="61"/>
        <v>87</v>
      </c>
      <c r="AI94" s="113">
        <f>INDEX(地温!$D$2:$D$366,MATCH(AG94,地温!$C$2:$C$366,FALSE))</f>
        <v>14.28115</v>
      </c>
      <c r="AJ94" s="113">
        <f t="shared" si="62"/>
        <v>1799.3147999999997</v>
      </c>
      <c r="AK94" s="116">
        <f t="shared" si="44"/>
        <v>20.681779310344822</v>
      </c>
      <c r="AL94" s="119" t="e">
        <f t="shared" si="45"/>
        <v>#N/A</v>
      </c>
      <c r="AM94" s="119">
        <f t="shared" si="46"/>
        <v>0</v>
      </c>
      <c r="AP94" s="115">
        <f t="shared" si="63"/>
        <v>318</v>
      </c>
      <c r="AQ94" s="113">
        <f t="shared" si="64"/>
        <v>87</v>
      </c>
      <c r="AR94" s="113">
        <f>INDEX(地温!$D$2:$D$366,MATCH(AP94,地温!$C$2:$C$366,FALSE))</f>
        <v>14.28115</v>
      </c>
      <c r="AS94" s="113">
        <f t="shared" si="65"/>
        <v>1799.3147999999997</v>
      </c>
      <c r="AT94" s="116">
        <f t="shared" si="47"/>
        <v>20.681779310344822</v>
      </c>
      <c r="AU94" s="119" t="e">
        <f t="shared" si="48"/>
        <v>#N/A</v>
      </c>
      <c r="AV94" s="119">
        <f t="shared" si="49"/>
        <v>0</v>
      </c>
    </row>
    <row r="95" spans="1:48">
      <c r="A95" s="115">
        <f t="shared" si="50"/>
        <v>319</v>
      </c>
      <c r="B95" s="113">
        <f t="shared" si="33"/>
        <v>88</v>
      </c>
      <c r="C95" s="119">
        <f t="shared" si="34"/>
        <v>7.9458824724366073</v>
      </c>
      <c r="F95" s="115">
        <f t="shared" si="51"/>
        <v>319</v>
      </c>
      <c r="G95" s="113">
        <f t="shared" si="52"/>
        <v>88</v>
      </c>
      <c r="H95" s="113">
        <f>INDEX(地温!$D$2:$D$366,MATCH(F95,地温!$C$2:$C$366,FALSE))</f>
        <v>14.216949999999999</v>
      </c>
      <c r="I95" s="113">
        <f t="shared" si="53"/>
        <v>1813.5317499999996</v>
      </c>
      <c r="J95" s="116">
        <f t="shared" si="35"/>
        <v>20.608315340909087</v>
      </c>
      <c r="K95" s="119">
        <f t="shared" si="36"/>
        <v>6.1987300379750108e-002</v>
      </c>
      <c r="L95" s="119">
        <f t="shared" si="37"/>
        <v>7.9458824724366073</v>
      </c>
      <c r="O95" s="115">
        <f t="shared" si="54"/>
        <v>319</v>
      </c>
      <c r="P95" s="113">
        <f t="shared" si="55"/>
        <v>88</v>
      </c>
      <c r="Q95" s="113">
        <f>INDEX(地温!$D$2:$D$366,MATCH(O95,地温!$C$2:$C$366,FALSE))</f>
        <v>14.216949999999999</v>
      </c>
      <c r="R95" s="113">
        <f t="shared" si="56"/>
        <v>1813.5317499999996</v>
      </c>
      <c r="S95" s="116">
        <f t="shared" si="38"/>
        <v>20.608315340909087</v>
      </c>
      <c r="T95" s="119" t="e">
        <f t="shared" si="39"/>
        <v>#N/A</v>
      </c>
      <c r="U95" s="119">
        <f t="shared" si="40"/>
        <v>0</v>
      </c>
      <c r="X95" s="115">
        <f t="shared" si="57"/>
        <v>319</v>
      </c>
      <c r="Y95" s="113">
        <f t="shared" si="58"/>
        <v>88</v>
      </c>
      <c r="Z95" s="113">
        <f>INDEX(地温!$D$2:$D$366,MATCH(X95,地温!$C$2:$C$366,FALSE))</f>
        <v>14.216949999999999</v>
      </c>
      <c r="AA95" s="113">
        <f t="shared" si="59"/>
        <v>1813.5317499999996</v>
      </c>
      <c r="AB95" s="116">
        <f t="shared" si="41"/>
        <v>20.608315340909087</v>
      </c>
      <c r="AC95" s="119" t="e">
        <f t="shared" si="42"/>
        <v>#N/A</v>
      </c>
      <c r="AD95" s="119">
        <f t="shared" si="43"/>
        <v>0</v>
      </c>
      <c r="AG95" s="115">
        <f t="shared" si="60"/>
        <v>319</v>
      </c>
      <c r="AH95" s="113">
        <f t="shared" si="61"/>
        <v>88</v>
      </c>
      <c r="AI95" s="113">
        <f>INDEX(地温!$D$2:$D$366,MATCH(AG95,地温!$C$2:$C$366,FALSE))</f>
        <v>14.216949999999999</v>
      </c>
      <c r="AJ95" s="113">
        <f t="shared" si="62"/>
        <v>1813.5317499999996</v>
      </c>
      <c r="AK95" s="116">
        <f t="shared" si="44"/>
        <v>20.608315340909087</v>
      </c>
      <c r="AL95" s="119" t="e">
        <f t="shared" si="45"/>
        <v>#N/A</v>
      </c>
      <c r="AM95" s="119">
        <f t="shared" si="46"/>
        <v>0</v>
      </c>
      <c r="AP95" s="115">
        <f t="shared" si="63"/>
        <v>319</v>
      </c>
      <c r="AQ95" s="113">
        <f t="shared" si="64"/>
        <v>88</v>
      </c>
      <c r="AR95" s="113">
        <f>INDEX(地温!$D$2:$D$366,MATCH(AP95,地温!$C$2:$C$366,FALSE))</f>
        <v>14.216949999999999</v>
      </c>
      <c r="AS95" s="113">
        <f t="shared" si="65"/>
        <v>1813.5317499999996</v>
      </c>
      <c r="AT95" s="116">
        <f t="shared" si="47"/>
        <v>20.608315340909087</v>
      </c>
      <c r="AU95" s="119" t="e">
        <f t="shared" si="48"/>
        <v>#N/A</v>
      </c>
      <c r="AV95" s="119">
        <f t="shared" si="49"/>
        <v>0</v>
      </c>
    </row>
    <row r="96" spans="1:48">
      <c r="A96" s="115">
        <f t="shared" si="50"/>
        <v>320</v>
      </c>
      <c r="B96" s="113">
        <f t="shared" si="33"/>
        <v>89</v>
      </c>
      <c r="C96" s="119">
        <f t="shared" si="34"/>
        <v>7.9474637105273445</v>
      </c>
      <c r="F96" s="115">
        <f t="shared" si="51"/>
        <v>320</v>
      </c>
      <c r="G96" s="113">
        <f t="shared" si="52"/>
        <v>89</v>
      </c>
      <c r="H96" s="113">
        <f>INDEX(地温!$D$2:$D$366,MATCH(F96,地温!$C$2:$C$366,FALSE))</f>
        <v>14.810799999999999</v>
      </c>
      <c r="I96" s="113">
        <f t="shared" si="53"/>
        <v>1828.3425499999996</v>
      </c>
      <c r="J96" s="116">
        <f t="shared" si="35"/>
        <v>20.54317471910112</v>
      </c>
      <c r="K96" s="119">
        <f t="shared" si="36"/>
        <v>6.1824018257108822e-002</v>
      </c>
      <c r="L96" s="119">
        <f t="shared" si="37"/>
        <v>7.9474637105273445</v>
      </c>
      <c r="O96" s="115">
        <f t="shared" si="54"/>
        <v>320</v>
      </c>
      <c r="P96" s="113">
        <f t="shared" si="55"/>
        <v>89</v>
      </c>
      <c r="Q96" s="113">
        <f>INDEX(地温!$D$2:$D$366,MATCH(O96,地温!$C$2:$C$366,FALSE))</f>
        <v>14.810799999999999</v>
      </c>
      <c r="R96" s="113">
        <f t="shared" si="56"/>
        <v>1828.3425499999996</v>
      </c>
      <c r="S96" s="116">
        <f t="shared" si="38"/>
        <v>20.54317471910112</v>
      </c>
      <c r="T96" s="119" t="e">
        <f t="shared" si="39"/>
        <v>#N/A</v>
      </c>
      <c r="U96" s="119">
        <f t="shared" si="40"/>
        <v>0</v>
      </c>
      <c r="X96" s="115">
        <f t="shared" si="57"/>
        <v>320</v>
      </c>
      <c r="Y96" s="113">
        <f t="shared" si="58"/>
        <v>89</v>
      </c>
      <c r="Z96" s="113">
        <f>INDEX(地温!$D$2:$D$366,MATCH(X96,地温!$C$2:$C$366,FALSE))</f>
        <v>14.810799999999999</v>
      </c>
      <c r="AA96" s="113">
        <f t="shared" si="59"/>
        <v>1828.3425499999996</v>
      </c>
      <c r="AB96" s="116">
        <f t="shared" si="41"/>
        <v>20.54317471910112</v>
      </c>
      <c r="AC96" s="119" t="e">
        <f t="shared" si="42"/>
        <v>#N/A</v>
      </c>
      <c r="AD96" s="119">
        <f t="shared" si="43"/>
        <v>0</v>
      </c>
      <c r="AG96" s="115">
        <f t="shared" si="60"/>
        <v>320</v>
      </c>
      <c r="AH96" s="113">
        <f t="shared" si="61"/>
        <v>89</v>
      </c>
      <c r="AI96" s="113">
        <f>INDEX(地温!$D$2:$D$366,MATCH(AG96,地温!$C$2:$C$366,FALSE))</f>
        <v>14.810799999999999</v>
      </c>
      <c r="AJ96" s="113">
        <f t="shared" si="62"/>
        <v>1828.3425499999996</v>
      </c>
      <c r="AK96" s="116">
        <f t="shared" si="44"/>
        <v>20.54317471910112</v>
      </c>
      <c r="AL96" s="119" t="e">
        <f t="shared" si="45"/>
        <v>#N/A</v>
      </c>
      <c r="AM96" s="119">
        <f t="shared" si="46"/>
        <v>0</v>
      </c>
      <c r="AP96" s="115">
        <f t="shared" si="63"/>
        <v>320</v>
      </c>
      <c r="AQ96" s="113">
        <f t="shared" si="64"/>
        <v>89</v>
      </c>
      <c r="AR96" s="113">
        <f>INDEX(地温!$D$2:$D$366,MATCH(AP96,地温!$C$2:$C$366,FALSE))</f>
        <v>14.810799999999999</v>
      </c>
      <c r="AS96" s="113">
        <f t="shared" si="65"/>
        <v>1828.3425499999996</v>
      </c>
      <c r="AT96" s="116">
        <f t="shared" si="47"/>
        <v>20.54317471910112</v>
      </c>
      <c r="AU96" s="119" t="e">
        <f t="shared" si="48"/>
        <v>#N/A</v>
      </c>
      <c r="AV96" s="119">
        <f t="shared" si="49"/>
        <v>0</v>
      </c>
    </row>
    <row r="97" spans="1:48">
      <c r="A97" s="115">
        <f t="shared" si="50"/>
        <v>321</v>
      </c>
      <c r="B97" s="113">
        <f t="shared" si="33"/>
        <v>90</v>
      </c>
      <c r="C97" s="119">
        <f t="shared" si="34"/>
        <v>7.9489576959708153</v>
      </c>
      <c r="F97" s="115">
        <f t="shared" si="51"/>
        <v>321</v>
      </c>
      <c r="G97" s="113">
        <f t="shared" si="52"/>
        <v>90</v>
      </c>
      <c r="H97" s="113">
        <f>INDEX(地温!$D$2:$D$366,MATCH(F97,地温!$C$2:$C$366,FALSE))</f>
        <v>14.618199999999998</v>
      </c>
      <c r="I97" s="113">
        <f t="shared" si="53"/>
        <v>1842.9607499999995</v>
      </c>
      <c r="J97" s="116">
        <f t="shared" si="35"/>
        <v>20.477341666666661</v>
      </c>
      <c r="K97" s="119">
        <f t="shared" si="36"/>
        <v>6.165936411265787e-002</v>
      </c>
      <c r="L97" s="119">
        <f t="shared" si="37"/>
        <v>7.9489576959708153</v>
      </c>
      <c r="O97" s="115">
        <f t="shared" si="54"/>
        <v>321</v>
      </c>
      <c r="P97" s="113">
        <f t="shared" si="55"/>
        <v>90</v>
      </c>
      <c r="Q97" s="113">
        <f>INDEX(地温!$D$2:$D$366,MATCH(O97,地温!$C$2:$C$366,FALSE))</f>
        <v>14.618199999999998</v>
      </c>
      <c r="R97" s="113">
        <f t="shared" si="56"/>
        <v>1842.9607499999995</v>
      </c>
      <c r="S97" s="116">
        <f t="shared" si="38"/>
        <v>20.477341666666661</v>
      </c>
      <c r="T97" s="119" t="e">
        <f t="shared" si="39"/>
        <v>#N/A</v>
      </c>
      <c r="U97" s="119">
        <f t="shared" si="40"/>
        <v>0</v>
      </c>
      <c r="X97" s="115">
        <f t="shared" si="57"/>
        <v>321</v>
      </c>
      <c r="Y97" s="113">
        <f t="shared" si="58"/>
        <v>90</v>
      </c>
      <c r="Z97" s="113">
        <f>INDEX(地温!$D$2:$D$366,MATCH(X97,地温!$C$2:$C$366,FALSE))</f>
        <v>14.618199999999998</v>
      </c>
      <c r="AA97" s="113">
        <f t="shared" si="59"/>
        <v>1842.9607499999995</v>
      </c>
      <c r="AB97" s="116">
        <f t="shared" si="41"/>
        <v>20.477341666666661</v>
      </c>
      <c r="AC97" s="119" t="e">
        <f t="shared" si="42"/>
        <v>#N/A</v>
      </c>
      <c r="AD97" s="119">
        <f t="shared" si="43"/>
        <v>0</v>
      </c>
      <c r="AG97" s="115">
        <f t="shared" si="60"/>
        <v>321</v>
      </c>
      <c r="AH97" s="113">
        <f t="shared" si="61"/>
        <v>90</v>
      </c>
      <c r="AI97" s="113">
        <f>INDEX(地温!$D$2:$D$366,MATCH(AG97,地温!$C$2:$C$366,FALSE))</f>
        <v>14.618199999999998</v>
      </c>
      <c r="AJ97" s="113">
        <f t="shared" si="62"/>
        <v>1842.9607499999995</v>
      </c>
      <c r="AK97" s="116">
        <f t="shared" si="44"/>
        <v>20.477341666666661</v>
      </c>
      <c r="AL97" s="119" t="e">
        <f t="shared" si="45"/>
        <v>#N/A</v>
      </c>
      <c r="AM97" s="119">
        <f t="shared" si="46"/>
        <v>0</v>
      </c>
      <c r="AP97" s="115">
        <f t="shared" si="63"/>
        <v>321</v>
      </c>
      <c r="AQ97" s="113">
        <f t="shared" si="64"/>
        <v>90</v>
      </c>
      <c r="AR97" s="113">
        <f>INDEX(地温!$D$2:$D$366,MATCH(AP97,地温!$C$2:$C$366,FALSE))</f>
        <v>14.618199999999998</v>
      </c>
      <c r="AS97" s="113">
        <f t="shared" si="65"/>
        <v>1842.9607499999995</v>
      </c>
      <c r="AT97" s="116">
        <f t="shared" si="47"/>
        <v>20.477341666666661</v>
      </c>
      <c r="AU97" s="119" t="e">
        <f t="shared" si="48"/>
        <v>#N/A</v>
      </c>
      <c r="AV97" s="119">
        <f t="shared" si="49"/>
        <v>0</v>
      </c>
    </row>
    <row r="98" spans="1:48">
      <c r="A98" s="115">
        <f t="shared" si="50"/>
        <v>322</v>
      </c>
      <c r="B98" s="113">
        <f t="shared" si="33"/>
        <v>91</v>
      </c>
      <c r="C98" s="119">
        <f t="shared" si="34"/>
        <v>7.9503081122471828</v>
      </c>
      <c r="F98" s="115">
        <f t="shared" si="51"/>
        <v>322</v>
      </c>
      <c r="G98" s="113">
        <f t="shared" si="52"/>
        <v>91</v>
      </c>
      <c r="H98" s="113">
        <f>INDEX(地温!$D$2:$D$366,MATCH(F98,地温!$C$2:$C$366,FALSE))</f>
        <v>13.591000000000001</v>
      </c>
      <c r="I98" s="113">
        <f t="shared" si="53"/>
        <v>1856.5517499999994</v>
      </c>
      <c r="J98" s="116">
        <f t="shared" si="35"/>
        <v>20.401667582417577</v>
      </c>
      <c r="K98" s="119">
        <f t="shared" si="36"/>
        <v>6.1470547489894285e-002</v>
      </c>
      <c r="L98" s="119">
        <f t="shared" si="37"/>
        <v>7.9503081122471828</v>
      </c>
      <c r="O98" s="115">
        <f t="shared" si="54"/>
        <v>322</v>
      </c>
      <c r="P98" s="113">
        <f t="shared" si="55"/>
        <v>91</v>
      </c>
      <c r="Q98" s="113">
        <f>INDEX(地温!$D$2:$D$366,MATCH(O98,地温!$C$2:$C$366,FALSE))</f>
        <v>13.591000000000001</v>
      </c>
      <c r="R98" s="113">
        <f t="shared" si="56"/>
        <v>1856.5517499999994</v>
      </c>
      <c r="S98" s="116">
        <f t="shared" si="38"/>
        <v>20.401667582417577</v>
      </c>
      <c r="T98" s="119" t="e">
        <f t="shared" si="39"/>
        <v>#N/A</v>
      </c>
      <c r="U98" s="119">
        <f t="shared" si="40"/>
        <v>0</v>
      </c>
      <c r="X98" s="115">
        <f t="shared" si="57"/>
        <v>322</v>
      </c>
      <c r="Y98" s="113">
        <f t="shared" si="58"/>
        <v>91</v>
      </c>
      <c r="Z98" s="113">
        <f>INDEX(地温!$D$2:$D$366,MATCH(X98,地温!$C$2:$C$366,FALSE))</f>
        <v>13.591000000000001</v>
      </c>
      <c r="AA98" s="113">
        <f t="shared" si="59"/>
        <v>1856.5517499999994</v>
      </c>
      <c r="AB98" s="116">
        <f t="shared" si="41"/>
        <v>20.401667582417577</v>
      </c>
      <c r="AC98" s="119" t="e">
        <f t="shared" si="42"/>
        <v>#N/A</v>
      </c>
      <c r="AD98" s="119">
        <f t="shared" si="43"/>
        <v>0</v>
      </c>
      <c r="AG98" s="115">
        <f t="shared" si="60"/>
        <v>322</v>
      </c>
      <c r="AH98" s="113">
        <f t="shared" si="61"/>
        <v>91</v>
      </c>
      <c r="AI98" s="113">
        <f>INDEX(地温!$D$2:$D$366,MATCH(AG98,地温!$C$2:$C$366,FALSE))</f>
        <v>13.591000000000001</v>
      </c>
      <c r="AJ98" s="113">
        <f t="shared" si="62"/>
        <v>1856.5517499999994</v>
      </c>
      <c r="AK98" s="116">
        <f t="shared" si="44"/>
        <v>20.401667582417577</v>
      </c>
      <c r="AL98" s="119" t="e">
        <f t="shared" si="45"/>
        <v>#N/A</v>
      </c>
      <c r="AM98" s="119">
        <f t="shared" si="46"/>
        <v>0</v>
      </c>
      <c r="AP98" s="115">
        <f t="shared" si="63"/>
        <v>322</v>
      </c>
      <c r="AQ98" s="113">
        <f t="shared" si="64"/>
        <v>91</v>
      </c>
      <c r="AR98" s="113">
        <f>INDEX(地温!$D$2:$D$366,MATCH(AP98,地温!$C$2:$C$366,FALSE))</f>
        <v>13.591000000000001</v>
      </c>
      <c r="AS98" s="113">
        <f t="shared" si="65"/>
        <v>1856.5517499999994</v>
      </c>
      <c r="AT98" s="116">
        <f t="shared" si="47"/>
        <v>20.401667582417577</v>
      </c>
      <c r="AU98" s="119" t="e">
        <f t="shared" si="48"/>
        <v>#N/A</v>
      </c>
      <c r="AV98" s="119">
        <f t="shared" si="49"/>
        <v>0</v>
      </c>
    </row>
    <row r="99" spans="1:48">
      <c r="A99" s="115">
        <f t="shared" si="50"/>
        <v>323</v>
      </c>
      <c r="B99" s="113">
        <f t="shared" si="33"/>
        <v>92</v>
      </c>
      <c r="C99" s="119">
        <f t="shared" si="34"/>
        <v>7.951570393523224</v>
      </c>
      <c r="F99" s="115">
        <f t="shared" si="51"/>
        <v>323</v>
      </c>
      <c r="G99" s="113">
        <f t="shared" si="52"/>
        <v>92</v>
      </c>
      <c r="H99" s="113">
        <f>INDEX(地温!$D$2:$D$366,MATCH(F99,地温!$C$2:$C$366,FALSE))</f>
        <v>13.15765</v>
      </c>
      <c r="I99" s="113">
        <f t="shared" si="53"/>
        <v>1869.7093999999995</v>
      </c>
      <c r="J99" s="116">
        <f t="shared" si="35"/>
        <v>20.32292826086956</v>
      </c>
      <c r="K99" s="119">
        <f t="shared" si="36"/>
        <v>6.1274593551159072e-002</v>
      </c>
      <c r="L99" s="119">
        <f t="shared" si="37"/>
        <v>7.951570393523224</v>
      </c>
      <c r="O99" s="115">
        <f t="shared" si="54"/>
        <v>323</v>
      </c>
      <c r="P99" s="113">
        <f t="shared" si="55"/>
        <v>92</v>
      </c>
      <c r="Q99" s="113">
        <f>INDEX(地温!$D$2:$D$366,MATCH(O99,地温!$C$2:$C$366,FALSE))</f>
        <v>13.15765</v>
      </c>
      <c r="R99" s="113">
        <f t="shared" si="56"/>
        <v>1869.7093999999995</v>
      </c>
      <c r="S99" s="116">
        <f t="shared" si="38"/>
        <v>20.32292826086956</v>
      </c>
      <c r="T99" s="119" t="e">
        <f t="shared" si="39"/>
        <v>#N/A</v>
      </c>
      <c r="U99" s="119">
        <f t="shared" si="40"/>
        <v>0</v>
      </c>
      <c r="X99" s="115">
        <f t="shared" si="57"/>
        <v>323</v>
      </c>
      <c r="Y99" s="113">
        <f t="shared" si="58"/>
        <v>92</v>
      </c>
      <c r="Z99" s="113">
        <f>INDEX(地温!$D$2:$D$366,MATCH(X99,地温!$C$2:$C$366,FALSE))</f>
        <v>13.15765</v>
      </c>
      <c r="AA99" s="113">
        <f t="shared" si="59"/>
        <v>1869.7093999999995</v>
      </c>
      <c r="AB99" s="116">
        <f t="shared" si="41"/>
        <v>20.32292826086956</v>
      </c>
      <c r="AC99" s="119" t="e">
        <f t="shared" si="42"/>
        <v>#N/A</v>
      </c>
      <c r="AD99" s="119">
        <f t="shared" si="43"/>
        <v>0</v>
      </c>
      <c r="AG99" s="115">
        <f t="shared" si="60"/>
        <v>323</v>
      </c>
      <c r="AH99" s="113">
        <f t="shared" si="61"/>
        <v>92</v>
      </c>
      <c r="AI99" s="113">
        <f>INDEX(地温!$D$2:$D$366,MATCH(AG99,地温!$C$2:$C$366,FALSE))</f>
        <v>13.15765</v>
      </c>
      <c r="AJ99" s="113">
        <f t="shared" si="62"/>
        <v>1869.7093999999995</v>
      </c>
      <c r="AK99" s="116">
        <f t="shared" si="44"/>
        <v>20.32292826086956</v>
      </c>
      <c r="AL99" s="119" t="e">
        <f t="shared" si="45"/>
        <v>#N/A</v>
      </c>
      <c r="AM99" s="119">
        <f t="shared" si="46"/>
        <v>0</v>
      </c>
      <c r="AP99" s="115">
        <f t="shared" si="63"/>
        <v>323</v>
      </c>
      <c r="AQ99" s="113">
        <f t="shared" si="64"/>
        <v>92</v>
      </c>
      <c r="AR99" s="113">
        <f>INDEX(地温!$D$2:$D$366,MATCH(AP99,地温!$C$2:$C$366,FALSE))</f>
        <v>13.15765</v>
      </c>
      <c r="AS99" s="113">
        <f t="shared" si="65"/>
        <v>1869.7093999999995</v>
      </c>
      <c r="AT99" s="116">
        <f t="shared" si="47"/>
        <v>20.32292826086956</v>
      </c>
      <c r="AU99" s="119" t="e">
        <f t="shared" si="48"/>
        <v>#N/A</v>
      </c>
      <c r="AV99" s="119">
        <f t="shared" si="49"/>
        <v>0</v>
      </c>
    </row>
    <row r="100" spans="1:48">
      <c r="A100" s="115">
        <f t="shared" si="50"/>
        <v>324</v>
      </c>
      <c r="B100" s="113">
        <f t="shared" si="33"/>
        <v>93</v>
      </c>
      <c r="C100" s="119">
        <f t="shared" si="34"/>
        <v>7.9527781199112679</v>
      </c>
      <c r="F100" s="115">
        <f t="shared" si="51"/>
        <v>324</v>
      </c>
      <c r="G100" s="113">
        <f t="shared" si="52"/>
        <v>93</v>
      </c>
      <c r="H100" s="113">
        <f>INDEX(地温!$D$2:$D$366,MATCH(F100,地温!$C$2:$C$366,FALSE))</f>
        <v>13.12555</v>
      </c>
      <c r="I100" s="113">
        <f t="shared" si="53"/>
        <v>1882.8349499999995</v>
      </c>
      <c r="J100" s="116">
        <f t="shared" si="35"/>
        <v>20.245537096774189</v>
      </c>
      <c r="K100" s="119">
        <f t="shared" si="36"/>
        <v>6.1082501349283141e-002</v>
      </c>
      <c r="L100" s="119">
        <f t="shared" si="37"/>
        <v>7.9527781199112679</v>
      </c>
      <c r="O100" s="115">
        <f t="shared" si="54"/>
        <v>324</v>
      </c>
      <c r="P100" s="113">
        <f t="shared" si="55"/>
        <v>93</v>
      </c>
      <c r="Q100" s="113">
        <f>INDEX(地温!$D$2:$D$366,MATCH(O100,地温!$C$2:$C$366,FALSE))</f>
        <v>13.12555</v>
      </c>
      <c r="R100" s="113">
        <f t="shared" si="56"/>
        <v>1882.8349499999995</v>
      </c>
      <c r="S100" s="116">
        <f t="shared" si="38"/>
        <v>20.245537096774189</v>
      </c>
      <c r="T100" s="119" t="e">
        <f t="shared" si="39"/>
        <v>#N/A</v>
      </c>
      <c r="U100" s="119">
        <f t="shared" si="40"/>
        <v>0</v>
      </c>
      <c r="X100" s="115">
        <f t="shared" si="57"/>
        <v>324</v>
      </c>
      <c r="Y100" s="113">
        <f t="shared" si="58"/>
        <v>93</v>
      </c>
      <c r="Z100" s="113">
        <f>INDEX(地温!$D$2:$D$366,MATCH(X100,地温!$C$2:$C$366,FALSE))</f>
        <v>13.12555</v>
      </c>
      <c r="AA100" s="113">
        <f t="shared" si="59"/>
        <v>1882.8349499999995</v>
      </c>
      <c r="AB100" s="116">
        <f t="shared" si="41"/>
        <v>20.245537096774189</v>
      </c>
      <c r="AC100" s="119" t="e">
        <f t="shared" si="42"/>
        <v>#N/A</v>
      </c>
      <c r="AD100" s="119">
        <f t="shared" si="43"/>
        <v>0</v>
      </c>
      <c r="AG100" s="115">
        <f t="shared" si="60"/>
        <v>324</v>
      </c>
      <c r="AH100" s="113">
        <f t="shared" si="61"/>
        <v>93</v>
      </c>
      <c r="AI100" s="113">
        <f>INDEX(地温!$D$2:$D$366,MATCH(AG100,地温!$C$2:$C$366,FALSE))</f>
        <v>13.12555</v>
      </c>
      <c r="AJ100" s="113">
        <f t="shared" si="62"/>
        <v>1882.8349499999995</v>
      </c>
      <c r="AK100" s="116">
        <f t="shared" si="44"/>
        <v>20.245537096774189</v>
      </c>
      <c r="AL100" s="119" t="e">
        <f t="shared" si="45"/>
        <v>#N/A</v>
      </c>
      <c r="AM100" s="119">
        <f t="shared" si="46"/>
        <v>0</v>
      </c>
      <c r="AP100" s="115">
        <f t="shared" si="63"/>
        <v>324</v>
      </c>
      <c r="AQ100" s="113">
        <f t="shared" si="64"/>
        <v>93</v>
      </c>
      <c r="AR100" s="113">
        <f>INDEX(地温!$D$2:$D$366,MATCH(AP100,地温!$C$2:$C$366,FALSE))</f>
        <v>13.12555</v>
      </c>
      <c r="AS100" s="113">
        <f t="shared" si="65"/>
        <v>1882.8349499999995</v>
      </c>
      <c r="AT100" s="116">
        <f t="shared" si="47"/>
        <v>20.245537096774189</v>
      </c>
      <c r="AU100" s="119" t="e">
        <f t="shared" si="48"/>
        <v>#N/A</v>
      </c>
      <c r="AV100" s="119">
        <f t="shared" si="49"/>
        <v>0</v>
      </c>
    </row>
    <row r="101" spans="1:48">
      <c r="A101" s="115">
        <f t="shared" si="50"/>
        <v>325</v>
      </c>
      <c r="B101" s="113">
        <f t="shared" si="33"/>
        <v>94</v>
      </c>
      <c r="C101" s="119">
        <f t="shared" si="34"/>
        <v>7.953962610569608</v>
      </c>
      <c r="F101" s="115">
        <f t="shared" si="51"/>
        <v>325</v>
      </c>
      <c r="G101" s="113">
        <f t="shared" si="52"/>
        <v>94</v>
      </c>
      <c r="H101" s="113">
        <f>INDEX(地温!$D$2:$D$366,MATCH(F101,地温!$C$2:$C$366,FALSE))</f>
        <v>13.54285</v>
      </c>
      <c r="I101" s="113">
        <f t="shared" si="53"/>
        <v>1896.3777999999995</v>
      </c>
      <c r="J101" s="116">
        <f t="shared" si="35"/>
        <v>20.17423191489361</v>
      </c>
      <c r="K101" s="119">
        <f t="shared" si="36"/>
        <v>6.0905958834235795e-002</v>
      </c>
      <c r="L101" s="119">
        <f t="shared" si="37"/>
        <v>7.953962610569608</v>
      </c>
      <c r="O101" s="115">
        <f t="shared" si="54"/>
        <v>325</v>
      </c>
      <c r="P101" s="113">
        <f t="shared" si="55"/>
        <v>94</v>
      </c>
      <c r="Q101" s="113">
        <f>INDEX(地温!$D$2:$D$366,MATCH(O101,地温!$C$2:$C$366,FALSE))</f>
        <v>13.54285</v>
      </c>
      <c r="R101" s="113">
        <f t="shared" si="56"/>
        <v>1896.3777999999995</v>
      </c>
      <c r="S101" s="116">
        <f t="shared" si="38"/>
        <v>20.17423191489361</v>
      </c>
      <c r="T101" s="119" t="e">
        <f t="shared" si="39"/>
        <v>#N/A</v>
      </c>
      <c r="U101" s="119">
        <f t="shared" si="40"/>
        <v>0</v>
      </c>
      <c r="X101" s="115">
        <f t="shared" si="57"/>
        <v>325</v>
      </c>
      <c r="Y101" s="113">
        <f t="shared" si="58"/>
        <v>94</v>
      </c>
      <c r="Z101" s="113">
        <f>INDEX(地温!$D$2:$D$366,MATCH(X101,地温!$C$2:$C$366,FALSE))</f>
        <v>13.54285</v>
      </c>
      <c r="AA101" s="113">
        <f t="shared" si="59"/>
        <v>1896.3777999999995</v>
      </c>
      <c r="AB101" s="116">
        <f t="shared" si="41"/>
        <v>20.17423191489361</v>
      </c>
      <c r="AC101" s="119" t="e">
        <f t="shared" si="42"/>
        <v>#N/A</v>
      </c>
      <c r="AD101" s="119">
        <f t="shared" si="43"/>
        <v>0</v>
      </c>
      <c r="AG101" s="115">
        <f t="shared" si="60"/>
        <v>325</v>
      </c>
      <c r="AH101" s="113">
        <f t="shared" si="61"/>
        <v>94</v>
      </c>
      <c r="AI101" s="113">
        <f>INDEX(地温!$D$2:$D$366,MATCH(AG101,地温!$C$2:$C$366,FALSE))</f>
        <v>13.54285</v>
      </c>
      <c r="AJ101" s="113">
        <f t="shared" si="62"/>
        <v>1896.3777999999995</v>
      </c>
      <c r="AK101" s="116">
        <f t="shared" si="44"/>
        <v>20.17423191489361</v>
      </c>
      <c r="AL101" s="119" t="e">
        <f t="shared" si="45"/>
        <v>#N/A</v>
      </c>
      <c r="AM101" s="119">
        <f t="shared" si="46"/>
        <v>0</v>
      </c>
      <c r="AP101" s="115">
        <f t="shared" si="63"/>
        <v>325</v>
      </c>
      <c r="AQ101" s="113">
        <f t="shared" si="64"/>
        <v>94</v>
      </c>
      <c r="AR101" s="113">
        <f>INDEX(地温!$D$2:$D$366,MATCH(AP101,地温!$C$2:$C$366,FALSE))</f>
        <v>13.54285</v>
      </c>
      <c r="AS101" s="113">
        <f t="shared" si="65"/>
        <v>1896.3777999999995</v>
      </c>
      <c r="AT101" s="116">
        <f t="shared" si="47"/>
        <v>20.17423191489361</v>
      </c>
      <c r="AU101" s="119" t="e">
        <f t="shared" si="48"/>
        <v>#N/A</v>
      </c>
      <c r="AV101" s="119">
        <f t="shared" si="49"/>
        <v>0</v>
      </c>
    </row>
    <row r="102" spans="1:48">
      <c r="A102" s="115">
        <f t="shared" si="50"/>
        <v>326</v>
      </c>
      <c r="B102" s="113">
        <f t="shared" si="33"/>
        <v>95</v>
      </c>
      <c r="C102" s="119">
        <f t="shared" si="34"/>
        <v>7.955166462563394</v>
      </c>
      <c r="F102" s="115">
        <f t="shared" si="51"/>
        <v>326</v>
      </c>
      <c r="G102" s="113">
        <f t="shared" si="52"/>
        <v>95</v>
      </c>
      <c r="H102" s="113">
        <f>INDEX(地温!$D$2:$D$366,MATCH(F102,地温!$C$2:$C$366,FALSE))</f>
        <v>14.682399999999999</v>
      </c>
      <c r="I102" s="113">
        <f t="shared" si="53"/>
        <v>1911.0601999999994</v>
      </c>
      <c r="J102" s="116">
        <f t="shared" si="35"/>
        <v>20.116423157894729</v>
      </c>
      <c r="K102" s="119">
        <f t="shared" si="36"/>
        <v>6.0763143524594471e-002</v>
      </c>
      <c r="L102" s="119">
        <f t="shared" si="37"/>
        <v>7.955166462563394</v>
      </c>
      <c r="O102" s="115">
        <f t="shared" si="54"/>
        <v>326</v>
      </c>
      <c r="P102" s="113">
        <f t="shared" si="55"/>
        <v>95</v>
      </c>
      <c r="Q102" s="113">
        <f>INDEX(地温!$D$2:$D$366,MATCH(O102,地温!$C$2:$C$366,FALSE))</f>
        <v>14.682399999999999</v>
      </c>
      <c r="R102" s="113">
        <f t="shared" si="56"/>
        <v>1911.0601999999994</v>
      </c>
      <c r="S102" s="116">
        <f t="shared" si="38"/>
        <v>20.116423157894729</v>
      </c>
      <c r="T102" s="119" t="e">
        <f t="shared" si="39"/>
        <v>#N/A</v>
      </c>
      <c r="U102" s="119">
        <f t="shared" si="40"/>
        <v>0</v>
      </c>
      <c r="X102" s="115">
        <f t="shared" si="57"/>
        <v>326</v>
      </c>
      <c r="Y102" s="113">
        <f t="shared" si="58"/>
        <v>95</v>
      </c>
      <c r="Z102" s="113">
        <f>INDEX(地温!$D$2:$D$366,MATCH(X102,地温!$C$2:$C$366,FALSE))</f>
        <v>14.682399999999999</v>
      </c>
      <c r="AA102" s="113">
        <f t="shared" si="59"/>
        <v>1911.0601999999994</v>
      </c>
      <c r="AB102" s="116">
        <f t="shared" si="41"/>
        <v>20.116423157894729</v>
      </c>
      <c r="AC102" s="119" t="e">
        <f t="shared" si="42"/>
        <v>#N/A</v>
      </c>
      <c r="AD102" s="119">
        <f t="shared" si="43"/>
        <v>0</v>
      </c>
      <c r="AG102" s="115">
        <f t="shared" si="60"/>
        <v>326</v>
      </c>
      <c r="AH102" s="113">
        <f t="shared" si="61"/>
        <v>95</v>
      </c>
      <c r="AI102" s="113">
        <f>INDEX(地温!$D$2:$D$366,MATCH(AG102,地温!$C$2:$C$366,FALSE))</f>
        <v>14.682399999999999</v>
      </c>
      <c r="AJ102" s="113">
        <f t="shared" si="62"/>
        <v>1911.0601999999994</v>
      </c>
      <c r="AK102" s="116">
        <f t="shared" si="44"/>
        <v>20.116423157894729</v>
      </c>
      <c r="AL102" s="119" t="e">
        <f t="shared" si="45"/>
        <v>#N/A</v>
      </c>
      <c r="AM102" s="119">
        <f t="shared" si="46"/>
        <v>0</v>
      </c>
      <c r="AP102" s="115">
        <f t="shared" si="63"/>
        <v>326</v>
      </c>
      <c r="AQ102" s="113">
        <f t="shared" si="64"/>
        <v>95</v>
      </c>
      <c r="AR102" s="113">
        <f>INDEX(地温!$D$2:$D$366,MATCH(AP102,地温!$C$2:$C$366,FALSE))</f>
        <v>14.682399999999999</v>
      </c>
      <c r="AS102" s="113">
        <f t="shared" si="65"/>
        <v>1911.0601999999994</v>
      </c>
      <c r="AT102" s="116">
        <f t="shared" si="47"/>
        <v>20.116423157894729</v>
      </c>
      <c r="AU102" s="119" t="e">
        <f t="shared" si="48"/>
        <v>#N/A</v>
      </c>
      <c r="AV102" s="119">
        <f t="shared" si="49"/>
        <v>0</v>
      </c>
    </row>
    <row r="103" spans="1:48">
      <c r="A103" s="115">
        <f t="shared" si="50"/>
        <v>327</v>
      </c>
      <c r="B103" s="113">
        <f t="shared" si="33"/>
        <v>96</v>
      </c>
      <c r="C103" s="119">
        <f t="shared" si="34"/>
        <v>7.956234618638625</v>
      </c>
      <c r="F103" s="115">
        <f t="shared" si="51"/>
        <v>327</v>
      </c>
      <c r="G103" s="113">
        <f t="shared" si="52"/>
        <v>96</v>
      </c>
      <c r="H103" s="113">
        <f>INDEX(地温!$D$2:$D$366,MATCH(F103,地温!$C$2:$C$366,FALSE))</f>
        <v>13.302099999999999</v>
      </c>
      <c r="I103" s="113">
        <f t="shared" si="53"/>
        <v>1924.3622999999995</v>
      </c>
      <c r="J103" s="116">
        <f t="shared" si="35"/>
        <v>20.045440624999994</v>
      </c>
      <c r="K103" s="119">
        <f t="shared" si="36"/>
        <v>6.0588163888756749e-002</v>
      </c>
      <c r="L103" s="119">
        <f t="shared" si="37"/>
        <v>7.956234618638625</v>
      </c>
      <c r="O103" s="115">
        <f t="shared" si="54"/>
        <v>327</v>
      </c>
      <c r="P103" s="113">
        <f t="shared" si="55"/>
        <v>96</v>
      </c>
      <c r="Q103" s="113">
        <f>INDEX(地温!$D$2:$D$366,MATCH(O103,地温!$C$2:$C$366,FALSE))</f>
        <v>13.302099999999999</v>
      </c>
      <c r="R103" s="113">
        <f t="shared" si="56"/>
        <v>1924.3622999999995</v>
      </c>
      <c r="S103" s="116">
        <f t="shared" si="38"/>
        <v>20.045440624999994</v>
      </c>
      <c r="T103" s="119" t="e">
        <f t="shared" si="39"/>
        <v>#N/A</v>
      </c>
      <c r="U103" s="119">
        <f t="shared" si="40"/>
        <v>0</v>
      </c>
      <c r="X103" s="115">
        <f t="shared" si="57"/>
        <v>327</v>
      </c>
      <c r="Y103" s="113">
        <f t="shared" si="58"/>
        <v>96</v>
      </c>
      <c r="Z103" s="113">
        <f>INDEX(地温!$D$2:$D$366,MATCH(X103,地温!$C$2:$C$366,FALSE))</f>
        <v>13.302099999999999</v>
      </c>
      <c r="AA103" s="113">
        <f t="shared" si="59"/>
        <v>1924.3622999999995</v>
      </c>
      <c r="AB103" s="116">
        <f t="shared" si="41"/>
        <v>20.045440624999994</v>
      </c>
      <c r="AC103" s="119" t="e">
        <f t="shared" si="42"/>
        <v>#N/A</v>
      </c>
      <c r="AD103" s="119">
        <f t="shared" si="43"/>
        <v>0</v>
      </c>
      <c r="AG103" s="115">
        <f t="shared" si="60"/>
        <v>327</v>
      </c>
      <c r="AH103" s="113">
        <f t="shared" si="61"/>
        <v>96</v>
      </c>
      <c r="AI103" s="113">
        <f>INDEX(地温!$D$2:$D$366,MATCH(AG103,地温!$C$2:$C$366,FALSE))</f>
        <v>13.302099999999999</v>
      </c>
      <c r="AJ103" s="113">
        <f t="shared" si="62"/>
        <v>1924.3622999999995</v>
      </c>
      <c r="AK103" s="116">
        <f t="shared" si="44"/>
        <v>20.045440624999994</v>
      </c>
      <c r="AL103" s="119" t="e">
        <f t="shared" si="45"/>
        <v>#N/A</v>
      </c>
      <c r="AM103" s="119">
        <f t="shared" si="46"/>
        <v>0</v>
      </c>
      <c r="AP103" s="115">
        <f t="shared" si="63"/>
        <v>327</v>
      </c>
      <c r="AQ103" s="113">
        <f t="shared" si="64"/>
        <v>96</v>
      </c>
      <c r="AR103" s="113">
        <f>INDEX(地温!$D$2:$D$366,MATCH(AP103,地温!$C$2:$C$366,FALSE))</f>
        <v>13.302099999999999</v>
      </c>
      <c r="AS103" s="113">
        <f t="shared" si="65"/>
        <v>1924.3622999999995</v>
      </c>
      <c r="AT103" s="116">
        <f t="shared" si="47"/>
        <v>20.045440624999994</v>
      </c>
      <c r="AU103" s="119" t="e">
        <f t="shared" si="48"/>
        <v>#N/A</v>
      </c>
      <c r="AV103" s="119">
        <f t="shared" si="49"/>
        <v>0</v>
      </c>
    </row>
    <row r="104" spans="1:48">
      <c r="A104" s="115">
        <f t="shared" si="50"/>
        <v>328</v>
      </c>
      <c r="B104" s="113">
        <f t="shared" si="33"/>
        <v>97</v>
      </c>
      <c r="C104" s="119">
        <f t="shared" si="34"/>
        <v>7.9572191452539025</v>
      </c>
      <c r="F104" s="115">
        <f t="shared" si="51"/>
        <v>328</v>
      </c>
      <c r="G104" s="113">
        <f t="shared" si="52"/>
        <v>97</v>
      </c>
      <c r="H104" s="113">
        <f>INDEX(地温!$D$2:$D$366,MATCH(F104,地温!$C$2:$C$366,FALSE))</f>
        <v>12.61195</v>
      </c>
      <c r="I104" s="113">
        <f t="shared" si="53"/>
        <v>1936.9742499999995</v>
      </c>
      <c r="J104" s="116">
        <f t="shared" si="35"/>
        <v>19.968806701030925</v>
      </c>
      <c r="K104" s="119">
        <f t="shared" si="36"/>
        <v>6.0399723828360292e-002</v>
      </c>
      <c r="L104" s="119">
        <f t="shared" si="37"/>
        <v>7.9572191452539025</v>
      </c>
      <c r="O104" s="115">
        <f t="shared" si="54"/>
        <v>328</v>
      </c>
      <c r="P104" s="113">
        <f t="shared" si="55"/>
        <v>97</v>
      </c>
      <c r="Q104" s="113">
        <f>INDEX(地温!$D$2:$D$366,MATCH(O104,地温!$C$2:$C$366,FALSE))</f>
        <v>12.61195</v>
      </c>
      <c r="R104" s="113">
        <f t="shared" si="56"/>
        <v>1936.9742499999995</v>
      </c>
      <c r="S104" s="116">
        <f t="shared" si="38"/>
        <v>19.968806701030925</v>
      </c>
      <c r="T104" s="119" t="e">
        <f t="shared" si="39"/>
        <v>#N/A</v>
      </c>
      <c r="U104" s="119">
        <f t="shared" si="40"/>
        <v>0</v>
      </c>
      <c r="X104" s="115">
        <f t="shared" si="57"/>
        <v>328</v>
      </c>
      <c r="Y104" s="113">
        <f t="shared" si="58"/>
        <v>97</v>
      </c>
      <c r="Z104" s="113">
        <f>INDEX(地温!$D$2:$D$366,MATCH(X104,地温!$C$2:$C$366,FALSE))</f>
        <v>12.61195</v>
      </c>
      <c r="AA104" s="113">
        <f t="shared" si="59"/>
        <v>1936.9742499999995</v>
      </c>
      <c r="AB104" s="116">
        <f t="shared" si="41"/>
        <v>19.968806701030925</v>
      </c>
      <c r="AC104" s="119" t="e">
        <f t="shared" si="42"/>
        <v>#N/A</v>
      </c>
      <c r="AD104" s="119">
        <f t="shared" si="43"/>
        <v>0</v>
      </c>
      <c r="AG104" s="115">
        <f t="shared" si="60"/>
        <v>328</v>
      </c>
      <c r="AH104" s="113">
        <f t="shared" si="61"/>
        <v>97</v>
      </c>
      <c r="AI104" s="113">
        <f>INDEX(地温!$D$2:$D$366,MATCH(AG104,地温!$C$2:$C$366,FALSE))</f>
        <v>12.61195</v>
      </c>
      <c r="AJ104" s="113">
        <f t="shared" si="62"/>
        <v>1936.9742499999995</v>
      </c>
      <c r="AK104" s="116">
        <f t="shared" si="44"/>
        <v>19.968806701030925</v>
      </c>
      <c r="AL104" s="119" t="e">
        <f t="shared" si="45"/>
        <v>#N/A</v>
      </c>
      <c r="AM104" s="119">
        <f t="shared" si="46"/>
        <v>0</v>
      </c>
      <c r="AP104" s="115">
        <f t="shared" si="63"/>
        <v>328</v>
      </c>
      <c r="AQ104" s="113">
        <f t="shared" si="64"/>
        <v>97</v>
      </c>
      <c r="AR104" s="113">
        <f>INDEX(地温!$D$2:$D$366,MATCH(AP104,地温!$C$2:$C$366,FALSE))</f>
        <v>12.61195</v>
      </c>
      <c r="AS104" s="113">
        <f t="shared" si="65"/>
        <v>1936.9742499999995</v>
      </c>
      <c r="AT104" s="116">
        <f t="shared" si="47"/>
        <v>19.968806701030925</v>
      </c>
      <c r="AU104" s="119" t="e">
        <f t="shared" si="48"/>
        <v>#N/A</v>
      </c>
      <c r="AV104" s="119">
        <f t="shared" si="49"/>
        <v>0</v>
      </c>
    </row>
    <row r="105" spans="1:48">
      <c r="A105" s="115">
        <f t="shared" si="50"/>
        <v>329</v>
      </c>
      <c r="B105" s="113">
        <f t="shared" si="33"/>
        <v>98</v>
      </c>
      <c r="C105" s="119">
        <f t="shared" si="34"/>
        <v>7.9581398492701174</v>
      </c>
      <c r="F105" s="115">
        <f t="shared" si="51"/>
        <v>329</v>
      </c>
      <c r="G105" s="113">
        <f t="shared" si="52"/>
        <v>98</v>
      </c>
      <c r="H105" s="113">
        <f>INDEX(地温!$D$2:$D$366,MATCH(F105,地温!$C$2:$C$366,FALSE))</f>
        <v>12.16255</v>
      </c>
      <c r="I105" s="113">
        <f t="shared" si="53"/>
        <v>1949.1367999999995</v>
      </c>
      <c r="J105" s="116">
        <f t="shared" si="35"/>
        <v>19.889151020408157</v>
      </c>
      <c r="K105" s="119">
        <f t="shared" si="36"/>
        <v>6.0204370535531869e-002</v>
      </c>
      <c r="L105" s="119">
        <f t="shared" si="37"/>
        <v>7.9581398492701174</v>
      </c>
      <c r="O105" s="115">
        <f t="shared" si="54"/>
        <v>329</v>
      </c>
      <c r="P105" s="113">
        <f t="shared" si="55"/>
        <v>98</v>
      </c>
      <c r="Q105" s="113">
        <f>INDEX(地温!$D$2:$D$366,MATCH(O105,地温!$C$2:$C$366,FALSE))</f>
        <v>12.16255</v>
      </c>
      <c r="R105" s="113">
        <f t="shared" si="56"/>
        <v>1949.1367999999995</v>
      </c>
      <c r="S105" s="116">
        <f t="shared" si="38"/>
        <v>19.889151020408157</v>
      </c>
      <c r="T105" s="119" t="e">
        <f t="shared" si="39"/>
        <v>#N/A</v>
      </c>
      <c r="U105" s="119">
        <f t="shared" si="40"/>
        <v>0</v>
      </c>
      <c r="X105" s="115">
        <f t="shared" si="57"/>
        <v>329</v>
      </c>
      <c r="Y105" s="113">
        <f t="shared" si="58"/>
        <v>98</v>
      </c>
      <c r="Z105" s="113">
        <f>INDEX(地温!$D$2:$D$366,MATCH(X105,地温!$C$2:$C$366,FALSE))</f>
        <v>12.16255</v>
      </c>
      <c r="AA105" s="113">
        <f t="shared" si="59"/>
        <v>1949.1367999999995</v>
      </c>
      <c r="AB105" s="116">
        <f t="shared" si="41"/>
        <v>19.889151020408157</v>
      </c>
      <c r="AC105" s="119" t="e">
        <f t="shared" si="42"/>
        <v>#N/A</v>
      </c>
      <c r="AD105" s="119">
        <f t="shared" si="43"/>
        <v>0</v>
      </c>
      <c r="AG105" s="115">
        <f t="shared" si="60"/>
        <v>329</v>
      </c>
      <c r="AH105" s="113">
        <f t="shared" si="61"/>
        <v>98</v>
      </c>
      <c r="AI105" s="113">
        <f>INDEX(地温!$D$2:$D$366,MATCH(AG105,地温!$C$2:$C$366,FALSE))</f>
        <v>12.16255</v>
      </c>
      <c r="AJ105" s="113">
        <f t="shared" si="62"/>
        <v>1949.1367999999995</v>
      </c>
      <c r="AK105" s="116">
        <f t="shared" si="44"/>
        <v>19.889151020408157</v>
      </c>
      <c r="AL105" s="119" t="e">
        <f t="shared" si="45"/>
        <v>#N/A</v>
      </c>
      <c r="AM105" s="119">
        <f t="shared" si="46"/>
        <v>0</v>
      </c>
      <c r="AP105" s="115">
        <f t="shared" si="63"/>
        <v>329</v>
      </c>
      <c r="AQ105" s="113">
        <f t="shared" si="64"/>
        <v>98</v>
      </c>
      <c r="AR105" s="113">
        <f>INDEX(地温!$D$2:$D$366,MATCH(AP105,地温!$C$2:$C$366,FALSE))</f>
        <v>12.16255</v>
      </c>
      <c r="AS105" s="113">
        <f t="shared" si="65"/>
        <v>1949.1367999999995</v>
      </c>
      <c r="AT105" s="116">
        <f t="shared" si="47"/>
        <v>19.889151020408157</v>
      </c>
      <c r="AU105" s="119" t="e">
        <f t="shared" si="48"/>
        <v>#N/A</v>
      </c>
      <c r="AV105" s="119">
        <f t="shared" si="49"/>
        <v>0</v>
      </c>
    </row>
    <row r="106" spans="1:48">
      <c r="A106" s="115">
        <f t="shared" si="50"/>
        <v>330</v>
      </c>
      <c r="B106" s="113">
        <f t="shared" si="33"/>
        <v>99</v>
      </c>
      <c r="C106" s="119">
        <f t="shared" si="34"/>
        <v>7.9590531674751279</v>
      </c>
      <c r="F106" s="115">
        <f t="shared" si="51"/>
        <v>330</v>
      </c>
      <c r="G106" s="113">
        <f t="shared" si="52"/>
        <v>99</v>
      </c>
      <c r="H106" s="113">
        <f>INDEX(地温!$D$2:$D$366,MATCH(F106,地温!$C$2:$C$366,FALSE))</f>
        <v>12.724300000000001</v>
      </c>
      <c r="I106" s="113">
        <f t="shared" si="53"/>
        <v>1961.8610999999996</v>
      </c>
      <c r="J106" s="116">
        <f t="shared" si="35"/>
        <v>19.816778787878786</v>
      </c>
      <c r="K106" s="119">
        <f t="shared" si="36"/>
        <v>6.0027335834712918e-002</v>
      </c>
      <c r="L106" s="119">
        <f t="shared" si="37"/>
        <v>7.9590531674751279</v>
      </c>
      <c r="O106" s="115">
        <f t="shared" si="54"/>
        <v>330</v>
      </c>
      <c r="P106" s="113">
        <f t="shared" si="55"/>
        <v>99</v>
      </c>
      <c r="Q106" s="113">
        <f>INDEX(地温!$D$2:$D$366,MATCH(O106,地温!$C$2:$C$366,FALSE))</f>
        <v>12.724300000000001</v>
      </c>
      <c r="R106" s="113">
        <f t="shared" si="56"/>
        <v>1961.8610999999996</v>
      </c>
      <c r="S106" s="116">
        <f t="shared" si="38"/>
        <v>19.816778787878786</v>
      </c>
      <c r="T106" s="119" t="e">
        <f t="shared" si="39"/>
        <v>#N/A</v>
      </c>
      <c r="U106" s="119">
        <f t="shared" si="40"/>
        <v>0</v>
      </c>
      <c r="X106" s="115">
        <f t="shared" si="57"/>
        <v>330</v>
      </c>
      <c r="Y106" s="113">
        <f t="shared" si="58"/>
        <v>99</v>
      </c>
      <c r="Z106" s="113">
        <f>INDEX(地温!$D$2:$D$366,MATCH(X106,地温!$C$2:$C$366,FALSE))</f>
        <v>12.724300000000001</v>
      </c>
      <c r="AA106" s="113">
        <f t="shared" si="59"/>
        <v>1961.8610999999996</v>
      </c>
      <c r="AB106" s="116">
        <f t="shared" si="41"/>
        <v>19.816778787878786</v>
      </c>
      <c r="AC106" s="119" t="e">
        <f t="shared" si="42"/>
        <v>#N/A</v>
      </c>
      <c r="AD106" s="119">
        <f t="shared" si="43"/>
        <v>0</v>
      </c>
      <c r="AG106" s="115">
        <f t="shared" si="60"/>
        <v>330</v>
      </c>
      <c r="AH106" s="113">
        <f t="shared" si="61"/>
        <v>99</v>
      </c>
      <c r="AI106" s="113">
        <f>INDEX(地温!$D$2:$D$366,MATCH(AG106,地温!$C$2:$C$366,FALSE))</f>
        <v>12.724300000000001</v>
      </c>
      <c r="AJ106" s="113">
        <f t="shared" si="62"/>
        <v>1961.8610999999996</v>
      </c>
      <c r="AK106" s="116">
        <f t="shared" si="44"/>
        <v>19.816778787878786</v>
      </c>
      <c r="AL106" s="119" t="e">
        <f t="shared" si="45"/>
        <v>#N/A</v>
      </c>
      <c r="AM106" s="119">
        <f t="shared" si="46"/>
        <v>0</v>
      </c>
      <c r="AP106" s="115">
        <f t="shared" si="63"/>
        <v>330</v>
      </c>
      <c r="AQ106" s="113">
        <f t="shared" si="64"/>
        <v>99</v>
      </c>
      <c r="AR106" s="113">
        <f>INDEX(地温!$D$2:$D$366,MATCH(AP106,地温!$C$2:$C$366,FALSE))</f>
        <v>12.724300000000001</v>
      </c>
      <c r="AS106" s="113">
        <f t="shared" si="65"/>
        <v>1961.8610999999996</v>
      </c>
      <c r="AT106" s="116">
        <f t="shared" si="47"/>
        <v>19.816778787878786</v>
      </c>
      <c r="AU106" s="119" t="e">
        <f t="shared" si="48"/>
        <v>#N/A</v>
      </c>
      <c r="AV106" s="119">
        <f t="shared" si="49"/>
        <v>0</v>
      </c>
    </row>
    <row r="107" spans="1:48">
      <c r="A107" s="115">
        <f t="shared" si="50"/>
        <v>331</v>
      </c>
      <c r="B107" s="113">
        <f t="shared" si="33"/>
        <v>100</v>
      </c>
      <c r="C107" s="119">
        <f t="shared" si="34"/>
        <v>7.9599260304435164</v>
      </c>
      <c r="F107" s="115">
        <f t="shared" si="51"/>
        <v>331</v>
      </c>
      <c r="G107" s="113">
        <f t="shared" si="52"/>
        <v>100</v>
      </c>
      <c r="H107" s="113">
        <f>INDEX(地温!$D$2:$D$366,MATCH(F107,地温!$C$2:$C$366,FALSE))</f>
        <v>12.6601</v>
      </c>
      <c r="I107" s="113">
        <f t="shared" si="53"/>
        <v>1974.5211999999997</v>
      </c>
      <c r="J107" s="116">
        <f t="shared" si="35"/>
        <v>19.745211999999995</v>
      </c>
      <c r="K107" s="119">
        <f t="shared" si="36"/>
        <v>5.9852697616179201e-002</v>
      </c>
      <c r="L107" s="119">
        <f t="shared" si="37"/>
        <v>7.9599260304435164</v>
      </c>
      <c r="O107" s="115">
        <f t="shared" si="54"/>
        <v>331</v>
      </c>
      <c r="P107" s="113">
        <f t="shared" si="55"/>
        <v>100</v>
      </c>
      <c r="Q107" s="113">
        <f>INDEX(地温!$D$2:$D$366,MATCH(O107,地温!$C$2:$C$366,FALSE))</f>
        <v>12.6601</v>
      </c>
      <c r="R107" s="113">
        <f t="shared" si="56"/>
        <v>1974.5211999999997</v>
      </c>
      <c r="S107" s="116">
        <f t="shared" si="38"/>
        <v>19.745211999999995</v>
      </c>
      <c r="T107" s="119" t="e">
        <f t="shared" si="39"/>
        <v>#N/A</v>
      </c>
      <c r="U107" s="119">
        <f t="shared" si="40"/>
        <v>0</v>
      </c>
      <c r="X107" s="115">
        <f t="shared" si="57"/>
        <v>331</v>
      </c>
      <c r="Y107" s="113">
        <f t="shared" si="58"/>
        <v>100</v>
      </c>
      <c r="Z107" s="113">
        <f>INDEX(地温!$D$2:$D$366,MATCH(X107,地温!$C$2:$C$366,FALSE))</f>
        <v>12.6601</v>
      </c>
      <c r="AA107" s="113">
        <f t="shared" si="59"/>
        <v>1974.5211999999997</v>
      </c>
      <c r="AB107" s="116">
        <f t="shared" si="41"/>
        <v>19.745211999999995</v>
      </c>
      <c r="AC107" s="119" t="e">
        <f t="shared" si="42"/>
        <v>#N/A</v>
      </c>
      <c r="AD107" s="119">
        <f t="shared" si="43"/>
        <v>0</v>
      </c>
      <c r="AG107" s="115">
        <f t="shared" si="60"/>
        <v>331</v>
      </c>
      <c r="AH107" s="113">
        <f t="shared" si="61"/>
        <v>100</v>
      </c>
      <c r="AI107" s="113">
        <f>INDEX(地温!$D$2:$D$366,MATCH(AG107,地温!$C$2:$C$366,FALSE))</f>
        <v>12.6601</v>
      </c>
      <c r="AJ107" s="113">
        <f t="shared" si="62"/>
        <v>1974.5211999999997</v>
      </c>
      <c r="AK107" s="116">
        <f t="shared" si="44"/>
        <v>19.745211999999995</v>
      </c>
      <c r="AL107" s="119" t="e">
        <f t="shared" si="45"/>
        <v>#N/A</v>
      </c>
      <c r="AM107" s="119">
        <f t="shared" si="46"/>
        <v>0</v>
      </c>
      <c r="AP107" s="115">
        <f t="shared" si="63"/>
        <v>331</v>
      </c>
      <c r="AQ107" s="113">
        <f t="shared" si="64"/>
        <v>100</v>
      </c>
      <c r="AR107" s="113">
        <f>INDEX(地温!$D$2:$D$366,MATCH(AP107,地温!$C$2:$C$366,FALSE))</f>
        <v>12.6601</v>
      </c>
      <c r="AS107" s="113">
        <f t="shared" si="65"/>
        <v>1974.5211999999997</v>
      </c>
      <c r="AT107" s="116">
        <f t="shared" si="47"/>
        <v>19.745211999999995</v>
      </c>
      <c r="AU107" s="119" t="e">
        <f t="shared" si="48"/>
        <v>#N/A</v>
      </c>
      <c r="AV107" s="119">
        <f t="shared" si="49"/>
        <v>0</v>
      </c>
    </row>
    <row r="108" spans="1:48">
      <c r="A108" s="115">
        <f t="shared" si="50"/>
        <v>332</v>
      </c>
      <c r="B108" s="113">
        <f t="shared" si="33"/>
        <v>101</v>
      </c>
      <c r="C108" s="119">
        <f t="shared" si="34"/>
        <v>7.9607775775412142</v>
      </c>
      <c r="F108" s="115">
        <f t="shared" si="51"/>
        <v>332</v>
      </c>
      <c r="G108" s="113">
        <f t="shared" si="52"/>
        <v>101</v>
      </c>
      <c r="H108" s="113">
        <f>INDEX(地温!$D$2:$D$366,MATCH(F108,地温!$C$2:$C$366,FALSE))</f>
        <v>12.96505</v>
      </c>
      <c r="I108" s="113">
        <f t="shared" si="53"/>
        <v>1987.4862499999997</v>
      </c>
      <c r="J108" s="116">
        <f t="shared" si="35"/>
        <v>19.678081683168315</v>
      </c>
      <c r="K108" s="119">
        <f t="shared" si="36"/>
        <v>5.9689269865400713e-002</v>
      </c>
      <c r="L108" s="119">
        <f t="shared" si="37"/>
        <v>7.9607775775412142</v>
      </c>
      <c r="O108" s="115">
        <f t="shared" si="54"/>
        <v>332</v>
      </c>
      <c r="P108" s="113">
        <f t="shared" si="55"/>
        <v>101</v>
      </c>
      <c r="Q108" s="113">
        <f>INDEX(地温!$D$2:$D$366,MATCH(O108,地温!$C$2:$C$366,FALSE))</f>
        <v>12.96505</v>
      </c>
      <c r="R108" s="113">
        <f t="shared" si="56"/>
        <v>1987.4862499999997</v>
      </c>
      <c r="S108" s="116">
        <f t="shared" si="38"/>
        <v>19.678081683168315</v>
      </c>
      <c r="T108" s="119" t="e">
        <f t="shared" si="39"/>
        <v>#N/A</v>
      </c>
      <c r="U108" s="119">
        <f t="shared" si="40"/>
        <v>0</v>
      </c>
      <c r="X108" s="115">
        <f t="shared" si="57"/>
        <v>332</v>
      </c>
      <c r="Y108" s="113">
        <f t="shared" si="58"/>
        <v>101</v>
      </c>
      <c r="Z108" s="113">
        <f>INDEX(地温!$D$2:$D$366,MATCH(X108,地温!$C$2:$C$366,FALSE))</f>
        <v>12.96505</v>
      </c>
      <c r="AA108" s="113">
        <f t="shared" si="59"/>
        <v>1987.4862499999997</v>
      </c>
      <c r="AB108" s="116">
        <f t="shared" si="41"/>
        <v>19.678081683168315</v>
      </c>
      <c r="AC108" s="119" t="e">
        <f t="shared" si="42"/>
        <v>#N/A</v>
      </c>
      <c r="AD108" s="119">
        <f t="shared" si="43"/>
        <v>0</v>
      </c>
      <c r="AG108" s="115">
        <f t="shared" si="60"/>
        <v>332</v>
      </c>
      <c r="AH108" s="113">
        <f t="shared" si="61"/>
        <v>101</v>
      </c>
      <c r="AI108" s="113">
        <f>INDEX(地温!$D$2:$D$366,MATCH(AG108,地温!$C$2:$C$366,FALSE))</f>
        <v>12.96505</v>
      </c>
      <c r="AJ108" s="113">
        <f t="shared" si="62"/>
        <v>1987.4862499999997</v>
      </c>
      <c r="AK108" s="116">
        <f t="shared" si="44"/>
        <v>19.678081683168315</v>
      </c>
      <c r="AL108" s="119" t="e">
        <f t="shared" si="45"/>
        <v>#N/A</v>
      </c>
      <c r="AM108" s="119">
        <f t="shared" si="46"/>
        <v>0</v>
      </c>
      <c r="AP108" s="115">
        <f t="shared" si="63"/>
        <v>332</v>
      </c>
      <c r="AQ108" s="113">
        <f t="shared" si="64"/>
        <v>101</v>
      </c>
      <c r="AR108" s="113">
        <f>INDEX(地温!$D$2:$D$366,MATCH(AP108,地温!$C$2:$C$366,FALSE))</f>
        <v>12.96505</v>
      </c>
      <c r="AS108" s="113">
        <f t="shared" si="65"/>
        <v>1987.4862499999997</v>
      </c>
      <c r="AT108" s="116">
        <f t="shared" si="47"/>
        <v>19.678081683168315</v>
      </c>
      <c r="AU108" s="119" t="e">
        <f t="shared" si="48"/>
        <v>#N/A</v>
      </c>
      <c r="AV108" s="119">
        <f t="shared" si="49"/>
        <v>0</v>
      </c>
    </row>
    <row r="109" spans="1:48">
      <c r="A109" s="115">
        <f t="shared" si="50"/>
        <v>333</v>
      </c>
      <c r="B109" s="113">
        <f t="shared" si="33"/>
        <v>102</v>
      </c>
      <c r="C109" s="119">
        <f t="shared" si="34"/>
        <v>7.9615714470983727</v>
      </c>
      <c r="F109" s="115">
        <f t="shared" si="51"/>
        <v>333</v>
      </c>
      <c r="G109" s="113">
        <f t="shared" si="52"/>
        <v>102</v>
      </c>
      <c r="H109" s="113">
        <f>INDEX(地温!$D$2:$D$366,MATCH(F109,地温!$C$2:$C$366,FALSE))</f>
        <v>12.467499999999999</v>
      </c>
      <c r="I109" s="113">
        <f t="shared" si="53"/>
        <v>1999.9537499999997</v>
      </c>
      <c r="J109" s="116">
        <f t="shared" si="35"/>
        <v>19.607389705882351</v>
      </c>
      <c r="K109" s="119">
        <f t="shared" si="36"/>
        <v>5.9517572945843679e-002</v>
      </c>
      <c r="L109" s="119">
        <f t="shared" si="37"/>
        <v>7.9615714470983727</v>
      </c>
      <c r="O109" s="115">
        <f t="shared" si="54"/>
        <v>333</v>
      </c>
      <c r="P109" s="113">
        <f t="shared" si="55"/>
        <v>102</v>
      </c>
      <c r="Q109" s="113">
        <f>INDEX(地温!$D$2:$D$366,MATCH(O109,地温!$C$2:$C$366,FALSE))</f>
        <v>12.467499999999999</v>
      </c>
      <c r="R109" s="113">
        <f t="shared" si="56"/>
        <v>1999.9537499999997</v>
      </c>
      <c r="S109" s="116">
        <f t="shared" si="38"/>
        <v>19.607389705882351</v>
      </c>
      <c r="T109" s="119" t="e">
        <f t="shared" si="39"/>
        <v>#N/A</v>
      </c>
      <c r="U109" s="119">
        <f t="shared" si="40"/>
        <v>0</v>
      </c>
      <c r="X109" s="115">
        <f t="shared" si="57"/>
        <v>333</v>
      </c>
      <c r="Y109" s="113">
        <f t="shared" si="58"/>
        <v>102</v>
      </c>
      <c r="Z109" s="113">
        <f>INDEX(地温!$D$2:$D$366,MATCH(X109,地温!$C$2:$C$366,FALSE))</f>
        <v>12.467499999999999</v>
      </c>
      <c r="AA109" s="113">
        <f t="shared" si="59"/>
        <v>1999.9537499999997</v>
      </c>
      <c r="AB109" s="116">
        <f t="shared" si="41"/>
        <v>19.607389705882351</v>
      </c>
      <c r="AC109" s="119" t="e">
        <f t="shared" si="42"/>
        <v>#N/A</v>
      </c>
      <c r="AD109" s="119">
        <f t="shared" si="43"/>
        <v>0</v>
      </c>
      <c r="AG109" s="115">
        <f t="shared" si="60"/>
        <v>333</v>
      </c>
      <c r="AH109" s="113">
        <f t="shared" si="61"/>
        <v>102</v>
      </c>
      <c r="AI109" s="113">
        <f>INDEX(地温!$D$2:$D$366,MATCH(AG109,地温!$C$2:$C$366,FALSE))</f>
        <v>12.467499999999999</v>
      </c>
      <c r="AJ109" s="113">
        <f t="shared" si="62"/>
        <v>1999.9537499999997</v>
      </c>
      <c r="AK109" s="116">
        <f t="shared" si="44"/>
        <v>19.607389705882351</v>
      </c>
      <c r="AL109" s="119" t="e">
        <f t="shared" si="45"/>
        <v>#N/A</v>
      </c>
      <c r="AM109" s="119">
        <f t="shared" si="46"/>
        <v>0</v>
      </c>
      <c r="AP109" s="115">
        <f t="shared" si="63"/>
        <v>333</v>
      </c>
      <c r="AQ109" s="113">
        <f t="shared" si="64"/>
        <v>102</v>
      </c>
      <c r="AR109" s="113">
        <f>INDEX(地温!$D$2:$D$366,MATCH(AP109,地温!$C$2:$C$366,FALSE))</f>
        <v>12.467499999999999</v>
      </c>
      <c r="AS109" s="113">
        <f t="shared" si="65"/>
        <v>1999.9537499999997</v>
      </c>
      <c r="AT109" s="116">
        <f t="shared" si="47"/>
        <v>19.607389705882351</v>
      </c>
      <c r="AU109" s="119" t="e">
        <f t="shared" si="48"/>
        <v>#N/A</v>
      </c>
      <c r="AV109" s="119">
        <f t="shared" si="49"/>
        <v>0</v>
      </c>
    </row>
    <row r="110" spans="1:48">
      <c r="A110" s="115">
        <f t="shared" si="50"/>
        <v>334</v>
      </c>
      <c r="B110" s="113">
        <f t="shared" si="33"/>
        <v>103</v>
      </c>
      <c r="C110" s="119">
        <f t="shared" si="34"/>
        <v>7.9623099114872673</v>
      </c>
      <c r="F110" s="115">
        <f t="shared" si="51"/>
        <v>334</v>
      </c>
      <c r="G110" s="113">
        <f t="shared" si="52"/>
        <v>103</v>
      </c>
      <c r="H110" s="113">
        <f>INDEX(地温!$D$2:$D$366,MATCH(F110,地温!$C$2:$C$366,FALSE))</f>
        <v>11.921800000000001</v>
      </c>
      <c r="I110" s="113">
        <f t="shared" si="53"/>
        <v>2011.8755499999997</v>
      </c>
      <c r="J110" s="116">
        <f t="shared" si="35"/>
        <v>19.532772330097085</v>
      </c>
      <c r="K110" s="119">
        <f t="shared" si="36"/>
        <v>5.9336788143091686e-002</v>
      </c>
      <c r="L110" s="119">
        <f t="shared" si="37"/>
        <v>7.9623099114872673</v>
      </c>
      <c r="O110" s="115">
        <f t="shared" si="54"/>
        <v>334</v>
      </c>
      <c r="P110" s="113">
        <f t="shared" si="55"/>
        <v>103</v>
      </c>
      <c r="Q110" s="113">
        <f>INDEX(地温!$D$2:$D$366,MATCH(O110,地温!$C$2:$C$366,FALSE))</f>
        <v>11.921800000000001</v>
      </c>
      <c r="R110" s="113">
        <f t="shared" si="56"/>
        <v>2011.8755499999997</v>
      </c>
      <c r="S110" s="116">
        <f t="shared" si="38"/>
        <v>19.532772330097085</v>
      </c>
      <c r="T110" s="119" t="e">
        <f t="shared" si="39"/>
        <v>#N/A</v>
      </c>
      <c r="U110" s="119">
        <f t="shared" si="40"/>
        <v>0</v>
      </c>
      <c r="X110" s="115">
        <f t="shared" si="57"/>
        <v>334</v>
      </c>
      <c r="Y110" s="113">
        <f t="shared" si="58"/>
        <v>103</v>
      </c>
      <c r="Z110" s="113">
        <f>INDEX(地温!$D$2:$D$366,MATCH(X110,地温!$C$2:$C$366,FALSE))</f>
        <v>11.921800000000001</v>
      </c>
      <c r="AA110" s="113">
        <f t="shared" si="59"/>
        <v>2011.8755499999997</v>
      </c>
      <c r="AB110" s="116">
        <f t="shared" si="41"/>
        <v>19.532772330097085</v>
      </c>
      <c r="AC110" s="119" t="e">
        <f t="shared" si="42"/>
        <v>#N/A</v>
      </c>
      <c r="AD110" s="119">
        <f t="shared" si="43"/>
        <v>0</v>
      </c>
      <c r="AG110" s="115">
        <f t="shared" si="60"/>
        <v>334</v>
      </c>
      <c r="AH110" s="113">
        <f t="shared" si="61"/>
        <v>103</v>
      </c>
      <c r="AI110" s="113">
        <f>INDEX(地温!$D$2:$D$366,MATCH(AG110,地温!$C$2:$C$366,FALSE))</f>
        <v>11.921800000000001</v>
      </c>
      <c r="AJ110" s="113">
        <f t="shared" si="62"/>
        <v>2011.8755499999997</v>
      </c>
      <c r="AK110" s="116">
        <f t="shared" si="44"/>
        <v>19.532772330097085</v>
      </c>
      <c r="AL110" s="119" t="e">
        <f t="shared" si="45"/>
        <v>#N/A</v>
      </c>
      <c r="AM110" s="119">
        <f t="shared" si="46"/>
        <v>0</v>
      </c>
      <c r="AP110" s="115">
        <f t="shared" si="63"/>
        <v>334</v>
      </c>
      <c r="AQ110" s="113">
        <f t="shared" si="64"/>
        <v>103</v>
      </c>
      <c r="AR110" s="113">
        <f>INDEX(地温!$D$2:$D$366,MATCH(AP110,地温!$C$2:$C$366,FALSE))</f>
        <v>11.921800000000001</v>
      </c>
      <c r="AS110" s="113">
        <f t="shared" si="65"/>
        <v>2011.8755499999997</v>
      </c>
      <c r="AT110" s="116">
        <f t="shared" si="47"/>
        <v>19.532772330097085</v>
      </c>
      <c r="AU110" s="119" t="e">
        <f t="shared" si="48"/>
        <v>#N/A</v>
      </c>
      <c r="AV110" s="119">
        <f t="shared" si="49"/>
        <v>0</v>
      </c>
    </row>
    <row r="111" spans="1:48">
      <c r="A111" s="115">
        <f t="shared" si="50"/>
        <v>335</v>
      </c>
      <c r="B111" s="113">
        <f t="shared" si="33"/>
        <v>104</v>
      </c>
      <c r="C111" s="119">
        <f t="shared" si="34"/>
        <v>7.9629833545379158</v>
      </c>
      <c r="F111" s="115">
        <f t="shared" si="51"/>
        <v>335</v>
      </c>
      <c r="G111" s="113">
        <f t="shared" si="52"/>
        <v>104</v>
      </c>
      <c r="H111" s="113">
        <f>INDEX(地温!$D$2:$D$366,MATCH(F111,地温!$C$2:$C$366,FALSE))</f>
        <v>11.039050000000001</v>
      </c>
      <c r="I111" s="113">
        <f t="shared" si="53"/>
        <v>2022.9145999999998</v>
      </c>
      <c r="J111" s="116">
        <f t="shared" si="35"/>
        <v>19.451101923076923</v>
      </c>
      <c r="K111" s="119">
        <f t="shared" si="36"/>
        <v>5.9139439236622453e-002</v>
      </c>
      <c r="L111" s="119">
        <f t="shared" si="37"/>
        <v>7.9629833545379158</v>
      </c>
      <c r="O111" s="115">
        <f t="shared" si="54"/>
        <v>335</v>
      </c>
      <c r="P111" s="113">
        <f t="shared" si="55"/>
        <v>104</v>
      </c>
      <c r="Q111" s="113">
        <f>INDEX(地温!$D$2:$D$366,MATCH(O111,地温!$C$2:$C$366,FALSE))</f>
        <v>11.039050000000001</v>
      </c>
      <c r="R111" s="113">
        <f t="shared" si="56"/>
        <v>2022.9145999999998</v>
      </c>
      <c r="S111" s="116">
        <f t="shared" si="38"/>
        <v>19.451101923076923</v>
      </c>
      <c r="T111" s="119" t="e">
        <f t="shared" si="39"/>
        <v>#N/A</v>
      </c>
      <c r="U111" s="119">
        <f t="shared" si="40"/>
        <v>0</v>
      </c>
      <c r="X111" s="115">
        <f t="shared" si="57"/>
        <v>335</v>
      </c>
      <c r="Y111" s="113">
        <f t="shared" si="58"/>
        <v>104</v>
      </c>
      <c r="Z111" s="113">
        <f>INDEX(地温!$D$2:$D$366,MATCH(X111,地温!$C$2:$C$366,FALSE))</f>
        <v>11.039050000000001</v>
      </c>
      <c r="AA111" s="113">
        <f t="shared" si="59"/>
        <v>2022.9145999999998</v>
      </c>
      <c r="AB111" s="116">
        <f t="shared" si="41"/>
        <v>19.451101923076923</v>
      </c>
      <c r="AC111" s="119" t="e">
        <f t="shared" si="42"/>
        <v>#N/A</v>
      </c>
      <c r="AD111" s="119">
        <f t="shared" si="43"/>
        <v>0</v>
      </c>
      <c r="AG111" s="115">
        <f t="shared" si="60"/>
        <v>335</v>
      </c>
      <c r="AH111" s="113">
        <f t="shared" si="61"/>
        <v>104</v>
      </c>
      <c r="AI111" s="113">
        <f>INDEX(地温!$D$2:$D$366,MATCH(AG111,地温!$C$2:$C$366,FALSE))</f>
        <v>11.039050000000001</v>
      </c>
      <c r="AJ111" s="113">
        <f t="shared" si="62"/>
        <v>2022.9145999999998</v>
      </c>
      <c r="AK111" s="116">
        <f t="shared" si="44"/>
        <v>19.451101923076923</v>
      </c>
      <c r="AL111" s="119" t="e">
        <f t="shared" si="45"/>
        <v>#N/A</v>
      </c>
      <c r="AM111" s="119">
        <f t="shared" si="46"/>
        <v>0</v>
      </c>
      <c r="AP111" s="115">
        <f t="shared" si="63"/>
        <v>335</v>
      </c>
      <c r="AQ111" s="113">
        <f t="shared" si="64"/>
        <v>104</v>
      </c>
      <c r="AR111" s="113">
        <f>INDEX(地温!$D$2:$D$366,MATCH(AP111,地温!$C$2:$C$366,FALSE))</f>
        <v>11.039050000000001</v>
      </c>
      <c r="AS111" s="113">
        <f t="shared" si="65"/>
        <v>2022.9145999999998</v>
      </c>
      <c r="AT111" s="116">
        <f t="shared" si="47"/>
        <v>19.451101923076923</v>
      </c>
      <c r="AU111" s="119" t="e">
        <f t="shared" si="48"/>
        <v>#N/A</v>
      </c>
      <c r="AV111" s="119">
        <f t="shared" si="49"/>
        <v>0</v>
      </c>
    </row>
    <row r="112" spans="1:48">
      <c r="A112" s="115">
        <f t="shared" si="50"/>
        <v>336</v>
      </c>
      <c r="B112" s="113">
        <f t="shared" si="33"/>
        <v>105</v>
      </c>
      <c r="C112" s="119">
        <f t="shared" si="34"/>
        <v>7.9636162615949857</v>
      </c>
      <c r="F112" s="115">
        <f t="shared" si="51"/>
        <v>336</v>
      </c>
      <c r="G112" s="113">
        <f t="shared" si="52"/>
        <v>105</v>
      </c>
      <c r="H112" s="113">
        <f>INDEX(地温!$D$2:$D$366,MATCH(F112,地温!$C$2:$C$366,FALSE))</f>
        <v>10.637799999999999</v>
      </c>
      <c r="I112" s="113">
        <f t="shared" si="53"/>
        <v>2033.5523999999998</v>
      </c>
      <c r="J112" s="116">
        <f t="shared" si="35"/>
        <v>19.367165714285711</v>
      </c>
      <c r="K112" s="119">
        <f t="shared" si="36"/>
        <v>5.8937184840047868e-002</v>
      </c>
      <c r="L112" s="119">
        <f t="shared" si="37"/>
        <v>7.9636162615949857</v>
      </c>
      <c r="O112" s="115">
        <f t="shared" si="54"/>
        <v>336</v>
      </c>
      <c r="P112" s="113">
        <f t="shared" si="55"/>
        <v>105</v>
      </c>
      <c r="Q112" s="113">
        <f>INDEX(地温!$D$2:$D$366,MATCH(O112,地温!$C$2:$C$366,FALSE))</f>
        <v>10.637799999999999</v>
      </c>
      <c r="R112" s="113">
        <f t="shared" si="56"/>
        <v>2033.5523999999998</v>
      </c>
      <c r="S112" s="116">
        <f t="shared" si="38"/>
        <v>19.367165714285711</v>
      </c>
      <c r="T112" s="119" t="e">
        <f t="shared" si="39"/>
        <v>#N/A</v>
      </c>
      <c r="U112" s="119">
        <f t="shared" si="40"/>
        <v>0</v>
      </c>
      <c r="X112" s="115">
        <f t="shared" si="57"/>
        <v>336</v>
      </c>
      <c r="Y112" s="113">
        <f t="shared" si="58"/>
        <v>105</v>
      </c>
      <c r="Z112" s="113">
        <f>INDEX(地温!$D$2:$D$366,MATCH(X112,地温!$C$2:$C$366,FALSE))</f>
        <v>10.637799999999999</v>
      </c>
      <c r="AA112" s="113">
        <f t="shared" si="59"/>
        <v>2033.5523999999998</v>
      </c>
      <c r="AB112" s="116">
        <f t="shared" si="41"/>
        <v>19.367165714285711</v>
      </c>
      <c r="AC112" s="119" t="e">
        <f t="shared" si="42"/>
        <v>#N/A</v>
      </c>
      <c r="AD112" s="119">
        <f t="shared" si="43"/>
        <v>0</v>
      </c>
      <c r="AG112" s="115">
        <f t="shared" si="60"/>
        <v>336</v>
      </c>
      <c r="AH112" s="113">
        <f t="shared" si="61"/>
        <v>105</v>
      </c>
      <c r="AI112" s="113">
        <f>INDEX(地温!$D$2:$D$366,MATCH(AG112,地温!$C$2:$C$366,FALSE))</f>
        <v>10.637799999999999</v>
      </c>
      <c r="AJ112" s="113">
        <f t="shared" si="62"/>
        <v>2033.5523999999998</v>
      </c>
      <c r="AK112" s="116">
        <f t="shared" si="44"/>
        <v>19.367165714285711</v>
      </c>
      <c r="AL112" s="119" t="e">
        <f t="shared" si="45"/>
        <v>#N/A</v>
      </c>
      <c r="AM112" s="119">
        <f t="shared" si="46"/>
        <v>0</v>
      </c>
      <c r="AP112" s="115">
        <f t="shared" si="63"/>
        <v>336</v>
      </c>
      <c r="AQ112" s="113">
        <f t="shared" si="64"/>
        <v>105</v>
      </c>
      <c r="AR112" s="113">
        <f>INDEX(地温!$D$2:$D$366,MATCH(AP112,地温!$C$2:$C$366,FALSE))</f>
        <v>10.637799999999999</v>
      </c>
      <c r="AS112" s="113">
        <f t="shared" si="65"/>
        <v>2033.5523999999998</v>
      </c>
      <c r="AT112" s="116">
        <f t="shared" si="47"/>
        <v>19.367165714285711</v>
      </c>
      <c r="AU112" s="119" t="e">
        <f t="shared" si="48"/>
        <v>#N/A</v>
      </c>
      <c r="AV112" s="119">
        <f t="shared" si="49"/>
        <v>0</v>
      </c>
    </row>
    <row r="113" spans="1:48">
      <c r="A113" s="115">
        <f t="shared" si="50"/>
        <v>337</v>
      </c>
      <c r="B113" s="113">
        <f t="shared" si="33"/>
        <v>106</v>
      </c>
      <c r="C113" s="119">
        <f t="shared" si="34"/>
        <v>7.9642180585490117</v>
      </c>
      <c r="F113" s="115">
        <f t="shared" si="51"/>
        <v>337</v>
      </c>
      <c r="G113" s="113">
        <f t="shared" si="52"/>
        <v>106</v>
      </c>
      <c r="H113" s="113">
        <f>INDEX(地温!$D$2:$D$366,MATCH(F113,地温!$C$2:$C$366,FALSE))</f>
        <v>10.413100000000002</v>
      </c>
      <c r="I113" s="113">
        <f t="shared" si="53"/>
        <v>2043.9654999999998</v>
      </c>
      <c r="J113" s="116">
        <f t="shared" si="35"/>
        <v>19.282693396226414</v>
      </c>
      <c r="K113" s="119">
        <f t="shared" si="36"/>
        <v>5.873422028501827e-002</v>
      </c>
      <c r="L113" s="119">
        <f t="shared" si="37"/>
        <v>7.9642180585490117</v>
      </c>
      <c r="O113" s="115">
        <f t="shared" si="54"/>
        <v>337</v>
      </c>
      <c r="P113" s="113">
        <f t="shared" si="55"/>
        <v>106</v>
      </c>
      <c r="Q113" s="113">
        <f>INDEX(地温!$D$2:$D$366,MATCH(O113,地温!$C$2:$C$366,FALSE))</f>
        <v>10.413100000000002</v>
      </c>
      <c r="R113" s="113">
        <f t="shared" si="56"/>
        <v>2043.9654999999998</v>
      </c>
      <c r="S113" s="116">
        <f t="shared" si="38"/>
        <v>19.282693396226414</v>
      </c>
      <c r="T113" s="119" t="e">
        <f t="shared" si="39"/>
        <v>#N/A</v>
      </c>
      <c r="U113" s="119">
        <f t="shared" si="40"/>
        <v>0</v>
      </c>
      <c r="X113" s="115">
        <f t="shared" si="57"/>
        <v>337</v>
      </c>
      <c r="Y113" s="113">
        <f t="shared" si="58"/>
        <v>106</v>
      </c>
      <c r="Z113" s="113">
        <f>INDEX(地温!$D$2:$D$366,MATCH(X113,地温!$C$2:$C$366,FALSE))</f>
        <v>10.413100000000002</v>
      </c>
      <c r="AA113" s="113">
        <f t="shared" si="59"/>
        <v>2043.9654999999998</v>
      </c>
      <c r="AB113" s="116">
        <f t="shared" si="41"/>
        <v>19.282693396226414</v>
      </c>
      <c r="AC113" s="119" t="e">
        <f t="shared" si="42"/>
        <v>#N/A</v>
      </c>
      <c r="AD113" s="119">
        <f t="shared" si="43"/>
        <v>0</v>
      </c>
      <c r="AG113" s="115">
        <f t="shared" si="60"/>
        <v>337</v>
      </c>
      <c r="AH113" s="113">
        <f t="shared" si="61"/>
        <v>106</v>
      </c>
      <c r="AI113" s="113">
        <f>INDEX(地温!$D$2:$D$366,MATCH(AG113,地温!$C$2:$C$366,FALSE))</f>
        <v>10.413100000000002</v>
      </c>
      <c r="AJ113" s="113">
        <f t="shared" si="62"/>
        <v>2043.9654999999998</v>
      </c>
      <c r="AK113" s="116">
        <f t="shared" si="44"/>
        <v>19.282693396226414</v>
      </c>
      <c r="AL113" s="119" t="e">
        <f t="shared" si="45"/>
        <v>#N/A</v>
      </c>
      <c r="AM113" s="119">
        <f t="shared" si="46"/>
        <v>0</v>
      </c>
      <c r="AP113" s="115">
        <f t="shared" si="63"/>
        <v>337</v>
      </c>
      <c r="AQ113" s="113">
        <f t="shared" si="64"/>
        <v>106</v>
      </c>
      <c r="AR113" s="113">
        <f>INDEX(地温!$D$2:$D$366,MATCH(AP113,地温!$C$2:$C$366,FALSE))</f>
        <v>10.413100000000002</v>
      </c>
      <c r="AS113" s="113">
        <f t="shared" si="65"/>
        <v>2043.9654999999998</v>
      </c>
      <c r="AT113" s="116">
        <f t="shared" si="47"/>
        <v>19.282693396226414</v>
      </c>
      <c r="AU113" s="119" t="e">
        <f t="shared" si="48"/>
        <v>#N/A</v>
      </c>
      <c r="AV113" s="119">
        <f t="shared" si="49"/>
        <v>0</v>
      </c>
    </row>
    <row r="114" spans="1:48">
      <c r="A114" s="115">
        <f t="shared" si="50"/>
        <v>338</v>
      </c>
      <c r="B114" s="113">
        <f t="shared" si="33"/>
        <v>107</v>
      </c>
      <c r="C114" s="119">
        <f t="shared" si="34"/>
        <v>7.9647829034670021</v>
      </c>
      <c r="F114" s="115">
        <f t="shared" si="51"/>
        <v>338</v>
      </c>
      <c r="G114" s="113">
        <f t="shared" si="52"/>
        <v>107</v>
      </c>
      <c r="H114" s="113">
        <f>INDEX(地温!$D$2:$D$366,MATCH(F114,地温!$C$2:$C$366,FALSE))</f>
        <v>9.979750000000001</v>
      </c>
      <c r="I114" s="113">
        <f t="shared" si="53"/>
        <v>2053.9452499999998</v>
      </c>
      <c r="J114" s="116">
        <f t="shared" si="35"/>
        <v>19.195749999999997</v>
      </c>
      <c r="K114" s="119">
        <f t="shared" si="36"/>
        <v>5.8525926380988698e-002</v>
      </c>
      <c r="L114" s="119">
        <f t="shared" si="37"/>
        <v>7.9647829034670021</v>
      </c>
      <c r="O114" s="115">
        <f t="shared" si="54"/>
        <v>338</v>
      </c>
      <c r="P114" s="113">
        <f t="shared" si="55"/>
        <v>107</v>
      </c>
      <c r="Q114" s="113">
        <f>INDEX(地温!$D$2:$D$366,MATCH(O114,地温!$C$2:$C$366,FALSE))</f>
        <v>9.979750000000001</v>
      </c>
      <c r="R114" s="113">
        <f t="shared" si="56"/>
        <v>2053.9452499999998</v>
      </c>
      <c r="S114" s="116">
        <f t="shared" si="38"/>
        <v>19.195749999999997</v>
      </c>
      <c r="T114" s="119" t="e">
        <f t="shared" si="39"/>
        <v>#N/A</v>
      </c>
      <c r="U114" s="119">
        <f t="shared" si="40"/>
        <v>0</v>
      </c>
      <c r="X114" s="115">
        <f t="shared" si="57"/>
        <v>338</v>
      </c>
      <c r="Y114" s="113">
        <f t="shared" si="58"/>
        <v>107</v>
      </c>
      <c r="Z114" s="113">
        <f>INDEX(地温!$D$2:$D$366,MATCH(X114,地温!$C$2:$C$366,FALSE))</f>
        <v>9.979750000000001</v>
      </c>
      <c r="AA114" s="113">
        <f t="shared" si="59"/>
        <v>2053.9452499999998</v>
      </c>
      <c r="AB114" s="116">
        <f t="shared" si="41"/>
        <v>19.195749999999997</v>
      </c>
      <c r="AC114" s="119" t="e">
        <f t="shared" si="42"/>
        <v>#N/A</v>
      </c>
      <c r="AD114" s="119">
        <f t="shared" si="43"/>
        <v>0</v>
      </c>
      <c r="AG114" s="115">
        <f t="shared" si="60"/>
        <v>338</v>
      </c>
      <c r="AH114" s="113">
        <f t="shared" si="61"/>
        <v>107</v>
      </c>
      <c r="AI114" s="113">
        <f>INDEX(地温!$D$2:$D$366,MATCH(AG114,地温!$C$2:$C$366,FALSE))</f>
        <v>9.979750000000001</v>
      </c>
      <c r="AJ114" s="113">
        <f t="shared" si="62"/>
        <v>2053.9452499999998</v>
      </c>
      <c r="AK114" s="116">
        <f t="shared" si="44"/>
        <v>19.195749999999997</v>
      </c>
      <c r="AL114" s="119" t="e">
        <f t="shared" si="45"/>
        <v>#N/A</v>
      </c>
      <c r="AM114" s="119">
        <f t="shared" si="46"/>
        <v>0</v>
      </c>
      <c r="AP114" s="115">
        <f t="shared" si="63"/>
        <v>338</v>
      </c>
      <c r="AQ114" s="113">
        <f t="shared" si="64"/>
        <v>107</v>
      </c>
      <c r="AR114" s="113">
        <f>INDEX(地温!$D$2:$D$366,MATCH(AP114,地温!$C$2:$C$366,FALSE))</f>
        <v>9.979750000000001</v>
      </c>
      <c r="AS114" s="113">
        <f t="shared" si="65"/>
        <v>2053.9452499999998</v>
      </c>
      <c r="AT114" s="116">
        <f t="shared" si="47"/>
        <v>19.195749999999997</v>
      </c>
      <c r="AU114" s="119" t="e">
        <f t="shared" si="48"/>
        <v>#N/A</v>
      </c>
      <c r="AV114" s="119">
        <f t="shared" si="49"/>
        <v>0</v>
      </c>
    </row>
    <row r="115" spans="1:48">
      <c r="A115" s="115">
        <f t="shared" si="50"/>
        <v>339</v>
      </c>
      <c r="B115" s="113">
        <f t="shared" si="33"/>
        <v>108</v>
      </c>
      <c r="C115" s="119">
        <f t="shared" si="34"/>
        <v>7.9653419552845959</v>
      </c>
      <c r="F115" s="115">
        <f t="shared" si="51"/>
        <v>339</v>
      </c>
      <c r="G115" s="113">
        <f t="shared" si="52"/>
        <v>108</v>
      </c>
      <c r="H115" s="113">
        <f>INDEX(地温!$D$2:$D$366,MATCH(F115,地温!$C$2:$C$366,FALSE))</f>
        <v>10.36495</v>
      </c>
      <c r="I115" s="113">
        <f t="shared" si="53"/>
        <v>2064.3101999999999</v>
      </c>
      <c r="J115" s="116">
        <f t="shared" si="35"/>
        <v>19.113983333333334</v>
      </c>
      <c r="K115" s="119">
        <f t="shared" si="36"/>
        <v>5.8330596095969252e-002</v>
      </c>
      <c r="L115" s="119">
        <f t="shared" si="37"/>
        <v>7.9653419552845959</v>
      </c>
      <c r="O115" s="115">
        <f t="shared" si="54"/>
        <v>339</v>
      </c>
      <c r="P115" s="113">
        <f t="shared" si="55"/>
        <v>108</v>
      </c>
      <c r="Q115" s="113">
        <f>INDEX(地温!$D$2:$D$366,MATCH(O115,地温!$C$2:$C$366,FALSE))</f>
        <v>10.36495</v>
      </c>
      <c r="R115" s="113">
        <f t="shared" si="56"/>
        <v>2064.3101999999999</v>
      </c>
      <c r="S115" s="116">
        <f t="shared" si="38"/>
        <v>19.113983333333334</v>
      </c>
      <c r="T115" s="119" t="e">
        <f t="shared" si="39"/>
        <v>#N/A</v>
      </c>
      <c r="U115" s="119">
        <f t="shared" si="40"/>
        <v>0</v>
      </c>
      <c r="X115" s="115">
        <f t="shared" si="57"/>
        <v>339</v>
      </c>
      <c r="Y115" s="113">
        <f t="shared" si="58"/>
        <v>108</v>
      </c>
      <c r="Z115" s="113">
        <f>INDEX(地温!$D$2:$D$366,MATCH(X115,地温!$C$2:$C$366,FALSE))</f>
        <v>10.36495</v>
      </c>
      <c r="AA115" s="113">
        <f t="shared" si="59"/>
        <v>2064.3101999999999</v>
      </c>
      <c r="AB115" s="116">
        <f t="shared" si="41"/>
        <v>19.113983333333334</v>
      </c>
      <c r="AC115" s="119" t="e">
        <f t="shared" si="42"/>
        <v>#N/A</v>
      </c>
      <c r="AD115" s="119">
        <f t="shared" si="43"/>
        <v>0</v>
      </c>
      <c r="AG115" s="115">
        <f t="shared" si="60"/>
        <v>339</v>
      </c>
      <c r="AH115" s="113">
        <f t="shared" si="61"/>
        <v>108</v>
      </c>
      <c r="AI115" s="113">
        <f>INDEX(地温!$D$2:$D$366,MATCH(AG115,地温!$C$2:$C$366,FALSE))</f>
        <v>10.36495</v>
      </c>
      <c r="AJ115" s="113">
        <f t="shared" si="62"/>
        <v>2064.3101999999999</v>
      </c>
      <c r="AK115" s="116">
        <f t="shared" si="44"/>
        <v>19.113983333333334</v>
      </c>
      <c r="AL115" s="119" t="e">
        <f t="shared" si="45"/>
        <v>#N/A</v>
      </c>
      <c r="AM115" s="119">
        <f t="shared" si="46"/>
        <v>0</v>
      </c>
      <c r="AP115" s="115">
        <f t="shared" si="63"/>
        <v>339</v>
      </c>
      <c r="AQ115" s="113">
        <f t="shared" si="64"/>
        <v>108</v>
      </c>
      <c r="AR115" s="113">
        <f>INDEX(地温!$D$2:$D$366,MATCH(AP115,地温!$C$2:$C$366,FALSE))</f>
        <v>10.36495</v>
      </c>
      <c r="AS115" s="113">
        <f t="shared" si="65"/>
        <v>2064.3101999999999</v>
      </c>
      <c r="AT115" s="116">
        <f t="shared" si="47"/>
        <v>19.113983333333334</v>
      </c>
      <c r="AU115" s="119" t="e">
        <f t="shared" si="48"/>
        <v>#N/A</v>
      </c>
      <c r="AV115" s="119">
        <f t="shared" si="49"/>
        <v>0</v>
      </c>
    </row>
    <row r="116" spans="1:48">
      <c r="A116" s="115">
        <f t="shared" si="50"/>
        <v>340</v>
      </c>
      <c r="B116" s="113">
        <f t="shared" si="33"/>
        <v>109</v>
      </c>
      <c r="C116" s="119">
        <f t="shared" si="34"/>
        <v>7.9659033695687071</v>
      </c>
      <c r="F116" s="115">
        <f t="shared" si="51"/>
        <v>340</v>
      </c>
      <c r="G116" s="113">
        <f t="shared" si="52"/>
        <v>109</v>
      </c>
      <c r="H116" s="113">
        <f>INDEX(地温!$D$2:$D$366,MATCH(F116,地温!$C$2:$C$366,FALSE))</f>
        <v>11.023</v>
      </c>
      <c r="I116" s="113">
        <f t="shared" si="53"/>
        <v>2075.3332</v>
      </c>
      <c r="J116" s="116">
        <f t="shared" si="35"/>
        <v>19.039754128440368</v>
      </c>
      <c r="K116" s="119">
        <f t="shared" si="36"/>
        <v>5.8153742184615949e-002</v>
      </c>
      <c r="L116" s="119">
        <f t="shared" si="37"/>
        <v>7.9659033695687071</v>
      </c>
      <c r="O116" s="115">
        <f t="shared" si="54"/>
        <v>340</v>
      </c>
      <c r="P116" s="113">
        <f t="shared" si="55"/>
        <v>109</v>
      </c>
      <c r="Q116" s="113">
        <f>INDEX(地温!$D$2:$D$366,MATCH(O116,地温!$C$2:$C$366,FALSE))</f>
        <v>11.023</v>
      </c>
      <c r="R116" s="113">
        <f t="shared" si="56"/>
        <v>2075.3332</v>
      </c>
      <c r="S116" s="116">
        <f t="shared" si="38"/>
        <v>19.039754128440368</v>
      </c>
      <c r="T116" s="119" t="e">
        <f t="shared" si="39"/>
        <v>#N/A</v>
      </c>
      <c r="U116" s="119">
        <f t="shared" si="40"/>
        <v>0</v>
      </c>
      <c r="X116" s="115">
        <f t="shared" si="57"/>
        <v>340</v>
      </c>
      <c r="Y116" s="113">
        <f t="shared" si="58"/>
        <v>109</v>
      </c>
      <c r="Z116" s="113">
        <f>INDEX(地温!$D$2:$D$366,MATCH(X116,地温!$C$2:$C$366,FALSE))</f>
        <v>11.023</v>
      </c>
      <c r="AA116" s="113">
        <f t="shared" si="59"/>
        <v>2075.3332</v>
      </c>
      <c r="AB116" s="116">
        <f t="shared" si="41"/>
        <v>19.039754128440368</v>
      </c>
      <c r="AC116" s="119" t="e">
        <f t="shared" si="42"/>
        <v>#N/A</v>
      </c>
      <c r="AD116" s="119">
        <f t="shared" si="43"/>
        <v>0</v>
      </c>
      <c r="AG116" s="115">
        <f t="shared" si="60"/>
        <v>340</v>
      </c>
      <c r="AH116" s="113">
        <f t="shared" si="61"/>
        <v>109</v>
      </c>
      <c r="AI116" s="113">
        <f>INDEX(地温!$D$2:$D$366,MATCH(AG116,地温!$C$2:$C$366,FALSE))</f>
        <v>11.023</v>
      </c>
      <c r="AJ116" s="113">
        <f t="shared" si="62"/>
        <v>2075.3332</v>
      </c>
      <c r="AK116" s="116">
        <f t="shared" si="44"/>
        <v>19.039754128440368</v>
      </c>
      <c r="AL116" s="119" t="e">
        <f t="shared" si="45"/>
        <v>#N/A</v>
      </c>
      <c r="AM116" s="119">
        <f t="shared" si="46"/>
        <v>0</v>
      </c>
      <c r="AP116" s="115">
        <f t="shared" si="63"/>
        <v>340</v>
      </c>
      <c r="AQ116" s="113">
        <f t="shared" si="64"/>
        <v>109</v>
      </c>
      <c r="AR116" s="113">
        <f>INDEX(地温!$D$2:$D$366,MATCH(AP116,地温!$C$2:$C$366,FALSE))</f>
        <v>11.023</v>
      </c>
      <c r="AS116" s="113">
        <f t="shared" si="65"/>
        <v>2075.3332</v>
      </c>
      <c r="AT116" s="116">
        <f t="shared" si="47"/>
        <v>19.039754128440368</v>
      </c>
      <c r="AU116" s="119" t="e">
        <f t="shared" si="48"/>
        <v>#N/A</v>
      </c>
      <c r="AV116" s="119">
        <f t="shared" si="49"/>
        <v>0</v>
      </c>
    </row>
    <row r="117" spans="1:48">
      <c r="A117" s="115">
        <f t="shared" si="50"/>
        <v>341</v>
      </c>
      <c r="B117" s="113">
        <f t="shared" si="33"/>
        <v>110</v>
      </c>
      <c r="C117" s="119">
        <f t="shared" si="34"/>
        <v>7.9664459949426289</v>
      </c>
      <c r="F117" s="115">
        <f t="shared" si="51"/>
        <v>341</v>
      </c>
      <c r="G117" s="113">
        <f t="shared" si="52"/>
        <v>110</v>
      </c>
      <c r="H117" s="113">
        <f>INDEX(地温!$D$2:$D$366,MATCH(F117,地温!$C$2:$C$366,FALSE))</f>
        <v>11.087199999999999</v>
      </c>
      <c r="I117" s="113">
        <f t="shared" si="53"/>
        <v>2086.4204</v>
      </c>
      <c r="J117" s="116">
        <f t="shared" si="35"/>
        <v>18.967458181818181</v>
      </c>
      <c r="K117" s="119">
        <f t="shared" si="36"/>
        <v>5.7981923732749172e-002</v>
      </c>
      <c r="L117" s="119">
        <f t="shared" si="37"/>
        <v>7.9664459949426289</v>
      </c>
      <c r="O117" s="115">
        <f t="shared" si="54"/>
        <v>341</v>
      </c>
      <c r="P117" s="113">
        <f t="shared" si="55"/>
        <v>110</v>
      </c>
      <c r="Q117" s="113">
        <f>INDEX(地温!$D$2:$D$366,MATCH(O117,地温!$C$2:$C$366,FALSE))</f>
        <v>11.087199999999999</v>
      </c>
      <c r="R117" s="113">
        <f t="shared" si="56"/>
        <v>2086.4204</v>
      </c>
      <c r="S117" s="116">
        <f t="shared" si="38"/>
        <v>18.967458181818181</v>
      </c>
      <c r="T117" s="119" t="e">
        <f t="shared" si="39"/>
        <v>#N/A</v>
      </c>
      <c r="U117" s="119">
        <f t="shared" si="40"/>
        <v>0</v>
      </c>
      <c r="X117" s="115">
        <f t="shared" si="57"/>
        <v>341</v>
      </c>
      <c r="Y117" s="113">
        <f t="shared" si="58"/>
        <v>110</v>
      </c>
      <c r="Z117" s="113">
        <f>INDEX(地温!$D$2:$D$366,MATCH(X117,地温!$C$2:$C$366,FALSE))</f>
        <v>11.087199999999999</v>
      </c>
      <c r="AA117" s="113">
        <f t="shared" si="59"/>
        <v>2086.4204</v>
      </c>
      <c r="AB117" s="116">
        <f t="shared" si="41"/>
        <v>18.967458181818181</v>
      </c>
      <c r="AC117" s="119" t="e">
        <f t="shared" si="42"/>
        <v>#N/A</v>
      </c>
      <c r="AD117" s="119">
        <f t="shared" si="43"/>
        <v>0</v>
      </c>
      <c r="AG117" s="115">
        <f t="shared" si="60"/>
        <v>341</v>
      </c>
      <c r="AH117" s="113">
        <f t="shared" si="61"/>
        <v>110</v>
      </c>
      <c r="AI117" s="113">
        <f>INDEX(地温!$D$2:$D$366,MATCH(AG117,地温!$C$2:$C$366,FALSE))</f>
        <v>11.087199999999999</v>
      </c>
      <c r="AJ117" s="113">
        <f t="shared" si="62"/>
        <v>2086.4204</v>
      </c>
      <c r="AK117" s="116">
        <f t="shared" si="44"/>
        <v>18.967458181818181</v>
      </c>
      <c r="AL117" s="119" t="e">
        <f t="shared" si="45"/>
        <v>#N/A</v>
      </c>
      <c r="AM117" s="119">
        <f t="shared" si="46"/>
        <v>0</v>
      </c>
      <c r="AP117" s="115">
        <f t="shared" si="63"/>
        <v>341</v>
      </c>
      <c r="AQ117" s="113">
        <f t="shared" si="64"/>
        <v>110</v>
      </c>
      <c r="AR117" s="113">
        <f>INDEX(地温!$D$2:$D$366,MATCH(AP117,地温!$C$2:$C$366,FALSE))</f>
        <v>11.087199999999999</v>
      </c>
      <c r="AS117" s="113">
        <f t="shared" si="65"/>
        <v>2086.4204</v>
      </c>
      <c r="AT117" s="116">
        <f t="shared" si="47"/>
        <v>18.967458181818181</v>
      </c>
      <c r="AU117" s="119" t="e">
        <f t="shared" si="48"/>
        <v>#N/A</v>
      </c>
      <c r="AV117" s="119">
        <f t="shared" si="49"/>
        <v>0</v>
      </c>
    </row>
    <row r="118" spans="1:48">
      <c r="A118" s="115">
        <f t="shared" si="50"/>
        <v>342</v>
      </c>
      <c r="B118" s="113">
        <f t="shared" si="33"/>
        <v>111</v>
      </c>
      <c r="C118" s="119">
        <f t="shared" si="34"/>
        <v>7.9669618882964102</v>
      </c>
      <c r="F118" s="115">
        <f t="shared" si="51"/>
        <v>342</v>
      </c>
      <c r="G118" s="113">
        <f t="shared" si="52"/>
        <v>111</v>
      </c>
      <c r="H118" s="113">
        <f>INDEX(地温!$D$2:$D$366,MATCH(F118,地温!$C$2:$C$366,FALSE))</f>
        <v>10.878549999999999</v>
      </c>
      <c r="I118" s="113">
        <f t="shared" si="53"/>
        <v>2097.2989499999999</v>
      </c>
      <c r="J118" s="116">
        <f t="shared" si="35"/>
        <v>18.894585135135134</v>
      </c>
      <c r="K118" s="119">
        <f t="shared" si="36"/>
        <v>5.7809161733674903e-002</v>
      </c>
      <c r="L118" s="119">
        <f t="shared" si="37"/>
        <v>7.9669618882964102</v>
      </c>
      <c r="O118" s="115">
        <f t="shared" si="54"/>
        <v>342</v>
      </c>
      <c r="P118" s="113">
        <f t="shared" si="55"/>
        <v>111</v>
      </c>
      <c r="Q118" s="113">
        <f>INDEX(地温!$D$2:$D$366,MATCH(O118,地温!$C$2:$C$366,FALSE))</f>
        <v>10.878549999999999</v>
      </c>
      <c r="R118" s="113">
        <f t="shared" si="56"/>
        <v>2097.2989499999999</v>
      </c>
      <c r="S118" s="116">
        <f t="shared" si="38"/>
        <v>18.894585135135134</v>
      </c>
      <c r="T118" s="119" t="e">
        <f t="shared" si="39"/>
        <v>#N/A</v>
      </c>
      <c r="U118" s="119">
        <f t="shared" si="40"/>
        <v>0</v>
      </c>
      <c r="X118" s="115">
        <f t="shared" si="57"/>
        <v>342</v>
      </c>
      <c r="Y118" s="113">
        <f t="shared" si="58"/>
        <v>111</v>
      </c>
      <c r="Z118" s="113">
        <f>INDEX(地温!$D$2:$D$366,MATCH(X118,地温!$C$2:$C$366,FALSE))</f>
        <v>10.878549999999999</v>
      </c>
      <c r="AA118" s="113">
        <f t="shared" si="59"/>
        <v>2097.2989499999999</v>
      </c>
      <c r="AB118" s="116">
        <f t="shared" si="41"/>
        <v>18.894585135135134</v>
      </c>
      <c r="AC118" s="119" t="e">
        <f t="shared" si="42"/>
        <v>#N/A</v>
      </c>
      <c r="AD118" s="119">
        <f t="shared" si="43"/>
        <v>0</v>
      </c>
      <c r="AG118" s="115">
        <f t="shared" si="60"/>
        <v>342</v>
      </c>
      <c r="AH118" s="113">
        <f t="shared" si="61"/>
        <v>111</v>
      </c>
      <c r="AI118" s="113">
        <f>INDEX(地温!$D$2:$D$366,MATCH(AG118,地温!$C$2:$C$366,FALSE))</f>
        <v>10.878549999999999</v>
      </c>
      <c r="AJ118" s="113">
        <f t="shared" si="62"/>
        <v>2097.2989499999999</v>
      </c>
      <c r="AK118" s="116">
        <f t="shared" si="44"/>
        <v>18.894585135135134</v>
      </c>
      <c r="AL118" s="119" t="e">
        <f t="shared" si="45"/>
        <v>#N/A</v>
      </c>
      <c r="AM118" s="119">
        <f t="shared" si="46"/>
        <v>0</v>
      </c>
      <c r="AP118" s="115">
        <f t="shared" si="63"/>
        <v>342</v>
      </c>
      <c r="AQ118" s="113">
        <f t="shared" si="64"/>
        <v>111</v>
      </c>
      <c r="AR118" s="113">
        <f>INDEX(地温!$D$2:$D$366,MATCH(AP118,地温!$C$2:$C$366,FALSE))</f>
        <v>10.878549999999999</v>
      </c>
      <c r="AS118" s="113">
        <f t="shared" si="65"/>
        <v>2097.2989499999999</v>
      </c>
      <c r="AT118" s="116">
        <f t="shared" si="47"/>
        <v>18.894585135135134</v>
      </c>
      <c r="AU118" s="119" t="e">
        <f t="shared" si="48"/>
        <v>#N/A</v>
      </c>
      <c r="AV118" s="119">
        <f t="shared" si="49"/>
        <v>0</v>
      </c>
    </row>
    <row r="119" spans="1:48">
      <c r="A119" s="115">
        <f t="shared" si="50"/>
        <v>343</v>
      </c>
      <c r="B119" s="113">
        <f t="shared" si="33"/>
        <v>112</v>
      </c>
      <c r="C119" s="119">
        <f t="shared" si="34"/>
        <v>7.9674535012421268</v>
      </c>
      <c r="F119" s="115">
        <f t="shared" si="51"/>
        <v>343</v>
      </c>
      <c r="G119" s="113">
        <f t="shared" si="52"/>
        <v>112</v>
      </c>
      <c r="H119" s="113">
        <f>INDEX(地温!$D$2:$D$366,MATCH(F119,地温!$C$2:$C$366,FALSE))</f>
        <v>10.702</v>
      </c>
      <c r="I119" s="113">
        <f t="shared" si="53"/>
        <v>2108.0009500000001</v>
      </c>
      <c r="J119" s="116">
        <f t="shared" si="35"/>
        <v>18.821437053571429</v>
      </c>
      <c r="K119" s="119">
        <f t="shared" si="36"/>
        <v>5.7636178993085742e-002</v>
      </c>
      <c r="L119" s="119">
        <f t="shared" si="37"/>
        <v>7.9674535012421268</v>
      </c>
      <c r="O119" s="115">
        <f t="shared" si="54"/>
        <v>343</v>
      </c>
      <c r="P119" s="113">
        <f t="shared" si="55"/>
        <v>112</v>
      </c>
      <c r="Q119" s="113">
        <f>INDEX(地温!$D$2:$D$366,MATCH(O119,地温!$C$2:$C$366,FALSE))</f>
        <v>10.702</v>
      </c>
      <c r="R119" s="113">
        <f t="shared" si="56"/>
        <v>2108.0009500000001</v>
      </c>
      <c r="S119" s="116">
        <f t="shared" si="38"/>
        <v>18.821437053571429</v>
      </c>
      <c r="T119" s="119" t="e">
        <f t="shared" si="39"/>
        <v>#N/A</v>
      </c>
      <c r="U119" s="119">
        <f t="shared" si="40"/>
        <v>0</v>
      </c>
      <c r="X119" s="115">
        <f t="shared" si="57"/>
        <v>343</v>
      </c>
      <c r="Y119" s="113">
        <f t="shared" si="58"/>
        <v>112</v>
      </c>
      <c r="Z119" s="113">
        <f>INDEX(地温!$D$2:$D$366,MATCH(X119,地温!$C$2:$C$366,FALSE))</f>
        <v>10.702</v>
      </c>
      <c r="AA119" s="113">
        <f t="shared" si="59"/>
        <v>2108.0009500000001</v>
      </c>
      <c r="AB119" s="116">
        <f t="shared" si="41"/>
        <v>18.821437053571429</v>
      </c>
      <c r="AC119" s="119" t="e">
        <f t="shared" si="42"/>
        <v>#N/A</v>
      </c>
      <c r="AD119" s="119">
        <f t="shared" si="43"/>
        <v>0</v>
      </c>
      <c r="AG119" s="115">
        <f t="shared" si="60"/>
        <v>343</v>
      </c>
      <c r="AH119" s="113">
        <f t="shared" si="61"/>
        <v>112</v>
      </c>
      <c r="AI119" s="113">
        <f>INDEX(地温!$D$2:$D$366,MATCH(AG119,地温!$C$2:$C$366,FALSE))</f>
        <v>10.702</v>
      </c>
      <c r="AJ119" s="113">
        <f t="shared" si="62"/>
        <v>2108.0009500000001</v>
      </c>
      <c r="AK119" s="116">
        <f t="shared" si="44"/>
        <v>18.821437053571429</v>
      </c>
      <c r="AL119" s="119" t="e">
        <f t="shared" si="45"/>
        <v>#N/A</v>
      </c>
      <c r="AM119" s="119">
        <f t="shared" si="46"/>
        <v>0</v>
      </c>
      <c r="AP119" s="115">
        <f t="shared" si="63"/>
        <v>343</v>
      </c>
      <c r="AQ119" s="113">
        <f t="shared" si="64"/>
        <v>112</v>
      </c>
      <c r="AR119" s="113">
        <f>INDEX(地温!$D$2:$D$366,MATCH(AP119,地温!$C$2:$C$366,FALSE))</f>
        <v>10.702</v>
      </c>
      <c r="AS119" s="113">
        <f t="shared" si="65"/>
        <v>2108.0009500000001</v>
      </c>
      <c r="AT119" s="116">
        <f t="shared" si="47"/>
        <v>18.821437053571429</v>
      </c>
      <c r="AU119" s="119" t="e">
        <f t="shared" si="48"/>
        <v>#N/A</v>
      </c>
      <c r="AV119" s="119">
        <f t="shared" si="49"/>
        <v>0</v>
      </c>
    </row>
    <row r="120" spans="1:48">
      <c r="A120" s="115">
        <f t="shared" si="50"/>
        <v>344</v>
      </c>
      <c r="B120" s="113">
        <f t="shared" si="33"/>
        <v>113</v>
      </c>
      <c r="C120" s="119">
        <f t="shared" si="34"/>
        <v>7.9679321713600793</v>
      </c>
      <c r="F120" s="115">
        <f t="shared" si="51"/>
        <v>344</v>
      </c>
      <c r="G120" s="113">
        <f t="shared" si="52"/>
        <v>113</v>
      </c>
      <c r="H120" s="113">
        <f>INDEX(地温!$D$2:$D$366,MATCH(F120,地温!$C$2:$C$366,FALSE))</f>
        <v>10.878549999999999</v>
      </c>
      <c r="I120" s="113">
        <f t="shared" si="53"/>
        <v>2118.8795</v>
      </c>
      <c r="J120" s="116">
        <f t="shared" si="35"/>
        <v>18.751146017699114</v>
      </c>
      <c r="K120" s="119">
        <f t="shared" si="36"/>
        <v>5.7470359015843513e-002</v>
      </c>
      <c r="L120" s="119">
        <f t="shared" si="37"/>
        <v>7.9679321713600793</v>
      </c>
      <c r="O120" s="115">
        <f t="shared" si="54"/>
        <v>344</v>
      </c>
      <c r="P120" s="113">
        <f t="shared" si="55"/>
        <v>113</v>
      </c>
      <c r="Q120" s="113">
        <f>INDEX(地温!$D$2:$D$366,MATCH(O120,地温!$C$2:$C$366,FALSE))</f>
        <v>10.878549999999999</v>
      </c>
      <c r="R120" s="113">
        <f t="shared" si="56"/>
        <v>2118.8795</v>
      </c>
      <c r="S120" s="116">
        <f t="shared" si="38"/>
        <v>18.751146017699114</v>
      </c>
      <c r="T120" s="119" t="e">
        <f t="shared" si="39"/>
        <v>#N/A</v>
      </c>
      <c r="U120" s="119">
        <f t="shared" si="40"/>
        <v>0</v>
      </c>
      <c r="X120" s="115">
        <f t="shared" si="57"/>
        <v>344</v>
      </c>
      <c r="Y120" s="113">
        <f t="shared" si="58"/>
        <v>113</v>
      </c>
      <c r="Z120" s="113">
        <f>INDEX(地温!$D$2:$D$366,MATCH(X120,地温!$C$2:$C$366,FALSE))</f>
        <v>10.878549999999999</v>
      </c>
      <c r="AA120" s="113">
        <f t="shared" si="59"/>
        <v>2118.8795</v>
      </c>
      <c r="AB120" s="116">
        <f t="shared" si="41"/>
        <v>18.751146017699114</v>
      </c>
      <c r="AC120" s="119" t="e">
        <f t="shared" si="42"/>
        <v>#N/A</v>
      </c>
      <c r="AD120" s="119">
        <f t="shared" si="43"/>
        <v>0</v>
      </c>
      <c r="AG120" s="115">
        <f t="shared" si="60"/>
        <v>344</v>
      </c>
      <c r="AH120" s="113">
        <f t="shared" si="61"/>
        <v>113</v>
      </c>
      <c r="AI120" s="113">
        <f>INDEX(地温!$D$2:$D$366,MATCH(AG120,地温!$C$2:$C$366,FALSE))</f>
        <v>10.878549999999999</v>
      </c>
      <c r="AJ120" s="113">
        <f t="shared" si="62"/>
        <v>2118.8795</v>
      </c>
      <c r="AK120" s="116">
        <f t="shared" si="44"/>
        <v>18.751146017699114</v>
      </c>
      <c r="AL120" s="119" t="e">
        <f t="shared" si="45"/>
        <v>#N/A</v>
      </c>
      <c r="AM120" s="119">
        <f t="shared" si="46"/>
        <v>0</v>
      </c>
      <c r="AP120" s="115">
        <f t="shared" si="63"/>
        <v>344</v>
      </c>
      <c r="AQ120" s="113">
        <f t="shared" si="64"/>
        <v>113</v>
      </c>
      <c r="AR120" s="113">
        <f>INDEX(地温!$D$2:$D$366,MATCH(AP120,地温!$C$2:$C$366,FALSE))</f>
        <v>10.878549999999999</v>
      </c>
      <c r="AS120" s="113">
        <f t="shared" si="65"/>
        <v>2118.8795</v>
      </c>
      <c r="AT120" s="116">
        <f t="shared" si="47"/>
        <v>18.751146017699114</v>
      </c>
      <c r="AU120" s="119" t="e">
        <f t="shared" si="48"/>
        <v>#N/A</v>
      </c>
      <c r="AV120" s="119">
        <f t="shared" si="49"/>
        <v>0</v>
      </c>
    </row>
    <row r="121" spans="1:48">
      <c r="A121" s="115">
        <f t="shared" si="50"/>
        <v>345</v>
      </c>
      <c r="B121" s="113">
        <f t="shared" si="33"/>
        <v>114</v>
      </c>
      <c r="C121" s="119">
        <f t="shared" si="34"/>
        <v>7.9684145318180963</v>
      </c>
      <c r="F121" s="115">
        <f t="shared" si="51"/>
        <v>345</v>
      </c>
      <c r="G121" s="113">
        <f t="shared" si="52"/>
        <v>114</v>
      </c>
      <c r="H121" s="113">
        <f>INDEX(地温!$D$2:$D$366,MATCH(F121,地温!$C$2:$C$366,FALSE))</f>
        <v>11.665000000000001</v>
      </c>
      <c r="I121" s="113">
        <f t="shared" si="53"/>
        <v>2130.5445</v>
      </c>
      <c r="J121" s="116">
        <f t="shared" si="35"/>
        <v>18.688986842105262</v>
      </c>
      <c r="K121" s="119">
        <f t="shared" si="36"/>
        <v>5.7324053689554504e-002</v>
      </c>
      <c r="L121" s="119">
        <f t="shared" si="37"/>
        <v>7.9684145318180963</v>
      </c>
      <c r="O121" s="115">
        <f t="shared" si="54"/>
        <v>345</v>
      </c>
      <c r="P121" s="113">
        <f t="shared" si="55"/>
        <v>114</v>
      </c>
      <c r="Q121" s="113">
        <f>INDEX(地温!$D$2:$D$366,MATCH(O121,地温!$C$2:$C$366,FALSE))</f>
        <v>11.665000000000001</v>
      </c>
      <c r="R121" s="113">
        <f t="shared" si="56"/>
        <v>2130.5445</v>
      </c>
      <c r="S121" s="116">
        <f t="shared" si="38"/>
        <v>18.688986842105262</v>
      </c>
      <c r="T121" s="119" t="e">
        <f t="shared" si="39"/>
        <v>#N/A</v>
      </c>
      <c r="U121" s="119">
        <f t="shared" si="40"/>
        <v>0</v>
      </c>
      <c r="X121" s="115">
        <f t="shared" si="57"/>
        <v>345</v>
      </c>
      <c r="Y121" s="113">
        <f t="shared" si="58"/>
        <v>114</v>
      </c>
      <c r="Z121" s="113">
        <f>INDEX(地温!$D$2:$D$366,MATCH(X121,地温!$C$2:$C$366,FALSE))</f>
        <v>11.665000000000001</v>
      </c>
      <c r="AA121" s="113">
        <f t="shared" si="59"/>
        <v>2130.5445</v>
      </c>
      <c r="AB121" s="116">
        <f t="shared" si="41"/>
        <v>18.688986842105262</v>
      </c>
      <c r="AC121" s="119" t="e">
        <f t="shared" si="42"/>
        <v>#N/A</v>
      </c>
      <c r="AD121" s="119">
        <f t="shared" si="43"/>
        <v>0</v>
      </c>
      <c r="AG121" s="115">
        <f t="shared" si="60"/>
        <v>345</v>
      </c>
      <c r="AH121" s="113">
        <f t="shared" si="61"/>
        <v>114</v>
      </c>
      <c r="AI121" s="113">
        <f>INDEX(地温!$D$2:$D$366,MATCH(AG121,地温!$C$2:$C$366,FALSE))</f>
        <v>11.665000000000001</v>
      </c>
      <c r="AJ121" s="113">
        <f t="shared" si="62"/>
        <v>2130.5445</v>
      </c>
      <c r="AK121" s="116">
        <f t="shared" si="44"/>
        <v>18.688986842105262</v>
      </c>
      <c r="AL121" s="119" t="e">
        <f t="shared" si="45"/>
        <v>#N/A</v>
      </c>
      <c r="AM121" s="119">
        <f t="shared" si="46"/>
        <v>0</v>
      </c>
      <c r="AP121" s="115">
        <f t="shared" si="63"/>
        <v>345</v>
      </c>
      <c r="AQ121" s="113">
        <f t="shared" si="64"/>
        <v>114</v>
      </c>
      <c r="AR121" s="113">
        <f>INDEX(地温!$D$2:$D$366,MATCH(AP121,地温!$C$2:$C$366,FALSE))</f>
        <v>11.665000000000001</v>
      </c>
      <c r="AS121" s="113">
        <f t="shared" si="65"/>
        <v>2130.5445</v>
      </c>
      <c r="AT121" s="116">
        <f t="shared" si="47"/>
        <v>18.688986842105262</v>
      </c>
      <c r="AU121" s="119" t="e">
        <f t="shared" si="48"/>
        <v>#N/A</v>
      </c>
      <c r="AV121" s="119">
        <f t="shared" si="49"/>
        <v>0</v>
      </c>
    </row>
    <row r="122" spans="1:48">
      <c r="A122" s="115">
        <f t="shared" si="50"/>
        <v>346</v>
      </c>
      <c r="B122" s="113">
        <f t="shared" si="33"/>
        <v>115</v>
      </c>
      <c r="C122" s="119">
        <f t="shared" si="34"/>
        <v>7.9688784174184075</v>
      </c>
      <c r="F122" s="115">
        <f t="shared" si="51"/>
        <v>346</v>
      </c>
      <c r="G122" s="113">
        <f t="shared" si="52"/>
        <v>115</v>
      </c>
      <c r="H122" s="113">
        <f>INDEX(地温!$D$2:$D$366,MATCH(F122,地温!$C$2:$C$366,FALSE))</f>
        <v>11.681050000000001</v>
      </c>
      <c r="I122" s="113">
        <f t="shared" si="53"/>
        <v>2142.2255500000001</v>
      </c>
      <c r="J122" s="116">
        <f t="shared" si="35"/>
        <v>18.628048260869566</v>
      </c>
      <c r="K122" s="119">
        <f t="shared" si="36"/>
        <v>5.7180922550079422e-002</v>
      </c>
      <c r="L122" s="119">
        <f t="shared" si="37"/>
        <v>7.9688784174184075</v>
      </c>
      <c r="O122" s="115">
        <f t="shared" si="54"/>
        <v>346</v>
      </c>
      <c r="P122" s="113">
        <f t="shared" si="55"/>
        <v>115</v>
      </c>
      <c r="Q122" s="113">
        <f>INDEX(地温!$D$2:$D$366,MATCH(O122,地温!$C$2:$C$366,FALSE))</f>
        <v>11.681050000000001</v>
      </c>
      <c r="R122" s="113">
        <f t="shared" si="56"/>
        <v>2142.2255500000001</v>
      </c>
      <c r="S122" s="116">
        <f t="shared" si="38"/>
        <v>18.628048260869566</v>
      </c>
      <c r="T122" s="119" t="e">
        <f t="shared" si="39"/>
        <v>#N/A</v>
      </c>
      <c r="U122" s="119">
        <f t="shared" si="40"/>
        <v>0</v>
      </c>
      <c r="X122" s="115">
        <f t="shared" si="57"/>
        <v>346</v>
      </c>
      <c r="Y122" s="113">
        <f t="shared" si="58"/>
        <v>115</v>
      </c>
      <c r="Z122" s="113">
        <f>INDEX(地温!$D$2:$D$366,MATCH(X122,地温!$C$2:$C$366,FALSE))</f>
        <v>11.681050000000001</v>
      </c>
      <c r="AA122" s="113">
        <f t="shared" si="59"/>
        <v>2142.2255500000001</v>
      </c>
      <c r="AB122" s="116">
        <f t="shared" si="41"/>
        <v>18.628048260869566</v>
      </c>
      <c r="AC122" s="119" t="e">
        <f t="shared" si="42"/>
        <v>#N/A</v>
      </c>
      <c r="AD122" s="119">
        <f t="shared" si="43"/>
        <v>0</v>
      </c>
      <c r="AG122" s="115">
        <f t="shared" si="60"/>
        <v>346</v>
      </c>
      <c r="AH122" s="113">
        <f t="shared" si="61"/>
        <v>115</v>
      </c>
      <c r="AI122" s="113">
        <f>INDEX(地温!$D$2:$D$366,MATCH(AG122,地温!$C$2:$C$366,FALSE))</f>
        <v>11.681050000000001</v>
      </c>
      <c r="AJ122" s="113">
        <f t="shared" si="62"/>
        <v>2142.2255500000001</v>
      </c>
      <c r="AK122" s="116">
        <f t="shared" si="44"/>
        <v>18.628048260869566</v>
      </c>
      <c r="AL122" s="119" t="e">
        <f t="shared" si="45"/>
        <v>#N/A</v>
      </c>
      <c r="AM122" s="119">
        <f t="shared" si="46"/>
        <v>0</v>
      </c>
      <c r="AP122" s="115">
        <f t="shared" si="63"/>
        <v>346</v>
      </c>
      <c r="AQ122" s="113">
        <f t="shared" si="64"/>
        <v>115</v>
      </c>
      <c r="AR122" s="113">
        <f>INDEX(地温!$D$2:$D$366,MATCH(AP122,地温!$C$2:$C$366,FALSE))</f>
        <v>11.681050000000001</v>
      </c>
      <c r="AS122" s="113">
        <f t="shared" si="65"/>
        <v>2142.2255500000001</v>
      </c>
      <c r="AT122" s="116">
        <f t="shared" si="47"/>
        <v>18.628048260869566</v>
      </c>
      <c r="AU122" s="119" t="e">
        <f t="shared" si="48"/>
        <v>#N/A</v>
      </c>
      <c r="AV122" s="119">
        <f t="shared" si="49"/>
        <v>0</v>
      </c>
    </row>
    <row r="123" spans="1:48">
      <c r="A123" s="115">
        <f t="shared" si="50"/>
        <v>347</v>
      </c>
      <c r="B123" s="113">
        <f t="shared" si="33"/>
        <v>116</v>
      </c>
      <c r="C123" s="119">
        <f t="shared" si="34"/>
        <v>7.9692919485402474</v>
      </c>
      <c r="F123" s="115">
        <f t="shared" si="51"/>
        <v>347</v>
      </c>
      <c r="G123" s="113">
        <f t="shared" si="52"/>
        <v>116</v>
      </c>
      <c r="H123" s="113">
        <f>INDEX(地温!$D$2:$D$366,MATCH(F123,地温!$C$2:$C$366,FALSE))</f>
        <v>10.397049999999998</v>
      </c>
      <c r="I123" s="113">
        <f t="shared" si="53"/>
        <v>2152.6226000000001</v>
      </c>
      <c r="J123" s="116">
        <f t="shared" si="35"/>
        <v>18.557091379310346</v>
      </c>
      <c r="K123" s="119">
        <f t="shared" si="36"/>
        <v>5.7014635854031409e-002</v>
      </c>
      <c r="L123" s="119">
        <f t="shared" si="37"/>
        <v>7.9692919485402474</v>
      </c>
      <c r="O123" s="115">
        <f t="shared" si="54"/>
        <v>347</v>
      </c>
      <c r="P123" s="113">
        <f t="shared" si="55"/>
        <v>116</v>
      </c>
      <c r="Q123" s="113">
        <f>INDEX(地温!$D$2:$D$366,MATCH(O123,地温!$C$2:$C$366,FALSE))</f>
        <v>10.397049999999998</v>
      </c>
      <c r="R123" s="113">
        <f t="shared" si="56"/>
        <v>2152.6226000000001</v>
      </c>
      <c r="S123" s="116">
        <f t="shared" si="38"/>
        <v>18.557091379310346</v>
      </c>
      <c r="T123" s="119" t="e">
        <f t="shared" si="39"/>
        <v>#N/A</v>
      </c>
      <c r="U123" s="119">
        <f t="shared" si="40"/>
        <v>0</v>
      </c>
      <c r="X123" s="115">
        <f t="shared" si="57"/>
        <v>347</v>
      </c>
      <c r="Y123" s="113">
        <f t="shared" si="58"/>
        <v>116</v>
      </c>
      <c r="Z123" s="113">
        <f>INDEX(地温!$D$2:$D$366,MATCH(X123,地温!$C$2:$C$366,FALSE))</f>
        <v>10.397049999999998</v>
      </c>
      <c r="AA123" s="113">
        <f t="shared" si="59"/>
        <v>2152.6226000000001</v>
      </c>
      <c r="AB123" s="116">
        <f t="shared" si="41"/>
        <v>18.557091379310346</v>
      </c>
      <c r="AC123" s="119" t="e">
        <f t="shared" si="42"/>
        <v>#N/A</v>
      </c>
      <c r="AD123" s="119">
        <f t="shared" si="43"/>
        <v>0</v>
      </c>
      <c r="AG123" s="115">
        <f t="shared" si="60"/>
        <v>347</v>
      </c>
      <c r="AH123" s="113">
        <f t="shared" si="61"/>
        <v>116</v>
      </c>
      <c r="AI123" s="113">
        <f>INDEX(地温!$D$2:$D$366,MATCH(AG123,地温!$C$2:$C$366,FALSE))</f>
        <v>10.397049999999998</v>
      </c>
      <c r="AJ123" s="113">
        <f t="shared" si="62"/>
        <v>2152.6226000000001</v>
      </c>
      <c r="AK123" s="116">
        <f t="shared" si="44"/>
        <v>18.557091379310346</v>
      </c>
      <c r="AL123" s="119" t="e">
        <f t="shared" si="45"/>
        <v>#N/A</v>
      </c>
      <c r="AM123" s="119">
        <f t="shared" si="46"/>
        <v>0</v>
      </c>
      <c r="AP123" s="115">
        <f t="shared" si="63"/>
        <v>347</v>
      </c>
      <c r="AQ123" s="113">
        <f t="shared" si="64"/>
        <v>116</v>
      </c>
      <c r="AR123" s="113">
        <f>INDEX(地温!$D$2:$D$366,MATCH(AP123,地温!$C$2:$C$366,FALSE))</f>
        <v>10.397049999999998</v>
      </c>
      <c r="AS123" s="113">
        <f t="shared" si="65"/>
        <v>2152.6226000000001</v>
      </c>
      <c r="AT123" s="116">
        <f t="shared" si="47"/>
        <v>18.557091379310346</v>
      </c>
      <c r="AU123" s="119" t="e">
        <f t="shared" si="48"/>
        <v>#N/A</v>
      </c>
      <c r="AV123" s="119">
        <f t="shared" si="49"/>
        <v>0</v>
      </c>
    </row>
    <row r="124" spans="1:48">
      <c r="A124" s="115">
        <f t="shared" si="50"/>
        <v>348</v>
      </c>
      <c r="B124" s="113">
        <f t="shared" si="33"/>
        <v>117</v>
      </c>
      <c r="C124" s="119">
        <f t="shared" si="34"/>
        <v>7.9696828470775847</v>
      </c>
      <c r="F124" s="115">
        <f t="shared" si="51"/>
        <v>348</v>
      </c>
      <c r="G124" s="113">
        <f t="shared" si="52"/>
        <v>117</v>
      </c>
      <c r="H124" s="113">
        <f>INDEX(地温!$D$2:$D$366,MATCH(F124,地温!$C$2:$C$366,FALSE))</f>
        <v>10.07605</v>
      </c>
      <c r="I124" s="113">
        <f t="shared" si="53"/>
        <v>2162.6986500000003</v>
      </c>
      <c r="J124" s="116">
        <f t="shared" si="35"/>
        <v>18.484603846153849</v>
      </c>
      <c r="K124" s="119">
        <f t="shared" si="36"/>
        <v>5.6845178188573653e-002</v>
      </c>
      <c r="L124" s="119">
        <f t="shared" si="37"/>
        <v>7.9696828470775847</v>
      </c>
      <c r="O124" s="115">
        <f t="shared" si="54"/>
        <v>348</v>
      </c>
      <c r="P124" s="113">
        <f t="shared" si="55"/>
        <v>117</v>
      </c>
      <c r="Q124" s="113">
        <f>INDEX(地温!$D$2:$D$366,MATCH(O124,地温!$C$2:$C$366,FALSE))</f>
        <v>10.07605</v>
      </c>
      <c r="R124" s="113">
        <f t="shared" si="56"/>
        <v>2162.6986500000003</v>
      </c>
      <c r="S124" s="116">
        <f t="shared" si="38"/>
        <v>18.484603846153849</v>
      </c>
      <c r="T124" s="119" t="e">
        <f t="shared" si="39"/>
        <v>#N/A</v>
      </c>
      <c r="U124" s="119">
        <f t="shared" si="40"/>
        <v>0</v>
      </c>
      <c r="X124" s="115">
        <f t="shared" si="57"/>
        <v>348</v>
      </c>
      <c r="Y124" s="113">
        <f t="shared" si="58"/>
        <v>117</v>
      </c>
      <c r="Z124" s="113">
        <f>INDEX(地温!$D$2:$D$366,MATCH(X124,地温!$C$2:$C$366,FALSE))</f>
        <v>10.07605</v>
      </c>
      <c r="AA124" s="113">
        <f t="shared" si="59"/>
        <v>2162.6986500000003</v>
      </c>
      <c r="AB124" s="116">
        <f t="shared" si="41"/>
        <v>18.484603846153849</v>
      </c>
      <c r="AC124" s="119" t="e">
        <f t="shared" si="42"/>
        <v>#N/A</v>
      </c>
      <c r="AD124" s="119">
        <f t="shared" si="43"/>
        <v>0</v>
      </c>
      <c r="AG124" s="115">
        <f t="shared" si="60"/>
        <v>348</v>
      </c>
      <c r="AH124" s="113">
        <f t="shared" si="61"/>
        <v>117</v>
      </c>
      <c r="AI124" s="113">
        <f>INDEX(地温!$D$2:$D$366,MATCH(AG124,地温!$C$2:$C$366,FALSE))</f>
        <v>10.07605</v>
      </c>
      <c r="AJ124" s="113">
        <f t="shared" si="62"/>
        <v>2162.6986500000003</v>
      </c>
      <c r="AK124" s="116">
        <f t="shared" si="44"/>
        <v>18.484603846153849</v>
      </c>
      <c r="AL124" s="119" t="e">
        <f t="shared" si="45"/>
        <v>#N/A</v>
      </c>
      <c r="AM124" s="119">
        <f t="shared" si="46"/>
        <v>0</v>
      </c>
      <c r="AP124" s="115">
        <f t="shared" si="63"/>
        <v>348</v>
      </c>
      <c r="AQ124" s="113">
        <f t="shared" si="64"/>
        <v>117</v>
      </c>
      <c r="AR124" s="113">
        <f>INDEX(地温!$D$2:$D$366,MATCH(AP124,地温!$C$2:$C$366,FALSE))</f>
        <v>10.07605</v>
      </c>
      <c r="AS124" s="113">
        <f t="shared" si="65"/>
        <v>2162.6986500000003</v>
      </c>
      <c r="AT124" s="116">
        <f t="shared" si="47"/>
        <v>18.484603846153849</v>
      </c>
      <c r="AU124" s="119" t="e">
        <f t="shared" si="48"/>
        <v>#N/A</v>
      </c>
      <c r="AV124" s="119">
        <f t="shared" si="49"/>
        <v>0</v>
      </c>
    </row>
    <row r="125" spans="1:48">
      <c r="A125" s="115">
        <f t="shared" si="50"/>
        <v>349</v>
      </c>
      <c r="B125" s="113">
        <f t="shared" si="33"/>
        <v>118</v>
      </c>
      <c r="C125" s="119">
        <f t="shared" si="34"/>
        <v>7.9700510340507309</v>
      </c>
      <c r="F125" s="115">
        <f t="shared" si="51"/>
        <v>349</v>
      </c>
      <c r="G125" s="113">
        <f t="shared" si="52"/>
        <v>118</v>
      </c>
      <c r="H125" s="113">
        <f>INDEX(地温!$D$2:$D$366,MATCH(F125,地温!$C$2:$C$366,FALSE))</f>
        <v>9.6908500000000011</v>
      </c>
      <c r="I125" s="113">
        <f t="shared" si="53"/>
        <v>2172.3895000000002</v>
      </c>
      <c r="J125" s="116">
        <f t="shared" si="35"/>
        <v>18.410080508474579</v>
      </c>
      <c r="K125" s="119">
        <f t="shared" si="36"/>
        <v>5.66713988929698e-002</v>
      </c>
      <c r="L125" s="119">
        <f t="shared" si="37"/>
        <v>7.9700510340507309</v>
      </c>
      <c r="O125" s="115">
        <f t="shared" si="54"/>
        <v>349</v>
      </c>
      <c r="P125" s="113">
        <f t="shared" si="55"/>
        <v>118</v>
      </c>
      <c r="Q125" s="113">
        <f>INDEX(地温!$D$2:$D$366,MATCH(O125,地温!$C$2:$C$366,FALSE))</f>
        <v>9.6908500000000011</v>
      </c>
      <c r="R125" s="113">
        <f t="shared" si="56"/>
        <v>2172.3895000000002</v>
      </c>
      <c r="S125" s="116">
        <f t="shared" si="38"/>
        <v>18.410080508474579</v>
      </c>
      <c r="T125" s="119" t="e">
        <f t="shared" si="39"/>
        <v>#N/A</v>
      </c>
      <c r="U125" s="119">
        <f t="shared" si="40"/>
        <v>0</v>
      </c>
      <c r="X125" s="115">
        <f t="shared" si="57"/>
        <v>349</v>
      </c>
      <c r="Y125" s="113">
        <f t="shared" si="58"/>
        <v>118</v>
      </c>
      <c r="Z125" s="113">
        <f>INDEX(地温!$D$2:$D$366,MATCH(X125,地温!$C$2:$C$366,FALSE))</f>
        <v>9.6908500000000011</v>
      </c>
      <c r="AA125" s="113">
        <f t="shared" si="59"/>
        <v>2172.3895000000002</v>
      </c>
      <c r="AB125" s="116">
        <f t="shared" si="41"/>
        <v>18.410080508474579</v>
      </c>
      <c r="AC125" s="119" t="e">
        <f t="shared" si="42"/>
        <v>#N/A</v>
      </c>
      <c r="AD125" s="119">
        <f t="shared" si="43"/>
        <v>0</v>
      </c>
      <c r="AG125" s="115">
        <f t="shared" si="60"/>
        <v>349</v>
      </c>
      <c r="AH125" s="113">
        <f t="shared" si="61"/>
        <v>118</v>
      </c>
      <c r="AI125" s="113">
        <f>INDEX(地温!$D$2:$D$366,MATCH(AG125,地温!$C$2:$C$366,FALSE))</f>
        <v>9.6908500000000011</v>
      </c>
      <c r="AJ125" s="113">
        <f t="shared" si="62"/>
        <v>2172.3895000000002</v>
      </c>
      <c r="AK125" s="116">
        <f t="shared" si="44"/>
        <v>18.410080508474579</v>
      </c>
      <c r="AL125" s="119" t="e">
        <f t="shared" si="45"/>
        <v>#N/A</v>
      </c>
      <c r="AM125" s="119">
        <f t="shared" si="46"/>
        <v>0</v>
      </c>
      <c r="AP125" s="115">
        <f t="shared" si="63"/>
        <v>349</v>
      </c>
      <c r="AQ125" s="113">
        <f t="shared" si="64"/>
        <v>118</v>
      </c>
      <c r="AR125" s="113">
        <f>INDEX(地温!$D$2:$D$366,MATCH(AP125,地温!$C$2:$C$366,FALSE))</f>
        <v>9.6908500000000011</v>
      </c>
      <c r="AS125" s="113">
        <f t="shared" si="65"/>
        <v>2172.3895000000002</v>
      </c>
      <c r="AT125" s="116">
        <f t="shared" si="47"/>
        <v>18.410080508474579</v>
      </c>
      <c r="AU125" s="119" t="e">
        <f t="shared" si="48"/>
        <v>#N/A</v>
      </c>
      <c r="AV125" s="119">
        <f t="shared" si="49"/>
        <v>0</v>
      </c>
    </row>
    <row r="126" spans="1:48">
      <c r="A126" s="115">
        <f t="shared" si="50"/>
        <v>350</v>
      </c>
      <c r="B126" s="113">
        <f t="shared" si="33"/>
        <v>119</v>
      </c>
      <c r="C126" s="119">
        <f t="shared" si="34"/>
        <v>7.970415155663229</v>
      </c>
      <c r="F126" s="115">
        <f t="shared" si="51"/>
        <v>350</v>
      </c>
      <c r="G126" s="113">
        <f t="shared" si="52"/>
        <v>119</v>
      </c>
      <c r="H126" s="113">
        <f>INDEX(地温!$D$2:$D$366,MATCH(F126,地温!$C$2:$C$366,FALSE))</f>
        <v>10.07605</v>
      </c>
      <c r="I126" s="113">
        <f t="shared" si="53"/>
        <v>2182.4655500000003</v>
      </c>
      <c r="J126" s="116">
        <f t="shared" si="35"/>
        <v>18.340046638655465</v>
      </c>
      <c r="K126" s="119">
        <f t="shared" si="36"/>
        <v>5.6508492053556229e-002</v>
      </c>
      <c r="L126" s="119">
        <f t="shared" si="37"/>
        <v>7.970415155663229</v>
      </c>
      <c r="O126" s="115">
        <f t="shared" si="54"/>
        <v>350</v>
      </c>
      <c r="P126" s="113">
        <f t="shared" si="55"/>
        <v>119</v>
      </c>
      <c r="Q126" s="113">
        <f>INDEX(地温!$D$2:$D$366,MATCH(O126,地温!$C$2:$C$366,FALSE))</f>
        <v>10.07605</v>
      </c>
      <c r="R126" s="113">
        <f t="shared" si="56"/>
        <v>2182.4655500000003</v>
      </c>
      <c r="S126" s="116">
        <f t="shared" si="38"/>
        <v>18.340046638655465</v>
      </c>
      <c r="T126" s="119" t="e">
        <f t="shared" si="39"/>
        <v>#N/A</v>
      </c>
      <c r="U126" s="119">
        <f t="shared" si="40"/>
        <v>0</v>
      </c>
      <c r="X126" s="115">
        <f t="shared" si="57"/>
        <v>350</v>
      </c>
      <c r="Y126" s="113">
        <f t="shared" si="58"/>
        <v>119</v>
      </c>
      <c r="Z126" s="113">
        <f>INDEX(地温!$D$2:$D$366,MATCH(X126,地温!$C$2:$C$366,FALSE))</f>
        <v>10.07605</v>
      </c>
      <c r="AA126" s="113">
        <f t="shared" si="59"/>
        <v>2182.4655500000003</v>
      </c>
      <c r="AB126" s="116">
        <f t="shared" si="41"/>
        <v>18.340046638655465</v>
      </c>
      <c r="AC126" s="119" t="e">
        <f t="shared" si="42"/>
        <v>#N/A</v>
      </c>
      <c r="AD126" s="119">
        <f t="shared" si="43"/>
        <v>0</v>
      </c>
      <c r="AG126" s="115">
        <f t="shared" si="60"/>
        <v>350</v>
      </c>
      <c r="AH126" s="113">
        <f t="shared" si="61"/>
        <v>119</v>
      </c>
      <c r="AI126" s="113">
        <f>INDEX(地温!$D$2:$D$366,MATCH(AG126,地温!$C$2:$C$366,FALSE))</f>
        <v>10.07605</v>
      </c>
      <c r="AJ126" s="113">
        <f t="shared" si="62"/>
        <v>2182.4655500000003</v>
      </c>
      <c r="AK126" s="116">
        <f t="shared" si="44"/>
        <v>18.340046638655465</v>
      </c>
      <c r="AL126" s="119" t="e">
        <f t="shared" si="45"/>
        <v>#N/A</v>
      </c>
      <c r="AM126" s="119">
        <f t="shared" si="46"/>
        <v>0</v>
      </c>
      <c r="AP126" s="115">
        <f t="shared" si="63"/>
        <v>350</v>
      </c>
      <c r="AQ126" s="113">
        <f t="shared" si="64"/>
        <v>119</v>
      </c>
      <c r="AR126" s="113">
        <f>INDEX(地温!$D$2:$D$366,MATCH(AP126,地温!$C$2:$C$366,FALSE))</f>
        <v>10.07605</v>
      </c>
      <c r="AS126" s="113">
        <f t="shared" si="65"/>
        <v>2182.4655500000003</v>
      </c>
      <c r="AT126" s="116">
        <f t="shared" si="47"/>
        <v>18.340046638655465</v>
      </c>
      <c r="AU126" s="119" t="e">
        <f t="shared" si="48"/>
        <v>#N/A</v>
      </c>
      <c r="AV126" s="119">
        <f t="shared" si="49"/>
        <v>0</v>
      </c>
    </row>
    <row r="127" spans="1:48">
      <c r="A127" s="115">
        <f t="shared" si="50"/>
        <v>351</v>
      </c>
      <c r="B127" s="113">
        <f t="shared" si="33"/>
        <v>120</v>
      </c>
      <c r="C127" s="119">
        <f t="shared" si="34"/>
        <v>7.9707422997062114</v>
      </c>
      <c r="F127" s="115">
        <f t="shared" si="51"/>
        <v>351</v>
      </c>
      <c r="G127" s="113">
        <f t="shared" si="52"/>
        <v>120</v>
      </c>
      <c r="H127" s="113">
        <f>INDEX(地温!$D$2:$D$366,MATCH(F127,地温!$C$2:$C$366,FALSE))</f>
        <v>8.9525500000000005</v>
      </c>
      <c r="I127" s="113">
        <f t="shared" si="53"/>
        <v>2191.4181000000003</v>
      </c>
      <c r="J127" s="116">
        <f t="shared" si="35"/>
        <v>18.261817500000003</v>
      </c>
      <c r="K127" s="119">
        <f t="shared" si="36"/>
        <v>5.6326983508601706e-002</v>
      </c>
      <c r="L127" s="119">
        <f t="shared" si="37"/>
        <v>7.9707422997062114</v>
      </c>
      <c r="O127" s="115">
        <f t="shared" si="54"/>
        <v>351</v>
      </c>
      <c r="P127" s="113">
        <f t="shared" si="55"/>
        <v>120</v>
      </c>
      <c r="Q127" s="113">
        <f>INDEX(地温!$D$2:$D$366,MATCH(O127,地温!$C$2:$C$366,FALSE))</f>
        <v>8.9525500000000005</v>
      </c>
      <c r="R127" s="113">
        <f t="shared" si="56"/>
        <v>2191.4181000000003</v>
      </c>
      <c r="S127" s="116">
        <f t="shared" si="38"/>
        <v>18.261817500000003</v>
      </c>
      <c r="T127" s="119" t="e">
        <f t="shared" si="39"/>
        <v>#N/A</v>
      </c>
      <c r="U127" s="119">
        <f t="shared" si="40"/>
        <v>0</v>
      </c>
      <c r="X127" s="115">
        <f t="shared" si="57"/>
        <v>351</v>
      </c>
      <c r="Y127" s="113">
        <f t="shared" si="58"/>
        <v>120</v>
      </c>
      <c r="Z127" s="113">
        <f>INDEX(地温!$D$2:$D$366,MATCH(X127,地温!$C$2:$C$366,FALSE))</f>
        <v>8.9525500000000005</v>
      </c>
      <c r="AA127" s="113">
        <f t="shared" si="59"/>
        <v>2191.4181000000003</v>
      </c>
      <c r="AB127" s="116">
        <f t="shared" si="41"/>
        <v>18.261817500000003</v>
      </c>
      <c r="AC127" s="119" t="e">
        <f t="shared" si="42"/>
        <v>#N/A</v>
      </c>
      <c r="AD127" s="119">
        <f t="shared" si="43"/>
        <v>0</v>
      </c>
      <c r="AG127" s="115">
        <f t="shared" si="60"/>
        <v>351</v>
      </c>
      <c r="AH127" s="113">
        <f t="shared" si="61"/>
        <v>120</v>
      </c>
      <c r="AI127" s="113">
        <f>INDEX(地温!$D$2:$D$366,MATCH(AG127,地温!$C$2:$C$366,FALSE))</f>
        <v>8.9525500000000005</v>
      </c>
      <c r="AJ127" s="113">
        <f t="shared" si="62"/>
        <v>2191.4181000000003</v>
      </c>
      <c r="AK127" s="116">
        <f t="shared" si="44"/>
        <v>18.261817500000003</v>
      </c>
      <c r="AL127" s="119" t="e">
        <f t="shared" si="45"/>
        <v>#N/A</v>
      </c>
      <c r="AM127" s="119">
        <f t="shared" si="46"/>
        <v>0</v>
      </c>
      <c r="AP127" s="115">
        <f t="shared" si="63"/>
        <v>351</v>
      </c>
      <c r="AQ127" s="113">
        <f t="shared" si="64"/>
        <v>120</v>
      </c>
      <c r="AR127" s="113">
        <f>INDEX(地温!$D$2:$D$366,MATCH(AP127,地温!$C$2:$C$366,FALSE))</f>
        <v>8.9525500000000005</v>
      </c>
      <c r="AS127" s="113">
        <f t="shared" si="65"/>
        <v>2191.4181000000003</v>
      </c>
      <c r="AT127" s="116">
        <f t="shared" si="47"/>
        <v>18.261817500000003</v>
      </c>
      <c r="AU127" s="119" t="e">
        <f t="shared" si="48"/>
        <v>#N/A</v>
      </c>
      <c r="AV127" s="119">
        <f t="shared" si="49"/>
        <v>0</v>
      </c>
    </row>
    <row r="128" spans="1:48">
      <c r="A128" s="115">
        <f t="shared" si="50"/>
        <v>352</v>
      </c>
      <c r="B128" s="113">
        <f t="shared" si="33"/>
        <v>121</v>
      </c>
      <c r="C128" s="119">
        <f t="shared" si="34"/>
        <v>7.9710259049748302</v>
      </c>
      <c r="F128" s="115">
        <f t="shared" si="51"/>
        <v>352</v>
      </c>
      <c r="G128" s="113">
        <f t="shared" si="52"/>
        <v>121</v>
      </c>
      <c r="H128" s="113">
        <f>INDEX(地温!$D$2:$D$366,MATCH(F128,地温!$C$2:$C$366,FALSE))</f>
        <v>7.3635999999999999</v>
      </c>
      <c r="I128" s="113">
        <f t="shared" si="53"/>
        <v>2198.7817000000005</v>
      </c>
      <c r="J128" s="116">
        <f t="shared" si="35"/>
        <v>18.171749586776862</v>
      </c>
      <c r="K128" s="119">
        <f t="shared" si="36"/>
        <v>5.6118608214906322e-002</v>
      </c>
      <c r="L128" s="119">
        <f t="shared" si="37"/>
        <v>7.9710259049748302</v>
      </c>
      <c r="O128" s="115">
        <f t="shared" si="54"/>
        <v>352</v>
      </c>
      <c r="P128" s="113">
        <f t="shared" si="55"/>
        <v>121</v>
      </c>
      <c r="Q128" s="113">
        <f>INDEX(地温!$D$2:$D$366,MATCH(O128,地温!$C$2:$C$366,FALSE))</f>
        <v>7.3635999999999999</v>
      </c>
      <c r="R128" s="113">
        <f t="shared" si="56"/>
        <v>2198.7817000000005</v>
      </c>
      <c r="S128" s="116">
        <f t="shared" si="38"/>
        <v>18.171749586776862</v>
      </c>
      <c r="T128" s="119" t="e">
        <f t="shared" si="39"/>
        <v>#N/A</v>
      </c>
      <c r="U128" s="119">
        <f t="shared" si="40"/>
        <v>0</v>
      </c>
      <c r="X128" s="115">
        <f t="shared" si="57"/>
        <v>352</v>
      </c>
      <c r="Y128" s="113">
        <f t="shared" si="58"/>
        <v>121</v>
      </c>
      <c r="Z128" s="113">
        <f>INDEX(地温!$D$2:$D$366,MATCH(X128,地温!$C$2:$C$366,FALSE))</f>
        <v>7.3635999999999999</v>
      </c>
      <c r="AA128" s="113">
        <f t="shared" si="59"/>
        <v>2198.7817000000005</v>
      </c>
      <c r="AB128" s="116">
        <f t="shared" si="41"/>
        <v>18.171749586776862</v>
      </c>
      <c r="AC128" s="119" t="e">
        <f t="shared" si="42"/>
        <v>#N/A</v>
      </c>
      <c r="AD128" s="119">
        <f t="shared" si="43"/>
        <v>0</v>
      </c>
      <c r="AG128" s="115">
        <f t="shared" si="60"/>
        <v>352</v>
      </c>
      <c r="AH128" s="113">
        <f t="shared" si="61"/>
        <v>121</v>
      </c>
      <c r="AI128" s="113">
        <f>INDEX(地温!$D$2:$D$366,MATCH(AG128,地温!$C$2:$C$366,FALSE))</f>
        <v>7.3635999999999999</v>
      </c>
      <c r="AJ128" s="113">
        <f t="shared" si="62"/>
        <v>2198.7817000000005</v>
      </c>
      <c r="AK128" s="116">
        <f t="shared" si="44"/>
        <v>18.171749586776862</v>
      </c>
      <c r="AL128" s="119" t="e">
        <f t="shared" si="45"/>
        <v>#N/A</v>
      </c>
      <c r="AM128" s="119">
        <f t="shared" si="46"/>
        <v>0</v>
      </c>
      <c r="AP128" s="115">
        <f t="shared" si="63"/>
        <v>352</v>
      </c>
      <c r="AQ128" s="113">
        <f t="shared" si="64"/>
        <v>121</v>
      </c>
      <c r="AR128" s="113">
        <f>INDEX(地温!$D$2:$D$366,MATCH(AP128,地温!$C$2:$C$366,FALSE))</f>
        <v>7.3635999999999999</v>
      </c>
      <c r="AS128" s="113">
        <f t="shared" si="65"/>
        <v>2198.7817000000005</v>
      </c>
      <c r="AT128" s="116">
        <f t="shared" si="47"/>
        <v>18.171749586776862</v>
      </c>
      <c r="AU128" s="119" t="e">
        <f t="shared" si="48"/>
        <v>#N/A</v>
      </c>
      <c r="AV128" s="119">
        <f t="shared" si="49"/>
        <v>0</v>
      </c>
    </row>
    <row r="129" spans="1:48">
      <c r="A129" s="115">
        <f t="shared" si="50"/>
        <v>353</v>
      </c>
      <c r="B129" s="113">
        <f t="shared" si="33"/>
        <v>122</v>
      </c>
      <c r="C129" s="119">
        <f t="shared" si="34"/>
        <v>7.9713059876822605</v>
      </c>
      <c r="F129" s="115">
        <f t="shared" si="51"/>
        <v>353</v>
      </c>
      <c r="G129" s="113">
        <f t="shared" si="52"/>
        <v>122</v>
      </c>
      <c r="H129" s="113">
        <f>INDEX(地温!$D$2:$D$366,MATCH(F129,地温!$C$2:$C$366,FALSE))</f>
        <v>7.5883000000000003</v>
      </c>
      <c r="I129" s="113">
        <f t="shared" si="53"/>
        <v>2206.3700000000003</v>
      </c>
      <c r="J129" s="116">
        <f t="shared" si="35"/>
        <v>18.085000000000004</v>
      </c>
      <c r="K129" s="119">
        <f t="shared" si="36"/>
        <v>5.5918517549746173e-002</v>
      </c>
      <c r="L129" s="119">
        <f t="shared" si="37"/>
        <v>7.9713059876822605</v>
      </c>
      <c r="O129" s="115">
        <f t="shared" si="54"/>
        <v>353</v>
      </c>
      <c r="P129" s="113">
        <f t="shared" si="55"/>
        <v>122</v>
      </c>
      <c r="Q129" s="113">
        <f>INDEX(地温!$D$2:$D$366,MATCH(O129,地温!$C$2:$C$366,FALSE))</f>
        <v>7.5883000000000003</v>
      </c>
      <c r="R129" s="113">
        <f t="shared" si="56"/>
        <v>2206.3700000000003</v>
      </c>
      <c r="S129" s="116">
        <f t="shared" si="38"/>
        <v>18.085000000000004</v>
      </c>
      <c r="T129" s="119" t="e">
        <f t="shared" si="39"/>
        <v>#N/A</v>
      </c>
      <c r="U129" s="119">
        <f t="shared" si="40"/>
        <v>0</v>
      </c>
      <c r="X129" s="115">
        <f t="shared" si="57"/>
        <v>353</v>
      </c>
      <c r="Y129" s="113">
        <f t="shared" si="58"/>
        <v>122</v>
      </c>
      <c r="Z129" s="113">
        <f>INDEX(地温!$D$2:$D$366,MATCH(X129,地温!$C$2:$C$366,FALSE))</f>
        <v>7.5883000000000003</v>
      </c>
      <c r="AA129" s="113">
        <f t="shared" si="59"/>
        <v>2206.3700000000003</v>
      </c>
      <c r="AB129" s="116">
        <f t="shared" si="41"/>
        <v>18.085000000000004</v>
      </c>
      <c r="AC129" s="119" t="e">
        <f t="shared" si="42"/>
        <v>#N/A</v>
      </c>
      <c r="AD129" s="119">
        <f t="shared" si="43"/>
        <v>0</v>
      </c>
      <c r="AG129" s="115">
        <f t="shared" si="60"/>
        <v>353</v>
      </c>
      <c r="AH129" s="113">
        <f t="shared" si="61"/>
        <v>122</v>
      </c>
      <c r="AI129" s="113">
        <f>INDEX(地温!$D$2:$D$366,MATCH(AG129,地温!$C$2:$C$366,FALSE))</f>
        <v>7.5883000000000003</v>
      </c>
      <c r="AJ129" s="113">
        <f t="shared" si="62"/>
        <v>2206.3700000000003</v>
      </c>
      <c r="AK129" s="116">
        <f t="shared" si="44"/>
        <v>18.085000000000004</v>
      </c>
      <c r="AL129" s="119" t="e">
        <f t="shared" si="45"/>
        <v>#N/A</v>
      </c>
      <c r="AM129" s="119">
        <f t="shared" si="46"/>
        <v>0</v>
      </c>
      <c r="AP129" s="115">
        <f t="shared" si="63"/>
        <v>353</v>
      </c>
      <c r="AQ129" s="113">
        <f t="shared" si="64"/>
        <v>122</v>
      </c>
      <c r="AR129" s="113">
        <f>INDEX(地温!$D$2:$D$366,MATCH(AP129,地温!$C$2:$C$366,FALSE))</f>
        <v>7.5883000000000003</v>
      </c>
      <c r="AS129" s="113">
        <f t="shared" si="65"/>
        <v>2206.3700000000003</v>
      </c>
      <c r="AT129" s="116">
        <f t="shared" si="47"/>
        <v>18.085000000000004</v>
      </c>
      <c r="AU129" s="119" t="e">
        <f t="shared" si="48"/>
        <v>#N/A</v>
      </c>
      <c r="AV129" s="119">
        <f t="shared" si="49"/>
        <v>0</v>
      </c>
    </row>
    <row r="130" spans="1:48">
      <c r="A130" s="115">
        <f t="shared" si="50"/>
        <v>354</v>
      </c>
      <c r="B130" s="113">
        <f t="shared" si="33"/>
        <v>123</v>
      </c>
      <c r="C130" s="119">
        <f t="shared" si="34"/>
        <v>7.971604897775002</v>
      </c>
      <c r="F130" s="115">
        <f t="shared" si="51"/>
        <v>354</v>
      </c>
      <c r="G130" s="113">
        <f t="shared" si="52"/>
        <v>123</v>
      </c>
      <c r="H130" s="113">
        <f>INDEX(地温!$D$2:$D$366,MATCH(F130,地温!$C$2:$C$366,FALSE))</f>
        <v>8.9846500000000002</v>
      </c>
      <c r="I130" s="113">
        <f t="shared" si="53"/>
        <v>2215.3546500000002</v>
      </c>
      <c r="J130" s="116">
        <f t="shared" si="35"/>
        <v>18.011013414634149</v>
      </c>
      <c r="K130" s="119">
        <f t="shared" si="36"/>
        <v>5.574833514713546e-002</v>
      </c>
      <c r="L130" s="119">
        <f t="shared" si="37"/>
        <v>7.971604897775002</v>
      </c>
      <c r="O130" s="115">
        <f t="shared" si="54"/>
        <v>354</v>
      </c>
      <c r="P130" s="113">
        <f t="shared" si="55"/>
        <v>123</v>
      </c>
      <c r="Q130" s="113">
        <f>INDEX(地温!$D$2:$D$366,MATCH(O130,地温!$C$2:$C$366,FALSE))</f>
        <v>8.9846500000000002</v>
      </c>
      <c r="R130" s="113">
        <f t="shared" si="56"/>
        <v>2215.3546500000002</v>
      </c>
      <c r="S130" s="116">
        <f t="shared" si="38"/>
        <v>18.011013414634149</v>
      </c>
      <c r="T130" s="119" t="e">
        <f t="shared" si="39"/>
        <v>#N/A</v>
      </c>
      <c r="U130" s="119">
        <f t="shared" si="40"/>
        <v>0</v>
      </c>
      <c r="X130" s="115">
        <f t="shared" si="57"/>
        <v>354</v>
      </c>
      <c r="Y130" s="113">
        <f t="shared" si="58"/>
        <v>123</v>
      </c>
      <c r="Z130" s="113">
        <f>INDEX(地温!$D$2:$D$366,MATCH(X130,地温!$C$2:$C$366,FALSE))</f>
        <v>8.9846500000000002</v>
      </c>
      <c r="AA130" s="113">
        <f t="shared" si="59"/>
        <v>2215.3546500000002</v>
      </c>
      <c r="AB130" s="116">
        <f t="shared" si="41"/>
        <v>18.011013414634149</v>
      </c>
      <c r="AC130" s="119" t="e">
        <f t="shared" si="42"/>
        <v>#N/A</v>
      </c>
      <c r="AD130" s="119">
        <f t="shared" si="43"/>
        <v>0</v>
      </c>
      <c r="AG130" s="115">
        <f t="shared" si="60"/>
        <v>354</v>
      </c>
      <c r="AH130" s="113">
        <f t="shared" si="61"/>
        <v>123</v>
      </c>
      <c r="AI130" s="113">
        <f>INDEX(地温!$D$2:$D$366,MATCH(AG130,地温!$C$2:$C$366,FALSE))</f>
        <v>8.9846500000000002</v>
      </c>
      <c r="AJ130" s="113">
        <f t="shared" si="62"/>
        <v>2215.3546500000002</v>
      </c>
      <c r="AK130" s="116">
        <f t="shared" si="44"/>
        <v>18.011013414634149</v>
      </c>
      <c r="AL130" s="119" t="e">
        <f t="shared" si="45"/>
        <v>#N/A</v>
      </c>
      <c r="AM130" s="119">
        <f t="shared" si="46"/>
        <v>0</v>
      </c>
      <c r="AP130" s="115">
        <f t="shared" si="63"/>
        <v>354</v>
      </c>
      <c r="AQ130" s="113">
        <f t="shared" si="64"/>
        <v>123</v>
      </c>
      <c r="AR130" s="113">
        <f>INDEX(地温!$D$2:$D$366,MATCH(AP130,地温!$C$2:$C$366,FALSE))</f>
        <v>8.9846500000000002</v>
      </c>
      <c r="AS130" s="113">
        <f t="shared" si="65"/>
        <v>2215.3546500000002</v>
      </c>
      <c r="AT130" s="116">
        <f t="shared" si="47"/>
        <v>18.011013414634149</v>
      </c>
      <c r="AU130" s="119" t="e">
        <f t="shared" si="48"/>
        <v>#N/A</v>
      </c>
      <c r="AV130" s="119">
        <f t="shared" si="49"/>
        <v>0</v>
      </c>
    </row>
    <row r="131" spans="1:48">
      <c r="A131" s="115">
        <f t="shared" si="50"/>
        <v>355</v>
      </c>
      <c r="B131" s="113">
        <f t="shared" si="33"/>
        <v>124</v>
      </c>
      <c r="C131" s="119">
        <f t="shared" si="34"/>
        <v>7.9719037876672108</v>
      </c>
      <c r="F131" s="115">
        <f t="shared" si="51"/>
        <v>355</v>
      </c>
      <c r="G131" s="113">
        <f t="shared" si="52"/>
        <v>124</v>
      </c>
      <c r="H131" s="113">
        <f>INDEX(地温!$D$2:$D$366,MATCH(F131,地温!$C$2:$C$366,FALSE))</f>
        <v>9.5143000000000004</v>
      </c>
      <c r="I131" s="113">
        <f t="shared" si="53"/>
        <v>2224.86895</v>
      </c>
      <c r="J131" s="116">
        <f t="shared" si="35"/>
        <v>17.942491532258064</v>
      </c>
      <c r="K131" s="119">
        <f t="shared" si="36"/>
        <v>5.5591107672309924e-002</v>
      </c>
      <c r="L131" s="119">
        <f t="shared" si="37"/>
        <v>7.9719037876672108</v>
      </c>
      <c r="O131" s="115">
        <f t="shared" si="54"/>
        <v>355</v>
      </c>
      <c r="P131" s="113">
        <f t="shared" si="55"/>
        <v>124</v>
      </c>
      <c r="Q131" s="113">
        <f>INDEX(地温!$D$2:$D$366,MATCH(O131,地温!$C$2:$C$366,FALSE))</f>
        <v>9.5143000000000004</v>
      </c>
      <c r="R131" s="113">
        <f t="shared" si="56"/>
        <v>2224.86895</v>
      </c>
      <c r="S131" s="116">
        <f t="shared" si="38"/>
        <v>17.942491532258064</v>
      </c>
      <c r="T131" s="119" t="e">
        <f t="shared" si="39"/>
        <v>#N/A</v>
      </c>
      <c r="U131" s="119">
        <f t="shared" si="40"/>
        <v>0</v>
      </c>
      <c r="X131" s="115">
        <f t="shared" si="57"/>
        <v>355</v>
      </c>
      <c r="Y131" s="113">
        <f t="shared" si="58"/>
        <v>124</v>
      </c>
      <c r="Z131" s="113">
        <f>INDEX(地温!$D$2:$D$366,MATCH(X131,地温!$C$2:$C$366,FALSE))</f>
        <v>9.5143000000000004</v>
      </c>
      <c r="AA131" s="113">
        <f t="shared" si="59"/>
        <v>2224.86895</v>
      </c>
      <c r="AB131" s="116">
        <f t="shared" si="41"/>
        <v>17.942491532258064</v>
      </c>
      <c r="AC131" s="119" t="e">
        <f t="shared" si="42"/>
        <v>#N/A</v>
      </c>
      <c r="AD131" s="119">
        <f t="shared" si="43"/>
        <v>0</v>
      </c>
      <c r="AG131" s="115">
        <f t="shared" si="60"/>
        <v>355</v>
      </c>
      <c r="AH131" s="113">
        <f t="shared" si="61"/>
        <v>124</v>
      </c>
      <c r="AI131" s="113">
        <f>INDEX(地温!$D$2:$D$366,MATCH(AG131,地温!$C$2:$C$366,FALSE))</f>
        <v>9.5143000000000004</v>
      </c>
      <c r="AJ131" s="113">
        <f t="shared" si="62"/>
        <v>2224.86895</v>
      </c>
      <c r="AK131" s="116">
        <f t="shared" si="44"/>
        <v>17.942491532258064</v>
      </c>
      <c r="AL131" s="119" t="e">
        <f t="shared" si="45"/>
        <v>#N/A</v>
      </c>
      <c r="AM131" s="119">
        <f t="shared" si="46"/>
        <v>0</v>
      </c>
      <c r="AP131" s="115">
        <f t="shared" si="63"/>
        <v>355</v>
      </c>
      <c r="AQ131" s="113">
        <f t="shared" si="64"/>
        <v>124</v>
      </c>
      <c r="AR131" s="113">
        <f>INDEX(地温!$D$2:$D$366,MATCH(AP131,地温!$C$2:$C$366,FALSE))</f>
        <v>9.5143000000000004</v>
      </c>
      <c r="AS131" s="113">
        <f t="shared" si="65"/>
        <v>2224.86895</v>
      </c>
      <c r="AT131" s="116">
        <f t="shared" si="47"/>
        <v>17.942491532258064</v>
      </c>
      <c r="AU131" s="119" t="e">
        <f t="shared" si="48"/>
        <v>#N/A</v>
      </c>
      <c r="AV131" s="119">
        <f t="shared" si="49"/>
        <v>0</v>
      </c>
    </row>
    <row r="132" spans="1:48">
      <c r="A132" s="115">
        <f t="shared" si="50"/>
        <v>356</v>
      </c>
      <c r="B132" s="113">
        <f t="shared" si="33"/>
        <v>125</v>
      </c>
      <c r="C132" s="119">
        <f t="shared" si="34"/>
        <v>7.9721797719691372</v>
      </c>
      <c r="F132" s="115">
        <f t="shared" si="51"/>
        <v>356</v>
      </c>
      <c r="G132" s="113">
        <f t="shared" si="52"/>
        <v>125</v>
      </c>
      <c r="H132" s="113">
        <f>INDEX(地温!$D$2:$D$366,MATCH(F132,地温!$C$2:$C$366,FALSE))</f>
        <v>8.8080999999999996</v>
      </c>
      <c r="I132" s="113">
        <f t="shared" si="53"/>
        <v>2233.6770500000002</v>
      </c>
      <c r="J132" s="116">
        <f t="shared" si="35"/>
        <v>17.869416400000002</v>
      </c>
      <c r="K132" s="119">
        <f t="shared" si="36"/>
        <v>5.5423839810838198e-002</v>
      </c>
      <c r="L132" s="119">
        <f t="shared" si="37"/>
        <v>7.9721797719691372</v>
      </c>
      <c r="O132" s="115">
        <f t="shared" si="54"/>
        <v>356</v>
      </c>
      <c r="P132" s="113">
        <f t="shared" si="55"/>
        <v>125</v>
      </c>
      <c r="Q132" s="113">
        <f>INDEX(地温!$D$2:$D$366,MATCH(O132,地温!$C$2:$C$366,FALSE))</f>
        <v>8.8080999999999996</v>
      </c>
      <c r="R132" s="113">
        <f t="shared" si="56"/>
        <v>2233.6770500000002</v>
      </c>
      <c r="S132" s="116">
        <f t="shared" si="38"/>
        <v>17.869416400000002</v>
      </c>
      <c r="T132" s="119" t="e">
        <f t="shared" si="39"/>
        <v>#N/A</v>
      </c>
      <c r="U132" s="119">
        <f t="shared" si="40"/>
        <v>0</v>
      </c>
      <c r="X132" s="115">
        <f t="shared" si="57"/>
        <v>356</v>
      </c>
      <c r="Y132" s="113">
        <f t="shared" si="58"/>
        <v>125</v>
      </c>
      <c r="Z132" s="113">
        <f>INDEX(地温!$D$2:$D$366,MATCH(X132,地温!$C$2:$C$366,FALSE))</f>
        <v>8.8080999999999996</v>
      </c>
      <c r="AA132" s="113">
        <f t="shared" si="59"/>
        <v>2233.6770500000002</v>
      </c>
      <c r="AB132" s="116">
        <f t="shared" si="41"/>
        <v>17.869416400000002</v>
      </c>
      <c r="AC132" s="119" t="e">
        <f t="shared" si="42"/>
        <v>#N/A</v>
      </c>
      <c r="AD132" s="119">
        <f t="shared" si="43"/>
        <v>0</v>
      </c>
      <c r="AG132" s="115">
        <f t="shared" si="60"/>
        <v>356</v>
      </c>
      <c r="AH132" s="113">
        <f t="shared" si="61"/>
        <v>125</v>
      </c>
      <c r="AI132" s="113">
        <f>INDEX(地温!$D$2:$D$366,MATCH(AG132,地温!$C$2:$C$366,FALSE))</f>
        <v>8.8080999999999996</v>
      </c>
      <c r="AJ132" s="113">
        <f t="shared" si="62"/>
        <v>2233.6770500000002</v>
      </c>
      <c r="AK132" s="116">
        <f t="shared" si="44"/>
        <v>17.869416400000002</v>
      </c>
      <c r="AL132" s="119" t="e">
        <f t="shared" si="45"/>
        <v>#N/A</v>
      </c>
      <c r="AM132" s="119">
        <f t="shared" si="46"/>
        <v>0</v>
      </c>
      <c r="AP132" s="115">
        <f t="shared" si="63"/>
        <v>356</v>
      </c>
      <c r="AQ132" s="113">
        <f t="shared" si="64"/>
        <v>125</v>
      </c>
      <c r="AR132" s="113">
        <f>INDEX(地温!$D$2:$D$366,MATCH(AP132,地温!$C$2:$C$366,FALSE))</f>
        <v>8.8080999999999996</v>
      </c>
      <c r="AS132" s="113">
        <f t="shared" si="65"/>
        <v>2233.6770500000002</v>
      </c>
      <c r="AT132" s="116">
        <f t="shared" si="47"/>
        <v>17.869416400000002</v>
      </c>
      <c r="AU132" s="119" t="e">
        <f t="shared" si="48"/>
        <v>#N/A</v>
      </c>
      <c r="AV132" s="119">
        <f t="shared" si="49"/>
        <v>0</v>
      </c>
    </row>
    <row r="133" spans="1:48">
      <c r="A133" s="115">
        <f t="shared" si="50"/>
        <v>357</v>
      </c>
      <c r="B133" s="113">
        <f t="shared" si="33"/>
        <v>126</v>
      </c>
      <c r="C133" s="119">
        <f t="shared" si="34"/>
        <v>7.9724184930348452</v>
      </c>
      <c r="F133" s="115">
        <f t="shared" si="51"/>
        <v>357</v>
      </c>
      <c r="G133" s="113">
        <f t="shared" si="52"/>
        <v>126</v>
      </c>
      <c r="H133" s="113">
        <f>INDEX(地温!$D$2:$D$366,MATCH(F133,地温!$C$2:$C$366,FALSE))</f>
        <v>7.1710000000000003</v>
      </c>
      <c r="I133" s="113">
        <f t="shared" si="53"/>
        <v>2240.8480500000001</v>
      </c>
      <c r="J133" s="116">
        <f t="shared" si="35"/>
        <v>17.784508333333335</v>
      </c>
      <c r="K133" s="119">
        <f t="shared" si="36"/>
        <v>5.5230013511756847e-002</v>
      </c>
      <c r="L133" s="119">
        <f t="shared" si="37"/>
        <v>7.9724184930348452</v>
      </c>
      <c r="O133" s="115">
        <f t="shared" si="54"/>
        <v>357</v>
      </c>
      <c r="P133" s="113">
        <f t="shared" si="55"/>
        <v>126</v>
      </c>
      <c r="Q133" s="113">
        <f>INDEX(地温!$D$2:$D$366,MATCH(O133,地温!$C$2:$C$366,FALSE))</f>
        <v>7.1710000000000003</v>
      </c>
      <c r="R133" s="113">
        <f t="shared" si="56"/>
        <v>2240.8480500000001</v>
      </c>
      <c r="S133" s="116">
        <f t="shared" si="38"/>
        <v>17.784508333333335</v>
      </c>
      <c r="T133" s="119" t="e">
        <f t="shared" si="39"/>
        <v>#N/A</v>
      </c>
      <c r="U133" s="119">
        <f t="shared" si="40"/>
        <v>0</v>
      </c>
      <c r="X133" s="115">
        <f t="shared" si="57"/>
        <v>357</v>
      </c>
      <c r="Y133" s="113">
        <f t="shared" si="58"/>
        <v>126</v>
      </c>
      <c r="Z133" s="113">
        <f>INDEX(地温!$D$2:$D$366,MATCH(X133,地温!$C$2:$C$366,FALSE))</f>
        <v>7.1710000000000003</v>
      </c>
      <c r="AA133" s="113">
        <f t="shared" si="59"/>
        <v>2240.8480500000001</v>
      </c>
      <c r="AB133" s="116">
        <f t="shared" si="41"/>
        <v>17.784508333333335</v>
      </c>
      <c r="AC133" s="119" t="e">
        <f t="shared" si="42"/>
        <v>#N/A</v>
      </c>
      <c r="AD133" s="119">
        <f t="shared" si="43"/>
        <v>0</v>
      </c>
      <c r="AG133" s="115">
        <f t="shared" si="60"/>
        <v>357</v>
      </c>
      <c r="AH133" s="113">
        <f t="shared" si="61"/>
        <v>126</v>
      </c>
      <c r="AI133" s="113">
        <f>INDEX(地温!$D$2:$D$366,MATCH(AG133,地温!$C$2:$C$366,FALSE))</f>
        <v>7.1710000000000003</v>
      </c>
      <c r="AJ133" s="113">
        <f t="shared" si="62"/>
        <v>2240.8480500000001</v>
      </c>
      <c r="AK133" s="116">
        <f t="shared" si="44"/>
        <v>17.784508333333335</v>
      </c>
      <c r="AL133" s="119" t="e">
        <f t="shared" si="45"/>
        <v>#N/A</v>
      </c>
      <c r="AM133" s="119">
        <f t="shared" si="46"/>
        <v>0</v>
      </c>
      <c r="AP133" s="115">
        <f t="shared" si="63"/>
        <v>357</v>
      </c>
      <c r="AQ133" s="113">
        <f t="shared" si="64"/>
        <v>126</v>
      </c>
      <c r="AR133" s="113">
        <f>INDEX(地温!$D$2:$D$366,MATCH(AP133,地温!$C$2:$C$366,FALSE))</f>
        <v>7.1710000000000003</v>
      </c>
      <c r="AS133" s="113">
        <f t="shared" si="65"/>
        <v>2240.8480500000001</v>
      </c>
      <c r="AT133" s="116">
        <f t="shared" si="47"/>
        <v>17.784508333333335</v>
      </c>
      <c r="AU133" s="119" t="e">
        <f t="shared" si="48"/>
        <v>#N/A</v>
      </c>
      <c r="AV133" s="119">
        <f t="shared" si="49"/>
        <v>0</v>
      </c>
    </row>
    <row r="134" spans="1:48">
      <c r="A134" s="115">
        <f t="shared" si="50"/>
        <v>358</v>
      </c>
      <c r="B134" s="113">
        <f t="shared" si="33"/>
        <v>127</v>
      </c>
      <c r="C134" s="119">
        <f t="shared" si="34"/>
        <v>7.9726654428701327</v>
      </c>
      <c r="F134" s="115">
        <f t="shared" si="51"/>
        <v>358</v>
      </c>
      <c r="G134" s="113">
        <f t="shared" si="52"/>
        <v>127</v>
      </c>
      <c r="H134" s="113">
        <f>INDEX(地温!$D$2:$D$366,MATCH(F134,地温!$C$2:$C$366,FALSE))</f>
        <v>8.069799999999999</v>
      </c>
      <c r="I134" s="113">
        <f t="shared" si="53"/>
        <v>2248.9178500000003</v>
      </c>
      <c r="J134" s="116">
        <f t="shared" si="35"/>
        <v>17.708014566929137</v>
      </c>
      <c r="K134" s="119">
        <f t="shared" si="36"/>
        <v>5.5055879199457793e-002</v>
      </c>
      <c r="L134" s="119">
        <f t="shared" si="37"/>
        <v>7.9726654428701327</v>
      </c>
      <c r="O134" s="115">
        <f t="shared" si="54"/>
        <v>358</v>
      </c>
      <c r="P134" s="113">
        <f t="shared" si="55"/>
        <v>127</v>
      </c>
      <c r="Q134" s="113">
        <f>INDEX(地温!$D$2:$D$366,MATCH(O134,地温!$C$2:$C$366,FALSE))</f>
        <v>8.069799999999999</v>
      </c>
      <c r="R134" s="113">
        <f t="shared" si="56"/>
        <v>2248.9178500000003</v>
      </c>
      <c r="S134" s="116">
        <f t="shared" si="38"/>
        <v>17.708014566929137</v>
      </c>
      <c r="T134" s="119" t="e">
        <f t="shared" si="39"/>
        <v>#N/A</v>
      </c>
      <c r="U134" s="119">
        <f t="shared" si="40"/>
        <v>0</v>
      </c>
      <c r="X134" s="115">
        <f t="shared" si="57"/>
        <v>358</v>
      </c>
      <c r="Y134" s="113">
        <f t="shared" si="58"/>
        <v>127</v>
      </c>
      <c r="Z134" s="113">
        <f>INDEX(地温!$D$2:$D$366,MATCH(X134,地温!$C$2:$C$366,FALSE))</f>
        <v>8.069799999999999</v>
      </c>
      <c r="AA134" s="113">
        <f t="shared" si="59"/>
        <v>2248.9178500000003</v>
      </c>
      <c r="AB134" s="116">
        <f t="shared" si="41"/>
        <v>17.708014566929137</v>
      </c>
      <c r="AC134" s="119" t="e">
        <f t="shared" si="42"/>
        <v>#N/A</v>
      </c>
      <c r="AD134" s="119">
        <f t="shared" si="43"/>
        <v>0</v>
      </c>
      <c r="AG134" s="115">
        <f t="shared" si="60"/>
        <v>358</v>
      </c>
      <c r="AH134" s="113">
        <f t="shared" si="61"/>
        <v>127</v>
      </c>
      <c r="AI134" s="113">
        <f>INDEX(地温!$D$2:$D$366,MATCH(AG134,地温!$C$2:$C$366,FALSE))</f>
        <v>8.069799999999999</v>
      </c>
      <c r="AJ134" s="113">
        <f t="shared" si="62"/>
        <v>2248.9178500000003</v>
      </c>
      <c r="AK134" s="116">
        <f t="shared" si="44"/>
        <v>17.708014566929137</v>
      </c>
      <c r="AL134" s="119" t="e">
        <f t="shared" si="45"/>
        <v>#N/A</v>
      </c>
      <c r="AM134" s="119">
        <f t="shared" si="46"/>
        <v>0</v>
      </c>
      <c r="AP134" s="115">
        <f t="shared" si="63"/>
        <v>358</v>
      </c>
      <c r="AQ134" s="113">
        <f t="shared" si="64"/>
        <v>127</v>
      </c>
      <c r="AR134" s="113">
        <f>INDEX(地温!$D$2:$D$366,MATCH(AP134,地温!$C$2:$C$366,FALSE))</f>
        <v>8.069799999999999</v>
      </c>
      <c r="AS134" s="113">
        <f t="shared" si="65"/>
        <v>2248.9178500000003</v>
      </c>
      <c r="AT134" s="116">
        <f t="shared" si="47"/>
        <v>17.708014566929137</v>
      </c>
      <c r="AU134" s="119" t="e">
        <f t="shared" si="48"/>
        <v>#N/A</v>
      </c>
      <c r="AV134" s="119">
        <f t="shared" si="49"/>
        <v>0</v>
      </c>
    </row>
    <row r="135" spans="1:48">
      <c r="A135" s="115">
        <f t="shared" si="50"/>
        <v>359</v>
      </c>
      <c r="B135" s="113">
        <f t="shared" si="33"/>
        <v>128</v>
      </c>
      <c r="C135" s="119">
        <f t="shared" si="34"/>
        <v>7.9729207492083969</v>
      </c>
      <c r="F135" s="115">
        <f t="shared" si="51"/>
        <v>359</v>
      </c>
      <c r="G135" s="113">
        <f t="shared" si="52"/>
        <v>128</v>
      </c>
      <c r="H135" s="113">
        <f>INDEX(地温!$D$2:$D$366,MATCH(F135,地温!$C$2:$C$366,FALSE))</f>
        <v>9.0648999999999997</v>
      </c>
      <c r="I135" s="113">
        <f t="shared" si="53"/>
        <v>2257.9827500000001</v>
      </c>
      <c r="J135" s="116">
        <f t="shared" si="35"/>
        <v>17.640490234375001</v>
      </c>
      <c r="K135" s="119">
        <f t="shared" si="36"/>
        <v>5.490254381822407e-002</v>
      </c>
      <c r="L135" s="119">
        <f t="shared" si="37"/>
        <v>7.9729207492083969</v>
      </c>
      <c r="O135" s="115">
        <f t="shared" si="54"/>
        <v>359</v>
      </c>
      <c r="P135" s="113">
        <f t="shared" si="55"/>
        <v>128</v>
      </c>
      <c r="Q135" s="113">
        <f>INDEX(地温!$D$2:$D$366,MATCH(O135,地温!$C$2:$C$366,FALSE))</f>
        <v>9.0648999999999997</v>
      </c>
      <c r="R135" s="113">
        <f t="shared" si="56"/>
        <v>2257.9827500000001</v>
      </c>
      <c r="S135" s="116">
        <f t="shared" si="38"/>
        <v>17.640490234375001</v>
      </c>
      <c r="T135" s="119" t="e">
        <f t="shared" si="39"/>
        <v>#N/A</v>
      </c>
      <c r="U135" s="119">
        <f t="shared" si="40"/>
        <v>0</v>
      </c>
      <c r="X135" s="115">
        <f t="shared" si="57"/>
        <v>359</v>
      </c>
      <c r="Y135" s="113">
        <f t="shared" si="58"/>
        <v>128</v>
      </c>
      <c r="Z135" s="113">
        <f>INDEX(地温!$D$2:$D$366,MATCH(X135,地温!$C$2:$C$366,FALSE))</f>
        <v>9.0648999999999997</v>
      </c>
      <c r="AA135" s="113">
        <f t="shared" si="59"/>
        <v>2257.9827500000001</v>
      </c>
      <c r="AB135" s="116">
        <f t="shared" si="41"/>
        <v>17.640490234375001</v>
      </c>
      <c r="AC135" s="119" t="e">
        <f t="shared" si="42"/>
        <v>#N/A</v>
      </c>
      <c r="AD135" s="119">
        <f t="shared" si="43"/>
        <v>0</v>
      </c>
      <c r="AG135" s="115">
        <f t="shared" si="60"/>
        <v>359</v>
      </c>
      <c r="AH135" s="113">
        <f t="shared" si="61"/>
        <v>128</v>
      </c>
      <c r="AI135" s="113">
        <f>INDEX(地温!$D$2:$D$366,MATCH(AG135,地温!$C$2:$C$366,FALSE))</f>
        <v>9.0648999999999997</v>
      </c>
      <c r="AJ135" s="113">
        <f t="shared" si="62"/>
        <v>2257.9827500000001</v>
      </c>
      <c r="AK135" s="116">
        <f t="shared" si="44"/>
        <v>17.640490234375001</v>
      </c>
      <c r="AL135" s="119" t="e">
        <f t="shared" si="45"/>
        <v>#N/A</v>
      </c>
      <c r="AM135" s="119">
        <f t="shared" si="46"/>
        <v>0</v>
      </c>
      <c r="AP135" s="115">
        <f t="shared" si="63"/>
        <v>359</v>
      </c>
      <c r="AQ135" s="113">
        <f t="shared" si="64"/>
        <v>128</v>
      </c>
      <c r="AR135" s="113">
        <f>INDEX(地温!$D$2:$D$366,MATCH(AP135,地温!$C$2:$C$366,FALSE))</f>
        <v>9.0648999999999997</v>
      </c>
      <c r="AS135" s="113">
        <f t="shared" si="65"/>
        <v>2257.9827500000001</v>
      </c>
      <c r="AT135" s="116">
        <f t="shared" si="47"/>
        <v>17.640490234375001</v>
      </c>
      <c r="AU135" s="119" t="e">
        <f t="shared" si="48"/>
        <v>#N/A</v>
      </c>
      <c r="AV135" s="119">
        <f t="shared" si="49"/>
        <v>0</v>
      </c>
    </row>
    <row r="136" spans="1:48">
      <c r="A136" s="115">
        <f t="shared" si="50"/>
        <v>360</v>
      </c>
      <c r="B136" s="113">
        <f t="shared" ref="B136:B199" si="66">G136</f>
        <v>129</v>
      </c>
      <c r="C136" s="119">
        <f t="shared" ref="C136:C199" si="67">L136+U136+AD136+AM136+AV136</f>
        <v>7.9731326542705059</v>
      </c>
      <c r="F136" s="115">
        <f t="shared" si="51"/>
        <v>360</v>
      </c>
      <c r="G136" s="113">
        <f t="shared" si="52"/>
        <v>129</v>
      </c>
      <c r="H136" s="113">
        <f>INDEX(地温!$D$2:$D$366,MATCH(F136,地温!$C$2:$C$366,FALSE))</f>
        <v>6.8178999999999998</v>
      </c>
      <c r="I136" s="113">
        <f t="shared" si="53"/>
        <v>2264.8006500000001</v>
      </c>
      <c r="J136" s="116">
        <f t="shared" ref="J136:J199" si="68">I136/G136</f>
        <v>17.556594186046514</v>
      </c>
      <c r="K136" s="119">
        <f t="shared" ref="K136:K199" si="69">$H$4*EXP(-$I$4/(8.31*(J136+273)))</f>
        <v>5.471252725241172e-002</v>
      </c>
      <c r="L136" s="119">
        <f t="shared" ref="L136:L199" si="70">IF($G$1=0,0,$J$1*$G$4*0.01*(1-EXP(-K136*G136)))</f>
        <v>7.9731326542705059</v>
      </c>
      <c r="O136" s="115">
        <f t="shared" si="54"/>
        <v>360</v>
      </c>
      <c r="P136" s="113">
        <f t="shared" si="55"/>
        <v>129</v>
      </c>
      <c r="Q136" s="113">
        <f>INDEX(地温!$D$2:$D$366,MATCH(O136,地温!$C$2:$C$366,FALSE))</f>
        <v>6.8178999999999998</v>
      </c>
      <c r="R136" s="113">
        <f t="shared" si="56"/>
        <v>2264.8006500000001</v>
      </c>
      <c r="S136" s="116">
        <f t="shared" ref="S136:S199" si="71">R136/P136</f>
        <v>17.556594186046514</v>
      </c>
      <c r="T136" s="119" t="e">
        <f t="shared" ref="T136:T199" si="72">$Q$4*EXP(-$R$4/(8.31*(S136+273)))</f>
        <v>#N/A</v>
      </c>
      <c r="U136" s="119">
        <f t="shared" ref="U136:U199" si="73">IF($P$1=0,0,$S$1*$P$4*0.01*(1-EXP(-T136*P136)))</f>
        <v>0</v>
      </c>
      <c r="X136" s="115">
        <f t="shared" si="57"/>
        <v>360</v>
      </c>
      <c r="Y136" s="113">
        <f t="shared" si="58"/>
        <v>129</v>
      </c>
      <c r="Z136" s="113">
        <f>INDEX(地温!$D$2:$D$366,MATCH(X136,地温!$C$2:$C$366,FALSE))</f>
        <v>6.8178999999999998</v>
      </c>
      <c r="AA136" s="113">
        <f t="shared" si="59"/>
        <v>2264.8006500000001</v>
      </c>
      <c r="AB136" s="116">
        <f t="shared" ref="AB136:AB199" si="74">AA136/Y136</f>
        <v>17.556594186046514</v>
      </c>
      <c r="AC136" s="119" t="e">
        <f t="shared" ref="AC136:AC199" si="75">$Z$4*EXP(-$AA$4/(8.31*(AB136+273)))</f>
        <v>#N/A</v>
      </c>
      <c r="AD136" s="119">
        <f t="shared" ref="AD136:AD199" si="76">IF($Y$1=0,0,$AB$1*$Y$4*0.01*(1-EXP(-AC136*Y136)))</f>
        <v>0</v>
      </c>
      <c r="AG136" s="115">
        <f t="shared" si="60"/>
        <v>360</v>
      </c>
      <c r="AH136" s="113">
        <f t="shared" si="61"/>
        <v>129</v>
      </c>
      <c r="AI136" s="113">
        <f>INDEX(地温!$D$2:$D$366,MATCH(AG136,地温!$C$2:$C$366,FALSE))</f>
        <v>6.8178999999999998</v>
      </c>
      <c r="AJ136" s="113">
        <f t="shared" si="62"/>
        <v>2264.8006500000001</v>
      </c>
      <c r="AK136" s="116">
        <f t="shared" ref="AK136:AK199" si="77">AJ136/AH136</f>
        <v>17.556594186046514</v>
      </c>
      <c r="AL136" s="119" t="e">
        <f t="shared" ref="AL136:AL199" si="78">$AI$4*EXP(-$AJ$4/(8.31*(AK136+273)))</f>
        <v>#N/A</v>
      </c>
      <c r="AM136" s="119">
        <f t="shared" ref="AM136:AM199" si="79">IF($AH$1=0,0,$AK$1*$AH$4*0.01*(1-EXP(-AL136*AH136)))</f>
        <v>0</v>
      </c>
      <c r="AP136" s="115">
        <f t="shared" si="63"/>
        <v>360</v>
      </c>
      <c r="AQ136" s="113">
        <f t="shared" si="64"/>
        <v>129</v>
      </c>
      <c r="AR136" s="113">
        <f>INDEX(地温!$D$2:$D$366,MATCH(AP136,地温!$C$2:$C$366,FALSE))</f>
        <v>6.8178999999999998</v>
      </c>
      <c r="AS136" s="113">
        <f t="shared" si="65"/>
        <v>2264.8006500000001</v>
      </c>
      <c r="AT136" s="116">
        <f t="shared" ref="AT136:AT199" si="80">AS136/AQ136</f>
        <v>17.556594186046514</v>
      </c>
      <c r="AU136" s="119" t="e">
        <f t="shared" ref="AU136:AU199" si="81">$AR$4*EXP(-$AS$4/(8.31*(AT136+273)))</f>
        <v>#N/A</v>
      </c>
      <c r="AV136" s="119">
        <f t="shared" ref="AV136:AV199" si="82">IF($AQ$1=0,0,$AT$1*$AQ$4*0.01*(1-EXP(-AU136*AQ136)))</f>
        <v>0</v>
      </c>
    </row>
    <row r="137" spans="1:48">
      <c r="A137" s="115">
        <f t="shared" ref="A137:A200" si="83">A136+1</f>
        <v>361</v>
      </c>
      <c r="B137" s="113">
        <f t="shared" si="66"/>
        <v>130</v>
      </c>
      <c r="C137" s="119">
        <f t="shared" si="67"/>
        <v>7.9733480779467216</v>
      </c>
      <c r="F137" s="115">
        <f t="shared" ref="F137:F200" si="84">F136+1</f>
        <v>361</v>
      </c>
      <c r="G137" s="113">
        <f t="shared" ref="G137:G200" si="85">F137-F$8+1</f>
        <v>130</v>
      </c>
      <c r="H137" s="113">
        <f>INDEX(地温!$D$2:$D$366,MATCH(F137,地温!$C$2:$C$366,FALSE))</f>
        <v>7.4438500000000003</v>
      </c>
      <c r="I137" s="113">
        <f t="shared" ref="I137:I200" si="86">I136+H137</f>
        <v>2272.2445000000002</v>
      </c>
      <c r="J137" s="116">
        <f t="shared" si="68"/>
        <v>17.478803846153848</v>
      </c>
      <c r="K137" s="119">
        <f t="shared" si="69"/>
        <v>5.4536829592069715e-002</v>
      </c>
      <c r="L137" s="119">
        <f t="shared" si="70"/>
        <v>7.9733480779467216</v>
      </c>
      <c r="O137" s="115">
        <f t="shared" ref="O137:O200" si="87">O136+1</f>
        <v>361</v>
      </c>
      <c r="P137" s="113">
        <f t="shared" ref="P137:P200" si="88">O137-O$8+1</f>
        <v>130</v>
      </c>
      <c r="Q137" s="113">
        <f>INDEX(地温!$D$2:$D$366,MATCH(O137,地温!$C$2:$C$366,FALSE))</f>
        <v>7.4438500000000003</v>
      </c>
      <c r="R137" s="113">
        <f t="shared" ref="R137:R200" si="89">R136+Q137</f>
        <v>2272.2445000000002</v>
      </c>
      <c r="S137" s="116">
        <f t="shared" si="71"/>
        <v>17.478803846153848</v>
      </c>
      <c r="T137" s="119" t="e">
        <f t="shared" si="72"/>
        <v>#N/A</v>
      </c>
      <c r="U137" s="119">
        <f t="shared" si="73"/>
        <v>0</v>
      </c>
      <c r="X137" s="115">
        <f t="shared" ref="X137:X200" si="90">X136+1</f>
        <v>361</v>
      </c>
      <c r="Y137" s="113">
        <f t="shared" ref="Y137:Y200" si="91">X137-X$8+1</f>
        <v>130</v>
      </c>
      <c r="Z137" s="113">
        <f>INDEX(地温!$D$2:$D$366,MATCH(X137,地温!$C$2:$C$366,FALSE))</f>
        <v>7.4438500000000003</v>
      </c>
      <c r="AA137" s="113">
        <f t="shared" ref="AA137:AA200" si="92">AA136+Z137</f>
        <v>2272.2445000000002</v>
      </c>
      <c r="AB137" s="116">
        <f t="shared" si="74"/>
        <v>17.478803846153848</v>
      </c>
      <c r="AC137" s="119" t="e">
        <f t="shared" si="75"/>
        <v>#N/A</v>
      </c>
      <c r="AD137" s="119">
        <f t="shared" si="76"/>
        <v>0</v>
      </c>
      <c r="AG137" s="115">
        <f t="shared" ref="AG137:AG200" si="93">AG136+1</f>
        <v>361</v>
      </c>
      <c r="AH137" s="113">
        <f t="shared" ref="AH137:AH200" si="94">AG137-AG$8+1</f>
        <v>130</v>
      </c>
      <c r="AI137" s="113">
        <f>INDEX(地温!$D$2:$D$366,MATCH(AG137,地温!$C$2:$C$366,FALSE))</f>
        <v>7.4438500000000003</v>
      </c>
      <c r="AJ137" s="113">
        <f t="shared" ref="AJ137:AJ200" si="95">AJ136+AI137</f>
        <v>2272.2445000000002</v>
      </c>
      <c r="AK137" s="116">
        <f t="shared" si="77"/>
        <v>17.478803846153848</v>
      </c>
      <c r="AL137" s="119" t="e">
        <f t="shared" si="78"/>
        <v>#N/A</v>
      </c>
      <c r="AM137" s="119">
        <f t="shared" si="79"/>
        <v>0</v>
      </c>
      <c r="AP137" s="115">
        <f t="shared" ref="AP137:AP200" si="96">AP136+1</f>
        <v>361</v>
      </c>
      <c r="AQ137" s="113">
        <f t="shared" ref="AQ137:AQ200" si="97">AP137-AP$8+1</f>
        <v>130</v>
      </c>
      <c r="AR137" s="113">
        <f>INDEX(地温!$D$2:$D$366,MATCH(AP137,地温!$C$2:$C$366,FALSE))</f>
        <v>7.4438500000000003</v>
      </c>
      <c r="AS137" s="113">
        <f t="shared" ref="AS137:AS200" si="98">AS136+AR137</f>
        <v>2272.2445000000002</v>
      </c>
      <c r="AT137" s="116">
        <f t="shared" si="80"/>
        <v>17.478803846153848</v>
      </c>
      <c r="AU137" s="119" t="e">
        <f t="shared" si="81"/>
        <v>#N/A</v>
      </c>
      <c r="AV137" s="119">
        <f t="shared" si="82"/>
        <v>0</v>
      </c>
    </row>
    <row r="138" spans="1:48">
      <c r="A138" s="115">
        <f t="shared" si="83"/>
        <v>362</v>
      </c>
      <c r="B138" s="113">
        <f t="shared" si="66"/>
        <v>131</v>
      </c>
      <c r="C138" s="119">
        <f t="shared" si="67"/>
        <v>7.9735682897303102</v>
      </c>
      <c r="F138" s="115">
        <f t="shared" si="84"/>
        <v>362</v>
      </c>
      <c r="G138" s="113">
        <f t="shared" si="85"/>
        <v>131</v>
      </c>
      <c r="H138" s="113">
        <f>INDEX(地温!$D$2:$D$366,MATCH(F138,地温!$C$2:$C$366,FALSE))</f>
        <v>8.2142499999999998</v>
      </c>
      <c r="I138" s="113">
        <f t="shared" si="86"/>
        <v>2280.4587500000002</v>
      </c>
      <c r="J138" s="116">
        <f t="shared" si="68"/>
        <v>17.408082061068704</v>
      </c>
      <c r="K138" s="119">
        <f t="shared" si="69"/>
        <v>5.4377505379518035e-002</v>
      </c>
      <c r="L138" s="119">
        <f t="shared" si="70"/>
        <v>7.9735682897303102</v>
      </c>
      <c r="O138" s="115">
        <f t="shared" si="87"/>
        <v>362</v>
      </c>
      <c r="P138" s="113">
        <f t="shared" si="88"/>
        <v>131</v>
      </c>
      <c r="Q138" s="113">
        <f>INDEX(地温!$D$2:$D$366,MATCH(O138,地温!$C$2:$C$366,FALSE))</f>
        <v>8.2142499999999998</v>
      </c>
      <c r="R138" s="113">
        <f t="shared" si="89"/>
        <v>2280.4587500000002</v>
      </c>
      <c r="S138" s="116">
        <f t="shared" si="71"/>
        <v>17.408082061068704</v>
      </c>
      <c r="T138" s="119" t="e">
        <f t="shared" si="72"/>
        <v>#N/A</v>
      </c>
      <c r="U138" s="119">
        <f t="shared" si="73"/>
        <v>0</v>
      </c>
      <c r="X138" s="115">
        <f t="shared" si="90"/>
        <v>362</v>
      </c>
      <c r="Y138" s="113">
        <f t="shared" si="91"/>
        <v>131</v>
      </c>
      <c r="Z138" s="113">
        <f>INDEX(地温!$D$2:$D$366,MATCH(X138,地温!$C$2:$C$366,FALSE))</f>
        <v>8.2142499999999998</v>
      </c>
      <c r="AA138" s="113">
        <f t="shared" si="92"/>
        <v>2280.4587500000002</v>
      </c>
      <c r="AB138" s="116">
        <f t="shared" si="74"/>
        <v>17.408082061068704</v>
      </c>
      <c r="AC138" s="119" t="e">
        <f t="shared" si="75"/>
        <v>#N/A</v>
      </c>
      <c r="AD138" s="119">
        <f t="shared" si="76"/>
        <v>0</v>
      </c>
      <c r="AG138" s="115">
        <f t="shared" si="93"/>
        <v>362</v>
      </c>
      <c r="AH138" s="113">
        <f t="shared" si="94"/>
        <v>131</v>
      </c>
      <c r="AI138" s="113">
        <f>INDEX(地温!$D$2:$D$366,MATCH(AG138,地温!$C$2:$C$366,FALSE))</f>
        <v>8.2142499999999998</v>
      </c>
      <c r="AJ138" s="113">
        <f t="shared" si="95"/>
        <v>2280.4587500000002</v>
      </c>
      <c r="AK138" s="116">
        <f t="shared" si="77"/>
        <v>17.408082061068704</v>
      </c>
      <c r="AL138" s="119" t="e">
        <f t="shared" si="78"/>
        <v>#N/A</v>
      </c>
      <c r="AM138" s="119">
        <f t="shared" si="79"/>
        <v>0</v>
      </c>
      <c r="AP138" s="115">
        <f t="shared" si="96"/>
        <v>362</v>
      </c>
      <c r="AQ138" s="113">
        <f t="shared" si="97"/>
        <v>131</v>
      </c>
      <c r="AR138" s="113">
        <f>INDEX(地温!$D$2:$D$366,MATCH(AP138,地温!$C$2:$C$366,FALSE))</f>
        <v>8.2142499999999998</v>
      </c>
      <c r="AS138" s="113">
        <f t="shared" si="98"/>
        <v>2280.4587500000002</v>
      </c>
      <c r="AT138" s="116">
        <f t="shared" si="80"/>
        <v>17.408082061068704</v>
      </c>
      <c r="AU138" s="119" t="e">
        <f t="shared" si="81"/>
        <v>#N/A</v>
      </c>
      <c r="AV138" s="119">
        <f t="shared" si="82"/>
        <v>0</v>
      </c>
    </row>
    <row r="139" spans="1:48">
      <c r="A139" s="115">
        <f t="shared" si="83"/>
        <v>363</v>
      </c>
      <c r="B139" s="113">
        <f t="shared" si="66"/>
        <v>132</v>
      </c>
      <c r="C139" s="119">
        <f t="shared" si="67"/>
        <v>7.9737855542996359</v>
      </c>
      <c r="F139" s="115">
        <f t="shared" si="84"/>
        <v>363</v>
      </c>
      <c r="G139" s="113">
        <f t="shared" si="85"/>
        <v>132</v>
      </c>
      <c r="H139" s="113">
        <f>INDEX(地温!$D$2:$D$366,MATCH(F139,地温!$C$2:$C$366,FALSE))</f>
        <v>8.5031499999999998</v>
      </c>
      <c r="I139" s="113">
        <f t="shared" si="86"/>
        <v>2288.9619000000002</v>
      </c>
      <c r="J139" s="116">
        <f t="shared" si="68"/>
        <v>17.340620454545455</v>
      </c>
      <c r="K139" s="119">
        <f t="shared" si="69"/>
        <v>5.4225887551891415e-002</v>
      </c>
      <c r="L139" s="119">
        <f t="shared" si="70"/>
        <v>7.9737855542996359</v>
      </c>
      <c r="O139" s="115">
        <f t="shared" si="87"/>
        <v>363</v>
      </c>
      <c r="P139" s="113">
        <f t="shared" si="88"/>
        <v>132</v>
      </c>
      <c r="Q139" s="113">
        <f>INDEX(地温!$D$2:$D$366,MATCH(O139,地温!$C$2:$C$366,FALSE))</f>
        <v>8.5031499999999998</v>
      </c>
      <c r="R139" s="113">
        <f t="shared" si="89"/>
        <v>2288.9619000000002</v>
      </c>
      <c r="S139" s="116">
        <f t="shared" si="71"/>
        <v>17.340620454545455</v>
      </c>
      <c r="T139" s="119" t="e">
        <f t="shared" si="72"/>
        <v>#N/A</v>
      </c>
      <c r="U139" s="119">
        <f t="shared" si="73"/>
        <v>0</v>
      </c>
      <c r="X139" s="115">
        <f t="shared" si="90"/>
        <v>363</v>
      </c>
      <c r="Y139" s="113">
        <f t="shared" si="91"/>
        <v>132</v>
      </c>
      <c r="Z139" s="113">
        <f>INDEX(地温!$D$2:$D$366,MATCH(X139,地温!$C$2:$C$366,FALSE))</f>
        <v>8.5031499999999998</v>
      </c>
      <c r="AA139" s="113">
        <f t="shared" si="92"/>
        <v>2288.9619000000002</v>
      </c>
      <c r="AB139" s="116">
        <f t="shared" si="74"/>
        <v>17.340620454545455</v>
      </c>
      <c r="AC139" s="119" t="e">
        <f t="shared" si="75"/>
        <v>#N/A</v>
      </c>
      <c r="AD139" s="119">
        <f t="shared" si="76"/>
        <v>0</v>
      </c>
      <c r="AG139" s="115">
        <f t="shared" si="93"/>
        <v>363</v>
      </c>
      <c r="AH139" s="113">
        <f t="shared" si="94"/>
        <v>132</v>
      </c>
      <c r="AI139" s="113">
        <f>INDEX(地温!$D$2:$D$366,MATCH(AG139,地温!$C$2:$C$366,FALSE))</f>
        <v>8.5031499999999998</v>
      </c>
      <c r="AJ139" s="113">
        <f t="shared" si="95"/>
        <v>2288.9619000000002</v>
      </c>
      <c r="AK139" s="116">
        <f t="shared" si="77"/>
        <v>17.340620454545455</v>
      </c>
      <c r="AL139" s="119" t="e">
        <f t="shared" si="78"/>
        <v>#N/A</v>
      </c>
      <c r="AM139" s="119">
        <f t="shared" si="79"/>
        <v>0</v>
      </c>
      <c r="AP139" s="115">
        <f t="shared" si="96"/>
        <v>363</v>
      </c>
      <c r="AQ139" s="113">
        <f t="shared" si="97"/>
        <v>132</v>
      </c>
      <c r="AR139" s="113">
        <f>INDEX(地温!$D$2:$D$366,MATCH(AP139,地温!$C$2:$C$366,FALSE))</f>
        <v>8.5031499999999998</v>
      </c>
      <c r="AS139" s="113">
        <f t="shared" si="98"/>
        <v>2288.9619000000002</v>
      </c>
      <c r="AT139" s="116">
        <f t="shared" si="80"/>
        <v>17.340620454545455</v>
      </c>
      <c r="AU139" s="119" t="e">
        <f t="shared" si="81"/>
        <v>#N/A</v>
      </c>
      <c r="AV139" s="119">
        <f t="shared" si="82"/>
        <v>0</v>
      </c>
    </row>
    <row r="140" spans="1:48">
      <c r="A140" s="115">
        <f t="shared" si="83"/>
        <v>364</v>
      </c>
      <c r="B140" s="113">
        <f t="shared" si="66"/>
        <v>133</v>
      </c>
      <c r="C140" s="119">
        <f t="shared" si="67"/>
        <v>7.9739955390228303</v>
      </c>
      <c r="F140" s="115">
        <f t="shared" si="84"/>
        <v>364</v>
      </c>
      <c r="G140" s="113">
        <f t="shared" si="85"/>
        <v>133</v>
      </c>
      <c r="H140" s="113">
        <f>INDEX(地温!$D$2:$D$366,MATCH(F140,地温!$C$2:$C$366,FALSE))</f>
        <v>8.4870999999999999</v>
      </c>
      <c r="I140" s="113">
        <f t="shared" si="86"/>
        <v>2297.4490000000001</v>
      </c>
      <c r="J140" s="116">
        <f t="shared" si="68"/>
        <v>17.274052631578947</v>
      </c>
      <c r="K140" s="119">
        <f t="shared" si="69"/>
        <v>5.4076624069753089e-002</v>
      </c>
      <c r="L140" s="119">
        <f t="shared" si="70"/>
        <v>7.9739955390228303</v>
      </c>
      <c r="O140" s="115">
        <f t="shared" si="87"/>
        <v>364</v>
      </c>
      <c r="P140" s="113">
        <f t="shared" si="88"/>
        <v>133</v>
      </c>
      <c r="Q140" s="113">
        <f>INDEX(地温!$D$2:$D$366,MATCH(O140,地温!$C$2:$C$366,FALSE))</f>
        <v>8.4870999999999999</v>
      </c>
      <c r="R140" s="113">
        <f t="shared" si="89"/>
        <v>2297.4490000000001</v>
      </c>
      <c r="S140" s="116">
        <f t="shared" si="71"/>
        <v>17.274052631578947</v>
      </c>
      <c r="T140" s="119" t="e">
        <f t="shared" si="72"/>
        <v>#N/A</v>
      </c>
      <c r="U140" s="119">
        <f t="shared" si="73"/>
        <v>0</v>
      </c>
      <c r="X140" s="115">
        <f t="shared" si="90"/>
        <v>364</v>
      </c>
      <c r="Y140" s="113">
        <f t="shared" si="91"/>
        <v>133</v>
      </c>
      <c r="Z140" s="113">
        <f>INDEX(地温!$D$2:$D$366,MATCH(X140,地温!$C$2:$C$366,FALSE))</f>
        <v>8.4870999999999999</v>
      </c>
      <c r="AA140" s="113">
        <f t="shared" si="92"/>
        <v>2297.4490000000001</v>
      </c>
      <c r="AB140" s="116">
        <f t="shared" si="74"/>
        <v>17.274052631578947</v>
      </c>
      <c r="AC140" s="119" t="e">
        <f t="shared" si="75"/>
        <v>#N/A</v>
      </c>
      <c r="AD140" s="119">
        <f t="shared" si="76"/>
        <v>0</v>
      </c>
      <c r="AG140" s="115">
        <f t="shared" si="93"/>
        <v>364</v>
      </c>
      <c r="AH140" s="113">
        <f t="shared" si="94"/>
        <v>133</v>
      </c>
      <c r="AI140" s="113">
        <f>INDEX(地温!$D$2:$D$366,MATCH(AG140,地温!$C$2:$C$366,FALSE))</f>
        <v>8.4870999999999999</v>
      </c>
      <c r="AJ140" s="113">
        <f t="shared" si="95"/>
        <v>2297.4490000000001</v>
      </c>
      <c r="AK140" s="116">
        <f t="shared" si="77"/>
        <v>17.274052631578947</v>
      </c>
      <c r="AL140" s="119" t="e">
        <f t="shared" si="78"/>
        <v>#N/A</v>
      </c>
      <c r="AM140" s="119">
        <f t="shared" si="79"/>
        <v>0</v>
      </c>
      <c r="AP140" s="115">
        <f t="shared" si="96"/>
        <v>364</v>
      </c>
      <c r="AQ140" s="113">
        <f t="shared" si="97"/>
        <v>133</v>
      </c>
      <c r="AR140" s="113">
        <f>INDEX(地温!$D$2:$D$366,MATCH(AP140,地温!$C$2:$C$366,FALSE))</f>
        <v>8.4870999999999999</v>
      </c>
      <c r="AS140" s="113">
        <f t="shared" si="98"/>
        <v>2297.4490000000001</v>
      </c>
      <c r="AT140" s="116">
        <f t="shared" si="80"/>
        <v>17.274052631578947</v>
      </c>
      <c r="AU140" s="119" t="e">
        <f t="shared" si="81"/>
        <v>#N/A</v>
      </c>
      <c r="AV140" s="119">
        <f t="shared" si="82"/>
        <v>0</v>
      </c>
    </row>
    <row r="141" spans="1:48">
      <c r="A141" s="115">
        <f t="shared" si="83"/>
        <v>365</v>
      </c>
      <c r="B141" s="113">
        <f t="shared" si="66"/>
        <v>134</v>
      </c>
      <c r="C141" s="119">
        <f t="shared" si="67"/>
        <v>7.9741939015309367</v>
      </c>
      <c r="F141" s="115">
        <f t="shared" si="84"/>
        <v>365</v>
      </c>
      <c r="G141" s="113">
        <f t="shared" si="85"/>
        <v>134</v>
      </c>
      <c r="H141" s="113">
        <f>INDEX(地温!$D$2:$D$366,MATCH(F141,地温!$C$2:$C$366,FALSE))</f>
        <v>8.1179500000000004</v>
      </c>
      <c r="I141" s="113">
        <f t="shared" si="86"/>
        <v>2305.5669499999999</v>
      </c>
      <c r="J141" s="116">
        <f t="shared" si="68"/>
        <v>17.205723507462686</v>
      </c>
      <c r="K141" s="119">
        <f t="shared" si="69"/>
        <v>5.3923767650039346e-002</v>
      </c>
      <c r="L141" s="119">
        <f t="shared" si="70"/>
        <v>7.9741939015309367</v>
      </c>
      <c r="O141" s="115">
        <f t="shared" si="87"/>
        <v>365</v>
      </c>
      <c r="P141" s="113">
        <f t="shared" si="88"/>
        <v>134</v>
      </c>
      <c r="Q141" s="113">
        <f>INDEX(地温!$D$2:$D$366,MATCH(O141,地温!$C$2:$C$366,FALSE))</f>
        <v>8.1179500000000004</v>
      </c>
      <c r="R141" s="113">
        <f t="shared" si="89"/>
        <v>2305.5669499999999</v>
      </c>
      <c r="S141" s="116">
        <f t="shared" si="71"/>
        <v>17.205723507462686</v>
      </c>
      <c r="T141" s="119" t="e">
        <f t="shared" si="72"/>
        <v>#N/A</v>
      </c>
      <c r="U141" s="119">
        <f t="shared" si="73"/>
        <v>0</v>
      </c>
      <c r="X141" s="115">
        <f t="shared" si="90"/>
        <v>365</v>
      </c>
      <c r="Y141" s="113">
        <f t="shared" si="91"/>
        <v>134</v>
      </c>
      <c r="Z141" s="113">
        <f>INDEX(地温!$D$2:$D$366,MATCH(X141,地温!$C$2:$C$366,FALSE))</f>
        <v>8.1179500000000004</v>
      </c>
      <c r="AA141" s="113">
        <f t="shared" si="92"/>
        <v>2305.5669499999999</v>
      </c>
      <c r="AB141" s="116">
        <f t="shared" si="74"/>
        <v>17.205723507462686</v>
      </c>
      <c r="AC141" s="119" t="e">
        <f t="shared" si="75"/>
        <v>#N/A</v>
      </c>
      <c r="AD141" s="119">
        <f t="shared" si="76"/>
        <v>0</v>
      </c>
      <c r="AG141" s="115">
        <f t="shared" si="93"/>
        <v>365</v>
      </c>
      <c r="AH141" s="113">
        <f t="shared" si="94"/>
        <v>134</v>
      </c>
      <c r="AI141" s="113">
        <f>INDEX(地温!$D$2:$D$366,MATCH(AG141,地温!$C$2:$C$366,FALSE))</f>
        <v>8.1179500000000004</v>
      </c>
      <c r="AJ141" s="113">
        <f t="shared" si="95"/>
        <v>2305.5669499999999</v>
      </c>
      <c r="AK141" s="116">
        <f t="shared" si="77"/>
        <v>17.205723507462686</v>
      </c>
      <c r="AL141" s="119" t="e">
        <f t="shared" si="78"/>
        <v>#N/A</v>
      </c>
      <c r="AM141" s="119">
        <f t="shared" si="79"/>
        <v>0</v>
      </c>
      <c r="AP141" s="115">
        <f t="shared" si="96"/>
        <v>365</v>
      </c>
      <c r="AQ141" s="113">
        <f t="shared" si="97"/>
        <v>134</v>
      </c>
      <c r="AR141" s="113">
        <f>INDEX(地温!$D$2:$D$366,MATCH(AP141,地温!$C$2:$C$366,FALSE))</f>
        <v>8.1179500000000004</v>
      </c>
      <c r="AS141" s="113">
        <f t="shared" si="98"/>
        <v>2305.5669499999999</v>
      </c>
      <c r="AT141" s="116">
        <f t="shared" si="80"/>
        <v>17.205723507462686</v>
      </c>
      <c r="AU141" s="119" t="e">
        <f t="shared" si="81"/>
        <v>#N/A</v>
      </c>
      <c r="AV141" s="119">
        <f t="shared" si="82"/>
        <v>0</v>
      </c>
    </row>
    <row r="142" spans="1:48">
      <c r="A142" s="115">
        <f t="shared" si="83"/>
        <v>366</v>
      </c>
      <c r="B142" s="113">
        <f t="shared" si="66"/>
        <v>135</v>
      </c>
      <c r="C142" s="119" t="e">
        <f t="shared" si="67"/>
        <v>#N/A</v>
      </c>
      <c r="F142" s="115">
        <f t="shared" si="84"/>
        <v>366</v>
      </c>
      <c r="G142" s="113">
        <f t="shared" si="85"/>
        <v>135</v>
      </c>
      <c r="H142" s="113" t="e">
        <f>INDEX(地温!$D$2:$D$366,MATCH(F142,地温!$C$2:$C$366,FALSE))</f>
        <v>#N/A</v>
      </c>
      <c r="I142" s="113" t="e">
        <f t="shared" si="86"/>
        <v>#N/A</v>
      </c>
      <c r="J142" s="116" t="e">
        <f t="shared" si="68"/>
        <v>#N/A</v>
      </c>
      <c r="K142" s="119" t="e">
        <f t="shared" si="69"/>
        <v>#N/A</v>
      </c>
      <c r="L142" s="119" t="e">
        <f t="shared" si="70"/>
        <v>#N/A</v>
      </c>
      <c r="O142" s="115">
        <f t="shared" si="87"/>
        <v>366</v>
      </c>
      <c r="P142" s="113">
        <f t="shared" si="88"/>
        <v>135</v>
      </c>
      <c r="Q142" s="113" t="e">
        <f>INDEX(地温!$D$2:$D$366,MATCH(O142,地温!$C$2:$C$366,FALSE))</f>
        <v>#N/A</v>
      </c>
      <c r="R142" s="113" t="e">
        <f t="shared" si="89"/>
        <v>#N/A</v>
      </c>
      <c r="S142" s="116" t="e">
        <f t="shared" si="71"/>
        <v>#N/A</v>
      </c>
      <c r="T142" s="119" t="e">
        <f t="shared" si="72"/>
        <v>#N/A</v>
      </c>
      <c r="U142" s="119">
        <f t="shared" si="73"/>
        <v>0</v>
      </c>
      <c r="X142" s="115">
        <f t="shared" si="90"/>
        <v>366</v>
      </c>
      <c r="Y142" s="113">
        <f t="shared" si="91"/>
        <v>135</v>
      </c>
      <c r="Z142" s="113" t="e">
        <f>INDEX(地温!$D$2:$D$366,MATCH(X142,地温!$C$2:$C$366,FALSE))</f>
        <v>#N/A</v>
      </c>
      <c r="AA142" s="113" t="e">
        <f t="shared" si="92"/>
        <v>#N/A</v>
      </c>
      <c r="AB142" s="116" t="e">
        <f t="shared" si="74"/>
        <v>#N/A</v>
      </c>
      <c r="AC142" s="119" t="e">
        <f t="shared" si="75"/>
        <v>#N/A</v>
      </c>
      <c r="AD142" s="119">
        <f t="shared" si="76"/>
        <v>0</v>
      </c>
      <c r="AG142" s="115">
        <f t="shared" si="93"/>
        <v>366</v>
      </c>
      <c r="AH142" s="113">
        <f t="shared" si="94"/>
        <v>135</v>
      </c>
      <c r="AI142" s="113" t="e">
        <f>INDEX(地温!$D$2:$D$366,MATCH(AG142,地温!$C$2:$C$366,FALSE))</f>
        <v>#N/A</v>
      </c>
      <c r="AJ142" s="113" t="e">
        <f t="shared" si="95"/>
        <v>#N/A</v>
      </c>
      <c r="AK142" s="116" t="e">
        <f t="shared" si="77"/>
        <v>#N/A</v>
      </c>
      <c r="AL142" s="119" t="e">
        <f t="shared" si="78"/>
        <v>#N/A</v>
      </c>
      <c r="AM142" s="119">
        <f t="shared" si="79"/>
        <v>0</v>
      </c>
      <c r="AP142" s="115">
        <f t="shared" si="96"/>
        <v>366</v>
      </c>
      <c r="AQ142" s="113">
        <f t="shared" si="97"/>
        <v>135</v>
      </c>
      <c r="AR142" s="113" t="e">
        <f>INDEX(地温!$D$2:$D$366,MATCH(AP142,地温!$C$2:$C$366,FALSE))</f>
        <v>#N/A</v>
      </c>
      <c r="AS142" s="113" t="e">
        <f t="shared" si="98"/>
        <v>#N/A</v>
      </c>
      <c r="AT142" s="116" t="e">
        <f t="shared" si="80"/>
        <v>#N/A</v>
      </c>
      <c r="AU142" s="119" t="e">
        <f t="shared" si="81"/>
        <v>#N/A</v>
      </c>
      <c r="AV142" s="119">
        <f t="shared" si="82"/>
        <v>0</v>
      </c>
    </row>
    <row r="143" spans="1:48">
      <c r="A143" s="115">
        <f t="shared" si="83"/>
        <v>367</v>
      </c>
      <c r="B143" s="113">
        <f t="shared" si="66"/>
        <v>136</v>
      </c>
      <c r="C143" s="119" t="e">
        <f t="shared" si="67"/>
        <v>#N/A</v>
      </c>
      <c r="F143" s="115">
        <f t="shared" si="84"/>
        <v>367</v>
      </c>
      <c r="G143" s="113">
        <f t="shared" si="85"/>
        <v>136</v>
      </c>
      <c r="H143" s="113" t="e">
        <f>INDEX(地温!$D$2:$D$366,MATCH(F143,地温!$C$2:$C$366,FALSE))</f>
        <v>#N/A</v>
      </c>
      <c r="I143" s="113" t="e">
        <f t="shared" si="86"/>
        <v>#N/A</v>
      </c>
      <c r="J143" s="116" t="e">
        <f t="shared" si="68"/>
        <v>#N/A</v>
      </c>
      <c r="K143" s="119" t="e">
        <f t="shared" si="69"/>
        <v>#N/A</v>
      </c>
      <c r="L143" s="119" t="e">
        <f t="shared" si="70"/>
        <v>#N/A</v>
      </c>
      <c r="O143" s="115">
        <f t="shared" si="87"/>
        <v>367</v>
      </c>
      <c r="P143" s="113">
        <f t="shared" si="88"/>
        <v>136</v>
      </c>
      <c r="Q143" s="113" t="e">
        <f>INDEX(地温!$D$2:$D$366,MATCH(O143,地温!$C$2:$C$366,FALSE))</f>
        <v>#N/A</v>
      </c>
      <c r="R143" s="113" t="e">
        <f t="shared" si="89"/>
        <v>#N/A</v>
      </c>
      <c r="S143" s="116" t="e">
        <f t="shared" si="71"/>
        <v>#N/A</v>
      </c>
      <c r="T143" s="119" t="e">
        <f t="shared" si="72"/>
        <v>#N/A</v>
      </c>
      <c r="U143" s="119">
        <f t="shared" si="73"/>
        <v>0</v>
      </c>
      <c r="X143" s="115">
        <f t="shared" si="90"/>
        <v>367</v>
      </c>
      <c r="Y143" s="113">
        <f t="shared" si="91"/>
        <v>136</v>
      </c>
      <c r="Z143" s="113" t="e">
        <f>INDEX(地温!$D$2:$D$366,MATCH(X143,地温!$C$2:$C$366,FALSE))</f>
        <v>#N/A</v>
      </c>
      <c r="AA143" s="113" t="e">
        <f t="shared" si="92"/>
        <v>#N/A</v>
      </c>
      <c r="AB143" s="116" t="e">
        <f t="shared" si="74"/>
        <v>#N/A</v>
      </c>
      <c r="AC143" s="119" t="e">
        <f t="shared" si="75"/>
        <v>#N/A</v>
      </c>
      <c r="AD143" s="119">
        <f t="shared" si="76"/>
        <v>0</v>
      </c>
      <c r="AG143" s="115">
        <f t="shared" si="93"/>
        <v>367</v>
      </c>
      <c r="AH143" s="113">
        <f t="shared" si="94"/>
        <v>136</v>
      </c>
      <c r="AI143" s="113" t="e">
        <f>INDEX(地温!$D$2:$D$366,MATCH(AG143,地温!$C$2:$C$366,FALSE))</f>
        <v>#N/A</v>
      </c>
      <c r="AJ143" s="113" t="e">
        <f t="shared" si="95"/>
        <v>#N/A</v>
      </c>
      <c r="AK143" s="116" t="e">
        <f t="shared" si="77"/>
        <v>#N/A</v>
      </c>
      <c r="AL143" s="119" t="e">
        <f t="shared" si="78"/>
        <v>#N/A</v>
      </c>
      <c r="AM143" s="119">
        <f t="shared" si="79"/>
        <v>0</v>
      </c>
      <c r="AP143" s="115">
        <f t="shared" si="96"/>
        <v>367</v>
      </c>
      <c r="AQ143" s="113">
        <f t="shared" si="97"/>
        <v>136</v>
      </c>
      <c r="AR143" s="113" t="e">
        <f>INDEX(地温!$D$2:$D$366,MATCH(AP143,地温!$C$2:$C$366,FALSE))</f>
        <v>#N/A</v>
      </c>
      <c r="AS143" s="113" t="e">
        <f t="shared" si="98"/>
        <v>#N/A</v>
      </c>
      <c r="AT143" s="116" t="e">
        <f t="shared" si="80"/>
        <v>#N/A</v>
      </c>
      <c r="AU143" s="119" t="e">
        <f t="shared" si="81"/>
        <v>#N/A</v>
      </c>
      <c r="AV143" s="119">
        <f t="shared" si="82"/>
        <v>0</v>
      </c>
    </row>
    <row r="144" spans="1:48">
      <c r="A144" s="115">
        <f t="shared" si="83"/>
        <v>368</v>
      </c>
      <c r="B144" s="113">
        <f t="shared" si="66"/>
        <v>137</v>
      </c>
      <c r="C144" s="119" t="e">
        <f t="shared" si="67"/>
        <v>#N/A</v>
      </c>
      <c r="F144" s="115">
        <f t="shared" si="84"/>
        <v>368</v>
      </c>
      <c r="G144" s="113">
        <f t="shared" si="85"/>
        <v>137</v>
      </c>
      <c r="H144" s="113" t="e">
        <f>INDEX(地温!$D$2:$D$366,MATCH(F144,地温!$C$2:$C$366,FALSE))</f>
        <v>#N/A</v>
      </c>
      <c r="I144" s="113" t="e">
        <f t="shared" si="86"/>
        <v>#N/A</v>
      </c>
      <c r="J144" s="116" t="e">
        <f t="shared" si="68"/>
        <v>#N/A</v>
      </c>
      <c r="K144" s="119" t="e">
        <f t="shared" si="69"/>
        <v>#N/A</v>
      </c>
      <c r="L144" s="119" t="e">
        <f t="shared" si="70"/>
        <v>#N/A</v>
      </c>
      <c r="O144" s="115">
        <f t="shared" si="87"/>
        <v>368</v>
      </c>
      <c r="P144" s="113">
        <f t="shared" si="88"/>
        <v>137</v>
      </c>
      <c r="Q144" s="113" t="e">
        <f>INDEX(地温!$D$2:$D$366,MATCH(O144,地温!$C$2:$C$366,FALSE))</f>
        <v>#N/A</v>
      </c>
      <c r="R144" s="113" t="e">
        <f t="shared" si="89"/>
        <v>#N/A</v>
      </c>
      <c r="S144" s="116" t="e">
        <f t="shared" si="71"/>
        <v>#N/A</v>
      </c>
      <c r="T144" s="119" t="e">
        <f t="shared" si="72"/>
        <v>#N/A</v>
      </c>
      <c r="U144" s="119">
        <f t="shared" si="73"/>
        <v>0</v>
      </c>
      <c r="X144" s="115">
        <f t="shared" si="90"/>
        <v>368</v>
      </c>
      <c r="Y144" s="113">
        <f t="shared" si="91"/>
        <v>137</v>
      </c>
      <c r="Z144" s="113" t="e">
        <f>INDEX(地温!$D$2:$D$366,MATCH(X144,地温!$C$2:$C$366,FALSE))</f>
        <v>#N/A</v>
      </c>
      <c r="AA144" s="113" t="e">
        <f t="shared" si="92"/>
        <v>#N/A</v>
      </c>
      <c r="AB144" s="116" t="e">
        <f t="shared" si="74"/>
        <v>#N/A</v>
      </c>
      <c r="AC144" s="119" t="e">
        <f t="shared" si="75"/>
        <v>#N/A</v>
      </c>
      <c r="AD144" s="119">
        <f t="shared" si="76"/>
        <v>0</v>
      </c>
      <c r="AG144" s="115">
        <f t="shared" si="93"/>
        <v>368</v>
      </c>
      <c r="AH144" s="113">
        <f t="shared" si="94"/>
        <v>137</v>
      </c>
      <c r="AI144" s="113" t="e">
        <f>INDEX(地温!$D$2:$D$366,MATCH(AG144,地温!$C$2:$C$366,FALSE))</f>
        <v>#N/A</v>
      </c>
      <c r="AJ144" s="113" t="e">
        <f t="shared" si="95"/>
        <v>#N/A</v>
      </c>
      <c r="AK144" s="116" t="e">
        <f t="shared" si="77"/>
        <v>#N/A</v>
      </c>
      <c r="AL144" s="119" t="e">
        <f t="shared" si="78"/>
        <v>#N/A</v>
      </c>
      <c r="AM144" s="119">
        <f t="shared" si="79"/>
        <v>0</v>
      </c>
      <c r="AP144" s="115">
        <f t="shared" si="96"/>
        <v>368</v>
      </c>
      <c r="AQ144" s="113">
        <f t="shared" si="97"/>
        <v>137</v>
      </c>
      <c r="AR144" s="113" t="e">
        <f>INDEX(地温!$D$2:$D$366,MATCH(AP144,地温!$C$2:$C$366,FALSE))</f>
        <v>#N/A</v>
      </c>
      <c r="AS144" s="113" t="e">
        <f t="shared" si="98"/>
        <v>#N/A</v>
      </c>
      <c r="AT144" s="116" t="e">
        <f t="shared" si="80"/>
        <v>#N/A</v>
      </c>
      <c r="AU144" s="119" t="e">
        <f t="shared" si="81"/>
        <v>#N/A</v>
      </c>
      <c r="AV144" s="119">
        <f t="shared" si="82"/>
        <v>0</v>
      </c>
    </row>
    <row r="145" spans="1:48">
      <c r="A145" s="115">
        <f t="shared" si="83"/>
        <v>369</v>
      </c>
      <c r="B145" s="113">
        <f t="shared" si="66"/>
        <v>138</v>
      </c>
      <c r="C145" s="119" t="e">
        <f t="shared" si="67"/>
        <v>#N/A</v>
      </c>
      <c r="F145" s="115">
        <f t="shared" si="84"/>
        <v>369</v>
      </c>
      <c r="G145" s="113">
        <f t="shared" si="85"/>
        <v>138</v>
      </c>
      <c r="H145" s="113" t="e">
        <f>INDEX(地温!$D$2:$D$366,MATCH(F145,地温!$C$2:$C$366,FALSE))</f>
        <v>#N/A</v>
      </c>
      <c r="I145" s="113" t="e">
        <f t="shared" si="86"/>
        <v>#N/A</v>
      </c>
      <c r="J145" s="116" t="e">
        <f t="shared" si="68"/>
        <v>#N/A</v>
      </c>
      <c r="K145" s="119" t="e">
        <f t="shared" si="69"/>
        <v>#N/A</v>
      </c>
      <c r="L145" s="119" t="e">
        <f t="shared" si="70"/>
        <v>#N/A</v>
      </c>
      <c r="O145" s="115">
        <f t="shared" si="87"/>
        <v>369</v>
      </c>
      <c r="P145" s="113">
        <f t="shared" si="88"/>
        <v>138</v>
      </c>
      <c r="Q145" s="113" t="e">
        <f>INDEX(地温!$D$2:$D$366,MATCH(O145,地温!$C$2:$C$366,FALSE))</f>
        <v>#N/A</v>
      </c>
      <c r="R145" s="113" t="e">
        <f t="shared" si="89"/>
        <v>#N/A</v>
      </c>
      <c r="S145" s="116" t="e">
        <f t="shared" si="71"/>
        <v>#N/A</v>
      </c>
      <c r="T145" s="119" t="e">
        <f t="shared" si="72"/>
        <v>#N/A</v>
      </c>
      <c r="U145" s="119">
        <f t="shared" si="73"/>
        <v>0</v>
      </c>
      <c r="X145" s="115">
        <f t="shared" si="90"/>
        <v>369</v>
      </c>
      <c r="Y145" s="113">
        <f t="shared" si="91"/>
        <v>138</v>
      </c>
      <c r="Z145" s="113" t="e">
        <f>INDEX(地温!$D$2:$D$366,MATCH(X145,地温!$C$2:$C$366,FALSE))</f>
        <v>#N/A</v>
      </c>
      <c r="AA145" s="113" t="e">
        <f t="shared" si="92"/>
        <v>#N/A</v>
      </c>
      <c r="AB145" s="116" t="e">
        <f t="shared" si="74"/>
        <v>#N/A</v>
      </c>
      <c r="AC145" s="119" t="e">
        <f t="shared" si="75"/>
        <v>#N/A</v>
      </c>
      <c r="AD145" s="119">
        <f t="shared" si="76"/>
        <v>0</v>
      </c>
      <c r="AG145" s="115">
        <f t="shared" si="93"/>
        <v>369</v>
      </c>
      <c r="AH145" s="113">
        <f t="shared" si="94"/>
        <v>138</v>
      </c>
      <c r="AI145" s="113" t="e">
        <f>INDEX(地温!$D$2:$D$366,MATCH(AG145,地温!$C$2:$C$366,FALSE))</f>
        <v>#N/A</v>
      </c>
      <c r="AJ145" s="113" t="e">
        <f t="shared" si="95"/>
        <v>#N/A</v>
      </c>
      <c r="AK145" s="116" t="e">
        <f t="shared" si="77"/>
        <v>#N/A</v>
      </c>
      <c r="AL145" s="119" t="e">
        <f t="shared" si="78"/>
        <v>#N/A</v>
      </c>
      <c r="AM145" s="119">
        <f t="shared" si="79"/>
        <v>0</v>
      </c>
      <c r="AP145" s="115">
        <f t="shared" si="96"/>
        <v>369</v>
      </c>
      <c r="AQ145" s="113">
        <f t="shared" si="97"/>
        <v>138</v>
      </c>
      <c r="AR145" s="113" t="e">
        <f>INDEX(地温!$D$2:$D$366,MATCH(AP145,地温!$C$2:$C$366,FALSE))</f>
        <v>#N/A</v>
      </c>
      <c r="AS145" s="113" t="e">
        <f t="shared" si="98"/>
        <v>#N/A</v>
      </c>
      <c r="AT145" s="116" t="e">
        <f t="shared" si="80"/>
        <v>#N/A</v>
      </c>
      <c r="AU145" s="119" t="e">
        <f t="shared" si="81"/>
        <v>#N/A</v>
      </c>
      <c r="AV145" s="119">
        <f t="shared" si="82"/>
        <v>0</v>
      </c>
    </row>
    <row r="146" spans="1:48">
      <c r="A146" s="115">
        <f t="shared" si="83"/>
        <v>370</v>
      </c>
      <c r="B146" s="113">
        <f t="shared" si="66"/>
        <v>139</v>
      </c>
      <c r="C146" s="119" t="e">
        <f t="shared" si="67"/>
        <v>#N/A</v>
      </c>
      <c r="F146" s="115">
        <f t="shared" si="84"/>
        <v>370</v>
      </c>
      <c r="G146" s="113">
        <f t="shared" si="85"/>
        <v>139</v>
      </c>
      <c r="H146" s="113" t="e">
        <f>INDEX(地温!$D$2:$D$366,MATCH(F146,地温!$C$2:$C$366,FALSE))</f>
        <v>#N/A</v>
      </c>
      <c r="I146" s="113" t="e">
        <f t="shared" si="86"/>
        <v>#N/A</v>
      </c>
      <c r="J146" s="116" t="e">
        <f t="shared" si="68"/>
        <v>#N/A</v>
      </c>
      <c r="K146" s="119" t="e">
        <f t="shared" si="69"/>
        <v>#N/A</v>
      </c>
      <c r="L146" s="119" t="e">
        <f t="shared" si="70"/>
        <v>#N/A</v>
      </c>
      <c r="O146" s="115">
        <f t="shared" si="87"/>
        <v>370</v>
      </c>
      <c r="P146" s="113">
        <f t="shared" si="88"/>
        <v>139</v>
      </c>
      <c r="Q146" s="113" t="e">
        <f>INDEX(地温!$D$2:$D$366,MATCH(O146,地温!$C$2:$C$366,FALSE))</f>
        <v>#N/A</v>
      </c>
      <c r="R146" s="113" t="e">
        <f t="shared" si="89"/>
        <v>#N/A</v>
      </c>
      <c r="S146" s="116" t="e">
        <f t="shared" si="71"/>
        <v>#N/A</v>
      </c>
      <c r="T146" s="119" t="e">
        <f t="shared" si="72"/>
        <v>#N/A</v>
      </c>
      <c r="U146" s="119">
        <f t="shared" si="73"/>
        <v>0</v>
      </c>
      <c r="X146" s="115">
        <f t="shared" si="90"/>
        <v>370</v>
      </c>
      <c r="Y146" s="113">
        <f t="shared" si="91"/>
        <v>139</v>
      </c>
      <c r="Z146" s="113" t="e">
        <f>INDEX(地温!$D$2:$D$366,MATCH(X146,地温!$C$2:$C$366,FALSE))</f>
        <v>#N/A</v>
      </c>
      <c r="AA146" s="113" t="e">
        <f t="shared" si="92"/>
        <v>#N/A</v>
      </c>
      <c r="AB146" s="116" t="e">
        <f t="shared" si="74"/>
        <v>#N/A</v>
      </c>
      <c r="AC146" s="119" t="e">
        <f t="shared" si="75"/>
        <v>#N/A</v>
      </c>
      <c r="AD146" s="119">
        <f t="shared" si="76"/>
        <v>0</v>
      </c>
      <c r="AG146" s="115">
        <f t="shared" si="93"/>
        <v>370</v>
      </c>
      <c r="AH146" s="113">
        <f t="shared" si="94"/>
        <v>139</v>
      </c>
      <c r="AI146" s="113" t="e">
        <f>INDEX(地温!$D$2:$D$366,MATCH(AG146,地温!$C$2:$C$366,FALSE))</f>
        <v>#N/A</v>
      </c>
      <c r="AJ146" s="113" t="e">
        <f t="shared" si="95"/>
        <v>#N/A</v>
      </c>
      <c r="AK146" s="116" t="e">
        <f t="shared" si="77"/>
        <v>#N/A</v>
      </c>
      <c r="AL146" s="119" t="e">
        <f t="shared" si="78"/>
        <v>#N/A</v>
      </c>
      <c r="AM146" s="119">
        <f t="shared" si="79"/>
        <v>0</v>
      </c>
      <c r="AP146" s="115">
        <f t="shared" si="96"/>
        <v>370</v>
      </c>
      <c r="AQ146" s="113">
        <f t="shared" si="97"/>
        <v>139</v>
      </c>
      <c r="AR146" s="113" t="e">
        <f>INDEX(地温!$D$2:$D$366,MATCH(AP146,地温!$C$2:$C$366,FALSE))</f>
        <v>#N/A</v>
      </c>
      <c r="AS146" s="113" t="e">
        <f t="shared" si="98"/>
        <v>#N/A</v>
      </c>
      <c r="AT146" s="116" t="e">
        <f t="shared" si="80"/>
        <v>#N/A</v>
      </c>
      <c r="AU146" s="119" t="e">
        <f t="shared" si="81"/>
        <v>#N/A</v>
      </c>
      <c r="AV146" s="119">
        <f t="shared" si="82"/>
        <v>0</v>
      </c>
    </row>
    <row r="147" spans="1:48">
      <c r="A147" s="115">
        <f t="shared" si="83"/>
        <v>371</v>
      </c>
      <c r="B147" s="113">
        <f t="shared" si="66"/>
        <v>140</v>
      </c>
      <c r="C147" s="119" t="e">
        <f t="shared" si="67"/>
        <v>#N/A</v>
      </c>
      <c r="F147" s="115">
        <f t="shared" si="84"/>
        <v>371</v>
      </c>
      <c r="G147" s="113">
        <f t="shared" si="85"/>
        <v>140</v>
      </c>
      <c r="H147" s="113" t="e">
        <f>INDEX(地温!$D$2:$D$366,MATCH(F147,地温!$C$2:$C$366,FALSE))</f>
        <v>#N/A</v>
      </c>
      <c r="I147" s="113" t="e">
        <f t="shared" si="86"/>
        <v>#N/A</v>
      </c>
      <c r="J147" s="116" t="e">
        <f t="shared" si="68"/>
        <v>#N/A</v>
      </c>
      <c r="K147" s="119" t="e">
        <f t="shared" si="69"/>
        <v>#N/A</v>
      </c>
      <c r="L147" s="119" t="e">
        <f t="shared" si="70"/>
        <v>#N/A</v>
      </c>
      <c r="O147" s="115">
        <f t="shared" si="87"/>
        <v>371</v>
      </c>
      <c r="P147" s="113">
        <f t="shared" si="88"/>
        <v>140</v>
      </c>
      <c r="Q147" s="113" t="e">
        <f>INDEX(地温!$D$2:$D$366,MATCH(O147,地温!$C$2:$C$366,FALSE))</f>
        <v>#N/A</v>
      </c>
      <c r="R147" s="113" t="e">
        <f t="shared" si="89"/>
        <v>#N/A</v>
      </c>
      <c r="S147" s="116" t="e">
        <f t="shared" si="71"/>
        <v>#N/A</v>
      </c>
      <c r="T147" s="119" t="e">
        <f t="shared" si="72"/>
        <v>#N/A</v>
      </c>
      <c r="U147" s="119">
        <f t="shared" si="73"/>
        <v>0</v>
      </c>
      <c r="X147" s="115">
        <f t="shared" si="90"/>
        <v>371</v>
      </c>
      <c r="Y147" s="113">
        <f t="shared" si="91"/>
        <v>140</v>
      </c>
      <c r="Z147" s="113" t="e">
        <f>INDEX(地温!$D$2:$D$366,MATCH(X147,地温!$C$2:$C$366,FALSE))</f>
        <v>#N/A</v>
      </c>
      <c r="AA147" s="113" t="e">
        <f t="shared" si="92"/>
        <v>#N/A</v>
      </c>
      <c r="AB147" s="116" t="e">
        <f t="shared" si="74"/>
        <v>#N/A</v>
      </c>
      <c r="AC147" s="119" t="e">
        <f t="shared" si="75"/>
        <v>#N/A</v>
      </c>
      <c r="AD147" s="119">
        <f t="shared" si="76"/>
        <v>0</v>
      </c>
      <c r="AG147" s="115">
        <f t="shared" si="93"/>
        <v>371</v>
      </c>
      <c r="AH147" s="113">
        <f t="shared" si="94"/>
        <v>140</v>
      </c>
      <c r="AI147" s="113" t="e">
        <f>INDEX(地温!$D$2:$D$366,MATCH(AG147,地温!$C$2:$C$366,FALSE))</f>
        <v>#N/A</v>
      </c>
      <c r="AJ147" s="113" t="e">
        <f t="shared" si="95"/>
        <v>#N/A</v>
      </c>
      <c r="AK147" s="116" t="e">
        <f t="shared" si="77"/>
        <v>#N/A</v>
      </c>
      <c r="AL147" s="119" t="e">
        <f t="shared" si="78"/>
        <v>#N/A</v>
      </c>
      <c r="AM147" s="119">
        <f t="shared" si="79"/>
        <v>0</v>
      </c>
      <c r="AP147" s="115">
        <f t="shared" si="96"/>
        <v>371</v>
      </c>
      <c r="AQ147" s="113">
        <f t="shared" si="97"/>
        <v>140</v>
      </c>
      <c r="AR147" s="113" t="e">
        <f>INDEX(地温!$D$2:$D$366,MATCH(AP147,地温!$C$2:$C$366,FALSE))</f>
        <v>#N/A</v>
      </c>
      <c r="AS147" s="113" t="e">
        <f t="shared" si="98"/>
        <v>#N/A</v>
      </c>
      <c r="AT147" s="116" t="e">
        <f t="shared" si="80"/>
        <v>#N/A</v>
      </c>
      <c r="AU147" s="119" t="e">
        <f t="shared" si="81"/>
        <v>#N/A</v>
      </c>
      <c r="AV147" s="119">
        <f t="shared" si="82"/>
        <v>0</v>
      </c>
    </row>
    <row r="148" spans="1:48">
      <c r="A148" s="115">
        <f t="shared" si="83"/>
        <v>372</v>
      </c>
      <c r="B148" s="113">
        <f t="shared" si="66"/>
        <v>141</v>
      </c>
      <c r="C148" s="119" t="e">
        <f t="shared" si="67"/>
        <v>#N/A</v>
      </c>
      <c r="F148" s="115">
        <f t="shared" si="84"/>
        <v>372</v>
      </c>
      <c r="G148" s="113">
        <f t="shared" si="85"/>
        <v>141</v>
      </c>
      <c r="H148" s="113" t="e">
        <f>INDEX(地温!$D$2:$D$366,MATCH(F148,地温!$C$2:$C$366,FALSE))</f>
        <v>#N/A</v>
      </c>
      <c r="I148" s="113" t="e">
        <f t="shared" si="86"/>
        <v>#N/A</v>
      </c>
      <c r="J148" s="116" t="e">
        <f t="shared" si="68"/>
        <v>#N/A</v>
      </c>
      <c r="K148" s="119" t="e">
        <f t="shared" si="69"/>
        <v>#N/A</v>
      </c>
      <c r="L148" s="119" t="e">
        <f t="shared" si="70"/>
        <v>#N/A</v>
      </c>
      <c r="O148" s="115">
        <f t="shared" si="87"/>
        <v>372</v>
      </c>
      <c r="P148" s="113">
        <f t="shared" si="88"/>
        <v>141</v>
      </c>
      <c r="Q148" s="113" t="e">
        <f>INDEX(地温!$D$2:$D$366,MATCH(O148,地温!$C$2:$C$366,FALSE))</f>
        <v>#N/A</v>
      </c>
      <c r="R148" s="113" t="e">
        <f t="shared" si="89"/>
        <v>#N/A</v>
      </c>
      <c r="S148" s="116" t="e">
        <f t="shared" si="71"/>
        <v>#N/A</v>
      </c>
      <c r="T148" s="119" t="e">
        <f t="shared" si="72"/>
        <v>#N/A</v>
      </c>
      <c r="U148" s="119">
        <f t="shared" si="73"/>
        <v>0</v>
      </c>
      <c r="X148" s="115">
        <f t="shared" si="90"/>
        <v>372</v>
      </c>
      <c r="Y148" s="113">
        <f t="shared" si="91"/>
        <v>141</v>
      </c>
      <c r="Z148" s="113" t="e">
        <f>INDEX(地温!$D$2:$D$366,MATCH(X148,地温!$C$2:$C$366,FALSE))</f>
        <v>#N/A</v>
      </c>
      <c r="AA148" s="113" t="e">
        <f t="shared" si="92"/>
        <v>#N/A</v>
      </c>
      <c r="AB148" s="116" t="e">
        <f t="shared" si="74"/>
        <v>#N/A</v>
      </c>
      <c r="AC148" s="119" t="e">
        <f t="shared" si="75"/>
        <v>#N/A</v>
      </c>
      <c r="AD148" s="119">
        <f t="shared" si="76"/>
        <v>0</v>
      </c>
      <c r="AG148" s="115">
        <f t="shared" si="93"/>
        <v>372</v>
      </c>
      <c r="AH148" s="113">
        <f t="shared" si="94"/>
        <v>141</v>
      </c>
      <c r="AI148" s="113" t="e">
        <f>INDEX(地温!$D$2:$D$366,MATCH(AG148,地温!$C$2:$C$366,FALSE))</f>
        <v>#N/A</v>
      </c>
      <c r="AJ148" s="113" t="e">
        <f t="shared" si="95"/>
        <v>#N/A</v>
      </c>
      <c r="AK148" s="116" t="e">
        <f t="shared" si="77"/>
        <v>#N/A</v>
      </c>
      <c r="AL148" s="119" t="e">
        <f t="shared" si="78"/>
        <v>#N/A</v>
      </c>
      <c r="AM148" s="119">
        <f t="shared" si="79"/>
        <v>0</v>
      </c>
      <c r="AP148" s="115">
        <f t="shared" si="96"/>
        <v>372</v>
      </c>
      <c r="AQ148" s="113">
        <f t="shared" si="97"/>
        <v>141</v>
      </c>
      <c r="AR148" s="113" t="e">
        <f>INDEX(地温!$D$2:$D$366,MATCH(AP148,地温!$C$2:$C$366,FALSE))</f>
        <v>#N/A</v>
      </c>
      <c r="AS148" s="113" t="e">
        <f t="shared" si="98"/>
        <v>#N/A</v>
      </c>
      <c r="AT148" s="116" t="e">
        <f t="shared" si="80"/>
        <v>#N/A</v>
      </c>
      <c r="AU148" s="119" t="e">
        <f t="shared" si="81"/>
        <v>#N/A</v>
      </c>
      <c r="AV148" s="119">
        <f t="shared" si="82"/>
        <v>0</v>
      </c>
    </row>
    <row r="149" spans="1:48">
      <c r="A149" s="115">
        <f t="shared" si="83"/>
        <v>373</v>
      </c>
      <c r="B149" s="113">
        <f t="shared" si="66"/>
        <v>142</v>
      </c>
      <c r="C149" s="119" t="e">
        <f t="shared" si="67"/>
        <v>#N/A</v>
      </c>
      <c r="F149" s="115">
        <f t="shared" si="84"/>
        <v>373</v>
      </c>
      <c r="G149" s="113">
        <f t="shared" si="85"/>
        <v>142</v>
      </c>
      <c r="H149" s="113" t="e">
        <f>INDEX(地温!$D$2:$D$366,MATCH(F149,地温!$C$2:$C$366,FALSE))</f>
        <v>#N/A</v>
      </c>
      <c r="I149" s="113" t="e">
        <f t="shared" si="86"/>
        <v>#N/A</v>
      </c>
      <c r="J149" s="116" t="e">
        <f t="shared" si="68"/>
        <v>#N/A</v>
      </c>
      <c r="K149" s="119" t="e">
        <f t="shared" si="69"/>
        <v>#N/A</v>
      </c>
      <c r="L149" s="119" t="e">
        <f t="shared" si="70"/>
        <v>#N/A</v>
      </c>
      <c r="O149" s="115">
        <f t="shared" si="87"/>
        <v>373</v>
      </c>
      <c r="P149" s="113">
        <f t="shared" si="88"/>
        <v>142</v>
      </c>
      <c r="Q149" s="113" t="e">
        <f>INDEX(地温!$D$2:$D$366,MATCH(O149,地温!$C$2:$C$366,FALSE))</f>
        <v>#N/A</v>
      </c>
      <c r="R149" s="113" t="e">
        <f t="shared" si="89"/>
        <v>#N/A</v>
      </c>
      <c r="S149" s="116" t="e">
        <f t="shared" si="71"/>
        <v>#N/A</v>
      </c>
      <c r="T149" s="119" t="e">
        <f t="shared" si="72"/>
        <v>#N/A</v>
      </c>
      <c r="U149" s="119">
        <f t="shared" si="73"/>
        <v>0</v>
      </c>
      <c r="X149" s="115">
        <f t="shared" si="90"/>
        <v>373</v>
      </c>
      <c r="Y149" s="113">
        <f t="shared" si="91"/>
        <v>142</v>
      </c>
      <c r="Z149" s="113" t="e">
        <f>INDEX(地温!$D$2:$D$366,MATCH(X149,地温!$C$2:$C$366,FALSE))</f>
        <v>#N/A</v>
      </c>
      <c r="AA149" s="113" t="e">
        <f t="shared" si="92"/>
        <v>#N/A</v>
      </c>
      <c r="AB149" s="116" t="e">
        <f t="shared" si="74"/>
        <v>#N/A</v>
      </c>
      <c r="AC149" s="119" t="e">
        <f t="shared" si="75"/>
        <v>#N/A</v>
      </c>
      <c r="AD149" s="119">
        <f t="shared" si="76"/>
        <v>0</v>
      </c>
      <c r="AG149" s="115">
        <f t="shared" si="93"/>
        <v>373</v>
      </c>
      <c r="AH149" s="113">
        <f t="shared" si="94"/>
        <v>142</v>
      </c>
      <c r="AI149" s="113" t="e">
        <f>INDEX(地温!$D$2:$D$366,MATCH(AG149,地温!$C$2:$C$366,FALSE))</f>
        <v>#N/A</v>
      </c>
      <c r="AJ149" s="113" t="e">
        <f t="shared" si="95"/>
        <v>#N/A</v>
      </c>
      <c r="AK149" s="116" t="e">
        <f t="shared" si="77"/>
        <v>#N/A</v>
      </c>
      <c r="AL149" s="119" t="e">
        <f t="shared" si="78"/>
        <v>#N/A</v>
      </c>
      <c r="AM149" s="119">
        <f t="shared" si="79"/>
        <v>0</v>
      </c>
      <c r="AP149" s="115">
        <f t="shared" si="96"/>
        <v>373</v>
      </c>
      <c r="AQ149" s="113">
        <f t="shared" si="97"/>
        <v>142</v>
      </c>
      <c r="AR149" s="113" t="e">
        <f>INDEX(地温!$D$2:$D$366,MATCH(AP149,地温!$C$2:$C$366,FALSE))</f>
        <v>#N/A</v>
      </c>
      <c r="AS149" s="113" t="e">
        <f t="shared" si="98"/>
        <v>#N/A</v>
      </c>
      <c r="AT149" s="116" t="e">
        <f t="shared" si="80"/>
        <v>#N/A</v>
      </c>
      <c r="AU149" s="119" t="e">
        <f t="shared" si="81"/>
        <v>#N/A</v>
      </c>
      <c r="AV149" s="119">
        <f t="shared" si="82"/>
        <v>0</v>
      </c>
    </row>
    <row r="150" spans="1:48">
      <c r="A150" s="115">
        <f t="shared" si="83"/>
        <v>374</v>
      </c>
      <c r="B150" s="113">
        <f t="shared" si="66"/>
        <v>143</v>
      </c>
      <c r="C150" s="119" t="e">
        <f t="shared" si="67"/>
        <v>#N/A</v>
      </c>
      <c r="F150" s="115">
        <f t="shared" si="84"/>
        <v>374</v>
      </c>
      <c r="G150" s="113">
        <f t="shared" si="85"/>
        <v>143</v>
      </c>
      <c r="H150" s="113" t="e">
        <f>INDEX(地温!$D$2:$D$366,MATCH(F150,地温!$C$2:$C$366,FALSE))</f>
        <v>#N/A</v>
      </c>
      <c r="I150" s="113" t="e">
        <f t="shared" si="86"/>
        <v>#N/A</v>
      </c>
      <c r="J150" s="116" t="e">
        <f t="shared" si="68"/>
        <v>#N/A</v>
      </c>
      <c r="K150" s="119" t="e">
        <f t="shared" si="69"/>
        <v>#N/A</v>
      </c>
      <c r="L150" s="119" t="e">
        <f t="shared" si="70"/>
        <v>#N/A</v>
      </c>
      <c r="O150" s="115">
        <f t="shared" si="87"/>
        <v>374</v>
      </c>
      <c r="P150" s="113">
        <f t="shared" si="88"/>
        <v>143</v>
      </c>
      <c r="Q150" s="113" t="e">
        <f>INDEX(地温!$D$2:$D$366,MATCH(O150,地温!$C$2:$C$366,FALSE))</f>
        <v>#N/A</v>
      </c>
      <c r="R150" s="113" t="e">
        <f t="shared" si="89"/>
        <v>#N/A</v>
      </c>
      <c r="S150" s="116" t="e">
        <f t="shared" si="71"/>
        <v>#N/A</v>
      </c>
      <c r="T150" s="119" t="e">
        <f t="shared" si="72"/>
        <v>#N/A</v>
      </c>
      <c r="U150" s="119">
        <f t="shared" si="73"/>
        <v>0</v>
      </c>
      <c r="X150" s="115">
        <f t="shared" si="90"/>
        <v>374</v>
      </c>
      <c r="Y150" s="113">
        <f t="shared" si="91"/>
        <v>143</v>
      </c>
      <c r="Z150" s="113" t="e">
        <f>INDEX(地温!$D$2:$D$366,MATCH(X150,地温!$C$2:$C$366,FALSE))</f>
        <v>#N/A</v>
      </c>
      <c r="AA150" s="113" t="e">
        <f t="shared" si="92"/>
        <v>#N/A</v>
      </c>
      <c r="AB150" s="116" t="e">
        <f t="shared" si="74"/>
        <v>#N/A</v>
      </c>
      <c r="AC150" s="119" t="e">
        <f t="shared" si="75"/>
        <v>#N/A</v>
      </c>
      <c r="AD150" s="119">
        <f t="shared" si="76"/>
        <v>0</v>
      </c>
      <c r="AG150" s="115">
        <f t="shared" si="93"/>
        <v>374</v>
      </c>
      <c r="AH150" s="113">
        <f t="shared" si="94"/>
        <v>143</v>
      </c>
      <c r="AI150" s="113" t="e">
        <f>INDEX(地温!$D$2:$D$366,MATCH(AG150,地温!$C$2:$C$366,FALSE))</f>
        <v>#N/A</v>
      </c>
      <c r="AJ150" s="113" t="e">
        <f t="shared" si="95"/>
        <v>#N/A</v>
      </c>
      <c r="AK150" s="116" t="e">
        <f t="shared" si="77"/>
        <v>#N/A</v>
      </c>
      <c r="AL150" s="119" t="e">
        <f t="shared" si="78"/>
        <v>#N/A</v>
      </c>
      <c r="AM150" s="119">
        <f t="shared" si="79"/>
        <v>0</v>
      </c>
      <c r="AP150" s="115">
        <f t="shared" si="96"/>
        <v>374</v>
      </c>
      <c r="AQ150" s="113">
        <f t="shared" si="97"/>
        <v>143</v>
      </c>
      <c r="AR150" s="113" t="e">
        <f>INDEX(地温!$D$2:$D$366,MATCH(AP150,地温!$C$2:$C$366,FALSE))</f>
        <v>#N/A</v>
      </c>
      <c r="AS150" s="113" t="e">
        <f t="shared" si="98"/>
        <v>#N/A</v>
      </c>
      <c r="AT150" s="116" t="e">
        <f t="shared" si="80"/>
        <v>#N/A</v>
      </c>
      <c r="AU150" s="119" t="e">
        <f t="shared" si="81"/>
        <v>#N/A</v>
      </c>
      <c r="AV150" s="119">
        <f t="shared" si="82"/>
        <v>0</v>
      </c>
    </row>
    <row r="151" spans="1:48">
      <c r="A151" s="115">
        <f t="shared" si="83"/>
        <v>375</v>
      </c>
      <c r="B151" s="113">
        <f t="shared" si="66"/>
        <v>144</v>
      </c>
      <c r="C151" s="119" t="e">
        <f t="shared" si="67"/>
        <v>#N/A</v>
      </c>
      <c r="F151" s="115">
        <f t="shared" si="84"/>
        <v>375</v>
      </c>
      <c r="G151" s="113">
        <f t="shared" si="85"/>
        <v>144</v>
      </c>
      <c r="H151" s="113" t="e">
        <f>INDEX(地温!$D$2:$D$366,MATCH(F151,地温!$C$2:$C$366,FALSE))</f>
        <v>#N/A</v>
      </c>
      <c r="I151" s="113" t="e">
        <f t="shared" si="86"/>
        <v>#N/A</v>
      </c>
      <c r="J151" s="116" t="e">
        <f t="shared" si="68"/>
        <v>#N/A</v>
      </c>
      <c r="K151" s="119" t="e">
        <f t="shared" si="69"/>
        <v>#N/A</v>
      </c>
      <c r="L151" s="119" t="e">
        <f t="shared" si="70"/>
        <v>#N/A</v>
      </c>
      <c r="O151" s="115">
        <f t="shared" si="87"/>
        <v>375</v>
      </c>
      <c r="P151" s="113">
        <f t="shared" si="88"/>
        <v>144</v>
      </c>
      <c r="Q151" s="113" t="e">
        <f>INDEX(地温!$D$2:$D$366,MATCH(O151,地温!$C$2:$C$366,FALSE))</f>
        <v>#N/A</v>
      </c>
      <c r="R151" s="113" t="e">
        <f t="shared" si="89"/>
        <v>#N/A</v>
      </c>
      <c r="S151" s="116" t="e">
        <f t="shared" si="71"/>
        <v>#N/A</v>
      </c>
      <c r="T151" s="119" t="e">
        <f t="shared" si="72"/>
        <v>#N/A</v>
      </c>
      <c r="U151" s="119">
        <f t="shared" si="73"/>
        <v>0</v>
      </c>
      <c r="X151" s="115">
        <f t="shared" si="90"/>
        <v>375</v>
      </c>
      <c r="Y151" s="113">
        <f t="shared" si="91"/>
        <v>144</v>
      </c>
      <c r="Z151" s="113" t="e">
        <f>INDEX(地温!$D$2:$D$366,MATCH(X151,地温!$C$2:$C$366,FALSE))</f>
        <v>#N/A</v>
      </c>
      <c r="AA151" s="113" t="e">
        <f t="shared" si="92"/>
        <v>#N/A</v>
      </c>
      <c r="AB151" s="116" t="e">
        <f t="shared" si="74"/>
        <v>#N/A</v>
      </c>
      <c r="AC151" s="119" t="e">
        <f t="shared" si="75"/>
        <v>#N/A</v>
      </c>
      <c r="AD151" s="119">
        <f t="shared" si="76"/>
        <v>0</v>
      </c>
      <c r="AG151" s="115">
        <f t="shared" si="93"/>
        <v>375</v>
      </c>
      <c r="AH151" s="113">
        <f t="shared" si="94"/>
        <v>144</v>
      </c>
      <c r="AI151" s="113" t="e">
        <f>INDEX(地温!$D$2:$D$366,MATCH(AG151,地温!$C$2:$C$366,FALSE))</f>
        <v>#N/A</v>
      </c>
      <c r="AJ151" s="113" t="e">
        <f t="shared" si="95"/>
        <v>#N/A</v>
      </c>
      <c r="AK151" s="116" t="e">
        <f t="shared" si="77"/>
        <v>#N/A</v>
      </c>
      <c r="AL151" s="119" t="e">
        <f t="shared" si="78"/>
        <v>#N/A</v>
      </c>
      <c r="AM151" s="119">
        <f t="shared" si="79"/>
        <v>0</v>
      </c>
      <c r="AP151" s="115">
        <f t="shared" si="96"/>
        <v>375</v>
      </c>
      <c r="AQ151" s="113">
        <f t="shared" si="97"/>
        <v>144</v>
      </c>
      <c r="AR151" s="113" t="e">
        <f>INDEX(地温!$D$2:$D$366,MATCH(AP151,地温!$C$2:$C$366,FALSE))</f>
        <v>#N/A</v>
      </c>
      <c r="AS151" s="113" t="e">
        <f t="shared" si="98"/>
        <v>#N/A</v>
      </c>
      <c r="AT151" s="116" t="e">
        <f t="shared" si="80"/>
        <v>#N/A</v>
      </c>
      <c r="AU151" s="119" t="e">
        <f t="shared" si="81"/>
        <v>#N/A</v>
      </c>
      <c r="AV151" s="119">
        <f t="shared" si="82"/>
        <v>0</v>
      </c>
    </row>
    <row r="152" spans="1:48">
      <c r="A152" s="115">
        <f t="shared" si="83"/>
        <v>376</v>
      </c>
      <c r="B152" s="113">
        <f t="shared" si="66"/>
        <v>145</v>
      </c>
      <c r="C152" s="119" t="e">
        <f t="shared" si="67"/>
        <v>#N/A</v>
      </c>
      <c r="F152" s="115">
        <f t="shared" si="84"/>
        <v>376</v>
      </c>
      <c r="G152" s="113">
        <f t="shared" si="85"/>
        <v>145</v>
      </c>
      <c r="H152" s="113" t="e">
        <f>INDEX(地温!$D$2:$D$366,MATCH(F152,地温!$C$2:$C$366,FALSE))</f>
        <v>#N/A</v>
      </c>
      <c r="I152" s="113" t="e">
        <f t="shared" si="86"/>
        <v>#N/A</v>
      </c>
      <c r="J152" s="116" t="e">
        <f t="shared" si="68"/>
        <v>#N/A</v>
      </c>
      <c r="K152" s="119" t="e">
        <f t="shared" si="69"/>
        <v>#N/A</v>
      </c>
      <c r="L152" s="119" t="e">
        <f t="shared" si="70"/>
        <v>#N/A</v>
      </c>
      <c r="O152" s="115">
        <f t="shared" si="87"/>
        <v>376</v>
      </c>
      <c r="P152" s="113">
        <f t="shared" si="88"/>
        <v>145</v>
      </c>
      <c r="Q152" s="113" t="e">
        <f>INDEX(地温!$D$2:$D$366,MATCH(O152,地温!$C$2:$C$366,FALSE))</f>
        <v>#N/A</v>
      </c>
      <c r="R152" s="113" t="e">
        <f t="shared" si="89"/>
        <v>#N/A</v>
      </c>
      <c r="S152" s="116" t="e">
        <f t="shared" si="71"/>
        <v>#N/A</v>
      </c>
      <c r="T152" s="119" t="e">
        <f t="shared" si="72"/>
        <v>#N/A</v>
      </c>
      <c r="U152" s="119">
        <f t="shared" si="73"/>
        <v>0</v>
      </c>
      <c r="X152" s="115">
        <f t="shared" si="90"/>
        <v>376</v>
      </c>
      <c r="Y152" s="113">
        <f t="shared" si="91"/>
        <v>145</v>
      </c>
      <c r="Z152" s="113" t="e">
        <f>INDEX(地温!$D$2:$D$366,MATCH(X152,地温!$C$2:$C$366,FALSE))</f>
        <v>#N/A</v>
      </c>
      <c r="AA152" s="113" t="e">
        <f t="shared" si="92"/>
        <v>#N/A</v>
      </c>
      <c r="AB152" s="116" t="e">
        <f t="shared" si="74"/>
        <v>#N/A</v>
      </c>
      <c r="AC152" s="119" t="e">
        <f t="shared" si="75"/>
        <v>#N/A</v>
      </c>
      <c r="AD152" s="119">
        <f t="shared" si="76"/>
        <v>0</v>
      </c>
      <c r="AG152" s="115">
        <f t="shared" si="93"/>
        <v>376</v>
      </c>
      <c r="AH152" s="113">
        <f t="shared" si="94"/>
        <v>145</v>
      </c>
      <c r="AI152" s="113" t="e">
        <f>INDEX(地温!$D$2:$D$366,MATCH(AG152,地温!$C$2:$C$366,FALSE))</f>
        <v>#N/A</v>
      </c>
      <c r="AJ152" s="113" t="e">
        <f t="shared" si="95"/>
        <v>#N/A</v>
      </c>
      <c r="AK152" s="116" t="e">
        <f t="shared" si="77"/>
        <v>#N/A</v>
      </c>
      <c r="AL152" s="119" t="e">
        <f t="shared" si="78"/>
        <v>#N/A</v>
      </c>
      <c r="AM152" s="119">
        <f t="shared" si="79"/>
        <v>0</v>
      </c>
      <c r="AP152" s="115">
        <f t="shared" si="96"/>
        <v>376</v>
      </c>
      <c r="AQ152" s="113">
        <f t="shared" si="97"/>
        <v>145</v>
      </c>
      <c r="AR152" s="113" t="e">
        <f>INDEX(地温!$D$2:$D$366,MATCH(AP152,地温!$C$2:$C$366,FALSE))</f>
        <v>#N/A</v>
      </c>
      <c r="AS152" s="113" t="e">
        <f t="shared" si="98"/>
        <v>#N/A</v>
      </c>
      <c r="AT152" s="116" t="e">
        <f t="shared" si="80"/>
        <v>#N/A</v>
      </c>
      <c r="AU152" s="119" t="e">
        <f t="shared" si="81"/>
        <v>#N/A</v>
      </c>
      <c r="AV152" s="119">
        <f t="shared" si="82"/>
        <v>0</v>
      </c>
    </row>
    <row r="153" spans="1:48">
      <c r="A153" s="115">
        <f t="shared" si="83"/>
        <v>377</v>
      </c>
      <c r="B153" s="113">
        <f t="shared" si="66"/>
        <v>146</v>
      </c>
      <c r="C153" s="119" t="e">
        <f t="shared" si="67"/>
        <v>#N/A</v>
      </c>
      <c r="F153" s="115">
        <f t="shared" si="84"/>
        <v>377</v>
      </c>
      <c r="G153" s="113">
        <f t="shared" si="85"/>
        <v>146</v>
      </c>
      <c r="H153" s="113" t="e">
        <f>INDEX(地温!$D$2:$D$366,MATCH(F153,地温!$C$2:$C$366,FALSE))</f>
        <v>#N/A</v>
      </c>
      <c r="I153" s="113" t="e">
        <f t="shared" si="86"/>
        <v>#N/A</v>
      </c>
      <c r="J153" s="116" t="e">
        <f t="shared" si="68"/>
        <v>#N/A</v>
      </c>
      <c r="K153" s="119" t="e">
        <f t="shared" si="69"/>
        <v>#N/A</v>
      </c>
      <c r="L153" s="119" t="e">
        <f t="shared" si="70"/>
        <v>#N/A</v>
      </c>
      <c r="O153" s="115">
        <f t="shared" si="87"/>
        <v>377</v>
      </c>
      <c r="P153" s="113">
        <f t="shared" si="88"/>
        <v>146</v>
      </c>
      <c r="Q153" s="113" t="e">
        <f>INDEX(地温!$D$2:$D$366,MATCH(O153,地温!$C$2:$C$366,FALSE))</f>
        <v>#N/A</v>
      </c>
      <c r="R153" s="113" t="e">
        <f t="shared" si="89"/>
        <v>#N/A</v>
      </c>
      <c r="S153" s="116" t="e">
        <f t="shared" si="71"/>
        <v>#N/A</v>
      </c>
      <c r="T153" s="119" t="e">
        <f t="shared" si="72"/>
        <v>#N/A</v>
      </c>
      <c r="U153" s="119">
        <f t="shared" si="73"/>
        <v>0</v>
      </c>
      <c r="X153" s="115">
        <f t="shared" si="90"/>
        <v>377</v>
      </c>
      <c r="Y153" s="113">
        <f t="shared" si="91"/>
        <v>146</v>
      </c>
      <c r="Z153" s="113" t="e">
        <f>INDEX(地温!$D$2:$D$366,MATCH(X153,地温!$C$2:$C$366,FALSE))</f>
        <v>#N/A</v>
      </c>
      <c r="AA153" s="113" t="e">
        <f t="shared" si="92"/>
        <v>#N/A</v>
      </c>
      <c r="AB153" s="116" t="e">
        <f t="shared" si="74"/>
        <v>#N/A</v>
      </c>
      <c r="AC153" s="119" t="e">
        <f t="shared" si="75"/>
        <v>#N/A</v>
      </c>
      <c r="AD153" s="119">
        <f t="shared" si="76"/>
        <v>0</v>
      </c>
      <c r="AG153" s="115">
        <f t="shared" si="93"/>
        <v>377</v>
      </c>
      <c r="AH153" s="113">
        <f t="shared" si="94"/>
        <v>146</v>
      </c>
      <c r="AI153" s="113" t="e">
        <f>INDEX(地温!$D$2:$D$366,MATCH(AG153,地温!$C$2:$C$366,FALSE))</f>
        <v>#N/A</v>
      </c>
      <c r="AJ153" s="113" t="e">
        <f t="shared" si="95"/>
        <v>#N/A</v>
      </c>
      <c r="AK153" s="116" t="e">
        <f t="shared" si="77"/>
        <v>#N/A</v>
      </c>
      <c r="AL153" s="119" t="e">
        <f t="shared" si="78"/>
        <v>#N/A</v>
      </c>
      <c r="AM153" s="119">
        <f t="shared" si="79"/>
        <v>0</v>
      </c>
      <c r="AP153" s="115">
        <f t="shared" si="96"/>
        <v>377</v>
      </c>
      <c r="AQ153" s="113">
        <f t="shared" si="97"/>
        <v>146</v>
      </c>
      <c r="AR153" s="113" t="e">
        <f>INDEX(地温!$D$2:$D$366,MATCH(AP153,地温!$C$2:$C$366,FALSE))</f>
        <v>#N/A</v>
      </c>
      <c r="AS153" s="113" t="e">
        <f t="shared" si="98"/>
        <v>#N/A</v>
      </c>
      <c r="AT153" s="116" t="e">
        <f t="shared" si="80"/>
        <v>#N/A</v>
      </c>
      <c r="AU153" s="119" t="e">
        <f t="shared" si="81"/>
        <v>#N/A</v>
      </c>
      <c r="AV153" s="119">
        <f t="shared" si="82"/>
        <v>0</v>
      </c>
    </row>
    <row r="154" spans="1:48">
      <c r="A154" s="115">
        <f t="shared" si="83"/>
        <v>378</v>
      </c>
      <c r="B154" s="113">
        <f t="shared" si="66"/>
        <v>147</v>
      </c>
      <c r="C154" s="119" t="e">
        <f t="shared" si="67"/>
        <v>#N/A</v>
      </c>
      <c r="F154" s="115">
        <f t="shared" si="84"/>
        <v>378</v>
      </c>
      <c r="G154" s="113">
        <f t="shared" si="85"/>
        <v>147</v>
      </c>
      <c r="H154" s="113" t="e">
        <f>INDEX(地温!$D$2:$D$366,MATCH(F154,地温!$C$2:$C$366,FALSE))</f>
        <v>#N/A</v>
      </c>
      <c r="I154" s="113" t="e">
        <f t="shared" si="86"/>
        <v>#N/A</v>
      </c>
      <c r="J154" s="116" t="e">
        <f t="shared" si="68"/>
        <v>#N/A</v>
      </c>
      <c r="K154" s="119" t="e">
        <f t="shared" si="69"/>
        <v>#N/A</v>
      </c>
      <c r="L154" s="119" t="e">
        <f t="shared" si="70"/>
        <v>#N/A</v>
      </c>
      <c r="O154" s="115">
        <f t="shared" si="87"/>
        <v>378</v>
      </c>
      <c r="P154" s="113">
        <f t="shared" si="88"/>
        <v>147</v>
      </c>
      <c r="Q154" s="113" t="e">
        <f>INDEX(地温!$D$2:$D$366,MATCH(O154,地温!$C$2:$C$366,FALSE))</f>
        <v>#N/A</v>
      </c>
      <c r="R154" s="113" t="e">
        <f t="shared" si="89"/>
        <v>#N/A</v>
      </c>
      <c r="S154" s="116" t="e">
        <f t="shared" si="71"/>
        <v>#N/A</v>
      </c>
      <c r="T154" s="119" t="e">
        <f t="shared" si="72"/>
        <v>#N/A</v>
      </c>
      <c r="U154" s="119">
        <f t="shared" si="73"/>
        <v>0</v>
      </c>
      <c r="X154" s="115">
        <f t="shared" si="90"/>
        <v>378</v>
      </c>
      <c r="Y154" s="113">
        <f t="shared" si="91"/>
        <v>147</v>
      </c>
      <c r="Z154" s="113" t="e">
        <f>INDEX(地温!$D$2:$D$366,MATCH(X154,地温!$C$2:$C$366,FALSE))</f>
        <v>#N/A</v>
      </c>
      <c r="AA154" s="113" t="e">
        <f t="shared" si="92"/>
        <v>#N/A</v>
      </c>
      <c r="AB154" s="116" t="e">
        <f t="shared" si="74"/>
        <v>#N/A</v>
      </c>
      <c r="AC154" s="119" t="e">
        <f t="shared" si="75"/>
        <v>#N/A</v>
      </c>
      <c r="AD154" s="119">
        <f t="shared" si="76"/>
        <v>0</v>
      </c>
      <c r="AG154" s="115">
        <f t="shared" si="93"/>
        <v>378</v>
      </c>
      <c r="AH154" s="113">
        <f t="shared" si="94"/>
        <v>147</v>
      </c>
      <c r="AI154" s="113" t="e">
        <f>INDEX(地温!$D$2:$D$366,MATCH(AG154,地温!$C$2:$C$366,FALSE))</f>
        <v>#N/A</v>
      </c>
      <c r="AJ154" s="113" t="e">
        <f t="shared" si="95"/>
        <v>#N/A</v>
      </c>
      <c r="AK154" s="116" t="e">
        <f t="shared" si="77"/>
        <v>#N/A</v>
      </c>
      <c r="AL154" s="119" t="e">
        <f t="shared" si="78"/>
        <v>#N/A</v>
      </c>
      <c r="AM154" s="119">
        <f t="shared" si="79"/>
        <v>0</v>
      </c>
      <c r="AP154" s="115">
        <f t="shared" si="96"/>
        <v>378</v>
      </c>
      <c r="AQ154" s="113">
        <f t="shared" si="97"/>
        <v>147</v>
      </c>
      <c r="AR154" s="113" t="e">
        <f>INDEX(地温!$D$2:$D$366,MATCH(AP154,地温!$C$2:$C$366,FALSE))</f>
        <v>#N/A</v>
      </c>
      <c r="AS154" s="113" t="e">
        <f t="shared" si="98"/>
        <v>#N/A</v>
      </c>
      <c r="AT154" s="116" t="e">
        <f t="shared" si="80"/>
        <v>#N/A</v>
      </c>
      <c r="AU154" s="119" t="e">
        <f t="shared" si="81"/>
        <v>#N/A</v>
      </c>
      <c r="AV154" s="119">
        <f t="shared" si="82"/>
        <v>0</v>
      </c>
    </row>
    <row r="155" spans="1:48">
      <c r="A155" s="115">
        <f t="shared" si="83"/>
        <v>379</v>
      </c>
      <c r="B155" s="113">
        <f t="shared" si="66"/>
        <v>148</v>
      </c>
      <c r="C155" s="119" t="e">
        <f t="shared" si="67"/>
        <v>#N/A</v>
      </c>
      <c r="F155" s="115">
        <f t="shared" si="84"/>
        <v>379</v>
      </c>
      <c r="G155" s="113">
        <f t="shared" si="85"/>
        <v>148</v>
      </c>
      <c r="H155" s="113" t="e">
        <f>INDEX(地温!$D$2:$D$366,MATCH(F155,地温!$C$2:$C$366,FALSE))</f>
        <v>#N/A</v>
      </c>
      <c r="I155" s="113" t="e">
        <f t="shared" si="86"/>
        <v>#N/A</v>
      </c>
      <c r="J155" s="116" t="e">
        <f t="shared" si="68"/>
        <v>#N/A</v>
      </c>
      <c r="K155" s="119" t="e">
        <f t="shared" si="69"/>
        <v>#N/A</v>
      </c>
      <c r="L155" s="119" t="e">
        <f t="shared" si="70"/>
        <v>#N/A</v>
      </c>
      <c r="O155" s="115">
        <f t="shared" si="87"/>
        <v>379</v>
      </c>
      <c r="P155" s="113">
        <f t="shared" si="88"/>
        <v>148</v>
      </c>
      <c r="Q155" s="113" t="e">
        <f>INDEX(地温!$D$2:$D$366,MATCH(O155,地温!$C$2:$C$366,FALSE))</f>
        <v>#N/A</v>
      </c>
      <c r="R155" s="113" t="e">
        <f t="shared" si="89"/>
        <v>#N/A</v>
      </c>
      <c r="S155" s="116" t="e">
        <f t="shared" si="71"/>
        <v>#N/A</v>
      </c>
      <c r="T155" s="119" t="e">
        <f t="shared" si="72"/>
        <v>#N/A</v>
      </c>
      <c r="U155" s="119">
        <f t="shared" si="73"/>
        <v>0</v>
      </c>
      <c r="X155" s="115">
        <f t="shared" si="90"/>
        <v>379</v>
      </c>
      <c r="Y155" s="113">
        <f t="shared" si="91"/>
        <v>148</v>
      </c>
      <c r="Z155" s="113" t="e">
        <f>INDEX(地温!$D$2:$D$366,MATCH(X155,地温!$C$2:$C$366,FALSE))</f>
        <v>#N/A</v>
      </c>
      <c r="AA155" s="113" t="e">
        <f t="shared" si="92"/>
        <v>#N/A</v>
      </c>
      <c r="AB155" s="116" t="e">
        <f t="shared" si="74"/>
        <v>#N/A</v>
      </c>
      <c r="AC155" s="119" t="e">
        <f t="shared" si="75"/>
        <v>#N/A</v>
      </c>
      <c r="AD155" s="119">
        <f t="shared" si="76"/>
        <v>0</v>
      </c>
      <c r="AG155" s="115">
        <f t="shared" si="93"/>
        <v>379</v>
      </c>
      <c r="AH155" s="113">
        <f t="shared" si="94"/>
        <v>148</v>
      </c>
      <c r="AI155" s="113" t="e">
        <f>INDEX(地温!$D$2:$D$366,MATCH(AG155,地温!$C$2:$C$366,FALSE))</f>
        <v>#N/A</v>
      </c>
      <c r="AJ155" s="113" t="e">
        <f t="shared" si="95"/>
        <v>#N/A</v>
      </c>
      <c r="AK155" s="116" t="e">
        <f t="shared" si="77"/>
        <v>#N/A</v>
      </c>
      <c r="AL155" s="119" t="e">
        <f t="shared" si="78"/>
        <v>#N/A</v>
      </c>
      <c r="AM155" s="119">
        <f t="shared" si="79"/>
        <v>0</v>
      </c>
      <c r="AP155" s="115">
        <f t="shared" si="96"/>
        <v>379</v>
      </c>
      <c r="AQ155" s="113">
        <f t="shared" si="97"/>
        <v>148</v>
      </c>
      <c r="AR155" s="113" t="e">
        <f>INDEX(地温!$D$2:$D$366,MATCH(AP155,地温!$C$2:$C$366,FALSE))</f>
        <v>#N/A</v>
      </c>
      <c r="AS155" s="113" t="e">
        <f t="shared" si="98"/>
        <v>#N/A</v>
      </c>
      <c r="AT155" s="116" t="e">
        <f t="shared" si="80"/>
        <v>#N/A</v>
      </c>
      <c r="AU155" s="119" t="e">
        <f t="shared" si="81"/>
        <v>#N/A</v>
      </c>
      <c r="AV155" s="119">
        <f t="shared" si="82"/>
        <v>0</v>
      </c>
    </row>
    <row r="156" spans="1:48">
      <c r="A156" s="115">
        <f t="shared" si="83"/>
        <v>380</v>
      </c>
      <c r="B156" s="113">
        <f t="shared" si="66"/>
        <v>149</v>
      </c>
      <c r="C156" s="119" t="e">
        <f t="shared" si="67"/>
        <v>#N/A</v>
      </c>
      <c r="F156" s="115">
        <f t="shared" si="84"/>
        <v>380</v>
      </c>
      <c r="G156" s="113">
        <f t="shared" si="85"/>
        <v>149</v>
      </c>
      <c r="H156" s="113" t="e">
        <f>INDEX(地温!$D$2:$D$366,MATCH(F156,地温!$C$2:$C$366,FALSE))</f>
        <v>#N/A</v>
      </c>
      <c r="I156" s="113" t="e">
        <f t="shared" si="86"/>
        <v>#N/A</v>
      </c>
      <c r="J156" s="116" t="e">
        <f t="shared" si="68"/>
        <v>#N/A</v>
      </c>
      <c r="K156" s="119" t="e">
        <f t="shared" si="69"/>
        <v>#N/A</v>
      </c>
      <c r="L156" s="119" t="e">
        <f t="shared" si="70"/>
        <v>#N/A</v>
      </c>
      <c r="O156" s="115">
        <f t="shared" si="87"/>
        <v>380</v>
      </c>
      <c r="P156" s="113">
        <f t="shared" si="88"/>
        <v>149</v>
      </c>
      <c r="Q156" s="113" t="e">
        <f>INDEX(地温!$D$2:$D$366,MATCH(O156,地温!$C$2:$C$366,FALSE))</f>
        <v>#N/A</v>
      </c>
      <c r="R156" s="113" t="e">
        <f t="shared" si="89"/>
        <v>#N/A</v>
      </c>
      <c r="S156" s="116" t="e">
        <f t="shared" si="71"/>
        <v>#N/A</v>
      </c>
      <c r="T156" s="119" t="e">
        <f t="shared" si="72"/>
        <v>#N/A</v>
      </c>
      <c r="U156" s="119">
        <f t="shared" si="73"/>
        <v>0</v>
      </c>
      <c r="X156" s="115">
        <f t="shared" si="90"/>
        <v>380</v>
      </c>
      <c r="Y156" s="113">
        <f t="shared" si="91"/>
        <v>149</v>
      </c>
      <c r="Z156" s="113" t="e">
        <f>INDEX(地温!$D$2:$D$366,MATCH(X156,地温!$C$2:$C$366,FALSE))</f>
        <v>#N/A</v>
      </c>
      <c r="AA156" s="113" t="e">
        <f t="shared" si="92"/>
        <v>#N/A</v>
      </c>
      <c r="AB156" s="116" t="e">
        <f t="shared" si="74"/>
        <v>#N/A</v>
      </c>
      <c r="AC156" s="119" t="e">
        <f t="shared" si="75"/>
        <v>#N/A</v>
      </c>
      <c r="AD156" s="119">
        <f t="shared" si="76"/>
        <v>0</v>
      </c>
      <c r="AG156" s="115">
        <f t="shared" si="93"/>
        <v>380</v>
      </c>
      <c r="AH156" s="113">
        <f t="shared" si="94"/>
        <v>149</v>
      </c>
      <c r="AI156" s="113" t="e">
        <f>INDEX(地温!$D$2:$D$366,MATCH(AG156,地温!$C$2:$C$366,FALSE))</f>
        <v>#N/A</v>
      </c>
      <c r="AJ156" s="113" t="e">
        <f t="shared" si="95"/>
        <v>#N/A</v>
      </c>
      <c r="AK156" s="116" t="e">
        <f t="shared" si="77"/>
        <v>#N/A</v>
      </c>
      <c r="AL156" s="119" t="e">
        <f t="shared" si="78"/>
        <v>#N/A</v>
      </c>
      <c r="AM156" s="119">
        <f t="shared" si="79"/>
        <v>0</v>
      </c>
      <c r="AP156" s="115">
        <f t="shared" si="96"/>
        <v>380</v>
      </c>
      <c r="AQ156" s="113">
        <f t="shared" si="97"/>
        <v>149</v>
      </c>
      <c r="AR156" s="113" t="e">
        <f>INDEX(地温!$D$2:$D$366,MATCH(AP156,地温!$C$2:$C$366,FALSE))</f>
        <v>#N/A</v>
      </c>
      <c r="AS156" s="113" t="e">
        <f t="shared" si="98"/>
        <v>#N/A</v>
      </c>
      <c r="AT156" s="116" t="e">
        <f t="shared" si="80"/>
        <v>#N/A</v>
      </c>
      <c r="AU156" s="119" t="e">
        <f t="shared" si="81"/>
        <v>#N/A</v>
      </c>
      <c r="AV156" s="119">
        <f t="shared" si="82"/>
        <v>0</v>
      </c>
    </row>
    <row r="157" spans="1:48">
      <c r="A157" s="115">
        <f t="shared" si="83"/>
        <v>381</v>
      </c>
      <c r="B157" s="113">
        <f t="shared" si="66"/>
        <v>150</v>
      </c>
      <c r="C157" s="119" t="e">
        <f t="shared" si="67"/>
        <v>#N/A</v>
      </c>
      <c r="F157" s="115">
        <f t="shared" si="84"/>
        <v>381</v>
      </c>
      <c r="G157" s="113">
        <f t="shared" si="85"/>
        <v>150</v>
      </c>
      <c r="H157" s="113" t="e">
        <f>INDEX(地温!$D$2:$D$366,MATCH(F157,地温!$C$2:$C$366,FALSE))</f>
        <v>#N/A</v>
      </c>
      <c r="I157" s="113" t="e">
        <f t="shared" si="86"/>
        <v>#N/A</v>
      </c>
      <c r="J157" s="116" t="e">
        <f t="shared" si="68"/>
        <v>#N/A</v>
      </c>
      <c r="K157" s="119" t="e">
        <f t="shared" si="69"/>
        <v>#N/A</v>
      </c>
      <c r="L157" s="119" t="e">
        <f t="shared" si="70"/>
        <v>#N/A</v>
      </c>
      <c r="O157" s="115">
        <f t="shared" si="87"/>
        <v>381</v>
      </c>
      <c r="P157" s="113">
        <f t="shared" si="88"/>
        <v>150</v>
      </c>
      <c r="Q157" s="113" t="e">
        <f>INDEX(地温!$D$2:$D$366,MATCH(O157,地温!$C$2:$C$366,FALSE))</f>
        <v>#N/A</v>
      </c>
      <c r="R157" s="113" t="e">
        <f t="shared" si="89"/>
        <v>#N/A</v>
      </c>
      <c r="S157" s="116" t="e">
        <f t="shared" si="71"/>
        <v>#N/A</v>
      </c>
      <c r="T157" s="119" t="e">
        <f t="shared" si="72"/>
        <v>#N/A</v>
      </c>
      <c r="U157" s="119">
        <f t="shared" si="73"/>
        <v>0</v>
      </c>
      <c r="X157" s="115">
        <f t="shared" si="90"/>
        <v>381</v>
      </c>
      <c r="Y157" s="113">
        <f t="shared" si="91"/>
        <v>150</v>
      </c>
      <c r="Z157" s="113" t="e">
        <f>INDEX(地温!$D$2:$D$366,MATCH(X157,地温!$C$2:$C$366,FALSE))</f>
        <v>#N/A</v>
      </c>
      <c r="AA157" s="113" t="e">
        <f t="shared" si="92"/>
        <v>#N/A</v>
      </c>
      <c r="AB157" s="116" t="e">
        <f t="shared" si="74"/>
        <v>#N/A</v>
      </c>
      <c r="AC157" s="119" t="e">
        <f t="shared" si="75"/>
        <v>#N/A</v>
      </c>
      <c r="AD157" s="119">
        <f t="shared" si="76"/>
        <v>0</v>
      </c>
      <c r="AG157" s="115">
        <f t="shared" si="93"/>
        <v>381</v>
      </c>
      <c r="AH157" s="113">
        <f t="shared" si="94"/>
        <v>150</v>
      </c>
      <c r="AI157" s="113" t="e">
        <f>INDEX(地温!$D$2:$D$366,MATCH(AG157,地温!$C$2:$C$366,FALSE))</f>
        <v>#N/A</v>
      </c>
      <c r="AJ157" s="113" t="e">
        <f t="shared" si="95"/>
        <v>#N/A</v>
      </c>
      <c r="AK157" s="116" t="e">
        <f t="shared" si="77"/>
        <v>#N/A</v>
      </c>
      <c r="AL157" s="119" t="e">
        <f t="shared" si="78"/>
        <v>#N/A</v>
      </c>
      <c r="AM157" s="119">
        <f t="shared" si="79"/>
        <v>0</v>
      </c>
      <c r="AP157" s="115">
        <f t="shared" si="96"/>
        <v>381</v>
      </c>
      <c r="AQ157" s="113">
        <f t="shared" si="97"/>
        <v>150</v>
      </c>
      <c r="AR157" s="113" t="e">
        <f>INDEX(地温!$D$2:$D$366,MATCH(AP157,地温!$C$2:$C$366,FALSE))</f>
        <v>#N/A</v>
      </c>
      <c r="AS157" s="113" t="e">
        <f t="shared" si="98"/>
        <v>#N/A</v>
      </c>
      <c r="AT157" s="116" t="e">
        <f t="shared" si="80"/>
        <v>#N/A</v>
      </c>
      <c r="AU157" s="119" t="e">
        <f t="shared" si="81"/>
        <v>#N/A</v>
      </c>
      <c r="AV157" s="119">
        <f t="shared" si="82"/>
        <v>0</v>
      </c>
    </row>
    <row r="158" spans="1:48">
      <c r="A158" s="115">
        <f t="shared" si="83"/>
        <v>382</v>
      </c>
      <c r="B158" s="113">
        <f t="shared" si="66"/>
        <v>151</v>
      </c>
      <c r="C158" s="119" t="e">
        <f t="shared" si="67"/>
        <v>#N/A</v>
      </c>
      <c r="F158" s="115">
        <f t="shared" si="84"/>
        <v>382</v>
      </c>
      <c r="G158" s="113">
        <f t="shared" si="85"/>
        <v>151</v>
      </c>
      <c r="H158" s="113" t="e">
        <f>INDEX(地温!$D$2:$D$366,MATCH(F158,地温!$C$2:$C$366,FALSE))</f>
        <v>#N/A</v>
      </c>
      <c r="I158" s="113" t="e">
        <f t="shared" si="86"/>
        <v>#N/A</v>
      </c>
      <c r="J158" s="116" t="e">
        <f t="shared" si="68"/>
        <v>#N/A</v>
      </c>
      <c r="K158" s="119" t="e">
        <f t="shared" si="69"/>
        <v>#N/A</v>
      </c>
      <c r="L158" s="119" t="e">
        <f t="shared" si="70"/>
        <v>#N/A</v>
      </c>
      <c r="O158" s="115">
        <f t="shared" si="87"/>
        <v>382</v>
      </c>
      <c r="P158" s="113">
        <f t="shared" si="88"/>
        <v>151</v>
      </c>
      <c r="Q158" s="113" t="e">
        <f>INDEX(地温!$D$2:$D$366,MATCH(O158,地温!$C$2:$C$366,FALSE))</f>
        <v>#N/A</v>
      </c>
      <c r="R158" s="113" t="e">
        <f t="shared" si="89"/>
        <v>#N/A</v>
      </c>
      <c r="S158" s="116" t="e">
        <f t="shared" si="71"/>
        <v>#N/A</v>
      </c>
      <c r="T158" s="119" t="e">
        <f t="shared" si="72"/>
        <v>#N/A</v>
      </c>
      <c r="U158" s="119">
        <f t="shared" si="73"/>
        <v>0</v>
      </c>
      <c r="X158" s="115">
        <f t="shared" si="90"/>
        <v>382</v>
      </c>
      <c r="Y158" s="113">
        <f t="shared" si="91"/>
        <v>151</v>
      </c>
      <c r="Z158" s="113" t="e">
        <f>INDEX(地温!$D$2:$D$366,MATCH(X158,地温!$C$2:$C$366,FALSE))</f>
        <v>#N/A</v>
      </c>
      <c r="AA158" s="113" t="e">
        <f t="shared" si="92"/>
        <v>#N/A</v>
      </c>
      <c r="AB158" s="116" t="e">
        <f t="shared" si="74"/>
        <v>#N/A</v>
      </c>
      <c r="AC158" s="119" t="e">
        <f t="shared" si="75"/>
        <v>#N/A</v>
      </c>
      <c r="AD158" s="119">
        <f t="shared" si="76"/>
        <v>0</v>
      </c>
      <c r="AG158" s="115">
        <f t="shared" si="93"/>
        <v>382</v>
      </c>
      <c r="AH158" s="113">
        <f t="shared" si="94"/>
        <v>151</v>
      </c>
      <c r="AI158" s="113" t="e">
        <f>INDEX(地温!$D$2:$D$366,MATCH(AG158,地温!$C$2:$C$366,FALSE))</f>
        <v>#N/A</v>
      </c>
      <c r="AJ158" s="113" t="e">
        <f t="shared" si="95"/>
        <v>#N/A</v>
      </c>
      <c r="AK158" s="116" t="e">
        <f t="shared" si="77"/>
        <v>#N/A</v>
      </c>
      <c r="AL158" s="119" t="e">
        <f t="shared" si="78"/>
        <v>#N/A</v>
      </c>
      <c r="AM158" s="119">
        <f t="shared" si="79"/>
        <v>0</v>
      </c>
      <c r="AP158" s="115">
        <f t="shared" si="96"/>
        <v>382</v>
      </c>
      <c r="AQ158" s="113">
        <f t="shared" si="97"/>
        <v>151</v>
      </c>
      <c r="AR158" s="113" t="e">
        <f>INDEX(地温!$D$2:$D$366,MATCH(AP158,地温!$C$2:$C$366,FALSE))</f>
        <v>#N/A</v>
      </c>
      <c r="AS158" s="113" t="e">
        <f t="shared" si="98"/>
        <v>#N/A</v>
      </c>
      <c r="AT158" s="116" t="e">
        <f t="shared" si="80"/>
        <v>#N/A</v>
      </c>
      <c r="AU158" s="119" t="e">
        <f t="shared" si="81"/>
        <v>#N/A</v>
      </c>
      <c r="AV158" s="119">
        <f t="shared" si="82"/>
        <v>0</v>
      </c>
    </row>
    <row r="159" spans="1:48">
      <c r="A159" s="115">
        <f t="shared" si="83"/>
        <v>383</v>
      </c>
      <c r="B159" s="113">
        <f t="shared" si="66"/>
        <v>152</v>
      </c>
      <c r="C159" s="119" t="e">
        <f t="shared" si="67"/>
        <v>#N/A</v>
      </c>
      <c r="F159" s="115">
        <f t="shared" si="84"/>
        <v>383</v>
      </c>
      <c r="G159" s="113">
        <f t="shared" si="85"/>
        <v>152</v>
      </c>
      <c r="H159" s="113" t="e">
        <f>INDEX(地温!$D$2:$D$366,MATCH(F159,地温!$C$2:$C$366,FALSE))</f>
        <v>#N/A</v>
      </c>
      <c r="I159" s="113" t="e">
        <f t="shared" si="86"/>
        <v>#N/A</v>
      </c>
      <c r="J159" s="116" t="e">
        <f t="shared" si="68"/>
        <v>#N/A</v>
      </c>
      <c r="K159" s="119" t="e">
        <f t="shared" si="69"/>
        <v>#N/A</v>
      </c>
      <c r="L159" s="119" t="e">
        <f t="shared" si="70"/>
        <v>#N/A</v>
      </c>
      <c r="O159" s="115">
        <f t="shared" si="87"/>
        <v>383</v>
      </c>
      <c r="P159" s="113">
        <f t="shared" si="88"/>
        <v>152</v>
      </c>
      <c r="Q159" s="113" t="e">
        <f>INDEX(地温!$D$2:$D$366,MATCH(O159,地温!$C$2:$C$366,FALSE))</f>
        <v>#N/A</v>
      </c>
      <c r="R159" s="113" t="e">
        <f t="shared" si="89"/>
        <v>#N/A</v>
      </c>
      <c r="S159" s="116" t="e">
        <f t="shared" si="71"/>
        <v>#N/A</v>
      </c>
      <c r="T159" s="119" t="e">
        <f t="shared" si="72"/>
        <v>#N/A</v>
      </c>
      <c r="U159" s="119">
        <f t="shared" si="73"/>
        <v>0</v>
      </c>
      <c r="X159" s="115">
        <f t="shared" si="90"/>
        <v>383</v>
      </c>
      <c r="Y159" s="113">
        <f t="shared" si="91"/>
        <v>152</v>
      </c>
      <c r="Z159" s="113" t="e">
        <f>INDEX(地温!$D$2:$D$366,MATCH(X159,地温!$C$2:$C$366,FALSE))</f>
        <v>#N/A</v>
      </c>
      <c r="AA159" s="113" t="e">
        <f t="shared" si="92"/>
        <v>#N/A</v>
      </c>
      <c r="AB159" s="116" t="e">
        <f t="shared" si="74"/>
        <v>#N/A</v>
      </c>
      <c r="AC159" s="119" t="e">
        <f t="shared" si="75"/>
        <v>#N/A</v>
      </c>
      <c r="AD159" s="119">
        <f t="shared" si="76"/>
        <v>0</v>
      </c>
      <c r="AG159" s="115">
        <f t="shared" si="93"/>
        <v>383</v>
      </c>
      <c r="AH159" s="113">
        <f t="shared" si="94"/>
        <v>152</v>
      </c>
      <c r="AI159" s="113" t="e">
        <f>INDEX(地温!$D$2:$D$366,MATCH(AG159,地温!$C$2:$C$366,FALSE))</f>
        <v>#N/A</v>
      </c>
      <c r="AJ159" s="113" t="e">
        <f t="shared" si="95"/>
        <v>#N/A</v>
      </c>
      <c r="AK159" s="116" t="e">
        <f t="shared" si="77"/>
        <v>#N/A</v>
      </c>
      <c r="AL159" s="119" t="e">
        <f t="shared" si="78"/>
        <v>#N/A</v>
      </c>
      <c r="AM159" s="119">
        <f t="shared" si="79"/>
        <v>0</v>
      </c>
      <c r="AP159" s="115">
        <f t="shared" si="96"/>
        <v>383</v>
      </c>
      <c r="AQ159" s="113">
        <f t="shared" si="97"/>
        <v>152</v>
      </c>
      <c r="AR159" s="113" t="e">
        <f>INDEX(地温!$D$2:$D$366,MATCH(AP159,地温!$C$2:$C$366,FALSE))</f>
        <v>#N/A</v>
      </c>
      <c r="AS159" s="113" t="e">
        <f t="shared" si="98"/>
        <v>#N/A</v>
      </c>
      <c r="AT159" s="116" t="e">
        <f t="shared" si="80"/>
        <v>#N/A</v>
      </c>
      <c r="AU159" s="119" t="e">
        <f t="shared" si="81"/>
        <v>#N/A</v>
      </c>
      <c r="AV159" s="119">
        <f t="shared" si="82"/>
        <v>0</v>
      </c>
    </row>
    <row r="160" spans="1:48">
      <c r="A160" s="115">
        <f t="shared" si="83"/>
        <v>384</v>
      </c>
      <c r="B160" s="113">
        <f t="shared" si="66"/>
        <v>153</v>
      </c>
      <c r="C160" s="119" t="e">
        <f t="shared" si="67"/>
        <v>#N/A</v>
      </c>
      <c r="F160" s="115">
        <f t="shared" si="84"/>
        <v>384</v>
      </c>
      <c r="G160" s="113">
        <f t="shared" si="85"/>
        <v>153</v>
      </c>
      <c r="H160" s="113" t="e">
        <f>INDEX(地温!$D$2:$D$366,MATCH(F160,地温!$C$2:$C$366,FALSE))</f>
        <v>#N/A</v>
      </c>
      <c r="I160" s="113" t="e">
        <f t="shared" si="86"/>
        <v>#N/A</v>
      </c>
      <c r="J160" s="116" t="e">
        <f t="shared" si="68"/>
        <v>#N/A</v>
      </c>
      <c r="K160" s="119" t="e">
        <f t="shared" si="69"/>
        <v>#N/A</v>
      </c>
      <c r="L160" s="119" t="e">
        <f t="shared" si="70"/>
        <v>#N/A</v>
      </c>
      <c r="O160" s="115">
        <f t="shared" si="87"/>
        <v>384</v>
      </c>
      <c r="P160" s="113">
        <f t="shared" si="88"/>
        <v>153</v>
      </c>
      <c r="Q160" s="113" t="e">
        <f>INDEX(地温!$D$2:$D$366,MATCH(O160,地温!$C$2:$C$366,FALSE))</f>
        <v>#N/A</v>
      </c>
      <c r="R160" s="113" t="e">
        <f t="shared" si="89"/>
        <v>#N/A</v>
      </c>
      <c r="S160" s="116" t="e">
        <f t="shared" si="71"/>
        <v>#N/A</v>
      </c>
      <c r="T160" s="119" t="e">
        <f t="shared" si="72"/>
        <v>#N/A</v>
      </c>
      <c r="U160" s="119">
        <f t="shared" si="73"/>
        <v>0</v>
      </c>
      <c r="X160" s="115">
        <f t="shared" si="90"/>
        <v>384</v>
      </c>
      <c r="Y160" s="113">
        <f t="shared" si="91"/>
        <v>153</v>
      </c>
      <c r="Z160" s="113" t="e">
        <f>INDEX(地温!$D$2:$D$366,MATCH(X160,地温!$C$2:$C$366,FALSE))</f>
        <v>#N/A</v>
      </c>
      <c r="AA160" s="113" t="e">
        <f t="shared" si="92"/>
        <v>#N/A</v>
      </c>
      <c r="AB160" s="116" t="e">
        <f t="shared" si="74"/>
        <v>#N/A</v>
      </c>
      <c r="AC160" s="119" t="e">
        <f t="shared" si="75"/>
        <v>#N/A</v>
      </c>
      <c r="AD160" s="119">
        <f t="shared" si="76"/>
        <v>0</v>
      </c>
      <c r="AG160" s="115">
        <f t="shared" si="93"/>
        <v>384</v>
      </c>
      <c r="AH160" s="113">
        <f t="shared" si="94"/>
        <v>153</v>
      </c>
      <c r="AI160" s="113" t="e">
        <f>INDEX(地温!$D$2:$D$366,MATCH(AG160,地温!$C$2:$C$366,FALSE))</f>
        <v>#N/A</v>
      </c>
      <c r="AJ160" s="113" t="e">
        <f t="shared" si="95"/>
        <v>#N/A</v>
      </c>
      <c r="AK160" s="116" t="e">
        <f t="shared" si="77"/>
        <v>#N/A</v>
      </c>
      <c r="AL160" s="119" t="e">
        <f t="shared" si="78"/>
        <v>#N/A</v>
      </c>
      <c r="AM160" s="119">
        <f t="shared" si="79"/>
        <v>0</v>
      </c>
      <c r="AP160" s="115">
        <f t="shared" si="96"/>
        <v>384</v>
      </c>
      <c r="AQ160" s="113">
        <f t="shared" si="97"/>
        <v>153</v>
      </c>
      <c r="AR160" s="113" t="e">
        <f>INDEX(地温!$D$2:$D$366,MATCH(AP160,地温!$C$2:$C$366,FALSE))</f>
        <v>#N/A</v>
      </c>
      <c r="AS160" s="113" t="e">
        <f t="shared" si="98"/>
        <v>#N/A</v>
      </c>
      <c r="AT160" s="116" t="e">
        <f t="shared" si="80"/>
        <v>#N/A</v>
      </c>
      <c r="AU160" s="119" t="e">
        <f t="shared" si="81"/>
        <v>#N/A</v>
      </c>
      <c r="AV160" s="119">
        <f t="shared" si="82"/>
        <v>0</v>
      </c>
    </row>
    <row r="161" spans="1:48">
      <c r="A161" s="115">
        <f t="shared" si="83"/>
        <v>385</v>
      </c>
      <c r="B161" s="113">
        <f t="shared" si="66"/>
        <v>154</v>
      </c>
      <c r="C161" s="119" t="e">
        <f t="shared" si="67"/>
        <v>#N/A</v>
      </c>
      <c r="F161" s="115">
        <f t="shared" si="84"/>
        <v>385</v>
      </c>
      <c r="G161" s="113">
        <f t="shared" si="85"/>
        <v>154</v>
      </c>
      <c r="H161" s="113" t="e">
        <f>INDEX(地温!$D$2:$D$366,MATCH(F161,地温!$C$2:$C$366,FALSE))</f>
        <v>#N/A</v>
      </c>
      <c r="I161" s="113" t="e">
        <f t="shared" si="86"/>
        <v>#N/A</v>
      </c>
      <c r="J161" s="116" t="e">
        <f t="shared" si="68"/>
        <v>#N/A</v>
      </c>
      <c r="K161" s="119" t="e">
        <f t="shared" si="69"/>
        <v>#N/A</v>
      </c>
      <c r="L161" s="119" t="e">
        <f t="shared" si="70"/>
        <v>#N/A</v>
      </c>
      <c r="O161" s="115">
        <f t="shared" si="87"/>
        <v>385</v>
      </c>
      <c r="P161" s="113">
        <f t="shared" si="88"/>
        <v>154</v>
      </c>
      <c r="Q161" s="113" t="e">
        <f>INDEX(地温!$D$2:$D$366,MATCH(O161,地温!$C$2:$C$366,FALSE))</f>
        <v>#N/A</v>
      </c>
      <c r="R161" s="113" t="e">
        <f t="shared" si="89"/>
        <v>#N/A</v>
      </c>
      <c r="S161" s="116" t="e">
        <f t="shared" si="71"/>
        <v>#N/A</v>
      </c>
      <c r="T161" s="119" t="e">
        <f t="shared" si="72"/>
        <v>#N/A</v>
      </c>
      <c r="U161" s="119">
        <f t="shared" si="73"/>
        <v>0</v>
      </c>
      <c r="X161" s="115">
        <f t="shared" si="90"/>
        <v>385</v>
      </c>
      <c r="Y161" s="113">
        <f t="shared" si="91"/>
        <v>154</v>
      </c>
      <c r="Z161" s="113" t="e">
        <f>INDEX(地温!$D$2:$D$366,MATCH(X161,地温!$C$2:$C$366,FALSE))</f>
        <v>#N/A</v>
      </c>
      <c r="AA161" s="113" t="e">
        <f t="shared" si="92"/>
        <v>#N/A</v>
      </c>
      <c r="AB161" s="116" t="e">
        <f t="shared" si="74"/>
        <v>#N/A</v>
      </c>
      <c r="AC161" s="119" t="e">
        <f t="shared" si="75"/>
        <v>#N/A</v>
      </c>
      <c r="AD161" s="119">
        <f t="shared" si="76"/>
        <v>0</v>
      </c>
      <c r="AG161" s="115">
        <f t="shared" si="93"/>
        <v>385</v>
      </c>
      <c r="AH161" s="113">
        <f t="shared" si="94"/>
        <v>154</v>
      </c>
      <c r="AI161" s="113" t="e">
        <f>INDEX(地温!$D$2:$D$366,MATCH(AG161,地温!$C$2:$C$366,FALSE))</f>
        <v>#N/A</v>
      </c>
      <c r="AJ161" s="113" t="e">
        <f t="shared" si="95"/>
        <v>#N/A</v>
      </c>
      <c r="AK161" s="116" t="e">
        <f t="shared" si="77"/>
        <v>#N/A</v>
      </c>
      <c r="AL161" s="119" t="e">
        <f t="shared" si="78"/>
        <v>#N/A</v>
      </c>
      <c r="AM161" s="119">
        <f t="shared" si="79"/>
        <v>0</v>
      </c>
      <c r="AP161" s="115">
        <f t="shared" si="96"/>
        <v>385</v>
      </c>
      <c r="AQ161" s="113">
        <f t="shared" si="97"/>
        <v>154</v>
      </c>
      <c r="AR161" s="113" t="e">
        <f>INDEX(地温!$D$2:$D$366,MATCH(AP161,地温!$C$2:$C$366,FALSE))</f>
        <v>#N/A</v>
      </c>
      <c r="AS161" s="113" t="e">
        <f t="shared" si="98"/>
        <v>#N/A</v>
      </c>
      <c r="AT161" s="116" t="e">
        <f t="shared" si="80"/>
        <v>#N/A</v>
      </c>
      <c r="AU161" s="119" t="e">
        <f t="shared" si="81"/>
        <v>#N/A</v>
      </c>
      <c r="AV161" s="119">
        <f t="shared" si="82"/>
        <v>0</v>
      </c>
    </row>
    <row r="162" spans="1:48">
      <c r="A162" s="115">
        <f t="shared" si="83"/>
        <v>386</v>
      </c>
      <c r="B162" s="113">
        <f t="shared" si="66"/>
        <v>155</v>
      </c>
      <c r="C162" s="119" t="e">
        <f t="shared" si="67"/>
        <v>#N/A</v>
      </c>
      <c r="F162" s="115">
        <f t="shared" si="84"/>
        <v>386</v>
      </c>
      <c r="G162" s="113">
        <f t="shared" si="85"/>
        <v>155</v>
      </c>
      <c r="H162" s="113" t="e">
        <f>INDEX(地温!$D$2:$D$366,MATCH(F162,地温!$C$2:$C$366,FALSE))</f>
        <v>#N/A</v>
      </c>
      <c r="I162" s="113" t="e">
        <f t="shared" si="86"/>
        <v>#N/A</v>
      </c>
      <c r="J162" s="116" t="e">
        <f t="shared" si="68"/>
        <v>#N/A</v>
      </c>
      <c r="K162" s="119" t="e">
        <f t="shared" si="69"/>
        <v>#N/A</v>
      </c>
      <c r="L162" s="119" t="e">
        <f t="shared" si="70"/>
        <v>#N/A</v>
      </c>
      <c r="O162" s="115">
        <f t="shared" si="87"/>
        <v>386</v>
      </c>
      <c r="P162" s="113">
        <f t="shared" si="88"/>
        <v>155</v>
      </c>
      <c r="Q162" s="113" t="e">
        <f>INDEX(地温!$D$2:$D$366,MATCH(O162,地温!$C$2:$C$366,FALSE))</f>
        <v>#N/A</v>
      </c>
      <c r="R162" s="113" t="e">
        <f t="shared" si="89"/>
        <v>#N/A</v>
      </c>
      <c r="S162" s="116" t="e">
        <f t="shared" si="71"/>
        <v>#N/A</v>
      </c>
      <c r="T162" s="119" t="e">
        <f t="shared" si="72"/>
        <v>#N/A</v>
      </c>
      <c r="U162" s="119">
        <f t="shared" si="73"/>
        <v>0</v>
      </c>
      <c r="X162" s="115">
        <f t="shared" si="90"/>
        <v>386</v>
      </c>
      <c r="Y162" s="113">
        <f t="shared" si="91"/>
        <v>155</v>
      </c>
      <c r="Z162" s="113" t="e">
        <f>INDEX(地温!$D$2:$D$366,MATCH(X162,地温!$C$2:$C$366,FALSE))</f>
        <v>#N/A</v>
      </c>
      <c r="AA162" s="113" t="e">
        <f t="shared" si="92"/>
        <v>#N/A</v>
      </c>
      <c r="AB162" s="116" t="e">
        <f t="shared" si="74"/>
        <v>#N/A</v>
      </c>
      <c r="AC162" s="119" t="e">
        <f t="shared" si="75"/>
        <v>#N/A</v>
      </c>
      <c r="AD162" s="119">
        <f t="shared" si="76"/>
        <v>0</v>
      </c>
      <c r="AG162" s="115">
        <f t="shared" si="93"/>
        <v>386</v>
      </c>
      <c r="AH162" s="113">
        <f t="shared" si="94"/>
        <v>155</v>
      </c>
      <c r="AI162" s="113" t="e">
        <f>INDEX(地温!$D$2:$D$366,MATCH(AG162,地温!$C$2:$C$366,FALSE))</f>
        <v>#N/A</v>
      </c>
      <c r="AJ162" s="113" t="e">
        <f t="shared" si="95"/>
        <v>#N/A</v>
      </c>
      <c r="AK162" s="116" t="e">
        <f t="shared" si="77"/>
        <v>#N/A</v>
      </c>
      <c r="AL162" s="119" t="e">
        <f t="shared" si="78"/>
        <v>#N/A</v>
      </c>
      <c r="AM162" s="119">
        <f t="shared" si="79"/>
        <v>0</v>
      </c>
      <c r="AP162" s="115">
        <f t="shared" si="96"/>
        <v>386</v>
      </c>
      <c r="AQ162" s="113">
        <f t="shared" si="97"/>
        <v>155</v>
      </c>
      <c r="AR162" s="113" t="e">
        <f>INDEX(地温!$D$2:$D$366,MATCH(AP162,地温!$C$2:$C$366,FALSE))</f>
        <v>#N/A</v>
      </c>
      <c r="AS162" s="113" t="e">
        <f t="shared" si="98"/>
        <v>#N/A</v>
      </c>
      <c r="AT162" s="116" t="e">
        <f t="shared" si="80"/>
        <v>#N/A</v>
      </c>
      <c r="AU162" s="119" t="e">
        <f t="shared" si="81"/>
        <v>#N/A</v>
      </c>
      <c r="AV162" s="119">
        <f t="shared" si="82"/>
        <v>0</v>
      </c>
    </row>
    <row r="163" spans="1:48">
      <c r="A163" s="115">
        <f t="shared" si="83"/>
        <v>387</v>
      </c>
      <c r="B163" s="113">
        <f t="shared" si="66"/>
        <v>156</v>
      </c>
      <c r="C163" s="119" t="e">
        <f t="shared" si="67"/>
        <v>#N/A</v>
      </c>
      <c r="F163" s="115">
        <f t="shared" si="84"/>
        <v>387</v>
      </c>
      <c r="G163" s="113">
        <f t="shared" si="85"/>
        <v>156</v>
      </c>
      <c r="H163" s="113" t="e">
        <f>INDEX(地温!$D$2:$D$366,MATCH(F163,地温!$C$2:$C$366,FALSE))</f>
        <v>#N/A</v>
      </c>
      <c r="I163" s="113" t="e">
        <f t="shared" si="86"/>
        <v>#N/A</v>
      </c>
      <c r="J163" s="116" t="e">
        <f t="shared" si="68"/>
        <v>#N/A</v>
      </c>
      <c r="K163" s="119" t="e">
        <f t="shared" si="69"/>
        <v>#N/A</v>
      </c>
      <c r="L163" s="119" t="e">
        <f t="shared" si="70"/>
        <v>#N/A</v>
      </c>
      <c r="O163" s="115">
        <f t="shared" si="87"/>
        <v>387</v>
      </c>
      <c r="P163" s="113">
        <f t="shared" si="88"/>
        <v>156</v>
      </c>
      <c r="Q163" s="113" t="e">
        <f>INDEX(地温!$D$2:$D$366,MATCH(O163,地温!$C$2:$C$366,FALSE))</f>
        <v>#N/A</v>
      </c>
      <c r="R163" s="113" t="e">
        <f t="shared" si="89"/>
        <v>#N/A</v>
      </c>
      <c r="S163" s="116" t="e">
        <f t="shared" si="71"/>
        <v>#N/A</v>
      </c>
      <c r="T163" s="119" t="e">
        <f t="shared" si="72"/>
        <v>#N/A</v>
      </c>
      <c r="U163" s="119">
        <f t="shared" si="73"/>
        <v>0</v>
      </c>
      <c r="X163" s="115">
        <f t="shared" si="90"/>
        <v>387</v>
      </c>
      <c r="Y163" s="113">
        <f t="shared" si="91"/>
        <v>156</v>
      </c>
      <c r="Z163" s="113" t="e">
        <f>INDEX(地温!$D$2:$D$366,MATCH(X163,地温!$C$2:$C$366,FALSE))</f>
        <v>#N/A</v>
      </c>
      <c r="AA163" s="113" t="e">
        <f t="shared" si="92"/>
        <v>#N/A</v>
      </c>
      <c r="AB163" s="116" t="e">
        <f t="shared" si="74"/>
        <v>#N/A</v>
      </c>
      <c r="AC163" s="119" t="e">
        <f t="shared" si="75"/>
        <v>#N/A</v>
      </c>
      <c r="AD163" s="119">
        <f t="shared" si="76"/>
        <v>0</v>
      </c>
      <c r="AG163" s="115">
        <f t="shared" si="93"/>
        <v>387</v>
      </c>
      <c r="AH163" s="113">
        <f t="shared" si="94"/>
        <v>156</v>
      </c>
      <c r="AI163" s="113" t="e">
        <f>INDEX(地温!$D$2:$D$366,MATCH(AG163,地温!$C$2:$C$366,FALSE))</f>
        <v>#N/A</v>
      </c>
      <c r="AJ163" s="113" t="e">
        <f t="shared" si="95"/>
        <v>#N/A</v>
      </c>
      <c r="AK163" s="116" t="e">
        <f t="shared" si="77"/>
        <v>#N/A</v>
      </c>
      <c r="AL163" s="119" t="e">
        <f t="shared" si="78"/>
        <v>#N/A</v>
      </c>
      <c r="AM163" s="119">
        <f t="shared" si="79"/>
        <v>0</v>
      </c>
      <c r="AP163" s="115">
        <f t="shared" si="96"/>
        <v>387</v>
      </c>
      <c r="AQ163" s="113">
        <f t="shared" si="97"/>
        <v>156</v>
      </c>
      <c r="AR163" s="113" t="e">
        <f>INDEX(地温!$D$2:$D$366,MATCH(AP163,地温!$C$2:$C$366,FALSE))</f>
        <v>#N/A</v>
      </c>
      <c r="AS163" s="113" t="e">
        <f t="shared" si="98"/>
        <v>#N/A</v>
      </c>
      <c r="AT163" s="116" t="e">
        <f t="shared" si="80"/>
        <v>#N/A</v>
      </c>
      <c r="AU163" s="119" t="e">
        <f t="shared" si="81"/>
        <v>#N/A</v>
      </c>
      <c r="AV163" s="119">
        <f t="shared" si="82"/>
        <v>0</v>
      </c>
    </row>
    <row r="164" spans="1:48">
      <c r="A164" s="115">
        <f t="shared" si="83"/>
        <v>388</v>
      </c>
      <c r="B164" s="113">
        <f t="shared" si="66"/>
        <v>157</v>
      </c>
      <c r="C164" s="119" t="e">
        <f t="shared" si="67"/>
        <v>#N/A</v>
      </c>
      <c r="F164" s="115">
        <f t="shared" si="84"/>
        <v>388</v>
      </c>
      <c r="G164" s="113">
        <f t="shared" si="85"/>
        <v>157</v>
      </c>
      <c r="H164" s="113" t="e">
        <f>INDEX(地温!$D$2:$D$366,MATCH(F164,地温!$C$2:$C$366,FALSE))</f>
        <v>#N/A</v>
      </c>
      <c r="I164" s="113" t="e">
        <f t="shared" si="86"/>
        <v>#N/A</v>
      </c>
      <c r="J164" s="116" t="e">
        <f t="shared" si="68"/>
        <v>#N/A</v>
      </c>
      <c r="K164" s="119" t="e">
        <f t="shared" si="69"/>
        <v>#N/A</v>
      </c>
      <c r="L164" s="119" t="e">
        <f t="shared" si="70"/>
        <v>#N/A</v>
      </c>
      <c r="O164" s="115">
        <f t="shared" si="87"/>
        <v>388</v>
      </c>
      <c r="P164" s="113">
        <f t="shared" si="88"/>
        <v>157</v>
      </c>
      <c r="Q164" s="113" t="e">
        <f>INDEX(地温!$D$2:$D$366,MATCH(O164,地温!$C$2:$C$366,FALSE))</f>
        <v>#N/A</v>
      </c>
      <c r="R164" s="113" t="e">
        <f t="shared" si="89"/>
        <v>#N/A</v>
      </c>
      <c r="S164" s="116" t="e">
        <f t="shared" si="71"/>
        <v>#N/A</v>
      </c>
      <c r="T164" s="119" t="e">
        <f t="shared" si="72"/>
        <v>#N/A</v>
      </c>
      <c r="U164" s="119">
        <f t="shared" si="73"/>
        <v>0</v>
      </c>
      <c r="X164" s="115">
        <f t="shared" si="90"/>
        <v>388</v>
      </c>
      <c r="Y164" s="113">
        <f t="shared" si="91"/>
        <v>157</v>
      </c>
      <c r="Z164" s="113" t="e">
        <f>INDEX(地温!$D$2:$D$366,MATCH(X164,地温!$C$2:$C$366,FALSE))</f>
        <v>#N/A</v>
      </c>
      <c r="AA164" s="113" t="e">
        <f t="shared" si="92"/>
        <v>#N/A</v>
      </c>
      <c r="AB164" s="116" t="e">
        <f t="shared" si="74"/>
        <v>#N/A</v>
      </c>
      <c r="AC164" s="119" t="e">
        <f t="shared" si="75"/>
        <v>#N/A</v>
      </c>
      <c r="AD164" s="119">
        <f t="shared" si="76"/>
        <v>0</v>
      </c>
      <c r="AG164" s="115">
        <f t="shared" si="93"/>
        <v>388</v>
      </c>
      <c r="AH164" s="113">
        <f t="shared" si="94"/>
        <v>157</v>
      </c>
      <c r="AI164" s="113" t="e">
        <f>INDEX(地温!$D$2:$D$366,MATCH(AG164,地温!$C$2:$C$366,FALSE))</f>
        <v>#N/A</v>
      </c>
      <c r="AJ164" s="113" t="e">
        <f t="shared" si="95"/>
        <v>#N/A</v>
      </c>
      <c r="AK164" s="116" t="e">
        <f t="shared" si="77"/>
        <v>#N/A</v>
      </c>
      <c r="AL164" s="119" t="e">
        <f t="shared" si="78"/>
        <v>#N/A</v>
      </c>
      <c r="AM164" s="119">
        <f t="shared" si="79"/>
        <v>0</v>
      </c>
      <c r="AP164" s="115">
        <f t="shared" si="96"/>
        <v>388</v>
      </c>
      <c r="AQ164" s="113">
        <f t="shared" si="97"/>
        <v>157</v>
      </c>
      <c r="AR164" s="113" t="e">
        <f>INDEX(地温!$D$2:$D$366,MATCH(AP164,地温!$C$2:$C$366,FALSE))</f>
        <v>#N/A</v>
      </c>
      <c r="AS164" s="113" t="e">
        <f t="shared" si="98"/>
        <v>#N/A</v>
      </c>
      <c r="AT164" s="116" t="e">
        <f t="shared" si="80"/>
        <v>#N/A</v>
      </c>
      <c r="AU164" s="119" t="e">
        <f t="shared" si="81"/>
        <v>#N/A</v>
      </c>
      <c r="AV164" s="119">
        <f t="shared" si="82"/>
        <v>0</v>
      </c>
    </row>
    <row r="165" spans="1:48">
      <c r="A165" s="115">
        <f t="shared" si="83"/>
        <v>389</v>
      </c>
      <c r="B165" s="113">
        <f t="shared" si="66"/>
        <v>158</v>
      </c>
      <c r="C165" s="119" t="e">
        <f t="shared" si="67"/>
        <v>#N/A</v>
      </c>
      <c r="F165" s="115">
        <f t="shared" si="84"/>
        <v>389</v>
      </c>
      <c r="G165" s="113">
        <f t="shared" si="85"/>
        <v>158</v>
      </c>
      <c r="H165" s="113" t="e">
        <f>INDEX(地温!$D$2:$D$366,MATCH(F165,地温!$C$2:$C$366,FALSE))</f>
        <v>#N/A</v>
      </c>
      <c r="I165" s="113" t="e">
        <f t="shared" si="86"/>
        <v>#N/A</v>
      </c>
      <c r="J165" s="116" t="e">
        <f t="shared" si="68"/>
        <v>#N/A</v>
      </c>
      <c r="K165" s="119" t="e">
        <f t="shared" si="69"/>
        <v>#N/A</v>
      </c>
      <c r="L165" s="119" t="e">
        <f t="shared" si="70"/>
        <v>#N/A</v>
      </c>
      <c r="O165" s="115">
        <f t="shared" si="87"/>
        <v>389</v>
      </c>
      <c r="P165" s="113">
        <f t="shared" si="88"/>
        <v>158</v>
      </c>
      <c r="Q165" s="113" t="e">
        <f>INDEX(地温!$D$2:$D$366,MATCH(O165,地温!$C$2:$C$366,FALSE))</f>
        <v>#N/A</v>
      </c>
      <c r="R165" s="113" t="e">
        <f t="shared" si="89"/>
        <v>#N/A</v>
      </c>
      <c r="S165" s="116" t="e">
        <f t="shared" si="71"/>
        <v>#N/A</v>
      </c>
      <c r="T165" s="119" t="e">
        <f t="shared" si="72"/>
        <v>#N/A</v>
      </c>
      <c r="U165" s="119">
        <f t="shared" si="73"/>
        <v>0</v>
      </c>
      <c r="X165" s="115">
        <f t="shared" si="90"/>
        <v>389</v>
      </c>
      <c r="Y165" s="113">
        <f t="shared" si="91"/>
        <v>158</v>
      </c>
      <c r="Z165" s="113" t="e">
        <f>INDEX(地温!$D$2:$D$366,MATCH(X165,地温!$C$2:$C$366,FALSE))</f>
        <v>#N/A</v>
      </c>
      <c r="AA165" s="113" t="e">
        <f t="shared" si="92"/>
        <v>#N/A</v>
      </c>
      <c r="AB165" s="116" t="e">
        <f t="shared" si="74"/>
        <v>#N/A</v>
      </c>
      <c r="AC165" s="119" t="e">
        <f t="shared" si="75"/>
        <v>#N/A</v>
      </c>
      <c r="AD165" s="119">
        <f t="shared" si="76"/>
        <v>0</v>
      </c>
      <c r="AG165" s="115">
        <f t="shared" si="93"/>
        <v>389</v>
      </c>
      <c r="AH165" s="113">
        <f t="shared" si="94"/>
        <v>158</v>
      </c>
      <c r="AI165" s="113" t="e">
        <f>INDEX(地温!$D$2:$D$366,MATCH(AG165,地温!$C$2:$C$366,FALSE))</f>
        <v>#N/A</v>
      </c>
      <c r="AJ165" s="113" t="e">
        <f t="shared" si="95"/>
        <v>#N/A</v>
      </c>
      <c r="AK165" s="116" t="e">
        <f t="shared" si="77"/>
        <v>#N/A</v>
      </c>
      <c r="AL165" s="119" t="e">
        <f t="shared" si="78"/>
        <v>#N/A</v>
      </c>
      <c r="AM165" s="119">
        <f t="shared" si="79"/>
        <v>0</v>
      </c>
      <c r="AP165" s="115">
        <f t="shared" si="96"/>
        <v>389</v>
      </c>
      <c r="AQ165" s="113">
        <f t="shared" si="97"/>
        <v>158</v>
      </c>
      <c r="AR165" s="113" t="e">
        <f>INDEX(地温!$D$2:$D$366,MATCH(AP165,地温!$C$2:$C$366,FALSE))</f>
        <v>#N/A</v>
      </c>
      <c r="AS165" s="113" t="e">
        <f t="shared" si="98"/>
        <v>#N/A</v>
      </c>
      <c r="AT165" s="116" t="e">
        <f t="shared" si="80"/>
        <v>#N/A</v>
      </c>
      <c r="AU165" s="119" t="e">
        <f t="shared" si="81"/>
        <v>#N/A</v>
      </c>
      <c r="AV165" s="119">
        <f t="shared" si="82"/>
        <v>0</v>
      </c>
    </row>
    <row r="166" spans="1:48">
      <c r="A166" s="115">
        <f t="shared" si="83"/>
        <v>390</v>
      </c>
      <c r="B166" s="113">
        <f t="shared" si="66"/>
        <v>159</v>
      </c>
      <c r="C166" s="119" t="e">
        <f t="shared" si="67"/>
        <v>#N/A</v>
      </c>
      <c r="F166" s="115">
        <f t="shared" si="84"/>
        <v>390</v>
      </c>
      <c r="G166" s="113">
        <f t="shared" si="85"/>
        <v>159</v>
      </c>
      <c r="H166" s="113" t="e">
        <f>INDEX(地温!$D$2:$D$366,MATCH(F166,地温!$C$2:$C$366,FALSE))</f>
        <v>#N/A</v>
      </c>
      <c r="I166" s="113" t="e">
        <f t="shared" si="86"/>
        <v>#N/A</v>
      </c>
      <c r="J166" s="116" t="e">
        <f t="shared" si="68"/>
        <v>#N/A</v>
      </c>
      <c r="K166" s="119" t="e">
        <f t="shared" si="69"/>
        <v>#N/A</v>
      </c>
      <c r="L166" s="119" t="e">
        <f t="shared" si="70"/>
        <v>#N/A</v>
      </c>
      <c r="O166" s="115">
        <f t="shared" si="87"/>
        <v>390</v>
      </c>
      <c r="P166" s="113">
        <f t="shared" si="88"/>
        <v>159</v>
      </c>
      <c r="Q166" s="113" t="e">
        <f>INDEX(地温!$D$2:$D$366,MATCH(O166,地温!$C$2:$C$366,FALSE))</f>
        <v>#N/A</v>
      </c>
      <c r="R166" s="113" t="e">
        <f t="shared" si="89"/>
        <v>#N/A</v>
      </c>
      <c r="S166" s="116" t="e">
        <f t="shared" si="71"/>
        <v>#N/A</v>
      </c>
      <c r="T166" s="119" t="e">
        <f t="shared" si="72"/>
        <v>#N/A</v>
      </c>
      <c r="U166" s="119">
        <f t="shared" si="73"/>
        <v>0</v>
      </c>
      <c r="X166" s="115">
        <f t="shared" si="90"/>
        <v>390</v>
      </c>
      <c r="Y166" s="113">
        <f t="shared" si="91"/>
        <v>159</v>
      </c>
      <c r="Z166" s="113" t="e">
        <f>INDEX(地温!$D$2:$D$366,MATCH(X166,地温!$C$2:$C$366,FALSE))</f>
        <v>#N/A</v>
      </c>
      <c r="AA166" s="113" t="e">
        <f t="shared" si="92"/>
        <v>#N/A</v>
      </c>
      <c r="AB166" s="116" t="e">
        <f t="shared" si="74"/>
        <v>#N/A</v>
      </c>
      <c r="AC166" s="119" t="e">
        <f t="shared" si="75"/>
        <v>#N/A</v>
      </c>
      <c r="AD166" s="119">
        <f t="shared" si="76"/>
        <v>0</v>
      </c>
      <c r="AG166" s="115">
        <f t="shared" si="93"/>
        <v>390</v>
      </c>
      <c r="AH166" s="113">
        <f t="shared" si="94"/>
        <v>159</v>
      </c>
      <c r="AI166" s="113" t="e">
        <f>INDEX(地温!$D$2:$D$366,MATCH(AG166,地温!$C$2:$C$366,FALSE))</f>
        <v>#N/A</v>
      </c>
      <c r="AJ166" s="113" t="e">
        <f t="shared" si="95"/>
        <v>#N/A</v>
      </c>
      <c r="AK166" s="116" t="e">
        <f t="shared" si="77"/>
        <v>#N/A</v>
      </c>
      <c r="AL166" s="119" t="e">
        <f t="shared" si="78"/>
        <v>#N/A</v>
      </c>
      <c r="AM166" s="119">
        <f t="shared" si="79"/>
        <v>0</v>
      </c>
      <c r="AP166" s="115">
        <f t="shared" si="96"/>
        <v>390</v>
      </c>
      <c r="AQ166" s="113">
        <f t="shared" si="97"/>
        <v>159</v>
      </c>
      <c r="AR166" s="113" t="e">
        <f>INDEX(地温!$D$2:$D$366,MATCH(AP166,地温!$C$2:$C$366,FALSE))</f>
        <v>#N/A</v>
      </c>
      <c r="AS166" s="113" t="e">
        <f t="shared" si="98"/>
        <v>#N/A</v>
      </c>
      <c r="AT166" s="116" t="e">
        <f t="shared" si="80"/>
        <v>#N/A</v>
      </c>
      <c r="AU166" s="119" t="e">
        <f t="shared" si="81"/>
        <v>#N/A</v>
      </c>
      <c r="AV166" s="119">
        <f t="shared" si="82"/>
        <v>0</v>
      </c>
    </row>
    <row r="167" spans="1:48">
      <c r="A167" s="115">
        <f t="shared" si="83"/>
        <v>391</v>
      </c>
      <c r="B167" s="113">
        <f t="shared" si="66"/>
        <v>160</v>
      </c>
      <c r="C167" s="119" t="e">
        <f t="shared" si="67"/>
        <v>#N/A</v>
      </c>
      <c r="F167" s="115">
        <f t="shared" si="84"/>
        <v>391</v>
      </c>
      <c r="G167" s="113">
        <f t="shared" si="85"/>
        <v>160</v>
      </c>
      <c r="H167" s="113" t="e">
        <f>INDEX(地温!$D$2:$D$366,MATCH(F167,地温!$C$2:$C$366,FALSE))</f>
        <v>#N/A</v>
      </c>
      <c r="I167" s="113" t="e">
        <f t="shared" si="86"/>
        <v>#N/A</v>
      </c>
      <c r="J167" s="116" t="e">
        <f t="shared" si="68"/>
        <v>#N/A</v>
      </c>
      <c r="K167" s="119" t="e">
        <f t="shared" si="69"/>
        <v>#N/A</v>
      </c>
      <c r="L167" s="119" t="e">
        <f t="shared" si="70"/>
        <v>#N/A</v>
      </c>
      <c r="O167" s="115">
        <f t="shared" si="87"/>
        <v>391</v>
      </c>
      <c r="P167" s="113">
        <f t="shared" si="88"/>
        <v>160</v>
      </c>
      <c r="Q167" s="113" t="e">
        <f>INDEX(地温!$D$2:$D$366,MATCH(O167,地温!$C$2:$C$366,FALSE))</f>
        <v>#N/A</v>
      </c>
      <c r="R167" s="113" t="e">
        <f t="shared" si="89"/>
        <v>#N/A</v>
      </c>
      <c r="S167" s="116" t="e">
        <f t="shared" si="71"/>
        <v>#N/A</v>
      </c>
      <c r="T167" s="119" t="e">
        <f t="shared" si="72"/>
        <v>#N/A</v>
      </c>
      <c r="U167" s="119">
        <f t="shared" si="73"/>
        <v>0</v>
      </c>
      <c r="X167" s="115">
        <f t="shared" si="90"/>
        <v>391</v>
      </c>
      <c r="Y167" s="113">
        <f t="shared" si="91"/>
        <v>160</v>
      </c>
      <c r="Z167" s="113" t="e">
        <f>INDEX(地温!$D$2:$D$366,MATCH(X167,地温!$C$2:$C$366,FALSE))</f>
        <v>#N/A</v>
      </c>
      <c r="AA167" s="113" t="e">
        <f t="shared" si="92"/>
        <v>#N/A</v>
      </c>
      <c r="AB167" s="116" t="e">
        <f t="shared" si="74"/>
        <v>#N/A</v>
      </c>
      <c r="AC167" s="119" t="e">
        <f t="shared" si="75"/>
        <v>#N/A</v>
      </c>
      <c r="AD167" s="119">
        <f t="shared" si="76"/>
        <v>0</v>
      </c>
      <c r="AG167" s="115">
        <f t="shared" si="93"/>
        <v>391</v>
      </c>
      <c r="AH167" s="113">
        <f t="shared" si="94"/>
        <v>160</v>
      </c>
      <c r="AI167" s="113" t="e">
        <f>INDEX(地温!$D$2:$D$366,MATCH(AG167,地温!$C$2:$C$366,FALSE))</f>
        <v>#N/A</v>
      </c>
      <c r="AJ167" s="113" t="e">
        <f t="shared" si="95"/>
        <v>#N/A</v>
      </c>
      <c r="AK167" s="116" t="e">
        <f t="shared" si="77"/>
        <v>#N/A</v>
      </c>
      <c r="AL167" s="119" t="e">
        <f t="shared" si="78"/>
        <v>#N/A</v>
      </c>
      <c r="AM167" s="119">
        <f t="shared" si="79"/>
        <v>0</v>
      </c>
      <c r="AP167" s="115">
        <f t="shared" si="96"/>
        <v>391</v>
      </c>
      <c r="AQ167" s="113">
        <f t="shared" si="97"/>
        <v>160</v>
      </c>
      <c r="AR167" s="113" t="e">
        <f>INDEX(地温!$D$2:$D$366,MATCH(AP167,地温!$C$2:$C$366,FALSE))</f>
        <v>#N/A</v>
      </c>
      <c r="AS167" s="113" t="e">
        <f t="shared" si="98"/>
        <v>#N/A</v>
      </c>
      <c r="AT167" s="116" t="e">
        <f t="shared" si="80"/>
        <v>#N/A</v>
      </c>
      <c r="AU167" s="119" t="e">
        <f t="shared" si="81"/>
        <v>#N/A</v>
      </c>
      <c r="AV167" s="119">
        <f t="shared" si="82"/>
        <v>0</v>
      </c>
    </row>
    <row r="168" spans="1:48">
      <c r="A168" s="115">
        <f t="shared" si="83"/>
        <v>392</v>
      </c>
      <c r="B168" s="113">
        <f t="shared" si="66"/>
        <v>161</v>
      </c>
      <c r="C168" s="119" t="e">
        <f t="shared" si="67"/>
        <v>#N/A</v>
      </c>
      <c r="F168" s="115">
        <f t="shared" si="84"/>
        <v>392</v>
      </c>
      <c r="G168" s="113">
        <f t="shared" si="85"/>
        <v>161</v>
      </c>
      <c r="H168" s="113" t="e">
        <f>INDEX(地温!$D$2:$D$366,MATCH(F168,地温!$C$2:$C$366,FALSE))</f>
        <v>#N/A</v>
      </c>
      <c r="I168" s="113" t="e">
        <f t="shared" si="86"/>
        <v>#N/A</v>
      </c>
      <c r="J168" s="116" t="e">
        <f t="shared" si="68"/>
        <v>#N/A</v>
      </c>
      <c r="K168" s="119" t="e">
        <f t="shared" si="69"/>
        <v>#N/A</v>
      </c>
      <c r="L168" s="119" t="e">
        <f t="shared" si="70"/>
        <v>#N/A</v>
      </c>
      <c r="O168" s="115">
        <f t="shared" si="87"/>
        <v>392</v>
      </c>
      <c r="P168" s="113">
        <f t="shared" si="88"/>
        <v>161</v>
      </c>
      <c r="Q168" s="113" t="e">
        <f>INDEX(地温!$D$2:$D$366,MATCH(O168,地温!$C$2:$C$366,FALSE))</f>
        <v>#N/A</v>
      </c>
      <c r="R168" s="113" t="e">
        <f t="shared" si="89"/>
        <v>#N/A</v>
      </c>
      <c r="S168" s="116" t="e">
        <f t="shared" si="71"/>
        <v>#N/A</v>
      </c>
      <c r="T168" s="119" t="e">
        <f t="shared" si="72"/>
        <v>#N/A</v>
      </c>
      <c r="U168" s="119">
        <f t="shared" si="73"/>
        <v>0</v>
      </c>
      <c r="X168" s="115">
        <f t="shared" si="90"/>
        <v>392</v>
      </c>
      <c r="Y168" s="113">
        <f t="shared" si="91"/>
        <v>161</v>
      </c>
      <c r="Z168" s="113" t="e">
        <f>INDEX(地温!$D$2:$D$366,MATCH(X168,地温!$C$2:$C$366,FALSE))</f>
        <v>#N/A</v>
      </c>
      <c r="AA168" s="113" t="e">
        <f t="shared" si="92"/>
        <v>#N/A</v>
      </c>
      <c r="AB168" s="116" t="e">
        <f t="shared" si="74"/>
        <v>#N/A</v>
      </c>
      <c r="AC168" s="119" t="e">
        <f t="shared" si="75"/>
        <v>#N/A</v>
      </c>
      <c r="AD168" s="119">
        <f t="shared" si="76"/>
        <v>0</v>
      </c>
      <c r="AG168" s="115">
        <f t="shared" si="93"/>
        <v>392</v>
      </c>
      <c r="AH168" s="113">
        <f t="shared" si="94"/>
        <v>161</v>
      </c>
      <c r="AI168" s="113" t="e">
        <f>INDEX(地温!$D$2:$D$366,MATCH(AG168,地温!$C$2:$C$366,FALSE))</f>
        <v>#N/A</v>
      </c>
      <c r="AJ168" s="113" t="e">
        <f t="shared" si="95"/>
        <v>#N/A</v>
      </c>
      <c r="AK168" s="116" t="e">
        <f t="shared" si="77"/>
        <v>#N/A</v>
      </c>
      <c r="AL168" s="119" t="e">
        <f t="shared" si="78"/>
        <v>#N/A</v>
      </c>
      <c r="AM168" s="119">
        <f t="shared" si="79"/>
        <v>0</v>
      </c>
      <c r="AP168" s="115">
        <f t="shared" si="96"/>
        <v>392</v>
      </c>
      <c r="AQ168" s="113">
        <f t="shared" si="97"/>
        <v>161</v>
      </c>
      <c r="AR168" s="113" t="e">
        <f>INDEX(地温!$D$2:$D$366,MATCH(AP168,地温!$C$2:$C$366,FALSE))</f>
        <v>#N/A</v>
      </c>
      <c r="AS168" s="113" t="e">
        <f t="shared" si="98"/>
        <v>#N/A</v>
      </c>
      <c r="AT168" s="116" t="e">
        <f t="shared" si="80"/>
        <v>#N/A</v>
      </c>
      <c r="AU168" s="119" t="e">
        <f t="shared" si="81"/>
        <v>#N/A</v>
      </c>
      <c r="AV168" s="119">
        <f t="shared" si="82"/>
        <v>0</v>
      </c>
    </row>
    <row r="169" spans="1:48">
      <c r="A169" s="115">
        <f t="shared" si="83"/>
        <v>393</v>
      </c>
      <c r="B169" s="113">
        <f t="shared" si="66"/>
        <v>162</v>
      </c>
      <c r="C169" s="119" t="e">
        <f t="shared" si="67"/>
        <v>#N/A</v>
      </c>
      <c r="F169" s="115">
        <f t="shared" si="84"/>
        <v>393</v>
      </c>
      <c r="G169" s="113">
        <f t="shared" si="85"/>
        <v>162</v>
      </c>
      <c r="H169" s="113" t="e">
        <f>INDEX(地温!$D$2:$D$366,MATCH(F169,地温!$C$2:$C$366,FALSE))</f>
        <v>#N/A</v>
      </c>
      <c r="I169" s="113" t="e">
        <f t="shared" si="86"/>
        <v>#N/A</v>
      </c>
      <c r="J169" s="116" t="e">
        <f t="shared" si="68"/>
        <v>#N/A</v>
      </c>
      <c r="K169" s="119" t="e">
        <f t="shared" si="69"/>
        <v>#N/A</v>
      </c>
      <c r="L169" s="119" t="e">
        <f t="shared" si="70"/>
        <v>#N/A</v>
      </c>
      <c r="O169" s="115">
        <f t="shared" si="87"/>
        <v>393</v>
      </c>
      <c r="P169" s="113">
        <f t="shared" si="88"/>
        <v>162</v>
      </c>
      <c r="Q169" s="113" t="e">
        <f>INDEX(地温!$D$2:$D$366,MATCH(O169,地温!$C$2:$C$366,FALSE))</f>
        <v>#N/A</v>
      </c>
      <c r="R169" s="113" t="e">
        <f t="shared" si="89"/>
        <v>#N/A</v>
      </c>
      <c r="S169" s="116" t="e">
        <f t="shared" si="71"/>
        <v>#N/A</v>
      </c>
      <c r="T169" s="119" t="e">
        <f t="shared" si="72"/>
        <v>#N/A</v>
      </c>
      <c r="U169" s="119">
        <f t="shared" si="73"/>
        <v>0</v>
      </c>
      <c r="X169" s="115">
        <f t="shared" si="90"/>
        <v>393</v>
      </c>
      <c r="Y169" s="113">
        <f t="shared" si="91"/>
        <v>162</v>
      </c>
      <c r="Z169" s="113" t="e">
        <f>INDEX(地温!$D$2:$D$366,MATCH(X169,地温!$C$2:$C$366,FALSE))</f>
        <v>#N/A</v>
      </c>
      <c r="AA169" s="113" t="e">
        <f t="shared" si="92"/>
        <v>#N/A</v>
      </c>
      <c r="AB169" s="116" t="e">
        <f t="shared" si="74"/>
        <v>#N/A</v>
      </c>
      <c r="AC169" s="119" t="e">
        <f t="shared" si="75"/>
        <v>#N/A</v>
      </c>
      <c r="AD169" s="119">
        <f t="shared" si="76"/>
        <v>0</v>
      </c>
      <c r="AG169" s="115">
        <f t="shared" si="93"/>
        <v>393</v>
      </c>
      <c r="AH169" s="113">
        <f t="shared" si="94"/>
        <v>162</v>
      </c>
      <c r="AI169" s="113" t="e">
        <f>INDEX(地温!$D$2:$D$366,MATCH(AG169,地温!$C$2:$C$366,FALSE))</f>
        <v>#N/A</v>
      </c>
      <c r="AJ169" s="113" t="e">
        <f t="shared" si="95"/>
        <v>#N/A</v>
      </c>
      <c r="AK169" s="116" t="e">
        <f t="shared" si="77"/>
        <v>#N/A</v>
      </c>
      <c r="AL169" s="119" t="e">
        <f t="shared" si="78"/>
        <v>#N/A</v>
      </c>
      <c r="AM169" s="119">
        <f t="shared" si="79"/>
        <v>0</v>
      </c>
      <c r="AP169" s="115">
        <f t="shared" si="96"/>
        <v>393</v>
      </c>
      <c r="AQ169" s="113">
        <f t="shared" si="97"/>
        <v>162</v>
      </c>
      <c r="AR169" s="113" t="e">
        <f>INDEX(地温!$D$2:$D$366,MATCH(AP169,地温!$C$2:$C$366,FALSE))</f>
        <v>#N/A</v>
      </c>
      <c r="AS169" s="113" t="e">
        <f t="shared" si="98"/>
        <v>#N/A</v>
      </c>
      <c r="AT169" s="116" t="e">
        <f t="shared" si="80"/>
        <v>#N/A</v>
      </c>
      <c r="AU169" s="119" t="e">
        <f t="shared" si="81"/>
        <v>#N/A</v>
      </c>
      <c r="AV169" s="119">
        <f t="shared" si="82"/>
        <v>0</v>
      </c>
    </row>
    <row r="170" spans="1:48">
      <c r="A170" s="115">
        <f t="shared" si="83"/>
        <v>394</v>
      </c>
      <c r="B170" s="113">
        <f t="shared" si="66"/>
        <v>163</v>
      </c>
      <c r="C170" s="119" t="e">
        <f t="shared" si="67"/>
        <v>#N/A</v>
      </c>
      <c r="F170" s="115">
        <f t="shared" si="84"/>
        <v>394</v>
      </c>
      <c r="G170" s="113">
        <f t="shared" si="85"/>
        <v>163</v>
      </c>
      <c r="H170" s="113" t="e">
        <f>INDEX(地温!$D$2:$D$366,MATCH(F170,地温!$C$2:$C$366,FALSE))</f>
        <v>#N/A</v>
      </c>
      <c r="I170" s="113" t="e">
        <f t="shared" si="86"/>
        <v>#N/A</v>
      </c>
      <c r="J170" s="116" t="e">
        <f t="shared" si="68"/>
        <v>#N/A</v>
      </c>
      <c r="K170" s="119" t="e">
        <f t="shared" si="69"/>
        <v>#N/A</v>
      </c>
      <c r="L170" s="119" t="e">
        <f t="shared" si="70"/>
        <v>#N/A</v>
      </c>
      <c r="O170" s="115">
        <f t="shared" si="87"/>
        <v>394</v>
      </c>
      <c r="P170" s="113">
        <f t="shared" si="88"/>
        <v>163</v>
      </c>
      <c r="Q170" s="113" t="e">
        <f>INDEX(地温!$D$2:$D$366,MATCH(O170,地温!$C$2:$C$366,FALSE))</f>
        <v>#N/A</v>
      </c>
      <c r="R170" s="113" t="e">
        <f t="shared" si="89"/>
        <v>#N/A</v>
      </c>
      <c r="S170" s="116" t="e">
        <f t="shared" si="71"/>
        <v>#N/A</v>
      </c>
      <c r="T170" s="119" t="e">
        <f t="shared" si="72"/>
        <v>#N/A</v>
      </c>
      <c r="U170" s="119">
        <f t="shared" si="73"/>
        <v>0</v>
      </c>
      <c r="X170" s="115">
        <f t="shared" si="90"/>
        <v>394</v>
      </c>
      <c r="Y170" s="113">
        <f t="shared" si="91"/>
        <v>163</v>
      </c>
      <c r="Z170" s="113" t="e">
        <f>INDEX(地温!$D$2:$D$366,MATCH(X170,地温!$C$2:$C$366,FALSE))</f>
        <v>#N/A</v>
      </c>
      <c r="AA170" s="113" t="e">
        <f t="shared" si="92"/>
        <v>#N/A</v>
      </c>
      <c r="AB170" s="116" t="e">
        <f t="shared" si="74"/>
        <v>#N/A</v>
      </c>
      <c r="AC170" s="119" t="e">
        <f t="shared" si="75"/>
        <v>#N/A</v>
      </c>
      <c r="AD170" s="119">
        <f t="shared" si="76"/>
        <v>0</v>
      </c>
      <c r="AG170" s="115">
        <f t="shared" si="93"/>
        <v>394</v>
      </c>
      <c r="AH170" s="113">
        <f t="shared" si="94"/>
        <v>163</v>
      </c>
      <c r="AI170" s="113" t="e">
        <f>INDEX(地温!$D$2:$D$366,MATCH(AG170,地温!$C$2:$C$366,FALSE))</f>
        <v>#N/A</v>
      </c>
      <c r="AJ170" s="113" t="e">
        <f t="shared" si="95"/>
        <v>#N/A</v>
      </c>
      <c r="AK170" s="116" t="e">
        <f t="shared" si="77"/>
        <v>#N/A</v>
      </c>
      <c r="AL170" s="119" t="e">
        <f t="shared" si="78"/>
        <v>#N/A</v>
      </c>
      <c r="AM170" s="119">
        <f t="shared" si="79"/>
        <v>0</v>
      </c>
      <c r="AP170" s="115">
        <f t="shared" si="96"/>
        <v>394</v>
      </c>
      <c r="AQ170" s="113">
        <f t="shared" si="97"/>
        <v>163</v>
      </c>
      <c r="AR170" s="113" t="e">
        <f>INDEX(地温!$D$2:$D$366,MATCH(AP170,地温!$C$2:$C$366,FALSE))</f>
        <v>#N/A</v>
      </c>
      <c r="AS170" s="113" t="e">
        <f t="shared" si="98"/>
        <v>#N/A</v>
      </c>
      <c r="AT170" s="116" t="e">
        <f t="shared" si="80"/>
        <v>#N/A</v>
      </c>
      <c r="AU170" s="119" t="e">
        <f t="shared" si="81"/>
        <v>#N/A</v>
      </c>
      <c r="AV170" s="119">
        <f t="shared" si="82"/>
        <v>0</v>
      </c>
    </row>
    <row r="171" spans="1:48">
      <c r="A171" s="115">
        <f t="shared" si="83"/>
        <v>395</v>
      </c>
      <c r="B171" s="113">
        <f t="shared" si="66"/>
        <v>164</v>
      </c>
      <c r="C171" s="119" t="e">
        <f t="shared" si="67"/>
        <v>#N/A</v>
      </c>
      <c r="F171" s="115">
        <f t="shared" si="84"/>
        <v>395</v>
      </c>
      <c r="G171" s="113">
        <f t="shared" si="85"/>
        <v>164</v>
      </c>
      <c r="H171" s="113" t="e">
        <f>INDEX(地温!$D$2:$D$366,MATCH(F171,地温!$C$2:$C$366,FALSE))</f>
        <v>#N/A</v>
      </c>
      <c r="I171" s="113" t="e">
        <f t="shared" si="86"/>
        <v>#N/A</v>
      </c>
      <c r="J171" s="116" t="e">
        <f t="shared" si="68"/>
        <v>#N/A</v>
      </c>
      <c r="K171" s="119" t="e">
        <f t="shared" si="69"/>
        <v>#N/A</v>
      </c>
      <c r="L171" s="119" t="e">
        <f t="shared" si="70"/>
        <v>#N/A</v>
      </c>
      <c r="O171" s="115">
        <f t="shared" si="87"/>
        <v>395</v>
      </c>
      <c r="P171" s="113">
        <f t="shared" si="88"/>
        <v>164</v>
      </c>
      <c r="Q171" s="113" t="e">
        <f>INDEX(地温!$D$2:$D$366,MATCH(O171,地温!$C$2:$C$366,FALSE))</f>
        <v>#N/A</v>
      </c>
      <c r="R171" s="113" t="e">
        <f t="shared" si="89"/>
        <v>#N/A</v>
      </c>
      <c r="S171" s="116" t="e">
        <f t="shared" si="71"/>
        <v>#N/A</v>
      </c>
      <c r="T171" s="119" t="e">
        <f t="shared" si="72"/>
        <v>#N/A</v>
      </c>
      <c r="U171" s="119">
        <f t="shared" si="73"/>
        <v>0</v>
      </c>
      <c r="X171" s="115">
        <f t="shared" si="90"/>
        <v>395</v>
      </c>
      <c r="Y171" s="113">
        <f t="shared" si="91"/>
        <v>164</v>
      </c>
      <c r="Z171" s="113" t="e">
        <f>INDEX(地温!$D$2:$D$366,MATCH(X171,地温!$C$2:$C$366,FALSE))</f>
        <v>#N/A</v>
      </c>
      <c r="AA171" s="113" t="e">
        <f t="shared" si="92"/>
        <v>#N/A</v>
      </c>
      <c r="AB171" s="116" t="e">
        <f t="shared" si="74"/>
        <v>#N/A</v>
      </c>
      <c r="AC171" s="119" t="e">
        <f t="shared" si="75"/>
        <v>#N/A</v>
      </c>
      <c r="AD171" s="119">
        <f t="shared" si="76"/>
        <v>0</v>
      </c>
      <c r="AG171" s="115">
        <f t="shared" si="93"/>
        <v>395</v>
      </c>
      <c r="AH171" s="113">
        <f t="shared" si="94"/>
        <v>164</v>
      </c>
      <c r="AI171" s="113" t="e">
        <f>INDEX(地温!$D$2:$D$366,MATCH(AG171,地温!$C$2:$C$366,FALSE))</f>
        <v>#N/A</v>
      </c>
      <c r="AJ171" s="113" t="e">
        <f t="shared" si="95"/>
        <v>#N/A</v>
      </c>
      <c r="AK171" s="116" t="e">
        <f t="shared" si="77"/>
        <v>#N/A</v>
      </c>
      <c r="AL171" s="119" t="e">
        <f t="shared" si="78"/>
        <v>#N/A</v>
      </c>
      <c r="AM171" s="119">
        <f t="shared" si="79"/>
        <v>0</v>
      </c>
      <c r="AP171" s="115">
        <f t="shared" si="96"/>
        <v>395</v>
      </c>
      <c r="AQ171" s="113">
        <f t="shared" si="97"/>
        <v>164</v>
      </c>
      <c r="AR171" s="113" t="e">
        <f>INDEX(地温!$D$2:$D$366,MATCH(AP171,地温!$C$2:$C$366,FALSE))</f>
        <v>#N/A</v>
      </c>
      <c r="AS171" s="113" t="e">
        <f t="shared" si="98"/>
        <v>#N/A</v>
      </c>
      <c r="AT171" s="116" t="e">
        <f t="shared" si="80"/>
        <v>#N/A</v>
      </c>
      <c r="AU171" s="119" t="e">
        <f t="shared" si="81"/>
        <v>#N/A</v>
      </c>
      <c r="AV171" s="119">
        <f t="shared" si="82"/>
        <v>0</v>
      </c>
    </row>
    <row r="172" spans="1:48">
      <c r="A172" s="115">
        <f t="shared" si="83"/>
        <v>396</v>
      </c>
      <c r="B172" s="113">
        <f t="shared" si="66"/>
        <v>165</v>
      </c>
      <c r="C172" s="119" t="e">
        <f t="shared" si="67"/>
        <v>#N/A</v>
      </c>
      <c r="F172" s="115">
        <f t="shared" si="84"/>
        <v>396</v>
      </c>
      <c r="G172" s="113">
        <f t="shared" si="85"/>
        <v>165</v>
      </c>
      <c r="H172" s="113" t="e">
        <f>INDEX(地温!$D$2:$D$366,MATCH(F172,地温!$C$2:$C$366,FALSE))</f>
        <v>#N/A</v>
      </c>
      <c r="I172" s="113" t="e">
        <f t="shared" si="86"/>
        <v>#N/A</v>
      </c>
      <c r="J172" s="116" t="e">
        <f t="shared" si="68"/>
        <v>#N/A</v>
      </c>
      <c r="K172" s="119" t="e">
        <f t="shared" si="69"/>
        <v>#N/A</v>
      </c>
      <c r="L172" s="119" t="e">
        <f t="shared" si="70"/>
        <v>#N/A</v>
      </c>
      <c r="O172" s="115">
        <f t="shared" si="87"/>
        <v>396</v>
      </c>
      <c r="P172" s="113">
        <f t="shared" si="88"/>
        <v>165</v>
      </c>
      <c r="Q172" s="113" t="e">
        <f>INDEX(地温!$D$2:$D$366,MATCH(O172,地温!$C$2:$C$366,FALSE))</f>
        <v>#N/A</v>
      </c>
      <c r="R172" s="113" t="e">
        <f t="shared" si="89"/>
        <v>#N/A</v>
      </c>
      <c r="S172" s="116" t="e">
        <f t="shared" si="71"/>
        <v>#N/A</v>
      </c>
      <c r="T172" s="119" t="e">
        <f t="shared" si="72"/>
        <v>#N/A</v>
      </c>
      <c r="U172" s="119">
        <f t="shared" si="73"/>
        <v>0</v>
      </c>
      <c r="X172" s="115">
        <f t="shared" si="90"/>
        <v>396</v>
      </c>
      <c r="Y172" s="113">
        <f t="shared" si="91"/>
        <v>165</v>
      </c>
      <c r="Z172" s="113" t="e">
        <f>INDEX(地温!$D$2:$D$366,MATCH(X172,地温!$C$2:$C$366,FALSE))</f>
        <v>#N/A</v>
      </c>
      <c r="AA172" s="113" t="e">
        <f t="shared" si="92"/>
        <v>#N/A</v>
      </c>
      <c r="AB172" s="116" t="e">
        <f t="shared" si="74"/>
        <v>#N/A</v>
      </c>
      <c r="AC172" s="119" t="e">
        <f t="shared" si="75"/>
        <v>#N/A</v>
      </c>
      <c r="AD172" s="119">
        <f t="shared" si="76"/>
        <v>0</v>
      </c>
      <c r="AG172" s="115">
        <f t="shared" si="93"/>
        <v>396</v>
      </c>
      <c r="AH172" s="113">
        <f t="shared" si="94"/>
        <v>165</v>
      </c>
      <c r="AI172" s="113" t="e">
        <f>INDEX(地温!$D$2:$D$366,MATCH(AG172,地温!$C$2:$C$366,FALSE))</f>
        <v>#N/A</v>
      </c>
      <c r="AJ172" s="113" t="e">
        <f t="shared" si="95"/>
        <v>#N/A</v>
      </c>
      <c r="AK172" s="116" t="e">
        <f t="shared" si="77"/>
        <v>#N/A</v>
      </c>
      <c r="AL172" s="119" t="e">
        <f t="shared" si="78"/>
        <v>#N/A</v>
      </c>
      <c r="AM172" s="119">
        <f t="shared" si="79"/>
        <v>0</v>
      </c>
      <c r="AP172" s="115">
        <f t="shared" si="96"/>
        <v>396</v>
      </c>
      <c r="AQ172" s="113">
        <f t="shared" si="97"/>
        <v>165</v>
      </c>
      <c r="AR172" s="113" t="e">
        <f>INDEX(地温!$D$2:$D$366,MATCH(AP172,地温!$C$2:$C$366,FALSE))</f>
        <v>#N/A</v>
      </c>
      <c r="AS172" s="113" t="e">
        <f t="shared" si="98"/>
        <v>#N/A</v>
      </c>
      <c r="AT172" s="116" t="e">
        <f t="shared" si="80"/>
        <v>#N/A</v>
      </c>
      <c r="AU172" s="119" t="e">
        <f t="shared" si="81"/>
        <v>#N/A</v>
      </c>
      <c r="AV172" s="119">
        <f t="shared" si="82"/>
        <v>0</v>
      </c>
    </row>
    <row r="173" spans="1:48">
      <c r="A173" s="115">
        <f t="shared" si="83"/>
        <v>397</v>
      </c>
      <c r="B173" s="113">
        <f t="shared" si="66"/>
        <v>166</v>
      </c>
      <c r="C173" s="119" t="e">
        <f t="shared" si="67"/>
        <v>#N/A</v>
      </c>
      <c r="F173" s="115">
        <f t="shared" si="84"/>
        <v>397</v>
      </c>
      <c r="G173" s="113">
        <f t="shared" si="85"/>
        <v>166</v>
      </c>
      <c r="H173" s="113" t="e">
        <f>INDEX(地温!$D$2:$D$366,MATCH(F173,地温!$C$2:$C$366,FALSE))</f>
        <v>#N/A</v>
      </c>
      <c r="I173" s="113" t="e">
        <f t="shared" si="86"/>
        <v>#N/A</v>
      </c>
      <c r="J173" s="116" t="e">
        <f t="shared" si="68"/>
        <v>#N/A</v>
      </c>
      <c r="K173" s="119" t="e">
        <f t="shared" si="69"/>
        <v>#N/A</v>
      </c>
      <c r="L173" s="119" t="e">
        <f t="shared" si="70"/>
        <v>#N/A</v>
      </c>
      <c r="O173" s="115">
        <f t="shared" si="87"/>
        <v>397</v>
      </c>
      <c r="P173" s="113">
        <f t="shared" si="88"/>
        <v>166</v>
      </c>
      <c r="Q173" s="113" t="e">
        <f>INDEX(地温!$D$2:$D$366,MATCH(O173,地温!$C$2:$C$366,FALSE))</f>
        <v>#N/A</v>
      </c>
      <c r="R173" s="113" t="e">
        <f t="shared" si="89"/>
        <v>#N/A</v>
      </c>
      <c r="S173" s="116" t="e">
        <f t="shared" si="71"/>
        <v>#N/A</v>
      </c>
      <c r="T173" s="119" t="e">
        <f t="shared" si="72"/>
        <v>#N/A</v>
      </c>
      <c r="U173" s="119">
        <f t="shared" si="73"/>
        <v>0</v>
      </c>
      <c r="X173" s="115">
        <f t="shared" si="90"/>
        <v>397</v>
      </c>
      <c r="Y173" s="113">
        <f t="shared" si="91"/>
        <v>166</v>
      </c>
      <c r="Z173" s="113" t="e">
        <f>INDEX(地温!$D$2:$D$366,MATCH(X173,地温!$C$2:$C$366,FALSE))</f>
        <v>#N/A</v>
      </c>
      <c r="AA173" s="113" t="e">
        <f t="shared" si="92"/>
        <v>#N/A</v>
      </c>
      <c r="AB173" s="116" t="e">
        <f t="shared" si="74"/>
        <v>#N/A</v>
      </c>
      <c r="AC173" s="119" t="e">
        <f t="shared" si="75"/>
        <v>#N/A</v>
      </c>
      <c r="AD173" s="119">
        <f t="shared" si="76"/>
        <v>0</v>
      </c>
      <c r="AG173" s="115">
        <f t="shared" si="93"/>
        <v>397</v>
      </c>
      <c r="AH173" s="113">
        <f t="shared" si="94"/>
        <v>166</v>
      </c>
      <c r="AI173" s="113" t="e">
        <f>INDEX(地温!$D$2:$D$366,MATCH(AG173,地温!$C$2:$C$366,FALSE))</f>
        <v>#N/A</v>
      </c>
      <c r="AJ173" s="113" t="e">
        <f t="shared" si="95"/>
        <v>#N/A</v>
      </c>
      <c r="AK173" s="116" t="e">
        <f t="shared" si="77"/>
        <v>#N/A</v>
      </c>
      <c r="AL173" s="119" t="e">
        <f t="shared" si="78"/>
        <v>#N/A</v>
      </c>
      <c r="AM173" s="119">
        <f t="shared" si="79"/>
        <v>0</v>
      </c>
      <c r="AP173" s="115">
        <f t="shared" si="96"/>
        <v>397</v>
      </c>
      <c r="AQ173" s="113">
        <f t="shared" si="97"/>
        <v>166</v>
      </c>
      <c r="AR173" s="113" t="e">
        <f>INDEX(地温!$D$2:$D$366,MATCH(AP173,地温!$C$2:$C$366,FALSE))</f>
        <v>#N/A</v>
      </c>
      <c r="AS173" s="113" t="e">
        <f t="shared" si="98"/>
        <v>#N/A</v>
      </c>
      <c r="AT173" s="116" t="e">
        <f t="shared" si="80"/>
        <v>#N/A</v>
      </c>
      <c r="AU173" s="119" t="e">
        <f t="shared" si="81"/>
        <v>#N/A</v>
      </c>
      <c r="AV173" s="119">
        <f t="shared" si="82"/>
        <v>0</v>
      </c>
    </row>
    <row r="174" spans="1:48">
      <c r="A174" s="115">
        <f t="shared" si="83"/>
        <v>398</v>
      </c>
      <c r="B174" s="113">
        <f t="shared" si="66"/>
        <v>167</v>
      </c>
      <c r="C174" s="119" t="e">
        <f t="shared" si="67"/>
        <v>#N/A</v>
      </c>
      <c r="F174" s="115">
        <f t="shared" si="84"/>
        <v>398</v>
      </c>
      <c r="G174" s="113">
        <f t="shared" si="85"/>
        <v>167</v>
      </c>
      <c r="H174" s="113" t="e">
        <f>INDEX(地温!$D$2:$D$366,MATCH(F174,地温!$C$2:$C$366,FALSE))</f>
        <v>#N/A</v>
      </c>
      <c r="I174" s="113" t="e">
        <f t="shared" si="86"/>
        <v>#N/A</v>
      </c>
      <c r="J174" s="116" t="e">
        <f t="shared" si="68"/>
        <v>#N/A</v>
      </c>
      <c r="K174" s="119" t="e">
        <f t="shared" si="69"/>
        <v>#N/A</v>
      </c>
      <c r="L174" s="119" t="e">
        <f t="shared" si="70"/>
        <v>#N/A</v>
      </c>
      <c r="O174" s="115">
        <f t="shared" si="87"/>
        <v>398</v>
      </c>
      <c r="P174" s="113">
        <f t="shared" si="88"/>
        <v>167</v>
      </c>
      <c r="Q174" s="113" t="e">
        <f>INDEX(地温!$D$2:$D$366,MATCH(O174,地温!$C$2:$C$366,FALSE))</f>
        <v>#N/A</v>
      </c>
      <c r="R174" s="113" t="e">
        <f t="shared" si="89"/>
        <v>#N/A</v>
      </c>
      <c r="S174" s="116" t="e">
        <f t="shared" si="71"/>
        <v>#N/A</v>
      </c>
      <c r="T174" s="119" t="e">
        <f t="shared" si="72"/>
        <v>#N/A</v>
      </c>
      <c r="U174" s="119">
        <f t="shared" si="73"/>
        <v>0</v>
      </c>
      <c r="X174" s="115">
        <f t="shared" si="90"/>
        <v>398</v>
      </c>
      <c r="Y174" s="113">
        <f t="shared" si="91"/>
        <v>167</v>
      </c>
      <c r="Z174" s="113" t="e">
        <f>INDEX(地温!$D$2:$D$366,MATCH(X174,地温!$C$2:$C$366,FALSE))</f>
        <v>#N/A</v>
      </c>
      <c r="AA174" s="113" t="e">
        <f t="shared" si="92"/>
        <v>#N/A</v>
      </c>
      <c r="AB174" s="116" t="e">
        <f t="shared" si="74"/>
        <v>#N/A</v>
      </c>
      <c r="AC174" s="119" t="e">
        <f t="shared" si="75"/>
        <v>#N/A</v>
      </c>
      <c r="AD174" s="119">
        <f t="shared" si="76"/>
        <v>0</v>
      </c>
      <c r="AG174" s="115">
        <f t="shared" si="93"/>
        <v>398</v>
      </c>
      <c r="AH174" s="113">
        <f t="shared" si="94"/>
        <v>167</v>
      </c>
      <c r="AI174" s="113" t="e">
        <f>INDEX(地温!$D$2:$D$366,MATCH(AG174,地温!$C$2:$C$366,FALSE))</f>
        <v>#N/A</v>
      </c>
      <c r="AJ174" s="113" t="e">
        <f t="shared" si="95"/>
        <v>#N/A</v>
      </c>
      <c r="AK174" s="116" t="e">
        <f t="shared" si="77"/>
        <v>#N/A</v>
      </c>
      <c r="AL174" s="119" t="e">
        <f t="shared" si="78"/>
        <v>#N/A</v>
      </c>
      <c r="AM174" s="119">
        <f t="shared" si="79"/>
        <v>0</v>
      </c>
      <c r="AP174" s="115">
        <f t="shared" si="96"/>
        <v>398</v>
      </c>
      <c r="AQ174" s="113">
        <f t="shared" si="97"/>
        <v>167</v>
      </c>
      <c r="AR174" s="113" t="e">
        <f>INDEX(地温!$D$2:$D$366,MATCH(AP174,地温!$C$2:$C$366,FALSE))</f>
        <v>#N/A</v>
      </c>
      <c r="AS174" s="113" t="e">
        <f t="shared" si="98"/>
        <v>#N/A</v>
      </c>
      <c r="AT174" s="116" t="e">
        <f t="shared" si="80"/>
        <v>#N/A</v>
      </c>
      <c r="AU174" s="119" t="e">
        <f t="shared" si="81"/>
        <v>#N/A</v>
      </c>
      <c r="AV174" s="119">
        <f t="shared" si="82"/>
        <v>0</v>
      </c>
    </row>
    <row r="175" spans="1:48">
      <c r="A175" s="115">
        <f t="shared" si="83"/>
        <v>399</v>
      </c>
      <c r="B175" s="113">
        <f t="shared" si="66"/>
        <v>168</v>
      </c>
      <c r="C175" s="119" t="e">
        <f t="shared" si="67"/>
        <v>#N/A</v>
      </c>
      <c r="F175" s="115">
        <f t="shared" si="84"/>
        <v>399</v>
      </c>
      <c r="G175" s="113">
        <f t="shared" si="85"/>
        <v>168</v>
      </c>
      <c r="H175" s="113" t="e">
        <f>INDEX(地温!$D$2:$D$366,MATCH(F175,地温!$C$2:$C$366,FALSE))</f>
        <v>#N/A</v>
      </c>
      <c r="I175" s="113" t="e">
        <f t="shared" si="86"/>
        <v>#N/A</v>
      </c>
      <c r="J175" s="116" t="e">
        <f t="shared" si="68"/>
        <v>#N/A</v>
      </c>
      <c r="K175" s="119" t="e">
        <f t="shared" si="69"/>
        <v>#N/A</v>
      </c>
      <c r="L175" s="119" t="e">
        <f t="shared" si="70"/>
        <v>#N/A</v>
      </c>
      <c r="O175" s="115">
        <f t="shared" si="87"/>
        <v>399</v>
      </c>
      <c r="P175" s="113">
        <f t="shared" si="88"/>
        <v>168</v>
      </c>
      <c r="Q175" s="113" t="e">
        <f>INDEX(地温!$D$2:$D$366,MATCH(O175,地温!$C$2:$C$366,FALSE))</f>
        <v>#N/A</v>
      </c>
      <c r="R175" s="113" t="e">
        <f t="shared" si="89"/>
        <v>#N/A</v>
      </c>
      <c r="S175" s="116" t="e">
        <f t="shared" si="71"/>
        <v>#N/A</v>
      </c>
      <c r="T175" s="119" t="e">
        <f t="shared" si="72"/>
        <v>#N/A</v>
      </c>
      <c r="U175" s="119">
        <f t="shared" si="73"/>
        <v>0</v>
      </c>
      <c r="X175" s="115">
        <f t="shared" si="90"/>
        <v>399</v>
      </c>
      <c r="Y175" s="113">
        <f t="shared" si="91"/>
        <v>168</v>
      </c>
      <c r="Z175" s="113" t="e">
        <f>INDEX(地温!$D$2:$D$366,MATCH(X175,地温!$C$2:$C$366,FALSE))</f>
        <v>#N/A</v>
      </c>
      <c r="AA175" s="113" t="e">
        <f t="shared" si="92"/>
        <v>#N/A</v>
      </c>
      <c r="AB175" s="116" t="e">
        <f t="shared" si="74"/>
        <v>#N/A</v>
      </c>
      <c r="AC175" s="119" t="e">
        <f t="shared" si="75"/>
        <v>#N/A</v>
      </c>
      <c r="AD175" s="119">
        <f t="shared" si="76"/>
        <v>0</v>
      </c>
      <c r="AG175" s="115">
        <f t="shared" si="93"/>
        <v>399</v>
      </c>
      <c r="AH175" s="113">
        <f t="shared" si="94"/>
        <v>168</v>
      </c>
      <c r="AI175" s="113" t="e">
        <f>INDEX(地温!$D$2:$D$366,MATCH(AG175,地温!$C$2:$C$366,FALSE))</f>
        <v>#N/A</v>
      </c>
      <c r="AJ175" s="113" t="e">
        <f t="shared" si="95"/>
        <v>#N/A</v>
      </c>
      <c r="AK175" s="116" t="e">
        <f t="shared" si="77"/>
        <v>#N/A</v>
      </c>
      <c r="AL175" s="119" t="e">
        <f t="shared" si="78"/>
        <v>#N/A</v>
      </c>
      <c r="AM175" s="119">
        <f t="shared" si="79"/>
        <v>0</v>
      </c>
      <c r="AP175" s="115">
        <f t="shared" si="96"/>
        <v>399</v>
      </c>
      <c r="AQ175" s="113">
        <f t="shared" si="97"/>
        <v>168</v>
      </c>
      <c r="AR175" s="113" t="e">
        <f>INDEX(地温!$D$2:$D$366,MATCH(AP175,地温!$C$2:$C$366,FALSE))</f>
        <v>#N/A</v>
      </c>
      <c r="AS175" s="113" t="e">
        <f t="shared" si="98"/>
        <v>#N/A</v>
      </c>
      <c r="AT175" s="116" t="e">
        <f t="shared" si="80"/>
        <v>#N/A</v>
      </c>
      <c r="AU175" s="119" t="e">
        <f t="shared" si="81"/>
        <v>#N/A</v>
      </c>
      <c r="AV175" s="119">
        <f t="shared" si="82"/>
        <v>0</v>
      </c>
    </row>
    <row r="176" spans="1:48">
      <c r="A176" s="115">
        <f t="shared" si="83"/>
        <v>400</v>
      </c>
      <c r="B176" s="113">
        <f t="shared" si="66"/>
        <v>169</v>
      </c>
      <c r="C176" s="119" t="e">
        <f t="shared" si="67"/>
        <v>#N/A</v>
      </c>
      <c r="F176" s="115">
        <f t="shared" si="84"/>
        <v>400</v>
      </c>
      <c r="G176" s="113">
        <f t="shared" si="85"/>
        <v>169</v>
      </c>
      <c r="H176" s="113" t="e">
        <f>INDEX(地温!$D$2:$D$366,MATCH(F176,地温!$C$2:$C$366,FALSE))</f>
        <v>#N/A</v>
      </c>
      <c r="I176" s="113" t="e">
        <f t="shared" si="86"/>
        <v>#N/A</v>
      </c>
      <c r="J176" s="116" t="e">
        <f t="shared" si="68"/>
        <v>#N/A</v>
      </c>
      <c r="K176" s="119" t="e">
        <f t="shared" si="69"/>
        <v>#N/A</v>
      </c>
      <c r="L176" s="119" t="e">
        <f t="shared" si="70"/>
        <v>#N/A</v>
      </c>
      <c r="O176" s="115">
        <f t="shared" si="87"/>
        <v>400</v>
      </c>
      <c r="P176" s="113">
        <f t="shared" si="88"/>
        <v>169</v>
      </c>
      <c r="Q176" s="113" t="e">
        <f>INDEX(地温!$D$2:$D$366,MATCH(O176,地温!$C$2:$C$366,FALSE))</f>
        <v>#N/A</v>
      </c>
      <c r="R176" s="113" t="e">
        <f t="shared" si="89"/>
        <v>#N/A</v>
      </c>
      <c r="S176" s="116" t="e">
        <f t="shared" si="71"/>
        <v>#N/A</v>
      </c>
      <c r="T176" s="119" t="e">
        <f t="shared" si="72"/>
        <v>#N/A</v>
      </c>
      <c r="U176" s="119">
        <f t="shared" si="73"/>
        <v>0</v>
      </c>
      <c r="X176" s="115">
        <f t="shared" si="90"/>
        <v>400</v>
      </c>
      <c r="Y176" s="113">
        <f t="shared" si="91"/>
        <v>169</v>
      </c>
      <c r="Z176" s="113" t="e">
        <f>INDEX(地温!$D$2:$D$366,MATCH(X176,地温!$C$2:$C$366,FALSE))</f>
        <v>#N/A</v>
      </c>
      <c r="AA176" s="113" t="e">
        <f t="shared" si="92"/>
        <v>#N/A</v>
      </c>
      <c r="AB176" s="116" t="e">
        <f t="shared" si="74"/>
        <v>#N/A</v>
      </c>
      <c r="AC176" s="119" t="e">
        <f t="shared" si="75"/>
        <v>#N/A</v>
      </c>
      <c r="AD176" s="119">
        <f t="shared" si="76"/>
        <v>0</v>
      </c>
      <c r="AG176" s="115">
        <f t="shared" si="93"/>
        <v>400</v>
      </c>
      <c r="AH176" s="113">
        <f t="shared" si="94"/>
        <v>169</v>
      </c>
      <c r="AI176" s="113" t="e">
        <f>INDEX(地温!$D$2:$D$366,MATCH(AG176,地温!$C$2:$C$366,FALSE))</f>
        <v>#N/A</v>
      </c>
      <c r="AJ176" s="113" t="e">
        <f t="shared" si="95"/>
        <v>#N/A</v>
      </c>
      <c r="AK176" s="116" t="e">
        <f t="shared" si="77"/>
        <v>#N/A</v>
      </c>
      <c r="AL176" s="119" t="e">
        <f t="shared" si="78"/>
        <v>#N/A</v>
      </c>
      <c r="AM176" s="119">
        <f t="shared" si="79"/>
        <v>0</v>
      </c>
      <c r="AP176" s="115">
        <f t="shared" si="96"/>
        <v>400</v>
      </c>
      <c r="AQ176" s="113">
        <f t="shared" si="97"/>
        <v>169</v>
      </c>
      <c r="AR176" s="113" t="e">
        <f>INDEX(地温!$D$2:$D$366,MATCH(AP176,地温!$C$2:$C$366,FALSE))</f>
        <v>#N/A</v>
      </c>
      <c r="AS176" s="113" t="e">
        <f t="shared" si="98"/>
        <v>#N/A</v>
      </c>
      <c r="AT176" s="116" t="e">
        <f t="shared" si="80"/>
        <v>#N/A</v>
      </c>
      <c r="AU176" s="119" t="e">
        <f t="shared" si="81"/>
        <v>#N/A</v>
      </c>
      <c r="AV176" s="119">
        <f t="shared" si="82"/>
        <v>0</v>
      </c>
    </row>
    <row r="177" spans="1:48">
      <c r="A177" s="115">
        <f t="shared" si="83"/>
        <v>401</v>
      </c>
      <c r="B177" s="113">
        <f t="shared" si="66"/>
        <v>170</v>
      </c>
      <c r="C177" s="119" t="e">
        <f t="shared" si="67"/>
        <v>#N/A</v>
      </c>
      <c r="F177" s="115">
        <f t="shared" si="84"/>
        <v>401</v>
      </c>
      <c r="G177" s="113">
        <f t="shared" si="85"/>
        <v>170</v>
      </c>
      <c r="H177" s="113" t="e">
        <f>INDEX(地温!$D$2:$D$366,MATCH(F177,地温!$C$2:$C$366,FALSE))</f>
        <v>#N/A</v>
      </c>
      <c r="I177" s="113" t="e">
        <f t="shared" si="86"/>
        <v>#N/A</v>
      </c>
      <c r="J177" s="116" t="e">
        <f t="shared" si="68"/>
        <v>#N/A</v>
      </c>
      <c r="K177" s="119" t="e">
        <f t="shared" si="69"/>
        <v>#N/A</v>
      </c>
      <c r="L177" s="119" t="e">
        <f t="shared" si="70"/>
        <v>#N/A</v>
      </c>
      <c r="O177" s="115">
        <f t="shared" si="87"/>
        <v>401</v>
      </c>
      <c r="P177" s="113">
        <f t="shared" si="88"/>
        <v>170</v>
      </c>
      <c r="Q177" s="113" t="e">
        <f>INDEX(地温!$D$2:$D$366,MATCH(O177,地温!$C$2:$C$366,FALSE))</f>
        <v>#N/A</v>
      </c>
      <c r="R177" s="113" t="e">
        <f t="shared" si="89"/>
        <v>#N/A</v>
      </c>
      <c r="S177" s="116" t="e">
        <f t="shared" si="71"/>
        <v>#N/A</v>
      </c>
      <c r="T177" s="119" t="e">
        <f t="shared" si="72"/>
        <v>#N/A</v>
      </c>
      <c r="U177" s="119">
        <f t="shared" si="73"/>
        <v>0</v>
      </c>
      <c r="X177" s="115">
        <f t="shared" si="90"/>
        <v>401</v>
      </c>
      <c r="Y177" s="113">
        <f t="shared" si="91"/>
        <v>170</v>
      </c>
      <c r="Z177" s="113" t="e">
        <f>INDEX(地温!$D$2:$D$366,MATCH(X177,地温!$C$2:$C$366,FALSE))</f>
        <v>#N/A</v>
      </c>
      <c r="AA177" s="113" t="e">
        <f t="shared" si="92"/>
        <v>#N/A</v>
      </c>
      <c r="AB177" s="116" t="e">
        <f t="shared" si="74"/>
        <v>#N/A</v>
      </c>
      <c r="AC177" s="119" t="e">
        <f t="shared" si="75"/>
        <v>#N/A</v>
      </c>
      <c r="AD177" s="119">
        <f t="shared" si="76"/>
        <v>0</v>
      </c>
      <c r="AG177" s="115">
        <f t="shared" si="93"/>
        <v>401</v>
      </c>
      <c r="AH177" s="113">
        <f t="shared" si="94"/>
        <v>170</v>
      </c>
      <c r="AI177" s="113" t="e">
        <f>INDEX(地温!$D$2:$D$366,MATCH(AG177,地温!$C$2:$C$366,FALSE))</f>
        <v>#N/A</v>
      </c>
      <c r="AJ177" s="113" t="e">
        <f t="shared" si="95"/>
        <v>#N/A</v>
      </c>
      <c r="AK177" s="116" t="e">
        <f t="shared" si="77"/>
        <v>#N/A</v>
      </c>
      <c r="AL177" s="119" t="e">
        <f t="shared" si="78"/>
        <v>#N/A</v>
      </c>
      <c r="AM177" s="119">
        <f t="shared" si="79"/>
        <v>0</v>
      </c>
      <c r="AP177" s="115">
        <f t="shared" si="96"/>
        <v>401</v>
      </c>
      <c r="AQ177" s="113">
        <f t="shared" si="97"/>
        <v>170</v>
      </c>
      <c r="AR177" s="113" t="e">
        <f>INDEX(地温!$D$2:$D$366,MATCH(AP177,地温!$C$2:$C$366,FALSE))</f>
        <v>#N/A</v>
      </c>
      <c r="AS177" s="113" t="e">
        <f t="shared" si="98"/>
        <v>#N/A</v>
      </c>
      <c r="AT177" s="116" t="e">
        <f t="shared" si="80"/>
        <v>#N/A</v>
      </c>
      <c r="AU177" s="119" t="e">
        <f t="shared" si="81"/>
        <v>#N/A</v>
      </c>
      <c r="AV177" s="119">
        <f t="shared" si="82"/>
        <v>0</v>
      </c>
    </row>
    <row r="178" spans="1:48">
      <c r="A178" s="115">
        <f t="shared" si="83"/>
        <v>402</v>
      </c>
      <c r="B178" s="113">
        <f t="shared" si="66"/>
        <v>171</v>
      </c>
      <c r="C178" s="119" t="e">
        <f t="shared" si="67"/>
        <v>#N/A</v>
      </c>
      <c r="F178" s="115">
        <f t="shared" si="84"/>
        <v>402</v>
      </c>
      <c r="G178" s="113">
        <f t="shared" si="85"/>
        <v>171</v>
      </c>
      <c r="H178" s="113" t="e">
        <f>INDEX(地温!$D$2:$D$366,MATCH(F178,地温!$C$2:$C$366,FALSE))</f>
        <v>#N/A</v>
      </c>
      <c r="I178" s="113" t="e">
        <f t="shared" si="86"/>
        <v>#N/A</v>
      </c>
      <c r="J178" s="116" t="e">
        <f t="shared" si="68"/>
        <v>#N/A</v>
      </c>
      <c r="K178" s="119" t="e">
        <f t="shared" si="69"/>
        <v>#N/A</v>
      </c>
      <c r="L178" s="119" t="e">
        <f t="shared" si="70"/>
        <v>#N/A</v>
      </c>
      <c r="O178" s="115">
        <f t="shared" si="87"/>
        <v>402</v>
      </c>
      <c r="P178" s="113">
        <f t="shared" si="88"/>
        <v>171</v>
      </c>
      <c r="Q178" s="113" t="e">
        <f>INDEX(地温!$D$2:$D$366,MATCH(O178,地温!$C$2:$C$366,FALSE))</f>
        <v>#N/A</v>
      </c>
      <c r="R178" s="113" t="e">
        <f t="shared" si="89"/>
        <v>#N/A</v>
      </c>
      <c r="S178" s="116" t="e">
        <f t="shared" si="71"/>
        <v>#N/A</v>
      </c>
      <c r="T178" s="119" t="e">
        <f t="shared" si="72"/>
        <v>#N/A</v>
      </c>
      <c r="U178" s="119">
        <f t="shared" si="73"/>
        <v>0</v>
      </c>
      <c r="X178" s="115">
        <f t="shared" si="90"/>
        <v>402</v>
      </c>
      <c r="Y178" s="113">
        <f t="shared" si="91"/>
        <v>171</v>
      </c>
      <c r="Z178" s="113" t="e">
        <f>INDEX(地温!$D$2:$D$366,MATCH(X178,地温!$C$2:$C$366,FALSE))</f>
        <v>#N/A</v>
      </c>
      <c r="AA178" s="113" t="e">
        <f t="shared" si="92"/>
        <v>#N/A</v>
      </c>
      <c r="AB178" s="116" t="e">
        <f t="shared" si="74"/>
        <v>#N/A</v>
      </c>
      <c r="AC178" s="119" t="e">
        <f t="shared" si="75"/>
        <v>#N/A</v>
      </c>
      <c r="AD178" s="119">
        <f t="shared" si="76"/>
        <v>0</v>
      </c>
      <c r="AG178" s="115">
        <f t="shared" si="93"/>
        <v>402</v>
      </c>
      <c r="AH178" s="113">
        <f t="shared" si="94"/>
        <v>171</v>
      </c>
      <c r="AI178" s="113" t="e">
        <f>INDEX(地温!$D$2:$D$366,MATCH(AG178,地温!$C$2:$C$366,FALSE))</f>
        <v>#N/A</v>
      </c>
      <c r="AJ178" s="113" t="e">
        <f t="shared" si="95"/>
        <v>#N/A</v>
      </c>
      <c r="AK178" s="116" t="e">
        <f t="shared" si="77"/>
        <v>#N/A</v>
      </c>
      <c r="AL178" s="119" t="e">
        <f t="shared" si="78"/>
        <v>#N/A</v>
      </c>
      <c r="AM178" s="119">
        <f t="shared" si="79"/>
        <v>0</v>
      </c>
      <c r="AP178" s="115">
        <f t="shared" si="96"/>
        <v>402</v>
      </c>
      <c r="AQ178" s="113">
        <f t="shared" si="97"/>
        <v>171</v>
      </c>
      <c r="AR178" s="113" t="e">
        <f>INDEX(地温!$D$2:$D$366,MATCH(AP178,地温!$C$2:$C$366,FALSE))</f>
        <v>#N/A</v>
      </c>
      <c r="AS178" s="113" t="e">
        <f t="shared" si="98"/>
        <v>#N/A</v>
      </c>
      <c r="AT178" s="116" t="e">
        <f t="shared" si="80"/>
        <v>#N/A</v>
      </c>
      <c r="AU178" s="119" t="e">
        <f t="shared" si="81"/>
        <v>#N/A</v>
      </c>
      <c r="AV178" s="119">
        <f t="shared" si="82"/>
        <v>0</v>
      </c>
    </row>
    <row r="179" spans="1:48">
      <c r="A179" s="115">
        <f t="shared" si="83"/>
        <v>403</v>
      </c>
      <c r="B179" s="113">
        <f t="shared" si="66"/>
        <v>172</v>
      </c>
      <c r="C179" s="119" t="e">
        <f t="shared" si="67"/>
        <v>#N/A</v>
      </c>
      <c r="F179" s="115">
        <f t="shared" si="84"/>
        <v>403</v>
      </c>
      <c r="G179" s="113">
        <f t="shared" si="85"/>
        <v>172</v>
      </c>
      <c r="H179" s="113" t="e">
        <f>INDEX(地温!$D$2:$D$366,MATCH(F179,地温!$C$2:$C$366,FALSE))</f>
        <v>#N/A</v>
      </c>
      <c r="I179" s="113" t="e">
        <f t="shared" si="86"/>
        <v>#N/A</v>
      </c>
      <c r="J179" s="116" t="e">
        <f t="shared" si="68"/>
        <v>#N/A</v>
      </c>
      <c r="K179" s="119" t="e">
        <f t="shared" si="69"/>
        <v>#N/A</v>
      </c>
      <c r="L179" s="119" t="e">
        <f t="shared" si="70"/>
        <v>#N/A</v>
      </c>
      <c r="O179" s="115">
        <f t="shared" si="87"/>
        <v>403</v>
      </c>
      <c r="P179" s="113">
        <f t="shared" si="88"/>
        <v>172</v>
      </c>
      <c r="Q179" s="113" t="e">
        <f>INDEX(地温!$D$2:$D$366,MATCH(O179,地温!$C$2:$C$366,FALSE))</f>
        <v>#N/A</v>
      </c>
      <c r="R179" s="113" t="e">
        <f t="shared" si="89"/>
        <v>#N/A</v>
      </c>
      <c r="S179" s="116" t="e">
        <f t="shared" si="71"/>
        <v>#N/A</v>
      </c>
      <c r="T179" s="119" t="e">
        <f t="shared" si="72"/>
        <v>#N/A</v>
      </c>
      <c r="U179" s="119">
        <f t="shared" si="73"/>
        <v>0</v>
      </c>
      <c r="X179" s="115">
        <f t="shared" si="90"/>
        <v>403</v>
      </c>
      <c r="Y179" s="113">
        <f t="shared" si="91"/>
        <v>172</v>
      </c>
      <c r="Z179" s="113" t="e">
        <f>INDEX(地温!$D$2:$D$366,MATCH(X179,地温!$C$2:$C$366,FALSE))</f>
        <v>#N/A</v>
      </c>
      <c r="AA179" s="113" t="e">
        <f t="shared" si="92"/>
        <v>#N/A</v>
      </c>
      <c r="AB179" s="116" t="e">
        <f t="shared" si="74"/>
        <v>#N/A</v>
      </c>
      <c r="AC179" s="119" t="e">
        <f t="shared" si="75"/>
        <v>#N/A</v>
      </c>
      <c r="AD179" s="119">
        <f t="shared" si="76"/>
        <v>0</v>
      </c>
      <c r="AG179" s="115">
        <f t="shared" si="93"/>
        <v>403</v>
      </c>
      <c r="AH179" s="113">
        <f t="shared" si="94"/>
        <v>172</v>
      </c>
      <c r="AI179" s="113" t="e">
        <f>INDEX(地温!$D$2:$D$366,MATCH(AG179,地温!$C$2:$C$366,FALSE))</f>
        <v>#N/A</v>
      </c>
      <c r="AJ179" s="113" t="e">
        <f t="shared" si="95"/>
        <v>#N/A</v>
      </c>
      <c r="AK179" s="116" t="e">
        <f t="shared" si="77"/>
        <v>#N/A</v>
      </c>
      <c r="AL179" s="119" t="e">
        <f t="shared" si="78"/>
        <v>#N/A</v>
      </c>
      <c r="AM179" s="119">
        <f t="shared" si="79"/>
        <v>0</v>
      </c>
      <c r="AP179" s="115">
        <f t="shared" si="96"/>
        <v>403</v>
      </c>
      <c r="AQ179" s="113">
        <f t="shared" si="97"/>
        <v>172</v>
      </c>
      <c r="AR179" s="113" t="e">
        <f>INDEX(地温!$D$2:$D$366,MATCH(AP179,地温!$C$2:$C$366,FALSE))</f>
        <v>#N/A</v>
      </c>
      <c r="AS179" s="113" t="e">
        <f t="shared" si="98"/>
        <v>#N/A</v>
      </c>
      <c r="AT179" s="116" t="e">
        <f t="shared" si="80"/>
        <v>#N/A</v>
      </c>
      <c r="AU179" s="119" t="e">
        <f t="shared" si="81"/>
        <v>#N/A</v>
      </c>
      <c r="AV179" s="119">
        <f t="shared" si="82"/>
        <v>0</v>
      </c>
    </row>
    <row r="180" spans="1:48">
      <c r="A180" s="115">
        <f t="shared" si="83"/>
        <v>404</v>
      </c>
      <c r="B180" s="113">
        <f t="shared" si="66"/>
        <v>173</v>
      </c>
      <c r="C180" s="119" t="e">
        <f t="shared" si="67"/>
        <v>#N/A</v>
      </c>
      <c r="F180" s="115">
        <f t="shared" si="84"/>
        <v>404</v>
      </c>
      <c r="G180" s="113">
        <f t="shared" si="85"/>
        <v>173</v>
      </c>
      <c r="H180" s="113" t="e">
        <f>INDEX(地温!$D$2:$D$366,MATCH(F180,地温!$C$2:$C$366,FALSE))</f>
        <v>#N/A</v>
      </c>
      <c r="I180" s="113" t="e">
        <f t="shared" si="86"/>
        <v>#N/A</v>
      </c>
      <c r="J180" s="116" t="e">
        <f t="shared" si="68"/>
        <v>#N/A</v>
      </c>
      <c r="K180" s="119" t="e">
        <f t="shared" si="69"/>
        <v>#N/A</v>
      </c>
      <c r="L180" s="119" t="e">
        <f t="shared" si="70"/>
        <v>#N/A</v>
      </c>
      <c r="O180" s="115">
        <f t="shared" si="87"/>
        <v>404</v>
      </c>
      <c r="P180" s="113">
        <f t="shared" si="88"/>
        <v>173</v>
      </c>
      <c r="Q180" s="113" t="e">
        <f>INDEX(地温!$D$2:$D$366,MATCH(O180,地温!$C$2:$C$366,FALSE))</f>
        <v>#N/A</v>
      </c>
      <c r="R180" s="113" t="e">
        <f t="shared" si="89"/>
        <v>#N/A</v>
      </c>
      <c r="S180" s="116" t="e">
        <f t="shared" si="71"/>
        <v>#N/A</v>
      </c>
      <c r="T180" s="119" t="e">
        <f t="shared" si="72"/>
        <v>#N/A</v>
      </c>
      <c r="U180" s="119">
        <f t="shared" si="73"/>
        <v>0</v>
      </c>
      <c r="X180" s="115">
        <f t="shared" si="90"/>
        <v>404</v>
      </c>
      <c r="Y180" s="113">
        <f t="shared" si="91"/>
        <v>173</v>
      </c>
      <c r="Z180" s="113" t="e">
        <f>INDEX(地温!$D$2:$D$366,MATCH(X180,地温!$C$2:$C$366,FALSE))</f>
        <v>#N/A</v>
      </c>
      <c r="AA180" s="113" t="e">
        <f t="shared" si="92"/>
        <v>#N/A</v>
      </c>
      <c r="AB180" s="116" t="e">
        <f t="shared" si="74"/>
        <v>#N/A</v>
      </c>
      <c r="AC180" s="119" t="e">
        <f t="shared" si="75"/>
        <v>#N/A</v>
      </c>
      <c r="AD180" s="119">
        <f t="shared" si="76"/>
        <v>0</v>
      </c>
      <c r="AG180" s="115">
        <f t="shared" si="93"/>
        <v>404</v>
      </c>
      <c r="AH180" s="113">
        <f t="shared" si="94"/>
        <v>173</v>
      </c>
      <c r="AI180" s="113" t="e">
        <f>INDEX(地温!$D$2:$D$366,MATCH(AG180,地温!$C$2:$C$366,FALSE))</f>
        <v>#N/A</v>
      </c>
      <c r="AJ180" s="113" t="e">
        <f t="shared" si="95"/>
        <v>#N/A</v>
      </c>
      <c r="AK180" s="116" t="e">
        <f t="shared" si="77"/>
        <v>#N/A</v>
      </c>
      <c r="AL180" s="119" t="e">
        <f t="shared" si="78"/>
        <v>#N/A</v>
      </c>
      <c r="AM180" s="119">
        <f t="shared" si="79"/>
        <v>0</v>
      </c>
      <c r="AP180" s="115">
        <f t="shared" si="96"/>
        <v>404</v>
      </c>
      <c r="AQ180" s="113">
        <f t="shared" si="97"/>
        <v>173</v>
      </c>
      <c r="AR180" s="113" t="e">
        <f>INDEX(地温!$D$2:$D$366,MATCH(AP180,地温!$C$2:$C$366,FALSE))</f>
        <v>#N/A</v>
      </c>
      <c r="AS180" s="113" t="e">
        <f t="shared" si="98"/>
        <v>#N/A</v>
      </c>
      <c r="AT180" s="116" t="e">
        <f t="shared" si="80"/>
        <v>#N/A</v>
      </c>
      <c r="AU180" s="119" t="e">
        <f t="shared" si="81"/>
        <v>#N/A</v>
      </c>
      <c r="AV180" s="119">
        <f t="shared" si="82"/>
        <v>0</v>
      </c>
    </row>
    <row r="181" spans="1:48">
      <c r="A181" s="115">
        <f t="shared" si="83"/>
        <v>405</v>
      </c>
      <c r="B181" s="113">
        <f t="shared" si="66"/>
        <v>174</v>
      </c>
      <c r="C181" s="119" t="e">
        <f t="shared" si="67"/>
        <v>#N/A</v>
      </c>
      <c r="F181" s="115">
        <f t="shared" si="84"/>
        <v>405</v>
      </c>
      <c r="G181" s="113">
        <f t="shared" si="85"/>
        <v>174</v>
      </c>
      <c r="H181" s="113" t="e">
        <f>INDEX(地温!$D$2:$D$366,MATCH(F181,地温!$C$2:$C$366,FALSE))</f>
        <v>#N/A</v>
      </c>
      <c r="I181" s="113" t="e">
        <f t="shared" si="86"/>
        <v>#N/A</v>
      </c>
      <c r="J181" s="116" t="e">
        <f t="shared" si="68"/>
        <v>#N/A</v>
      </c>
      <c r="K181" s="119" t="e">
        <f t="shared" si="69"/>
        <v>#N/A</v>
      </c>
      <c r="L181" s="119" t="e">
        <f t="shared" si="70"/>
        <v>#N/A</v>
      </c>
      <c r="O181" s="115">
        <f t="shared" si="87"/>
        <v>405</v>
      </c>
      <c r="P181" s="113">
        <f t="shared" si="88"/>
        <v>174</v>
      </c>
      <c r="Q181" s="113" t="e">
        <f>INDEX(地温!$D$2:$D$366,MATCH(O181,地温!$C$2:$C$366,FALSE))</f>
        <v>#N/A</v>
      </c>
      <c r="R181" s="113" t="e">
        <f t="shared" si="89"/>
        <v>#N/A</v>
      </c>
      <c r="S181" s="116" t="e">
        <f t="shared" si="71"/>
        <v>#N/A</v>
      </c>
      <c r="T181" s="119" t="e">
        <f t="shared" si="72"/>
        <v>#N/A</v>
      </c>
      <c r="U181" s="119">
        <f t="shared" si="73"/>
        <v>0</v>
      </c>
      <c r="X181" s="115">
        <f t="shared" si="90"/>
        <v>405</v>
      </c>
      <c r="Y181" s="113">
        <f t="shared" si="91"/>
        <v>174</v>
      </c>
      <c r="Z181" s="113" t="e">
        <f>INDEX(地温!$D$2:$D$366,MATCH(X181,地温!$C$2:$C$366,FALSE))</f>
        <v>#N/A</v>
      </c>
      <c r="AA181" s="113" t="e">
        <f t="shared" si="92"/>
        <v>#N/A</v>
      </c>
      <c r="AB181" s="116" t="e">
        <f t="shared" si="74"/>
        <v>#N/A</v>
      </c>
      <c r="AC181" s="119" t="e">
        <f t="shared" si="75"/>
        <v>#N/A</v>
      </c>
      <c r="AD181" s="119">
        <f t="shared" si="76"/>
        <v>0</v>
      </c>
      <c r="AG181" s="115">
        <f t="shared" si="93"/>
        <v>405</v>
      </c>
      <c r="AH181" s="113">
        <f t="shared" si="94"/>
        <v>174</v>
      </c>
      <c r="AI181" s="113" t="e">
        <f>INDEX(地温!$D$2:$D$366,MATCH(AG181,地温!$C$2:$C$366,FALSE))</f>
        <v>#N/A</v>
      </c>
      <c r="AJ181" s="113" t="e">
        <f t="shared" si="95"/>
        <v>#N/A</v>
      </c>
      <c r="AK181" s="116" t="e">
        <f t="shared" si="77"/>
        <v>#N/A</v>
      </c>
      <c r="AL181" s="119" t="e">
        <f t="shared" si="78"/>
        <v>#N/A</v>
      </c>
      <c r="AM181" s="119">
        <f t="shared" si="79"/>
        <v>0</v>
      </c>
      <c r="AP181" s="115">
        <f t="shared" si="96"/>
        <v>405</v>
      </c>
      <c r="AQ181" s="113">
        <f t="shared" si="97"/>
        <v>174</v>
      </c>
      <c r="AR181" s="113" t="e">
        <f>INDEX(地温!$D$2:$D$366,MATCH(AP181,地温!$C$2:$C$366,FALSE))</f>
        <v>#N/A</v>
      </c>
      <c r="AS181" s="113" t="e">
        <f t="shared" si="98"/>
        <v>#N/A</v>
      </c>
      <c r="AT181" s="116" t="e">
        <f t="shared" si="80"/>
        <v>#N/A</v>
      </c>
      <c r="AU181" s="119" t="e">
        <f t="shared" si="81"/>
        <v>#N/A</v>
      </c>
      <c r="AV181" s="119">
        <f t="shared" si="82"/>
        <v>0</v>
      </c>
    </row>
    <row r="182" spans="1:48">
      <c r="A182" s="115">
        <f t="shared" si="83"/>
        <v>406</v>
      </c>
      <c r="B182" s="113">
        <f t="shared" si="66"/>
        <v>175</v>
      </c>
      <c r="C182" s="119" t="e">
        <f t="shared" si="67"/>
        <v>#N/A</v>
      </c>
      <c r="F182" s="115">
        <f t="shared" si="84"/>
        <v>406</v>
      </c>
      <c r="G182" s="113">
        <f t="shared" si="85"/>
        <v>175</v>
      </c>
      <c r="H182" s="113" t="e">
        <f>INDEX(地温!$D$2:$D$366,MATCH(F182,地温!$C$2:$C$366,FALSE))</f>
        <v>#N/A</v>
      </c>
      <c r="I182" s="113" t="e">
        <f t="shared" si="86"/>
        <v>#N/A</v>
      </c>
      <c r="J182" s="116" t="e">
        <f t="shared" si="68"/>
        <v>#N/A</v>
      </c>
      <c r="K182" s="119" t="e">
        <f t="shared" si="69"/>
        <v>#N/A</v>
      </c>
      <c r="L182" s="119" t="e">
        <f t="shared" si="70"/>
        <v>#N/A</v>
      </c>
      <c r="O182" s="115">
        <f t="shared" si="87"/>
        <v>406</v>
      </c>
      <c r="P182" s="113">
        <f t="shared" si="88"/>
        <v>175</v>
      </c>
      <c r="Q182" s="113" t="e">
        <f>INDEX(地温!$D$2:$D$366,MATCH(O182,地温!$C$2:$C$366,FALSE))</f>
        <v>#N/A</v>
      </c>
      <c r="R182" s="113" t="e">
        <f t="shared" si="89"/>
        <v>#N/A</v>
      </c>
      <c r="S182" s="116" t="e">
        <f t="shared" si="71"/>
        <v>#N/A</v>
      </c>
      <c r="T182" s="119" t="e">
        <f t="shared" si="72"/>
        <v>#N/A</v>
      </c>
      <c r="U182" s="119">
        <f t="shared" si="73"/>
        <v>0</v>
      </c>
      <c r="X182" s="115">
        <f t="shared" si="90"/>
        <v>406</v>
      </c>
      <c r="Y182" s="113">
        <f t="shared" si="91"/>
        <v>175</v>
      </c>
      <c r="Z182" s="113" t="e">
        <f>INDEX(地温!$D$2:$D$366,MATCH(X182,地温!$C$2:$C$366,FALSE))</f>
        <v>#N/A</v>
      </c>
      <c r="AA182" s="113" t="e">
        <f t="shared" si="92"/>
        <v>#N/A</v>
      </c>
      <c r="AB182" s="116" t="e">
        <f t="shared" si="74"/>
        <v>#N/A</v>
      </c>
      <c r="AC182" s="119" t="e">
        <f t="shared" si="75"/>
        <v>#N/A</v>
      </c>
      <c r="AD182" s="119">
        <f t="shared" si="76"/>
        <v>0</v>
      </c>
      <c r="AG182" s="115">
        <f t="shared" si="93"/>
        <v>406</v>
      </c>
      <c r="AH182" s="113">
        <f t="shared" si="94"/>
        <v>175</v>
      </c>
      <c r="AI182" s="113" t="e">
        <f>INDEX(地温!$D$2:$D$366,MATCH(AG182,地温!$C$2:$C$366,FALSE))</f>
        <v>#N/A</v>
      </c>
      <c r="AJ182" s="113" t="e">
        <f t="shared" si="95"/>
        <v>#N/A</v>
      </c>
      <c r="AK182" s="116" t="e">
        <f t="shared" si="77"/>
        <v>#N/A</v>
      </c>
      <c r="AL182" s="119" t="e">
        <f t="shared" si="78"/>
        <v>#N/A</v>
      </c>
      <c r="AM182" s="119">
        <f t="shared" si="79"/>
        <v>0</v>
      </c>
      <c r="AP182" s="115">
        <f t="shared" si="96"/>
        <v>406</v>
      </c>
      <c r="AQ182" s="113">
        <f t="shared" si="97"/>
        <v>175</v>
      </c>
      <c r="AR182" s="113" t="e">
        <f>INDEX(地温!$D$2:$D$366,MATCH(AP182,地温!$C$2:$C$366,FALSE))</f>
        <v>#N/A</v>
      </c>
      <c r="AS182" s="113" t="e">
        <f t="shared" si="98"/>
        <v>#N/A</v>
      </c>
      <c r="AT182" s="116" t="e">
        <f t="shared" si="80"/>
        <v>#N/A</v>
      </c>
      <c r="AU182" s="119" t="e">
        <f t="shared" si="81"/>
        <v>#N/A</v>
      </c>
      <c r="AV182" s="119">
        <f t="shared" si="82"/>
        <v>0</v>
      </c>
    </row>
    <row r="183" spans="1:48">
      <c r="A183" s="115">
        <f t="shared" si="83"/>
        <v>407</v>
      </c>
      <c r="B183" s="113">
        <f t="shared" si="66"/>
        <v>176</v>
      </c>
      <c r="C183" s="119" t="e">
        <f t="shared" si="67"/>
        <v>#N/A</v>
      </c>
      <c r="F183" s="115">
        <f t="shared" si="84"/>
        <v>407</v>
      </c>
      <c r="G183" s="113">
        <f t="shared" si="85"/>
        <v>176</v>
      </c>
      <c r="H183" s="113" t="e">
        <f>INDEX(地温!$D$2:$D$366,MATCH(F183,地温!$C$2:$C$366,FALSE))</f>
        <v>#N/A</v>
      </c>
      <c r="I183" s="113" t="e">
        <f t="shared" si="86"/>
        <v>#N/A</v>
      </c>
      <c r="J183" s="116" t="e">
        <f t="shared" si="68"/>
        <v>#N/A</v>
      </c>
      <c r="K183" s="119" t="e">
        <f t="shared" si="69"/>
        <v>#N/A</v>
      </c>
      <c r="L183" s="119" t="e">
        <f t="shared" si="70"/>
        <v>#N/A</v>
      </c>
      <c r="O183" s="115">
        <f t="shared" si="87"/>
        <v>407</v>
      </c>
      <c r="P183" s="113">
        <f t="shared" si="88"/>
        <v>176</v>
      </c>
      <c r="Q183" s="113" t="e">
        <f>INDEX(地温!$D$2:$D$366,MATCH(O183,地温!$C$2:$C$366,FALSE))</f>
        <v>#N/A</v>
      </c>
      <c r="R183" s="113" t="e">
        <f t="shared" si="89"/>
        <v>#N/A</v>
      </c>
      <c r="S183" s="116" t="e">
        <f t="shared" si="71"/>
        <v>#N/A</v>
      </c>
      <c r="T183" s="119" t="e">
        <f t="shared" si="72"/>
        <v>#N/A</v>
      </c>
      <c r="U183" s="119">
        <f t="shared" si="73"/>
        <v>0</v>
      </c>
      <c r="X183" s="115">
        <f t="shared" si="90"/>
        <v>407</v>
      </c>
      <c r="Y183" s="113">
        <f t="shared" si="91"/>
        <v>176</v>
      </c>
      <c r="Z183" s="113" t="e">
        <f>INDEX(地温!$D$2:$D$366,MATCH(X183,地温!$C$2:$C$366,FALSE))</f>
        <v>#N/A</v>
      </c>
      <c r="AA183" s="113" t="e">
        <f t="shared" si="92"/>
        <v>#N/A</v>
      </c>
      <c r="AB183" s="116" t="e">
        <f t="shared" si="74"/>
        <v>#N/A</v>
      </c>
      <c r="AC183" s="119" t="e">
        <f t="shared" si="75"/>
        <v>#N/A</v>
      </c>
      <c r="AD183" s="119">
        <f t="shared" si="76"/>
        <v>0</v>
      </c>
      <c r="AG183" s="115">
        <f t="shared" si="93"/>
        <v>407</v>
      </c>
      <c r="AH183" s="113">
        <f t="shared" si="94"/>
        <v>176</v>
      </c>
      <c r="AI183" s="113" t="e">
        <f>INDEX(地温!$D$2:$D$366,MATCH(AG183,地温!$C$2:$C$366,FALSE))</f>
        <v>#N/A</v>
      </c>
      <c r="AJ183" s="113" t="e">
        <f t="shared" si="95"/>
        <v>#N/A</v>
      </c>
      <c r="AK183" s="116" t="e">
        <f t="shared" si="77"/>
        <v>#N/A</v>
      </c>
      <c r="AL183" s="119" t="e">
        <f t="shared" si="78"/>
        <v>#N/A</v>
      </c>
      <c r="AM183" s="119">
        <f t="shared" si="79"/>
        <v>0</v>
      </c>
      <c r="AP183" s="115">
        <f t="shared" si="96"/>
        <v>407</v>
      </c>
      <c r="AQ183" s="113">
        <f t="shared" si="97"/>
        <v>176</v>
      </c>
      <c r="AR183" s="113" t="e">
        <f>INDEX(地温!$D$2:$D$366,MATCH(AP183,地温!$C$2:$C$366,FALSE))</f>
        <v>#N/A</v>
      </c>
      <c r="AS183" s="113" t="e">
        <f t="shared" si="98"/>
        <v>#N/A</v>
      </c>
      <c r="AT183" s="116" t="e">
        <f t="shared" si="80"/>
        <v>#N/A</v>
      </c>
      <c r="AU183" s="119" t="e">
        <f t="shared" si="81"/>
        <v>#N/A</v>
      </c>
      <c r="AV183" s="119">
        <f t="shared" si="82"/>
        <v>0</v>
      </c>
    </row>
    <row r="184" spans="1:48">
      <c r="A184" s="115">
        <f t="shared" si="83"/>
        <v>408</v>
      </c>
      <c r="B184" s="113">
        <f t="shared" si="66"/>
        <v>177</v>
      </c>
      <c r="C184" s="119" t="e">
        <f t="shared" si="67"/>
        <v>#N/A</v>
      </c>
      <c r="F184" s="115">
        <f t="shared" si="84"/>
        <v>408</v>
      </c>
      <c r="G184" s="113">
        <f t="shared" si="85"/>
        <v>177</v>
      </c>
      <c r="H184" s="113" t="e">
        <f>INDEX(地温!$D$2:$D$366,MATCH(F184,地温!$C$2:$C$366,FALSE))</f>
        <v>#N/A</v>
      </c>
      <c r="I184" s="113" t="e">
        <f t="shared" si="86"/>
        <v>#N/A</v>
      </c>
      <c r="J184" s="116" t="e">
        <f t="shared" si="68"/>
        <v>#N/A</v>
      </c>
      <c r="K184" s="119" t="e">
        <f t="shared" si="69"/>
        <v>#N/A</v>
      </c>
      <c r="L184" s="119" t="e">
        <f t="shared" si="70"/>
        <v>#N/A</v>
      </c>
      <c r="O184" s="115">
        <f t="shared" si="87"/>
        <v>408</v>
      </c>
      <c r="P184" s="113">
        <f t="shared" si="88"/>
        <v>177</v>
      </c>
      <c r="Q184" s="113" t="e">
        <f>INDEX(地温!$D$2:$D$366,MATCH(O184,地温!$C$2:$C$366,FALSE))</f>
        <v>#N/A</v>
      </c>
      <c r="R184" s="113" t="e">
        <f t="shared" si="89"/>
        <v>#N/A</v>
      </c>
      <c r="S184" s="116" t="e">
        <f t="shared" si="71"/>
        <v>#N/A</v>
      </c>
      <c r="T184" s="119" t="e">
        <f t="shared" si="72"/>
        <v>#N/A</v>
      </c>
      <c r="U184" s="119">
        <f t="shared" si="73"/>
        <v>0</v>
      </c>
      <c r="X184" s="115">
        <f t="shared" si="90"/>
        <v>408</v>
      </c>
      <c r="Y184" s="113">
        <f t="shared" si="91"/>
        <v>177</v>
      </c>
      <c r="Z184" s="113" t="e">
        <f>INDEX(地温!$D$2:$D$366,MATCH(X184,地温!$C$2:$C$366,FALSE))</f>
        <v>#N/A</v>
      </c>
      <c r="AA184" s="113" t="e">
        <f t="shared" si="92"/>
        <v>#N/A</v>
      </c>
      <c r="AB184" s="116" t="e">
        <f t="shared" si="74"/>
        <v>#N/A</v>
      </c>
      <c r="AC184" s="119" t="e">
        <f t="shared" si="75"/>
        <v>#N/A</v>
      </c>
      <c r="AD184" s="119">
        <f t="shared" si="76"/>
        <v>0</v>
      </c>
      <c r="AG184" s="115">
        <f t="shared" si="93"/>
        <v>408</v>
      </c>
      <c r="AH184" s="113">
        <f t="shared" si="94"/>
        <v>177</v>
      </c>
      <c r="AI184" s="113" t="e">
        <f>INDEX(地温!$D$2:$D$366,MATCH(AG184,地温!$C$2:$C$366,FALSE))</f>
        <v>#N/A</v>
      </c>
      <c r="AJ184" s="113" t="e">
        <f t="shared" si="95"/>
        <v>#N/A</v>
      </c>
      <c r="AK184" s="116" t="e">
        <f t="shared" si="77"/>
        <v>#N/A</v>
      </c>
      <c r="AL184" s="119" t="e">
        <f t="shared" si="78"/>
        <v>#N/A</v>
      </c>
      <c r="AM184" s="119">
        <f t="shared" si="79"/>
        <v>0</v>
      </c>
      <c r="AP184" s="115">
        <f t="shared" si="96"/>
        <v>408</v>
      </c>
      <c r="AQ184" s="113">
        <f t="shared" si="97"/>
        <v>177</v>
      </c>
      <c r="AR184" s="113" t="e">
        <f>INDEX(地温!$D$2:$D$366,MATCH(AP184,地温!$C$2:$C$366,FALSE))</f>
        <v>#N/A</v>
      </c>
      <c r="AS184" s="113" t="e">
        <f t="shared" si="98"/>
        <v>#N/A</v>
      </c>
      <c r="AT184" s="116" t="e">
        <f t="shared" si="80"/>
        <v>#N/A</v>
      </c>
      <c r="AU184" s="119" t="e">
        <f t="shared" si="81"/>
        <v>#N/A</v>
      </c>
      <c r="AV184" s="119">
        <f t="shared" si="82"/>
        <v>0</v>
      </c>
    </row>
    <row r="185" spans="1:48">
      <c r="A185" s="115">
        <f t="shared" si="83"/>
        <v>409</v>
      </c>
      <c r="B185" s="113">
        <f t="shared" si="66"/>
        <v>178</v>
      </c>
      <c r="C185" s="119" t="e">
        <f t="shared" si="67"/>
        <v>#N/A</v>
      </c>
      <c r="F185" s="115">
        <f t="shared" si="84"/>
        <v>409</v>
      </c>
      <c r="G185" s="113">
        <f t="shared" si="85"/>
        <v>178</v>
      </c>
      <c r="H185" s="113" t="e">
        <f>INDEX(地温!$D$2:$D$366,MATCH(F185,地温!$C$2:$C$366,FALSE))</f>
        <v>#N/A</v>
      </c>
      <c r="I185" s="113" t="e">
        <f t="shared" si="86"/>
        <v>#N/A</v>
      </c>
      <c r="J185" s="116" t="e">
        <f t="shared" si="68"/>
        <v>#N/A</v>
      </c>
      <c r="K185" s="119" t="e">
        <f t="shared" si="69"/>
        <v>#N/A</v>
      </c>
      <c r="L185" s="119" t="e">
        <f t="shared" si="70"/>
        <v>#N/A</v>
      </c>
      <c r="O185" s="115">
        <f t="shared" si="87"/>
        <v>409</v>
      </c>
      <c r="P185" s="113">
        <f t="shared" si="88"/>
        <v>178</v>
      </c>
      <c r="Q185" s="113" t="e">
        <f>INDEX(地温!$D$2:$D$366,MATCH(O185,地温!$C$2:$C$366,FALSE))</f>
        <v>#N/A</v>
      </c>
      <c r="R185" s="113" t="e">
        <f t="shared" si="89"/>
        <v>#N/A</v>
      </c>
      <c r="S185" s="116" t="e">
        <f t="shared" si="71"/>
        <v>#N/A</v>
      </c>
      <c r="T185" s="119" t="e">
        <f t="shared" si="72"/>
        <v>#N/A</v>
      </c>
      <c r="U185" s="119">
        <f t="shared" si="73"/>
        <v>0</v>
      </c>
      <c r="X185" s="115">
        <f t="shared" si="90"/>
        <v>409</v>
      </c>
      <c r="Y185" s="113">
        <f t="shared" si="91"/>
        <v>178</v>
      </c>
      <c r="Z185" s="113" t="e">
        <f>INDEX(地温!$D$2:$D$366,MATCH(X185,地温!$C$2:$C$366,FALSE))</f>
        <v>#N/A</v>
      </c>
      <c r="AA185" s="113" t="e">
        <f t="shared" si="92"/>
        <v>#N/A</v>
      </c>
      <c r="AB185" s="116" t="e">
        <f t="shared" si="74"/>
        <v>#N/A</v>
      </c>
      <c r="AC185" s="119" t="e">
        <f t="shared" si="75"/>
        <v>#N/A</v>
      </c>
      <c r="AD185" s="119">
        <f t="shared" si="76"/>
        <v>0</v>
      </c>
      <c r="AG185" s="115">
        <f t="shared" si="93"/>
        <v>409</v>
      </c>
      <c r="AH185" s="113">
        <f t="shared" si="94"/>
        <v>178</v>
      </c>
      <c r="AI185" s="113" t="e">
        <f>INDEX(地温!$D$2:$D$366,MATCH(AG185,地温!$C$2:$C$366,FALSE))</f>
        <v>#N/A</v>
      </c>
      <c r="AJ185" s="113" t="e">
        <f t="shared" si="95"/>
        <v>#N/A</v>
      </c>
      <c r="AK185" s="116" t="e">
        <f t="shared" si="77"/>
        <v>#N/A</v>
      </c>
      <c r="AL185" s="119" t="e">
        <f t="shared" si="78"/>
        <v>#N/A</v>
      </c>
      <c r="AM185" s="119">
        <f t="shared" si="79"/>
        <v>0</v>
      </c>
      <c r="AP185" s="115">
        <f t="shared" si="96"/>
        <v>409</v>
      </c>
      <c r="AQ185" s="113">
        <f t="shared" si="97"/>
        <v>178</v>
      </c>
      <c r="AR185" s="113" t="e">
        <f>INDEX(地温!$D$2:$D$366,MATCH(AP185,地温!$C$2:$C$366,FALSE))</f>
        <v>#N/A</v>
      </c>
      <c r="AS185" s="113" t="e">
        <f t="shared" si="98"/>
        <v>#N/A</v>
      </c>
      <c r="AT185" s="116" t="e">
        <f t="shared" si="80"/>
        <v>#N/A</v>
      </c>
      <c r="AU185" s="119" t="e">
        <f t="shared" si="81"/>
        <v>#N/A</v>
      </c>
      <c r="AV185" s="119">
        <f t="shared" si="82"/>
        <v>0</v>
      </c>
    </row>
    <row r="186" spans="1:48">
      <c r="A186" s="115">
        <f t="shared" si="83"/>
        <v>410</v>
      </c>
      <c r="B186" s="113">
        <f t="shared" si="66"/>
        <v>179</v>
      </c>
      <c r="C186" s="119" t="e">
        <f t="shared" si="67"/>
        <v>#N/A</v>
      </c>
      <c r="F186" s="115">
        <f t="shared" si="84"/>
        <v>410</v>
      </c>
      <c r="G186" s="113">
        <f t="shared" si="85"/>
        <v>179</v>
      </c>
      <c r="H186" s="113" t="e">
        <f>INDEX(地温!$D$2:$D$366,MATCH(F186,地温!$C$2:$C$366,FALSE))</f>
        <v>#N/A</v>
      </c>
      <c r="I186" s="113" t="e">
        <f t="shared" si="86"/>
        <v>#N/A</v>
      </c>
      <c r="J186" s="116" t="e">
        <f t="shared" si="68"/>
        <v>#N/A</v>
      </c>
      <c r="K186" s="119" t="e">
        <f t="shared" si="69"/>
        <v>#N/A</v>
      </c>
      <c r="L186" s="119" t="e">
        <f t="shared" si="70"/>
        <v>#N/A</v>
      </c>
      <c r="O186" s="115">
        <f t="shared" si="87"/>
        <v>410</v>
      </c>
      <c r="P186" s="113">
        <f t="shared" si="88"/>
        <v>179</v>
      </c>
      <c r="Q186" s="113" t="e">
        <f>INDEX(地温!$D$2:$D$366,MATCH(O186,地温!$C$2:$C$366,FALSE))</f>
        <v>#N/A</v>
      </c>
      <c r="R186" s="113" t="e">
        <f t="shared" si="89"/>
        <v>#N/A</v>
      </c>
      <c r="S186" s="116" t="e">
        <f t="shared" si="71"/>
        <v>#N/A</v>
      </c>
      <c r="T186" s="119" t="e">
        <f t="shared" si="72"/>
        <v>#N/A</v>
      </c>
      <c r="U186" s="119">
        <f t="shared" si="73"/>
        <v>0</v>
      </c>
      <c r="X186" s="115">
        <f t="shared" si="90"/>
        <v>410</v>
      </c>
      <c r="Y186" s="113">
        <f t="shared" si="91"/>
        <v>179</v>
      </c>
      <c r="Z186" s="113" t="e">
        <f>INDEX(地温!$D$2:$D$366,MATCH(X186,地温!$C$2:$C$366,FALSE))</f>
        <v>#N/A</v>
      </c>
      <c r="AA186" s="113" t="e">
        <f t="shared" si="92"/>
        <v>#N/A</v>
      </c>
      <c r="AB186" s="116" t="e">
        <f t="shared" si="74"/>
        <v>#N/A</v>
      </c>
      <c r="AC186" s="119" t="e">
        <f t="shared" si="75"/>
        <v>#N/A</v>
      </c>
      <c r="AD186" s="119">
        <f t="shared" si="76"/>
        <v>0</v>
      </c>
      <c r="AG186" s="115">
        <f t="shared" si="93"/>
        <v>410</v>
      </c>
      <c r="AH186" s="113">
        <f t="shared" si="94"/>
        <v>179</v>
      </c>
      <c r="AI186" s="113" t="e">
        <f>INDEX(地温!$D$2:$D$366,MATCH(AG186,地温!$C$2:$C$366,FALSE))</f>
        <v>#N/A</v>
      </c>
      <c r="AJ186" s="113" t="e">
        <f t="shared" si="95"/>
        <v>#N/A</v>
      </c>
      <c r="AK186" s="116" t="e">
        <f t="shared" si="77"/>
        <v>#N/A</v>
      </c>
      <c r="AL186" s="119" t="e">
        <f t="shared" si="78"/>
        <v>#N/A</v>
      </c>
      <c r="AM186" s="119">
        <f t="shared" si="79"/>
        <v>0</v>
      </c>
      <c r="AP186" s="115">
        <f t="shared" si="96"/>
        <v>410</v>
      </c>
      <c r="AQ186" s="113">
        <f t="shared" si="97"/>
        <v>179</v>
      </c>
      <c r="AR186" s="113" t="e">
        <f>INDEX(地温!$D$2:$D$366,MATCH(AP186,地温!$C$2:$C$366,FALSE))</f>
        <v>#N/A</v>
      </c>
      <c r="AS186" s="113" t="e">
        <f t="shared" si="98"/>
        <v>#N/A</v>
      </c>
      <c r="AT186" s="116" t="e">
        <f t="shared" si="80"/>
        <v>#N/A</v>
      </c>
      <c r="AU186" s="119" t="e">
        <f t="shared" si="81"/>
        <v>#N/A</v>
      </c>
      <c r="AV186" s="119">
        <f t="shared" si="82"/>
        <v>0</v>
      </c>
    </row>
    <row r="187" spans="1:48">
      <c r="A187" s="115">
        <f t="shared" si="83"/>
        <v>411</v>
      </c>
      <c r="B187" s="113">
        <f t="shared" si="66"/>
        <v>180</v>
      </c>
      <c r="C187" s="119" t="e">
        <f t="shared" si="67"/>
        <v>#N/A</v>
      </c>
      <c r="F187" s="115">
        <f t="shared" si="84"/>
        <v>411</v>
      </c>
      <c r="G187" s="113">
        <f t="shared" si="85"/>
        <v>180</v>
      </c>
      <c r="H187" s="113" t="e">
        <f>INDEX(地温!$D$2:$D$366,MATCH(F187,地温!$C$2:$C$366,FALSE))</f>
        <v>#N/A</v>
      </c>
      <c r="I187" s="113" t="e">
        <f t="shared" si="86"/>
        <v>#N/A</v>
      </c>
      <c r="J187" s="116" t="e">
        <f t="shared" si="68"/>
        <v>#N/A</v>
      </c>
      <c r="K187" s="119" t="e">
        <f t="shared" si="69"/>
        <v>#N/A</v>
      </c>
      <c r="L187" s="119" t="e">
        <f t="shared" si="70"/>
        <v>#N/A</v>
      </c>
      <c r="O187" s="115">
        <f t="shared" si="87"/>
        <v>411</v>
      </c>
      <c r="P187" s="113">
        <f t="shared" si="88"/>
        <v>180</v>
      </c>
      <c r="Q187" s="113" t="e">
        <f>INDEX(地温!$D$2:$D$366,MATCH(O187,地温!$C$2:$C$366,FALSE))</f>
        <v>#N/A</v>
      </c>
      <c r="R187" s="113" t="e">
        <f t="shared" si="89"/>
        <v>#N/A</v>
      </c>
      <c r="S187" s="116" t="e">
        <f t="shared" si="71"/>
        <v>#N/A</v>
      </c>
      <c r="T187" s="119" t="e">
        <f t="shared" si="72"/>
        <v>#N/A</v>
      </c>
      <c r="U187" s="119">
        <f t="shared" si="73"/>
        <v>0</v>
      </c>
      <c r="X187" s="115">
        <f t="shared" si="90"/>
        <v>411</v>
      </c>
      <c r="Y187" s="113">
        <f t="shared" si="91"/>
        <v>180</v>
      </c>
      <c r="Z187" s="113" t="e">
        <f>INDEX(地温!$D$2:$D$366,MATCH(X187,地温!$C$2:$C$366,FALSE))</f>
        <v>#N/A</v>
      </c>
      <c r="AA187" s="113" t="e">
        <f t="shared" si="92"/>
        <v>#N/A</v>
      </c>
      <c r="AB187" s="116" t="e">
        <f t="shared" si="74"/>
        <v>#N/A</v>
      </c>
      <c r="AC187" s="119" t="e">
        <f t="shared" si="75"/>
        <v>#N/A</v>
      </c>
      <c r="AD187" s="119">
        <f t="shared" si="76"/>
        <v>0</v>
      </c>
      <c r="AG187" s="115">
        <f t="shared" si="93"/>
        <v>411</v>
      </c>
      <c r="AH187" s="113">
        <f t="shared" si="94"/>
        <v>180</v>
      </c>
      <c r="AI187" s="113" t="e">
        <f>INDEX(地温!$D$2:$D$366,MATCH(AG187,地温!$C$2:$C$366,FALSE))</f>
        <v>#N/A</v>
      </c>
      <c r="AJ187" s="113" t="e">
        <f t="shared" si="95"/>
        <v>#N/A</v>
      </c>
      <c r="AK187" s="116" t="e">
        <f t="shared" si="77"/>
        <v>#N/A</v>
      </c>
      <c r="AL187" s="119" t="e">
        <f t="shared" si="78"/>
        <v>#N/A</v>
      </c>
      <c r="AM187" s="119">
        <f t="shared" si="79"/>
        <v>0</v>
      </c>
      <c r="AP187" s="115">
        <f t="shared" si="96"/>
        <v>411</v>
      </c>
      <c r="AQ187" s="113">
        <f t="shared" si="97"/>
        <v>180</v>
      </c>
      <c r="AR187" s="113" t="e">
        <f>INDEX(地温!$D$2:$D$366,MATCH(AP187,地温!$C$2:$C$366,FALSE))</f>
        <v>#N/A</v>
      </c>
      <c r="AS187" s="113" t="e">
        <f t="shared" si="98"/>
        <v>#N/A</v>
      </c>
      <c r="AT187" s="116" t="e">
        <f t="shared" si="80"/>
        <v>#N/A</v>
      </c>
      <c r="AU187" s="119" t="e">
        <f t="shared" si="81"/>
        <v>#N/A</v>
      </c>
      <c r="AV187" s="119">
        <f t="shared" si="82"/>
        <v>0</v>
      </c>
    </row>
    <row r="188" spans="1:48">
      <c r="A188" s="115">
        <f t="shared" si="83"/>
        <v>412</v>
      </c>
      <c r="B188" s="113">
        <f t="shared" si="66"/>
        <v>181</v>
      </c>
      <c r="C188" s="119" t="e">
        <f t="shared" si="67"/>
        <v>#N/A</v>
      </c>
      <c r="F188" s="115">
        <f t="shared" si="84"/>
        <v>412</v>
      </c>
      <c r="G188" s="113">
        <f t="shared" si="85"/>
        <v>181</v>
      </c>
      <c r="H188" s="113" t="e">
        <f>INDEX(地温!$D$2:$D$366,MATCH(F188,地温!$C$2:$C$366,FALSE))</f>
        <v>#N/A</v>
      </c>
      <c r="I188" s="113" t="e">
        <f t="shared" si="86"/>
        <v>#N/A</v>
      </c>
      <c r="J188" s="116" t="e">
        <f t="shared" si="68"/>
        <v>#N/A</v>
      </c>
      <c r="K188" s="119" t="e">
        <f t="shared" si="69"/>
        <v>#N/A</v>
      </c>
      <c r="L188" s="119" t="e">
        <f t="shared" si="70"/>
        <v>#N/A</v>
      </c>
      <c r="O188" s="115">
        <f t="shared" si="87"/>
        <v>412</v>
      </c>
      <c r="P188" s="113">
        <f t="shared" si="88"/>
        <v>181</v>
      </c>
      <c r="Q188" s="113" t="e">
        <f>INDEX(地温!$D$2:$D$366,MATCH(O188,地温!$C$2:$C$366,FALSE))</f>
        <v>#N/A</v>
      </c>
      <c r="R188" s="113" t="e">
        <f t="shared" si="89"/>
        <v>#N/A</v>
      </c>
      <c r="S188" s="116" t="e">
        <f t="shared" si="71"/>
        <v>#N/A</v>
      </c>
      <c r="T188" s="119" t="e">
        <f t="shared" si="72"/>
        <v>#N/A</v>
      </c>
      <c r="U188" s="119">
        <f t="shared" si="73"/>
        <v>0</v>
      </c>
      <c r="X188" s="115">
        <f t="shared" si="90"/>
        <v>412</v>
      </c>
      <c r="Y188" s="113">
        <f t="shared" si="91"/>
        <v>181</v>
      </c>
      <c r="Z188" s="113" t="e">
        <f>INDEX(地温!$D$2:$D$366,MATCH(X188,地温!$C$2:$C$366,FALSE))</f>
        <v>#N/A</v>
      </c>
      <c r="AA188" s="113" t="e">
        <f t="shared" si="92"/>
        <v>#N/A</v>
      </c>
      <c r="AB188" s="116" t="e">
        <f t="shared" si="74"/>
        <v>#N/A</v>
      </c>
      <c r="AC188" s="119" t="e">
        <f t="shared" si="75"/>
        <v>#N/A</v>
      </c>
      <c r="AD188" s="119">
        <f t="shared" si="76"/>
        <v>0</v>
      </c>
      <c r="AG188" s="115">
        <f t="shared" si="93"/>
        <v>412</v>
      </c>
      <c r="AH188" s="113">
        <f t="shared" si="94"/>
        <v>181</v>
      </c>
      <c r="AI188" s="113" t="e">
        <f>INDEX(地温!$D$2:$D$366,MATCH(AG188,地温!$C$2:$C$366,FALSE))</f>
        <v>#N/A</v>
      </c>
      <c r="AJ188" s="113" t="e">
        <f t="shared" si="95"/>
        <v>#N/A</v>
      </c>
      <c r="AK188" s="116" t="e">
        <f t="shared" si="77"/>
        <v>#N/A</v>
      </c>
      <c r="AL188" s="119" t="e">
        <f t="shared" si="78"/>
        <v>#N/A</v>
      </c>
      <c r="AM188" s="119">
        <f t="shared" si="79"/>
        <v>0</v>
      </c>
      <c r="AP188" s="115">
        <f t="shared" si="96"/>
        <v>412</v>
      </c>
      <c r="AQ188" s="113">
        <f t="shared" si="97"/>
        <v>181</v>
      </c>
      <c r="AR188" s="113" t="e">
        <f>INDEX(地温!$D$2:$D$366,MATCH(AP188,地温!$C$2:$C$366,FALSE))</f>
        <v>#N/A</v>
      </c>
      <c r="AS188" s="113" t="e">
        <f t="shared" si="98"/>
        <v>#N/A</v>
      </c>
      <c r="AT188" s="116" t="e">
        <f t="shared" si="80"/>
        <v>#N/A</v>
      </c>
      <c r="AU188" s="119" t="e">
        <f t="shared" si="81"/>
        <v>#N/A</v>
      </c>
      <c r="AV188" s="119">
        <f t="shared" si="82"/>
        <v>0</v>
      </c>
    </row>
    <row r="189" spans="1:48">
      <c r="A189" s="115">
        <f t="shared" si="83"/>
        <v>413</v>
      </c>
      <c r="B189" s="113">
        <f t="shared" si="66"/>
        <v>182</v>
      </c>
      <c r="C189" s="119" t="e">
        <f t="shared" si="67"/>
        <v>#N/A</v>
      </c>
      <c r="F189" s="115">
        <f t="shared" si="84"/>
        <v>413</v>
      </c>
      <c r="G189" s="113">
        <f t="shared" si="85"/>
        <v>182</v>
      </c>
      <c r="H189" s="113" t="e">
        <f>INDEX(地温!$D$2:$D$366,MATCH(F189,地温!$C$2:$C$366,FALSE))</f>
        <v>#N/A</v>
      </c>
      <c r="I189" s="113" t="e">
        <f t="shared" si="86"/>
        <v>#N/A</v>
      </c>
      <c r="J189" s="116" t="e">
        <f t="shared" si="68"/>
        <v>#N/A</v>
      </c>
      <c r="K189" s="119" t="e">
        <f t="shared" si="69"/>
        <v>#N/A</v>
      </c>
      <c r="L189" s="119" t="e">
        <f t="shared" si="70"/>
        <v>#N/A</v>
      </c>
      <c r="O189" s="115">
        <f t="shared" si="87"/>
        <v>413</v>
      </c>
      <c r="P189" s="113">
        <f t="shared" si="88"/>
        <v>182</v>
      </c>
      <c r="Q189" s="113" t="e">
        <f>INDEX(地温!$D$2:$D$366,MATCH(O189,地温!$C$2:$C$366,FALSE))</f>
        <v>#N/A</v>
      </c>
      <c r="R189" s="113" t="e">
        <f t="shared" si="89"/>
        <v>#N/A</v>
      </c>
      <c r="S189" s="116" t="e">
        <f t="shared" si="71"/>
        <v>#N/A</v>
      </c>
      <c r="T189" s="119" t="e">
        <f t="shared" si="72"/>
        <v>#N/A</v>
      </c>
      <c r="U189" s="119">
        <f t="shared" si="73"/>
        <v>0</v>
      </c>
      <c r="X189" s="115">
        <f t="shared" si="90"/>
        <v>413</v>
      </c>
      <c r="Y189" s="113">
        <f t="shared" si="91"/>
        <v>182</v>
      </c>
      <c r="Z189" s="113" t="e">
        <f>INDEX(地温!$D$2:$D$366,MATCH(X189,地温!$C$2:$C$366,FALSE))</f>
        <v>#N/A</v>
      </c>
      <c r="AA189" s="113" t="e">
        <f t="shared" si="92"/>
        <v>#N/A</v>
      </c>
      <c r="AB189" s="116" t="e">
        <f t="shared" si="74"/>
        <v>#N/A</v>
      </c>
      <c r="AC189" s="119" t="e">
        <f t="shared" si="75"/>
        <v>#N/A</v>
      </c>
      <c r="AD189" s="119">
        <f t="shared" si="76"/>
        <v>0</v>
      </c>
      <c r="AG189" s="115">
        <f t="shared" si="93"/>
        <v>413</v>
      </c>
      <c r="AH189" s="113">
        <f t="shared" si="94"/>
        <v>182</v>
      </c>
      <c r="AI189" s="113" t="e">
        <f>INDEX(地温!$D$2:$D$366,MATCH(AG189,地温!$C$2:$C$366,FALSE))</f>
        <v>#N/A</v>
      </c>
      <c r="AJ189" s="113" t="e">
        <f t="shared" si="95"/>
        <v>#N/A</v>
      </c>
      <c r="AK189" s="116" t="e">
        <f t="shared" si="77"/>
        <v>#N/A</v>
      </c>
      <c r="AL189" s="119" t="e">
        <f t="shared" si="78"/>
        <v>#N/A</v>
      </c>
      <c r="AM189" s="119">
        <f t="shared" si="79"/>
        <v>0</v>
      </c>
      <c r="AP189" s="115">
        <f t="shared" si="96"/>
        <v>413</v>
      </c>
      <c r="AQ189" s="113">
        <f t="shared" si="97"/>
        <v>182</v>
      </c>
      <c r="AR189" s="113" t="e">
        <f>INDEX(地温!$D$2:$D$366,MATCH(AP189,地温!$C$2:$C$366,FALSE))</f>
        <v>#N/A</v>
      </c>
      <c r="AS189" s="113" t="e">
        <f t="shared" si="98"/>
        <v>#N/A</v>
      </c>
      <c r="AT189" s="116" t="e">
        <f t="shared" si="80"/>
        <v>#N/A</v>
      </c>
      <c r="AU189" s="119" t="e">
        <f t="shared" si="81"/>
        <v>#N/A</v>
      </c>
      <c r="AV189" s="119">
        <f t="shared" si="82"/>
        <v>0</v>
      </c>
    </row>
    <row r="190" spans="1:48">
      <c r="A190" s="115">
        <f t="shared" si="83"/>
        <v>414</v>
      </c>
      <c r="B190" s="113">
        <f t="shared" si="66"/>
        <v>183</v>
      </c>
      <c r="C190" s="119" t="e">
        <f t="shared" si="67"/>
        <v>#N/A</v>
      </c>
      <c r="F190" s="115">
        <f t="shared" si="84"/>
        <v>414</v>
      </c>
      <c r="G190" s="113">
        <f t="shared" si="85"/>
        <v>183</v>
      </c>
      <c r="H190" s="113" t="e">
        <f>INDEX(地温!$D$2:$D$366,MATCH(F190,地温!$C$2:$C$366,FALSE))</f>
        <v>#N/A</v>
      </c>
      <c r="I190" s="113" t="e">
        <f t="shared" si="86"/>
        <v>#N/A</v>
      </c>
      <c r="J190" s="116" t="e">
        <f t="shared" si="68"/>
        <v>#N/A</v>
      </c>
      <c r="K190" s="119" t="e">
        <f t="shared" si="69"/>
        <v>#N/A</v>
      </c>
      <c r="L190" s="119" t="e">
        <f t="shared" si="70"/>
        <v>#N/A</v>
      </c>
      <c r="O190" s="115">
        <f t="shared" si="87"/>
        <v>414</v>
      </c>
      <c r="P190" s="113">
        <f t="shared" si="88"/>
        <v>183</v>
      </c>
      <c r="Q190" s="113" t="e">
        <f>INDEX(地温!$D$2:$D$366,MATCH(O190,地温!$C$2:$C$366,FALSE))</f>
        <v>#N/A</v>
      </c>
      <c r="R190" s="113" t="e">
        <f t="shared" si="89"/>
        <v>#N/A</v>
      </c>
      <c r="S190" s="116" t="e">
        <f t="shared" si="71"/>
        <v>#N/A</v>
      </c>
      <c r="T190" s="119" t="e">
        <f t="shared" si="72"/>
        <v>#N/A</v>
      </c>
      <c r="U190" s="119">
        <f t="shared" si="73"/>
        <v>0</v>
      </c>
      <c r="X190" s="115">
        <f t="shared" si="90"/>
        <v>414</v>
      </c>
      <c r="Y190" s="113">
        <f t="shared" si="91"/>
        <v>183</v>
      </c>
      <c r="Z190" s="113" t="e">
        <f>INDEX(地温!$D$2:$D$366,MATCH(X190,地温!$C$2:$C$366,FALSE))</f>
        <v>#N/A</v>
      </c>
      <c r="AA190" s="113" t="e">
        <f t="shared" si="92"/>
        <v>#N/A</v>
      </c>
      <c r="AB190" s="116" t="e">
        <f t="shared" si="74"/>
        <v>#N/A</v>
      </c>
      <c r="AC190" s="119" t="e">
        <f t="shared" si="75"/>
        <v>#N/A</v>
      </c>
      <c r="AD190" s="119">
        <f t="shared" si="76"/>
        <v>0</v>
      </c>
      <c r="AG190" s="115">
        <f t="shared" si="93"/>
        <v>414</v>
      </c>
      <c r="AH190" s="113">
        <f t="shared" si="94"/>
        <v>183</v>
      </c>
      <c r="AI190" s="113" t="e">
        <f>INDEX(地温!$D$2:$D$366,MATCH(AG190,地温!$C$2:$C$366,FALSE))</f>
        <v>#N/A</v>
      </c>
      <c r="AJ190" s="113" t="e">
        <f t="shared" si="95"/>
        <v>#N/A</v>
      </c>
      <c r="AK190" s="116" t="e">
        <f t="shared" si="77"/>
        <v>#N/A</v>
      </c>
      <c r="AL190" s="119" t="e">
        <f t="shared" si="78"/>
        <v>#N/A</v>
      </c>
      <c r="AM190" s="119">
        <f t="shared" si="79"/>
        <v>0</v>
      </c>
      <c r="AP190" s="115">
        <f t="shared" si="96"/>
        <v>414</v>
      </c>
      <c r="AQ190" s="113">
        <f t="shared" si="97"/>
        <v>183</v>
      </c>
      <c r="AR190" s="113" t="e">
        <f>INDEX(地温!$D$2:$D$366,MATCH(AP190,地温!$C$2:$C$366,FALSE))</f>
        <v>#N/A</v>
      </c>
      <c r="AS190" s="113" t="e">
        <f t="shared" si="98"/>
        <v>#N/A</v>
      </c>
      <c r="AT190" s="116" t="e">
        <f t="shared" si="80"/>
        <v>#N/A</v>
      </c>
      <c r="AU190" s="119" t="e">
        <f t="shared" si="81"/>
        <v>#N/A</v>
      </c>
      <c r="AV190" s="119">
        <f t="shared" si="82"/>
        <v>0</v>
      </c>
    </row>
    <row r="191" spans="1:48">
      <c r="A191" s="115">
        <f t="shared" si="83"/>
        <v>415</v>
      </c>
      <c r="B191" s="113">
        <f t="shared" si="66"/>
        <v>184</v>
      </c>
      <c r="C191" s="119" t="e">
        <f t="shared" si="67"/>
        <v>#N/A</v>
      </c>
      <c r="F191" s="115">
        <f t="shared" si="84"/>
        <v>415</v>
      </c>
      <c r="G191" s="113">
        <f t="shared" si="85"/>
        <v>184</v>
      </c>
      <c r="H191" s="113" t="e">
        <f>INDEX(地温!$D$2:$D$366,MATCH(F191,地温!$C$2:$C$366,FALSE))</f>
        <v>#N/A</v>
      </c>
      <c r="I191" s="113" t="e">
        <f t="shared" si="86"/>
        <v>#N/A</v>
      </c>
      <c r="J191" s="116" t="e">
        <f t="shared" si="68"/>
        <v>#N/A</v>
      </c>
      <c r="K191" s="119" t="e">
        <f t="shared" si="69"/>
        <v>#N/A</v>
      </c>
      <c r="L191" s="119" t="e">
        <f t="shared" si="70"/>
        <v>#N/A</v>
      </c>
      <c r="O191" s="115">
        <f t="shared" si="87"/>
        <v>415</v>
      </c>
      <c r="P191" s="113">
        <f t="shared" si="88"/>
        <v>184</v>
      </c>
      <c r="Q191" s="113" t="e">
        <f>INDEX(地温!$D$2:$D$366,MATCH(O191,地温!$C$2:$C$366,FALSE))</f>
        <v>#N/A</v>
      </c>
      <c r="R191" s="113" t="e">
        <f t="shared" si="89"/>
        <v>#N/A</v>
      </c>
      <c r="S191" s="116" t="e">
        <f t="shared" si="71"/>
        <v>#N/A</v>
      </c>
      <c r="T191" s="119" t="e">
        <f t="shared" si="72"/>
        <v>#N/A</v>
      </c>
      <c r="U191" s="119">
        <f t="shared" si="73"/>
        <v>0</v>
      </c>
      <c r="X191" s="115">
        <f t="shared" si="90"/>
        <v>415</v>
      </c>
      <c r="Y191" s="113">
        <f t="shared" si="91"/>
        <v>184</v>
      </c>
      <c r="Z191" s="113" t="e">
        <f>INDEX(地温!$D$2:$D$366,MATCH(X191,地温!$C$2:$C$366,FALSE))</f>
        <v>#N/A</v>
      </c>
      <c r="AA191" s="113" t="e">
        <f t="shared" si="92"/>
        <v>#N/A</v>
      </c>
      <c r="AB191" s="116" t="e">
        <f t="shared" si="74"/>
        <v>#N/A</v>
      </c>
      <c r="AC191" s="119" t="e">
        <f t="shared" si="75"/>
        <v>#N/A</v>
      </c>
      <c r="AD191" s="119">
        <f t="shared" si="76"/>
        <v>0</v>
      </c>
      <c r="AG191" s="115">
        <f t="shared" si="93"/>
        <v>415</v>
      </c>
      <c r="AH191" s="113">
        <f t="shared" si="94"/>
        <v>184</v>
      </c>
      <c r="AI191" s="113" t="e">
        <f>INDEX(地温!$D$2:$D$366,MATCH(AG191,地温!$C$2:$C$366,FALSE))</f>
        <v>#N/A</v>
      </c>
      <c r="AJ191" s="113" t="e">
        <f t="shared" si="95"/>
        <v>#N/A</v>
      </c>
      <c r="AK191" s="116" t="e">
        <f t="shared" si="77"/>
        <v>#N/A</v>
      </c>
      <c r="AL191" s="119" t="e">
        <f t="shared" si="78"/>
        <v>#N/A</v>
      </c>
      <c r="AM191" s="119">
        <f t="shared" si="79"/>
        <v>0</v>
      </c>
      <c r="AP191" s="115">
        <f t="shared" si="96"/>
        <v>415</v>
      </c>
      <c r="AQ191" s="113">
        <f t="shared" si="97"/>
        <v>184</v>
      </c>
      <c r="AR191" s="113" t="e">
        <f>INDEX(地温!$D$2:$D$366,MATCH(AP191,地温!$C$2:$C$366,FALSE))</f>
        <v>#N/A</v>
      </c>
      <c r="AS191" s="113" t="e">
        <f t="shared" si="98"/>
        <v>#N/A</v>
      </c>
      <c r="AT191" s="116" t="e">
        <f t="shared" si="80"/>
        <v>#N/A</v>
      </c>
      <c r="AU191" s="119" t="e">
        <f t="shared" si="81"/>
        <v>#N/A</v>
      </c>
      <c r="AV191" s="119">
        <f t="shared" si="82"/>
        <v>0</v>
      </c>
    </row>
    <row r="192" spans="1:48">
      <c r="A192" s="115">
        <f t="shared" si="83"/>
        <v>416</v>
      </c>
      <c r="B192" s="113">
        <f t="shared" si="66"/>
        <v>185</v>
      </c>
      <c r="C192" s="119" t="e">
        <f t="shared" si="67"/>
        <v>#N/A</v>
      </c>
      <c r="F192" s="115">
        <f t="shared" si="84"/>
        <v>416</v>
      </c>
      <c r="G192" s="113">
        <f t="shared" si="85"/>
        <v>185</v>
      </c>
      <c r="H192" s="113" t="e">
        <f>INDEX(地温!$D$2:$D$366,MATCH(F192,地温!$C$2:$C$366,FALSE))</f>
        <v>#N/A</v>
      </c>
      <c r="I192" s="113" t="e">
        <f t="shared" si="86"/>
        <v>#N/A</v>
      </c>
      <c r="J192" s="116" t="e">
        <f t="shared" si="68"/>
        <v>#N/A</v>
      </c>
      <c r="K192" s="119" t="e">
        <f t="shared" si="69"/>
        <v>#N/A</v>
      </c>
      <c r="L192" s="119" t="e">
        <f t="shared" si="70"/>
        <v>#N/A</v>
      </c>
      <c r="O192" s="115">
        <f t="shared" si="87"/>
        <v>416</v>
      </c>
      <c r="P192" s="113">
        <f t="shared" si="88"/>
        <v>185</v>
      </c>
      <c r="Q192" s="113" t="e">
        <f>INDEX(地温!$D$2:$D$366,MATCH(O192,地温!$C$2:$C$366,FALSE))</f>
        <v>#N/A</v>
      </c>
      <c r="R192" s="113" t="e">
        <f t="shared" si="89"/>
        <v>#N/A</v>
      </c>
      <c r="S192" s="116" t="e">
        <f t="shared" si="71"/>
        <v>#N/A</v>
      </c>
      <c r="T192" s="119" t="e">
        <f t="shared" si="72"/>
        <v>#N/A</v>
      </c>
      <c r="U192" s="119">
        <f t="shared" si="73"/>
        <v>0</v>
      </c>
      <c r="X192" s="115">
        <f t="shared" si="90"/>
        <v>416</v>
      </c>
      <c r="Y192" s="113">
        <f t="shared" si="91"/>
        <v>185</v>
      </c>
      <c r="Z192" s="113" t="e">
        <f>INDEX(地温!$D$2:$D$366,MATCH(X192,地温!$C$2:$C$366,FALSE))</f>
        <v>#N/A</v>
      </c>
      <c r="AA192" s="113" t="e">
        <f t="shared" si="92"/>
        <v>#N/A</v>
      </c>
      <c r="AB192" s="116" t="e">
        <f t="shared" si="74"/>
        <v>#N/A</v>
      </c>
      <c r="AC192" s="119" t="e">
        <f t="shared" si="75"/>
        <v>#N/A</v>
      </c>
      <c r="AD192" s="119">
        <f t="shared" si="76"/>
        <v>0</v>
      </c>
      <c r="AG192" s="115">
        <f t="shared" si="93"/>
        <v>416</v>
      </c>
      <c r="AH192" s="113">
        <f t="shared" si="94"/>
        <v>185</v>
      </c>
      <c r="AI192" s="113" t="e">
        <f>INDEX(地温!$D$2:$D$366,MATCH(AG192,地温!$C$2:$C$366,FALSE))</f>
        <v>#N/A</v>
      </c>
      <c r="AJ192" s="113" t="e">
        <f t="shared" si="95"/>
        <v>#N/A</v>
      </c>
      <c r="AK192" s="116" t="e">
        <f t="shared" si="77"/>
        <v>#N/A</v>
      </c>
      <c r="AL192" s="119" t="e">
        <f t="shared" si="78"/>
        <v>#N/A</v>
      </c>
      <c r="AM192" s="119">
        <f t="shared" si="79"/>
        <v>0</v>
      </c>
      <c r="AP192" s="115">
        <f t="shared" si="96"/>
        <v>416</v>
      </c>
      <c r="AQ192" s="113">
        <f t="shared" si="97"/>
        <v>185</v>
      </c>
      <c r="AR192" s="113" t="e">
        <f>INDEX(地温!$D$2:$D$366,MATCH(AP192,地温!$C$2:$C$366,FALSE))</f>
        <v>#N/A</v>
      </c>
      <c r="AS192" s="113" t="e">
        <f t="shared" si="98"/>
        <v>#N/A</v>
      </c>
      <c r="AT192" s="116" t="e">
        <f t="shared" si="80"/>
        <v>#N/A</v>
      </c>
      <c r="AU192" s="119" t="e">
        <f t="shared" si="81"/>
        <v>#N/A</v>
      </c>
      <c r="AV192" s="119">
        <f t="shared" si="82"/>
        <v>0</v>
      </c>
    </row>
    <row r="193" spans="1:48">
      <c r="A193" s="115">
        <f t="shared" si="83"/>
        <v>417</v>
      </c>
      <c r="B193" s="113">
        <f t="shared" si="66"/>
        <v>186</v>
      </c>
      <c r="C193" s="119" t="e">
        <f t="shared" si="67"/>
        <v>#N/A</v>
      </c>
      <c r="F193" s="115">
        <f t="shared" si="84"/>
        <v>417</v>
      </c>
      <c r="G193" s="113">
        <f t="shared" si="85"/>
        <v>186</v>
      </c>
      <c r="H193" s="113" t="e">
        <f>INDEX(地温!$D$2:$D$366,MATCH(F193,地温!$C$2:$C$366,FALSE))</f>
        <v>#N/A</v>
      </c>
      <c r="I193" s="113" t="e">
        <f t="shared" si="86"/>
        <v>#N/A</v>
      </c>
      <c r="J193" s="116" t="e">
        <f t="shared" si="68"/>
        <v>#N/A</v>
      </c>
      <c r="K193" s="119" t="e">
        <f t="shared" si="69"/>
        <v>#N/A</v>
      </c>
      <c r="L193" s="119" t="e">
        <f t="shared" si="70"/>
        <v>#N/A</v>
      </c>
      <c r="O193" s="115">
        <f t="shared" si="87"/>
        <v>417</v>
      </c>
      <c r="P193" s="113">
        <f t="shared" si="88"/>
        <v>186</v>
      </c>
      <c r="Q193" s="113" t="e">
        <f>INDEX(地温!$D$2:$D$366,MATCH(O193,地温!$C$2:$C$366,FALSE))</f>
        <v>#N/A</v>
      </c>
      <c r="R193" s="113" t="e">
        <f t="shared" si="89"/>
        <v>#N/A</v>
      </c>
      <c r="S193" s="116" t="e">
        <f t="shared" si="71"/>
        <v>#N/A</v>
      </c>
      <c r="T193" s="119" t="e">
        <f t="shared" si="72"/>
        <v>#N/A</v>
      </c>
      <c r="U193" s="119">
        <f t="shared" si="73"/>
        <v>0</v>
      </c>
      <c r="X193" s="115">
        <f t="shared" si="90"/>
        <v>417</v>
      </c>
      <c r="Y193" s="113">
        <f t="shared" si="91"/>
        <v>186</v>
      </c>
      <c r="Z193" s="113" t="e">
        <f>INDEX(地温!$D$2:$D$366,MATCH(X193,地温!$C$2:$C$366,FALSE))</f>
        <v>#N/A</v>
      </c>
      <c r="AA193" s="113" t="e">
        <f t="shared" si="92"/>
        <v>#N/A</v>
      </c>
      <c r="AB193" s="116" t="e">
        <f t="shared" si="74"/>
        <v>#N/A</v>
      </c>
      <c r="AC193" s="119" t="e">
        <f t="shared" si="75"/>
        <v>#N/A</v>
      </c>
      <c r="AD193" s="119">
        <f t="shared" si="76"/>
        <v>0</v>
      </c>
      <c r="AG193" s="115">
        <f t="shared" si="93"/>
        <v>417</v>
      </c>
      <c r="AH193" s="113">
        <f t="shared" si="94"/>
        <v>186</v>
      </c>
      <c r="AI193" s="113" t="e">
        <f>INDEX(地温!$D$2:$D$366,MATCH(AG193,地温!$C$2:$C$366,FALSE))</f>
        <v>#N/A</v>
      </c>
      <c r="AJ193" s="113" t="e">
        <f t="shared" si="95"/>
        <v>#N/A</v>
      </c>
      <c r="AK193" s="116" t="e">
        <f t="shared" si="77"/>
        <v>#N/A</v>
      </c>
      <c r="AL193" s="119" t="e">
        <f t="shared" si="78"/>
        <v>#N/A</v>
      </c>
      <c r="AM193" s="119">
        <f t="shared" si="79"/>
        <v>0</v>
      </c>
      <c r="AP193" s="115">
        <f t="shared" si="96"/>
        <v>417</v>
      </c>
      <c r="AQ193" s="113">
        <f t="shared" si="97"/>
        <v>186</v>
      </c>
      <c r="AR193" s="113" t="e">
        <f>INDEX(地温!$D$2:$D$366,MATCH(AP193,地温!$C$2:$C$366,FALSE))</f>
        <v>#N/A</v>
      </c>
      <c r="AS193" s="113" t="e">
        <f t="shared" si="98"/>
        <v>#N/A</v>
      </c>
      <c r="AT193" s="116" t="e">
        <f t="shared" si="80"/>
        <v>#N/A</v>
      </c>
      <c r="AU193" s="119" t="e">
        <f t="shared" si="81"/>
        <v>#N/A</v>
      </c>
      <c r="AV193" s="119">
        <f t="shared" si="82"/>
        <v>0</v>
      </c>
    </row>
    <row r="194" spans="1:48">
      <c r="A194" s="115">
        <f t="shared" si="83"/>
        <v>418</v>
      </c>
      <c r="B194" s="113">
        <f t="shared" si="66"/>
        <v>187</v>
      </c>
      <c r="C194" s="119" t="e">
        <f t="shared" si="67"/>
        <v>#N/A</v>
      </c>
      <c r="F194" s="115">
        <f t="shared" si="84"/>
        <v>418</v>
      </c>
      <c r="G194" s="113">
        <f t="shared" si="85"/>
        <v>187</v>
      </c>
      <c r="H194" s="113" t="e">
        <f>INDEX(地温!$D$2:$D$366,MATCH(F194,地温!$C$2:$C$366,FALSE))</f>
        <v>#N/A</v>
      </c>
      <c r="I194" s="113" t="e">
        <f t="shared" si="86"/>
        <v>#N/A</v>
      </c>
      <c r="J194" s="116" t="e">
        <f t="shared" si="68"/>
        <v>#N/A</v>
      </c>
      <c r="K194" s="119" t="e">
        <f t="shared" si="69"/>
        <v>#N/A</v>
      </c>
      <c r="L194" s="119" t="e">
        <f t="shared" si="70"/>
        <v>#N/A</v>
      </c>
      <c r="O194" s="115">
        <f t="shared" si="87"/>
        <v>418</v>
      </c>
      <c r="P194" s="113">
        <f t="shared" si="88"/>
        <v>187</v>
      </c>
      <c r="Q194" s="113" t="e">
        <f>INDEX(地温!$D$2:$D$366,MATCH(O194,地温!$C$2:$C$366,FALSE))</f>
        <v>#N/A</v>
      </c>
      <c r="R194" s="113" t="e">
        <f t="shared" si="89"/>
        <v>#N/A</v>
      </c>
      <c r="S194" s="116" t="e">
        <f t="shared" si="71"/>
        <v>#N/A</v>
      </c>
      <c r="T194" s="119" t="e">
        <f t="shared" si="72"/>
        <v>#N/A</v>
      </c>
      <c r="U194" s="119">
        <f t="shared" si="73"/>
        <v>0</v>
      </c>
      <c r="X194" s="115">
        <f t="shared" si="90"/>
        <v>418</v>
      </c>
      <c r="Y194" s="113">
        <f t="shared" si="91"/>
        <v>187</v>
      </c>
      <c r="Z194" s="113" t="e">
        <f>INDEX(地温!$D$2:$D$366,MATCH(X194,地温!$C$2:$C$366,FALSE))</f>
        <v>#N/A</v>
      </c>
      <c r="AA194" s="113" t="e">
        <f t="shared" si="92"/>
        <v>#N/A</v>
      </c>
      <c r="AB194" s="116" t="e">
        <f t="shared" si="74"/>
        <v>#N/A</v>
      </c>
      <c r="AC194" s="119" t="e">
        <f t="shared" si="75"/>
        <v>#N/A</v>
      </c>
      <c r="AD194" s="119">
        <f t="shared" si="76"/>
        <v>0</v>
      </c>
      <c r="AG194" s="115">
        <f t="shared" si="93"/>
        <v>418</v>
      </c>
      <c r="AH194" s="113">
        <f t="shared" si="94"/>
        <v>187</v>
      </c>
      <c r="AI194" s="113" t="e">
        <f>INDEX(地温!$D$2:$D$366,MATCH(AG194,地温!$C$2:$C$366,FALSE))</f>
        <v>#N/A</v>
      </c>
      <c r="AJ194" s="113" t="e">
        <f t="shared" si="95"/>
        <v>#N/A</v>
      </c>
      <c r="AK194" s="116" t="e">
        <f t="shared" si="77"/>
        <v>#N/A</v>
      </c>
      <c r="AL194" s="119" t="e">
        <f t="shared" si="78"/>
        <v>#N/A</v>
      </c>
      <c r="AM194" s="119">
        <f t="shared" si="79"/>
        <v>0</v>
      </c>
      <c r="AP194" s="115">
        <f t="shared" si="96"/>
        <v>418</v>
      </c>
      <c r="AQ194" s="113">
        <f t="shared" si="97"/>
        <v>187</v>
      </c>
      <c r="AR194" s="113" t="e">
        <f>INDEX(地温!$D$2:$D$366,MATCH(AP194,地温!$C$2:$C$366,FALSE))</f>
        <v>#N/A</v>
      </c>
      <c r="AS194" s="113" t="e">
        <f t="shared" si="98"/>
        <v>#N/A</v>
      </c>
      <c r="AT194" s="116" t="e">
        <f t="shared" si="80"/>
        <v>#N/A</v>
      </c>
      <c r="AU194" s="119" t="e">
        <f t="shared" si="81"/>
        <v>#N/A</v>
      </c>
      <c r="AV194" s="119">
        <f t="shared" si="82"/>
        <v>0</v>
      </c>
    </row>
    <row r="195" spans="1:48">
      <c r="A195" s="115">
        <f t="shared" si="83"/>
        <v>419</v>
      </c>
      <c r="B195" s="113">
        <f t="shared" si="66"/>
        <v>188</v>
      </c>
      <c r="C195" s="119" t="e">
        <f t="shared" si="67"/>
        <v>#N/A</v>
      </c>
      <c r="F195" s="115">
        <f t="shared" si="84"/>
        <v>419</v>
      </c>
      <c r="G195" s="113">
        <f t="shared" si="85"/>
        <v>188</v>
      </c>
      <c r="H195" s="113" t="e">
        <f>INDEX(地温!$D$2:$D$366,MATCH(F195,地温!$C$2:$C$366,FALSE))</f>
        <v>#N/A</v>
      </c>
      <c r="I195" s="113" t="e">
        <f t="shared" si="86"/>
        <v>#N/A</v>
      </c>
      <c r="J195" s="116" t="e">
        <f t="shared" si="68"/>
        <v>#N/A</v>
      </c>
      <c r="K195" s="119" t="e">
        <f t="shared" si="69"/>
        <v>#N/A</v>
      </c>
      <c r="L195" s="119" t="e">
        <f t="shared" si="70"/>
        <v>#N/A</v>
      </c>
      <c r="O195" s="115">
        <f t="shared" si="87"/>
        <v>419</v>
      </c>
      <c r="P195" s="113">
        <f t="shared" si="88"/>
        <v>188</v>
      </c>
      <c r="Q195" s="113" t="e">
        <f>INDEX(地温!$D$2:$D$366,MATCH(O195,地温!$C$2:$C$366,FALSE))</f>
        <v>#N/A</v>
      </c>
      <c r="R195" s="113" t="e">
        <f t="shared" si="89"/>
        <v>#N/A</v>
      </c>
      <c r="S195" s="116" t="e">
        <f t="shared" si="71"/>
        <v>#N/A</v>
      </c>
      <c r="T195" s="119" t="e">
        <f t="shared" si="72"/>
        <v>#N/A</v>
      </c>
      <c r="U195" s="119">
        <f t="shared" si="73"/>
        <v>0</v>
      </c>
      <c r="X195" s="115">
        <f t="shared" si="90"/>
        <v>419</v>
      </c>
      <c r="Y195" s="113">
        <f t="shared" si="91"/>
        <v>188</v>
      </c>
      <c r="Z195" s="113" t="e">
        <f>INDEX(地温!$D$2:$D$366,MATCH(X195,地温!$C$2:$C$366,FALSE))</f>
        <v>#N/A</v>
      </c>
      <c r="AA195" s="113" t="e">
        <f t="shared" si="92"/>
        <v>#N/A</v>
      </c>
      <c r="AB195" s="116" t="e">
        <f t="shared" si="74"/>
        <v>#N/A</v>
      </c>
      <c r="AC195" s="119" t="e">
        <f t="shared" si="75"/>
        <v>#N/A</v>
      </c>
      <c r="AD195" s="119">
        <f t="shared" si="76"/>
        <v>0</v>
      </c>
      <c r="AG195" s="115">
        <f t="shared" si="93"/>
        <v>419</v>
      </c>
      <c r="AH195" s="113">
        <f t="shared" si="94"/>
        <v>188</v>
      </c>
      <c r="AI195" s="113" t="e">
        <f>INDEX(地温!$D$2:$D$366,MATCH(AG195,地温!$C$2:$C$366,FALSE))</f>
        <v>#N/A</v>
      </c>
      <c r="AJ195" s="113" t="e">
        <f t="shared" si="95"/>
        <v>#N/A</v>
      </c>
      <c r="AK195" s="116" t="e">
        <f t="shared" si="77"/>
        <v>#N/A</v>
      </c>
      <c r="AL195" s="119" t="e">
        <f t="shared" si="78"/>
        <v>#N/A</v>
      </c>
      <c r="AM195" s="119">
        <f t="shared" si="79"/>
        <v>0</v>
      </c>
      <c r="AP195" s="115">
        <f t="shared" si="96"/>
        <v>419</v>
      </c>
      <c r="AQ195" s="113">
        <f t="shared" si="97"/>
        <v>188</v>
      </c>
      <c r="AR195" s="113" t="e">
        <f>INDEX(地温!$D$2:$D$366,MATCH(AP195,地温!$C$2:$C$366,FALSE))</f>
        <v>#N/A</v>
      </c>
      <c r="AS195" s="113" t="e">
        <f t="shared" si="98"/>
        <v>#N/A</v>
      </c>
      <c r="AT195" s="116" t="e">
        <f t="shared" si="80"/>
        <v>#N/A</v>
      </c>
      <c r="AU195" s="119" t="e">
        <f t="shared" si="81"/>
        <v>#N/A</v>
      </c>
      <c r="AV195" s="119">
        <f t="shared" si="82"/>
        <v>0</v>
      </c>
    </row>
    <row r="196" spans="1:48">
      <c r="A196" s="115">
        <f t="shared" si="83"/>
        <v>420</v>
      </c>
      <c r="B196" s="113">
        <f t="shared" si="66"/>
        <v>189</v>
      </c>
      <c r="C196" s="119" t="e">
        <f t="shared" si="67"/>
        <v>#N/A</v>
      </c>
      <c r="F196" s="115">
        <f t="shared" si="84"/>
        <v>420</v>
      </c>
      <c r="G196" s="113">
        <f t="shared" si="85"/>
        <v>189</v>
      </c>
      <c r="H196" s="113" t="e">
        <f>INDEX(地温!$D$2:$D$366,MATCH(F196,地温!$C$2:$C$366,FALSE))</f>
        <v>#N/A</v>
      </c>
      <c r="I196" s="113" t="e">
        <f t="shared" si="86"/>
        <v>#N/A</v>
      </c>
      <c r="J196" s="116" t="e">
        <f t="shared" si="68"/>
        <v>#N/A</v>
      </c>
      <c r="K196" s="119" t="e">
        <f t="shared" si="69"/>
        <v>#N/A</v>
      </c>
      <c r="L196" s="119" t="e">
        <f t="shared" si="70"/>
        <v>#N/A</v>
      </c>
      <c r="O196" s="115">
        <f t="shared" si="87"/>
        <v>420</v>
      </c>
      <c r="P196" s="113">
        <f t="shared" si="88"/>
        <v>189</v>
      </c>
      <c r="Q196" s="113" t="e">
        <f>INDEX(地温!$D$2:$D$366,MATCH(O196,地温!$C$2:$C$366,FALSE))</f>
        <v>#N/A</v>
      </c>
      <c r="R196" s="113" t="e">
        <f t="shared" si="89"/>
        <v>#N/A</v>
      </c>
      <c r="S196" s="116" t="e">
        <f t="shared" si="71"/>
        <v>#N/A</v>
      </c>
      <c r="T196" s="119" t="e">
        <f t="shared" si="72"/>
        <v>#N/A</v>
      </c>
      <c r="U196" s="119">
        <f t="shared" si="73"/>
        <v>0</v>
      </c>
      <c r="X196" s="115">
        <f t="shared" si="90"/>
        <v>420</v>
      </c>
      <c r="Y196" s="113">
        <f t="shared" si="91"/>
        <v>189</v>
      </c>
      <c r="Z196" s="113" t="e">
        <f>INDEX(地温!$D$2:$D$366,MATCH(X196,地温!$C$2:$C$366,FALSE))</f>
        <v>#N/A</v>
      </c>
      <c r="AA196" s="113" t="e">
        <f t="shared" si="92"/>
        <v>#N/A</v>
      </c>
      <c r="AB196" s="116" t="e">
        <f t="shared" si="74"/>
        <v>#N/A</v>
      </c>
      <c r="AC196" s="119" t="e">
        <f t="shared" si="75"/>
        <v>#N/A</v>
      </c>
      <c r="AD196" s="119">
        <f t="shared" si="76"/>
        <v>0</v>
      </c>
      <c r="AG196" s="115">
        <f t="shared" si="93"/>
        <v>420</v>
      </c>
      <c r="AH196" s="113">
        <f t="shared" si="94"/>
        <v>189</v>
      </c>
      <c r="AI196" s="113" t="e">
        <f>INDEX(地温!$D$2:$D$366,MATCH(AG196,地温!$C$2:$C$366,FALSE))</f>
        <v>#N/A</v>
      </c>
      <c r="AJ196" s="113" t="e">
        <f t="shared" si="95"/>
        <v>#N/A</v>
      </c>
      <c r="AK196" s="116" t="e">
        <f t="shared" si="77"/>
        <v>#N/A</v>
      </c>
      <c r="AL196" s="119" t="e">
        <f t="shared" si="78"/>
        <v>#N/A</v>
      </c>
      <c r="AM196" s="119">
        <f t="shared" si="79"/>
        <v>0</v>
      </c>
      <c r="AP196" s="115">
        <f t="shared" si="96"/>
        <v>420</v>
      </c>
      <c r="AQ196" s="113">
        <f t="shared" si="97"/>
        <v>189</v>
      </c>
      <c r="AR196" s="113" t="e">
        <f>INDEX(地温!$D$2:$D$366,MATCH(AP196,地温!$C$2:$C$366,FALSE))</f>
        <v>#N/A</v>
      </c>
      <c r="AS196" s="113" t="e">
        <f t="shared" si="98"/>
        <v>#N/A</v>
      </c>
      <c r="AT196" s="116" t="e">
        <f t="shared" si="80"/>
        <v>#N/A</v>
      </c>
      <c r="AU196" s="119" t="e">
        <f t="shared" si="81"/>
        <v>#N/A</v>
      </c>
      <c r="AV196" s="119">
        <f t="shared" si="82"/>
        <v>0</v>
      </c>
    </row>
    <row r="197" spans="1:48">
      <c r="A197" s="115">
        <f t="shared" si="83"/>
        <v>421</v>
      </c>
      <c r="B197" s="113">
        <f t="shared" si="66"/>
        <v>190</v>
      </c>
      <c r="C197" s="119" t="e">
        <f t="shared" si="67"/>
        <v>#N/A</v>
      </c>
      <c r="F197" s="115">
        <f t="shared" si="84"/>
        <v>421</v>
      </c>
      <c r="G197" s="113">
        <f t="shared" si="85"/>
        <v>190</v>
      </c>
      <c r="H197" s="113" t="e">
        <f>INDEX(地温!$D$2:$D$366,MATCH(F197,地温!$C$2:$C$366,FALSE))</f>
        <v>#N/A</v>
      </c>
      <c r="I197" s="113" t="e">
        <f t="shared" si="86"/>
        <v>#N/A</v>
      </c>
      <c r="J197" s="116" t="e">
        <f t="shared" si="68"/>
        <v>#N/A</v>
      </c>
      <c r="K197" s="119" t="e">
        <f t="shared" si="69"/>
        <v>#N/A</v>
      </c>
      <c r="L197" s="119" t="e">
        <f t="shared" si="70"/>
        <v>#N/A</v>
      </c>
      <c r="O197" s="115">
        <f t="shared" si="87"/>
        <v>421</v>
      </c>
      <c r="P197" s="113">
        <f t="shared" si="88"/>
        <v>190</v>
      </c>
      <c r="Q197" s="113" t="e">
        <f>INDEX(地温!$D$2:$D$366,MATCH(O197,地温!$C$2:$C$366,FALSE))</f>
        <v>#N/A</v>
      </c>
      <c r="R197" s="113" t="e">
        <f t="shared" si="89"/>
        <v>#N/A</v>
      </c>
      <c r="S197" s="116" t="e">
        <f t="shared" si="71"/>
        <v>#N/A</v>
      </c>
      <c r="T197" s="119" t="e">
        <f t="shared" si="72"/>
        <v>#N/A</v>
      </c>
      <c r="U197" s="119">
        <f t="shared" si="73"/>
        <v>0</v>
      </c>
      <c r="X197" s="115">
        <f t="shared" si="90"/>
        <v>421</v>
      </c>
      <c r="Y197" s="113">
        <f t="shared" si="91"/>
        <v>190</v>
      </c>
      <c r="Z197" s="113" t="e">
        <f>INDEX(地温!$D$2:$D$366,MATCH(X197,地温!$C$2:$C$366,FALSE))</f>
        <v>#N/A</v>
      </c>
      <c r="AA197" s="113" t="e">
        <f t="shared" si="92"/>
        <v>#N/A</v>
      </c>
      <c r="AB197" s="116" t="e">
        <f t="shared" si="74"/>
        <v>#N/A</v>
      </c>
      <c r="AC197" s="119" t="e">
        <f t="shared" si="75"/>
        <v>#N/A</v>
      </c>
      <c r="AD197" s="119">
        <f t="shared" si="76"/>
        <v>0</v>
      </c>
      <c r="AG197" s="115">
        <f t="shared" si="93"/>
        <v>421</v>
      </c>
      <c r="AH197" s="113">
        <f t="shared" si="94"/>
        <v>190</v>
      </c>
      <c r="AI197" s="113" t="e">
        <f>INDEX(地温!$D$2:$D$366,MATCH(AG197,地温!$C$2:$C$366,FALSE))</f>
        <v>#N/A</v>
      </c>
      <c r="AJ197" s="113" t="e">
        <f t="shared" si="95"/>
        <v>#N/A</v>
      </c>
      <c r="AK197" s="116" t="e">
        <f t="shared" si="77"/>
        <v>#N/A</v>
      </c>
      <c r="AL197" s="119" t="e">
        <f t="shared" si="78"/>
        <v>#N/A</v>
      </c>
      <c r="AM197" s="119">
        <f t="shared" si="79"/>
        <v>0</v>
      </c>
      <c r="AP197" s="115">
        <f t="shared" si="96"/>
        <v>421</v>
      </c>
      <c r="AQ197" s="113">
        <f t="shared" si="97"/>
        <v>190</v>
      </c>
      <c r="AR197" s="113" t="e">
        <f>INDEX(地温!$D$2:$D$366,MATCH(AP197,地温!$C$2:$C$366,FALSE))</f>
        <v>#N/A</v>
      </c>
      <c r="AS197" s="113" t="e">
        <f t="shared" si="98"/>
        <v>#N/A</v>
      </c>
      <c r="AT197" s="116" t="e">
        <f t="shared" si="80"/>
        <v>#N/A</v>
      </c>
      <c r="AU197" s="119" t="e">
        <f t="shared" si="81"/>
        <v>#N/A</v>
      </c>
      <c r="AV197" s="119">
        <f t="shared" si="82"/>
        <v>0</v>
      </c>
    </row>
    <row r="198" spans="1:48">
      <c r="A198" s="115">
        <f t="shared" si="83"/>
        <v>422</v>
      </c>
      <c r="B198" s="113">
        <f t="shared" si="66"/>
        <v>191</v>
      </c>
      <c r="C198" s="119" t="e">
        <f t="shared" si="67"/>
        <v>#N/A</v>
      </c>
      <c r="F198" s="115">
        <f t="shared" si="84"/>
        <v>422</v>
      </c>
      <c r="G198" s="113">
        <f t="shared" si="85"/>
        <v>191</v>
      </c>
      <c r="H198" s="113" t="e">
        <f>INDEX(地温!$D$2:$D$366,MATCH(F198,地温!$C$2:$C$366,FALSE))</f>
        <v>#N/A</v>
      </c>
      <c r="I198" s="113" t="e">
        <f t="shared" si="86"/>
        <v>#N/A</v>
      </c>
      <c r="J198" s="116" t="e">
        <f t="shared" si="68"/>
        <v>#N/A</v>
      </c>
      <c r="K198" s="119" t="e">
        <f t="shared" si="69"/>
        <v>#N/A</v>
      </c>
      <c r="L198" s="119" t="e">
        <f t="shared" si="70"/>
        <v>#N/A</v>
      </c>
      <c r="O198" s="115">
        <f t="shared" si="87"/>
        <v>422</v>
      </c>
      <c r="P198" s="113">
        <f t="shared" si="88"/>
        <v>191</v>
      </c>
      <c r="Q198" s="113" t="e">
        <f>INDEX(地温!$D$2:$D$366,MATCH(O198,地温!$C$2:$C$366,FALSE))</f>
        <v>#N/A</v>
      </c>
      <c r="R198" s="113" t="e">
        <f t="shared" si="89"/>
        <v>#N/A</v>
      </c>
      <c r="S198" s="116" t="e">
        <f t="shared" si="71"/>
        <v>#N/A</v>
      </c>
      <c r="T198" s="119" t="e">
        <f t="shared" si="72"/>
        <v>#N/A</v>
      </c>
      <c r="U198" s="119">
        <f t="shared" si="73"/>
        <v>0</v>
      </c>
      <c r="X198" s="115">
        <f t="shared" si="90"/>
        <v>422</v>
      </c>
      <c r="Y198" s="113">
        <f t="shared" si="91"/>
        <v>191</v>
      </c>
      <c r="Z198" s="113" t="e">
        <f>INDEX(地温!$D$2:$D$366,MATCH(X198,地温!$C$2:$C$366,FALSE))</f>
        <v>#N/A</v>
      </c>
      <c r="AA198" s="113" t="e">
        <f t="shared" si="92"/>
        <v>#N/A</v>
      </c>
      <c r="AB198" s="116" t="e">
        <f t="shared" si="74"/>
        <v>#N/A</v>
      </c>
      <c r="AC198" s="119" t="e">
        <f t="shared" si="75"/>
        <v>#N/A</v>
      </c>
      <c r="AD198" s="119">
        <f t="shared" si="76"/>
        <v>0</v>
      </c>
      <c r="AG198" s="115">
        <f t="shared" si="93"/>
        <v>422</v>
      </c>
      <c r="AH198" s="113">
        <f t="shared" si="94"/>
        <v>191</v>
      </c>
      <c r="AI198" s="113" t="e">
        <f>INDEX(地温!$D$2:$D$366,MATCH(AG198,地温!$C$2:$C$366,FALSE))</f>
        <v>#N/A</v>
      </c>
      <c r="AJ198" s="113" t="e">
        <f t="shared" si="95"/>
        <v>#N/A</v>
      </c>
      <c r="AK198" s="116" t="e">
        <f t="shared" si="77"/>
        <v>#N/A</v>
      </c>
      <c r="AL198" s="119" t="e">
        <f t="shared" si="78"/>
        <v>#N/A</v>
      </c>
      <c r="AM198" s="119">
        <f t="shared" si="79"/>
        <v>0</v>
      </c>
      <c r="AP198" s="115">
        <f t="shared" si="96"/>
        <v>422</v>
      </c>
      <c r="AQ198" s="113">
        <f t="shared" si="97"/>
        <v>191</v>
      </c>
      <c r="AR198" s="113" t="e">
        <f>INDEX(地温!$D$2:$D$366,MATCH(AP198,地温!$C$2:$C$366,FALSE))</f>
        <v>#N/A</v>
      </c>
      <c r="AS198" s="113" t="e">
        <f t="shared" si="98"/>
        <v>#N/A</v>
      </c>
      <c r="AT198" s="116" t="e">
        <f t="shared" si="80"/>
        <v>#N/A</v>
      </c>
      <c r="AU198" s="119" t="e">
        <f t="shared" si="81"/>
        <v>#N/A</v>
      </c>
      <c r="AV198" s="119">
        <f t="shared" si="82"/>
        <v>0</v>
      </c>
    </row>
    <row r="199" spans="1:48">
      <c r="A199" s="115">
        <f t="shared" si="83"/>
        <v>423</v>
      </c>
      <c r="B199" s="113">
        <f t="shared" si="66"/>
        <v>192</v>
      </c>
      <c r="C199" s="119" t="e">
        <f t="shared" si="67"/>
        <v>#N/A</v>
      </c>
      <c r="F199" s="115">
        <f t="shared" si="84"/>
        <v>423</v>
      </c>
      <c r="G199" s="113">
        <f t="shared" si="85"/>
        <v>192</v>
      </c>
      <c r="H199" s="113" t="e">
        <f>INDEX(地温!$D$2:$D$366,MATCH(F199,地温!$C$2:$C$366,FALSE))</f>
        <v>#N/A</v>
      </c>
      <c r="I199" s="113" t="e">
        <f t="shared" si="86"/>
        <v>#N/A</v>
      </c>
      <c r="J199" s="116" t="e">
        <f t="shared" si="68"/>
        <v>#N/A</v>
      </c>
      <c r="K199" s="119" t="e">
        <f t="shared" si="69"/>
        <v>#N/A</v>
      </c>
      <c r="L199" s="119" t="e">
        <f t="shared" si="70"/>
        <v>#N/A</v>
      </c>
      <c r="O199" s="115">
        <f t="shared" si="87"/>
        <v>423</v>
      </c>
      <c r="P199" s="113">
        <f t="shared" si="88"/>
        <v>192</v>
      </c>
      <c r="Q199" s="113" t="e">
        <f>INDEX(地温!$D$2:$D$366,MATCH(O199,地温!$C$2:$C$366,FALSE))</f>
        <v>#N/A</v>
      </c>
      <c r="R199" s="113" t="e">
        <f t="shared" si="89"/>
        <v>#N/A</v>
      </c>
      <c r="S199" s="116" t="e">
        <f t="shared" si="71"/>
        <v>#N/A</v>
      </c>
      <c r="T199" s="119" t="e">
        <f t="shared" si="72"/>
        <v>#N/A</v>
      </c>
      <c r="U199" s="119">
        <f t="shared" si="73"/>
        <v>0</v>
      </c>
      <c r="X199" s="115">
        <f t="shared" si="90"/>
        <v>423</v>
      </c>
      <c r="Y199" s="113">
        <f t="shared" si="91"/>
        <v>192</v>
      </c>
      <c r="Z199" s="113" t="e">
        <f>INDEX(地温!$D$2:$D$366,MATCH(X199,地温!$C$2:$C$366,FALSE))</f>
        <v>#N/A</v>
      </c>
      <c r="AA199" s="113" t="e">
        <f t="shared" si="92"/>
        <v>#N/A</v>
      </c>
      <c r="AB199" s="116" t="e">
        <f t="shared" si="74"/>
        <v>#N/A</v>
      </c>
      <c r="AC199" s="119" t="e">
        <f t="shared" si="75"/>
        <v>#N/A</v>
      </c>
      <c r="AD199" s="119">
        <f t="shared" si="76"/>
        <v>0</v>
      </c>
      <c r="AG199" s="115">
        <f t="shared" si="93"/>
        <v>423</v>
      </c>
      <c r="AH199" s="113">
        <f t="shared" si="94"/>
        <v>192</v>
      </c>
      <c r="AI199" s="113" t="e">
        <f>INDEX(地温!$D$2:$D$366,MATCH(AG199,地温!$C$2:$C$366,FALSE))</f>
        <v>#N/A</v>
      </c>
      <c r="AJ199" s="113" t="e">
        <f t="shared" si="95"/>
        <v>#N/A</v>
      </c>
      <c r="AK199" s="116" t="e">
        <f t="shared" si="77"/>
        <v>#N/A</v>
      </c>
      <c r="AL199" s="119" t="e">
        <f t="shared" si="78"/>
        <v>#N/A</v>
      </c>
      <c r="AM199" s="119">
        <f t="shared" si="79"/>
        <v>0</v>
      </c>
      <c r="AP199" s="115">
        <f t="shared" si="96"/>
        <v>423</v>
      </c>
      <c r="AQ199" s="113">
        <f t="shared" si="97"/>
        <v>192</v>
      </c>
      <c r="AR199" s="113" t="e">
        <f>INDEX(地温!$D$2:$D$366,MATCH(AP199,地温!$C$2:$C$366,FALSE))</f>
        <v>#N/A</v>
      </c>
      <c r="AS199" s="113" t="e">
        <f t="shared" si="98"/>
        <v>#N/A</v>
      </c>
      <c r="AT199" s="116" t="e">
        <f t="shared" si="80"/>
        <v>#N/A</v>
      </c>
      <c r="AU199" s="119" t="e">
        <f t="shared" si="81"/>
        <v>#N/A</v>
      </c>
      <c r="AV199" s="119">
        <f t="shared" si="82"/>
        <v>0</v>
      </c>
    </row>
    <row r="200" spans="1:48">
      <c r="A200" s="115">
        <f t="shared" si="83"/>
        <v>424</v>
      </c>
      <c r="B200" s="113">
        <f t="shared" ref="B200:B263" si="99">G200</f>
        <v>193</v>
      </c>
      <c r="C200" s="119" t="e">
        <f t="shared" ref="C200:C263" si="100">L200+U200+AD200+AM200+AV200</f>
        <v>#N/A</v>
      </c>
      <c r="F200" s="115">
        <f t="shared" si="84"/>
        <v>424</v>
      </c>
      <c r="G200" s="113">
        <f t="shared" si="85"/>
        <v>193</v>
      </c>
      <c r="H200" s="113" t="e">
        <f>INDEX(地温!$D$2:$D$366,MATCH(F200,地温!$C$2:$C$366,FALSE))</f>
        <v>#N/A</v>
      </c>
      <c r="I200" s="113" t="e">
        <f t="shared" si="86"/>
        <v>#N/A</v>
      </c>
      <c r="J200" s="116" t="e">
        <f t="shared" ref="J200:J263" si="101">I200/G200</f>
        <v>#N/A</v>
      </c>
      <c r="K200" s="119" t="e">
        <f t="shared" ref="K200:K263" si="102">$H$4*EXP(-$I$4/(8.31*(J200+273)))</f>
        <v>#N/A</v>
      </c>
      <c r="L200" s="119" t="e">
        <f t="shared" ref="L200:L263" si="103">IF($G$1=0,0,$J$1*$G$4*0.01*(1-EXP(-K200*G200)))</f>
        <v>#N/A</v>
      </c>
      <c r="O200" s="115">
        <f t="shared" si="87"/>
        <v>424</v>
      </c>
      <c r="P200" s="113">
        <f t="shared" si="88"/>
        <v>193</v>
      </c>
      <c r="Q200" s="113" t="e">
        <f>INDEX(地温!$D$2:$D$366,MATCH(O200,地温!$C$2:$C$366,FALSE))</f>
        <v>#N/A</v>
      </c>
      <c r="R200" s="113" t="e">
        <f t="shared" si="89"/>
        <v>#N/A</v>
      </c>
      <c r="S200" s="116" t="e">
        <f t="shared" ref="S200:S263" si="104">R200/P200</f>
        <v>#N/A</v>
      </c>
      <c r="T200" s="119" t="e">
        <f t="shared" ref="T200:T263" si="105">$Q$4*EXP(-$R$4/(8.31*(S200+273)))</f>
        <v>#N/A</v>
      </c>
      <c r="U200" s="119">
        <f t="shared" ref="U200:U263" si="106">IF($P$1=0,0,$S$1*$P$4*0.01*(1-EXP(-T200*P200)))</f>
        <v>0</v>
      </c>
      <c r="X200" s="115">
        <f t="shared" si="90"/>
        <v>424</v>
      </c>
      <c r="Y200" s="113">
        <f t="shared" si="91"/>
        <v>193</v>
      </c>
      <c r="Z200" s="113" t="e">
        <f>INDEX(地温!$D$2:$D$366,MATCH(X200,地温!$C$2:$C$366,FALSE))</f>
        <v>#N/A</v>
      </c>
      <c r="AA200" s="113" t="e">
        <f t="shared" si="92"/>
        <v>#N/A</v>
      </c>
      <c r="AB200" s="116" t="e">
        <f t="shared" ref="AB200:AB263" si="107">AA200/Y200</f>
        <v>#N/A</v>
      </c>
      <c r="AC200" s="119" t="e">
        <f t="shared" ref="AC200:AC263" si="108">$Z$4*EXP(-$AA$4/(8.31*(AB200+273)))</f>
        <v>#N/A</v>
      </c>
      <c r="AD200" s="119">
        <f t="shared" ref="AD200:AD263" si="109">IF($Y$1=0,0,$AB$1*$Y$4*0.01*(1-EXP(-AC200*Y200)))</f>
        <v>0</v>
      </c>
      <c r="AG200" s="115">
        <f t="shared" si="93"/>
        <v>424</v>
      </c>
      <c r="AH200" s="113">
        <f t="shared" si="94"/>
        <v>193</v>
      </c>
      <c r="AI200" s="113" t="e">
        <f>INDEX(地温!$D$2:$D$366,MATCH(AG200,地温!$C$2:$C$366,FALSE))</f>
        <v>#N/A</v>
      </c>
      <c r="AJ200" s="113" t="e">
        <f t="shared" si="95"/>
        <v>#N/A</v>
      </c>
      <c r="AK200" s="116" t="e">
        <f t="shared" ref="AK200:AK263" si="110">AJ200/AH200</f>
        <v>#N/A</v>
      </c>
      <c r="AL200" s="119" t="e">
        <f t="shared" ref="AL200:AL263" si="111">$AI$4*EXP(-$AJ$4/(8.31*(AK200+273)))</f>
        <v>#N/A</v>
      </c>
      <c r="AM200" s="119">
        <f t="shared" ref="AM200:AM263" si="112">IF($AH$1=0,0,$AK$1*$AH$4*0.01*(1-EXP(-AL200*AH200)))</f>
        <v>0</v>
      </c>
      <c r="AP200" s="115">
        <f t="shared" si="96"/>
        <v>424</v>
      </c>
      <c r="AQ200" s="113">
        <f t="shared" si="97"/>
        <v>193</v>
      </c>
      <c r="AR200" s="113" t="e">
        <f>INDEX(地温!$D$2:$D$366,MATCH(AP200,地温!$C$2:$C$366,FALSE))</f>
        <v>#N/A</v>
      </c>
      <c r="AS200" s="113" t="e">
        <f t="shared" si="98"/>
        <v>#N/A</v>
      </c>
      <c r="AT200" s="116" t="e">
        <f t="shared" ref="AT200:AT263" si="113">AS200/AQ200</f>
        <v>#N/A</v>
      </c>
      <c r="AU200" s="119" t="e">
        <f t="shared" ref="AU200:AU263" si="114">$AR$4*EXP(-$AS$4/(8.31*(AT200+273)))</f>
        <v>#N/A</v>
      </c>
      <c r="AV200" s="119">
        <f t="shared" ref="AV200:AV263" si="115">IF($AQ$1=0,0,$AT$1*$AQ$4*0.01*(1-EXP(-AU200*AQ200)))</f>
        <v>0</v>
      </c>
    </row>
    <row r="201" spans="1:48">
      <c r="A201" s="115">
        <f t="shared" ref="A201:A264" si="116">A200+1</f>
        <v>425</v>
      </c>
      <c r="B201" s="113">
        <f t="shared" si="99"/>
        <v>194</v>
      </c>
      <c r="C201" s="119" t="e">
        <f t="shared" si="100"/>
        <v>#N/A</v>
      </c>
      <c r="F201" s="115">
        <f t="shared" ref="F201:F264" si="117">F200+1</f>
        <v>425</v>
      </c>
      <c r="G201" s="113">
        <f t="shared" ref="G201:G264" si="118">F201-F$8+1</f>
        <v>194</v>
      </c>
      <c r="H201" s="113" t="e">
        <f>INDEX(地温!$D$2:$D$366,MATCH(F201,地温!$C$2:$C$366,FALSE))</f>
        <v>#N/A</v>
      </c>
      <c r="I201" s="113" t="e">
        <f t="shared" ref="I201:I264" si="119">I200+H201</f>
        <v>#N/A</v>
      </c>
      <c r="J201" s="116" t="e">
        <f t="shared" si="101"/>
        <v>#N/A</v>
      </c>
      <c r="K201" s="119" t="e">
        <f t="shared" si="102"/>
        <v>#N/A</v>
      </c>
      <c r="L201" s="119" t="e">
        <f t="shared" si="103"/>
        <v>#N/A</v>
      </c>
      <c r="O201" s="115">
        <f t="shared" ref="O201:O264" si="120">O200+1</f>
        <v>425</v>
      </c>
      <c r="P201" s="113">
        <f t="shared" ref="P201:P264" si="121">O201-O$8+1</f>
        <v>194</v>
      </c>
      <c r="Q201" s="113" t="e">
        <f>INDEX(地温!$D$2:$D$366,MATCH(O201,地温!$C$2:$C$366,FALSE))</f>
        <v>#N/A</v>
      </c>
      <c r="R201" s="113" t="e">
        <f t="shared" ref="R201:R264" si="122">R200+Q201</f>
        <v>#N/A</v>
      </c>
      <c r="S201" s="116" t="e">
        <f t="shared" si="104"/>
        <v>#N/A</v>
      </c>
      <c r="T201" s="119" t="e">
        <f t="shared" si="105"/>
        <v>#N/A</v>
      </c>
      <c r="U201" s="119">
        <f t="shared" si="106"/>
        <v>0</v>
      </c>
      <c r="X201" s="115">
        <f t="shared" ref="X201:X264" si="123">X200+1</f>
        <v>425</v>
      </c>
      <c r="Y201" s="113">
        <f t="shared" ref="Y201:Y264" si="124">X201-X$8+1</f>
        <v>194</v>
      </c>
      <c r="Z201" s="113" t="e">
        <f>INDEX(地温!$D$2:$D$366,MATCH(X201,地温!$C$2:$C$366,FALSE))</f>
        <v>#N/A</v>
      </c>
      <c r="AA201" s="113" t="e">
        <f t="shared" ref="AA201:AA264" si="125">AA200+Z201</f>
        <v>#N/A</v>
      </c>
      <c r="AB201" s="116" t="e">
        <f t="shared" si="107"/>
        <v>#N/A</v>
      </c>
      <c r="AC201" s="119" t="e">
        <f t="shared" si="108"/>
        <v>#N/A</v>
      </c>
      <c r="AD201" s="119">
        <f t="shared" si="109"/>
        <v>0</v>
      </c>
      <c r="AG201" s="115">
        <f t="shared" ref="AG201:AG264" si="126">AG200+1</f>
        <v>425</v>
      </c>
      <c r="AH201" s="113">
        <f t="shared" ref="AH201:AH264" si="127">AG201-AG$8+1</f>
        <v>194</v>
      </c>
      <c r="AI201" s="113" t="e">
        <f>INDEX(地温!$D$2:$D$366,MATCH(AG201,地温!$C$2:$C$366,FALSE))</f>
        <v>#N/A</v>
      </c>
      <c r="AJ201" s="113" t="e">
        <f t="shared" ref="AJ201:AJ264" si="128">AJ200+AI201</f>
        <v>#N/A</v>
      </c>
      <c r="AK201" s="116" t="e">
        <f t="shared" si="110"/>
        <v>#N/A</v>
      </c>
      <c r="AL201" s="119" t="e">
        <f t="shared" si="111"/>
        <v>#N/A</v>
      </c>
      <c r="AM201" s="119">
        <f t="shared" si="112"/>
        <v>0</v>
      </c>
      <c r="AP201" s="115">
        <f t="shared" ref="AP201:AP264" si="129">AP200+1</f>
        <v>425</v>
      </c>
      <c r="AQ201" s="113">
        <f t="shared" ref="AQ201:AQ264" si="130">AP201-AP$8+1</f>
        <v>194</v>
      </c>
      <c r="AR201" s="113" t="e">
        <f>INDEX(地温!$D$2:$D$366,MATCH(AP201,地温!$C$2:$C$366,FALSE))</f>
        <v>#N/A</v>
      </c>
      <c r="AS201" s="113" t="e">
        <f t="shared" ref="AS201:AS264" si="131">AS200+AR201</f>
        <v>#N/A</v>
      </c>
      <c r="AT201" s="116" t="e">
        <f t="shared" si="113"/>
        <v>#N/A</v>
      </c>
      <c r="AU201" s="119" t="e">
        <f t="shared" si="114"/>
        <v>#N/A</v>
      </c>
      <c r="AV201" s="119">
        <f t="shared" si="115"/>
        <v>0</v>
      </c>
    </row>
    <row r="202" spans="1:48">
      <c r="A202" s="115">
        <f t="shared" si="116"/>
        <v>426</v>
      </c>
      <c r="B202" s="113">
        <f t="shared" si="99"/>
        <v>195</v>
      </c>
      <c r="C202" s="119" t="e">
        <f t="shared" si="100"/>
        <v>#N/A</v>
      </c>
      <c r="F202" s="115">
        <f t="shared" si="117"/>
        <v>426</v>
      </c>
      <c r="G202" s="113">
        <f t="shared" si="118"/>
        <v>195</v>
      </c>
      <c r="H202" s="113" t="e">
        <f>INDEX(地温!$D$2:$D$366,MATCH(F202,地温!$C$2:$C$366,FALSE))</f>
        <v>#N/A</v>
      </c>
      <c r="I202" s="113" t="e">
        <f t="shared" si="119"/>
        <v>#N/A</v>
      </c>
      <c r="J202" s="116" t="e">
        <f t="shared" si="101"/>
        <v>#N/A</v>
      </c>
      <c r="K202" s="119" t="e">
        <f t="shared" si="102"/>
        <v>#N/A</v>
      </c>
      <c r="L202" s="119" t="e">
        <f t="shared" si="103"/>
        <v>#N/A</v>
      </c>
      <c r="O202" s="115">
        <f t="shared" si="120"/>
        <v>426</v>
      </c>
      <c r="P202" s="113">
        <f t="shared" si="121"/>
        <v>195</v>
      </c>
      <c r="Q202" s="113" t="e">
        <f>INDEX(地温!$D$2:$D$366,MATCH(O202,地温!$C$2:$C$366,FALSE))</f>
        <v>#N/A</v>
      </c>
      <c r="R202" s="113" t="e">
        <f t="shared" si="122"/>
        <v>#N/A</v>
      </c>
      <c r="S202" s="116" t="e">
        <f t="shared" si="104"/>
        <v>#N/A</v>
      </c>
      <c r="T202" s="119" t="e">
        <f t="shared" si="105"/>
        <v>#N/A</v>
      </c>
      <c r="U202" s="119">
        <f t="shared" si="106"/>
        <v>0</v>
      </c>
      <c r="X202" s="115">
        <f t="shared" si="123"/>
        <v>426</v>
      </c>
      <c r="Y202" s="113">
        <f t="shared" si="124"/>
        <v>195</v>
      </c>
      <c r="Z202" s="113" t="e">
        <f>INDEX(地温!$D$2:$D$366,MATCH(X202,地温!$C$2:$C$366,FALSE))</f>
        <v>#N/A</v>
      </c>
      <c r="AA202" s="113" t="e">
        <f t="shared" si="125"/>
        <v>#N/A</v>
      </c>
      <c r="AB202" s="116" t="e">
        <f t="shared" si="107"/>
        <v>#N/A</v>
      </c>
      <c r="AC202" s="119" t="e">
        <f t="shared" si="108"/>
        <v>#N/A</v>
      </c>
      <c r="AD202" s="119">
        <f t="shared" si="109"/>
        <v>0</v>
      </c>
      <c r="AG202" s="115">
        <f t="shared" si="126"/>
        <v>426</v>
      </c>
      <c r="AH202" s="113">
        <f t="shared" si="127"/>
        <v>195</v>
      </c>
      <c r="AI202" s="113" t="e">
        <f>INDEX(地温!$D$2:$D$366,MATCH(AG202,地温!$C$2:$C$366,FALSE))</f>
        <v>#N/A</v>
      </c>
      <c r="AJ202" s="113" t="e">
        <f t="shared" si="128"/>
        <v>#N/A</v>
      </c>
      <c r="AK202" s="116" t="e">
        <f t="shared" si="110"/>
        <v>#N/A</v>
      </c>
      <c r="AL202" s="119" t="e">
        <f t="shared" si="111"/>
        <v>#N/A</v>
      </c>
      <c r="AM202" s="119">
        <f t="shared" si="112"/>
        <v>0</v>
      </c>
      <c r="AP202" s="115">
        <f t="shared" si="129"/>
        <v>426</v>
      </c>
      <c r="AQ202" s="113">
        <f t="shared" si="130"/>
        <v>195</v>
      </c>
      <c r="AR202" s="113" t="e">
        <f>INDEX(地温!$D$2:$D$366,MATCH(AP202,地温!$C$2:$C$366,FALSE))</f>
        <v>#N/A</v>
      </c>
      <c r="AS202" s="113" t="e">
        <f t="shared" si="131"/>
        <v>#N/A</v>
      </c>
      <c r="AT202" s="116" t="e">
        <f t="shared" si="113"/>
        <v>#N/A</v>
      </c>
      <c r="AU202" s="119" t="e">
        <f t="shared" si="114"/>
        <v>#N/A</v>
      </c>
      <c r="AV202" s="119">
        <f t="shared" si="115"/>
        <v>0</v>
      </c>
    </row>
    <row r="203" spans="1:48">
      <c r="A203" s="115">
        <f t="shared" si="116"/>
        <v>427</v>
      </c>
      <c r="B203" s="113">
        <f t="shared" si="99"/>
        <v>196</v>
      </c>
      <c r="C203" s="119" t="e">
        <f t="shared" si="100"/>
        <v>#N/A</v>
      </c>
      <c r="F203" s="115">
        <f t="shared" si="117"/>
        <v>427</v>
      </c>
      <c r="G203" s="113">
        <f t="shared" si="118"/>
        <v>196</v>
      </c>
      <c r="H203" s="113" t="e">
        <f>INDEX(地温!$D$2:$D$366,MATCH(F203,地温!$C$2:$C$366,FALSE))</f>
        <v>#N/A</v>
      </c>
      <c r="I203" s="113" t="e">
        <f t="shared" si="119"/>
        <v>#N/A</v>
      </c>
      <c r="J203" s="116" t="e">
        <f t="shared" si="101"/>
        <v>#N/A</v>
      </c>
      <c r="K203" s="119" t="e">
        <f t="shared" si="102"/>
        <v>#N/A</v>
      </c>
      <c r="L203" s="119" t="e">
        <f t="shared" si="103"/>
        <v>#N/A</v>
      </c>
      <c r="O203" s="115">
        <f t="shared" si="120"/>
        <v>427</v>
      </c>
      <c r="P203" s="113">
        <f t="shared" si="121"/>
        <v>196</v>
      </c>
      <c r="Q203" s="113" t="e">
        <f>INDEX(地温!$D$2:$D$366,MATCH(O203,地温!$C$2:$C$366,FALSE))</f>
        <v>#N/A</v>
      </c>
      <c r="R203" s="113" t="e">
        <f t="shared" si="122"/>
        <v>#N/A</v>
      </c>
      <c r="S203" s="116" t="e">
        <f t="shared" si="104"/>
        <v>#N/A</v>
      </c>
      <c r="T203" s="119" t="e">
        <f t="shared" si="105"/>
        <v>#N/A</v>
      </c>
      <c r="U203" s="119">
        <f t="shared" si="106"/>
        <v>0</v>
      </c>
      <c r="X203" s="115">
        <f t="shared" si="123"/>
        <v>427</v>
      </c>
      <c r="Y203" s="113">
        <f t="shared" si="124"/>
        <v>196</v>
      </c>
      <c r="Z203" s="113" t="e">
        <f>INDEX(地温!$D$2:$D$366,MATCH(X203,地温!$C$2:$C$366,FALSE))</f>
        <v>#N/A</v>
      </c>
      <c r="AA203" s="113" t="e">
        <f t="shared" si="125"/>
        <v>#N/A</v>
      </c>
      <c r="AB203" s="116" t="e">
        <f t="shared" si="107"/>
        <v>#N/A</v>
      </c>
      <c r="AC203" s="119" t="e">
        <f t="shared" si="108"/>
        <v>#N/A</v>
      </c>
      <c r="AD203" s="119">
        <f t="shared" si="109"/>
        <v>0</v>
      </c>
      <c r="AG203" s="115">
        <f t="shared" si="126"/>
        <v>427</v>
      </c>
      <c r="AH203" s="113">
        <f t="shared" si="127"/>
        <v>196</v>
      </c>
      <c r="AI203" s="113" t="e">
        <f>INDEX(地温!$D$2:$D$366,MATCH(AG203,地温!$C$2:$C$366,FALSE))</f>
        <v>#N/A</v>
      </c>
      <c r="AJ203" s="113" t="e">
        <f t="shared" si="128"/>
        <v>#N/A</v>
      </c>
      <c r="AK203" s="116" t="e">
        <f t="shared" si="110"/>
        <v>#N/A</v>
      </c>
      <c r="AL203" s="119" t="e">
        <f t="shared" si="111"/>
        <v>#N/A</v>
      </c>
      <c r="AM203" s="119">
        <f t="shared" si="112"/>
        <v>0</v>
      </c>
      <c r="AP203" s="115">
        <f t="shared" si="129"/>
        <v>427</v>
      </c>
      <c r="AQ203" s="113">
        <f t="shared" si="130"/>
        <v>196</v>
      </c>
      <c r="AR203" s="113" t="e">
        <f>INDEX(地温!$D$2:$D$366,MATCH(AP203,地温!$C$2:$C$366,FALSE))</f>
        <v>#N/A</v>
      </c>
      <c r="AS203" s="113" t="e">
        <f t="shared" si="131"/>
        <v>#N/A</v>
      </c>
      <c r="AT203" s="116" t="e">
        <f t="shared" si="113"/>
        <v>#N/A</v>
      </c>
      <c r="AU203" s="119" t="e">
        <f t="shared" si="114"/>
        <v>#N/A</v>
      </c>
      <c r="AV203" s="119">
        <f t="shared" si="115"/>
        <v>0</v>
      </c>
    </row>
    <row r="204" spans="1:48">
      <c r="A204" s="115">
        <f t="shared" si="116"/>
        <v>428</v>
      </c>
      <c r="B204" s="113">
        <f t="shared" si="99"/>
        <v>197</v>
      </c>
      <c r="C204" s="119" t="e">
        <f t="shared" si="100"/>
        <v>#N/A</v>
      </c>
      <c r="F204" s="115">
        <f t="shared" si="117"/>
        <v>428</v>
      </c>
      <c r="G204" s="113">
        <f t="shared" si="118"/>
        <v>197</v>
      </c>
      <c r="H204" s="113" t="e">
        <f>INDEX(地温!$D$2:$D$366,MATCH(F204,地温!$C$2:$C$366,FALSE))</f>
        <v>#N/A</v>
      </c>
      <c r="I204" s="113" t="e">
        <f t="shared" si="119"/>
        <v>#N/A</v>
      </c>
      <c r="J204" s="116" t="e">
        <f t="shared" si="101"/>
        <v>#N/A</v>
      </c>
      <c r="K204" s="119" t="e">
        <f t="shared" si="102"/>
        <v>#N/A</v>
      </c>
      <c r="L204" s="119" t="e">
        <f t="shared" si="103"/>
        <v>#N/A</v>
      </c>
      <c r="O204" s="115">
        <f t="shared" si="120"/>
        <v>428</v>
      </c>
      <c r="P204" s="113">
        <f t="shared" si="121"/>
        <v>197</v>
      </c>
      <c r="Q204" s="113" t="e">
        <f>INDEX(地温!$D$2:$D$366,MATCH(O204,地温!$C$2:$C$366,FALSE))</f>
        <v>#N/A</v>
      </c>
      <c r="R204" s="113" t="e">
        <f t="shared" si="122"/>
        <v>#N/A</v>
      </c>
      <c r="S204" s="116" t="e">
        <f t="shared" si="104"/>
        <v>#N/A</v>
      </c>
      <c r="T204" s="119" t="e">
        <f t="shared" si="105"/>
        <v>#N/A</v>
      </c>
      <c r="U204" s="119">
        <f t="shared" si="106"/>
        <v>0</v>
      </c>
      <c r="X204" s="115">
        <f t="shared" si="123"/>
        <v>428</v>
      </c>
      <c r="Y204" s="113">
        <f t="shared" si="124"/>
        <v>197</v>
      </c>
      <c r="Z204" s="113" t="e">
        <f>INDEX(地温!$D$2:$D$366,MATCH(X204,地温!$C$2:$C$366,FALSE))</f>
        <v>#N/A</v>
      </c>
      <c r="AA204" s="113" t="e">
        <f t="shared" si="125"/>
        <v>#N/A</v>
      </c>
      <c r="AB204" s="116" t="e">
        <f t="shared" si="107"/>
        <v>#N/A</v>
      </c>
      <c r="AC204" s="119" t="e">
        <f t="shared" si="108"/>
        <v>#N/A</v>
      </c>
      <c r="AD204" s="119">
        <f t="shared" si="109"/>
        <v>0</v>
      </c>
      <c r="AG204" s="115">
        <f t="shared" si="126"/>
        <v>428</v>
      </c>
      <c r="AH204" s="113">
        <f t="shared" si="127"/>
        <v>197</v>
      </c>
      <c r="AI204" s="113" t="e">
        <f>INDEX(地温!$D$2:$D$366,MATCH(AG204,地温!$C$2:$C$366,FALSE))</f>
        <v>#N/A</v>
      </c>
      <c r="AJ204" s="113" t="e">
        <f t="shared" si="128"/>
        <v>#N/A</v>
      </c>
      <c r="AK204" s="116" t="e">
        <f t="shared" si="110"/>
        <v>#N/A</v>
      </c>
      <c r="AL204" s="119" t="e">
        <f t="shared" si="111"/>
        <v>#N/A</v>
      </c>
      <c r="AM204" s="119">
        <f t="shared" si="112"/>
        <v>0</v>
      </c>
      <c r="AP204" s="115">
        <f t="shared" si="129"/>
        <v>428</v>
      </c>
      <c r="AQ204" s="113">
        <f t="shared" si="130"/>
        <v>197</v>
      </c>
      <c r="AR204" s="113" t="e">
        <f>INDEX(地温!$D$2:$D$366,MATCH(AP204,地温!$C$2:$C$366,FALSE))</f>
        <v>#N/A</v>
      </c>
      <c r="AS204" s="113" t="e">
        <f t="shared" si="131"/>
        <v>#N/A</v>
      </c>
      <c r="AT204" s="116" t="e">
        <f t="shared" si="113"/>
        <v>#N/A</v>
      </c>
      <c r="AU204" s="119" t="e">
        <f t="shared" si="114"/>
        <v>#N/A</v>
      </c>
      <c r="AV204" s="119">
        <f t="shared" si="115"/>
        <v>0</v>
      </c>
    </row>
    <row r="205" spans="1:48">
      <c r="A205" s="115">
        <f t="shared" si="116"/>
        <v>429</v>
      </c>
      <c r="B205" s="113">
        <f t="shared" si="99"/>
        <v>198</v>
      </c>
      <c r="C205" s="119" t="e">
        <f t="shared" si="100"/>
        <v>#N/A</v>
      </c>
      <c r="F205" s="115">
        <f t="shared" si="117"/>
        <v>429</v>
      </c>
      <c r="G205" s="113">
        <f t="shared" si="118"/>
        <v>198</v>
      </c>
      <c r="H205" s="113" t="e">
        <f>INDEX(地温!$D$2:$D$366,MATCH(F205,地温!$C$2:$C$366,FALSE))</f>
        <v>#N/A</v>
      </c>
      <c r="I205" s="113" t="e">
        <f t="shared" si="119"/>
        <v>#N/A</v>
      </c>
      <c r="J205" s="116" t="e">
        <f t="shared" si="101"/>
        <v>#N/A</v>
      </c>
      <c r="K205" s="119" t="e">
        <f t="shared" si="102"/>
        <v>#N/A</v>
      </c>
      <c r="L205" s="119" t="e">
        <f t="shared" si="103"/>
        <v>#N/A</v>
      </c>
      <c r="O205" s="115">
        <f t="shared" si="120"/>
        <v>429</v>
      </c>
      <c r="P205" s="113">
        <f t="shared" si="121"/>
        <v>198</v>
      </c>
      <c r="Q205" s="113" t="e">
        <f>INDEX(地温!$D$2:$D$366,MATCH(O205,地温!$C$2:$C$366,FALSE))</f>
        <v>#N/A</v>
      </c>
      <c r="R205" s="113" t="e">
        <f t="shared" si="122"/>
        <v>#N/A</v>
      </c>
      <c r="S205" s="116" t="e">
        <f t="shared" si="104"/>
        <v>#N/A</v>
      </c>
      <c r="T205" s="119" t="e">
        <f t="shared" si="105"/>
        <v>#N/A</v>
      </c>
      <c r="U205" s="119">
        <f t="shared" si="106"/>
        <v>0</v>
      </c>
      <c r="X205" s="115">
        <f t="shared" si="123"/>
        <v>429</v>
      </c>
      <c r="Y205" s="113">
        <f t="shared" si="124"/>
        <v>198</v>
      </c>
      <c r="Z205" s="113" t="e">
        <f>INDEX(地温!$D$2:$D$366,MATCH(X205,地温!$C$2:$C$366,FALSE))</f>
        <v>#N/A</v>
      </c>
      <c r="AA205" s="113" t="e">
        <f t="shared" si="125"/>
        <v>#N/A</v>
      </c>
      <c r="AB205" s="116" t="e">
        <f t="shared" si="107"/>
        <v>#N/A</v>
      </c>
      <c r="AC205" s="119" t="e">
        <f t="shared" si="108"/>
        <v>#N/A</v>
      </c>
      <c r="AD205" s="119">
        <f t="shared" si="109"/>
        <v>0</v>
      </c>
      <c r="AG205" s="115">
        <f t="shared" si="126"/>
        <v>429</v>
      </c>
      <c r="AH205" s="113">
        <f t="shared" si="127"/>
        <v>198</v>
      </c>
      <c r="AI205" s="113" t="e">
        <f>INDEX(地温!$D$2:$D$366,MATCH(AG205,地温!$C$2:$C$366,FALSE))</f>
        <v>#N/A</v>
      </c>
      <c r="AJ205" s="113" t="e">
        <f t="shared" si="128"/>
        <v>#N/A</v>
      </c>
      <c r="AK205" s="116" t="e">
        <f t="shared" si="110"/>
        <v>#N/A</v>
      </c>
      <c r="AL205" s="119" t="e">
        <f t="shared" si="111"/>
        <v>#N/A</v>
      </c>
      <c r="AM205" s="119">
        <f t="shared" si="112"/>
        <v>0</v>
      </c>
      <c r="AP205" s="115">
        <f t="shared" si="129"/>
        <v>429</v>
      </c>
      <c r="AQ205" s="113">
        <f t="shared" si="130"/>
        <v>198</v>
      </c>
      <c r="AR205" s="113" t="e">
        <f>INDEX(地温!$D$2:$D$366,MATCH(AP205,地温!$C$2:$C$366,FALSE))</f>
        <v>#N/A</v>
      </c>
      <c r="AS205" s="113" t="e">
        <f t="shared" si="131"/>
        <v>#N/A</v>
      </c>
      <c r="AT205" s="116" t="e">
        <f t="shared" si="113"/>
        <v>#N/A</v>
      </c>
      <c r="AU205" s="119" t="e">
        <f t="shared" si="114"/>
        <v>#N/A</v>
      </c>
      <c r="AV205" s="119">
        <f t="shared" si="115"/>
        <v>0</v>
      </c>
    </row>
    <row r="206" spans="1:48">
      <c r="A206" s="115">
        <f t="shared" si="116"/>
        <v>430</v>
      </c>
      <c r="B206" s="113">
        <f t="shared" si="99"/>
        <v>199</v>
      </c>
      <c r="C206" s="119" t="e">
        <f t="shared" si="100"/>
        <v>#N/A</v>
      </c>
      <c r="F206" s="115">
        <f t="shared" si="117"/>
        <v>430</v>
      </c>
      <c r="G206" s="113">
        <f t="shared" si="118"/>
        <v>199</v>
      </c>
      <c r="H206" s="113" t="e">
        <f>INDEX(地温!$D$2:$D$366,MATCH(F206,地温!$C$2:$C$366,FALSE))</f>
        <v>#N/A</v>
      </c>
      <c r="I206" s="113" t="e">
        <f t="shared" si="119"/>
        <v>#N/A</v>
      </c>
      <c r="J206" s="116" t="e">
        <f t="shared" si="101"/>
        <v>#N/A</v>
      </c>
      <c r="K206" s="119" t="e">
        <f t="shared" si="102"/>
        <v>#N/A</v>
      </c>
      <c r="L206" s="119" t="e">
        <f t="shared" si="103"/>
        <v>#N/A</v>
      </c>
      <c r="O206" s="115">
        <f t="shared" si="120"/>
        <v>430</v>
      </c>
      <c r="P206" s="113">
        <f t="shared" si="121"/>
        <v>199</v>
      </c>
      <c r="Q206" s="113" t="e">
        <f>INDEX(地温!$D$2:$D$366,MATCH(O206,地温!$C$2:$C$366,FALSE))</f>
        <v>#N/A</v>
      </c>
      <c r="R206" s="113" t="e">
        <f t="shared" si="122"/>
        <v>#N/A</v>
      </c>
      <c r="S206" s="116" t="e">
        <f t="shared" si="104"/>
        <v>#N/A</v>
      </c>
      <c r="T206" s="119" t="e">
        <f t="shared" si="105"/>
        <v>#N/A</v>
      </c>
      <c r="U206" s="119">
        <f t="shared" si="106"/>
        <v>0</v>
      </c>
      <c r="X206" s="115">
        <f t="shared" si="123"/>
        <v>430</v>
      </c>
      <c r="Y206" s="113">
        <f t="shared" si="124"/>
        <v>199</v>
      </c>
      <c r="Z206" s="113" t="e">
        <f>INDEX(地温!$D$2:$D$366,MATCH(X206,地温!$C$2:$C$366,FALSE))</f>
        <v>#N/A</v>
      </c>
      <c r="AA206" s="113" t="e">
        <f t="shared" si="125"/>
        <v>#N/A</v>
      </c>
      <c r="AB206" s="116" t="e">
        <f t="shared" si="107"/>
        <v>#N/A</v>
      </c>
      <c r="AC206" s="119" t="e">
        <f t="shared" si="108"/>
        <v>#N/A</v>
      </c>
      <c r="AD206" s="119">
        <f t="shared" si="109"/>
        <v>0</v>
      </c>
      <c r="AG206" s="115">
        <f t="shared" si="126"/>
        <v>430</v>
      </c>
      <c r="AH206" s="113">
        <f t="shared" si="127"/>
        <v>199</v>
      </c>
      <c r="AI206" s="113" t="e">
        <f>INDEX(地温!$D$2:$D$366,MATCH(AG206,地温!$C$2:$C$366,FALSE))</f>
        <v>#N/A</v>
      </c>
      <c r="AJ206" s="113" t="e">
        <f t="shared" si="128"/>
        <v>#N/A</v>
      </c>
      <c r="AK206" s="116" t="e">
        <f t="shared" si="110"/>
        <v>#N/A</v>
      </c>
      <c r="AL206" s="119" t="e">
        <f t="shared" si="111"/>
        <v>#N/A</v>
      </c>
      <c r="AM206" s="119">
        <f t="shared" si="112"/>
        <v>0</v>
      </c>
      <c r="AP206" s="115">
        <f t="shared" si="129"/>
        <v>430</v>
      </c>
      <c r="AQ206" s="113">
        <f t="shared" si="130"/>
        <v>199</v>
      </c>
      <c r="AR206" s="113" t="e">
        <f>INDEX(地温!$D$2:$D$366,MATCH(AP206,地温!$C$2:$C$366,FALSE))</f>
        <v>#N/A</v>
      </c>
      <c r="AS206" s="113" t="e">
        <f t="shared" si="131"/>
        <v>#N/A</v>
      </c>
      <c r="AT206" s="116" t="e">
        <f t="shared" si="113"/>
        <v>#N/A</v>
      </c>
      <c r="AU206" s="119" t="e">
        <f t="shared" si="114"/>
        <v>#N/A</v>
      </c>
      <c r="AV206" s="119">
        <f t="shared" si="115"/>
        <v>0</v>
      </c>
    </row>
    <row r="207" spans="1:48">
      <c r="A207" s="115">
        <f t="shared" si="116"/>
        <v>431</v>
      </c>
      <c r="B207" s="113">
        <f t="shared" si="99"/>
        <v>200</v>
      </c>
      <c r="C207" s="119" t="e">
        <f t="shared" si="100"/>
        <v>#N/A</v>
      </c>
      <c r="F207" s="115">
        <f t="shared" si="117"/>
        <v>431</v>
      </c>
      <c r="G207" s="113">
        <f t="shared" si="118"/>
        <v>200</v>
      </c>
      <c r="H207" s="113" t="e">
        <f>INDEX(地温!$D$2:$D$366,MATCH(F207,地温!$C$2:$C$366,FALSE))</f>
        <v>#N/A</v>
      </c>
      <c r="I207" s="113" t="e">
        <f t="shared" si="119"/>
        <v>#N/A</v>
      </c>
      <c r="J207" s="116" t="e">
        <f t="shared" si="101"/>
        <v>#N/A</v>
      </c>
      <c r="K207" s="119" t="e">
        <f t="shared" si="102"/>
        <v>#N/A</v>
      </c>
      <c r="L207" s="119" t="e">
        <f t="shared" si="103"/>
        <v>#N/A</v>
      </c>
      <c r="O207" s="115">
        <f t="shared" si="120"/>
        <v>431</v>
      </c>
      <c r="P207" s="113">
        <f t="shared" si="121"/>
        <v>200</v>
      </c>
      <c r="Q207" s="113" t="e">
        <f>INDEX(地温!$D$2:$D$366,MATCH(O207,地温!$C$2:$C$366,FALSE))</f>
        <v>#N/A</v>
      </c>
      <c r="R207" s="113" t="e">
        <f t="shared" si="122"/>
        <v>#N/A</v>
      </c>
      <c r="S207" s="116" t="e">
        <f t="shared" si="104"/>
        <v>#N/A</v>
      </c>
      <c r="T207" s="119" t="e">
        <f t="shared" si="105"/>
        <v>#N/A</v>
      </c>
      <c r="U207" s="119">
        <f t="shared" si="106"/>
        <v>0</v>
      </c>
      <c r="X207" s="115">
        <f t="shared" si="123"/>
        <v>431</v>
      </c>
      <c r="Y207" s="113">
        <f t="shared" si="124"/>
        <v>200</v>
      </c>
      <c r="Z207" s="113" t="e">
        <f>INDEX(地温!$D$2:$D$366,MATCH(X207,地温!$C$2:$C$366,FALSE))</f>
        <v>#N/A</v>
      </c>
      <c r="AA207" s="113" t="e">
        <f t="shared" si="125"/>
        <v>#N/A</v>
      </c>
      <c r="AB207" s="116" t="e">
        <f t="shared" si="107"/>
        <v>#N/A</v>
      </c>
      <c r="AC207" s="119" t="e">
        <f t="shared" si="108"/>
        <v>#N/A</v>
      </c>
      <c r="AD207" s="119">
        <f t="shared" si="109"/>
        <v>0</v>
      </c>
      <c r="AG207" s="115">
        <f t="shared" si="126"/>
        <v>431</v>
      </c>
      <c r="AH207" s="113">
        <f t="shared" si="127"/>
        <v>200</v>
      </c>
      <c r="AI207" s="113" t="e">
        <f>INDEX(地温!$D$2:$D$366,MATCH(AG207,地温!$C$2:$C$366,FALSE))</f>
        <v>#N/A</v>
      </c>
      <c r="AJ207" s="113" t="e">
        <f t="shared" si="128"/>
        <v>#N/A</v>
      </c>
      <c r="AK207" s="116" t="e">
        <f t="shared" si="110"/>
        <v>#N/A</v>
      </c>
      <c r="AL207" s="119" t="e">
        <f t="shared" si="111"/>
        <v>#N/A</v>
      </c>
      <c r="AM207" s="119">
        <f t="shared" si="112"/>
        <v>0</v>
      </c>
      <c r="AP207" s="115">
        <f t="shared" si="129"/>
        <v>431</v>
      </c>
      <c r="AQ207" s="113">
        <f t="shared" si="130"/>
        <v>200</v>
      </c>
      <c r="AR207" s="113" t="e">
        <f>INDEX(地温!$D$2:$D$366,MATCH(AP207,地温!$C$2:$C$366,FALSE))</f>
        <v>#N/A</v>
      </c>
      <c r="AS207" s="113" t="e">
        <f t="shared" si="131"/>
        <v>#N/A</v>
      </c>
      <c r="AT207" s="116" t="e">
        <f t="shared" si="113"/>
        <v>#N/A</v>
      </c>
      <c r="AU207" s="119" t="e">
        <f t="shared" si="114"/>
        <v>#N/A</v>
      </c>
      <c r="AV207" s="119">
        <f t="shared" si="115"/>
        <v>0</v>
      </c>
    </row>
    <row r="208" spans="1:48">
      <c r="A208" s="115">
        <f t="shared" si="116"/>
        <v>432</v>
      </c>
      <c r="B208" s="113">
        <f t="shared" si="99"/>
        <v>201</v>
      </c>
      <c r="C208" s="119" t="e">
        <f t="shared" si="100"/>
        <v>#N/A</v>
      </c>
      <c r="F208" s="115">
        <f t="shared" si="117"/>
        <v>432</v>
      </c>
      <c r="G208" s="113">
        <f t="shared" si="118"/>
        <v>201</v>
      </c>
      <c r="H208" s="113" t="e">
        <f>INDEX(地温!$D$2:$D$366,MATCH(F208,地温!$C$2:$C$366,FALSE))</f>
        <v>#N/A</v>
      </c>
      <c r="I208" s="113" t="e">
        <f t="shared" si="119"/>
        <v>#N/A</v>
      </c>
      <c r="J208" s="116" t="e">
        <f t="shared" si="101"/>
        <v>#N/A</v>
      </c>
      <c r="K208" s="119" t="e">
        <f t="shared" si="102"/>
        <v>#N/A</v>
      </c>
      <c r="L208" s="119" t="e">
        <f t="shared" si="103"/>
        <v>#N/A</v>
      </c>
      <c r="O208" s="115">
        <f t="shared" si="120"/>
        <v>432</v>
      </c>
      <c r="P208" s="113">
        <f t="shared" si="121"/>
        <v>201</v>
      </c>
      <c r="Q208" s="113" t="e">
        <f>INDEX(地温!$D$2:$D$366,MATCH(O208,地温!$C$2:$C$366,FALSE))</f>
        <v>#N/A</v>
      </c>
      <c r="R208" s="113" t="e">
        <f t="shared" si="122"/>
        <v>#N/A</v>
      </c>
      <c r="S208" s="116" t="e">
        <f t="shared" si="104"/>
        <v>#N/A</v>
      </c>
      <c r="T208" s="119" t="e">
        <f t="shared" si="105"/>
        <v>#N/A</v>
      </c>
      <c r="U208" s="119">
        <f t="shared" si="106"/>
        <v>0</v>
      </c>
      <c r="X208" s="115">
        <f t="shared" si="123"/>
        <v>432</v>
      </c>
      <c r="Y208" s="113">
        <f t="shared" si="124"/>
        <v>201</v>
      </c>
      <c r="Z208" s="113" t="e">
        <f>INDEX(地温!$D$2:$D$366,MATCH(X208,地温!$C$2:$C$366,FALSE))</f>
        <v>#N/A</v>
      </c>
      <c r="AA208" s="113" t="e">
        <f t="shared" si="125"/>
        <v>#N/A</v>
      </c>
      <c r="AB208" s="116" t="e">
        <f t="shared" si="107"/>
        <v>#N/A</v>
      </c>
      <c r="AC208" s="119" t="e">
        <f t="shared" si="108"/>
        <v>#N/A</v>
      </c>
      <c r="AD208" s="119">
        <f t="shared" si="109"/>
        <v>0</v>
      </c>
      <c r="AG208" s="115">
        <f t="shared" si="126"/>
        <v>432</v>
      </c>
      <c r="AH208" s="113">
        <f t="shared" si="127"/>
        <v>201</v>
      </c>
      <c r="AI208" s="113" t="e">
        <f>INDEX(地温!$D$2:$D$366,MATCH(AG208,地温!$C$2:$C$366,FALSE))</f>
        <v>#N/A</v>
      </c>
      <c r="AJ208" s="113" t="e">
        <f t="shared" si="128"/>
        <v>#N/A</v>
      </c>
      <c r="AK208" s="116" t="e">
        <f t="shared" si="110"/>
        <v>#N/A</v>
      </c>
      <c r="AL208" s="119" t="e">
        <f t="shared" si="111"/>
        <v>#N/A</v>
      </c>
      <c r="AM208" s="119">
        <f t="shared" si="112"/>
        <v>0</v>
      </c>
      <c r="AP208" s="115">
        <f t="shared" si="129"/>
        <v>432</v>
      </c>
      <c r="AQ208" s="113">
        <f t="shared" si="130"/>
        <v>201</v>
      </c>
      <c r="AR208" s="113" t="e">
        <f>INDEX(地温!$D$2:$D$366,MATCH(AP208,地温!$C$2:$C$366,FALSE))</f>
        <v>#N/A</v>
      </c>
      <c r="AS208" s="113" t="e">
        <f t="shared" si="131"/>
        <v>#N/A</v>
      </c>
      <c r="AT208" s="116" t="e">
        <f t="shared" si="113"/>
        <v>#N/A</v>
      </c>
      <c r="AU208" s="119" t="e">
        <f t="shared" si="114"/>
        <v>#N/A</v>
      </c>
      <c r="AV208" s="119">
        <f t="shared" si="115"/>
        <v>0</v>
      </c>
    </row>
    <row r="209" spans="1:48">
      <c r="A209" s="115">
        <f t="shared" si="116"/>
        <v>433</v>
      </c>
      <c r="B209" s="113">
        <f t="shared" si="99"/>
        <v>202</v>
      </c>
      <c r="C209" s="119" t="e">
        <f t="shared" si="100"/>
        <v>#N/A</v>
      </c>
      <c r="F209" s="115">
        <f t="shared" si="117"/>
        <v>433</v>
      </c>
      <c r="G209" s="113">
        <f t="shared" si="118"/>
        <v>202</v>
      </c>
      <c r="H209" s="113" t="e">
        <f>INDEX(地温!$D$2:$D$366,MATCH(F209,地温!$C$2:$C$366,FALSE))</f>
        <v>#N/A</v>
      </c>
      <c r="I209" s="113" t="e">
        <f t="shared" si="119"/>
        <v>#N/A</v>
      </c>
      <c r="J209" s="116" t="e">
        <f t="shared" si="101"/>
        <v>#N/A</v>
      </c>
      <c r="K209" s="119" t="e">
        <f t="shared" si="102"/>
        <v>#N/A</v>
      </c>
      <c r="L209" s="119" t="e">
        <f t="shared" si="103"/>
        <v>#N/A</v>
      </c>
      <c r="O209" s="115">
        <f t="shared" si="120"/>
        <v>433</v>
      </c>
      <c r="P209" s="113">
        <f t="shared" si="121"/>
        <v>202</v>
      </c>
      <c r="Q209" s="113" t="e">
        <f>INDEX(地温!$D$2:$D$366,MATCH(O209,地温!$C$2:$C$366,FALSE))</f>
        <v>#N/A</v>
      </c>
      <c r="R209" s="113" t="e">
        <f t="shared" si="122"/>
        <v>#N/A</v>
      </c>
      <c r="S209" s="116" t="e">
        <f t="shared" si="104"/>
        <v>#N/A</v>
      </c>
      <c r="T209" s="119" t="e">
        <f t="shared" si="105"/>
        <v>#N/A</v>
      </c>
      <c r="U209" s="119">
        <f t="shared" si="106"/>
        <v>0</v>
      </c>
      <c r="X209" s="115">
        <f t="shared" si="123"/>
        <v>433</v>
      </c>
      <c r="Y209" s="113">
        <f t="shared" si="124"/>
        <v>202</v>
      </c>
      <c r="Z209" s="113" t="e">
        <f>INDEX(地温!$D$2:$D$366,MATCH(X209,地温!$C$2:$C$366,FALSE))</f>
        <v>#N/A</v>
      </c>
      <c r="AA209" s="113" t="e">
        <f t="shared" si="125"/>
        <v>#N/A</v>
      </c>
      <c r="AB209" s="116" t="e">
        <f t="shared" si="107"/>
        <v>#N/A</v>
      </c>
      <c r="AC209" s="119" t="e">
        <f t="shared" si="108"/>
        <v>#N/A</v>
      </c>
      <c r="AD209" s="119">
        <f t="shared" si="109"/>
        <v>0</v>
      </c>
      <c r="AG209" s="115">
        <f t="shared" si="126"/>
        <v>433</v>
      </c>
      <c r="AH209" s="113">
        <f t="shared" si="127"/>
        <v>202</v>
      </c>
      <c r="AI209" s="113" t="e">
        <f>INDEX(地温!$D$2:$D$366,MATCH(AG209,地温!$C$2:$C$366,FALSE))</f>
        <v>#N/A</v>
      </c>
      <c r="AJ209" s="113" t="e">
        <f t="shared" si="128"/>
        <v>#N/A</v>
      </c>
      <c r="AK209" s="116" t="e">
        <f t="shared" si="110"/>
        <v>#N/A</v>
      </c>
      <c r="AL209" s="119" t="e">
        <f t="shared" si="111"/>
        <v>#N/A</v>
      </c>
      <c r="AM209" s="119">
        <f t="shared" si="112"/>
        <v>0</v>
      </c>
      <c r="AP209" s="115">
        <f t="shared" si="129"/>
        <v>433</v>
      </c>
      <c r="AQ209" s="113">
        <f t="shared" si="130"/>
        <v>202</v>
      </c>
      <c r="AR209" s="113" t="e">
        <f>INDEX(地温!$D$2:$D$366,MATCH(AP209,地温!$C$2:$C$366,FALSE))</f>
        <v>#N/A</v>
      </c>
      <c r="AS209" s="113" t="e">
        <f t="shared" si="131"/>
        <v>#N/A</v>
      </c>
      <c r="AT209" s="116" t="e">
        <f t="shared" si="113"/>
        <v>#N/A</v>
      </c>
      <c r="AU209" s="119" t="e">
        <f t="shared" si="114"/>
        <v>#N/A</v>
      </c>
      <c r="AV209" s="119">
        <f t="shared" si="115"/>
        <v>0</v>
      </c>
    </row>
    <row r="210" spans="1:48">
      <c r="A210" s="115">
        <f t="shared" si="116"/>
        <v>434</v>
      </c>
      <c r="B210" s="113">
        <f t="shared" si="99"/>
        <v>203</v>
      </c>
      <c r="C210" s="119" t="e">
        <f t="shared" si="100"/>
        <v>#N/A</v>
      </c>
      <c r="F210" s="115">
        <f t="shared" si="117"/>
        <v>434</v>
      </c>
      <c r="G210" s="113">
        <f t="shared" si="118"/>
        <v>203</v>
      </c>
      <c r="H210" s="113" t="e">
        <f>INDEX(地温!$D$2:$D$366,MATCH(F210,地温!$C$2:$C$366,FALSE))</f>
        <v>#N/A</v>
      </c>
      <c r="I210" s="113" t="e">
        <f t="shared" si="119"/>
        <v>#N/A</v>
      </c>
      <c r="J210" s="116" t="e">
        <f t="shared" si="101"/>
        <v>#N/A</v>
      </c>
      <c r="K210" s="119" t="e">
        <f t="shared" si="102"/>
        <v>#N/A</v>
      </c>
      <c r="L210" s="119" t="e">
        <f t="shared" si="103"/>
        <v>#N/A</v>
      </c>
      <c r="O210" s="115">
        <f t="shared" si="120"/>
        <v>434</v>
      </c>
      <c r="P210" s="113">
        <f t="shared" si="121"/>
        <v>203</v>
      </c>
      <c r="Q210" s="113" t="e">
        <f>INDEX(地温!$D$2:$D$366,MATCH(O210,地温!$C$2:$C$366,FALSE))</f>
        <v>#N/A</v>
      </c>
      <c r="R210" s="113" t="e">
        <f t="shared" si="122"/>
        <v>#N/A</v>
      </c>
      <c r="S210" s="116" t="e">
        <f t="shared" si="104"/>
        <v>#N/A</v>
      </c>
      <c r="T210" s="119" t="e">
        <f t="shared" si="105"/>
        <v>#N/A</v>
      </c>
      <c r="U210" s="119">
        <f t="shared" si="106"/>
        <v>0</v>
      </c>
      <c r="X210" s="115">
        <f t="shared" si="123"/>
        <v>434</v>
      </c>
      <c r="Y210" s="113">
        <f t="shared" si="124"/>
        <v>203</v>
      </c>
      <c r="Z210" s="113" t="e">
        <f>INDEX(地温!$D$2:$D$366,MATCH(X210,地温!$C$2:$C$366,FALSE))</f>
        <v>#N/A</v>
      </c>
      <c r="AA210" s="113" t="e">
        <f t="shared" si="125"/>
        <v>#N/A</v>
      </c>
      <c r="AB210" s="116" t="e">
        <f t="shared" si="107"/>
        <v>#N/A</v>
      </c>
      <c r="AC210" s="119" t="e">
        <f t="shared" si="108"/>
        <v>#N/A</v>
      </c>
      <c r="AD210" s="119">
        <f t="shared" si="109"/>
        <v>0</v>
      </c>
      <c r="AG210" s="115">
        <f t="shared" si="126"/>
        <v>434</v>
      </c>
      <c r="AH210" s="113">
        <f t="shared" si="127"/>
        <v>203</v>
      </c>
      <c r="AI210" s="113" t="e">
        <f>INDEX(地温!$D$2:$D$366,MATCH(AG210,地温!$C$2:$C$366,FALSE))</f>
        <v>#N/A</v>
      </c>
      <c r="AJ210" s="113" t="e">
        <f t="shared" si="128"/>
        <v>#N/A</v>
      </c>
      <c r="AK210" s="116" t="e">
        <f t="shared" si="110"/>
        <v>#N/A</v>
      </c>
      <c r="AL210" s="119" t="e">
        <f t="shared" si="111"/>
        <v>#N/A</v>
      </c>
      <c r="AM210" s="119">
        <f t="shared" si="112"/>
        <v>0</v>
      </c>
      <c r="AP210" s="115">
        <f t="shared" si="129"/>
        <v>434</v>
      </c>
      <c r="AQ210" s="113">
        <f t="shared" si="130"/>
        <v>203</v>
      </c>
      <c r="AR210" s="113" t="e">
        <f>INDEX(地温!$D$2:$D$366,MATCH(AP210,地温!$C$2:$C$366,FALSE))</f>
        <v>#N/A</v>
      </c>
      <c r="AS210" s="113" t="e">
        <f t="shared" si="131"/>
        <v>#N/A</v>
      </c>
      <c r="AT210" s="116" t="e">
        <f t="shared" si="113"/>
        <v>#N/A</v>
      </c>
      <c r="AU210" s="119" t="e">
        <f t="shared" si="114"/>
        <v>#N/A</v>
      </c>
      <c r="AV210" s="119">
        <f t="shared" si="115"/>
        <v>0</v>
      </c>
    </row>
    <row r="211" spans="1:48">
      <c r="A211" s="115">
        <f t="shared" si="116"/>
        <v>435</v>
      </c>
      <c r="B211" s="113">
        <f t="shared" si="99"/>
        <v>204</v>
      </c>
      <c r="C211" s="119" t="e">
        <f t="shared" si="100"/>
        <v>#N/A</v>
      </c>
      <c r="F211" s="115">
        <f t="shared" si="117"/>
        <v>435</v>
      </c>
      <c r="G211" s="113">
        <f t="shared" si="118"/>
        <v>204</v>
      </c>
      <c r="H211" s="113" t="e">
        <f>INDEX(地温!$D$2:$D$366,MATCH(F211,地温!$C$2:$C$366,FALSE))</f>
        <v>#N/A</v>
      </c>
      <c r="I211" s="113" t="e">
        <f t="shared" si="119"/>
        <v>#N/A</v>
      </c>
      <c r="J211" s="116" t="e">
        <f t="shared" si="101"/>
        <v>#N/A</v>
      </c>
      <c r="K211" s="119" t="e">
        <f t="shared" si="102"/>
        <v>#N/A</v>
      </c>
      <c r="L211" s="119" t="e">
        <f t="shared" si="103"/>
        <v>#N/A</v>
      </c>
      <c r="O211" s="115">
        <f t="shared" si="120"/>
        <v>435</v>
      </c>
      <c r="P211" s="113">
        <f t="shared" si="121"/>
        <v>204</v>
      </c>
      <c r="Q211" s="113" t="e">
        <f>INDEX(地温!$D$2:$D$366,MATCH(O211,地温!$C$2:$C$366,FALSE))</f>
        <v>#N/A</v>
      </c>
      <c r="R211" s="113" t="e">
        <f t="shared" si="122"/>
        <v>#N/A</v>
      </c>
      <c r="S211" s="116" t="e">
        <f t="shared" si="104"/>
        <v>#N/A</v>
      </c>
      <c r="T211" s="119" t="e">
        <f t="shared" si="105"/>
        <v>#N/A</v>
      </c>
      <c r="U211" s="119">
        <f t="shared" si="106"/>
        <v>0</v>
      </c>
      <c r="X211" s="115">
        <f t="shared" si="123"/>
        <v>435</v>
      </c>
      <c r="Y211" s="113">
        <f t="shared" si="124"/>
        <v>204</v>
      </c>
      <c r="Z211" s="113" t="e">
        <f>INDEX(地温!$D$2:$D$366,MATCH(X211,地温!$C$2:$C$366,FALSE))</f>
        <v>#N/A</v>
      </c>
      <c r="AA211" s="113" t="e">
        <f t="shared" si="125"/>
        <v>#N/A</v>
      </c>
      <c r="AB211" s="116" t="e">
        <f t="shared" si="107"/>
        <v>#N/A</v>
      </c>
      <c r="AC211" s="119" t="e">
        <f t="shared" si="108"/>
        <v>#N/A</v>
      </c>
      <c r="AD211" s="119">
        <f t="shared" si="109"/>
        <v>0</v>
      </c>
      <c r="AG211" s="115">
        <f t="shared" si="126"/>
        <v>435</v>
      </c>
      <c r="AH211" s="113">
        <f t="shared" si="127"/>
        <v>204</v>
      </c>
      <c r="AI211" s="113" t="e">
        <f>INDEX(地温!$D$2:$D$366,MATCH(AG211,地温!$C$2:$C$366,FALSE))</f>
        <v>#N/A</v>
      </c>
      <c r="AJ211" s="113" t="e">
        <f t="shared" si="128"/>
        <v>#N/A</v>
      </c>
      <c r="AK211" s="116" t="e">
        <f t="shared" si="110"/>
        <v>#N/A</v>
      </c>
      <c r="AL211" s="119" t="e">
        <f t="shared" si="111"/>
        <v>#N/A</v>
      </c>
      <c r="AM211" s="119">
        <f t="shared" si="112"/>
        <v>0</v>
      </c>
      <c r="AP211" s="115">
        <f t="shared" si="129"/>
        <v>435</v>
      </c>
      <c r="AQ211" s="113">
        <f t="shared" si="130"/>
        <v>204</v>
      </c>
      <c r="AR211" s="113" t="e">
        <f>INDEX(地温!$D$2:$D$366,MATCH(AP211,地温!$C$2:$C$366,FALSE))</f>
        <v>#N/A</v>
      </c>
      <c r="AS211" s="113" t="e">
        <f t="shared" si="131"/>
        <v>#N/A</v>
      </c>
      <c r="AT211" s="116" t="e">
        <f t="shared" si="113"/>
        <v>#N/A</v>
      </c>
      <c r="AU211" s="119" t="e">
        <f t="shared" si="114"/>
        <v>#N/A</v>
      </c>
      <c r="AV211" s="119">
        <f t="shared" si="115"/>
        <v>0</v>
      </c>
    </row>
    <row r="212" spans="1:48">
      <c r="A212" s="115">
        <f t="shared" si="116"/>
        <v>436</v>
      </c>
      <c r="B212" s="113">
        <f t="shared" si="99"/>
        <v>205</v>
      </c>
      <c r="C212" s="119" t="e">
        <f t="shared" si="100"/>
        <v>#N/A</v>
      </c>
      <c r="F212" s="115">
        <f t="shared" si="117"/>
        <v>436</v>
      </c>
      <c r="G212" s="113">
        <f t="shared" si="118"/>
        <v>205</v>
      </c>
      <c r="H212" s="113" t="e">
        <f>INDEX(地温!$D$2:$D$366,MATCH(F212,地温!$C$2:$C$366,FALSE))</f>
        <v>#N/A</v>
      </c>
      <c r="I212" s="113" t="e">
        <f t="shared" si="119"/>
        <v>#N/A</v>
      </c>
      <c r="J212" s="116" t="e">
        <f t="shared" si="101"/>
        <v>#N/A</v>
      </c>
      <c r="K212" s="119" t="e">
        <f t="shared" si="102"/>
        <v>#N/A</v>
      </c>
      <c r="L212" s="119" t="e">
        <f t="shared" si="103"/>
        <v>#N/A</v>
      </c>
      <c r="O212" s="115">
        <f t="shared" si="120"/>
        <v>436</v>
      </c>
      <c r="P212" s="113">
        <f t="shared" si="121"/>
        <v>205</v>
      </c>
      <c r="Q212" s="113" t="e">
        <f>INDEX(地温!$D$2:$D$366,MATCH(O212,地温!$C$2:$C$366,FALSE))</f>
        <v>#N/A</v>
      </c>
      <c r="R212" s="113" t="e">
        <f t="shared" si="122"/>
        <v>#N/A</v>
      </c>
      <c r="S212" s="116" t="e">
        <f t="shared" si="104"/>
        <v>#N/A</v>
      </c>
      <c r="T212" s="119" t="e">
        <f t="shared" si="105"/>
        <v>#N/A</v>
      </c>
      <c r="U212" s="119">
        <f t="shared" si="106"/>
        <v>0</v>
      </c>
      <c r="X212" s="115">
        <f t="shared" si="123"/>
        <v>436</v>
      </c>
      <c r="Y212" s="113">
        <f t="shared" si="124"/>
        <v>205</v>
      </c>
      <c r="Z212" s="113" t="e">
        <f>INDEX(地温!$D$2:$D$366,MATCH(X212,地温!$C$2:$C$366,FALSE))</f>
        <v>#N/A</v>
      </c>
      <c r="AA212" s="113" t="e">
        <f t="shared" si="125"/>
        <v>#N/A</v>
      </c>
      <c r="AB212" s="116" t="e">
        <f t="shared" si="107"/>
        <v>#N/A</v>
      </c>
      <c r="AC212" s="119" t="e">
        <f t="shared" si="108"/>
        <v>#N/A</v>
      </c>
      <c r="AD212" s="119">
        <f t="shared" si="109"/>
        <v>0</v>
      </c>
      <c r="AG212" s="115">
        <f t="shared" si="126"/>
        <v>436</v>
      </c>
      <c r="AH212" s="113">
        <f t="shared" si="127"/>
        <v>205</v>
      </c>
      <c r="AI212" s="113" t="e">
        <f>INDEX(地温!$D$2:$D$366,MATCH(AG212,地温!$C$2:$C$366,FALSE))</f>
        <v>#N/A</v>
      </c>
      <c r="AJ212" s="113" t="e">
        <f t="shared" si="128"/>
        <v>#N/A</v>
      </c>
      <c r="AK212" s="116" t="e">
        <f t="shared" si="110"/>
        <v>#N/A</v>
      </c>
      <c r="AL212" s="119" t="e">
        <f t="shared" si="111"/>
        <v>#N/A</v>
      </c>
      <c r="AM212" s="119">
        <f t="shared" si="112"/>
        <v>0</v>
      </c>
      <c r="AP212" s="115">
        <f t="shared" si="129"/>
        <v>436</v>
      </c>
      <c r="AQ212" s="113">
        <f t="shared" si="130"/>
        <v>205</v>
      </c>
      <c r="AR212" s="113" t="e">
        <f>INDEX(地温!$D$2:$D$366,MATCH(AP212,地温!$C$2:$C$366,FALSE))</f>
        <v>#N/A</v>
      </c>
      <c r="AS212" s="113" t="e">
        <f t="shared" si="131"/>
        <v>#N/A</v>
      </c>
      <c r="AT212" s="116" t="e">
        <f t="shared" si="113"/>
        <v>#N/A</v>
      </c>
      <c r="AU212" s="119" t="e">
        <f t="shared" si="114"/>
        <v>#N/A</v>
      </c>
      <c r="AV212" s="119">
        <f t="shared" si="115"/>
        <v>0</v>
      </c>
    </row>
    <row r="213" spans="1:48">
      <c r="A213" s="115">
        <f t="shared" si="116"/>
        <v>437</v>
      </c>
      <c r="B213" s="113">
        <f t="shared" si="99"/>
        <v>206</v>
      </c>
      <c r="C213" s="119" t="e">
        <f t="shared" si="100"/>
        <v>#N/A</v>
      </c>
      <c r="F213" s="115">
        <f t="shared" si="117"/>
        <v>437</v>
      </c>
      <c r="G213" s="113">
        <f t="shared" si="118"/>
        <v>206</v>
      </c>
      <c r="H213" s="113" t="e">
        <f>INDEX(地温!$D$2:$D$366,MATCH(F213,地温!$C$2:$C$366,FALSE))</f>
        <v>#N/A</v>
      </c>
      <c r="I213" s="113" t="e">
        <f t="shared" si="119"/>
        <v>#N/A</v>
      </c>
      <c r="J213" s="116" t="e">
        <f t="shared" si="101"/>
        <v>#N/A</v>
      </c>
      <c r="K213" s="119" t="e">
        <f t="shared" si="102"/>
        <v>#N/A</v>
      </c>
      <c r="L213" s="119" t="e">
        <f t="shared" si="103"/>
        <v>#N/A</v>
      </c>
      <c r="O213" s="115">
        <f t="shared" si="120"/>
        <v>437</v>
      </c>
      <c r="P213" s="113">
        <f t="shared" si="121"/>
        <v>206</v>
      </c>
      <c r="Q213" s="113" t="e">
        <f>INDEX(地温!$D$2:$D$366,MATCH(O213,地温!$C$2:$C$366,FALSE))</f>
        <v>#N/A</v>
      </c>
      <c r="R213" s="113" t="e">
        <f t="shared" si="122"/>
        <v>#N/A</v>
      </c>
      <c r="S213" s="116" t="e">
        <f t="shared" si="104"/>
        <v>#N/A</v>
      </c>
      <c r="T213" s="119" t="e">
        <f t="shared" si="105"/>
        <v>#N/A</v>
      </c>
      <c r="U213" s="119">
        <f t="shared" si="106"/>
        <v>0</v>
      </c>
      <c r="X213" s="115">
        <f t="shared" si="123"/>
        <v>437</v>
      </c>
      <c r="Y213" s="113">
        <f t="shared" si="124"/>
        <v>206</v>
      </c>
      <c r="Z213" s="113" t="e">
        <f>INDEX(地温!$D$2:$D$366,MATCH(X213,地温!$C$2:$C$366,FALSE))</f>
        <v>#N/A</v>
      </c>
      <c r="AA213" s="113" t="e">
        <f t="shared" si="125"/>
        <v>#N/A</v>
      </c>
      <c r="AB213" s="116" t="e">
        <f t="shared" si="107"/>
        <v>#N/A</v>
      </c>
      <c r="AC213" s="119" t="e">
        <f t="shared" si="108"/>
        <v>#N/A</v>
      </c>
      <c r="AD213" s="119">
        <f t="shared" si="109"/>
        <v>0</v>
      </c>
      <c r="AG213" s="115">
        <f t="shared" si="126"/>
        <v>437</v>
      </c>
      <c r="AH213" s="113">
        <f t="shared" si="127"/>
        <v>206</v>
      </c>
      <c r="AI213" s="113" t="e">
        <f>INDEX(地温!$D$2:$D$366,MATCH(AG213,地温!$C$2:$C$366,FALSE))</f>
        <v>#N/A</v>
      </c>
      <c r="AJ213" s="113" t="e">
        <f t="shared" si="128"/>
        <v>#N/A</v>
      </c>
      <c r="AK213" s="116" t="e">
        <f t="shared" si="110"/>
        <v>#N/A</v>
      </c>
      <c r="AL213" s="119" t="e">
        <f t="shared" si="111"/>
        <v>#N/A</v>
      </c>
      <c r="AM213" s="119">
        <f t="shared" si="112"/>
        <v>0</v>
      </c>
      <c r="AP213" s="115">
        <f t="shared" si="129"/>
        <v>437</v>
      </c>
      <c r="AQ213" s="113">
        <f t="shared" si="130"/>
        <v>206</v>
      </c>
      <c r="AR213" s="113" t="e">
        <f>INDEX(地温!$D$2:$D$366,MATCH(AP213,地温!$C$2:$C$366,FALSE))</f>
        <v>#N/A</v>
      </c>
      <c r="AS213" s="113" t="e">
        <f t="shared" si="131"/>
        <v>#N/A</v>
      </c>
      <c r="AT213" s="116" t="e">
        <f t="shared" si="113"/>
        <v>#N/A</v>
      </c>
      <c r="AU213" s="119" t="e">
        <f t="shared" si="114"/>
        <v>#N/A</v>
      </c>
      <c r="AV213" s="119">
        <f t="shared" si="115"/>
        <v>0</v>
      </c>
    </row>
    <row r="214" spans="1:48">
      <c r="A214" s="115">
        <f t="shared" si="116"/>
        <v>438</v>
      </c>
      <c r="B214" s="113">
        <f t="shared" si="99"/>
        <v>207</v>
      </c>
      <c r="C214" s="119" t="e">
        <f t="shared" si="100"/>
        <v>#N/A</v>
      </c>
      <c r="F214" s="115">
        <f t="shared" si="117"/>
        <v>438</v>
      </c>
      <c r="G214" s="113">
        <f t="shared" si="118"/>
        <v>207</v>
      </c>
      <c r="H214" s="113" t="e">
        <f>INDEX(地温!$D$2:$D$366,MATCH(F214,地温!$C$2:$C$366,FALSE))</f>
        <v>#N/A</v>
      </c>
      <c r="I214" s="113" t="e">
        <f t="shared" si="119"/>
        <v>#N/A</v>
      </c>
      <c r="J214" s="116" t="e">
        <f t="shared" si="101"/>
        <v>#N/A</v>
      </c>
      <c r="K214" s="119" t="e">
        <f t="shared" si="102"/>
        <v>#N/A</v>
      </c>
      <c r="L214" s="119" t="e">
        <f t="shared" si="103"/>
        <v>#N/A</v>
      </c>
      <c r="O214" s="115">
        <f t="shared" si="120"/>
        <v>438</v>
      </c>
      <c r="P214" s="113">
        <f t="shared" si="121"/>
        <v>207</v>
      </c>
      <c r="Q214" s="113" t="e">
        <f>INDEX(地温!$D$2:$D$366,MATCH(O214,地温!$C$2:$C$366,FALSE))</f>
        <v>#N/A</v>
      </c>
      <c r="R214" s="113" t="e">
        <f t="shared" si="122"/>
        <v>#N/A</v>
      </c>
      <c r="S214" s="116" t="e">
        <f t="shared" si="104"/>
        <v>#N/A</v>
      </c>
      <c r="T214" s="119" t="e">
        <f t="shared" si="105"/>
        <v>#N/A</v>
      </c>
      <c r="U214" s="119">
        <f t="shared" si="106"/>
        <v>0</v>
      </c>
      <c r="X214" s="115">
        <f t="shared" si="123"/>
        <v>438</v>
      </c>
      <c r="Y214" s="113">
        <f t="shared" si="124"/>
        <v>207</v>
      </c>
      <c r="Z214" s="113" t="e">
        <f>INDEX(地温!$D$2:$D$366,MATCH(X214,地温!$C$2:$C$366,FALSE))</f>
        <v>#N/A</v>
      </c>
      <c r="AA214" s="113" t="e">
        <f t="shared" si="125"/>
        <v>#N/A</v>
      </c>
      <c r="AB214" s="116" t="e">
        <f t="shared" si="107"/>
        <v>#N/A</v>
      </c>
      <c r="AC214" s="119" t="e">
        <f t="shared" si="108"/>
        <v>#N/A</v>
      </c>
      <c r="AD214" s="119">
        <f t="shared" si="109"/>
        <v>0</v>
      </c>
      <c r="AG214" s="115">
        <f t="shared" si="126"/>
        <v>438</v>
      </c>
      <c r="AH214" s="113">
        <f t="shared" si="127"/>
        <v>207</v>
      </c>
      <c r="AI214" s="113" t="e">
        <f>INDEX(地温!$D$2:$D$366,MATCH(AG214,地温!$C$2:$C$366,FALSE))</f>
        <v>#N/A</v>
      </c>
      <c r="AJ214" s="113" t="e">
        <f t="shared" si="128"/>
        <v>#N/A</v>
      </c>
      <c r="AK214" s="116" t="e">
        <f t="shared" si="110"/>
        <v>#N/A</v>
      </c>
      <c r="AL214" s="119" t="e">
        <f t="shared" si="111"/>
        <v>#N/A</v>
      </c>
      <c r="AM214" s="119">
        <f t="shared" si="112"/>
        <v>0</v>
      </c>
      <c r="AP214" s="115">
        <f t="shared" si="129"/>
        <v>438</v>
      </c>
      <c r="AQ214" s="113">
        <f t="shared" si="130"/>
        <v>207</v>
      </c>
      <c r="AR214" s="113" t="e">
        <f>INDEX(地温!$D$2:$D$366,MATCH(AP214,地温!$C$2:$C$366,FALSE))</f>
        <v>#N/A</v>
      </c>
      <c r="AS214" s="113" t="e">
        <f t="shared" si="131"/>
        <v>#N/A</v>
      </c>
      <c r="AT214" s="116" t="e">
        <f t="shared" si="113"/>
        <v>#N/A</v>
      </c>
      <c r="AU214" s="119" t="e">
        <f t="shared" si="114"/>
        <v>#N/A</v>
      </c>
      <c r="AV214" s="119">
        <f t="shared" si="115"/>
        <v>0</v>
      </c>
    </row>
    <row r="215" spans="1:48">
      <c r="A215" s="115">
        <f t="shared" si="116"/>
        <v>439</v>
      </c>
      <c r="B215" s="113">
        <f t="shared" si="99"/>
        <v>208</v>
      </c>
      <c r="C215" s="119" t="e">
        <f t="shared" si="100"/>
        <v>#N/A</v>
      </c>
      <c r="F215" s="115">
        <f t="shared" si="117"/>
        <v>439</v>
      </c>
      <c r="G215" s="113">
        <f t="shared" si="118"/>
        <v>208</v>
      </c>
      <c r="H215" s="113" t="e">
        <f>INDEX(地温!$D$2:$D$366,MATCH(F215,地温!$C$2:$C$366,FALSE))</f>
        <v>#N/A</v>
      </c>
      <c r="I215" s="113" t="e">
        <f t="shared" si="119"/>
        <v>#N/A</v>
      </c>
      <c r="J215" s="116" t="e">
        <f t="shared" si="101"/>
        <v>#N/A</v>
      </c>
      <c r="K215" s="119" t="e">
        <f t="shared" si="102"/>
        <v>#N/A</v>
      </c>
      <c r="L215" s="119" t="e">
        <f t="shared" si="103"/>
        <v>#N/A</v>
      </c>
      <c r="O215" s="115">
        <f t="shared" si="120"/>
        <v>439</v>
      </c>
      <c r="P215" s="113">
        <f t="shared" si="121"/>
        <v>208</v>
      </c>
      <c r="Q215" s="113" t="e">
        <f>INDEX(地温!$D$2:$D$366,MATCH(O215,地温!$C$2:$C$366,FALSE))</f>
        <v>#N/A</v>
      </c>
      <c r="R215" s="113" t="e">
        <f t="shared" si="122"/>
        <v>#N/A</v>
      </c>
      <c r="S215" s="116" t="e">
        <f t="shared" si="104"/>
        <v>#N/A</v>
      </c>
      <c r="T215" s="119" t="e">
        <f t="shared" si="105"/>
        <v>#N/A</v>
      </c>
      <c r="U215" s="119">
        <f t="shared" si="106"/>
        <v>0</v>
      </c>
      <c r="X215" s="115">
        <f t="shared" si="123"/>
        <v>439</v>
      </c>
      <c r="Y215" s="113">
        <f t="shared" si="124"/>
        <v>208</v>
      </c>
      <c r="Z215" s="113" t="e">
        <f>INDEX(地温!$D$2:$D$366,MATCH(X215,地温!$C$2:$C$366,FALSE))</f>
        <v>#N/A</v>
      </c>
      <c r="AA215" s="113" t="e">
        <f t="shared" si="125"/>
        <v>#N/A</v>
      </c>
      <c r="AB215" s="116" t="e">
        <f t="shared" si="107"/>
        <v>#N/A</v>
      </c>
      <c r="AC215" s="119" t="e">
        <f t="shared" si="108"/>
        <v>#N/A</v>
      </c>
      <c r="AD215" s="119">
        <f t="shared" si="109"/>
        <v>0</v>
      </c>
      <c r="AG215" s="115">
        <f t="shared" si="126"/>
        <v>439</v>
      </c>
      <c r="AH215" s="113">
        <f t="shared" si="127"/>
        <v>208</v>
      </c>
      <c r="AI215" s="113" t="e">
        <f>INDEX(地温!$D$2:$D$366,MATCH(AG215,地温!$C$2:$C$366,FALSE))</f>
        <v>#N/A</v>
      </c>
      <c r="AJ215" s="113" t="e">
        <f t="shared" si="128"/>
        <v>#N/A</v>
      </c>
      <c r="AK215" s="116" t="e">
        <f t="shared" si="110"/>
        <v>#N/A</v>
      </c>
      <c r="AL215" s="119" t="e">
        <f t="shared" si="111"/>
        <v>#N/A</v>
      </c>
      <c r="AM215" s="119">
        <f t="shared" si="112"/>
        <v>0</v>
      </c>
      <c r="AP215" s="115">
        <f t="shared" si="129"/>
        <v>439</v>
      </c>
      <c r="AQ215" s="113">
        <f t="shared" si="130"/>
        <v>208</v>
      </c>
      <c r="AR215" s="113" t="e">
        <f>INDEX(地温!$D$2:$D$366,MATCH(AP215,地温!$C$2:$C$366,FALSE))</f>
        <v>#N/A</v>
      </c>
      <c r="AS215" s="113" t="e">
        <f t="shared" si="131"/>
        <v>#N/A</v>
      </c>
      <c r="AT215" s="116" t="e">
        <f t="shared" si="113"/>
        <v>#N/A</v>
      </c>
      <c r="AU215" s="119" t="e">
        <f t="shared" si="114"/>
        <v>#N/A</v>
      </c>
      <c r="AV215" s="119">
        <f t="shared" si="115"/>
        <v>0</v>
      </c>
    </row>
    <row r="216" spans="1:48">
      <c r="A216" s="115">
        <f t="shared" si="116"/>
        <v>440</v>
      </c>
      <c r="B216" s="113">
        <f t="shared" si="99"/>
        <v>209</v>
      </c>
      <c r="C216" s="119" t="e">
        <f t="shared" si="100"/>
        <v>#N/A</v>
      </c>
      <c r="F216" s="115">
        <f t="shared" si="117"/>
        <v>440</v>
      </c>
      <c r="G216" s="113">
        <f t="shared" si="118"/>
        <v>209</v>
      </c>
      <c r="H216" s="113" t="e">
        <f>INDEX(地温!$D$2:$D$366,MATCH(F216,地温!$C$2:$C$366,FALSE))</f>
        <v>#N/A</v>
      </c>
      <c r="I216" s="113" t="e">
        <f t="shared" si="119"/>
        <v>#N/A</v>
      </c>
      <c r="J216" s="116" t="e">
        <f t="shared" si="101"/>
        <v>#N/A</v>
      </c>
      <c r="K216" s="119" t="e">
        <f t="shared" si="102"/>
        <v>#N/A</v>
      </c>
      <c r="L216" s="119" t="e">
        <f t="shared" si="103"/>
        <v>#N/A</v>
      </c>
      <c r="O216" s="115">
        <f t="shared" si="120"/>
        <v>440</v>
      </c>
      <c r="P216" s="113">
        <f t="shared" si="121"/>
        <v>209</v>
      </c>
      <c r="Q216" s="113" t="e">
        <f>INDEX(地温!$D$2:$D$366,MATCH(O216,地温!$C$2:$C$366,FALSE))</f>
        <v>#N/A</v>
      </c>
      <c r="R216" s="113" t="e">
        <f t="shared" si="122"/>
        <v>#N/A</v>
      </c>
      <c r="S216" s="116" t="e">
        <f t="shared" si="104"/>
        <v>#N/A</v>
      </c>
      <c r="T216" s="119" t="e">
        <f t="shared" si="105"/>
        <v>#N/A</v>
      </c>
      <c r="U216" s="119">
        <f t="shared" si="106"/>
        <v>0</v>
      </c>
      <c r="X216" s="115">
        <f t="shared" si="123"/>
        <v>440</v>
      </c>
      <c r="Y216" s="113">
        <f t="shared" si="124"/>
        <v>209</v>
      </c>
      <c r="Z216" s="113" t="e">
        <f>INDEX(地温!$D$2:$D$366,MATCH(X216,地温!$C$2:$C$366,FALSE))</f>
        <v>#N/A</v>
      </c>
      <c r="AA216" s="113" t="e">
        <f t="shared" si="125"/>
        <v>#N/A</v>
      </c>
      <c r="AB216" s="116" t="e">
        <f t="shared" si="107"/>
        <v>#N/A</v>
      </c>
      <c r="AC216" s="119" t="e">
        <f t="shared" si="108"/>
        <v>#N/A</v>
      </c>
      <c r="AD216" s="119">
        <f t="shared" si="109"/>
        <v>0</v>
      </c>
      <c r="AG216" s="115">
        <f t="shared" si="126"/>
        <v>440</v>
      </c>
      <c r="AH216" s="113">
        <f t="shared" si="127"/>
        <v>209</v>
      </c>
      <c r="AI216" s="113" t="e">
        <f>INDEX(地温!$D$2:$D$366,MATCH(AG216,地温!$C$2:$C$366,FALSE))</f>
        <v>#N/A</v>
      </c>
      <c r="AJ216" s="113" t="e">
        <f t="shared" si="128"/>
        <v>#N/A</v>
      </c>
      <c r="AK216" s="116" t="e">
        <f t="shared" si="110"/>
        <v>#N/A</v>
      </c>
      <c r="AL216" s="119" t="e">
        <f t="shared" si="111"/>
        <v>#N/A</v>
      </c>
      <c r="AM216" s="119">
        <f t="shared" si="112"/>
        <v>0</v>
      </c>
      <c r="AP216" s="115">
        <f t="shared" si="129"/>
        <v>440</v>
      </c>
      <c r="AQ216" s="113">
        <f t="shared" si="130"/>
        <v>209</v>
      </c>
      <c r="AR216" s="113" t="e">
        <f>INDEX(地温!$D$2:$D$366,MATCH(AP216,地温!$C$2:$C$366,FALSE))</f>
        <v>#N/A</v>
      </c>
      <c r="AS216" s="113" t="e">
        <f t="shared" si="131"/>
        <v>#N/A</v>
      </c>
      <c r="AT216" s="116" t="e">
        <f t="shared" si="113"/>
        <v>#N/A</v>
      </c>
      <c r="AU216" s="119" t="e">
        <f t="shared" si="114"/>
        <v>#N/A</v>
      </c>
      <c r="AV216" s="119">
        <f t="shared" si="115"/>
        <v>0</v>
      </c>
    </row>
    <row r="217" spans="1:48">
      <c r="A217" s="115">
        <f t="shared" si="116"/>
        <v>441</v>
      </c>
      <c r="B217" s="113">
        <f t="shared" si="99"/>
        <v>210</v>
      </c>
      <c r="C217" s="119" t="e">
        <f t="shared" si="100"/>
        <v>#N/A</v>
      </c>
      <c r="F217" s="115">
        <f t="shared" si="117"/>
        <v>441</v>
      </c>
      <c r="G217" s="113">
        <f t="shared" si="118"/>
        <v>210</v>
      </c>
      <c r="H217" s="113" t="e">
        <f>INDEX(地温!$D$2:$D$366,MATCH(F217,地温!$C$2:$C$366,FALSE))</f>
        <v>#N/A</v>
      </c>
      <c r="I217" s="113" t="e">
        <f t="shared" si="119"/>
        <v>#N/A</v>
      </c>
      <c r="J217" s="116" t="e">
        <f t="shared" si="101"/>
        <v>#N/A</v>
      </c>
      <c r="K217" s="119" t="e">
        <f t="shared" si="102"/>
        <v>#N/A</v>
      </c>
      <c r="L217" s="119" t="e">
        <f t="shared" si="103"/>
        <v>#N/A</v>
      </c>
      <c r="O217" s="115">
        <f t="shared" si="120"/>
        <v>441</v>
      </c>
      <c r="P217" s="113">
        <f t="shared" si="121"/>
        <v>210</v>
      </c>
      <c r="Q217" s="113" t="e">
        <f>INDEX(地温!$D$2:$D$366,MATCH(O217,地温!$C$2:$C$366,FALSE))</f>
        <v>#N/A</v>
      </c>
      <c r="R217" s="113" t="e">
        <f t="shared" si="122"/>
        <v>#N/A</v>
      </c>
      <c r="S217" s="116" t="e">
        <f t="shared" si="104"/>
        <v>#N/A</v>
      </c>
      <c r="T217" s="119" t="e">
        <f t="shared" si="105"/>
        <v>#N/A</v>
      </c>
      <c r="U217" s="119">
        <f t="shared" si="106"/>
        <v>0</v>
      </c>
      <c r="X217" s="115">
        <f t="shared" si="123"/>
        <v>441</v>
      </c>
      <c r="Y217" s="113">
        <f t="shared" si="124"/>
        <v>210</v>
      </c>
      <c r="Z217" s="113" t="e">
        <f>INDEX(地温!$D$2:$D$366,MATCH(X217,地温!$C$2:$C$366,FALSE))</f>
        <v>#N/A</v>
      </c>
      <c r="AA217" s="113" t="e">
        <f t="shared" si="125"/>
        <v>#N/A</v>
      </c>
      <c r="AB217" s="116" t="e">
        <f t="shared" si="107"/>
        <v>#N/A</v>
      </c>
      <c r="AC217" s="119" t="e">
        <f t="shared" si="108"/>
        <v>#N/A</v>
      </c>
      <c r="AD217" s="119">
        <f t="shared" si="109"/>
        <v>0</v>
      </c>
      <c r="AG217" s="115">
        <f t="shared" si="126"/>
        <v>441</v>
      </c>
      <c r="AH217" s="113">
        <f t="shared" si="127"/>
        <v>210</v>
      </c>
      <c r="AI217" s="113" t="e">
        <f>INDEX(地温!$D$2:$D$366,MATCH(AG217,地温!$C$2:$C$366,FALSE))</f>
        <v>#N/A</v>
      </c>
      <c r="AJ217" s="113" t="e">
        <f t="shared" si="128"/>
        <v>#N/A</v>
      </c>
      <c r="AK217" s="116" t="e">
        <f t="shared" si="110"/>
        <v>#N/A</v>
      </c>
      <c r="AL217" s="119" t="e">
        <f t="shared" si="111"/>
        <v>#N/A</v>
      </c>
      <c r="AM217" s="119">
        <f t="shared" si="112"/>
        <v>0</v>
      </c>
      <c r="AP217" s="115">
        <f t="shared" si="129"/>
        <v>441</v>
      </c>
      <c r="AQ217" s="113">
        <f t="shared" si="130"/>
        <v>210</v>
      </c>
      <c r="AR217" s="113" t="e">
        <f>INDEX(地温!$D$2:$D$366,MATCH(AP217,地温!$C$2:$C$366,FALSE))</f>
        <v>#N/A</v>
      </c>
      <c r="AS217" s="113" t="e">
        <f t="shared" si="131"/>
        <v>#N/A</v>
      </c>
      <c r="AT217" s="116" t="e">
        <f t="shared" si="113"/>
        <v>#N/A</v>
      </c>
      <c r="AU217" s="119" t="e">
        <f t="shared" si="114"/>
        <v>#N/A</v>
      </c>
      <c r="AV217" s="119">
        <f t="shared" si="115"/>
        <v>0</v>
      </c>
    </row>
    <row r="218" spans="1:48">
      <c r="A218" s="115">
        <f t="shared" si="116"/>
        <v>442</v>
      </c>
      <c r="B218" s="113">
        <f t="shared" si="99"/>
        <v>211</v>
      </c>
      <c r="C218" s="119" t="e">
        <f t="shared" si="100"/>
        <v>#N/A</v>
      </c>
      <c r="F218" s="115">
        <f t="shared" si="117"/>
        <v>442</v>
      </c>
      <c r="G218" s="113">
        <f t="shared" si="118"/>
        <v>211</v>
      </c>
      <c r="H218" s="113" t="e">
        <f>INDEX(地温!$D$2:$D$366,MATCH(F218,地温!$C$2:$C$366,FALSE))</f>
        <v>#N/A</v>
      </c>
      <c r="I218" s="113" t="e">
        <f t="shared" si="119"/>
        <v>#N/A</v>
      </c>
      <c r="J218" s="116" t="e">
        <f t="shared" si="101"/>
        <v>#N/A</v>
      </c>
      <c r="K218" s="119" t="e">
        <f t="shared" si="102"/>
        <v>#N/A</v>
      </c>
      <c r="L218" s="119" t="e">
        <f t="shared" si="103"/>
        <v>#N/A</v>
      </c>
      <c r="O218" s="115">
        <f t="shared" si="120"/>
        <v>442</v>
      </c>
      <c r="P218" s="113">
        <f t="shared" si="121"/>
        <v>211</v>
      </c>
      <c r="Q218" s="113" t="e">
        <f>INDEX(地温!$D$2:$D$366,MATCH(O218,地温!$C$2:$C$366,FALSE))</f>
        <v>#N/A</v>
      </c>
      <c r="R218" s="113" t="e">
        <f t="shared" si="122"/>
        <v>#N/A</v>
      </c>
      <c r="S218" s="116" t="e">
        <f t="shared" si="104"/>
        <v>#N/A</v>
      </c>
      <c r="T218" s="119" t="e">
        <f t="shared" si="105"/>
        <v>#N/A</v>
      </c>
      <c r="U218" s="119">
        <f t="shared" si="106"/>
        <v>0</v>
      </c>
      <c r="X218" s="115">
        <f t="shared" si="123"/>
        <v>442</v>
      </c>
      <c r="Y218" s="113">
        <f t="shared" si="124"/>
        <v>211</v>
      </c>
      <c r="Z218" s="113" t="e">
        <f>INDEX(地温!$D$2:$D$366,MATCH(X218,地温!$C$2:$C$366,FALSE))</f>
        <v>#N/A</v>
      </c>
      <c r="AA218" s="113" t="e">
        <f t="shared" si="125"/>
        <v>#N/A</v>
      </c>
      <c r="AB218" s="116" t="e">
        <f t="shared" si="107"/>
        <v>#N/A</v>
      </c>
      <c r="AC218" s="119" t="e">
        <f t="shared" si="108"/>
        <v>#N/A</v>
      </c>
      <c r="AD218" s="119">
        <f t="shared" si="109"/>
        <v>0</v>
      </c>
      <c r="AG218" s="115">
        <f t="shared" si="126"/>
        <v>442</v>
      </c>
      <c r="AH218" s="113">
        <f t="shared" si="127"/>
        <v>211</v>
      </c>
      <c r="AI218" s="113" t="e">
        <f>INDEX(地温!$D$2:$D$366,MATCH(AG218,地温!$C$2:$C$366,FALSE))</f>
        <v>#N/A</v>
      </c>
      <c r="AJ218" s="113" t="e">
        <f t="shared" si="128"/>
        <v>#N/A</v>
      </c>
      <c r="AK218" s="116" t="e">
        <f t="shared" si="110"/>
        <v>#N/A</v>
      </c>
      <c r="AL218" s="119" t="e">
        <f t="shared" si="111"/>
        <v>#N/A</v>
      </c>
      <c r="AM218" s="119">
        <f t="shared" si="112"/>
        <v>0</v>
      </c>
      <c r="AP218" s="115">
        <f t="shared" si="129"/>
        <v>442</v>
      </c>
      <c r="AQ218" s="113">
        <f t="shared" si="130"/>
        <v>211</v>
      </c>
      <c r="AR218" s="113" t="e">
        <f>INDEX(地温!$D$2:$D$366,MATCH(AP218,地温!$C$2:$C$366,FALSE))</f>
        <v>#N/A</v>
      </c>
      <c r="AS218" s="113" t="e">
        <f t="shared" si="131"/>
        <v>#N/A</v>
      </c>
      <c r="AT218" s="116" t="e">
        <f t="shared" si="113"/>
        <v>#N/A</v>
      </c>
      <c r="AU218" s="119" t="e">
        <f t="shared" si="114"/>
        <v>#N/A</v>
      </c>
      <c r="AV218" s="119">
        <f t="shared" si="115"/>
        <v>0</v>
      </c>
    </row>
    <row r="219" spans="1:48">
      <c r="A219" s="115">
        <f t="shared" si="116"/>
        <v>443</v>
      </c>
      <c r="B219" s="113">
        <f t="shared" si="99"/>
        <v>212</v>
      </c>
      <c r="C219" s="119" t="e">
        <f t="shared" si="100"/>
        <v>#N/A</v>
      </c>
      <c r="F219" s="115">
        <f t="shared" si="117"/>
        <v>443</v>
      </c>
      <c r="G219" s="113">
        <f t="shared" si="118"/>
        <v>212</v>
      </c>
      <c r="H219" s="113" t="e">
        <f>INDEX(地温!$D$2:$D$366,MATCH(F219,地温!$C$2:$C$366,FALSE))</f>
        <v>#N/A</v>
      </c>
      <c r="I219" s="113" t="e">
        <f t="shared" si="119"/>
        <v>#N/A</v>
      </c>
      <c r="J219" s="116" t="e">
        <f t="shared" si="101"/>
        <v>#N/A</v>
      </c>
      <c r="K219" s="119" t="e">
        <f t="shared" si="102"/>
        <v>#N/A</v>
      </c>
      <c r="L219" s="119" t="e">
        <f t="shared" si="103"/>
        <v>#N/A</v>
      </c>
      <c r="O219" s="115">
        <f t="shared" si="120"/>
        <v>443</v>
      </c>
      <c r="P219" s="113">
        <f t="shared" si="121"/>
        <v>212</v>
      </c>
      <c r="Q219" s="113" t="e">
        <f>INDEX(地温!$D$2:$D$366,MATCH(O219,地温!$C$2:$C$366,FALSE))</f>
        <v>#N/A</v>
      </c>
      <c r="R219" s="113" t="e">
        <f t="shared" si="122"/>
        <v>#N/A</v>
      </c>
      <c r="S219" s="116" t="e">
        <f t="shared" si="104"/>
        <v>#N/A</v>
      </c>
      <c r="T219" s="119" t="e">
        <f t="shared" si="105"/>
        <v>#N/A</v>
      </c>
      <c r="U219" s="119">
        <f t="shared" si="106"/>
        <v>0</v>
      </c>
      <c r="X219" s="115">
        <f t="shared" si="123"/>
        <v>443</v>
      </c>
      <c r="Y219" s="113">
        <f t="shared" si="124"/>
        <v>212</v>
      </c>
      <c r="Z219" s="113" t="e">
        <f>INDEX(地温!$D$2:$D$366,MATCH(X219,地温!$C$2:$C$366,FALSE))</f>
        <v>#N/A</v>
      </c>
      <c r="AA219" s="113" t="e">
        <f t="shared" si="125"/>
        <v>#N/A</v>
      </c>
      <c r="AB219" s="116" t="e">
        <f t="shared" si="107"/>
        <v>#N/A</v>
      </c>
      <c r="AC219" s="119" t="e">
        <f t="shared" si="108"/>
        <v>#N/A</v>
      </c>
      <c r="AD219" s="119">
        <f t="shared" si="109"/>
        <v>0</v>
      </c>
      <c r="AG219" s="115">
        <f t="shared" si="126"/>
        <v>443</v>
      </c>
      <c r="AH219" s="113">
        <f t="shared" si="127"/>
        <v>212</v>
      </c>
      <c r="AI219" s="113" t="e">
        <f>INDEX(地温!$D$2:$D$366,MATCH(AG219,地温!$C$2:$C$366,FALSE))</f>
        <v>#N/A</v>
      </c>
      <c r="AJ219" s="113" t="e">
        <f t="shared" si="128"/>
        <v>#N/A</v>
      </c>
      <c r="AK219" s="116" t="e">
        <f t="shared" si="110"/>
        <v>#N/A</v>
      </c>
      <c r="AL219" s="119" t="e">
        <f t="shared" si="111"/>
        <v>#N/A</v>
      </c>
      <c r="AM219" s="119">
        <f t="shared" si="112"/>
        <v>0</v>
      </c>
      <c r="AP219" s="115">
        <f t="shared" si="129"/>
        <v>443</v>
      </c>
      <c r="AQ219" s="113">
        <f t="shared" si="130"/>
        <v>212</v>
      </c>
      <c r="AR219" s="113" t="e">
        <f>INDEX(地温!$D$2:$D$366,MATCH(AP219,地温!$C$2:$C$366,FALSE))</f>
        <v>#N/A</v>
      </c>
      <c r="AS219" s="113" t="e">
        <f t="shared" si="131"/>
        <v>#N/A</v>
      </c>
      <c r="AT219" s="116" t="e">
        <f t="shared" si="113"/>
        <v>#N/A</v>
      </c>
      <c r="AU219" s="119" t="e">
        <f t="shared" si="114"/>
        <v>#N/A</v>
      </c>
      <c r="AV219" s="119">
        <f t="shared" si="115"/>
        <v>0</v>
      </c>
    </row>
    <row r="220" spans="1:48">
      <c r="A220" s="115">
        <f t="shared" si="116"/>
        <v>444</v>
      </c>
      <c r="B220" s="113">
        <f t="shared" si="99"/>
        <v>213</v>
      </c>
      <c r="C220" s="119" t="e">
        <f t="shared" si="100"/>
        <v>#N/A</v>
      </c>
      <c r="F220" s="115">
        <f t="shared" si="117"/>
        <v>444</v>
      </c>
      <c r="G220" s="113">
        <f t="shared" si="118"/>
        <v>213</v>
      </c>
      <c r="H220" s="113" t="e">
        <f>INDEX(地温!$D$2:$D$366,MATCH(F220,地温!$C$2:$C$366,FALSE))</f>
        <v>#N/A</v>
      </c>
      <c r="I220" s="113" t="e">
        <f t="shared" si="119"/>
        <v>#N/A</v>
      </c>
      <c r="J220" s="116" t="e">
        <f t="shared" si="101"/>
        <v>#N/A</v>
      </c>
      <c r="K220" s="119" t="e">
        <f t="shared" si="102"/>
        <v>#N/A</v>
      </c>
      <c r="L220" s="119" t="e">
        <f t="shared" si="103"/>
        <v>#N/A</v>
      </c>
      <c r="O220" s="115">
        <f t="shared" si="120"/>
        <v>444</v>
      </c>
      <c r="P220" s="113">
        <f t="shared" si="121"/>
        <v>213</v>
      </c>
      <c r="Q220" s="113" t="e">
        <f>INDEX(地温!$D$2:$D$366,MATCH(O220,地温!$C$2:$C$366,FALSE))</f>
        <v>#N/A</v>
      </c>
      <c r="R220" s="113" t="e">
        <f t="shared" si="122"/>
        <v>#N/A</v>
      </c>
      <c r="S220" s="116" t="e">
        <f t="shared" si="104"/>
        <v>#N/A</v>
      </c>
      <c r="T220" s="119" t="e">
        <f t="shared" si="105"/>
        <v>#N/A</v>
      </c>
      <c r="U220" s="119">
        <f t="shared" si="106"/>
        <v>0</v>
      </c>
      <c r="X220" s="115">
        <f t="shared" si="123"/>
        <v>444</v>
      </c>
      <c r="Y220" s="113">
        <f t="shared" si="124"/>
        <v>213</v>
      </c>
      <c r="Z220" s="113" t="e">
        <f>INDEX(地温!$D$2:$D$366,MATCH(X220,地温!$C$2:$C$366,FALSE))</f>
        <v>#N/A</v>
      </c>
      <c r="AA220" s="113" t="e">
        <f t="shared" si="125"/>
        <v>#N/A</v>
      </c>
      <c r="AB220" s="116" t="e">
        <f t="shared" si="107"/>
        <v>#N/A</v>
      </c>
      <c r="AC220" s="119" t="e">
        <f t="shared" si="108"/>
        <v>#N/A</v>
      </c>
      <c r="AD220" s="119">
        <f t="shared" si="109"/>
        <v>0</v>
      </c>
      <c r="AG220" s="115">
        <f t="shared" si="126"/>
        <v>444</v>
      </c>
      <c r="AH220" s="113">
        <f t="shared" si="127"/>
        <v>213</v>
      </c>
      <c r="AI220" s="113" t="e">
        <f>INDEX(地温!$D$2:$D$366,MATCH(AG220,地温!$C$2:$C$366,FALSE))</f>
        <v>#N/A</v>
      </c>
      <c r="AJ220" s="113" t="e">
        <f t="shared" si="128"/>
        <v>#N/A</v>
      </c>
      <c r="AK220" s="116" t="e">
        <f t="shared" si="110"/>
        <v>#N/A</v>
      </c>
      <c r="AL220" s="119" t="e">
        <f t="shared" si="111"/>
        <v>#N/A</v>
      </c>
      <c r="AM220" s="119">
        <f t="shared" si="112"/>
        <v>0</v>
      </c>
      <c r="AP220" s="115">
        <f t="shared" si="129"/>
        <v>444</v>
      </c>
      <c r="AQ220" s="113">
        <f t="shared" si="130"/>
        <v>213</v>
      </c>
      <c r="AR220" s="113" t="e">
        <f>INDEX(地温!$D$2:$D$366,MATCH(AP220,地温!$C$2:$C$366,FALSE))</f>
        <v>#N/A</v>
      </c>
      <c r="AS220" s="113" t="e">
        <f t="shared" si="131"/>
        <v>#N/A</v>
      </c>
      <c r="AT220" s="116" t="e">
        <f t="shared" si="113"/>
        <v>#N/A</v>
      </c>
      <c r="AU220" s="119" t="e">
        <f t="shared" si="114"/>
        <v>#N/A</v>
      </c>
      <c r="AV220" s="119">
        <f t="shared" si="115"/>
        <v>0</v>
      </c>
    </row>
    <row r="221" spans="1:48">
      <c r="A221" s="115">
        <f t="shared" si="116"/>
        <v>445</v>
      </c>
      <c r="B221" s="113">
        <f t="shared" si="99"/>
        <v>214</v>
      </c>
      <c r="C221" s="119" t="e">
        <f t="shared" si="100"/>
        <v>#N/A</v>
      </c>
      <c r="F221" s="115">
        <f t="shared" si="117"/>
        <v>445</v>
      </c>
      <c r="G221" s="113">
        <f t="shared" si="118"/>
        <v>214</v>
      </c>
      <c r="H221" s="113" t="e">
        <f>INDEX(地温!$D$2:$D$366,MATCH(F221,地温!$C$2:$C$366,FALSE))</f>
        <v>#N/A</v>
      </c>
      <c r="I221" s="113" t="e">
        <f t="shared" si="119"/>
        <v>#N/A</v>
      </c>
      <c r="J221" s="116" t="e">
        <f t="shared" si="101"/>
        <v>#N/A</v>
      </c>
      <c r="K221" s="119" t="e">
        <f t="shared" si="102"/>
        <v>#N/A</v>
      </c>
      <c r="L221" s="119" t="e">
        <f t="shared" si="103"/>
        <v>#N/A</v>
      </c>
      <c r="O221" s="115">
        <f t="shared" si="120"/>
        <v>445</v>
      </c>
      <c r="P221" s="113">
        <f t="shared" si="121"/>
        <v>214</v>
      </c>
      <c r="Q221" s="113" t="e">
        <f>INDEX(地温!$D$2:$D$366,MATCH(O221,地温!$C$2:$C$366,FALSE))</f>
        <v>#N/A</v>
      </c>
      <c r="R221" s="113" t="e">
        <f t="shared" si="122"/>
        <v>#N/A</v>
      </c>
      <c r="S221" s="116" t="e">
        <f t="shared" si="104"/>
        <v>#N/A</v>
      </c>
      <c r="T221" s="119" t="e">
        <f t="shared" si="105"/>
        <v>#N/A</v>
      </c>
      <c r="U221" s="119">
        <f t="shared" si="106"/>
        <v>0</v>
      </c>
      <c r="X221" s="115">
        <f t="shared" si="123"/>
        <v>445</v>
      </c>
      <c r="Y221" s="113">
        <f t="shared" si="124"/>
        <v>214</v>
      </c>
      <c r="Z221" s="113" t="e">
        <f>INDEX(地温!$D$2:$D$366,MATCH(X221,地温!$C$2:$C$366,FALSE))</f>
        <v>#N/A</v>
      </c>
      <c r="AA221" s="113" t="e">
        <f t="shared" si="125"/>
        <v>#N/A</v>
      </c>
      <c r="AB221" s="116" t="e">
        <f t="shared" si="107"/>
        <v>#N/A</v>
      </c>
      <c r="AC221" s="119" t="e">
        <f t="shared" si="108"/>
        <v>#N/A</v>
      </c>
      <c r="AD221" s="119">
        <f t="shared" si="109"/>
        <v>0</v>
      </c>
      <c r="AG221" s="115">
        <f t="shared" si="126"/>
        <v>445</v>
      </c>
      <c r="AH221" s="113">
        <f t="shared" si="127"/>
        <v>214</v>
      </c>
      <c r="AI221" s="113" t="e">
        <f>INDEX(地温!$D$2:$D$366,MATCH(AG221,地温!$C$2:$C$366,FALSE))</f>
        <v>#N/A</v>
      </c>
      <c r="AJ221" s="113" t="e">
        <f t="shared" si="128"/>
        <v>#N/A</v>
      </c>
      <c r="AK221" s="116" t="e">
        <f t="shared" si="110"/>
        <v>#N/A</v>
      </c>
      <c r="AL221" s="119" t="e">
        <f t="shared" si="111"/>
        <v>#N/A</v>
      </c>
      <c r="AM221" s="119">
        <f t="shared" si="112"/>
        <v>0</v>
      </c>
      <c r="AP221" s="115">
        <f t="shared" si="129"/>
        <v>445</v>
      </c>
      <c r="AQ221" s="113">
        <f t="shared" si="130"/>
        <v>214</v>
      </c>
      <c r="AR221" s="113" t="e">
        <f>INDEX(地温!$D$2:$D$366,MATCH(AP221,地温!$C$2:$C$366,FALSE))</f>
        <v>#N/A</v>
      </c>
      <c r="AS221" s="113" t="e">
        <f t="shared" si="131"/>
        <v>#N/A</v>
      </c>
      <c r="AT221" s="116" t="e">
        <f t="shared" si="113"/>
        <v>#N/A</v>
      </c>
      <c r="AU221" s="119" t="e">
        <f t="shared" si="114"/>
        <v>#N/A</v>
      </c>
      <c r="AV221" s="119">
        <f t="shared" si="115"/>
        <v>0</v>
      </c>
    </row>
    <row r="222" spans="1:48">
      <c r="A222" s="115">
        <f t="shared" si="116"/>
        <v>446</v>
      </c>
      <c r="B222" s="113">
        <f t="shared" si="99"/>
        <v>215</v>
      </c>
      <c r="C222" s="119" t="e">
        <f t="shared" si="100"/>
        <v>#N/A</v>
      </c>
      <c r="F222" s="115">
        <f t="shared" si="117"/>
        <v>446</v>
      </c>
      <c r="G222" s="113">
        <f t="shared" si="118"/>
        <v>215</v>
      </c>
      <c r="H222" s="113" t="e">
        <f>INDEX(地温!$D$2:$D$366,MATCH(F222,地温!$C$2:$C$366,FALSE))</f>
        <v>#N/A</v>
      </c>
      <c r="I222" s="113" t="e">
        <f t="shared" si="119"/>
        <v>#N/A</v>
      </c>
      <c r="J222" s="116" t="e">
        <f t="shared" si="101"/>
        <v>#N/A</v>
      </c>
      <c r="K222" s="119" t="e">
        <f t="shared" si="102"/>
        <v>#N/A</v>
      </c>
      <c r="L222" s="119" t="e">
        <f t="shared" si="103"/>
        <v>#N/A</v>
      </c>
      <c r="O222" s="115">
        <f t="shared" si="120"/>
        <v>446</v>
      </c>
      <c r="P222" s="113">
        <f t="shared" si="121"/>
        <v>215</v>
      </c>
      <c r="Q222" s="113" t="e">
        <f>INDEX(地温!$D$2:$D$366,MATCH(O222,地温!$C$2:$C$366,FALSE))</f>
        <v>#N/A</v>
      </c>
      <c r="R222" s="113" t="e">
        <f t="shared" si="122"/>
        <v>#N/A</v>
      </c>
      <c r="S222" s="116" t="e">
        <f t="shared" si="104"/>
        <v>#N/A</v>
      </c>
      <c r="T222" s="119" t="e">
        <f t="shared" si="105"/>
        <v>#N/A</v>
      </c>
      <c r="U222" s="119">
        <f t="shared" si="106"/>
        <v>0</v>
      </c>
      <c r="X222" s="115">
        <f t="shared" si="123"/>
        <v>446</v>
      </c>
      <c r="Y222" s="113">
        <f t="shared" si="124"/>
        <v>215</v>
      </c>
      <c r="Z222" s="113" t="e">
        <f>INDEX(地温!$D$2:$D$366,MATCH(X222,地温!$C$2:$C$366,FALSE))</f>
        <v>#N/A</v>
      </c>
      <c r="AA222" s="113" t="e">
        <f t="shared" si="125"/>
        <v>#N/A</v>
      </c>
      <c r="AB222" s="116" t="e">
        <f t="shared" si="107"/>
        <v>#N/A</v>
      </c>
      <c r="AC222" s="119" t="e">
        <f t="shared" si="108"/>
        <v>#N/A</v>
      </c>
      <c r="AD222" s="119">
        <f t="shared" si="109"/>
        <v>0</v>
      </c>
      <c r="AG222" s="115">
        <f t="shared" si="126"/>
        <v>446</v>
      </c>
      <c r="AH222" s="113">
        <f t="shared" si="127"/>
        <v>215</v>
      </c>
      <c r="AI222" s="113" t="e">
        <f>INDEX(地温!$D$2:$D$366,MATCH(AG222,地温!$C$2:$C$366,FALSE))</f>
        <v>#N/A</v>
      </c>
      <c r="AJ222" s="113" t="e">
        <f t="shared" si="128"/>
        <v>#N/A</v>
      </c>
      <c r="AK222" s="116" t="e">
        <f t="shared" si="110"/>
        <v>#N/A</v>
      </c>
      <c r="AL222" s="119" t="e">
        <f t="shared" si="111"/>
        <v>#N/A</v>
      </c>
      <c r="AM222" s="119">
        <f t="shared" si="112"/>
        <v>0</v>
      </c>
      <c r="AP222" s="115">
        <f t="shared" si="129"/>
        <v>446</v>
      </c>
      <c r="AQ222" s="113">
        <f t="shared" si="130"/>
        <v>215</v>
      </c>
      <c r="AR222" s="113" t="e">
        <f>INDEX(地温!$D$2:$D$366,MATCH(AP222,地温!$C$2:$C$366,FALSE))</f>
        <v>#N/A</v>
      </c>
      <c r="AS222" s="113" t="e">
        <f t="shared" si="131"/>
        <v>#N/A</v>
      </c>
      <c r="AT222" s="116" t="e">
        <f t="shared" si="113"/>
        <v>#N/A</v>
      </c>
      <c r="AU222" s="119" t="e">
        <f t="shared" si="114"/>
        <v>#N/A</v>
      </c>
      <c r="AV222" s="119">
        <f t="shared" si="115"/>
        <v>0</v>
      </c>
    </row>
    <row r="223" spans="1:48">
      <c r="A223" s="115">
        <f t="shared" si="116"/>
        <v>447</v>
      </c>
      <c r="B223" s="113">
        <f t="shared" si="99"/>
        <v>216</v>
      </c>
      <c r="C223" s="119" t="e">
        <f t="shared" si="100"/>
        <v>#N/A</v>
      </c>
      <c r="F223" s="115">
        <f t="shared" si="117"/>
        <v>447</v>
      </c>
      <c r="G223" s="113">
        <f t="shared" si="118"/>
        <v>216</v>
      </c>
      <c r="H223" s="113" t="e">
        <f>INDEX(地温!$D$2:$D$366,MATCH(F223,地温!$C$2:$C$366,FALSE))</f>
        <v>#N/A</v>
      </c>
      <c r="I223" s="113" t="e">
        <f t="shared" si="119"/>
        <v>#N/A</v>
      </c>
      <c r="J223" s="116" t="e">
        <f t="shared" si="101"/>
        <v>#N/A</v>
      </c>
      <c r="K223" s="119" t="e">
        <f t="shared" si="102"/>
        <v>#N/A</v>
      </c>
      <c r="L223" s="119" t="e">
        <f t="shared" si="103"/>
        <v>#N/A</v>
      </c>
      <c r="O223" s="115">
        <f t="shared" si="120"/>
        <v>447</v>
      </c>
      <c r="P223" s="113">
        <f t="shared" si="121"/>
        <v>216</v>
      </c>
      <c r="Q223" s="113" t="e">
        <f>INDEX(地温!$D$2:$D$366,MATCH(O223,地温!$C$2:$C$366,FALSE))</f>
        <v>#N/A</v>
      </c>
      <c r="R223" s="113" t="e">
        <f t="shared" si="122"/>
        <v>#N/A</v>
      </c>
      <c r="S223" s="116" t="e">
        <f t="shared" si="104"/>
        <v>#N/A</v>
      </c>
      <c r="T223" s="119" t="e">
        <f t="shared" si="105"/>
        <v>#N/A</v>
      </c>
      <c r="U223" s="119">
        <f t="shared" si="106"/>
        <v>0</v>
      </c>
      <c r="X223" s="115">
        <f t="shared" si="123"/>
        <v>447</v>
      </c>
      <c r="Y223" s="113">
        <f t="shared" si="124"/>
        <v>216</v>
      </c>
      <c r="Z223" s="113" t="e">
        <f>INDEX(地温!$D$2:$D$366,MATCH(X223,地温!$C$2:$C$366,FALSE))</f>
        <v>#N/A</v>
      </c>
      <c r="AA223" s="113" t="e">
        <f t="shared" si="125"/>
        <v>#N/A</v>
      </c>
      <c r="AB223" s="116" t="e">
        <f t="shared" si="107"/>
        <v>#N/A</v>
      </c>
      <c r="AC223" s="119" t="e">
        <f t="shared" si="108"/>
        <v>#N/A</v>
      </c>
      <c r="AD223" s="119">
        <f t="shared" si="109"/>
        <v>0</v>
      </c>
      <c r="AG223" s="115">
        <f t="shared" si="126"/>
        <v>447</v>
      </c>
      <c r="AH223" s="113">
        <f t="shared" si="127"/>
        <v>216</v>
      </c>
      <c r="AI223" s="113" t="e">
        <f>INDEX(地温!$D$2:$D$366,MATCH(AG223,地温!$C$2:$C$366,FALSE))</f>
        <v>#N/A</v>
      </c>
      <c r="AJ223" s="113" t="e">
        <f t="shared" si="128"/>
        <v>#N/A</v>
      </c>
      <c r="AK223" s="116" t="e">
        <f t="shared" si="110"/>
        <v>#N/A</v>
      </c>
      <c r="AL223" s="119" t="e">
        <f t="shared" si="111"/>
        <v>#N/A</v>
      </c>
      <c r="AM223" s="119">
        <f t="shared" si="112"/>
        <v>0</v>
      </c>
      <c r="AP223" s="115">
        <f t="shared" si="129"/>
        <v>447</v>
      </c>
      <c r="AQ223" s="113">
        <f t="shared" si="130"/>
        <v>216</v>
      </c>
      <c r="AR223" s="113" t="e">
        <f>INDEX(地温!$D$2:$D$366,MATCH(AP223,地温!$C$2:$C$366,FALSE))</f>
        <v>#N/A</v>
      </c>
      <c r="AS223" s="113" t="e">
        <f t="shared" si="131"/>
        <v>#N/A</v>
      </c>
      <c r="AT223" s="116" t="e">
        <f t="shared" si="113"/>
        <v>#N/A</v>
      </c>
      <c r="AU223" s="119" t="e">
        <f t="shared" si="114"/>
        <v>#N/A</v>
      </c>
      <c r="AV223" s="119">
        <f t="shared" si="115"/>
        <v>0</v>
      </c>
    </row>
    <row r="224" spans="1:48">
      <c r="A224" s="115">
        <f t="shared" si="116"/>
        <v>448</v>
      </c>
      <c r="B224" s="113">
        <f t="shared" si="99"/>
        <v>217</v>
      </c>
      <c r="C224" s="119" t="e">
        <f t="shared" si="100"/>
        <v>#N/A</v>
      </c>
      <c r="F224" s="115">
        <f t="shared" si="117"/>
        <v>448</v>
      </c>
      <c r="G224" s="113">
        <f t="shared" si="118"/>
        <v>217</v>
      </c>
      <c r="H224" s="113" t="e">
        <f>INDEX(地温!$D$2:$D$366,MATCH(F224,地温!$C$2:$C$366,FALSE))</f>
        <v>#N/A</v>
      </c>
      <c r="I224" s="113" t="e">
        <f t="shared" si="119"/>
        <v>#N/A</v>
      </c>
      <c r="J224" s="116" t="e">
        <f t="shared" si="101"/>
        <v>#N/A</v>
      </c>
      <c r="K224" s="119" t="e">
        <f t="shared" si="102"/>
        <v>#N/A</v>
      </c>
      <c r="L224" s="119" t="e">
        <f t="shared" si="103"/>
        <v>#N/A</v>
      </c>
      <c r="O224" s="115">
        <f t="shared" si="120"/>
        <v>448</v>
      </c>
      <c r="P224" s="113">
        <f t="shared" si="121"/>
        <v>217</v>
      </c>
      <c r="Q224" s="113" t="e">
        <f>INDEX(地温!$D$2:$D$366,MATCH(O224,地温!$C$2:$C$366,FALSE))</f>
        <v>#N/A</v>
      </c>
      <c r="R224" s="113" t="e">
        <f t="shared" si="122"/>
        <v>#N/A</v>
      </c>
      <c r="S224" s="116" t="e">
        <f t="shared" si="104"/>
        <v>#N/A</v>
      </c>
      <c r="T224" s="119" t="e">
        <f t="shared" si="105"/>
        <v>#N/A</v>
      </c>
      <c r="U224" s="119">
        <f t="shared" si="106"/>
        <v>0</v>
      </c>
      <c r="X224" s="115">
        <f t="shared" si="123"/>
        <v>448</v>
      </c>
      <c r="Y224" s="113">
        <f t="shared" si="124"/>
        <v>217</v>
      </c>
      <c r="Z224" s="113" t="e">
        <f>INDEX(地温!$D$2:$D$366,MATCH(X224,地温!$C$2:$C$366,FALSE))</f>
        <v>#N/A</v>
      </c>
      <c r="AA224" s="113" t="e">
        <f t="shared" si="125"/>
        <v>#N/A</v>
      </c>
      <c r="AB224" s="116" t="e">
        <f t="shared" si="107"/>
        <v>#N/A</v>
      </c>
      <c r="AC224" s="119" t="e">
        <f t="shared" si="108"/>
        <v>#N/A</v>
      </c>
      <c r="AD224" s="119">
        <f t="shared" si="109"/>
        <v>0</v>
      </c>
      <c r="AG224" s="115">
        <f t="shared" si="126"/>
        <v>448</v>
      </c>
      <c r="AH224" s="113">
        <f t="shared" si="127"/>
        <v>217</v>
      </c>
      <c r="AI224" s="113" t="e">
        <f>INDEX(地温!$D$2:$D$366,MATCH(AG224,地温!$C$2:$C$366,FALSE))</f>
        <v>#N/A</v>
      </c>
      <c r="AJ224" s="113" t="e">
        <f t="shared" si="128"/>
        <v>#N/A</v>
      </c>
      <c r="AK224" s="116" t="e">
        <f t="shared" si="110"/>
        <v>#N/A</v>
      </c>
      <c r="AL224" s="119" t="e">
        <f t="shared" si="111"/>
        <v>#N/A</v>
      </c>
      <c r="AM224" s="119">
        <f t="shared" si="112"/>
        <v>0</v>
      </c>
      <c r="AP224" s="115">
        <f t="shared" si="129"/>
        <v>448</v>
      </c>
      <c r="AQ224" s="113">
        <f t="shared" si="130"/>
        <v>217</v>
      </c>
      <c r="AR224" s="113" t="e">
        <f>INDEX(地温!$D$2:$D$366,MATCH(AP224,地温!$C$2:$C$366,FALSE))</f>
        <v>#N/A</v>
      </c>
      <c r="AS224" s="113" t="e">
        <f t="shared" si="131"/>
        <v>#N/A</v>
      </c>
      <c r="AT224" s="116" t="e">
        <f t="shared" si="113"/>
        <v>#N/A</v>
      </c>
      <c r="AU224" s="119" t="e">
        <f t="shared" si="114"/>
        <v>#N/A</v>
      </c>
      <c r="AV224" s="119">
        <f t="shared" si="115"/>
        <v>0</v>
      </c>
    </row>
    <row r="225" spans="1:48">
      <c r="A225" s="115">
        <f t="shared" si="116"/>
        <v>449</v>
      </c>
      <c r="B225" s="113">
        <f t="shared" si="99"/>
        <v>218</v>
      </c>
      <c r="C225" s="119" t="e">
        <f t="shared" si="100"/>
        <v>#N/A</v>
      </c>
      <c r="F225" s="115">
        <f t="shared" si="117"/>
        <v>449</v>
      </c>
      <c r="G225" s="113">
        <f t="shared" si="118"/>
        <v>218</v>
      </c>
      <c r="H225" s="113" t="e">
        <f>INDEX(地温!$D$2:$D$366,MATCH(F225,地温!$C$2:$C$366,FALSE))</f>
        <v>#N/A</v>
      </c>
      <c r="I225" s="113" t="e">
        <f t="shared" si="119"/>
        <v>#N/A</v>
      </c>
      <c r="J225" s="116" t="e">
        <f t="shared" si="101"/>
        <v>#N/A</v>
      </c>
      <c r="K225" s="119" t="e">
        <f t="shared" si="102"/>
        <v>#N/A</v>
      </c>
      <c r="L225" s="119" t="e">
        <f t="shared" si="103"/>
        <v>#N/A</v>
      </c>
      <c r="O225" s="115">
        <f t="shared" si="120"/>
        <v>449</v>
      </c>
      <c r="P225" s="113">
        <f t="shared" si="121"/>
        <v>218</v>
      </c>
      <c r="Q225" s="113" t="e">
        <f>INDEX(地温!$D$2:$D$366,MATCH(O225,地温!$C$2:$C$366,FALSE))</f>
        <v>#N/A</v>
      </c>
      <c r="R225" s="113" t="e">
        <f t="shared" si="122"/>
        <v>#N/A</v>
      </c>
      <c r="S225" s="116" t="e">
        <f t="shared" si="104"/>
        <v>#N/A</v>
      </c>
      <c r="T225" s="119" t="e">
        <f t="shared" si="105"/>
        <v>#N/A</v>
      </c>
      <c r="U225" s="119">
        <f t="shared" si="106"/>
        <v>0</v>
      </c>
      <c r="X225" s="115">
        <f t="shared" si="123"/>
        <v>449</v>
      </c>
      <c r="Y225" s="113">
        <f t="shared" si="124"/>
        <v>218</v>
      </c>
      <c r="Z225" s="113" t="e">
        <f>INDEX(地温!$D$2:$D$366,MATCH(X225,地温!$C$2:$C$366,FALSE))</f>
        <v>#N/A</v>
      </c>
      <c r="AA225" s="113" t="e">
        <f t="shared" si="125"/>
        <v>#N/A</v>
      </c>
      <c r="AB225" s="116" t="e">
        <f t="shared" si="107"/>
        <v>#N/A</v>
      </c>
      <c r="AC225" s="119" t="e">
        <f t="shared" si="108"/>
        <v>#N/A</v>
      </c>
      <c r="AD225" s="119">
        <f t="shared" si="109"/>
        <v>0</v>
      </c>
      <c r="AG225" s="115">
        <f t="shared" si="126"/>
        <v>449</v>
      </c>
      <c r="AH225" s="113">
        <f t="shared" si="127"/>
        <v>218</v>
      </c>
      <c r="AI225" s="113" t="e">
        <f>INDEX(地温!$D$2:$D$366,MATCH(AG225,地温!$C$2:$C$366,FALSE))</f>
        <v>#N/A</v>
      </c>
      <c r="AJ225" s="113" t="e">
        <f t="shared" si="128"/>
        <v>#N/A</v>
      </c>
      <c r="AK225" s="116" t="e">
        <f t="shared" si="110"/>
        <v>#N/A</v>
      </c>
      <c r="AL225" s="119" t="e">
        <f t="shared" si="111"/>
        <v>#N/A</v>
      </c>
      <c r="AM225" s="119">
        <f t="shared" si="112"/>
        <v>0</v>
      </c>
      <c r="AP225" s="115">
        <f t="shared" si="129"/>
        <v>449</v>
      </c>
      <c r="AQ225" s="113">
        <f t="shared" si="130"/>
        <v>218</v>
      </c>
      <c r="AR225" s="113" t="e">
        <f>INDEX(地温!$D$2:$D$366,MATCH(AP225,地温!$C$2:$C$366,FALSE))</f>
        <v>#N/A</v>
      </c>
      <c r="AS225" s="113" t="e">
        <f t="shared" si="131"/>
        <v>#N/A</v>
      </c>
      <c r="AT225" s="116" t="e">
        <f t="shared" si="113"/>
        <v>#N/A</v>
      </c>
      <c r="AU225" s="119" t="e">
        <f t="shared" si="114"/>
        <v>#N/A</v>
      </c>
      <c r="AV225" s="119">
        <f t="shared" si="115"/>
        <v>0</v>
      </c>
    </row>
    <row r="226" spans="1:48">
      <c r="A226" s="115">
        <f t="shared" si="116"/>
        <v>450</v>
      </c>
      <c r="B226" s="113">
        <f t="shared" si="99"/>
        <v>219</v>
      </c>
      <c r="C226" s="119" t="e">
        <f t="shared" si="100"/>
        <v>#N/A</v>
      </c>
      <c r="F226" s="115">
        <f t="shared" si="117"/>
        <v>450</v>
      </c>
      <c r="G226" s="113">
        <f t="shared" si="118"/>
        <v>219</v>
      </c>
      <c r="H226" s="113" t="e">
        <f>INDEX(地温!$D$2:$D$366,MATCH(F226,地温!$C$2:$C$366,FALSE))</f>
        <v>#N/A</v>
      </c>
      <c r="I226" s="113" t="e">
        <f t="shared" si="119"/>
        <v>#N/A</v>
      </c>
      <c r="J226" s="116" t="e">
        <f t="shared" si="101"/>
        <v>#N/A</v>
      </c>
      <c r="K226" s="119" t="e">
        <f t="shared" si="102"/>
        <v>#N/A</v>
      </c>
      <c r="L226" s="119" t="e">
        <f t="shared" si="103"/>
        <v>#N/A</v>
      </c>
      <c r="O226" s="115">
        <f t="shared" si="120"/>
        <v>450</v>
      </c>
      <c r="P226" s="113">
        <f t="shared" si="121"/>
        <v>219</v>
      </c>
      <c r="Q226" s="113" t="e">
        <f>INDEX(地温!$D$2:$D$366,MATCH(O226,地温!$C$2:$C$366,FALSE))</f>
        <v>#N/A</v>
      </c>
      <c r="R226" s="113" t="e">
        <f t="shared" si="122"/>
        <v>#N/A</v>
      </c>
      <c r="S226" s="116" t="e">
        <f t="shared" si="104"/>
        <v>#N/A</v>
      </c>
      <c r="T226" s="119" t="e">
        <f t="shared" si="105"/>
        <v>#N/A</v>
      </c>
      <c r="U226" s="119">
        <f t="shared" si="106"/>
        <v>0</v>
      </c>
      <c r="X226" s="115">
        <f t="shared" si="123"/>
        <v>450</v>
      </c>
      <c r="Y226" s="113">
        <f t="shared" si="124"/>
        <v>219</v>
      </c>
      <c r="Z226" s="113" t="e">
        <f>INDEX(地温!$D$2:$D$366,MATCH(X226,地温!$C$2:$C$366,FALSE))</f>
        <v>#N/A</v>
      </c>
      <c r="AA226" s="113" t="e">
        <f t="shared" si="125"/>
        <v>#N/A</v>
      </c>
      <c r="AB226" s="116" t="e">
        <f t="shared" si="107"/>
        <v>#N/A</v>
      </c>
      <c r="AC226" s="119" t="e">
        <f t="shared" si="108"/>
        <v>#N/A</v>
      </c>
      <c r="AD226" s="119">
        <f t="shared" si="109"/>
        <v>0</v>
      </c>
      <c r="AG226" s="115">
        <f t="shared" si="126"/>
        <v>450</v>
      </c>
      <c r="AH226" s="113">
        <f t="shared" si="127"/>
        <v>219</v>
      </c>
      <c r="AI226" s="113" t="e">
        <f>INDEX(地温!$D$2:$D$366,MATCH(AG226,地温!$C$2:$C$366,FALSE))</f>
        <v>#N/A</v>
      </c>
      <c r="AJ226" s="113" t="e">
        <f t="shared" si="128"/>
        <v>#N/A</v>
      </c>
      <c r="AK226" s="116" t="e">
        <f t="shared" si="110"/>
        <v>#N/A</v>
      </c>
      <c r="AL226" s="119" t="e">
        <f t="shared" si="111"/>
        <v>#N/A</v>
      </c>
      <c r="AM226" s="119">
        <f t="shared" si="112"/>
        <v>0</v>
      </c>
      <c r="AP226" s="115">
        <f t="shared" si="129"/>
        <v>450</v>
      </c>
      <c r="AQ226" s="113">
        <f t="shared" si="130"/>
        <v>219</v>
      </c>
      <c r="AR226" s="113" t="e">
        <f>INDEX(地温!$D$2:$D$366,MATCH(AP226,地温!$C$2:$C$366,FALSE))</f>
        <v>#N/A</v>
      </c>
      <c r="AS226" s="113" t="e">
        <f t="shared" si="131"/>
        <v>#N/A</v>
      </c>
      <c r="AT226" s="116" t="e">
        <f t="shared" si="113"/>
        <v>#N/A</v>
      </c>
      <c r="AU226" s="119" t="e">
        <f t="shared" si="114"/>
        <v>#N/A</v>
      </c>
      <c r="AV226" s="119">
        <f t="shared" si="115"/>
        <v>0</v>
      </c>
    </row>
    <row r="227" spans="1:48">
      <c r="A227" s="115">
        <f t="shared" si="116"/>
        <v>451</v>
      </c>
      <c r="B227" s="113">
        <f t="shared" si="99"/>
        <v>220</v>
      </c>
      <c r="C227" s="119" t="e">
        <f t="shared" si="100"/>
        <v>#N/A</v>
      </c>
      <c r="F227" s="115">
        <f t="shared" si="117"/>
        <v>451</v>
      </c>
      <c r="G227" s="113">
        <f t="shared" si="118"/>
        <v>220</v>
      </c>
      <c r="H227" s="113" t="e">
        <f>INDEX(地温!$D$2:$D$366,MATCH(F227,地温!$C$2:$C$366,FALSE))</f>
        <v>#N/A</v>
      </c>
      <c r="I227" s="113" t="e">
        <f t="shared" si="119"/>
        <v>#N/A</v>
      </c>
      <c r="J227" s="116" t="e">
        <f t="shared" si="101"/>
        <v>#N/A</v>
      </c>
      <c r="K227" s="119" t="e">
        <f t="shared" si="102"/>
        <v>#N/A</v>
      </c>
      <c r="L227" s="119" t="e">
        <f t="shared" si="103"/>
        <v>#N/A</v>
      </c>
      <c r="O227" s="115">
        <f t="shared" si="120"/>
        <v>451</v>
      </c>
      <c r="P227" s="113">
        <f t="shared" si="121"/>
        <v>220</v>
      </c>
      <c r="Q227" s="113" t="e">
        <f>INDEX(地温!$D$2:$D$366,MATCH(O227,地温!$C$2:$C$366,FALSE))</f>
        <v>#N/A</v>
      </c>
      <c r="R227" s="113" t="e">
        <f t="shared" si="122"/>
        <v>#N/A</v>
      </c>
      <c r="S227" s="116" t="e">
        <f t="shared" si="104"/>
        <v>#N/A</v>
      </c>
      <c r="T227" s="119" t="e">
        <f t="shared" si="105"/>
        <v>#N/A</v>
      </c>
      <c r="U227" s="119">
        <f t="shared" si="106"/>
        <v>0</v>
      </c>
      <c r="X227" s="115">
        <f t="shared" si="123"/>
        <v>451</v>
      </c>
      <c r="Y227" s="113">
        <f t="shared" si="124"/>
        <v>220</v>
      </c>
      <c r="Z227" s="113" t="e">
        <f>INDEX(地温!$D$2:$D$366,MATCH(X227,地温!$C$2:$C$366,FALSE))</f>
        <v>#N/A</v>
      </c>
      <c r="AA227" s="113" t="e">
        <f t="shared" si="125"/>
        <v>#N/A</v>
      </c>
      <c r="AB227" s="116" t="e">
        <f t="shared" si="107"/>
        <v>#N/A</v>
      </c>
      <c r="AC227" s="119" t="e">
        <f t="shared" si="108"/>
        <v>#N/A</v>
      </c>
      <c r="AD227" s="119">
        <f t="shared" si="109"/>
        <v>0</v>
      </c>
      <c r="AG227" s="115">
        <f t="shared" si="126"/>
        <v>451</v>
      </c>
      <c r="AH227" s="113">
        <f t="shared" si="127"/>
        <v>220</v>
      </c>
      <c r="AI227" s="113" t="e">
        <f>INDEX(地温!$D$2:$D$366,MATCH(AG227,地温!$C$2:$C$366,FALSE))</f>
        <v>#N/A</v>
      </c>
      <c r="AJ227" s="113" t="e">
        <f t="shared" si="128"/>
        <v>#N/A</v>
      </c>
      <c r="AK227" s="116" t="e">
        <f t="shared" si="110"/>
        <v>#N/A</v>
      </c>
      <c r="AL227" s="119" t="e">
        <f t="shared" si="111"/>
        <v>#N/A</v>
      </c>
      <c r="AM227" s="119">
        <f t="shared" si="112"/>
        <v>0</v>
      </c>
      <c r="AP227" s="115">
        <f t="shared" si="129"/>
        <v>451</v>
      </c>
      <c r="AQ227" s="113">
        <f t="shared" si="130"/>
        <v>220</v>
      </c>
      <c r="AR227" s="113" t="e">
        <f>INDEX(地温!$D$2:$D$366,MATCH(AP227,地温!$C$2:$C$366,FALSE))</f>
        <v>#N/A</v>
      </c>
      <c r="AS227" s="113" t="e">
        <f t="shared" si="131"/>
        <v>#N/A</v>
      </c>
      <c r="AT227" s="116" t="e">
        <f t="shared" si="113"/>
        <v>#N/A</v>
      </c>
      <c r="AU227" s="119" t="e">
        <f t="shared" si="114"/>
        <v>#N/A</v>
      </c>
      <c r="AV227" s="119">
        <f t="shared" si="115"/>
        <v>0</v>
      </c>
    </row>
    <row r="228" spans="1:48">
      <c r="A228" s="115">
        <f t="shared" si="116"/>
        <v>452</v>
      </c>
      <c r="B228" s="113">
        <f t="shared" si="99"/>
        <v>221</v>
      </c>
      <c r="C228" s="119" t="e">
        <f t="shared" si="100"/>
        <v>#N/A</v>
      </c>
      <c r="F228" s="115">
        <f t="shared" si="117"/>
        <v>452</v>
      </c>
      <c r="G228" s="113">
        <f t="shared" si="118"/>
        <v>221</v>
      </c>
      <c r="H228" s="113" t="e">
        <f>INDEX(地温!$D$2:$D$366,MATCH(F228,地温!$C$2:$C$366,FALSE))</f>
        <v>#N/A</v>
      </c>
      <c r="I228" s="113" t="e">
        <f t="shared" si="119"/>
        <v>#N/A</v>
      </c>
      <c r="J228" s="116" t="e">
        <f t="shared" si="101"/>
        <v>#N/A</v>
      </c>
      <c r="K228" s="119" t="e">
        <f t="shared" si="102"/>
        <v>#N/A</v>
      </c>
      <c r="L228" s="119" t="e">
        <f t="shared" si="103"/>
        <v>#N/A</v>
      </c>
      <c r="O228" s="115">
        <f t="shared" si="120"/>
        <v>452</v>
      </c>
      <c r="P228" s="113">
        <f t="shared" si="121"/>
        <v>221</v>
      </c>
      <c r="Q228" s="113" t="e">
        <f>INDEX(地温!$D$2:$D$366,MATCH(O228,地温!$C$2:$C$366,FALSE))</f>
        <v>#N/A</v>
      </c>
      <c r="R228" s="113" t="e">
        <f t="shared" si="122"/>
        <v>#N/A</v>
      </c>
      <c r="S228" s="116" t="e">
        <f t="shared" si="104"/>
        <v>#N/A</v>
      </c>
      <c r="T228" s="119" t="e">
        <f t="shared" si="105"/>
        <v>#N/A</v>
      </c>
      <c r="U228" s="119">
        <f t="shared" si="106"/>
        <v>0</v>
      </c>
      <c r="X228" s="115">
        <f t="shared" si="123"/>
        <v>452</v>
      </c>
      <c r="Y228" s="113">
        <f t="shared" si="124"/>
        <v>221</v>
      </c>
      <c r="Z228" s="113" t="e">
        <f>INDEX(地温!$D$2:$D$366,MATCH(X228,地温!$C$2:$C$366,FALSE))</f>
        <v>#N/A</v>
      </c>
      <c r="AA228" s="113" t="e">
        <f t="shared" si="125"/>
        <v>#N/A</v>
      </c>
      <c r="AB228" s="116" t="e">
        <f t="shared" si="107"/>
        <v>#N/A</v>
      </c>
      <c r="AC228" s="119" t="e">
        <f t="shared" si="108"/>
        <v>#N/A</v>
      </c>
      <c r="AD228" s="119">
        <f t="shared" si="109"/>
        <v>0</v>
      </c>
      <c r="AG228" s="115">
        <f t="shared" si="126"/>
        <v>452</v>
      </c>
      <c r="AH228" s="113">
        <f t="shared" si="127"/>
        <v>221</v>
      </c>
      <c r="AI228" s="113" t="e">
        <f>INDEX(地温!$D$2:$D$366,MATCH(AG228,地温!$C$2:$C$366,FALSE))</f>
        <v>#N/A</v>
      </c>
      <c r="AJ228" s="113" t="e">
        <f t="shared" si="128"/>
        <v>#N/A</v>
      </c>
      <c r="AK228" s="116" t="e">
        <f t="shared" si="110"/>
        <v>#N/A</v>
      </c>
      <c r="AL228" s="119" t="e">
        <f t="shared" si="111"/>
        <v>#N/A</v>
      </c>
      <c r="AM228" s="119">
        <f t="shared" si="112"/>
        <v>0</v>
      </c>
      <c r="AP228" s="115">
        <f t="shared" si="129"/>
        <v>452</v>
      </c>
      <c r="AQ228" s="113">
        <f t="shared" si="130"/>
        <v>221</v>
      </c>
      <c r="AR228" s="113" t="e">
        <f>INDEX(地温!$D$2:$D$366,MATCH(AP228,地温!$C$2:$C$366,FALSE))</f>
        <v>#N/A</v>
      </c>
      <c r="AS228" s="113" t="e">
        <f t="shared" si="131"/>
        <v>#N/A</v>
      </c>
      <c r="AT228" s="116" t="e">
        <f t="shared" si="113"/>
        <v>#N/A</v>
      </c>
      <c r="AU228" s="119" t="e">
        <f t="shared" si="114"/>
        <v>#N/A</v>
      </c>
      <c r="AV228" s="119">
        <f t="shared" si="115"/>
        <v>0</v>
      </c>
    </row>
    <row r="229" spans="1:48">
      <c r="A229" s="115">
        <f t="shared" si="116"/>
        <v>453</v>
      </c>
      <c r="B229" s="113">
        <f t="shared" si="99"/>
        <v>222</v>
      </c>
      <c r="C229" s="119" t="e">
        <f t="shared" si="100"/>
        <v>#N/A</v>
      </c>
      <c r="F229" s="115">
        <f t="shared" si="117"/>
        <v>453</v>
      </c>
      <c r="G229" s="113">
        <f t="shared" si="118"/>
        <v>222</v>
      </c>
      <c r="H229" s="113" t="e">
        <f>INDEX(地温!$D$2:$D$366,MATCH(F229,地温!$C$2:$C$366,FALSE))</f>
        <v>#N/A</v>
      </c>
      <c r="I229" s="113" t="e">
        <f t="shared" si="119"/>
        <v>#N/A</v>
      </c>
      <c r="J229" s="116" t="e">
        <f t="shared" si="101"/>
        <v>#N/A</v>
      </c>
      <c r="K229" s="119" t="e">
        <f t="shared" si="102"/>
        <v>#N/A</v>
      </c>
      <c r="L229" s="119" t="e">
        <f t="shared" si="103"/>
        <v>#N/A</v>
      </c>
      <c r="O229" s="115">
        <f t="shared" si="120"/>
        <v>453</v>
      </c>
      <c r="P229" s="113">
        <f t="shared" si="121"/>
        <v>222</v>
      </c>
      <c r="Q229" s="113" t="e">
        <f>INDEX(地温!$D$2:$D$366,MATCH(O229,地温!$C$2:$C$366,FALSE))</f>
        <v>#N/A</v>
      </c>
      <c r="R229" s="113" t="e">
        <f t="shared" si="122"/>
        <v>#N/A</v>
      </c>
      <c r="S229" s="116" t="e">
        <f t="shared" si="104"/>
        <v>#N/A</v>
      </c>
      <c r="T229" s="119" t="e">
        <f t="shared" si="105"/>
        <v>#N/A</v>
      </c>
      <c r="U229" s="119">
        <f t="shared" si="106"/>
        <v>0</v>
      </c>
      <c r="X229" s="115">
        <f t="shared" si="123"/>
        <v>453</v>
      </c>
      <c r="Y229" s="113">
        <f t="shared" si="124"/>
        <v>222</v>
      </c>
      <c r="Z229" s="113" t="e">
        <f>INDEX(地温!$D$2:$D$366,MATCH(X229,地温!$C$2:$C$366,FALSE))</f>
        <v>#N/A</v>
      </c>
      <c r="AA229" s="113" t="e">
        <f t="shared" si="125"/>
        <v>#N/A</v>
      </c>
      <c r="AB229" s="116" t="e">
        <f t="shared" si="107"/>
        <v>#N/A</v>
      </c>
      <c r="AC229" s="119" t="e">
        <f t="shared" si="108"/>
        <v>#N/A</v>
      </c>
      <c r="AD229" s="119">
        <f t="shared" si="109"/>
        <v>0</v>
      </c>
      <c r="AG229" s="115">
        <f t="shared" si="126"/>
        <v>453</v>
      </c>
      <c r="AH229" s="113">
        <f t="shared" si="127"/>
        <v>222</v>
      </c>
      <c r="AI229" s="113" t="e">
        <f>INDEX(地温!$D$2:$D$366,MATCH(AG229,地温!$C$2:$C$366,FALSE))</f>
        <v>#N/A</v>
      </c>
      <c r="AJ229" s="113" t="e">
        <f t="shared" si="128"/>
        <v>#N/A</v>
      </c>
      <c r="AK229" s="116" t="e">
        <f t="shared" si="110"/>
        <v>#N/A</v>
      </c>
      <c r="AL229" s="119" t="e">
        <f t="shared" si="111"/>
        <v>#N/A</v>
      </c>
      <c r="AM229" s="119">
        <f t="shared" si="112"/>
        <v>0</v>
      </c>
      <c r="AP229" s="115">
        <f t="shared" si="129"/>
        <v>453</v>
      </c>
      <c r="AQ229" s="113">
        <f t="shared" si="130"/>
        <v>222</v>
      </c>
      <c r="AR229" s="113" t="e">
        <f>INDEX(地温!$D$2:$D$366,MATCH(AP229,地温!$C$2:$C$366,FALSE))</f>
        <v>#N/A</v>
      </c>
      <c r="AS229" s="113" t="e">
        <f t="shared" si="131"/>
        <v>#N/A</v>
      </c>
      <c r="AT229" s="116" t="e">
        <f t="shared" si="113"/>
        <v>#N/A</v>
      </c>
      <c r="AU229" s="119" t="e">
        <f t="shared" si="114"/>
        <v>#N/A</v>
      </c>
      <c r="AV229" s="119">
        <f t="shared" si="115"/>
        <v>0</v>
      </c>
    </row>
    <row r="230" spans="1:48">
      <c r="A230" s="115">
        <f t="shared" si="116"/>
        <v>454</v>
      </c>
      <c r="B230" s="113">
        <f t="shared" si="99"/>
        <v>223</v>
      </c>
      <c r="C230" s="119" t="e">
        <f t="shared" si="100"/>
        <v>#N/A</v>
      </c>
      <c r="F230" s="115">
        <f t="shared" si="117"/>
        <v>454</v>
      </c>
      <c r="G230" s="113">
        <f t="shared" si="118"/>
        <v>223</v>
      </c>
      <c r="H230" s="113" t="e">
        <f>INDEX(地温!$D$2:$D$366,MATCH(F230,地温!$C$2:$C$366,FALSE))</f>
        <v>#N/A</v>
      </c>
      <c r="I230" s="113" t="e">
        <f t="shared" si="119"/>
        <v>#N/A</v>
      </c>
      <c r="J230" s="116" t="e">
        <f t="shared" si="101"/>
        <v>#N/A</v>
      </c>
      <c r="K230" s="119" t="e">
        <f t="shared" si="102"/>
        <v>#N/A</v>
      </c>
      <c r="L230" s="119" t="e">
        <f t="shared" si="103"/>
        <v>#N/A</v>
      </c>
      <c r="O230" s="115">
        <f t="shared" si="120"/>
        <v>454</v>
      </c>
      <c r="P230" s="113">
        <f t="shared" si="121"/>
        <v>223</v>
      </c>
      <c r="Q230" s="113" t="e">
        <f>INDEX(地温!$D$2:$D$366,MATCH(O230,地温!$C$2:$C$366,FALSE))</f>
        <v>#N/A</v>
      </c>
      <c r="R230" s="113" t="e">
        <f t="shared" si="122"/>
        <v>#N/A</v>
      </c>
      <c r="S230" s="116" t="e">
        <f t="shared" si="104"/>
        <v>#N/A</v>
      </c>
      <c r="T230" s="119" t="e">
        <f t="shared" si="105"/>
        <v>#N/A</v>
      </c>
      <c r="U230" s="119">
        <f t="shared" si="106"/>
        <v>0</v>
      </c>
      <c r="X230" s="115">
        <f t="shared" si="123"/>
        <v>454</v>
      </c>
      <c r="Y230" s="113">
        <f t="shared" si="124"/>
        <v>223</v>
      </c>
      <c r="Z230" s="113" t="e">
        <f>INDEX(地温!$D$2:$D$366,MATCH(X230,地温!$C$2:$C$366,FALSE))</f>
        <v>#N/A</v>
      </c>
      <c r="AA230" s="113" t="e">
        <f t="shared" si="125"/>
        <v>#N/A</v>
      </c>
      <c r="AB230" s="116" t="e">
        <f t="shared" si="107"/>
        <v>#N/A</v>
      </c>
      <c r="AC230" s="119" t="e">
        <f t="shared" si="108"/>
        <v>#N/A</v>
      </c>
      <c r="AD230" s="119">
        <f t="shared" si="109"/>
        <v>0</v>
      </c>
      <c r="AG230" s="115">
        <f t="shared" si="126"/>
        <v>454</v>
      </c>
      <c r="AH230" s="113">
        <f t="shared" si="127"/>
        <v>223</v>
      </c>
      <c r="AI230" s="113" t="e">
        <f>INDEX(地温!$D$2:$D$366,MATCH(AG230,地温!$C$2:$C$366,FALSE))</f>
        <v>#N/A</v>
      </c>
      <c r="AJ230" s="113" t="e">
        <f t="shared" si="128"/>
        <v>#N/A</v>
      </c>
      <c r="AK230" s="116" t="e">
        <f t="shared" si="110"/>
        <v>#N/A</v>
      </c>
      <c r="AL230" s="119" t="e">
        <f t="shared" si="111"/>
        <v>#N/A</v>
      </c>
      <c r="AM230" s="119">
        <f t="shared" si="112"/>
        <v>0</v>
      </c>
      <c r="AP230" s="115">
        <f t="shared" si="129"/>
        <v>454</v>
      </c>
      <c r="AQ230" s="113">
        <f t="shared" si="130"/>
        <v>223</v>
      </c>
      <c r="AR230" s="113" t="e">
        <f>INDEX(地温!$D$2:$D$366,MATCH(AP230,地温!$C$2:$C$366,FALSE))</f>
        <v>#N/A</v>
      </c>
      <c r="AS230" s="113" t="e">
        <f t="shared" si="131"/>
        <v>#N/A</v>
      </c>
      <c r="AT230" s="116" t="e">
        <f t="shared" si="113"/>
        <v>#N/A</v>
      </c>
      <c r="AU230" s="119" t="e">
        <f t="shared" si="114"/>
        <v>#N/A</v>
      </c>
      <c r="AV230" s="119">
        <f t="shared" si="115"/>
        <v>0</v>
      </c>
    </row>
    <row r="231" spans="1:48">
      <c r="A231" s="115">
        <f t="shared" si="116"/>
        <v>455</v>
      </c>
      <c r="B231" s="113">
        <f t="shared" si="99"/>
        <v>224</v>
      </c>
      <c r="C231" s="119" t="e">
        <f t="shared" si="100"/>
        <v>#N/A</v>
      </c>
      <c r="F231" s="115">
        <f t="shared" si="117"/>
        <v>455</v>
      </c>
      <c r="G231" s="113">
        <f t="shared" si="118"/>
        <v>224</v>
      </c>
      <c r="H231" s="113" t="e">
        <f>INDEX(地温!$D$2:$D$366,MATCH(F231,地温!$C$2:$C$366,FALSE))</f>
        <v>#N/A</v>
      </c>
      <c r="I231" s="113" t="e">
        <f t="shared" si="119"/>
        <v>#N/A</v>
      </c>
      <c r="J231" s="116" t="e">
        <f t="shared" si="101"/>
        <v>#N/A</v>
      </c>
      <c r="K231" s="119" t="e">
        <f t="shared" si="102"/>
        <v>#N/A</v>
      </c>
      <c r="L231" s="119" t="e">
        <f t="shared" si="103"/>
        <v>#N/A</v>
      </c>
      <c r="O231" s="115">
        <f t="shared" si="120"/>
        <v>455</v>
      </c>
      <c r="P231" s="113">
        <f t="shared" si="121"/>
        <v>224</v>
      </c>
      <c r="Q231" s="113" t="e">
        <f>INDEX(地温!$D$2:$D$366,MATCH(O231,地温!$C$2:$C$366,FALSE))</f>
        <v>#N/A</v>
      </c>
      <c r="R231" s="113" t="e">
        <f t="shared" si="122"/>
        <v>#N/A</v>
      </c>
      <c r="S231" s="116" t="e">
        <f t="shared" si="104"/>
        <v>#N/A</v>
      </c>
      <c r="T231" s="119" t="e">
        <f t="shared" si="105"/>
        <v>#N/A</v>
      </c>
      <c r="U231" s="119">
        <f t="shared" si="106"/>
        <v>0</v>
      </c>
      <c r="X231" s="115">
        <f t="shared" si="123"/>
        <v>455</v>
      </c>
      <c r="Y231" s="113">
        <f t="shared" si="124"/>
        <v>224</v>
      </c>
      <c r="Z231" s="113" t="e">
        <f>INDEX(地温!$D$2:$D$366,MATCH(X231,地温!$C$2:$C$366,FALSE))</f>
        <v>#N/A</v>
      </c>
      <c r="AA231" s="113" t="e">
        <f t="shared" si="125"/>
        <v>#N/A</v>
      </c>
      <c r="AB231" s="116" t="e">
        <f t="shared" si="107"/>
        <v>#N/A</v>
      </c>
      <c r="AC231" s="119" t="e">
        <f t="shared" si="108"/>
        <v>#N/A</v>
      </c>
      <c r="AD231" s="119">
        <f t="shared" si="109"/>
        <v>0</v>
      </c>
      <c r="AG231" s="115">
        <f t="shared" si="126"/>
        <v>455</v>
      </c>
      <c r="AH231" s="113">
        <f t="shared" si="127"/>
        <v>224</v>
      </c>
      <c r="AI231" s="113" t="e">
        <f>INDEX(地温!$D$2:$D$366,MATCH(AG231,地温!$C$2:$C$366,FALSE))</f>
        <v>#N/A</v>
      </c>
      <c r="AJ231" s="113" t="e">
        <f t="shared" si="128"/>
        <v>#N/A</v>
      </c>
      <c r="AK231" s="116" t="e">
        <f t="shared" si="110"/>
        <v>#N/A</v>
      </c>
      <c r="AL231" s="119" t="e">
        <f t="shared" si="111"/>
        <v>#N/A</v>
      </c>
      <c r="AM231" s="119">
        <f t="shared" si="112"/>
        <v>0</v>
      </c>
      <c r="AP231" s="115">
        <f t="shared" si="129"/>
        <v>455</v>
      </c>
      <c r="AQ231" s="113">
        <f t="shared" si="130"/>
        <v>224</v>
      </c>
      <c r="AR231" s="113" t="e">
        <f>INDEX(地温!$D$2:$D$366,MATCH(AP231,地温!$C$2:$C$366,FALSE))</f>
        <v>#N/A</v>
      </c>
      <c r="AS231" s="113" t="e">
        <f t="shared" si="131"/>
        <v>#N/A</v>
      </c>
      <c r="AT231" s="116" t="e">
        <f t="shared" si="113"/>
        <v>#N/A</v>
      </c>
      <c r="AU231" s="119" t="e">
        <f t="shared" si="114"/>
        <v>#N/A</v>
      </c>
      <c r="AV231" s="119">
        <f t="shared" si="115"/>
        <v>0</v>
      </c>
    </row>
    <row r="232" spans="1:48">
      <c r="A232" s="115">
        <f t="shared" si="116"/>
        <v>456</v>
      </c>
      <c r="B232" s="113">
        <f t="shared" si="99"/>
        <v>225</v>
      </c>
      <c r="C232" s="119" t="e">
        <f t="shared" si="100"/>
        <v>#N/A</v>
      </c>
      <c r="F232" s="115">
        <f t="shared" si="117"/>
        <v>456</v>
      </c>
      <c r="G232" s="113">
        <f t="shared" si="118"/>
        <v>225</v>
      </c>
      <c r="H232" s="113" t="e">
        <f>INDEX(地温!$D$2:$D$366,MATCH(F232,地温!$C$2:$C$366,FALSE))</f>
        <v>#N/A</v>
      </c>
      <c r="I232" s="113" t="e">
        <f t="shared" si="119"/>
        <v>#N/A</v>
      </c>
      <c r="J232" s="116" t="e">
        <f t="shared" si="101"/>
        <v>#N/A</v>
      </c>
      <c r="K232" s="119" t="e">
        <f t="shared" si="102"/>
        <v>#N/A</v>
      </c>
      <c r="L232" s="119" t="e">
        <f t="shared" si="103"/>
        <v>#N/A</v>
      </c>
      <c r="O232" s="115">
        <f t="shared" si="120"/>
        <v>456</v>
      </c>
      <c r="P232" s="113">
        <f t="shared" si="121"/>
        <v>225</v>
      </c>
      <c r="Q232" s="113" t="e">
        <f>INDEX(地温!$D$2:$D$366,MATCH(O232,地温!$C$2:$C$366,FALSE))</f>
        <v>#N/A</v>
      </c>
      <c r="R232" s="113" t="e">
        <f t="shared" si="122"/>
        <v>#N/A</v>
      </c>
      <c r="S232" s="116" t="e">
        <f t="shared" si="104"/>
        <v>#N/A</v>
      </c>
      <c r="T232" s="119" t="e">
        <f t="shared" si="105"/>
        <v>#N/A</v>
      </c>
      <c r="U232" s="119">
        <f t="shared" si="106"/>
        <v>0</v>
      </c>
      <c r="X232" s="115">
        <f t="shared" si="123"/>
        <v>456</v>
      </c>
      <c r="Y232" s="113">
        <f t="shared" si="124"/>
        <v>225</v>
      </c>
      <c r="Z232" s="113" t="e">
        <f>INDEX(地温!$D$2:$D$366,MATCH(X232,地温!$C$2:$C$366,FALSE))</f>
        <v>#N/A</v>
      </c>
      <c r="AA232" s="113" t="e">
        <f t="shared" si="125"/>
        <v>#N/A</v>
      </c>
      <c r="AB232" s="116" t="e">
        <f t="shared" si="107"/>
        <v>#N/A</v>
      </c>
      <c r="AC232" s="119" t="e">
        <f t="shared" si="108"/>
        <v>#N/A</v>
      </c>
      <c r="AD232" s="119">
        <f t="shared" si="109"/>
        <v>0</v>
      </c>
      <c r="AG232" s="115">
        <f t="shared" si="126"/>
        <v>456</v>
      </c>
      <c r="AH232" s="113">
        <f t="shared" si="127"/>
        <v>225</v>
      </c>
      <c r="AI232" s="113" t="e">
        <f>INDEX(地温!$D$2:$D$366,MATCH(AG232,地温!$C$2:$C$366,FALSE))</f>
        <v>#N/A</v>
      </c>
      <c r="AJ232" s="113" t="e">
        <f t="shared" si="128"/>
        <v>#N/A</v>
      </c>
      <c r="AK232" s="116" t="e">
        <f t="shared" si="110"/>
        <v>#N/A</v>
      </c>
      <c r="AL232" s="119" t="e">
        <f t="shared" si="111"/>
        <v>#N/A</v>
      </c>
      <c r="AM232" s="119">
        <f t="shared" si="112"/>
        <v>0</v>
      </c>
      <c r="AP232" s="115">
        <f t="shared" si="129"/>
        <v>456</v>
      </c>
      <c r="AQ232" s="113">
        <f t="shared" si="130"/>
        <v>225</v>
      </c>
      <c r="AR232" s="113" t="e">
        <f>INDEX(地温!$D$2:$D$366,MATCH(AP232,地温!$C$2:$C$366,FALSE))</f>
        <v>#N/A</v>
      </c>
      <c r="AS232" s="113" t="e">
        <f t="shared" si="131"/>
        <v>#N/A</v>
      </c>
      <c r="AT232" s="116" t="e">
        <f t="shared" si="113"/>
        <v>#N/A</v>
      </c>
      <c r="AU232" s="119" t="e">
        <f t="shared" si="114"/>
        <v>#N/A</v>
      </c>
      <c r="AV232" s="119">
        <f t="shared" si="115"/>
        <v>0</v>
      </c>
    </row>
    <row r="233" spans="1:48">
      <c r="A233" s="115">
        <f t="shared" si="116"/>
        <v>457</v>
      </c>
      <c r="B233" s="113">
        <f t="shared" si="99"/>
        <v>226</v>
      </c>
      <c r="C233" s="119" t="e">
        <f t="shared" si="100"/>
        <v>#N/A</v>
      </c>
      <c r="F233" s="115">
        <f t="shared" si="117"/>
        <v>457</v>
      </c>
      <c r="G233" s="113">
        <f t="shared" si="118"/>
        <v>226</v>
      </c>
      <c r="H233" s="113" t="e">
        <f>INDEX(地温!$D$2:$D$366,MATCH(F233,地温!$C$2:$C$366,FALSE))</f>
        <v>#N/A</v>
      </c>
      <c r="I233" s="113" t="e">
        <f t="shared" si="119"/>
        <v>#N/A</v>
      </c>
      <c r="J233" s="116" t="e">
        <f t="shared" si="101"/>
        <v>#N/A</v>
      </c>
      <c r="K233" s="119" t="e">
        <f t="shared" si="102"/>
        <v>#N/A</v>
      </c>
      <c r="L233" s="119" t="e">
        <f t="shared" si="103"/>
        <v>#N/A</v>
      </c>
      <c r="O233" s="115">
        <f t="shared" si="120"/>
        <v>457</v>
      </c>
      <c r="P233" s="113">
        <f t="shared" si="121"/>
        <v>226</v>
      </c>
      <c r="Q233" s="113" t="e">
        <f>INDEX(地温!$D$2:$D$366,MATCH(O233,地温!$C$2:$C$366,FALSE))</f>
        <v>#N/A</v>
      </c>
      <c r="R233" s="113" t="e">
        <f t="shared" si="122"/>
        <v>#N/A</v>
      </c>
      <c r="S233" s="116" t="e">
        <f t="shared" si="104"/>
        <v>#N/A</v>
      </c>
      <c r="T233" s="119" t="e">
        <f t="shared" si="105"/>
        <v>#N/A</v>
      </c>
      <c r="U233" s="119">
        <f t="shared" si="106"/>
        <v>0</v>
      </c>
      <c r="X233" s="115">
        <f t="shared" si="123"/>
        <v>457</v>
      </c>
      <c r="Y233" s="113">
        <f t="shared" si="124"/>
        <v>226</v>
      </c>
      <c r="Z233" s="113" t="e">
        <f>INDEX(地温!$D$2:$D$366,MATCH(X233,地温!$C$2:$C$366,FALSE))</f>
        <v>#N/A</v>
      </c>
      <c r="AA233" s="113" t="e">
        <f t="shared" si="125"/>
        <v>#N/A</v>
      </c>
      <c r="AB233" s="116" t="e">
        <f t="shared" si="107"/>
        <v>#N/A</v>
      </c>
      <c r="AC233" s="119" t="e">
        <f t="shared" si="108"/>
        <v>#N/A</v>
      </c>
      <c r="AD233" s="119">
        <f t="shared" si="109"/>
        <v>0</v>
      </c>
      <c r="AG233" s="115">
        <f t="shared" si="126"/>
        <v>457</v>
      </c>
      <c r="AH233" s="113">
        <f t="shared" si="127"/>
        <v>226</v>
      </c>
      <c r="AI233" s="113" t="e">
        <f>INDEX(地温!$D$2:$D$366,MATCH(AG233,地温!$C$2:$C$366,FALSE))</f>
        <v>#N/A</v>
      </c>
      <c r="AJ233" s="113" t="e">
        <f t="shared" si="128"/>
        <v>#N/A</v>
      </c>
      <c r="AK233" s="116" t="e">
        <f t="shared" si="110"/>
        <v>#N/A</v>
      </c>
      <c r="AL233" s="119" t="e">
        <f t="shared" si="111"/>
        <v>#N/A</v>
      </c>
      <c r="AM233" s="119">
        <f t="shared" si="112"/>
        <v>0</v>
      </c>
      <c r="AP233" s="115">
        <f t="shared" si="129"/>
        <v>457</v>
      </c>
      <c r="AQ233" s="113">
        <f t="shared" si="130"/>
        <v>226</v>
      </c>
      <c r="AR233" s="113" t="e">
        <f>INDEX(地温!$D$2:$D$366,MATCH(AP233,地温!$C$2:$C$366,FALSE))</f>
        <v>#N/A</v>
      </c>
      <c r="AS233" s="113" t="e">
        <f t="shared" si="131"/>
        <v>#N/A</v>
      </c>
      <c r="AT233" s="116" t="e">
        <f t="shared" si="113"/>
        <v>#N/A</v>
      </c>
      <c r="AU233" s="119" t="e">
        <f t="shared" si="114"/>
        <v>#N/A</v>
      </c>
      <c r="AV233" s="119">
        <f t="shared" si="115"/>
        <v>0</v>
      </c>
    </row>
    <row r="234" spans="1:48">
      <c r="A234" s="115">
        <f t="shared" si="116"/>
        <v>458</v>
      </c>
      <c r="B234" s="113">
        <f t="shared" si="99"/>
        <v>227</v>
      </c>
      <c r="C234" s="119" t="e">
        <f t="shared" si="100"/>
        <v>#N/A</v>
      </c>
      <c r="F234" s="115">
        <f t="shared" si="117"/>
        <v>458</v>
      </c>
      <c r="G234" s="113">
        <f t="shared" si="118"/>
        <v>227</v>
      </c>
      <c r="H234" s="113" t="e">
        <f>INDEX(地温!$D$2:$D$366,MATCH(F234,地温!$C$2:$C$366,FALSE))</f>
        <v>#N/A</v>
      </c>
      <c r="I234" s="113" t="e">
        <f t="shared" si="119"/>
        <v>#N/A</v>
      </c>
      <c r="J234" s="116" t="e">
        <f t="shared" si="101"/>
        <v>#N/A</v>
      </c>
      <c r="K234" s="119" t="e">
        <f t="shared" si="102"/>
        <v>#N/A</v>
      </c>
      <c r="L234" s="119" t="e">
        <f t="shared" si="103"/>
        <v>#N/A</v>
      </c>
      <c r="O234" s="115">
        <f t="shared" si="120"/>
        <v>458</v>
      </c>
      <c r="P234" s="113">
        <f t="shared" si="121"/>
        <v>227</v>
      </c>
      <c r="Q234" s="113" t="e">
        <f>INDEX(地温!$D$2:$D$366,MATCH(O234,地温!$C$2:$C$366,FALSE))</f>
        <v>#N/A</v>
      </c>
      <c r="R234" s="113" t="e">
        <f t="shared" si="122"/>
        <v>#N/A</v>
      </c>
      <c r="S234" s="116" t="e">
        <f t="shared" si="104"/>
        <v>#N/A</v>
      </c>
      <c r="T234" s="119" t="e">
        <f t="shared" si="105"/>
        <v>#N/A</v>
      </c>
      <c r="U234" s="119">
        <f t="shared" si="106"/>
        <v>0</v>
      </c>
      <c r="X234" s="115">
        <f t="shared" si="123"/>
        <v>458</v>
      </c>
      <c r="Y234" s="113">
        <f t="shared" si="124"/>
        <v>227</v>
      </c>
      <c r="Z234" s="113" t="e">
        <f>INDEX(地温!$D$2:$D$366,MATCH(X234,地温!$C$2:$C$366,FALSE))</f>
        <v>#N/A</v>
      </c>
      <c r="AA234" s="113" t="e">
        <f t="shared" si="125"/>
        <v>#N/A</v>
      </c>
      <c r="AB234" s="116" t="e">
        <f t="shared" si="107"/>
        <v>#N/A</v>
      </c>
      <c r="AC234" s="119" t="e">
        <f t="shared" si="108"/>
        <v>#N/A</v>
      </c>
      <c r="AD234" s="119">
        <f t="shared" si="109"/>
        <v>0</v>
      </c>
      <c r="AG234" s="115">
        <f t="shared" si="126"/>
        <v>458</v>
      </c>
      <c r="AH234" s="113">
        <f t="shared" si="127"/>
        <v>227</v>
      </c>
      <c r="AI234" s="113" t="e">
        <f>INDEX(地温!$D$2:$D$366,MATCH(AG234,地温!$C$2:$C$366,FALSE))</f>
        <v>#N/A</v>
      </c>
      <c r="AJ234" s="113" t="e">
        <f t="shared" si="128"/>
        <v>#N/A</v>
      </c>
      <c r="AK234" s="116" t="e">
        <f t="shared" si="110"/>
        <v>#N/A</v>
      </c>
      <c r="AL234" s="119" t="e">
        <f t="shared" si="111"/>
        <v>#N/A</v>
      </c>
      <c r="AM234" s="119">
        <f t="shared" si="112"/>
        <v>0</v>
      </c>
      <c r="AP234" s="115">
        <f t="shared" si="129"/>
        <v>458</v>
      </c>
      <c r="AQ234" s="113">
        <f t="shared" si="130"/>
        <v>227</v>
      </c>
      <c r="AR234" s="113" t="e">
        <f>INDEX(地温!$D$2:$D$366,MATCH(AP234,地温!$C$2:$C$366,FALSE))</f>
        <v>#N/A</v>
      </c>
      <c r="AS234" s="113" t="e">
        <f t="shared" si="131"/>
        <v>#N/A</v>
      </c>
      <c r="AT234" s="116" t="e">
        <f t="shared" si="113"/>
        <v>#N/A</v>
      </c>
      <c r="AU234" s="119" t="e">
        <f t="shared" si="114"/>
        <v>#N/A</v>
      </c>
      <c r="AV234" s="119">
        <f t="shared" si="115"/>
        <v>0</v>
      </c>
    </row>
    <row r="235" spans="1:48">
      <c r="A235" s="115">
        <f t="shared" si="116"/>
        <v>459</v>
      </c>
      <c r="B235" s="113">
        <f t="shared" si="99"/>
        <v>228</v>
      </c>
      <c r="C235" s="119" t="e">
        <f t="shared" si="100"/>
        <v>#N/A</v>
      </c>
      <c r="F235" s="115">
        <f t="shared" si="117"/>
        <v>459</v>
      </c>
      <c r="G235" s="113">
        <f t="shared" si="118"/>
        <v>228</v>
      </c>
      <c r="H235" s="113" t="e">
        <f>INDEX(地温!$D$2:$D$366,MATCH(F235,地温!$C$2:$C$366,FALSE))</f>
        <v>#N/A</v>
      </c>
      <c r="I235" s="113" t="e">
        <f t="shared" si="119"/>
        <v>#N/A</v>
      </c>
      <c r="J235" s="116" t="e">
        <f t="shared" si="101"/>
        <v>#N/A</v>
      </c>
      <c r="K235" s="119" t="e">
        <f t="shared" si="102"/>
        <v>#N/A</v>
      </c>
      <c r="L235" s="119" t="e">
        <f t="shared" si="103"/>
        <v>#N/A</v>
      </c>
      <c r="O235" s="115">
        <f t="shared" si="120"/>
        <v>459</v>
      </c>
      <c r="P235" s="113">
        <f t="shared" si="121"/>
        <v>228</v>
      </c>
      <c r="Q235" s="113" t="e">
        <f>INDEX(地温!$D$2:$D$366,MATCH(O235,地温!$C$2:$C$366,FALSE))</f>
        <v>#N/A</v>
      </c>
      <c r="R235" s="113" t="e">
        <f t="shared" si="122"/>
        <v>#N/A</v>
      </c>
      <c r="S235" s="116" t="e">
        <f t="shared" si="104"/>
        <v>#N/A</v>
      </c>
      <c r="T235" s="119" t="e">
        <f t="shared" si="105"/>
        <v>#N/A</v>
      </c>
      <c r="U235" s="119">
        <f t="shared" si="106"/>
        <v>0</v>
      </c>
      <c r="X235" s="115">
        <f t="shared" si="123"/>
        <v>459</v>
      </c>
      <c r="Y235" s="113">
        <f t="shared" si="124"/>
        <v>228</v>
      </c>
      <c r="Z235" s="113" t="e">
        <f>INDEX(地温!$D$2:$D$366,MATCH(X235,地温!$C$2:$C$366,FALSE))</f>
        <v>#N/A</v>
      </c>
      <c r="AA235" s="113" t="e">
        <f t="shared" si="125"/>
        <v>#N/A</v>
      </c>
      <c r="AB235" s="116" t="e">
        <f t="shared" si="107"/>
        <v>#N/A</v>
      </c>
      <c r="AC235" s="119" t="e">
        <f t="shared" si="108"/>
        <v>#N/A</v>
      </c>
      <c r="AD235" s="119">
        <f t="shared" si="109"/>
        <v>0</v>
      </c>
      <c r="AG235" s="115">
        <f t="shared" si="126"/>
        <v>459</v>
      </c>
      <c r="AH235" s="113">
        <f t="shared" si="127"/>
        <v>228</v>
      </c>
      <c r="AI235" s="113" t="e">
        <f>INDEX(地温!$D$2:$D$366,MATCH(AG235,地温!$C$2:$C$366,FALSE))</f>
        <v>#N/A</v>
      </c>
      <c r="AJ235" s="113" t="e">
        <f t="shared" si="128"/>
        <v>#N/A</v>
      </c>
      <c r="AK235" s="116" t="e">
        <f t="shared" si="110"/>
        <v>#N/A</v>
      </c>
      <c r="AL235" s="119" t="e">
        <f t="shared" si="111"/>
        <v>#N/A</v>
      </c>
      <c r="AM235" s="119">
        <f t="shared" si="112"/>
        <v>0</v>
      </c>
      <c r="AP235" s="115">
        <f t="shared" si="129"/>
        <v>459</v>
      </c>
      <c r="AQ235" s="113">
        <f t="shared" si="130"/>
        <v>228</v>
      </c>
      <c r="AR235" s="113" t="e">
        <f>INDEX(地温!$D$2:$D$366,MATCH(AP235,地温!$C$2:$C$366,FALSE))</f>
        <v>#N/A</v>
      </c>
      <c r="AS235" s="113" t="e">
        <f t="shared" si="131"/>
        <v>#N/A</v>
      </c>
      <c r="AT235" s="116" t="e">
        <f t="shared" si="113"/>
        <v>#N/A</v>
      </c>
      <c r="AU235" s="119" t="e">
        <f t="shared" si="114"/>
        <v>#N/A</v>
      </c>
      <c r="AV235" s="119">
        <f t="shared" si="115"/>
        <v>0</v>
      </c>
    </row>
    <row r="236" spans="1:48">
      <c r="A236" s="115">
        <f t="shared" si="116"/>
        <v>460</v>
      </c>
      <c r="B236" s="113">
        <f t="shared" si="99"/>
        <v>229</v>
      </c>
      <c r="C236" s="119" t="e">
        <f t="shared" si="100"/>
        <v>#N/A</v>
      </c>
      <c r="F236" s="115">
        <f t="shared" si="117"/>
        <v>460</v>
      </c>
      <c r="G236" s="113">
        <f t="shared" si="118"/>
        <v>229</v>
      </c>
      <c r="H236" s="113" t="e">
        <f>INDEX(地温!$D$2:$D$366,MATCH(F236,地温!$C$2:$C$366,FALSE))</f>
        <v>#N/A</v>
      </c>
      <c r="I236" s="113" t="e">
        <f t="shared" si="119"/>
        <v>#N/A</v>
      </c>
      <c r="J236" s="116" t="e">
        <f t="shared" si="101"/>
        <v>#N/A</v>
      </c>
      <c r="K236" s="119" t="e">
        <f t="shared" si="102"/>
        <v>#N/A</v>
      </c>
      <c r="L236" s="119" t="e">
        <f t="shared" si="103"/>
        <v>#N/A</v>
      </c>
      <c r="O236" s="115">
        <f t="shared" si="120"/>
        <v>460</v>
      </c>
      <c r="P236" s="113">
        <f t="shared" si="121"/>
        <v>229</v>
      </c>
      <c r="Q236" s="113" t="e">
        <f>INDEX(地温!$D$2:$D$366,MATCH(O236,地温!$C$2:$C$366,FALSE))</f>
        <v>#N/A</v>
      </c>
      <c r="R236" s="113" t="e">
        <f t="shared" si="122"/>
        <v>#N/A</v>
      </c>
      <c r="S236" s="116" t="e">
        <f t="shared" si="104"/>
        <v>#N/A</v>
      </c>
      <c r="T236" s="119" t="e">
        <f t="shared" si="105"/>
        <v>#N/A</v>
      </c>
      <c r="U236" s="119">
        <f t="shared" si="106"/>
        <v>0</v>
      </c>
      <c r="X236" s="115">
        <f t="shared" si="123"/>
        <v>460</v>
      </c>
      <c r="Y236" s="113">
        <f t="shared" si="124"/>
        <v>229</v>
      </c>
      <c r="Z236" s="113" t="e">
        <f>INDEX(地温!$D$2:$D$366,MATCH(X236,地温!$C$2:$C$366,FALSE))</f>
        <v>#N/A</v>
      </c>
      <c r="AA236" s="113" t="e">
        <f t="shared" si="125"/>
        <v>#N/A</v>
      </c>
      <c r="AB236" s="116" t="e">
        <f t="shared" si="107"/>
        <v>#N/A</v>
      </c>
      <c r="AC236" s="119" t="e">
        <f t="shared" si="108"/>
        <v>#N/A</v>
      </c>
      <c r="AD236" s="119">
        <f t="shared" si="109"/>
        <v>0</v>
      </c>
      <c r="AG236" s="115">
        <f t="shared" si="126"/>
        <v>460</v>
      </c>
      <c r="AH236" s="113">
        <f t="shared" si="127"/>
        <v>229</v>
      </c>
      <c r="AI236" s="113" t="e">
        <f>INDEX(地温!$D$2:$D$366,MATCH(AG236,地温!$C$2:$C$366,FALSE))</f>
        <v>#N/A</v>
      </c>
      <c r="AJ236" s="113" t="e">
        <f t="shared" si="128"/>
        <v>#N/A</v>
      </c>
      <c r="AK236" s="116" t="e">
        <f t="shared" si="110"/>
        <v>#N/A</v>
      </c>
      <c r="AL236" s="119" t="e">
        <f t="shared" si="111"/>
        <v>#N/A</v>
      </c>
      <c r="AM236" s="119">
        <f t="shared" si="112"/>
        <v>0</v>
      </c>
      <c r="AP236" s="115">
        <f t="shared" si="129"/>
        <v>460</v>
      </c>
      <c r="AQ236" s="113">
        <f t="shared" si="130"/>
        <v>229</v>
      </c>
      <c r="AR236" s="113" t="e">
        <f>INDEX(地温!$D$2:$D$366,MATCH(AP236,地温!$C$2:$C$366,FALSE))</f>
        <v>#N/A</v>
      </c>
      <c r="AS236" s="113" t="e">
        <f t="shared" si="131"/>
        <v>#N/A</v>
      </c>
      <c r="AT236" s="116" t="e">
        <f t="shared" si="113"/>
        <v>#N/A</v>
      </c>
      <c r="AU236" s="119" t="e">
        <f t="shared" si="114"/>
        <v>#N/A</v>
      </c>
      <c r="AV236" s="119">
        <f t="shared" si="115"/>
        <v>0</v>
      </c>
    </row>
    <row r="237" spans="1:48">
      <c r="A237" s="115">
        <f t="shared" si="116"/>
        <v>461</v>
      </c>
      <c r="B237" s="113">
        <f t="shared" si="99"/>
        <v>230</v>
      </c>
      <c r="C237" s="119" t="e">
        <f t="shared" si="100"/>
        <v>#N/A</v>
      </c>
      <c r="F237" s="115">
        <f t="shared" si="117"/>
        <v>461</v>
      </c>
      <c r="G237" s="113">
        <f t="shared" si="118"/>
        <v>230</v>
      </c>
      <c r="H237" s="113" t="e">
        <f>INDEX(地温!$D$2:$D$366,MATCH(F237,地温!$C$2:$C$366,FALSE))</f>
        <v>#N/A</v>
      </c>
      <c r="I237" s="113" t="e">
        <f t="shared" si="119"/>
        <v>#N/A</v>
      </c>
      <c r="J237" s="116" t="e">
        <f t="shared" si="101"/>
        <v>#N/A</v>
      </c>
      <c r="K237" s="119" t="e">
        <f t="shared" si="102"/>
        <v>#N/A</v>
      </c>
      <c r="L237" s="119" t="e">
        <f t="shared" si="103"/>
        <v>#N/A</v>
      </c>
      <c r="O237" s="115">
        <f t="shared" si="120"/>
        <v>461</v>
      </c>
      <c r="P237" s="113">
        <f t="shared" si="121"/>
        <v>230</v>
      </c>
      <c r="Q237" s="113" t="e">
        <f>INDEX(地温!$D$2:$D$366,MATCH(O237,地温!$C$2:$C$366,FALSE))</f>
        <v>#N/A</v>
      </c>
      <c r="R237" s="113" t="e">
        <f t="shared" si="122"/>
        <v>#N/A</v>
      </c>
      <c r="S237" s="116" t="e">
        <f t="shared" si="104"/>
        <v>#N/A</v>
      </c>
      <c r="T237" s="119" t="e">
        <f t="shared" si="105"/>
        <v>#N/A</v>
      </c>
      <c r="U237" s="119">
        <f t="shared" si="106"/>
        <v>0</v>
      </c>
      <c r="X237" s="115">
        <f t="shared" si="123"/>
        <v>461</v>
      </c>
      <c r="Y237" s="113">
        <f t="shared" si="124"/>
        <v>230</v>
      </c>
      <c r="Z237" s="113" t="e">
        <f>INDEX(地温!$D$2:$D$366,MATCH(X237,地温!$C$2:$C$366,FALSE))</f>
        <v>#N/A</v>
      </c>
      <c r="AA237" s="113" t="e">
        <f t="shared" si="125"/>
        <v>#N/A</v>
      </c>
      <c r="AB237" s="116" t="e">
        <f t="shared" si="107"/>
        <v>#N/A</v>
      </c>
      <c r="AC237" s="119" t="e">
        <f t="shared" si="108"/>
        <v>#N/A</v>
      </c>
      <c r="AD237" s="119">
        <f t="shared" si="109"/>
        <v>0</v>
      </c>
      <c r="AG237" s="115">
        <f t="shared" si="126"/>
        <v>461</v>
      </c>
      <c r="AH237" s="113">
        <f t="shared" si="127"/>
        <v>230</v>
      </c>
      <c r="AI237" s="113" t="e">
        <f>INDEX(地温!$D$2:$D$366,MATCH(AG237,地温!$C$2:$C$366,FALSE))</f>
        <v>#N/A</v>
      </c>
      <c r="AJ237" s="113" t="e">
        <f t="shared" si="128"/>
        <v>#N/A</v>
      </c>
      <c r="AK237" s="116" t="e">
        <f t="shared" si="110"/>
        <v>#N/A</v>
      </c>
      <c r="AL237" s="119" t="e">
        <f t="shared" si="111"/>
        <v>#N/A</v>
      </c>
      <c r="AM237" s="119">
        <f t="shared" si="112"/>
        <v>0</v>
      </c>
      <c r="AP237" s="115">
        <f t="shared" si="129"/>
        <v>461</v>
      </c>
      <c r="AQ237" s="113">
        <f t="shared" si="130"/>
        <v>230</v>
      </c>
      <c r="AR237" s="113" t="e">
        <f>INDEX(地温!$D$2:$D$366,MATCH(AP237,地温!$C$2:$C$366,FALSE))</f>
        <v>#N/A</v>
      </c>
      <c r="AS237" s="113" t="e">
        <f t="shared" si="131"/>
        <v>#N/A</v>
      </c>
      <c r="AT237" s="116" t="e">
        <f t="shared" si="113"/>
        <v>#N/A</v>
      </c>
      <c r="AU237" s="119" t="e">
        <f t="shared" si="114"/>
        <v>#N/A</v>
      </c>
      <c r="AV237" s="119">
        <f t="shared" si="115"/>
        <v>0</v>
      </c>
    </row>
    <row r="238" spans="1:48">
      <c r="A238" s="115">
        <f t="shared" si="116"/>
        <v>462</v>
      </c>
      <c r="B238" s="113">
        <f t="shared" si="99"/>
        <v>231</v>
      </c>
      <c r="C238" s="119" t="e">
        <f t="shared" si="100"/>
        <v>#N/A</v>
      </c>
      <c r="F238" s="115">
        <f t="shared" si="117"/>
        <v>462</v>
      </c>
      <c r="G238" s="113">
        <f t="shared" si="118"/>
        <v>231</v>
      </c>
      <c r="H238" s="113" t="e">
        <f>INDEX(地温!$D$2:$D$366,MATCH(F238,地温!$C$2:$C$366,FALSE))</f>
        <v>#N/A</v>
      </c>
      <c r="I238" s="113" t="e">
        <f t="shared" si="119"/>
        <v>#N/A</v>
      </c>
      <c r="J238" s="116" t="e">
        <f t="shared" si="101"/>
        <v>#N/A</v>
      </c>
      <c r="K238" s="119" t="e">
        <f t="shared" si="102"/>
        <v>#N/A</v>
      </c>
      <c r="L238" s="119" t="e">
        <f t="shared" si="103"/>
        <v>#N/A</v>
      </c>
      <c r="O238" s="115">
        <f t="shared" si="120"/>
        <v>462</v>
      </c>
      <c r="P238" s="113">
        <f t="shared" si="121"/>
        <v>231</v>
      </c>
      <c r="Q238" s="113" t="e">
        <f>INDEX(地温!$D$2:$D$366,MATCH(O238,地温!$C$2:$C$366,FALSE))</f>
        <v>#N/A</v>
      </c>
      <c r="R238" s="113" t="e">
        <f t="shared" si="122"/>
        <v>#N/A</v>
      </c>
      <c r="S238" s="116" t="e">
        <f t="shared" si="104"/>
        <v>#N/A</v>
      </c>
      <c r="T238" s="119" t="e">
        <f t="shared" si="105"/>
        <v>#N/A</v>
      </c>
      <c r="U238" s="119">
        <f t="shared" si="106"/>
        <v>0</v>
      </c>
      <c r="X238" s="115">
        <f t="shared" si="123"/>
        <v>462</v>
      </c>
      <c r="Y238" s="113">
        <f t="shared" si="124"/>
        <v>231</v>
      </c>
      <c r="Z238" s="113" t="e">
        <f>INDEX(地温!$D$2:$D$366,MATCH(X238,地温!$C$2:$C$366,FALSE))</f>
        <v>#N/A</v>
      </c>
      <c r="AA238" s="113" t="e">
        <f t="shared" si="125"/>
        <v>#N/A</v>
      </c>
      <c r="AB238" s="116" t="e">
        <f t="shared" si="107"/>
        <v>#N/A</v>
      </c>
      <c r="AC238" s="119" t="e">
        <f t="shared" si="108"/>
        <v>#N/A</v>
      </c>
      <c r="AD238" s="119">
        <f t="shared" si="109"/>
        <v>0</v>
      </c>
      <c r="AG238" s="115">
        <f t="shared" si="126"/>
        <v>462</v>
      </c>
      <c r="AH238" s="113">
        <f t="shared" si="127"/>
        <v>231</v>
      </c>
      <c r="AI238" s="113" t="e">
        <f>INDEX(地温!$D$2:$D$366,MATCH(AG238,地温!$C$2:$C$366,FALSE))</f>
        <v>#N/A</v>
      </c>
      <c r="AJ238" s="113" t="e">
        <f t="shared" si="128"/>
        <v>#N/A</v>
      </c>
      <c r="AK238" s="116" t="e">
        <f t="shared" si="110"/>
        <v>#N/A</v>
      </c>
      <c r="AL238" s="119" t="e">
        <f t="shared" si="111"/>
        <v>#N/A</v>
      </c>
      <c r="AM238" s="119">
        <f t="shared" si="112"/>
        <v>0</v>
      </c>
      <c r="AP238" s="115">
        <f t="shared" si="129"/>
        <v>462</v>
      </c>
      <c r="AQ238" s="113">
        <f t="shared" si="130"/>
        <v>231</v>
      </c>
      <c r="AR238" s="113" t="e">
        <f>INDEX(地温!$D$2:$D$366,MATCH(AP238,地温!$C$2:$C$366,FALSE))</f>
        <v>#N/A</v>
      </c>
      <c r="AS238" s="113" t="e">
        <f t="shared" si="131"/>
        <v>#N/A</v>
      </c>
      <c r="AT238" s="116" t="e">
        <f t="shared" si="113"/>
        <v>#N/A</v>
      </c>
      <c r="AU238" s="119" t="e">
        <f t="shared" si="114"/>
        <v>#N/A</v>
      </c>
      <c r="AV238" s="119">
        <f t="shared" si="115"/>
        <v>0</v>
      </c>
    </row>
    <row r="239" spans="1:48">
      <c r="A239" s="115">
        <f t="shared" si="116"/>
        <v>463</v>
      </c>
      <c r="B239" s="113">
        <f t="shared" si="99"/>
        <v>232</v>
      </c>
      <c r="C239" s="119" t="e">
        <f t="shared" si="100"/>
        <v>#N/A</v>
      </c>
      <c r="F239" s="115">
        <f t="shared" si="117"/>
        <v>463</v>
      </c>
      <c r="G239" s="113">
        <f t="shared" si="118"/>
        <v>232</v>
      </c>
      <c r="H239" s="113" t="e">
        <f>INDEX(地温!$D$2:$D$366,MATCH(F239,地温!$C$2:$C$366,FALSE))</f>
        <v>#N/A</v>
      </c>
      <c r="I239" s="113" t="e">
        <f t="shared" si="119"/>
        <v>#N/A</v>
      </c>
      <c r="J239" s="116" t="e">
        <f t="shared" si="101"/>
        <v>#N/A</v>
      </c>
      <c r="K239" s="119" t="e">
        <f t="shared" si="102"/>
        <v>#N/A</v>
      </c>
      <c r="L239" s="119" t="e">
        <f t="shared" si="103"/>
        <v>#N/A</v>
      </c>
      <c r="O239" s="115">
        <f t="shared" si="120"/>
        <v>463</v>
      </c>
      <c r="P239" s="113">
        <f t="shared" si="121"/>
        <v>232</v>
      </c>
      <c r="Q239" s="113" t="e">
        <f>INDEX(地温!$D$2:$D$366,MATCH(O239,地温!$C$2:$C$366,FALSE))</f>
        <v>#N/A</v>
      </c>
      <c r="R239" s="113" t="e">
        <f t="shared" si="122"/>
        <v>#N/A</v>
      </c>
      <c r="S239" s="116" t="e">
        <f t="shared" si="104"/>
        <v>#N/A</v>
      </c>
      <c r="T239" s="119" t="e">
        <f t="shared" si="105"/>
        <v>#N/A</v>
      </c>
      <c r="U239" s="119">
        <f t="shared" si="106"/>
        <v>0</v>
      </c>
      <c r="X239" s="115">
        <f t="shared" si="123"/>
        <v>463</v>
      </c>
      <c r="Y239" s="113">
        <f t="shared" si="124"/>
        <v>232</v>
      </c>
      <c r="Z239" s="113" t="e">
        <f>INDEX(地温!$D$2:$D$366,MATCH(X239,地温!$C$2:$C$366,FALSE))</f>
        <v>#N/A</v>
      </c>
      <c r="AA239" s="113" t="e">
        <f t="shared" si="125"/>
        <v>#N/A</v>
      </c>
      <c r="AB239" s="116" t="e">
        <f t="shared" si="107"/>
        <v>#N/A</v>
      </c>
      <c r="AC239" s="119" t="e">
        <f t="shared" si="108"/>
        <v>#N/A</v>
      </c>
      <c r="AD239" s="119">
        <f t="shared" si="109"/>
        <v>0</v>
      </c>
      <c r="AG239" s="115">
        <f t="shared" si="126"/>
        <v>463</v>
      </c>
      <c r="AH239" s="113">
        <f t="shared" si="127"/>
        <v>232</v>
      </c>
      <c r="AI239" s="113" t="e">
        <f>INDEX(地温!$D$2:$D$366,MATCH(AG239,地温!$C$2:$C$366,FALSE))</f>
        <v>#N/A</v>
      </c>
      <c r="AJ239" s="113" t="e">
        <f t="shared" si="128"/>
        <v>#N/A</v>
      </c>
      <c r="AK239" s="116" t="e">
        <f t="shared" si="110"/>
        <v>#N/A</v>
      </c>
      <c r="AL239" s="119" t="e">
        <f t="shared" si="111"/>
        <v>#N/A</v>
      </c>
      <c r="AM239" s="119">
        <f t="shared" si="112"/>
        <v>0</v>
      </c>
      <c r="AP239" s="115">
        <f t="shared" si="129"/>
        <v>463</v>
      </c>
      <c r="AQ239" s="113">
        <f t="shared" si="130"/>
        <v>232</v>
      </c>
      <c r="AR239" s="113" t="e">
        <f>INDEX(地温!$D$2:$D$366,MATCH(AP239,地温!$C$2:$C$366,FALSE))</f>
        <v>#N/A</v>
      </c>
      <c r="AS239" s="113" t="e">
        <f t="shared" si="131"/>
        <v>#N/A</v>
      </c>
      <c r="AT239" s="116" t="e">
        <f t="shared" si="113"/>
        <v>#N/A</v>
      </c>
      <c r="AU239" s="119" t="e">
        <f t="shared" si="114"/>
        <v>#N/A</v>
      </c>
      <c r="AV239" s="119">
        <f t="shared" si="115"/>
        <v>0</v>
      </c>
    </row>
    <row r="240" spans="1:48">
      <c r="A240" s="115">
        <f t="shared" si="116"/>
        <v>464</v>
      </c>
      <c r="B240" s="113">
        <f t="shared" si="99"/>
        <v>233</v>
      </c>
      <c r="C240" s="119" t="e">
        <f t="shared" si="100"/>
        <v>#N/A</v>
      </c>
      <c r="F240" s="115">
        <f t="shared" si="117"/>
        <v>464</v>
      </c>
      <c r="G240" s="113">
        <f t="shared" si="118"/>
        <v>233</v>
      </c>
      <c r="H240" s="113" t="e">
        <f>INDEX(地温!$D$2:$D$366,MATCH(F240,地温!$C$2:$C$366,FALSE))</f>
        <v>#N/A</v>
      </c>
      <c r="I240" s="113" t="e">
        <f t="shared" si="119"/>
        <v>#N/A</v>
      </c>
      <c r="J240" s="116" t="e">
        <f t="shared" si="101"/>
        <v>#N/A</v>
      </c>
      <c r="K240" s="119" t="e">
        <f t="shared" si="102"/>
        <v>#N/A</v>
      </c>
      <c r="L240" s="119" t="e">
        <f t="shared" si="103"/>
        <v>#N/A</v>
      </c>
      <c r="O240" s="115">
        <f t="shared" si="120"/>
        <v>464</v>
      </c>
      <c r="P240" s="113">
        <f t="shared" si="121"/>
        <v>233</v>
      </c>
      <c r="Q240" s="113" t="e">
        <f>INDEX(地温!$D$2:$D$366,MATCH(O240,地温!$C$2:$C$366,FALSE))</f>
        <v>#N/A</v>
      </c>
      <c r="R240" s="113" t="e">
        <f t="shared" si="122"/>
        <v>#N/A</v>
      </c>
      <c r="S240" s="116" t="e">
        <f t="shared" si="104"/>
        <v>#N/A</v>
      </c>
      <c r="T240" s="119" t="e">
        <f t="shared" si="105"/>
        <v>#N/A</v>
      </c>
      <c r="U240" s="119">
        <f t="shared" si="106"/>
        <v>0</v>
      </c>
      <c r="X240" s="115">
        <f t="shared" si="123"/>
        <v>464</v>
      </c>
      <c r="Y240" s="113">
        <f t="shared" si="124"/>
        <v>233</v>
      </c>
      <c r="Z240" s="113" t="e">
        <f>INDEX(地温!$D$2:$D$366,MATCH(X240,地温!$C$2:$C$366,FALSE))</f>
        <v>#N/A</v>
      </c>
      <c r="AA240" s="113" t="e">
        <f t="shared" si="125"/>
        <v>#N/A</v>
      </c>
      <c r="AB240" s="116" t="e">
        <f t="shared" si="107"/>
        <v>#N/A</v>
      </c>
      <c r="AC240" s="119" t="e">
        <f t="shared" si="108"/>
        <v>#N/A</v>
      </c>
      <c r="AD240" s="119">
        <f t="shared" si="109"/>
        <v>0</v>
      </c>
      <c r="AG240" s="115">
        <f t="shared" si="126"/>
        <v>464</v>
      </c>
      <c r="AH240" s="113">
        <f t="shared" si="127"/>
        <v>233</v>
      </c>
      <c r="AI240" s="113" t="e">
        <f>INDEX(地温!$D$2:$D$366,MATCH(AG240,地温!$C$2:$C$366,FALSE))</f>
        <v>#N/A</v>
      </c>
      <c r="AJ240" s="113" t="e">
        <f t="shared" si="128"/>
        <v>#N/A</v>
      </c>
      <c r="AK240" s="116" t="e">
        <f t="shared" si="110"/>
        <v>#N/A</v>
      </c>
      <c r="AL240" s="119" t="e">
        <f t="shared" si="111"/>
        <v>#N/A</v>
      </c>
      <c r="AM240" s="119">
        <f t="shared" si="112"/>
        <v>0</v>
      </c>
      <c r="AP240" s="115">
        <f t="shared" si="129"/>
        <v>464</v>
      </c>
      <c r="AQ240" s="113">
        <f t="shared" si="130"/>
        <v>233</v>
      </c>
      <c r="AR240" s="113" t="e">
        <f>INDEX(地温!$D$2:$D$366,MATCH(AP240,地温!$C$2:$C$366,FALSE))</f>
        <v>#N/A</v>
      </c>
      <c r="AS240" s="113" t="e">
        <f t="shared" si="131"/>
        <v>#N/A</v>
      </c>
      <c r="AT240" s="116" t="e">
        <f t="shared" si="113"/>
        <v>#N/A</v>
      </c>
      <c r="AU240" s="119" t="e">
        <f t="shared" si="114"/>
        <v>#N/A</v>
      </c>
      <c r="AV240" s="119">
        <f t="shared" si="115"/>
        <v>0</v>
      </c>
    </row>
    <row r="241" spans="1:48">
      <c r="A241" s="115">
        <f t="shared" si="116"/>
        <v>465</v>
      </c>
      <c r="B241" s="113">
        <f t="shared" si="99"/>
        <v>234</v>
      </c>
      <c r="C241" s="119" t="e">
        <f t="shared" si="100"/>
        <v>#N/A</v>
      </c>
      <c r="F241" s="115">
        <f t="shared" si="117"/>
        <v>465</v>
      </c>
      <c r="G241" s="113">
        <f t="shared" si="118"/>
        <v>234</v>
      </c>
      <c r="H241" s="113" t="e">
        <f>INDEX(地温!$D$2:$D$366,MATCH(F241,地温!$C$2:$C$366,FALSE))</f>
        <v>#N/A</v>
      </c>
      <c r="I241" s="113" t="e">
        <f t="shared" si="119"/>
        <v>#N/A</v>
      </c>
      <c r="J241" s="116" t="e">
        <f t="shared" si="101"/>
        <v>#N/A</v>
      </c>
      <c r="K241" s="119" t="e">
        <f t="shared" si="102"/>
        <v>#N/A</v>
      </c>
      <c r="L241" s="119" t="e">
        <f t="shared" si="103"/>
        <v>#N/A</v>
      </c>
      <c r="O241" s="115">
        <f t="shared" si="120"/>
        <v>465</v>
      </c>
      <c r="P241" s="113">
        <f t="shared" si="121"/>
        <v>234</v>
      </c>
      <c r="Q241" s="113" t="e">
        <f>INDEX(地温!$D$2:$D$366,MATCH(O241,地温!$C$2:$C$366,FALSE))</f>
        <v>#N/A</v>
      </c>
      <c r="R241" s="113" t="e">
        <f t="shared" si="122"/>
        <v>#N/A</v>
      </c>
      <c r="S241" s="116" t="e">
        <f t="shared" si="104"/>
        <v>#N/A</v>
      </c>
      <c r="T241" s="119" t="e">
        <f t="shared" si="105"/>
        <v>#N/A</v>
      </c>
      <c r="U241" s="119">
        <f t="shared" si="106"/>
        <v>0</v>
      </c>
      <c r="X241" s="115">
        <f t="shared" si="123"/>
        <v>465</v>
      </c>
      <c r="Y241" s="113">
        <f t="shared" si="124"/>
        <v>234</v>
      </c>
      <c r="Z241" s="113" t="e">
        <f>INDEX(地温!$D$2:$D$366,MATCH(X241,地温!$C$2:$C$366,FALSE))</f>
        <v>#N/A</v>
      </c>
      <c r="AA241" s="113" t="e">
        <f t="shared" si="125"/>
        <v>#N/A</v>
      </c>
      <c r="AB241" s="116" t="e">
        <f t="shared" si="107"/>
        <v>#N/A</v>
      </c>
      <c r="AC241" s="119" t="e">
        <f t="shared" si="108"/>
        <v>#N/A</v>
      </c>
      <c r="AD241" s="119">
        <f t="shared" si="109"/>
        <v>0</v>
      </c>
      <c r="AG241" s="115">
        <f t="shared" si="126"/>
        <v>465</v>
      </c>
      <c r="AH241" s="113">
        <f t="shared" si="127"/>
        <v>234</v>
      </c>
      <c r="AI241" s="113" t="e">
        <f>INDEX(地温!$D$2:$D$366,MATCH(AG241,地温!$C$2:$C$366,FALSE))</f>
        <v>#N/A</v>
      </c>
      <c r="AJ241" s="113" t="e">
        <f t="shared" si="128"/>
        <v>#N/A</v>
      </c>
      <c r="AK241" s="116" t="e">
        <f t="shared" si="110"/>
        <v>#N/A</v>
      </c>
      <c r="AL241" s="119" t="e">
        <f t="shared" si="111"/>
        <v>#N/A</v>
      </c>
      <c r="AM241" s="119">
        <f t="shared" si="112"/>
        <v>0</v>
      </c>
      <c r="AP241" s="115">
        <f t="shared" si="129"/>
        <v>465</v>
      </c>
      <c r="AQ241" s="113">
        <f t="shared" si="130"/>
        <v>234</v>
      </c>
      <c r="AR241" s="113" t="e">
        <f>INDEX(地温!$D$2:$D$366,MATCH(AP241,地温!$C$2:$C$366,FALSE))</f>
        <v>#N/A</v>
      </c>
      <c r="AS241" s="113" t="e">
        <f t="shared" si="131"/>
        <v>#N/A</v>
      </c>
      <c r="AT241" s="116" t="e">
        <f t="shared" si="113"/>
        <v>#N/A</v>
      </c>
      <c r="AU241" s="119" t="e">
        <f t="shared" si="114"/>
        <v>#N/A</v>
      </c>
      <c r="AV241" s="119">
        <f t="shared" si="115"/>
        <v>0</v>
      </c>
    </row>
    <row r="242" spans="1:48">
      <c r="A242" s="115">
        <f t="shared" si="116"/>
        <v>466</v>
      </c>
      <c r="B242" s="113">
        <f t="shared" si="99"/>
        <v>235</v>
      </c>
      <c r="C242" s="119" t="e">
        <f t="shared" si="100"/>
        <v>#N/A</v>
      </c>
      <c r="F242" s="115">
        <f t="shared" si="117"/>
        <v>466</v>
      </c>
      <c r="G242" s="113">
        <f t="shared" si="118"/>
        <v>235</v>
      </c>
      <c r="H242" s="113" t="e">
        <f>INDEX(地温!$D$2:$D$366,MATCH(F242,地温!$C$2:$C$366,FALSE))</f>
        <v>#N/A</v>
      </c>
      <c r="I242" s="113" t="e">
        <f t="shared" si="119"/>
        <v>#N/A</v>
      </c>
      <c r="J242" s="116" t="e">
        <f t="shared" si="101"/>
        <v>#N/A</v>
      </c>
      <c r="K242" s="119" t="e">
        <f t="shared" si="102"/>
        <v>#N/A</v>
      </c>
      <c r="L242" s="119" t="e">
        <f t="shared" si="103"/>
        <v>#N/A</v>
      </c>
      <c r="O242" s="115">
        <f t="shared" si="120"/>
        <v>466</v>
      </c>
      <c r="P242" s="113">
        <f t="shared" si="121"/>
        <v>235</v>
      </c>
      <c r="Q242" s="113" t="e">
        <f>INDEX(地温!$D$2:$D$366,MATCH(O242,地温!$C$2:$C$366,FALSE))</f>
        <v>#N/A</v>
      </c>
      <c r="R242" s="113" t="e">
        <f t="shared" si="122"/>
        <v>#N/A</v>
      </c>
      <c r="S242" s="116" t="e">
        <f t="shared" si="104"/>
        <v>#N/A</v>
      </c>
      <c r="T242" s="119" t="e">
        <f t="shared" si="105"/>
        <v>#N/A</v>
      </c>
      <c r="U242" s="119">
        <f t="shared" si="106"/>
        <v>0</v>
      </c>
      <c r="X242" s="115">
        <f t="shared" si="123"/>
        <v>466</v>
      </c>
      <c r="Y242" s="113">
        <f t="shared" si="124"/>
        <v>235</v>
      </c>
      <c r="Z242" s="113" t="e">
        <f>INDEX(地温!$D$2:$D$366,MATCH(X242,地温!$C$2:$C$366,FALSE))</f>
        <v>#N/A</v>
      </c>
      <c r="AA242" s="113" t="e">
        <f t="shared" si="125"/>
        <v>#N/A</v>
      </c>
      <c r="AB242" s="116" t="e">
        <f t="shared" si="107"/>
        <v>#N/A</v>
      </c>
      <c r="AC242" s="119" t="e">
        <f t="shared" si="108"/>
        <v>#N/A</v>
      </c>
      <c r="AD242" s="119">
        <f t="shared" si="109"/>
        <v>0</v>
      </c>
      <c r="AG242" s="115">
        <f t="shared" si="126"/>
        <v>466</v>
      </c>
      <c r="AH242" s="113">
        <f t="shared" si="127"/>
        <v>235</v>
      </c>
      <c r="AI242" s="113" t="e">
        <f>INDEX(地温!$D$2:$D$366,MATCH(AG242,地温!$C$2:$C$366,FALSE))</f>
        <v>#N/A</v>
      </c>
      <c r="AJ242" s="113" t="e">
        <f t="shared" si="128"/>
        <v>#N/A</v>
      </c>
      <c r="AK242" s="116" t="e">
        <f t="shared" si="110"/>
        <v>#N/A</v>
      </c>
      <c r="AL242" s="119" t="e">
        <f t="shared" si="111"/>
        <v>#N/A</v>
      </c>
      <c r="AM242" s="119">
        <f t="shared" si="112"/>
        <v>0</v>
      </c>
      <c r="AP242" s="115">
        <f t="shared" si="129"/>
        <v>466</v>
      </c>
      <c r="AQ242" s="113">
        <f t="shared" si="130"/>
        <v>235</v>
      </c>
      <c r="AR242" s="113" t="e">
        <f>INDEX(地温!$D$2:$D$366,MATCH(AP242,地温!$C$2:$C$366,FALSE))</f>
        <v>#N/A</v>
      </c>
      <c r="AS242" s="113" t="e">
        <f t="shared" si="131"/>
        <v>#N/A</v>
      </c>
      <c r="AT242" s="116" t="e">
        <f t="shared" si="113"/>
        <v>#N/A</v>
      </c>
      <c r="AU242" s="119" t="e">
        <f t="shared" si="114"/>
        <v>#N/A</v>
      </c>
      <c r="AV242" s="119">
        <f t="shared" si="115"/>
        <v>0</v>
      </c>
    </row>
    <row r="243" spans="1:48">
      <c r="A243" s="115">
        <f t="shared" si="116"/>
        <v>467</v>
      </c>
      <c r="B243" s="113">
        <f t="shared" si="99"/>
        <v>236</v>
      </c>
      <c r="C243" s="119" t="e">
        <f t="shared" si="100"/>
        <v>#N/A</v>
      </c>
      <c r="F243" s="115">
        <f t="shared" si="117"/>
        <v>467</v>
      </c>
      <c r="G243" s="113">
        <f t="shared" si="118"/>
        <v>236</v>
      </c>
      <c r="H243" s="113" t="e">
        <f>INDEX(地温!$D$2:$D$366,MATCH(F243,地温!$C$2:$C$366,FALSE))</f>
        <v>#N/A</v>
      </c>
      <c r="I243" s="113" t="e">
        <f t="shared" si="119"/>
        <v>#N/A</v>
      </c>
      <c r="J243" s="116" t="e">
        <f t="shared" si="101"/>
        <v>#N/A</v>
      </c>
      <c r="K243" s="119" t="e">
        <f t="shared" si="102"/>
        <v>#N/A</v>
      </c>
      <c r="L243" s="119" t="e">
        <f t="shared" si="103"/>
        <v>#N/A</v>
      </c>
      <c r="O243" s="115">
        <f t="shared" si="120"/>
        <v>467</v>
      </c>
      <c r="P243" s="113">
        <f t="shared" si="121"/>
        <v>236</v>
      </c>
      <c r="Q243" s="113" t="e">
        <f>INDEX(地温!$D$2:$D$366,MATCH(O243,地温!$C$2:$C$366,FALSE))</f>
        <v>#N/A</v>
      </c>
      <c r="R243" s="113" t="e">
        <f t="shared" si="122"/>
        <v>#N/A</v>
      </c>
      <c r="S243" s="116" t="e">
        <f t="shared" si="104"/>
        <v>#N/A</v>
      </c>
      <c r="T243" s="119" t="e">
        <f t="shared" si="105"/>
        <v>#N/A</v>
      </c>
      <c r="U243" s="119">
        <f t="shared" si="106"/>
        <v>0</v>
      </c>
      <c r="X243" s="115">
        <f t="shared" si="123"/>
        <v>467</v>
      </c>
      <c r="Y243" s="113">
        <f t="shared" si="124"/>
        <v>236</v>
      </c>
      <c r="Z243" s="113" t="e">
        <f>INDEX(地温!$D$2:$D$366,MATCH(X243,地温!$C$2:$C$366,FALSE))</f>
        <v>#N/A</v>
      </c>
      <c r="AA243" s="113" t="e">
        <f t="shared" si="125"/>
        <v>#N/A</v>
      </c>
      <c r="AB243" s="116" t="e">
        <f t="shared" si="107"/>
        <v>#N/A</v>
      </c>
      <c r="AC243" s="119" t="e">
        <f t="shared" si="108"/>
        <v>#N/A</v>
      </c>
      <c r="AD243" s="119">
        <f t="shared" si="109"/>
        <v>0</v>
      </c>
      <c r="AG243" s="115">
        <f t="shared" si="126"/>
        <v>467</v>
      </c>
      <c r="AH243" s="113">
        <f t="shared" si="127"/>
        <v>236</v>
      </c>
      <c r="AI243" s="113" t="e">
        <f>INDEX(地温!$D$2:$D$366,MATCH(AG243,地温!$C$2:$C$366,FALSE))</f>
        <v>#N/A</v>
      </c>
      <c r="AJ243" s="113" t="e">
        <f t="shared" si="128"/>
        <v>#N/A</v>
      </c>
      <c r="AK243" s="116" t="e">
        <f t="shared" si="110"/>
        <v>#N/A</v>
      </c>
      <c r="AL243" s="119" t="e">
        <f t="shared" si="111"/>
        <v>#N/A</v>
      </c>
      <c r="AM243" s="119">
        <f t="shared" si="112"/>
        <v>0</v>
      </c>
      <c r="AP243" s="115">
        <f t="shared" si="129"/>
        <v>467</v>
      </c>
      <c r="AQ243" s="113">
        <f t="shared" si="130"/>
        <v>236</v>
      </c>
      <c r="AR243" s="113" t="e">
        <f>INDEX(地温!$D$2:$D$366,MATCH(AP243,地温!$C$2:$C$366,FALSE))</f>
        <v>#N/A</v>
      </c>
      <c r="AS243" s="113" t="e">
        <f t="shared" si="131"/>
        <v>#N/A</v>
      </c>
      <c r="AT243" s="116" t="e">
        <f t="shared" si="113"/>
        <v>#N/A</v>
      </c>
      <c r="AU243" s="119" t="e">
        <f t="shared" si="114"/>
        <v>#N/A</v>
      </c>
      <c r="AV243" s="119">
        <f t="shared" si="115"/>
        <v>0</v>
      </c>
    </row>
    <row r="244" spans="1:48">
      <c r="A244" s="115">
        <f t="shared" si="116"/>
        <v>468</v>
      </c>
      <c r="B244" s="113">
        <f t="shared" si="99"/>
        <v>237</v>
      </c>
      <c r="C244" s="119" t="e">
        <f t="shared" si="100"/>
        <v>#N/A</v>
      </c>
      <c r="F244" s="115">
        <f t="shared" si="117"/>
        <v>468</v>
      </c>
      <c r="G244" s="113">
        <f t="shared" si="118"/>
        <v>237</v>
      </c>
      <c r="H244" s="113" t="e">
        <f>INDEX(地温!$D$2:$D$366,MATCH(F244,地温!$C$2:$C$366,FALSE))</f>
        <v>#N/A</v>
      </c>
      <c r="I244" s="113" t="e">
        <f t="shared" si="119"/>
        <v>#N/A</v>
      </c>
      <c r="J244" s="116" t="e">
        <f t="shared" si="101"/>
        <v>#N/A</v>
      </c>
      <c r="K244" s="119" t="e">
        <f t="shared" si="102"/>
        <v>#N/A</v>
      </c>
      <c r="L244" s="119" t="e">
        <f t="shared" si="103"/>
        <v>#N/A</v>
      </c>
      <c r="O244" s="115">
        <f t="shared" si="120"/>
        <v>468</v>
      </c>
      <c r="P244" s="113">
        <f t="shared" si="121"/>
        <v>237</v>
      </c>
      <c r="Q244" s="113" t="e">
        <f>INDEX(地温!$D$2:$D$366,MATCH(O244,地温!$C$2:$C$366,FALSE))</f>
        <v>#N/A</v>
      </c>
      <c r="R244" s="113" t="e">
        <f t="shared" si="122"/>
        <v>#N/A</v>
      </c>
      <c r="S244" s="116" t="e">
        <f t="shared" si="104"/>
        <v>#N/A</v>
      </c>
      <c r="T244" s="119" t="e">
        <f t="shared" si="105"/>
        <v>#N/A</v>
      </c>
      <c r="U244" s="119">
        <f t="shared" si="106"/>
        <v>0</v>
      </c>
      <c r="X244" s="115">
        <f t="shared" si="123"/>
        <v>468</v>
      </c>
      <c r="Y244" s="113">
        <f t="shared" si="124"/>
        <v>237</v>
      </c>
      <c r="Z244" s="113" t="e">
        <f>INDEX(地温!$D$2:$D$366,MATCH(X244,地温!$C$2:$C$366,FALSE))</f>
        <v>#N/A</v>
      </c>
      <c r="AA244" s="113" t="e">
        <f t="shared" si="125"/>
        <v>#N/A</v>
      </c>
      <c r="AB244" s="116" t="e">
        <f t="shared" si="107"/>
        <v>#N/A</v>
      </c>
      <c r="AC244" s="119" t="e">
        <f t="shared" si="108"/>
        <v>#N/A</v>
      </c>
      <c r="AD244" s="119">
        <f t="shared" si="109"/>
        <v>0</v>
      </c>
      <c r="AG244" s="115">
        <f t="shared" si="126"/>
        <v>468</v>
      </c>
      <c r="AH244" s="113">
        <f t="shared" si="127"/>
        <v>237</v>
      </c>
      <c r="AI244" s="113" t="e">
        <f>INDEX(地温!$D$2:$D$366,MATCH(AG244,地温!$C$2:$C$366,FALSE))</f>
        <v>#N/A</v>
      </c>
      <c r="AJ244" s="113" t="e">
        <f t="shared" si="128"/>
        <v>#N/A</v>
      </c>
      <c r="AK244" s="116" t="e">
        <f t="shared" si="110"/>
        <v>#N/A</v>
      </c>
      <c r="AL244" s="119" t="e">
        <f t="shared" si="111"/>
        <v>#N/A</v>
      </c>
      <c r="AM244" s="119">
        <f t="shared" si="112"/>
        <v>0</v>
      </c>
      <c r="AP244" s="115">
        <f t="shared" si="129"/>
        <v>468</v>
      </c>
      <c r="AQ244" s="113">
        <f t="shared" si="130"/>
        <v>237</v>
      </c>
      <c r="AR244" s="113" t="e">
        <f>INDEX(地温!$D$2:$D$366,MATCH(AP244,地温!$C$2:$C$366,FALSE))</f>
        <v>#N/A</v>
      </c>
      <c r="AS244" s="113" t="e">
        <f t="shared" si="131"/>
        <v>#N/A</v>
      </c>
      <c r="AT244" s="116" t="e">
        <f t="shared" si="113"/>
        <v>#N/A</v>
      </c>
      <c r="AU244" s="119" t="e">
        <f t="shared" si="114"/>
        <v>#N/A</v>
      </c>
      <c r="AV244" s="119">
        <f t="shared" si="115"/>
        <v>0</v>
      </c>
    </row>
    <row r="245" spans="1:48">
      <c r="A245" s="115">
        <f t="shared" si="116"/>
        <v>469</v>
      </c>
      <c r="B245" s="113">
        <f t="shared" si="99"/>
        <v>238</v>
      </c>
      <c r="C245" s="119" t="e">
        <f t="shared" si="100"/>
        <v>#N/A</v>
      </c>
      <c r="F245" s="115">
        <f t="shared" si="117"/>
        <v>469</v>
      </c>
      <c r="G245" s="113">
        <f t="shared" si="118"/>
        <v>238</v>
      </c>
      <c r="H245" s="113" t="e">
        <f>INDEX(地温!$D$2:$D$366,MATCH(F245,地温!$C$2:$C$366,FALSE))</f>
        <v>#N/A</v>
      </c>
      <c r="I245" s="113" t="e">
        <f t="shared" si="119"/>
        <v>#N/A</v>
      </c>
      <c r="J245" s="116" t="e">
        <f t="shared" si="101"/>
        <v>#N/A</v>
      </c>
      <c r="K245" s="119" t="e">
        <f t="shared" si="102"/>
        <v>#N/A</v>
      </c>
      <c r="L245" s="119" t="e">
        <f t="shared" si="103"/>
        <v>#N/A</v>
      </c>
      <c r="O245" s="115">
        <f t="shared" si="120"/>
        <v>469</v>
      </c>
      <c r="P245" s="113">
        <f t="shared" si="121"/>
        <v>238</v>
      </c>
      <c r="Q245" s="113" t="e">
        <f>INDEX(地温!$D$2:$D$366,MATCH(O245,地温!$C$2:$C$366,FALSE))</f>
        <v>#N/A</v>
      </c>
      <c r="R245" s="113" t="e">
        <f t="shared" si="122"/>
        <v>#N/A</v>
      </c>
      <c r="S245" s="116" t="e">
        <f t="shared" si="104"/>
        <v>#N/A</v>
      </c>
      <c r="T245" s="119" t="e">
        <f t="shared" si="105"/>
        <v>#N/A</v>
      </c>
      <c r="U245" s="119">
        <f t="shared" si="106"/>
        <v>0</v>
      </c>
      <c r="X245" s="115">
        <f t="shared" si="123"/>
        <v>469</v>
      </c>
      <c r="Y245" s="113">
        <f t="shared" si="124"/>
        <v>238</v>
      </c>
      <c r="Z245" s="113" t="e">
        <f>INDEX(地温!$D$2:$D$366,MATCH(X245,地温!$C$2:$C$366,FALSE))</f>
        <v>#N/A</v>
      </c>
      <c r="AA245" s="113" t="e">
        <f t="shared" si="125"/>
        <v>#N/A</v>
      </c>
      <c r="AB245" s="116" t="e">
        <f t="shared" si="107"/>
        <v>#N/A</v>
      </c>
      <c r="AC245" s="119" t="e">
        <f t="shared" si="108"/>
        <v>#N/A</v>
      </c>
      <c r="AD245" s="119">
        <f t="shared" si="109"/>
        <v>0</v>
      </c>
      <c r="AG245" s="115">
        <f t="shared" si="126"/>
        <v>469</v>
      </c>
      <c r="AH245" s="113">
        <f t="shared" si="127"/>
        <v>238</v>
      </c>
      <c r="AI245" s="113" t="e">
        <f>INDEX(地温!$D$2:$D$366,MATCH(AG245,地温!$C$2:$C$366,FALSE))</f>
        <v>#N/A</v>
      </c>
      <c r="AJ245" s="113" t="e">
        <f t="shared" si="128"/>
        <v>#N/A</v>
      </c>
      <c r="AK245" s="116" t="e">
        <f t="shared" si="110"/>
        <v>#N/A</v>
      </c>
      <c r="AL245" s="119" t="e">
        <f t="shared" si="111"/>
        <v>#N/A</v>
      </c>
      <c r="AM245" s="119">
        <f t="shared" si="112"/>
        <v>0</v>
      </c>
      <c r="AP245" s="115">
        <f t="shared" si="129"/>
        <v>469</v>
      </c>
      <c r="AQ245" s="113">
        <f t="shared" si="130"/>
        <v>238</v>
      </c>
      <c r="AR245" s="113" t="e">
        <f>INDEX(地温!$D$2:$D$366,MATCH(AP245,地温!$C$2:$C$366,FALSE))</f>
        <v>#N/A</v>
      </c>
      <c r="AS245" s="113" t="e">
        <f t="shared" si="131"/>
        <v>#N/A</v>
      </c>
      <c r="AT245" s="116" t="e">
        <f t="shared" si="113"/>
        <v>#N/A</v>
      </c>
      <c r="AU245" s="119" t="e">
        <f t="shared" si="114"/>
        <v>#N/A</v>
      </c>
      <c r="AV245" s="119">
        <f t="shared" si="115"/>
        <v>0</v>
      </c>
    </row>
    <row r="246" spans="1:48">
      <c r="A246" s="115">
        <f t="shared" si="116"/>
        <v>470</v>
      </c>
      <c r="B246" s="113">
        <f t="shared" si="99"/>
        <v>239</v>
      </c>
      <c r="C246" s="119" t="e">
        <f t="shared" si="100"/>
        <v>#N/A</v>
      </c>
      <c r="F246" s="115">
        <f t="shared" si="117"/>
        <v>470</v>
      </c>
      <c r="G246" s="113">
        <f t="shared" si="118"/>
        <v>239</v>
      </c>
      <c r="H246" s="113" t="e">
        <f>INDEX(地温!$D$2:$D$366,MATCH(F246,地温!$C$2:$C$366,FALSE))</f>
        <v>#N/A</v>
      </c>
      <c r="I246" s="113" t="e">
        <f t="shared" si="119"/>
        <v>#N/A</v>
      </c>
      <c r="J246" s="116" t="e">
        <f t="shared" si="101"/>
        <v>#N/A</v>
      </c>
      <c r="K246" s="119" t="e">
        <f t="shared" si="102"/>
        <v>#N/A</v>
      </c>
      <c r="L246" s="119" t="e">
        <f t="shared" si="103"/>
        <v>#N/A</v>
      </c>
      <c r="O246" s="115">
        <f t="shared" si="120"/>
        <v>470</v>
      </c>
      <c r="P246" s="113">
        <f t="shared" si="121"/>
        <v>239</v>
      </c>
      <c r="Q246" s="113" t="e">
        <f>INDEX(地温!$D$2:$D$366,MATCH(O246,地温!$C$2:$C$366,FALSE))</f>
        <v>#N/A</v>
      </c>
      <c r="R246" s="113" t="e">
        <f t="shared" si="122"/>
        <v>#N/A</v>
      </c>
      <c r="S246" s="116" t="e">
        <f t="shared" si="104"/>
        <v>#N/A</v>
      </c>
      <c r="T246" s="119" t="e">
        <f t="shared" si="105"/>
        <v>#N/A</v>
      </c>
      <c r="U246" s="119">
        <f t="shared" si="106"/>
        <v>0</v>
      </c>
      <c r="X246" s="115">
        <f t="shared" si="123"/>
        <v>470</v>
      </c>
      <c r="Y246" s="113">
        <f t="shared" si="124"/>
        <v>239</v>
      </c>
      <c r="Z246" s="113" t="e">
        <f>INDEX(地温!$D$2:$D$366,MATCH(X246,地温!$C$2:$C$366,FALSE))</f>
        <v>#N/A</v>
      </c>
      <c r="AA246" s="113" t="e">
        <f t="shared" si="125"/>
        <v>#N/A</v>
      </c>
      <c r="AB246" s="116" t="e">
        <f t="shared" si="107"/>
        <v>#N/A</v>
      </c>
      <c r="AC246" s="119" t="e">
        <f t="shared" si="108"/>
        <v>#N/A</v>
      </c>
      <c r="AD246" s="119">
        <f t="shared" si="109"/>
        <v>0</v>
      </c>
      <c r="AG246" s="115">
        <f t="shared" si="126"/>
        <v>470</v>
      </c>
      <c r="AH246" s="113">
        <f t="shared" si="127"/>
        <v>239</v>
      </c>
      <c r="AI246" s="113" t="e">
        <f>INDEX(地温!$D$2:$D$366,MATCH(AG246,地温!$C$2:$C$366,FALSE))</f>
        <v>#N/A</v>
      </c>
      <c r="AJ246" s="113" t="e">
        <f t="shared" si="128"/>
        <v>#N/A</v>
      </c>
      <c r="AK246" s="116" t="e">
        <f t="shared" si="110"/>
        <v>#N/A</v>
      </c>
      <c r="AL246" s="119" t="e">
        <f t="shared" si="111"/>
        <v>#N/A</v>
      </c>
      <c r="AM246" s="119">
        <f t="shared" si="112"/>
        <v>0</v>
      </c>
      <c r="AP246" s="115">
        <f t="shared" si="129"/>
        <v>470</v>
      </c>
      <c r="AQ246" s="113">
        <f t="shared" si="130"/>
        <v>239</v>
      </c>
      <c r="AR246" s="113" t="e">
        <f>INDEX(地温!$D$2:$D$366,MATCH(AP246,地温!$C$2:$C$366,FALSE))</f>
        <v>#N/A</v>
      </c>
      <c r="AS246" s="113" t="e">
        <f t="shared" si="131"/>
        <v>#N/A</v>
      </c>
      <c r="AT246" s="116" t="e">
        <f t="shared" si="113"/>
        <v>#N/A</v>
      </c>
      <c r="AU246" s="119" t="e">
        <f t="shared" si="114"/>
        <v>#N/A</v>
      </c>
      <c r="AV246" s="119">
        <f t="shared" si="115"/>
        <v>0</v>
      </c>
    </row>
    <row r="247" spans="1:48">
      <c r="A247" s="115">
        <f t="shared" si="116"/>
        <v>471</v>
      </c>
      <c r="B247" s="113">
        <f t="shared" si="99"/>
        <v>240</v>
      </c>
      <c r="C247" s="119" t="e">
        <f t="shared" si="100"/>
        <v>#N/A</v>
      </c>
      <c r="F247" s="115">
        <f t="shared" si="117"/>
        <v>471</v>
      </c>
      <c r="G247" s="113">
        <f t="shared" si="118"/>
        <v>240</v>
      </c>
      <c r="H247" s="113" t="e">
        <f>INDEX(地温!$D$2:$D$366,MATCH(F247,地温!$C$2:$C$366,FALSE))</f>
        <v>#N/A</v>
      </c>
      <c r="I247" s="113" t="e">
        <f t="shared" si="119"/>
        <v>#N/A</v>
      </c>
      <c r="J247" s="116" t="e">
        <f t="shared" si="101"/>
        <v>#N/A</v>
      </c>
      <c r="K247" s="119" t="e">
        <f t="shared" si="102"/>
        <v>#N/A</v>
      </c>
      <c r="L247" s="119" t="e">
        <f t="shared" si="103"/>
        <v>#N/A</v>
      </c>
      <c r="O247" s="115">
        <f t="shared" si="120"/>
        <v>471</v>
      </c>
      <c r="P247" s="113">
        <f t="shared" si="121"/>
        <v>240</v>
      </c>
      <c r="Q247" s="113" t="e">
        <f>INDEX(地温!$D$2:$D$366,MATCH(O247,地温!$C$2:$C$366,FALSE))</f>
        <v>#N/A</v>
      </c>
      <c r="R247" s="113" t="e">
        <f t="shared" si="122"/>
        <v>#N/A</v>
      </c>
      <c r="S247" s="116" t="e">
        <f t="shared" si="104"/>
        <v>#N/A</v>
      </c>
      <c r="T247" s="119" t="e">
        <f t="shared" si="105"/>
        <v>#N/A</v>
      </c>
      <c r="U247" s="119">
        <f t="shared" si="106"/>
        <v>0</v>
      </c>
      <c r="X247" s="115">
        <f t="shared" si="123"/>
        <v>471</v>
      </c>
      <c r="Y247" s="113">
        <f t="shared" si="124"/>
        <v>240</v>
      </c>
      <c r="Z247" s="113" t="e">
        <f>INDEX(地温!$D$2:$D$366,MATCH(X247,地温!$C$2:$C$366,FALSE))</f>
        <v>#N/A</v>
      </c>
      <c r="AA247" s="113" t="e">
        <f t="shared" si="125"/>
        <v>#N/A</v>
      </c>
      <c r="AB247" s="116" t="e">
        <f t="shared" si="107"/>
        <v>#N/A</v>
      </c>
      <c r="AC247" s="119" t="e">
        <f t="shared" si="108"/>
        <v>#N/A</v>
      </c>
      <c r="AD247" s="119">
        <f t="shared" si="109"/>
        <v>0</v>
      </c>
      <c r="AG247" s="115">
        <f t="shared" si="126"/>
        <v>471</v>
      </c>
      <c r="AH247" s="113">
        <f t="shared" si="127"/>
        <v>240</v>
      </c>
      <c r="AI247" s="113" t="e">
        <f>INDEX(地温!$D$2:$D$366,MATCH(AG247,地温!$C$2:$C$366,FALSE))</f>
        <v>#N/A</v>
      </c>
      <c r="AJ247" s="113" t="e">
        <f t="shared" si="128"/>
        <v>#N/A</v>
      </c>
      <c r="AK247" s="116" t="e">
        <f t="shared" si="110"/>
        <v>#N/A</v>
      </c>
      <c r="AL247" s="119" t="e">
        <f t="shared" si="111"/>
        <v>#N/A</v>
      </c>
      <c r="AM247" s="119">
        <f t="shared" si="112"/>
        <v>0</v>
      </c>
      <c r="AP247" s="115">
        <f t="shared" si="129"/>
        <v>471</v>
      </c>
      <c r="AQ247" s="113">
        <f t="shared" si="130"/>
        <v>240</v>
      </c>
      <c r="AR247" s="113" t="e">
        <f>INDEX(地温!$D$2:$D$366,MATCH(AP247,地温!$C$2:$C$366,FALSE))</f>
        <v>#N/A</v>
      </c>
      <c r="AS247" s="113" t="e">
        <f t="shared" si="131"/>
        <v>#N/A</v>
      </c>
      <c r="AT247" s="116" t="e">
        <f t="shared" si="113"/>
        <v>#N/A</v>
      </c>
      <c r="AU247" s="119" t="e">
        <f t="shared" si="114"/>
        <v>#N/A</v>
      </c>
      <c r="AV247" s="119">
        <f t="shared" si="115"/>
        <v>0</v>
      </c>
    </row>
    <row r="248" spans="1:48">
      <c r="A248" s="115">
        <f t="shared" si="116"/>
        <v>472</v>
      </c>
      <c r="B248" s="113">
        <f t="shared" si="99"/>
        <v>241</v>
      </c>
      <c r="C248" s="119" t="e">
        <f t="shared" si="100"/>
        <v>#N/A</v>
      </c>
      <c r="F248" s="115">
        <f t="shared" si="117"/>
        <v>472</v>
      </c>
      <c r="G248" s="113">
        <f t="shared" si="118"/>
        <v>241</v>
      </c>
      <c r="H248" s="113" t="e">
        <f>INDEX(地温!$D$2:$D$366,MATCH(F248,地温!$C$2:$C$366,FALSE))</f>
        <v>#N/A</v>
      </c>
      <c r="I248" s="113" t="e">
        <f t="shared" si="119"/>
        <v>#N/A</v>
      </c>
      <c r="J248" s="116" t="e">
        <f t="shared" si="101"/>
        <v>#N/A</v>
      </c>
      <c r="K248" s="119" t="e">
        <f t="shared" si="102"/>
        <v>#N/A</v>
      </c>
      <c r="L248" s="119" t="e">
        <f t="shared" si="103"/>
        <v>#N/A</v>
      </c>
      <c r="O248" s="115">
        <f t="shared" si="120"/>
        <v>472</v>
      </c>
      <c r="P248" s="113">
        <f t="shared" si="121"/>
        <v>241</v>
      </c>
      <c r="Q248" s="113" t="e">
        <f>INDEX(地温!$D$2:$D$366,MATCH(O248,地温!$C$2:$C$366,FALSE))</f>
        <v>#N/A</v>
      </c>
      <c r="R248" s="113" t="e">
        <f t="shared" si="122"/>
        <v>#N/A</v>
      </c>
      <c r="S248" s="116" t="e">
        <f t="shared" si="104"/>
        <v>#N/A</v>
      </c>
      <c r="T248" s="119" t="e">
        <f t="shared" si="105"/>
        <v>#N/A</v>
      </c>
      <c r="U248" s="119">
        <f t="shared" si="106"/>
        <v>0</v>
      </c>
      <c r="X248" s="115">
        <f t="shared" si="123"/>
        <v>472</v>
      </c>
      <c r="Y248" s="113">
        <f t="shared" si="124"/>
        <v>241</v>
      </c>
      <c r="Z248" s="113" t="e">
        <f>INDEX(地温!$D$2:$D$366,MATCH(X248,地温!$C$2:$C$366,FALSE))</f>
        <v>#N/A</v>
      </c>
      <c r="AA248" s="113" t="e">
        <f t="shared" si="125"/>
        <v>#N/A</v>
      </c>
      <c r="AB248" s="116" t="e">
        <f t="shared" si="107"/>
        <v>#N/A</v>
      </c>
      <c r="AC248" s="119" t="e">
        <f t="shared" si="108"/>
        <v>#N/A</v>
      </c>
      <c r="AD248" s="119">
        <f t="shared" si="109"/>
        <v>0</v>
      </c>
      <c r="AG248" s="115">
        <f t="shared" si="126"/>
        <v>472</v>
      </c>
      <c r="AH248" s="113">
        <f t="shared" si="127"/>
        <v>241</v>
      </c>
      <c r="AI248" s="113" t="e">
        <f>INDEX(地温!$D$2:$D$366,MATCH(AG248,地温!$C$2:$C$366,FALSE))</f>
        <v>#N/A</v>
      </c>
      <c r="AJ248" s="113" t="e">
        <f t="shared" si="128"/>
        <v>#N/A</v>
      </c>
      <c r="AK248" s="116" t="e">
        <f t="shared" si="110"/>
        <v>#N/A</v>
      </c>
      <c r="AL248" s="119" t="e">
        <f t="shared" si="111"/>
        <v>#N/A</v>
      </c>
      <c r="AM248" s="119">
        <f t="shared" si="112"/>
        <v>0</v>
      </c>
      <c r="AP248" s="115">
        <f t="shared" si="129"/>
        <v>472</v>
      </c>
      <c r="AQ248" s="113">
        <f t="shared" si="130"/>
        <v>241</v>
      </c>
      <c r="AR248" s="113" t="e">
        <f>INDEX(地温!$D$2:$D$366,MATCH(AP248,地温!$C$2:$C$366,FALSE))</f>
        <v>#N/A</v>
      </c>
      <c r="AS248" s="113" t="e">
        <f t="shared" si="131"/>
        <v>#N/A</v>
      </c>
      <c r="AT248" s="116" t="e">
        <f t="shared" si="113"/>
        <v>#N/A</v>
      </c>
      <c r="AU248" s="119" t="e">
        <f t="shared" si="114"/>
        <v>#N/A</v>
      </c>
      <c r="AV248" s="119">
        <f t="shared" si="115"/>
        <v>0</v>
      </c>
    </row>
    <row r="249" spans="1:48">
      <c r="A249" s="115">
        <f t="shared" si="116"/>
        <v>473</v>
      </c>
      <c r="B249" s="113">
        <f t="shared" si="99"/>
        <v>242</v>
      </c>
      <c r="C249" s="119" t="e">
        <f t="shared" si="100"/>
        <v>#N/A</v>
      </c>
      <c r="F249" s="115">
        <f t="shared" si="117"/>
        <v>473</v>
      </c>
      <c r="G249" s="113">
        <f t="shared" si="118"/>
        <v>242</v>
      </c>
      <c r="H249" s="113" t="e">
        <f>INDEX(地温!$D$2:$D$366,MATCH(F249,地温!$C$2:$C$366,FALSE))</f>
        <v>#N/A</v>
      </c>
      <c r="I249" s="113" t="e">
        <f t="shared" si="119"/>
        <v>#N/A</v>
      </c>
      <c r="J249" s="116" t="e">
        <f t="shared" si="101"/>
        <v>#N/A</v>
      </c>
      <c r="K249" s="119" t="e">
        <f t="shared" si="102"/>
        <v>#N/A</v>
      </c>
      <c r="L249" s="119" t="e">
        <f t="shared" si="103"/>
        <v>#N/A</v>
      </c>
      <c r="O249" s="115">
        <f t="shared" si="120"/>
        <v>473</v>
      </c>
      <c r="P249" s="113">
        <f t="shared" si="121"/>
        <v>242</v>
      </c>
      <c r="Q249" s="113" t="e">
        <f>INDEX(地温!$D$2:$D$366,MATCH(O249,地温!$C$2:$C$366,FALSE))</f>
        <v>#N/A</v>
      </c>
      <c r="R249" s="113" t="e">
        <f t="shared" si="122"/>
        <v>#N/A</v>
      </c>
      <c r="S249" s="116" t="e">
        <f t="shared" si="104"/>
        <v>#N/A</v>
      </c>
      <c r="T249" s="119" t="e">
        <f t="shared" si="105"/>
        <v>#N/A</v>
      </c>
      <c r="U249" s="119">
        <f t="shared" si="106"/>
        <v>0</v>
      </c>
      <c r="X249" s="115">
        <f t="shared" si="123"/>
        <v>473</v>
      </c>
      <c r="Y249" s="113">
        <f t="shared" si="124"/>
        <v>242</v>
      </c>
      <c r="Z249" s="113" t="e">
        <f>INDEX(地温!$D$2:$D$366,MATCH(X249,地温!$C$2:$C$366,FALSE))</f>
        <v>#N/A</v>
      </c>
      <c r="AA249" s="113" t="e">
        <f t="shared" si="125"/>
        <v>#N/A</v>
      </c>
      <c r="AB249" s="116" t="e">
        <f t="shared" si="107"/>
        <v>#N/A</v>
      </c>
      <c r="AC249" s="119" t="e">
        <f t="shared" si="108"/>
        <v>#N/A</v>
      </c>
      <c r="AD249" s="119">
        <f t="shared" si="109"/>
        <v>0</v>
      </c>
      <c r="AG249" s="115">
        <f t="shared" si="126"/>
        <v>473</v>
      </c>
      <c r="AH249" s="113">
        <f t="shared" si="127"/>
        <v>242</v>
      </c>
      <c r="AI249" s="113" t="e">
        <f>INDEX(地温!$D$2:$D$366,MATCH(AG249,地温!$C$2:$C$366,FALSE))</f>
        <v>#N/A</v>
      </c>
      <c r="AJ249" s="113" t="e">
        <f t="shared" si="128"/>
        <v>#N/A</v>
      </c>
      <c r="AK249" s="116" t="e">
        <f t="shared" si="110"/>
        <v>#N/A</v>
      </c>
      <c r="AL249" s="119" t="e">
        <f t="shared" si="111"/>
        <v>#N/A</v>
      </c>
      <c r="AM249" s="119">
        <f t="shared" si="112"/>
        <v>0</v>
      </c>
      <c r="AP249" s="115">
        <f t="shared" si="129"/>
        <v>473</v>
      </c>
      <c r="AQ249" s="113">
        <f t="shared" si="130"/>
        <v>242</v>
      </c>
      <c r="AR249" s="113" t="e">
        <f>INDEX(地温!$D$2:$D$366,MATCH(AP249,地温!$C$2:$C$366,FALSE))</f>
        <v>#N/A</v>
      </c>
      <c r="AS249" s="113" t="e">
        <f t="shared" si="131"/>
        <v>#N/A</v>
      </c>
      <c r="AT249" s="116" t="e">
        <f t="shared" si="113"/>
        <v>#N/A</v>
      </c>
      <c r="AU249" s="119" t="e">
        <f t="shared" si="114"/>
        <v>#N/A</v>
      </c>
      <c r="AV249" s="119">
        <f t="shared" si="115"/>
        <v>0</v>
      </c>
    </row>
    <row r="250" spans="1:48">
      <c r="A250" s="115">
        <f t="shared" si="116"/>
        <v>474</v>
      </c>
      <c r="B250" s="113">
        <f t="shared" si="99"/>
        <v>243</v>
      </c>
      <c r="C250" s="119" t="e">
        <f t="shared" si="100"/>
        <v>#N/A</v>
      </c>
      <c r="F250" s="115">
        <f t="shared" si="117"/>
        <v>474</v>
      </c>
      <c r="G250" s="113">
        <f t="shared" si="118"/>
        <v>243</v>
      </c>
      <c r="H250" s="113" t="e">
        <f>INDEX(地温!$D$2:$D$366,MATCH(F250,地温!$C$2:$C$366,FALSE))</f>
        <v>#N/A</v>
      </c>
      <c r="I250" s="113" t="e">
        <f t="shared" si="119"/>
        <v>#N/A</v>
      </c>
      <c r="J250" s="116" t="e">
        <f t="shared" si="101"/>
        <v>#N/A</v>
      </c>
      <c r="K250" s="119" t="e">
        <f t="shared" si="102"/>
        <v>#N/A</v>
      </c>
      <c r="L250" s="119" t="e">
        <f t="shared" si="103"/>
        <v>#N/A</v>
      </c>
      <c r="O250" s="115">
        <f t="shared" si="120"/>
        <v>474</v>
      </c>
      <c r="P250" s="113">
        <f t="shared" si="121"/>
        <v>243</v>
      </c>
      <c r="Q250" s="113" t="e">
        <f>INDEX(地温!$D$2:$D$366,MATCH(O250,地温!$C$2:$C$366,FALSE))</f>
        <v>#N/A</v>
      </c>
      <c r="R250" s="113" t="e">
        <f t="shared" si="122"/>
        <v>#N/A</v>
      </c>
      <c r="S250" s="116" t="e">
        <f t="shared" si="104"/>
        <v>#N/A</v>
      </c>
      <c r="T250" s="119" t="e">
        <f t="shared" si="105"/>
        <v>#N/A</v>
      </c>
      <c r="U250" s="119">
        <f t="shared" si="106"/>
        <v>0</v>
      </c>
      <c r="X250" s="115">
        <f t="shared" si="123"/>
        <v>474</v>
      </c>
      <c r="Y250" s="113">
        <f t="shared" si="124"/>
        <v>243</v>
      </c>
      <c r="Z250" s="113" t="e">
        <f>INDEX(地温!$D$2:$D$366,MATCH(X250,地温!$C$2:$C$366,FALSE))</f>
        <v>#N/A</v>
      </c>
      <c r="AA250" s="113" t="e">
        <f t="shared" si="125"/>
        <v>#N/A</v>
      </c>
      <c r="AB250" s="116" t="e">
        <f t="shared" si="107"/>
        <v>#N/A</v>
      </c>
      <c r="AC250" s="119" t="e">
        <f t="shared" si="108"/>
        <v>#N/A</v>
      </c>
      <c r="AD250" s="119">
        <f t="shared" si="109"/>
        <v>0</v>
      </c>
      <c r="AG250" s="115">
        <f t="shared" si="126"/>
        <v>474</v>
      </c>
      <c r="AH250" s="113">
        <f t="shared" si="127"/>
        <v>243</v>
      </c>
      <c r="AI250" s="113" t="e">
        <f>INDEX(地温!$D$2:$D$366,MATCH(AG250,地温!$C$2:$C$366,FALSE))</f>
        <v>#N/A</v>
      </c>
      <c r="AJ250" s="113" t="e">
        <f t="shared" si="128"/>
        <v>#N/A</v>
      </c>
      <c r="AK250" s="116" t="e">
        <f t="shared" si="110"/>
        <v>#N/A</v>
      </c>
      <c r="AL250" s="119" t="e">
        <f t="shared" si="111"/>
        <v>#N/A</v>
      </c>
      <c r="AM250" s="119">
        <f t="shared" si="112"/>
        <v>0</v>
      </c>
      <c r="AP250" s="115">
        <f t="shared" si="129"/>
        <v>474</v>
      </c>
      <c r="AQ250" s="113">
        <f t="shared" si="130"/>
        <v>243</v>
      </c>
      <c r="AR250" s="113" t="e">
        <f>INDEX(地温!$D$2:$D$366,MATCH(AP250,地温!$C$2:$C$366,FALSE))</f>
        <v>#N/A</v>
      </c>
      <c r="AS250" s="113" t="e">
        <f t="shared" si="131"/>
        <v>#N/A</v>
      </c>
      <c r="AT250" s="116" t="e">
        <f t="shared" si="113"/>
        <v>#N/A</v>
      </c>
      <c r="AU250" s="119" t="e">
        <f t="shared" si="114"/>
        <v>#N/A</v>
      </c>
      <c r="AV250" s="119">
        <f t="shared" si="115"/>
        <v>0</v>
      </c>
    </row>
    <row r="251" spans="1:48">
      <c r="A251" s="115">
        <f t="shared" si="116"/>
        <v>475</v>
      </c>
      <c r="B251" s="113">
        <f t="shared" si="99"/>
        <v>244</v>
      </c>
      <c r="C251" s="119" t="e">
        <f t="shared" si="100"/>
        <v>#N/A</v>
      </c>
      <c r="F251" s="115">
        <f t="shared" si="117"/>
        <v>475</v>
      </c>
      <c r="G251" s="113">
        <f t="shared" si="118"/>
        <v>244</v>
      </c>
      <c r="H251" s="113" t="e">
        <f>INDEX(地温!$D$2:$D$366,MATCH(F251,地温!$C$2:$C$366,FALSE))</f>
        <v>#N/A</v>
      </c>
      <c r="I251" s="113" t="e">
        <f t="shared" si="119"/>
        <v>#N/A</v>
      </c>
      <c r="J251" s="116" t="e">
        <f t="shared" si="101"/>
        <v>#N/A</v>
      </c>
      <c r="K251" s="119" t="e">
        <f t="shared" si="102"/>
        <v>#N/A</v>
      </c>
      <c r="L251" s="119" t="e">
        <f t="shared" si="103"/>
        <v>#N/A</v>
      </c>
      <c r="O251" s="115">
        <f t="shared" si="120"/>
        <v>475</v>
      </c>
      <c r="P251" s="113">
        <f t="shared" si="121"/>
        <v>244</v>
      </c>
      <c r="Q251" s="113" t="e">
        <f>INDEX(地温!$D$2:$D$366,MATCH(O251,地温!$C$2:$C$366,FALSE))</f>
        <v>#N/A</v>
      </c>
      <c r="R251" s="113" t="e">
        <f t="shared" si="122"/>
        <v>#N/A</v>
      </c>
      <c r="S251" s="116" t="e">
        <f t="shared" si="104"/>
        <v>#N/A</v>
      </c>
      <c r="T251" s="119" t="e">
        <f t="shared" si="105"/>
        <v>#N/A</v>
      </c>
      <c r="U251" s="119">
        <f t="shared" si="106"/>
        <v>0</v>
      </c>
      <c r="X251" s="115">
        <f t="shared" si="123"/>
        <v>475</v>
      </c>
      <c r="Y251" s="113">
        <f t="shared" si="124"/>
        <v>244</v>
      </c>
      <c r="Z251" s="113" t="e">
        <f>INDEX(地温!$D$2:$D$366,MATCH(X251,地温!$C$2:$C$366,FALSE))</f>
        <v>#N/A</v>
      </c>
      <c r="AA251" s="113" t="e">
        <f t="shared" si="125"/>
        <v>#N/A</v>
      </c>
      <c r="AB251" s="116" t="e">
        <f t="shared" si="107"/>
        <v>#N/A</v>
      </c>
      <c r="AC251" s="119" t="e">
        <f t="shared" si="108"/>
        <v>#N/A</v>
      </c>
      <c r="AD251" s="119">
        <f t="shared" si="109"/>
        <v>0</v>
      </c>
      <c r="AG251" s="115">
        <f t="shared" si="126"/>
        <v>475</v>
      </c>
      <c r="AH251" s="113">
        <f t="shared" si="127"/>
        <v>244</v>
      </c>
      <c r="AI251" s="113" t="e">
        <f>INDEX(地温!$D$2:$D$366,MATCH(AG251,地温!$C$2:$C$366,FALSE))</f>
        <v>#N/A</v>
      </c>
      <c r="AJ251" s="113" t="e">
        <f t="shared" si="128"/>
        <v>#N/A</v>
      </c>
      <c r="AK251" s="116" t="e">
        <f t="shared" si="110"/>
        <v>#N/A</v>
      </c>
      <c r="AL251" s="119" t="e">
        <f t="shared" si="111"/>
        <v>#N/A</v>
      </c>
      <c r="AM251" s="119">
        <f t="shared" si="112"/>
        <v>0</v>
      </c>
      <c r="AP251" s="115">
        <f t="shared" si="129"/>
        <v>475</v>
      </c>
      <c r="AQ251" s="113">
        <f t="shared" si="130"/>
        <v>244</v>
      </c>
      <c r="AR251" s="113" t="e">
        <f>INDEX(地温!$D$2:$D$366,MATCH(AP251,地温!$C$2:$C$366,FALSE))</f>
        <v>#N/A</v>
      </c>
      <c r="AS251" s="113" t="e">
        <f t="shared" si="131"/>
        <v>#N/A</v>
      </c>
      <c r="AT251" s="116" t="e">
        <f t="shared" si="113"/>
        <v>#N/A</v>
      </c>
      <c r="AU251" s="119" t="e">
        <f t="shared" si="114"/>
        <v>#N/A</v>
      </c>
      <c r="AV251" s="119">
        <f t="shared" si="115"/>
        <v>0</v>
      </c>
    </row>
    <row r="252" spans="1:48">
      <c r="A252" s="115">
        <f t="shared" si="116"/>
        <v>476</v>
      </c>
      <c r="B252" s="113">
        <f t="shared" si="99"/>
        <v>245</v>
      </c>
      <c r="C252" s="119" t="e">
        <f t="shared" si="100"/>
        <v>#N/A</v>
      </c>
      <c r="F252" s="115">
        <f t="shared" si="117"/>
        <v>476</v>
      </c>
      <c r="G252" s="113">
        <f t="shared" si="118"/>
        <v>245</v>
      </c>
      <c r="H252" s="113" t="e">
        <f>INDEX(地温!$D$2:$D$366,MATCH(F252,地温!$C$2:$C$366,FALSE))</f>
        <v>#N/A</v>
      </c>
      <c r="I252" s="113" t="e">
        <f t="shared" si="119"/>
        <v>#N/A</v>
      </c>
      <c r="J252" s="116" t="e">
        <f t="shared" si="101"/>
        <v>#N/A</v>
      </c>
      <c r="K252" s="119" t="e">
        <f t="shared" si="102"/>
        <v>#N/A</v>
      </c>
      <c r="L252" s="119" t="e">
        <f t="shared" si="103"/>
        <v>#N/A</v>
      </c>
      <c r="O252" s="115">
        <f t="shared" si="120"/>
        <v>476</v>
      </c>
      <c r="P252" s="113">
        <f t="shared" si="121"/>
        <v>245</v>
      </c>
      <c r="Q252" s="113" t="e">
        <f>INDEX(地温!$D$2:$D$366,MATCH(O252,地温!$C$2:$C$366,FALSE))</f>
        <v>#N/A</v>
      </c>
      <c r="R252" s="113" t="e">
        <f t="shared" si="122"/>
        <v>#N/A</v>
      </c>
      <c r="S252" s="116" t="e">
        <f t="shared" si="104"/>
        <v>#N/A</v>
      </c>
      <c r="T252" s="119" t="e">
        <f t="shared" si="105"/>
        <v>#N/A</v>
      </c>
      <c r="U252" s="119">
        <f t="shared" si="106"/>
        <v>0</v>
      </c>
      <c r="X252" s="115">
        <f t="shared" si="123"/>
        <v>476</v>
      </c>
      <c r="Y252" s="113">
        <f t="shared" si="124"/>
        <v>245</v>
      </c>
      <c r="Z252" s="113" t="e">
        <f>INDEX(地温!$D$2:$D$366,MATCH(X252,地温!$C$2:$C$366,FALSE))</f>
        <v>#N/A</v>
      </c>
      <c r="AA252" s="113" t="e">
        <f t="shared" si="125"/>
        <v>#N/A</v>
      </c>
      <c r="AB252" s="116" t="e">
        <f t="shared" si="107"/>
        <v>#N/A</v>
      </c>
      <c r="AC252" s="119" t="e">
        <f t="shared" si="108"/>
        <v>#N/A</v>
      </c>
      <c r="AD252" s="119">
        <f t="shared" si="109"/>
        <v>0</v>
      </c>
      <c r="AG252" s="115">
        <f t="shared" si="126"/>
        <v>476</v>
      </c>
      <c r="AH252" s="113">
        <f t="shared" si="127"/>
        <v>245</v>
      </c>
      <c r="AI252" s="113" t="e">
        <f>INDEX(地温!$D$2:$D$366,MATCH(AG252,地温!$C$2:$C$366,FALSE))</f>
        <v>#N/A</v>
      </c>
      <c r="AJ252" s="113" t="e">
        <f t="shared" si="128"/>
        <v>#N/A</v>
      </c>
      <c r="AK252" s="116" t="e">
        <f t="shared" si="110"/>
        <v>#N/A</v>
      </c>
      <c r="AL252" s="119" t="e">
        <f t="shared" si="111"/>
        <v>#N/A</v>
      </c>
      <c r="AM252" s="119">
        <f t="shared" si="112"/>
        <v>0</v>
      </c>
      <c r="AP252" s="115">
        <f t="shared" si="129"/>
        <v>476</v>
      </c>
      <c r="AQ252" s="113">
        <f t="shared" si="130"/>
        <v>245</v>
      </c>
      <c r="AR252" s="113" t="e">
        <f>INDEX(地温!$D$2:$D$366,MATCH(AP252,地温!$C$2:$C$366,FALSE))</f>
        <v>#N/A</v>
      </c>
      <c r="AS252" s="113" t="e">
        <f t="shared" si="131"/>
        <v>#N/A</v>
      </c>
      <c r="AT252" s="116" t="e">
        <f t="shared" si="113"/>
        <v>#N/A</v>
      </c>
      <c r="AU252" s="119" t="e">
        <f t="shared" si="114"/>
        <v>#N/A</v>
      </c>
      <c r="AV252" s="119">
        <f t="shared" si="115"/>
        <v>0</v>
      </c>
    </row>
    <row r="253" spans="1:48">
      <c r="A253" s="115">
        <f t="shared" si="116"/>
        <v>477</v>
      </c>
      <c r="B253" s="113">
        <f t="shared" si="99"/>
        <v>246</v>
      </c>
      <c r="C253" s="119" t="e">
        <f t="shared" si="100"/>
        <v>#N/A</v>
      </c>
      <c r="F253" s="115">
        <f t="shared" si="117"/>
        <v>477</v>
      </c>
      <c r="G253" s="113">
        <f t="shared" si="118"/>
        <v>246</v>
      </c>
      <c r="H253" s="113" t="e">
        <f>INDEX(地温!$D$2:$D$366,MATCH(F253,地温!$C$2:$C$366,FALSE))</f>
        <v>#N/A</v>
      </c>
      <c r="I253" s="113" t="e">
        <f t="shared" si="119"/>
        <v>#N/A</v>
      </c>
      <c r="J253" s="116" t="e">
        <f t="shared" si="101"/>
        <v>#N/A</v>
      </c>
      <c r="K253" s="119" t="e">
        <f t="shared" si="102"/>
        <v>#N/A</v>
      </c>
      <c r="L253" s="119" t="e">
        <f t="shared" si="103"/>
        <v>#N/A</v>
      </c>
      <c r="O253" s="115">
        <f t="shared" si="120"/>
        <v>477</v>
      </c>
      <c r="P253" s="113">
        <f t="shared" si="121"/>
        <v>246</v>
      </c>
      <c r="Q253" s="113" t="e">
        <f>INDEX(地温!$D$2:$D$366,MATCH(O253,地温!$C$2:$C$366,FALSE))</f>
        <v>#N/A</v>
      </c>
      <c r="R253" s="113" t="e">
        <f t="shared" si="122"/>
        <v>#N/A</v>
      </c>
      <c r="S253" s="116" t="e">
        <f t="shared" si="104"/>
        <v>#N/A</v>
      </c>
      <c r="T253" s="119" t="e">
        <f t="shared" si="105"/>
        <v>#N/A</v>
      </c>
      <c r="U253" s="119">
        <f t="shared" si="106"/>
        <v>0</v>
      </c>
      <c r="X253" s="115">
        <f t="shared" si="123"/>
        <v>477</v>
      </c>
      <c r="Y253" s="113">
        <f t="shared" si="124"/>
        <v>246</v>
      </c>
      <c r="Z253" s="113" t="e">
        <f>INDEX(地温!$D$2:$D$366,MATCH(X253,地温!$C$2:$C$366,FALSE))</f>
        <v>#N/A</v>
      </c>
      <c r="AA253" s="113" t="e">
        <f t="shared" si="125"/>
        <v>#N/A</v>
      </c>
      <c r="AB253" s="116" t="e">
        <f t="shared" si="107"/>
        <v>#N/A</v>
      </c>
      <c r="AC253" s="119" t="e">
        <f t="shared" si="108"/>
        <v>#N/A</v>
      </c>
      <c r="AD253" s="119">
        <f t="shared" si="109"/>
        <v>0</v>
      </c>
      <c r="AG253" s="115">
        <f t="shared" si="126"/>
        <v>477</v>
      </c>
      <c r="AH253" s="113">
        <f t="shared" si="127"/>
        <v>246</v>
      </c>
      <c r="AI253" s="113" t="e">
        <f>INDEX(地温!$D$2:$D$366,MATCH(AG253,地温!$C$2:$C$366,FALSE))</f>
        <v>#N/A</v>
      </c>
      <c r="AJ253" s="113" t="e">
        <f t="shared" si="128"/>
        <v>#N/A</v>
      </c>
      <c r="AK253" s="116" t="e">
        <f t="shared" si="110"/>
        <v>#N/A</v>
      </c>
      <c r="AL253" s="119" t="e">
        <f t="shared" si="111"/>
        <v>#N/A</v>
      </c>
      <c r="AM253" s="119">
        <f t="shared" si="112"/>
        <v>0</v>
      </c>
      <c r="AP253" s="115">
        <f t="shared" si="129"/>
        <v>477</v>
      </c>
      <c r="AQ253" s="113">
        <f t="shared" si="130"/>
        <v>246</v>
      </c>
      <c r="AR253" s="113" t="e">
        <f>INDEX(地温!$D$2:$D$366,MATCH(AP253,地温!$C$2:$C$366,FALSE))</f>
        <v>#N/A</v>
      </c>
      <c r="AS253" s="113" t="e">
        <f t="shared" si="131"/>
        <v>#N/A</v>
      </c>
      <c r="AT253" s="116" t="e">
        <f t="shared" si="113"/>
        <v>#N/A</v>
      </c>
      <c r="AU253" s="119" t="e">
        <f t="shared" si="114"/>
        <v>#N/A</v>
      </c>
      <c r="AV253" s="119">
        <f t="shared" si="115"/>
        <v>0</v>
      </c>
    </row>
    <row r="254" spans="1:48">
      <c r="A254" s="115">
        <f t="shared" si="116"/>
        <v>478</v>
      </c>
      <c r="B254" s="113">
        <f t="shared" si="99"/>
        <v>247</v>
      </c>
      <c r="C254" s="119" t="e">
        <f t="shared" si="100"/>
        <v>#N/A</v>
      </c>
      <c r="F254" s="115">
        <f t="shared" si="117"/>
        <v>478</v>
      </c>
      <c r="G254" s="113">
        <f t="shared" si="118"/>
        <v>247</v>
      </c>
      <c r="H254" s="113" t="e">
        <f>INDEX(地温!$D$2:$D$366,MATCH(F254,地温!$C$2:$C$366,FALSE))</f>
        <v>#N/A</v>
      </c>
      <c r="I254" s="113" t="e">
        <f t="shared" si="119"/>
        <v>#N/A</v>
      </c>
      <c r="J254" s="116" t="e">
        <f t="shared" si="101"/>
        <v>#N/A</v>
      </c>
      <c r="K254" s="119" t="e">
        <f t="shared" si="102"/>
        <v>#N/A</v>
      </c>
      <c r="L254" s="119" t="e">
        <f t="shared" si="103"/>
        <v>#N/A</v>
      </c>
      <c r="O254" s="115">
        <f t="shared" si="120"/>
        <v>478</v>
      </c>
      <c r="P254" s="113">
        <f t="shared" si="121"/>
        <v>247</v>
      </c>
      <c r="Q254" s="113" t="e">
        <f>INDEX(地温!$D$2:$D$366,MATCH(O254,地温!$C$2:$C$366,FALSE))</f>
        <v>#N/A</v>
      </c>
      <c r="R254" s="113" t="e">
        <f t="shared" si="122"/>
        <v>#N/A</v>
      </c>
      <c r="S254" s="116" t="e">
        <f t="shared" si="104"/>
        <v>#N/A</v>
      </c>
      <c r="T254" s="119" t="e">
        <f t="shared" si="105"/>
        <v>#N/A</v>
      </c>
      <c r="U254" s="119">
        <f t="shared" si="106"/>
        <v>0</v>
      </c>
      <c r="X254" s="115">
        <f t="shared" si="123"/>
        <v>478</v>
      </c>
      <c r="Y254" s="113">
        <f t="shared" si="124"/>
        <v>247</v>
      </c>
      <c r="Z254" s="113" t="e">
        <f>INDEX(地温!$D$2:$D$366,MATCH(X254,地温!$C$2:$C$366,FALSE))</f>
        <v>#N/A</v>
      </c>
      <c r="AA254" s="113" t="e">
        <f t="shared" si="125"/>
        <v>#N/A</v>
      </c>
      <c r="AB254" s="116" t="e">
        <f t="shared" si="107"/>
        <v>#N/A</v>
      </c>
      <c r="AC254" s="119" t="e">
        <f t="shared" si="108"/>
        <v>#N/A</v>
      </c>
      <c r="AD254" s="119">
        <f t="shared" si="109"/>
        <v>0</v>
      </c>
      <c r="AG254" s="115">
        <f t="shared" si="126"/>
        <v>478</v>
      </c>
      <c r="AH254" s="113">
        <f t="shared" si="127"/>
        <v>247</v>
      </c>
      <c r="AI254" s="113" t="e">
        <f>INDEX(地温!$D$2:$D$366,MATCH(AG254,地温!$C$2:$C$366,FALSE))</f>
        <v>#N/A</v>
      </c>
      <c r="AJ254" s="113" t="e">
        <f t="shared" si="128"/>
        <v>#N/A</v>
      </c>
      <c r="AK254" s="116" t="e">
        <f t="shared" si="110"/>
        <v>#N/A</v>
      </c>
      <c r="AL254" s="119" t="e">
        <f t="shared" si="111"/>
        <v>#N/A</v>
      </c>
      <c r="AM254" s="119">
        <f t="shared" si="112"/>
        <v>0</v>
      </c>
      <c r="AP254" s="115">
        <f t="shared" si="129"/>
        <v>478</v>
      </c>
      <c r="AQ254" s="113">
        <f t="shared" si="130"/>
        <v>247</v>
      </c>
      <c r="AR254" s="113" t="e">
        <f>INDEX(地温!$D$2:$D$366,MATCH(AP254,地温!$C$2:$C$366,FALSE))</f>
        <v>#N/A</v>
      </c>
      <c r="AS254" s="113" t="e">
        <f t="shared" si="131"/>
        <v>#N/A</v>
      </c>
      <c r="AT254" s="116" t="e">
        <f t="shared" si="113"/>
        <v>#N/A</v>
      </c>
      <c r="AU254" s="119" t="e">
        <f t="shared" si="114"/>
        <v>#N/A</v>
      </c>
      <c r="AV254" s="119">
        <f t="shared" si="115"/>
        <v>0</v>
      </c>
    </row>
    <row r="255" spans="1:48">
      <c r="A255" s="115">
        <f t="shared" si="116"/>
        <v>479</v>
      </c>
      <c r="B255" s="113">
        <f t="shared" si="99"/>
        <v>248</v>
      </c>
      <c r="C255" s="119" t="e">
        <f t="shared" si="100"/>
        <v>#N/A</v>
      </c>
      <c r="F255" s="115">
        <f t="shared" si="117"/>
        <v>479</v>
      </c>
      <c r="G255" s="113">
        <f t="shared" si="118"/>
        <v>248</v>
      </c>
      <c r="H255" s="113" t="e">
        <f>INDEX(地温!$D$2:$D$366,MATCH(F255,地温!$C$2:$C$366,FALSE))</f>
        <v>#N/A</v>
      </c>
      <c r="I255" s="113" t="e">
        <f t="shared" si="119"/>
        <v>#N/A</v>
      </c>
      <c r="J255" s="116" t="e">
        <f t="shared" si="101"/>
        <v>#N/A</v>
      </c>
      <c r="K255" s="119" t="e">
        <f t="shared" si="102"/>
        <v>#N/A</v>
      </c>
      <c r="L255" s="119" t="e">
        <f t="shared" si="103"/>
        <v>#N/A</v>
      </c>
      <c r="O255" s="115">
        <f t="shared" si="120"/>
        <v>479</v>
      </c>
      <c r="P255" s="113">
        <f t="shared" si="121"/>
        <v>248</v>
      </c>
      <c r="Q255" s="113" t="e">
        <f>INDEX(地温!$D$2:$D$366,MATCH(O255,地温!$C$2:$C$366,FALSE))</f>
        <v>#N/A</v>
      </c>
      <c r="R255" s="113" t="e">
        <f t="shared" si="122"/>
        <v>#N/A</v>
      </c>
      <c r="S255" s="116" t="e">
        <f t="shared" si="104"/>
        <v>#N/A</v>
      </c>
      <c r="T255" s="119" t="e">
        <f t="shared" si="105"/>
        <v>#N/A</v>
      </c>
      <c r="U255" s="119">
        <f t="shared" si="106"/>
        <v>0</v>
      </c>
      <c r="X255" s="115">
        <f t="shared" si="123"/>
        <v>479</v>
      </c>
      <c r="Y255" s="113">
        <f t="shared" si="124"/>
        <v>248</v>
      </c>
      <c r="Z255" s="113" t="e">
        <f>INDEX(地温!$D$2:$D$366,MATCH(X255,地温!$C$2:$C$366,FALSE))</f>
        <v>#N/A</v>
      </c>
      <c r="AA255" s="113" t="e">
        <f t="shared" si="125"/>
        <v>#N/A</v>
      </c>
      <c r="AB255" s="116" t="e">
        <f t="shared" si="107"/>
        <v>#N/A</v>
      </c>
      <c r="AC255" s="119" t="e">
        <f t="shared" si="108"/>
        <v>#N/A</v>
      </c>
      <c r="AD255" s="119">
        <f t="shared" si="109"/>
        <v>0</v>
      </c>
      <c r="AG255" s="115">
        <f t="shared" si="126"/>
        <v>479</v>
      </c>
      <c r="AH255" s="113">
        <f t="shared" si="127"/>
        <v>248</v>
      </c>
      <c r="AI255" s="113" t="e">
        <f>INDEX(地温!$D$2:$D$366,MATCH(AG255,地温!$C$2:$C$366,FALSE))</f>
        <v>#N/A</v>
      </c>
      <c r="AJ255" s="113" t="e">
        <f t="shared" si="128"/>
        <v>#N/A</v>
      </c>
      <c r="AK255" s="116" t="e">
        <f t="shared" si="110"/>
        <v>#N/A</v>
      </c>
      <c r="AL255" s="119" t="e">
        <f t="shared" si="111"/>
        <v>#N/A</v>
      </c>
      <c r="AM255" s="119">
        <f t="shared" si="112"/>
        <v>0</v>
      </c>
      <c r="AP255" s="115">
        <f t="shared" si="129"/>
        <v>479</v>
      </c>
      <c r="AQ255" s="113">
        <f t="shared" si="130"/>
        <v>248</v>
      </c>
      <c r="AR255" s="113" t="e">
        <f>INDEX(地温!$D$2:$D$366,MATCH(AP255,地温!$C$2:$C$366,FALSE))</f>
        <v>#N/A</v>
      </c>
      <c r="AS255" s="113" t="e">
        <f t="shared" si="131"/>
        <v>#N/A</v>
      </c>
      <c r="AT255" s="116" t="e">
        <f t="shared" si="113"/>
        <v>#N/A</v>
      </c>
      <c r="AU255" s="119" t="e">
        <f t="shared" si="114"/>
        <v>#N/A</v>
      </c>
      <c r="AV255" s="119">
        <f t="shared" si="115"/>
        <v>0</v>
      </c>
    </row>
    <row r="256" spans="1:48">
      <c r="A256" s="115">
        <f t="shared" si="116"/>
        <v>480</v>
      </c>
      <c r="B256" s="113">
        <f t="shared" si="99"/>
        <v>249</v>
      </c>
      <c r="C256" s="119" t="e">
        <f t="shared" si="100"/>
        <v>#N/A</v>
      </c>
      <c r="F256" s="115">
        <f t="shared" si="117"/>
        <v>480</v>
      </c>
      <c r="G256" s="113">
        <f t="shared" si="118"/>
        <v>249</v>
      </c>
      <c r="H256" s="113" t="e">
        <f>INDEX(地温!$D$2:$D$366,MATCH(F256,地温!$C$2:$C$366,FALSE))</f>
        <v>#N/A</v>
      </c>
      <c r="I256" s="113" t="e">
        <f t="shared" si="119"/>
        <v>#N/A</v>
      </c>
      <c r="J256" s="116" t="e">
        <f t="shared" si="101"/>
        <v>#N/A</v>
      </c>
      <c r="K256" s="119" t="e">
        <f t="shared" si="102"/>
        <v>#N/A</v>
      </c>
      <c r="L256" s="119" t="e">
        <f t="shared" si="103"/>
        <v>#N/A</v>
      </c>
      <c r="O256" s="115">
        <f t="shared" si="120"/>
        <v>480</v>
      </c>
      <c r="P256" s="113">
        <f t="shared" si="121"/>
        <v>249</v>
      </c>
      <c r="Q256" s="113" t="e">
        <f>INDEX(地温!$D$2:$D$366,MATCH(O256,地温!$C$2:$C$366,FALSE))</f>
        <v>#N/A</v>
      </c>
      <c r="R256" s="113" t="e">
        <f t="shared" si="122"/>
        <v>#N/A</v>
      </c>
      <c r="S256" s="116" t="e">
        <f t="shared" si="104"/>
        <v>#N/A</v>
      </c>
      <c r="T256" s="119" t="e">
        <f t="shared" si="105"/>
        <v>#N/A</v>
      </c>
      <c r="U256" s="119">
        <f t="shared" si="106"/>
        <v>0</v>
      </c>
      <c r="X256" s="115">
        <f t="shared" si="123"/>
        <v>480</v>
      </c>
      <c r="Y256" s="113">
        <f t="shared" si="124"/>
        <v>249</v>
      </c>
      <c r="Z256" s="113" t="e">
        <f>INDEX(地温!$D$2:$D$366,MATCH(X256,地温!$C$2:$C$366,FALSE))</f>
        <v>#N/A</v>
      </c>
      <c r="AA256" s="113" t="e">
        <f t="shared" si="125"/>
        <v>#N/A</v>
      </c>
      <c r="AB256" s="116" t="e">
        <f t="shared" si="107"/>
        <v>#N/A</v>
      </c>
      <c r="AC256" s="119" t="e">
        <f t="shared" si="108"/>
        <v>#N/A</v>
      </c>
      <c r="AD256" s="119">
        <f t="shared" si="109"/>
        <v>0</v>
      </c>
      <c r="AG256" s="115">
        <f t="shared" si="126"/>
        <v>480</v>
      </c>
      <c r="AH256" s="113">
        <f t="shared" si="127"/>
        <v>249</v>
      </c>
      <c r="AI256" s="113" t="e">
        <f>INDEX(地温!$D$2:$D$366,MATCH(AG256,地温!$C$2:$C$366,FALSE))</f>
        <v>#N/A</v>
      </c>
      <c r="AJ256" s="113" t="e">
        <f t="shared" si="128"/>
        <v>#N/A</v>
      </c>
      <c r="AK256" s="116" t="e">
        <f t="shared" si="110"/>
        <v>#N/A</v>
      </c>
      <c r="AL256" s="119" t="e">
        <f t="shared" si="111"/>
        <v>#N/A</v>
      </c>
      <c r="AM256" s="119">
        <f t="shared" si="112"/>
        <v>0</v>
      </c>
      <c r="AP256" s="115">
        <f t="shared" si="129"/>
        <v>480</v>
      </c>
      <c r="AQ256" s="113">
        <f t="shared" si="130"/>
        <v>249</v>
      </c>
      <c r="AR256" s="113" t="e">
        <f>INDEX(地温!$D$2:$D$366,MATCH(AP256,地温!$C$2:$C$366,FALSE))</f>
        <v>#N/A</v>
      </c>
      <c r="AS256" s="113" t="e">
        <f t="shared" si="131"/>
        <v>#N/A</v>
      </c>
      <c r="AT256" s="116" t="e">
        <f t="shared" si="113"/>
        <v>#N/A</v>
      </c>
      <c r="AU256" s="119" t="e">
        <f t="shared" si="114"/>
        <v>#N/A</v>
      </c>
      <c r="AV256" s="119">
        <f t="shared" si="115"/>
        <v>0</v>
      </c>
    </row>
    <row r="257" spans="1:48">
      <c r="A257" s="115">
        <f t="shared" si="116"/>
        <v>481</v>
      </c>
      <c r="B257" s="113">
        <f t="shared" si="99"/>
        <v>250</v>
      </c>
      <c r="C257" s="119" t="e">
        <f t="shared" si="100"/>
        <v>#N/A</v>
      </c>
      <c r="F257" s="115">
        <f t="shared" si="117"/>
        <v>481</v>
      </c>
      <c r="G257" s="113">
        <f t="shared" si="118"/>
        <v>250</v>
      </c>
      <c r="H257" s="113" t="e">
        <f>INDEX(地温!$D$2:$D$366,MATCH(F257,地温!$C$2:$C$366,FALSE))</f>
        <v>#N/A</v>
      </c>
      <c r="I257" s="113" t="e">
        <f t="shared" si="119"/>
        <v>#N/A</v>
      </c>
      <c r="J257" s="116" t="e">
        <f t="shared" si="101"/>
        <v>#N/A</v>
      </c>
      <c r="K257" s="119" t="e">
        <f t="shared" si="102"/>
        <v>#N/A</v>
      </c>
      <c r="L257" s="119" t="e">
        <f t="shared" si="103"/>
        <v>#N/A</v>
      </c>
      <c r="O257" s="115">
        <f t="shared" si="120"/>
        <v>481</v>
      </c>
      <c r="P257" s="113">
        <f t="shared" si="121"/>
        <v>250</v>
      </c>
      <c r="Q257" s="113" t="e">
        <f>INDEX(地温!$D$2:$D$366,MATCH(O257,地温!$C$2:$C$366,FALSE))</f>
        <v>#N/A</v>
      </c>
      <c r="R257" s="113" t="e">
        <f t="shared" si="122"/>
        <v>#N/A</v>
      </c>
      <c r="S257" s="116" t="e">
        <f t="shared" si="104"/>
        <v>#N/A</v>
      </c>
      <c r="T257" s="119" t="e">
        <f t="shared" si="105"/>
        <v>#N/A</v>
      </c>
      <c r="U257" s="119">
        <f t="shared" si="106"/>
        <v>0</v>
      </c>
      <c r="X257" s="115">
        <f t="shared" si="123"/>
        <v>481</v>
      </c>
      <c r="Y257" s="113">
        <f t="shared" si="124"/>
        <v>250</v>
      </c>
      <c r="Z257" s="113" t="e">
        <f>INDEX(地温!$D$2:$D$366,MATCH(X257,地温!$C$2:$C$366,FALSE))</f>
        <v>#N/A</v>
      </c>
      <c r="AA257" s="113" t="e">
        <f t="shared" si="125"/>
        <v>#N/A</v>
      </c>
      <c r="AB257" s="116" t="e">
        <f t="shared" si="107"/>
        <v>#N/A</v>
      </c>
      <c r="AC257" s="119" t="e">
        <f t="shared" si="108"/>
        <v>#N/A</v>
      </c>
      <c r="AD257" s="119">
        <f t="shared" si="109"/>
        <v>0</v>
      </c>
      <c r="AG257" s="115">
        <f t="shared" si="126"/>
        <v>481</v>
      </c>
      <c r="AH257" s="113">
        <f t="shared" si="127"/>
        <v>250</v>
      </c>
      <c r="AI257" s="113" t="e">
        <f>INDEX(地温!$D$2:$D$366,MATCH(AG257,地温!$C$2:$C$366,FALSE))</f>
        <v>#N/A</v>
      </c>
      <c r="AJ257" s="113" t="e">
        <f t="shared" si="128"/>
        <v>#N/A</v>
      </c>
      <c r="AK257" s="116" t="e">
        <f t="shared" si="110"/>
        <v>#N/A</v>
      </c>
      <c r="AL257" s="119" t="e">
        <f t="shared" si="111"/>
        <v>#N/A</v>
      </c>
      <c r="AM257" s="119">
        <f t="shared" si="112"/>
        <v>0</v>
      </c>
      <c r="AP257" s="115">
        <f t="shared" si="129"/>
        <v>481</v>
      </c>
      <c r="AQ257" s="113">
        <f t="shared" si="130"/>
        <v>250</v>
      </c>
      <c r="AR257" s="113" t="e">
        <f>INDEX(地温!$D$2:$D$366,MATCH(AP257,地温!$C$2:$C$366,FALSE))</f>
        <v>#N/A</v>
      </c>
      <c r="AS257" s="113" t="e">
        <f t="shared" si="131"/>
        <v>#N/A</v>
      </c>
      <c r="AT257" s="116" t="e">
        <f t="shared" si="113"/>
        <v>#N/A</v>
      </c>
      <c r="AU257" s="119" t="e">
        <f t="shared" si="114"/>
        <v>#N/A</v>
      </c>
      <c r="AV257" s="119">
        <f t="shared" si="115"/>
        <v>0</v>
      </c>
    </row>
    <row r="258" spans="1:48">
      <c r="A258" s="115">
        <f t="shared" si="116"/>
        <v>482</v>
      </c>
      <c r="B258" s="113">
        <f t="shared" si="99"/>
        <v>251</v>
      </c>
      <c r="C258" s="119" t="e">
        <f t="shared" si="100"/>
        <v>#N/A</v>
      </c>
      <c r="F258" s="115">
        <f t="shared" si="117"/>
        <v>482</v>
      </c>
      <c r="G258" s="113">
        <f t="shared" si="118"/>
        <v>251</v>
      </c>
      <c r="H258" s="113" t="e">
        <f>INDEX(地温!$D$2:$D$366,MATCH(F258,地温!$C$2:$C$366,FALSE))</f>
        <v>#N/A</v>
      </c>
      <c r="I258" s="113" t="e">
        <f t="shared" si="119"/>
        <v>#N/A</v>
      </c>
      <c r="J258" s="116" t="e">
        <f t="shared" si="101"/>
        <v>#N/A</v>
      </c>
      <c r="K258" s="119" t="e">
        <f t="shared" si="102"/>
        <v>#N/A</v>
      </c>
      <c r="L258" s="119" t="e">
        <f t="shared" si="103"/>
        <v>#N/A</v>
      </c>
      <c r="O258" s="115">
        <f t="shared" si="120"/>
        <v>482</v>
      </c>
      <c r="P258" s="113">
        <f t="shared" si="121"/>
        <v>251</v>
      </c>
      <c r="Q258" s="113" t="e">
        <f>INDEX(地温!$D$2:$D$366,MATCH(O258,地温!$C$2:$C$366,FALSE))</f>
        <v>#N/A</v>
      </c>
      <c r="R258" s="113" t="e">
        <f t="shared" si="122"/>
        <v>#N/A</v>
      </c>
      <c r="S258" s="116" t="e">
        <f t="shared" si="104"/>
        <v>#N/A</v>
      </c>
      <c r="T258" s="119" t="e">
        <f t="shared" si="105"/>
        <v>#N/A</v>
      </c>
      <c r="U258" s="119">
        <f t="shared" si="106"/>
        <v>0</v>
      </c>
      <c r="X258" s="115">
        <f t="shared" si="123"/>
        <v>482</v>
      </c>
      <c r="Y258" s="113">
        <f t="shared" si="124"/>
        <v>251</v>
      </c>
      <c r="Z258" s="113" t="e">
        <f>INDEX(地温!$D$2:$D$366,MATCH(X258,地温!$C$2:$C$366,FALSE))</f>
        <v>#N/A</v>
      </c>
      <c r="AA258" s="113" t="e">
        <f t="shared" si="125"/>
        <v>#N/A</v>
      </c>
      <c r="AB258" s="116" t="e">
        <f t="shared" si="107"/>
        <v>#N/A</v>
      </c>
      <c r="AC258" s="119" t="e">
        <f t="shared" si="108"/>
        <v>#N/A</v>
      </c>
      <c r="AD258" s="119">
        <f t="shared" si="109"/>
        <v>0</v>
      </c>
      <c r="AG258" s="115">
        <f t="shared" si="126"/>
        <v>482</v>
      </c>
      <c r="AH258" s="113">
        <f t="shared" si="127"/>
        <v>251</v>
      </c>
      <c r="AI258" s="113" t="e">
        <f>INDEX(地温!$D$2:$D$366,MATCH(AG258,地温!$C$2:$C$366,FALSE))</f>
        <v>#N/A</v>
      </c>
      <c r="AJ258" s="113" t="e">
        <f t="shared" si="128"/>
        <v>#N/A</v>
      </c>
      <c r="AK258" s="116" t="e">
        <f t="shared" si="110"/>
        <v>#N/A</v>
      </c>
      <c r="AL258" s="119" t="e">
        <f t="shared" si="111"/>
        <v>#N/A</v>
      </c>
      <c r="AM258" s="119">
        <f t="shared" si="112"/>
        <v>0</v>
      </c>
      <c r="AP258" s="115">
        <f t="shared" si="129"/>
        <v>482</v>
      </c>
      <c r="AQ258" s="113">
        <f t="shared" si="130"/>
        <v>251</v>
      </c>
      <c r="AR258" s="113" t="e">
        <f>INDEX(地温!$D$2:$D$366,MATCH(AP258,地温!$C$2:$C$366,FALSE))</f>
        <v>#N/A</v>
      </c>
      <c r="AS258" s="113" t="e">
        <f t="shared" si="131"/>
        <v>#N/A</v>
      </c>
      <c r="AT258" s="116" t="e">
        <f t="shared" si="113"/>
        <v>#N/A</v>
      </c>
      <c r="AU258" s="119" t="e">
        <f t="shared" si="114"/>
        <v>#N/A</v>
      </c>
      <c r="AV258" s="119">
        <f t="shared" si="115"/>
        <v>0</v>
      </c>
    </row>
    <row r="259" spans="1:48">
      <c r="A259" s="115">
        <f t="shared" si="116"/>
        <v>483</v>
      </c>
      <c r="B259" s="113">
        <f t="shared" si="99"/>
        <v>252</v>
      </c>
      <c r="C259" s="119" t="e">
        <f t="shared" si="100"/>
        <v>#N/A</v>
      </c>
      <c r="F259" s="115">
        <f t="shared" si="117"/>
        <v>483</v>
      </c>
      <c r="G259" s="113">
        <f t="shared" si="118"/>
        <v>252</v>
      </c>
      <c r="H259" s="113" t="e">
        <f>INDEX(地温!$D$2:$D$366,MATCH(F259,地温!$C$2:$C$366,FALSE))</f>
        <v>#N/A</v>
      </c>
      <c r="I259" s="113" t="e">
        <f t="shared" si="119"/>
        <v>#N/A</v>
      </c>
      <c r="J259" s="116" t="e">
        <f t="shared" si="101"/>
        <v>#N/A</v>
      </c>
      <c r="K259" s="119" t="e">
        <f t="shared" si="102"/>
        <v>#N/A</v>
      </c>
      <c r="L259" s="119" t="e">
        <f t="shared" si="103"/>
        <v>#N/A</v>
      </c>
      <c r="O259" s="115">
        <f t="shared" si="120"/>
        <v>483</v>
      </c>
      <c r="P259" s="113">
        <f t="shared" si="121"/>
        <v>252</v>
      </c>
      <c r="Q259" s="113" t="e">
        <f>INDEX(地温!$D$2:$D$366,MATCH(O259,地温!$C$2:$C$366,FALSE))</f>
        <v>#N/A</v>
      </c>
      <c r="R259" s="113" t="e">
        <f t="shared" si="122"/>
        <v>#N/A</v>
      </c>
      <c r="S259" s="116" t="e">
        <f t="shared" si="104"/>
        <v>#N/A</v>
      </c>
      <c r="T259" s="119" t="e">
        <f t="shared" si="105"/>
        <v>#N/A</v>
      </c>
      <c r="U259" s="119">
        <f t="shared" si="106"/>
        <v>0</v>
      </c>
      <c r="X259" s="115">
        <f t="shared" si="123"/>
        <v>483</v>
      </c>
      <c r="Y259" s="113">
        <f t="shared" si="124"/>
        <v>252</v>
      </c>
      <c r="Z259" s="113" t="e">
        <f>INDEX(地温!$D$2:$D$366,MATCH(X259,地温!$C$2:$C$366,FALSE))</f>
        <v>#N/A</v>
      </c>
      <c r="AA259" s="113" t="e">
        <f t="shared" si="125"/>
        <v>#N/A</v>
      </c>
      <c r="AB259" s="116" t="e">
        <f t="shared" si="107"/>
        <v>#N/A</v>
      </c>
      <c r="AC259" s="119" t="e">
        <f t="shared" si="108"/>
        <v>#N/A</v>
      </c>
      <c r="AD259" s="119">
        <f t="shared" si="109"/>
        <v>0</v>
      </c>
      <c r="AG259" s="115">
        <f t="shared" si="126"/>
        <v>483</v>
      </c>
      <c r="AH259" s="113">
        <f t="shared" si="127"/>
        <v>252</v>
      </c>
      <c r="AI259" s="113" t="e">
        <f>INDEX(地温!$D$2:$D$366,MATCH(AG259,地温!$C$2:$C$366,FALSE))</f>
        <v>#N/A</v>
      </c>
      <c r="AJ259" s="113" t="e">
        <f t="shared" si="128"/>
        <v>#N/A</v>
      </c>
      <c r="AK259" s="116" t="e">
        <f t="shared" si="110"/>
        <v>#N/A</v>
      </c>
      <c r="AL259" s="119" t="e">
        <f t="shared" si="111"/>
        <v>#N/A</v>
      </c>
      <c r="AM259" s="119">
        <f t="shared" si="112"/>
        <v>0</v>
      </c>
      <c r="AP259" s="115">
        <f t="shared" si="129"/>
        <v>483</v>
      </c>
      <c r="AQ259" s="113">
        <f t="shared" si="130"/>
        <v>252</v>
      </c>
      <c r="AR259" s="113" t="e">
        <f>INDEX(地温!$D$2:$D$366,MATCH(AP259,地温!$C$2:$C$366,FALSE))</f>
        <v>#N/A</v>
      </c>
      <c r="AS259" s="113" t="e">
        <f t="shared" si="131"/>
        <v>#N/A</v>
      </c>
      <c r="AT259" s="116" t="e">
        <f t="shared" si="113"/>
        <v>#N/A</v>
      </c>
      <c r="AU259" s="119" t="e">
        <f t="shared" si="114"/>
        <v>#N/A</v>
      </c>
      <c r="AV259" s="119">
        <f t="shared" si="115"/>
        <v>0</v>
      </c>
    </row>
    <row r="260" spans="1:48">
      <c r="A260" s="115">
        <f t="shared" si="116"/>
        <v>484</v>
      </c>
      <c r="B260" s="113">
        <f t="shared" si="99"/>
        <v>253</v>
      </c>
      <c r="C260" s="119" t="e">
        <f t="shared" si="100"/>
        <v>#N/A</v>
      </c>
      <c r="F260" s="115">
        <f t="shared" si="117"/>
        <v>484</v>
      </c>
      <c r="G260" s="113">
        <f t="shared" si="118"/>
        <v>253</v>
      </c>
      <c r="H260" s="113" t="e">
        <f>INDEX(地温!$D$2:$D$366,MATCH(F260,地温!$C$2:$C$366,FALSE))</f>
        <v>#N/A</v>
      </c>
      <c r="I260" s="113" t="e">
        <f t="shared" si="119"/>
        <v>#N/A</v>
      </c>
      <c r="J260" s="116" t="e">
        <f t="shared" si="101"/>
        <v>#N/A</v>
      </c>
      <c r="K260" s="119" t="e">
        <f t="shared" si="102"/>
        <v>#N/A</v>
      </c>
      <c r="L260" s="119" t="e">
        <f t="shared" si="103"/>
        <v>#N/A</v>
      </c>
      <c r="O260" s="115">
        <f t="shared" si="120"/>
        <v>484</v>
      </c>
      <c r="P260" s="113">
        <f t="shared" si="121"/>
        <v>253</v>
      </c>
      <c r="Q260" s="113" t="e">
        <f>INDEX(地温!$D$2:$D$366,MATCH(O260,地温!$C$2:$C$366,FALSE))</f>
        <v>#N/A</v>
      </c>
      <c r="R260" s="113" t="e">
        <f t="shared" si="122"/>
        <v>#N/A</v>
      </c>
      <c r="S260" s="116" t="e">
        <f t="shared" si="104"/>
        <v>#N/A</v>
      </c>
      <c r="T260" s="119" t="e">
        <f t="shared" si="105"/>
        <v>#N/A</v>
      </c>
      <c r="U260" s="119">
        <f t="shared" si="106"/>
        <v>0</v>
      </c>
      <c r="X260" s="115">
        <f t="shared" si="123"/>
        <v>484</v>
      </c>
      <c r="Y260" s="113">
        <f t="shared" si="124"/>
        <v>253</v>
      </c>
      <c r="Z260" s="113" t="e">
        <f>INDEX(地温!$D$2:$D$366,MATCH(X260,地温!$C$2:$C$366,FALSE))</f>
        <v>#N/A</v>
      </c>
      <c r="AA260" s="113" t="e">
        <f t="shared" si="125"/>
        <v>#N/A</v>
      </c>
      <c r="AB260" s="116" t="e">
        <f t="shared" si="107"/>
        <v>#N/A</v>
      </c>
      <c r="AC260" s="119" t="e">
        <f t="shared" si="108"/>
        <v>#N/A</v>
      </c>
      <c r="AD260" s="119">
        <f t="shared" si="109"/>
        <v>0</v>
      </c>
      <c r="AG260" s="115">
        <f t="shared" si="126"/>
        <v>484</v>
      </c>
      <c r="AH260" s="113">
        <f t="shared" si="127"/>
        <v>253</v>
      </c>
      <c r="AI260" s="113" t="e">
        <f>INDEX(地温!$D$2:$D$366,MATCH(AG260,地温!$C$2:$C$366,FALSE))</f>
        <v>#N/A</v>
      </c>
      <c r="AJ260" s="113" t="e">
        <f t="shared" si="128"/>
        <v>#N/A</v>
      </c>
      <c r="AK260" s="116" t="e">
        <f t="shared" si="110"/>
        <v>#N/A</v>
      </c>
      <c r="AL260" s="119" t="e">
        <f t="shared" si="111"/>
        <v>#N/A</v>
      </c>
      <c r="AM260" s="119">
        <f t="shared" si="112"/>
        <v>0</v>
      </c>
      <c r="AP260" s="115">
        <f t="shared" si="129"/>
        <v>484</v>
      </c>
      <c r="AQ260" s="113">
        <f t="shared" si="130"/>
        <v>253</v>
      </c>
      <c r="AR260" s="113" t="e">
        <f>INDEX(地温!$D$2:$D$366,MATCH(AP260,地温!$C$2:$C$366,FALSE))</f>
        <v>#N/A</v>
      </c>
      <c r="AS260" s="113" t="e">
        <f t="shared" si="131"/>
        <v>#N/A</v>
      </c>
      <c r="AT260" s="116" t="e">
        <f t="shared" si="113"/>
        <v>#N/A</v>
      </c>
      <c r="AU260" s="119" t="e">
        <f t="shared" si="114"/>
        <v>#N/A</v>
      </c>
      <c r="AV260" s="119">
        <f t="shared" si="115"/>
        <v>0</v>
      </c>
    </row>
    <row r="261" spans="1:48">
      <c r="A261" s="115">
        <f t="shared" si="116"/>
        <v>485</v>
      </c>
      <c r="B261" s="113">
        <f t="shared" si="99"/>
        <v>254</v>
      </c>
      <c r="C261" s="119" t="e">
        <f t="shared" si="100"/>
        <v>#N/A</v>
      </c>
      <c r="F261" s="115">
        <f t="shared" si="117"/>
        <v>485</v>
      </c>
      <c r="G261" s="113">
        <f t="shared" si="118"/>
        <v>254</v>
      </c>
      <c r="H261" s="113" t="e">
        <f>INDEX(地温!$D$2:$D$366,MATCH(F261,地温!$C$2:$C$366,FALSE))</f>
        <v>#N/A</v>
      </c>
      <c r="I261" s="113" t="e">
        <f t="shared" si="119"/>
        <v>#N/A</v>
      </c>
      <c r="J261" s="116" t="e">
        <f t="shared" si="101"/>
        <v>#N/A</v>
      </c>
      <c r="K261" s="119" t="e">
        <f t="shared" si="102"/>
        <v>#N/A</v>
      </c>
      <c r="L261" s="119" t="e">
        <f t="shared" si="103"/>
        <v>#N/A</v>
      </c>
      <c r="O261" s="115">
        <f t="shared" si="120"/>
        <v>485</v>
      </c>
      <c r="P261" s="113">
        <f t="shared" si="121"/>
        <v>254</v>
      </c>
      <c r="Q261" s="113" t="e">
        <f>INDEX(地温!$D$2:$D$366,MATCH(O261,地温!$C$2:$C$366,FALSE))</f>
        <v>#N/A</v>
      </c>
      <c r="R261" s="113" t="e">
        <f t="shared" si="122"/>
        <v>#N/A</v>
      </c>
      <c r="S261" s="116" t="e">
        <f t="shared" si="104"/>
        <v>#N/A</v>
      </c>
      <c r="T261" s="119" t="e">
        <f t="shared" si="105"/>
        <v>#N/A</v>
      </c>
      <c r="U261" s="119">
        <f t="shared" si="106"/>
        <v>0</v>
      </c>
      <c r="X261" s="115">
        <f t="shared" si="123"/>
        <v>485</v>
      </c>
      <c r="Y261" s="113">
        <f t="shared" si="124"/>
        <v>254</v>
      </c>
      <c r="Z261" s="113" t="e">
        <f>INDEX(地温!$D$2:$D$366,MATCH(X261,地温!$C$2:$C$366,FALSE))</f>
        <v>#N/A</v>
      </c>
      <c r="AA261" s="113" t="e">
        <f t="shared" si="125"/>
        <v>#N/A</v>
      </c>
      <c r="AB261" s="116" t="e">
        <f t="shared" si="107"/>
        <v>#N/A</v>
      </c>
      <c r="AC261" s="119" t="e">
        <f t="shared" si="108"/>
        <v>#N/A</v>
      </c>
      <c r="AD261" s="119">
        <f t="shared" si="109"/>
        <v>0</v>
      </c>
      <c r="AG261" s="115">
        <f t="shared" si="126"/>
        <v>485</v>
      </c>
      <c r="AH261" s="113">
        <f t="shared" si="127"/>
        <v>254</v>
      </c>
      <c r="AI261" s="113" t="e">
        <f>INDEX(地温!$D$2:$D$366,MATCH(AG261,地温!$C$2:$C$366,FALSE))</f>
        <v>#N/A</v>
      </c>
      <c r="AJ261" s="113" t="e">
        <f t="shared" si="128"/>
        <v>#N/A</v>
      </c>
      <c r="AK261" s="116" t="e">
        <f t="shared" si="110"/>
        <v>#N/A</v>
      </c>
      <c r="AL261" s="119" t="e">
        <f t="shared" si="111"/>
        <v>#N/A</v>
      </c>
      <c r="AM261" s="119">
        <f t="shared" si="112"/>
        <v>0</v>
      </c>
      <c r="AP261" s="115">
        <f t="shared" si="129"/>
        <v>485</v>
      </c>
      <c r="AQ261" s="113">
        <f t="shared" si="130"/>
        <v>254</v>
      </c>
      <c r="AR261" s="113" t="e">
        <f>INDEX(地温!$D$2:$D$366,MATCH(AP261,地温!$C$2:$C$366,FALSE))</f>
        <v>#N/A</v>
      </c>
      <c r="AS261" s="113" t="e">
        <f t="shared" si="131"/>
        <v>#N/A</v>
      </c>
      <c r="AT261" s="116" t="e">
        <f t="shared" si="113"/>
        <v>#N/A</v>
      </c>
      <c r="AU261" s="119" t="e">
        <f t="shared" si="114"/>
        <v>#N/A</v>
      </c>
      <c r="AV261" s="119">
        <f t="shared" si="115"/>
        <v>0</v>
      </c>
    </row>
    <row r="262" spans="1:48">
      <c r="A262" s="115">
        <f t="shared" si="116"/>
        <v>486</v>
      </c>
      <c r="B262" s="113">
        <f t="shared" si="99"/>
        <v>255</v>
      </c>
      <c r="C262" s="119" t="e">
        <f t="shared" si="100"/>
        <v>#N/A</v>
      </c>
      <c r="F262" s="115">
        <f t="shared" si="117"/>
        <v>486</v>
      </c>
      <c r="G262" s="113">
        <f t="shared" si="118"/>
        <v>255</v>
      </c>
      <c r="H262" s="113" t="e">
        <f>INDEX(地温!$D$2:$D$366,MATCH(F262,地温!$C$2:$C$366,FALSE))</f>
        <v>#N/A</v>
      </c>
      <c r="I262" s="113" t="e">
        <f t="shared" si="119"/>
        <v>#N/A</v>
      </c>
      <c r="J262" s="116" t="e">
        <f t="shared" si="101"/>
        <v>#N/A</v>
      </c>
      <c r="K262" s="119" t="e">
        <f t="shared" si="102"/>
        <v>#N/A</v>
      </c>
      <c r="L262" s="119" t="e">
        <f t="shared" si="103"/>
        <v>#N/A</v>
      </c>
      <c r="O262" s="115">
        <f t="shared" si="120"/>
        <v>486</v>
      </c>
      <c r="P262" s="113">
        <f t="shared" si="121"/>
        <v>255</v>
      </c>
      <c r="Q262" s="113" t="e">
        <f>INDEX(地温!$D$2:$D$366,MATCH(O262,地温!$C$2:$C$366,FALSE))</f>
        <v>#N/A</v>
      </c>
      <c r="R262" s="113" t="e">
        <f t="shared" si="122"/>
        <v>#N/A</v>
      </c>
      <c r="S262" s="116" t="e">
        <f t="shared" si="104"/>
        <v>#N/A</v>
      </c>
      <c r="T262" s="119" t="e">
        <f t="shared" si="105"/>
        <v>#N/A</v>
      </c>
      <c r="U262" s="119">
        <f t="shared" si="106"/>
        <v>0</v>
      </c>
      <c r="X262" s="115">
        <f t="shared" si="123"/>
        <v>486</v>
      </c>
      <c r="Y262" s="113">
        <f t="shared" si="124"/>
        <v>255</v>
      </c>
      <c r="Z262" s="113" t="e">
        <f>INDEX(地温!$D$2:$D$366,MATCH(X262,地温!$C$2:$C$366,FALSE))</f>
        <v>#N/A</v>
      </c>
      <c r="AA262" s="113" t="e">
        <f t="shared" si="125"/>
        <v>#N/A</v>
      </c>
      <c r="AB262" s="116" t="e">
        <f t="shared" si="107"/>
        <v>#N/A</v>
      </c>
      <c r="AC262" s="119" t="e">
        <f t="shared" si="108"/>
        <v>#N/A</v>
      </c>
      <c r="AD262" s="119">
        <f t="shared" si="109"/>
        <v>0</v>
      </c>
      <c r="AG262" s="115">
        <f t="shared" si="126"/>
        <v>486</v>
      </c>
      <c r="AH262" s="113">
        <f t="shared" si="127"/>
        <v>255</v>
      </c>
      <c r="AI262" s="113" t="e">
        <f>INDEX(地温!$D$2:$D$366,MATCH(AG262,地温!$C$2:$C$366,FALSE))</f>
        <v>#N/A</v>
      </c>
      <c r="AJ262" s="113" t="e">
        <f t="shared" si="128"/>
        <v>#N/A</v>
      </c>
      <c r="AK262" s="116" t="e">
        <f t="shared" si="110"/>
        <v>#N/A</v>
      </c>
      <c r="AL262" s="119" t="e">
        <f t="shared" si="111"/>
        <v>#N/A</v>
      </c>
      <c r="AM262" s="119">
        <f t="shared" si="112"/>
        <v>0</v>
      </c>
      <c r="AP262" s="115">
        <f t="shared" si="129"/>
        <v>486</v>
      </c>
      <c r="AQ262" s="113">
        <f t="shared" si="130"/>
        <v>255</v>
      </c>
      <c r="AR262" s="113" t="e">
        <f>INDEX(地温!$D$2:$D$366,MATCH(AP262,地温!$C$2:$C$366,FALSE))</f>
        <v>#N/A</v>
      </c>
      <c r="AS262" s="113" t="e">
        <f t="shared" si="131"/>
        <v>#N/A</v>
      </c>
      <c r="AT262" s="116" t="e">
        <f t="shared" si="113"/>
        <v>#N/A</v>
      </c>
      <c r="AU262" s="119" t="e">
        <f t="shared" si="114"/>
        <v>#N/A</v>
      </c>
      <c r="AV262" s="119">
        <f t="shared" si="115"/>
        <v>0</v>
      </c>
    </row>
    <row r="263" spans="1:48">
      <c r="A263" s="115">
        <f t="shared" si="116"/>
        <v>487</v>
      </c>
      <c r="B263" s="113">
        <f t="shared" si="99"/>
        <v>256</v>
      </c>
      <c r="C263" s="119" t="e">
        <f t="shared" si="100"/>
        <v>#N/A</v>
      </c>
      <c r="F263" s="115">
        <f t="shared" si="117"/>
        <v>487</v>
      </c>
      <c r="G263" s="113">
        <f t="shared" si="118"/>
        <v>256</v>
      </c>
      <c r="H263" s="113" t="e">
        <f>INDEX(地温!$D$2:$D$366,MATCH(F263,地温!$C$2:$C$366,FALSE))</f>
        <v>#N/A</v>
      </c>
      <c r="I263" s="113" t="e">
        <f t="shared" si="119"/>
        <v>#N/A</v>
      </c>
      <c r="J263" s="116" t="e">
        <f t="shared" si="101"/>
        <v>#N/A</v>
      </c>
      <c r="K263" s="119" t="e">
        <f t="shared" si="102"/>
        <v>#N/A</v>
      </c>
      <c r="L263" s="119" t="e">
        <f t="shared" si="103"/>
        <v>#N/A</v>
      </c>
      <c r="O263" s="115">
        <f t="shared" si="120"/>
        <v>487</v>
      </c>
      <c r="P263" s="113">
        <f t="shared" si="121"/>
        <v>256</v>
      </c>
      <c r="Q263" s="113" t="e">
        <f>INDEX(地温!$D$2:$D$366,MATCH(O263,地温!$C$2:$C$366,FALSE))</f>
        <v>#N/A</v>
      </c>
      <c r="R263" s="113" t="e">
        <f t="shared" si="122"/>
        <v>#N/A</v>
      </c>
      <c r="S263" s="116" t="e">
        <f t="shared" si="104"/>
        <v>#N/A</v>
      </c>
      <c r="T263" s="119" t="e">
        <f t="shared" si="105"/>
        <v>#N/A</v>
      </c>
      <c r="U263" s="119">
        <f t="shared" si="106"/>
        <v>0</v>
      </c>
      <c r="X263" s="115">
        <f t="shared" si="123"/>
        <v>487</v>
      </c>
      <c r="Y263" s="113">
        <f t="shared" si="124"/>
        <v>256</v>
      </c>
      <c r="Z263" s="113" t="e">
        <f>INDEX(地温!$D$2:$D$366,MATCH(X263,地温!$C$2:$C$366,FALSE))</f>
        <v>#N/A</v>
      </c>
      <c r="AA263" s="113" t="e">
        <f t="shared" si="125"/>
        <v>#N/A</v>
      </c>
      <c r="AB263" s="116" t="e">
        <f t="shared" si="107"/>
        <v>#N/A</v>
      </c>
      <c r="AC263" s="119" t="e">
        <f t="shared" si="108"/>
        <v>#N/A</v>
      </c>
      <c r="AD263" s="119">
        <f t="shared" si="109"/>
        <v>0</v>
      </c>
      <c r="AG263" s="115">
        <f t="shared" si="126"/>
        <v>487</v>
      </c>
      <c r="AH263" s="113">
        <f t="shared" si="127"/>
        <v>256</v>
      </c>
      <c r="AI263" s="113" t="e">
        <f>INDEX(地温!$D$2:$D$366,MATCH(AG263,地温!$C$2:$C$366,FALSE))</f>
        <v>#N/A</v>
      </c>
      <c r="AJ263" s="113" t="e">
        <f t="shared" si="128"/>
        <v>#N/A</v>
      </c>
      <c r="AK263" s="116" t="e">
        <f t="shared" si="110"/>
        <v>#N/A</v>
      </c>
      <c r="AL263" s="119" t="e">
        <f t="shared" si="111"/>
        <v>#N/A</v>
      </c>
      <c r="AM263" s="119">
        <f t="shared" si="112"/>
        <v>0</v>
      </c>
      <c r="AP263" s="115">
        <f t="shared" si="129"/>
        <v>487</v>
      </c>
      <c r="AQ263" s="113">
        <f t="shared" si="130"/>
        <v>256</v>
      </c>
      <c r="AR263" s="113" t="e">
        <f>INDEX(地温!$D$2:$D$366,MATCH(AP263,地温!$C$2:$C$366,FALSE))</f>
        <v>#N/A</v>
      </c>
      <c r="AS263" s="113" t="e">
        <f t="shared" si="131"/>
        <v>#N/A</v>
      </c>
      <c r="AT263" s="116" t="e">
        <f t="shared" si="113"/>
        <v>#N/A</v>
      </c>
      <c r="AU263" s="119" t="e">
        <f t="shared" si="114"/>
        <v>#N/A</v>
      </c>
      <c r="AV263" s="119">
        <f t="shared" si="115"/>
        <v>0</v>
      </c>
    </row>
    <row r="264" spans="1:48">
      <c r="A264" s="115">
        <f t="shared" si="116"/>
        <v>488</v>
      </c>
      <c r="B264" s="113">
        <f t="shared" ref="B264:B327" si="132">G264</f>
        <v>257</v>
      </c>
      <c r="C264" s="119" t="e">
        <f t="shared" ref="C264:C327" si="133">L264+U264+AD264+AM264+AV264</f>
        <v>#N/A</v>
      </c>
      <c r="F264" s="115">
        <f t="shared" si="117"/>
        <v>488</v>
      </c>
      <c r="G264" s="113">
        <f t="shared" si="118"/>
        <v>257</v>
      </c>
      <c r="H264" s="113" t="e">
        <f>INDEX(地温!$D$2:$D$366,MATCH(F264,地温!$C$2:$C$366,FALSE))</f>
        <v>#N/A</v>
      </c>
      <c r="I264" s="113" t="e">
        <f t="shared" si="119"/>
        <v>#N/A</v>
      </c>
      <c r="J264" s="116" t="e">
        <f t="shared" ref="J264:J327" si="134">I264/G264</f>
        <v>#N/A</v>
      </c>
      <c r="K264" s="119" t="e">
        <f t="shared" ref="K264:K327" si="135">$H$4*EXP(-$I$4/(8.31*(J264+273)))</f>
        <v>#N/A</v>
      </c>
      <c r="L264" s="119" t="e">
        <f t="shared" ref="L264:L327" si="136">IF($G$1=0,0,$J$1*$G$4*0.01*(1-EXP(-K264*G264)))</f>
        <v>#N/A</v>
      </c>
      <c r="O264" s="115">
        <f t="shared" si="120"/>
        <v>488</v>
      </c>
      <c r="P264" s="113">
        <f t="shared" si="121"/>
        <v>257</v>
      </c>
      <c r="Q264" s="113" t="e">
        <f>INDEX(地温!$D$2:$D$366,MATCH(O264,地温!$C$2:$C$366,FALSE))</f>
        <v>#N/A</v>
      </c>
      <c r="R264" s="113" t="e">
        <f t="shared" si="122"/>
        <v>#N/A</v>
      </c>
      <c r="S264" s="116" t="e">
        <f t="shared" ref="S264:S327" si="137">R264/P264</f>
        <v>#N/A</v>
      </c>
      <c r="T264" s="119" t="e">
        <f t="shared" ref="T264:T327" si="138">$Q$4*EXP(-$R$4/(8.31*(S264+273)))</f>
        <v>#N/A</v>
      </c>
      <c r="U264" s="119">
        <f t="shared" ref="U264:U327" si="139">IF($P$1=0,0,$S$1*$P$4*0.01*(1-EXP(-T264*P264)))</f>
        <v>0</v>
      </c>
      <c r="X264" s="115">
        <f t="shared" si="123"/>
        <v>488</v>
      </c>
      <c r="Y264" s="113">
        <f t="shared" si="124"/>
        <v>257</v>
      </c>
      <c r="Z264" s="113" t="e">
        <f>INDEX(地温!$D$2:$D$366,MATCH(X264,地温!$C$2:$C$366,FALSE))</f>
        <v>#N/A</v>
      </c>
      <c r="AA264" s="113" t="e">
        <f t="shared" si="125"/>
        <v>#N/A</v>
      </c>
      <c r="AB264" s="116" t="e">
        <f t="shared" ref="AB264:AB327" si="140">AA264/Y264</f>
        <v>#N/A</v>
      </c>
      <c r="AC264" s="119" t="e">
        <f t="shared" ref="AC264:AC327" si="141">$Z$4*EXP(-$AA$4/(8.31*(AB264+273)))</f>
        <v>#N/A</v>
      </c>
      <c r="AD264" s="119">
        <f t="shared" ref="AD264:AD327" si="142">IF($Y$1=0,0,$AB$1*$Y$4*0.01*(1-EXP(-AC264*Y264)))</f>
        <v>0</v>
      </c>
      <c r="AG264" s="115">
        <f t="shared" si="126"/>
        <v>488</v>
      </c>
      <c r="AH264" s="113">
        <f t="shared" si="127"/>
        <v>257</v>
      </c>
      <c r="AI264" s="113" t="e">
        <f>INDEX(地温!$D$2:$D$366,MATCH(AG264,地温!$C$2:$C$366,FALSE))</f>
        <v>#N/A</v>
      </c>
      <c r="AJ264" s="113" t="e">
        <f t="shared" si="128"/>
        <v>#N/A</v>
      </c>
      <c r="AK264" s="116" t="e">
        <f t="shared" ref="AK264:AK327" si="143">AJ264/AH264</f>
        <v>#N/A</v>
      </c>
      <c r="AL264" s="119" t="e">
        <f t="shared" ref="AL264:AL327" si="144">$AI$4*EXP(-$AJ$4/(8.31*(AK264+273)))</f>
        <v>#N/A</v>
      </c>
      <c r="AM264" s="119">
        <f t="shared" ref="AM264:AM327" si="145">IF($AH$1=0,0,$AK$1*$AH$4*0.01*(1-EXP(-AL264*AH264)))</f>
        <v>0</v>
      </c>
      <c r="AP264" s="115">
        <f t="shared" si="129"/>
        <v>488</v>
      </c>
      <c r="AQ264" s="113">
        <f t="shared" si="130"/>
        <v>257</v>
      </c>
      <c r="AR264" s="113" t="e">
        <f>INDEX(地温!$D$2:$D$366,MATCH(AP264,地温!$C$2:$C$366,FALSE))</f>
        <v>#N/A</v>
      </c>
      <c r="AS264" s="113" t="e">
        <f t="shared" si="131"/>
        <v>#N/A</v>
      </c>
      <c r="AT264" s="116" t="e">
        <f t="shared" ref="AT264:AT327" si="146">AS264/AQ264</f>
        <v>#N/A</v>
      </c>
      <c r="AU264" s="119" t="e">
        <f t="shared" ref="AU264:AU327" si="147">$AR$4*EXP(-$AS$4/(8.31*(AT264+273)))</f>
        <v>#N/A</v>
      </c>
      <c r="AV264" s="119">
        <f t="shared" ref="AV264:AV327" si="148">IF($AQ$1=0,0,$AT$1*$AQ$4*0.01*(1-EXP(-AU264*AQ264)))</f>
        <v>0</v>
      </c>
    </row>
    <row r="265" spans="1:48">
      <c r="A265" s="115">
        <f t="shared" ref="A265:A328" si="149">A264+1</f>
        <v>489</v>
      </c>
      <c r="B265" s="113">
        <f t="shared" si="132"/>
        <v>258</v>
      </c>
      <c r="C265" s="119" t="e">
        <f t="shared" si="133"/>
        <v>#N/A</v>
      </c>
      <c r="F265" s="115">
        <f t="shared" ref="F265:F328" si="150">F264+1</f>
        <v>489</v>
      </c>
      <c r="G265" s="113">
        <f t="shared" ref="G265:G328" si="151">F265-F$8+1</f>
        <v>258</v>
      </c>
      <c r="H265" s="113" t="e">
        <f>INDEX(地温!$D$2:$D$366,MATCH(F265,地温!$C$2:$C$366,FALSE))</f>
        <v>#N/A</v>
      </c>
      <c r="I265" s="113" t="e">
        <f t="shared" ref="I265:I328" si="152">I264+H265</f>
        <v>#N/A</v>
      </c>
      <c r="J265" s="116" t="e">
        <f t="shared" si="134"/>
        <v>#N/A</v>
      </c>
      <c r="K265" s="119" t="e">
        <f t="shared" si="135"/>
        <v>#N/A</v>
      </c>
      <c r="L265" s="119" t="e">
        <f t="shared" si="136"/>
        <v>#N/A</v>
      </c>
      <c r="O265" s="115">
        <f t="shared" ref="O265:O328" si="153">O264+1</f>
        <v>489</v>
      </c>
      <c r="P265" s="113">
        <f t="shared" ref="P265:P328" si="154">O265-O$8+1</f>
        <v>258</v>
      </c>
      <c r="Q265" s="113" t="e">
        <f>INDEX(地温!$D$2:$D$366,MATCH(O265,地温!$C$2:$C$366,FALSE))</f>
        <v>#N/A</v>
      </c>
      <c r="R265" s="113" t="e">
        <f t="shared" ref="R265:R328" si="155">R264+Q265</f>
        <v>#N/A</v>
      </c>
      <c r="S265" s="116" t="e">
        <f t="shared" si="137"/>
        <v>#N/A</v>
      </c>
      <c r="T265" s="119" t="e">
        <f t="shared" si="138"/>
        <v>#N/A</v>
      </c>
      <c r="U265" s="119">
        <f t="shared" si="139"/>
        <v>0</v>
      </c>
      <c r="X265" s="115">
        <f t="shared" ref="X265:X328" si="156">X264+1</f>
        <v>489</v>
      </c>
      <c r="Y265" s="113">
        <f t="shared" ref="Y265:Y328" si="157">X265-X$8+1</f>
        <v>258</v>
      </c>
      <c r="Z265" s="113" t="e">
        <f>INDEX(地温!$D$2:$D$366,MATCH(X265,地温!$C$2:$C$366,FALSE))</f>
        <v>#N/A</v>
      </c>
      <c r="AA265" s="113" t="e">
        <f t="shared" ref="AA265:AA328" si="158">AA264+Z265</f>
        <v>#N/A</v>
      </c>
      <c r="AB265" s="116" t="e">
        <f t="shared" si="140"/>
        <v>#N/A</v>
      </c>
      <c r="AC265" s="119" t="e">
        <f t="shared" si="141"/>
        <v>#N/A</v>
      </c>
      <c r="AD265" s="119">
        <f t="shared" si="142"/>
        <v>0</v>
      </c>
      <c r="AG265" s="115">
        <f t="shared" ref="AG265:AG328" si="159">AG264+1</f>
        <v>489</v>
      </c>
      <c r="AH265" s="113">
        <f t="shared" ref="AH265:AH328" si="160">AG265-AG$8+1</f>
        <v>258</v>
      </c>
      <c r="AI265" s="113" t="e">
        <f>INDEX(地温!$D$2:$D$366,MATCH(AG265,地温!$C$2:$C$366,FALSE))</f>
        <v>#N/A</v>
      </c>
      <c r="AJ265" s="113" t="e">
        <f t="shared" ref="AJ265:AJ328" si="161">AJ264+AI265</f>
        <v>#N/A</v>
      </c>
      <c r="AK265" s="116" t="e">
        <f t="shared" si="143"/>
        <v>#N/A</v>
      </c>
      <c r="AL265" s="119" t="e">
        <f t="shared" si="144"/>
        <v>#N/A</v>
      </c>
      <c r="AM265" s="119">
        <f t="shared" si="145"/>
        <v>0</v>
      </c>
      <c r="AP265" s="115">
        <f t="shared" ref="AP265:AP328" si="162">AP264+1</f>
        <v>489</v>
      </c>
      <c r="AQ265" s="113">
        <f t="shared" ref="AQ265:AQ328" si="163">AP265-AP$8+1</f>
        <v>258</v>
      </c>
      <c r="AR265" s="113" t="e">
        <f>INDEX(地温!$D$2:$D$366,MATCH(AP265,地温!$C$2:$C$366,FALSE))</f>
        <v>#N/A</v>
      </c>
      <c r="AS265" s="113" t="e">
        <f t="shared" ref="AS265:AS328" si="164">AS264+AR265</f>
        <v>#N/A</v>
      </c>
      <c r="AT265" s="116" t="e">
        <f t="shared" si="146"/>
        <v>#N/A</v>
      </c>
      <c r="AU265" s="119" t="e">
        <f t="shared" si="147"/>
        <v>#N/A</v>
      </c>
      <c r="AV265" s="119">
        <f t="shared" si="148"/>
        <v>0</v>
      </c>
    </row>
    <row r="266" spans="1:48">
      <c r="A266" s="115">
        <f t="shared" si="149"/>
        <v>490</v>
      </c>
      <c r="B266" s="113">
        <f t="shared" si="132"/>
        <v>259</v>
      </c>
      <c r="C266" s="119" t="e">
        <f t="shared" si="133"/>
        <v>#N/A</v>
      </c>
      <c r="F266" s="115">
        <f t="shared" si="150"/>
        <v>490</v>
      </c>
      <c r="G266" s="113">
        <f t="shared" si="151"/>
        <v>259</v>
      </c>
      <c r="H266" s="113" t="e">
        <f>INDEX(地温!$D$2:$D$366,MATCH(F266,地温!$C$2:$C$366,FALSE))</f>
        <v>#N/A</v>
      </c>
      <c r="I266" s="113" t="e">
        <f t="shared" si="152"/>
        <v>#N/A</v>
      </c>
      <c r="J266" s="116" t="e">
        <f t="shared" si="134"/>
        <v>#N/A</v>
      </c>
      <c r="K266" s="119" t="e">
        <f t="shared" si="135"/>
        <v>#N/A</v>
      </c>
      <c r="L266" s="119" t="e">
        <f t="shared" si="136"/>
        <v>#N/A</v>
      </c>
      <c r="O266" s="115">
        <f t="shared" si="153"/>
        <v>490</v>
      </c>
      <c r="P266" s="113">
        <f t="shared" si="154"/>
        <v>259</v>
      </c>
      <c r="Q266" s="113" t="e">
        <f>INDEX(地温!$D$2:$D$366,MATCH(O266,地温!$C$2:$C$366,FALSE))</f>
        <v>#N/A</v>
      </c>
      <c r="R266" s="113" t="e">
        <f t="shared" si="155"/>
        <v>#N/A</v>
      </c>
      <c r="S266" s="116" t="e">
        <f t="shared" si="137"/>
        <v>#N/A</v>
      </c>
      <c r="T266" s="119" t="e">
        <f t="shared" si="138"/>
        <v>#N/A</v>
      </c>
      <c r="U266" s="119">
        <f t="shared" si="139"/>
        <v>0</v>
      </c>
      <c r="X266" s="115">
        <f t="shared" si="156"/>
        <v>490</v>
      </c>
      <c r="Y266" s="113">
        <f t="shared" si="157"/>
        <v>259</v>
      </c>
      <c r="Z266" s="113" t="e">
        <f>INDEX(地温!$D$2:$D$366,MATCH(X266,地温!$C$2:$C$366,FALSE))</f>
        <v>#N/A</v>
      </c>
      <c r="AA266" s="113" t="e">
        <f t="shared" si="158"/>
        <v>#N/A</v>
      </c>
      <c r="AB266" s="116" t="e">
        <f t="shared" si="140"/>
        <v>#N/A</v>
      </c>
      <c r="AC266" s="119" t="e">
        <f t="shared" si="141"/>
        <v>#N/A</v>
      </c>
      <c r="AD266" s="119">
        <f t="shared" si="142"/>
        <v>0</v>
      </c>
      <c r="AG266" s="115">
        <f t="shared" si="159"/>
        <v>490</v>
      </c>
      <c r="AH266" s="113">
        <f t="shared" si="160"/>
        <v>259</v>
      </c>
      <c r="AI266" s="113" t="e">
        <f>INDEX(地温!$D$2:$D$366,MATCH(AG266,地温!$C$2:$C$366,FALSE))</f>
        <v>#N/A</v>
      </c>
      <c r="AJ266" s="113" t="e">
        <f t="shared" si="161"/>
        <v>#N/A</v>
      </c>
      <c r="AK266" s="116" t="e">
        <f t="shared" si="143"/>
        <v>#N/A</v>
      </c>
      <c r="AL266" s="119" t="e">
        <f t="shared" si="144"/>
        <v>#N/A</v>
      </c>
      <c r="AM266" s="119">
        <f t="shared" si="145"/>
        <v>0</v>
      </c>
      <c r="AP266" s="115">
        <f t="shared" si="162"/>
        <v>490</v>
      </c>
      <c r="AQ266" s="113">
        <f t="shared" si="163"/>
        <v>259</v>
      </c>
      <c r="AR266" s="113" t="e">
        <f>INDEX(地温!$D$2:$D$366,MATCH(AP266,地温!$C$2:$C$366,FALSE))</f>
        <v>#N/A</v>
      </c>
      <c r="AS266" s="113" t="e">
        <f t="shared" si="164"/>
        <v>#N/A</v>
      </c>
      <c r="AT266" s="116" t="e">
        <f t="shared" si="146"/>
        <v>#N/A</v>
      </c>
      <c r="AU266" s="119" t="e">
        <f t="shared" si="147"/>
        <v>#N/A</v>
      </c>
      <c r="AV266" s="119">
        <f t="shared" si="148"/>
        <v>0</v>
      </c>
    </row>
    <row r="267" spans="1:48">
      <c r="A267" s="115">
        <f t="shared" si="149"/>
        <v>491</v>
      </c>
      <c r="B267" s="113">
        <f t="shared" si="132"/>
        <v>260</v>
      </c>
      <c r="C267" s="119" t="e">
        <f t="shared" si="133"/>
        <v>#N/A</v>
      </c>
      <c r="F267" s="115">
        <f t="shared" si="150"/>
        <v>491</v>
      </c>
      <c r="G267" s="113">
        <f t="shared" si="151"/>
        <v>260</v>
      </c>
      <c r="H267" s="113" t="e">
        <f>INDEX(地温!$D$2:$D$366,MATCH(F267,地温!$C$2:$C$366,FALSE))</f>
        <v>#N/A</v>
      </c>
      <c r="I267" s="113" t="e">
        <f t="shared" si="152"/>
        <v>#N/A</v>
      </c>
      <c r="J267" s="116" t="e">
        <f t="shared" si="134"/>
        <v>#N/A</v>
      </c>
      <c r="K267" s="119" t="e">
        <f t="shared" si="135"/>
        <v>#N/A</v>
      </c>
      <c r="L267" s="119" t="e">
        <f t="shared" si="136"/>
        <v>#N/A</v>
      </c>
      <c r="O267" s="115">
        <f t="shared" si="153"/>
        <v>491</v>
      </c>
      <c r="P267" s="113">
        <f t="shared" si="154"/>
        <v>260</v>
      </c>
      <c r="Q267" s="113" t="e">
        <f>INDEX(地温!$D$2:$D$366,MATCH(O267,地温!$C$2:$C$366,FALSE))</f>
        <v>#N/A</v>
      </c>
      <c r="R267" s="113" t="e">
        <f t="shared" si="155"/>
        <v>#N/A</v>
      </c>
      <c r="S267" s="116" t="e">
        <f t="shared" si="137"/>
        <v>#N/A</v>
      </c>
      <c r="T267" s="119" t="e">
        <f t="shared" si="138"/>
        <v>#N/A</v>
      </c>
      <c r="U267" s="119">
        <f t="shared" si="139"/>
        <v>0</v>
      </c>
      <c r="X267" s="115">
        <f t="shared" si="156"/>
        <v>491</v>
      </c>
      <c r="Y267" s="113">
        <f t="shared" si="157"/>
        <v>260</v>
      </c>
      <c r="Z267" s="113" t="e">
        <f>INDEX(地温!$D$2:$D$366,MATCH(X267,地温!$C$2:$C$366,FALSE))</f>
        <v>#N/A</v>
      </c>
      <c r="AA267" s="113" t="e">
        <f t="shared" si="158"/>
        <v>#N/A</v>
      </c>
      <c r="AB267" s="116" t="e">
        <f t="shared" si="140"/>
        <v>#N/A</v>
      </c>
      <c r="AC267" s="119" t="e">
        <f t="shared" si="141"/>
        <v>#N/A</v>
      </c>
      <c r="AD267" s="119">
        <f t="shared" si="142"/>
        <v>0</v>
      </c>
      <c r="AG267" s="115">
        <f t="shared" si="159"/>
        <v>491</v>
      </c>
      <c r="AH267" s="113">
        <f t="shared" si="160"/>
        <v>260</v>
      </c>
      <c r="AI267" s="113" t="e">
        <f>INDEX(地温!$D$2:$D$366,MATCH(AG267,地温!$C$2:$C$366,FALSE))</f>
        <v>#N/A</v>
      </c>
      <c r="AJ267" s="113" t="e">
        <f t="shared" si="161"/>
        <v>#N/A</v>
      </c>
      <c r="AK267" s="116" t="e">
        <f t="shared" si="143"/>
        <v>#N/A</v>
      </c>
      <c r="AL267" s="119" t="e">
        <f t="shared" si="144"/>
        <v>#N/A</v>
      </c>
      <c r="AM267" s="119">
        <f t="shared" si="145"/>
        <v>0</v>
      </c>
      <c r="AP267" s="115">
        <f t="shared" si="162"/>
        <v>491</v>
      </c>
      <c r="AQ267" s="113">
        <f t="shared" si="163"/>
        <v>260</v>
      </c>
      <c r="AR267" s="113" t="e">
        <f>INDEX(地温!$D$2:$D$366,MATCH(AP267,地温!$C$2:$C$366,FALSE))</f>
        <v>#N/A</v>
      </c>
      <c r="AS267" s="113" t="e">
        <f t="shared" si="164"/>
        <v>#N/A</v>
      </c>
      <c r="AT267" s="116" t="e">
        <f t="shared" si="146"/>
        <v>#N/A</v>
      </c>
      <c r="AU267" s="119" t="e">
        <f t="shared" si="147"/>
        <v>#N/A</v>
      </c>
      <c r="AV267" s="119">
        <f t="shared" si="148"/>
        <v>0</v>
      </c>
    </row>
    <row r="268" spans="1:48">
      <c r="A268" s="115">
        <f t="shared" si="149"/>
        <v>492</v>
      </c>
      <c r="B268" s="113">
        <f t="shared" si="132"/>
        <v>261</v>
      </c>
      <c r="C268" s="119" t="e">
        <f t="shared" si="133"/>
        <v>#N/A</v>
      </c>
      <c r="F268" s="115">
        <f t="shared" si="150"/>
        <v>492</v>
      </c>
      <c r="G268" s="113">
        <f t="shared" si="151"/>
        <v>261</v>
      </c>
      <c r="H268" s="113" t="e">
        <f>INDEX(地温!$D$2:$D$366,MATCH(F268,地温!$C$2:$C$366,FALSE))</f>
        <v>#N/A</v>
      </c>
      <c r="I268" s="113" t="e">
        <f t="shared" si="152"/>
        <v>#N/A</v>
      </c>
      <c r="J268" s="116" t="e">
        <f t="shared" si="134"/>
        <v>#N/A</v>
      </c>
      <c r="K268" s="119" t="e">
        <f t="shared" si="135"/>
        <v>#N/A</v>
      </c>
      <c r="L268" s="119" t="e">
        <f t="shared" si="136"/>
        <v>#N/A</v>
      </c>
      <c r="O268" s="115">
        <f t="shared" si="153"/>
        <v>492</v>
      </c>
      <c r="P268" s="113">
        <f t="shared" si="154"/>
        <v>261</v>
      </c>
      <c r="Q268" s="113" t="e">
        <f>INDEX(地温!$D$2:$D$366,MATCH(O268,地温!$C$2:$C$366,FALSE))</f>
        <v>#N/A</v>
      </c>
      <c r="R268" s="113" t="e">
        <f t="shared" si="155"/>
        <v>#N/A</v>
      </c>
      <c r="S268" s="116" t="e">
        <f t="shared" si="137"/>
        <v>#N/A</v>
      </c>
      <c r="T268" s="119" t="e">
        <f t="shared" si="138"/>
        <v>#N/A</v>
      </c>
      <c r="U268" s="119">
        <f t="shared" si="139"/>
        <v>0</v>
      </c>
      <c r="X268" s="115">
        <f t="shared" si="156"/>
        <v>492</v>
      </c>
      <c r="Y268" s="113">
        <f t="shared" si="157"/>
        <v>261</v>
      </c>
      <c r="Z268" s="113" t="e">
        <f>INDEX(地温!$D$2:$D$366,MATCH(X268,地温!$C$2:$C$366,FALSE))</f>
        <v>#N/A</v>
      </c>
      <c r="AA268" s="113" t="e">
        <f t="shared" si="158"/>
        <v>#N/A</v>
      </c>
      <c r="AB268" s="116" t="e">
        <f t="shared" si="140"/>
        <v>#N/A</v>
      </c>
      <c r="AC268" s="119" t="e">
        <f t="shared" si="141"/>
        <v>#N/A</v>
      </c>
      <c r="AD268" s="119">
        <f t="shared" si="142"/>
        <v>0</v>
      </c>
      <c r="AG268" s="115">
        <f t="shared" si="159"/>
        <v>492</v>
      </c>
      <c r="AH268" s="113">
        <f t="shared" si="160"/>
        <v>261</v>
      </c>
      <c r="AI268" s="113" t="e">
        <f>INDEX(地温!$D$2:$D$366,MATCH(AG268,地温!$C$2:$C$366,FALSE))</f>
        <v>#N/A</v>
      </c>
      <c r="AJ268" s="113" t="e">
        <f t="shared" si="161"/>
        <v>#N/A</v>
      </c>
      <c r="AK268" s="116" t="e">
        <f t="shared" si="143"/>
        <v>#N/A</v>
      </c>
      <c r="AL268" s="119" t="e">
        <f t="shared" si="144"/>
        <v>#N/A</v>
      </c>
      <c r="AM268" s="119">
        <f t="shared" si="145"/>
        <v>0</v>
      </c>
      <c r="AP268" s="115">
        <f t="shared" si="162"/>
        <v>492</v>
      </c>
      <c r="AQ268" s="113">
        <f t="shared" si="163"/>
        <v>261</v>
      </c>
      <c r="AR268" s="113" t="e">
        <f>INDEX(地温!$D$2:$D$366,MATCH(AP268,地温!$C$2:$C$366,FALSE))</f>
        <v>#N/A</v>
      </c>
      <c r="AS268" s="113" t="e">
        <f t="shared" si="164"/>
        <v>#N/A</v>
      </c>
      <c r="AT268" s="116" t="e">
        <f t="shared" si="146"/>
        <v>#N/A</v>
      </c>
      <c r="AU268" s="119" t="e">
        <f t="shared" si="147"/>
        <v>#N/A</v>
      </c>
      <c r="AV268" s="119">
        <f t="shared" si="148"/>
        <v>0</v>
      </c>
    </row>
    <row r="269" spans="1:48">
      <c r="A269" s="115">
        <f t="shared" si="149"/>
        <v>493</v>
      </c>
      <c r="B269" s="113">
        <f t="shared" si="132"/>
        <v>262</v>
      </c>
      <c r="C269" s="119" t="e">
        <f t="shared" si="133"/>
        <v>#N/A</v>
      </c>
      <c r="F269" s="115">
        <f t="shared" si="150"/>
        <v>493</v>
      </c>
      <c r="G269" s="113">
        <f t="shared" si="151"/>
        <v>262</v>
      </c>
      <c r="H269" s="113" t="e">
        <f>INDEX(地温!$D$2:$D$366,MATCH(F269,地温!$C$2:$C$366,FALSE))</f>
        <v>#N/A</v>
      </c>
      <c r="I269" s="113" t="e">
        <f t="shared" si="152"/>
        <v>#N/A</v>
      </c>
      <c r="J269" s="116" t="e">
        <f t="shared" si="134"/>
        <v>#N/A</v>
      </c>
      <c r="K269" s="119" t="e">
        <f t="shared" si="135"/>
        <v>#N/A</v>
      </c>
      <c r="L269" s="119" t="e">
        <f t="shared" si="136"/>
        <v>#N/A</v>
      </c>
      <c r="O269" s="115">
        <f t="shared" si="153"/>
        <v>493</v>
      </c>
      <c r="P269" s="113">
        <f t="shared" si="154"/>
        <v>262</v>
      </c>
      <c r="Q269" s="113" t="e">
        <f>INDEX(地温!$D$2:$D$366,MATCH(O269,地温!$C$2:$C$366,FALSE))</f>
        <v>#N/A</v>
      </c>
      <c r="R269" s="113" t="e">
        <f t="shared" si="155"/>
        <v>#N/A</v>
      </c>
      <c r="S269" s="116" t="e">
        <f t="shared" si="137"/>
        <v>#N/A</v>
      </c>
      <c r="T269" s="119" t="e">
        <f t="shared" si="138"/>
        <v>#N/A</v>
      </c>
      <c r="U269" s="119">
        <f t="shared" si="139"/>
        <v>0</v>
      </c>
      <c r="X269" s="115">
        <f t="shared" si="156"/>
        <v>493</v>
      </c>
      <c r="Y269" s="113">
        <f t="shared" si="157"/>
        <v>262</v>
      </c>
      <c r="Z269" s="113" t="e">
        <f>INDEX(地温!$D$2:$D$366,MATCH(X269,地温!$C$2:$C$366,FALSE))</f>
        <v>#N/A</v>
      </c>
      <c r="AA269" s="113" t="e">
        <f t="shared" si="158"/>
        <v>#N/A</v>
      </c>
      <c r="AB269" s="116" t="e">
        <f t="shared" si="140"/>
        <v>#N/A</v>
      </c>
      <c r="AC269" s="119" t="e">
        <f t="shared" si="141"/>
        <v>#N/A</v>
      </c>
      <c r="AD269" s="119">
        <f t="shared" si="142"/>
        <v>0</v>
      </c>
      <c r="AG269" s="115">
        <f t="shared" si="159"/>
        <v>493</v>
      </c>
      <c r="AH269" s="113">
        <f t="shared" si="160"/>
        <v>262</v>
      </c>
      <c r="AI269" s="113" t="e">
        <f>INDEX(地温!$D$2:$D$366,MATCH(AG269,地温!$C$2:$C$366,FALSE))</f>
        <v>#N/A</v>
      </c>
      <c r="AJ269" s="113" t="e">
        <f t="shared" si="161"/>
        <v>#N/A</v>
      </c>
      <c r="AK269" s="116" t="e">
        <f t="shared" si="143"/>
        <v>#N/A</v>
      </c>
      <c r="AL269" s="119" t="e">
        <f t="shared" si="144"/>
        <v>#N/A</v>
      </c>
      <c r="AM269" s="119">
        <f t="shared" si="145"/>
        <v>0</v>
      </c>
      <c r="AP269" s="115">
        <f t="shared" si="162"/>
        <v>493</v>
      </c>
      <c r="AQ269" s="113">
        <f t="shared" si="163"/>
        <v>262</v>
      </c>
      <c r="AR269" s="113" t="e">
        <f>INDEX(地温!$D$2:$D$366,MATCH(AP269,地温!$C$2:$C$366,FALSE))</f>
        <v>#N/A</v>
      </c>
      <c r="AS269" s="113" t="e">
        <f t="shared" si="164"/>
        <v>#N/A</v>
      </c>
      <c r="AT269" s="116" t="e">
        <f t="shared" si="146"/>
        <v>#N/A</v>
      </c>
      <c r="AU269" s="119" t="e">
        <f t="shared" si="147"/>
        <v>#N/A</v>
      </c>
      <c r="AV269" s="119">
        <f t="shared" si="148"/>
        <v>0</v>
      </c>
    </row>
    <row r="270" spans="1:48">
      <c r="A270" s="115">
        <f t="shared" si="149"/>
        <v>494</v>
      </c>
      <c r="B270" s="113">
        <f t="shared" si="132"/>
        <v>263</v>
      </c>
      <c r="C270" s="119" t="e">
        <f t="shared" si="133"/>
        <v>#N/A</v>
      </c>
      <c r="F270" s="115">
        <f t="shared" si="150"/>
        <v>494</v>
      </c>
      <c r="G270" s="113">
        <f t="shared" si="151"/>
        <v>263</v>
      </c>
      <c r="H270" s="113" t="e">
        <f>INDEX(地温!$D$2:$D$366,MATCH(F270,地温!$C$2:$C$366,FALSE))</f>
        <v>#N/A</v>
      </c>
      <c r="I270" s="113" t="e">
        <f t="shared" si="152"/>
        <v>#N/A</v>
      </c>
      <c r="J270" s="116" t="e">
        <f t="shared" si="134"/>
        <v>#N/A</v>
      </c>
      <c r="K270" s="119" t="e">
        <f t="shared" si="135"/>
        <v>#N/A</v>
      </c>
      <c r="L270" s="119" t="e">
        <f t="shared" si="136"/>
        <v>#N/A</v>
      </c>
      <c r="O270" s="115">
        <f t="shared" si="153"/>
        <v>494</v>
      </c>
      <c r="P270" s="113">
        <f t="shared" si="154"/>
        <v>263</v>
      </c>
      <c r="Q270" s="113" t="e">
        <f>INDEX(地温!$D$2:$D$366,MATCH(O270,地温!$C$2:$C$366,FALSE))</f>
        <v>#N/A</v>
      </c>
      <c r="R270" s="113" t="e">
        <f t="shared" si="155"/>
        <v>#N/A</v>
      </c>
      <c r="S270" s="116" t="e">
        <f t="shared" si="137"/>
        <v>#N/A</v>
      </c>
      <c r="T270" s="119" t="e">
        <f t="shared" si="138"/>
        <v>#N/A</v>
      </c>
      <c r="U270" s="119">
        <f t="shared" si="139"/>
        <v>0</v>
      </c>
      <c r="X270" s="115">
        <f t="shared" si="156"/>
        <v>494</v>
      </c>
      <c r="Y270" s="113">
        <f t="shared" si="157"/>
        <v>263</v>
      </c>
      <c r="Z270" s="113" t="e">
        <f>INDEX(地温!$D$2:$D$366,MATCH(X270,地温!$C$2:$C$366,FALSE))</f>
        <v>#N/A</v>
      </c>
      <c r="AA270" s="113" t="e">
        <f t="shared" si="158"/>
        <v>#N/A</v>
      </c>
      <c r="AB270" s="116" t="e">
        <f t="shared" si="140"/>
        <v>#N/A</v>
      </c>
      <c r="AC270" s="119" t="e">
        <f t="shared" si="141"/>
        <v>#N/A</v>
      </c>
      <c r="AD270" s="119">
        <f t="shared" si="142"/>
        <v>0</v>
      </c>
      <c r="AG270" s="115">
        <f t="shared" si="159"/>
        <v>494</v>
      </c>
      <c r="AH270" s="113">
        <f t="shared" si="160"/>
        <v>263</v>
      </c>
      <c r="AI270" s="113" t="e">
        <f>INDEX(地温!$D$2:$D$366,MATCH(AG270,地温!$C$2:$C$366,FALSE))</f>
        <v>#N/A</v>
      </c>
      <c r="AJ270" s="113" t="e">
        <f t="shared" si="161"/>
        <v>#N/A</v>
      </c>
      <c r="AK270" s="116" t="e">
        <f t="shared" si="143"/>
        <v>#N/A</v>
      </c>
      <c r="AL270" s="119" t="e">
        <f t="shared" si="144"/>
        <v>#N/A</v>
      </c>
      <c r="AM270" s="119">
        <f t="shared" si="145"/>
        <v>0</v>
      </c>
      <c r="AP270" s="115">
        <f t="shared" si="162"/>
        <v>494</v>
      </c>
      <c r="AQ270" s="113">
        <f t="shared" si="163"/>
        <v>263</v>
      </c>
      <c r="AR270" s="113" t="e">
        <f>INDEX(地温!$D$2:$D$366,MATCH(AP270,地温!$C$2:$C$366,FALSE))</f>
        <v>#N/A</v>
      </c>
      <c r="AS270" s="113" t="e">
        <f t="shared" si="164"/>
        <v>#N/A</v>
      </c>
      <c r="AT270" s="116" t="e">
        <f t="shared" si="146"/>
        <v>#N/A</v>
      </c>
      <c r="AU270" s="119" t="e">
        <f t="shared" si="147"/>
        <v>#N/A</v>
      </c>
      <c r="AV270" s="119">
        <f t="shared" si="148"/>
        <v>0</v>
      </c>
    </row>
    <row r="271" spans="1:48">
      <c r="A271" s="115">
        <f t="shared" si="149"/>
        <v>495</v>
      </c>
      <c r="B271" s="113">
        <f t="shared" si="132"/>
        <v>264</v>
      </c>
      <c r="C271" s="119" t="e">
        <f t="shared" si="133"/>
        <v>#N/A</v>
      </c>
      <c r="F271" s="115">
        <f t="shared" si="150"/>
        <v>495</v>
      </c>
      <c r="G271" s="113">
        <f t="shared" si="151"/>
        <v>264</v>
      </c>
      <c r="H271" s="113" t="e">
        <f>INDEX(地温!$D$2:$D$366,MATCH(F271,地温!$C$2:$C$366,FALSE))</f>
        <v>#N/A</v>
      </c>
      <c r="I271" s="113" t="e">
        <f t="shared" si="152"/>
        <v>#N/A</v>
      </c>
      <c r="J271" s="116" t="e">
        <f t="shared" si="134"/>
        <v>#N/A</v>
      </c>
      <c r="K271" s="119" t="e">
        <f t="shared" si="135"/>
        <v>#N/A</v>
      </c>
      <c r="L271" s="119" t="e">
        <f t="shared" si="136"/>
        <v>#N/A</v>
      </c>
      <c r="O271" s="115">
        <f t="shared" si="153"/>
        <v>495</v>
      </c>
      <c r="P271" s="113">
        <f t="shared" si="154"/>
        <v>264</v>
      </c>
      <c r="Q271" s="113" t="e">
        <f>INDEX(地温!$D$2:$D$366,MATCH(O271,地温!$C$2:$C$366,FALSE))</f>
        <v>#N/A</v>
      </c>
      <c r="R271" s="113" t="e">
        <f t="shared" si="155"/>
        <v>#N/A</v>
      </c>
      <c r="S271" s="116" t="e">
        <f t="shared" si="137"/>
        <v>#N/A</v>
      </c>
      <c r="T271" s="119" t="e">
        <f t="shared" si="138"/>
        <v>#N/A</v>
      </c>
      <c r="U271" s="119">
        <f t="shared" si="139"/>
        <v>0</v>
      </c>
      <c r="X271" s="115">
        <f t="shared" si="156"/>
        <v>495</v>
      </c>
      <c r="Y271" s="113">
        <f t="shared" si="157"/>
        <v>264</v>
      </c>
      <c r="Z271" s="113" t="e">
        <f>INDEX(地温!$D$2:$D$366,MATCH(X271,地温!$C$2:$C$366,FALSE))</f>
        <v>#N/A</v>
      </c>
      <c r="AA271" s="113" t="e">
        <f t="shared" si="158"/>
        <v>#N/A</v>
      </c>
      <c r="AB271" s="116" t="e">
        <f t="shared" si="140"/>
        <v>#N/A</v>
      </c>
      <c r="AC271" s="119" t="e">
        <f t="shared" si="141"/>
        <v>#N/A</v>
      </c>
      <c r="AD271" s="119">
        <f t="shared" si="142"/>
        <v>0</v>
      </c>
      <c r="AG271" s="115">
        <f t="shared" si="159"/>
        <v>495</v>
      </c>
      <c r="AH271" s="113">
        <f t="shared" si="160"/>
        <v>264</v>
      </c>
      <c r="AI271" s="113" t="e">
        <f>INDEX(地温!$D$2:$D$366,MATCH(AG271,地温!$C$2:$C$366,FALSE))</f>
        <v>#N/A</v>
      </c>
      <c r="AJ271" s="113" t="e">
        <f t="shared" si="161"/>
        <v>#N/A</v>
      </c>
      <c r="AK271" s="116" t="e">
        <f t="shared" si="143"/>
        <v>#N/A</v>
      </c>
      <c r="AL271" s="119" t="e">
        <f t="shared" si="144"/>
        <v>#N/A</v>
      </c>
      <c r="AM271" s="119">
        <f t="shared" si="145"/>
        <v>0</v>
      </c>
      <c r="AP271" s="115">
        <f t="shared" si="162"/>
        <v>495</v>
      </c>
      <c r="AQ271" s="113">
        <f t="shared" si="163"/>
        <v>264</v>
      </c>
      <c r="AR271" s="113" t="e">
        <f>INDEX(地温!$D$2:$D$366,MATCH(AP271,地温!$C$2:$C$366,FALSE))</f>
        <v>#N/A</v>
      </c>
      <c r="AS271" s="113" t="e">
        <f t="shared" si="164"/>
        <v>#N/A</v>
      </c>
      <c r="AT271" s="116" t="e">
        <f t="shared" si="146"/>
        <v>#N/A</v>
      </c>
      <c r="AU271" s="119" t="e">
        <f t="shared" si="147"/>
        <v>#N/A</v>
      </c>
      <c r="AV271" s="119">
        <f t="shared" si="148"/>
        <v>0</v>
      </c>
    </row>
    <row r="272" spans="1:48">
      <c r="A272" s="115">
        <f t="shared" si="149"/>
        <v>496</v>
      </c>
      <c r="B272" s="113">
        <f t="shared" si="132"/>
        <v>265</v>
      </c>
      <c r="C272" s="119" t="e">
        <f t="shared" si="133"/>
        <v>#N/A</v>
      </c>
      <c r="F272" s="115">
        <f t="shared" si="150"/>
        <v>496</v>
      </c>
      <c r="G272" s="113">
        <f t="shared" si="151"/>
        <v>265</v>
      </c>
      <c r="H272" s="113" t="e">
        <f>INDEX(地温!$D$2:$D$366,MATCH(F272,地温!$C$2:$C$366,FALSE))</f>
        <v>#N/A</v>
      </c>
      <c r="I272" s="113" t="e">
        <f t="shared" si="152"/>
        <v>#N/A</v>
      </c>
      <c r="J272" s="116" t="e">
        <f t="shared" si="134"/>
        <v>#N/A</v>
      </c>
      <c r="K272" s="119" t="e">
        <f t="shared" si="135"/>
        <v>#N/A</v>
      </c>
      <c r="L272" s="119" t="e">
        <f t="shared" si="136"/>
        <v>#N/A</v>
      </c>
      <c r="O272" s="115">
        <f t="shared" si="153"/>
        <v>496</v>
      </c>
      <c r="P272" s="113">
        <f t="shared" si="154"/>
        <v>265</v>
      </c>
      <c r="Q272" s="113" t="e">
        <f>INDEX(地温!$D$2:$D$366,MATCH(O272,地温!$C$2:$C$366,FALSE))</f>
        <v>#N/A</v>
      </c>
      <c r="R272" s="113" t="e">
        <f t="shared" si="155"/>
        <v>#N/A</v>
      </c>
      <c r="S272" s="116" t="e">
        <f t="shared" si="137"/>
        <v>#N/A</v>
      </c>
      <c r="T272" s="119" t="e">
        <f t="shared" si="138"/>
        <v>#N/A</v>
      </c>
      <c r="U272" s="119">
        <f t="shared" si="139"/>
        <v>0</v>
      </c>
      <c r="X272" s="115">
        <f t="shared" si="156"/>
        <v>496</v>
      </c>
      <c r="Y272" s="113">
        <f t="shared" si="157"/>
        <v>265</v>
      </c>
      <c r="Z272" s="113" t="e">
        <f>INDEX(地温!$D$2:$D$366,MATCH(X272,地温!$C$2:$C$366,FALSE))</f>
        <v>#N/A</v>
      </c>
      <c r="AA272" s="113" t="e">
        <f t="shared" si="158"/>
        <v>#N/A</v>
      </c>
      <c r="AB272" s="116" t="e">
        <f t="shared" si="140"/>
        <v>#N/A</v>
      </c>
      <c r="AC272" s="119" t="e">
        <f t="shared" si="141"/>
        <v>#N/A</v>
      </c>
      <c r="AD272" s="119">
        <f t="shared" si="142"/>
        <v>0</v>
      </c>
      <c r="AG272" s="115">
        <f t="shared" si="159"/>
        <v>496</v>
      </c>
      <c r="AH272" s="113">
        <f t="shared" si="160"/>
        <v>265</v>
      </c>
      <c r="AI272" s="113" t="e">
        <f>INDEX(地温!$D$2:$D$366,MATCH(AG272,地温!$C$2:$C$366,FALSE))</f>
        <v>#N/A</v>
      </c>
      <c r="AJ272" s="113" t="e">
        <f t="shared" si="161"/>
        <v>#N/A</v>
      </c>
      <c r="AK272" s="116" t="e">
        <f t="shared" si="143"/>
        <v>#N/A</v>
      </c>
      <c r="AL272" s="119" t="e">
        <f t="shared" si="144"/>
        <v>#N/A</v>
      </c>
      <c r="AM272" s="119">
        <f t="shared" si="145"/>
        <v>0</v>
      </c>
      <c r="AP272" s="115">
        <f t="shared" si="162"/>
        <v>496</v>
      </c>
      <c r="AQ272" s="113">
        <f t="shared" si="163"/>
        <v>265</v>
      </c>
      <c r="AR272" s="113" t="e">
        <f>INDEX(地温!$D$2:$D$366,MATCH(AP272,地温!$C$2:$C$366,FALSE))</f>
        <v>#N/A</v>
      </c>
      <c r="AS272" s="113" t="e">
        <f t="shared" si="164"/>
        <v>#N/A</v>
      </c>
      <c r="AT272" s="116" t="e">
        <f t="shared" si="146"/>
        <v>#N/A</v>
      </c>
      <c r="AU272" s="119" t="e">
        <f t="shared" si="147"/>
        <v>#N/A</v>
      </c>
      <c r="AV272" s="119">
        <f t="shared" si="148"/>
        <v>0</v>
      </c>
    </row>
    <row r="273" spans="1:48">
      <c r="A273" s="115">
        <f t="shared" si="149"/>
        <v>497</v>
      </c>
      <c r="B273" s="113">
        <f t="shared" si="132"/>
        <v>266</v>
      </c>
      <c r="C273" s="119" t="e">
        <f t="shared" si="133"/>
        <v>#N/A</v>
      </c>
      <c r="F273" s="115">
        <f t="shared" si="150"/>
        <v>497</v>
      </c>
      <c r="G273" s="113">
        <f t="shared" si="151"/>
        <v>266</v>
      </c>
      <c r="H273" s="113" t="e">
        <f>INDEX(地温!$D$2:$D$366,MATCH(F273,地温!$C$2:$C$366,FALSE))</f>
        <v>#N/A</v>
      </c>
      <c r="I273" s="113" t="e">
        <f t="shared" si="152"/>
        <v>#N/A</v>
      </c>
      <c r="J273" s="116" t="e">
        <f t="shared" si="134"/>
        <v>#N/A</v>
      </c>
      <c r="K273" s="119" t="e">
        <f t="shared" si="135"/>
        <v>#N/A</v>
      </c>
      <c r="L273" s="119" t="e">
        <f t="shared" si="136"/>
        <v>#N/A</v>
      </c>
      <c r="O273" s="115">
        <f t="shared" si="153"/>
        <v>497</v>
      </c>
      <c r="P273" s="113">
        <f t="shared" si="154"/>
        <v>266</v>
      </c>
      <c r="Q273" s="113" t="e">
        <f>INDEX(地温!$D$2:$D$366,MATCH(O273,地温!$C$2:$C$366,FALSE))</f>
        <v>#N/A</v>
      </c>
      <c r="R273" s="113" t="e">
        <f t="shared" si="155"/>
        <v>#N/A</v>
      </c>
      <c r="S273" s="116" t="e">
        <f t="shared" si="137"/>
        <v>#N/A</v>
      </c>
      <c r="T273" s="119" t="e">
        <f t="shared" si="138"/>
        <v>#N/A</v>
      </c>
      <c r="U273" s="119">
        <f t="shared" si="139"/>
        <v>0</v>
      </c>
      <c r="X273" s="115">
        <f t="shared" si="156"/>
        <v>497</v>
      </c>
      <c r="Y273" s="113">
        <f t="shared" si="157"/>
        <v>266</v>
      </c>
      <c r="Z273" s="113" t="e">
        <f>INDEX(地温!$D$2:$D$366,MATCH(X273,地温!$C$2:$C$366,FALSE))</f>
        <v>#N/A</v>
      </c>
      <c r="AA273" s="113" t="e">
        <f t="shared" si="158"/>
        <v>#N/A</v>
      </c>
      <c r="AB273" s="116" t="e">
        <f t="shared" si="140"/>
        <v>#N/A</v>
      </c>
      <c r="AC273" s="119" t="e">
        <f t="shared" si="141"/>
        <v>#N/A</v>
      </c>
      <c r="AD273" s="119">
        <f t="shared" si="142"/>
        <v>0</v>
      </c>
      <c r="AG273" s="115">
        <f t="shared" si="159"/>
        <v>497</v>
      </c>
      <c r="AH273" s="113">
        <f t="shared" si="160"/>
        <v>266</v>
      </c>
      <c r="AI273" s="113" t="e">
        <f>INDEX(地温!$D$2:$D$366,MATCH(AG273,地温!$C$2:$C$366,FALSE))</f>
        <v>#N/A</v>
      </c>
      <c r="AJ273" s="113" t="e">
        <f t="shared" si="161"/>
        <v>#N/A</v>
      </c>
      <c r="AK273" s="116" t="e">
        <f t="shared" si="143"/>
        <v>#N/A</v>
      </c>
      <c r="AL273" s="119" t="e">
        <f t="shared" si="144"/>
        <v>#N/A</v>
      </c>
      <c r="AM273" s="119">
        <f t="shared" si="145"/>
        <v>0</v>
      </c>
      <c r="AP273" s="115">
        <f t="shared" si="162"/>
        <v>497</v>
      </c>
      <c r="AQ273" s="113">
        <f t="shared" si="163"/>
        <v>266</v>
      </c>
      <c r="AR273" s="113" t="e">
        <f>INDEX(地温!$D$2:$D$366,MATCH(AP273,地温!$C$2:$C$366,FALSE))</f>
        <v>#N/A</v>
      </c>
      <c r="AS273" s="113" t="e">
        <f t="shared" si="164"/>
        <v>#N/A</v>
      </c>
      <c r="AT273" s="116" t="e">
        <f t="shared" si="146"/>
        <v>#N/A</v>
      </c>
      <c r="AU273" s="119" t="e">
        <f t="shared" si="147"/>
        <v>#N/A</v>
      </c>
      <c r="AV273" s="119">
        <f t="shared" si="148"/>
        <v>0</v>
      </c>
    </row>
    <row r="274" spans="1:48">
      <c r="A274" s="115">
        <f t="shared" si="149"/>
        <v>498</v>
      </c>
      <c r="B274" s="113">
        <f t="shared" si="132"/>
        <v>267</v>
      </c>
      <c r="C274" s="119" t="e">
        <f t="shared" si="133"/>
        <v>#N/A</v>
      </c>
      <c r="F274" s="115">
        <f t="shared" si="150"/>
        <v>498</v>
      </c>
      <c r="G274" s="113">
        <f t="shared" si="151"/>
        <v>267</v>
      </c>
      <c r="H274" s="113" t="e">
        <f>INDEX(地温!$D$2:$D$366,MATCH(F274,地温!$C$2:$C$366,FALSE))</f>
        <v>#N/A</v>
      </c>
      <c r="I274" s="113" t="e">
        <f t="shared" si="152"/>
        <v>#N/A</v>
      </c>
      <c r="J274" s="116" t="e">
        <f t="shared" si="134"/>
        <v>#N/A</v>
      </c>
      <c r="K274" s="119" t="e">
        <f t="shared" si="135"/>
        <v>#N/A</v>
      </c>
      <c r="L274" s="119" t="e">
        <f t="shared" si="136"/>
        <v>#N/A</v>
      </c>
      <c r="O274" s="115">
        <f t="shared" si="153"/>
        <v>498</v>
      </c>
      <c r="P274" s="113">
        <f t="shared" si="154"/>
        <v>267</v>
      </c>
      <c r="Q274" s="113" t="e">
        <f>INDEX(地温!$D$2:$D$366,MATCH(O274,地温!$C$2:$C$366,FALSE))</f>
        <v>#N/A</v>
      </c>
      <c r="R274" s="113" t="e">
        <f t="shared" si="155"/>
        <v>#N/A</v>
      </c>
      <c r="S274" s="116" t="e">
        <f t="shared" si="137"/>
        <v>#N/A</v>
      </c>
      <c r="T274" s="119" t="e">
        <f t="shared" si="138"/>
        <v>#N/A</v>
      </c>
      <c r="U274" s="119">
        <f t="shared" si="139"/>
        <v>0</v>
      </c>
      <c r="X274" s="115">
        <f t="shared" si="156"/>
        <v>498</v>
      </c>
      <c r="Y274" s="113">
        <f t="shared" si="157"/>
        <v>267</v>
      </c>
      <c r="Z274" s="113" t="e">
        <f>INDEX(地温!$D$2:$D$366,MATCH(X274,地温!$C$2:$C$366,FALSE))</f>
        <v>#N/A</v>
      </c>
      <c r="AA274" s="113" t="e">
        <f t="shared" si="158"/>
        <v>#N/A</v>
      </c>
      <c r="AB274" s="116" t="e">
        <f t="shared" si="140"/>
        <v>#N/A</v>
      </c>
      <c r="AC274" s="119" t="e">
        <f t="shared" si="141"/>
        <v>#N/A</v>
      </c>
      <c r="AD274" s="119">
        <f t="shared" si="142"/>
        <v>0</v>
      </c>
      <c r="AG274" s="115">
        <f t="shared" si="159"/>
        <v>498</v>
      </c>
      <c r="AH274" s="113">
        <f t="shared" si="160"/>
        <v>267</v>
      </c>
      <c r="AI274" s="113" t="e">
        <f>INDEX(地温!$D$2:$D$366,MATCH(AG274,地温!$C$2:$C$366,FALSE))</f>
        <v>#N/A</v>
      </c>
      <c r="AJ274" s="113" t="e">
        <f t="shared" si="161"/>
        <v>#N/A</v>
      </c>
      <c r="AK274" s="116" t="e">
        <f t="shared" si="143"/>
        <v>#N/A</v>
      </c>
      <c r="AL274" s="119" t="e">
        <f t="shared" si="144"/>
        <v>#N/A</v>
      </c>
      <c r="AM274" s="119">
        <f t="shared" si="145"/>
        <v>0</v>
      </c>
      <c r="AP274" s="115">
        <f t="shared" si="162"/>
        <v>498</v>
      </c>
      <c r="AQ274" s="113">
        <f t="shared" si="163"/>
        <v>267</v>
      </c>
      <c r="AR274" s="113" t="e">
        <f>INDEX(地温!$D$2:$D$366,MATCH(AP274,地温!$C$2:$C$366,FALSE))</f>
        <v>#N/A</v>
      </c>
      <c r="AS274" s="113" t="e">
        <f t="shared" si="164"/>
        <v>#N/A</v>
      </c>
      <c r="AT274" s="116" t="e">
        <f t="shared" si="146"/>
        <v>#N/A</v>
      </c>
      <c r="AU274" s="119" t="e">
        <f t="shared" si="147"/>
        <v>#N/A</v>
      </c>
      <c r="AV274" s="119">
        <f t="shared" si="148"/>
        <v>0</v>
      </c>
    </row>
    <row r="275" spans="1:48">
      <c r="A275" s="115">
        <f t="shared" si="149"/>
        <v>499</v>
      </c>
      <c r="B275" s="113">
        <f t="shared" si="132"/>
        <v>268</v>
      </c>
      <c r="C275" s="119" t="e">
        <f t="shared" si="133"/>
        <v>#N/A</v>
      </c>
      <c r="F275" s="115">
        <f t="shared" si="150"/>
        <v>499</v>
      </c>
      <c r="G275" s="113">
        <f t="shared" si="151"/>
        <v>268</v>
      </c>
      <c r="H275" s="113" t="e">
        <f>INDEX(地温!$D$2:$D$366,MATCH(F275,地温!$C$2:$C$366,FALSE))</f>
        <v>#N/A</v>
      </c>
      <c r="I275" s="113" t="e">
        <f t="shared" si="152"/>
        <v>#N/A</v>
      </c>
      <c r="J275" s="116" t="e">
        <f t="shared" si="134"/>
        <v>#N/A</v>
      </c>
      <c r="K275" s="119" t="e">
        <f t="shared" si="135"/>
        <v>#N/A</v>
      </c>
      <c r="L275" s="119" t="e">
        <f t="shared" si="136"/>
        <v>#N/A</v>
      </c>
      <c r="O275" s="115">
        <f t="shared" si="153"/>
        <v>499</v>
      </c>
      <c r="P275" s="113">
        <f t="shared" si="154"/>
        <v>268</v>
      </c>
      <c r="Q275" s="113" t="e">
        <f>INDEX(地温!$D$2:$D$366,MATCH(O275,地温!$C$2:$C$366,FALSE))</f>
        <v>#N/A</v>
      </c>
      <c r="R275" s="113" t="e">
        <f t="shared" si="155"/>
        <v>#N/A</v>
      </c>
      <c r="S275" s="116" t="e">
        <f t="shared" si="137"/>
        <v>#N/A</v>
      </c>
      <c r="T275" s="119" t="e">
        <f t="shared" si="138"/>
        <v>#N/A</v>
      </c>
      <c r="U275" s="119">
        <f t="shared" si="139"/>
        <v>0</v>
      </c>
      <c r="X275" s="115">
        <f t="shared" si="156"/>
        <v>499</v>
      </c>
      <c r="Y275" s="113">
        <f t="shared" si="157"/>
        <v>268</v>
      </c>
      <c r="Z275" s="113" t="e">
        <f>INDEX(地温!$D$2:$D$366,MATCH(X275,地温!$C$2:$C$366,FALSE))</f>
        <v>#N/A</v>
      </c>
      <c r="AA275" s="113" t="e">
        <f t="shared" si="158"/>
        <v>#N/A</v>
      </c>
      <c r="AB275" s="116" t="e">
        <f t="shared" si="140"/>
        <v>#N/A</v>
      </c>
      <c r="AC275" s="119" t="e">
        <f t="shared" si="141"/>
        <v>#N/A</v>
      </c>
      <c r="AD275" s="119">
        <f t="shared" si="142"/>
        <v>0</v>
      </c>
      <c r="AG275" s="115">
        <f t="shared" si="159"/>
        <v>499</v>
      </c>
      <c r="AH275" s="113">
        <f t="shared" si="160"/>
        <v>268</v>
      </c>
      <c r="AI275" s="113" t="e">
        <f>INDEX(地温!$D$2:$D$366,MATCH(AG275,地温!$C$2:$C$366,FALSE))</f>
        <v>#N/A</v>
      </c>
      <c r="AJ275" s="113" t="e">
        <f t="shared" si="161"/>
        <v>#N/A</v>
      </c>
      <c r="AK275" s="116" t="e">
        <f t="shared" si="143"/>
        <v>#N/A</v>
      </c>
      <c r="AL275" s="119" t="e">
        <f t="shared" si="144"/>
        <v>#N/A</v>
      </c>
      <c r="AM275" s="119">
        <f t="shared" si="145"/>
        <v>0</v>
      </c>
      <c r="AP275" s="115">
        <f t="shared" si="162"/>
        <v>499</v>
      </c>
      <c r="AQ275" s="113">
        <f t="shared" si="163"/>
        <v>268</v>
      </c>
      <c r="AR275" s="113" t="e">
        <f>INDEX(地温!$D$2:$D$366,MATCH(AP275,地温!$C$2:$C$366,FALSE))</f>
        <v>#N/A</v>
      </c>
      <c r="AS275" s="113" t="e">
        <f t="shared" si="164"/>
        <v>#N/A</v>
      </c>
      <c r="AT275" s="116" t="e">
        <f t="shared" si="146"/>
        <v>#N/A</v>
      </c>
      <c r="AU275" s="119" t="e">
        <f t="shared" si="147"/>
        <v>#N/A</v>
      </c>
      <c r="AV275" s="119">
        <f t="shared" si="148"/>
        <v>0</v>
      </c>
    </row>
    <row r="276" spans="1:48">
      <c r="A276" s="115">
        <f t="shared" si="149"/>
        <v>500</v>
      </c>
      <c r="B276" s="113">
        <f t="shared" si="132"/>
        <v>269</v>
      </c>
      <c r="C276" s="119" t="e">
        <f t="shared" si="133"/>
        <v>#N/A</v>
      </c>
      <c r="F276" s="115">
        <f t="shared" si="150"/>
        <v>500</v>
      </c>
      <c r="G276" s="113">
        <f t="shared" si="151"/>
        <v>269</v>
      </c>
      <c r="H276" s="113" t="e">
        <f>INDEX(地温!$D$2:$D$366,MATCH(F276,地温!$C$2:$C$366,FALSE))</f>
        <v>#N/A</v>
      </c>
      <c r="I276" s="113" t="e">
        <f t="shared" si="152"/>
        <v>#N/A</v>
      </c>
      <c r="J276" s="116" t="e">
        <f t="shared" si="134"/>
        <v>#N/A</v>
      </c>
      <c r="K276" s="119" t="e">
        <f t="shared" si="135"/>
        <v>#N/A</v>
      </c>
      <c r="L276" s="119" t="e">
        <f t="shared" si="136"/>
        <v>#N/A</v>
      </c>
      <c r="O276" s="115">
        <f t="shared" si="153"/>
        <v>500</v>
      </c>
      <c r="P276" s="113">
        <f t="shared" si="154"/>
        <v>269</v>
      </c>
      <c r="Q276" s="113" t="e">
        <f>INDEX(地温!$D$2:$D$366,MATCH(O276,地温!$C$2:$C$366,FALSE))</f>
        <v>#N/A</v>
      </c>
      <c r="R276" s="113" t="e">
        <f t="shared" si="155"/>
        <v>#N/A</v>
      </c>
      <c r="S276" s="116" t="e">
        <f t="shared" si="137"/>
        <v>#N/A</v>
      </c>
      <c r="T276" s="119" t="e">
        <f t="shared" si="138"/>
        <v>#N/A</v>
      </c>
      <c r="U276" s="119">
        <f t="shared" si="139"/>
        <v>0</v>
      </c>
      <c r="X276" s="115">
        <f t="shared" si="156"/>
        <v>500</v>
      </c>
      <c r="Y276" s="113">
        <f t="shared" si="157"/>
        <v>269</v>
      </c>
      <c r="Z276" s="113" t="e">
        <f>INDEX(地温!$D$2:$D$366,MATCH(X276,地温!$C$2:$C$366,FALSE))</f>
        <v>#N/A</v>
      </c>
      <c r="AA276" s="113" t="e">
        <f t="shared" si="158"/>
        <v>#N/A</v>
      </c>
      <c r="AB276" s="116" t="e">
        <f t="shared" si="140"/>
        <v>#N/A</v>
      </c>
      <c r="AC276" s="119" t="e">
        <f t="shared" si="141"/>
        <v>#N/A</v>
      </c>
      <c r="AD276" s="119">
        <f t="shared" si="142"/>
        <v>0</v>
      </c>
      <c r="AG276" s="115">
        <f t="shared" si="159"/>
        <v>500</v>
      </c>
      <c r="AH276" s="113">
        <f t="shared" si="160"/>
        <v>269</v>
      </c>
      <c r="AI276" s="113" t="e">
        <f>INDEX(地温!$D$2:$D$366,MATCH(AG276,地温!$C$2:$C$366,FALSE))</f>
        <v>#N/A</v>
      </c>
      <c r="AJ276" s="113" t="e">
        <f t="shared" si="161"/>
        <v>#N/A</v>
      </c>
      <c r="AK276" s="116" t="e">
        <f t="shared" si="143"/>
        <v>#N/A</v>
      </c>
      <c r="AL276" s="119" t="e">
        <f t="shared" si="144"/>
        <v>#N/A</v>
      </c>
      <c r="AM276" s="119">
        <f t="shared" si="145"/>
        <v>0</v>
      </c>
      <c r="AP276" s="115">
        <f t="shared" si="162"/>
        <v>500</v>
      </c>
      <c r="AQ276" s="113">
        <f t="shared" si="163"/>
        <v>269</v>
      </c>
      <c r="AR276" s="113" t="e">
        <f>INDEX(地温!$D$2:$D$366,MATCH(AP276,地温!$C$2:$C$366,FALSE))</f>
        <v>#N/A</v>
      </c>
      <c r="AS276" s="113" t="e">
        <f t="shared" si="164"/>
        <v>#N/A</v>
      </c>
      <c r="AT276" s="116" t="e">
        <f t="shared" si="146"/>
        <v>#N/A</v>
      </c>
      <c r="AU276" s="119" t="e">
        <f t="shared" si="147"/>
        <v>#N/A</v>
      </c>
      <c r="AV276" s="119">
        <f t="shared" si="148"/>
        <v>0</v>
      </c>
    </row>
    <row r="277" spans="1:48">
      <c r="A277" s="115">
        <f t="shared" si="149"/>
        <v>501</v>
      </c>
      <c r="B277" s="113">
        <f t="shared" si="132"/>
        <v>270</v>
      </c>
      <c r="C277" s="119" t="e">
        <f t="shared" si="133"/>
        <v>#N/A</v>
      </c>
      <c r="F277" s="115">
        <f t="shared" si="150"/>
        <v>501</v>
      </c>
      <c r="G277" s="113">
        <f t="shared" si="151"/>
        <v>270</v>
      </c>
      <c r="H277" s="113" t="e">
        <f>INDEX(地温!$D$2:$D$366,MATCH(F277,地温!$C$2:$C$366,FALSE))</f>
        <v>#N/A</v>
      </c>
      <c r="I277" s="113" t="e">
        <f t="shared" si="152"/>
        <v>#N/A</v>
      </c>
      <c r="J277" s="116" t="e">
        <f t="shared" si="134"/>
        <v>#N/A</v>
      </c>
      <c r="K277" s="119" t="e">
        <f t="shared" si="135"/>
        <v>#N/A</v>
      </c>
      <c r="L277" s="119" t="e">
        <f t="shared" si="136"/>
        <v>#N/A</v>
      </c>
      <c r="O277" s="115">
        <f t="shared" si="153"/>
        <v>501</v>
      </c>
      <c r="P277" s="113">
        <f t="shared" si="154"/>
        <v>270</v>
      </c>
      <c r="Q277" s="113" t="e">
        <f>INDEX(地温!$D$2:$D$366,MATCH(O277,地温!$C$2:$C$366,FALSE))</f>
        <v>#N/A</v>
      </c>
      <c r="R277" s="113" t="e">
        <f t="shared" si="155"/>
        <v>#N/A</v>
      </c>
      <c r="S277" s="116" t="e">
        <f t="shared" si="137"/>
        <v>#N/A</v>
      </c>
      <c r="T277" s="119" t="e">
        <f t="shared" si="138"/>
        <v>#N/A</v>
      </c>
      <c r="U277" s="119">
        <f t="shared" si="139"/>
        <v>0</v>
      </c>
      <c r="X277" s="115">
        <f t="shared" si="156"/>
        <v>501</v>
      </c>
      <c r="Y277" s="113">
        <f t="shared" si="157"/>
        <v>270</v>
      </c>
      <c r="Z277" s="113" t="e">
        <f>INDEX(地温!$D$2:$D$366,MATCH(X277,地温!$C$2:$C$366,FALSE))</f>
        <v>#N/A</v>
      </c>
      <c r="AA277" s="113" t="e">
        <f t="shared" si="158"/>
        <v>#N/A</v>
      </c>
      <c r="AB277" s="116" t="e">
        <f t="shared" si="140"/>
        <v>#N/A</v>
      </c>
      <c r="AC277" s="119" t="e">
        <f t="shared" si="141"/>
        <v>#N/A</v>
      </c>
      <c r="AD277" s="119">
        <f t="shared" si="142"/>
        <v>0</v>
      </c>
      <c r="AG277" s="115">
        <f t="shared" si="159"/>
        <v>501</v>
      </c>
      <c r="AH277" s="113">
        <f t="shared" si="160"/>
        <v>270</v>
      </c>
      <c r="AI277" s="113" t="e">
        <f>INDEX(地温!$D$2:$D$366,MATCH(AG277,地温!$C$2:$C$366,FALSE))</f>
        <v>#N/A</v>
      </c>
      <c r="AJ277" s="113" t="e">
        <f t="shared" si="161"/>
        <v>#N/A</v>
      </c>
      <c r="AK277" s="116" t="e">
        <f t="shared" si="143"/>
        <v>#N/A</v>
      </c>
      <c r="AL277" s="119" t="e">
        <f t="shared" si="144"/>
        <v>#N/A</v>
      </c>
      <c r="AM277" s="119">
        <f t="shared" si="145"/>
        <v>0</v>
      </c>
      <c r="AP277" s="115">
        <f t="shared" si="162"/>
        <v>501</v>
      </c>
      <c r="AQ277" s="113">
        <f t="shared" si="163"/>
        <v>270</v>
      </c>
      <c r="AR277" s="113" t="e">
        <f>INDEX(地温!$D$2:$D$366,MATCH(AP277,地温!$C$2:$C$366,FALSE))</f>
        <v>#N/A</v>
      </c>
      <c r="AS277" s="113" t="e">
        <f t="shared" si="164"/>
        <v>#N/A</v>
      </c>
      <c r="AT277" s="116" t="e">
        <f t="shared" si="146"/>
        <v>#N/A</v>
      </c>
      <c r="AU277" s="119" t="e">
        <f t="shared" si="147"/>
        <v>#N/A</v>
      </c>
      <c r="AV277" s="119">
        <f t="shared" si="148"/>
        <v>0</v>
      </c>
    </row>
    <row r="278" spans="1:48">
      <c r="A278" s="115">
        <f t="shared" si="149"/>
        <v>502</v>
      </c>
      <c r="B278" s="113">
        <f t="shared" si="132"/>
        <v>271</v>
      </c>
      <c r="C278" s="119" t="e">
        <f t="shared" si="133"/>
        <v>#N/A</v>
      </c>
      <c r="F278" s="115">
        <f t="shared" si="150"/>
        <v>502</v>
      </c>
      <c r="G278" s="113">
        <f t="shared" si="151"/>
        <v>271</v>
      </c>
      <c r="H278" s="113" t="e">
        <f>INDEX(地温!$D$2:$D$366,MATCH(F278,地温!$C$2:$C$366,FALSE))</f>
        <v>#N/A</v>
      </c>
      <c r="I278" s="113" t="e">
        <f t="shared" si="152"/>
        <v>#N/A</v>
      </c>
      <c r="J278" s="116" t="e">
        <f t="shared" si="134"/>
        <v>#N/A</v>
      </c>
      <c r="K278" s="119" t="e">
        <f t="shared" si="135"/>
        <v>#N/A</v>
      </c>
      <c r="L278" s="119" t="e">
        <f t="shared" si="136"/>
        <v>#N/A</v>
      </c>
      <c r="O278" s="115">
        <f t="shared" si="153"/>
        <v>502</v>
      </c>
      <c r="P278" s="113">
        <f t="shared" si="154"/>
        <v>271</v>
      </c>
      <c r="Q278" s="113" t="e">
        <f>INDEX(地温!$D$2:$D$366,MATCH(O278,地温!$C$2:$C$366,FALSE))</f>
        <v>#N/A</v>
      </c>
      <c r="R278" s="113" t="e">
        <f t="shared" si="155"/>
        <v>#N/A</v>
      </c>
      <c r="S278" s="116" t="e">
        <f t="shared" si="137"/>
        <v>#N/A</v>
      </c>
      <c r="T278" s="119" t="e">
        <f t="shared" si="138"/>
        <v>#N/A</v>
      </c>
      <c r="U278" s="119">
        <f t="shared" si="139"/>
        <v>0</v>
      </c>
      <c r="X278" s="115">
        <f t="shared" si="156"/>
        <v>502</v>
      </c>
      <c r="Y278" s="113">
        <f t="shared" si="157"/>
        <v>271</v>
      </c>
      <c r="Z278" s="113" t="e">
        <f>INDEX(地温!$D$2:$D$366,MATCH(X278,地温!$C$2:$C$366,FALSE))</f>
        <v>#N/A</v>
      </c>
      <c r="AA278" s="113" t="e">
        <f t="shared" si="158"/>
        <v>#N/A</v>
      </c>
      <c r="AB278" s="116" t="e">
        <f t="shared" si="140"/>
        <v>#N/A</v>
      </c>
      <c r="AC278" s="119" t="e">
        <f t="shared" si="141"/>
        <v>#N/A</v>
      </c>
      <c r="AD278" s="119">
        <f t="shared" si="142"/>
        <v>0</v>
      </c>
      <c r="AG278" s="115">
        <f t="shared" si="159"/>
        <v>502</v>
      </c>
      <c r="AH278" s="113">
        <f t="shared" si="160"/>
        <v>271</v>
      </c>
      <c r="AI278" s="113" t="e">
        <f>INDEX(地温!$D$2:$D$366,MATCH(AG278,地温!$C$2:$C$366,FALSE))</f>
        <v>#N/A</v>
      </c>
      <c r="AJ278" s="113" t="e">
        <f t="shared" si="161"/>
        <v>#N/A</v>
      </c>
      <c r="AK278" s="116" t="e">
        <f t="shared" si="143"/>
        <v>#N/A</v>
      </c>
      <c r="AL278" s="119" t="e">
        <f t="shared" si="144"/>
        <v>#N/A</v>
      </c>
      <c r="AM278" s="119">
        <f t="shared" si="145"/>
        <v>0</v>
      </c>
      <c r="AP278" s="115">
        <f t="shared" si="162"/>
        <v>502</v>
      </c>
      <c r="AQ278" s="113">
        <f t="shared" si="163"/>
        <v>271</v>
      </c>
      <c r="AR278" s="113" t="e">
        <f>INDEX(地温!$D$2:$D$366,MATCH(AP278,地温!$C$2:$C$366,FALSE))</f>
        <v>#N/A</v>
      </c>
      <c r="AS278" s="113" t="e">
        <f t="shared" si="164"/>
        <v>#N/A</v>
      </c>
      <c r="AT278" s="116" t="e">
        <f t="shared" si="146"/>
        <v>#N/A</v>
      </c>
      <c r="AU278" s="119" t="e">
        <f t="shared" si="147"/>
        <v>#N/A</v>
      </c>
      <c r="AV278" s="119">
        <f t="shared" si="148"/>
        <v>0</v>
      </c>
    </row>
    <row r="279" spans="1:48">
      <c r="A279" s="115">
        <f t="shared" si="149"/>
        <v>503</v>
      </c>
      <c r="B279" s="113">
        <f t="shared" si="132"/>
        <v>272</v>
      </c>
      <c r="C279" s="119" t="e">
        <f t="shared" si="133"/>
        <v>#N/A</v>
      </c>
      <c r="F279" s="115">
        <f t="shared" si="150"/>
        <v>503</v>
      </c>
      <c r="G279" s="113">
        <f t="shared" si="151"/>
        <v>272</v>
      </c>
      <c r="H279" s="113" t="e">
        <f>INDEX(地温!$D$2:$D$366,MATCH(F279,地温!$C$2:$C$366,FALSE))</f>
        <v>#N/A</v>
      </c>
      <c r="I279" s="113" t="e">
        <f t="shared" si="152"/>
        <v>#N/A</v>
      </c>
      <c r="J279" s="116" t="e">
        <f t="shared" si="134"/>
        <v>#N/A</v>
      </c>
      <c r="K279" s="119" t="e">
        <f t="shared" si="135"/>
        <v>#N/A</v>
      </c>
      <c r="L279" s="119" t="e">
        <f t="shared" si="136"/>
        <v>#N/A</v>
      </c>
      <c r="O279" s="115">
        <f t="shared" si="153"/>
        <v>503</v>
      </c>
      <c r="P279" s="113">
        <f t="shared" si="154"/>
        <v>272</v>
      </c>
      <c r="Q279" s="113" t="e">
        <f>INDEX(地温!$D$2:$D$366,MATCH(O279,地温!$C$2:$C$366,FALSE))</f>
        <v>#N/A</v>
      </c>
      <c r="R279" s="113" t="e">
        <f t="shared" si="155"/>
        <v>#N/A</v>
      </c>
      <c r="S279" s="116" t="e">
        <f t="shared" si="137"/>
        <v>#N/A</v>
      </c>
      <c r="T279" s="119" t="e">
        <f t="shared" si="138"/>
        <v>#N/A</v>
      </c>
      <c r="U279" s="119">
        <f t="shared" si="139"/>
        <v>0</v>
      </c>
      <c r="X279" s="115">
        <f t="shared" si="156"/>
        <v>503</v>
      </c>
      <c r="Y279" s="113">
        <f t="shared" si="157"/>
        <v>272</v>
      </c>
      <c r="Z279" s="113" t="e">
        <f>INDEX(地温!$D$2:$D$366,MATCH(X279,地温!$C$2:$C$366,FALSE))</f>
        <v>#N/A</v>
      </c>
      <c r="AA279" s="113" t="e">
        <f t="shared" si="158"/>
        <v>#N/A</v>
      </c>
      <c r="AB279" s="116" t="e">
        <f t="shared" si="140"/>
        <v>#N/A</v>
      </c>
      <c r="AC279" s="119" t="e">
        <f t="shared" si="141"/>
        <v>#N/A</v>
      </c>
      <c r="AD279" s="119">
        <f t="shared" si="142"/>
        <v>0</v>
      </c>
      <c r="AG279" s="115">
        <f t="shared" si="159"/>
        <v>503</v>
      </c>
      <c r="AH279" s="113">
        <f t="shared" si="160"/>
        <v>272</v>
      </c>
      <c r="AI279" s="113" t="e">
        <f>INDEX(地温!$D$2:$D$366,MATCH(AG279,地温!$C$2:$C$366,FALSE))</f>
        <v>#N/A</v>
      </c>
      <c r="AJ279" s="113" t="e">
        <f t="shared" si="161"/>
        <v>#N/A</v>
      </c>
      <c r="AK279" s="116" t="e">
        <f t="shared" si="143"/>
        <v>#N/A</v>
      </c>
      <c r="AL279" s="119" t="e">
        <f t="shared" si="144"/>
        <v>#N/A</v>
      </c>
      <c r="AM279" s="119">
        <f t="shared" si="145"/>
        <v>0</v>
      </c>
      <c r="AP279" s="115">
        <f t="shared" si="162"/>
        <v>503</v>
      </c>
      <c r="AQ279" s="113">
        <f t="shared" si="163"/>
        <v>272</v>
      </c>
      <c r="AR279" s="113" t="e">
        <f>INDEX(地温!$D$2:$D$366,MATCH(AP279,地温!$C$2:$C$366,FALSE))</f>
        <v>#N/A</v>
      </c>
      <c r="AS279" s="113" t="e">
        <f t="shared" si="164"/>
        <v>#N/A</v>
      </c>
      <c r="AT279" s="116" t="e">
        <f t="shared" si="146"/>
        <v>#N/A</v>
      </c>
      <c r="AU279" s="119" t="e">
        <f t="shared" si="147"/>
        <v>#N/A</v>
      </c>
      <c r="AV279" s="119">
        <f t="shared" si="148"/>
        <v>0</v>
      </c>
    </row>
    <row r="280" spans="1:48">
      <c r="A280" s="115">
        <f t="shared" si="149"/>
        <v>504</v>
      </c>
      <c r="B280" s="113">
        <f t="shared" si="132"/>
        <v>273</v>
      </c>
      <c r="C280" s="119" t="e">
        <f t="shared" si="133"/>
        <v>#N/A</v>
      </c>
      <c r="F280" s="115">
        <f t="shared" si="150"/>
        <v>504</v>
      </c>
      <c r="G280" s="113">
        <f t="shared" si="151"/>
        <v>273</v>
      </c>
      <c r="H280" s="113" t="e">
        <f>INDEX(地温!$D$2:$D$366,MATCH(F280,地温!$C$2:$C$366,FALSE))</f>
        <v>#N/A</v>
      </c>
      <c r="I280" s="113" t="e">
        <f t="shared" si="152"/>
        <v>#N/A</v>
      </c>
      <c r="J280" s="116" t="e">
        <f t="shared" si="134"/>
        <v>#N/A</v>
      </c>
      <c r="K280" s="119" t="e">
        <f t="shared" si="135"/>
        <v>#N/A</v>
      </c>
      <c r="L280" s="119" t="e">
        <f t="shared" si="136"/>
        <v>#N/A</v>
      </c>
      <c r="O280" s="115">
        <f t="shared" si="153"/>
        <v>504</v>
      </c>
      <c r="P280" s="113">
        <f t="shared" si="154"/>
        <v>273</v>
      </c>
      <c r="Q280" s="113" t="e">
        <f>INDEX(地温!$D$2:$D$366,MATCH(O280,地温!$C$2:$C$366,FALSE))</f>
        <v>#N/A</v>
      </c>
      <c r="R280" s="113" t="e">
        <f t="shared" si="155"/>
        <v>#N/A</v>
      </c>
      <c r="S280" s="116" t="e">
        <f t="shared" si="137"/>
        <v>#N/A</v>
      </c>
      <c r="T280" s="119" t="e">
        <f t="shared" si="138"/>
        <v>#N/A</v>
      </c>
      <c r="U280" s="119">
        <f t="shared" si="139"/>
        <v>0</v>
      </c>
      <c r="X280" s="115">
        <f t="shared" si="156"/>
        <v>504</v>
      </c>
      <c r="Y280" s="113">
        <f t="shared" si="157"/>
        <v>273</v>
      </c>
      <c r="Z280" s="113" t="e">
        <f>INDEX(地温!$D$2:$D$366,MATCH(X280,地温!$C$2:$C$366,FALSE))</f>
        <v>#N/A</v>
      </c>
      <c r="AA280" s="113" t="e">
        <f t="shared" si="158"/>
        <v>#N/A</v>
      </c>
      <c r="AB280" s="116" t="e">
        <f t="shared" si="140"/>
        <v>#N/A</v>
      </c>
      <c r="AC280" s="119" t="e">
        <f t="shared" si="141"/>
        <v>#N/A</v>
      </c>
      <c r="AD280" s="119">
        <f t="shared" si="142"/>
        <v>0</v>
      </c>
      <c r="AG280" s="115">
        <f t="shared" si="159"/>
        <v>504</v>
      </c>
      <c r="AH280" s="113">
        <f t="shared" si="160"/>
        <v>273</v>
      </c>
      <c r="AI280" s="113" t="e">
        <f>INDEX(地温!$D$2:$D$366,MATCH(AG280,地温!$C$2:$C$366,FALSE))</f>
        <v>#N/A</v>
      </c>
      <c r="AJ280" s="113" t="e">
        <f t="shared" si="161"/>
        <v>#N/A</v>
      </c>
      <c r="AK280" s="116" t="e">
        <f t="shared" si="143"/>
        <v>#N/A</v>
      </c>
      <c r="AL280" s="119" t="e">
        <f t="shared" si="144"/>
        <v>#N/A</v>
      </c>
      <c r="AM280" s="119">
        <f t="shared" si="145"/>
        <v>0</v>
      </c>
      <c r="AP280" s="115">
        <f t="shared" si="162"/>
        <v>504</v>
      </c>
      <c r="AQ280" s="113">
        <f t="shared" si="163"/>
        <v>273</v>
      </c>
      <c r="AR280" s="113" t="e">
        <f>INDEX(地温!$D$2:$D$366,MATCH(AP280,地温!$C$2:$C$366,FALSE))</f>
        <v>#N/A</v>
      </c>
      <c r="AS280" s="113" t="e">
        <f t="shared" si="164"/>
        <v>#N/A</v>
      </c>
      <c r="AT280" s="116" t="e">
        <f t="shared" si="146"/>
        <v>#N/A</v>
      </c>
      <c r="AU280" s="119" t="e">
        <f t="shared" si="147"/>
        <v>#N/A</v>
      </c>
      <c r="AV280" s="119">
        <f t="shared" si="148"/>
        <v>0</v>
      </c>
    </row>
    <row r="281" spans="1:48">
      <c r="A281" s="115">
        <f t="shared" si="149"/>
        <v>505</v>
      </c>
      <c r="B281" s="113">
        <f t="shared" si="132"/>
        <v>274</v>
      </c>
      <c r="C281" s="119" t="e">
        <f t="shared" si="133"/>
        <v>#N/A</v>
      </c>
      <c r="F281" s="115">
        <f t="shared" si="150"/>
        <v>505</v>
      </c>
      <c r="G281" s="113">
        <f t="shared" si="151"/>
        <v>274</v>
      </c>
      <c r="H281" s="113" t="e">
        <f>INDEX(地温!$D$2:$D$366,MATCH(F281,地温!$C$2:$C$366,FALSE))</f>
        <v>#N/A</v>
      </c>
      <c r="I281" s="113" t="e">
        <f t="shared" si="152"/>
        <v>#N/A</v>
      </c>
      <c r="J281" s="116" t="e">
        <f t="shared" si="134"/>
        <v>#N/A</v>
      </c>
      <c r="K281" s="119" t="e">
        <f t="shared" si="135"/>
        <v>#N/A</v>
      </c>
      <c r="L281" s="119" t="e">
        <f t="shared" si="136"/>
        <v>#N/A</v>
      </c>
      <c r="O281" s="115">
        <f t="shared" si="153"/>
        <v>505</v>
      </c>
      <c r="P281" s="113">
        <f t="shared" si="154"/>
        <v>274</v>
      </c>
      <c r="Q281" s="113" t="e">
        <f>INDEX(地温!$D$2:$D$366,MATCH(O281,地温!$C$2:$C$366,FALSE))</f>
        <v>#N/A</v>
      </c>
      <c r="R281" s="113" t="e">
        <f t="shared" si="155"/>
        <v>#N/A</v>
      </c>
      <c r="S281" s="116" t="e">
        <f t="shared" si="137"/>
        <v>#N/A</v>
      </c>
      <c r="T281" s="119" t="e">
        <f t="shared" si="138"/>
        <v>#N/A</v>
      </c>
      <c r="U281" s="119">
        <f t="shared" si="139"/>
        <v>0</v>
      </c>
      <c r="X281" s="115">
        <f t="shared" si="156"/>
        <v>505</v>
      </c>
      <c r="Y281" s="113">
        <f t="shared" si="157"/>
        <v>274</v>
      </c>
      <c r="Z281" s="113" t="e">
        <f>INDEX(地温!$D$2:$D$366,MATCH(X281,地温!$C$2:$C$366,FALSE))</f>
        <v>#N/A</v>
      </c>
      <c r="AA281" s="113" t="e">
        <f t="shared" si="158"/>
        <v>#N/A</v>
      </c>
      <c r="AB281" s="116" t="e">
        <f t="shared" si="140"/>
        <v>#N/A</v>
      </c>
      <c r="AC281" s="119" t="e">
        <f t="shared" si="141"/>
        <v>#N/A</v>
      </c>
      <c r="AD281" s="119">
        <f t="shared" si="142"/>
        <v>0</v>
      </c>
      <c r="AG281" s="115">
        <f t="shared" si="159"/>
        <v>505</v>
      </c>
      <c r="AH281" s="113">
        <f t="shared" si="160"/>
        <v>274</v>
      </c>
      <c r="AI281" s="113" t="e">
        <f>INDEX(地温!$D$2:$D$366,MATCH(AG281,地温!$C$2:$C$366,FALSE))</f>
        <v>#N/A</v>
      </c>
      <c r="AJ281" s="113" t="e">
        <f t="shared" si="161"/>
        <v>#N/A</v>
      </c>
      <c r="AK281" s="116" t="e">
        <f t="shared" si="143"/>
        <v>#N/A</v>
      </c>
      <c r="AL281" s="119" t="e">
        <f t="shared" si="144"/>
        <v>#N/A</v>
      </c>
      <c r="AM281" s="119">
        <f t="shared" si="145"/>
        <v>0</v>
      </c>
      <c r="AP281" s="115">
        <f t="shared" si="162"/>
        <v>505</v>
      </c>
      <c r="AQ281" s="113">
        <f t="shared" si="163"/>
        <v>274</v>
      </c>
      <c r="AR281" s="113" t="e">
        <f>INDEX(地温!$D$2:$D$366,MATCH(AP281,地温!$C$2:$C$366,FALSE))</f>
        <v>#N/A</v>
      </c>
      <c r="AS281" s="113" t="e">
        <f t="shared" si="164"/>
        <v>#N/A</v>
      </c>
      <c r="AT281" s="116" t="e">
        <f t="shared" si="146"/>
        <v>#N/A</v>
      </c>
      <c r="AU281" s="119" t="e">
        <f t="shared" si="147"/>
        <v>#N/A</v>
      </c>
      <c r="AV281" s="119">
        <f t="shared" si="148"/>
        <v>0</v>
      </c>
    </row>
    <row r="282" spans="1:48">
      <c r="A282" s="115">
        <f t="shared" si="149"/>
        <v>506</v>
      </c>
      <c r="B282" s="113">
        <f t="shared" si="132"/>
        <v>275</v>
      </c>
      <c r="C282" s="119" t="e">
        <f t="shared" si="133"/>
        <v>#N/A</v>
      </c>
      <c r="F282" s="115">
        <f t="shared" si="150"/>
        <v>506</v>
      </c>
      <c r="G282" s="113">
        <f t="shared" si="151"/>
        <v>275</v>
      </c>
      <c r="H282" s="113" t="e">
        <f>INDEX(地温!$D$2:$D$366,MATCH(F282,地温!$C$2:$C$366,FALSE))</f>
        <v>#N/A</v>
      </c>
      <c r="I282" s="113" t="e">
        <f t="shared" si="152"/>
        <v>#N/A</v>
      </c>
      <c r="J282" s="116" t="e">
        <f t="shared" si="134"/>
        <v>#N/A</v>
      </c>
      <c r="K282" s="119" t="e">
        <f t="shared" si="135"/>
        <v>#N/A</v>
      </c>
      <c r="L282" s="119" t="e">
        <f t="shared" si="136"/>
        <v>#N/A</v>
      </c>
      <c r="O282" s="115">
        <f t="shared" si="153"/>
        <v>506</v>
      </c>
      <c r="P282" s="113">
        <f t="shared" si="154"/>
        <v>275</v>
      </c>
      <c r="Q282" s="113" t="e">
        <f>INDEX(地温!$D$2:$D$366,MATCH(O282,地温!$C$2:$C$366,FALSE))</f>
        <v>#N/A</v>
      </c>
      <c r="R282" s="113" t="e">
        <f t="shared" si="155"/>
        <v>#N/A</v>
      </c>
      <c r="S282" s="116" t="e">
        <f t="shared" si="137"/>
        <v>#N/A</v>
      </c>
      <c r="T282" s="119" t="e">
        <f t="shared" si="138"/>
        <v>#N/A</v>
      </c>
      <c r="U282" s="119">
        <f t="shared" si="139"/>
        <v>0</v>
      </c>
      <c r="X282" s="115">
        <f t="shared" si="156"/>
        <v>506</v>
      </c>
      <c r="Y282" s="113">
        <f t="shared" si="157"/>
        <v>275</v>
      </c>
      <c r="Z282" s="113" t="e">
        <f>INDEX(地温!$D$2:$D$366,MATCH(X282,地温!$C$2:$C$366,FALSE))</f>
        <v>#N/A</v>
      </c>
      <c r="AA282" s="113" t="e">
        <f t="shared" si="158"/>
        <v>#N/A</v>
      </c>
      <c r="AB282" s="116" t="e">
        <f t="shared" si="140"/>
        <v>#N/A</v>
      </c>
      <c r="AC282" s="119" t="e">
        <f t="shared" si="141"/>
        <v>#N/A</v>
      </c>
      <c r="AD282" s="119">
        <f t="shared" si="142"/>
        <v>0</v>
      </c>
      <c r="AG282" s="115">
        <f t="shared" si="159"/>
        <v>506</v>
      </c>
      <c r="AH282" s="113">
        <f t="shared" si="160"/>
        <v>275</v>
      </c>
      <c r="AI282" s="113" t="e">
        <f>INDEX(地温!$D$2:$D$366,MATCH(AG282,地温!$C$2:$C$366,FALSE))</f>
        <v>#N/A</v>
      </c>
      <c r="AJ282" s="113" t="e">
        <f t="shared" si="161"/>
        <v>#N/A</v>
      </c>
      <c r="AK282" s="116" t="e">
        <f t="shared" si="143"/>
        <v>#N/A</v>
      </c>
      <c r="AL282" s="119" t="e">
        <f t="shared" si="144"/>
        <v>#N/A</v>
      </c>
      <c r="AM282" s="119">
        <f t="shared" si="145"/>
        <v>0</v>
      </c>
      <c r="AP282" s="115">
        <f t="shared" si="162"/>
        <v>506</v>
      </c>
      <c r="AQ282" s="113">
        <f t="shared" si="163"/>
        <v>275</v>
      </c>
      <c r="AR282" s="113" t="e">
        <f>INDEX(地温!$D$2:$D$366,MATCH(AP282,地温!$C$2:$C$366,FALSE))</f>
        <v>#N/A</v>
      </c>
      <c r="AS282" s="113" t="e">
        <f t="shared" si="164"/>
        <v>#N/A</v>
      </c>
      <c r="AT282" s="116" t="e">
        <f t="shared" si="146"/>
        <v>#N/A</v>
      </c>
      <c r="AU282" s="119" t="e">
        <f t="shared" si="147"/>
        <v>#N/A</v>
      </c>
      <c r="AV282" s="119">
        <f t="shared" si="148"/>
        <v>0</v>
      </c>
    </row>
    <row r="283" spans="1:48">
      <c r="A283" s="115">
        <f t="shared" si="149"/>
        <v>507</v>
      </c>
      <c r="B283" s="113">
        <f t="shared" si="132"/>
        <v>276</v>
      </c>
      <c r="C283" s="119" t="e">
        <f t="shared" si="133"/>
        <v>#N/A</v>
      </c>
      <c r="F283" s="115">
        <f t="shared" si="150"/>
        <v>507</v>
      </c>
      <c r="G283" s="113">
        <f t="shared" si="151"/>
        <v>276</v>
      </c>
      <c r="H283" s="113" t="e">
        <f>INDEX(地温!$D$2:$D$366,MATCH(F283,地温!$C$2:$C$366,FALSE))</f>
        <v>#N/A</v>
      </c>
      <c r="I283" s="113" t="e">
        <f t="shared" si="152"/>
        <v>#N/A</v>
      </c>
      <c r="J283" s="116" t="e">
        <f t="shared" si="134"/>
        <v>#N/A</v>
      </c>
      <c r="K283" s="119" t="e">
        <f t="shared" si="135"/>
        <v>#N/A</v>
      </c>
      <c r="L283" s="119" t="e">
        <f t="shared" si="136"/>
        <v>#N/A</v>
      </c>
      <c r="O283" s="115">
        <f t="shared" si="153"/>
        <v>507</v>
      </c>
      <c r="P283" s="113">
        <f t="shared" si="154"/>
        <v>276</v>
      </c>
      <c r="Q283" s="113" t="e">
        <f>INDEX(地温!$D$2:$D$366,MATCH(O283,地温!$C$2:$C$366,FALSE))</f>
        <v>#N/A</v>
      </c>
      <c r="R283" s="113" t="e">
        <f t="shared" si="155"/>
        <v>#N/A</v>
      </c>
      <c r="S283" s="116" t="e">
        <f t="shared" si="137"/>
        <v>#N/A</v>
      </c>
      <c r="T283" s="119" t="e">
        <f t="shared" si="138"/>
        <v>#N/A</v>
      </c>
      <c r="U283" s="119">
        <f t="shared" si="139"/>
        <v>0</v>
      </c>
      <c r="X283" s="115">
        <f t="shared" si="156"/>
        <v>507</v>
      </c>
      <c r="Y283" s="113">
        <f t="shared" si="157"/>
        <v>276</v>
      </c>
      <c r="Z283" s="113" t="e">
        <f>INDEX(地温!$D$2:$D$366,MATCH(X283,地温!$C$2:$C$366,FALSE))</f>
        <v>#N/A</v>
      </c>
      <c r="AA283" s="113" t="e">
        <f t="shared" si="158"/>
        <v>#N/A</v>
      </c>
      <c r="AB283" s="116" t="e">
        <f t="shared" si="140"/>
        <v>#N/A</v>
      </c>
      <c r="AC283" s="119" t="e">
        <f t="shared" si="141"/>
        <v>#N/A</v>
      </c>
      <c r="AD283" s="119">
        <f t="shared" si="142"/>
        <v>0</v>
      </c>
      <c r="AG283" s="115">
        <f t="shared" si="159"/>
        <v>507</v>
      </c>
      <c r="AH283" s="113">
        <f t="shared" si="160"/>
        <v>276</v>
      </c>
      <c r="AI283" s="113" t="e">
        <f>INDEX(地温!$D$2:$D$366,MATCH(AG283,地温!$C$2:$C$366,FALSE))</f>
        <v>#N/A</v>
      </c>
      <c r="AJ283" s="113" t="e">
        <f t="shared" si="161"/>
        <v>#N/A</v>
      </c>
      <c r="AK283" s="116" t="e">
        <f t="shared" si="143"/>
        <v>#N/A</v>
      </c>
      <c r="AL283" s="119" t="e">
        <f t="shared" si="144"/>
        <v>#N/A</v>
      </c>
      <c r="AM283" s="119">
        <f t="shared" si="145"/>
        <v>0</v>
      </c>
      <c r="AP283" s="115">
        <f t="shared" si="162"/>
        <v>507</v>
      </c>
      <c r="AQ283" s="113">
        <f t="shared" si="163"/>
        <v>276</v>
      </c>
      <c r="AR283" s="113" t="e">
        <f>INDEX(地温!$D$2:$D$366,MATCH(AP283,地温!$C$2:$C$366,FALSE))</f>
        <v>#N/A</v>
      </c>
      <c r="AS283" s="113" t="e">
        <f t="shared" si="164"/>
        <v>#N/A</v>
      </c>
      <c r="AT283" s="116" t="e">
        <f t="shared" si="146"/>
        <v>#N/A</v>
      </c>
      <c r="AU283" s="119" t="e">
        <f t="shared" si="147"/>
        <v>#N/A</v>
      </c>
      <c r="AV283" s="119">
        <f t="shared" si="148"/>
        <v>0</v>
      </c>
    </row>
    <row r="284" spans="1:48">
      <c r="A284" s="115">
        <f t="shared" si="149"/>
        <v>508</v>
      </c>
      <c r="B284" s="113">
        <f t="shared" si="132"/>
        <v>277</v>
      </c>
      <c r="C284" s="119" t="e">
        <f t="shared" si="133"/>
        <v>#N/A</v>
      </c>
      <c r="F284" s="115">
        <f t="shared" si="150"/>
        <v>508</v>
      </c>
      <c r="G284" s="113">
        <f t="shared" si="151"/>
        <v>277</v>
      </c>
      <c r="H284" s="113" t="e">
        <f>INDEX(地温!$D$2:$D$366,MATCH(F284,地温!$C$2:$C$366,FALSE))</f>
        <v>#N/A</v>
      </c>
      <c r="I284" s="113" t="e">
        <f t="shared" si="152"/>
        <v>#N/A</v>
      </c>
      <c r="J284" s="116" t="e">
        <f t="shared" si="134"/>
        <v>#N/A</v>
      </c>
      <c r="K284" s="119" t="e">
        <f t="shared" si="135"/>
        <v>#N/A</v>
      </c>
      <c r="L284" s="119" t="e">
        <f t="shared" si="136"/>
        <v>#N/A</v>
      </c>
      <c r="O284" s="115">
        <f t="shared" si="153"/>
        <v>508</v>
      </c>
      <c r="P284" s="113">
        <f t="shared" si="154"/>
        <v>277</v>
      </c>
      <c r="Q284" s="113" t="e">
        <f>INDEX(地温!$D$2:$D$366,MATCH(O284,地温!$C$2:$C$366,FALSE))</f>
        <v>#N/A</v>
      </c>
      <c r="R284" s="113" t="e">
        <f t="shared" si="155"/>
        <v>#N/A</v>
      </c>
      <c r="S284" s="116" t="e">
        <f t="shared" si="137"/>
        <v>#N/A</v>
      </c>
      <c r="T284" s="119" t="e">
        <f t="shared" si="138"/>
        <v>#N/A</v>
      </c>
      <c r="U284" s="119">
        <f t="shared" si="139"/>
        <v>0</v>
      </c>
      <c r="X284" s="115">
        <f t="shared" si="156"/>
        <v>508</v>
      </c>
      <c r="Y284" s="113">
        <f t="shared" si="157"/>
        <v>277</v>
      </c>
      <c r="Z284" s="113" t="e">
        <f>INDEX(地温!$D$2:$D$366,MATCH(X284,地温!$C$2:$C$366,FALSE))</f>
        <v>#N/A</v>
      </c>
      <c r="AA284" s="113" t="e">
        <f t="shared" si="158"/>
        <v>#N/A</v>
      </c>
      <c r="AB284" s="116" t="e">
        <f t="shared" si="140"/>
        <v>#N/A</v>
      </c>
      <c r="AC284" s="119" t="e">
        <f t="shared" si="141"/>
        <v>#N/A</v>
      </c>
      <c r="AD284" s="119">
        <f t="shared" si="142"/>
        <v>0</v>
      </c>
      <c r="AG284" s="115">
        <f t="shared" si="159"/>
        <v>508</v>
      </c>
      <c r="AH284" s="113">
        <f t="shared" si="160"/>
        <v>277</v>
      </c>
      <c r="AI284" s="113" t="e">
        <f>INDEX(地温!$D$2:$D$366,MATCH(AG284,地温!$C$2:$C$366,FALSE))</f>
        <v>#N/A</v>
      </c>
      <c r="AJ284" s="113" t="e">
        <f t="shared" si="161"/>
        <v>#N/A</v>
      </c>
      <c r="AK284" s="116" t="e">
        <f t="shared" si="143"/>
        <v>#N/A</v>
      </c>
      <c r="AL284" s="119" t="e">
        <f t="shared" si="144"/>
        <v>#N/A</v>
      </c>
      <c r="AM284" s="119">
        <f t="shared" si="145"/>
        <v>0</v>
      </c>
      <c r="AP284" s="115">
        <f t="shared" si="162"/>
        <v>508</v>
      </c>
      <c r="AQ284" s="113">
        <f t="shared" si="163"/>
        <v>277</v>
      </c>
      <c r="AR284" s="113" t="e">
        <f>INDEX(地温!$D$2:$D$366,MATCH(AP284,地温!$C$2:$C$366,FALSE))</f>
        <v>#N/A</v>
      </c>
      <c r="AS284" s="113" t="e">
        <f t="shared" si="164"/>
        <v>#N/A</v>
      </c>
      <c r="AT284" s="116" t="e">
        <f t="shared" si="146"/>
        <v>#N/A</v>
      </c>
      <c r="AU284" s="119" t="e">
        <f t="shared" si="147"/>
        <v>#N/A</v>
      </c>
      <c r="AV284" s="119">
        <f t="shared" si="148"/>
        <v>0</v>
      </c>
    </row>
    <row r="285" spans="1:48">
      <c r="A285" s="115">
        <f t="shared" si="149"/>
        <v>509</v>
      </c>
      <c r="B285" s="113">
        <f t="shared" si="132"/>
        <v>278</v>
      </c>
      <c r="C285" s="119" t="e">
        <f t="shared" si="133"/>
        <v>#N/A</v>
      </c>
      <c r="F285" s="115">
        <f t="shared" si="150"/>
        <v>509</v>
      </c>
      <c r="G285" s="113">
        <f t="shared" si="151"/>
        <v>278</v>
      </c>
      <c r="H285" s="113" t="e">
        <f>INDEX(地温!$D$2:$D$366,MATCH(F285,地温!$C$2:$C$366,FALSE))</f>
        <v>#N/A</v>
      </c>
      <c r="I285" s="113" t="e">
        <f t="shared" si="152"/>
        <v>#N/A</v>
      </c>
      <c r="J285" s="116" t="e">
        <f t="shared" si="134"/>
        <v>#N/A</v>
      </c>
      <c r="K285" s="119" t="e">
        <f t="shared" si="135"/>
        <v>#N/A</v>
      </c>
      <c r="L285" s="119" t="e">
        <f t="shared" si="136"/>
        <v>#N/A</v>
      </c>
      <c r="O285" s="115">
        <f t="shared" si="153"/>
        <v>509</v>
      </c>
      <c r="P285" s="113">
        <f t="shared" si="154"/>
        <v>278</v>
      </c>
      <c r="Q285" s="113" t="e">
        <f>INDEX(地温!$D$2:$D$366,MATCH(O285,地温!$C$2:$C$366,FALSE))</f>
        <v>#N/A</v>
      </c>
      <c r="R285" s="113" t="e">
        <f t="shared" si="155"/>
        <v>#N/A</v>
      </c>
      <c r="S285" s="116" t="e">
        <f t="shared" si="137"/>
        <v>#N/A</v>
      </c>
      <c r="T285" s="119" t="e">
        <f t="shared" si="138"/>
        <v>#N/A</v>
      </c>
      <c r="U285" s="119">
        <f t="shared" si="139"/>
        <v>0</v>
      </c>
      <c r="X285" s="115">
        <f t="shared" si="156"/>
        <v>509</v>
      </c>
      <c r="Y285" s="113">
        <f t="shared" si="157"/>
        <v>278</v>
      </c>
      <c r="Z285" s="113" t="e">
        <f>INDEX(地温!$D$2:$D$366,MATCH(X285,地温!$C$2:$C$366,FALSE))</f>
        <v>#N/A</v>
      </c>
      <c r="AA285" s="113" t="e">
        <f t="shared" si="158"/>
        <v>#N/A</v>
      </c>
      <c r="AB285" s="116" t="e">
        <f t="shared" si="140"/>
        <v>#N/A</v>
      </c>
      <c r="AC285" s="119" t="e">
        <f t="shared" si="141"/>
        <v>#N/A</v>
      </c>
      <c r="AD285" s="119">
        <f t="shared" si="142"/>
        <v>0</v>
      </c>
      <c r="AG285" s="115">
        <f t="shared" si="159"/>
        <v>509</v>
      </c>
      <c r="AH285" s="113">
        <f t="shared" si="160"/>
        <v>278</v>
      </c>
      <c r="AI285" s="113" t="e">
        <f>INDEX(地温!$D$2:$D$366,MATCH(AG285,地温!$C$2:$C$366,FALSE))</f>
        <v>#N/A</v>
      </c>
      <c r="AJ285" s="113" t="e">
        <f t="shared" si="161"/>
        <v>#N/A</v>
      </c>
      <c r="AK285" s="116" t="e">
        <f t="shared" si="143"/>
        <v>#N/A</v>
      </c>
      <c r="AL285" s="119" t="e">
        <f t="shared" si="144"/>
        <v>#N/A</v>
      </c>
      <c r="AM285" s="119">
        <f t="shared" si="145"/>
        <v>0</v>
      </c>
      <c r="AP285" s="115">
        <f t="shared" si="162"/>
        <v>509</v>
      </c>
      <c r="AQ285" s="113">
        <f t="shared" si="163"/>
        <v>278</v>
      </c>
      <c r="AR285" s="113" t="e">
        <f>INDEX(地温!$D$2:$D$366,MATCH(AP285,地温!$C$2:$C$366,FALSE))</f>
        <v>#N/A</v>
      </c>
      <c r="AS285" s="113" t="e">
        <f t="shared" si="164"/>
        <v>#N/A</v>
      </c>
      <c r="AT285" s="116" t="e">
        <f t="shared" si="146"/>
        <v>#N/A</v>
      </c>
      <c r="AU285" s="119" t="e">
        <f t="shared" si="147"/>
        <v>#N/A</v>
      </c>
      <c r="AV285" s="119">
        <f t="shared" si="148"/>
        <v>0</v>
      </c>
    </row>
    <row r="286" spans="1:48">
      <c r="A286" s="115">
        <f t="shared" si="149"/>
        <v>510</v>
      </c>
      <c r="B286" s="113">
        <f t="shared" si="132"/>
        <v>279</v>
      </c>
      <c r="C286" s="119" t="e">
        <f t="shared" si="133"/>
        <v>#N/A</v>
      </c>
      <c r="F286" s="115">
        <f t="shared" si="150"/>
        <v>510</v>
      </c>
      <c r="G286" s="113">
        <f t="shared" si="151"/>
        <v>279</v>
      </c>
      <c r="H286" s="113" t="e">
        <f>INDEX(地温!$D$2:$D$366,MATCH(F286,地温!$C$2:$C$366,FALSE))</f>
        <v>#N/A</v>
      </c>
      <c r="I286" s="113" t="e">
        <f t="shared" si="152"/>
        <v>#N/A</v>
      </c>
      <c r="J286" s="116" t="e">
        <f t="shared" si="134"/>
        <v>#N/A</v>
      </c>
      <c r="K286" s="119" t="e">
        <f t="shared" si="135"/>
        <v>#N/A</v>
      </c>
      <c r="L286" s="119" t="e">
        <f t="shared" si="136"/>
        <v>#N/A</v>
      </c>
      <c r="O286" s="115">
        <f t="shared" si="153"/>
        <v>510</v>
      </c>
      <c r="P286" s="113">
        <f t="shared" si="154"/>
        <v>279</v>
      </c>
      <c r="Q286" s="113" t="e">
        <f>INDEX(地温!$D$2:$D$366,MATCH(O286,地温!$C$2:$C$366,FALSE))</f>
        <v>#N/A</v>
      </c>
      <c r="R286" s="113" t="e">
        <f t="shared" si="155"/>
        <v>#N/A</v>
      </c>
      <c r="S286" s="116" t="e">
        <f t="shared" si="137"/>
        <v>#N/A</v>
      </c>
      <c r="T286" s="119" t="e">
        <f t="shared" si="138"/>
        <v>#N/A</v>
      </c>
      <c r="U286" s="119">
        <f t="shared" si="139"/>
        <v>0</v>
      </c>
      <c r="X286" s="115">
        <f t="shared" si="156"/>
        <v>510</v>
      </c>
      <c r="Y286" s="113">
        <f t="shared" si="157"/>
        <v>279</v>
      </c>
      <c r="Z286" s="113" t="e">
        <f>INDEX(地温!$D$2:$D$366,MATCH(X286,地温!$C$2:$C$366,FALSE))</f>
        <v>#N/A</v>
      </c>
      <c r="AA286" s="113" t="e">
        <f t="shared" si="158"/>
        <v>#N/A</v>
      </c>
      <c r="AB286" s="116" t="e">
        <f t="shared" si="140"/>
        <v>#N/A</v>
      </c>
      <c r="AC286" s="119" t="e">
        <f t="shared" si="141"/>
        <v>#N/A</v>
      </c>
      <c r="AD286" s="119">
        <f t="shared" si="142"/>
        <v>0</v>
      </c>
      <c r="AG286" s="115">
        <f t="shared" si="159"/>
        <v>510</v>
      </c>
      <c r="AH286" s="113">
        <f t="shared" si="160"/>
        <v>279</v>
      </c>
      <c r="AI286" s="113" t="e">
        <f>INDEX(地温!$D$2:$D$366,MATCH(AG286,地温!$C$2:$C$366,FALSE))</f>
        <v>#N/A</v>
      </c>
      <c r="AJ286" s="113" t="e">
        <f t="shared" si="161"/>
        <v>#N/A</v>
      </c>
      <c r="AK286" s="116" t="e">
        <f t="shared" si="143"/>
        <v>#N/A</v>
      </c>
      <c r="AL286" s="119" t="e">
        <f t="shared" si="144"/>
        <v>#N/A</v>
      </c>
      <c r="AM286" s="119">
        <f t="shared" si="145"/>
        <v>0</v>
      </c>
      <c r="AP286" s="115">
        <f t="shared" si="162"/>
        <v>510</v>
      </c>
      <c r="AQ286" s="113">
        <f t="shared" si="163"/>
        <v>279</v>
      </c>
      <c r="AR286" s="113" t="e">
        <f>INDEX(地温!$D$2:$D$366,MATCH(AP286,地温!$C$2:$C$366,FALSE))</f>
        <v>#N/A</v>
      </c>
      <c r="AS286" s="113" t="e">
        <f t="shared" si="164"/>
        <v>#N/A</v>
      </c>
      <c r="AT286" s="116" t="e">
        <f t="shared" si="146"/>
        <v>#N/A</v>
      </c>
      <c r="AU286" s="119" t="e">
        <f t="shared" si="147"/>
        <v>#N/A</v>
      </c>
      <c r="AV286" s="119">
        <f t="shared" si="148"/>
        <v>0</v>
      </c>
    </row>
    <row r="287" spans="1:48">
      <c r="A287" s="115">
        <f t="shared" si="149"/>
        <v>511</v>
      </c>
      <c r="B287" s="113">
        <f t="shared" si="132"/>
        <v>280</v>
      </c>
      <c r="C287" s="119" t="e">
        <f t="shared" si="133"/>
        <v>#N/A</v>
      </c>
      <c r="F287" s="115">
        <f t="shared" si="150"/>
        <v>511</v>
      </c>
      <c r="G287" s="113">
        <f t="shared" si="151"/>
        <v>280</v>
      </c>
      <c r="H287" s="113" t="e">
        <f>INDEX(地温!$D$2:$D$366,MATCH(F287,地温!$C$2:$C$366,FALSE))</f>
        <v>#N/A</v>
      </c>
      <c r="I287" s="113" t="e">
        <f t="shared" si="152"/>
        <v>#N/A</v>
      </c>
      <c r="J287" s="116" t="e">
        <f t="shared" si="134"/>
        <v>#N/A</v>
      </c>
      <c r="K287" s="119" t="e">
        <f t="shared" si="135"/>
        <v>#N/A</v>
      </c>
      <c r="L287" s="119" t="e">
        <f t="shared" si="136"/>
        <v>#N/A</v>
      </c>
      <c r="O287" s="115">
        <f t="shared" si="153"/>
        <v>511</v>
      </c>
      <c r="P287" s="113">
        <f t="shared" si="154"/>
        <v>280</v>
      </c>
      <c r="Q287" s="113" t="e">
        <f>INDEX(地温!$D$2:$D$366,MATCH(O287,地温!$C$2:$C$366,FALSE))</f>
        <v>#N/A</v>
      </c>
      <c r="R287" s="113" t="e">
        <f t="shared" si="155"/>
        <v>#N/A</v>
      </c>
      <c r="S287" s="116" t="e">
        <f t="shared" si="137"/>
        <v>#N/A</v>
      </c>
      <c r="T287" s="119" t="e">
        <f t="shared" si="138"/>
        <v>#N/A</v>
      </c>
      <c r="U287" s="119">
        <f t="shared" si="139"/>
        <v>0</v>
      </c>
      <c r="X287" s="115">
        <f t="shared" si="156"/>
        <v>511</v>
      </c>
      <c r="Y287" s="113">
        <f t="shared" si="157"/>
        <v>280</v>
      </c>
      <c r="Z287" s="113" t="e">
        <f>INDEX(地温!$D$2:$D$366,MATCH(X287,地温!$C$2:$C$366,FALSE))</f>
        <v>#N/A</v>
      </c>
      <c r="AA287" s="113" t="e">
        <f t="shared" si="158"/>
        <v>#N/A</v>
      </c>
      <c r="AB287" s="116" t="e">
        <f t="shared" si="140"/>
        <v>#N/A</v>
      </c>
      <c r="AC287" s="119" t="e">
        <f t="shared" si="141"/>
        <v>#N/A</v>
      </c>
      <c r="AD287" s="119">
        <f t="shared" si="142"/>
        <v>0</v>
      </c>
      <c r="AG287" s="115">
        <f t="shared" si="159"/>
        <v>511</v>
      </c>
      <c r="AH287" s="113">
        <f t="shared" si="160"/>
        <v>280</v>
      </c>
      <c r="AI287" s="113" t="e">
        <f>INDEX(地温!$D$2:$D$366,MATCH(AG287,地温!$C$2:$C$366,FALSE))</f>
        <v>#N/A</v>
      </c>
      <c r="AJ287" s="113" t="e">
        <f t="shared" si="161"/>
        <v>#N/A</v>
      </c>
      <c r="AK287" s="116" t="e">
        <f t="shared" si="143"/>
        <v>#N/A</v>
      </c>
      <c r="AL287" s="119" t="e">
        <f t="shared" si="144"/>
        <v>#N/A</v>
      </c>
      <c r="AM287" s="119">
        <f t="shared" si="145"/>
        <v>0</v>
      </c>
      <c r="AP287" s="115">
        <f t="shared" si="162"/>
        <v>511</v>
      </c>
      <c r="AQ287" s="113">
        <f t="shared" si="163"/>
        <v>280</v>
      </c>
      <c r="AR287" s="113" t="e">
        <f>INDEX(地温!$D$2:$D$366,MATCH(AP287,地温!$C$2:$C$366,FALSE))</f>
        <v>#N/A</v>
      </c>
      <c r="AS287" s="113" t="e">
        <f t="shared" si="164"/>
        <v>#N/A</v>
      </c>
      <c r="AT287" s="116" t="e">
        <f t="shared" si="146"/>
        <v>#N/A</v>
      </c>
      <c r="AU287" s="119" t="e">
        <f t="shared" si="147"/>
        <v>#N/A</v>
      </c>
      <c r="AV287" s="119">
        <f t="shared" si="148"/>
        <v>0</v>
      </c>
    </row>
    <row r="288" spans="1:48">
      <c r="A288" s="115">
        <f t="shared" si="149"/>
        <v>512</v>
      </c>
      <c r="B288" s="113">
        <f t="shared" si="132"/>
        <v>281</v>
      </c>
      <c r="C288" s="119" t="e">
        <f t="shared" si="133"/>
        <v>#N/A</v>
      </c>
      <c r="F288" s="115">
        <f t="shared" si="150"/>
        <v>512</v>
      </c>
      <c r="G288" s="113">
        <f t="shared" si="151"/>
        <v>281</v>
      </c>
      <c r="H288" s="113" t="e">
        <f>INDEX(地温!$D$2:$D$366,MATCH(F288,地温!$C$2:$C$366,FALSE))</f>
        <v>#N/A</v>
      </c>
      <c r="I288" s="113" t="e">
        <f t="shared" si="152"/>
        <v>#N/A</v>
      </c>
      <c r="J288" s="116" t="e">
        <f t="shared" si="134"/>
        <v>#N/A</v>
      </c>
      <c r="K288" s="119" t="e">
        <f t="shared" si="135"/>
        <v>#N/A</v>
      </c>
      <c r="L288" s="119" t="e">
        <f t="shared" si="136"/>
        <v>#N/A</v>
      </c>
      <c r="O288" s="115">
        <f t="shared" si="153"/>
        <v>512</v>
      </c>
      <c r="P288" s="113">
        <f t="shared" si="154"/>
        <v>281</v>
      </c>
      <c r="Q288" s="113" t="e">
        <f>INDEX(地温!$D$2:$D$366,MATCH(O288,地温!$C$2:$C$366,FALSE))</f>
        <v>#N/A</v>
      </c>
      <c r="R288" s="113" t="e">
        <f t="shared" si="155"/>
        <v>#N/A</v>
      </c>
      <c r="S288" s="116" t="e">
        <f t="shared" si="137"/>
        <v>#N/A</v>
      </c>
      <c r="T288" s="119" t="e">
        <f t="shared" si="138"/>
        <v>#N/A</v>
      </c>
      <c r="U288" s="119">
        <f t="shared" si="139"/>
        <v>0</v>
      </c>
      <c r="X288" s="115">
        <f t="shared" si="156"/>
        <v>512</v>
      </c>
      <c r="Y288" s="113">
        <f t="shared" si="157"/>
        <v>281</v>
      </c>
      <c r="Z288" s="113" t="e">
        <f>INDEX(地温!$D$2:$D$366,MATCH(X288,地温!$C$2:$C$366,FALSE))</f>
        <v>#N/A</v>
      </c>
      <c r="AA288" s="113" t="e">
        <f t="shared" si="158"/>
        <v>#N/A</v>
      </c>
      <c r="AB288" s="116" t="e">
        <f t="shared" si="140"/>
        <v>#N/A</v>
      </c>
      <c r="AC288" s="119" t="e">
        <f t="shared" si="141"/>
        <v>#N/A</v>
      </c>
      <c r="AD288" s="119">
        <f t="shared" si="142"/>
        <v>0</v>
      </c>
      <c r="AG288" s="115">
        <f t="shared" si="159"/>
        <v>512</v>
      </c>
      <c r="AH288" s="113">
        <f t="shared" si="160"/>
        <v>281</v>
      </c>
      <c r="AI288" s="113" t="e">
        <f>INDEX(地温!$D$2:$D$366,MATCH(AG288,地温!$C$2:$C$366,FALSE))</f>
        <v>#N/A</v>
      </c>
      <c r="AJ288" s="113" t="e">
        <f t="shared" si="161"/>
        <v>#N/A</v>
      </c>
      <c r="AK288" s="116" t="e">
        <f t="shared" si="143"/>
        <v>#N/A</v>
      </c>
      <c r="AL288" s="119" t="e">
        <f t="shared" si="144"/>
        <v>#N/A</v>
      </c>
      <c r="AM288" s="119">
        <f t="shared" si="145"/>
        <v>0</v>
      </c>
      <c r="AP288" s="115">
        <f t="shared" si="162"/>
        <v>512</v>
      </c>
      <c r="AQ288" s="113">
        <f t="shared" si="163"/>
        <v>281</v>
      </c>
      <c r="AR288" s="113" t="e">
        <f>INDEX(地温!$D$2:$D$366,MATCH(AP288,地温!$C$2:$C$366,FALSE))</f>
        <v>#N/A</v>
      </c>
      <c r="AS288" s="113" t="e">
        <f t="shared" si="164"/>
        <v>#N/A</v>
      </c>
      <c r="AT288" s="116" t="e">
        <f t="shared" si="146"/>
        <v>#N/A</v>
      </c>
      <c r="AU288" s="119" t="e">
        <f t="shared" si="147"/>
        <v>#N/A</v>
      </c>
      <c r="AV288" s="119">
        <f t="shared" si="148"/>
        <v>0</v>
      </c>
    </row>
    <row r="289" spans="1:48">
      <c r="A289" s="115">
        <f t="shared" si="149"/>
        <v>513</v>
      </c>
      <c r="B289" s="113">
        <f t="shared" si="132"/>
        <v>282</v>
      </c>
      <c r="C289" s="119" t="e">
        <f t="shared" si="133"/>
        <v>#N/A</v>
      </c>
      <c r="F289" s="115">
        <f t="shared" si="150"/>
        <v>513</v>
      </c>
      <c r="G289" s="113">
        <f t="shared" si="151"/>
        <v>282</v>
      </c>
      <c r="H289" s="113" t="e">
        <f>INDEX(地温!$D$2:$D$366,MATCH(F289,地温!$C$2:$C$366,FALSE))</f>
        <v>#N/A</v>
      </c>
      <c r="I289" s="113" t="e">
        <f t="shared" si="152"/>
        <v>#N/A</v>
      </c>
      <c r="J289" s="116" t="e">
        <f t="shared" si="134"/>
        <v>#N/A</v>
      </c>
      <c r="K289" s="119" t="e">
        <f t="shared" si="135"/>
        <v>#N/A</v>
      </c>
      <c r="L289" s="119" t="e">
        <f t="shared" si="136"/>
        <v>#N/A</v>
      </c>
      <c r="O289" s="115">
        <f t="shared" si="153"/>
        <v>513</v>
      </c>
      <c r="P289" s="113">
        <f t="shared" si="154"/>
        <v>282</v>
      </c>
      <c r="Q289" s="113" t="e">
        <f>INDEX(地温!$D$2:$D$366,MATCH(O289,地温!$C$2:$C$366,FALSE))</f>
        <v>#N/A</v>
      </c>
      <c r="R289" s="113" t="e">
        <f t="shared" si="155"/>
        <v>#N/A</v>
      </c>
      <c r="S289" s="116" t="e">
        <f t="shared" si="137"/>
        <v>#N/A</v>
      </c>
      <c r="T289" s="119" t="e">
        <f t="shared" si="138"/>
        <v>#N/A</v>
      </c>
      <c r="U289" s="119">
        <f t="shared" si="139"/>
        <v>0</v>
      </c>
      <c r="X289" s="115">
        <f t="shared" si="156"/>
        <v>513</v>
      </c>
      <c r="Y289" s="113">
        <f t="shared" si="157"/>
        <v>282</v>
      </c>
      <c r="Z289" s="113" t="e">
        <f>INDEX(地温!$D$2:$D$366,MATCH(X289,地温!$C$2:$C$366,FALSE))</f>
        <v>#N/A</v>
      </c>
      <c r="AA289" s="113" t="e">
        <f t="shared" si="158"/>
        <v>#N/A</v>
      </c>
      <c r="AB289" s="116" t="e">
        <f t="shared" si="140"/>
        <v>#N/A</v>
      </c>
      <c r="AC289" s="119" t="e">
        <f t="shared" si="141"/>
        <v>#N/A</v>
      </c>
      <c r="AD289" s="119">
        <f t="shared" si="142"/>
        <v>0</v>
      </c>
      <c r="AG289" s="115">
        <f t="shared" si="159"/>
        <v>513</v>
      </c>
      <c r="AH289" s="113">
        <f t="shared" si="160"/>
        <v>282</v>
      </c>
      <c r="AI289" s="113" t="e">
        <f>INDEX(地温!$D$2:$D$366,MATCH(AG289,地温!$C$2:$C$366,FALSE))</f>
        <v>#N/A</v>
      </c>
      <c r="AJ289" s="113" t="e">
        <f t="shared" si="161"/>
        <v>#N/A</v>
      </c>
      <c r="AK289" s="116" t="e">
        <f t="shared" si="143"/>
        <v>#N/A</v>
      </c>
      <c r="AL289" s="119" t="e">
        <f t="shared" si="144"/>
        <v>#N/A</v>
      </c>
      <c r="AM289" s="119">
        <f t="shared" si="145"/>
        <v>0</v>
      </c>
      <c r="AP289" s="115">
        <f t="shared" si="162"/>
        <v>513</v>
      </c>
      <c r="AQ289" s="113">
        <f t="shared" si="163"/>
        <v>282</v>
      </c>
      <c r="AR289" s="113" t="e">
        <f>INDEX(地温!$D$2:$D$366,MATCH(AP289,地温!$C$2:$C$366,FALSE))</f>
        <v>#N/A</v>
      </c>
      <c r="AS289" s="113" t="e">
        <f t="shared" si="164"/>
        <v>#N/A</v>
      </c>
      <c r="AT289" s="116" t="e">
        <f t="shared" si="146"/>
        <v>#N/A</v>
      </c>
      <c r="AU289" s="119" t="e">
        <f t="shared" si="147"/>
        <v>#N/A</v>
      </c>
      <c r="AV289" s="119">
        <f t="shared" si="148"/>
        <v>0</v>
      </c>
    </row>
    <row r="290" spans="1:48">
      <c r="A290" s="115">
        <f t="shared" si="149"/>
        <v>514</v>
      </c>
      <c r="B290" s="113">
        <f t="shared" si="132"/>
        <v>283</v>
      </c>
      <c r="C290" s="119" t="e">
        <f t="shared" si="133"/>
        <v>#N/A</v>
      </c>
      <c r="F290" s="115">
        <f t="shared" si="150"/>
        <v>514</v>
      </c>
      <c r="G290" s="113">
        <f t="shared" si="151"/>
        <v>283</v>
      </c>
      <c r="H290" s="113" t="e">
        <f>INDEX(地温!$D$2:$D$366,MATCH(F290,地温!$C$2:$C$366,FALSE))</f>
        <v>#N/A</v>
      </c>
      <c r="I290" s="113" t="e">
        <f t="shared" si="152"/>
        <v>#N/A</v>
      </c>
      <c r="J290" s="116" t="e">
        <f t="shared" si="134"/>
        <v>#N/A</v>
      </c>
      <c r="K290" s="119" t="e">
        <f t="shared" si="135"/>
        <v>#N/A</v>
      </c>
      <c r="L290" s="119" t="e">
        <f t="shared" si="136"/>
        <v>#N/A</v>
      </c>
      <c r="O290" s="115">
        <f t="shared" si="153"/>
        <v>514</v>
      </c>
      <c r="P290" s="113">
        <f t="shared" si="154"/>
        <v>283</v>
      </c>
      <c r="Q290" s="113" t="e">
        <f>INDEX(地温!$D$2:$D$366,MATCH(O290,地温!$C$2:$C$366,FALSE))</f>
        <v>#N/A</v>
      </c>
      <c r="R290" s="113" t="e">
        <f t="shared" si="155"/>
        <v>#N/A</v>
      </c>
      <c r="S290" s="116" t="e">
        <f t="shared" si="137"/>
        <v>#N/A</v>
      </c>
      <c r="T290" s="119" t="e">
        <f t="shared" si="138"/>
        <v>#N/A</v>
      </c>
      <c r="U290" s="119">
        <f t="shared" si="139"/>
        <v>0</v>
      </c>
      <c r="X290" s="115">
        <f t="shared" si="156"/>
        <v>514</v>
      </c>
      <c r="Y290" s="113">
        <f t="shared" si="157"/>
        <v>283</v>
      </c>
      <c r="Z290" s="113" t="e">
        <f>INDEX(地温!$D$2:$D$366,MATCH(X290,地温!$C$2:$C$366,FALSE))</f>
        <v>#N/A</v>
      </c>
      <c r="AA290" s="113" t="e">
        <f t="shared" si="158"/>
        <v>#N/A</v>
      </c>
      <c r="AB290" s="116" t="e">
        <f t="shared" si="140"/>
        <v>#N/A</v>
      </c>
      <c r="AC290" s="119" t="e">
        <f t="shared" si="141"/>
        <v>#N/A</v>
      </c>
      <c r="AD290" s="119">
        <f t="shared" si="142"/>
        <v>0</v>
      </c>
      <c r="AG290" s="115">
        <f t="shared" si="159"/>
        <v>514</v>
      </c>
      <c r="AH290" s="113">
        <f t="shared" si="160"/>
        <v>283</v>
      </c>
      <c r="AI290" s="113" t="e">
        <f>INDEX(地温!$D$2:$D$366,MATCH(AG290,地温!$C$2:$C$366,FALSE))</f>
        <v>#N/A</v>
      </c>
      <c r="AJ290" s="113" t="e">
        <f t="shared" si="161"/>
        <v>#N/A</v>
      </c>
      <c r="AK290" s="116" t="e">
        <f t="shared" si="143"/>
        <v>#N/A</v>
      </c>
      <c r="AL290" s="119" t="e">
        <f t="shared" si="144"/>
        <v>#N/A</v>
      </c>
      <c r="AM290" s="119">
        <f t="shared" si="145"/>
        <v>0</v>
      </c>
      <c r="AP290" s="115">
        <f t="shared" si="162"/>
        <v>514</v>
      </c>
      <c r="AQ290" s="113">
        <f t="shared" si="163"/>
        <v>283</v>
      </c>
      <c r="AR290" s="113" t="e">
        <f>INDEX(地温!$D$2:$D$366,MATCH(AP290,地温!$C$2:$C$366,FALSE))</f>
        <v>#N/A</v>
      </c>
      <c r="AS290" s="113" t="e">
        <f t="shared" si="164"/>
        <v>#N/A</v>
      </c>
      <c r="AT290" s="116" t="e">
        <f t="shared" si="146"/>
        <v>#N/A</v>
      </c>
      <c r="AU290" s="119" t="e">
        <f t="shared" si="147"/>
        <v>#N/A</v>
      </c>
      <c r="AV290" s="119">
        <f t="shared" si="148"/>
        <v>0</v>
      </c>
    </row>
    <row r="291" spans="1:48">
      <c r="A291" s="115">
        <f t="shared" si="149"/>
        <v>515</v>
      </c>
      <c r="B291" s="113">
        <f t="shared" si="132"/>
        <v>284</v>
      </c>
      <c r="C291" s="119" t="e">
        <f t="shared" si="133"/>
        <v>#N/A</v>
      </c>
      <c r="F291" s="115">
        <f t="shared" si="150"/>
        <v>515</v>
      </c>
      <c r="G291" s="113">
        <f t="shared" si="151"/>
        <v>284</v>
      </c>
      <c r="H291" s="113" t="e">
        <f>INDEX(地温!$D$2:$D$366,MATCH(F291,地温!$C$2:$C$366,FALSE))</f>
        <v>#N/A</v>
      </c>
      <c r="I291" s="113" t="e">
        <f t="shared" si="152"/>
        <v>#N/A</v>
      </c>
      <c r="J291" s="116" t="e">
        <f t="shared" si="134"/>
        <v>#N/A</v>
      </c>
      <c r="K291" s="119" t="e">
        <f t="shared" si="135"/>
        <v>#N/A</v>
      </c>
      <c r="L291" s="119" t="e">
        <f t="shared" si="136"/>
        <v>#N/A</v>
      </c>
      <c r="O291" s="115">
        <f t="shared" si="153"/>
        <v>515</v>
      </c>
      <c r="P291" s="113">
        <f t="shared" si="154"/>
        <v>284</v>
      </c>
      <c r="Q291" s="113" t="e">
        <f>INDEX(地温!$D$2:$D$366,MATCH(O291,地温!$C$2:$C$366,FALSE))</f>
        <v>#N/A</v>
      </c>
      <c r="R291" s="113" t="e">
        <f t="shared" si="155"/>
        <v>#N/A</v>
      </c>
      <c r="S291" s="116" t="e">
        <f t="shared" si="137"/>
        <v>#N/A</v>
      </c>
      <c r="T291" s="119" t="e">
        <f t="shared" si="138"/>
        <v>#N/A</v>
      </c>
      <c r="U291" s="119">
        <f t="shared" si="139"/>
        <v>0</v>
      </c>
      <c r="X291" s="115">
        <f t="shared" si="156"/>
        <v>515</v>
      </c>
      <c r="Y291" s="113">
        <f t="shared" si="157"/>
        <v>284</v>
      </c>
      <c r="Z291" s="113" t="e">
        <f>INDEX(地温!$D$2:$D$366,MATCH(X291,地温!$C$2:$C$366,FALSE))</f>
        <v>#N/A</v>
      </c>
      <c r="AA291" s="113" t="e">
        <f t="shared" si="158"/>
        <v>#N/A</v>
      </c>
      <c r="AB291" s="116" t="e">
        <f t="shared" si="140"/>
        <v>#N/A</v>
      </c>
      <c r="AC291" s="119" t="e">
        <f t="shared" si="141"/>
        <v>#N/A</v>
      </c>
      <c r="AD291" s="119">
        <f t="shared" si="142"/>
        <v>0</v>
      </c>
      <c r="AG291" s="115">
        <f t="shared" si="159"/>
        <v>515</v>
      </c>
      <c r="AH291" s="113">
        <f t="shared" si="160"/>
        <v>284</v>
      </c>
      <c r="AI291" s="113" t="e">
        <f>INDEX(地温!$D$2:$D$366,MATCH(AG291,地温!$C$2:$C$366,FALSE))</f>
        <v>#N/A</v>
      </c>
      <c r="AJ291" s="113" t="e">
        <f t="shared" si="161"/>
        <v>#N/A</v>
      </c>
      <c r="AK291" s="116" t="e">
        <f t="shared" si="143"/>
        <v>#N/A</v>
      </c>
      <c r="AL291" s="119" t="e">
        <f t="shared" si="144"/>
        <v>#N/A</v>
      </c>
      <c r="AM291" s="119">
        <f t="shared" si="145"/>
        <v>0</v>
      </c>
      <c r="AP291" s="115">
        <f t="shared" si="162"/>
        <v>515</v>
      </c>
      <c r="AQ291" s="113">
        <f t="shared" si="163"/>
        <v>284</v>
      </c>
      <c r="AR291" s="113" t="e">
        <f>INDEX(地温!$D$2:$D$366,MATCH(AP291,地温!$C$2:$C$366,FALSE))</f>
        <v>#N/A</v>
      </c>
      <c r="AS291" s="113" t="e">
        <f t="shared" si="164"/>
        <v>#N/A</v>
      </c>
      <c r="AT291" s="116" t="e">
        <f t="shared" si="146"/>
        <v>#N/A</v>
      </c>
      <c r="AU291" s="119" t="e">
        <f t="shared" si="147"/>
        <v>#N/A</v>
      </c>
      <c r="AV291" s="119">
        <f t="shared" si="148"/>
        <v>0</v>
      </c>
    </row>
    <row r="292" spans="1:48">
      <c r="A292" s="115">
        <f t="shared" si="149"/>
        <v>516</v>
      </c>
      <c r="B292" s="113">
        <f t="shared" si="132"/>
        <v>285</v>
      </c>
      <c r="C292" s="119" t="e">
        <f t="shared" si="133"/>
        <v>#N/A</v>
      </c>
      <c r="F292" s="115">
        <f t="shared" si="150"/>
        <v>516</v>
      </c>
      <c r="G292" s="113">
        <f t="shared" si="151"/>
        <v>285</v>
      </c>
      <c r="H292" s="113" t="e">
        <f>INDEX(地温!$D$2:$D$366,MATCH(F292,地温!$C$2:$C$366,FALSE))</f>
        <v>#N/A</v>
      </c>
      <c r="I292" s="113" t="e">
        <f t="shared" si="152"/>
        <v>#N/A</v>
      </c>
      <c r="J292" s="116" t="e">
        <f t="shared" si="134"/>
        <v>#N/A</v>
      </c>
      <c r="K292" s="119" t="e">
        <f t="shared" si="135"/>
        <v>#N/A</v>
      </c>
      <c r="L292" s="119" t="e">
        <f t="shared" si="136"/>
        <v>#N/A</v>
      </c>
      <c r="O292" s="115">
        <f t="shared" si="153"/>
        <v>516</v>
      </c>
      <c r="P292" s="113">
        <f t="shared" si="154"/>
        <v>285</v>
      </c>
      <c r="Q292" s="113" t="e">
        <f>INDEX(地温!$D$2:$D$366,MATCH(O292,地温!$C$2:$C$366,FALSE))</f>
        <v>#N/A</v>
      </c>
      <c r="R292" s="113" t="e">
        <f t="shared" si="155"/>
        <v>#N/A</v>
      </c>
      <c r="S292" s="116" t="e">
        <f t="shared" si="137"/>
        <v>#N/A</v>
      </c>
      <c r="T292" s="119" t="e">
        <f t="shared" si="138"/>
        <v>#N/A</v>
      </c>
      <c r="U292" s="119">
        <f t="shared" si="139"/>
        <v>0</v>
      </c>
      <c r="X292" s="115">
        <f t="shared" si="156"/>
        <v>516</v>
      </c>
      <c r="Y292" s="113">
        <f t="shared" si="157"/>
        <v>285</v>
      </c>
      <c r="Z292" s="113" t="e">
        <f>INDEX(地温!$D$2:$D$366,MATCH(X292,地温!$C$2:$C$366,FALSE))</f>
        <v>#N/A</v>
      </c>
      <c r="AA292" s="113" t="e">
        <f t="shared" si="158"/>
        <v>#N/A</v>
      </c>
      <c r="AB292" s="116" t="e">
        <f t="shared" si="140"/>
        <v>#N/A</v>
      </c>
      <c r="AC292" s="119" t="e">
        <f t="shared" si="141"/>
        <v>#N/A</v>
      </c>
      <c r="AD292" s="119">
        <f t="shared" si="142"/>
        <v>0</v>
      </c>
      <c r="AG292" s="115">
        <f t="shared" si="159"/>
        <v>516</v>
      </c>
      <c r="AH292" s="113">
        <f t="shared" si="160"/>
        <v>285</v>
      </c>
      <c r="AI292" s="113" t="e">
        <f>INDEX(地温!$D$2:$D$366,MATCH(AG292,地温!$C$2:$C$366,FALSE))</f>
        <v>#N/A</v>
      </c>
      <c r="AJ292" s="113" t="e">
        <f t="shared" si="161"/>
        <v>#N/A</v>
      </c>
      <c r="AK292" s="116" t="e">
        <f t="shared" si="143"/>
        <v>#N/A</v>
      </c>
      <c r="AL292" s="119" t="e">
        <f t="shared" si="144"/>
        <v>#N/A</v>
      </c>
      <c r="AM292" s="119">
        <f t="shared" si="145"/>
        <v>0</v>
      </c>
      <c r="AP292" s="115">
        <f t="shared" si="162"/>
        <v>516</v>
      </c>
      <c r="AQ292" s="113">
        <f t="shared" si="163"/>
        <v>285</v>
      </c>
      <c r="AR292" s="113" t="e">
        <f>INDEX(地温!$D$2:$D$366,MATCH(AP292,地温!$C$2:$C$366,FALSE))</f>
        <v>#N/A</v>
      </c>
      <c r="AS292" s="113" t="e">
        <f t="shared" si="164"/>
        <v>#N/A</v>
      </c>
      <c r="AT292" s="116" t="e">
        <f t="shared" si="146"/>
        <v>#N/A</v>
      </c>
      <c r="AU292" s="119" t="e">
        <f t="shared" si="147"/>
        <v>#N/A</v>
      </c>
      <c r="AV292" s="119">
        <f t="shared" si="148"/>
        <v>0</v>
      </c>
    </row>
    <row r="293" spans="1:48">
      <c r="A293" s="115">
        <f t="shared" si="149"/>
        <v>517</v>
      </c>
      <c r="B293" s="113">
        <f t="shared" si="132"/>
        <v>286</v>
      </c>
      <c r="C293" s="119" t="e">
        <f t="shared" si="133"/>
        <v>#N/A</v>
      </c>
      <c r="F293" s="115">
        <f t="shared" si="150"/>
        <v>517</v>
      </c>
      <c r="G293" s="113">
        <f t="shared" si="151"/>
        <v>286</v>
      </c>
      <c r="H293" s="113" t="e">
        <f>INDEX(地温!$D$2:$D$366,MATCH(F293,地温!$C$2:$C$366,FALSE))</f>
        <v>#N/A</v>
      </c>
      <c r="I293" s="113" t="e">
        <f t="shared" si="152"/>
        <v>#N/A</v>
      </c>
      <c r="J293" s="116" t="e">
        <f t="shared" si="134"/>
        <v>#N/A</v>
      </c>
      <c r="K293" s="119" t="e">
        <f t="shared" si="135"/>
        <v>#N/A</v>
      </c>
      <c r="L293" s="119" t="e">
        <f t="shared" si="136"/>
        <v>#N/A</v>
      </c>
      <c r="O293" s="115">
        <f t="shared" si="153"/>
        <v>517</v>
      </c>
      <c r="P293" s="113">
        <f t="shared" si="154"/>
        <v>286</v>
      </c>
      <c r="Q293" s="113" t="e">
        <f>INDEX(地温!$D$2:$D$366,MATCH(O293,地温!$C$2:$C$366,FALSE))</f>
        <v>#N/A</v>
      </c>
      <c r="R293" s="113" t="e">
        <f t="shared" si="155"/>
        <v>#N/A</v>
      </c>
      <c r="S293" s="116" t="e">
        <f t="shared" si="137"/>
        <v>#N/A</v>
      </c>
      <c r="T293" s="119" t="e">
        <f t="shared" si="138"/>
        <v>#N/A</v>
      </c>
      <c r="U293" s="119">
        <f t="shared" si="139"/>
        <v>0</v>
      </c>
      <c r="X293" s="115">
        <f t="shared" si="156"/>
        <v>517</v>
      </c>
      <c r="Y293" s="113">
        <f t="shared" si="157"/>
        <v>286</v>
      </c>
      <c r="Z293" s="113" t="e">
        <f>INDEX(地温!$D$2:$D$366,MATCH(X293,地温!$C$2:$C$366,FALSE))</f>
        <v>#N/A</v>
      </c>
      <c r="AA293" s="113" t="e">
        <f t="shared" si="158"/>
        <v>#N/A</v>
      </c>
      <c r="AB293" s="116" t="e">
        <f t="shared" si="140"/>
        <v>#N/A</v>
      </c>
      <c r="AC293" s="119" t="e">
        <f t="shared" si="141"/>
        <v>#N/A</v>
      </c>
      <c r="AD293" s="119">
        <f t="shared" si="142"/>
        <v>0</v>
      </c>
      <c r="AG293" s="115">
        <f t="shared" si="159"/>
        <v>517</v>
      </c>
      <c r="AH293" s="113">
        <f t="shared" si="160"/>
        <v>286</v>
      </c>
      <c r="AI293" s="113" t="e">
        <f>INDEX(地温!$D$2:$D$366,MATCH(AG293,地温!$C$2:$C$366,FALSE))</f>
        <v>#N/A</v>
      </c>
      <c r="AJ293" s="113" t="e">
        <f t="shared" si="161"/>
        <v>#N/A</v>
      </c>
      <c r="AK293" s="116" t="e">
        <f t="shared" si="143"/>
        <v>#N/A</v>
      </c>
      <c r="AL293" s="119" t="e">
        <f t="shared" si="144"/>
        <v>#N/A</v>
      </c>
      <c r="AM293" s="119">
        <f t="shared" si="145"/>
        <v>0</v>
      </c>
      <c r="AP293" s="115">
        <f t="shared" si="162"/>
        <v>517</v>
      </c>
      <c r="AQ293" s="113">
        <f t="shared" si="163"/>
        <v>286</v>
      </c>
      <c r="AR293" s="113" t="e">
        <f>INDEX(地温!$D$2:$D$366,MATCH(AP293,地温!$C$2:$C$366,FALSE))</f>
        <v>#N/A</v>
      </c>
      <c r="AS293" s="113" t="e">
        <f t="shared" si="164"/>
        <v>#N/A</v>
      </c>
      <c r="AT293" s="116" t="e">
        <f t="shared" si="146"/>
        <v>#N/A</v>
      </c>
      <c r="AU293" s="119" t="e">
        <f t="shared" si="147"/>
        <v>#N/A</v>
      </c>
      <c r="AV293" s="119">
        <f t="shared" si="148"/>
        <v>0</v>
      </c>
    </row>
    <row r="294" spans="1:48">
      <c r="A294" s="115">
        <f t="shared" si="149"/>
        <v>518</v>
      </c>
      <c r="B294" s="113">
        <f t="shared" si="132"/>
        <v>287</v>
      </c>
      <c r="C294" s="119" t="e">
        <f t="shared" si="133"/>
        <v>#N/A</v>
      </c>
      <c r="F294" s="115">
        <f t="shared" si="150"/>
        <v>518</v>
      </c>
      <c r="G294" s="113">
        <f t="shared" si="151"/>
        <v>287</v>
      </c>
      <c r="H294" s="113" t="e">
        <f>INDEX(地温!$D$2:$D$366,MATCH(F294,地温!$C$2:$C$366,FALSE))</f>
        <v>#N/A</v>
      </c>
      <c r="I294" s="113" t="e">
        <f t="shared" si="152"/>
        <v>#N/A</v>
      </c>
      <c r="J294" s="116" t="e">
        <f t="shared" si="134"/>
        <v>#N/A</v>
      </c>
      <c r="K294" s="119" t="e">
        <f t="shared" si="135"/>
        <v>#N/A</v>
      </c>
      <c r="L294" s="119" t="e">
        <f t="shared" si="136"/>
        <v>#N/A</v>
      </c>
      <c r="O294" s="115">
        <f t="shared" si="153"/>
        <v>518</v>
      </c>
      <c r="P294" s="113">
        <f t="shared" si="154"/>
        <v>287</v>
      </c>
      <c r="Q294" s="113" t="e">
        <f>INDEX(地温!$D$2:$D$366,MATCH(O294,地温!$C$2:$C$366,FALSE))</f>
        <v>#N/A</v>
      </c>
      <c r="R294" s="113" t="e">
        <f t="shared" si="155"/>
        <v>#N/A</v>
      </c>
      <c r="S294" s="116" t="e">
        <f t="shared" si="137"/>
        <v>#N/A</v>
      </c>
      <c r="T294" s="119" t="e">
        <f t="shared" si="138"/>
        <v>#N/A</v>
      </c>
      <c r="U294" s="119">
        <f t="shared" si="139"/>
        <v>0</v>
      </c>
      <c r="X294" s="115">
        <f t="shared" si="156"/>
        <v>518</v>
      </c>
      <c r="Y294" s="113">
        <f t="shared" si="157"/>
        <v>287</v>
      </c>
      <c r="Z294" s="113" t="e">
        <f>INDEX(地温!$D$2:$D$366,MATCH(X294,地温!$C$2:$C$366,FALSE))</f>
        <v>#N/A</v>
      </c>
      <c r="AA294" s="113" t="e">
        <f t="shared" si="158"/>
        <v>#N/A</v>
      </c>
      <c r="AB294" s="116" t="e">
        <f t="shared" si="140"/>
        <v>#N/A</v>
      </c>
      <c r="AC294" s="119" t="e">
        <f t="shared" si="141"/>
        <v>#N/A</v>
      </c>
      <c r="AD294" s="119">
        <f t="shared" si="142"/>
        <v>0</v>
      </c>
      <c r="AG294" s="115">
        <f t="shared" si="159"/>
        <v>518</v>
      </c>
      <c r="AH294" s="113">
        <f t="shared" si="160"/>
        <v>287</v>
      </c>
      <c r="AI294" s="113" t="e">
        <f>INDEX(地温!$D$2:$D$366,MATCH(AG294,地温!$C$2:$C$366,FALSE))</f>
        <v>#N/A</v>
      </c>
      <c r="AJ294" s="113" t="e">
        <f t="shared" si="161"/>
        <v>#N/A</v>
      </c>
      <c r="AK294" s="116" t="e">
        <f t="shared" si="143"/>
        <v>#N/A</v>
      </c>
      <c r="AL294" s="119" t="e">
        <f t="shared" si="144"/>
        <v>#N/A</v>
      </c>
      <c r="AM294" s="119">
        <f t="shared" si="145"/>
        <v>0</v>
      </c>
      <c r="AP294" s="115">
        <f t="shared" si="162"/>
        <v>518</v>
      </c>
      <c r="AQ294" s="113">
        <f t="shared" si="163"/>
        <v>287</v>
      </c>
      <c r="AR294" s="113" t="e">
        <f>INDEX(地温!$D$2:$D$366,MATCH(AP294,地温!$C$2:$C$366,FALSE))</f>
        <v>#N/A</v>
      </c>
      <c r="AS294" s="113" t="e">
        <f t="shared" si="164"/>
        <v>#N/A</v>
      </c>
      <c r="AT294" s="116" t="e">
        <f t="shared" si="146"/>
        <v>#N/A</v>
      </c>
      <c r="AU294" s="119" t="e">
        <f t="shared" si="147"/>
        <v>#N/A</v>
      </c>
      <c r="AV294" s="119">
        <f t="shared" si="148"/>
        <v>0</v>
      </c>
    </row>
    <row r="295" spans="1:48">
      <c r="A295" s="115">
        <f t="shared" si="149"/>
        <v>519</v>
      </c>
      <c r="B295" s="113">
        <f t="shared" si="132"/>
        <v>288</v>
      </c>
      <c r="C295" s="119" t="e">
        <f t="shared" si="133"/>
        <v>#N/A</v>
      </c>
      <c r="F295" s="115">
        <f t="shared" si="150"/>
        <v>519</v>
      </c>
      <c r="G295" s="113">
        <f t="shared" si="151"/>
        <v>288</v>
      </c>
      <c r="H295" s="113" t="e">
        <f>INDEX(地温!$D$2:$D$366,MATCH(F295,地温!$C$2:$C$366,FALSE))</f>
        <v>#N/A</v>
      </c>
      <c r="I295" s="113" t="e">
        <f t="shared" si="152"/>
        <v>#N/A</v>
      </c>
      <c r="J295" s="116" t="e">
        <f t="shared" si="134"/>
        <v>#N/A</v>
      </c>
      <c r="K295" s="119" t="e">
        <f t="shared" si="135"/>
        <v>#N/A</v>
      </c>
      <c r="L295" s="119" t="e">
        <f t="shared" si="136"/>
        <v>#N/A</v>
      </c>
      <c r="O295" s="115">
        <f t="shared" si="153"/>
        <v>519</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519</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519</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519</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520</v>
      </c>
      <c r="B296" s="113">
        <f t="shared" si="132"/>
        <v>289</v>
      </c>
      <c r="C296" s="119" t="e">
        <f t="shared" si="133"/>
        <v>#N/A</v>
      </c>
      <c r="F296" s="115">
        <f t="shared" si="150"/>
        <v>520</v>
      </c>
      <c r="G296" s="113">
        <f t="shared" si="151"/>
        <v>289</v>
      </c>
      <c r="H296" s="113" t="e">
        <f>INDEX(地温!$D$2:$D$366,MATCH(F296,地温!$C$2:$C$366,FALSE))</f>
        <v>#N/A</v>
      </c>
      <c r="I296" s="113" t="e">
        <f t="shared" si="152"/>
        <v>#N/A</v>
      </c>
      <c r="J296" s="116" t="e">
        <f t="shared" si="134"/>
        <v>#N/A</v>
      </c>
      <c r="K296" s="119" t="e">
        <f t="shared" si="135"/>
        <v>#N/A</v>
      </c>
      <c r="L296" s="119" t="e">
        <f t="shared" si="136"/>
        <v>#N/A</v>
      </c>
      <c r="O296" s="115">
        <f t="shared" si="153"/>
        <v>520</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520</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520</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520</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521</v>
      </c>
      <c r="B297" s="113">
        <f t="shared" si="132"/>
        <v>290</v>
      </c>
      <c r="C297" s="119" t="e">
        <f t="shared" si="133"/>
        <v>#N/A</v>
      </c>
      <c r="F297" s="115">
        <f t="shared" si="150"/>
        <v>521</v>
      </c>
      <c r="G297" s="113">
        <f t="shared" si="151"/>
        <v>290</v>
      </c>
      <c r="H297" s="113" t="e">
        <f>INDEX(地温!$D$2:$D$366,MATCH(F297,地温!$C$2:$C$366,FALSE))</f>
        <v>#N/A</v>
      </c>
      <c r="I297" s="113" t="e">
        <f t="shared" si="152"/>
        <v>#N/A</v>
      </c>
      <c r="J297" s="116" t="e">
        <f t="shared" si="134"/>
        <v>#N/A</v>
      </c>
      <c r="K297" s="119" t="e">
        <f t="shared" si="135"/>
        <v>#N/A</v>
      </c>
      <c r="L297" s="119" t="e">
        <f t="shared" si="136"/>
        <v>#N/A</v>
      </c>
      <c r="O297" s="115">
        <f t="shared" si="153"/>
        <v>521</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521</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521</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521</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522</v>
      </c>
      <c r="B298" s="113">
        <f t="shared" si="132"/>
        <v>291</v>
      </c>
      <c r="C298" s="119" t="e">
        <f t="shared" si="133"/>
        <v>#N/A</v>
      </c>
      <c r="F298" s="115">
        <f t="shared" si="150"/>
        <v>522</v>
      </c>
      <c r="G298" s="113">
        <f t="shared" si="151"/>
        <v>291</v>
      </c>
      <c r="H298" s="113" t="e">
        <f>INDEX(地温!$D$2:$D$366,MATCH(F298,地温!$C$2:$C$366,FALSE))</f>
        <v>#N/A</v>
      </c>
      <c r="I298" s="113" t="e">
        <f t="shared" si="152"/>
        <v>#N/A</v>
      </c>
      <c r="J298" s="116" t="e">
        <f t="shared" si="134"/>
        <v>#N/A</v>
      </c>
      <c r="K298" s="119" t="e">
        <f t="shared" si="135"/>
        <v>#N/A</v>
      </c>
      <c r="L298" s="119" t="e">
        <f t="shared" si="136"/>
        <v>#N/A</v>
      </c>
      <c r="O298" s="115">
        <f t="shared" si="153"/>
        <v>522</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522</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522</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522</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523</v>
      </c>
      <c r="B299" s="113">
        <f t="shared" si="132"/>
        <v>292</v>
      </c>
      <c r="C299" s="119" t="e">
        <f t="shared" si="133"/>
        <v>#N/A</v>
      </c>
      <c r="F299" s="115">
        <f t="shared" si="150"/>
        <v>523</v>
      </c>
      <c r="G299" s="113">
        <f t="shared" si="151"/>
        <v>292</v>
      </c>
      <c r="H299" s="113" t="e">
        <f>INDEX(地温!$D$2:$D$366,MATCH(F299,地温!$C$2:$C$366,FALSE))</f>
        <v>#N/A</v>
      </c>
      <c r="I299" s="113" t="e">
        <f t="shared" si="152"/>
        <v>#N/A</v>
      </c>
      <c r="J299" s="116" t="e">
        <f t="shared" si="134"/>
        <v>#N/A</v>
      </c>
      <c r="K299" s="119" t="e">
        <f t="shared" si="135"/>
        <v>#N/A</v>
      </c>
      <c r="L299" s="119" t="e">
        <f t="shared" si="136"/>
        <v>#N/A</v>
      </c>
      <c r="O299" s="115">
        <f t="shared" si="153"/>
        <v>523</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523</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523</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523</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524</v>
      </c>
      <c r="B300" s="113">
        <f t="shared" si="132"/>
        <v>293</v>
      </c>
      <c r="C300" s="119" t="e">
        <f t="shared" si="133"/>
        <v>#N/A</v>
      </c>
      <c r="F300" s="115">
        <f t="shared" si="150"/>
        <v>524</v>
      </c>
      <c r="G300" s="113">
        <f t="shared" si="151"/>
        <v>293</v>
      </c>
      <c r="H300" s="113" t="e">
        <f>INDEX(地温!$D$2:$D$366,MATCH(F300,地温!$C$2:$C$366,FALSE))</f>
        <v>#N/A</v>
      </c>
      <c r="I300" s="113" t="e">
        <f t="shared" si="152"/>
        <v>#N/A</v>
      </c>
      <c r="J300" s="116" t="e">
        <f t="shared" si="134"/>
        <v>#N/A</v>
      </c>
      <c r="K300" s="119" t="e">
        <f t="shared" si="135"/>
        <v>#N/A</v>
      </c>
      <c r="L300" s="119" t="e">
        <f t="shared" si="136"/>
        <v>#N/A</v>
      </c>
      <c r="O300" s="115">
        <f t="shared" si="153"/>
        <v>524</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524</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524</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524</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525</v>
      </c>
      <c r="B301" s="113">
        <f t="shared" si="132"/>
        <v>294</v>
      </c>
      <c r="C301" s="119" t="e">
        <f t="shared" si="133"/>
        <v>#N/A</v>
      </c>
      <c r="F301" s="115">
        <f t="shared" si="150"/>
        <v>525</v>
      </c>
      <c r="G301" s="113">
        <f t="shared" si="151"/>
        <v>294</v>
      </c>
      <c r="H301" s="113" t="e">
        <f>INDEX(地温!$D$2:$D$366,MATCH(F301,地温!$C$2:$C$366,FALSE))</f>
        <v>#N/A</v>
      </c>
      <c r="I301" s="113" t="e">
        <f t="shared" si="152"/>
        <v>#N/A</v>
      </c>
      <c r="J301" s="116" t="e">
        <f t="shared" si="134"/>
        <v>#N/A</v>
      </c>
      <c r="K301" s="119" t="e">
        <f t="shared" si="135"/>
        <v>#N/A</v>
      </c>
      <c r="L301" s="119" t="e">
        <f t="shared" si="136"/>
        <v>#N/A</v>
      </c>
      <c r="O301" s="115">
        <f t="shared" si="153"/>
        <v>525</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525</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525</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525</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526</v>
      </c>
      <c r="B302" s="113">
        <f t="shared" si="132"/>
        <v>295</v>
      </c>
      <c r="C302" s="119" t="e">
        <f t="shared" si="133"/>
        <v>#N/A</v>
      </c>
      <c r="F302" s="115">
        <f t="shared" si="150"/>
        <v>526</v>
      </c>
      <c r="G302" s="113">
        <f t="shared" si="151"/>
        <v>295</v>
      </c>
      <c r="H302" s="113" t="e">
        <f>INDEX(地温!$D$2:$D$366,MATCH(F302,地温!$C$2:$C$366,FALSE))</f>
        <v>#N/A</v>
      </c>
      <c r="I302" s="113" t="e">
        <f t="shared" si="152"/>
        <v>#N/A</v>
      </c>
      <c r="J302" s="116" t="e">
        <f t="shared" si="134"/>
        <v>#N/A</v>
      </c>
      <c r="K302" s="119" t="e">
        <f t="shared" si="135"/>
        <v>#N/A</v>
      </c>
      <c r="L302" s="119" t="e">
        <f t="shared" si="136"/>
        <v>#N/A</v>
      </c>
      <c r="O302" s="115">
        <f t="shared" si="153"/>
        <v>526</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526</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526</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526</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527</v>
      </c>
      <c r="B303" s="113">
        <f t="shared" si="132"/>
        <v>296</v>
      </c>
      <c r="C303" s="119" t="e">
        <f t="shared" si="133"/>
        <v>#N/A</v>
      </c>
      <c r="F303" s="115">
        <f t="shared" si="150"/>
        <v>527</v>
      </c>
      <c r="G303" s="113">
        <f t="shared" si="151"/>
        <v>296</v>
      </c>
      <c r="H303" s="113" t="e">
        <f>INDEX(地温!$D$2:$D$366,MATCH(F303,地温!$C$2:$C$366,FALSE))</f>
        <v>#N/A</v>
      </c>
      <c r="I303" s="113" t="e">
        <f t="shared" si="152"/>
        <v>#N/A</v>
      </c>
      <c r="J303" s="116" t="e">
        <f t="shared" si="134"/>
        <v>#N/A</v>
      </c>
      <c r="K303" s="119" t="e">
        <f t="shared" si="135"/>
        <v>#N/A</v>
      </c>
      <c r="L303" s="119" t="e">
        <f t="shared" si="136"/>
        <v>#N/A</v>
      </c>
      <c r="O303" s="115">
        <f t="shared" si="153"/>
        <v>527</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527</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527</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527</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528</v>
      </c>
      <c r="B304" s="113">
        <f t="shared" si="132"/>
        <v>297</v>
      </c>
      <c r="C304" s="119" t="e">
        <f t="shared" si="133"/>
        <v>#N/A</v>
      </c>
      <c r="F304" s="115">
        <f t="shared" si="150"/>
        <v>528</v>
      </c>
      <c r="G304" s="113">
        <f t="shared" si="151"/>
        <v>297</v>
      </c>
      <c r="H304" s="113" t="e">
        <f>INDEX(地温!$D$2:$D$366,MATCH(F304,地温!$C$2:$C$366,FALSE))</f>
        <v>#N/A</v>
      </c>
      <c r="I304" s="113" t="e">
        <f t="shared" si="152"/>
        <v>#N/A</v>
      </c>
      <c r="J304" s="116" t="e">
        <f t="shared" si="134"/>
        <v>#N/A</v>
      </c>
      <c r="K304" s="119" t="e">
        <f t="shared" si="135"/>
        <v>#N/A</v>
      </c>
      <c r="L304" s="119" t="e">
        <f t="shared" si="136"/>
        <v>#N/A</v>
      </c>
      <c r="O304" s="115">
        <f t="shared" si="153"/>
        <v>528</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528</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528</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528</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529</v>
      </c>
      <c r="B305" s="113">
        <f t="shared" si="132"/>
        <v>298</v>
      </c>
      <c r="C305" s="119" t="e">
        <f t="shared" si="133"/>
        <v>#N/A</v>
      </c>
      <c r="F305" s="115">
        <f t="shared" si="150"/>
        <v>529</v>
      </c>
      <c r="G305" s="113">
        <f t="shared" si="151"/>
        <v>298</v>
      </c>
      <c r="H305" s="113" t="e">
        <f>INDEX(地温!$D$2:$D$366,MATCH(F305,地温!$C$2:$C$366,FALSE))</f>
        <v>#N/A</v>
      </c>
      <c r="I305" s="113" t="e">
        <f t="shared" si="152"/>
        <v>#N/A</v>
      </c>
      <c r="J305" s="116" t="e">
        <f t="shared" si="134"/>
        <v>#N/A</v>
      </c>
      <c r="K305" s="119" t="e">
        <f t="shared" si="135"/>
        <v>#N/A</v>
      </c>
      <c r="L305" s="119" t="e">
        <f t="shared" si="136"/>
        <v>#N/A</v>
      </c>
      <c r="O305" s="115">
        <f t="shared" si="153"/>
        <v>529</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529</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529</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529</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530</v>
      </c>
      <c r="B306" s="113">
        <f t="shared" si="132"/>
        <v>299</v>
      </c>
      <c r="C306" s="119" t="e">
        <f t="shared" si="133"/>
        <v>#N/A</v>
      </c>
      <c r="F306" s="115">
        <f t="shared" si="150"/>
        <v>530</v>
      </c>
      <c r="G306" s="113">
        <f t="shared" si="151"/>
        <v>299</v>
      </c>
      <c r="H306" s="113" t="e">
        <f>INDEX(地温!$D$2:$D$366,MATCH(F306,地温!$C$2:$C$366,FALSE))</f>
        <v>#N/A</v>
      </c>
      <c r="I306" s="113" t="e">
        <f t="shared" si="152"/>
        <v>#N/A</v>
      </c>
      <c r="J306" s="116" t="e">
        <f t="shared" si="134"/>
        <v>#N/A</v>
      </c>
      <c r="K306" s="119" t="e">
        <f t="shared" si="135"/>
        <v>#N/A</v>
      </c>
      <c r="L306" s="119" t="e">
        <f t="shared" si="136"/>
        <v>#N/A</v>
      </c>
      <c r="O306" s="115">
        <f t="shared" si="153"/>
        <v>530</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530</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530</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530</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531</v>
      </c>
      <c r="B307" s="113">
        <f t="shared" si="132"/>
        <v>300</v>
      </c>
      <c r="C307" s="119" t="e">
        <f t="shared" si="133"/>
        <v>#N/A</v>
      </c>
      <c r="F307" s="115">
        <f t="shared" si="150"/>
        <v>531</v>
      </c>
      <c r="G307" s="113">
        <f t="shared" si="151"/>
        <v>300</v>
      </c>
      <c r="H307" s="113" t="e">
        <f>INDEX(地温!$D$2:$D$366,MATCH(F307,地温!$C$2:$C$366,FALSE))</f>
        <v>#N/A</v>
      </c>
      <c r="I307" s="113" t="e">
        <f t="shared" si="152"/>
        <v>#N/A</v>
      </c>
      <c r="J307" s="116" t="e">
        <f t="shared" si="134"/>
        <v>#N/A</v>
      </c>
      <c r="K307" s="119" t="e">
        <f t="shared" si="135"/>
        <v>#N/A</v>
      </c>
      <c r="L307" s="119" t="e">
        <f t="shared" si="136"/>
        <v>#N/A</v>
      </c>
      <c r="O307" s="115">
        <f t="shared" si="153"/>
        <v>531</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531</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531</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531</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532</v>
      </c>
      <c r="B308" s="113">
        <f t="shared" si="132"/>
        <v>301</v>
      </c>
      <c r="C308" s="119" t="e">
        <f t="shared" si="133"/>
        <v>#N/A</v>
      </c>
      <c r="F308" s="115">
        <f t="shared" si="150"/>
        <v>532</v>
      </c>
      <c r="G308" s="113">
        <f t="shared" si="151"/>
        <v>301</v>
      </c>
      <c r="H308" s="113" t="e">
        <f>INDEX(地温!$D$2:$D$366,MATCH(F308,地温!$C$2:$C$366,FALSE))</f>
        <v>#N/A</v>
      </c>
      <c r="I308" s="113" t="e">
        <f t="shared" si="152"/>
        <v>#N/A</v>
      </c>
      <c r="J308" s="116" t="e">
        <f t="shared" si="134"/>
        <v>#N/A</v>
      </c>
      <c r="K308" s="119" t="e">
        <f t="shared" si="135"/>
        <v>#N/A</v>
      </c>
      <c r="L308" s="119" t="e">
        <f t="shared" si="136"/>
        <v>#N/A</v>
      </c>
      <c r="O308" s="115">
        <f t="shared" si="153"/>
        <v>532</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532</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532</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532</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533</v>
      </c>
      <c r="B309" s="113">
        <f t="shared" si="132"/>
        <v>302</v>
      </c>
      <c r="C309" s="119" t="e">
        <f t="shared" si="133"/>
        <v>#N/A</v>
      </c>
      <c r="F309" s="115">
        <f t="shared" si="150"/>
        <v>533</v>
      </c>
      <c r="G309" s="113">
        <f t="shared" si="151"/>
        <v>302</v>
      </c>
      <c r="H309" s="113" t="e">
        <f>INDEX(地温!$D$2:$D$366,MATCH(F309,地温!$C$2:$C$366,FALSE))</f>
        <v>#N/A</v>
      </c>
      <c r="I309" s="113" t="e">
        <f t="shared" si="152"/>
        <v>#N/A</v>
      </c>
      <c r="J309" s="116" t="e">
        <f t="shared" si="134"/>
        <v>#N/A</v>
      </c>
      <c r="K309" s="119" t="e">
        <f t="shared" si="135"/>
        <v>#N/A</v>
      </c>
      <c r="L309" s="119" t="e">
        <f t="shared" si="136"/>
        <v>#N/A</v>
      </c>
      <c r="O309" s="115">
        <f t="shared" si="153"/>
        <v>533</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533</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533</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533</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534</v>
      </c>
      <c r="B310" s="113">
        <f t="shared" si="132"/>
        <v>303</v>
      </c>
      <c r="C310" s="119" t="e">
        <f t="shared" si="133"/>
        <v>#N/A</v>
      </c>
      <c r="F310" s="115">
        <f t="shared" si="150"/>
        <v>534</v>
      </c>
      <c r="G310" s="113">
        <f t="shared" si="151"/>
        <v>303</v>
      </c>
      <c r="H310" s="113" t="e">
        <f>INDEX(地温!$D$2:$D$366,MATCH(F310,地温!$C$2:$C$366,FALSE))</f>
        <v>#N/A</v>
      </c>
      <c r="I310" s="113" t="e">
        <f t="shared" si="152"/>
        <v>#N/A</v>
      </c>
      <c r="J310" s="116" t="e">
        <f t="shared" si="134"/>
        <v>#N/A</v>
      </c>
      <c r="K310" s="119" t="e">
        <f t="shared" si="135"/>
        <v>#N/A</v>
      </c>
      <c r="L310" s="119" t="e">
        <f t="shared" si="136"/>
        <v>#N/A</v>
      </c>
      <c r="O310" s="115">
        <f t="shared" si="153"/>
        <v>534</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534</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534</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534</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535</v>
      </c>
      <c r="B311" s="113">
        <f t="shared" si="132"/>
        <v>304</v>
      </c>
      <c r="C311" s="119" t="e">
        <f t="shared" si="133"/>
        <v>#N/A</v>
      </c>
      <c r="F311" s="115">
        <f t="shared" si="150"/>
        <v>535</v>
      </c>
      <c r="G311" s="113">
        <f t="shared" si="151"/>
        <v>304</v>
      </c>
      <c r="H311" s="113" t="e">
        <f>INDEX(地温!$D$2:$D$366,MATCH(F311,地温!$C$2:$C$366,FALSE))</f>
        <v>#N/A</v>
      </c>
      <c r="I311" s="113" t="e">
        <f t="shared" si="152"/>
        <v>#N/A</v>
      </c>
      <c r="J311" s="116" t="e">
        <f t="shared" si="134"/>
        <v>#N/A</v>
      </c>
      <c r="K311" s="119" t="e">
        <f t="shared" si="135"/>
        <v>#N/A</v>
      </c>
      <c r="L311" s="119" t="e">
        <f t="shared" si="136"/>
        <v>#N/A</v>
      </c>
      <c r="O311" s="115">
        <f t="shared" si="153"/>
        <v>535</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535</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535</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535</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536</v>
      </c>
      <c r="B312" s="113">
        <f t="shared" si="132"/>
        <v>305</v>
      </c>
      <c r="C312" s="119" t="e">
        <f t="shared" si="133"/>
        <v>#N/A</v>
      </c>
      <c r="F312" s="115">
        <f t="shared" si="150"/>
        <v>536</v>
      </c>
      <c r="G312" s="113">
        <f t="shared" si="151"/>
        <v>305</v>
      </c>
      <c r="H312" s="113" t="e">
        <f>INDEX(地温!$D$2:$D$366,MATCH(F312,地温!$C$2:$C$366,FALSE))</f>
        <v>#N/A</v>
      </c>
      <c r="I312" s="113" t="e">
        <f t="shared" si="152"/>
        <v>#N/A</v>
      </c>
      <c r="J312" s="116" t="e">
        <f t="shared" si="134"/>
        <v>#N/A</v>
      </c>
      <c r="K312" s="119" t="e">
        <f t="shared" si="135"/>
        <v>#N/A</v>
      </c>
      <c r="L312" s="119" t="e">
        <f t="shared" si="136"/>
        <v>#N/A</v>
      </c>
      <c r="O312" s="115">
        <f t="shared" si="153"/>
        <v>536</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536</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536</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536</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537</v>
      </c>
      <c r="B313" s="113">
        <f t="shared" si="132"/>
        <v>306</v>
      </c>
      <c r="C313" s="119" t="e">
        <f t="shared" si="133"/>
        <v>#N/A</v>
      </c>
      <c r="F313" s="115">
        <f t="shared" si="150"/>
        <v>537</v>
      </c>
      <c r="G313" s="113">
        <f t="shared" si="151"/>
        <v>306</v>
      </c>
      <c r="H313" s="113" t="e">
        <f>INDEX(地温!$D$2:$D$366,MATCH(F313,地温!$C$2:$C$366,FALSE))</f>
        <v>#N/A</v>
      </c>
      <c r="I313" s="113" t="e">
        <f t="shared" si="152"/>
        <v>#N/A</v>
      </c>
      <c r="J313" s="116" t="e">
        <f t="shared" si="134"/>
        <v>#N/A</v>
      </c>
      <c r="K313" s="119" t="e">
        <f t="shared" si="135"/>
        <v>#N/A</v>
      </c>
      <c r="L313" s="119" t="e">
        <f t="shared" si="136"/>
        <v>#N/A</v>
      </c>
      <c r="O313" s="115">
        <f t="shared" si="153"/>
        <v>537</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537</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537</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537</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538</v>
      </c>
      <c r="B314" s="113">
        <f t="shared" si="132"/>
        <v>307</v>
      </c>
      <c r="C314" s="119" t="e">
        <f t="shared" si="133"/>
        <v>#N/A</v>
      </c>
      <c r="F314" s="115">
        <f t="shared" si="150"/>
        <v>538</v>
      </c>
      <c r="G314" s="113">
        <f t="shared" si="151"/>
        <v>307</v>
      </c>
      <c r="H314" s="113" t="e">
        <f>INDEX(地温!$D$2:$D$366,MATCH(F314,地温!$C$2:$C$366,FALSE))</f>
        <v>#N/A</v>
      </c>
      <c r="I314" s="113" t="e">
        <f t="shared" si="152"/>
        <v>#N/A</v>
      </c>
      <c r="J314" s="116" t="e">
        <f t="shared" si="134"/>
        <v>#N/A</v>
      </c>
      <c r="K314" s="119" t="e">
        <f t="shared" si="135"/>
        <v>#N/A</v>
      </c>
      <c r="L314" s="119" t="e">
        <f t="shared" si="136"/>
        <v>#N/A</v>
      </c>
      <c r="O314" s="115">
        <f t="shared" si="153"/>
        <v>538</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538</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538</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538</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539</v>
      </c>
      <c r="B315" s="113">
        <f t="shared" si="132"/>
        <v>308</v>
      </c>
      <c r="C315" s="119" t="e">
        <f t="shared" si="133"/>
        <v>#N/A</v>
      </c>
      <c r="F315" s="115">
        <f t="shared" si="150"/>
        <v>539</v>
      </c>
      <c r="G315" s="113">
        <f t="shared" si="151"/>
        <v>308</v>
      </c>
      <c r="H315" s="113" t="e">
        <f>INDEX(地温!$D$2:$D$366,MATCH(F315,地温!$C$2:$C$366,FALSE))</f>
        <v>#N/A</v>
      </c>
      <c r="I315" s="113" t="e">
        <f t="shared" si="152"/>
        <v>#N/A</v>
      </c>
      <c r="J315" s="116" t="e">
        <f t="shared" si="134"/>
        <v>#N/A</v>
      </c>
      <c r="K315" s="119" t="e">
        <f t="shared" si="135"/>
        <v>#N/A</v>
      </c>
      <c r="L315" s="119" t="e">
        <f t="shared" si="136"/>
        <v>#N/A</v>
      </c>
      <c r="O315" s="115">
        <f t="shared" si="153"/>
        <v>539</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539</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539</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539</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540</v>
      </c>
      <c r="B316" s="113">
        <f t="shared" si="132"/>
        <v>309</v>
      </c>
      <c r="C316" s="119" t="e">
        <f t="shared" si="133"/>
        <v>#N/A</v>
      </c>
      <c r="F316" s="115">
        <f t="shared" si="150"/>
        <v>540</v>
      </c>
      <c r="G316" s="113">
        <f t="shared" si="151"/>
        <v>309</v>
      </c>
      <c r="H316" s="113" t="e">
        <f>INDEX(地温!$D$2:$D$366,MATCH(F316,地温!$C$2:$C$366,FALSE))</f>
        <v>#N/A</v>
      </c>
      <c r="I316" s="113" t="e">
        <f t="shared" si="152"/>
        <v>#N/A</v>
      </c>
      <c r="J316" s="116" t="e">
        <f t="shared" si="134"/>
        <v>#N/A</v>
      </c>
      <c r="K316" s="119" t="e">
        <f t="shared" si="135"/>
        <v>#N/A</v>
      </c>
      <c r="L316" s="119" t="e">
        <f t="shared" si="136"/>
        <v>#N/A</v>
      </c>
      <c r="O316" s="115">
        <f t="shared" si="153"/>
        <v>540</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540</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540</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540</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541</v>
      </c>
      <c r="B317" s="113">
        <f t="shared" si="132"/>
        <v>310</v>
      </c>
      <c r="C317" s="119" t="e">
        <f t="shared" si="133"/>
        <v>#N/A</v>
      </c>
      <c r="F317" s="115">
        <f t="shared" si="150"/>
        <v>541</v>
      </c>
      <c r="G317" s="113">
        <f t="shared" si="151"/>
        <v>310</v>
      </c>
      <c r="H317" s="113" t="e">
        <f>INDEX(地温!$D$2:$D$366,MATCH(F317,地温!$C$2:$C$366,FALSE))</f>
        <v>#N/A</v>
      </c>
      <c r="I317" s="113" t="e">
        <f t="shared" si="152"/>
        <v>#N/A</v>
      </c>
      <c r="J317" s="116" t="e">
        <f t="shared" si="134"/>
        <v>#N/A</v>
      </c>
      <c r="K317" s="119" t="e">
        <f t="shared" si="135"/>
        <v>#N/A</v>
      </c>
      <c r="L317" s="119" t="e">
        <f t="shared" si="136"/>
        <v>#N/A</v>
      </c>
      <c r="O317" s="115">
        <f t="shared" si="153"/>
        <v>541</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541</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541</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541</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542</v>
      </c>
      <c r="B318" s="113">
        <f t="shared" si="132"/>
        <v>311</v>
      </c>
      <c r="C318" s="119" t="e">
        <f t="shared" si="133"/>
        <v>#N/A</v>
      </c>
      <c r="F318" s="115">
        <f t="shared" si="150"/>
        <v>542</v>
      </c>
      <c r="G318" s="113">
        <f t="shared" si="151"/>
        <v>311</v>
      </c>
      <c r="H318" s="113" t="e">
        <f>INDEX(地温!$D$2:$D$366,MATCH(F318,地温!$C$2:$C$366,FALSE))</f>
        <v>#N/A</v>
      </c>
      <c r="I318" s="113" t="e">
        <f t="shared" si="152"/>
        <v>#N/A</v>
      </c>
      <c r="J318" s="116" t="e">
        <f t="shared" si="134"/>
        <v>#N/A</v>
      </c>
      <c r="K318" s="119" t="e">
        <f t="shared" si="135"/>
        <v>#N/A</v>
      </c>
      <c r="L318" s="119" t="e">
        <f t="shared" si="136"/>
        <v>#N/A</v>
      </c>
      <c r="O318" s="115">
        <f t="shared" si="153"/>
        <v>542</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542</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542</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542</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543</v>
      </c>
      <c r="B319" s="113">
        <f t="shared" si="132"/>
        <v>312</v>
      </c>
      <c r="C319" s="119" t="e">
        <f t="shared" si="133"/>
        <v>#N/A</v>
      </c>
      <c r="F319" s="115">
        <f t="shared" si="150"/>
        <v>543</v>
      </c>
      <c r="G319" s="113">
        <f t="shared" si="151"/>
        <v>312</v>
      </c>
      <c r="H319" s="113" t="e">
        <f>INDEX(地温!$D$2:$D$366,MATCH(F319,地温!$C$2:$C$366,FALSE))</f>
        <v>#N/A</v>
      </c>
      <c r="I319" s="113" t="e">
        <f t="shared" si="152"/>
        <v>#N/A</v>
      </c>
      <c r="J319" s="116" t="e">
        <f t="shared" si="134"/>
        <v>#N/A</v>
      </c>
      <c r="K319" s="119" t="e">
        <f t="shared" si="135"/>
        <v>#N/A</v>
      </c>
      <c r="L319" s="119" t="e">
        <f t="shared" si="136"/>
        <v>#N/A</v>
      </c>
      <c r="O319" s="115">
        <f t="shared" si="153"/>
        <v>543</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543</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543</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543</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544</v>
      </c>
      <c r="B320" s="113">
        <f t="shared" si="132"/>
        <v>313</v>
      </c>
      <c r="C320" s="119" t="e">
        <f t="shared" si="133"/>
        <v>#N/A</v>
      </c>
      <c r="F320" s="115">
        <f t="shared" si="150"/>
        <v>544</v>
      </c>
      <c r="G320" s="113">
        <f t="shared" si="151"/>
        <v>313</v>
      </c>
      <c r="H320" s="113" t="e">
        <f>INDEX(地温!$D$2:$D$366,MATCH(F320,地温!$C$2:$C$366,FALSE))</f>
        <v>#N/A</v>
      </c>
      <c r="I320" s="113" t="e">
        <f t="shared" si="152"/>
        <v>#N/A</v>
      </c>
      <c r="J320" s="116" t="e">
        <f t="shared" si="134"/>
        <v>#N/A</v>
      </c>
      <c r="K320" s="119" t="e">
        <f t="shared" si="135"/>
        <v>#N/A</v>
      </c>
      <c r="L320" s="119" t="e">
        <f t="shared" si="136"/>
        <v>#N/A</v>
      </c>
      <c r="O320" s="115">
        <f t="shared" si="153"/>
        <v>544</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544</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544</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544</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545</v>
      </c>
      <c r="B321" s="113">
        <f t="shared" si="132"/>
        <v>314</v>
      </c>
      <c r="C321" s="119" t="e">
        <f t="shared" si="133"/>
        <v>#N/A</v>
      </c>
      <c r="F321" s="115">
        <f t="shared" si="150"/>
        <v>545</v>
      </c>
      <c r="G321" s="113">
        <f t="shared" si="151"/>
        <v>314</v>
      </c>
      <c r="H321" s="113" t="e">
        <f>INDEX(地温!$D$2:$D$366,MATCH(F321,地温!$C$2:$C$366,FALSE))</f>
        <v>#N/A</v>
      </c>
      <c r="I321" s="113" t="e">
        <f t="shared" si="152"/>
        <v>#N/A</v>
      </c>
      <c r="J321" s="116" t="e">
        <f t="shared" si="134"/>
        <v>#N/A</v>
      </c>
      <c r="K321" s="119" t="e">
        <f t="shared" si="135"/>
        <v>#N/A</v>
      </c>
      <c r="L321" s="119" t="e">
        <f t="shared" si="136"/>
        <v>#N/A</v>
      </c>
      <c r="O321" s="115">
        <f t="shared" si="153"/>
        <v>545</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545</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545</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545</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546</v>
      </c>
      <c r="B322" s="113">
        <f t="shared" si="132"/>
        <v>315</v>
      </c>
      <c r="C322" s="119" t="e">
        <f t="shared" si="133"/>
        <v>#N/A</v>
      </c>
      <c r="F322" s="115">
        <f t="shared" si="150"/>
        <v>546</v>
      </c>
      <c r="G322" s="113">
        <f t="shared" si="151"/>
        <v>315</v>
      </c>
      <c r="H322" s="113" t="e">
        <f>INDEX(地温!$D$2:$D$366,MATCH(F322,地温!$C$2:$C$366,FALSE))</f>
        <v>#N/A</v>
      </c>
      <c r="I322" s="113" t="e">
        <f t="shared" si="152"/>
        <v>#N/A</v>
      </c>
      <c r="J322" s="116" t="e">
        <f t="shared" si="134"/>
        <v>#N/A</v>
      </c>
      <c r="K322" s="119" t="e">
        <f t="shared" si="135"/>
        <v>#N/A</v>
      </c>
      <c r="L322" s="119" t="e">
        <f t="shared" si="136"/>
        <v>#N/A</v>
      </c>
      <c r="O322" s="115">
        <f t="shared" si="153"/>
        <v>546</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546</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546</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546</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547</v>
      </c>
      <c r="B323" s="113">
        <f t="shared" si="132"/>
        <v>316</v>
      </c>
      <c r="C323" s="119" t="e">
        <f t="shared" si="133"/>
        <v>#N/A</v>
      </c>
      <c r="F323" s="115">
        <f t="shared" si="150"/>
        <v>547</v>
      </c>
      <c r="G323" s="113">
        <f t="shared" si="151"/>
        <v>316</v>
      </c>
      <c r="H323" s="113" t="e">
        <f>INDEX(地温!$D$2:$D$366,MATCH(F323,地温!$C$2:$C$366,FALSE))</f>
        <v>#N/A</v>
      </c>
      <c r="I323" s="113" t="e">
        <f t="shared" si="152"/>
        <v>#N/A</v>
      </c>
      <c r="J323" s="116" t="e">
        <f t="shared" si="134"/>
        <v>#N/A</v>
      </c>
      <c r="K323" s="119" t="e">
        <f t="shared" si="135"/>
        <v>#N/A</v>
      </c>
      <c r="L323" s="119" t="e">
        <f t="shared" si="136"/>
        <v>#N/A</v>
      </c>
      <c r="O323" s="115">
        <f t="shared" si="153"/>
        <v>547</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547</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547</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547</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548</v>
      </c>
      <c r="B324" s="113">
        <f t="shared" si="132"/>
        <v>317</v>
      </c>
      <c r="C324" s="119" t="e">
        <f t="shared" si="133"/>
        <v>#N/A</v>
      </c>
      <c r="F324" s="115">
        <f t="shared" si="150"/>
        <v>548</v>
      </c>
      <c r="G324" s="113">
        <f t="shared" si="151"/>
        <v>317</v>
      </c>
      <c r="H324" s="113" t="e">
        <f>INDEX(地温!$D$2:$D$366,MATCH(F324,地温!$C$2:$C$366,FALSE))</f>
        <v>#N/A</v>
      </c>
      <c r="I324" s="113" t="e">
        <f t="shared" si="152"/>
        <v>#N/A</v>
      </c>
      <c r="J324" s="116" t="e">
        <f t="shared" si="134"/>
        <v>#N/A</v>
      </c>
      <c r="K324" s="119" t="e">
        <f t="shared" si="135"/>
        <v>#N/A</v>
      </c>
      <c r="L324" s="119" t="e">
        <f t="shared" si="136"/>
        <v>#N/A</v>
      </c>
      <c r="O324" s="115">
        <f t="shared" si="153"/>
        <v>548</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548</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548</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548</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549</v>
      </c>
      <c r="B325" s="113">
        <f t="shared" si="132"/>
        <v>318</v>
      </c>
      <c r="C325" s="119" t="e">
        <f t="shared" si="133"/>
        <v>#N/A</v>
      </c>
      <c r="F325" s="115">
        <f t="shared" si="150"/>
        <v>549</v>
      </c>
      <c r="G325" s="113">
        <f t="shared" si="151"/>
        <v>318</v>
      </c>
      <c r="H325" s="113" t="e">
        <f>INDEX(地温!$D$2:$D$366,MATCH(F325,地温!$C$2:$C$366,FALSE))</f>
        <v>#N/A</v>
      </c>
      <c r="I325" s="113" t="e">
        <f t="shared" si="152"/>
        <v>#N/A</v>
      </c>
      <c r="J325" s="116" t="e">
        <f t="shared" si="134"/>
        <v>#N/A</v>
      </c>
      <c r="K325" s="119" t="e">
        <f t="shared" si="135"/>
        <v>#N/A</v>
      </c>
      <c r="L325" s="119" t="e">
        <f t="shared" si="136"/>
        <v>#N/A</v>
      </c>
      <c r="O325" s="115">
        <f t="shared" si="153"/>
        <v>549</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549</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549</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549</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550</v>
      </c>
      <c r="B326" s="113">
        <f t="shared" si="132"/>
        <v>319</v>
      </c>
      <c r="C326" s="119" t="e">
        <f t="shared" si="133"/>
        <v>#N/A</v>
      </c>
      <c r="F326" s="115">
        <f t="shared" si="150"/>
        <v>550</v>
      </c>
      <c r="G326" s="113">
        <f t="shared" si="151"/>
        <v>319</v>
      </c>
      <c r="H326" s="113" t="e">
        <f>INDEX(地温!$D$2:$D$366,MATCH(F326,地温!$C$2:$C$366,FALSE))</f>
        <v>#N/A</v>
      </c>
      <c r="I326" s="113" t="e">
        <f t="shared" si="152"/>
        <v>#N/A</v>
      </c>
      <c r="J326" s="116" t="e">
        <f t="shared" si="134"/>
        <v>#N/A</v>
      </c>
      <c r="K326" s="119" t="e">
        <f t="shared" si="135"/>
        <v>#N/A</v>
      </c>
      <c r="L326" s="119" t="e">
        <f t="shared" si="136"/>
        <v>#N/A</v>
      </c>
      <c r="O326" s="115">
        <f t="shared" si="153"/>
        <v>550</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550</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550</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550</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551</v>
      </c>
      <c r="B327" s="113">
        <f t="shared" si="132"/>
        <v>320</v>
      </c>
      <c r="C327" s="119" t="e">
        <f t="shared" si="133"/>
        <v>#N/A</v>
      </c>
      <c r="F327" s="115">
        <f t="shared" si="150"/>
        <v>551</v>
      </c>
      <c r="G327" s="113">
        <f t="shared" si="151"/>
        <v>320</v>
      </c>
      <c r="H327" s="113" t="e">
        <f>INDEX(地温!$D$2:$D$366,MATCH(F327,地温!$C$2:$C$366,FALSE))</f>
        <v>#N/A</v>
      </c>
      <c r="I327" s="113" t="e">
        <f t="shared" si="152"/>
        <v>#N/A</v>
      </c>
      <c r="J327" s="116" t="e">
        <f t="shared" si="134"/>
        <v>#N/A</v>
      </c>
      <c r="K327" s="119" t="e">
        <f t="shared" si="135"/>
        <v>#N/A</v>
      </c>
      <c r="L327" s="119" t="e">
        <f t="shared" si="136"/>
        <v>#N/A</v>
      </c>
      <c r="O327" s="115">
        <f t="shared" si="153"/>
        <v>551</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551</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551</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551</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552</v>
      </c>
      <c r="B328" s="113">
        <f t="shared" ref="B328:B374" si="165">G328</f>
        <v>321</v>
      </c>
      <c r="C328" s="119" t="e">
        <f t="shared" ref="C328:C374" si="166">L328+U328+AD328+AM328+AV328</f>
        <v>#N/A</v>
      </c>
      <c r="F328" s="115">
        <f t="shared" si="150"/>
        <v>552</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t="e">
        <f t="shared" ref="L328:L374" si="169">IF($G$1=0,0,$J$1*$G$4*0.01*(1-EXP(-K328*G328)))</f>
        <v>#N/A</v>
      </c>
      <c r="O328" s="115">
        <f t="shared" si="153"/>
        <v>552</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552</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552</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552</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553</v>
      </c>
      <c r="B329" s="113">
        <f t="shared" si="165"/>
        <v>322</v>
      </c>
      <c r="C329" s="119" t="e">
        <f t="shared" si="166"/>
        <v>#N/A</v>
      </c>
      <c r="F329" s="115">
        <f t="shared" ref="F329:F374" si="183">F328+1</f>
        <v>553</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t="e">
        <f t="shared" si="169"/>
        <v>#N/A</v>
      </c>
      <c r="O329" s="115">
        <f t="shared" ref="O329:O374" si="186">O328+1</f>
        <v>553</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553</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553</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553</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554</v>
      </c>
      <c r="B330" s="113">
        <f t="shared" si="165"/>
        <v>323</v>
      </c>
      <c r="C330" s="119" t="e">
        <f t="shared" si="166"/>
        <v>#N/A</v>
      </c>
      <c r="F330" s="115">
        <f t="shared" si="183"/>
        <v>554</v>
      </c>
      <c r="G330" s="113">
        <f t="shared" si="184"/>
        <v>323</v>
      </c>
      <c r="H330" s="113" t="e">
        <f>INDEX(地温!$D$2:$D$366,MATCH(F330,地温!$C$2:$C$366,FALSE))</f>
        <v>#N/A</v>
      </c>
      <c r="I330" s="113" t="e">
        <f t="shared" si="185"/>
        <v>#N/A</v>
      </c>
      <c r="J330" s="116" t="e">
        <f t="shared" si="167"/>
        <v>#N/A</v>
      </c>
      <c r="K330" s="119" t="e">
        <f t="shared" si="168"/>
        <v>#N/A</v>
      </c>
      <c r="L330" s="119" t="e">
        <f t="shared" si="169"/>
        <v>#N/A</v>
      </c>
      <c r="O330" s="115">
        <f t="shared" si="186"/>
        <v>554</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554</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554</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554</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555</v>
      </c>
      <c r="B331" s="113">
        <f t="shared" si="165"/>
        <v>324</v>
      </c>
      <c r="C331" s="119" t="e">
        <f t="shared" si="166"/>
        <v>#N/A</v>
      </c>
      <c r="F331" s="115">
        <f t="shared" si="183"/>
        <v>555</v>
      </c>
      <c r="G331" s="113">
        <f t="shared" si="184"/>
        <v>324</v>
      </c>
      <c r="H331" s="113" t="e">
        <f>INDEX(地温!$D$2:$D$366,MATCH(F331,地温!$C$2:$C$366,FALSE))</f>
        <v>#N/A</v>
      </c>
      <c r="I331" s="113" t="e">
        <f t="shared" si="185"/>
        <v>#N/A</v>
      </c>
      <c r="J331" s="116" t="e">
        <f t="shared" si="167"/>
        <v>#N/A</v>
      </c>
      <c r="K331" s="119" t="e">
        <f t="shared" si="168"/>
        <v>#N/A</v>
      </c>
      <c r="L331" s="119" t="e">
        <f t="shared" si="169"/>
        <v>#N/A</v>
      </c>
      <c r="O331" s="115">
        <f t="shared" si="186"/>
        <v>555</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555</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555</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555</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556</v>
      </c>
      <c r="B332" s="113">
        <f t="shared" si="165"/>
        <v>325</v>
      </c>
      <c r="C332" s="119" t="e">
        <f t="shared" si="166"/>
        <v>#N/A</v>
      </c>
      <c r="F332" s="115">
        <f t="shared" si="183"/>
        <v>556</v>
      </c>
      <c r="G332" s="113">
        <f t="shared" si="184"/>
        <v>325</v>
      </c>
      <c r="H332" s="113" t="e">
        <f>INDEX(地温!$D$2:$D$366,MATCH(F332,地温!$C$2:$C$366,FALSE))</f>
        <v>#N/A</v>
      </c>
      <c r="I332" s="113" t="e">
        <f t="shared" si="185"/>
        <v>#N/A</v>
      </c>
      <c r="J332" s="116" t="e">
        <f t="shared" si="167"/>
        <v>#N/A</v>
      </c>
      <c r="K332" s="119" t="e">
        <f t="shared" si="168"/>
        <v>#N/A</v>
      </c>
      <c r="L332" s="119" t="e">
        <f t="shared" si="169"/>
        <v>#N/A</v>
      </c>
      <c r="O332" s="115">
        <f t="shared" si="186"/>
        <v>556</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556</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556</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556</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557</v>
      </c>
      <c r="B333" s="113">
        <f t="shared" si="165"/>
        <v>326</v>
      </c>
      <c r="C333" s="119" t="e">
        <f t="shared" si="166"/>
        <v>#N/A</v>
      </c>
      <c r="F333" s="115">
        <f t="shared" si="183"/>
        <v>557</v>
      </c>
      <c r="G333" s="113">
        <f t="shared" si="184"/>
        <v>326</v>
      </c>
      <c r="H333" s="113" t="e">
        <f>INDEX(地温!$D$2:$D$366,MATCH(F333,地温!$C$2:$C$366,FALSE))</f>
        <v>#N/A</v>
      </c>
      <c r="I333" s="113" t="e">
        <f t="shared" si="185"/>
        <v>#N/A</v>
      </c>
      <c r="J333" s="116" t="e">
        <f t="shared" si="167"/>
        <v>#N/A</v>
      </c>
      <c r="K333" s="119" t="e">
        <f t="shared" si="168"/>
        <v>#N/A</v>
      </c>
      <c r="L333" s="119" t="e">
        <f t="shared" si="169"/>
        <v>#N/A</v>
      </c>
      <c r="O333" s="115">
        <f t="shared" si="186"/>
        <v>557</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557</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557</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557</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558</v>
      </c>
      <c r="B334" s="113">
        <f t="shared" si="165"/>
        <v>327</v>
      </c>
      <c r="C334" s="119" t="e">
        <f t="shared" si="166"/>
        <v>#N/A</v>
      </c>
      <c r="F334" s="115">
        <f t="shared" si="183"/>
        <v>558</v>
      </c>
      <c r="G334" s="113">
        <f t="shared" si="184"/>
        <v>327</v>
      </c>
      <c r="H334" s="113" t="e">
        <f>INDEX(地温!$D$2:$D$366,MATCH(F334,地温!$C$2:$C$366,FALSE))</f>
        <v>#N/A</v>
      </c>
      <c r="I334" s="113" t="e">
        <f t="shared" si="185"/>
        <v>#N/A</v>
      </c>
      <c r="J334" s="116" t="e">
        <f t="shared" si="167"/>
        <v>#N/A</v>
      </c>
      <c r="K334" s="119" t="e">
        <f t="shared" si="168"/>
        <v>#N/A</v>
      </c>
      <c r="L334" s="119" t="e">
        <f t="shared" si="169"/>
        <v>#N/A</v>
      </c>
      <c r="O334" s="115">
        <f t="shared" si="186"/>
        <v>558</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558</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558</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558</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559</v>
      </c>
      <c r="B335" s="113">
        <f t="shared" si="165"/>
        <v>328</v>
      </c>
      <c r="C335" s="119" t="e">
        <f t="shared" si="166"/>
        <v>#N/A</v>
      </c>
      <c r="F335" s="115">
        <f t="shared" si="183"/>
        <v>559</v>
      </c>
      <c r="G335" s="113">
        <f t="shared" si="184"/>
        <v>328</v>
      </c>
      <c r="H335" s="113" t="e">
        <f>INDEX(地温!$D$2:$D$366,MATCH(F335,地温!$C$2:$C$366,FALSE))</f>
        <v>#N/A</v>
      </c>
      <c r="I335" s="113" t="e">
        <f t="shared" si="185"/>
        <v>#N/A</v>
      </c>
      <c r="J335" s="116" t="e">
        <f t="shared" si="167"/>
        <v>#N/A</v>
      </c>
      <c r="K335" s="119" t="e">
        <f t="shared" si="168"/>
        <v>#N/A</v>
      </c>
      <c r="L335" s="119" t="e">
        <f t="shared" si="169"/>
        <v>#N/A</v>
      </c>
      <c r="O335" s="115">
        <f t="shared" si="186"/>
        <v>559</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559</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559</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559</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560</v>
      </c>
      <c r="B336" s="113">
        <f t="shared" si="165"/>
        <v>329</v>
      </c>
      <c r="C336" s="119" t="e">
        <f t="shared" si="166"/>
        <v>#N/A</v>
      </c>
      <c r="F336" s="115">
        <f t="shared" si="183"/>
        <v>560</v>
      </c>
      <c r="G336" s="113">
        <f t="shared" si="184"/>
        <v>329</v>
      </c>
      <c r="H336" s="113" t="e">
        <f>INDEX(地温!$D$2:$D$366,MATCH(F336,地温!$C$2:$C$366,FALSE))</f>
        <v>#N/A</v>
      </c>
      <c r="I336" s="113" t="e">
        <f t="shared" si="185"/>
        <v>#N/A</v>
      </c>
      <c r="J336" s="116" t="e">
        <f t="shared" si="167"/>
        <v>#N/A</v>
      </c>
      <c r="K336" s="119" t="e">
        <f t="shared" si="168"/>
        <v>#N/A</v>
      </c>
      <c r="L336" s="119" t="e">
        <f t="shared" si="169"/>
        <v>#N/A</v>
      </c>
      <c r="O336" s="115">
        <f t="shared" si="186"/>
        <v>560</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560</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560</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560</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561</v>
      </c>
      <c r="B337" s="113">
        <f t="shared" si="165"/>
        <v>330</v>
      </c>
      <c r="C337" s="119" t="e">
        <f t="shared" si="166"/>
        <v>#N/A</v>
      </c>
      <c r="F337" s="115">
        <f t="shared" si="183"/>
        <v>561</v>
      </c>
      <c r="G337" s="113">
        <f t="shared" si="184"/>
        <v>330</v>
      </c>
      <c r="H337" s="113" t="e">
        <f>INDEX(地温!$D$2:$D$366,MATCH(F337,地温!$C$2:$C$366,FALSE))</f>
        <v>#N/A</v>
      </c>
      <c r="I337" s="113" t="e">
        <f t="shared" si="185"/>
        <v>#N/A</v>
      </c>
      <c r="J337" s="116" t="e">
        <f t="shared" si="167"/>
        <v>#N/A</v>
      </c>
      <c r="K337" s="119" t="e">
        <f t="shared" si="168"/>
        <v>#N/A</v>
      </c>
      <c r="L337" s="119" t="e">
        <f t="shared" si="169"/>
        <v>#N/A</v>
      </c>
      <c r="O337" s="115">
        <f t="shared" si="186"/>
        <v>561</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561</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561</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561</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562</v>
      </c>
      <c r="B338" s="113">
        <f t="shared" si="165"/>
        <v>331</v>
      </c>
      <c r="C338" s="119" t="e">
        <f t="shared" si="166"/>
        <v>#N/A</v>
      </c>
      <c r="F338" s="115">
        <f t="shared" si="183"/>
        <v>562</v>
      </c>
      <c r="G338" s="113">
        <f t="shared" si="184"/>
        <v>331</v>
      </c>
      <c r="H338" s="113" t="e">
        <f>INDEX(地温!$D$2:$D$366,MATCH(F338,地温!$C$2:$C$366,FALSE))</f>
        <v>#N/A</v>
      </c>
      <c r="I338" s="113" t="e">
        <f t="shared" si="185"/>
        <v>#N/A</v>
      </c>
      <c r="J338" s="116" t="e">
        <f t="shared" si="167"/>
        <v>#N/A</v>
      </c>
      <c r="K338" s="119" t="e">
        <f t="shared" si="168"/>
        <v>#N/A</v>
      </c>
      <c r="L338" s="119" t="e">
        <f t="shared" si="169"/>
        <v>#N/A</v>
      </c>
      <c r="O338" s="115">
        <f t="shared" si="186"/>
        <v>562</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562</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562</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562</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563</v>
      </c>
      <c r="B339" s="113">
        <f t="shared" si="165"/>
        <v>332</v>
      </c>
      <c r="C339" s="119" t="e">
        <f t="shared" si="166"/>
        <v>#N/A</v>
      </c>
      <c r="F339" s="115">
        <f t="shared" si="183"/>
        <v>563</v>
      </c>
      <c r="G339" s="113">
        <f t="shared" si="184"/>
        <v>332</v>
      </c>
      <c r="H339" s="113" t="e">
        <f>INDEX(地温!$D$2:$D$366,MATCH(F339,地温!$C$2:$C$366,FALSE))</f>
        <v>#N/A</v>
      </c>
      <c r="I339" s="113" t="e">
        <f t="shared" si="185"/>
        <v>#N/A</v>
      </c>
      <c r="J339" s="116" t="e">
        <f t="shared" si="167"/>
        <v>#N/A</v>
      </c>
      <c r="K339" s="119" t="e">
        <f t="shared" si="168"/>
        <v>#N/A</v>
      </c>
      <c r="L339" s="119" t="e">
        <f t="shared" si="169"/>
        <v>#N/A</v>
      </c>
      <c r="O339" s="115">
        <f t="shared" si="186"/>
        <v>563</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563</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563</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563</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564</v>
      </c>
      <c r="B340" s="113">
        <f t="shared" si="165"/>
        <v>333</v>
      </c>
      <c r="C340" s="119" t="e">
        <f t="shared" si="166"/>
        <v>#N/A</v>
      </c>
      <c r="F340" s="115">
        <f t="shared" si="183"/>
        <v>564</v>
      </c>
      <c r="G340" s="113">
        <f t="shared" si="184"/>
        <v>333</v>
      </c>
      <c r="H340" s="113" t="e">
        <f>INDEX(地温!$D$2:$D$366,MATCH(F340,地温!$C$2:$C$366,FALSE))</f>
        <v>#N/A</v>
      </c>
      <c r="I340" s="113" t="e">
        <f t="shared" si="185"/>
        <v>#N/A</v>
      </c>
      <c r="J340" s="116" t="e">
        <f t="shared" si="167"/>
        <v>#N/A</v>
      </c>
      <c r="K340" s="119" t="e">
        <f t="shared" si="168"/>
        <v>#N/A</v>
      </c>
      <c r="L340" s="119" t="e">
        <f t="shared" si="169"/>
        <v>#N/A</v>
      </c>
      <c r="O340" s="115">
        <f t="shared" si="186"/>
        <v>564</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564</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564</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564</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565</v>
      </c>
      <c r="B341" s="113">
        <f t="shared" si="165"/>
        <v>334</v>
      </c>
      <c r="C341" s="119" t="e">
        <f t="shared" si="166"/>
        <v>#N/A</v>
      </c>
      <c r="F341" s="115">
        <f t="shared" si="183"/>
        <v>565</v>
      </c>
      <c r="G341" s="113">
        <f t="shared" si="184"/>
        <v>334</v>
      </c>
      <c r="H341" s="113" t="e">
        <f>INDEX(地温!$D$2:$D$366,MATCH(F341,地温!$C$2:$C$366,FALSE))</f>
        <v>#N/A</v>
      </c>
      <c r="I341" s="113" t="e">
        <f t="shared" si="185"/>
        <v>#N/A</v>
      </c>
      <c r="J341" s="116" t="e">
        <f t="shared" si="167"/>
        <v>#N/A</v>
      </c>
      <c r="K341" s="119" t="e">
        <f t="shared" si="168"/>
        <v>#N/A</v>
      </c>
      <c r="L341" s="119" t="e">
        <f t="shared" si="169"/>
        <v>#N/A</v>
      </c>
      <c r="O341" s="115">
        <f t="shared" si="186"/>
        <v>565</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565</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565</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565</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566</v>
      </c>
      <c r="B342" s="113">
        <f t="shared" si="165"/>
        <v>335</v>
      </c>
      <c r="C342" s="119" t="e">
        <f t="shared" si="166"/>
        <v>#N/A</v>
      </c>
      <c r="F342" s="115">
        <f t="shared" si="183"/>
        <v>566</v>
      </c>
      <c r="G342" s="113">
        <f t="shared" si="184"/>
        <v>335</v>
      </c>
      <c r="H342" s="113" t="e">
        <f>INDEX(地温!$D$2:$D$366,MATCH(F342,地温!$C$2:$C$366,FALSE))</f>
        <v>#N/A</v>
      </c>
      <c r="I342" s="113" t="e">
        <f t="shared" si="185"/>
        <v>#N/A</v>
      </c>
      <c r="J342" s="116" t="e">
        <f t="shared" si="167"/>
        <v>#N/A</v>
      </c>
      <c r="K342" s="119" t="e">
        <f t="shared" si="168"/>
        <v>#N/A</v>
      </c>
      <c r="L342" s="119" t="e">
        <f t="shared" si="169"/>
        <v>#N/A</v>
      </c>
      <c r="O342" s="115">
        <f t="shared" si="186"/>
        <v>566</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566</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566</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566</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567</v>
      </c>
      <c r="B343" s="113">
        <f t="shared" si="165"/>
        <v>336</v>
      </c>
      <c r="C343" s="119" t="e">
        <f t="shared" si="166"/>
        <v>#N/A</v>
      </c>
      <c r="F343" s="115">
        <f t="shared" si="183"/>
        <v>567</v>
      </c>
      <c r="G343" s="113">
        <f t="shared" si="184"/>
        <v>336</v>
      </c>
      <c r="H343" s="113" t="e">
        <f>INDEX(地温!$D$2:$D$366,MATCH(F343,地温!$C$2:$C$366,FALSE))</f>
        <v>#N/A</v>
      </c>
      <c r="I343" s="113" t="e">
        <f t="shared" si="185"/>
        <v>#N/A</v>
      </c>
      <c r="J343" s="116" t="e">
        <f t="shared" si="167"/>
        <v>#N/A</v>
      </c>
      <c r="K343" s="119" t="e">
        <f t="shared" si="168"/>
        <v>#N/A</v>
      </c>
      <c r="L343" s="119" t="e">
        <f t="shared" si="169"/>
        <v>#N/A</v>
      </c>
      <c r="O343" s="115">
        <f t="shared" si="186"/>
        <v>567</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567</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567</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567</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568</v>
      </c>
      <c r="B344" s="113">
        <f t="shared" si="165"/>
        <v>337</v>
      </c>
      <c r="C344" s="119" t="e">
        <f t="shared" si="166"/>
        <v>#N/A</v>
      </c>
      <c r="F344" s="115">
        <f t="shared" si="183"/>
        <v>568</v>
      </c>
      <c r="G344" s="113">
        <f t="shared" si="184"/>
        <v>337</v>
      </c>
      <c r="H344" s="113" t="e">
        <f>INDEX(地温!$D$2:$D$366,MATCH(F344,地温!$C$2:$C$366,FALSE))</f>
        <v>#N/A</v>
      </c>
      <c r="I344" s="113" t="e">
        <f t="shared" si="185"/>
        <v>#N/A</v>
      </c>
      <c r="J344" s="116" t="e">
        <f t="shared" si="167"/>
        <v>#N/A</v>
      </c>
      <c r="K344" s="119" t="e">
        <f t="shared" si="168"/>
        <v>#N/A</v>
      </c>
      <c r="L344" s="119" t="e">
        <f t="shared" si="169"/>
        <v>#N/A</v>
      </c>
      <c r="O344" s="115">
        <f t="shared" si="186"/>
        <v>568</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568</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568</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568</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569</v>
      </c>
      <c r="B345" s="113">
        <f t="shared" si="165"/>
        <v>338</v>
      </c>
      <c r="C345" s="119" t="e">
        <f t="shared" si="166"/>
        <v>#N/A</v>
      </c>
      <c r="F345" s="115">
        <f t="shared" si="183"/>
        <v>569</v>
      </c>
      <c r="G345" s="113">
        <f t="shared" si="184"/>
        <v>338</v>
      </c>
      <c r="H345" s="113" t="e">
        <f>INDEX(地温!$D$2:$D$366,MATCH(F345,地温!$C$2:$C$366,FALSE))</f>
        <v>#N/A</v>
      </c>
      <c r="I345" s="113" t="e">
        <f t="shared" si="185"/>
        <v>#N/A</v>
      </c>
      <c r="J345" s="116" t="e">
        <f t="shared" si="167"/>
        <v>#N/A</v>
      </c>
      <c r="K345" s="119" t="e">
        <f t="shared" si="168"/>
        <v>#N/A</v>
      </c>
      <c r="L345" s="119" t="e">
        <f t="shared" si="169"/>
        <v>#N/A</v>
      </c>
      <c r="O345" s="115">
        <f t="shared" si="186"/>
        <v>569</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569</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569</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569</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570</v>
      </c>
      <c r="B346" s="113">
        <f t="shared" si="165"/>
        <v>339</v>
      </c>
      <c r="C346" s="119" t="e">
        <f t="shared" si="166"/>
        <v>#N/A</v>
      </c>
      <c r="F346" s="115">
        <f t="shared" si="183"/>
        <v>570</v>
      </c>
      <c r="G346" s="113">
        <f t="shared" si="184"/>
        <v>339</v>
      </c>
      <c r="H346" s="113" t="e">
        <f>INDEX(地温!$D$2:$D$366,MATCH(F346,地温!$C$2:$C$366,FALSE))</f>
        <v>#N/A</v>
      </c>
      <c r="I346" s="113" t="e">
        <f t="shared" si="185"/>
        <v>#N/A</v>
      </c>
      <c r="J346" s="116" t="e">
        <f t="shared" si="167"/>
        <v>#N/A</v>
      </c>
      <c r="K346" s="119" t="e">
        <f t="shared" si="168"/>
        <v>#N/A</v>
      </c>
      <c r="L346" s="119" t="e">
        <f t="shared" si="169"/>
        <v>#N/A</v>
      </c>
      <c r="O346" s="115">
        <f t="shared" si="186"/>
        <v>570</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570</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570</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570</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571</v>
      </c>
      <c r="B347" s="113">
        <f t="shared" si="165"/>
        <v>340</v>
      </c>
      <c r="C347" s="119" t="e">
        <f t="shared" si="166"/>
        <v>#N/A</v>
      </c>
      <c r="F347" s="115">
        <f t="shared" si="183"/>
        <v>571</v>
      </c>
      <c r="G347" s="113">
        <f t="shared" si="184"/>
        <v>340</v>
      </c>
      <c r="H347" s="113" t="e">
        <f>INDEX(地温!$D$2:$D$366,MATCH(F347,地温!$C$2:$C$366,FALSE))</f>
        <v>#N/A</v>
      </c>
      <c r="I347" s="113" t="e">
        <f t="shared" si="185"/>
        <v>#N/A</v>
      </c>
      <c r="J347" s="116" t="e">
        <f t="shared" si="167"/>
        <v>#N/A</v>
      </c>
      <c r="K347" s="119" t="e">
        <f t="shared" si="168"/>
        <v>#N/A</v>
      </c>
      <c r="L347" s="119" t="e">
        <f t="shared" si="169"/>
        <v>#N/A</v>
      </c>
      <c r="O347" s="115">
        <f t="shared" si="186"/>
        <v>571</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571</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571</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571</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572</v>
      </c>
      <c r="B348" s="113">
        <f t="shared" si="165"/>
        <v>341</v>
      </c>
      <c r="C348" s="119" t="e">
        <f t="shared" si="166"/>
        <v>#N/A</v>
      </c>
      <c r="F348" s="115">
        <f t="shared" si="183"/>
        <v>572</v>
      </c>
      <c r="G348" s="113">
        <f t="shared" si="184"/>
        <v>341</v>
      </c>
      <c r="H348" s="113" t="e">
        <f>INDEX(地温!$D$2:$D$366,MATCH(F348,地温!$C$2:$C$366,FALSE))</f>
        <v>#N/A</v>
      </c>
      <c r="I348" s="113" t="e">
        <f t="shared" si="185"/>
        <v>#N/A</v>
      </c>
      <c r="J348" s="116" t="e">
        <f t="shared" si="167"/>
        <v>#N/A</v>
      </c>
      <c r="K348" s="119" t="e">
        <f t="shared" si="168"/>
        <v>#N/A</v>
      </c>
      <c r="L348" s="119" t="e">
        <f t="shared" si="169"/>
        <v>#N/A</v>
      </c>
      <c r="O348" s="115">
        <f t="shared" si="186"/>
        <v>572</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572</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572</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572</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573</v>
      </c>
      <c r="B349" s="113">
        <f t="shared" si="165"/>
        <v>342</v>
      </c>
      <c r="C349" s="119" t="e">
        <f t="shared" si="166"/>
        <v>#N/A</v>
      </c>
      <c r="F349" s="115">
        <f t="shared" si="183"/>
        <v>573</v>
      </c>
      <c r="G349" s="113">
        <f t="shared" si="184"/>
        <v>342</v>
      </c>
      <c r="H349" s="113" t="e">
        <f>INDEX(地温!$D$2:$D$366,MATCH(F349,地温!$C$2:$C$366,FALSE))</f>
        <v>#N/A</v>
      </c>
      <c r="I349" s="113" t="e">
        <f t="shared" si="185"/>
        <v>#N/A</v>
      </c>
      <c r="J349" s="116" t="e">
        <f t="shared" si="167"/>
        <v>#N/A</v>
      </c>
      <c r="K349" s="119" t="e">
        <f t="shared" si="168"/>
        <v>#N/A</v>
      </c>
      <c r="L349" s="119" t="e">
        <f t="shared" si="169"/>
        <v>#N/A</v>
      </c>
      <c r="O349" s="115">
        <f t="shared" si="186"/>
        <v>573</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573</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573</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573</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574</v>
      </c>
      <c r="B350" s="113">
        <f t="shared" si="165"/>
        <v>343</v>
      </c>
      <c r="C350" s="119" t="e">
        <f t="shared" si="166"/>
        <v>#N/A</v>
      </c>
      <c r="F350" s="115">
        <f t="shared" si="183"/>
        <v>574</v>
      </c>
      <c r="G350" s="113">
        <f t="shared" si="184"/>
        <v>343</v>
      </c>
      <c r="H350" s="113" t="e">
        <f>INDEX(地温!$D$2:$D$366,MATCH(F350,地温!$C$2:$C$366,FALSE))</f>
        <v>#N/A</v>
      </c>
      <c r="I350" s="113" t="e">
        <f t="shared" si="185"/>
        <v>#N/A</v>
      </c>
      <c r="J350" s="116" t="e">
        <f t="shared" si="167"/>
        <v>#N/A</v>
      </c>
      <c r="K350" s="119" t="e">
        <f t="shared" si="168"/>
        <v>#N/A</v>
      </c>
      <c r="L350" s="119" t="e">
        <f t="shared" si="169"/>
        <v>#N/A</v>
      </c>
      <c r="O350" s="115">
        <f t="shared" si="186"/>
        <v>574</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574</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574</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574</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575</v>
      </c>
      <c r="B351" s="113">
        <f t="shared" si="165"/>
        <v>344</v>
      </c>
      <c r="C351" s="119" t="e">
        <f t="shared" si="166"/>
        <v>#N/A</v>
      </c>
      <c r="F351" s="115">
        <f t="shared" si="183"/>
        <v>575</v>
      </c>
      <c r="G351" s="113">
        <f t="shared" si="184"/>
        <v>344</v>
      </c>
      <c r="H351" s="113" t="e">
        <f>INDEX(地温!$D$2:$D$366,MATCH(F351,地温!$C$2:$C$366,FALSE))</f>
        <v>#N/A</v>
      </c>
      <c r="I351" s="113" t="e">
        <f t="shared" si="185"/>
        <v>#N/A</v>
      </c>
      <c r="J351" s="116" t="e">
        <f t="shared" si="167"/>
        <v>#N/A</v>
      </c>
      <c r="K351" s="119" t="e">
        <f t="shared" si="168"/>
        <v>#N/A</v>
      </c>
      <c r="L351" s="119" t="e">
        <f t="shared" si="169"/>
        <v>#N/A</v>
      </c>
      <c r="O351" s="115">
        <f t="shared" si="186"/>
        <v>575</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575</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575</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575</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576</v>
      </c>
      <c r="B352" s="113">
        <f t="shared" si="165"/>
        <v>345</v>
      </c>
      <c r="C352" s="119" t="e">
        <f t="shared" si="166"/>
        <v>#N/A</v>
      </c>
      <c r="F352" s="115">
        <f t="shared" si="183"/>
        <v>576</v>
      </c>
      <c r="G352" s="113">
        <f t="shared" si="184"/>
        <v>345</v>
      </c>
      <c r="H352" s="113" t="e">
        <f>INDEX(地温!$D$2:$D$366,MATCH(F352,地温!$C$2:$C$366,FALSE))</f>
        <v>#N/A</v>
      </c>
      <c r="I352" s="113" t="e">
        <f t="shared" si="185"/>
        <v>#N/A</v>
      </c>
      <c r="J352" s="116" t="e">
        <f t="shared" si="167"/>
        <v>#N/A</v>
      </c>
      <c r="K352" s="119" t="e">
        <f t="shared" si="168"/>
        <v>#N/A</v>
      </c>
      <c r="L352" s="119" t="e">
        <f t="shared" si="169"/>
        <v>#N/A</v>
      </c>
      <c r="O352" s="115">
        <f t="shared" si="186"/>
        <v>576</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576</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576</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576</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577</v>
      </c>
      <c r="B353" s="113">
        <f t="shared" si="165"/>
        <v>346</v>
      </c>
      <c r="C353" s="119" t="e">
        <f t="shared" si="166"/>
        <v>#N/A</v>
      </c>
      <c r="F353" s="115">
        <f t="shared" si="183"/>
        <v>577</v>
      </c>
      <c r="G353" s="113">
        <f t="shared" si="184"/>
        <v>346</v>
      </c>
      <c r="H353" s="113" t="e">
        <f>INDEX(地温!$D$2:$D$366,MATCH(F353,地温!$C$2:$C$366,FALSE))</f>
        <v>#N/A</v>
      </c>
      <c r="I353" s="113" t="e">
        <f t="shared" si="185"/>
        <v>#N/A</v>
      </c>
      <c r="J353" s="116" t="e">
        <f t="shared" si="167"/>
        <v>#N/A</v>
      </c>
      <c r="K353" s="119" t="e">
        <f t="shared" si="168"/>
        <v>#N/A</v>
      </c>
      <c r="L353" s="119" t="e">
        <f t="shared" si="169"/>
        <v>#N/A</v>
      </c>
      <c r="O353" s="115">
        <f t="shared" si="186"/>
        <v>577</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577</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577</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577</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578</v>
      </c>
      <c r="B354" s="113">
        <f t="shared" si="165"/>
        <v>347</v>
      </c>
      <c r="C354" s="119" t="e">
        <f t="shared" si="166"/>
        <v>#N/A</v>
      </c>
      <c r="F354" s="115">
        <f t="shared" si="183"/>
        <v>578</v>
      </c>
      <c r="G354" s="113">
        <f t="shared" si="184"/>
        <v>347</v>
      </c>
      <c r="H354" s="113" t="e">
        <f>INDEX(地温!$D$2:$D$366,MATCH(F354,地温!$C$2:$C$366,FALSE))</f>
        <v>#N/A</v>
      </c>
      <c r="I354" s="113" t="e">
        <f t="shared" si="185"/>
        <v>#N/A</v>
      </c>
      <c r="J354" s="116" t="e">
        <f t="shared" si="167"/>
        <v>#N/A</v>
      </c>
      <c r="K354" s="119" t="e">
        <f t="shared" si="168"/>
        <v>#N/A</v>
      </c>
      <c r="L354" s="119" t="e">
        <f t="shared" si="169"/>
        <v>#N/A</v>
      </c>
      <c r="O354" s="115">
        <f t="shared" si="186"/>
        <v>578</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578</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578</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578</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579</v>
      </c>
      <c r="B355" s="113">
        <f t="shared" si="165"/>
        <v>348</v>
      </c>
      <c r="C355" s="119" t="e">
        <f t="shared" si="166"/>
        <v>#N/A</v>
      </c>
      <c r="F355" s="115">
        <f t="shared" si="183"/>
        <v>579</v>
      </c>
      <c r="G355" s="113">
        <f t="shared" si="184"/>
        <v>348</v>
      </c>
      <c r="H355" s="113" t="e">
        <f>INDEX(地温!$D$2:$D$366,MATCH(F355,地温!$C$2:$C$366,FALSE))</f>
        <v>#N/A</v>
      </c>
      <c r="I355" s="113" t="e">
        <f t="shared" si="185"/>
        <v>#N/A</v>
      </c>
      <c r="J355" s="116" t="e">
        <f t="shared" si="167"/>
        <v>#N/A</v>
      </c>
      <c r="K355" s="119" t="e">
        <f t="shared" si="168"/>
        <v>#N/A</v>
      </c>
      <c r="L355" s="119" t="e">
        <f t="shared" si="169"/>
        <v>#N/A</v>
      </c>
      <c r="O355" s="115">
        <f t="shared" si="186"/>
        <v>579</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579</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579</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579</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580</v>
      </c>
      <c r="B356" s="113">
        <f t="shared" si="165"/>
        <v>349</v>
      </c>
      <c r="C356" s="119" t="e">
        <f t="shared" si="166"/>
        <v>#N/A</v>
      </c>
      <c r="F356" s="115">
        <f t="shared" si="183"/>
        <v>580</v>
      </c>
      <c r="G356" s="113">
        <f t="shared" si="184"/>
        <v>349</v>
      </c>
      <c r="H356" s="113" t="e">
        <f>INDEX(地温!$D$2:$D$366,MATCH(F356,地温!$C$2:$C$366,FALSE))</f>
        <v>#N/A</v>
      </c>
      <c r="I356" s="113" t="e">
        <f t="shared" si="185"/>
        <v>#N/A</v>
      </c>
      <c r="J356" s="116" t="e">
        <f t="shared" si="167"/>
        <v>#N/A</v>
      </c>
      <c r="K356" s="119" t="e">
        <f t="shared" si="168"/>
        <v>#N/A</v>
      </c>
      <c r="L356" s="119" t="e">
        <f t="shared" si="169"/>
        <v>#N/A</v>
      </c>
      <c r="O356" s="115">
        <f t="shared" si="186"/>
        <v>580</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580</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580</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580</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581</v>
      </c>
      <c r="B357" s="113">
        <f t="shared" si="165"/>
        <v>350</v>
      </c>
      <c r="C357" s="119" t="e">
        <f t="shared" si="166"/>
        <v>#N/A</v>
      </c>
      <c r="F357" s="115">
        <f t="shared" si="183"/>
        <v>581</v>
      </c>
      <c r="G357" s="113">
        <f t="shared" si="184"/>
        <v>350</v>
      </c>
      <c r="H357" s="113" t="e">
        <f>INDEX(地温!$D$2:$D$366,MATCH(F357,地温!$C$2:$C$366,FALSE))</f>
        <v>#N/A</v>
      </c>
      <c r="I357" s="113" t="e">
        <f t="shared" si="185"/>
        <v>#N/A</v>
      </c>
      <c r="J357" s="116" t="e">
        <f t="shared" si="167"/>
        <v>#N/A</v>
      </c>
      <c r="K357" s="119" t="e">
        <f t="shared" si="168"/>
        <v>#N/A</v>
      </c>
      <c r="L357" s="119" t="e">
        <f t="shared" si="169"/>
        <v>#N/A</v>
      </c>
      <c r="O357" s="115">
        <f t="shared" si="186"/>
        <v>581</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581</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581</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581</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582</v>
      </c>
      <c r="B358" s="113">
        <f t="shared" si="165"/>
        <v>351</v>
      </c>
      <c r="C358" s="119" t="e">
        <f t="shared" si="166"/>
        <v>#N/A</v>
      </c>
      <c r="F358" s="115">
        <f t="shared" si="183"/>
        <v>582</v>
      </c>
      <c r="G358" s="113">
        <f t="shared" si="184"/>
        <v>351</v>
      </c>
      <c r="H358" s="113" t="e">
        <f>INDEX(地温!$D$2:$D$366,MATCH(F358,地温!$C$2:$C$366,FALSE))</f>
        <v>#N/A</v>
      </c>
      <c r="I358" s="113" t="e">
        <f t="shared" si="185"/>
        <v>#N/A</v>
      </c>
      <c r="J358" s="116" t="e">
        <f t="shared" si="167"/>
        <v>#N/A</v>
      </c>
      <c r="K358" s="119" t="e">
        <f t="shared" si="168"/>
        <v>#N/A</v>
      </c>
      <c r="L358" s="119" t="e">
        <f t="shared" si="169"/>
        <v>#N/A</v>
      </c>
      <c r="O358" s="115">
        <f t="shared" si="186"/>
        <v>582</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582</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582</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582</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583</v>
      </c>
      <c r="B359" s="113">
        <f t="shared" si="165"/>
        <v>352</v>
      </c>
      <c r="C359" s="119" t="e">
        <f t="shared" si="166"/>
        <v>#N/A</v>
      </c>
      <c r="F359" s="115">
        <f t="shared" si="183"/>
        <v>583</v>
      </c>
      <c r="G359" s="113">
        <f t="shared" si="184"/>
        <v>352</v>
      </c>
      <c r="H359" s="113" t="e">
        <f>INDEX(地温!$D$2:$D$366,MATCH(F359,地温!$C$2:$C$366,FALSE))</f>
        <v>#N/A</v>
      </c>
      <c r="I359" s="113" t="e">
        <f t="shared" si="185"/>
        <v>#N/A</v>
      </c>
      <c r="J359" s="116" t="e">
        <f t="shared" si="167"/>
        <v>#N/A</v>
      </c>
      <c r="K359" s="119" t="e">
        <f t="shared" si="168"/>
        <v>#N/A</v>
      </c>
      <c r="L359" s="119" t="e">
        <f t="shared" si="169"/>
        <v>#N/A</v>
      </c>
      <c r="O359" s="115">
        <f t="shared" si="186"/>
        <v>583</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583</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583</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583</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584</v>
      </c>
      <c r="B360" s="113">
        <f t="shared" si="165"/>
        <v>353</v>
      </c>
      <c r="C360" s="119" t="e">
        <f t="shared" si="166"/>
        <v>#N/A</v>
      </c>
      <c r="F360" s="115">
        <f t="shared" si="183"/>
        <v>584</v>
      </c>
      <c r="G360" s="113">
        <f t="shared" si="184"/>
        <v>353</v>
      </c>
      <c r="H360" s="113" t="e">
        <f>INDEX(地温!$D$2:$D$366,MATCH(F360,地温!$C$2:$C$366,FALSE))</f>
        <v>#N/A</v>
      </c>
      <c r="I360" s="113" t="e">
        <f t="shared" si="185"/>
        <v>#N/A</v>
      </c>
      <c r="J360" s="116" t="e">
        <f t="shared" si="167"/>
        <v>#N/A</v>
      </c>
      <c r="K360" s="119" t="e">
        <f t="shared" si="168"/>
        <v>#N/A</v>
      </c>
      <c r="L360" s="119" t="e">
        <f t="shared" si="169"/>
        <v>#N/A</v>
      </c>
      <c r="O360" s="115">
        <f t="shared" si="186"/>
        <v>584</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584</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584</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584</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585</v>
      </c>
      <c r="B361" s="113">
        <f t="shared" si="165"/>
        <v>354</v>
      </c>
      <c r="C361" s="119" t="e">
        <f t="shared" si="166"/>
        <v>#N/A</v>
      </c>
      <c r="F361" s="115">
        <f t="shared" si="183"/>
        <v>585</v>
      </c>
      <c r="G361" s="113">
        <f t="shared" si="184"/>
        <v>354</v>
      </c>
      <c r="H361" s="113" t="e">
        <f>INDEX(地温!$D$2:$D$366,MATCH(F361,地温!$C$2:$C$366,FALSE))</f>
        <v>#N/A</v>
      </c>
      <c r="I361" s="113" t="e">
        <f t="shared" si="185"/>
        <v>#N/A</v>
      </c>
      <c r="J361" s="116" t="e">
        <f t="shared" si="167"/>
        <v>#N/A</v>
      </c>
      <c r="K361" s="119" t="e">
        <f t="shared" si="168"/>
        <v>#N/A</v>
      </c>
      <c r="L361" s="119" t="e">
        <f t="shared" si="169"/>
        <v>#N/A</v>
      </c>
      <c r="O361" s="115">
        <f t="shared" si="186"/>
        <v>585</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585</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585</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585</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586</v>
      </c>
      <c r="B362" s="113">
        <f t="shared" si="165"/>
        <v>355</v>
      </c>
      <c r="C362" s="119" t="e">
        <f t="shared" si="166"/>
        <v>#N/A</v>
      </c>
      <c r="F362" s="115">
        <f t="shared" si="183"/>
        <v>586</v>
      </c>
      <c r="G362" s="113">
        <f t="shared" si="184"/>
        <v>355</v>
      </c>
      <c r="H362" s="113" t="e">
        <f>INDEX(地温!$D$2:$D$366,MATCH(F362,地温!$C$2:$C$366,FALSE))</f>
        <v>#N/A</v>
      </c>
      <c r="I362" s="113" t="e">
        <f t="shared" si="185"/>
        <v>#N/A</v>
      </c>
      <c r="J362" s="116" t="e">
        <f t="shared" si="167"/>
        <v>#N/A</v>
      </c>
      <c r="K362" s="119" t="e">
        <f t="shared" si="168"/>
        <v>#N/A</v>
      </c>
      <c r="L362" s="119" t="e">
        <f t="shared" si="169"/>
        <v>#N/A</v>
      </c>
      <c r="O362" s="115">
        <f t="shared" si="186"/>
        <v>586</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586</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586</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586</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587</v>
      </c>
      <c r="B363" s="113">
        <f t="shared" si="165"/>
        <v>356</v>
      </c>
      <c r="C363" s="119" t="e">
        <f t="shared" si="166"/>
        <v>#N/A</v>
      </c>
      <c r="F363" s="115">
        <f t="shared" si="183"/>
        <v>587</v>
      </c>
      <c r="G363" s="113">
        <f t="shared" si="184"/>
        <v>356</v>
      </c>
      <c r="H363" s="113" t="e">
        <f>INDEX(地温!$D$2:$D$366,MATCH(F363,地温!$C$2:$C$366,FALSE))</f>
        <v>#N/A</v>
      </c>
      <c r="I363" s="113" t="e">
        <f t="shared" si="185"/>
        <v>#N/A</v>
      </c>
      <c r="J363" s="116" t="e">
        <f t="shared" si="167"/>
        <v>#N/A</v>
      </c>
      <c r="K363" s="119" t="e">
        <f t="shared" si="168"/>
        <v>#N/A</v>
      </c>
      <c r="L363" s="119" t="e">
        <f t="shared" si="169"/>
        <v>#N/A</v>
      </c>
      <c r="O363" s="115">
        <f t="shared" si="186"/>
        <v>587</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587</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587</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587</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588</v>
      </c>
      <c r="B364" s="113">
        <f t="shared" si="165"/>
        <v>357</v>
      </c>
      <c r="C364" s="119" t="e">
        <f t="shared" si="166"/>
        <v>#N/A</v>
      </c>
      <c r="F364" s="115">
        <f t="shared" si="183"/>
        <v>588</v>
      </c>
      <c r="G364" s="113">
        <f t="shared" si="184"/>
        <v>357</v>
      </c>
      <c r="H364" s="113" t="e">
        <f>INDEX(地温!$D$2:$D$366,MATCH(F364,地温!$C$2:$C$366,FALSE))</f>
        <v>#N/A</v>
      </c>
      <c r="I364" s="113" t="e">
        <f t="shared" si="185"/>
        <v>#N/A</v>
      </c>
      <c r="J364" s="116" t="e">
        <f t="shared" si="167"/>
        <v>#N/A</v>
      </c>
      <c r="K364" s="119" t="e">
        <f t="shared" si="168"/>
        <v>#N/A</v>
      </c>
      <c r="L364" s="119" t="e">
        <f t="shared" si="169"/>
        <v>#N/A</v>
      </c>
      <c r="O364" s="115">
        <f t="shared" si="186"/>
        <v>588</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588</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588</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588</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589</v>
      </c>
      <c r="B365" s="113">
        <f t="shared" si="165"/>
        <v>358</v>
      </c>
      <c r="C365" s="119" t="e">
        <f t="shared" si="166"/>
        <v>#N/A</v>
      </c>
      <c r="F365" s="115">
        <f t="shared" si="183"/>
        <v>589</v>
      </c>
      <c r="G365" s="113">
        <f t="shared" si="184"/>
        <v>358</v>
      </c>
      <c r="H365" s="113" t="e">
        <f>INDEX(地温!$D$2:$D$366,MATCH(F365,地温!$C$2:$C$366,FALSE))</f>
        <v>#N/A</v>
      </c>
      <c r="I365" s="113" t="e">
        <f t="shared" si="185"/>
        <v>#N/A</v>
      </c>
      <c r="J365" s="116" t="e">
        <f t="shared" si="167"/>
        <v>#N/A</v>
      </c>
      <c r="K365" s="119" t="e">
        <f t="shared" si="168"/>
        <v>#N/A</v>
      </c>
      <c r="L365" s="119" t="e">
        <f t="shared" si="169"/>
        <v>#N/A</v>
      </c>
      <c r="O365" s="115">
        <f t="shared" si="186"/>
        <v>589</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589</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589</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589</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590</v>
      </c>
      <c r="B366" s="113">
        <f t="shared" si="165"/>
        <v>359</v>
      </c>
      <c r="C366" s="119" t="e">
        <f t="shared" si="166"/>
        <v>#N/A</v>
      </c>
      <c r="F366" s="115">
        <f t="shared" si="183"/>
        <v>590</v>
      </c>
      <c r="G366" s="113">
        <f t="shared" si="184"/>
        <v>359</v>
      </c>
      <c r="H366" s="113" t="e">
        <f>INDEX(地温!$D$2:$D$366,MATCH(F366,地温!$C$2:$C$366,FALSE))</f>
        <v>#N/A</v>
      </c>
      <c r="I366" s="113" t="e">
        <f t="shared" si="185"/>
        <v>#N/A</v>
      </c>
      <c r="J366" s="116" t="e">
        <f t="shared" si="167"/>
        <v>#N/A</v>
      </c>
      <c r="K366" s="119" t="e">
        <f t="shared" si="168"/>
        <v>#N/A</v>
      </c>
      <c r="L366" s="119" t="e">
        <f t="shared" si="169"/>
        <v>#N/A</v>
      </c>
      <c r="O366" s="115">
        <f t="shared" si="186"/>
        <v>590</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590</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590</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590</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591</v>
      </c>
      <c r="B367" s="113">
        <f t="shared" si="165"/>
        <v>360</v>
      </c>
      <c r="C367" s="119" t="e">
        <f t="shared" si="166"/>
        <v>#N/A</v>
      </c>
      <c r="F367" s="115">
        <f t="shared" si="183"/>
        <v>591</v>
      </c>
      <c r="G367" s="113">
        <f t="shared" si="184"/>
        <v>360</v>
      </c>
      <c r="H367" s="113" t="e">
        <f>INDEX(地温!$D$2:$D$366,MATCH(F367,地温!$C$2:$C$366,FALSE))</f>
        <v>#N/A</v>
      </c>
      <c r="I367" s="113" t="e">
        <f t="shared" si="185"/>
        <v>#N/A</v>
      </c>
      <c r="J367" s="116" t="e">
        <f t="shared" si="167"/>
        <v>#N/A</v>
      </c>
      <c r="K367" s="119" t="e">
        <f t="shared" si="168"/>
        <v>#N/A</v>
      </c>
      <c r="L367" s="119" t="e">
        <f t="shared" si="169"/>
        <v>#N/A</v>
      </c>
      <c r="O367" s="115">
        <f t="shared" si="186"/>
        <v>591</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591</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591</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591</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592</v>
      </c>
      <c r="B368" s="113">
        <f t="shared" si="165"/>
        <v>361</v>
      </c>
      <c r="C368" s="119" t="e">
        <f t="shared" si="166"/>
        <v>#N/A</v>
      </c>
      <c r="F368" s="115">
        <f t="shared" si="183"/>
        <v>592</v>
      </c>
      <c r="G368" s="113">
        <f t="shared" si="184"/>
        <v>361</v>
      </c>
      <c r="H368" s="113" t="e">
        <f>INDEX(地温!$D$2:$D$366,MATCH(F368,地温!$C$2:$C$366,FALSE))</f>
        <v>#N/A</v>
      </c>
      <c r="I368" s="113" t="e">
        <f t="shared" si="185"/>
        <v>#N/A</v>
      </c>
      <c r="J368" s="116" t="e">
        <f t="shared" si="167"/>
        <v>#N/A</v>
      </c>
      <c r="K368" s="119" t="e">
        <f t="shared" si="168"/>
        <v>#N/A</v>
      </c>
      <c r="L368" s="119" t="e">
        <f t="shared" si="169"/>
        <v>#N/A</v>
      </c>
      <c r="O368" s="115">
        <f t="shared" si="186"/>
        <v>592</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592</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592</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592</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593</v>
      </c>
      <c r="B369" s="113">
        <f t="shared" si="165"/>
        <v>362</v>
      </c>
      <c r="C369" s="119" t="e">
        <f t="shared" si="166"/>
        <v>#N/A</v>
      </c>
      <c r="F369" s="115">
        <f t="shared" si="183"/>
        <v>593</v>
      </c>
      <c r="G369" s="113">
        <f t="shared" si="184"/>
        <v>362</v>
      </c>
      <c r="H369" s="113" t="e">
        <f>INDEX(地温!$D$2:$D$366,MATCH(F369,地温!$C$2:$C$366,FALSE))</f>
        <v>#N/A</v>
      </c>
      <c r="I369" s="113" t="e">
        <f t="shared" si="185"/>
        <v>#N/A</v>
      </c>
      <c r="J369" s="116" t="e">
        <f t="shared" si="167"/>
        <v>#N/A</v>
      </c>
      <c r="K369" s="119" t="e">
        <f t="shared" si="168"/>
        <v>#N/A</v>
      </c>
      <c r="L369" s="119" t="e">
        <f t="shared" si="169"/>
        <v>#N/A</v>
      </c>
      <c r="O369" s="115">
        <f t="shared" si="186"/>
        <v>593</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593</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593</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593</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594</v>
      </c>
      <c r="B370" s="113">
        <f t="shared" si="165"/>
        <v>363</v>
      </c>
      <c r="C370" s="119" t="e">
        <f t="shared" si="166"/>
        <v>#N/A</v>
      </c>
      <c r="F370" s="115">
        <f t="shared" si="183"/>
        <v>594</v>
      </c>
      <c r="G370" s="113">
        <f t="shared" si="184"/>
        <v>363</v>
      </c>
      <c r="H370" s="113" t="e">
        <f>INDEX(地温!$D$2:$D$366,MATCH(F370,地温!$C$2:$C$366,FALSE))</f>
        <v>#N/A</v>
      </c>
      <c r="I370" s="113" t="e">
        <f t="shared" si="185"/>
        <v>#N/A</v>
      </c>
      <c r="J370" s="116" t="e">
        <f t="shared" si="167"/>
        <v>#N/A</v>
      </c>
      <c r="K370" s="119" t="e">
        <f t="shared" si="168"/>
        <v>#N/A</v>
      </c>
      <c r="L370" s="119" t="e">
        <f t="shared" si="169"/>
        <v>#N/A</v>
      </c>
      <c r="O370" s="115">
        <f t="shared" si="186"/>
        <v>594</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594</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594</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594</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595</v>
      </c>
      <c r="B371" s="113">
        <f t="shared" si="165"/>
        <v>364</v>
      </c>
      <c r="C371" s="119" t="e">
        <f t="shared" si="166"/>
        <v>#N/A</v>
      </c>
      <c r="F371" s="115">
        <f t="shared" si="183"/>
        <v>595</v>
      </c>
      <c r="G371" s="113">
        <f t="shared" si="184"/>
        <v>364</v>
      </c>
      <c r="H371" s="113" t="e">
        <f>INDEX(地温!$D$2:$D$366,MATCH(F371,地温!$C$2:$C$366,FALSE))</f>
        <v>#N/A</v>
      </c>
      <c r="I371" s="113" t="e">
        <f t="shared" si="185"/>
        <v>#N/A</v>
      </c>
      <c r="J371" s="116" t="e">
        <f t="shared" si="167"/>
        <v>#N/A</v>
      </c>
      <c r="K371" s="119" t="e">
        <f t="shared" si="168"/>
        <v>#N/A</v>
      </c>
      <c r="L371" s="119" t="e">
        <f t="shared" si="169"/>
        <v>#N/A</v>
      </c>
      <c r="O371" s="115">
        <f t="shared" si="186"/>
        <v>595</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595</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595</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595</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596</v>
      </c>
      <c r="B372" s="113">
        <f t="shared" si="165"/>
        <v>365</v>
      </c>
      <c r="C372" s="119" t="e">
        <f t="shared" si="166"/>
        <v>#N/A</v>
      </c>
      <c r="F372" s="115">
        <f t="shared" si="183"/>
        <v>596</v>
      </c>
      <c r="G372" s="113">
        <f t="shared" si="184"/>
        <v>365</v>
      </c>
      <c r="H372" s="113" t="e">
        <f>INDEX(地温!$D$2:$D$366,MATCH(F372,地温!$C$2:$C$366,FALSE))</f>
        <v>#N/A</v>
      </c>
      <c r="I372" s="113" t="e">
        <f t="shared" si="185"/>
        <v>#N/A</v>
      </c>
      <c r="J372" s="116" t="e">
        <f t="shared" si="167"/>
        <v>#N/A</v>
      </c>
      <c r="K372" s="119" t="e">
        <f t="shared" si="168"/>
        <v>#N/A</v>
      </c>
      <c r="L372" s="119" t="e">
        <f t="shared" si="169"/>
        <v>#N/A</v>
      </c>
      <c r="O372" s="115">
        <f t="shared" si="186"/>
        <v>596</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596</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596</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596</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597</v>
      </c>
      <c r="B373" s="113">
        <f t="shared" si="165"/>
        <v>366</v>
      </c>
      <c r="C373" s="119" t="e">
        <f t="shared" si="166"/>
        <v>#N/A</v>
      </c>
      <c r="F373" s="115">
        <f t="shared" si="183"/>
        <v>597</v>
      </c>
      <c r="G373" s="113">
        <f t="shared" si="184"/>
        <v>366</v>
      </c>
      <c r="H373" s="113" t="e">
        <f>INDEX(地温!$D$2:$D$366,MATCH(F373,地温!$C$2:$C$366,FALSE))</f>
        <v>#N/A</v>
      </c>
      <c r="I373" s="113" t="e">
        <f t="shared" si="185"/>
        <v>#N/A</v>
      </c>
      <c r="J373" s="116" t="e">
        <f t="shared" si="167"/>
        <v>#N/A</v>
      </c>
      <c r="K373" s="119" t="e">
        <f t="shared" si="168"/>
        <v>#N/A</v>
      </c>
      <c r="L373" s="119" t="e">
        <f t="shared" si="169"/>
        <v>#N/A</v>
      </c>
      <c r="O373" s="115">
        <f t="shared" si="186"/>
        <v>597</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597</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597</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597</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598</v>
      </c>
      <c r="B374" s="113">
        <f t="shared" si="165"/>
        <v>367</v>
      </c>
      <c r="C374" s="119" t="e">
        <f t="shared" si="166"/>
        <v>#N/A</v>
      </c>
      <c r="F374" s="115">
        <f t="shared" si="183"/>
        <v>598</v>
      </c>
      <c r="G374" s="113">
        <f t="shared" si="184"/>
        <v>367</v>
      </c>
      <c r="H374" s="113" t="e">
        <f>INDEX(地温!$D$2:$D$366,MATCH(F374,地温!$C$2:$C$366,FALSE))</f>
        <v>#N/A</v>
      </c>
      <c r="I374" s="113" t="e">
        <f t="shared" si="185"/>
        <v>#N/A</v>
      </c>
      <c r="J374" s="116" t="e">
        <f t="shared" si="167"/>
        <v>#N/A</v>
      </c>
      <c r="K374" s="119" t="e">
        <f t="shared" si="168"/>
        <v>#N/A</v>
      </c>
      <c r="L374" s="119" t="e">
        <f t="shared" si="169"/>
        <v>#N/A</v>
      </c>
      <c r="O374" s="115">
        <f t="shared" si="186"/>
        <v>598</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598</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598</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598</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election activeCell="A2" sqref="A2"/>
    </sheetView>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212</v>
      </c>
      <c r="B1" s="125"/>
      <c r="C1" s="125"/>
      <c r="D1" s="125"/>
      <c r="E1" s="114">
        <v>1</v>
      </c>
      <c r="F1" s="125" t="s">
        <v>84</v>
      </c>
      <c r="G1" s="125">
        <f>'★入力と結果'!D43</f>
        <v>0</v>
      </c>
      <c r="H1" s="125"/>
      <c r="I1" s="125" t="s">
        <v>104</v>
      </c>
      <c r="J1" s="126" t="str">
        <f>'★入力と結果'!F43</f>
        <v xml:space="preserve"> </v>
      </c>
      <c r="K1" s="125" t="s">
        <v>105</v>
      </c>
      <c r="L1" s="125"/>
      <c r="M1" s="125"/>
      <c r="N1" s="125"/>
      <c r="O1" s="125" t="s">
        <v>109</v>
      </c>
      <c r="P1" s="125">
        <f>'★入力と結果'!D44</f>
        <v>0</v>
      </c>
      <c r="Q1" s="125"/>
      <c r="R1" s="125" t="s">
        <v>104</v>
      </c>
      <c r="S1" s="126" t="str">
        <f>'★入力と結果'!F44</f>
        <v xml:space="preserve"> </v>
      </c>
      <c r="T1" s="125" t="s">
        <v>105</v>
      </c>
      <c r="U1" s="125"/>
      <c r="V1" s="125"/>
      <c r="W1" s="125"/>
      <c r="X1" s="125" t="s">
        <v>50</v>
      </c>
      <c r="Y1" s="126">
        <f>'★入力と結果'!D45</f>
        <v>0</v>
      </c>
      <c r="Z1" s="125"/>
      <c r="AA1" s="125" t="s">
        <v>104</v>
      </c>
      <c r="AB1" s="126" t="str">
        <f>'★入力と結果'!F45</f>
        <v xml:space="preserve"> </v>
      </c>
      <c r="AC1" s="125" t="s">
        <v>105</v>
      </c>
      <c r="AD1" s="125"/>
      <c r="AE1" s="125"/>
      <c r="AF1" s="125"/>
      <c r="AG1" s="125" t="s">
        <v>25</v>
      </c>
      <c r="AH1" s="126">
        <f>'★入力と結果'!D46</f>
        <v>0</v>
      </c>
      <c r="AI1" s="125"/>
      <c r="AJ1" s="125" t="s">
        <v>104</v>
      </c>
      <c r="AK1" s="126" t="str">
        <f>'★入力と結果'!F46</f>
        <v xml:space="preserve"> </v>
      </c>
      <c r="AL1" s="125" t="s">
        <v>105</v>
      </c>
      <c r="AM1" s="125"/>
      <c r="AN1" s="125"/>
      <c r="AO1" s="125"/>
      <c r="AP1" s="125" t="s">
        <v>112</v>
      </c>
      <c r="AQ1" s="126">
        <f>'★入力と結果'!D47</f>
        <v>0</v>
      </c>
      <c r="AR1" s="125"/>
      <c r="AS1" s="125" t="s">
        <v>104</v>
      </c>
      <c r="AT1" s="126" t="str">
        <f>'★入力と結果'!F47</f>
        <v xml:space="preserve"> </v>
      </c>
      <c r="AU1" s="125" t="s">
        <v>105</v>
      </c>
      <c r="AV1" s="125"/>
      <c r="AW1" s="125"/>
      <c r="AX1" s="125"/>
      <c r="AY1" s="125"/>
      <c r="AZ1" s="125"/>
    </row>
    <row r="2" spans="1:52">
      <c r="A2" s="113" t="s">
        <v>209</v>
      </c>
      <c r="C2" s="113">
        <v>2026</v>
      </c>
      <c r="D2" s="114">
        <v>46023</v>
      </c>
      <c r="E2" s="114">
        <f>D2-E1</f>
        <v>46022</v>
      </c>
    </row>
    <row r="3" spans="1:52">
      <c r="A3" s="115">
        <f>'★入力と結果'!C42</f>
        <v>0</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t="e">
        <f>INDEX(肥料成分!$N$4:$N$107,MATCH(G1,肥料成分!$B$4:$B$107,FALSE))</f>
        <v>#N/A</v>
      </c>
      <c r="H4" s="113" t="e">
        <f>INDEX(肥料成分!$O$4:$O$107,MATCH(G1,肥料成分!$B$4:$B$107,FALSE))</f>
        <v>#N/A</v>
      </c>
      <c r="I4" s="113" t="e">
        <f>INDEX(肥料成分!$P$4:$P$107,MATCH(G1,肥料成分!$B$4:$B$107,FALSE))</f>
        <v>#N/A</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-46022</v>
      </c>
      <c r="B8" s="113">
        <f t="shared" ref="B8:B71" si="0">G8</f>
        <v>1</v>
      </c>
      <c r="C8" s="119">
        <f t="shared" ref="C8:C71" si="1">L8+U8+AD8+AM8+AV8</f>
        <v>0</v>
      </c>
      <c r="F8" s="115">
        <f>A8</f>
        <v>-46022</v>
      </c>
      <c r="G8" s="113">
        <v>1</v>
      </c>
      <c r="H8" s="113" t="e">
        <f>INDEX(地温!$D$2:$D$366,MATCH(F8,地温!$C$2:$C$366,FALSE))</f>
        <v>#N/A</v>
      </c>
      <c r="I8" s="113" t="e">
        <f>H8</f>
        <v>#N/A</v>
      </c>
      <c r="J8" s="116" t="e">
        <f t="shared" ref="J8:J71" si="2">I8/G8</f>
        <v>#N/A</v>
      </c>
      <c r="K8" s="119" t="e">
        <f t="shared" ref="K8:K71" si="3">$H$4*EXP(-$I$4/(8.31*(J8+273)))</f>
        <v>#N/A</v>
      </c>
      <c r="L8" s="119">
        <f t="shared" ref="L8:L71" si="4">IF($G$1=0,0,$J$1*$G$4*0.01*(1-EXP(-K8*G8)))</f>
        <v>0</v>
      </c>
      <c r="O8" s="115">
        <f>F8</f>
        <v>-46022</v>
      </c>
      <c r="P8" s="113">
        <v>1</v>
      </c>
      <c r="Q8" s="113" t="e">
        <f>INDEX(地温!$D$2:$D$366,MATCH(O8,地温!$C$2:$C$366,FALSE))</f>
        <v>#N/A</v>
      </c>
      <c r="R8" s="113" t="e">
        <f>Q8</f>
        <v>#N/A</v>
      </c>
      <c r="S8" s="116" t="e">
        <f t="shared" ref="S8:S71" si="5">R8/P8</f>
        <v>#N/A</v>
      </c>
      <c r="T8" s="119" t="e">
        <f t="shared" ref="T8:T71" si="6">$Q$4*EXP(-$R$4/(8.31*(S8+273)))</f>
        <v>#N/A</v>
      </c>
      <c r="U8" s="119">
        <f t="shared" ref="U8:U71" si="7">IF($P$1=0,0,$S$1*$P$4*0.01*(1-EXP(-T8*P8)))</f>
        <v>0</v>
      </c>
      <c r="X8" s="115">
        <f>O8</f>
        <v>-46022</v>
      </c>
      <c r="Y8" s="113">
        <v>1</v>
      </c>
      <c r="Z8" s="113" t="e">
        <f>INDEX(地温!$D$2:$D$366,MATCH(X8,地温!$C$2:$C$366,FALSE))</f>
        <v>#N/A</v>
      </c>
      <c r="AA8" s="113" t="e">
        <f>Z8</f>
        <v>#N/A</v>
      </c>
      <c r="AB8" s="116" t="e">
        <f t="shared" ref="AB8:AB71" si="8">AA8/Y8</f>
        <v>#N/A</v>
      </c>
      <c r="AC8" s="119" t="e">
        <f t="shared" ref="AC8:AC71" si="9">$Z$4*EXP(-$AA$4/(8.31*(AB8+273)))</f>
        <v>#N/A</v>
      </c>
      <c r="AD8" s="119">
        <f t="shared" ref="AD8:AD71" si="10">IF($Y$1=0,0,$AB$1*$Y$4*0.01*(1-EXP(-AC8*Y8)))</f>
        <v>0</v>
      </c>
      <c r="AG8" s="115">
        <f>X8</f>
        <v>-46022</v>
      </c>
      <c r="AH8" s="113">
        <v>1</v>
      </c>
      <c r="AI8" s="113" t="e">
        <f>INDEX(地温!$D$2:$D$366,MATCH(AG8,地温!$C$2:$C$366,FALSE))</f>
        <v>#N/A</v>
      </c>
      <c r="AJ8" s="113" t="e">
        <f>AI8</f>
        <v>#N/A</v>
      </c>
      <c r="AK8" s="116" t="e">
        <f t="shared" ref="AK8:AK71" si="11">AJ8/AH8</f>
        <v>#N/A</v>
      </c>
      <c r="AL8" s="119" t="e">
        <f t="shared" ref="AL8:AL71" si="12">$AI$4*EXP(-$AJ$4/(8.31*(AK8+273)))</f>
        <v>#N/A</v>
      </c>
      <c r="AM8" s="119">
        <f t="shared" ref="AM8:AM71" si="13">IF($AH$1=0,0,$AK$1*$AH$4*0.01*(1-EXP(-AL8*AH8)))</f>
        <v>0</v>
      </c>
      <c r="AP8" s="115">
        <f>AG8</f>
        <v>-46022</v>
      </c>
      <c r="AQ8" s="113">
        <v>1</v>
      </c>
      <c r="AR8" s="113" t="e">
        <f>INDEX(地温!$D$2:$D$366,MATCH(AP8,地温!$C$2:$C$366,FALSE))</f>
        <v>#N/A</v>
      </c>
      <c r="AS8" s="113" t="e">
        <f>AR8</f>
        <v>#N/A</v>
      </c>
      <c r="AT8" s="116" t="e">
        <f t="shared" ref="AT8:AT71" si="14">AS8/AQ8</f>
        <v>#N/A</v>
      </c>
      <c r="AU8" s="119" t="e">
        <f t="shared" ref="AU8:AU71" si="15">$AR$4*EXP(-$AS$4/(8.31*(AT8+273)))</f>
        <v>#N/A</v>
      </c>
      <c r="AV8" s="119">
        <f t="shared" ref="AV8:AV71" si="16">IF($AQ$1=0,0,$AT$1*$AQ$4*0.01*(1-EXP(-AU8*AQ8)))</f>
        <v>0</v>
      </c>
    </row>
    <row r="9" spans="1:52">
      <c r="A9" s="115">
        <f t="shared" ref="A9:A72" si="17">A8+1</f>
        <v>-46021</v>
      </c>
      <c r="B9" s="113">
        <f t="shared" si="0"/>
        <v>2</v>
      </c>
      <c r="C9" s="119">
        <f t="shared" si="1"/>
        <v>0</v>
      </c>
      <c r="F9" s="115">
        <f t="shared" ref="F9:F72" si="18">F8+1</f>
        <v>-46021</v>
      </c>
      <c r="G9" s="113">
        <f t="shared" ref="G9:G72" si="19">F9-F$8+1</f>
        <v>2</v>
      </c>
      <c r="H9" s="113" t="e">
        <f>INDEX(地温!$D$2:$D$366,MATCH(F9,地温!$C$2:$C$366,FALSE))</f>
        <v>#N/A</v>
      </c>
      <c r="I9" s="113" t="e">
        <f t="shared" ref="I9:I72" si="20">I8+H9</f>
        <v>#N/A</v>
      </c>
      <c r="J9" s="116" t="e">
        <f t="shared" si="2"/>
        <v>#N/A</v>
      </c>
      <c r="K9" s="119" t="e">
        <f t="shared" si="3"/>
        <v>#N/A</v>
      </c>
      <c r="L9" s="119">
        <f t="shared" si="4"/>
        <v>0</v>
      </c>
      <c r="O9" s="115">
        <f t="shared" ref="O9:O72" si="21">O8+1</f>
        <v>-46021</v>
      </c>
      <c r="P9" s="113">
        <f t="shared" ref="P9:P72" si="22">O9-O$8+1</f>
        <v>2</v>
      </c>
      <c r="Q9" s="113" t="e">
        <f>INDEX(地温!$D$2:$D$366,MATCH(O9,地温!$C$2:$C$366,FALSE))</f>
        <v>#N/A</v>
      </c>
      <c r="R9" s="113" t="e">
        <f t="shared" ref="R9:R72" si="23">R8+Q9</f>
        <v>#N/A</v>
      </c>
      <c r="S9" s="116" t="e">
        <f t="shared" si="5"/>
        <v>#N/A</v>
      </c>
      <c r="T9" s="119" t="e">
        <f t="shared" si="6"/>
        <v>#N/A</v>
      </c>
      <c r="U9" s="119">
        <f t="shared" si="7"/>
        <v>0</v>
      </c>
      <c r="X9" s="115">
        <f t="shared" ref="X9:X72" si="24">X8+1</f>
        <v>-46021</v>
      </c>
      <c r="Y9" s="113">
        <f t="shared" ref="Y9:Y72" si="25">X9-X$8+1</f>
        <v>2</v>
      </c>
      <c r="Z9" s="113" t="e">
        <f>INDEX(地温!$D$2:$D$366,MATCH(X9,地温!$C$2:$C$366,FALSE))</f>
        <v>#N/A</v>
      </c>
      <c r="AA9" s="113" t="e">
        <f t="shared" ref="AA9:AA72" si="26">AA8+Z9</f>
        <v>#N/A</v>
      </c>
      <c r="AB9" s="116" t="e">
        <f t="shared" si="8"/>
        <v>#N/A</v>
      </c>
      <c r="AC9" s="119" t="e">
        <f t="shared" si="9"/>
        <v>#N/A</v>
      </c>
      <c r="AD9" s="119">
        <f t="shared" si="10"/>
        <v>0</v>
      </c>
      <c r="AG9" s="115">
        <f t="shared" ref="AG9:AG72" si="27">AG8+1</f>
        <v>-46021</v>
      </c>
      <c r="AH9" s="113">
        <f t="shared" ref="AH9:AH72" si="28">AG9-AG$8+1</f>
        <v>2</v>
      </c>
      <c r="AI9" s="113" t="e">
        <f>INDEX(地温!$D$2:$D$366,MATCH(AG9,地温!$C$2:$C$366,FALSE))</f>
        <v>#N/A</v>
      </c>
      <c r="AJ9" s="113" t="e">
        <f t="shared" ref="AJ9:AJ72" si="29">AJ8+AI9</f>
        <v>#N/A</v>
      </c>
      <c r="AK9" s="116" t="e">
        <f t="shared" si="11"/>
        <v>#N/A</v>
      </c>
      <c r="AL9" s="119" t="e">
        <f t="shared" si="12"/>
        <v>#N/A</v>
      </c>
      <c r="AM9" s="119">
        <f t="shared" si="13"/>
        <v>0</v>
      </c>
      <c r="AP9" s="115">
        <f t="shared" ref="AP9:AP72" si="30">AP8+1</f>
        <v>-46021</v>
      </c>
      <c r="AQ9" s="113">
        <f t="shared" ref="AQ9:AQ72" si="31">AP9-AP$8+1</f>
        <v>2</v>
      </c>
      <c r="AR9" s="113" t="e">
        <f>INDEX(地温!$D$2:$D$366,MATCH(AP9,地温!$C$2:$C$366,FALSE))</f>
        <v>#N/A</v>
      </c>
      <c r="AS9" s="113" t="e">
        <f t="shared" ref="AS9:AS72" si="32">AS8+AR9</f>
        <v>#N/A</v>
      </c>
      <c r="AT9" s="116" t="e">
        <f t="shared" si="14"/>
        <v>#N/A</v>
      </c>
      <c r="AU9" s="119" t="e">
        <f t="shared" si="15"/>
        <v>#N/A</v>
      </c>
      <c r="AV9" s="119">
        <f t="shared" si="16"/>
        <v>0</v>
      </c>
    </row>
    <row r="10" spans="1:52">
      <c r="A10" s="115">
        <f t="shared" si="17"/>
        <v>-46020</v>
      </c>
      <c r="B10" s="113">
        <f t="shared" si="0"/>
        <v>3</v>
      </c>
      <c r="C10" s="119">
        <f t="shared" si="1"/>
        <v>0</v>
      </c>
      <c r="F10" s="115">
        <f t="shared" si="18"/>
        <v>-46020</v>
      </c>
      <c r="G10" s="113">
        <f t="shared" si="19"/>
        <v>3</v>
      </c>
      <c r="H10" s="113" t="e">
        <f>INDEX(地温!$D$2:$D$366,MATCH(F10,地温!$C$2:$C$366,FALSE))</f>
        <v>#N/A</v>
      </c>
      <c r="I10" s="113" t="e">
        <f t="shared" si="20"/>
        <v>#N/A</v>
      </c>
      <c r="J10" s="116" t="e">
        <f t="shared" si="2"/>
        <v>#N/A</v>
      </c>
      <c r="K10" s="119" t="e">
        <f t="shared" si="3"/>
        <v>#N/A</v>
      </c>
      <c r="L10" s="119">
        <f t="shared" si="4"/>
        <v>0</v>
      </c>
      <c r="O10" s="115">
        <f t="shared" si="21"/>
        <v>-46020</v>
      </c>
      <c r="P10" s="113">
        <f t="shared" si="22"/>
        <v>3</v>
      </c>
      <c r="Q10" s="113" t="e">
        <f>INDEX(地温!$D$2:$D$366,MATCH(O10,地温!$C$2:$C$366,FALSE))</f>
        <v>#N/A</v>
      </c>
      <c r="R10" s="113" t="e">
        <f t="shared" si="23"/>
        <v>#N/A</v>
      </c>
      <c r="S10" s="116" t="e">
        <f t="shared" si="5"/>
        <v>#N/A</v>
      </c>
      <c r="T10" s="119" t="e">
        <f t="shared" si="6"/>
        <v>#N/A</v>
      </c>
      <c r="U10" s="119">
        <f t="shared" si="7"/>
        <v>0</v>
      </c>
      <c r="X10" s="115">
        <f t="shared" si="24"/>
        <v>-46020</v>
      </c>
      <c r="Y10" s="113">
        <f t="shared" si="25"/>
        <v>3</v>
      </c>
      <c r="Z10" s="113" t="e">
        <f>INDEX(地温!$D$2:$D$366,MATCH(X10,地温!$C$2:$C$366,FALSE))</f>
        <v>#N/A</v>
      </c>
      <c r="AA10" s="113" t="e">
        <f t="shared" si="26"/>
        <v>#N/A</v>
      </c>
      <c r="AB10" s="116" t="e">
        <f t="shared" si="8"/>
        <v>#N/A</v>
      </c>
      <c r="AC10" s="119" t="e">
        <f t="shared" si="9"/>
        <v>#N/A</v>
      </c>
      <c r="AD10" s="119">
        <f t="shared" si="10"/>
        <v>0</v>
      </c>
      <c r="AG10" s="115">
        <f t="shared" si="27"/>
        <v>-46020</v>
      </c>
      <c r="AH10" s="113">
        <f t="shared" si="28"/>
        <v>3</v>
      </c>
      <c r="AI10" s="113" t="e">
        <f>INDEX(地温!$D$2:$D$366,MATCH(AG10,地温!$C$2:$C$366,FALSE))</f>
        <v>#N/A</v>
      </c>
      <c r="AJ10" s="113" t="e">
        <f t="shared" si="29"/>
        <v>#N/A</v>
      </c>
      <c r="AK10" s="116" t="e">
        <f t="shared" si="11"/>
        <v>#N/A</v>
      </c>
      <c r="AL10" s="119" t="e">
        <f t="shared" si="12"/>
        <v>#N/A</v>
      </c>
      <c r="AM10" s="119">
        <f t="shared" si="13"/>
        <v>0</v>
      </c>
      <c r="AP10" s="115">
        <f t="shared" si="30"/>
        <v>-46020</v>
      </c>
      <c r="AQ10" s="113">
        <f t="shared" si="31"/>
        <v>3</v>
      </c>
      <c r="AR10" s="113" t="e">
        <f>INDEX(地温!$D$2:$D$366,MATCH(AP10,地温!$C$2:$C$366,FALSE))</f>
        <v>#N/A</v>
      </c>
      <c r="AS10" s="113" t="e">
        <f t="shared" si="32"/>
        <v>#N/A</v>
      </c>
      <c r="AT10" s="116" t="e">
        <f t="shared" si="14"/>
        <v>#N/A</v>
      </c>
      <c r="AU10" s="119" t="e">
        <f t="shared" si="15"/>
        <v>#N/A</v>
      </c>
      <c r="AV10" s="119">
        <f t="shared" si="16"/>
        <v>0</v>
      </c>
    </row>
    <row r="11" spans="1:52">
      <c r="A11" s="115">
        <f t="shared" si="17"/>
        <v>-46019</v>
      </c>
      <c r="B11" s="113">
        <f t="shared" si="0"/>
        <v>4</v>
      </c>
      <c r="C11" s="119">
        <f t="shared" si="1"/>
        <v>0</v>
      </c>
      <c r="F11" s="115">
        <f t="shared" si="18"/>
        <v>-46019</v>
      </c>
      <c r="G11" s="113">
        <f t="shared" si="19"/>
        <v>4</v>
      </c>
      <c r="H11" s="113" t="e">
        <f>INDEX(地温!$D$2:$D$366,MATCH(F11,地温!$C$2:$C$366,FALSE))</f>
        <v>#N/A</v>
      </c>
      <c r="I11" s="113" t="e">
        <f t="shared" si="20"/>
        <v>#N/A</v>
      </c>
      <c r="J11" s="116" t="e">
        <f t="shared" si="2"/>
        <v>#N/A</v>
      </c>
      <c r="K11" s="119" t="e">
        <f t="shared" si="3"/>
        <v>#N/A</v>
      </c>
      <c r="L11" s="119">
        <f t="shared" si="4"/>
        <v>0</v>
      </c>
      <c r="O11" s="115">
        <f t="shared" si="21"/>
        <v>-46019</v>
      </c>
      <c r="P11" s="113">
        <f t="shared" si="22"/>
        <v>4</v>
      </c>
      <c r="Q11" s="113" t="e">
        <f>INDEX(地温!$D$2:$D$366,MATCH(O11,地温!$C$2:$C$366,FALSE))</f>
        <v>#N/A</v>
      </c>
      <c r="R11" s="113" t="e">
        <f t="shared" si="23"/>
        <v>#N/A</v>
      </c>
      <c r="S11" s="116" t="e">
        <f t="shared" si="5"/>
        <v>#N/A</v>
      </c>
      <c r="T11" s="119" t="e">
        <f t="shared" si="6"/>
        <v>#N/A</v>
      </c>
      <c r="U11" s="119">
        <f t="shared" si="7"/>
        <v>0</v>
      </c>
      <c r="X11" s="115">
        <f t="shared" si="24"/>
        <v>-46019</v>
      </c>
      <c r="Y11" s="113">
        <f t="shared" si="25"/>
        <v>4</v>
      </c>
      <c r="Z11" s="113" t="e">
        <f>INDEX(地温!$D$2:$D$366,MATCH(X11,地温!$C$2:$C$366,FALSE))</f>
        <v>#N/A</v>
      </c>
      <c r="AA11" s="113" t="e">
        <f t="shared" si="26"/>
        <v>#N/A</v>
      </c>
      <c r="AB11" s="116" t="e">
        <f t="shared" si="8"/>
        <v>#N/A</v>
      </c>
      <c r="AC11" s="119" t="e">
        <f t="shared" si="9"/>
        <v>#N/A</v>
      </c>
      <c r="AD11" s="119">
        <f t="shared" si="10"/>
        <v>0</v>
      </c>
      <c r="AG11" s="115">
        <f t="shared" si="27"/>
        <v>-46019</v>
      </c>
      <c r="AH11" s="113">
        <f t="shared" si="28"/>
        <v>4</v>
      </c>
      <c r="AI11" s="113" t="e">
        <f>INDEX(地温!$D$2:$D$366,MATCH(AG11,地温!$C$2:$C$366,FALSE))</f>
        <v>#N/A</v>
      </c>
      <c r="AJ11" s="113" t="e">
        <f t="shared" si="29"/>
        <v>#N/A</v>
      </c>
      <c r="AK11" s="116" t="e">
        <f t="shared" si="11"/>
        <v>#N/A</v>
      </c>
      <c r="AL11" s="119" t="e">
        <f t="shared" si="12"/>
        <v>#N/A</v>
      </c>
      <c r="AM11" s="119">
        <f t="shared" si="13"/>
        <v>0</v>
      </c>
      <c r="AP11" s="115">
        <f t="shared" si="30"/>
        <v>-46019</v>
      </c>
      <c r="AQ11" s="113">
        <f t="shared" si="31"/>
        <v>4</v>
      </c>
      <c r="AR11" s="113" t="e">
        <f>INDEX(地温!$D$2:$D$366,MATCH(AP11,地温!$C$2:$C$366,FALSE))</f>
        <v>#N/A</v>
      </c>
      <c r="AS11" s="113" t="e">
        <f t="shared" si="32"/>
        <v>#N/A</v>
      </c>
      <c r="AT11" s="116" t="e">
        <f t="shared" si="14"/>
        <v>#N/A</v>
      </c>
      <c r="AU11" s="119" t="e">
        <f t="shared" si="15"/>
        <v>#N/A</v>
      </c>
      <c r="AV11" s="119">
        <f t="shared" si="16"/>
        <v>0</v>
      </c>
    </row>
    <row r="12" spans="1:52">
      <c r="A12" s="115">
        <f t="shared" si="17"/>
        <v>-46018</v>
      </c>
      <c r="B12" s="113">
        <f t="shared" si="0"/>
        <v>5</v>
      </c>
      <c r="C12" s="119">
        <f t="shared" si="1"/>
        <v>0</v>
      </c>
      <c r="F12" s="115">
        <f t="shared" si="18"/>
        <v>-46018</v>
      </c>
      <c r="G12" s="113">
        <f t="shared" si="19"/>
        <v>5</v>
      </c>
      <c r="H12" s="113" t="e">
        <f>INDEX(地温!$D$2:$D$366,MATCH(F12,地温!$C$2:$C$366,FALSE))</f>
        <v>#N/A</v>
      </c>
      <c r="I12" s="113" t="e">
        <f t="shared" si="20"/>
        <v>#N/A</v>
      </c>
      <c r="J12" s="116" t="e">
        <f t="shared" si="2"/>
        <v>#N/A</v>
      </c>
      <c r="K12" s="119" t="e">
        <f t="shared" si="3"/>
        <v>#N/A</v>
      </c>
      <c r="L12" s="119">
        <f t="shared" si="4"/>
        <v>0</v>
      </c>
      <c r="O12" s="115">
        <f t="shared" si="21"/>
        <v>-46018</v>
      </c>
      <c r="P12" s="113">
        <f t="shared" si="22"/>
        <v>5</v>
      </c>
      <c r="Q12" s="113" t="e">
        <f>INDEX(地温!$D$2:$D$366,MATCH(O12,地温!$C$2:$C$366,FALSE))</f>
        <v>#N/A</v>
      </c>
      <c r="R12" s="113" t="e">
        <f t="shared" si="23"/>
        <v>#N/A</v>
      </c>
      <c r="S12" s="116" t="e">
        <f t="shared" si="5"/>
        <v>#N/A</v>
      </c>
      <c r="T12" s="119" t="e">
        <f t="shared" si="6"/>
        <v>#N/A</v>
      </c>
      <c r="U12" s="119">
        <f t="shared" si="7"/>
        <v>0</v>
      </c>
      <c r="X12" s="115">
        <f t="shared" si="24"/>
        <v>-46018</v>
      </c>
      <c r="Y12" s="113">
        <f t="shared" si="25"/>
        <v>5</v>
      </c>
      <c r="Z12" s="113" t="e">
        <f>INDEX(地温!$D$2:$D$366,MATCH(X12,地温!$C$2:$C$366,FALSE))</f>
        <v>#N/A</v>
      </c>
      <c r="AA12" s="113" t="e">
        <f t="shared" si="26"/>
        <v>#N/A</v>
      </c>
      <c r="AB12" s="116" t="e">
        <f t="shared" si="8"/>
        <v>#N/A</v>
      </c>
      <c r="AC12" s="119" t="e">
        <f t="shared" si="9"/>
        <v>#N/A</v>
      </c>
      <c r="AD12" s="119">
        <f t="shared" si="10"/>
        <v>0</v>
      </c>
      <c r="AG12" s="115">
        <f t="shared" si="27"/>
        <v>-46018</v>
      </c>
      <c r="AH12" s="113">
        <f t="shared" si="28"/>
        <v>5</v>
      </c>
      <c r="AI12" s="113" t="e">
        <f>INDEX(地温!$D$2:$D$366,MATCH(AG12,地温!$C$2:$C$366,FALSE))</f>
        <v>#N/A</v>
      </c>
      <c r="AJ12" s="113" t="e">
        <f t="shared" si="29"/>
        <v>#N/A</v>
      </c>
      <c r="AK12" s="116" t="e">
        <f t="shared" si="11"/>
        <v>#N/A</v>
      </c>
      <c r="AL12" s="119" t="e">
        <f t="shared" si="12"/>
        <v>#N/A</v>
      </c>
      <c r="AM12" s="119">
        <f t="shared" si="13"/>
        <v>0</v>
      </c>
      <c r="AP12" s="115">
        <f t="shared" si="30"/>
        <v>-46018</v>
      </c>
      <c r="AQ12" s="113">
        <f t="shared" si="31"/>
        <v>5</v>
      </c>
      <c r="AR12" s="113" t="e">
        <f>INDEX(地温!$D$2:$D$366,MATCH(AP12,地温!$C$2:$C$366,FALSE))</f>
        <v>#N/A</v>
      </c>
      <c r="AS12" s="113" t="e">
        <f t="shared" si="32"/>
        <v>#N/A</v>
      </c>
      <c r="AT12" s="116" t="e">
        <f t="shared" si="14"/>
        <v>#N/A</v>
      </c>
      <c r="AU12" s="119" t="e">
        <f t="shared" si="15"/>
        <v>#N/A</v>
      </c>
      <c r="AV12" s="119">
        <f t="shared" si="16"/>
        <v>0</v>
      </c>
    </row>
    <row r="13" spans="1:52">
      <c r="A13" s="115">
        <f t="shared" si="17"/>
        <v>-46017</v>
      </c>
      <c r="B13" s="113">
        <f t="shared" si="0"/>
        <v>6</v>
      </c>
      <c r="C13" s="119">
        <f t="shared" si="1"/>
        <v>0</v>
      </c>
      <c r="F13" s="115">
        <f t="shared" si="18"/>
        <v>-46017</v>
      </c>
      <c r="G13" s="113">
        <f t="shared" si="19"/>
        <v>6</v>
      </c>
      <c r="H13" s="113" t="e">
        <f>INDEX(地温!$D$2:$D$366,MATCH(F13,地温!$C$2:$C$366,FALSE))</f>
        <v>#N/A</v>
      </c>
      <c r="I13" s="113" t="e">
        <f t="shared" si="20"/>
        <v>#N/A</v>
      </c>
      <c r="J13" s="116" t="e">
        <f t="shared" si="2"/>
        <v>#N/A</v>
      </c>
      <c r="K13" s="119" t="e">
        <f t="shared" si="3"/>
        <v>#N/A</v>
      </c>
      <c r="L13" s="119">
        <f t="shared" si="4"/>
        <v>0</v>
      </c>
      <c r="O13" s="115">
        <f t="shared" si="21"/>
        <v>-46017</v>
      </c>
      <c r="P13" s="113">
        <f t="shared" si="22"/>
        <v>6</v>
      </c>
      <c r="Q13" s="113" t="e">
        <f>INDEX(地温!$D$2:$D$366,MATCH(O13,地温!$C$2:$C$366,FALSE))</f>
        <v>#N/A</v>
      </c>
      <c r="R13" s="113" t="e">
        <f t="shared" si="23"/>
        <v>#N/A</v>
      </c>
      <c r="S13" s="116" t="e">
        <f t="shared" si="5"/>
        <v>#N/A</v>
      </c>
      <c r="T13" s="119" t="e">
        <f t="shared" si="6"/>
        <v>#N/A</v>
      </c>
      <c r="U13" s="119">
        <f t="shared" si="7"/>
        <v>0</v>
      </c>
      <c r="X13" s="115">
        <f t="shared" si="24"/>
        <v>-46017</v>
      </c>
      <c r="Y13" s="113">
        <f t="shared" si="25"/>
        <v>6</v>
      </c>
      <c r="Z13" s="113" t="e">
        <f>INDEX(地温!$D$2:$D$366,MATCH(X13,地温!$C$2:$C$366,FALSE))</f>
        <v>#N/A</v>
      </c>
      <c r="AA13" s="113" t="e">
        <f t="shared" si="26"/>
        <v>#N/A</v>
      </c>
      <c r="AB13" s="116" t="e">
        <f t="shared" si="8"/>
        <v>#N/A</v>
      </c>
      <c r="AC13" s="119" t="e">
        <f t="shared" si="9"/>
        <v>#N/A</v>
      </c>
      <c r="AD13" s="119">
        <f t="shared" si="10"/>
        <v>0</v>
      </c>
      <c r="AG13" s="115">
        <f t="shared" si="27"/>
        <v>-46017</v>
      </c>
      <c r="AH13" s="113">
        <f t="shared" si="28"/>
        <v>6</v>
      </c>
      <c r="AI13" s="113" t="e">
        <f>INDEX(地温!$D$2:$D$366,MATCH(AG13,地温!$C$2:$C$366,FALSE))</f>
        <v>#N/A</v>
      </c>
      <c r="AJ13" s="113" t="e">
        <f t="shared" si="29"/>
        <v>#N/A</v>
      </c>
      <c r="AK13" s="116" t="e">
        <f t="shared" si="11"/>
        <v>#N/A</v>
      </c>
      <c r="AL13" s="119" t="e">
        <f t="shared" si="12"/>
        <v>#N/A</v>
      </c>
      <c r="AM13" s="119">
        <f t="shared" si="13"/>
        <v>0</v>
      </c>
      <c r="AP13" s="115">
        <f t="shared" si="30"/>
        <v>-46017</v>
      </c>
      <c r="AQ13" s="113">
        <f t="shared" si="31"/>
        <v>6</v>
      </c>
      <c r="AR13" s="113" t="e">
        <f>INDEX(地温!$D$2:$D$366,MATCH(AP13,地温!$C$2:$C$366,FALSE))</f>
        <v>#N/A</v>
      </c>
      <c r="AS13" s="113" t="e">
        <f t="shared" si="32"/>
        <v>#N/A</v>
      </c>
      <c r="AT13" s="116" t="e">
        <f t="shared" si="14"/>
        <v>#N/A</v>
      </c>
      <c r="AU13" s="119" t="e">
        <f t="shared" si="15"/>
        <v>#N/A</v>
      </c>
      <c r="AV13" s="119">
        <f t="shared" si="16"/>
        <v>0</v>
      </c>
    </row>
    <row r="14" spans="1:52">
      <c r="A14" s="115">
        <f t="shared" si="17"/>
        <v>-46016</v>
      </c>
      <c r="B14" s="113">
        <f t="shared" si="0"/>
        <v>7</v>
      </c>
      <c r="C14" s="119">
        <f t="shared" si="1"/>
        <v>0</v>
      </c>
      <c r="F14" s="115">
        <f t="shared" si="18"/>
        <v>-46016</v>
      </c>
      <c r="G14" s="113">
        <f t="shared" si="19"/>
        <v>7</v>
      </c>
      <c r="H14" s="113" t="e">
        <f>INDEX(地温!$D$2:$D$366,MATCH(F14,地温!$C$2:$C$366,FALSE))</f>
        <v>#N/A</v>
      </c>
      <c r="I14" s="113" t="e">
        <f t="shared" si="20"/>
        <v>#N/A</v>
      </c>
      <c r="J14" s="116" t="e">
        <f t="shared" si="2"/>
        <v>#N/A</v>
      </c>
      <c r="K14" s="119" t="e">
        <f t="shared" si="3"/>
        <v>#N/A</v>
      </c>
      <c r="L14" s="119">
        <f t="shared" si="4"/>
        <v>0</v>
      </c>
      <c r="O14" s="115">
        <f t="shared" si="21"/>
        <v>-46016</v>
      </c>
      <c r="P14" s="113">
        <f t="shared" si="22"/>
        <v>7</v>
      </c>
      <c r="Q14" s="113" t="e">
        <f>INDEX(地温!$D$2:$D$366,MATCH(O14,地温!$C$2:$C$366,FALSE))</f>
        <v>#N/A</v>
      </c>
      <c r="R14" s="113" t="e">
        <f t="shared" si="23"/>
        <v>#N/A</v>
      </c>
      <c r="S14" s="116" t="e">
        <f t="shared" si="5"/>
        <v>#N/A</v>
      </c>
      <c r="T14" s="119" t="e">
        <f t="shared" si="6"/>
        <v>#N/A</v>
      </c>
      <c r="U14" s="119">
        <f t="shared" si="7"/>
        <v>0</v>
      </c>
      <c r="X14" s="115">
        <f t="shared" si="24"/>
        <v>-46016</v>
      </c>
      <c r="Y14" s="113">
        <f t="shared" si="25"/>
        <v>7</v>
      </c>
      <c r="Z14" s="113" t="e">
        <f>INDEX(地温!$D$2:$D$366,MATCH(X14,地温!$C$2:$C$366,FALSE))</f>
        <v>#N/A</v>
      </c>
      <c r="AA14" s="113" t="e">
        <f t="shared" si="26"/>
        <v>#N/A</v>
      </c>
      <c r="AB14" s="116" t="e">
        <f t="shared" si="8"/>
        <v>#N/A</v>
      </c>
      <c r="AC14" s="119" t="e">
        <f t="shared" si="9"/>
        <v>#N/A</v>
      </c>
      <c r="AD14" s="119">
        <f t="shared" si="10"/>
        <v>0</v>
      </c>
      <c r="AG14" s="115">
        <f t="shared" si="27"/>
        <v>-46016</v>
      </c>
      <c r="AH14" s="113">
        <f t="shared" si="28"/>
        <v>7</v>
      </c>
      <c r="AI14" s="113" t="e">
        <f>INDEX(地温!$D$2:$D$366,MATCH(AG14,地温!$C$2:$C$366,FALSE))</f>
        <v>#N/A</v>
      </c>
      <c r="AJ14" s="113" t="e">
        <f t="shared" si="29"/>
        <v>#N/A</v>
      </c>
      <c r="AK14" s="116" t="e">
        <f t="shared" si="11"/>
        <v>#N/A</v>
      </c>
      <c r="AL14" s="119" t="e">
        <f t="shared" si="12"/>
        <v>#N/A</v>
      </c>
      <c r="AM14" s="119">
        <f t="shared" si="13"/>
        <v>0</v>
      </c>
      <c r="AP14" s="115">
        <f t="shared" si="30"/>
        <v>-46016</v>
      </c>
      <c r="AQ14" s="113">
        <f t="shared" si="31"/>
        <v>7</v>
      </c>
      <c r="AR14" s="113" t="e">
        <f>INDEX(地温!$D$2:$D$366,MATCH(AP14,地温!$C$2:$C$366,FALSE))</f>
        <v>#N/A</v>
      </c>
      <c r="AS14" s="113" t="e">
        <f t="shared" si="32"/>
        <v>#N/A</v>
      </c>
      <c r="AT14" s="116" t="e">
        <f t="shared" si="14"/>
        <v>#N/A</v>
      </c>
      <c r="AU14" s="119" t="e">
        <f t="shared" si="15"/>
        <v>#N/A</v>
      </c>
      <c r="AV14" s="119">
        <f t="shared" si="16"/>
        <v>0</v>
      </c>
    </row>
    <row r="15" spans="1:52">
      <c r="A15" s="115">
        <f t="shared" si="17"/>
        <v>-46015</v>
      </c>
      <c r="B15" s="113">
        <f t="shared" si="0"/>
        <v>8</v>
      </c>
      <c r="C15" s="119">
        <f t="shared" si="1"/>
        <v>0</v>
      </c>
      <c r="F15" s="115">
        <f t="shared" si="18"/>
        <v>-46015</v>
      </c>
      <c r="G15" s="113">
        <f t="shared" si="19"/>
        <v>8</v>
      </c>
      <c r="H15" s="113" t="e">
        <f>INDEX(地温!$D$2:$D$366,MATCH(F15,地温!$C$2:$C$366,FALSE))</f>
        <v>#N/A</v>
      </c>
      <c r="I15" s="113" t="e">
        <f t="shared" si="20"/>
        <v>#N/A</v>
      </c>
      <c r="J15" s="116" t="e">
        <f t="shared" si="2"/>
        <v>#N/A</v>
      </c>
      <c r="K15" s="119" t="e">
        <f t="shared" si="3"/>
        <v>#N/A</v>
      </c>
      <c r="L15" s="119">
        <f t="shared" si="4"/>
        <v>0</v>
      </c>
      <c r="O15" s="115">
        <f t="shared" si="21"/>
        <v>-46015</v>
      </c>
      <c r="P15" s="113">
        <f t="shared" si="22"/>
        <v>8</v>
      </c>
      <c r="Q15" s="113" t="e">
        <f>INDEX(地温!$D$2:$D$366,MATCH(O15,地温!$C$2:$C$366,FALSE))</f>
        <v>#N/A</v>
      </c>
      <c r="R15" s="113" t="e">
        <f t="shared" si="23"/>
        <v>#N/A</v>
      </c>
      <c r="S15" s="116" t="e">
        <f t="shared" si="5"/>
        <v>#N/A</v>
      </c>
      <c r="T15" s="119" t="e">
        <f t="shared" si="6"/>
        <v>#N/A</v>
      </c>
      <c r="U15" s="119">
        <f t="shared" si="7"/>
        <v>0</v>
      </c>
      <c r="X15" s="115">
        <f t="shared" si="24"/>
        <v>-46015</v>
      </c>
      <c r="Y15" s="113">
        <f t="shared" si="25"/>
        <v>8</v>
      </c>
      <c r="Z15" s="113" t="e">
        <f>INDEX(地温!$D$2:$D$366,MATCH(X15,地温!$C$2:$C$366,FALSE))</f>
        <v>#N/A</v>
      </c>
      <c r="AA15" s="113" t="e">
        <f t="shared" si="26"/>
        <v>#N/A</v>
      </c>
      <c r="AB15" s="116" t="e">
        <f t="shared" si="8"/>
        <v>#N/A</v>
      </c>
      <c r="AC15" s="119" t="e">
        <f t="shared" si="9"/>
        <v>#N/A</v>
      </c>
      <c r="AD15" s="119">
        <f t="shared" si="10"/>
        <v>0</v>
      </c>
      <c r="AG15" s="115">
        <f t="shared" si="27"/>
        <v>-46015</v>
      </c>
      <c r="AH15" s="113">
        <f t="shared" si="28"/>
        <v>8</v>
      </c>
      <c r="AI15" s="113" t="e">
        <f>INDEX(地温!$D$2:$D$366,MATCH(AG15,地温!$C$2:$C$366,FALSE))</f>
        <v>#N/A</v>
      </c>
      <c r="AJ15" s="113" t="e">
        <f t="shared" si="29"/>
        <v>#N/A</v>
      </c>
      <c r="AK15" s="116" t="e">
        <f t="shared" si="11"/>
        <v>#N/A</v>
      </c>
      <c r="AL15" s="119" t="e">
        <f t="shared" si="12"/>
        <v>#N/A</v>
      </c>
      <c r="AM15" s="119">
        <f t="shared" si="13"/>
        <v>0</v>
      </c>
      <c r="AP15" s="115">
        <f t="shared" si="30"/>
        <v>-46015</v>
      </c>
      <c r="AQ15" s="113">
        <f t="shared" si="31"/>
        <v>8</v>
      </c>
      <c r="AR15" s="113" t="e">
        <f>INDEX(地温!$D$2:$D$366,MATCH(AP15,地温!$C$2:$C$366,FALSE))</f>
        <v>#N/A</v>
      </c>
      <c r="AS15" s="113" t="e">
        <f t="shared" si="32"/>
        <v>#N/A</v>
      </c>
      <c r="AT15" s="116" t="e">
        <f t="shared" si="14"/>
        <v>#N/A</v>
      </c>
      <c r="AU15" s="119" t="e">
        <f t="shared" si="15"/>
        <v>#N/A</v>
      </c>
      <c r="AV15" s="119">
        <f t="shared" si="16"/>
        <v>0</v>
      </c>
    </row>
    <row r="16" spans="1:52">
      <c r="A16" s="115">
        <f t="shared" si="17"/>
        <v>-46014</v>
      </c>
      <c r="B16" s="113">
        <f t="shared" si="0"/>
        <v>9</v>
      </c>
      <c r="C16" s="119">
        <f t="shared" si="1"/>
        <v>0</v>
      </c>
      <c r="F16" s="115">
        <f t="shared" si="18"/>
        <v>-46014</v>
      </c>
      <c r="G16" s="113">
        <f t="shared" si="19"/>
        <v>9</v>
      </c>
      <c r="H16" s="113" t="e">
        <f>INDEX(地温!$D$2:$D$366,MATCH(F16,地温!$C$2:$C$366,FALSE))</f>
        <v>#N/A</v>
      </c>
      <c r="I16" s="113" t="e">
        <f t="shared" si="20"/>
        <v>#N/A</v>
      </c>
      <c r="J16" s="116" t="e">
        <f t="shared" si="2"/>
        <v>#N/A</v>
      </c>
      <c r="K16" s="119" t="e">
        <f t="shared" si="3"/>
        <v>#N/A</v>
      </c>
      <c r="L16" s="119">
        <f t="shared" si="4"/>
        <v>0</v>
      </c>
      <c r="O16" s="115">
        <f t="shared" si="21"/>
        <v>-46014</v>
      </c>
      <c r="P16" s="113">
        <f t="shared" si="22"/>
        <v>9</v>
      </c>
      <c r="Q16" s="113" t="e">
        <f>INDEX(地温!$D$2:$D$366,MATCH(O16,地温!$C$2:$C$366,FALSE))</f>
        <v>#N/A</v>
      </c>
      <c r="R16" s="113" t="e">
        <f t="shared" si="23"/>
        <v>#N/A</v>
      </c>
      <c r="S16" s="116" t="e">
        <f t="shared" si="5"/>
        <v>#N/A</v>
      </c>
      <c r="T16" s="119" t="e">
        <f t="shared" si="6"/>
        <v>#N/A</v>
      </c>
      <c r="U16" s="119">
        <f t="shared" si="7"/>
        <v>0</v>
      </c>
      <c r="X16" s="115">
        <f t="shared" si="24"/>
        <v>-46014</v>
      </c>
      <c r="Y16" s="113">
        <f t="shared" si="25"/>
        <v>9</v>
      </c>
      <c r="Z16" s="113" t="e">
        <f>INDEX(地温!$D$2:$D$366,MATCH(X16,地温!$C$2:$C$366,FALSE))</f>
        <v>#N/A</v>
      </c>
      <c r="AA16" s="113" t="e">
        <f t="shared" si="26"/>
        <v>#N/A</v>
      </c>
      <c r="AB16" s="116" t="e">
        <f t="shared" si="8"/>
        <v>#N/A</v>
      </c>
      <c r="AC16" s="119" t="e">
        <f t="shared" si="9"/>
        <v>#N/A</v>
      </c>
      <c r="AD16" s="119">
        <f t="shared" si="10"/>
        <v>0</v>
      </c>
      <c r="AG16" s="115">
        <f t="shared" si="27"/>
        <v>-46014</v>
      </c>
      <c r="AH16" s="113">
        <f t="shared" si="28"/>
        <v>9</v>
      </c>
      <c r="AI16" s="113" t="e">
        <f>INDEX(地温!$D$2:$D$366,MATCH(AG16,地温!$C$2:$C$366,FALSE))</f>
        <v>#N/A</v>
      </c>
      <c r="AJ16" s="113" t="e">
        <f t="shared" si="29"/>
        <v>#N/A</v>
      </c>
      <c r="AK16" s="116" t="e">
        <f t="shared" si="11"/>
        <v>#N/A</v>
      </c>
      <c r="AL16" s="119" t="e">
        <f t="shared" si="12"/>
        <v>#N/A</v>
      </c>
      <c r="AM16" s="119">
        <f t="shared" si="13"/>
        <v>0</v>
      </c>
      <c r="AP16" s="115">
        <f t="shared" si="30"/>
        <v>-46014</v>
      </c>
      <c r="AQ16" s="113">
        <f t="shared" si="31"/>
        <v>9</v>
      </c>
      <c r="AR16" s="113" t="e">
        <f>INDEX(地温!$D$2:$D$366,MATCH(AP16,地温!$C$2:$C$366,FALSE))</f>
        <v>#N/A</v>
      </c>
      <c r="AS16" s="113" t="e">
        <f t="shared" si="32"/>
        <v>#N/A</v>
      </c>
      <c r="AT16" s="116" t="e">
        <f t="shared" si="14"/>
        <v>#N/A</v>
      </c>
      <c r="AU16" s="119" t="e">
        <f t="shared" si="15"/>
        <v>#N/A</v>
      </c>
      <c r="AV16" s="119">
        <f t="shared" si="16"/>
        <v>0</v>
      </c>
    </row>
    <row r="17" spans="1:48">
      <c r="A17" s="115">
        <f t="shared" si="17"/>
        <v>-46013</v>
      </c>
      <c r="B17" s="113">
        <f t="shared" si="0"/>
        <v>10</v>
      </c>
      <c r="C17" s="119">
        <f t="shared" si="1"/>
        <v>0</v>
      </c>
      <c r="F17" s="115">
        <f t="shared" si="18"/>
        <v>-46013</v>
      </c>
      <c r="G17" s="113">
        <f t="shared" si="19"/>
        <v>10</v>
      </c>
      <c r="H17" s="113" t="e">
        <f>INDEX(地温!$D$2:$D$366,MATCH(F17,地温!$C$2:$C$366,FALSE))</f>
        <v>#N/A</v>
      </c>
      <c r="I17" s="113" t="e">
        <f t="shared" si="20"/>
        <v>#N/A</v>
      </c>
      <c r="J17" s="116" t="e">
        <f t="shared" si="2"/>
        <v>#N/A</v>
      </c>
      <c r="K17" s="119" t="e">
        <f t="shared" si="3"/>
        <v>#N/A</v>
      </c>
      <c r="L17" s="119">
        <f t="shared" si="4"/>
        <v>0</v>
      </c>
      <c r="O17" s="115">
        <f t="shared" si="21"/>
        <v>-46013</v>
      </c>
      <c r="P17" s="113">
        <f t="shared" si="22"/>
        <v>10</v>
      </c>
      <c r="Q17" s="113" t="e">
        <f>INDEX(地温!$D$2:$D$366,MATCH(O17,地温!$C$2:$C$366,FALSE))</f>
        <v>#N/A</v>
      </c>
      <c r="R17" s="113" t="e">
        <f t="shared" si="23"/>
        <v>#N/A</v>
      </c>
      <c r="S17" s="116" t="e">
        <f t="shared" si="5"/>
        <v>#N/A</v>
      </c>
      <c r="T17" s="119" t="e">
        <f t="shared" si="6"/>
        <v>#N/A</v>
      </c>
      <c r="U17" s="119">
        <f t="shared" si="7"/>
        <v>0</v>
      </c>
      <c r="X17" s="115">
        <f t="shared" si="24"/>
        <v>-46013</v>
      </c>
      <c r="Y17" s="113">
        <f t="shared" si="25"/>
        <v>10</v>
      </c>
      <c r="Z17" s="113" t="e">
        <f>INDEX(地温!$D$2:$D$366,MATCH(X17,地温!$C$2:$C$366,FALSE))</f>
        <v>#N/A</v>
      </c>
      <c r="AA17" s="113" t="e">
        <f t="shared" si="26"/>
        <v>#N/A</v>
      </c>
      <c r="AB17" s="116" t="e">
        <f t="shared" si="8"/>
        <v>#N/A</v>
      </c>
      <c r="AC17" s="119" t="e">
        <f t="shared" si="9"/>
        <v>#N/A</v>
      </c>
      <c r="AD17" s="119">
        <f t="shared" si="10"/>
        <v>0</v>
      </c>
      <c r="AG17" s="115">
        <f t="shared" si="27"/>
        <v>-46013</v>
      </c>
      <c r="AH17" s="113">
        <f t="shared" si="28"/>
        <v>10</v>
      </c>
      <c r="AI17" s="113" t="e">
        <f>INDEX(地温!$D$2:$D$366,MATCH(AG17,地温!$C$2:$C$366,FALSE))</f>
        <v>#N/A</v>
      </c>
      <c r="AJ17" s="113" t="e">
        <f t="shared" si="29"/>
        <v>#N/A</v>
      </c>
      <c r="AK17" s="116" t="e">
        <f t="shared" si="11"/>
        <v>#N/A</v>
      </c>
      <c r="AL17" s="119" t="e">
        <f t="shared" si="12"/>
        <v>#N/A</v>
      </c>
      <c r="AM17" s="119">
        <f t="shared" si="13"/>
        <v>0</v>
      </c>
      <c r="AP17" s="115">
        <f t="shared" si="30"/>
        <v>-46013</v>
      </c>
      <c r="AQ17" s="113">
        <f t="shared" si="31"/>
        <v>10</v>
      </c>
      <c r="AR17" s="113" t="e">
        <f>INDEX(地温!$D$2:$D$366,MATCH(AP17,地温!$C$2:$C$366,FALSE))</f>
        <v>#N/A</v>
      </c>
      <c r="AS17" s="113" t="e">
        <f t="shared" si="32"/>
        <v>#N/A</v>
      </c>
      <c r="AT17" s="116" t="e">
        <f t="shared" si="14"/>
        <v>#N/A</v>
      </c>
      <c r="AU17" s="119" t="e">
        <f t="shared" si="15"/>
        <v>#N/A</v>
      </c>
      <c r="AV17" s="119">
        <f t="shared" si="16"/>
        <v>0</v>
      </c>
    </row>
    <row r="18" spans="1:48">
      <c r="A18" s="115">
        <f t="shared" si="17"/>
        <v>-46012</v>
      </c>
      <c r="B18" s="113">
        <f t="shared" si="0"/>
        <v>11</v>
      </c>
      <c r="C18" s="119">
        <f t="shared" si="1"/>
        <v>0</v>
      </c>
      <c r="F18" s="115">
        <f t="shared" si="18"/>
        <v>-46012</v>
      </c>
      <c r="G18" s="113">
        <f t="shared" si="19"/>
        <v>11</v>
      </c>
      <c r="H18" s="113" t="e">
        <f>INDEX(地温!$D$2:$D$366,MATCH(F18,地温!$C$2:$C$366,FALSE))</f>
        <v>#N/A</v>
      </c>
      <c r="I18" s="113" t="e">
        <f t="shared" si="20"/>
        <v>#N/A</v>
      </c>
      <c r="J18" s="116" t="e">
        <f t="shared" si="2"/>
        <v>#N/A</v>
      </c>
      <c r="K18" s="119" t="e">
        <f t="shared" si="3"/>
        <v>#N/A</v>
      </c>
      <c r="L18" s="119">
        <f t="shared" si="4"/>
        <v>0</v>
      </c>
      <c r="O18" s="115">
        <f t="shared" si="21"/>
        <v>-46012</v>
      </c>
      <c r="P18" s="113">
        <f t="shared" si="22"/>
        <v>11</v>
      </c>
      <c r="Q18" s="113" t="e">
        <f>INDEX(地温!$D$2:$D$366,MATCH(O18,地温!$C$2:$C$366,FALSE))</f>
        <v>#N/A</v>
      </c>
      <c r="R18" s="113" t="e">
        <f t="shared" si="23"/>
        <v>#N/A</v>
      </c>
      <c r="S18" s="116" t="e">
        <f t="shared" si="5"/>
        <v>#N/A</v>
      </c>
      <c r="T18" s="119" t="e">
        <f t="shared" si="6"/>
        <v>#N/A</v>
      </c>
      <c r="U18" s="119">
        <f t="shared" si="7"/>
        <v>0</v>
      </c>
      <c r="X18" s="115">
        <f t="shared" si="24"/>
        <v>-46012</v>
      </c>
      <c r="Y18" s="113">
        <f t="shared" si="25"/>
        <v>11</v>
      </c>
      <c r="Z18" s="113" t="e">
        <f>INDEX(地温!$D$2:$D$366,MATCH(X18,地温!$C$2:$C$366,FALSE))</f>
        <v>#N/A</v>
      </c>
      <c r="AA18" s="113" t="e">
        <f t="shared" si="26"/>
        <v>#N/A</v>
      </c>
      <c r="AB18" s="116" t="e">
        <f t="shared" si="8"/>
        <v>#N/A</v>
      </c>
      <c r="AC18" s="119" t="e">
        <f t="shared" si="9"/>
        <v>#N/A</v>
      </c>
      <c r="AD18" s="119">
        <f t="shared" si="10"/>
        <v>0</v>
      </c>
      <c r="AG18" s="115">
        <f t="shared" si="27"/>
        <v>-46012</v>
      </c>
      <c r="AH18" s="113">
        <f t="shared" si="28"/>
        <v>11</v>
      </c>
      <c r="AI18" s="113" t="e">
        <f>INDEX(地温!$D$2:$D$366,MATCH(AG18,地温!$C$2:$C$366,FALSE))</f>
        <v>#N/A</v>
      </c>
      <c r="AJ18" s="113" t="e">
        <f t="shared" si="29"/>
        <v>#N/A</v>
      </c>
      <c r="AK18" s="116" t="e">
        <f t="shared" si="11"/>
        <v>#N/A</v>
      </c>
      <c r="AL18" s="119" t="e">
        <f t="shared" si="12"/>
        <v>#N/A</v>
      </c>
      <c r="AM18" s="119">
        <f t="shared" si="13"/>
        <v>0</v>
      </c>
      <c r="AP18" s="115">
        <f t="shared" si="30"/>
        <v>-46012</v>
      </c>
      <c r="AQ18" s="113">
        <f t="shared" si="31"/>
        <v>11</v>
      </c>
      <c r="AR18" s="113" t="e">
        <f>INDEX(地温!$D$2:$D$366,MATCH(AP18,地温!$C$2:$C$366,FALSE))</f>
        <v>#N/A</v>
      </c>
      <c r="AS18" s="113" t="e">
        <f t="shared" si="32"/>
        <v>#N/A</v>
      </c>
      <c r="AT18" s="116" t="e">
        <f t="shared" si="14"/>
        <v>#N/A</v>
      </c>
      <c r="AU18" s="119" t="e">
        <f t="shared" si="15"/>
        <v>#N/A</v>
      </c>
      <c r="AV18" s="119">
        <f t="shared" si="16"/>
        <v>0</v>
      </c>
    </row>
    <row r="19" spans="1:48">
      <c r="A19" s="115">
        <f t="shared" si="17"/>
        <v>-46011</v>
      </c>
      <c r="B19" s="113">
        <f t="shared" si="0"/>
        <v>12</v>
      </c>
      <c r="C19" s="119">
        <f t="shared" si="1"/>
        <v>0</v>
      </c>
      <c r="F19" s="115">
        <f t="shared" si="18"/>
        <v>-46011</v>
      </c>
      <c r="G19" s="113">
        <f t="shared" si="19"/>
        <v>12</v>
      </c>
      <c r="H19" s="113" t="e">
        <f>INDEX(地温!$D$2:$D$366,MATCH(F19,地温!$C$2:$C$366,FALSE))</f>
        <v>#N/A</v>
      </c>
      <c r="I19" s="113" t="e">
        <f t="shared" si="20"/>
        <v>#N/A</v>
      </c>
      <c r="J19" s="116" t="e">
        <f t="shared" si="2"/>
        <v>#N/A</v>
      </c>
      <c r="K19" s="119" t="e">
        <f t="shared" si="3"/>
        <v>#N/A</v>
      </c>
      <c r="L19" s="119">
        <f t="shared" si="4"/>
        <v>0</v>
      </c>
      <c r="O19" s="115">
        <f t="shared" si="21"/>
        <v>-46011</v>
      </c>
      <c r="P19" s="113">
        <f t="shared" si="22"/>
        <v>12</v>
      </c>
      <c r="Q19" s="113" t="e">
        <f>INDEX(地温!$D$2:$D$366,MATCH(O19,地温!$C$2:$C$366,FALSE))</f>
        <v>#N/A</v>
      </c>
      <c r="R19" s="113" t="e">
        <f t="shared" si="23"/>
        <v>#N/A</v>
      </c>
      <c r="S19" s="116" t="e">
        <f t="shared" si="5"/>
        <v>#N/A</v>
      </c>
      <c r="T19" s="119" t="e">
        <f t="shared" si="6"/>
        <v>#N/A</v>
      </c>
      <c r="U19" s="119">
        <f t="shared" si="7"/>
        <v>0</v>
      </c>
      <c r="X19" s="115">
        <f t="shared" si="24"/>
        <v>-46011</v>
      </c>
      <c r="Y19" s="113">
        <f t="shared" si="25"/>
        <v>12</v>
      </c>
      <c r="Z19" s="113" t="e">
        <f>INDEX(地温!$D$2:$D$366,MATCH(X19,地温!$C$2:$C$366,FALSE))</f>
        <v>#N/A</v>
      </c>
      <c r="AA19" s="113" t="e">
        <f t="shared" si="26"/>
        <v>#N/A</v>
      </c>
      <c r="AB19" s="116" t="e">
        <f t="shared" si="8"/>
        <v>#N/A</v>
      </c>
      <c r="AC19" s="119" t="e">
        <f t="shared" si="9"/>
        <v>#N/A</v>
      </c>
      <c r="AD19" s="119">
        <f t="shared" si="10"/>
        <v>0</v>
      </c>
      <c r="AG19" s="115">
        <f t="shared" si="27"/>
        <v>-46011</v>
      </c>
      <c r="AH19" s="113">
        <f t="shared" si="28"/>
        <v>12</v>
      </c>
      <c r="AI19" s="113" t="e">
        <f>INDEX(地温!$D$2:$D$366,MATCH(AG19,地温!$C$2:$C$366,FALSE))</f>
        <v>#N/A</v>
      </c>
      <c r="AJ19" s="113" t="e">
        <f t="shared" si="29"/>
        <v>#N/A</v>
      </c>
      <c r="AK19" s="116" t="e">
        <f t="shared" si="11"/>
        <v>#N/A</v>
      </c>
      <c r="AL19" s="119" t="e">
        <f t="shared" si="12"/>
        <v>#N/A</v>
      </c>
      <c r="AM19" s="119">
        <f t="shared" si="13"/>
        <v>0</v>
      </c>
      <c r="AP19" s="115">
        <f t="shared" si="30"/>
        <v>-46011</v>
      </c>
      <c r="AQ19" s="113">
        <f t="shared" si="31"/>
        <v>12</v>
      </c>
      <c r="AR19" s="113" t="e">
        <f>INDEX(地温!$D$2:$D$366,MATCH(AP19,地温!$C$2:$C$366,FALSE))</f>
        <v>#N/A</v>
      </c>
      <c r="AS19" s="113" t="e">
        <f t="shared" si="32"/>
        <v>#N/A</v>
      </c>
      <c r="AT19" s="116" t="e">
        <f t="shared" si="14"/>
        <v>#N/A</v>
      </c>
      <c r="AU19" s="119" t="e">
        <f t="shared" si="15"/>
        <v>#N/A</v>
      </c>
      <c r="AV19" s="119">
        <f t="shared" si="16"/>
        <v>0</v>
      </c>
    </row>
    <row r="20" spans="1:48">
      <c r="A20" s="115">
        <f t="shared" si="17"/>
        <v>-46010</v>
      </c>
      <c r="B20" s="113">
        <f t="shared" si="0"/>
        <v>13</v>
      </c>
      <c r="C20" s="119">
        <f t="shared" si="1"/>
        <v>0</v>
      </c>
      <c r="F20" s="115">
        <f t="shared" si="18"/>
        <v>-46010</v>
      </c>
      <c r="G20" s="113">
        <f t="shared" si="19"/>
        <v>13</v>
      </c>
      <c r="H20" s="113" t="e">
        <f>INDEX(地温!$D$2:$D$366,MATCH(F20,地温!$C$2:$C$366,FALSE))</f>
        <v>#N/A</v>
      </c>
      <c r="I20" s="113" t="e">
        <f t="shared" si="20"/>
        <v>#N/A</v>
      </c>
      <c r="J20" s="116" t="e">
        <f t="shared" si="2"/>
        <v>#N/A</v>
      </c>
      <c r="K20" s="119" t="e">
        <f t="shared" si="3"/>
        <v>#N/A</v>
      </c>
      <c r="L20" s="119">
        <f t="shared" si="4"/>
        <v>0</v>
      </c>
      <c r="O20" s="115">
        <f t="shared" si="21"/>
        <v>-46010</v>
      </c>
      <c r="P20" s="113">
        <f t="shared" si="22"/>
        <v>13</v>
      </c>
      <c r="Q20" s="113" t="e">
        <f>INDEX(地温!$D$2:$D$366,MATCH(O20,地温!$C$2:$C$366,FALSE))</f>
        <v>#N/A</v>
      </c>
      <c r="R20" s="113" t="e">
        <f t="shared" si="23"/>
        <v>#N/A</v>
      </c>
      <c r="S20" s="116" t="e">
        <f t="shared" si="5"/>
        <v>#N/A</v>
      </c>
      <c r="T20" s="119" t="e">
        <f t="shared" si="6"/>
        <v>#N/A</v>
      </c>
      <c r="U20" s="119">
        <f t="shared" si="7"/>
        <v>0</v>
      </c>
      <c r="X20" s="115">
        <f t="shared" si="24"/>
        <v>-46010</v>
      </c>
      <c r="Y20" s="113">
        <f t="shared" si="25"/>
        <v>13</v>
      </c>
      <c r="Z20" s="113" t="e">
        <f>INDEX(地温!$D$2:$D$366,MATCH(X20,地温!$C$2:$C$366,FALSE))</f>
        <v>#N/A</v>
      </c>
      <c r="AA20" s="113" t="e">
        <f t="shared" si="26"/>
        <v>#N/A</v>
      </c>
      <c r="AB20" s="116" t="e">
        <f t="shared" si="8"/>
        <v>#N/A</v>
      </c>
      <c r="AC20" s="119" t="e">
        <f t="shared" si="9"/>
        <v>#N/A</v>
      </c>
      <c r="AD20" s="119">
        <f t="shared" si="10"/>
        <v>0</v>
      </c>
      <c r="AG20" s="115">
        <f t="shared" si="27"/>
        <v>-46010</v>
      </c>
      <c r="AH20" s="113">
        <f t="shared" si="28"/>
        <v>13</v>
      </c>
      <c r="AI20" s="113" t="e">
        <f>INDEX(地温!$D$2:$D$366,MATCH(AG20,地温!$C$2:$C$366,FALSE))</f>
        <v>#N/A</v>
      </c>
      <c r="AJ20" s="113" t="e">
        <f t="shared" si="29"/>
        <v>#N/A</v>
      </c>
      <c r="AK20" s="116" t="e">
        <f t="shared" si="11"/>
        <v>#N/A</v>
      </c>
      <c r="AL20" s="119" t="e">
        <f t="shared" si="12"/>
        <v>#N/A</v>
      </c>
      <c r="AM20" s="119">
        <f t="shared" si="13"/>
        <v>0</v>
      </c>
      <c r="AP20" s="115">
        <f t="shared" si="30"/>
        <v>-46010</v>
      </c>
      <c r="AQ20" s="113">
        <f t="shared" si="31"/>
        <v>13</v>
      </c>
      <c r="AR20" s="113" t="e">
        <f>INDEX(地温!$D$2:$D$366,MATCH(AP20,地温!$C$2:$C$366,FALSE))</f>
        <v>#N/A</v>
      </c>
      <c r="AS20" s="113" t="e">
        <f t="shared" si="32"/>
        <v>#N/A</v>
      </c>
      <c r="AT20" s="116" t="e">
        <f t="shared" si="14"/>
        <v>#N/A</v>
      </c>
      <c r="AU20" s="119" t="e">
        <f t="shared" si="15"/>
        <v>#N/A</v>
      </c>
      <c r="AV20" s="119">
        <f t="shared" si="16"/>
        <v>0</v>
      </c>
    </row>
    <row r="21" spans="1:48">
      <c r="A21" s="115">
        <f t="shared" si="17"/>
        <v>-46009</v>
      </c>
      <c r="B21" s="113">
        <f t="shared" si="0"/>
        <v>14</v>
      </c>
      <c r="C21" s="119">
        <f t="shared" si="1"/>
        <v>0</v>
      </c>
      <c r="F21" s="115">
        <f t="shared" si="18"/>
        <v>-46009</v>
      </c>
      <c r="G21" s="113">
        <f t="shared" si="19"/>
        <v>14</v>
      </c>
      <c r="H21" s="113" t="e">
        <f>INDEX(地温!$D$2:$D$366,MATCH(F21,地温!$C$2:$C$366,FALSE))</f>
        <v>#N/A</v>
      </c>
      <c r="I21" s="113" t="e">
        <f t="shared" si="20"/>
        <v>#N/A</v>
      </c>
      <c r="J21" s="116" t="e">
        <f t="shared" si="2"/>
        <v>#N/A</v>
      </c>
      <c r="K21" s="119" t="e">
        <f t="shared" si="3"/>
        <v>#N/A</v>
      </c>
      <c r="L21" s="119">
        <f t="shared" si="4"/>
        <v>0</v>
      </c>
      <c r="O21" s="115">
        <f t="shared" si="21"/>
        <v>-46009</v>
      </c>
      <c r="P21" s="113">
        <f t="shared" si="22"/>
        <v>14</v>
      </c>
      <c r="Q21" s="113" t="e">
        <f>INDEX(地温!$D$2:$D$366,MATCH(O21,地温!$C$2:$C$366,FALSE))</f>
        <v>#N/A</v>
      </c>
      <c r="R21" s="113" t="e">
        <f t="shared" si="23"/>
        <v>#N/A</v>
      </c>
      <c r="S21" s="116" t="e">
        <f t="shared" si="5"/>
        <v>#N/A</v>
      </c>
      <c r="T21" s="119" t="e">
        <f t="shared" si="6"/>
        <v>#N/A</v>
      </c>
      <c r="U21" s="119">
        <f t="shared" si="7"/>
        <v>0</v>
      </c>
      <c r="X21" s="115">
        <f t="shared" si="24"/>
        <v>-46009</v>
      </c>
      <c r="Y21" s="113">
        <f t="shared" si="25"/>
        <v>14</v>
      </c>
      <c r="Z21" s="113" t="e">
        <f>INDEX(地温!$D$2:$D$366,MATCH(X21,地温!$C$2:$C$366,FALSE))</f>
        <v>#N/A</v>
      </c>
      <c r="AA21" s="113" t="e">
        <f t="shared" si="26"/>
        <v>#N/A</v>
      </c>
      <c r="AB21" s="116" t="e">
        <f t="shared" si="8"/>
        <v>#N/A</v>
      </c>
      <c r="AC21" s="119" t="e">
        <f t="shared" si="9"/>
        <v>#N/A</v>
      </c>
      <c r="AD21" s="119">
        <f t="shared" si="10"/>
        <v>0</v>
      </c>
      <c r="AG21" s="115">
        <f t="shared" si="27"/>
        <v>-46009</v>
      </c>
      <c r="AH21" s="113">
        <f t="shared" si="28"/>
        <v>14</v>
      </c>
      <c r="AI21" s="113" t="e">
        <f>INDEX(地温!$D$2:$D$366,MATCH(AG21,地温!$C$2:$C$366,FALSE))</f>
        <v>#N/A</v>
      </c>
      <c r="AJ21" s="113" t="e">
        <f t="shared" si="29"/>
        <v>#N/A</v>
      </c>
      <c r="AK21" s="116" t="e">
        <f t="shared" si="11"/>
        <v>#N/A</v>
      </c>
      <c r="AL21" s="119" t="e">
        <f t="shared" si="12"/>
        <v>#N/A</v>
      </c>
      <c r="AM21" s="119">
        <f t="shared" si="13"/>
        <v>0</v>
      </c>
      <c r="AP21" s="115">
        <f t="shared" si="30"/>
        <v>-46009</v>
      </c>
      <c r="AQ21" s="113">
        <f t="shared" si="31"/>
        <v>14</v>
      </c>
      <c r="AR21" s="113" t="e">
        <f>INDEX(地温!$D$2:$D$366,MATCH(AP21,地温!$C$2:$C$366,FALSE))</f>
        <v>#N/A</v>
      </c>
      <c r="AS21" s="113" t="e">
        <f t="shared" si="32"/>
        <v>#N/A</v>
      </c>
      <c r="AT21" s="116" t="e">
        <f t="shared" si="14"/>
        <v>#N/A</v>
      </c>
      <c r="AU21" s="119" t="e">
        <f t="shared" si="15"/>
        <v>#N/A</v>
      </c>
      <c r="AV21" s="119">
        <f t="shared" si="16"/>
        <v>0</v>
      </c>
    </row>
    <row r="22" spans="1:48">
      <c r="A22" s="115">
        <f t="shared" si="17"/>
        <v>-46008</v>
      </c>
      <c r="B22" s="113">
        <f t="shared" si="0"/>
        <v>15</v>
      </c>
      <c r="C22" s="119">
        <f t="shared" si="1"/>
        <v>0</v>
      </c>
      <c r="F22" s="115">
        <f t="shared" si="18"/>
        <v>-46008</v>
      </c>
      <c r="G22" s="113">
        <f t="shared" si="19"/>
        <v>15</v>
      </c>
      <c r="H22" s="113" t="e">
        <f>INDEX(地温!$D$2:$D$366,MATCH(F22,地温!$C$2:$C$366,FALSE))</f>
        <v>#N/A</v>
      </c>
      <c r="I22" s="113" t="e">
        <f t="shared" si="20"/>
        <v>#N/A</v>
      </c>
      <c r="J22" s="116" t="e">
        <f t="shared" si="2"/>
        <v>#N/A</v>
      </c>
      <c r="K22" s="119" t="e">
        <f t="shared" si="3"/>
        <v>#N/A</v>
      </c>
      <c r="L22" s="119">
        <f t="shared" si="4"/>
        <v>0</v>
      </c>
      <c r="O22" s="115">
        <f t="shared" si="21"/>
        <v>-46008</v>
      </c>
      <c r="P22" s="113">
        <f t="shared" si="22"/>
        <v>15</v>
      </c>
      <c r="Q22" s="113" t="e">
        <f>INDEX(地温!$D$2:$D$366,MATCH(O22,地温!$C$2:$C$366,FALSE))</f>
        <v>#N/A</v>
      </c>
      <c r="R22" s="113" t="e">
        <f t="shared" si="23"/>
        <v>#N/A</v>
      </c>
      <c r="S22" s="116" t="e">
        <f t="shared" si="5"/>
        <v>#N/A</v>
      </c>
      <c r="T22" s="119" t="e">
        <f t="shared" si="6"/>
        <v>#N/A</v>
      </c>
      <c r="U22" s="119">
        <f t="shared" si="7"/>
        <v>0</v>
      </c>
      <c r="X22" s="115">
        <f t="shared" si="24"/>
        <v>-46008</v>
      </c>
      <c r="Y22" s="113">
        <f t="shared" si="25"/>
        <v>15</v>
      </c>
      <c r="Z22" s="113" t="e">
        <f>INDEX(地温!$D$2:$D$366,MATCH(X22,地温!$C$2:$C$366,FALSE))</f>
        <v>#N/A</v>
      </c>
      <c r="AA22" s="113" t="e">
        <f t="shared" si="26"/>
        <v>#N/A</v>
      </c>
      <c r="AB22" s="116" t="e">
        <f t="shared" si="8"/>
        <v>#N/A</v>
      </c>
      <c r="AC22" s="119" t="e">
        <f t="shared" si="9"/>
        <v>#N/A</v>
      </c>
      <c r="AD22" s="119">
        <f t="shared" si="10"/>
        <v>0</v>
      </c>
      <c r="AG22" s="115">
        <f t="shared" si="27"/>
        <v>-46008</v>
      </c>
      <c r="AH22" s="113">
        <f t="shared" si="28"/>
        <v>15</v>
      </c>
      <c r="AI22" s="113" t="e">
        <f>INDEX(地温!$D$2:$D$366,MATCH(AG22,地温!$C$2:$C$366,FALSE))</f>
        <v>#N/A</v>
      </c>
      <c r="AJ22" s="113" t="e">
        <f t="shared" si="29"/>
        <v>#N/A</v>
      </c>
      <c r="AK22" s="116" t="e">
        <f t="shared" si="11"/>
        <v>#N/A</v>
      </c>
      <c r="AL22" s="119" t="e">
        <f t="shared" si="12"/>
        <v>#N/A</v>
      </c>
      <c r="AM22" s="119">
        <f t="shared" si="13"/>
        <v>0</v>
      </c>
      <c r="AP22" s="115">
        <f t="shared" si="30"/>
        <v>-46008</v>
      </c>
      <c r="AQ22" s="113">
        <f t="shared" si="31"/>
        <v>15</v>
      </c>
      <c r="AR22" s="113" t="e">
        <f>INDEX(地温!$D$2:$D$366,MATCH(AP22,地温!$C$2:$C$366,FALSE))</f>
        <v>#N/A</v>
      </c>
      <c r="AS22" s="113" t="e">
        <f t="shared" si="32"/>
        <v>#N/A</v>
      </c>
      <c r="AT22" s="116" t="e">
        <f t="shared" si="14"/>
        <v>#N/A</v>
      </c>
      <c r="AU22" s="119" t="e">
        <f t="shared" si="15"/>
        <v>#N/A</v>
      </c>
      <c r="AV22" s="119">
        <f t="shared" si="16"/>
        <v>0</v>
      </c>
    </row>
    <row r="23" spans="1:48">
      <c r="A23" s="115">
        <f t="shared" si="17"/>
        <v>-46007</v>
      </c>
      <c r="B23" s="113">
        <f t="shared" si="0"/>
        <v>16</v>
      </c>
      <c r="C23" s="119">
        <f t="shared" si="1"/>
        <v>0</v>
      </c>
      <c r="F23" s="115">
        <f t="shared" si="18"/>
        <v>-46007</v>
      </c>
      <c r="G23" s="113">
        <f t="shared" si="19"/>
        <v>16</v>
      </c>
      <c r="H23" s="113" t="e">
        <f>INDEX(地温!$D$2:$D$366,MATCH(F23,地温!$C$2:$C$366,FALSE))</f>
        <v>#N/A</v>
      </c>
      <c r="I23" s="113" t="e">
        <f t="shared" si="20"/>
        <v>#N/A</v>
      </c>
      <c r="J23" s="116" t="e">
        <f t="shared" si="2"/>
        <v>#N/A</v>
      </c>
      <c r="K23" s="119" t="e">
        <f t="shared" si="3"/>
        <v>#N/A</v>
      </c>
      <c r="L23" s="119">
        <f t="shared" si="4"/>
        <v>0</v>
      </c>
      <c r="O23" s="115">
        <f t="shared" si="21"/>
        <v>-46007</v>
      </c>
      <c r="P23" s="113">
        <f t="shared" si="22"/>
        <v>16</v>
      </c>
      <c r="Q23" s="113" t="e">
        <f>INDEX(地温!$D$2:$D$366,MATCH(O23,地温!$C$2:$C$366,FALSE))</f>
        <v>#N/A</v>
      </c>
      <c r="R23" s="113" t="e">
        <f t="shared" si="23"/>
        <v>#N/A</v>
      </c>
      <c r="S23" s="116" t="e">
        <f t="shared" si="5"/>
        <v>#N/A</v>
      </c>
      <c r="T23" s="119" t="e">
        <f t="shared" si="6"/>
        <v>#N/A</v>
      </c>
      <c r="U23" s="119">
        <f t="shared" si="7"/>
        <v>0</v>
      </c>
      <c r="X23" s="115">
        <f t="shared" si="24"/>
        <v>-46007</v>
      </c>
      <c r="Y23" s="113">
        <f t="shared" si="25"/>
        <v>16</v>
      </c>
      <c r="Z23" s="113" t="e">
        <f>INDEX(地温!$D$2:$D$366,MATCH(X23,地温!$C$2:$C$366,FALSE))</f>
        <v>#N/A</v>
      </c>
      <c r="AA23" s="113" t="e">
        <f t="shared" si="26"/>
        <v>#N/A</v>
      </c>
      <c r="AB23" s="116" t="e">
        <f t="shared" si="8"/>
        <v>#N/A</v>
      </c>
      <c r="AC23" s="119" t="e">
        <f t="shared" si="9"/>
        <v>#N/A</v>
      </c>
      <c r="AD23" s="119">
        <f t="shared" si="10"/>
        <v>0</v>
      </c>
      <c r="AG23" s="115">
        <f t="shared" si="27"/>
        <v>-46007</v>
      </c>
      <c r="AH23" s="113">
        <f t="shared" si="28"/>
        <v>16</v>
      </c>
      <c r="AI23" s="113" t="e">
        <f>INDEX(地温!$D$2:$D$366,MATCH(AG23,地温!$C$2:$C$366,FALSE))</f>
        <v>#N/A</v>
      </c>
      <c r="AJ23" s="113" t="e">
        <f t="shared" si="29"/>
        <v>#N/A</v>
      </c>
      <c r="AK23" s="116" t="e">
        <f t="shared" si="11"/>
        <v>#N/A</v>
      </c>
      <c r="AL23" s="119" t="e">
        <f t="shared" si="12"/>
        <v>#N/A</v>
      </c>
      <c r="AM23" s="119">
        <f t="shared" si="13"/>
        <v>0</v>
      </c>
      <c r="AP23" s="115">
        <f t="shared" si="30"/>
        <v>-46007</v>
      </c>
      <c r="AQ23" s="113">
        <f t="shared" si="31"/>
        <v>16</v>
      </c>
      <c r="AR23" s="113" t="e">
        <f>INDEX(地温!$D$2:$D$366,MATCH(AP23,地温!$C$2:$C$366,FALSE))</f>
        <v>#N/A</v>
      </c>
      <c r="AS23" s="113" t="e">
        <f t="shared" si="32"/>
        <v>#N/A</v>
      </c>
      <c r="AT23" s="116" t="e">
        <f t="shared" si="14"/>
        <v>#N/A</v>
      </c>
      <c r="AU23" s="119" t="e">
        <f t="shared" si="15"/>
        <v>#N/A</v>
      </c>
      <c r="AV23" s="119">
        <f t="shared" si="16"/>
        <v>0</v>
      </c>
    </row>
    <row r="24" spans="1:48">
      <c r="A24" s="115">
        <f t="shared" si="17"/>
        <v>-46006</v>
      </c>
      <c r="B24" s="113">
        <f t="shared" si="0"/>
        <v>17</v>
      </c>
      <c r="C24" s="119">
        <f t="shared" si="1"/>
        <v>0</v>
      </c>
      <c r="F24" s="115">
        <f t="shared" si="18"/>
        <v>-46006</v>
      </c>
      <c r="G24" s="113">
        <f t="shared" si="19"/>
        <v>17</v>
      </c>
      <c r="H24" s="113" t="e">
        <f>INDEX(地温!$D$2:$D$366,MATCH(F24,地温!$C$2:$C$366,FALSE))</f>
        <v>#N/A</v>
      </c>
      <c r="I24" s="113" t="e">
        <f t="shared" si="20"/>
        <v>#N/A</v>
      </c>
      <c r="J24" s="116" t="e">
        <f t="shared" si="2"/>
        <v>#N/A</v>
      </c>
      <c r="K24" s="119" t="e">
        <f t="shared" si="3"/>
        <v>#N/A</v>
      </c>
      <c r="L24" s="119">
        <f t="shared" si="4"/>
        <v>0</v>
      </c>
      <c r="O24" s="115">
        <f t="shared" si="21"/>
        <v>-46006</v>
      </c>
      <c r="P24" s="113">
        <f t="shared" si="22"/>
        <v>17</v>
      </c>
      <c r="Q24" s="113" t="e">
        <f>INDEX(地温!$D$2:$D$366,MATCH(O24,地温!$C$2:$C$366,FALSE))</f>
        <v>#N/A</v>
      </c>
      <c r="R24" s="113" t="e">
        <f t="shared" si="23"/>
        <v>#N/A</v>
      </c>
      <c r="S24" s="116" t="e">
        <f t="shared" si="5"/>
        <v>#N/A</v>
      </c>
      <c r="T24" s="119" t="e">
        <f t="shared" si="6"/>
        <v>#N/A</v>
      </c>
      <c r="U24" s="119">
        <f t="shared" si="7"/>
        <v>0</v>
      </c>
      <c r="X24" s="115">
        <f t="shared" si="24"/>
        <v>-46006</v>
      </c>
      <c r="Y24" s="113">
        <f t="shared" si="25"/>
        <v>17</v>
      </c>
      <c r="Z24" s="113" t="e">
        <f>INDEX(地温!$D$2:$D$366,MATCH(X24,地温!$C$2:$C$366,FALSE))</f>
        <v>#N/A</v>
      </c>
      <c r="AA24" s="113" t="e">
        <f t="shared" si="26"/>
        <v>#N/A</v>
      </c>
      <c r="AB24" s="116" t="e">
        <f t="shared" si="8"/>
        <v>#N/A</v>
      </c>
      <c r="AC24" s="119" t="e">
        <f t="shared" si="9"/>
        <v>#N/A</v>
      </c>
      <c r="AD24" s="119">
        <f t="shared" si="10"/>
        <v>0</v>
      </c>
      <c r="AG24" s="115">
        <f t="shared" si="27"/>
        <v>-46006</v>
      </c>
      <c r="AH24" s="113">
        <f t="shared" si="28"/>
        <v>17</v>
      </c>
      <c r="AI24" s="113" t="e">
        <f>INDEX(地温!$D$2:$D$366,MATCH(AG24,地温!$C$2:$C$366,FALSE))</f>
        <v>#N/A</v>
      </c>
      <c r="AJ24" s="113" t="e">
        <f t="shared" si="29"/>
        <v>#N/A</v>
      </c>
      <c r="AK24" s="116" t="e">
        <f t="shared" si="11"/>
        <v>#N/A</v>
      </c>
      <c r="AL24" s="119" t="e">
        <f t="shared" si="12"/>
        <v>#N/A</v>
      </c>
      <c r="AM24" s="119">
        <f t="shared" si="13"/>
        <v>0</v>
      </c>
      <c r="AP24" s="115">
        <f t="shared" si="30"/>
        <v>-46006</v>
      </c>
      <c r="AQ24" s="113">
        <f t="shared" si="31"/>
        <v>17</v>
      </c>
      <c r="AR24" s="113" t="e">
        <f>INDEX(地温!$D$2:$D$366,MATCH(AP24,地温!$C$2:$C$366,FALSE))</f>
        <v>#N/A</v>
      </c>
      <c r="AS24" s="113" t="e">
        <f t="shared" si="32"/>
        <v>#N/A</v>
      </c>
      <c r="AT24" s="116" t="e">
        <f t="shared" si="14"/>
        <v>#N/A</v>
      </c>
      <c r="AU24" s="119" t="e">
        <f t="shared" si="15"/>
        <v>#N/A</v>
      </c>
      <c r="AV24" s="119">
        <f t="shared" si="16"/>
        <v>0</v>
      </c>
    </row>
    <row r="25" spans="1:48">
      <c r="A25" s="115">
        <f t="shared" si="17"/>
        <v>-46005</v>
      </c>
      <c r="B25" s="113">
        <f t="shared" si="0"/>
        <v>18</v>
      </c>
      <c r="C25" s="119">
        <f t="shared" si="1"/>
        <v>0</v>
      </c>
      <c r="F25" s="115">
        <f t="shared" si="18"/>
        <v>-46005</v>
      </c>
      <c r="G25" s="113">
        <f t="shared" si="19"/>
        <v>18</v>
      </c>
      <c r="H25" s="113" t="e">
        <f>INDEX(地温!$D$2:$D$366,MATCH(F25,地温!$C$2:$C$366,FALSE))</f>
        <v>#N/A</v>
      </c>
      <c r="I25" s="113" t="e">
        <f t="shared" si="20"/>
        <v>#N/A</v>
      </c>
      <c r="J25" s="116" t="e">
        <f t="shared" si="2"/>
        <v>#N/A</v>
      </c>
      <c r="K25" s="119" t="e">
        <f t="shared" si="3"/>
        <v>#N/A</v>
      </c>
      <c r="L25" s="119">
        <f t="shared" si="4"/>
        <v>0</v>
      </c>
      <c r="O25" s="115">
        <f t="shared" si="21"/>
        <v>-46005</v>
      </c>
      <c r="P25" s="113">
        <f t="shared" si="22"/>
        <v>18</v>
      </c>
      <c r="Q25" s="113" t="e">
        <f>INDEX(地温!$D$2:$D$366,MATCH(O25,地温!$C$2:$C$366,FALSE))</f>
        <v>#N/A</v>
      </c>
      <c r="R25" s="113" t="e">
        <f t="shared" si="23"/>
        <v>#N/A</v>
      </c>
      <c r="S25" s="116" t="e">
        <f t="shared" si="5"/>
        <v>#N/A</v>
      </c>
      <c r="T25" s="119" t="e">
        <f t="shared" si="6"/>
        <v>#N/A</v>
      </c>
      <c r="U25" s="119">
        <f t="shared" si="7"/>
        <v>0</v>
      </c>
      <c r="X25" s="115">
        <f t="shared" si="24"/>
        <v>-46005</v>
      </c>
      <c r="Y25" s="113">
        <f t="shared" si="25"/>
        <v>18</v>
      </c>
      <c r="Z25" s="113" t="e">
        <f>INDEX(地温!$D$2:$D$366,MATCH(X25,地温!$C$2:$C$366,FALSE))</f>
        <v>#N/A</v>
      </c>
      <c r="AA25" s="113" t="e">
        <f t="shared" si="26"/>
        <v>#N/A</v>
      </c>
      <c r="AB25" s="116" t="e">
        <f t="shared" si="8"/>
        <v>#N/A</v>
      </c>
      <c r="AC25" s="119" t="e">
        <f t="shared" si="9"/>
        <v>#N/A</v>
      </c>
      <c r="AD25" s="119">
        <f t="shared" si="10"/>
        <v>0</v>
      </c>
      <c r="AG25" s="115">
        <f t="shared" si="27"/>
        <v>-46005</v>
      </c>
      <c r="AH25" s="113">
        <f t="shared" si="28"/>
        <v>18</v>
      </c>
      <c r="AI25" s="113" t="e">
        <f>INDEX(地温!$D$2:$D$366,MATCH(AG25,地温!$C$2:$C$366,FALSE))</f>
        <v>#N/A</v>
      </c>
      <c r="AJ25" s="113" t="e">
        <f t="shared" si="29"/>
        <v>#N/A</v>
      </c>
      <c r="AK25" s="116" t="e">
        <f t="shared" si="11"/>
        <v>#N/A</v>
      </c>
      <c r="AL25" s="119" t="e">
        <f t="shared" si="12"/>
        <v>#N/A</v>
      </c>
      <c r="AM25" s="119">
        <f t="shared" si="13"/>
        <v>0</v>
      </c>
      <c r="AP25" s="115">
        <f t="shared" si="30"/>
        <v>-46005</v>
      </c>
      <c r="AQ25" s="113">
        <f t="shared" si="31"/>
        <v>18</v>
      </c>
      <c r="AR25" s="113" t="e">
        <f>INDEX(地温!$D$2:$D$366,MATCH(AP25,地温!$C$2:$C$366,FALSE))</f>
        <v>#N/A</v>
      </c>
      <c r="AS25" s="113" t="e">
        <f t="shared" si="32"/>
        <v>#N/A</v>
      </c>
      <c r="AT25" s="116" t="e">
        <f t="shared" si="14"/>
        <v>#N/A</v>
      </c>
      <c r="AU25" s="119" t="e">
        <f t="shared" si="15"/>
        <v>#N/A</v>
      </c>
      <c r="AV25" s="119">
        <f t="shared" si="16"/>
        <v>0</v>
      </c>
    </row>
    <row r="26" spans="1:48">
      <c r="A26" s="115">
        <f t="shared" si="17"/>
        <v>-46004</v>
      </c>
      <c r="B26" s="113">
        <f t="shared" si="0"/>
        <v>19</v>
      </c>
      <c r="C26" s="119">
        <f t="shared" si="1"/>
        <v>0</v>
      </c>
      <c r="F26" s="115">
        <f t="shared" si="18"/>
        <v>-46004</v>
      </c>
      <c r="G26" s="113">
        <f t="shared" si="19"/>
        <v>19</v>
      </c>
      <c r="H26" s="113" t="e">
        <f>INDEX(地温!$D$2:$D$366,MATCH(F26,地温!$C$2:$C$366,FALSE))</f>
        <v>#N/A</v>
      </c>
      <c r="I26" s="113" t="e">
        <f t="shared" si="20"/>
        <v>#N/A</v>
      </c>
      <c r="J26" s="116" t="e">
        <f t="shared" si="2"/>
        <v>#N/A</v>
      </c>
      <c r="K26" s="119" t="e">
        <f t="shared" si="3"/>
        <v>#N/A</v>
      </c>
      <c r="L26" s="119">
        <f t="shared" si="4"/>
        <v>0</v>
      </c>
      <c r="O26" s="115">
        <f t="shared" si="21"/>
        <v>-46004</v>
      </c>
      <c r="P26" s="113">
        <f t="shared" si="22"/>
        <v>19</v>
      </c>
      <c r="Q26" s="113" t="e">
        <f>INDEX(地温!$D$2:$D$366,MATCH(O26,地温!$C$2:$C$366,FALSE))</f>
        <v>#N/A</v>
      </c>
      <c r="R26" s="113" t="e">
        <f t="shared" si="23"/>
        <v>#N/A</v>
      </c>
      <c r="S26" s="116" t="e">
        <f t="shared" si="5"/>
        <v>#N/A</v>
      </c>
      <c r="T26" s="119" t="e">
        <f t="shared" si="6"/>
        <v>#N/A</v>
      </c>
      <c r="U26" s="119">
        <f t="shared" si="7"/>
        <v>0</v>
      </c>
      <c r="X26" s="115">
        <f t="shared" si="24"/>
        <v>-46004</v>
      </c>
      <c r="Y26" s="113">
        <f t="shared" si="25"/>
        <v>19</v>
      </c>
      <c r="Z26" s="113" t="e">
        <f>INDEX(地温!$D$2:$D$366,MATCH(X26,地温!$C$2:$C$366,FALSE))</f>
        <v>#N/A</v>
      </c>
      <c r="AA26" s="113" t="e">
        <f t="shared" si="26"/>
        <v>#N/A</v>
      </c>
      <c r="AB26" s="116" t="e">
        <f t="shared" si="8"/>
        <v>#N/A</v>
      </c>
      <c r="AC26" s="119" t="e">
        <f t="shared" si="9"/>
        <v>#N/A</v>
      </c>
      <c r="AD26" s="119">
        <f t="shared" si="10"/>
        <v>0</v>
      </c>
      <c r="AG26" s="115">
        <f t="shared" si="27"/>
        <v>-46004</v>
      </c>
      <c r="AH26" s="113">
        <f t="shared" si="28"/>
        <v>19</v>
      </c>
      <c r="AI26" s="113" t="e">
        <f>INDEX(地温!$D$2:$D$366,MATCH(AG26,地温!$C$2:$C$366,FALSE))</f>
        <v>#N/A</v>
      </c>
      <c r="AJ26" s="113" t="e">
        <f t="shared" si="29"/>
        <v>#N/A</v>
      </c>
      <c r="AK26" s="116" t="e">
        <f t="shared" si="11"/>
        <v>#N/A</v>
      </c>
      <c r="AL26" s="119" t="e">
        <f t="shared" si="12"/>
        <v>#N/A</v>
      </c>
      <c r="AM26" s="119">
        <f t="shared" si="13"/>
        <v>0</v>
      </c>
      <c r="AP26" s="115">
        <f t="shared" si="30"/>
        <v>-46004</v>
      </c>
      <c r="AQ26" s="113">
        <f t="shared" si="31"/>
        <v>19</v>
      </c>
      <c r="AR26" s="113" t="e">
        <f>INDEX(地温!$D$2:$D$366,MATCH(AP26,地温!$C$2:$C$366,FALSE))</f>
        <v>#N/A</v>
      </c>
      <c r="AS26" s="113" t="e">
        <f t="shared" si="32"/>
        <v>#N/A</v>
      </c>
      <c r="AT26" s="116" t="e">
        <f t="shared" si="14"/>
        <v>#N/A</v>
      </c>
      <c r="AU26" s="119" t="e">
        <f t="shared" si="15"/>
        <v>#N/A</v>
      </c>
      <c r="AV26" s="119">
        <f t="shared" si="16"/>
        <v>0</v>
      </c>
    </row>
    <row r="27" spans="1:48">
      <c r="A27" s="115">
        <f t="shared" si="17"/>
        <v>-46003</v>
      </c>
      <c r="B27" s="113">
        <f t="shared" si="0"/>
        <v>20</v>
      </c>
      <c r="C27" s="119">
        <f t="shared" si="1"/>
        <v>0</v>
      </c>
      <c r="F27" s="115">
        <f t="shared" si="18"/>
        <v>-46003</v>
      </c>
      <c r="G27" s="113">
        <f t="shared" si="19"/>
        <v>20</v>
      </c>
      <c r="H27" s="113" t="e">
        <f>INDEX(地温!$D$2:$D$366,MATCH(F27,地温!$C$2:$C$366,FALSE))</f>
        <v>#N/A</v>
      </c>
      <c r="I27" s="113" t="e">
        <f t="shared" si="20"/>
        <v>#N/A</v>
      </c>
      <c r="J27" s="116" t="e">
        <f t="shared" si="2"/>
        <v>#N/A</v>
      </c>
      <c r="K27" s="119" t="e">
        <f t="shared" si="3"/>
        <v>#N/A</v>
      </c>
      <c r="L27" s="119">
        <f t="shared" si="4"/>
        <v>0</v>
      </c>
      <c r="O27" s="115">
        <f t="shared" si="21"/>
        <v>-46003</v>
      </c>
      <c r="P27" s="113">
        <f t="shared" si="22"/>
        <v>20</v>
      </c>
      <c r="Q27" s="113" t="e">
        <f>INDEX(地温!$D$2:$D$366,MATCH(O27,地温!$C$2:$C$366,FALSE))</f>
        <v>#N/A</v>
      </c>
      <c r="R27" s="113" t="e">
        <f t="shared" si="23"/>
        <v>#N/A</v>
      </c>
      <c r="S27" s="116" t="e">
        <f t="shared" si="5"/>
        <v>#N/A</v>
      </c>
      <c r="T27" s="119" t="e">
        <f t="shared" si="6"/>
        <v>#N/A</v>
      </c>
      <c r="U27" s="119">
        <f t="shared" si="7"/>
        <v>0</v>
      </c>
      <c r="X27" s="115">
        <f t="shared" si="24"/>
        <v>-46003</v>
      </c>
      <c r="Y27" s="113">
        <f t="shared" si="25"/>
        <v>20</v>
      </c>
      <c r="Z27" s="113" t="e">
        <f>INDEX(地温!$D$2:$D$366,MATCH(X27,地温!$C$2:$C$366,FALSE))</f>
        <v>#N/A</v>
      </c>
      <c r="AA27" s="113" t="e">
        <f t="shared" si="26"/>
        <v>#N/A</v>
      </c>
      <c r="AB27" s="116" t="e">
        <f t="shared" si="8"/>
        <v>#N/A</v>
      </c>
      <c r="AC27" s="119" t="e">
        <f t="shared" si="9"/>
        <v>#N/A</v>
      </c>
      <c r="AD27" s="119">
        <f t="shared" si="10"/>
        <v>0</v>
      </c>
      <c r="AG27" s="115">
        <f t="shared" si="27"/>
        <v>-46003</v>
      </c>
      <c r="AH27" s="113">
        <f t="shared" si="28"/>
        <v>20</v>
      </c>
      <c r="AI27" s="113" t="e">
        <f>INDEX(地温!$D$2:$D$366,MATCH(AG27,地温!$C$2:$C$366,FALSE))</f>
        <v>#N/A</v>
      </c>
      <c r="AJ27" s="113" t="e">
        <f t="shared" si="29"/>
        <v>#N/A</v>
      </c>
      <c r="AK27" s="116" t="e">
        <f t="shared" si="11"/>
        <v>#N/A</v>
      </c>
      <c r="AL27" s="119" t="e">
        <f t="shared" si="12"/>
        <v>#N/A</v>
      </c>
      <c r="AM27" s="119">
        <f t="shared" si="13"/>
        <v>0</v>
      </c>
      <c r="AP27" s="115">
        <f t="shared" si="30"/>
        <v>-46003</v>
      </c>
      <c r="AQ27" s="113">
        <f t="shared" si="31"/>
        <v>20</v>
      </c>
      <c r="AR27" s="113" t="e">
        <f>INDEX(地温!$D$2:$D$366,MATCH(AP27,地温!$C$2:$C$366,FALSE))</f>
        <v>#N/A</v>
      </c>
      <c r="AS27" s="113" t="e">
        <f t="shared" si="32"/>
        <v>#N/A</v>
      </c>
      <c r="AT27" s="116" t="e">
        <f t="shared" si="14"/>
        <v>#N/A</v>
      </c>
      <c r="AU27" s="119" t="e">
        <f t="shared" si="15"/>
        <v>#N/A</v>
      </c>
      <c r="AV27" s="119">
        <f t="shared" si="16"/>
        <v>0</v>
      </c>
    </row>
    <row r="28" spans="1:48">
      <c r="A28" s="115">
        <f t="shared" si="17"/>
        <v>-46002</v>
      </c>
      <c r="B28" s="113">
        <f t="shared" si="0"/>
        <v>21</v>
      </c>
      <c r="C28" s="119">
        <f t="shared" si="1"/>
        <v>0</v>
      </c>
      <c r="F28" s="115">
        <f t="shared" si="18"/>
        <v>-46002</v>
      </c>
      <c r="G28" s="113">
        <f t="shared" si="19"/>
        <v>21</v>
      </c>
      <c r="H28" s="113" t="e">
        <f>INDEX(地温!$D$2:$D$366,MATCH(F28,地温!$C$2:$C$366,FALSE))</f>
        <v>#N/A</v>
      </c>
      <c r="I28" s="113" t="e">
        <f t="shared" si="20"/>
        <v>#N/A</v>
      </c>
      <c r="J28" s="116" t="e">
        <f t="shared" si="2"/>
        <v>#N/A</v>
      </c>
      <c r="K28" s="119" t="e">
        <f t="shared" si="3"/>
        <v>#N/A</v>
      </c>
      <c r="L28" s="119">
        <f t="shared" si="4"/>
        <v>0</v>
      </c>
      <c r="O28" s="115">
        <f t="shared" si="21"/>
        <v>-46002</v>
      </c>
      <c r="P28" s="113">
        <f t="shared" si="22"/>
        <v>21</v>
      </c>
      <c r="Q28" s="113" t="e">
        <f>INDEX(地温!$D$2:$D$366,MATCH(O28,地温!$C$2:$C$366,FALSE))</f>
        <v>#N/A</v>
      </c>
      <c r="R28" s="113" t="e">
        <f t="shared" si="23"/>
        <v>#N/A</v>
      </c>
      <c r="S28" s="116" t="e">
        <f t="shared" si="5"/>
        <v>#N/A</v>
      </c>
      <c r="T28" s="119" t="e">
        <f t="shared" si="6"/>
        <v>#N/A</v>
      </c>
      <c r="U28" s="119">
        <f t="shared" si="7"/>
        <v>0</v>
      </c>
      <c r="X28" s="115">
        <f t="shared" si="24"/>
        <v>-46002</v>
      </c>
      <c r="Y28" s="113">
        <f t="shared" si="25"/>
        <v>21</v>
      </c>
      <c r="Z28" s="113" t="e">
        <f>INDEX(地温!$D$2:$D$366,MATCH(X28,地温!$C$2:$C$366,FALSE))</f>
        <v>#N/A</v>
      </c>
      <c r="AA28" s="113" t="e">
        <f t="shared" si="26"/>
        <v>#N/A</v>
      </c>
      <c r="AB28" s="116" t="e">
        <f t="shared" si="8"/>
        <v>#N/A</v>
      </c>
      <c r="AC28" s="119" t="e">
        <f t="shared" si="9"/>
        <v>#N/A</v>
      </c>
      <c r="AD28" s="119">
        <f t="shared" si="10"/>
        <v>0</v>
      </c>
      <c r="AG28" s="115">
        <f t="shared" si="27"/>
        <v>-46002</v>
      </c>
      <c r="AH28" s="113">
        <f t="shared" si="28"/>
        <v>21</v>
      </c>
      <c r="AI28" s="113" t="e">
        <f>INDEX(地温!$D$2:$D$366,MATCH(AG28,地温!$C$2:$C$366,FALSE))</f>
        <v>#N/A</v>
      </c>
      <c r="AJ28" s="113" t="e">
        <f t="shared" si="29"/>
        <v>#N/A</v>
      </c>
      <c r="AK28" s="116" t="e">
        <f t="shared" si="11"/>
        <v>#N/A</v>
      </c>
      <c r="AL28" s="119" t="e">
        <f t="shared" si="12"/>
        <v>#N/A</v>
      </c>
      <c r="AM28" s="119">
        <f t="shared" si="13"/>
        <v>0</v>
      </c>
      <c r="AP28" s="115">
        <f t="shared" si="30"/>
        <v>-46002</v>
      </c>
      <c r="AQ28" s="113">
        <f t="shared" si="31"/>
        <v>21</v>
      </c>
      <c r="AR28" s="113" t="e">
        <f>INDEX(地温!$D$2:$D$366,MATCH(AP28,地温!$C$2:$C$366,FALSE))</f>
        <v>#N/A</v>
      </c>
      <c r="AS28" s="113" t="e">
        <f t="shared" si="32"/>
        <v>#N/A</v>
      </c>
      <c r="AT28" s="116" t="e">
        <f t="shared" si="14"/>
        <v>#N/A</v>
      </c>
      <c r="AU28" s="119" t="e">
        <f t="shared" si="15"/>
        <v>#N/A</v>
      </c>
      <c r="AV28" s="119">
        <f t="shared" si="16"/>
        <v>0</v>
      </c>
    </row>
    <row r="29" spans="1:48">
      <c r="A29" s="115">
        <f t="shared" si="17"/>
        <v>-46001</v>
      </c>
      <c r="B29" s="113">
        <f t="shared" si="0"/>
        <v>22</v>
      </c>
      <c r="C29" s="119">
        <f t="shared" si="1"/>
        <v>0</v>
      </c>
      <c r="F29" s="115">
        <f t="shared" si="18"/>
        <v>-46001</v>
      </c>
      <c r="G29" s="113">
        <f t="shared" si="19"/>
        <v>22</v>
      </c>
      <c r="H29" s="113" t="e">
        <f>INDEX(地温!$D$2:$D$366,MATCH(F29,地温!$C$2:$C$366,FALSE))</f>
        <v>#N/A</v>
      </c>
      <c r="I29" s="113" t="e">
        <f t="shared" si="20"/>
        <v>#N/A</v>
      </c>
      <c r="J29" s="116" t="e">
        <f t="shared" si="2"/>
        <v>#N/A</v>
      </c>
      <c r="K29" s="119" t="e">
        <f t="shared" si="3"/>
        <v>#N/A</v>
      </c>
      <c r="L29" s="119">
        <f t="shared" si="4"/>
        <v>0</v>
      </c>
      <c r="O29" s="115">
        <f t="shared" si="21"/>
        <v>-46001</v>
      </c>
      <c r="P29" s="113">
        <f t="shared" si="22"/>
        <v>22</v>
      </c>
      <c r="Q29" s="113" t="e">
        <f>INDEX(地温!$D$2:$D$366,MATCH(O29,地温!$C$2:$C$366,FALSE))</f>
        <v>#N/A</v>
      </c>
      <c r="R29" s="113" t="e">
        <f t="shared" si="23"/>
        <v>#N/A</v>
      </c>
      <c r="S29" s="116" t="e">
        <f t="shared" si="5"/>
        <v>#N/A</v>
      </c>
      <c r="T29" s="119" t="e">
        <f t="shared" si="6"/>
        <v>#N/A</v>
      </c>
      <c r="U29" s="119">
        <f t="shared" si="7"/>
        <v>0</v>
      </c>
      <c r="X29" s="115">
        <f t="shared" si="24"/>
        <v>-46001</v>
      </c>
      <c r="Y29" s="113">
        <f t="shared" si="25"/>
        <v>22</v>
      </c>
      <c r="Z29" s="113" t="e">
        <f>INDEX(地温!$D$2:$D$366,MATCH(X29,地温!$C$2:$C$366,FALSE))</f>
        <v>#N/A</v>
      </c>
      <c r="AA29" s="113" t="e">
        <f t="shared" si="26"/>
        <v>#N/A</v>
      </c>
      <c r="AB29" s="116" t="e">
        <f t="shared" si="8"/>
        <v>#N/A</v>
      </c>
      <c r="AC29" s="119" t="e">
        <f t="shared" si="9"/>
        <v>#N/A</v>
      </c>
      <c r="AD29" s="119">
        <f t="shared" si="10"/>
        <v>0</v>
      </c>
      <c r="AG29" s="115">
        <f t="shared" si="27"/>
        <v>-46001</v>
      </c>
      <c r="AH29" s="113">
        <f t="shared" si="28"/>
        <v>22</v>
      </c>
      <c r="AI29" s="113" t="e">
        <f>INDEX(地温!$D$2:$D$366,MATCH(AG29,地温!$C$2:$C$366,FALSE))</f>
        <v>#N/A</v>
      </c>
      <c r="AJ29" s="113" t="e">
        <f t="shared" si="29"/>
        <v>#N/A</v>
      </c>
      <c r="AK29" s="116" t="e">
        <f t="shared" si="11"/>
        <v>#N/A</v>
      </c>
      <c r="AL29" s="119" t="e">
        <f t="shared" si="12"/>
        <v>#N/A</v>
      </c>
      <c r="AM29" s="119">
        <f t="shared" si="13"/>
        <v>0</v>
      </c>
      <c r="AP29" s="115">
        <f t="shared" si="30"/>
        <v>-46001</v>
      </c>
      <c r="AQ29" s="113">
        <f t="shared" si="31"/>
        <v>22</v>
      </c>
      <c r="AR29" s="113" t="e">
        <f>INDEX(地温!$D$2:$D$366,MATCH(AP29,地温!$C$2:$C$366,FALSE))</f>
        <v>#N/A</v>
      </c>
      <c r="AS29" s="113" t="e">
        <f t="shared" si="32"/>
        <v>#N/A</v>
      </c>
      <c r="AT29" s="116" t="e">
        <f t="shared" si="14"/>
        <v>#N/A</v>
      </c>
      <c r="AU29" s="119" t="e">
        <f t="shared" si="15"/>
        <v>#N/A</v>
      </c>
      <c r="AV29" s="119">
        <f t="shared" si="16"/>
        <v>0</v>
      </c>
    </row>
    <row r="30" spans="1:48">
      <c r="A30" s="115">
        <f t="shared" si="17"/>
        <v>-46000</v>
      </c>
      <c r="B30" s="113">
        <f t="shared" si="0"/>
        <v>23</v>
      </c>
      <c r="C30" s="119">
        <f t="shared" si="1"/>
        <v>0</v>
      </c>
      <c r="F30" s="115">
        <f t="shared" si="18"/>
        <v>-46000</v>
      </c>
      <c r="G30" s="113">
        <f t="shared" si="19"/>
        <v>23</v>
      </c>
      <c r="H30" s="113" t="e">
        <f>INDEX(地温!$D$2:$D$366,MATCH(F30,地温!$C$2:$C$366,FALSE))</f>
        <v>#N/A</v>
      </c>
      <c r="I30" s="113" t="e">
        <f t="shared" si="20"/>
        <v>#N/A</v>
      </c>
      <c r="J30" s="116" t="e">
        <f t="shared" si="2"/>
        <v>#N/A</v>
      </c>
      <c r="K30" s="119" t="e">
        <f t="shared" si="3"/>
        <v>#N/A</v>
      </c>
      <c r="L30" s="119">
        <f t="shared" si="4"/>
        <v>0</v>
      </c>
      <c r="O30" s="115">
        <f t="shared" si="21"/>
        <v>-46000</v>
      </c>
      <c r="P30" s="113">
        <f t="shared" si="22"/>
        <v>23</v>
      </c>
      <c r="Q30" s="113" t="e">
        <f>INDEX(地温!$D$2:$D$366,MATCH(O30,地温!$C$2:$C$366,FALSE))</f>
        <v>#N/A</v>
      </c>
      <c r="R30" s="113" t="e">
        <f t="shared" si="23"/>
        <v>#N/A</v>
      </c>
      <c r="S30" s="116" t="e">
        <f t="shared" si="5"/>
        <v>#N/A</v>
      </c>
      <c r="T30" s="119" t="e">
        <f t="shared" si="6"/>
        <v>#N/A</v>
      </c>
      <c r="U30" s="119">
        <f t="shared" si="7"/>
        <v>0</v>
      </c>
      <c r="X30" s="115">
        <f t="shared" si="24"/>
        <v>-46000</v>
      </c>
      <c r="Y30" s="113">
        <f t="shared" si="25"/>
        <v>23</v>
      </c>
      <c r="Z30" s="113" t="e">
        <f>INDEX(地温!$D$2:$D$366,MATCH(X30,地温!$C$2:$C$366,FALSE))</f>
        <v>#N/A</v>
      </c>
      <c r="AA30" s="113" t="e">
        <f t="shared" si="26"/>
        <v>#N/A</v>
      </c>
      <c r="AB30" s="116" t="e">
        <f t="shared" si="8"/>
        <v>#N/A</v>
      </c>
      <c r="AC30" s="119" t="e">
        <f t="shared" si="9"/>
        <v>#N/A</v>
      </c>
      <c r="AD30" s="119">
        <f t="shared" si="10"/>
        <v>0</v>
      </c>
      <c r="AG30" s="115">
        <f t="shared" si="27"/>
        <v>-46000</v>
      </c>
      <c r="AH30" s="113">
        <f t="shared" si="28"/>
        <v>23</v>
      </c>
      <c r="AI30" s="113" t="e">
        <f>INDEX(地温!$D$2:$D$366,MATCH(AG30,地温!$C$2:$C$366,FALSE))</f>
        <v>#N/A</v>
      </c>
      <c r="AJ30" s="113" t="e">
        <f t="shared" si="29"/>
        <v>#N/A</v>
      </c>
      <c r="AK30" s="116" t="e">
        <f t="shared" si="11"/>
        <v>#N/A</v>
      </c>
      <c r="AL30" s="119" t="e">
        <f t="shared" si="12"/>
        <v>#N/A</v>
      </c>
      <c r="AM30" s="119">
        <f t="shared" si="13"/>
        <v>0</v>
      </c>
      <c r="AP30" s="115">
        <f t="shared" si="30"/>
        <v>-46000</v>
      </c>
      <c r="AQ30" s="113">
        <f t="shared" si="31"/>
        <v>23</v>
      </c>
      <c r="AR30" s="113" t="e">
        <f>INDEX(地温!$D$2:$D$366,MATCH(AP30,地温!$C$2:$C$366,FALSE))</f>
        <v>#N/A</v>
      </c>
      <c r="AS30" s="113" t="e">
        <f t="shared" si="32"/>
        <v>#N/A</v>
      </c>
      <c r="AT30" s="116" t="e">
        <f t="shared" si="14"/>
        <v>#N/A</v>
      </c>
      <c r="AU30" s="119" t="e">
        <f t="shared" si="15"/>
        <v>#N/A</v>
      </c>
      <c r="AV30" s="119">
        <f t="shared" si="16"/>
        <v>0</v>
      </c>
    </row>
    <row r="31" spans="1:48">
      <c r="A31" s="115">
        <f t="shared" si="17"/>
        <v>-45999</v>
      </c>
      <c r="B31" s="113">
        <f t="shared" si="0"/>
        <v>24</v>
      </c>
      <c r="C31" s="119">
        <f t="shared" si="1"/>
        <v>0</v>
      </c>
      <c r="F31" s="115">
        <f t="shared" si="18"/>
        <v>-45999</v>
      </c>
      <c r="G31" s="113">
        <f t="shared" si="19"/>
        <v>24</v>
      </c>
      <c r="H31" s="113" t="e">
        <f>INDEX(地温!$D$2:$D$366,MATCH(F31,地温!$C$2:$C$366,FALSE))</f>
        <v>#N/A</v>
      </c>
      <c r="I31" s="113" t="e">
        <f t="shared" si="20"/>
        <v>#N/A</v>
      </c>
      <c r="J31" s="116" t="e">
        <f t="shared" si="2"/>
        <v>#N/A</v>
      </c>
      <c r="K31" s="119" t="e">
        <f t="shared" si="3"/>
        <v>#N/A</v>
      </c>
      <c r="L31" s="119">
        <f t="shared" si="4"/>
        <v>0</v>
      </c>
      <c r="O31" s="115">
        <f t="shared" si="21"/>
        <v>-45999</v>
      </c>
      <c r="P31" s="113">
        <f t="shared" si="22"/>
        <v>24</v>
      </c>
      <c r="Q31" s="113" t="e">
        <f>INDEX(地温!$D$2:$D$366,MATCH(O31,地温!$C$2:$C$366,FALSE))</f>
        <v>#N/A</v>
      </c>
      <c r="R31" s="113" t="e">
        <f t="shared" si="23"/>
        <v>#N/A</v>
      </c>
      <c r="S31" s="116" t="e">
        <f t="shared" si="5"/>
        <v>#N/A</v>
      </c>
      <c r="T31" s="119" t="e">
        <f t="shared" si="6"/>
        <v>#N/A</v>
      </c>
      <c r="U31" s="119">
        <f t="shared" si="7"/>
        <v>0</v>
      </c>
      <c r="X31" s="115">
        <f t="shared" si="24"/>
        <v>-45999</v>
      </c>
      <c r="Y31" s="113">
        <f t="shared" si="25"/>
        <v>24</v>
      </c>
      <c r="Z31" s="113" t="e">
        <f>INDEX(地温!$D$2:$D$366,MATCH(X31,地温!$C$2:$C$366,FALSE))</f>
        <v>#N/A</v>
      </c>
      <c r="AA31" s="113" t="e">
        <f t="shared" si="26"/>
        <v>#N/A</v>
      </c>
      <c r="AB31" s="116" t="e">
        <f t="shared" si="8"/>
        <v>#N/A</v>
      </c>
      <c r="AC31" s="119" t="e">
        <f t="shared" si="9"/>
        <v>#N/A</v>
      </c>
      <c r="AD31" s="119">
        <f t="shared" si="10"/>
        <v>0</v>
      </c>
      <c r="AG31" s="115">
        <f t="shared" si="27"/>
        <v>-45999</v>
      </c>
      <c r="AH31" s="113">
        <f t="shared" si="28"/>
        <v>24</v>
      </c>
      <c r="AI31" s="113" t="e">
        <f>INDEX(地温!$D$2:$D$366,MATCH(AG31,地温!$C$2:$C$366,FALSE))</f>
        <v>#N/A</v>
      </c>
      <c r="AJ31" s="113" t="e">
        <f t="shared" si="29"/>
        <v>#N/A</v>
      </c>
      <c r="AK31" s="116" t="e">
        <f t="shared" si="11"/>
        <v>#N/A</v>
      </c>
      <c r="AL31" s="119" t="e">
        <f t="shared" si="12"/>
        <v>#N/A</v>
      </c>
      <c r="AM31" s="119">
        <f t="shared" si="13"/>
        <v>0</v>
      </c>
      <c r="AP31" s="115">
        <f t="shared" si="30"/>
        <v>-45999</v>
      </c>
      <c r="AQ31" s="113">
        <f t="shared" si="31"/>
        <v>24</v>
      </c>
      <c r="AR31" s="113" t="e">
        <f>INDEX(地温!$D$2:$D$366,MATCH(AP31,地温!$C$2:$C$366,FALSE))</f>
        <v>#N/A</v>
      </c>
      <c r="AS31" s="113" t="e">
        <f t="shared" si="32"/>
        <v>#N/A</v>
      </c>
      <c r="AT31" s="116" t="e">
        <f t="shared" si="14"/>
        <v>#N/A</v>
      </c>
      <c r="AU31" s="119" t="e">
        <f t="shared" si="15"/>
        <v>#N/A</v>
      </c>
      <c r="AV31" s="119">
        <f t="shared" si="16"/>
        <v>0</v>
      </c>
    </row>
    <row r="32" spans="1:48">
      <c r="A32" s="115">
        <f t="shared" si="17"/>
        <v>-45998</v>
      </c>
      <c r="B32" s="113">
        <f t="shared" si="0"/>
        <v>25</v>
      </c>
      <c r="C32" s="119">
        <f t="shared" si="1"/>
        <v>0</v>
      </c>
      <c r="F32" s="115">
        <f t="shared" si="18"/>
        <v>-45998</v>
      </c>
      <c r="G32" s="113">
        <f t="shared" si="19"/>
        <v>25</v>
      </c>
      <c r="H32" s="113" t="e">
        <f>INDEX(地温!$D$2:$D$366,MATCH(F32,地温!$C$2:$C$366,FALSE))</f>
        <v>#N/A</v>
      </c>
      <c r="I32" s="113" t="e">
        <f t="shared" si="20"/>
        <v>#N/A</v>
      </c>
      <c r="J32" s="116" t="e">
        <f t="shared" si="2"/>
        <v>#N/A</v>
      </c>
      <c r="K32" s="119" t="e">
        <f t="shared" si="3"/>
        <v>#N/A</v>
      </c>
      <c r="L32" s="119">
        <f t="shared" si="4"/>
        <v>0</v>
      </c>
      <c r="O32" s="115">
        <f t="shared" si="21"/>
        <v>-45998</v>
      </c>
      <c r="P32" s="113">
        <f t="shared" si="22"/>
        <v>25</v>
      </c>
      <c r="Q32" s="113" t="e">
        <f>INDEX(地温!$D$2:$D$366,MATCH(O32,地温!$C$2:$C$366,FALSE))</f>
        <v>#N/A</v>
      </c>
      <c r="R32" s="113" t="e">
        <f t="shared" si="23"/>
        <v>#N/A</v>
      </c>
      <c r="S32" s="116" t="e">
        <f t="shared" si="5"/>
        <v>#N/A</v>
      </c>
      <c r="T32" s="119" t="e">
        <f t="shared" si="6"/>
        <v>#N/A</v>
      </c>
      <c r="U32" s="119">
        <f t="shared" si="7"/>
        <v>0</v>
      </c>
      <c r="X32" s="115">
        <f t="shared" si="24"/>
        <v>-45998</v>
      </c>
      <c r="Y32" s="113">
        <f t="shared" si="25"/>
        <v>25</v>
      </c>
      <c r="Z32" s="113" t="e">
        <f>INDEX(地温!$D$2:$D$366,MATCH(X32,地温!$C$2:$C$366,FALSE))</f>
        <v>#N/A</v>
      </c>
      <c r="AA32" s="113" t="e">
        <f t="shared" si="26"/>
        <v>#N/A</v>
      </c>
      <c r="AB32" s="116" t="e">
        <f t="shared" si="8"/>
        <v>#N/A</v>
      </c>
      <c r="AC32" s="119" t="e">
        <f t="shared" si="9"/>
        <v>#N/A</v>
      </c>
      <c r="AD32" s="119">
        <f t="shared" si="10"/>
        <v>0</v>
      </c>
      <c r="AG32" s="115">
        <f t="shared" si="27"/>
        <v>-45998</v>
      </c>
      <c r="AH32" s="113">
        <f t="shared" si="28"/>
        <v>25</v>
      </c>
      <c r="AI32" s="113" t="e">
        <f>INDEX(地温!$D$2:$D$366,MATCH(AG32,地温!$C$2:$C$366,FALSE))</f>
        <v>#N/A</v>
      </c>
      <c r="AJ32" s="113" t="e">
        <f t="shared" si="29"/>
        <v>#N/A</v>
      </c>
      <c r="AK32" s="116" t="e">
        <f t="shared" si="11"/>
        <v>#N/A</v>
      </c>
      <c r="AL32" s="119" t="e">
        <f t="shared" si="12"/>
        <v>#N/A</v>
      </c>
      <c r="AM32" s="119">
        <f t="shared" si="13"/>
        <v>0</v>
      </c>
      <c r="AP32" s="115">
        <f t="shared" si="30"/>
        <v>-45998</v>
      </c>
      <c r="AQ32" s="113">
        <f t="shared" si="31"/>
        <v>25</v>
      </c>
      <c r="AR32" s="113" t="e">
        <f>INDEX(地温!$D$2:$D$366,MATCH(AP32,地温!$C$2:$C$366,FALSE))</f>
        <v>#N/A</v>
      </c>
      <c r="AS32" s="113" t="e">
        <f t="shared" si="32"/>
        <v>#N/A</v>
      </c>
      <c r="AT32" s="116" t="e">
        <f t="shared" si="14"/>
        <v>#N/A</v>
      </c>
      <c r="AU32" s="119" t="e">
        <f t="shared" si="15"/>
        <v>#N/A</v>
      </c>
      <c r="AV32" s="119">
        <f t="shared" si="16"/>
        <v>0</v>
      </c>
    </row>
    <row r="33" spans="1:48">
      <c r="A33" s="115">
        <f t="shared" si="17"/>
        <v>-45997</v>
      </c>
      <c r="B33" s="113">
        <f t="shared" si="0"/>
        <v>26</v>
      </c>
      <c r="C33" s="119">
        <f t="shared" si="1"/>
        <v>0</v>
      </c>
      <c r="F33" s="115">
        <f t="shared" si="18"/>
        <v>-45997</v>
      </c>
      <c r="G33" s="113">
        <f t="shared" si="19"/>
        <v>26</v>
      </c>
      <c r="H33" s="113" t="e">
        <f>INDEX(地温!$D$2:$D$366,MATCH(F33,地温!$C$2:$C$366,FALSE))</f>
        <v>#N/A</v>
      </c>
      <c r="I33" s="113" t="e">
        <f t="shared" si="20"/>
        <v>#N/A</v>
      </c>
      <c r="J33" s="116" t="e">
        <f t="shared" si="2"/>
        <v>#N/A</v>
      </c>
      <c r="K33" s="119" t="e">
        <f t="shared" si="3"/>
        <v>#N/A</v>
      </c>
      <c r="L33" s="119">
        <f t="shared" si="4"/>
        <v>0</v>
      </c>
      <c r="O33" s="115">
        <f t="shared" si="21"/>
        <v>-45997</v>
      </c>
      <c r="P33" s="113">
        <f t="shared" si="22"/>
        <v>26</v>
      </c>
      <c r="Q33" s="113" t="e">
        <f>INDEX(地温!$D$2:$D$366,MATCH(O33,地温!$C$2:$C$366,FALSE))</f>
        <v>#N/A</v>
      </c>
      <c r="R33" s="113" t="e">
        <f t="shared" si="23"/>
        <v>#N/A</v>
      </c>
      <c r="S33" s="116" t="e">
        <f t="shared" si="5"/>
        <v>#N/A</v>
      </c>
      <c r="T33" s="119" t="e">
        <f t="shared" si="6"/>
        <v>#N/A</v>
      </c>
      <c r="U33" s="119">
        <f t="shared" si="7"/>
        <v>0</v>
      </c>
      <c r="X33" s="115">
        <f t="shared" si="24"/>
        <v>-45997</v>
      </c>
      <c r="Y33" s="113">
        <f t="shared" si="25"/>
        <v>26</v>
      </c>
      <c r="Z33" s="113" t="e">
        <f>INDEX(地温!$D$2:$D$366,MATCH(X33,地温!$C$2:$C$366,FALSE))</f>
        <v>#N/A</v>
      </c>
      <c r="AA33" s="113" t="e">
        <f t="shared" si="26"/>
        <v>#N/A</v>
      </c>
      <c r="AB33" s="116" t="e">
        <f t="shared" si="8"/>
        <v>#N/A</v>
      </c>
      <c r="AC33" s="119" t="e">
        <f t="shared" si="9"/>
        <v>#N/A</v>
      </c>
      <c r="AD33" s="119">
        <f t="shared" si="10"/>
        <v>0</v>
      </c>
      <c r="AG33" s="115">
        <f t="shared" si="27"/>
        <v>-45997</v>
      </c>
      <c r="AH33" s="113">
        <f t="shared" si="28"/>
        <v>26</v>
      </c>
      <c r="AI33" s="113" t="e">
        <f>INDEX(地温!$D$2:$D$366,MATCH(AG33,地温!$C$2:$C$366,FALSE))</f>
        <v>#N/A</v>
      </c>
      <c r="AJ33" s="113" t="e">
        <f t="shared" si="29"/>
        <v>#N/A</v>
      </c>
      <c r="AK33" s="116" t="e">
        <f t="shared" si="11"/>
        <v>#N/A</v>
      </c>
      <c r="AL33" s="119" t="e">
        <f t="shared" si="12"/>
        <v>#N/A</v>
      </c>
      <c r="AM33" s="119">
        <f t="shared" si="13"/>
        <v>0</v>
      </c>
      <c r="AP33" s="115">
        <f t="shared" si="30"/>
        <v>-45997</v>
      </c>
      <c r="AQ33" s="113">
        <f t="shared" si="31"/>
        <v>26</v>
      </c>
      <c r="AR33" s="113" t="e">
        <f>INDEX(地温!$D$2:$D$366,MATCH(AP33,地温!$C$2:$C$366,FALSE))</f>
        <v>#N/A</v>
      </c>
      <c r="AS33" s="113" t="e">
        <f t="shared" si="32"/>
        <v>#N/A</v>
      </c>
      <c r="AT33" s="116" t="e">
        <f t="shared" si="14"/>
        <v>#N/A</v>
      </c>
      <c r="AU33" s="119" t="e">
        <f t="shared" si="15"/>
        <v>#N/A</v>
      </c>
      <c r="AV33" s="119">
        <f t="shared" si="16"/>
        <v>0</v>
      </c>
    </row>
    <row r="34" spans="1:48">
      <c r="A34" s="115">
        <f t="shared" si="17"/>
        <v>-45996</v>
      </c>
      <c r="B34" s="113">
        <f t="shared" si="0"/>
        <v>27</v>
      </c>
      <c r="C34" s="119">
        <f t="shared" si="1"/>
        <v>0</v>
      </c>
      <c r="F34" s="115">
        <f t="shared" si="18"/>
        <v>-45996</v>
      </c>
      <c r="G34" s="113">
        <f t="shared" si="19"/>
        <v>27</v>
      </c>
      <c r="H34" s="113" t="e">
        <f>INDEX(地温!$D$2:$D$366,MATCH(F34,地温!$C$2:$C$366,FALSE))</f>
        <v>#N/A</v>
      </c>
      <c r="I34" s="113" t="e">
        <f t="shared" si="20"/>
        <v>#N/A</v>
      </c>
      <c r="J34" s="116" t="e">
        <f t="shared" si="2"/>
        <v>#N/A</v>
      </c>
      <c r="K34" s="119" t="e">
        <f t="shared" si="3"/>
        <v>#N/A</v>
      </c>
      <c r="L34" s="119">
        <f t="shared" si="4"/>
        <v>0</v>
      </c>
      <c r="O34" s="115">
        <f t="shared" si="21"/>
        <v>-45996</v>
      </c>
      <c r="P34" s="113">
        <f t="shared" si="22"/>
        <v>27</v>
      </c>
      <c r="Q34" s="113" t="e">
        <f>INDEX(地温!$D$2:$D$366,MATCH(O34,地温!$C$2:$C$366,FALSE))</f>
        <v>#N/A</v>
      </c>
      <c r="R34" s="113" t="e">
        <f t="shared" si="23"/>
        <v>#N/A</v>
      </c>
      <c r="S34" s="116" t="e">
        <f t="shared" si="5"/>
        <v>#N/A</v>
      </c>
      <c r="T34" s="119" t="e">
        <f t="shared" si="6"/>
        <v>#N/A</v>
      </c>
      <c r="U34" s="119">
        <f t="shared" si="7"/>
        <v>0</v>
      </c>
      <c r="X34" s="115">
        <f t="shared" si="24"/>
        <v>-45996</v>
      </c>
      <c r="Y34" s="113">
        <f t="shared" si="25"/>
        <v>27</v>
      </c>
      <c r="Z34" s="113" t="e">
        <f>INDEX(地温!$D$2:$D$366,MATCH(X34,地温!$C$2:$C$366,FALSE))</f>
        <v>#N/A</v>
      </c>
      <c r="AA34" s="113" t="e">
        <f t="shared" si="26"/>
        <v>#N/A</v>
      </c>
      <c r="AB34" s="116" t="e">
        <f t="shared" si="8"/>
        <v>#N/A</v>
      </c>
      <c r="AC34" s="119" t="e">
        <f t="shared" si="9"/>
        <v>#N/A</v>
      </c>
      <c r="AD34" s="119">
        <f t="shared" si="10"/>
        <v>0</v>
      </c>
      <c r="AG34" s="115">
        <f t="shared" si="27"/>
        <v>-45996</v>
      </c>
      <c r="AH34" s="113">
        <f t="shared" si="28"/>
        <v>27</v>
      </c>
      <c r="AI34" s="113" t="e">
        <f>INDEX(地温!$D$2:$D$366,MATCH(AG34,地温!$C$2:$C$366,FALSE))</f>
        <v>#N/A</v>
      </c>
      <c r="AJ34" s="113" t="e">
        <f t="shared" si="29"/>
        <v>#N/A</v>
      </c>
      <c r="AK34" s="116" t="e">
        <f t="shared" si="11"/>
        <v>#N/A</v>
      </c>
      <c r="AL34" s="119" t="e">
        <f t="shared" si="12"/>
        <v>#N/A</v>
      </c>
      <c r="AM34" s="119">
        <f t="shared" si="13"/>
        <v>0</v>
      </c>
      <c r="AP34" s="115">
        <f t="shared" si="30"/>
        <v>-45996</v>
      </c>
      <c r="AQ34" s="113">
        <f t="shared" si="31"/>
        <v>27</v>
      </c>
      <c r="AR34" s="113" t="e">
        <f>INDEX(地温!$D$2:$D$366,MATCH(AP34,地温!$C$2:$C$366,FALSE))</f>
        <v>#N/A</v>
      </c>
      <c r="AS34" s="113" t="e">
        <f t="shared" si="32"/>
        <v>#N/A</v>
      </c>
      <c r="AT34" s="116" t="e">
        <f t="shared" si="14"/>
        <v>#N/A</v>
      </c>
      <c r="AU34" s="119" t="e">
        <f t="shared" si="15"/>
        <v>#N/A</v>
      </c>
      <c r="AV34" s="119">
        <f t="shared" si="16"/>
        <v>0</v>
      </c>
    </row>
    <row r="35" spans="1:48">
      <c r="A35" s="115">
        <f t="shared" si="17"/>
        <v>-45995</v>
      </c>
      <c r="B35" s="113">
        <f t="shared" si="0"/>
        <v>28</v>
      </c>
      <c r="C35" s="119">
        <f t="shared" si="1"/>
        <v>0</v>
      </c>
      <c r="F35" s="115">
        <f t="shared" si="18"/>
        <v>-45995</v>
      </c>
      <c r="G35" s="113">
        <f t="shared" si="19"/>
        <v>28</v>
      </c>
      <c r="H35" s="113" t="e">
        <f>INDEX(地温!$D$2:$D$366,MATCH(F35,地温!$C$2:$C$366,FALSE))</f>
        <v>#N/A</v>
      </c>
      <c r="I35" s="113" t="e">
        <f t="shared" si="20"/>
        <v>#N/A</v>
      </c>
      <c r="J35" s="116" t="e">
        <f t="shared" si="2"/>
        <v>#N/A</v>
      </c>
      <c r="K35" s="119" t="e">
        <f t="shared" si="3"/>
        <v>#N/A</v>
      </c>
      <c r="L35" s="119">
        <f t="shared" si="4"/>
        <v>0</v>
      </c>
      <c r="O35" s="115">
        <f t="shared" si="21"/>
        <v>-45995</v>
      </c>
      <c r="P35" s="113">
        <f t="shared" si="22"/>
        <v>28</v>
      </c>
      <c r="Q35" s="113" t="e">
        <f>INDEX(地温!$D$2:$D$366,MATCH(O35,地温!$C$2:$C$366,FALSE))</f>
        <v>#N/A</v>
      </c>
      <c r="R35" s="113" t="e">
        <f t="shared" si="23"/>
        <v>#N/A</v>
      </c>
      <c r="S35" s="116" t="e">
        <f t="shared" si="5"/>
        <v>#N/A</v>
      </c>
      <c r="T35" s="119" t="e">
        <f t="shared" si="6"/>
        <v>#N/A</v>
      </c>
      <c r="U35" s="119">
        <f t="shared" si="7"/>
        <v>0</v>
      </c>
      <c r="X35" s="115">
        <f t="shared" si="24"/>
        <v>-45995</v>
      </c>
      <c r="Y35" s="113">
        <f t="shared" si="25"/>
        <v>28</v>
      </c>
      <c r="Z35" s="113" t="e">
        <f>INDEX(地温!$D$2:$D$366,MATCH(X35,地温!$C$2:$C$366,FALSE))</f>
        <v>#N/A</v>
      </c>
      <c r="AA35" s="113" t="e">
        <f t="shared" si="26"/>
        <v>#N/A</v>
      </c>
      <c r="AB35" s="116" t="e">
        <f t="shared" si="8"/>
        <v>#N/A</v>
      </c>
      <c r="AC35" s="119" t="e">
        <f t="shared" si="9"/>
        <v>#N/A</v>
      </c>
      <c r="AD35" s="119">
        <f t="shared" si="10"/>
        <v>0</v>
      </c>
      <c r="AG35" s="115">
        <f t="shared" si="27"/>
        <v>-45995</v>
      </c>
      <c r="AH35" s="113">
        <f t="shared" si="28"/>
        <v>28</v>
      </c>
      <c r="AI35" s="113" t="e">
        <f>INDEX(地温!$D$2:$D$366,MATCH(AG35,地温!$C$2:$C$366,FALSE))</f>
        <v>#N/A</v>
      </c>
      <c r="AJ35" s="113" t="e">
        <f t="shared" si="29"/>
        <v>#N/A</v>
      </c>
      <c r="AK35" s="116" t="e">
        <f t="shared" si="11"/>
        <v>#N/A</v>
      </c>
      <c r="AL35" s="119" t="e">
        <f t="shared" si="12"/>
        <v>#N/A</v>
      </c>
      <c r="AM35" s="119">
        <f t="shared" si="13"/>
        <v>0</v>
      </c>
      <c r="AP35" s="115">
        <f t="shared" si="30"/>
        <v>-45995</v>
      </c>
      <c r="AQ35" s="113">
        <f t="shared" si="31"/>
        <v>28</v>
      </c>
      <c r="AR35" s="113" t="e">
        <f>INDEX(地温!$D$2:$D$366,MATCH(AP35,地温!$C$2:$C$366,FALSE))</f>
        <v>#N/A</v>
      </c>
      <c r="AS35" s="113" t="e">
        <f t="shared" si="32"/>
        <v>#N/A</v>
      </c>
      <c r="AT35" s="116" t="e">
        <f t="shared" si="14"/>
        <v>#N/A</v>
      </c>
      <c r="AU35" s="119" t="e">
        <f t="shared" si="15"/>
        <v>#N/A</v>
      </c>
      <c r="AV35" s="119">
        <f t="shared" si="16"/>
        <v>0</v>
      </c>
    </row>
    <row r="36" spans="1:48">
      <c r="A36" s="115">
        <f t="shared" si="17"/>
        <v>-45994</v>
      </c>
      <c r="B36" s="113">
        <f t="shared" si="0"/>
        <v>29</v>
      </c>
      <c r="C36" s="119">
        <f t="shared" si="1"/>
        <v>0</v>
      </c>
      <c r="F36" s="115">
        <f t="shared" si="18"/>
        <v>-45994</v>
      </c>
      <c r="G36" s="113">
        <f t="shared" si="19"/>
        <v>29</v>
      </c>
      <c r="H36" s="113" t="e">
        <f>INDEX(地温!$D$2:$D$366,MATCH(F36,地温!$C$2:$C$366,FALSE))</f>
        <v>#N/A</v>
      </c>
      <c r="I36" s="113" t="e">
        <f t="shared" si="20"/>
        <v>#N/A</v>
      </c>
      <c r="J36" s="116" t="e">
        <f t="shared" si="2"/>
        <v>#N/A</v>
      </c>
      <c r="K36" s="119" t="e">
        <f t="shared" si="3"/>
        <v>#N/A</v>
      </c>
      <c r="L36" s="119">
        <f t="shared" si="4"/>
        <v>0</v>
      </c>
      <c r="O36" s="115">
        <f t="shared" si="21"/>
        <v>-45994</v>
      </c>
      <c r="P36" s="113">
        <f t="shared" si="22"/>
        <v>29</v>
      </c>
      <c r="Q36" s="113" t="e">
        <f>INDEX(地温!$D$2:$D$366,MATCH(O36,地温!$C$2:$C$366,FALSE))</f>
        <v>#N/A</v>
      </c>
      <c r="R36" s="113" t="e">
        <f t="shared" si="23"/>
        <v>#N/A</v>
      </c>
      <c r="S36" s="116" t="e">
        <f t="shared" si="5"/>
        <v>#N/A</v>
      </c>
      <c r="T36" s="119" t="e">
        <f t="shared" si="6"/>
        <v>#N/A</v>
      </c>
      <c r="U36" s="119">
        <f t="shared" si="7"/>
        <v>0</v>
      </c>
      <c r="X36" s="115">
        <f t="shared" si="24"/>
        <v>-45994</v>
      </c>
      <c r="Y36" s="113">
        <f t="shared" si="25"/>
        <v>29</v>
      </c>
      <c r="Z36" s="113" t="e">
        <f>INDEX(地温!$D$2:$D$366,MATCH(X36,地温!$C$2:$C$366,FALSE))</f>
        <v>#N/A</v>
      </c>
      <c r="AA36" s="113" t="e">
        <f t="shared" si="26"/>
        <v>#N/A</v>
      </c>
      <c r="AB36" s="116" t="e">
        <f t="shared" si="8"/>
        <v>#N/A</v>
      </c>
      <c r="AC36" s="119" t="e">
        <f t="shared" si="9"/>
        <v>#N/A</v>
      </c>
      <c r="AD36" s="119">
        <f t="shared" si="10"/>
        <v>0</v>
      </c>
      <c r="AG36" s="115">
        <f t="shared" si="27"/>
        <v>-45994</v>
      </c>
      <c r="AH36" s="113">
        <f t="shared" si="28"/>
        <v>29</v>
      </c>
      <c r="AI36" s="113" t="e">
        <f>INDEX(地温!$D$2:$D$366,MATCH(AG36,地温!$C$2:$C$366,FALSE))</f>
        <v>#N/A</v>
      </c>
      <c r="AJ36" s="113" t="e">
        <f t="shared" si="29"/>
        <v>#N/A</v>
      </c>
      <c r="AK36" s="116" t="e">
        <f t="shared" si="11"/>
        <v>#N/A</v>
      </c>
      <c r="AL36" s="119" t="e">
        <f t="shared" si="12"/>
        <v>#N/A</v>
      </c>
      <c r="AM36" s="119">
        <f t="shared" si="13"/>
        <v>0</v>
      </c>
      <c r="AP36" s="115">
        <f t="shared" si="30"/>
        <v>-45994</v>
      </c>
      <c r="AQ36" s="113">
        <f t="shared" si="31"/>
        <v>29</v>
      </c>
      <c r="AR36" s="113" t="e">
        <f>INDEX(地温!$D$2:$D$366,MATCH(AP36,地温!$C$2:$C$366,FALSE))</f>
        <v>#N/A</v>
      </c>
      <c r="AS36" s="113" t="e">
        <f t="shared" si="32"/>
        <v>#N/A</v>
      </c>
      <c r="AT36" s="116" t="e">
        <f t="shared" si="14"/>
        <v>#N/A</v>
      </c>
      <c r="AU36" s="119" t="e">
        <f t="shared" si="15"/>
        <v>#N/A</v>
      </c>
      <c r="AV36" s="119">
        <f t="shared" si="16"/>
        <v>0</v>
      </c>
    </row>
    <row r="37" spans="1:48">
      <c r="A37" s="115">
        <f t="shared" si="17"/>
        <v>-45993</v>
      </c>
      <c r="B37" s="113">
        <f t="shared" si="0"/>
        <v>30</v>
      </c>
      <c r="C37" s="119">
        <f t="shared" si="1"/>
        <v>0</v>
      </c>
      <c r="F37" s="115">
        <f t="shared" si="18"/>
        <v>-45993</v>
      </c>
      <c r="G37" s="113">
        <f t="shared" si="19"/>
        <v>30</v>
      </c>
      <c r="H37" s="113" t="e">
        <f>INDEX(地温!$D$2:$D$366,MATCH(F37,地温!$C$2:$C$366,FALSE))</f>
        <v>#N/A</v>
      </c>
      <c r="I37" s="113" t="e">
        <f t="shared" si="20"/>
        <v>#N/A</v>
      </c>
      <c r="J37" s="116" t="e">
        <f t="shared" si="2"/>
        <v>#N/A</v>
      </c>
      <c r="K37" s="119" t="e">
        <f t="shared" si="3"/>
        <v>#N/A</v>
      </c>
      <c r="L37" s="119">
        <f t="shared" si="4"/>
        <v>0</v>
      </c>
      <c r="O37" s="115">
        <f t="shared" si="21"/>
        <v>-45993</v>
      </c>
      <c r="P37" s="113">
        <f t="shared" si="22"/>
        <v>30</v>
      </c>
      <c r="Q37" s="113" t="e">
        <f>INDEX(地温!$D$2:$D$366,MATCH(O37,地温!$C$2:$C$366,FALSE))</f>
        <v>#N/A</v>
      </c>
      <c r="R37" s="113" t="e">
        <f t="shared" si="23"/>
        <v>#N/A</v>
      </c>
      <c r="S37" s="116" t="e">
        <f t="shared" si="5"/>
        <v>#N/A</v>
      </c>
      <c r="T37" s="119" t="e">
        <f t="shared" si="6"/>
        <v>#N/A</v>
      </c>
      <c r="U37" s="119">
        <f t="shared" si="7"/>
        <v>0</v>
      </c>
      <c r="X37" s="115">
        <f t="shared" si="24"/>
        <v>-45993</v>
      </c>
      <c r="Y37" s="113">
        <f t="shared" si="25"/>
        <v>30</v>
      </c>
      <c r="Z37" s="113" t="e">
        <f>INDEX(地温!$D$2:$D$366,MATCH(X37,地温!$C$2:$C$366,FALSE))</f>
        <v>#N/A</v>
      </c>
      <c r="AA37" s="113" t="e">
        <f t="shared" si="26"/>
        <v>#N/A</v>
      </c>
      <c r="AB37" s="116" t="e">
        <f t="shared" si="8"/>
        <v>#N/A</v>
      </c>
      <c r="AC37" s="119" t="e">
        <f t="shared" si="9"/>
        <v>#N/A</v>
      </c>
      <c r="AD37" s="119">
        <f t="shared" si="10"/>
        <v>0</v>
      </c>
      <c r="AG37" s="115">
        <f t="shared" si="27"/>
        <v>-45993</v>
      </c>
      <c r="AH37" s="113">
        <f t="shared" si="28"/>
        <v>30</v>
      </c>
      <c r="AI37" s="113" t="e">
        <f>INDEX(地温!$D$2:$D$366,MATCH(AG37,地温!$C$2:$C$366,FALSE))</f>
        <v>#N/A</v>
      </c>
      <c r="AJ37" s="113" t="e">
        <f t="shared" si="29"/>
        <v>#N/A</v>
      </c>
      <c r="AK37" s="116" t="e">
        <f t="shared" si="11"/>
        <v>#N/A</v>
      </c>
      <c r="AL37" s="119" t="e">
        <f t="shared" si="12"/>
        <v>#N/A</v>
      </c>
      <c r="AM37" s="119">
        <f t="shared" si="13"/>
        <v>0</v>
      </c>
      <c r="AP37" s="115">
        <f t="shared" si="30"/>
        <v>-45993</v>
      </c>
      <c r="AQ37" s="113">
        <f t="shared" si="31"/>
        <v>30</v>
      </c>
      <c r="AR37" s="113" t="e">
        <f>INDEX(地温!$D$2:$D$366,MATCH(AP37,地温!$C$2:$C$366,FALSE))</f>
        <v>#N/A</v>
      </c>
      <c r="AS37" s="113" t="e">
        <f t="shared" si="32"/>
        <v>#N/A</v>
      </c>
      <c r="AT37" s="116" t="e">
        <f t="shared" si="14"/>
        <v>#N/A</v>
      </c>
      <c r="AU37" s="119" t="e">
        <f t="shared" si="15"/>
        <v>#N/A</v>
      </c>
      <c r="AV37" s="119">
        <f t="shared" si="16"/>
        <v>0</v>
      </c>
    </row>
    <row r="38" spans="1:48">
      <c r="A38" s="115">
        <f t="shared" si="17"/>
        <v>-45992</v>
      </c>
      <c r="B38" s="113">
        <f t="shared" si="0"/>
        <v>31</v>
      </c>
      <c r="C38" s="119">
        <f t="shared" si="1"/>
        <v>0</v>
      </c>
      <c r="F38" s="115">
        <f t="shared" si="18"/>
        <v>-45992</v>
      </c>
      <c r="G38" s="113">
        <f t="shared" si="19"/>
        <v>31</v>
      </c>
      <c r="H38" s="113" t="e">
        <f>INDEX(地温!$D$2:$D$366,MATCH(F38,地温!$C$2:$C$366,FALSE))</f>
        <v>#N/A</v>
      </c>
      <c r="I38" s="113" t="e">
        <f t="shared" si="20"/>
        <v>#N/A</v>
      </c>
      <c r="J38" s="116" t="e">
        <f t="shared" si="2"/>
        <v>#N/A</v>
      </c>
      <c r="K38" s="119" t="e">
        <f t="shared" si="3"/>
        <v>#N/A</v>
      </c>
      <c r="L38" s="119">
        <f t="shared" si="4"/>
        <v>0</v>
      </c>
      <c r="O38" s="115">
        <f t="shared" si="21"/>
        <v>-45992</v>
      </c>
      <c r="P38" s="113">
        <f t="shared" si="22"/>
        <v>31</v>
      </c>
      <c r="Q38" s="113" t="e">
        <f>INDEX(地温!$D$2:$D$366,MATCH(O38,地温!$C$2:$C$366,FALSE))</f>
        <v>#N/A</v>
      </c>
      <c r="R38" s="113" t="e">
        <f t="shared" si="23"/>
        <v>#N/A</v>
      </c>
      <c r="S38" s="116" t="e">
        <f t="shared" si="5"/>
        <v>#N/A</v>
      </c>
      <c r="T38" s="119" t="e">
        <f t="shared" si="6"/>
        <v>#N/A</v>
      </c>
      <c r="U38" s="119">
        <f t="shared" si="7"/>
        <v>0</v>
      </c>
      <c r="X38" s="115">
        <f t="shared" si="24"/>
        <v>-45992</v>
      </c>
      <c r="Y38" s="113">
        <f t="shared" si="25"/>
        <v>31</v>
      </c>
      <c r="Z38" s="113" t="e">
        <f>INDEX(地温!$D$2:$D$366,MATCH(X38,地温!$C$2:$C$366,FALSE))</f>
        <v>#N/A</v>
      </c>
      <c r="AA38" s="113" t="e">
        <f t="shared" si="26"/>
        <v>#N/A</v>
      </c>
      <c r="AB38" s="116" t="e">
        <f t="shared" si="8"/>
        <v>#N/A</v>
      </c>
      <c r="AC38" s="119" t="e">
        <f t="shared" si="9"/>
        <v>#N/A</v>
      </c>
      <c r="AD38" s="119">
        <f t="shared" si="10"/>
        <v>0</v>
      </c>
      <c r="AG38" s="115">
        <f t="shared" si="27"/>
        <v>-45992</v>
      </c>
      <c r="AH38" s="113">
        <f t="shared" si="28"/>
        <v>31</v>
      </c>
      <c r="AI38" s="113" t="e">
        <f>INDEX(地温!$D$2:$D$366,MATCH(AG38,地温!$C$2:$C$366,FALSE))</f>
        <v>#N/A</v>
      </c>
      <c r="AJ38" s="113" t="e">
        <f t="shared" si="29"/>
        <v>#N/A</v>
      </c>
      <c r="AK38" s="116" t="e">
        <f t="shared" si="11"/>
        <v>#N/A</v>
      </c>
      <c r="AL38" s="119" t="e">
        <f t="shared" si="12"/>
        <v>#N/A</v>
      </c>
      <c r="AM38" s="119">
        <f t="shared" si="13"/>
        <v>0</v>
      </c>
      <c r="AP38" s="115">
        <f t="shared" si="30"/>
        <v>-45992</v>
      </c>
      <c r="AQ38" s="113">
        <f t="shared" si="31"/>
        <v>31</v>
      </c>
      <c r="AR38" s="113" t="e">
        <f>INDEX(地温!$D$2:$D$366,MATCH(AP38,地温!$C$2:$C$366,FALSE))</f>
        <v>#N/A</v>
      </c>
      <c r="AS38" s="113" t="e">
        <f t="shared" si="32"/>
        <v>#N/A</v>
      </c>
      <c r="AT38" s="116" t="e">
        <f t="shared" si="14"/>
        <v>#N/A</v>
      </c>
      <c r="AU38" s="119" t="e">
        <f t="shared" si="15"/>
        <v>#N/A</v>
      </c>
      <c r="AV38" s="119">
        <f t="shared" si="16"/>
        <v>0</v>
      </c>
    </row>
    <row r="39" spans="1:48">
      <c r="A39" s="115">
        <f t="shared" si="17"/>
        <v>-45991</v>
      </c>
      <c r="B39" s="113">
        <f t="shared" si="0"/>
        <v>32</v>
      </c>
      <c r="C39" s="119">
        <f t="shared" si="1"/>
        <v>0</v>
      </c>
      <c r="F39" s="115">
        <f t="shared" si="18"/>
        <v>-45991</v>
      </c>
      <c r="G39" s="113">
        <f t="shared" si="19"/>
        <v>32</v>
      </c>
      <c r="H39" s="113" t="e">
        <f>INDEX(地温!$D$2:$D$366,MATCH(F39,地温!$C$2:$C$366,FALSE))</f>
        <v>#N/A</v>
      </c>
      <c r="I39" s="113" t="e">
        <f t="shared" si="20"/>
        <v>#N/A</v>
      </c>
      <c r="J39" s="116" t="e">
        <f t="shared" si="2"/>
        <v>#N/A</v>
      </c>
      <c r="K39" s="119" t="e">
        <f t="shared" si="3"/>
        <v>#N/A</v>
      </c>
      <c r="L39" s="119">
        <f t="shared" si="4"/>
        <v>0</v>
      </c>
      <c r="O39" s="115">
        <f t="shared" si="21"/>
        <v>-45991</v>
      </c>
      <c r="P39" s="113">
        <f t="shared" si="22"/>
        <v>32</v>
      </c>
      <c r="Q39" s="113" t="e">
        <f>INDEX(地温!$D$2:$D$366,MATCH(O39,地温!$C$2:$C$366,FALSE))</f>
        <v>#N/A</v>
      </c>
      <c r="R39" s="113" t="e">
        <f t="shared" si="23"/>
        <v>#N/A</v>
      </c>
      <c r="S39" s="116" t="e">
        <f t="shared" si="5"/>
        <v>#N/A</v>
      </c>
      <c r="T39" s="119" t="e">
        <f t="shared" si="6"/>
        <v>#N/A</v>
      </c>
      <c r="U39" s="119">
        <f t="shared" si="7"/>
        <v>0</v>
      </c>
      <c r="X39" s="115">
        <f t="shared" si="24"/>
        <v>-45991</v>
      </c>
      <c r="Y39" s="113">
        <f t="shared" si="25"/>
        <v>32</v>
      </c>
      <c r="Z39" s="113" t="e">
        <f>INDEX(地温!$D$2:$D$366,MATCH(X39,地温!$C$2:$C$366,FALSE))</f>
        <v>#N/A</v>
      </c>
      <c r="AA39" s="113" t="e">
        <f t="shared" si="26"/>
        <v>#N/A</v>
      </c>
      <c r="AB39" s="116" t="e">
        <f t="shared" si="8"/>
        <v>#N/A</v>
      </c>
      <c r="AC39" s="119" t="e">
        <f t="shared" si="9"/>
        <v>#N/A</v>
      </c>
      <c r="AD39" s="119">
        <f t="shared" si="10"/>
        <v>0</v>
      </c>
      <c r="AG39" s="115">
        <f t="shared" si="27"/>
        <v>-45991</v>
      </c>
      <c r="AH39" s="113">
        <f t="shared" si="28"/>
        <v>32</v>
      </c>
      <c r="AI39" s="113" t="e">
        <f>INDEX(地温!$D$2:$D$366,MATCH(AG39,地温!$C$2:$C$366,FALSE))</f>
        <v>#N/A</v>
      </c>
      <c r="AJ39" s="113" t="e">
        <f t="shared" si="29"/>
        <v>#N/A</v>
      </c>
      <c r="AK39" s="116" t="e">
        <f t="shared" si="11"/>
        <v>#N/A</v>
      </c>
      <c r="AL39" s="119" t="e">
        <f t="shared" si="12"/>
        <v>#N/A</v>
      </c>
      <c r="AM39" s="119">
        <f t="shared" si="13"/>
        <v>0</v>
      </c>
      <c r="AP39" s="115">
        <f t="shared" si="30"/>
        <v>-45991</v>
      </c>
      <c r="AQ39" s="113">
        <f t="shared" si="31"/>
        <v>32</v>
      </c>
      <c r="AR39" s="113" t="e">
        <f>INDEX(地温!$D$2:$D$366,MATCH(AP39,地温!$C$2:$C$366,FALSE))</f>
        <v>#N/A</v>
      </c>
      <c r="AS39" s="113" t="e">
        <f t="shared" si="32"/>
        <v>#N/A</v>
      </c>
      <c r="AT39" s="116" t="e">
        <f t="shared" si="14"/>
        <v>#N/A</v>
      </c>
      <c r="AU39" s="119" t="e">
        <f t="shared" si="15"/>
        <v>#N/A</v>
      </c>
      <c r="AV39" s="119">
        <f t="shared" si="16"/>
        <v>0</v>
      </c>
    </row>
    <row r="40" spans="1:48">
      <c r="A40" s="115">
        <f t="shared" si="17"/>
        <v>-45990</v>
      </c>
      <c r="B40" s="113">
        <f t="shared" si="0"/>
        <v>33</v>
      </c>
      <c r="C40" s="119">
        <f t="shared" si="1"/>
        <v>0</v>
      </c>
      <c r="F40" s="115">
        <f t="shared" si="18"/>
        <v>-45990</v>
      </c>
      <c r="G40" s="113">
        <f t="shared" si="19"/>
        <v>33</v>
      </c>
      <c r="H40" s="113" t="e">
        <f>INDEX(地温!$D$2:$D$366,MATCH(F40,地温!$C$2:$C$366,FALSE))</f>
        <v>#N/A</v>
      </c>
      <c r="I40" s="113" t="e">
        <f t="shared" si="20"/>
        <v>#N/A</v>
      </c>
      <c r="J40" s="116" t="e">
        <f t="shared" si="2"/>
        <v>#N/A</v>
      </c>
      <c r="K40" s="119" t="e">
        <f t="shared" si="3"/>
        <v>#N/A</v>
      </c>
      <c r="L40" s="119">
        <f t="shared" si="4"/>
        <v>0</v>
      </c>
      <c r="O40" s="115">
        <f t="shared" si="21"/>
        <v>-45990</v>
      </c>
      <c r="P40" s="113">
        <f t="shared" si="22"/>
        <v>33</v>
      </c>
      <c r="Q40" s="113" t="e">
        <f>INDEX(地温!$D$2:$D$366,MATCH(O40,地温!$C$2:$C$366,FALSE))</f>
        <v>#N/A</v>
      </c>
      <c r="R40" s="113" t="e">
        <f t="shared" si="23"/>
        <v>#N/A</v>
      </c>
      <c r="S40" s="116" t="e">
        <f t="shared" si="5"/>
        <v>#N/A</v>
      </c>
      <c r="T40" s="119" t="e">
        <f t="shared" si="6"/>
        <v>#N/A</v>
      </c>
      <c r="U40" s="119">
        <f t="shared" si="7"/>
        <v>0</v>
      </c>
      <c r="X40" s="115">
        <f t="shared" si="24"/>
        <v>-45990</v>
      </c>
      <c r="Y40" s="113">
        <f t="shared" si="25"/>
        <v>33</v>
      </c>
      <c r="Z40" s="113" t="e">
        <f>INDEX(地温!$D$2:$D$366,MATCH(X40,地温!$C$2:$C$366,FALSE))</f>
        <v>#N/A</v>
      </c>
      <c r="AA40" s="113" t="e">
        <f t="shared" si="26"/>
        <v>#N/A</v>
      </c>
      <c r="AB40" s="116" t="e">
        <f t="shared" si="8"/>
        <v>#N/A</v>
      </c>
      <c r="AC40" s="119" t="e">
        <f t="shared" si="9"/>
        <v>#N/A</v>
      </c>
      <c r="AD40" s="119">
        <f t="shared" si="10"/>
        <v>0</v>
      </c>
      <c r="AG40" s="115">
        <f t="shared" si="27"/>
        <v>-45990</v>
      </c>
      <c r="AH40" s="113">
        <f t="shared" si="28"/>
        <v>33</v>
      </c>
      <c r="AI40" s="113" t="e">
        <f>INDEX(地温!$D$2:$D$366,MATCH(AG40,地温!$C$2:$C$366,FALSE))</f>
        <v>#N/A</v>
      </c>
      <c r="AJ40" s="113" t="e">
        <f t="shared" si="29"/>
        <v>#N/A</v>
      </c>
      <c r="AK40" s="116" t="e">
        <f t="shared" si="11"/>
        <v>#N/A</v>
      </c>
      <c r="AL40" s="119" t="e">
        <f t="shared" si="12"/>
        <v>#N/A</v>
      </c>
      <c r="AM40" s="119">
        <f t="shared" si="13"/>
        <v>0</v>
      </c>
      <c r="AP40" s="115">
        <f t="shared" si="30"/>
        <v>-45990</v>
      </c>
      <c r="AQ40" s="113">
        <f t="shared" si="31"/>
        <v>33</v>
      </c>
      <c r="AR40" s="113" t="e">
        <f>INDEX(地温!$D$2:$D$366,MATCH(AP40,地温!$C$2:$C$366,FALSE))</f>
        <v>#N/A</v>
      </c>
      <c r="AS40" s="113" t="e">
        <f t="shared" si="32"/>
        <v>#N/A</v>
      </c>
      <c r="AT40" s="116" t="e">
        <f t="shared" si="14"/>
        <v>#N/A</v>
      </c>
      <c r="AU40" s="119" t="e">
        <f t="shared" si="15"/>
        <v>#N/A</v>
      </c>
      <c r="AV40" s="119">
        <f t="shared" si="16"/>
        <v>0</v>
      </c>
    </row>
    <row r="41" spans="1:48">
      <c r="A41" s="115">
        <f t="shared" si="17"/>
        <v>-45989</v>
      </c>
      <c r="B41" s="113">
        <f t="shared" si="0"/>
        <v>34</v>
      </c>
      <c r="C41" s="119">
        <f t="shared" si="1"/>
        <v>0</v>
      </c>
      <c r="F41" s="115">
        <f t="shared" si="18"/>
        <v>-45989</v>
      </c>
      <c r="G41" s="113">
        <f t="shared" si="19"/>
        <v>34</v>
      </c>
      <c r="H41" s="113" t="e">
        <f>INDEX(地温!$D$2:$D$366,MATCH(F41,地温!$C$2:$C$366,FALSE))</f>
        <v>#N/A</v>
      </c>
      <c r="I41" s="113" t="e">
        <f t="shared" si="20"/>
        <v>#N/A</v>
      </c>
      <c r="J41" s="116" t="e">
        <f t="shared" si="2"/>
        <v>#N/A</v>
      </c>
      <c r="K41" s="119" t="e">
        <f t="shared" si="3"/>
        <v>#N/A</v>
      </c>
      <c r="L41" s="119">
        <f t="shared" si="4"/>
        <v>0</v>
      </c>
      <c r="O41" s="115">
        <f t="shared" si="21"/>
        <v>-45989</v>
      </c>
      <c r="P41" s="113">
        <f t="shared" si="22"/>
        <v>34</v>
      </c>
      <c r="Q41" s="113" t="e">
        <f>INDEX(地温!$D$2:$D$366,MATCH(O41,地温!$C$2:$C$366,FALSE))</f>
        <v>#N/A</v>
      </c>
      <c r="R41" s="113" t="e">
        <f t="shared" si="23"/>
        <v>#N/A</v>
      </c>
      <c r="S41" s="116" t="e">
        <f t="shared" si="5"/>
        <v>#N/A</v>
      </c>
      <c r="T41" s="119" t="e">
        <f t="shared" si="6"/>
        <v>#N/A</v>
      </c>
      <c r="U41" s="119">
        <f t="shared" si="7"/>
        <v>0</v>
      </c>
      <c r="X41" s="115">
        <f t="shared" si="24"/>
        <v>-45989</v>
      </c>
      <c r="Y41" s="113">
        <f t="shared" si="25"/>
        <v>34</v>
      </c>
      <c r="Z41" s="113" t="e">
        <f>INDEX(地温!$D$2:$D$366,MATCH(X41,地温!$C$2:$C$366,FALSE))</f>
        <v>#N/A</v>
      </c>
      <c r="AA41" s="113" t="e">
        <f t="shared" si="26"/>
        <v>#N/A</v>
      </c>
      <c r="AB41" s="116" t="e">
        <f t="shared" si="8"/>
        <v>#N/A</v>
      </c>
      <c r="AC41" s="119" t="e">
        <f t="shared" si="9"/>
        <v>#N/A</v>
      </c>
      <c r="AD41" s="119">
        <f t="shared" si="10"/>
        <v>0</v>
      </c>
      <c r="AG41" s="115">
        <f t="shared" si="27"/>
        <v>-45989</v>
      </c>
      <c r="AH41" s="113">
        <f t="shared" si="28"/>
        <v>34</v>
      </c>
      <c r="AI41" s="113" t="e">
        <f>INDEX(地温!$D$2:$D$366,MATCH(AG41,地温!$C$2:$C$366,FALSE))</f>
        <v>#N/A</v>
      </c>
      <c r="AJ41" s="113" t="e">
        <f t="shared" si="29"/>
        <v>#N/A</v>
      </c>
      <c r="AK41" s="116" t="e">
        <f t="shared" si="11"/>
        <v>#N/A</v>
      </c>
      <c r="AL41" s="119" t="e">
        <f t="shared" si="12"/>
        <v>#N/A</v>
      </c>
      <c r="AM41" s="119">
        <f t="shared" si="13"/>
        <v>0</v>
      </c>
      <c r="AP41" s="115">
        <f t="shared" si="30"/>
        <v>-45989</v>
      </c>
      <c r="AQ41" s="113">
        <f t="shared" si="31"/>
        <v>34</v>
      </c>
      <c r="AR41" s="113" t="e">
        <f>INDEX(地温!$D$2:$D$366,MATCH(AP41,地温!$C$2:$C$366,FALSE))</f>
        <v>#N/A</v>
      </c>
      <c r="AS41" s="113" t="e">
        <f t="shared" si="32"/>
        <v>#N/A</v>
      </c>
      <c r="AT41" s="116" t="e">
        <f t="shared" si="14"/>
        <v>#N/A</v>
      </c>
      <c r="AU41" s="119" t="e">
        <f t="shared" si="15"/>
        <v>#N/A</v>
      </c>
      <c r="AV41" s="119">
        <f t="shared" si="16"/>
        <v>0</v>
      </c>
    </row>
    <row r="42" spans="1:48">
      <c r="A42" s="115">
        <f t="shared" si="17"/>
        <v>-45988</v>
      </c>
      <c r="B42" s="113">
        <f t="shared" si="0"/>
        <v>35</v>
      </c>
      <c r="C42" s="119">
        <f t="shared" si="1"/>
        <v>0</v>
      </c>
      <c r="F42" s="115">
        <f t="shared" si="18"/>
        <v>-45988</v>
      </c>
      <c r="G42" s="113">
        <f t="shared" si="19"/>
        <v>35</v>
      </c>
      <c r="H42" s="113" t="e">
        <f>INDEX(地温!$D$2:$D$366,MATCH(F42,地温!$C$2:$C$366,FALSE))</f>
        <v>#N/A</v>
      </c>
      <c r="I42" s="113" t="e">
        <f t="shared" si="20"/>
        <v>#N/A</v>
      </c>
      <c r="J42" s="116" t="e">
        <f t="shared" si="2"/>
        <v>#N/A</v>
      </c>
      <c r="K42" s="119" t="e">
        <f t="shared" si="3"/>
        <v>#N/A</v>
      </c>
      <c r="L42" s="119">
        <f t="shared" si="4"/>
        <v>0</v>
      </c>
      <c r="O42" s="115">
        <f t="shared" si="21"/>
        <v>-45988</v>
      </c>
      <c r="P42" s="113">
        <f t="shared" si="22"/>
        <v>35</v>
      </c>
      <c r="Q42" s="113" t="e">
        <f>INDEX(地温!$D$2:$D$366,MATCH(O42,地温!$C$2:$C$366,FALSE))</f>
        <v>#N/A</v>
      </c>
      <c r="R42" s="113" t="e">
        <f t="shared" si="23"/>
        <v>#N/A</v>
      </c>
      <c r="S42" s="116" t="e">
        <f t="shared" si="5"/>
        <v>#N/A</v>
      </c>
      <c r="T42" s="119" t="e">
        <f t="shared" si="6"/>
        <v>#N/A</v>
      </c>
      <c r="U42" s="119">
        <f t="shared" si="7"/>
        <v>0</v>
      </c>
      <c r="X42" s="115">
        <f t="shared" si="24"/>
        <v>-45988</v>
      </c>
      <c r="Y42" s="113">
        <f t="shared" si="25"/>
        <v>35</v>
      </c>
      <c r="Z42" s="113" t="e">
        <f>INDEX(地温!$D$2:$D$366,MATCH(X42,地温!$C$2:$C$366,FALSE))</f>
        <v>#N/A</v>
      </c>
      <c r="AA42" s="113" t="e">
        <f t="shared" si="26"/>
        <v>#N/A</v>
      </c>
      <c r="AB42" s="116" t="e">
        <f t="shared" si="8"/>
        <v>#N/A</v>
      </c>
      <c r="AC42" s="119" t="e">
        <f t="shared" si="9"/>
        <v>#N/A</v>
      </c>
      <c r="AD42" s="119">
        <f t="shared" si="10"/>
        <v>0</v>
      </c>
      <c r="AG42" s="115">
        <f t="shared" si="27"/>
        <v>-45988</v>
      </c>
      <c r="AH42" s="113">
        <f t="shared" si="28"/>
        <v>35</v>
      </c>
      <c r="AI42" s="113" t="e">
        <f>INDEX(地温!$D$2:$D$366,MATCH(AG42,地温!$C$2:$C$366,FALSE))</f>
        <v>#N/A</v>
      </c>
      <c r="AJ42" s="113" t="e">
        <f t="shared" si="29"/>
        <v>#N/A</v>
      </c>
      <c r="AK42" s="116" t="e">
        <f t="shared" si="11"/>
        <v>#N/A</v>
      </c>
      <c r="AL42" s="119" t="e">
        <f t="shared" si="12"/>
        <v>#N/A</v>
      </c>
      <c r="AM42" s="119">
        <f t="shared" si="13"/>
        <v>0</v>
      </c>
      <c r="AP42" s="115">
        <f t="shared" si="30"/>
        <v>-45988</v>
      </c>
      <c r="AQ42" s="113">
        <f t="shared" si="31"/>
        <v>35</v>
      </c>
      <c r="AR42" s="113" t="e">
        <f>INDEX(地温!$D$2:$D$366,MATCH(AP42,地温!$C$2:$C$366,FALSE))</f>
        <v>#N/A</v>
      </c>
      <c r="AS42" s="113" t="e">
        <f t="shared" si="32"/>
        <v>#N/A</v>
      </c>
      <c r="AT42" s="116" t="e">
        <f t="shared" si="14"/>
        <v>#N/A</v>
      </c>
      <c r="AU42" s="119" t="e">
        <f t="shared" si="15"/>
        <v>#N/A</v>
      </c>
      <c r="AV42" s="119">
        <f t="shared" si="16"/>
        <v>0</v>
      </c>
    </row>
    <row r="43" spans="1:48">
      <c r="A43" s="115">
        <f t="shared" si="17"/>
        <v>-45987</v>
      </c>
      <c r="B43" s="113">
        <f t="shared" si="0"/>
        <v>36</v>
      </c>
      <c r="C43" s="119">
        <f t="shared" si="1"/>
        <v>0</v>
      </c>
      <c r="F43" s="115">
        <f t="shared" si="18"/>
        <v>-45987</v>
      </c>
      <c r="G43" s="113">
        <f t="shared" si="19"/>
        <v>36</v>
      </c>
      <c r="H43" s="113" t="e">
        <f>INDEX(地温!$D$2:$D$366,MATCH(F43,地温!$C$2:$C$366,FALSE))</f>
        <v>#N/A</v>
      </c>
      <c r="I43" s="113" t="e">
        <f t="shared" si="20"/>
        <v>#N/A</v>
      </c>
      <c r="J43" s="116" t="e">
        <f t="shared" si="2"/>
        <v>#N/A</v>
      </c>
      <c r="K43" s="119" t="e">
        <f t="shared" si="3"/>
        <v>#N/A</v>
      </c>
      <c r="L43" s="119">
        <f t="shared" si="4"/>
        <v>0</v>
      </c>
      <c r="O43" s="115">
        <f t="shared" si="21"/>
        <v>-45987</v>
      </c>
      <c r="P43" s="113">
        <f t="shared" si="22"/>
        <v>36</v>
      </c>
      <c r="Q43" s="113" t="e">
        <f>INDEX(地温!$D$2:$D$366,MATCH(O43,地温!$C$2:$C$366,FALSE))</f>
        <v>#N/A</v>
      </c>
      <c r="R43" s="113" t="e">
        <f t="shared" si="23"/>
        <v>#N/A</v>
      </c>
      <c r="S43" s="116" t="e">
        <f t="shared" si="5"/>
        <v>#N/A</v>
      </c>
      <c r="T43" s="119" t="e">
        <f t="shared" si="6"/>
        <v>#N/A</v>
      </c>
      <c r="U43" s="119">
        <f t="shared" si="7"/>
        <v>0</v>
      </c>
      <c r="X43" s="115">
        <f t="shared" si="24"/>
        <v>-45987</v>
      </c>
      <c r="Y43" s="113">
        <f t="shared" si="25"/>
        <v>36</v>
      </c>
      <c r="Z43" s="113" t="e">
        <f>INDEX(地温!$D$2:$D$366,MATCH(X43,地温!$C$2:$C$366,FALSE))</f>
        <v>#N/A</v>
      </c>
      <c r="AA43" s="113" t="e">
        <f t="shared" si="26"/>
        <v>#N/A</v>
      </c>
      <c r="AB43" s="116" t="e">
        <f t="shared" si="8"/>
        <v>#N/A</v>
      </c>
      <c r="AC43" s="119" t="e">
        <f t="shared" si="9"/>
        <v>#N/A</v>
      </c>
      <c r="AD43" s="119">
        <f t="shared" si="10"/>
        <v>0</v>
      </c>
      <c r="AG43" s="115">
        <f t="shared" si="27"/>
        <v>-45987</v>
      </c>
      <c r="AH43" s="113">
        <f t="shared" si="28"/>
        <v>36</v>
      </c>
      <c r="AI43" s="113" t="e">
        <f>INDEX(地温!$D$2:$D$366,MATCH(AG43,地温!$C$2:$C$366,FALSE))</f>
        <v>#N/A</v>
      </c>
      <c r="AJ43" s="113" t="e">
        <f t="shared" si="29"/>
        <v>#N/A</v>
      </c>
      <c r="AK43" s="116" t="e">
        <f t="shared" si="11"/>
        <v>#N/A</v>
      </c>
      <c r="AL43" s="119" t="e">
        <f t="shared" si="12"/>
        <v>#N/A</v>
      </c>
      <c r="AM43" s="119">
        <f t="shared" si="13"/>
        <v>0</v>
      </c>
      <c r="AP43" s="115">
        <f t="shared" si="30"/>
        <v>-45987</v>
      </c>
      <c r="AQ43" s="113">
        <f t="shared" si="31"/>
        <v>36</v>
      </c>
      <c r="AR43" s="113" t="e">
        <f>INDEX(地温!$D$2:$D$366,MATCH(AP43,地温!$C$2:$C$366,FALSE))</f>
        <v>#N/A</v>
      </c>
      <c r="AS43" s="113" t="e">
        <f t="shared" si="32"/>
        <v>#N/A</v>
      </c>
      <c r="AT43" s="116" t="e">
        <f t="shared" si="14"/>
        <v>#N/A</v>
      </c>
      <c r="AU43" s="119" t="e">
        <f t="shared" si="15"/>
        <v>#N/A</v>
      </c>
      <c r="AV43" s="119">
        <f t="shared" si="16"/>
        <v>0</v>
      </c>
    </row>
    <row r="44" spans="1:48">
      <c r="A44" s="115">
        <f t="shared" si="17"/>
        <v>-45986</v>
      </c>
      <c r="B44" s="113">
        <f t="shared" si="0"/>
        <v>37</v>
      </c>
      <c r="C44" s="119">
        <f t="shared" si="1"/>
        <v>0</v>
      </c>
      <c r="F44" s="115">
        <f t="shared" si="18"/>
        <v>-45986</v>
      </c>
      <c r="G44" s="113">
        <f t="shared" si="19"/>
        <v>37</v>
      </c>
      <c r="H44" s="113" t="e">
        <f>INDEX(地温!$D$2:$D$366,MATCH(F44,地温!$C$2:$C$366,FALSE))</f>
        <v>#N/A</v>
      </c>
      <c r="I44" s="113" t="e">
        <f t="shared" si="20"/>
        <v>#N/A</v>
      </c>
      <c r="J44" s="116" t="e">
        <f t="shared" si="2"/>
        <v>#N/A</v>
      </c>
      <c r="K44" s="119" t="e">
        <f t="shared" si="3"/>
        <v>#N/A</v>
      </c>
      <c r="L44" s="119">
        <f t="shared" si="4"/>
        <v>0</v>
      </c>
      <c r="O44" s="115">
        <f t="shared" si="21"/>
        <v>-45986</v>
      </c>
      <c r="P44" s="113">
        <f t="shared" si="22"/>
        <v>37</v>
      </c>
      <c r="Q44" s="113" t="e">
        <f>INDEX(地温!$D$2:$D$366,MATCH(O44,地温!$C$2:$C$366,FALSE))</f>
        <v>#N/A</v>
      </c>
      <c r="R44" s="113" t="e">
        <f t="shared" si="23"/>
        <v>#N/A</v>
      </c>
      <c r="S44" s="116" t="e">
        <f t="shared" si="5"/>
        <v>#N/A</v>
      </c>
      <c r="T44" s="119" t="e">
        <f t="shared" si="6"/>
        <v>#N/A</v>
      </c>
      <c r="U44" s="119">
        <f t="shared" si="7"/>
        <v>0</v>
      </c>
      <c r="X44" s="115">
        <f t="shared" si="24"/>
        <v>-45986</v>
      </c>
      <c r="Y44" s="113">
        <f t="shared" si="25"/>
        <v>37</v>
      </c>
      <c r="Z44" s="113" t="e">
        <f>INDEX(地温!$D$2:$D$366,MATCH(X44,地温!$C$2:$C$366,FALSE))</f>
        <v>#N/A</v>
      </c>
      <c r="AA44" s="113" t="e">
        <f t="shared" si="26"/>
        <v>#N/A</v>
      </c>
      <c r="AB44" s="116" t="e">
        <f t="shared" si="8"/>
        <v>#N/A</v>
      </c>
      <c r="AC44" s="119" t="e">
        <f t="shared" si="9"/>
        <v>#N/A</v>
      </c>
      <c r="AD44" s="119">
        <f t="shared" si="10"/>
        <v>0</v>
      </c>
      <c r="AG44" s="115">
        <f t="shared" si="27"/>
        <v>-45986</v>
      </c>
      <c r="AH44" s="113">
        <f t="shared" si="28"/>
        <v>37</v>
      </c>
      <c r="AI44" s="113" t="e">
        <f>INDEX(地温!$D$2:$D$366,MATCH(AG44,地温!$C$2:$C$366,FALSE))</f>
        <v>#N/A</v>
      </c>
      <c r="AJ44" s="113" t="e">
        <f t="shared" si="29"/>
        <v>#N/A</v>
      </c>
      <c r="AK44" s="116" t="e">
        <f t="shared" si="11"/>
        <v>#N/A</v>
      </c>
      <c r="AL44" s="119" t="e">
        <f t="shared" si="12"/>
        <v>#N/A</v>
      </c>
      <c r="AM44" s="119">
        <f t="shared" si="13"/>
        <v>0</v>
      </c>
      <c r="AP44" s="115">
        <f t="shared" si="30"/>
        <v>-45986</v>
      </c>
      <c r="AQ44" s="113">
        <f t="shared" si="31"/>
        <v>37</v>
      </c>
      <c r="AR44" s="113" t="e">
        <f>INDEX(地温!$D$2:$D$366,MATCH(AP44,地温!$C$2:$C$366,FALSE))</f>
        <v>#N/A</v>
      </c>
      <c r="AS44" s="113" t="e">
        <f t="shared" si="32"/>
        <v>#N/A</v>
      </c>
      <c r="AT44" s="116" t="e">
        <f t="shared" si="14"/>
        <v>#N/A</v>
      </c>
      <c r="AU44" s="119" t="e">
        <f t="shared" si="15"/>
        <v>#N/A</v>
      </c>
      <c r="AV44" s="119">
        <f t="shared" si="16"/>
        <v>0</v>
      </c>
    </row>
    <row r="45" spans="1:48">
      <c r="A45" s="115">
        <f t="shared" si="17"/>
        <v>-45985</v>
      </c>
      <c r="B45" s="113">
        <f t="shared" si="0"/>
        <v>38</v>
      </c>
      <c r="C45" s="119">
        <f t="shared" si="1"/>
        <v>0</v>
      </c>
      <c r="F45" s="115">
        <f t="shared" si="18"/>
        <v>-45985</v>
      </c>
      <c r="G45" s="113">
        <f t="shared" si="19"/>
        <v>38</v>
      </c>
      <c r="H45" s="113" t="e">
        <f>INDEX(地温!$D$2:$D$366,MATCH(F45,地温!$C$2:$C$366,FALSE))</f>
        <v>#N/A</v>
      </c>
      <c r="I45" s="113" t="e">
        <f t="shared" si="20"/>
        <v>#N/A</v>
      </c>
      <c r="J45" s="116" t="e">
        <f t="shared" si="2"/>
        <v>#N/A</v>
      </c>
      <c r="K45" s="119" t="e">
        <f t="shared" si="3"/>
        <v>#N/A</v>
      </c>
      <c r="L45" s="119">
        <f t="shared" si="4"/>
        <v>0</v>
      </c>
      <c r="O45" s="115">
        <f t="shared" si="21"/>
        <v>-45985</v>
      </c>
      <c r="P45" s="113">
        <f t="shared" si="22"/>
        <v>38</v>
      </c>
      <c r="Q45" s="113" t="e">
        <f>INDEX(地温!$D$2:$D$366,MATCH(O45,地温!$C$2:$C$366,FALSE))</f>
        <v>#N/A</v>
      </c>
      <c r="R45" s="113" t="e">
        <f t="shared" si="23"/>
        <v>#N/A</v>
      </c>
      <c r="S45" s="116" t="e">
        <f t="shared" si="5"/>
        <v>#N/A</v>
      </c>
      <c r="T45" s="119" t="e">
        <f t="shared" si="6"/>
        <v>#N/A</v>
      </c>
      <c r="U45" s="119">
        <f t="shared" si="7"/>
        <v>0</v>
      </c>
      <c r="X45" s="115">
        <f t="shared" si="24"/>
        <v>-45985</v>
      </c>
      <c r="Y45" s="113">
        <f t="shared" si="25"/>
        <v>38</v>
      </c>
      <c r="Z45" s="113" t="e">
        <f>INDEX(地温!$D$2:$D$366,MATCH(X45,地温!$C$2:$C$366,FALSE))</f>
        <v>#N/A</v>
      </c>
      <c r="AA45" s="113" t="e">
        <f t="shared" si="26"/>
        <v>#N/A</v>
      </c>
      <c r="AB45" s="116" t="e">
        <f t="shared" si="8"/>
        <v>#N/A</v>
      </c>
      <c r="AC45" s="119" t="e">
        <f t="shared" si="9"/>
        <v>#N/A</v>
      </c>
      <c r="AD45" s="119">
        <f t="shared" si="10"/>
        <v>0</v>
      </c>
      <c r="AG45" s="115">
        <f t="shared" si="27"/>
        <v>-45985</v>
      </c>
      <c r="AH45" s="113">
        <f t="shared" si="28"/>
        <v>38</v>
      </c>
      <c r="AI45" s="113" t="e">
        <f>INDEX(地温!$D$2:$D$366,MATCH(AG45,地温!$C$2:$C$366,FALSE))</f>
        <v>#N/A</v>
      </c>
      <c r="AJ45" s="113" t="e">
        <f t="shared" si="29"/>
        <v>#N/A</v>
      </c>
      <c r="AK45" s="116" t="e">
        <f t="shared" si="11"/>
        <v>#N/A</v>
      </c>
      <c r="AL45" s="119" t="e">
        <f t="shared" si="12"/>
        <v>#N/A</v>
      </c>
      <c r="AM45" s="119">
        <f t="shared" si="13"/>
        <v>0</v>
      </c>
      <c r="AP45" s="115">
        <f t="shared" si="30"/>
        <v>-45985</v>
      </c>
      <c r="AQ45" s="113">
        <f t="shared" si="31"/>
        <v>38</v>
      </c>
      <c r="AR45" s="113" t="e">
        <f>INDEX(地温!$D$2:$D$366,MATCH(AP45,地温!$C$2:$C$366,FALSE))</f>
        <v>#N/A</v>
      </c>
      <c r="AS45" s="113" t="e">
        <f t="shared" si="32"/>
        <v>#N/A</v>
      </c>
      <c r="AT45" s="116" t="e">
        <f t="shared" si="14"/>
        <v>#N/A</v>
      </c>
      <c r="AU45" s="119" t="e">
        <f t="shared" si="15"/>
        <v>#N/A</v>
      </c>
      <c r="AV45" s="119">
        <f t="shared" si="16"/>
        <v>0</v>
      </c>
    </row>
    <row r="46" spans="1:48">
      <c r="A46" s="115">
        <f t="shared" si="17"/>
        <v>-45984</v>
      </c>
      <c r="B46" s="113">
        <f t="shared" si="0"/>
        <v>39</v>
      </c>
      <c r="C46" s="119">
        <f t="shared" si="1"/>
        <v>0</v>
      </c>
      <c r="F46" s="115">
        <f t="shared" si="18"/>
        <v>-45984</v>
      </c>
      <c r="G46" s="113">
        <f t="shared" si="19"/>
        <v>39</v>
      </c>
      <c r="H46" s="113" t="e">
        <f>INDEX(地温!$D$2:$D$366,MATCH(F46,地温!$C$2:$C$366,FALSE))</f>
        <v>#N/A</v>
      </c>
      <c r="I46" s="113" t="e">
        <f t="shared" si="20"/>
        <v>#N/A</v>
      </c>
      <c r="J46" s="116" t="e">
        <f t="shared" si="2"/>
        <v>#N/A</v>
      </c>
      <c r="K46" s="119" t="e">
        <f t="shared" si="3"/>
        <v>#N/A</v>
      </c>
      <c r="L46" s="119">
        <f t="shared" si="4"/>
        <v>0</v>
      </c>
      <c r="O46" s="115">
        <f t="shared" si="21"/>
        <v>-45984</v>
      </c>
      <c r="P46" s="113">
        <f t="shared" si="22"/>
        <v>39</v>
      </c>
      <c r="Q46" s="113" t="e">
        <f>INDEX(地温!$D$2:$D$366,MATCH(O46,地温!$C$2:$C$366,FALSE))</f>
        <v>#N/A</v>
      </c>
      <c r="R46" s="113" t="e">
        <f t="shared" si="23"/>
        <v>#N/A</v>
      </c>
      <c r="S46" s="116" t="e">
        <f t="shared" si="5"/>
        <v>#N/A</v>
      </c>
      <c r="T46" s="119" t="e">
        <f t="shared" si="6"/>
        <v>#N/A</v>
      </c>
      <c r="U46" s="119">
        <f t="shared" si="7"/>
        <v>0</v>
      </c>
      <c r="X46" s="115">
        <f t="shared" si="24"/>
        <v>-45984</v>
      </c>
      <c r="Y46" s="113">
        <f t="shared" si="25"/>
        <v>39</v>
      </c>
      <c r="Z46" s="113" t="e">
        <f>INDEX(地温!$D$2:$D$366,MATCH(X46,地温!$C$2:$C$366,FALSE))</f>
        <v>#N/A</v>
      </c>
      <c r="AA46" s="113" t="e">
        <f t="shared" si="26"/>
        <v>#N/A</v>
      </c>
      <c r="AB46" s="116" t="e">
        <f t="shared" si="8"/>
        <v>#N/A</v>
      </c>
      <c r="AC46" s="119" t="e">
        <f t="shared" si="9"/>
        <v>#N/A</v>
      </c>
      <c r="AD46" s="119">
        <f t="shared" si="10"/>
        <v>0</v>
      </c>
      <c r="AG46" s="115">
        <f t="shared" si="27"/>
        <v>-45984</v>
      </c>
      <c r="AH46" s="113">
        <f t="shared" si="28"/>
        <v>39</v>
      </c>
      <c r="AI46" s="113" t="e">
        <f>INDEX(地温!$D$2:$D$366,MATCH(AG46,地温!$C$2:$C$366,FALSE))</f>
        <v>#N/A</v>
      </c>
      <c r="AJ46" s="113" t="e">
        <f t="shared" si="29"/>
        <v>#N/A</v>
      </c>
      <c r="AK46" s="116" t="e">
        <f t="shared" si="11"/>
        <v>#N/A</v>
      </c>
      <c r="AL46" s="119" t="e">
        <f t="shared" si="12"/>
        <v>#N/A</v>
      </c>
      <c r="AM46" s="119">
        <f t="shared" si="13"/>
        <v>0</v>
      </c>
      <c r="AP46" s="115">
        <f t="shared" si="30"/>
        <v>-45984</v>
      </c>
      <c r="AQ46" s="113">
        <f t="shared" si="31"/>
        <v>39</v>
      </c>
      <c r="AR46" s="113" t="e">
        <f>INDEX(地温!$D$2:$D$366,MATCH(AP46,地温!$C$2:$C$366,FALSE))</f>
        <v>#N/A</v>
      </c>
      <c r="AS46" s="113" t="e">
        <f t="shared" si="32"/>
        <v>#N/A</v>
      </c>
      <c r="AT46" s="116" t="e">
        <f t="shared" si="14"/>
        <v>#N/A</v>
      </c>
      <c r="AU46" s="119" t="e">
        <f t="shared" si="15"/>
        <v>#N/A</v>
      </c>
      <c r="AV46" s="119">
        <f t="shared" si="16"/>
        <v>0</v>
      </c>
    </row>
    <row r="47" spans="1:48">
      <c r="A47" s="115">
        <f t="shared" si="17"/>
        <v>-45983</v>
      </c>
      <c r="B47" s="113">
        <f t="shared" si="0"/>
        <v>40</v>
      </c>
      <c r="C47" s="119">
        <f t="shared" si="1"/>
        <v>0</v>
      </c>
      <c r="F47" s="115">
        <f t="shared" si="18"/>
        <v>-45983</v>
      </c>
      <c r="G47" s="113">
        <f t="shared" si="19"/>
        <v>40</v>
      </c>
      <c r="H47" s="113" t="e">
        <f>INDEX(地温!$D$2:$D$366,MATCH(F47,地温!$C$2:$C$366,FALSE))</f>
        <v>#N/A</v>
      </c>
      <c r="I47" s="113" t="e">
        <f t="shared" si="20"/>
        <v>#N/A</v>
      </c>
      <c r="J47" s="116" t="e">
        <f t="shared" si="2"/>
        <v>#N/A</v>
      </c>
      <c r="K47" s="119" t="e">
        <f t="shared" si="3"/>
        <v>#N/A</v>
      </c>
      <c r="L47" s="119">
        <f t="shared" si="4"/>
        <v>0</v>
      </c>
      <c r="O47" s="115">
        <f t="shared" si="21"/>
        <v>-45983</v>
      </c>
      <c r="P47" s="113">
        <f t="shared" si="22"/>
        <v>40</v>
      </c>
      <c r="Q47" s="113" t="e">
        <f>INDEX(地温!$D$2:$D$366,MATCH(O47,地温!$C$2:$C$366,FALSE))</f>
        <v>#N/A</v>
      </c>
      <c r="R47" s="113" t="e">
        <f t="shared" si="23"/>
        <v>#N/A</v>
      </c>
      <c r="S47" s="116" t="e">
        <f t="shared" si="5"/>
        <v>#N/A</v>
      </c>
      <c r="T47" s="119" t="e">
        <f t="shared" si="6"/>
        <v>#N/A</v>
      </c>
      <c r="U47" s="119">
        <f t="shared" si="7"/>
        <v>0</v>
      </c>
      <c r="X47" s="115">
        <f t="shared" si="24"/>
        <v>-45983</v>
      </c>
      <c r="Y47" s="113">
        <f t="shared" si="25"/>
        <v>40</v>
      </c>
      <c r="Z47" s="113" t="e">
        <f>INDEX(地温!$D$2:$D$366,MATCH(X47,地温!$C$2:$C$366,FALSE))</f>
        <v>#N/A</v>
      </c>
      <c r="AA47" s="113" t="e">
        <f t="shared" si="26"/>
        <v>#N/A</v>
      </c>
      <c r="AB47" s="116" t="e">
        <f t="shared" si="8"/>
        <v>#N/A</v>
      </c>
      <c r="AC47" s="119" t="e">
        <f t="shared" si="9"/>
        <v>#N/A</v>
      </c>
      <c r="AD47" s="119">
        <f t="shared" si="10"/>
        <v>0</v>
      </c>
      <c r="AG47" s="115">
        <f t="shared" si="27"/>
        <v>-45983</v>
      </c>
      <c r="AH47" s="113">
        <f t="shared" si="28"/>
        <v>40</v>
      </c>
      <c r="AI47" s="113" t="e">
        <f>INDEX(地温!$D$2:$D$366,MATCH(AG47,地温!$C$2:$C$366,FALSE))</f>
        <v>#N/A</v>
      </c>
      <c r="AJ47" s="113" t="e">
        <f t="shared" si="29"/>
        <v>#N/A</v>
      </c>
      <c r="AK47" s="116" t="e">
        <f t="shared" si="11"/>
        <v>#N/A</v>
      </c>
      <c r="AL47" s="119" t="e">
        <f t="shared" si="12"/>
        <v>#N/A</v>
      </c>
      <c r="AM47" s="119">
        <f t="shared" si="13"/>
        <v>0</v>
      </c>
      <c r="AP47" s="115">
        <f t="shared" si="30"/>
        <v>-45983</v>
      </c>
      <c r="AQ47" s="113">
        <f t="shared" si="31"/>
        <v>40</v>
      </c>
      <c r="AR47" s="113" t="e">
        <f>INDEX(地温!$D$2:$D$366,MATCH(AP47,地温!$C$2:$C$366,FALSE))</f>
        <v>#N/A</v>
      </c>
      <c r="AS47" s="113" t="e">
        <f t="shared" si="32"/>
        <v>#N/A</v>
      </c>
      <c r="AT47" s="116" t="e">
        <f t="shared" si="14"/>
        <v>#N/A</v>
      </c>
      <c r="AU47" s="119" t="e">
        <f t="shared" si="15"/>
        <v>#N/A</v>
      </c>
      <c r="AV47" s="119">
        <f t="shared" si="16"/>
        <v>0</v>
      </c>
    </row>
    <row r="48" spans="1:48">
      <c r="A48" s="115">
        <f t="shared" si="17"/>
        <v>-45982</v>
      </c>
      <c r="B48" s="113">
        <f t="shared" si="0"/>
        <v>41</v>
      </c>
      <c r="C48" s="119">
        <f t="shared" si="1"/>
        <v>0</v>
      </c>
      <c r="F48" s="115">
        <f t="shared" si="18"/>
        <v>-45982</v>
      </c>
      <c r="G48" s="113">
        <f t="shared" si="19"/>
        <v>41</v>
      </c>
      <c r="H48" s="113" t="e">
        <f>INDEX(地温!$D$2:$D$366,MATCH(F48,地温!$C$2:$C$366,FALSE))</f>
        <v>#N/A</v>
      </c>
      <c r="I48" s="113" t="e">
        <f t="shared" si="20"/>
        <v>#N/A</v>
      </c>
      <c r="J48" s="116" t="e">
        <f t="shared" si="2"/>
        <v>#N/A</v>
      </c>
      <c r="K48" s="119" t="e">
        <f t="shared" si="3"/>
        <v>#N/A</v>
      </c>
      <c r="L48" s="119">
        <f t="shared" si="4"/>
        <v>0</v>
      </c>
      <c r="O48" s="115">
        <f t="shared" si="21"/>
        <v>-45982</v>
      </c>
      <c r="P48" s="113">
        <f t="shared" si="22"/>
        <v>41</v>
      </c>
      <c r="Q48" s="113" t="e">
        <f>INDEX(地温!$D$2:$D$366,MATCH(O48,地温!$C$2:$C$366,FALSE))</f>
        <v>#N/A</v>
      </c>
      <c r="R48" s="113" t="e">
        <f t="shared" si="23"/>
        <v>#N/A</v>
      </c>
      <c r="S48" s="116" t="e">
        <f t="shared" si="5"/>
        <v>#N/A</v>
      </c>
      <c r="T48" s="119" t="e">
        <f t="shared" si="6"/>
        <v>#N/A</v>
      </c>
      <c r="U48" s="119">
        <f t="shared" si="7"/>
        <v>0</v>
      </c>
      <c r="X48" s="115">
        <f t="shared" si="24"/>
        <v>-45982</v>
      </c>
      <c r="Y48" s="113">
        <f t="shared" si="25"/>
        <v>41</v>
      </c>
      <c r="Z48" s="113" t="e">
        <f>INDEX(地温!$D$2:$D$366,MATCH(X48,地温!$C$2:$C$366,FALSE))</f>
        <v>#N/A</v>
      </c>
      <c r="AA48" s="113" t="e">
        <f t="shared" si="26"/>
        <v>#N/A</v>
      </c>
      <c r="AB48" s="116" t="e">
        <f t="shared" si="8"/>
        <v>#N/A</v>
      </c>
      <c r="AC48" s="119" t="e">
        <f t="shared" si="9"/>
        <v>#N/A</v>
      </c>
      <c r="AD48" s="119">
        <f t="shared" si="10"/>
        <v>0</v>
      </c>
      <c r="AG48" s="115">
        <f t="shared" si="27"/>
        <v>-45982</v>
      </c>
      <c r="AH48" s="113">
        <f t="shared" si="28"/>
        <v>41</v>
      </c>
      <c r="AI48" s="113" t="e">
        <f>INDEX(地温!$D$2:$D$366,MATCH(AG48,地温!$C$2:$C$366,FALSE))</f>
        <v>#N/A</v>
      </c>
      <c r="AJ48" s="113" t="e">
        <f t="shared" si="29"/>
        <v>#N/A</v>
      </c>
      <c r="AK48" s="116" t="e">
        <f t="shared" si="11"/>
        <v>#N/A</v>
      </c>
      <c r="AL48" s="119" t="e">
        <f t="shared" si="12"/>
        <v>#N/A</v>
      </c>
      <c r="AM48" s="119">
        <f t="shared" si="13"/>
        <v>0</v>
      </c>
      <c r="AP48" s="115">
        <f t="shared" si="30"/>
        <v>-45982</v>
      </c>
      <c r="AQ48" s="113">
        <f t="shared" si="31"/>
        <v>41</v>
      </c>
      <c r="AR48" s="113" t="e">
        <f>INDEX(地温!$D$2:$D$366,MATCH(AP48,地温!$C$2:$C$366,FALSE))</f>
        <v>#N/A</v>
      </c>
      <c r="AS48" s="113" t="e">
        <f t="shared" si="32"/>
        <v>#N/A</v>
      </c>
      <c r="AT48" s="116" t="e">
        <f t="shared" si="14"/>
        <v>#N/A</v>
      </c>
      <c r="AU48" s="119" t="e">
        <f t="shared" si="15"/>
        <v>#N/A</v>
      </c>
      <c r="AV48" s="119">
        <f t="shared" si="16"/>
        <v>0</v>
      </c>
    </row>
    <row r="49" spans="1:48">
      <c r="A49" s="115">
        <f t="shared" si="17"/>
        <v>-45981</v>
      </c>
      <c r="B49" s="113">
        <f t="shared" si="0"/>
        <v>42</v>
      </c>
      <c r="C49" s="119">
        <f t="shared" si="1"/>
        <v>0</v>
      </c>
      <c r="F49" s="115">
        <f t="shared" si="18"/>
        <v>-45981</v>
      </c>
      <c r="G49" s="113">
        <f t="shared" si="19"/>
        <v>42</v>
      </c>
      <c r="H49" s="113" t="e">
        <f>INDEX(地温!$D$2:$D$366,MATCH(F49,地温!$C$2:$C$366,FALSE))</f>
        <v>#N/A</v>
      </c>
      <c r="I49" s="113" t="e">
        <f t="shared" si="20"/>
        <v>#N/A</v>
      </c>
      <c r="J49" s="116" t="e">
        <f t="shared" si="2"/>
        <v>#N/A</v>
      </c>
      <c r="K49" s="119" t="e">
        <f t="shared" si="3"/>
        <v>#N/A</v>
      </c>
      <c r="L49" s="119">
        <f t="shared" si="4"/>
        <v>0</v>
      </c>
      <c r="O49" s="115">
        <f t="shared" si="21"/>
        <v>-45981</v>
      </c>
      <c r="P49" s="113">
        <f t="shared" si="22"/>
        <v>42</v>
      </c>
      <c r="Q49" s="113" t="e">
        <f>INDEX(地温!$D$2:$D$366,MATCH(O49,地温!$C$2:$C$366,FALSE))</f>
        <v>#N/A</v>
      </c>
      <c r="R49" s="113" t="e">
        <f t="shared" si="23"/>
        <v>#N/A</v>
      </c>
      <c r="S49" s="116" t="e">
        <f t="shared" si="5"/>
        <v>#N/A</v>
      </c>
      <c r="T49" s="119" t="e">
        <f t="shared" si="6"/>
        <v>#N/A</v>
      </c>
      <c r="U49" s="119">
        <f t="shared" si="7"/>
        <v>0</v>
      </c>
      <c r="X49" s="115">
        <f t="shared" si="24"/>
        <v>-45981</v>
      </c>
      <c r="Y49" s="113">
        <f t="shared" si="25"/>
        <v>42</v>
      </c>
      <c r="Z49" s="113" t="e">
        <f>INDEX(地温!$D$2:$D$366,MATCH(X49,地温!$C$2:$C$366,FALSE))</f>
        <v>#N/A</v>
      </c>
      <c r="AA49" s="113" t="e">
        <f t="shared" si="26"/>
        <v>#N/A</v>
      </c>
      <c r="AB49" s="116" t="e">
        <f t="shared" si="8"/>
        <v>#N/A</v>
      </c>
      <c r="AC49" s="119" t="e">
        <f t="shared" si="9"/>
        <v>#N/A</v>
      </c>
      <c r="AD49" s="119">
        <f t="shared" si="10"/>
        <v>0</v>
      </c>
      <c r="AG49" s="115">
        <f t="shared" si="27"/>
        <v>-45981</v>
      </c>
      <c r="AH49" s="113">
        <f t="shared" si="28"/>
        <v>42</v>
      </c>
      <c r="AI49" s="113" t="e">
        <f>INDEX(地温!$D$2:$D$366,MATCH(AG49,地温!$C$2:$C$366,FALSE))</f>
        <v>#N/A</v>
      </c>
      <c r="AJ49" s="113" t="e">
        <f t="shared" si="29"/>
        <v>#N/A</v>
      </c>
      <c r="AK49" s="116" t="e">
        <f t="shared" si="11"/>
        <v>#N/A</v>
      </c>
      <c r="AL49" s="119" t="e">
        <f t="shared" si="12"/>
        <v>#N/A</v>
      </c>
      <c r="AM49" s="119">
        <f t="shared" si="13"/>
        <v>0</v>
      </c>
      <c r="AP49" s="115">
        <f t="shared" si="30"/>
        <v>-45981</v>
      </c>
      <c r="AQ49" s="113">
        <f t="shared" si="31"/>
        <v>42</v>
      </c>
      <c r="AR49" s="113" t="e">
        <f>INDEX(地温!$D$2:$D$366,MATCH(AP49,地温!$C$2:$C$366,FALSE))</f>
        <v>#N/A</v>
      </c>
      <c r="AS49" s="113" t="e">
        <f t="shared" si="32"/>
        <v>#N/A</v>
      </c>
      <c r="AT49" s="116" t="e">
        <f t="shared" si="14"/>
        <v>#N/A</v>
      </c>
      <c r="AU49" s="119" t="e">
        <f t="shared" si="15"/>
        <v>#N/A</v>
      </c>
      <c r="AV49" s="119">
        <f t="shared" si="16"/>
        <v>0</v>
      </c>
    </row>
    <row r="50" spans="1:48">
      <c r="A50" s="115">
        <f t="shared" si="17"/>
        <v>-45980</v>
      </c>
      <c r="B50" s="113">
        <f t="shared" si="0"/>
        <v>43</v>
      </c>
      <c r="C50" s="119">
        <f t="shared" si="1"/>
        <v>0</v>
      </c>
      <c r="F50" s="115">
        <f t="shared" si="18"/>
        <v>-45980</v>
      </c>
      <c r="G50" s="113">
        <f t="shared" si="19"/>
        <v>43</v>
      </c>
      <c r="H50" s="113" t="e">
        <f>INDEX(地温!$D$2:$D$366,MATCH(F50,地温!$C$2:$C$366,FALSE))</f>
        <v>#N/A</v>
      </c>
      <c r="I50" s="113" t="e">
        <f t="shared" si="20"/>
        <v>#N/A</v>
      </c>
      <c r="J50" s="116" t="e">
        <f t="shared" si="2"/>
        <v>#N/A</v>
      </c>
      <c r="K50" s="119" t="e">
        <f t="shared" si="3"/>
        <v>#N/A</v>
      </c>
      <c r="L50" s="119">
        <f t="shared" si="4"/>
        <v>0</v>
      </c>
      <c r="O50" s="115">
        <f t="shared" si="21"/>
        <v>-45980</v>
      </c>
      <c r="P50" s="113">
        <f t="shared" si="22"/>
        <v>43</v>
      </c>
      <c r="Q50" s="113" t="e">
        <f>INDEX(地温!$D$2:$D$366,MATCH(O50,地温!$C$2:$C$366,FALSE))</f>
        <v>#N/A</v>
      </c>
      <c r="R50" s="113" t="e">
        <f t="shared" si="23"/>
        <v>#N/A</v>
      </c>
      <c r="S50" s="116" t="e">
        <f t="shared" si="5"/>
        <v>#N/A</v>
      </c>
      <c r="T50" s="119" t="e">
        <f t="shared" si="6"/>
        <v>#N/A</v>
      </c>
      <c r="U50" s="119">
        <f t="shared" si="7"/>
        <v>0</v>
      </c>
      <c r="X50" s="115">
        <f t="shared" si="24"/>
        <v>-45980</v>
      </c>
      <c r="Y50" s="113">
        <f t="shared" si="25"/>
        <v>43</v>
      </c>
      <c r="Z50" s="113" t="e">
        <f>INDEX(地温!$D$2:$D$366,MATCH(X50,地温!$C$2:$C$366,FALSE))</f>
        <v>#N/A</v>
      </c>
      <c r="AA50" s="113" t="e">
        <f t="shared" si="26"/>
        <v>#N/A</v>
      </c>
      <c r="AB50" s="116" t="e">
        <f t="shared" si="8"/>
        <v>#N/A</v>
      </c>
      <c r="AC50" s="119" t="e">
        <f t="shared" si="9"/>
        <v>#N/A</v>
      </c>
      <c r="AD50" s="119">
        <f t="shared" si="10"/>
        <v>0</v>
      </c>
      <c r="AG50" s="115">
        <f t="shared" si="27"/>
        <v>-45980</v>
      </c>
      <c r="AH50" s="113">
        <f t="shared" si="28"/>
        <v>43</v>
      </c>
      <c r="AI50" s="113" t="e">
        <f>INDEX(地温!$D$2:$D$366,MATCH(AG50,地温!$C$2:$C$366,FALSE))</f>
        <v>#N/A</v>
      </c>
      <c r="AJ50" s="113" t="e">
        <f t="shared" si="29"/>
        <v>#N/A</v>
      </c>
      <c r="AK50" s="116" t="e">
        <f t="shared" si="11"/>
        <v>#N/A</v>
      </c>
      <c r="AL50" s="119" t="e">
        <f t="shared" si="12"/>
        <v>#N/A</v>
      </c>
      <c r="AM50" s="119">
        <f t="shared" si="13"/>
        <v>0</v>
      </c>
      <c r="AP50" s="115">
        <f t="shared" si="30"/>
        <v>-45980</v>
      </c>
      <c r="AQ50" s="113">
        <f t="shared" si="31"/>
        <v>43</v>
      </c>
      <c r="AR50" s="113" t="e">
        <f>INDEX(地温!$D$2:$D$366,MATCH(AP50,地温!$C$2:$C$366,FALSE))</f>
        <v>#N/A</v>
      </c>
      <c r="AS50" s="113" t="e">
        <f t="shared" si="32"/>
        <v>#N/A</v>
      </c>
      <c r="AT50" s="116" t="e">
        <f t="shared" si="14"/>
        <v>#N/A</v>
      </c>
      <c r="AU50" s="119" t="e">
        <f t="shared" si="15"/>
        <v>#N/A</v>
      </c>
      <c r="AV50" s="119">
        <f t="shared" si="16"/>
        <v>0</v>
      </c>
    </row>
    <row r="51" spans="1:48">
      <c r="A51" s="115">
        <f t="shared" si="17"/>
        <v>-45979</v>
      </c>
      <c r="B51" s="113">
        <f t="shared" si="0"/>
        <v>44</v>
      </c>
      <c r="C51" s="119">
        <f t="shared" si="1"/>
        <v>0</v>
      </c>
      <c r="F51" s="115">
        <f t="shared" si="18"/>
        <v>-45979</v>
      </c>
      <c r="G51" s="113">
        <f t="shared" si="19"/>
        <v>44</v>
      </c>
      <c r="H51" s="113" t="e">
        <f>INDEX(地温!$D$2:$D$366,MATCH(F51,地温!$C$2:$C$366,FALSE))</f>
        <v>#N/A</v>
      </c>
      <c r="I51" s="113" t="e">
        <f t="shared" si="20"/>
        <v>#N/A</v>
      </c>
      <c r="J51" s="116" t="e">
        <f t="shared" si="2"/>
        <v>#N/A</v>
      </c>
      <c r="K51" s="119" t="e">
        <f t="shared" si="3"/>
        <v>#N/A</v>
      </c>
      <c r="L51" s="119">
        <f t="shared" si="4"/>
        <v>0</v>
      </c>
      <c r="O51" s="115">
        <f t="shared" si="21"/>
        <v>-45979</v>
      </c>
      <c r="P51" s="113">
        <f t="shared" si="22"/>
        <v>44</v>
      </c>
      <c r="Q51" s="113" t="e">
        <f>INDEX(地温!$D$2:$D$366,MATCH(O51,地温!$C$2:$C$366,FALSE))</f>
        <v>#N/A</v>
      </c>
      <c r="R51" s="113" t="e">
        <f t="shared" si="23"/>
        <v>#N/A</v>
      </c>
      <c r="S51" s="116" t="e">
        <f t="shared" si="5"/>
        <v>#N/A</v>
      </c>
      <c r="T51" s="119" t="e">
        <f t="shared" si="6"/>
        <v>#N/A</v>
      </c>
      <c r="U51" s="119">
        <f t="shared" si="7"/>
        <v>0</v>
      </c>
      <c r="X51" s="115">
        <f t="shared" si="24"/>
        <v>-45979</v>
      </c>
      <c r="Y51" s="113">
        <f t="shared" si="25"/>
        <v>44</v>
      </c>
      <c r="Z51" s="113" t="e">
        <f>INDEX(地温!$D$2:$D$366,MATCH(X51,地温!$C$2:$C$366,FALSE))</f>
        <v>#N/A</v>
      </c>
      <c r="AA51" s="113" t="e">
        <f t="shared" si="26"/>
        <v>#N/A</v>
      </c>
      <c r="AB51" s="116" t="e">
        <f t="shared" si="8"/>
        <v>#N/A</v>
      </c>
      <c r="AC51" s="119" t="e">
        <f t="shared" si="9"/>
        <v>#N/A</v>
      </c>
      <c r="AD51" s="119">
        <f t="shared" si="10"/>
        <v>0</v>
      </c>
      <c r="AG51" s="115">
        <f t="shared" si="27"/>
        <v>-45979</v>
      </c>
      <c r="AH51" s="113">
        <f t="shared" si="28"/>
        <v>44</v>
      </c>
      <c r="AI51" s="113" t="e">
        <f>INDEX(地温!$D$2:$D$366,MATCH(AG51,地温!$C$2:$C$366,FALSE))</f>
        <v>#N/A</v>
      </c>
      <c r="AJ51" s="113" t="e">
        <f t="shared" si="29"/>
        <v>#N/A</v>
      </c>
      <c r="AK51" s="116" t="e">
        <f t="shared" si="11"/>
        <v>#N/A</v>
      </c>
      <c r="AL51" s="119" t="e">
        <f t="shared" si="12"/>
        <v>#N/A</v>
      </c>
      <c r="AM51" s="119">
        <f t="shared" si="13"/>
        <v>0</v>
      </c>
      <c r="AP51" s="115">
        <f t="shared" si="30"/>
        <v>-45979</v>
      </c>
      <c r="AQ51" s="113">
        <f t="shared" si="31"/>
        <v>44</v>
      </c>
      <c r="AR51" s="113" t="e">
        <f>INDEX(地温!$D$2:$D$366,MATCH(AP51,地温!$C$2:$C$366,FALSE))</f>
        <v>#N/A</v>
      </c>
      <c r="AS51" s="113" t="e">
        <f t="shared" si="32"/>
        <v>#N/A</v>
      </c>
      <c r="AT51" s="116" t="e">
        <f t="shared" si="14"/>
        <v>#N/A</v>
      </c>
      <c r="AU51" s="119" t="e">
        <f t="shared" si="15"/>
        <v>#N/A</v>
      </c>
      <c r="AV51" s="119">
        <f t="shared" si="16"/>
        <v>0</v>
      </c>
    </row>
    <row r="52" spans="1:48">
      <c r="A52" s="115">
        <f t="shared" si="17"/>
        <v>-45978</v>
      </c>
      <c r="B52" s="113">
        <f t="shared" si="0"/>
        <v>45</v>
      </c>
      <c r="C52" s="119">
        <f t="shared" si="1"/>
        <v>0</v>
      </c>
      <c r="F52" s="115">
        <f t="shared" si="18"/>
        <v>-45978</v>
      </c>
      <c r="G52" s="113">
        <f t="shared" si="19"/>
        <v>45</v>
      </c>
      <c r="H52" s="113" t="e">
        <f>INDEX(地温!$D$2:$D$366,MATCH(F52,地温!$C$2:$C$366,FALSE))</f>
        <v>#N/A</v>
      </c>
      <c r="I52" s="113" t="e">
        <f t="shared" si="20"/>
        <v>#N/A</v>
      </c>
      <c r="J52" s="116" t="e">
        <f t="shared" si="2"/>
        <v>#N/A</v>
      </c>
      <c r="K52" s="119" t="e">
        <f t="shared" si="3"/>
        <v>#N/A</v>
      </c>
      <c r="L52" s="119">
        <f t="shared" si="4"/>
        <v>0</v>
      </c>
      <c r="O52" s="115">
        <f t="shared" si="21"/>
        <v>-45978</v>
      </c>
      <c r="P52" s="113">
        <f t="shared" si="22"/>
        <v>45</v>
      </c>
      <c r="Q52" s="113" t="e">
        <f>INDEX(地温!$D$2:$D$366,MATCH(O52,地温!$C$2:$C$366,FALSE))</f>
        <v>#N/A</v>
      </c>
      <c r="R52" s="113" t="e">
        <f t="shared" si="23"/>
        <v>#N/A</v>
      </c>
      <c r="S52" s="116" t="e">
        <f t="shared" si="5"/>
        <v>#N/A</v>
      </c>
      <c r="T52" s="119" t="e">
        <f t="shared" si="6"/>
        <v>#N/A</v>
      </c>
      <c r="U52" s="119">
        <f t="shared" si="7"/>
        <v>0</v>
      </c>
      <c r="X52" s="115">
        <f t="shared" si="24"/>
        <v>-45978</v>
      </c>
      <c r="Y52" s="113">
        <f t="shared" si="25"/>
        <v>45</v>
      </c>
      <c r="Z52" s="113" t="e">
        <f>INDEX(地温!$D$2:$D$366,MATCH(X52,地温!$C$2:$C$366,FALSE))</f>
        <v>#N/A</v>
      </c>
      <c r="AA52" s="113" t="e">
        <f t="shared" si="26"/>
        <v>#N/A</v>
      </c>
      <c r="AB52" s="116" t="e">
        <f t="shared" si="8"/>
        <v>#N/A</v>
      </c>
      <c r="AC52" s="119" t="e">
        <f t="shared" si="9"/>
        <v>#N/A</v>
      </c>
      <c r="AD52" s="119">
        <f t="shared" si="10"/>
        <v>0</v>
      </c>
      <c r="AG52" s="115">
        <f t="shared" si="27"/>
        <v>-45978</v>
      </c>
      <c r="AH52" s="113">
        <f t="shared" si="28"/>
        <v>45</v>
      </c>
      <c r="AI52" s="113" t="e">
        <f>INDEX(地温!$D$2:$D$366,MATCH(AG52,地温!$C$2:$C$366,FALSE))</f>
        <v>#N/A</v>
      </c>
      <c r="AJ52" s="113" t="e">
        <f t="shared" si="29"/>
        <v>#N/A</v>
      </c>
      <c r="AK52" s="116" t="e">
        <f t="shared" si="11"/>
        <v>#N/A</v>
      </c>
      <c r="AL52" s="119" t="e">
        <f t="shared" si="12"/>
        <v>#N/A</v>
      </c>
      <c r="AM52" s="119">
        <f t="shared" si="13"/>
        <v>0</v>
      </c>
      <c r="AP52" s="115">
        <f t="shared" si="30"/>
        <v>-45978</v>
      </c>
      <c r="AQ52" s="113">
        <f t="shared" si="31"/>
        <v>45</v>
      </c>
      <c r="AR52" s="113" t="e">
        <f>INDEX(地温!$D$2:$D$366,MATCH(AP52,地温!$C$2:$C$366,FALSE))</f>
        <v>#N/A</v>
      </c>
      <c r="AS52" s="113" t="e">
        <f t="shared" si="32"/>
        <v>#N/A</v>
      </c>
      <c r="AT52" s="116" t="e">
        <f t="shared" si="14"/>
        <v>#N/A</v>
      </c>
      <c r="AU52" s="119" t="e">
        <f t="shared" si="15"/>
        <v>#N/A</v>
      </c>
      <c r="AV52" s="119">
        <f t="shared" si="16"/>
        <v>0</v>
      </c>
    </row>
    <row r="53" spans="1:48">
      <c r="A53" s="115">
        <f t="shared" si="17"/>
        <v>-45977</v>
      </c>
      <c r="B53" s="113">
        <f t="shared" si="0"/>
        <v>46</v>
      </c>
      <c r="C53" s="119">
        <f t="shared" si="1"/>
        <v>0</v>
      </c>
      <c r="F53" s="115">
        <f t="shared" si="18"/>
        <v>-45977</v>
      </c>
      <c r="G53" s="113">
        <f t="shared" si="19"/>
        <v>46</v>
      </c>
      <c r="H53" s="113" t="e">
        <f>INDEX(地温!$D$2:$D$366,MATCH(F53,地温!$C$2:$C$366,FALSE))</f>
        <v>#N/A</v>
      </c>
      <c r="I53" s="113" t="e">
        <f t="shared" si="20"/>
        <v>#N/A</v>
      </c>
      <c r="J53" s="116" t="e">
        <f t="shared" si="2"/>
        <v>#N/A</v>
      </c>
      <c r="K53" s="119" t="e">
        <f t="shared" si="3"/>
        <v>#N/A</v>
      </c>
      <c r="L53" s="119">
        <f t="shared" si="4"/>
        <v>0</v>
      </c>
      <c r="O53" s="115">
        <f t="shared" si="21"/>
        <v>-45977</v>
      </c>
      <c r="P53" s="113">
        <f t="shared" si="22"/>
        <v>46</v>
      </c>
      <c r="Q53" s="113" t="e">
        <f>INDEX(地温!$D$2:$D$366,MATCH(O53,地温!$C$2:$C$366,FALSE))</f>
        <v>#N/A</v>
      </c>
      <c r="R53" s="113" t="e">
        <f t="shared" si="23"/>
        <v>#N/A</v>
      </c>
      <c r="S53" s="116" t="e">
        <f t="shared" si="5"/>
        <v>#N/A</v>
      </c>
      <c r="T53" s="119" t="e">
        <f t="shared" si="6"/>
        <v>#N/A</v>
      </c>
      <c r="U53" s="119">
        <f t="shared" si="7"/>
        <v>0</v>
      </c>
      <c r="X53" s="115">
        <f t="shared" si="24"/>
        <v>-45977</v>
      </c>
      <c r="Y53" s="113">
        <f t="shared" si="25"/>
        <v>46</v>
      </c>
      <c r="Z53" s="113" t="e">
        <f>INDEX(地温!$D$2:$D$366,MATCH(X53,地温!$C$2:$C$366,FALSE))</f>
        <v>#N/A</v>
      </c>
      <c r="AA53" s="113" t="e">
        <f t="shared" si="26"/>
        <v>#N/A</v>
      </c>
      <c r="AB53" s="116" t="e">
        <f t="shared" si="8"/>
        <v>#N/A</v>
      </c>
      <c r="AC53" s="119" t="e">
        <f t="shared" si="9"/>
        <v>#N/A</v>
      </c>
      <c r="AD53" s="119">
        <f t="shared" si="10"/>
        <v>0</v>
      </c>
      <c r="AG53" s="115">
        <f t="shared" si="27"/>
        <v>-45977</v>
      </c>
      <c r="AH53" s="113">
        <f t="shared" si="28"/>
        <v>46</v>
      </c>
      <c r="AI53" s="113" t="e">
        <f>INDEX(地温!$D$2:$D$366,MATCH(AG53,地温!$C$2:$C$366,FALSE))</f>
        <v>#N/A</v>
      </c>
      <c r="AJ53" s="113" t="e">
        <f t="shared" si="29"/>
        <v>#N/A</v>
      </c>
      <c r="AK53" s="116" t="e">
        <f t="shared" si="11"/>
        <v>#N/A</v>
      </c>
      <c r="AL53" s="119" t="e">
        <f t="shared" si="12"/>
        <v>#N/A</v>
      </c>
      <c r="AM53" s="119">
        <f t="shared" si="13"/>
        <v>0</v>
      </c>
      <c r="AP53" s="115">
        <f t="shared" si="30"/>
        <v>-45977</v>
      </c>
      <c r="AQ53" s="113">
        <f t="shared" si="31"/>
        <v>46</v>
      </c>
      <c r="AR53" s="113" t="e">
        <f>INDEX(地温!$D$2:$D$366,MATCH(AP53,地温!$C$2:$C$366,FALSE))</f>
        <v>#N/A</v>
      </c>
      <c r="AS53" s="113" t="e">
        <f t="shared" si="32"/>
        <v>#N/A</v>
      </c>
      <c r="AT53" s="116" t="e">
        <f t="shared" si="14"/>
        <v>#N/A</v>
      </c>
      <c r="AU53" s="119" t="e">
        <f t="shared" si="15"/>
        <v>#N/A</v>
      </c>
      <c r="AV53" s="119">
        <f t="shared" si="16"/>
        <v>0</v>
      </c>
    </row>
    <row r="54" spans="1:48">
      <c r="A54" s="115">
        <f t="shared" si="17"/>
        <v>-45976</v>
      </c>
      <c r="B54" s="113">
        <f t="shared" si="0"/>
        <v>47</v>
      </c>
      <c r="C54" s="119">
        <f t="shared" si="1"/>
        <v>0</v>
      </c>
      <c r="F54" s="115">
        <f t="shared" si="18"/>
        <v>-45976</v>
      </c>
      <c r="G54" s="113">
        <f t="shared" si="19"/>
        <v>47</v>
      </c>
      <c r="H54" s="113" t="e">
        <f>INDEX(地温!$D$2:$D$366,MATCH(F54,地温!$C$2:$C$366,FALSE))</f>
        <v>#N/A</v>
      </c>
      <c r="I54" s="113" t="e">
        <f t="shared" si="20"/>
        <v>#N/A</v>
      </c>
      <c r="J54" s="116" t="e">
        <f t="shared" si="2"/>
        <v>#N/A</v>
      </c>
      <c r="K54" s="119" t="e">
        <f t="shared" si="3"/>
        <v>#N/A</v>
      </c>
      <c r="L54" s="119">
        <f t="shared" si="4"/>
        <v>0</v>
      </c>
      <c r="O54" s="115">
        <f t="shared" si="21"/>
        <v>-45976</v>
      </c>
      <c r="P54" s="113">
        <f t="shared" si="22"/>
        <v>47</v>
      </c>
      <c r="Q54" s="113" t="e">
        <f>INDEX(地温!$D$2:$D$366,MATCH(O54,地温!$C$2:$C$366,FALSE))</f>
        <v>#N/A</v>
      </c>
      <c r="R54" s="113" t="e">
        <f t="shared" si="23"/>
        <v>#N/A</v>
      </c>
      <c r="S54" s="116" t="e">
        <f t="shared" si="5"/>
        <v>#N/A</v>
      </c>
      <c r="T54" s="119" t="e">
        <f t="shared" si="6"/>
        <v>#N/A</v>
      </c>
      <c r="U54" s="119">
        <f t="shared" si="7"/>
        <v>0</v>
      </c>
      <c r="X54" s="115">
        <f t="shared" si="24"/>
        <v>-45976</v>
      </c>
      <c r="Y54" s="113">
        <f t="shared" si="25"/>
        <v>47</v>
      </c>
      <c r="Z54" s="113" t="e">
        <f>INDEX(地温!$D$2:$D$366,MATCH(X54,地温!$C$2:$C$366,FALSE))</f>
        <v>#N/A</v>
      </c>
      <c r="AA54" s="113" t="e">
        <f t="shared" si="26"/>
        <v>#N/A</v>
      </c>
      <c r="AB54" s="116" t="e">
        <f t="shared" si="8"/>
        <v>#N/A</v>
      </c>
      <c r="AC54" s="119" t="e">
        <f t="shared" si="9"/>
        <v>#N/A</v>
      </c>
      <c r="AD54" s="119">
        <f t="shared" si="10"/>
        <v>0</v>
      </c>
      <c r="AG54" s="115">
        <f t="shared" si="27"/>
        <v>-45976</v>
      </c>
      <c r="AH54" s="113">
        <f t="shared" si="28"/>
        <v>47</v>
      </c>
      <c r="AI54" s="113" t="e">
        <f>INDEX(地温!$D$2:$D$366,MATCH(AG54,地温!$C$2:$C$366,FALSE))</f>
        <v>#N/A</v>
      </c>
      <c r="AJ54" s="113" t="e">
        <f t="shared" si="29"/>
        <v>#N/A</v>
      </c>
      <c r="AK54" s="116" t="e">
        <f t="shared" si="11"/>
        <v>#N/A</v>
      </c>
      <c r="AL54" s="119" t="e">
        <f t="shared" si="12"/>
        <v>#N/A</v>
      </c>
      <c r="AM54" s="119">
        <f t="shared" si="13"/>
        <v>0</v>
      </c>
      <c r="AP54" s="115">
        <f t="shared" si="30"/>
        <v>-45976</v>
      </c>
      <c r="AQ54" s="113">
        <f t="shared" si="31"/>
        <v>47</v>
      </c>
      <c r="AR54" s="113" t="e">
        <f>INDEX(地温!$D$2:$D$366,MATCH(AP54,地温!$C$2:$C$366,FALSE))</f>
        <v>#N/A</v>
      </c>
      <c r="AS54" s="113" t="e">
        <f t="shared" si="32"/>
        <v>#N/A</v>
      </c>
      <c r="AT54" s="116" t="e">
        <f t="shared" si="14"/>
        <v>#N/A</v>
      </c>
      <c r="AU54" s="119" t="e">
        <f t="shared" si="15"/>
        <v>#N/A</v>
      </c>
      <c r="AV54" s="119">
        <f t="shared" si="16"/>
        <v>0</v>
      </c>
    </row>
    <row r="55" spans="1:48">
      <c r="A55" s="115">
        <f t="shared" si="17"/>
        <v>-45975</v>
      </c>
      <c r="B55" s="113">
        <f t="shared" si="0"/>
        <v>48</v>
      </c>
      <c r="C55" s="119">
        <f t="shared" si="1"/>
        <v>0</v>
      </c>
      <c r="F55" s="115">
        <f t="shared" si="18"/>
        <v>-45975</v>
      </c>
      <c r="G55" s="113">
        <f t="shared" si="19"/>
        <v>48</v>
      </c>
      <c r="H55" s="113" t="e">
        <f>INDEX(地温!$D$2:$D$366,MATCH(F55,地温!$C$2:$C$366,FALSE))</f>
        <v>#N/A</v>
      </c>
      <c r="I55" s="113" t="e">
        <f t="shared" si="20"/>
        <v>#N/A</v>
      </c>
      <c r="J55" s="116" t="e">
        <f t="shared" si="2"/>
        <v>#N/A</v>
      </c>
      <c r="K55" s="119" t="e">
        <f t="shared" si="3"/>
        <v>#N/A</v>
      </c>
      <c r="L55" s="119">
        <f t="shared" si="4"/>
        <v>0</v>
      </c>
      <c r="O55" s="115">
        <f t="shared" si="21"/>
        <v>-45975</v>
      </c>
      <c r="P55" s="113">
        <f t="shared" si="22"/>
        <v>48</v>
      </c>
      <c r="Q55" s="113" t="e">
        <f>INDEX(地温!$D$2:$D$366,MATCH(O55,地温!$C$2:$C$366,FALSE))</f>
        <v>#N/A</v>
      </c>
      <c r="R55" s="113" t="e">
        <f t="shared" si="23"/>
        <v>#N/A</v>
      </c>
      <c r="S55" s="116" t="e">
        <f t="shared" si="5"/>
        <v>#N/A</v>
      </c>
      <c r="T55" s="119" t="e">
        <f t="shared" si="6"/>
        <v>#N/A</v>
      </c>
      <c r="U55" s="119">
        <f t="shared" si="7"/>
        <v>0</v>
      </c>
      <c r="X55" s="115">
        <f t="shared" si="24"/>
        <v>-45975</v>
      </c>
      <c r="Y55" s="113">
        <f t="shared" si="25"/>
        <v>48</v>
      </c>
      <c r="Z55" s="113" t="e">
        <f>INDEX(地温!$D$2:$D$366,MATCH(X55,地温!$C$2:$C$366,FALSE))</f>
        <v>#N/A</v>
      </c>
      <c r="AA55" s="113" t="e">
        <f t="shared" si="26"/>
        <v>#N/A</v>
      </c>
      <c r="AB55" s="116" t="e">
        <f t="shared" si="8"/>
        <v>#N/A</v>
      </c>
      <c r="AC55" s="119" t="e">
        <f t="shared" si="9"/>
        <v>#N/A</v>
      </c>
      <c r="AD55" s="119">
        <f t="shared" si="10"/>
        <v>0</v>
      </c>
      <c r="AG55" s="115">
        <f t="shared" si="27"/>
        <v>-45975</v>
      </c>
      <c r="AH55" s="113">
        <f t="shared" si="28"/>
        <v>48</v>
      </c>
      <c r="AI55" s="113" t="e">
        <f>INDEX(地温!$D$2:$D$366,MATCH(AG55,地温!$C$2:$C$366,FALSE))</f>
        <v>#N/A</v>
      </c>
      <c r="AJ55" s="113" t="e">
        <f t="shared" si="29"/>
        <v>#N/A</v>
      </c>
      <c r="AK55" s="116" t="e">
        <f t="shared" si="11"/>
        <v>#N/A</v>
      </c>
      <c r="AL55" s="119" t="e">
        <f t="shared" si="12"/>
        <v>#N/A</v>
      </c>
      <c r="AM55" s="119">
        <f t="shared" si="13"/>
        <v>0</v>
      </c>
      <c r="AP55" s="115">
        <f t="shared" si="30"/>
        <v>-45975</v>
      </c>
      <c r="AQ55" s="113">
        <f t="shared" si="31"/>
        <v>48</v>
      </c>
      <c r="AR55" s="113" t="e">
        <f>INDEX(地温!$D$2:$D$366,MATCH(AP55,地温!$C$2:$C$366,FALSE))</f>
        <v>#N/A</v>
      </c>
      <c r="AS55" s="113" t="e">
        <f t="shared" si="32"/>
        <v>#N/A</v>
      </c>
      <c r="AT55" s="116" t="e">
        <f t="shared" si="14"/>
        <v>#N/A</v>
      </c>
      <c r="AU55" s="119" t="e">
        <f t="shared" si="15"/>
        <v>#N/A</v>
      </c>
      <c r="AV55" s="119">
        <f t="shared" si="16"/>
        <v>0</v>
      </c>
    </row>
    <row r="56" spans="1:48">
      <c r="A56" s="115">
        <f t="shared" si="17"/>
        <v>-45974</v>
      </c>
      <c r="B56" s="113">
        <f t="shared" si="0"/>
        <v>49</v>
      </c>
      <c r="C56" s="119">
        <f t="shared" si="1"/>
        <v>0</v>
      </c>
      <c r="F56" s="115">
        <f t="shared" si="18"/>
        <v>-45974</v>
      </c>
      <c r="G56" s="113">
        <f t="shared" si="19"/>
        <v>49</v>
      </c>
      <c r="H56" s="113" t="e">
        <f>INDEX(地温!$D$2:$D$366,MATCH(F56,地温!$C$2:$C$366,FALSE))</f>
        <v>#N/A</v>
      </c>
      <c r="I56" s="113" t="e">
        <f t="shared" si="20"/>
        <v>#N/A</v>
      </c>
      <c r="J56" s="116" t="e">
        <f t="shared" si="2"/>
        <v>#N/A</v>
      </c>
      <c r="K56" s="119" t="e">
        <f t="shared" si="3"/>
        <v>#N/A</v>
      </c>
      <c r="L56" s="119">
        <f t="shared" si="4"/>
        <v>0</v>
      </c>
      <c r="O56" s="115">
        <f t="shared" si="21"/>
        <v>-45974</v>
      </c>
      <c r="P56" s="113">
        <f t="shared" si="22"/>
        <v>49</v>
      </c>
      <c r="Q56" s="113" t="e">
        <f>INDEX(地温!$D$2:$D$366,MATCH(O56,地温!$C$2:$C$366,FALSE))</f>
        <v>#N/A</v>
      </c>
      <c r="R56" s="113" t="e">
        <f t="shared" si="23"/>
        <v>#N/A</v>
      </c>
      <c r="S56" s="116" t="e">
        <f t="shared" si="5"/>
        <v>#N/A</v>
      </c>
      <c r="T56" s="119" t="e">
        <f t="shared" si="6"/>
        <v>#N/A</v>
      </c>
      <c r="U56" s="119">
        <f t="shared" si="7"/>
        <v>0</v>
      </c>
      <c r="X56" s="115">
        <f t="shared" si="24"/>
        <v>-45974</v>
      </c>
      <c r="Y56" s="113">
        <f t="shared" si="25"/>
        <v>49</v>
      </c>
      <c r="Z56" s="113" t="e">
        <f>INDEX(地温!$D$2:$D$366,MATCH(X56,地温!$C$2:$C$366,FALSE))</f>
        <v>#N/A</v>
      </c>
      <c r="AA56" s="113" t="e">
        <f t="shared" si="26"/>
        <v>#N/A</v>
      </c>
      <c r="AB56" s="116" t="e">
        <f t="shared" si="8"/>
        <v>#N/A</v>
      </c>
      <c r="AC56" s="119" t="e">
        <f t="shared" si="9"/>
        <v>#N/A</v>
      </c>
      <c r="AD56" s="119">
        <f t="shared" si="10"/>
        <v>0</v>
      </c>
      <c r="AG56" s="115">
        <f t="shared" si="27"/>
        <v>-45974</v>
      </c>
      <c r="AH56" s="113">
        <f t="shared" si="28"/>
        <v>49</v>
      </c>
      <c r="AI56" s="113" t="e">
        <f>INDEX(地温!$D$2:$D$366,MATCH(AG56,地温!$C$2:$C$366,FALSE))</f>
        <v>#N/A</v>
      </c>
      <c r="AJ56" s="113" t="e">
        <f t="shared" si="29"/>
        <v>#N/A</v>
      </c>
      <c r="AK56" s="116" t="e">
        <f t="shared" si="11"/>
        <v>#N/A</v>
      </c>
      <c r="AL56" s="119" t="e">
        <f t="shared" si="12"/>
        <v>#N/A</v>
      </c>
      <c r="AM56" s="119">
        <f t="shared" si="13"/>
        <v>0</v>
      </c>
      <c r="AP56" s="115">
        <f t="shared" si="30"/>
        <v>-45974</v>
      </c>
      <c r="AQ56" s="113">
        <f t="shared" si="31"/>
        <v>49</v>
      </c>
      <c r="AR56" s="113" t="e">
        <f>INDEX(地温!$D$2:$D$366,MATCH(AP56,地温!$C$2:$C$366,FALSE))</f>
        <v>#N/A</v>
      </c>
      <c r="AS56" s="113" t="e">
        <f t="shared" si="32"/>
        <v>#N/A</v>
      </c>
      <c r="AT56" s="116" t="e">
        <f t="shared" si="14"/>
        <v>#N/A</v>
      </c>
      <c r="AU56" s="119" t="e">
        <f t="shared" si="15"/>
        <v>#N/A</v>
      </c>
      <c r="AV56" s="119">
        <f t="shared" si="16"/>
        <v>0</v>
      </c>
    </row>
    <row r="57" spans="1:48">
      <c r="A57" s="115">
        <f t="shared" si="17"/>
        <v>-45973</v>
      </c>
      <c r="B57" s="113">
        <f t="shared" si="0"/>
        <v>50</v>
      </c>
      <c r="C57" s="119">
        <f t="shared" si="1"/>
        <v>0</v>
      </c>
      <c r="F57" s="115">
        <f t="shared" si="18"/>
        <v>-45973</v>
      </c>
      <c r="G57" s="113">
        <f t="shared" si="19"/>
        <v>50</v>
      </c>
      <c r="H57" s="113" t="e">
        <f>INDEX(地温!$D$2:$D$366,MATCH(F57,地温!$C$2:$C$366,FALSE))</f>
        <v>#N/A</v>
      </c>
      <c r="I57" s="113" t="e">
        <f t="shared" si="20"/>
        <v>#N/A</v>
      </c>
      <c r="J57" s="116" t="e">
        <f t="shared" si="2"/>
        <v>#N/A</v>
      </c>
      <c r="K57" s="119" t="e">
        <f t="shared" si="3"/>
        <v>#N/A</v>
      </c>
      <c r="L57" s="119">
        <f t="shared" si="4"/>
        <v>0</v>
      </c>
      <c r="O57" s="115">
        <f t="shared" si="21"/>
        <v>-45973</v>
      </c>
      <c r="P57" s="113">
        <f t="shared" si="22"/>
        <v>50</v>
      </c>
      <c r="Q57" s="113" t="e">
        <f>INDEX(地温!$D$2:$D$366,MATCH(O57,地温!$C$2:$C$366,FALSE))</f>
        <v>#N/A</v>
      </c>
      <c r="R57" s="113" t="e">
        <f t="shared" si="23"/>
        <v>#N/A</v>
      </c>
      <c r="S57" s="116" t="e">
        <f t="shared" si="5"/>
        <v>#N/A</v>
      </c>
      <c r="T57" s="119" t="e">
        <f t="shared" si="6"/>
        <v>#N/A</v>
      </c>
      <c r="U57" s="119">
        <f t="shared" si="7"/>
        <v>0</v>
      </c>
      <c r="X57" s="115">
        <f t="shared" si="24"/>
        <v>-45973</v>
      </c>
      <c r="Y57" s="113">
        <f t="shared" si="25"/>
        <v>50</v>
      </c>
      <c r="Z57" s="113" t="e">
        <f>INDEX(地温!$D$2:$D$366,MATCH(X57,地温!$C$2:$C$366,FALSE))</f>
        <v>#N/A</v>
      </c>
      <c r="AA57" s="113" t="e">
        <f t="shared" si="26"/>
        <v>#N/A</v>
      </c>
      <c r="AB57" s="116" t="e">
        <f t="shared" si="8"/>
        <v>#N/A</v>
      </c>
      <c r="AC57" s="119" t="e">
        <f t="shared" si="9"/>
        <v>#N/A</v>
      </c>
      <c r="AD57" s="119">
        <f t="shared" si="10"/>
        <v>0</v>
      </c>
      <c r="AG57" s="115">
        <f t="shared" si="27"/>
        <v>-45973</v>
      </c>
      <c r="AH57" s="113">
        <f t="shared" si="28"/>
        <v>50</v>
      </c>
      <c r="AI57" s="113" t="e">
        <f>INDEX(地温!$D$2:$D$366,MATCH(AG57,地温!$C$2:$C$366,FALSE))</f>
        <v>#N/A</v>
      </c>
      <c r="AJ57" s="113" t="e">
        <f t="shared" si="29"/>
        <v>#N/A</v>
      </c>
      <c r="AK57" s="116" t="e">
        <f t="shared" si="11"/>
        <v>#N/A</v>
      </c>
      <c r="AL57" s="119" t="e">
        <f t="shared" si="12"/>
        <v>#N/A</v>
      </c>
      <c r="AM57" s="119">
        <f t="shared" si="13"/>
        <v>0</v>
      </c>
      <c r="AP57" s="115">
        <f t="shared" si="30"/>
        <v>-45973</v>
      </c>
      <c r="AQ57" s="113">
        <f t="shared" si="31"/>
        <v>50</v>
      </c>
      <c r="AR57" s="113" t="e">
        <f>INDEX(地温!$D$2:$D$366,MATCH(AP57,地温!$C$2:$C$366,FALSE))</f>
        <v>#N/A</v>
      </c>
      <c r="AS57" s="113" t="e">
        <f t="shared" si="32"/>
        <v>#N/A</v>
      </c>
      <c r="AT57" s="116" t="e">
        <f t="shared" si="14"/>
        <v>#N/A</v>
      </c>
      <c r="AU57" s="119" t="e">
        <f t="shared" si="15"/>
        <v>#N/A</v>
      </c>
      <c r="AV57" s="119">
        <f t="shared" si="16"/>
        <v>0</v>
      </c>
    </row>
    <row r="58" spans="1:48">
      <c r="A58" s="115">
        <f t="shared" si="17"/>
        <v>-45972</v>
      </c>
      <c r="B58" s="113">
        <f t="shared" si="0"/>
        <v>51</v>
      </c>
      <c r="C58" s="119">
        <f t="shared" si="1"/>
        <v>0</v>
      </c>
      <c r="F58" s="115">
        <f t="shared" si="18"/>
        <v>-45972</v>
      </c>
      <c r="G58" s="113">
        <f t="shared" si="19"/>
        <v>51</v>
      </c>
      <c r="H58" s="113" t="e">
        <f>INDEX(地温!$D$2:$D$366,MATCH(F58,地温!$C$2:$C$366,FALSE))</f>
        <v>#N/A</v>
      </c>
      <c r="I58" s="113" t="e">
        <f t="shared" si="20"/>
        <v>#N/A</v>
      </c>
      <c r="J58" s="116" t="e">
        <f t="shared" si="2"/>
        <v>#N/A</v>
      </c>
      <c r="K58" s="119" t="e">
        <f t="shared" si="3"/>
        <v>#N/A</v>
      </c>
      <c r="L58" s="119">
        <f t="shared" si="4"/>
        <v>0</v>
      </c>
      <c r="O58" s="115">
        <f t="shared" si="21"/>
        <v>-45972</v>
      </c>
      <c r="P58" s="113">
        <f t="shared" si="22"/>
        <v>51</v>
      </c>
      <c r="Q58" s="113" t="e">
        <f>INDEX(地温!$D$2:$D$366,MATCH(O58,地温!$C$2:$C$366,FALSE))</f>
        <v>#N/A</v>
      </c>
      <c r="R58" s="113" t="e">
        <f t="shared" si="23"/>
        <v>#N/A</v>
      </c>
      <c r="S58" s="116" t="e">
        <f t="shared" si="5"/>
        <v>#N/A</v>
      </c>
      <c r="T58" s="119" t="e">
        <f t="shared" si="6"/>
        <v>#N/A</v>
      </c>
      <c r="U58" s="119">
        <f t="shared" si="7"/>
        <v>0</v>
      </c>
      <c r="X58" s="115">
        <f t="shared" si="24"/>
        <v>-45972</v>
      </c>
      <c r="Y58" s="113">
        <f t="shared" si="25"/>
        <v>51</v>
      </c>
      <c r="Z58" s="113" t="e">
        <f>INDEX(地温!$D$2:$D$366,MATCH(X58,地温!$C$2:$C$366,FALSE))</f>
        <v>#N/A</v>
      </c>
      <c r="AA58" s="113" t="e">
        <f t="shared" si="26"/>
        <v>#N/A</v>
      </c>
      <c r="AB58" s="116" t="e">
        <f t="shared" si="8"/>
        <v>#N/A</v>
      </c>
      <c r="AC58" s="119" t="e">
        <f t="shared" si="9"/>
        <v>#N/A</v>
      </c>
      <c r="AD58" s="119">
        <f t="shared" si="10"/>
        <v>0</v>
      </c>
      <c r="AG58" s="115">
        <f t="shared" si="27"/>
        <v>-45972</v>
      </c>
      <c r="AH58" s="113">
        <f t="shared" si="28"/>
        <v>51</v>
      </c>
      <c r="AI58" s="113" t="e">
        <f>INDEX(地温!$D$2:$D$366,MATCH(AG58,地温!$C$2:$C$366,FALSE))</f>
        <v>#N/A</v>
      </c>
      <c r="AJ58" s="113" t="e">
        <f t="shared" si="29"/>
        <v>#N/A</v>
      </c>
      <c r="AK58" s="116" t="e">
        <f t="shared" si="11"/>
        <v>#N/A</v>
      </c>
      <c r="AL58" s="119" t="e">
        <f t="shared" si="12"/>
        <v>#N/A</v>
      </c>
      <c r="AM58" s="119">
        <f t="shared" si="13"/>
        <v>0</v>
      </c>
      <c r="AP58" s="115">
        <f t="shared" si="30"/>
        <v>-45972</v>
      </c>
      <c r="AQ58" s="113">
        <f t="shared" si="31"/>
        <v>51</v>
      </c>
      <c r="AR58" s="113" t="e">
        <f>INDEX(地温!$D$2:$D$366,MATCH(AP58,地温!$C$2:$C$366,FALSE))</f>
        <v>#N/A</v>
      </c>
      <c r="AS58" s="113" t="e">
        <f t="shared" si="32"/>
        <v>#N/A</v>
      </c>
      <c r="AT58" s="116" t="e">
        <f t="shared" si="14"/>
        <v>#N/A</v>
      </c>
      <c r="AU58" s="119" t="e">
        <f t="shared" si="15"/>
        <v>#N/A</v>
      </c>
      <c r="AV58" s="119">
        <f t="shared" si="16"/>
        <v>0</v>
      </c>
    </row>
    <row r="59" spans="1:48">
      <c r="A59" s="115">
        <f t="shared" si="17"/>
        <v>-45971</v>
      </c>
      <c r="B59" s="113">
        <f t="shared" si="0"/>
        <v>52</v>
      </c>
      <c r="C59" s="119">
        <f t="shared" si="1"/>
        <v>0</v>
      </c>
      <c r="F59" s="115">
        <f t="shared" si="18"/>
        <v>-45971</v>
      </c>
      <c r="G59" s="113">
        <f t="shared" si="19"/>
        <v>52</v>
      </c>
      <c r="H59" s="113" t="e">
        <f>INDEX(地温!$D$2:$D$366,MATCH(F59,地温!$C$2:$C$366,FALSE))</f>
        <v>#N/A</v>
      </c>
      <c r="I59" s="113" t="e">
        <f t="shared" si="20"/>
        <v>#N/A</v>
      </c>
      <c r="J59" s="116" t="e">
        <f t="shared" si="2"/>
        <v>#N/A</v>
      </c>
      <c r="K59" s="119" t="e">
        <f t="shared" si="3"/>
        <v>#N/A</v>
      </c>
      <c r="L59" s="119">
        <f t="shared" si="4"/>
        <v>0</v>
      </c>
      <c r="O59" s="115">
        <f t="shared" si="21"/>
        <v>-45971</v>
      </c>
      <c r="P59" s="113">
        <f t="shared" si="22"/>
        <v>52</v>
      </c>
      <c r="Q59" s="113" t="e">
        <f>INDEX(地温!$D$2:$D$366,MATCH(O59,地温!$C$2:$C$366,FALSE))</f>
        <v>#N/A</v>
      </c>
      <c r="R59" s="113" t="e">
        <f t="shared" si="23"/>
        <v>#N/A</v>
      </c>
      <c r="S59" s="116" t="e">
        <f t="shared" si="5"/>
        <v>#N/A</v>
      </c>
      <c r="T59" s="119" t="e">
        <f t="shared" si="6"/>
        <v>#N/A</v>
      </c>
      <c r="U59" s="119">
        <f t="shared" si="7"/>
        <v>0</v>
      </c>
      <c r="X59" s="115">
        <f t="shared" si="24"/>
        <v>-45971</v>
      </c>
      <c r="Y59" s="113">
        <f t="shared" si="25"/>
        <v>52</v>
      </c>
      <c r="Z59" s="113" t="e">
        <f>INDEX(地温!$D$2:$D$366,MATCH(X59,地温!$C$2:$C$366,FALSE))</f>
        <v>#N/A</v>
      </c>
      <c r="AA59" s="113" t="e">
        <f t="shared" si="26"/>
        <v>#N/A</v>
      </c>
      <c r="AB59" s="116" t="e">
        <f t="shared" si="8"/>
        <v>#N/A</v>
      </c>
      <c r="AC59" s="119" t="e">
        <f t="shared" si="9"/>
        <v>#N/A</v>
      </c>
      <c r="AD59" s="119">
        <f t="shared" si="10"/>
        <v>0</v>
      </c>
      <c r="AG59" s="115">
        <f t="shared" si="27"/>
        <v>-45971</v>
      </c>
      <c r="AH59" s="113">
        <f t="shared" si="28"/>
        <v>52</v>
      </c>
      <c r="AI59" s="113" t="e">
        <f>INDEX(地温!$D$2:$D$366,MATCH(AG59,地温!$C$2:$C$366,FALSE))</f>
        <v>#N/A</v>
      </c>
      <c r="AJ59" s="113" t="e">
        <f t="shared" si="29"/>
        <v>#N/A</v>
      </c>
      <c r="AK59" s="116" t="e">
        <f t="shared" si="11"/>
        <v>#N/A</v>
      </c>
      <c r="AL59" s="119" t="e">
        <f t="shared" si="12"/>
        <v>#N/A</v>
      </c>
      <c r="AM59" s="119">
        <f t="shared" si="13"/>
        <v>0</v>
      </c>
      <c r="AP59" s="115">
        <f t="shared" si="30"/>
        <v>-45971</v>
      </c>
      <c r="AQ59" s="113">
        <f t="shared" si="31"/>
        <v>52</v>
      </c>
      <c r="AR59" s="113" t="e">
        <f>INDEX(地温!$D$2:$D$366,MATCH(AP59,地温!$C$2:$C$366,FALSE))</f>
        <v>#N/A</v>
      </c>
      <c r="AS59" s="113" t="e">
        <f t="shared" si="32"/>
        <v>#N/A</v>
      </c>
      <c r="AT59" s="116" t="e">
        <f t="shared" si="14"/>
        <v>#N/A</v>
      </c>
      <c r="AU59" s="119" t="e">
        <f t="shared" si="15"/>
        <v>#N/A</v>
      </c>
      <c r="AV59" s="119">
        <f t="shared" si="16"/>
        <v>0</v>
      </c>
    </row>
    <row r="60" spans="1:48">
      <c r="A60" s="115">
        <f t="shared" si="17"/>
        <v>-45970</v>
      </c>
      <c r="B60" s="113">
        <f t="shared" si="0"/>
        <v>53</v>
      </c>
      <c r="C60" s="119">
        <f t="shared" si="1"/>
        <v>0</v>
      </c>
      <c r="F60" s="115">
        <f t="shared" si="18"/>
        <v>-45970</v>
      </c>
      <c r="G60" s="113">
        <f t="shared" si="19"/>
        <v>53</v>
      </c>
      <c r="H60" s="113" t="e">
        <f>INDEX(地温!$D$2:$D$366,MATCH(F60,地温!$C$2:$C$366,FALSE))</f>
        <v>#N/A</v>
      </c>
      <c r="I60" s="113" t="e">
        <f t="shared" si="20"/>
        <v>#N/A</v>
      </c>
      <c r="J60" s="116" t="e">
        <f t="shared" si="2"/>
        <v>#N/A</v>
      </c>
      <c r="K60" s="119" t="e">
        <f t="shared" si="3"/>
        <v>#N/A</v>
      </c>
      <c r="L60" s="119">
        <f t="shared" si="4"/>
        <v>0</v>
      </c>
      <c r="O60" s="115">
        <f t="shared" si="21"/>
        <v>-45970</v>
      </c>
      <c r="P60" s="113">
        <f t="shared" si="22"/>
        <v>53</v>
      </c>
      <c r="Q60" s="113" t="e">
        <f>INDEX(地温!$D$2:$D$366,MATCH(O60,地温!$C$2:$C$366,FALSE))</f>
        <v>#N/A</v>
      </c>
      <c r="R60" s="113" t="e">
        <f t="shared" si="23"/>
        <v>#N/A</v>
      </c>
      <c r="S60" s="116" t="e">
        <f t="shared" si="5"/>
        <v>#N/A</v>
      </c>
      <c r="T60" s="119" t="e">
        <f t="shared" si="6"/>
        <v>#N/A</v>
      </c>
      <c r="U60" s="119">
        <f t="shared" si="7"/>
        <v>0</v>
      </c>
      <c r="X60" s="115">
        <f t="shared" si="24"/>
        <v>-45970</v>
      </c>
      <c r="Y60" s="113">
        <f t="shared" si="25"/>
        <v>53</v>
      </c>
      <c r="Z60" s="113" t="e">
        <f>INDEX(地温!$D$2:$D$366,MATCH(X60,地温!$C$2:$C$366,FALSE))</f>
        <v>#N/A</v>
      </c>
      <c r="AA60" s="113" t="e">
        <f t="shared" si="26"/>
        <v>#N/A</v>
      </c>
      <c r="AB60" s="116" t="e">
        <f t="shared" si="8"/>
        <v>#N/A</v>
      </c>
      <c r="AC60" s="119" t="e">
        <f t="shared" si="9"/>
        <v>#N/A</v>
      </c>
      <c r="AD60" s="119">
        <f t="shared" si="10"/>
        <v>0</v>
      </c>
      <c r="AG60" s="115">
        <f t="shared" si="27"/>
        <v>-45970</v>
      </c>
      <c r="AH60" s="113">
        <f t="shared" si="28"/>
        <v>53</v>
      </c>
      <c r="AI60" s="113" t="e">
        <f>INDEX(地温!$D$2:$D$366,MATCH(AG60,地温!$C$2:$C$366,FALSE))</f>
        <v>#N/A</v>
      </c>
      <c r="AJ60" s="113" t="e">
        <f t="shared" si="29"/>
        <v>#N/A</v>
      </c>
      <c r="AK60" s="116" t="e">
        <f t="shared" si="11"/>
        <v>#N/A</v>
      </c>
      <c r="AL60" s="119" t="e">
        <f t="shared" si="12"/>
        <v>#N/A</v>
      </c>
      <c r="AM60" s="119">
        <f t="shared" si="13"/>
        <v>0</v>
      </c>
      <c r="AP60" s="115">
        <f t="shared" si="30"/>
        <v>-45970</v>
      </c>
      <c r="AQ60" s="113">
        <f t="shared" si="31"/>
        <v>53</v>
      </c>
      <c r="AR60" s="113" t="e">
        <f>INDEX(地温!$D$2:$D$366,MATCH(AP60,地温!$C$2:$C$366,FALSE))</f>
        <v>#N/A</v>
      </c>
      <c r="AS60" s="113" t="e">
        <f t="shared" si="32"/>
        <v>#N/A</v>
      </c>
      <c r="AT60" s="116" t="e">
        <f t="shared" si="14"/>
        <v>#N/A</v>
      </c>
      <c r="AU60" s="119" t="e">
        <f t="shared" si="15"/>
        <v>#N/A</v>
      </c>
      <c r="AV60" s="119">
        <f t="shared" si="16"/>
        <v>0</v>
      </c>
    </row>
    <row r="61" spans="1:48">
      <c r="A61" s="115">
        <f t="shared" si="17"/>
        <v>-45969</v>
      </c>
      <c r="B61" s="113">
        <f t="shared" si="0"/>
        <v>54</v>
      </c>
      <c r="C61" s="119">
        <f t="shared" si="1"/>
        <v>0</v>
      </c>
      <c r="F61" s="115">
        <f t="shared" si="18"/>
        <v>-45969</v>
      </c>
      <c r="G61" s="113">
        <f t="shared" si="19"/>
        <v>54</v>
      </c>
      <c r="H61" s="113" t="e">
        <f>INDEX(地温!$D$2:$D$366,MATCH(F61,地温!$C$2:$C$366,FALSE))</f>
        <v>#N/A</v>
      </c>
      <c r="I61" s="113" t="e">
        <f t="shared" si="20"/>
        <v>#N/A</v>
      </c>
      <c r="J61" s="116" t="e">
        <f t="shared" si="2"/>
        <v>#N/A</v>
      </c>
      <c r="K61" s="119" t="e">
        <f t="shared" si="3"/>
        <v>#N/A</v>
      </c>
      <c r="L61" s="119">
        <f t="shared" si="4"/>
        <v>0</v>
      </c>
      <c r="O61" s="115">
        <f t="shared" si="21"/>
        <v>-45969</v>
      </c>
      <c r="P61" s="113">
        <f t="shared" si="22"/>
        <v>54</v>
      </c>
      <c r="Q61" s="113" t="e">
        <f>INDEX(地温!$D$2:$D$366,MATCH(O61,地温!$C$2:$C$366,FALSE))</f>
        <v>#N/A</v>
      </c>
      <c r="R61" s="113" t="e">
        <f t="shared" si="23"/>
        <v>#N/A</v>
      </c>
      <c r="S61" s="116" t="e">
        <f t="shared" si="5"/>
        <v>#N/A</v>
      </c>
      <c r="T61" s="119" t="e">
        <f t="shared" si="6"/>
        <v>#N/A</v>
      </c>
      <c r="U61" s="119">
        <f t="shared" si="7"/>
        <v>0</v>
      </c>
      <c r="X61" s="115">
        <f t="shared" si="24"/>
        <v>-45969</v>
      </c>
      <c r="Y61" s="113">
        <f t="shared" si="25"/>
        <v>54</v>
      </c>
      <c r="Z61" s="113" t="e">
        <f>INDEX(地温!$D$2:$D$366,MATCH(X61,地温!$C$2:$C$366,FALSE))</f>
        <v>#N/A</v>
      </c>
      <c r="AA61" s="113" t="e">
        <f t="shared" si="26"/>
        <v>#N/A</v>
      </c>
      <c r="AB61" s="116" t="e">
        <f t="shared" si="8"/>
        <v>#N/A</v>
      </c>
      <c r="AC61" s="119" t="e">
        <f t="shared" si="9"/>
        <v>#N/A</v>
      </c>
      <c r="AD61" s="119">
        <f t="shared" si="10"/>
        <v>0</v>
      </c>
      <c r="AG61" s="115">
        <f t="shared" si="27"/>
        <v>-45969</v>
      </c>
      <c r="AH61" s="113">
        <f t="shared" si="28"/>
        <v>54</v>
      </c>
      <c r="AI61" s="113" t="e">
        <f>INDEX(地温!$D$2:$D$366,MATCH(AG61,地温!$C$2:$C$366,FALSE))</f>
        <v>#N/A</v>
      </c>
      <c r="AJ61" s="113" t="e">
        <f t="shared" si="29"/>
        <v>#N/A</v>
      </c>
      <c r="AK61" s="116" t="e">
        <f t="shared" si="11"/>
        <v>#N/A</v>
      </c>
      <c r="AL61" s="119" t="e">
        <f t="shared" si="12"/>
        <v>#N/A</v>
      </c>
      <c r="AM61" s="119">
        <f t="shared" si="13"/>
        <v>0</v>
      </c>
      <c r="AP61" s="115">
        <f t="shared" si="30"/>
        <v>-45969</v>
      </c>
      <c r="AQ61" s="113">
        <f t="shared" si="31"/>
        <v>54</v>
      </c>
      <c r="AR61" s="113" t="e">
        <f>INDEX(地温!$D$2:$D$366,MATCH(AP61,地温!$C$2:$C$366,FALSE))</f>
        <v>#N/A</v>
      </c>
      <c r="AS61" s="113" t="e">
        <f t="shared" si="32"/>
        <v>#N/A</v>
      </c>
      <c r="AT61" s="116" t="e">
        <f t="shared" si="14"/>
        <v>#N/A</v>
      </c>
      <c r="AU61" s="119" t="e">
        <f t="shared" si="15"/>
        <v>#N/A</v>
      </c>
      <c r="AV61" s="119">
        <f t="shared" si="16"/>
        <v>0</v>
      </c>
    </row>
    <row r="62" spans="1:48">
      <c r="A62" s="115">
        <f t="shared" si="17"/>
        <v>-45968</v>
      </c>
      <c r="B62" s="113">
        <f t="shared" si="0"/>
        <v>55</v>
      </c>
      <c r="C62" s="119">
        <f t="shared" si="1"/>
        <v>0</v>
      </c>
      <c r="F62" s="115">
        <f t="shared" si="18"/>
        <v>-45968</v>
      </c>
      <c r="G62" s="113">
        <f t="shared" si="19"/>
        <v>55</v>
      </c>
      <c r="H62" s="113" t="e">
        <f>INDEX(地温!$D$2:$D$366,MATCH(F62,地温!$C$2:$C$366,FALSE))</f>
        <v>#N/A</v>
      </c>
      <c r="I62" s="113" t="e">
        <f t="shared" si="20"/>
        <v>#N/A</v>
      </c>
      <c r="J62" s="116" t="e">
        <f t="shared" si="2"/>
        <v>#N/A</v>
      </c>
      <c r="K62" s="119" t="e">
        <f t="shared" si="3"/>
        <v>#N/A</v>
      </c>
      <c r="L62" s="119">
        <f t="shared" si="4"/>
        <v>0</v>
      </c>
      <c r="O62" s="115">
        <f t="shared" si="21"/>
        <v>-45968</v>
      </c>
      <c r="P62" s="113">
        <f t="shared" si="22"/>
        <v>55</v>
      </c>
      <c r="Q62" s="113" t="e">
        <f>INDEX(地温!$D$2:$D$366,MATCH(O62,地温!$C$2:$C$366,FALSE))</f>
        <v>#N/A</v>
      </c>
      <c r="R62" s="113" t="e">
        <f t="shared" si="23"/>
        <v>#N/A</v>
      </c>
      <c r="S62" s="116" t="e">
        <f t="shared" si="5"/>
        <v>#N/A</v>
      </c>
      <c r="T62" s="119" t="e">
        <f t="shared" si="6"/>
        <v>#N/A</v>
      </c>
      <c r="U62" s="119">
        <f t="shared" si="7"/>
        <v>0</v>
      </c>
      <c r="X62" s="115">
        <f t="shared" si="24"/>
        <v>-45968</v>
      </c>
      <c r="Y62" s="113">
        <f t="shared" si="25"/>
        <v>55</v>
      </c>
      <c r="Z62" s="113" t="e">
        <f>INDEX(地温!$D$2:$D$366,MATCH(X62,地温!$C$2:$C$366,FALSE))</f>
        <v>#N/A</v>
      </c>
      <c r="AA62" s="113" t="e">
        <f t="shared" si="26"/>
        <v>#N/A</v>
      </c>
      <c r="AB62" s="116" t="e">
        <f t="shared" si="8"/>
        <v>#N/A</v>
      </c>
      <c r="AC62" s="119" t="e">
        <f t="shared" si="9"/>
        <v>#N/A</v>
      </c>
      <c r="AD62" s="119">
        <f t="shared" si="10"/>
        <v>0</v>
      </c>
      <c r="AG62" s="115">
        <f t="shared" si="27"/>
        <v>-45968</v>
      </c>
      <c r="AH62" s="113">
        <f t="shared" si="28"/>
        <v>55</v>
      </c>
      <c r="AI62" s="113" t="e">
        <f>INDEX(地温!$D$2:$D$366,MATCH(AG62,地温!$C$2:$C$366,FALSE))</f>
        <v>#N/A</v>
      </c>
      <c r="AJ62" s="113" t="e">
        <f t="shared" si="29"/>
        <v>#N/A</v>
      </c>
      <c r="AK62" s="116" t="e">
        <f t="shared" si="11"/>
        <v>#N/A</v>
      </c>
      <c r="AL62" s="119" t="e">
        <f t="shared" si="12"/>
        <v>#N/A</v>
      </c>
      <c r="AM62" s="119">
        <f t="shared" si="13"/>
        <v>0</v>
      </c>
      <c r="AP62" s="115">
        <f t="shared" si="30"/>
        <v>-45968</v>
      </c>
      <c r="AQ62" s="113">
        <f t="shared" si="31"/>
        <v>55</v>
      </c>
      <c r="AR62" s="113" t="e">
        <f>INDEX(地温!$D$2:$D$366,MATCH(AP62,地温!$C$2:$C$366,FALSE))</f>
        <v>#N/A</v>
      </c>
      <c r="AS62" s="113" t="e">
        <f t="shared" si="32"/>
        <v>#N/A</v>
      </c>
      <c r="AT62" s="116" t="e">
        <f t="shared" si="14"/>
        <v>#N/A</v>
      </c>
      <c r="AU62" s="119" t="e">
        <f t="shared" si="15"/>
        <v>#N/A</v>
      </c>
      <c r="AV62" s="119">
        <f t="shared" si="16"/>
        <v>0</v>
      </c>
    </row>
    <row r="63" spans="1:48">
      <c r="A63" s="115">
        <f t="shared" si="17"/>
        <v>-45967</v>
      </c>
      <c r="B63" s="113">
        <f t="shared" si="0"/>
        <v>56</v>
      </c>
      <c r="C63" s="119">
        <f t="shared" si="1"/>
        <v>0</v>
      </c>
      <c r="F63" s="115">
        <f t="shared" si="18"/>
        <v>-45967</v>
      </c>
      <c r="G63" s="113">
        <f t="shared" si="19"/>
        <v>56</v>
      </c>
      <c r="H63" s="113" t="e">
        <f>INDEX(地温!$D$2:$D$366,MATCH(F63,地温!$C$2:$C$366,FALSE))</f>
        <v>#N/A</v>
      </c>
      <c r="I63" s="113" t="e">
        <f t="shared" si="20"/>
        <v>#N/A</v>
      </c>
      <c r="J63" s="116" t="e">
        <f t="shared" si="2"/>
        <v>#N/A</v>
      </c>
      <c r="K63" s="119" t="e">
        <f t="shared" si="3"/>
        <v>#N/A</v>
      </c>
      <c r="L63" s="119">
        <f t="shared" si="4"/>
        <v>0</v>
      </c>
      <c r="O63" s="115">
        <f t="shared" si="21"/>
        <v>-45967</v>
      </c>
      <c r="P63" s="113">
        <f t="shared" si="22"/>
        <v>56</v>
      </c>
      <c r="Q63" s="113" t="e">
        <f>INDEX(地温!$D$2:$D$366,MATCH(O63,地温!$C$2:$C$366,FALSE))</f>
        <v>#N/A</v>
      </c>
      <c r="R63" s="113" t="e">
        <f t="shared" si="23"/>
        <v>#N/A</v>
      </c>
      <c r="S63" s="116" t="e">
        <f t="shared" si="5"/>
        <v>#N/A</v>
      </c>
      <c r="T63" s="119" t="e">
        <f t="shared" si="6"/>
        <v>#N/A</v>
      </c>
      <c r="U63" s="119">
        <f t="shared" si="7"/>
        <v>0</v>
      </c>
      <c r="X63" s="115">
        <f t="shared" si="24"/>
        <v>-45967</v>
      </c>
      <c r="Y63" s="113">
        <f t="shared" si="25"/>
        <v>56</v>
      </c>
      <c r="Z63" s="113" t="e">
        <f>INDEX(地温!$D$2:$D$366,MATCH(X63,地温!$C$2:$C$366,FALSE))</f>
        <v>#N/A</v>
      </c>
      <c r="AA63" s="113" t="e">
        <f t="shared" si="26"/>
        <v>#N/A</v>
      </c>
      <c r="AB63" s="116" t="e">
        <f t="shared" si="8"/>
        <v>#N/A</v>
      </c>
      <c r="AC63" s="119" t="e">
        <f t="shared" si="9"/>
        <v>#N/A</v>
      </c>
      <c r="AD63" s="119">
        <f t="shared" si="10"/>
        <v>0</v>
      </c>
      <c r="AG63" s="115">
        <f t="shared" si="27"/>
        <v>-45967</v>
      </c>
      <c r="AH63" s="113">
        <f t="shared" si="28"/>
        <v>56</v>
      </c>
      <c r="AI63" s="113" t="e">
        <f>INDEX(地温!$D$2:$D$366,MATCH(AG63,地温!$C$2:$C$366,FALSE))</f>
        <v>#N/A</v>
      </c>
      <c r="AJ63" s="113" t="e">
        <f t="shared" si="29"/>
        <v>#N/A</v>
      </c>
      <c r="AK63" s="116" t="e">
        <f t="shared" si="11"/>
        <v>#N/A</v>
      </c>
      <c r="AL63" s="119" t="e">
        <f t="shared" si="12"/>
        <v>#N/A</v>
      </c>
      <c r="AM63" s="119">
        <f t="shared" si="13"/>
        <v>0</v>
      </c>
      <c r="AP63" s="115">
        <f t="shared" si="30"/>
        <v>-45967</v>
      </c>
      <c r="AQ63" s="113">
        <f t="shared" si="31"/>
        <v>56</v>
      </c>
      <c r="AR63" s="113" t="e">
        <f>INDEX(地温!$D$2:$D$366,MATCH(AP63,地温!$C$2:$C$366,FALSE))</f>
        <v>#N/A</v>
      </c>
      <c r="AS63" s="113" t="e">
        <f t="shared" si="32"/>
        <v>#N/A</v>
      </c>
      <c r="AT63" s="116" t="e">
        <f t="shared" si="14"/>
        <v>#N/A</v>
      </c>
      <c r="AU63" s="119" t="e">
        <f t="shared" si="15"/>
        <v>#N/A</v>
      </c>
      <c r="AV63" s="119">
        <f t="shared" si="16"/>
        <v>0</v>
      </c>
    </row>
    <row r="64" spans="1:48">
      <c r="A64" s="115">
        <f t="shared" si="17"/>
        <v>-45966</v>
      </c>
      <c r="B64" s="113">
        <f t="shared" si="0"/>
        <v>57</v>
      </c>
      <c r="C64" s="119">
        <f t="shared" si="1"/>
        <v>0</v>
      </c>
      <c r="F64" s="115">
        <f t="shared" si="18"/>
        <v>-45966</v>
      </c>
      <c r="G64" s="113">
        <f t="shared" si="19"/>
        <v>57</v>
      </c>
      <c r="H64" s="113" t="e">
        <f>INDEX(地温!$D$2:$D$366,MATCH(F64,地温!$C$2:$C$366,FALSE))</f>
        <v>#N/A</v>
      </c>
      <c r="I64" s="113" t="e">
        <f t="shared" si="20"/>
        <v>#N/A</v>
      </c>
      <c r="J64" s="116" t="e">
        <f t="shared" si="2"/>
        <v>#N/A</v>
      </c>
      <c r="K64" s="119" t="e">
        <f t="shared" si="3"/>
        <v>#N/A</v>
      </c>
      <c r="L64" s="119">
        <f t="shared" si="4"/>
        <v>0</v>
      </c>
      <c r="O64" s="115">
        <f t="shared" si="21"/>
        <v>-45966</v>
      </c>
      <c r="P64" s="113">
        <f t="shared" si="22"/>
        <v>57</v>
      </c>
      <c r="Q64" s="113" t="e">
        <f>INDEX(地温!$D$2:$D$366,MATCH(O64,地温!$C$2:$C$366,FALSE))</f>
        <v>#N/A</v>
      </c>
      <c r="R64" s="113" t="e">
        <f t="shared" si="23"/>
        <v>#N/A</v>
      </c>
      <c r="S64" s="116" t="e">
        <f t="shared" si="5"/>
        <v>#N/A</v>
      </c>
      <c r="T64" s="119" t="e">
        <f t="shared" si="6"/>
        <v>#N/A</v>
      </c>
      <c r="U64" s="119">
        <f t="shared" si="7"/>
        <v>0</v>
      </c>
      <c r="X64" s="115">
        <f t="shared" si="24"/>
        <v>-45966</v>
      </c>
      <c r="Y64" s="113">
        <f t="shared" si="25"/>
        <v>57</v>
      </c>
      <c r="Z64" s="113" t="e">
        <f>INDEX(地温!$D$2:$D$366,MATCH(X64,地温!$C$2:$C$366,FALSE))</f>
        <v>#N/A</v>
      </c>
      <c r="AA64" s="113" t="e">
        <f t="shared" si="26"/>
        <v>#N/A</v>
      </c>
      <c r="AB64" s="116" t="e">
        <f t="shared" si="8"/>
        <v>#N/A</v>
      </c>
      <c r="AC64" s="119" t="e">
        <f t="shared" si="9"/>
        <v>#N/A</v>
      </c>
      <c r="AD64" s="119">
        <f t="shared" si="10"/>
        <v>0</v>
      </c>
      <c r="AG64" s="115">
        <f t="shared" si="27"/>
        <v>-45966</v>
      </c>
      <c r="AH64" s="113">
        <f t="shared" si="28"/>
        <v>57</v>
      </c>
      <c r="AI64" s="113" t="e">
        <f>INDEX(地温!$D$2:$D$366,MATCH(AG64,地温!$C$2:$C$366,FALSE))</f>
        <v>#N/A</v>
      </c>
      <c r="AJ64" s="113" t="e">
        <f t="shared" si="29"/>
        <v>#N/A</v>
      </c>
      <c r="AK64" s="116" t="e">
        <f t="shared" si="11"/>
        <v>#N/A</v>
      </c>
      <c r="AL64" s="119" t="e">
        <f t="shared" si="12"/>
        <v>#N/A</v>
      </c>
      <c r="AM64" s="119">
        <f t="shared" si="13"/>
        <v>0</v>
      </c>
      <c r="AP64" s="115">
        <f t="shared" si="30"/>
        <v>-45966</v>
      </c>
      <c r="AQ64" s="113">
        <f t="shared" si="31"/>
        <v>57</v>
      </c>
      <c r="AR64" s="113" t="e">
        <f>INDEX(地温!$D$2:$D$366,MATCH(AP64,地温!$C$2:$C$366,FALSE))</f>
        <v>#N/A</v>
      </c>
      <c r="AS64" s="113" t="e">
        <f t="shared" si="32"/>
        <v>#N/A</v>
      </c>
      <c r="AT64" s="116" t="e">
        <f t="shared" si="14"/>
        <v>#N/A</v>
      </c>
      <c r="AU64" s="119" t="e">
        <f t="shared" si="15"/>
        <v>#N/A</v>
      </c>
      <c r="AV64" s="119">
        <f t="shared" si="16"/>
        <v>0</v>
      </c>
    </row>
    <row r="65" spans="1:48">
      <c r="A65" s="115">
        <f t="shared" si="17"/>
        <v>-45965</v>
      </c>
      <c r="B65" s="113">
        <f t="shared" si="0"/>
        <v>58</v>
      </c>
      <c r="C65" s="119">
        <f t="shared" si="1"/>
        <v>0</v>
      </c>
      <c r="F65" s="115">
        <f t="shared" si="18"/>
        <v>-45965</v>
      </c>
      <c r="G65" s="113">
        <f t="shared" si="19"/>
        <v>58</v>
      </c>
      <c r="H65" s="113" t="e">
        <f>INDEX(地温!$D$2:$D$366,MATCH(F65,地温!$C$2:$C$366,FALSE))</f>
        <v>#N/A</v>
      </c>
      <c r="I65" s="113" t="e">
        <f t="shared" si="20"/>
        <v>#N/A</v>
      </c>
      <c r="J65" s="116" t="e">
        <f t="shared" si="2"/>
        <v>#N/A</v>
      </c>
      <c r="K65" s="119" t="e">
        <f t="shared" si="3"/>
        <v>#N/A</v>
      </c>
      <c r="L65" s="119">
        <f t="shared" si="4"/>
        <v>0</v>
      </c>
      <c r="O65" s="115">
        <f t="shared" si="21"/>
        <v>-45965</v>
      </c>
      <c r="P65" s="113">
        <f t="shared" si="22"/>
        <v>58</v>
      </c>
      <c r="Q65" s="113" t="e">
        <f>INDEX(地温!$D$2:$D$366,MATCH(O65,地温!$C$2:$C$366,FALSE))</f>
        <v>#N/A</v>
      </c>
      <c r="R65" s="113" t="e">
        <f t="shared" si="23"/>
        <v>#N/A</v>
      </c>
      <c r="S65" s="116" t="e">
        <f t="shared" si="5"/>
        <v>#N/A</v>
      </c>
      <c r="T65" s="119" t="e">
        <f t="shared" si="6"/>
        <v>#N/A</v>
      </c>
      <c r="U65" s="119">
        <f t="shared" si="7"/>
        <v>0</v>
      </c>
      <c r="X65" s="115">
        <f t="shared" si="24"/>
        <v>-45965</v>
      </c>
      <c r="Y65" s="113">
        <f t="shared" si="25"/>
        <v>58</v>
      </c>
      <c r="Z65" s="113" t="e">
        <f>INDEX(地温!$D$2:$D$366,MATCH(X65,地温!$C$2:$C$366,FALSE))</f>
        <v>#N/A</v>
      </c>
      <c r="AA65" s="113" t="e">
        <f t="shared" si="26"/>
        <v>#N/A</v>
      </c>
      <c r="AB65" s="116" t="e">
        <f t="shared" si="8"/>
        <v>#N/A</v>
      </c>
      <c r="AC65" s="119" t="e">
        <f t="shared" si="9"/>
        <v>#N/A</v>
      </c>
      <c r="AD65" s="119">
        <f t="shared" si="10"/>
        <v>0</v>
      </c>
      <c r="AG65" s="115">
        <f t="shared" si="27"/>
        <v>-45965</v>
      </c>
      <c r="AH65" s="113">
        <f t="shared" si="28"/>
        <v>58</v>
      </c>
      <c r="AI65" s="113" t="e">
        <f>INDEX(地温!$D$2:$D$366,MATCH(AG65,地温!$C$2:$C$366,FALSE))</f>
        <v>#N/A</v>
      </c>
      <c r="AJ65" s="113" t="e">
        <f t="shared" si="29"/>
        <v>#N/A</v>
      </c>
      <c r="AK65" s="116" t="e">
        <f t="shared" si="11"/>
        <v>#N/A</v>
      </c>
      <c r="AL65" s="119" t="e">
        <f t="shared" si="12"/>
        <v>#N/A</v>
      </c>
      <c r="AM65" s="119">
        <f t="shared" si="13"/>
        <v>0</v>
      </c>
      <c r="AP65" s="115">
        <f t="shared" si="30"/>
        <v>-45965</v>
      </c>
      <c r="AQ65" s="113">
        <f t="shared" si="31"/>
        <v>58</v>
      </c>
      <c r="AR65" s="113" t="e">
        <f>INDEX(地温!$D$2:$D$366,MATCH(AP65,地温!$C$2:$C$366,FALSE))</f>
        <v>#N/A</v>
      </c>
      <c r="AS65" s="113" t="e">
        <f t="shared" si="32"/>
        <v>#N/A</v>
      </c>
      <c r="AT65" s="116" t="e">
        <f t="shared" si="14"/>
        <v>#N/A</v>
      </c>
      <c r="AU65" s="119" t="e">
        <f t="shared" si="15"/>
        <v>#N/A</v>
      </c>
      <c r="AV65" s="119">
        <f t="shared" si="16"/>
        <v>0</v>
      </c>
    </row>
    <row r="66" spans="1:48">
      <c r="A66" s="115">
        <f t="shared" si="17"/>
        <v>-45964</v>
      </c>
      <c r="B66" s="113">
        <f t="shared" si="0"/>
        <v>59</v>
      </c>
      <c r="C66" s="119">
        <f t="shared" si="1"/>
        <v>0</v>
      </c>
      <c r="F66" s="115">
        <f t="shared" si="18"/>
        <v>-45964</v>
      </c>
      <c r="G66" s="113">
        <f t="shared" si="19"/>
        <v>59</v>
      </c>
      <c r="H66" s="113" t="e">
        <f>INDEX(地温!$D$2:$D$366,MATCH(F66,地温!$C$2:$C$366,FALSE))</f>
        <v>#N/A</v>
      </c>
      <c r="I66" s="113" t="e">
        <f t="shared" si="20"/>
        <v>#N/A</v>
      </c>
      <c r="J66" s="116" t="e">
        <f t="shared" si="2"/>
        <v>#N/A</v>
      </c>
      <c r="K66" s="119" t="e">
        <f t="shared" si="3"/>
        <v>#N/A</v>
      </c>
      <c r="L66" s="119">
        <f t="shared" si="4"/>
        <v>0</v>
      </c>
      <c r="O66" s="115">
        <f t="shared" si="21"/>
        <v>-45964</v>
      </c>
      <c r="P66" s="113">
        <f t="shared" si="22"/>
        <v>59</v>
      </c>
      <c r="Q66" s="113" t="e">
        <f>INDEX(地温!$D$2:$D$366,MATCH(O66,地温!$C$2:$C$366,FALSE))</f>
        <v>#N/A</v>
      </c>
      <c r="R66" s="113" t="e">
        <f t="shared" si="23"/>
        <v>#N/A</v>
      </c>
      <c r="S66" s="116" t="e">
        <f t="shared" si="5"/>
        <v>#N/A</v>
      </c>
      <c r="T66" s="119" t="e">
        <f t="shared" si="6"/>
        <v>#N/A</v>
      </c>
      <c r="U66" s="119">
        <f t="shared" si="7"/>
        <v>0</v>
      </c>
      <c r="X66" s="115">
        <f t="shared" si="24"/>
        <v>-45964</v>
      </c>
      <c r="Y66" s="113">
        <f t="shared" si="25"/>
        <v>59</v>
      </c>
      <c r="Z66" s="113" t="e">
        <f>INDEX(地温!$D$2:$D$366,MATCH(X66,地温!$C$2:$C$366,FALSE))</f>
        <v>#N/A</v>
      </c>
      <c r="AA66" s="113" t="e">
        <f t="shared" si="26"/>
        <v>#N/A</v>
      </c>
      <c r="AB66" s="116" t="e">
        <f t="shared" si="8"/>
        <v>#N/A</v>
      </c>
      <c r="AC66" s="119" t="e">
        <f t="shared" si="9"/>
        <v>#N/A</v>
      </c>
      <c r="AD66" s="119">
        <f t="shared" si="10"/>
        <v>0</v>
      </c>
      <c r="AG66" s="115">
        <f t="shared" si="27"/>
        <v>-45964</v>
      </c>
      <c r="AH66" s="113">
        <f t="shared" si="28"/>
        <v>59</v>
      </c>
      <c r="AI66" s="113" t="e">
        <f>INDEX(地温!$D$2:$D$366,MATCH(AG66,地温!$C$2:$C$366,FALSE))</f>
        <v>#N/A</v>
      </c>
      <c r="AJ66" s="113" t="e">
        <f t="shared" si="29"/>
        <v>#N/A</v>
      </c>
      <c r="AK66" s="116" t="e">
        <f t="shared" si="11"/>
        <v>#N/A</v>
      </c>
      <c r="AL66" s="119" t="e">
        <f t="shared" si="12"/>
        <v>#N/A</v>
      </c>
      <c r="AM66" s="119">
        <f t="shared" si="13"/>
        <v>0</v>
      </c>
      <c r="AP66" s="115">
        <f t="shared" si="30"/>
        <v>-45964</v>
      </c>
      <c r="AQ66" s="113">
        <f t="shared" si="31"/>
        <v>59</v>
      </c>
      <c r="AR66" s="113" t="e">
        <f>INDEX(地温!$D$2:$D$366,MATCH(AP66,地温!$C$2:$C$366,FALSE))</f>
        <v>#N/A</v>
      </c>
      <c r="AS66" s="113" t="e">
        <f t="shared" si="32"/>
        <v>#N/A</v>
      </c>
      <c r="AT66" s="116" t="e">
        <f t="shared" si="14"/>
        <v>#N/A</v>
      </c>
      <c r="AU66" s="119" t="e">
        <f t="shared" si="15"/>
        <v>#N/A</v>
      </c>
      <c r="AV66" s="119">
        <f t="shared" si="16"/>
        <v>0</v>
      </c>
    </row>
    <row r="67" spans="1:48">
      <c r="A67" s="115">
        <f t="shared" si="17"/>
        <v>-45963</v>
      </c>
      <c r="B67" s="113">
        <f t="shared" si="0"/>
        <v>60</v>
      </c>
      <c r="C67" s="119">
        <f t="shared" si="1"/>
        <v>0</v>
      </c>
      <c r="F67" s="115">
        <f t="shared" si="18"/>
        <v>-45963</v>
      </c>
      <c r="G67" s="113">
        <f t="shared" si="19"/>
        <v>60</v>
      </c>
      <c r="H67" s="113" t="e">
        <f>INDEX(地温!$D$2:$D$366,MATCH(F67,地温!$C$2:$C$366,FALSE))</f>
        <v>#N/A</v>
      </c>
      <c r="I67" s="113" t="e">
        <f t="shared" si="20"/>
        <v>#N/A</v>
      </c>
      <c r="J67" s="116" t="e">
        <f t="shared" si="2"/>
        <v>#N/A</v>
      </c>
      <c r="K67" s="119" t="e">
        <f t="shared" si="3"/>
        <v>#N/A</v>
      </c>
      <c r="L67" s="119">
        <f t="shared" si="4"/>
        <v>0</v>
      </c>
      <c r="O67" s="115">
        <f t="shared" si="21"/>
        <v>-45963</v>
      </c>
      <c r="P67" s="113">
        <f t="shared" si="22"/>
        <v>60</v>
      </c>
      <c r="Q67" s="113" t="e">
        <f>INDEX(地温!$D$2:$D$366,MATCH(O67,地温!$C$2:$C$366,FALSE))</f>
        <v>#N/A</v>
      </c>
      <c r="R67" s="113" t="e">
        <f t="shared" si="23"/>
        <v>#N/A</v>
      </c>
      <c r="S67" s="116" t="e">
        <f t="shared" si="5"/>
        <v>#N/A</v>
      </c>
      <c r="T67" s="119" t="e">
        <f t="shared" si="6"/>
        <v>#N/A</v>
      </c>
      <c r="U67" s="119">
        <f t="shared" si="7"/>
        <v>0</v>
      </c>
      <c r="X67" s="115">
        <f t="shared" si="24"/>
        <v>-45963</v>
      </c>
      <c r="Y67" s="113">
        <f t="shared" si="25"/>
        <v>60</v>
      </c>
      <c r="Z67" s="113" t="e">
        <f>INDEX(地温!$D$2:$D$366,MATCH(X67,地温!$C$2:$C$366,FALSE))</f>
        <v>#N/A</v>
      </c>
      <c r="AA67" s="113" t="e">
        <f t="shared" si="26"/>
        <v>#N/A</v>
      </c>
      <c r="AB67" s="116" t="e">
        <f t="shared" si="8"/>
        <v>#N/A</v>
      </c>
      <c r="AC67" s="119" t="e">
        <f t="shared" si="9"/>
        <v>#N/A</v>
      </c>
      <c r="AD67" s="119">
        <f t="shared" si="10"/>
        <v>0</v>
      </c>
      <c r="AG67" s="115">
        <f t="shared" si="27"/>
        <v>-45963</v>
      </c>
      <c r="AH67" s="113">
        <f t="shared" si="28"/>
        <v>60</v>
      </c>
      <c r="AI67" s="113" t="e">
        <f>INDEX(地温!$D$2:$D$366,MATCH(AG67,地温!$C$2:$C$366,FALSE))</f>
        <v>#N/A</v>
      </c>
      <c r="AJ67" s="113" t="e">
        <f t="shared" si="29"/>
        <v>#N/A</v>
      </c>
      <c r="AK67" s="116" t="e">
        <f t="shared" si="11"/>
        <v>#N/A</v>
      </c>
      <c r="AL67" s="119" t="e">
        <f t="shared" si="12"/>
        <v>#N/A</v>
      </c>
      <c r="AM67" s="119">
        <f t="shared" si="13"/>
        <v>0</v>
      </c>
      <c r="AP67" s="115">
        <f t="shared" si="30"/>
        <v>-45963</v>
      </c>
      <c r="AQ67" s="113">
        <f t="shared" si="31"/>
        <v>60</v>
      </c>
      <c r="AR67" s="113" t="e">
        <f>INDEX(地温!$D$2:$D$366,MATCH(AP67,地温!$C$2:$C$366,FALSE))</f>
        <v>#N/A</v>
      </c>
      <c r="AS67" s="113" t="e">
        <f t="shared" si="32"/>
        <v>#N/A</v>
      </c>
      <c r="AT67" s="116" t="e">
        <f t="shared" si="14"/>
        <v>#N/A</v>
      </c>
      <c r="AU67" s="119" t="e">
        <f t="shared" si="15"/>
        <v>#N/A</v>
      </c>
      <c r="AV67" s="119">
        <f t="shared" si="16"/>
        <v>0</v>
      </c>
    </row>
    <row r="68" spans="1:48">
      <c r="A68" s="115">
        <f t="shared" si="17"/>
        <v>-45962</v>
      </c>
      <c r="B68" s="113">
        <f t="shared" si="0"/>
        <v>61</v>
      </c>
      <c r="C68" s="119">
        <f t="shared" si="1"/>
        <v>0</v>
      </c>
      <c r="F68" s="115">
        <f t="shared" si="18"/>
        <v>-45962</v>
      </c>
      <c r="G68" s="113">
        <f t="shared" si="19"/>
        <v>61</v>
      </c>
      <c r="H68" s="113" t="e">
        <f>INDEX(地温!$D$2:$D$366,MATCH(F68,地温!$C$2:$C$366,FALSE))</f>
        <v>#N/A</v>
      </c>
      <c r="I68" s="113" t="e">
        <f t="shared" si="20"/>
        <v>#N/A</v>
      </c>
      <c r="J68" s="116" t="e">
        <f t="shared" si="2"/>
        <v>#N/A</v>
      </c>
      <c r="K68" s="119" t="e">
        <f t="shared" si="3"/>
        <v>#N/A</v>
      </c>
      <c r="L68" s="119">
        <f t="shared" si="4"/>
        <v>0</v>
      </c>
      <c r="O68" s="115">
        <f t="shared" si="21"/>
        <v>-45962</v>
      </c>
      <c r="P68" s="113">
        <f t="shared" si="22"/>
        <v>61</v>
      </c>
      <c r="Q68" s="113" t="e">
        <f>INDEX(地温!$D$2:$D$366,MATCH(O68,地温!$C$2:$C$366,FALSE))</f>
        <v>#N/A</v>
      </c>
      <c r="R68" s="113" t="e">
        <f t="shared" si="23"/>
        <v>#N/A</v>
      </c>
      <c r="S68" s="116" t="e">
        <f t="shared" si="5"/>
        <v>#N/A</v>
      </c>
      <c r="T68" s="119" t="e">
        <f t="shared" si="6"/>
        <v>#N/A</v>
      </c>
      <c r="U68" s="119">
        <f t="shared" si="7"/>
        <v>0</v>
      </c>
      <c r="X68" s="115">
        <f t="shared" si="24"/>
        <v>-45962</v>
      </c>
      <c r="Y68" s="113">
        <f t="shared" si="25"/>
        <v>61</v>
      </c>
      <c r="Z68" s="113" t="e">
        <f>INDEX(地温!$D$2:$D$366,MATCH(X68,地温!$C$2:$C$366,FALSE))</f>
        <v>#N/A</v>
      </c>
      <c r="AA68" s="113" t="e">
        <f t="shared" si="26"/>
        <v>#N/A</v>
      </c>
      <c r="AB68" s="116" t="e">
        <f t="shared" si="8"/>
        <v>#N/A</v>
      </c>
      <c r="AC68" s="119" t="e">
        <f t="shared" si="9"/>
        <v>#N/A</v>
      </c>
      <c r="AD68" s="119">
        <f t="shared" si="10"/>
        <v>0</v>
      </c>
      <c r="AG68" s="115">
        <f t="shared" si="27"/>
        <v>-45962</v>
      </c>
      <c r="AH68" s="113">
        <f t="shared" si="28"/>
        <v>61</v>
      </c>
      <c r="AI68" s="113" t="e">
        <f>INDEX(地温!$D$2:$D$366,MATCH(AG68,地温!$C$2:$C$366,FALSE))</f>
        <v>#N/A</v>
      </c>
      <c r="AJ68" s="113" t="e">
        <f t="shared" si="29"/>
        <v>#N/A</v>
      </c>
      <c r="AK68" s="116" t="e">
        <f t="shared" si="11"/>
        <v>#N/A</v>
      </c>
      <c r="AL68" s="119" t="e">
        <f t="shared" si="12"/>
        <v>#N/A</v>
      </c>
      <c r="AM68" s="119">
        <f t="shared" si="13"/>
        <v>0</v>
      </c>
      <c r="AP68" s="115">
        <f t="shared" si="30"/>
        <v>-45962</v>
      </c>
      <c r="AQ68" s="113">
        <f t="shared" si="31"/>
        <v>61</v>
      </c>
      <c r="AR68" s="113" t="e">
        <f>INDEX(地温!$D$2:$D$366,MATCH(AP68,地温!$C$2:$C$366,FALSE))</f>
        <v>#N/A</v>
      </c>
      <c r="AS68" s="113" t="e">
        <f t="shared" si="32"/>
        <v>#N/A</v>
      </c>
      <c r="AT68" s="116" t="e">
        <f t="shared" si="14"/>
        <v>#N/A</v>
      </c>
      <c r="AU68" s="119" t="e">
        <f t="shared" si="15"/>
        <v>#N/A</v>
      </c>
      <c r="AV68" s="119">
        <f t="shared" si="16"/>
        <v>0</v>
      </c>
    </row>
    <row r="69" spans="1:48">
      <c r="A69" s="115">
        <f t="shared" si="17"/>
        <v>-45961</v>
      </c>
      <c r="B69" s="113">
        <f t="shared" si="0"/>
        <v>62</v>
      </c>
      <c r="C69" s="119">
        <f t="shared" si="1"/>
        <v>0</v>
      </c>
      <c r="F69" s="115">
        <f t="shared" si="18"/>
        <v>-45961</v>
      </c>
      <c r="G69" s="113">
        <f t="shared" si="19"/>
        <v>62</v>
      </c>
      <c r="H69" s="113" t="e">
        <f>INDEX(地温!$D$2:$D$366,MATCH(F69,地温!$C$2:$C$366,FALSE))</f>
        <v>#N/A</v>
      </c>
      <c r="I69" s="113" t="e">
        <f t="shared" si="20"/>
        <v>#N/A</v>
      </c>
      <c r="J69" s="116" t="e">
        <f t="shared" si="2"/>
        <v>#N/A</v>
      </c>
      <c r="K69" s="119" t="e">
        <f t="shared" si="3"/>
        <v>#N/A</v>
      </c>
      <c r="L69" s="119">
        <f t="shared" si="4"/>
        <v>0</v>
      </c>
      <c r="O69" s="115">
        <f t="shared" si="21"/>
        <v>-45961</v>
      </c>
      <c r="P69" s="113">
        <f t="shared" si="22"/>
        <v>62</v>
      </c>
      <c r="Q69" s="113" t="e">
        <f>INDEX(地温!$D$2:$D$366,MATCH(O69,地温!$C$2:$C$366,FALSE))</f>
        <v>#N/A</v>
      </c>
      <c r="R69" s="113" t="e">
        <f t="shared" si="23"/>
        <v>#N/A</v>
      </c>
      <c r="S69" s="116" t="e">
        <f t="shared" si="5"/>
        <v>#N/A</v>
      </c>
      <c r="T69" s="119" t="e">
        <f t="shared" si="6"/>
        <v>#N/A</v>
      </c>
      <c r="U69" s="119">
        <f t="shared" si="7"/>
        <v>0</v>
      </c>
      <c r="X69" s="115">
        <f t="shared" si="24"/>
        <v>-45961</v>
      </c>
      <c r="Y69" s="113">
        <f t="shared" si="25"/>
        <v>62</v>
      </c>
      <c r="Z69" s="113" t="e">
        <f>INDEX(地温!$D$2:$D$366,MATCH(X69,地温!$C$2:$C$366,FALSE))</f>
        <v>#N/A</v>
      </c>
      <c r="AA69" s="113" t="e">
        <f t="shared" si="26"/>
        <v>#N/A</v>
      </c>
      <c r="AB69" s="116" t="e">
        <f t="shared" si="8"/>
        <v>#N/A</v>
      </c>
      <c r="AC69" s="119" t="e">
        <f t="shared" si="9"/>
        <v>#N/A</v>
      </c>
      <c r="AD69" s="119">
        <f t="shared" si="10"/>
        <v>0</v>
      </c>
      <c r="AG69" s="115">
        <f t="shared" si="27"/>
        <v>-45961</v>
      </c>
      <c r="AH69" s="113">
        <f t="shared" si="28"/>
        <v>62</v>
      </c>
      <c r="AI69" s="113" t="e">
        <f>INDEX(地温!$D$2:$D$366,MATCH(AG69,地温!$C$2:$C$366,FALSE))</f>
        <v>#N/A</v>
      </c>
      <c r="AJ69" s="113" t="e">
        <f t="shared" si="29"/>
        <v>#N/A</v>
      </c>
      <c r="AK69" s="116" t="e">
        <f t="shared" si="11"/>
        <v>#N/A</v>
      </c>
      <c r="AL69" s="119" t="e">
        <f t="shared" si="12"/>
        <v>#N/A</v>
      </c>
      <c r="AM69" s="119">
        <f t="shared" si="13"/>
        <v>0</v>
      </c>
      <c r="AP69" s="115">
        <f t="shared" si="30"/>
        <v>-45961</v>
      </c>
      <c r="AQ69" s="113">
        <f t="shared" si="31"/>
        <v>62</v>
      </c>
      <c r="AR69" s="113" t="e">
        <f>INDEX(地温!$D$2:$D$366,MATCH(AP69,地温!$C$2:$C$366,FALSE))</f>
        <v>#N/A</v>
      </c>
      <c r="AS69" s="113" t="e">
        <f t="shared" si="32"/>
        <v>#N/A</v>
      </c>
      <c r="AT69" s="116" t="e">
        <f t="shared" si="14"/>
        <v>#N/A</v>
      </c>
      <c r="AU69" s="119" t="e">
        <f t="shared" si="15"/>
        <v>#N/A</v>
      </c>
      <c r="AV69" s="119">
        <f t="shared" si="16"/>
        <v>0</v>
      </c>
    </row>
    <row r="70" spans="1:48">
      <c r="A70" s="115">
        <f t="shared" si="17"/>
        <v>-45960</v>
      </c>
      <c r="B70" s="113">
        <f t="shared" si="0"/>
        <v>63</v>
      </c>
      <c r="C70" s="119">
        <f t="shared" si="1"/>
        <v>0</v>
      </c>
      <c r="F70" s="115">
        <f t="shared" si="18"/>
        <v>-45960</v>
      </c>
      <c r="G70" s="113">
        <f t="shared" si="19"/>
        <v>63</v>
      </c>
      <c r="H70" s="113" t="e">
        <f>INDEX(地温!$D$2:$D$366,MATCH(F70,地温!$C$2:$C$366,FALSE))</f>
        <v>#N/A</v>
      </c>
      <c r="I70" s="113" t="e">
        <f t="shared" si="20"/>
        <v>#N/A</v>
      </c>
      <c r="J70" s="116" t="e">
        <f t="shared" si="2"/>
        <v>#N/A</v>
      </c>
      <c r="K70" s="119" t="e">
        <f t="shared" si="3"/>
        <v>#N/A</v>
      </c>
      <c r="L70" s="119">
        <f t="shared" si="4"/>
        <v>0</v>
      </c>
      <c r="O70" s="115">
        <f t="shared" si="21"/>
        <v>-45960</v>
      </c>
      <c r="P70" s="113">
        <f t="shared" si="22"/>
        <v>63</v>
      </c>
      <c r="Q70" s="113" t="e">
        <f>INDEX(地温!$D$2:$D$366,MATCH(O70,地温!$C$2:$C$366,FALSE))</f>
        <v>#N/A</v>
      </c>
      <c r="R70" s="113" t="e">
        <f t="shared" si="23"/>
        <v>#N/A</v>
      </c>
      <c r="S70" s="116" t="e">
        <f t="shared" si="5"/>
        <v>#N/A</v>
      </c>
      <c r="T70" s="119" t="e">
        <f t="shared" si="6"/>
        <v>#N/A</v>
      </c>
      <c r="U70" s="119">
        <f t="shared" si="7"/>
        <v>0</v>
      </c>
      <c r="X70" s="115">
        <f t="shared" si="24"/>
        <v>-45960</v>
      </c>
      <c r="Y70" s="113">
        <f t="shared" si="25"/>
        <v>63</v>
      </c>
      <c r="Z70" s="113" t="e">
        <f>INDEX(地温!$D$2:$D$366,MATCH(X70,地温!$C$2:$C$366,FALSE))</f>
        <v>#N/A</v>
      </c>
      <c r="AA70" s="113" t="e">
        <f t="shared" si="26"/>
        <v>#N/A</v>
      </c>
      <c r="AB70" s="116" t="e">
        <f t="shared" si="8"/>
        <v>#N/A</v>
      </c>
      <c r="AC70" s="119" t="e">
        <f t="shared" si="9"/>
        <v>#N/A</v>
      </c>
      <c r="AD70" s="119">
        <f t="shared" si="10"/>
        <v>0</v>
      </c>
      <c r="AG70" s="115">
        <f t="shared" si="27"/>
        <v>-45960</v>
      </c>
      <c r="AH70" s="113">
        <f t="shared" si="28"/>
        <v>63</v>
      </c>
      <c r="AI70" s="113" t="e">
        <f>INDEX(地温!$D$2:$D$366,MATCH(AG70,地温!$C$2:$C$366,FALSE))</f>
        <v>#N/A</v>
      </c>
      <c r="AJ70" s="113" t="e">
        <f t="shared" si="29"/>
        <v>#N/A</v>
      </c>
      <c r="AK70" s="116" t="e">
        <f t="shared" si="11"/>
        <v>#N/A</v>
      </c>
      <c r="AL70" s="119" t="e">
        <f t="shared" si="12"/>
        <v>#N/A</v>
      </c>
      <c r="AM70" s="119">
        <f t="shared" si="13"/>
        <v>0</v>
      </c>
      <c r="AP70" s="115">
        <f t="shared" si="30"/>
        <v>-45960</v>
      </c>
      <c r="AQ70" s="113">
        <f t="shared" si="31"/>
        <v>63</v>
      </c>
      <c r="AR70" s="113" t="e">
        <f>INDEX(地温!$D$2:$D$366,MATCH(AP70,地温!$C$2:$C$366,FALSE))</f>
        <v>#N/A</v>
      </c>
      <c r="AS70" s="113" t="e">
        <f t="shared" si="32"/>
        <v>#N/A</v>
      </c>
      <c r="AT70" s="116" t="e">
        <f t="shared" si="14"/>
        <v>#N/A</v>
      </c>
      <c r="AU70" s="119" t="e">
        <f t="shared" si="15"/>
        <v>#N/A</v>
      </c>
      <c r="AV70" s="119">
        <f t="shared" si="16"/>
        <v>0</v>
      </c>
    </row>
    <row r="71" spans="1:48">
      <c r="A71" s="115">
        <f t="shared" si="17"/>
        <v>-45959</v>
      </c>
      <c r="B71" s="113">
        <f t="shared" si="0"/>
        <v>64</v>
      </c>
      <c r="C71" s="119">
        <f t="shared" si="1"/>
        <v>0</v>
      </c>
      <c r="F71" s="115">
        <f t="shared" si="18"/>
        <v>-45959</v>
      </c>
      <c r="G71" s="113">
        <f t="shared" si="19"/>
        <v>64</v>
      </c>
      <c r="H71" s="113" t="e">
        <f>INDEX(地温!$D$2:$D$366,MATCH(F71,地温!$C$2:$C$366,FALSE))</f>
        <v>#N/A</v>
      </c>
      <c r="I71" s="113" t="e">
        <f t="shared" si="20"/>
        <v>#N/A</v>
      </c>
      <c r="J71" s="116" t="e">
        <f t="shared" si="2"/>
        <v>#N/A</v>
      </c>
      <c r="K71" s="119" t="e">
        <f t="shared" si="3"/>
        <v>#N/A</v>
      </c>
      <c r="L71" s="119">
        <f t="shared" si="4"/>
        <v>0</v>
      </c>
      <c r="O71" s="115">
        <f t="shared" si="21"/>
        <v>-45959</v>
      </c>
      <c r="P71" s="113">
        <f t="shared" si="22"/>
        <v>64</v>
      </c>
      <c r="Q71" s="113" t="e">
        <f>INDEX(地温!$D$2:$D$366,MATCH(O71,地温!$C$2:$C$366,FALSE))</f>
        <v>#N/A</v>
      </c>
      <c r="R71" s="113" t="e">
        <f t="shared" si="23"/>
        <v>#N/A</v>
      </c>
      <c r="S71" s="116" t="e">
        <f t="shared" si="5"/>
        <v>#N/A</v>
      </c>
      <c r="T71" s="119" t="e">
        <f t="shared" si="6"/>
        <v>#N/A</v>
      </c>
      <c r="U71" s="119">
        <f t="shared" si="7"/>
        <v>0</v>
      </c>
      <c r="X71" s="115">
        <f t="shared" si="24"/>
        <v>-45959</v>
      </c>
      <c r="Y71" s="113">
        <f t="shared" si="25"/>
        <v>64</v>
      </c>
      <c r="Z71" s="113" t="e">
        <f>INDEX(地温!$D$2:$D$366,MATCH(X71,地温!$C$2:$C$366,FALSE))</f>
        <v>#N/A</v>
      </c>
      <c r="AA71" s="113" t="e">
        <f t="shared" si="26"/>
        <v>#N/A</v>
      </c>
      <c r="AB71" s="116" t="e">
        <f t="shared" si="8"/>
        <v>#N/A</v>
      </c>
      <c r="AC71" s="119" t="e">
        <f t="shared" si="9"/>
        <v>#N/A</v>
      </c>
      <c r="AD71" s="119">
        <f t="shared" si="10"/>
        <v>0</v>
      </c>
      <c r="AG71" s="115">
        <f t="shared" si="27"/>
        <v>-45959</v>
      </c>
      <c r="AH71" s="113">
        <f t="shared" si="28"/>
        <v>64</v>
      </c>
      <c r="AI71" s="113" t="e">
        <f>INDEX(地温!$D$2:$D$366,MATCH(AG71,地温!$C$2:$C$366,FALSE))</f>
        <v>#N/A</v>
      </c>
      <c r="AJ71" s="113" t="e">
        <f t="shared" si="29"/>
        <v>#N/A</v>
      </c>
      <c r="AK71" s="116" t="e">
        <f t="shared" si="11"/>
        <v>#N/A</v>
      </c>
      <c r="AL71" s="119" t="e">
        <f t="shared" si="12"/>
        <v>#N/A</v>
      </c>
      <c r="AM71" s="119">
        <f t="shared" si="13"/>
        <v>0</v>
      </c>
      <c r="AP71" s="115">
        <f t="shared" si="30"/>
        <v>-45959</v>
      </c>
      <c r="AQ71" s="113">
        <f t="shared" si="31"/>
        <v>64</v>
      </c>
      <c r="AR71" s="113" t="e">
        <f>INDEX(地温!$D$2:$D$366,MATCH(AP71,地温!$C$2:$C$366,FALSE))</f>
        <v>#N/A</v>
      </c>
      <c r="AS71" s="113" t="e">
        <f t="shared" si="32"/>
        <v>#N/A</v>
      </c>
      <c r="AT71" s="116" t="e">
        <f t="shared" si="14"/>
        <v>#N/A</v>
      </c>
      <c r="AU71" s="119" t="e">
        <f t="shared" si="15"/>
        <v>#N/A</v>
      </c>
      <c r="AV71" s="119">
        <f t="shared" si="16"/>
        <v>0</v>
      </c>
    </row>
    <row r="72" spans="1:48">
      <c r="A72" s="115">
        <f t="shared" si="17"/>
        <v>-45958</v>
      </c>
      <c r="B72" s="113">
        <f t="shared" ref="B72:B135" si="33">G72</f>
        <v>65</v>
      </c>
      <c r="C72" s="119">
        <f t="shared" ref="C72:C135" si="34">L72+U72+AD72+AM72+AV72</f>
        <v>0</v>
      </c>
      <c r="F72" s="115">
        <f t="shared" si="18"/>
        <v>-45958</v>
      </c>
      <c r="G72" s="113">
        <f t="shared" si="19"/>
        <v>65</v>
      </c>
      <c r="H72" s="113" t="e">
        <f>INDEX(地温!$D$2:$D$366,MATCH(F72,地温!$C$2:$C$366,FALSE))</f>
        <v>#N/A</v>
      </c>
      <c r="I72" s="113" t="e">
        <f t="shared" si="20"/>
        <v>#N/A</v>
      </c>
      <c r="J72" s="116" t="e">
        <f t="shared" ref="J72:J135" si="35">I72/G72</f>
        <v>#N/A</v>
      </c>
      <c r="K72" s="119" t="e">
        <f t="shared" ref="K72:K135" si="36">$H$4*EXP(-$I$4/(8.31*(J72+273)))</f>
        <v>#N/A</v>
      </c>
      <c r="L72" s="119">
        <f t="shared" ref="L72:L135" si="37">IF($G$1=0,0,$J$1*$G$4*0.01*(1-EXP(-K72*G72)))</f>
        <v>0</v>
      </c>
      <c r="O72" s="115">
        <f t="shared" si="21"/>
        <v>-45958</v>
      </c>
      <c r="P72" s="113">
        <f t="shared" si="22"/>
        <v>65</v>
      </c>
      <c r="Q72" s="113" t="e">
        <f>INDEX(地温!$D$2:$D$366,MATCH(O72,地温!$C$2:$C$366,FALSE))</f>
        <v>#N/A</v>
      </c>
      <c r="R72" s="113" t="e">
        <f t="shared" si="23"/>
        <v>#N/A</v>
      </c>
      <c r="S72" s="116" t="e">
        <f t="shared" ref="S72:S135" si="38">R72/P72</f>
        <v>#N/A</v>
      </c>
      <c r="T72" s="119" t="e">
        <f t="shared" ref="T72:T135" si="39">$Q$4*EXP(-$R$4/(8.31*(S72+273)))</f>
        <v>#N/A</v>
      </c>
      <c r="U72" s="119">
        <f t="shared" ref="U72:U135" si="40">IF($P$1=0,0,$S$1*$P$4*0.01*(1-EXP(-T72*P72)))</f>
        <v>0</v>
      </c>
      <c r="X72" s="115">
        <f t="shared" si="24"/>
        <v>-45958</v>
      </c>
      <c r="Y72" s="113">
        <f t="shared" si="25"/>
        <v>65</v>
      </c>
      <c r="Z72" s="113" t="e">
        <f>INDEX(地温!$D$2:$D$366,MATCH(X72,地温!$C$2:$C$366,FALSE))</f>
        <v>#N/A</v>
      </c>
      <c r="AA72" s="113" t="e">
        <f t="shared" si="26"/>
        <v>#N/A</v>
      </c>
      <c r="AB72" s="116" t="e">
        <f t="shared" ref="AB72:AB135" si="41">AA72/Y72</f>
        <v>#N/A</v>
      </c>
      <c r="AC72" s="119" t="e">
        <f t="shared" ref="AC72:AC135" si="42">$Z$4*EXP(-$AA$4/(8.31*(AB72+273)))</f>
        <v>#N/A</v>
      </c>
      <c r="AD72" s="119">
        <f t="shared" ref="AD72:AD135" si="43">IF($Y$1=0,0,$AB$1*$Y$4*0.01*(1-EXP(-AC72*Y72)))</f>
        <v>0</v>
      </c>
      <c r="AG72" s="115">
        <f t="shared" si="27"/>
        <v>-45958</v>
      </c>
      <c r="AH72" s="113">
        <f t="shared" si="28"/>
        <v>65</v>
      </c>
      <c r="AI72" s="113" t="e">
        <f>INDEX(地温!$D$2:$D$366,MATCH(AG72,地温!$C$2:$C$366,FALSE))</f>
        <v>#N/A</v>
      </c>
      <c r="AJ72" s="113" t="e">
        <f t="shared" si="29"/>
        <v>#N/A</v>
      </c>
      <c r="AK72" s="116" t="e">
        <f t="shared" ref="AK72:AK135" si="44">AJ72/AH72</f>
        <v>#N/A</v>
      </c>
      <c r="AL72" s="119" t="e">
        <f t="shared" ref="AL72:AL135" si="45">$AI$4*EXP(-$AJ$4/(8.31*(AK72+273)))</f>
        <v>#N/A</v>
      </c>
      <c r="AM72" s="119">
        <f t="shared" ref="AM72:AM135" si="46">IF($AH$1=0,0,$AK$1*$AH$4*0.01*(1-EXP(-AL72*AH72)))</f>
        <v>0</v>
      </c>
      <c r="AP72" s="115">
        <f t="shared" si="30"/>
        <v>-45958</v>
      </c>
      <c r="AQ72" s="113">
        <f t="shared" si="31"/>
        <v>65</v>
      </c>
      <c r="AR72" s="113" t="e">
        <f>INDEX(地温!$D$2:$D$366,MATCH(AP72,地温!$C$2:$C$366,FALSE))</f>
        <v>#N/A</v>
      </c>
      <c r="AS72" s="113" t="e">
        <f t="shared" si="32"/>
        <v>#N/A</v>
      </c>
      <c r="AT72" s="116" t="e">
        <f t="shared" ref="AT72:AT135" si="47">AS72/AQ72</f>
        <v>#N/A</v>
      </c>
      <c r="AU72" s="119" t="e">
        <f t="shared" ref="AU72:AU135" si="48">$AR$4*EXP(-$AS$4/(8.31*(AT72+273)))</f>
        <v>#N/A</v>
      </c>
      <c r="AV72" s="119">
        <f t="shared" ref="AV72:AV135" si="49">IF($AQ$1=0,0,$AT$1*$AQ$4*0.01*(1-EXP(-AU72*AQ72)))</f>
        <v>0</v>
      </c>
    </row>
    <row r="73" spans="1:48">
      <c r="A73" s="115">
        <f t="shared" ref="A73:A136" si="50">A72+1</f>
        <v>-45957</v>
      </c>
      <c r="B73" s="113">
        <f t="shared" si="33"/>
        <v>66</v>
      </c>
      <c r="C73" s="119">
        <f t="shared" si="34"/>
        <v>0</v>
      </c>
      <c r="F73" s="115">
        <f t="shared" ref="F73:F136" si="51">F72+1</f>
        <v>-45957</v>
      </c>
      <c r="G73" s="113">
        <f t="shared" ref="G73:G136" si="52">F73-F$8+1</f>
        <v>66</v>
      </c>
      <c r="H73" s="113" t="e">
        <f>INDEX(地温!$D$2:$D$366,MATCH(F73,地温!$C$2:$C$366,FALSE))</f>
        <v>#N/A</v>
      </c>
      <c r="I73" s="113" t="e">
        <f t="shared" ref="I73:I136" si="53">I72+H73</f>
        <v>#N/A</v>
      </c>
      <c r="J73" s="116" t="e">
        <f t="shared" si="35"/>
        <v>#N/A</v>
      </c>
      <c r="K73" s="119" t="e">
        <f t="shared" si="36"/>
        <v>#N/A</v>
      </c>
      <c r="L73" s="119">
        <f t="shared" si="37"/>
        <v>0</v>
      </c>
      <c r="O73" s="115">
        <f t="shared" ref="O73:O136" si="54">O72+1</f>
        <v>-45957</v>
      </c>
      <c r="P73" s="113">
        <f t="shared" ref="P73:P136" si="55">O73-O$8+1</f>
        <v>66</v>
      </c>
      <c r="Q73" s="113" t="e">
        <f>INDEX(地温!$D$2:$D$366,MATCH(O73,地温!$C$2:$C$366,FALSE))</f>
        <v>#N/A</v>
      </c>
      <c r="R73" s="113" t="e">
        <f t="shared" ref="R73:R136" si="56">R72+Q73</f>
        <v>#N/A</v>
      </c>
      <c r="S73" s="116" t="e">
        <f t="shared" si="38"/>
        <v>#N/A</v>
      </c>
      <c r="T73" s="119" t="e">
        <f t="shared" si="39"/>
        <v>#N/A</v>
      </c>
      <c r="U73" s="119">
        <f t="shared" si="40"/>
        <v>0</v>
      </c>
      <c r="X73" s="115">
        <f t="shared" ref="X73:X136" si="57">X72+1</f>
        <v>-45957</v>
      </c>
      <c r="Y73" s="113">
        <f t="shared" ref="Y73:Y136" si="58">X73-X$8+1</f>
        <v>66</v>
      </c>
      <c r="Z73" s="113" t="e">
        <f>INDEX(地温!$D$2:$D$366,MATCH(X73,地温!$C$2:$C$366,FALSE))</f>
        <v>#N/A</v>
      </c>
      <c r="AA73" s="113" t="e">
        <f t="shared" ref="AA73:AA136" si="59">AA72+Z73</f>
        <v>#N/A</v>
      </c>
      <c r="AB73" s="116" t="e">
        <f t="shared" si="41"/>
        <v>#N/A</v>
      </c>
      <c r="AC73" s="119" t="e">
        <f t="shared" si="42"/>
        <v>#N/A</v>
      </c>
      <c r="AD73" s="119">
        <f t="shared" si="43"/>
        <v>0</v>
      </c>
      <c r="AG73" s="115">
        <f t="shared" ref="AG73:AG136" si="60">AG72+1</f>
        <v>-45957</v>
      </c>
      <c r="AH73" s="113">
        <f t="shared" ref="AH73:AH136" si="61">AG73-AG$8+1</f>
        <v>66</v>
      </c>
      <c r="AI73" s="113" t="e">
        <f>INDEX(地温!$D$2:$D$366,MATCH(AG73,地温!$C$2:$C$366,FALSE))</f>
        <v>#N/A</v>
      </c>
      <c r="AJ73" s="113" t="e">
        <f t="shared" ref="AJ73:AJ136" si="62">AJ72+AI73</f>
        <v>#N/A</v>
      </c>
      <c r="AK73" s="116" t="e">
        <f t="shared" si="44"/>
        <v>#N/A</v>
      </c>
      <c r="AL73" s="119" t="e">
        <f t="shared" si="45"/>
        <v>#N/A</v>
      </c>
      <c r="AM73" s="119">
        <f t="shared" si="46"/>
        <v>0</v>
      </c>
      <c r="AP73" s="115">
        <f t="shared" ref="AP73:AP136" si="63">AP72+1</f>
        <v>-45957</v>
      </c>
      <c r="AQ73" s="113">
        <f t="shared" ref="AQ73:AQ136" si="64">AP73-AP$8+1</f>
        <v>66</v>
      </c>
      <c r="AR73" s="113" t="e">
        <f>INDEX(地温!$D$2:$D$366,MATCH(AP73,地温!$C$2:$C$366,FALSE))</f>
        <v>#N/A</v>
      </c>
      <c r="AS73" s="113" t="e">
        <f t="shared" ref="AS73:AS136" si="65">AS72+AR73</f>
        <v>#N/A</v>
      </c>
      <c r="AT73" s="116" t="e">
        <f t="shared" si="47"/>
        <v>#N/A</v>
      </c>
      <c r="AU73" s="119" t="e">
        <f t="shared" si="48"/>
        <v>#N/A</v>
      </c>
      <c r="AV73" s="119">
        <f t="shared" si="49"/>
        <v>0</v>
      </c>
    </row>
    <row r="74" spans="1:48">
      <c r="A74" s="115">
        <f t="shared" si="50"/>
        <v>-45956</v>
      </c>
      <c r="B74" s="113">
        <f t="shared" si="33"/>
        <v>67</v>
      </c>
      <c r="C74" s="119">
        <f t="shared" si="34"/>
        <v>0</v>
      </c>
      <c r="F74" s="115">
        <f t="shared" si="51"/>
        <v>-45956</v>
      </c>
      <c r="G74" s="113">
        <f t="shared" si="52"/>
        <v>67</v>
      </c>
      <c r="H74" s="113" t="e">
        <f>INDEX(地温!$D$2:$D$366,MATCH(F74,地温!$C$2:$C$366,FALSE))</f>
        <v>#N/A</v>
      </c>
      <c r="I74" s="113" t="e">
        <f t="shared" si="53"/>
        <v>#N/A</v>
      </c>
      <c r="J74" s="116" t="e">
        <f t="shared" si="35"/>
        <v>#N/A</v>
      </c>
      <c r="K74" s="119" t="e">
        <f t="shared" si="36"/>
        <v>#N/A</v>
      </c>
      <c r="L74" s="119">
        <f t="shared" si="37"/>
        <v>0</v>
      </c>
      <c r="O74" s="115">
        <f t="shared" si="54"/>
        <v>-45956</v>
      </c>
      <c r="P74" s="113">
        <f t="shared" si="55"/>
        <v>67</v>
      </c>
      <c r="Q74" s="113" t="e">
        <f>INDEX(地温!$D$2:$D$366,MATCH(O74,地温!$C$2:$C$366,FALSE))</f>
        <v>#N/A</v>
      </c>
      <c r="R74" s="113" t="e">
        <f t="shared" si="56"/>
        <v>#N/A</v>
      </c>
      <c r="S74" s="116" t="e">
        <f t="shared" si="38"/>
        <v>#N/A</v>
      </c>
      <c r="T74" s="119" t="e">
        <f t="shared" si="39"/>
        <v>#N/A</v>
      </c>
      <c r="U74" s="119">
        <f t="shared" si="40"/>
        <v>0</v>
      </c>
      <c r="X74" s="115">
        <f t="shared" si="57"/>
        <v>-45956</v>
      </c>
      <c r="Y74" s="113">
        <f t="shared" si="58"/>
        <v>67</v>
      </c>
      <c r="Z74" s="113" t="e">
        <f>INDEX(地温!$D$2:$D$366,MATCH(X74,地温!$C$2:$C$366,FALSE))</f>
        <v>#N/A</v>
      </c>
      <c r="AA74" s="113" t="e">
        <f t="shared" si="59"/>
        <v>#N/A</v>
      </c>
      <c r="AB74" s="116" t="e">
        <f t="shared" si="41"/>
        <v>#N/A</v>
      </c>
      <c r="AC74" s="119" t="e">
        <f t="shared" si="42"/>
        <v>#N/A</v>
      </c>
      <c r="AD74" s="119">
        <f t="shared" si="43"/>
        <v>0</v>
      </c>
      <c r="AG74" s="115">
        <f t="shared" si="60"/>
        <v>-45956</v>
      </c>
      <c r="AH74" s="113">
        <f t="shared" si="61"/>
        <v>67</v>
      </c>
      <c r="AI74" s="113" t="e">
        <f>INDEX(地温!$D$2:$D$366,MATCH(AG74,地温!$C$2:$C$366,FALSE))</f>
        <v>#N/A</v>
      </c>
      <c r="AJ74" s="113" t="e">
        <f t="shared" si="62"/>
        <v>#N/A</v>
      </c>
      <c r="AK74" s="116" t="e">
        <f t="shared" si="44"/>
        <v>#N/A</v>
      </c>
      <c r="AL74" s="119" t="e">
        <f t="shared" si="45"/>
        <v>#N/A</v>
      </c>
      <c r="AM74" s="119">
        <f t="shared" si="46"/>
        <v>0</v>
      </c>
      <c r="AP74" s="115">
        <f t="shared" si="63"/>
        <v>-45956</v>
      </c>
      <c r="AQ74" s="113">
        <f t="shared" si="64"/>
        <v>67</v>
      </c>
      <c r="AR74" s="113" t="e">
        <f>INDEX(地温!$D$2:$D$366,MATCH(AP74,地温!$C$2:$C$366,FALSE))</f>
        <v>#N/A</v>
      </c>
      <c r="AS74" s="113" t="e">
        <f t="shared" si="65"/>
        <v>#N/A</v>
      </c>
      <c r="AT74" s="116" t="e">
        <f t="shared" si="47"/>
        <v>#N/A</v>
      </c>
      <c r="AU74" s="119" t="e">
        <f t="shared" si="48"/>
        <v>#N/A</v>
      </c>
      <c r="AV74" s="119">
        <f t="shared" si="49"/>
        <v>0</v>
      </c>
    </row>
    <row r="75" spans="1:48">
      <c r="A75" s="115">
        <f t="shared" si="50"/>
        <v>-45955</v>
      </c>
      <c r="B75" s="113">
        <f t="shared" si="33"/>
        <v>68</v>
      </c>
      <c r="C75" s="119">
        <f t="shared" si="34"/>
        <v>0</v>
      </c>
      <c r="F75" s="115">
        <f t="shared" si="51"/>
        <v>-45955</v>
      </c>
      <c r="G75" s="113">
        <f t="shared" si="52"/>
        <v>68</v>
      </c>
      <c r="H75" s="113" t="e">
        <f>INDEX(地温!$D$2:$D$366,MATCH(F75,地温!$C$2:$C$366,FALSE))</f>
        <v>#N/A</v>
      </c>
      <c r="I75" s="113" t="e">
        <f t="shared" si="53"/>
        <v>#N/A</v>
      </c>
      <c r="J75" s="116" t="e">
        <f t="shared" si="35"/>
        <v>#N/A</v>
      </c>
      <c r="K75" s="119" t="e">
        <f t="shared" si="36"/>
        <v>#N/A</v>
      </c>
      <c r="L75" s="119">
        <f t="shared" si="37"/>
        <v>0</v>
      </c>
      <c r="O75" s="115">
        <f t="shared" si="54"/>
        <v>-45955</v>
      </c>
      <c r="P75" s="113">
        <f t="shared" si="55"/>
        <v>68</v>
      </c>
      <c r="Q75" s="113" t="e">
        <f>INDEX(地温!$D$2:$D$366,MATCH(O75,地温!$C$2:$C$366,FALSE))</f>
        <v>#N/A</v>
      </c>
      <c r="R75" s="113" t="e">
        <f t="shared" si="56"/>
        <v>#N/A</v>
      </c>
      <c r="S75" s="116" t="e">
        <f t="shared" si="38"/>
        <v>#N/A</v>
      </c>
      <c r="T75" s="119" t="e">
        <f t="shared" si="39"/>
        <v>#N/A</v>
      </c>
      <c r="U75" s="119">
        <f t="shared" si="40"/>
        <v>0</v>
      </c>
      <c r="X75" s="115">
        <f t="shared" si="57"/>
        <v>-45955</v>
      </c>
      <c r="Y75" s="113">
        <f t="shared" si="58"/>
        <v>68</v>
      </c>
      <c r="Z75" s="113" t="e">
        <f>INDEX(地温!$D$2:$D$366,MATCH(X75,地温!$C$2:$C$366,FALSE))</f>
        <v>#N/A</v>
      </c>
      <c r="AA75" s="113" t="e">
        <f t="shared" si="59"/>
        <v>#N/A</v>
      </c>
      <c r="AB75" s="116" t="e">
        <f t="shared" si="41"/>
        <v>#N/A</v>
      </c>
      <c r="AC75" s="119" t="e">
        <f t="shared" si="42"/>
        <v>#N/A</v>
      </c>
      <c r="AD75" s="119">
        <f t="shared" si="43"/>
        <v>0</v>
      </c>
      <c r="AG75" s="115">
        <f t="shared" si="60"/>
        <v>-45955</v>
      </c>
      <c r="AH75" s="113">
        <f t="shared" si="61"/>
        <v>68</v>
      </c>
      <c r="AI75" s="113" t="e">
        <f>INDEX(地温!$D$2:$D$366,MATCH(AG75,地温!$C$2:$C$366,FALSE))</f>
        <v>#N/A</v>
      </c>
      <c r="AJ75" s="113" t="e">
        <f t="shared" si="62"/>
        <v>#N/A</v>
      </c>
      <c r="AK75" s="116" t="e">
        <f t="shared" si="44"/>
        <v>#N/A</v>
      </c>
      <c r="AL75" s="119" t="e">
        <f t="shared" si="45"/>
        <v>#N/A</v>
      </c>
      <c r="AM75" s="119">
        <f t="shared" si="46"/>
        <v>0</v>
      </c>
      <c r="AP75" s="115">
        <f t="shared" si="63"/>
        <v>-45955</v>
      </c>
      <c r="AQ75" s="113">
        <f t="shared" si="64"/>
        <v>68</v>
      </c>
      <c r="AR75" s="113" t="e">
        <f>INDEX(地温!$D$2:$D$366,MATCH(AP75,地温!$C$2:$C$366,FALSE))</f>
        <v>#N/A</v>
      </c>
      <c r="AS75" s="113" t="e">
        <f t="shared" si="65"/>
        <v>#N/A</v>
      </c>
      <c r="AT75" s="116" t="e">
        <f t="shared" si="47"/>
        <v>#N/A</v>
      </c>
      <c r="AU75" s="119" t="e">
        <f t="shared" si="48"/>
        <v>#N/A</v>
      </c>
      <c r="AV75" s="119">
        <f t="shared" si="49"/>
        <v>0</v>
      </c>
    </row>
    <row r="76" spans="1:48">
      <c r="A76" s="115">
        <f t="shared" si="50"/>
        <v>-45954</v>
      </c>
      <c r="B76" s="113">
        <f t="shared" si="33"/>
        <v>69</v>
      </c>
      <c r="C76" s="119">
        <f t="shared" si="34"/>
        <v>0</v>
      </c>
      <c r="F76" s="115">
        <f t="shared" si="51"/>
        <v>-45954</v>
      </c>
      <c r="G76" s="113">
        <f t="shared" si="52"/>
        <v>69</v>
      </c>
      <c r="H76" s="113" t="e">
        <f>INDEX(地温!$D$2:$D$366,MATCH(F76,地温!$C$2:$C$366,FALSE))</f>
        <v>#N/A</v>
      </c>
      <c r="I76" s="113" t="e">
        <f t="shared" si="53"/>
        <v>#N/A</v>
      </c>
      <c r="J76" s="116" t="e">
        <f t="shared" si="35"/>
        <v>#N/A</v>
      </c>
      <c r="K76" s="119" t="e">
        <f t="shared" si="36"/>
        <v>#N/A</v>
      </c>
      <c r="L76" s="119">
        <f t="shared" si="37"/>
        <v>0</v>
      </c>
      <c r="O76" s="115">
        <f t="shared" si="54"/>
        <v>-45954</v>
      </c>
      <c r="P76" s="113">
        <f t="shared" si="55"/>
        <v>69</v>
      </c>
      <c r="Q76" s="113" t="e">
        <f>INDEX(地温!$D$2:$D$366,MATCH(O76,地温!$C$2:$C$366,FALSE))</f>
        <v>#N/A</v>
      </c>
      <c r="R76" s="113" t="e">
        <f t="shared" si="56"/>
        <v>#N/A</v>
      </c>
      <c r="S76" s="116" t="e">
        <f t="shared" si="38"/>
        <v>#N/A</v>
      </c>
      <c r="T76" s="119" t="e">
        <f t="shared" si="39"/>
        <v>#N/A</v>
      </c>
      <c r="U76" s="119">
        <f t="shared" si="40"/>
        <v>0</v>
      </c>
      <c r="X76" s="115">
        <f t="shared" si="57"/>
        <v>-45954</v>
      </c>
      <c r="Y76" s="113">
        <f t="shared" si="58"/>
        <v>69</v>
      </c>
      <c r="Z76" s="113" t="e">
        <f>INDEX(地温!$D$2:$D$366,MATCH(X76,地温!$C$2:$C$366,FALSE))</f>
        <v>#N/A</v>
      </c>
      <c r="AA76" s="113" t="e">
        <f t="shared" si="59"/>
        <v>#N/A</v>
      </c>
      <c r="AB76" s="116" t="e">
        <f t="shared" si="41"/>
        <v>#N/A</v>
      </c>
      <c r="AC76" s="119" t="e">
        <f t="shared" si="42"/>
        <v>#N/A</v>
      </c>
      <c r="AD76" s="119">
        <f t="shared" si="43"/>
        <v>0</v>
      </c>
      <c r="AG76" s="115">
        <f t="shared" si="60"/>
        <v>-45954</v>
      </c>
      <c r="AH76" s="113">
        <f t="shared" si="61"/>
        <v>69</v>
      </c>
      <c r="AI76" s="113" t="e">
        <f>INDEX(地温!$D$2:$D$366,MATCH(AG76,地温!$C$2:$C$366,FALSE))</f>
        <v>#N/A</v>
      </c>
      <c r="AJ76" s="113" t="e">
        <f t="shared" si="62"/>
        <v>#N/A</v>
      </c>
      <c r="AK76" s="116" t="e">
        <f t="shared" si="44"/>
        <v>#N/A</v>
      </c>
      <c r="AL76" s="119" t="e">
        <f t="shared" si="45"/>
        <v>#N/A</v>
      </c>
      <c r="AM76" s="119">
        <f t="shared" si="46"/>
        <v>0</v>
      </c>
      <c r="AP76" s="115">
        <f t="shared" si="63"/>
        <v>-45954</v>
      </c>
      <c r="AQ76" s="113">
        <f t="shared" si="64"/>
        <v>69</v>
      </c>
      <c r="AR76" s="113" t="e">
        <f>INDEX(地温!$D$2:$D$366,MATCH(AP76,地温!$C$2:$C$366,FALSE))</f>
        <v>#N/A</v>
      </c>
      <c r="AS76" s="113" t="e">
        <f t="shared" si="65"/>
        <v>#N/A</v>
      </c>
      <c r="AT76" s="116" t="e">
        <f t="shared" si="47"/>
        <v>#N/A</v>
      </c>
      <c r="AU76" s="119" t="e">
        <f t="shared" si="48"/>
        <v>#N/A</v>
      </c>
      <c r="AV76" s="119">
        <f t="shared" si="49"/>
        <v>0</v>
      </c>
    </row>
    <row r="77" spans="1:48">
      <c r="A77" s="115">
        <f t="shared" si="50"/>
        <v>-45953</v>
      </c>
      <c r="B77" s="113">
        <f t="shared" si="33"/>
        <v>70</v>
      </c>
      <c r="C77" s="119">
        <f t="shared" si="34"/>
        <v>0</v>
      </c>
      <c r="F77" s="115">
        <f t="shared" si="51"/>
        <v>-45953</v>
      </c>
      <c r="G77" s="113">
        <f t="shared" si="52"/>
        <v>70</v>
      </c>
      <c r="H77" s="113" t="e">
        <f>INDEX(地温!$D$2:$D$366,MATCH(F77,地温!$C$2:$C$366,FALSE))</f>
        <v>#N/A</v>
      </c>
      <c r="I77" s="113" t="e">
        <f t="shared" si="53"/>
        <v>#N/A</v>
      </c>
      <c r="J77" s="116" t="e">
        <f t="shared" si="35"/>
        <v>#N/A</v>
      </c>
      <c r="K77" s="119" t="e">
        <f t="shared" si="36"/>
        <v>#N/A</v>
      </c>
      <c r="L77" s="119">
        <f t="shared" si="37"/>
        <v>0</v>
      </c>
      <c r="O77" s="115">
        <f t="shared" si="54"/>
        <v>-45953</v>
      </c>
      <c r="P77" s="113">
        <f t="shared" si="55"/>
        <v>70</v>
      </c>
      <c r="Q77" s="113" t="e">
        <f>INDEX(地温!$D$2:$D$366,MATCH(O77,地温!$C$2:$C$366,FALSE))</f>
        <v>#N/A</v>
      </c>
      <c r="R77" s="113" t="e">
        <f t="shared" si="56"/>
        <v>#N/A</v>
      </c>
      <c r="S77" s="116" t="e">
        <f t="shared" si="38"/>
        <v>#N/A</v>
      </c>
      <c r="T77" s="119" t="e">
        <f t="shared" si="39"/>
        <v>#N/A</v>
      </c>
      <c r="U77" s="119">
        <f t="shared" si="40"/>
        <v>0</v>
      </c>
      <c r="X77" s="115">
        <f t="shared" si="57"/>
        <v>-45953</v>
      </c>
      <c r="Y77" s="113">
        <f t="shared" si="58"/>
        <v>70</v>
      </c>
      <c r="Z77" s="113" t="e">
        <f>INDEX(地温!$D$2:$D$366,MATCH(X77,地温!$C$2:$C$366,FALSE))</f>
        <v>#N/A</v>
      </c>
      <c r="AA77" s="113" t="e">
        <f t="shared" si="59"/>
        <v>#N/A</v>
      </c>
      <c r="AB77" s="116" t="e">
        <f t="shared" si="41"/>
        <v>#N/A</v>
      </c>
      <c r="AC77" s="119" t="e">
        <f t="shared" si="42"/>
        <v>#N/A</v>
      </c>
      <c r="AD77" s="119">
        <f t="shared" si="43"/>
        <v>0</v>
      </c>
      <c r="AG77" s="115">
        <f t="shared" si="60"/>
        <v>-45953</v>
      </c>
      <c r="AH77" s="113">
        <f t="shared" si="61"/>
        <v>70</v>
      </c>
      <c r="AI77" s="113" t="e">
        <f>INDEX(地温!$D$2:$D$366,MATCH(AG77,地温!$C$2:$C$366,FALSE))</f>
        <v>#N/A</v>
      </c>
      <c r="AJ77" s="113" t="e">
        <f t="shared" si="62"/>
        <v>#N/A</v>
      </c>
      <c r="AK77" s="116" t="e">
        <f t="shared" si="44"/>
        <v>#N/A</v>
      </c>
      <c r="AL77" s="119" t="e">
        <f t="shared" si="45"/>
        <v>#N/A</v>
      </c>
      <c r="AM77" s="119">
        <f t="shared" si="46"/>
        <v>0</v>
      </c>
      <c r="AP77" s="115">
        <f t="shared" si="63"/>
        <v>-45953</v>
      </c>
      <c r="AQ77" s="113">
        <f t="shared" si="64"/>
        <v>70</v>
      </c>
      <c r="AR77" s="113" t="e">
        <f>INDEX(地温!$D$2:$D$366,MATCH(AP77,地温!$C$2:$C$366,FALSE))</f>
        <v>#N/A</v>
      </c>
      <c r="AS77" s="113" t="e">
        <f t="shared" si="65"/>
        <v>#N/A</v>
      </c>
      <c r="AT77" s="116" t="e">
        <f t="shared" si="47"/>
        <v>#N/A</v>
      </c>
      <c r="AU77" s="119" t="e">
        <f t="shared" si="48"/>
        <v>#N/A</v>
      </c>
      <c r="AV77" s="119">
        <f t="shared" si="49"/>
        <v>0</v>
      </c>
    </row>
    <row r="78" spans="1:48">
      <c r="A78" s="115">
        <f t="shared" si="50"/>
        <v>-45952</v>
      </c>
      <c r="B78" s="113">
        <f t="shared" si="33"/>
        <v>71</v>
      </c>
      <c r="C78" s="119">
        <f t="shared" si="34"/>
        <v>0</v>
      </c>
      <c r="F78" s="115">
        <f t="shared" si="51"/>
        <v>-45952</v>
      </c>
      <c r="G78" s="113">
        <f t="shared" si="52"/>
        <v>71</v>
      </c>
      <c r="H78" s="113" t="e">
        <f>INDEX(地温!$D$2:$D$366,MATCH(F78,地温!$C$2:$C$366,FALSE))</f>
        <v>#N/A</v>
      </c>
      <c r="I78" s="113" t="e">
        <f t="shared" si="53"/>
        <v>#N/A</v>
      </c>
      <c r="J78" s="116" t="e">
        <f t="shared" si="35"/>
        <v>#N/A</v>
      </c>
      <c r="K78" s="119" t="e">
        <f t="shared" si="36"/>
        <v>#N/A</v>
      </c>
      <c r="L78" s="119">
        <f t="shared" si="37"/>
        <v>0</v>
      </c>
      <c r="O78" s="115">
        <f t="shared" si="54"/>
        <v>-45952</v>
      </c>
      <c r="P78" s="113">
        <f t="shared" si="55"/>
        <v>71</v>
      </c>
      <c r="Q78" s="113" t="e">
        <f>INDEX(地温!$D$2:$D$366,MATCH(O78,地温!$C$2:$C$366,FALSE))</f>
        <v>#N/A</v>
      </c>
      <c r="R78" s="113" t="e">
        <f t="shared" si="56"/>
        <v>#N/A</v>
      </c>
      <c r="S78" s="116" t="e">
        <f t="shared" si="38"/>
        <v>#N/A</v>
      </c>
      <c r="T78" s="119" t="e">
        <f t="shared" si="39"/>
        <v>#N/A</v>
      </c>
      <c r="U78" s="119">
        <f t="shared" si="40"/>
        <v>0</v>
      </c>
      <c r="X78" s="115">
        <f t="shared" si="57"/>
        <v>-45952</v>
      </c>
      <c r="Y78" s="113">
        <f t="shared" si="58"/>
        <v>71</v>
      </c>
      <c r="Z78" s="113" t="e">
        <f>INDEX(地温!$D$2:$D$366,MATCH(X78,地温!$C$2:$C$366,FALSE))</f>
        <v>#N/A</v>
      </c>
      <c r="AA78" s="113" t="e">
        <f t="shared" si="59"/>
        <v>#N/A</v>
      </c>
      <c r="AB78" s="116" t="e">
        <f t="shared" si="41"/>
        <v>#N/A</v>
      </c>
      <c r="AC78" s="119" t="e">
        <f t="shared" si="42"/>
        <v>#N/A</v>
      </c>
      <c r="AD78" s="119">
        <f t="shared" si="43"/>
        <v>0</v>
      </c>
      <c r="AG78" s="115">
        <f t="shared" si="60"/>
        <v>-45952</v>
      </c>
      <c r="AH78" s="113">
        <f t="shared" si="61"/>
        <v>71</v>
      </c>
      <c r="AI78" s="113" t="e">
        <f>INDEX(地温!$D$2:$D$366,MATCH(AG78,地温!$C$2:$C$366,FALSE))</f>
        <v>#N/A</v>
      </c>
      <c r="AJ78" s="113" t="e">
        <f t="shared" si="62"/>
        <v>#N/A</v>
      </c>
      <c r="AK78" s="116" t="e">
        <f t="shared" si="44"/>
        <v>#N/A</v>
      </c>
      <c r="AL78" s="119" t="e">
        <f t="shared" si="45"/>
        <v>#N/A</v>
      </c>
      <c r="AM78" s="119">
        <f t="shared" si="46"/>
        <v>0</v>
      </c>
      <c r="AP78" s="115">
        <f t="shared" si="63"/>
        <v>-45952</v>
      </c>
      <c r="AQ78" s="113">
        <f t="shared" si="64"/>
        <v>71</v>
      </c>
      <c r="AR78" s="113" t="e">
        <f>INDEX(地温!$D$2:$D$366,MATCH(AP78,地温!$C$2:$C$366,FALSE))</f>
        <v>#N/A</v>
      </c>
      <c r="AS78" s="113" t="e">
        <f t="shared" si="65"/>
        <v>#N/A</v>
      </c>
      <c r="AT78" s="116" t="e">
        <f t="shared" si="47"/>
        <v>#N/A</v>
      </c>
      <c r="AU78" s="119" t="e">
        <f t="shared" si="48"/>
        <v>#N/A</v>
      </c>
      <c r="AV78" s="119">
        <f t="shared" si="49"/>
        <v>0</v>
      </c>
    </row>
    <row r="79" spans="1:48">
      <c r="A79" s="115">
        <f t="shared" si="50"/>
        <v>-45951</v>
      </c>
      <c r="B79" s="113">
        <f t="shared" si="33"/>
        <v>72</v>
      </c>
      <c r="C79" s="119">
        <f t="shared" si="34"/>
        <v>0</v>
      </c>
      <c r="F79" s="115">
        <f t="shared" si="51"/>
        <v>-45951</v>
      </c>
      <c r="G79" s="113">
        <f t="shared" si="52"/>
        <v>72</v>
      </c>
      <c r="H79" s="113" t="e">
        <f>INDEX(地温!$D$2:$D$366,MATCH(F79,地温!$C$2:$C$366,FALSE))</f>
        <v>#N/A</v>
      </c>
      <c r="I79" s="113" t="e">
        <f t="shared" si="53"/>
        <v>#N/A</v>
      </c>
      <c r="J79" s="116" t="e">
        <f t="shared" si="35"/>
        <v>#N/A</v>
      </c>
      <c r="K79" s="119" t="e">
        <f t="shared" si="36"/>
        <v>#N/A</v>
      </c>
      <c r="L79" s="119">
        <f t="shared" si="37"/>
        <v>0</v>
      </c>
      <c r="O79" s="115">
        <f t="shared" si="54"/>
        <v>-45951</v>
      </c>
      <c r="P79" s="113">
        <f t="shared" si="55"/>
        <v>72</v>
      </c>
      <c r="Q79" s="113" t="e">
        <f>INDEX(地温!$D$2:$D$366,MATCH(O79,地温!$C$2:$C$366,FALSE))</f>
        <v>#N/A</v>
      </c>
      <c r="R79" s="113" t="e">
        <f t="shared" si="56"/>
        <v>#N/A</v>
      </c>
      <c r="S79" s="116" t="e">
        <f t="shared" si="38"/>
        <v>#N/A</v>
      </c>
      <c r="T79" s="119" t="e">
        <f t="shared" si="39"/>
        <v>#N/A</v>
      </c>
      <c r="U79" s="119">
        <f t="shared" si="40"/>
        <v>0</v>
      </c>
      <c r="X79" s="115">
        <f t="shared" si="57"/>
        <v>-45951</v>
      </c>
      <c r="Y79" s="113">
        <f t="shared" si="58"/>
        <v>72</v>
      </c>
      <c r="Z79" s="113" t="e">
        <f>INDEX(地温!$D$2:$D$366,MATCH(X79,地温!$C$2:$C$366,FALSE))</f>
        <v>#N/A</v>
      </c>
      <c r="AA79" s="113" t="e">
        <f t="shared" si="59"/>
        <v>#N/A</v>
      </c>
      <c r="AB79" s="116" t="e">
        <f t="shared" si="41"/>
        <v>#N/A</v>
      </c>
      <c r="AC79" s="119" t="e">
        <f t="shared" si="42"/>
        <v>#N/A</v>
      </c>
      <c r="AD79" s="119">
        <f t="shared" si="43"/>
        <v>0</v>
      </c>
      <c r="AG79" s="115">
        <f t="shared" si="60"/>
        <v>-45951</v>
      </c>
      <c r="AH79" s="113">
        <f t="shared" si="61"/>
        <v>72</v>
      </c>
      <c r="AI79" s="113" t="e">
        <f>INDEX(地温!$D$2:$D$366,MATCH(AG79,地温!$C$2:$C$366,FALSE))</f>
        <v>#N/A</v>
      </c>
      <c r="AJ79" s="113" t="e">
        <f t="shared" si="62"/>
        <v>#N/A</v>
      </c>
      <c r="AK79" s="116" t="e">
        <f t="shared" si="44"/>
        <v>#N/A</v>
      </c>
      <c r="AL79" s="119" t="e">
        <f t="shared" si="45"/>
        <v>#N/A</v>
      </c>
      <c r="AM79" s="119">
        <f t="shared" si="46"/>
        <v>0</v>
      </c>
      <c r="AP79" s="115">
        <f t="shared" si="63"/>
        <v>-45951</v>
      </c>
      <c r="AQ79" s="113">
        <f t="shared" si="64"/>
        <v>72</v>
      </c>
      <c r="AR79" s="113" t="e">
        <f>INDEX(地温!$D$2:$D$366,MATCH(AP79,地温!$C$2:$C$366,FALSE))</f>
        <v>#N/A</v>
      </c>
      <c r="AS79" s="113" t="e">
        <f t="shared" si="65"/>
        <v>#N/A</v>
      </c>
      <c r="AT79" s="116" t="e">
        <f t="shared" si="47"/>
        <v>#N/A</v>
      </c>
      <c r="AU79" s="119" t="e">
        <f t="shared" si="48"/>
        <v>#N/A</v>
      </c>
      <c r="AV79" s="119">
        <f t="shared" si="49"/>
        <v>0</v>
      </c>
    </row>
    <row r="80" spans="1:48">
      <c r="A80" s="115">
        <f t="shared" si="50"/>
        <v>-45950</v>
      </c>
      <c r="B80" s="113">
        <f t="shared" si="33"/>
        <v>73</v>
      </c>
      <c r="C80" s="119">
        <f t="shared" si="34"/>
        <v>0</v>
      </c>
      <c r="F80" s="115">
        <f t="shared" si="51"/>
        <v>-45950</v>
      </c>
      <c r="G80" s="113">
        <f t="shared" si="52"/>
        <v>73</v>
      </c>
      <c r="H80" s="113" t="e">
        <f>INDEX(地温!$D$2:$D$366,MATCH(F80,地温!$C$2:$C$366,FALSE))</f>
        <v>#N/A</v>
      </c>
      <c r="I80" s="113" t="e">
        <f t="shared" si="53"/>
        <v>#N/A</v>
      </c>
      <c r="J80" s="116" t="e">
        <f t="shared" si="35"/>
        <v>#N/A</v>
      </c>
      <c r="K80" s="119" t="e">
        <f t="shared" si="36"/>
        <v>#N/A</v>
      </c>
      <c r="L80" s="119">
        <f t="shared" si="37"/>
        <v>0</v>
      </c>
      <c r="O80" s="115">
        <f t="shared" si="54"/>
        <v>-45950</v>
      </c>
      <c r="P80" s="113">
        <f t="shared" si="55"/>
        <v>73</v>
      </c>
      <c r="Q80" s="113" t="e">
        <f>INDEX(地温!$D$2:$D$366,MATCH(O80,地温!$C$2:$C$366,FALSE))</f>
        <v>#N/A</v>
      </c>
      <c r="R80" s="113" t="e">
        <f t="shared" si="56"/>
        <v>#N/A</v>
      </c>
      <c r="S80" s="116" t="e">
        <f t="shared" si="38"/>
        <v>#N/A</v>
      </c>
      <c r="T80" s="119" t="e">
        <f t="shared" si="39"/>
        <v>#N/A</v>
      </c>
      <c r="U80" s="119">
        <f t="shared" si="40"/>
        <v>0</v>
      </c>
      <c r="X80" s="115">
        <f t="shared" si="57"/>
        <v>-45950</v>
      </c>
      <c r="Y80" s="113">
        <f t="shared" si="58"/>
        <v>73</v>
      </c>
      <c r="Z80" s="113" t="e">
        <f>INDEX(地温!$D$2:$D$366,MATCH(X80,地温!$C$2:$C$366,FALSE))</f>
        <v>#N/A</v>
      </c>
      <c r="AA80" s="113" t="e">
        <f t="shared" si="59"/>
        <v>#N/A</v>
      </c>
      <c r="AB80" s="116" t="e">
        <f t="shared" si="41"/>
        <v>#N/A</v>
      </c>
      <c r="AC80" s="119" t="e">
        <f t="shared" si="42"/>
        <v>#N/A</v>
      </c>
      <c r="AD80" s="119">
        <f t="shared" si="43"/>
        <v>0</v>
      </c>
      <c r="AG80" s="115">
        <f t="shared" si="60"/>
        <v>-45950</v>
      </c>
      <c r="AH80" s="113">
        <f t="shared" si="61"/>
        <v>73</v>
      </c>
      <c r="AI80" s="113" t="e">
        <f>INDEX(地温!$D$2:$D$366,MATCH(AG80,地温!$C$2:$C$366,FALSE))</f>
        <v>#N/A</v>
      </c>
      <c r="AJ80" s="113" t="e">
        <f t="shared" si="62"/>
        <v>#N/A</v>
      </c>
      <c r="AK80" s="116" t="e">
        <f t="shared" si="44"/>
        <v>#N/A</v>
      </c>
      <c r="AL80" s="119" t="e">
        <f t="shared" si="45"/>
        <v>#N/A</v>
      </c>
      <c r="AM80" s="119">
        <f t="shared" si="46"/>
        <v>0</v>
      </c>
      <c r="AP80" s="115">
        <f t="shared" si="63"/>
        <v>-45950</v>
      </c>
      <c r="AQ80" s="113">
        <f t="shared" si="64"/>
        <v>73</v>
      </c>
      <c r="AR80" s="113" t="e">
        <f>INDEX(地温!$D$2:$D$366,MATCH(AP80,地温!$C$2:$C$366,FALSE))</f>
        <v>#N/A</v>
      </c>
      <c r="AS80" s="113" t="e">
        <f t="shared" si="65"/>
        <v>#N/A</v>
      </c>
      <c r="AT80" s="116" t="e">
        <f t="shared" si="47"/>
        <v>#N/A</v>
      </c>
      <c r="AU80" s="119" t="e">
        <f t="shared" si="48"/>
        <v>#N/A</v>
      </c>
      <c r="AV80" s="119">
        <f t="shared" si="49"/>
        <v>0</v>
      </c>
    </row>
    <row r="81" spans="1:48">
      <c r="A81" s="115">
        <f t="shared" si="50"/>
        <v>-45949</v>
      </c>
      <c r="B81" s="113">
        <f t="shared" si="33"/>
        <v>74</v>
      </c>
      <c r="C81" s="119">
        <f t="shared" si="34"/>
        <v>0</v>
      </c>
      <c r="F81" s="115">
        <f t="shared" si="51"/>
        <v>-45949</v>
      </c>
      <c r="G81" s="113">
        <f t="shared" si="52"/>
        <v>74</v>
      </c>
      <c r="H81" s="113" t="e">
        <f>INDEX(地温!$D$2:$D$366,MATCH(F81,地温!$C$2:$C$366,FALSE))</f>
        <v>#N/A</v>
      </c>
      <c r="I81" s="113" t="e">
        <f t="shared" si="53"/>
        <v>#N/A</v>
      </c>
      <c r="J81" s="116" t="e">
        <f t="shared" si="35"/>
        <v>#N/A</v>
      </c>
      <c r="K81" s="119" t="e">
        <f t="shared" si="36"/>
        <v>#N/A</v>
      </c>
      <c r="L81" s="119">
        <f t="shared" si="37"/>
        <v>0</v>
      </c>
      <c r="O81" s="115">
        <f t="shared" si="54"/>
        <v>-45949</v>
      </c>
      <c r="P81" s="113">
        <f t="shared" si="55"/>
        <v>74</v>
      </c>
      <c r="Q81" s="113" t="e">
        <f>INDEX(地温!$D$2:$D$366,MATCH(O81,地温!$C$2:$C$366,FALSE))</f>
        <v>#N/A</v>
      </c>
      <c r="R81" s="113" t="e">
        <f t="shared" si="56"/>
        <v>#N/A</v>
      </c>
      <c r="S81" s="116" t="e">
        <f t="shared" si="38"/>
        <v>#N/A</v>
      </c>
      <c r="T81" s="119" t="e">
        <f t="shared" si="39"/>
        <v>#N/A</v>
      </c>
      <c r="U81" s="119">
        <f t="shared" si="40"/>
        <v>0</v>
      </c>
      <c r="X81" s="115">
        <f t="shared" si="57"/>
        <v>-45949</v>
      </c>
      <c r="Y81" s="113">
        <f t="shared" si="58"/>
        <v>74</v>
      </c>
      <c r="Z81" s="113" t="e">
        <f>INDEX(地温!$D$2:$D$366,MATCH(X81,地温!$C$2:$C$366,FALSE))</f>
        <v>#N/A</v>
      </c>
      <c r="AA81" s="113" t="e">
        <f t="shared" si="59"/>
        <v>#N/A</v>
      </c>
      <c r="AB81" s="116" t="e">
        <f t="shared" si="41"/>
        <v>#N/A</v>
      </c>
      <c r="AC81" s="119" t="e">
        <f t="shared" si="42"/>
        <v>#N/A</v>
      </c>
      <c r="AD81" s="119">
        <f t="shared" si="43"/>
        <v>0</v>
      </c>
      <c r="AG81" s="115">
        <f t="shared" si="60"/>
        <v>-45949</v>
      </c>
      <c r="AH81" s="113">
        <f t="shared" si="61"/>
        <v>74</v>
      </c>
      <c r="AI81" s="113" t="e">
        <f>INDEX(地温!$D$2:$D$366,MATCH(AG81,地温!$C$2:$C$366,FALSE))</f>
        <v>#N/A</v>
      </c>
      <c r="AJ81" s="113" t="e">
        <f t="shared" si="62"/>
        <v>#N/A</v>
      </c>
      <c r="AK81" s="116" t="e">
        <f t="shared" si="44"/>
        <v>#N/A</v>
      </c>
      <c r="AL81" s="119" t="e">
        <f t="shared" si="45"/>
        <v>#N/A</v>
      </c>
      <c r="AM81" s="119">
        <f t="shared" si="46"/>
        <v>0</v>
      </c>
      <c r="AP81" s="115">
        <f t="shared" si="63"/>
        <v>-45949</v>
      </c>
      <c r="AQ81" s="113">
        <f t="shared" si="64"/>
        <v>74</v>
      </c>
      <c r="AR81" s="113" t="e">
        <f>INDEX(地温!$D$2:$D$366,MATCH(AP81,地温!$C$2:$C$366,FALSE))</f>
        <v>#N/A</v>
      </c>
      <c r="AS81" s="113" t="e">
        <f t="shared" si="65"/>
        <v>#N/A</v>
      </c>
      <c r="AT81" s="116" t="e">
        <f t="shared" si="47"/>
        <v>#N/A</v>
      </c>
      <c r="AU81" s="119" t="e">
        <f t="shared" si="48"/>
        <v>#N/A</v>
      </c>
      <c r="AV81" s="119">
        <f t="shared" si="49"/>
        <v>0</v>
      </c>
    </row>
    <row r="82" spans="1:48">
      <c r="A82" s="115">
        <f t="shared" si="50"/>
        <v>-45948</v>
      </c>
      <c r="B82" s="113">
        <f t="shared" si="33"/>
        <v>75</v>
      </c>
      <c r="C82" s="119">
        <f t="shared" si="34"/>
        <v>0</v>
      </c>
      <c r="F82" s="115">
        <f t="shared" si="51"/>
        <v>-45948</v>
      </c>
      <c r="G82" s="113">
        <f t="shared" si="52"/>
        <v>75</v>
      </c>
      <c r="H82" s="113" t="e">
        <f>INDEX(地温!$D$2:$D$366,MATCH(F82,地温!$C$2:$C$366,FALSE))</f>
        <v>#N/A</v>
      </c>
      <c r="I82" s="113" t="e">
        <f t="shared" si="53"/>
        <v>#N/A</v>
      </c>
      <c r="J82" s="116" t="e">
        <f t="shared" si="35"/>
        <v>#N/A</v>
      </c>
      <c r="K82" s="119" t="e">
        <f t="shared" si="36"/>
        <v>#N/A</v>
      </c>
      <c r="L82" s="119">
        <f t="shared" si="37"/>
        <v>0</v>
      </c>
      <c r="O82" s="115">
        <f t="shared" si="54"/>
        <v>-45948</v>
      </c>
      <c r="P82" s="113">
        <f t="shared" si="55"/>
        <v>75</v>
      </c>
      <c r="Q82" s="113" t="e">
        <f>INDEX(地温!$D$2:$D$366,MATCH(O82,地温!$C$2:$C$366,FALSE))</f>
        <v>#N/A</v>
      </c>
      <c r="R82" s="113" t="e">
        <f t="shared" si="56"/>
        <v>#N/A</v>
      </c>
      <c r="S82" s="116" t="e">
        <f t="shared" si="38"/>
        <v>#N/A</v>
      </c>
      <c r="T82" s="119" t="e">
        <f t="shared" si="39"/>
        <v>#N/A</v>
      </c>
      <c r="U82" s="119">
        <f t="shared" si="40"/>
        <v>0</v>
      </c>
      <c r="X82" s="115">
        <f t="shared" si="57"/>
        <v>-45948</v>
      </c>
      <c r="Y82" s="113">
        <f t="shared" si="58"/>
        <v>75</v>
      </c>
      <c r="Z82" s="113" t="e">
        <f>INDEX(地温!$D$2:$D$366,MATCH(X82,地温!$C$2:$C$366,FALSE))</f>
        <v>#N/A</v>
      </c>
      <c r="AA82" s="113" t="e">
        <f t="shared" si="59"/>
        <v>#N/A</v>
      </c>
      <c r="AB82" s="116" t="e">
        <f t="shared" si="41"/>
        <v>#N/A</v>
      </c>
      <c r="AC82" s="119" t="e">
        <f t="shared" si="42"/>
        <v>#N/A</v>
      </c>
      <c r="AD82" s="119">
        <f t="shared" si="43"/>
        <v>0</v>
      </c>
      <c r="AG82" s="115">
        <f t="shared" si="60"/>
        <v>-45948</v>
      </c>
      <c r="AH82" s="113">
        <f t="shared" si="61"/>
        <v>75</v>
      </c>
      <c r="AI82" s="113" t="e">
        <f>INDEX(地温!$D$2:$D$366,MATCH(AG82,地温!$C$2:$C$366,FALSE))</f>
        <v>#N/A</v>
      </c>
      <c r="AJ82" s="113" t="e">
        <f t="shared" si="62"/>
        <v>#N/A</v>
      </c>
      <c r="AK82" s="116" t="e">
        <f t="shared" si="44"/>
        <v>#N/A</v>
      </c>
      <c r="AL82" s="119" t="e">
        <f t="shared" si="45"/>
        <v>#N/A</v>
      </c>
      <c r="AM82" s="119">
        <f t="shared" si="46"/>
        <v>0</v>
      </c>
      <c r="AP82" s="115">
        <f t="shared" si="63"/>
        <v>-45948</v>
      </c>
      <c r="AQ82" s="113">
        <f t="shared" si="64"/>
        <v>75</v>
      </c>
      <c r="AR82" s="113" t="e">
        <f>INDEX(地温!$D$2:$D$366,MATCH(AP82,地温!$C$2:$C$366,FALSE))</f>
        <v>#N/A</v>
      </c>
      <c r="AS82" s="113" t="e">
        <f t="shared" si="65"/>
        <v>#N/A</v>
      </c>
      <c r="AT82" s="116" t="e">
        <f t="shared" si="47"/>
        <v>#N/A</v>
      </c>
      <c r="AU82" s="119" t="e">
        <f t="shared" si="48"/>
        <v>#N/A</v>
      </c>
      <c r="AV82" s="119">
        <f t="shared" si="49"/>
        <v>0</v>
      </c>
    </row>
    <row r="83" spans="1:48">
      <c r="A83" s="115">
        <f t="shared" si="50"/>
        <v>-45947</v>
      </c>
      <c r="B83" s="113">
        <f t="shared" si="33"/>
        <v>76</v>
      </c>
      <c r="C83" s="119">
        <f t="shared" si="34"/>
        <v>0</v>
      </c>
      <c r="F83" s="115">
        <f t="shared" si="51"/>
        <v>-45947</v>
      </c>
      <c r="G83" s="113">
        <f t="shared" si="52"/>
        <v>76</v>
      </c>
      <c r="H83" s="113" t="e">
        <f>INDEX(地温!$D$2:$D$366,MATCH(F83,地温!$C$2:$C$366,FALSE))</f>
        <v>#N/A</v>
      </c>
      <c r="I83" s="113" t="e">
        <f t="shared" si="53"/>
        <v>#N/A</v>
      </c>
      <c r="J83" s="116" t="e">
        <f t="shared" si="35"/>
        <v>#N/A</v>
      </c>
      <c r="K83" s="119" t="e">
        <f t="shared" si="36"/>
        <v>#N/A</v>
      </c>
      <c r="L83" s="119">
        <f t="shared" si="37"/>
        <v>0</v>
      </c>
      <c r="O83" s="115">
        <f t="shared" si="54"/>
        <v>-45947</v>
      </c>
      <c r="P83" s="113">
        <f t="shared" si="55"/>
        <v>76</v>
      </c>
      <c r="Q83" s="113" t="e">
        <f>INDEX(地温!$D$2:$D$366,MATCH(O83,地温!$C$2:$C$366,FALSE))</f>
        <v>#N/A</v>
      </c>
      <c r="R83" s="113" t="e">
        <f t="shared" si="56"/>
        <v>#N/A</v>
      </c>
      <c r="S83" s="116" t="e">
        <f t="shared" si="38"/>
        <v>#N/A</v>
      </c>
      <c r="T83" s="119" t="e">
        <f t="shared" si="39"/>
        <v>#N/A</v>
      </c>
      <c r="U83" s="119">
        <f t="shared" si="40"/>
        <v>0</v>
      </c>
      <c r="X83" s="115">
        <f t="shared" si="57"/>
        <v>-45947</v>
      </c>
      <c r="Y83" s="113">
        <f t="shared" si="58"/>
        <v>76</v>
      </c>
      <c r="Z83" s="113" t="e">
        <f>INDEX(地温!$D$2:$D$366,MATCH(X83,地温!$C$2:$C$366,FALSE))</f>
        <v>#N/A</v>
      </c>
      <c r="AA83" s="113" t="e">
        <f t="shared" si="59"/>
        <v>#N/A</v>
      </c>
      <c r="AB83" s="116" t="e">
        <f t="shared" si="41"/>
        <v>#N/A</v>
      </c>
      <c r="AC83" s="119" t="e">
        <f t="shared" si="42"/>
        <v>#N/A</v>
      </c>
      <c r="AD83" s="119">
        <f t="shared" si="43"/>
        <v>0</v>
      </c>
      <c r="AG83" s="115">
        <f t="shared" si="60"/>
        <v>-45947</v>
      </c>
      <c r="AH83" s="113">
        <f t="shared" si="61"/>
        <v>76</v>
      </c>
      <c r="AI83" s="113" t="e">
        <f>INDEX(地温!$D$2:$D$366,MATCH(AG83,地温!$C$2:$C$366,FALSE))</f>
        <v>#N/A</v>
      </c>
      <c r="AJ83" s="113" t="e">
        <f t="shared" si="62"/>
        <v>#N/A</v>
      </c>
      <c r="AK83" s="116" t="e">
        <f t="shared" si="44"/>
        <v>#N/A</v>
      </c>
      <c r="AL83" s="119" t="e">
        <f t="shared" si="45"/>
        <v>#N/A</v>
      </c>
      <c r="AM83" s="119">
        <f t="shared" si="46"/>
        <v>0</v>
      </c>
      <c r="AP83" s="115">
        <f t="shared" si="63"/>
        <v>-45947</v>
      </c>
      <c r="AQ83" s="113">
        <f t="shared" si="64"/>
        <v>76</v>
      </c>
      <c r="AR83" s="113" t="e">
        <f>INDEX(地温!$D$2:$D$366,MATCH(AP83,地温!$C$2:$C$366,FALSE))</f>
        <v>#N/A</v>
      </c>
      <c r="AS83" s="113" t="e">
        <f t="shared" si="65"/>
        <v>#N/A</v>
      </c>
      <c r="AT83" s="116" t="e">
        <f t="shared" si="47"/>
        <v>#N/A</v>
      </c>
      <c r="AU83" s="119" t="e">
        <f t="shared" si="48"/>
        <v>#N/A</v>
      </c>
      <c r="AV83" s="119">
        <f t="shared" si="49"/>
        <v>0</v>
      </c>
    </row>
    <row r="84" spans="1:48">
      <c r="A84" s="115">
        <f t="shared" si="50"/>
        <v>-45946</v>
      </c>
      <c r="B84" s="113">
        <f t="shared" si="33"/>
        <v>77</v>
      </c>
      <c r="C84" s="119">
        <f t="shared" si="34"/>
        <v>0</v>
      </c>
      <c r="F84" s="115">
        <f t="shared" si="51"/>
        <v>-45946</v>
      </c>
      <c r="G84" s="113">
        <f t="shared" si="52"/>
        <v>77</v>
      </c>
      <c r="H84" s="113" t="e">
        <f>INDEX(地温!$D$2:$D$366,MATCH(F84,地温!$C$2:$C$366,FALSE))</f>
        <v>#N/A</v>
      </c>
      <c r="I84" s="113" t="e">
        <f t="shared" si="53"/>
        <v>#N/A</v>
      </c>
      <c r="J84" s="116" t="e">
        <f t="shared" si="35"/>
        <v>#N/A</v>
      </c>
      <c r="K84" s="119" t="e">
        <f t="shared" si="36"/>
        <v>#N/A</v>
      </c>
      <c r="L84" s="119">
        <f t="shared" si="37"/>
        <v>0</v>
      </c>
      <c r="O84" s="115">
        <f t="shared" si="54"/>
        <v>-45946</v>
      </c>
      <c r="P84" s="113">
        <f t="shared" si="55"/>
        <v>77</v>
      </c>
      <c r="Q84" s="113" t="e">
        <f>INDEX(地温!$D$2:$D$366,MATCH(O84,地温!$C$2:$C$366,FALSE))</f>
        <v>#N/A</v>
      </c>
      <c r="R84" s="113" t="e">
        <f t="shared" si="56"/>
        <v>#N/A</v>
      </c>
      <c r="S84" s="116" t="e">
        <f t="shared" si="38"/>
        <v>#N/A</v>
      </c>
      <c r="T84" s="119" t="e">
        <f t="shared" si="39"/>
        <v>#N/A</v>
      </c>
      <c r="U84" s="119">
        <f t="shared" si="40"/>
        <v>0</v>
      </c>
      <c r="X84" s="115">
        <f t="shared" si="57"/>
        <v>-45946</v>
      </c>
      <c r="Y84" s="113">
        <f t="shared" si="58"/>
        <v>77</v>
      </c>
      <c r="Z84" s="113" t="e">
        <f>INDEX(地温!$D$2:$D$366,MATCH(X84,地温!$C$2:$C$366,FALSE))</f>
        <v>#N/A</v>
      </c>
      <c r="AA84" s="113" t="e">
        <f t="shared" si="59"/>
        <v>#N/A</v>
      </c>
      <c r="AB84" s="116" t="e">
        <f t="shared" si="41"/>
        <v>#N/A</v>
      </c>
      <c r="AC84" s="119" t="e">
        <f t="shared" si="42"/>
        <v>#N/A</v>
      </c>
      <c r="AD84" s="119">
        <f t="shared" si="43"/>
        <v>0</v>
      </c>
      <c r="AG84" s="115">
        <f t="shared" si="60"/>
        <v>-45946</v>
      </c>
      <c r="AH84" s="113">
        <f t="shared" si="61"/>
        <v>77</v>
      </c>
      <c r="AI84" s="113" t="e">
        <f>INDEX(地温!$D$2:$D$366,MATCH(AG84,地温!$C$2:$C$366,FALSE))</f>
        <v>#N/A</v>
      </c>
      <c r="AJ84" s="113" t="e">
        <f t="shared" si="62"/>
        <v>#N/A</v>
      </c>
      <c r="AK84" s="116" t="e">
        <f t="shared" si="44"/>
        <v>#N/A</v>
      </c>
      <c r="AL84" s="119" t="e">
        <f t="shared" si="45"/>
        <v>#N/A</v>
      </c>
      <c r="AM84" s="119">
        <f t="shared" si="46"/>
        <v>0</v>
      </c>
      <c r="AP84" s="115">
        <f t="shared" si="63"/>
        <v>-45946</v>
      </c>
      <c r="AQ84" s="113">
        <f t="shared" si="64"/>
        <v>77</v>
      </c>
      <c r="AR84" s="113" t="e">
        <f>INDEX(地温!$D$2:$D$366,MATCH(AP84,地温!$C$2:$C$366,FALSE))</f>
        <v>#N/A</v>
      </c>
      <c r="AS84" s="113" t="e">
        <f t="shared" si="65"/>
        <v>#N/A</v>
      </c>
      <c r="AT84" s="116" t="e">
        <f t="shared" si="47"/>
        <v>#N/A</v>
      </c>
      <c r="AU84" s="119" t="e">
        <f t="shared" si="48"/>
        <v>#N/A</v>
      </c>
      <c r="AV84" s="119">
        <f t="shared" si="49"/>
        <v>0</v>
      </c>
    </row>
    <row r="85" spans="1:48">
      <c r="A85" s="115">
        <f t="shared" si="50"/>
        <v>-45945</v>
      </c>
      <c r="B85" s="113">
        <f t="shared" si="33"/>
        <v>78</v>
      </c>
      <c r="C85" s="119">
        <f t="shared" si="34"/>
        <v>0</v>
      </c>
      <c r="F85" s="115">
        <f t="shared" si="51"/>
        <v>-45945</v>
      </c>
      <c r="G85" s="113">
        <f t="shared" si="52"/>
        <v>78</v>
      </c>
      <c r="H85" s="113" t="e">
        <f>INDEX(地温!$D$2:$D$366,MATCH(F85,地温!$C$2:$C$366,FALSE))</f>
        <v>#N/A</v>
      </c>
      <c r="I85" s="113" t="e">
        <f t="shared" si="53"/>
        <v>#N/A</v>
      </c>
      <c r="J85" s="116" t="e">
        <f t="shared" si="35"/>
        <v>#N/A</v>
      </c>
      <c r="K85" s="119" t="e">
        <f t="shared" si="36"/>
        <v>#N/A</v>
      </c>
      <c r="L85" s="119">
        <f t="shared" si="37"/>
        <v>0</v>
      </c>
      <c r="O85" s="115">
        <f t="shared" si="54"/>
        <v>-45945</v>
      </c>
      <c r="P85" s="113">
        <f t="shared" si="55"/>
        <v>78</v>
      </c>
      <c r="Q85" s="113" t="e">
        <f>INDEX(地温!$D$2:$D$366,MATCH(O85,地温!$C$2:$C$366,FALSE))</f>
        <v>#N/A</v>
      </c>
      <c r="R85" s="113" t="e">
        <f t="shared" si="56"/>
        <v>#N/A</v>
      </c>
      <c r="S85" s="116" t="e">
        <f t="shared" si="38"/>
        <v>#N/A</v>
      </c>
      <c r="T85" s="119" t="e">
        <f t="shared" si="39"/>
        <v>#N/A</v>
      </c>
      <c r="U85" s="119">
        <f t="shared" si="40"/>
        <v>0</v>
      </c>
      <c r="X85" s="115">
        <f t="shared" si="57"/>
        <v>-45945</v>
      </c>
      <c r="Y85" s="113">
        <f t="shared" si="58"/>
        <v>78</v>
      </c>
      <c r="Z85" s="113" t="e">
        <f>INDEX(地温!$D$2:$D$366,MATCH(X85,地温!$C$2:$C$366,FALSE))</f>
        <v>#N/A</v>
      </c>
      <c r="AA85" s="113" t="e">
        <f t="shared" si="59"/>
        <v>#N/A</v>
      </c>
      <c r="AB85" s="116" t="e">
        <f t="shared" si="41"/>
        <v>#N/A</v>
      </c>
      <c r="AC85" s="119" t="e">
        <f t="shared" si="42"/>
        <v>#N/A</v>
      </c>
      <c r="AD85" s="119">
        <f t="shared" si="43"/>
        <v>0</v>
      </c>
      <c r="AG85" s="115">
        <f t="shared" si="60"/>
        <v>-45945</v>
      </c>
      <c r="AH85" s="113">
        <f t="shared" si="61"/>
        <v>78</v>
      </c>
      <c r="AI85" s="113" t="e">
        <f>INDEX(地温!$D$2:$D$366,MATCH(AG85,地温!$C$2:$C$366,FALSE))</f>
        <v>#N/A</v>
      </c>
      <c r="AJ85" s="113" t="e">
        <f t="shared" si="62"/>
        <v>#N/A</v>
      </c>
      <c r="AK85" s="116" t="e">
        <f t="shared" si="44"/>
        <v>#N/A</v>
      </c>
      <c r="AL85" s="119" t="e">
        <f t="shared" si="45"/>
        <v>#N/A</v>
      </c>
      <c r="AM85" s="119">
        <f t="shared" si="46"/>
        <v>0</v>
      </c>
      <c r="AP85" s="115">
        <f t="shared" si="63"/>
        <v>-45945</v>
      </c>
      <c r="AQ85" s="113">
        <f t="shared" si="64"/>
        <v>78</v>
      </c>
      <c r="AR85" s="113" t="e">
        <f>INDEX(地温!$D$2:$D$366,MATCH(AP85,地温!$C$2:$C$366,FALSE))</f>
        <v>#N/A</v>
      </c>
      <c r="AS85" s="113" t="e">
        <f t="shared" si="65"/>
        <v>#N/A</v>
      </c>
      <c r="AT85" s="116" t="e">
        <f t="shared" si="47"/>
        <v>#N/A</v>
      </c>
      <c r="AU85" s="119" t="e">
        <f t="shared" si="48"/>
        <v>#N/A</v>
      </c>
      <c r="AV85" s="119">
        <f t="shared" si="49"/>
        <v>0</v>
      </c>
    </row>
    <row r="86" spans="1:48">
      <c r="A86" s="115">
        <f t="shared" si="50"/>
        <v>-45944</v>
      </c>
      <c r="B86" s="113">
        <f t="shared" si="33"/>
        <v>79</v>
      </c>
      <c r="C86" s="119">
        <f t="shared" si="34"/>
        <v>0</v>
      </c>
      <c r="F86" s="115">
        <f t="shared" si="51"/>
        <v>-45944</v>
      </c>
      <c r="G86" s="113">
        <f t="shared" si="52"/>
        <v>79</v>
      </c>
      <c r="H86" s="113" t="e">
        <f>INDEX(地温!$D$2:$D$366,MATCH(F86,地温!$C$2:$C$366,FALSE))</f>
        <v>#N/A</v>
      </c>
      <c r="I86" s="113" t="e">
        <f t="shared" si="53"/>
        <v>#N/A</v>
      </c>
      <c r="J86" s="116" t="e">
        <f t="shared" si="35"/>
        <v>#N/A</v>
      </c>
      <c r="K86" s="119" t="e">
        <f t="shared" si="36"/>
        <v>#N/A</v>
      </c>
      <c r="L86" s="119">
        <f t="shared" si="37"/>
        <v>0</v>
      </c>
      <c r="O86" s="115">
        <f t="shared" si="54"/>
        <v>-45944</v>
      </c>
      <c r="P86" s="113">
        <f t="shared" si="55"/>
        <v>79</v>
      </c>
      <c r="Q86" s="113" t="e">
        <f>INDEX(地温!$D$2:$D$366,MATCH(O86,地温!$C$2:$C$366,FALSE))</f>
        <v>#N/A</v>
      </c>
      <c r="R86" s="113" t="e">
        <f t="shared" si="56"/>
        <v>#N/A</v>
      </c>
      <c r="S86" s="116" t="e">
        <f t="shared" si="38"/>
        <v>#N/A</v>
      </c>
      <c r="T86" s="119" t="e">
        <f t="shared" si="39"/>
        <v>#N/A</v>
      </c>
      <c r="U86" s="119">
        <f t="shared" si="40"/>
        <v>0</v>
      </c>
      <c r="X86" s="115">
        <f t="shared" si="57"/>
        <v>-45944</v>
      </c>
      <c r="Y86" s="113">
        <f t="shared" si="58"/>
        <v>79</v>
      </c>
      <c r="Z86" s="113" t="e">
        <f>INDEX(地温!$D$2:$D$366,MATCH(X86,地温!$C$2:$C$366,FALSE))</f>
        <v>#N/A</v>
      </c>
      <c r="AA86" s="113" t="e">
        <f t="shared" si="59"/>
        <v>#N/A</v>
      </c>
      <c r="AB86" s="116" t="e">
        <f t="shared" si="41"/>
        <v>#N/A</v>
      </c>
      <c r="AC86" s="119" t="e">
        <f t="shared" si="42"/>
        <v>#N/A</v>
      </c>
      <c r="AD86" s="119">
        <f t="shared" si="43"/>
        <v>0</v>
      </c>
      <c r="AG86" s="115">
        <f t="shared" si="60"/>
        <v>-45944</v>
      </c>
      <c r="AH86" s="113">
        <f t="shared" si="61"/>
        <v>79</v>
      </c>
      <c r="AI86" s="113" t="e">
        <f>INDEX(地温!$D$2:$D$366,MATCH(AG86,地温!$C$2:$C$366,FALSE))</f>
        <v>#N/A</v>
      </c>
      <c r="AJ86" s="113" t="e">
        <f t="shared" si="62"/>
        <v>#N/A</v>
      </c>
      <c r="AK86" s="116" t="e">
        <f t="shared" si="44"/>
        <v>#N/A</v>
      </c>
      <c r="AL86" s="119" t="e">
        <f t="shared" si="45"/>
        <v>#N/A</v>
      </c>
      <c r="AM86" s="119">
        <f t="shared" si="46"/>
        <v>0</v>
      </c>
      <c r="AP86" s="115">
        <f t="shared" si="63"/>
        <v>-45944</v>
      </c>
      <c r="AQ86" s="113">
        <f t="shared" si="64"/>
        <v>79</v>
      </c>
      <c r="AR86" s="113" t="e">
        <f>INDEX(地温!$D$2:$D$366,MATCH(AP86,地温!$C$2:$C$366,FALSE))</f>
        <v>#N/A</v>
      </c>
      <c r="AS86" s="113" t="e">
        <f t="shared" si="65"/>
        <v>#N/A</v>
      </c>
      <c r="AT86" s="116" t="e">
        <f t="shared" si="47"/>
        <v>#N/A</v>
      </c>
      <c r="AU86" s="119" t="e">
        <f t="shared" si="48"/>
        <v>#N/A</v>
      </c>
      <c r="AV86" s="119">
        <f t="shared" si="49"/>
        <v>0</v>
      </c>
    </row>
    <row r="87" spans="1:48">
      <c r="A87" s="115">
        <f t="shared" si="50"/>
        <v>-45943</v>
      </c>
      <c r="B87" s="113">
        <f t="shared" si="33"/>
        <v>80</v>
      </c>
      <c r="C87" s="119">
        <f t="shared" si="34"/>
        <v>0</v>
      </c>
      <c r="F87" s="115">
        <f t="shared" si="51"/>
        <v>-45943</v>
      </c>
      <c r="G87" s="113">
        <f t="shared" si="52"/>
        <v>80</v>
      </c>
      <c r="H87" s="113" t="e">
        <f>INDEX(地温!$D$2:$D$366,MATCH(F87,地温!$C$2:$C$366,FALSE))</f>
        <v>#N/A</v>
      </c>
      <c r="I87" s="113" t="e">
        <f t="shared" si="53"/>
        <v>#N/A</v>
      </c>
      <c r="J87" s="116" t="e">
        <f t="shared" si="35"/>
        <v>#N/A</v>
      </c>
      <c r="K87" s="119" t="e">
        <f t="shared" si="36"/>
        <v>#N/A</v>
      </c>
      <c r="L87" s="119">
        <f t="shared" si="37"/>
        <v>0</v>
      </c>
      <c r="O87" s="115">
        <f t="shared" si="54"/>
        <v>-45943</v>
      </c>
      <c r="P87" s="113">
        <f t="shared" si="55"/>
        <v>80</v>
      </c>
      <c r="Q87" s="113" t="e">
        <f>INDEX(地温!$D$2:$D$366,MATCH(O87,地温!$C$2:$C$366,FALSE))</f>
        <v>#N/A</v>
      </c>
      <c r="R87" s="113" t="e">
        <f t="shared" si="56"/>
        <v>#N/A</v>
      </c>
      <c r="S87" s="116" t="e">
        <f t="shared" si="38"/>
        <v>#N/A</v>
      </c>
      <c r="T87" s="119" t="e">
        <f t="shared" si="39"/>
        <v>#N/A</v>
      </c>
      <c r="U87" s="119">
        <f t="shared" si="40"/>
        <v>0</v>
      </c>
      <c r="X87" s="115">
        <f t="shared" si="57"/>
        <v>-45943</v>
      </c>
      <c r="Y87" s="113">
        <f t="shared" si="58"/>
        <v>80</v>
      </c>
      <c r="Z87" s="113" t="e">
        <f>INDEX(地温!$D$2:$D$366,MATCH(X87,地温!$C$2:$C$366,FALSE))</f>
        <v>#N/A</v>
      </c>
      <c r="AA87" s="113" t="e">
        <f t="shared" si="59"/>
        <v>#N/A</v>
      </c>
      <c r="AB87" s="116" t="e">
        <f t="shared" si="41"/>
        <v>#N/A</v>
      </c>
      <c r="AC87" s="119" t="e">
        <f t="shared" si="42"/>
        <v>#N/A</v>
      </c>
      <c r="AD87" s="119">
        <f t="shared" si="43"/>
        <v>0</v>
      </c>
      <c r="AG87" s="115">
        <f t="shared" si="60"/>
        <v>-45943</v>
      </c>
      <c r="AH87" s="113">
        <f t="shared" si="61"/>
        <v>80</v>
      </c>
      <c r="AI87" s="113" t="e">
        <f>INDEX(地温!$D$2:$D$366,MATCH(AG87,地温!$C$2:$C$366,FALSE))</f>
        <v>#N/A</v>
      </c>
      <c r="AJ87" s="113" t="e">
        <f t="shared" si="62"/>
        <v>#N/A</v>
      </c>
      <c r="AK87" s="116" t="e">
        <f t="shared" si="44"/>
        <v>#N/A</v>
      </c>
      <c r="AL87" s="119" t="e">
        <f t="shared" si="45"/>
        <v>#N/A</v>
      </c>
      <c r="AM87" s="119">
        <f t="shared" si="46"/>
        <v>0</v>
      </c>
      <c r="AP87" s="115">
        <f t="shared" si="63"/>
        <v>-45943</v>
      </c>
      <c r="AQ87" s="113">
        <f t="shared" si="64"/>
        <v>80</v>
      </c>
      <c r="AR87" s="113" t="e">
        <f>INDEX(地温!$D$2:$D$366,MATCH(AP87,地温!$C$2:$C$366,FALSE))</f>
        <v>#N/A</v>
      </c>
      <c r="AS87" s="113" t="e">
        <f t="shared" si="65"/>
        <v>#N/A</v>
      </c>
      <c r="AT87" s="116" t="e">
        <f t="shared" si="47"/>
        <v>#N/A</v>
      </c>
      <c r="AU87" s="119" t="e">
        <f t="shared" si="48"/>
        <v>#N/A</v>
      </c>
      <c r="AV87" s="119">
        <f t="shared" si="49"/>
        <v>0</v>
      </c>
    </row>
    <row r="88" spans="1:48">
      <c r="A88" s="115">
        <f t="shared" si="50"/>
        <v>-45942</v>
      </c>
      <c r="B88" s="113">
        <f t="shared" si="33"/>
        <v>81</v>
      </c>
      <c r="C88" s="119">
        <f t="shared" si="34"/>
        <v>0</v>
      </c>
      <c r="F88" s="115">
        <f t="shared" si="51"/>
        <v>-45942</v>
      </c>
      <c r="G88" s="113">
        <f t="shared" si="52"/>
        <v>81</v>
      </c>
      <c r="H88" s="113" t="e">
        <f>INDEX(地温!$D$2:$D$366,MATCH(F88,地温!$C$2:$C$366,FALSE))</f>
        <v>#N/A</v>
      </c>
      <c r="I88" s="113" t="e">
        <f t="shared" si="53"/>
        <v>#N/A</v>
      </c>
      <c r="J88" s="116" t="e">
        <f t="shared" si="35"/>
        <v>#N/A</v>
      </c>
      <c r="K88" s="119" t="e">
        <f t="shared" si="36"/>
        <v>#N/A</v>
      </c>
      <c r="L88" s="119">
        <f t="shared" si="37"/>
        <v>0</v>
      </c>
      <c r="O88" s="115">
        <f t="shared" si="54"/>
        <v>-45942</v>
      </c>
      <c r="P88" s="113">
        <f t="shared" si="55"/>
        <v>81</v>
      </c>
      <c r="Q88" s="113" t="e">
        <f>INDEX(地温!$D$2:$D$366,MATCH(O88,地温!$C$2:$C$366,FALSE))</f>
        <v>#N/A</v>
      </c>
      <c r="R88" s="113" t="e">
        <f t="shared" si="56"/>
        <v>#N/A</v>
      </c>
      <c r="S88" s="116" t="e">
        <f t="shared" si="38"/>
        <v>#N/A</v>
      </c>
      <c r="T88" s="119" t="e">
        <f t="shared" si="39"/>
        <v>#N/A</v>
      </c>
      <c r="U88" s="119">
        <f t="shared" si="40"/>
        <v>0</v>
      </c>
      <c r="X88" s="115">
        <f t="shared" si="57"/>
        <v>-45942</v>
      </c>
      <c r="Y88" s="113">
        <f t="shared" si="58"/>
        <v>81</v>
      </c>
      <c r="Z88" s="113" t="e">
        <f>INDEX(地温!$D$2:$D$366,MATCH(X88,地温!$C$2:$C$366,FALSE))</f>
        <v>#N/A</v>
      </c>
      <c r="AA88" s="113" t="e">
        <f t="shared" si="59"/>
        <v>#N/A</v>
      </c>
      <c r="AB88" s="116" t="e">
        <f t="shared" si="41"/>
        <v>#N/A</v>
      </c>
      <c r="AC88" s="119" t="e">
        <f t="shared" si="42"/>
        <v>#N/A</v>
      </c>
      <c r="AD88" s="119">
        <f t="shared" si="43"/>
        <v>0</v>
      </c>
      <c r="AG88" s="115">
        <f t="shared" si="60"/>
        <v>-45942</v>
      </c>
      <c r="AH88" s="113">
        <f t="shared" si="61"/>
        <v>81</v>
      </c>
      <c r="AI88" s="113" t="e">
        <f>INDEX(地温!$D$2:$D$366,MATCH(AG88,地温!$C$2:$C$366,FALSE))</f>
        <v>#N/A</v>
      </c>
      <c r="AJ88" s="113" t="e">
        <f t="shared" si="62"/>
        <v>#N/A</v>
      </c>
      <c r="AK88" s="116" t="e">
        <f t="shared" si="44"/>
        <v>#N/A</v>
      </c>
      <c r="AL88" s="119" t="e">
        <f t="shared" si="45"/>
        <v>#N/A</v>
      </c>
      <c r="AM88" s="119">
        <f t="shared" si="46"/>
        <v>0</v>
      </c>
      <c r="AP88" s="115">
        <f t="shared" si="63"/>
        <v>-45942</v>
      </c>
      <c r="AQ88" s="113">
        <f t="shared" si="64"/>
        <v>81</v>
      </c>
      <c r="AR88" s="113" t="e">
        <f>INDEX(地温!$D$2:$D$366,MATCH(AP88,地温!$C$2:$C$366,FALSE))</f>
        <v>#N/A</v>
      </c>
      <c r="AS88" s="113" t="e">
        <f t="shared" si="65"/>
        <v>#N/A</v>
      </c>
      <c r="AT88" s="116" t="e">
        <f t="shared" si="47"/>
        <v>#N/A</v>
      </c>
      <c r="AU88" s="119" t="e">
        <f t="shared" si="48"/>
        <v>#N/A</v>
      </c>
      <c r="AV88" s="119">
        <f t="shared" si="49"/>
        <v>0</v>
      </c>
    </row>
    <row r="89" spans="1:48">
      <c r="A89" s="115">
        <f t="shared" si="50"/>
        <v>-45941</v>
      </c>
      <c r="B89" s="113">
        <f t="shared" si="33"/>
        <v>82</v>
      </c>
      <c r="C89" s="119">
        <f t="shared" si="34"/>
        <v>0</v>
      </c>
      <c r="F89" s="115">
        <f t="shared" si="51"/>
        <v>-45941</v>
      </c>
      <c r="G89" s="113">
        <f t="shared" si="52"/>
        <v>82</v>
      </c>
      <c r="H89" s="113" t="e">
        <f>INDEX(地温!$D$2:$D$366,MATCH(F89,地温!$C$2:$C$366,FALSE))</f>
        <v>#N/A</v>
      </c>
      <c r="I89" s="113" t="e">
        <f t="shared" si="53"/>
        <v>#N/A</v>
      </c>
      <c r="J89" s="116" t="e">
        <f t="shared" si="35"/>
        <v>#N/A</v>
      </c>
      <c r="K89" s="119" t="e">
        <f t="shared" si="36"/>
        <v>#N/A</v>
      </c>
      <c r="L89" s="119">
        <f t="shared" si="37"/>
        <v>0</v>
      </c>
      <c r="O89" s="115">
        <f t="shared" si="54"/>
        <v>-45941</v>
      </c>
      <c r="P89" s="113">
        <f t="shared" si="55"/>
        <v>82</v>
      </c>
      <c r="Q89" s="113" t="e">
        <f>INDEX(地温!$D$2:$D$366,MATCH(O89,地温!$C$2:$C$366,FALSE))</f>
        <v>#N/A</v>
      </c>
      <c r="R89" s="113" t="e">
        <f t="shared" si="56"/>
        <v>#N/A</v>
      </c>
      <c r="S89" s="116" t="e">
        <f t="shared" si="38"/>
        <v>#N/A</v>
      </c>
      <c r="T89" s="119" t="e">
        <f t="shared" si="39"/>
        <v>#N/A</v>
      </c>
      <c r="U89" s="119">
        <f t="shared" si="40"/>
        <v>0</v>
      </c>
      <c r="X89" s="115">
        <f t="shared" si="57"/>
        <v>-45941</v>
      </c>
      <c r="Y89" s="113">
        <f t="shared" si="58"/>
        <v>82</v>
      </c>
      <c r="Z89" s="113" t="e">
        <f>INDEX(地温!$D$2:$D$366,MATCH(X89,地温!$C$2:$C$366,FALSE))</f>
        <v>#N/A</v>
      </c>
      <c r="AA89" s="113" t="e">
        <f t="shared" si="59"/>
        <v>#N/A</v>
      </c>
      <c r="AB89" s="116" t="e">
        <f t="shared" si="41"/>
        <v>#N/A</v>
      </c>
      <c r="AC89" s="119" t="e">
        <f t="shared" si="42"/>
        <v>#N/A</v>
      </c>
      <c r="AD89" s="119">
        <f t="shared" si="43"/>
        <v>0</v>
      </c>
      <c r="AG89" s="115">
        <f t="shared" si="60"/>
        <v>-45941</v>
      </c>
      <c r="AH89" s="113">
        <f t="shared" si="61"/>
        <v>82</v>
      </c>
      <c r="AI89" s="113" t="e">
        <f>INDEX(地温!$D$2:$D$366,MATCH(AG89,地温!$C$2:$C$366,FALSE))</f>
        <v>#N/A</v>
      </c>
      <c r="AJ89" s="113" t="e">
        <f t="shared" si="62"/>
        <v>#N/A</v>
      </c>
      <c r="AK89" s="116" t="e">
        <f t="shared" si="44"/>
        <v>#N/A</v>
      </c>
      <c r="AL89" s="119" t="e">
        <f t="shared" si="45"/>
        <v>#N/A</v>
      </c>
      <c r="AM89" s="119">
        <f t="shared" si="46"/>
        <v>0</v>
      </c>
      <c r="AP89" s="115">
        <f t="shared" si="63"/>
        <v>-45941</v>
      </c>
      <c r="AQ89" s="113">
        <f t="shared" si="64"/>
        <v>82</v>
      </c>
      <c r="AR89" s="113" t="e">
        <f>INDEX(地温!$D$2:$D$366,MATCH(AP89,地温!$C$2:$C$366,FALSE))</f>
        <v>#N/A</v>
      </c>
      <c r="AS89" s="113" t="e">
        <f t="shared" si="65"/>
        <v>#N/A</v>
      </c>
      <c r="AT89" s="116" t="e">
        <f t="shared" si="47"/>
        <v>#N/A</v>
      </c>
      <c r="AU89" s="119" t="e">
        <f t="shared" si="48"/>
        <v>#N/A</v>
      </c>
      <c r="AV89" s="119">
        <f t="shared" si="49"/>
        <v>0</v>
      </c>
    </row>
    <row r="90" spans="1:48">
      <c r="A90" s="115">
        <f t="shared" si="50"/>
        <v>-45940</v>
      </c>
      <c r="B90" s="113">
        <f t="shared" si="33"/>
        <v>83</v>
      </c>
      <c r="C90" s="119">
        <f t="shared" si="34"/>
        <v>0</v>
      </c>
      <c r="F90" s="115">
        <f t="shared" si="51"/>
        <v>-45940</v>
      </c>
      <c r="G90" s="113">
        <f t="shared" si="52"/>
        <v>83</v>
      </c>
      <c r="H90" s="113" t="e">
        <f>INDEX(地温!$D$2:$D$366,MATCH(F90,地温!$C$2:$C$366,FALSE))</f>
        <v>#N/A</v>
      </c>
      <c r="I90" s="113" t="e">
        <f t="shared" si="53"/>
        <v>#N/A</v>
      </c>
      <c r="J90" s="116" t="e">
        <f t="shared" si="35"/>
        <v>#N/A</v>
      </c>
      <c r="K90" s="119" t="e">
        <f t="shared" si="36"/>
        <v>#N/A</v>
      </c>
      <c r="L90" s="119">
        <f t="shared" si="37"/>
        <v>0</v>
      </c>
      <c r="O90" s="115">
        <f t="shared" si="54"/>
        <v>-45940</v>
      </c>
      <c r="P90" s="113">
        <f t="shared" si="55"/>
        <v>83</v>
      </c>
      <c r="Q90" s="113" t="e">
        <f>INDEX(地温!$D$2:$D$366,MATCH(O90,地温!$C$2:$C$366,FALSE))</f>
        <v>#N/A</v>
      </c>
      <c r="R90" s="113" t="e">
        <f t="shared" si="56"/>
        <v>#N/A</v>
      </c>
      <c r="S90" s="116" t="e">
        <f t="shared" si="38"/>
        <v>#N/A</v>
      </c>
      <c r="T90" s="119" t="e">
        <f t="shared" si="39"/>
        <v>#N/A</v>
      </c>
      <c r="U90" s="119">
        <f t="shared" si="40"/>
        <v>0</v>
      </c>
      <c r="X90" s="115">
        <f t="shared" si="57"/>
        <v>-45940</v>
      </c>
      <c r="Y90" s="113">
        <f t="shared" si="58"/>
        <v>83</v>
      </c>
      <c r="Z90" s="113" t="e">
        <f>INDEX(地温!$D$2:$D$366,MATCH(X90,地温!$C$2:$C$366,FALSE))</f>
        <v>#N/A</v>
      </c>
      <c r="AA90" s="113" t="e">
        <f t="shared" si="59"/>
        <v>#N/A</v>
      </c>
      <c r="AB90" s="116" t="e">
        <f t="shared" si="41"/>
        <v>#N/A</v>
      </c>
      <c r="AC90" s="119" t="e">
        <f t="shared" si="42"/>
        <v>#N/A</v>
      </c>
      <c r="AD90" s="119">
        <f t="shared" si="43"/>
        <v>0</v>
      </c>
      <c r="AG90" s="115">
        <f t="shared" si="60"/>
        <v>-45940</v>
      </c>
      <c r="AH90" s="113">
        <f t="shared" si="61"/>
        <v>83</v>
      </c>
      <c r="AI90" s="113" t="e">
        <f>INDEX(地温!$D$2:$D$366,MATCH(AG90,地温!$C$2:$C$366,FALSE))</f>
        <v>#N/A</v>
      </c>
      <c r="AJ90" s="113" t="e">
        <f t="shared" si="62"/>
        <v>#N/A</v>
      </c>
      <c r="AK90" s="116" t="e">
        <f t="shared" si="44"/>
        <v>#N/A</v>
      </c>
      <c r="AL90" s="119" t="e">
        <f t="shared" si="45"/>
        <v>#N/A</v>
      </c>
      <c r="AM90" s="119">
        <f t="shared" si="46"/>
        <v>0</v>
      </c>
      <c r="AP90" s="115">
        <f t="shared" si="63"/>
        <v>-45940</v>
      </c>
      <c r="AQ90" s="113">
        <f t="shared" si="64"/>
        <v>83</v>
      </c>
      <c r="AR90" s="113" t="e">
        <f>INDEX(地温!$D$2:$D$366,MATCH(AP90,地温!$C$2:$C$366,FALSE))</f>
        <v>#N/A</v>
      </c>
      <c r="AS90" s="113" t="e">
        <f t="shared" si="65"/>
        <v>#N/A</v>
      </c>
      <c r="AT90" s="116" t="e">
        <f t="shared" si="47"/>
        <v>#N/A</v>
      </c>
      <c r="AU90" s="119" t="e">
        <f t="shared" si="48"/>
        <v>#N/A</v>
      </c>
      <c r="AV90" s="119">
        <f t="shared" si="49"/>
        <v>0</v>
      </c>
    </row>
    <row r="91" spans="1:48">
      <c r="A91" s="115">
        <f t="shared" si="50"/>
        <v>-45939</v>
      </c>
      <c r="B91" s="113">
        <f t="shared" si="33"/>
        <v>84</v>
      </c>
      <c r="C91" s="119">
        <f t="shared" si="34"/>
        <v>0</v>
      </c>
      <c r="F91" s="115">
        <f t="shared" si="51"/>
        <v>-45939</v>
      </c>
      <c r="G91" s="113">
        <f t="shared" si="52"/>
        <v>84</v>
      </c>
      <c r="H91" s="113" t="e">
        <f>INDEX(地温!$D$2:$D$366,MATCH(F91,地温!$C$2:$C$366,FALSE))</f>
        <v>#N/A</v>
      </c>
      <c r="I91" s="113" t="e">
        <f t="shared" si="53"/>
        <v>#N/A</v>
      </c>
      <c r="J91" s="116" t="e">
        <f t="shared" si="35"/>
        <v>#N/A</v>
      </c>
      <c r="K91" s="119" t="e">
        <f t="shared" si="36"/>
        <v>#N/A</v>
      </c>
      <c r="L91" s="119">
        <f t="shared" si="37"/>
        <v>0</v>
      </c>
      <c r="O91" s="115">
        <f t="shared" si="54"/>
        <v>-45939</v>
      </c>
      <c r="P91" s="113">
        <f t="shared" si="55"/>
        <v>84</v>
      </c>
      <c r="Q91" s="113" t="e">
        <f>INDEX(地温!$D$2:$D$366,MATCH(O91,地温!$C$2:$C$366,FALSE))</f>
        <v>#N/A</v>
      </c>
      <c r="R91" s="113" t="e">
        <f t="shared" si="56"/>
        <v>#N/A</v>
      </c>
      <c r="S91" s="116" t="e">
        <f t="shared" si="38"/>
        <v>#N/A</v>
      </c>
      <c r="T91" s="119" t="e">
        <f t="shared" si="39"/>
        <v>#N/A</v>
      </c>
      <c r="U91" s="119">
        <f t="shared" si="40"/>
        <v>0</v>
      </c>
      <c r="X91" s="115">
        <f t="shared" si="57"/>
        <v>-45939</v>
      </c>
      <c r="Y91" s="113">
        <f t="shared" si="58"/>
        <v>84</v>
      </c>
      <c r="Z91" s="113" t="e">
        <f>INDEX(地温!$D$2:$D$366,MATCH(X91,地温!$C$2:$C$366,FALSE))</f>
        <v>#N/A</v>
      </c>
      <c r="AA91" s="113" t="e">
        <f t="shared" si="59"/>
        <v>#N/A</v>
      </c>
      <c r="AB91" s="116" t="e">
        <f t="shared" si="41"/>
        <v>#N/A</v>
      </c>
      <c r="AC91" s="119" t="e">
        <f t="shared" si="42"/>
        <v>#N/A</v>
      </c>
      <c r="AD91" s="119">
        <f t="shared" si="43"/>
        <v>0</v>
      </c>
      <c r="AG91" s="115">
        <f t="shared" si="60"/>
        <v>-45939</v>
      </c>
      <c r="AH91" s="113">
        <f t="shared" si="61"/>
        <v>84</v>
      </c>
      <c r="AI91" s="113" t="e">
        <f>INDEX(地温!$D$2:$D$366,MATCH(AG91,地温!$C$2:$C$366,FALSE))</f>
        <v>#N/A</v>
      </c>
      <c r="AJ91" s="113" t="e">
        <f t="shared" si="62"/>
        <v>#N/A</v>
      </c>
      <c r="AK91" s="116" t="e">
        <f t="shared" si="44"/>
        <v>#N/A</v>
      </c>
      <c r="AL91" s="119" t="e">
        <f t="shared" si="45"/>
        <v>#N/A</v>
      </c>
      <c r="AM91" s="119">
        <f t="shared" si="46"/>
        <v>0</v>
      </c>
      <c r="AP91" s="115">
        <f t="shared" si="63"/>
        <v>-45939</v>
      </c>
      <c r="AQ91" s="113">
        <f t="shared" si="64"/>
        <v>84</v>
      </c>
      <c r="AR91" s="113" t="e">
        <f>INDEX(地温!$D$2:$D$366,MATCH(AP91,地温!$C$2:$C$366,FALSE))</f>
        <v>#N/A</v>
      </c>
      <c r="AS91" s="113" t="e">
        <f t="shared" si="65"/>
        <v>#N/A</v>
      </c>
      <c r="AT91" s="116" t="e">
        <f t="shared" si="47"/>
        <v>#N/A</v>
      </c>
      <c r="AU91" s="119" t="e">
        <f t="shared" si="48"/>
        <v>#N/A</v>
      </c>
      <c r="AV91" s="119">
        <f t="shared" si="49"/>
        <v>0</v>
      </c>
    </row>
    <row r="92" spans="1:48">
      <c r="A92" s="115">
        <f t="shared" si="50"/>
        <v>-45938</v>
      </c>
      <c r="B92" s="113">
        <f t="shared" si="33"/>
        <v>85</v>
      </c>
      <c r="C92" s="119">
        <f t="shared" si="34"/>
        <v>0</v>
      </c>
      <c r="F92" s="115">
        <f t="shared" si="51"/>
        <v>-45938</v>
      </c>
      <c r="G92" s="113">
        <f t="shared" si="52"/>
        <v>85</v>
      </c>
      <c r="H92" s="113" t="e">
        <f>INDEX(地温!$D$2:$D$366,MATCH(F92,地温!$C$2:$C$366,FALSE))</f>
        <v>#N/A</v>
      </c>
      <c r="I92" s="113" t="e">
        <f t="shared" si="53"/>
        <v>#N/A</v>
      </c>
      <c r="J92" s="116" t="e">
        <f t="shared" si="35"/>
        <v>#N/A</v>
      </c>
      <c r="K92" s="119" t="e">
        <f t="shared" si="36"/>
        <v>#N/A</v>
      </c>
      <c r="L92" s="119">
        <f t="shared" si="37"/>
        <v>0</v>
      </c>
      <c r="O92" s="115">
        <f t="shared" si="54"/>
        <v>-45938</v>
      </c>
      <c r="P92" s="113">
        <f t="shared" si="55"/>
        <v>85</v>
      </c>
      <c r="Q92" s="113" t="e">
        <f>INDEX(地温!$D$2:$D$366,MATCH(O92,地温!$C$2:$C$366,FALSE))</f>
        <v>#N/A</v>
      </c>
      <c r="R92" s="113" t="e">
        <f t="shared" si="56"/>
        <v>#N/A</v>
      </c>
      <c r="S92" s="116" t="e">
        <f t="shared" si="38"/>
        <v>#N/A</v>
      </c>
      <c r="T92" s="119" t="e">
        <f t="shared" si="39"/>
        <v>#N/A</v>
      </c>
      <c r="U92" s="119">
        <f t="shared" si="40"/>
        <v>0</v>
      </c>
      <c r="X92" s="115">
        <f t="shared" si="57"/>
        <v>-45938</v>
      </c>
      <c r="Y92" s="113">
        <f t="shared" si="58"/>
        <v>85</v>
      </c>
      <c r="Z92" s="113" t="e">
        <f>INDEX(地温!$D$2:$D$366,MATCH(X92,地温!$C$2:$C$366,FALSE))</f>
        <v>#N/A</v>
      </c>
      <c r="AA92" s="113" t="e">
        <f t="shared" si="59"/>
        <v>#N/A</v>
      </c>
      <c r="AB92" s="116" t="e">
        <f t="shared" si="41"/>
        <v>#N/A</v>
      </c>
      <c r="AC92" s="119" t="e">
        <f t="shared" si="42"/>
        <v>#N/A</v>
      </c>
      <c r="AD92" s="119">
        <f t="shared" si="43"/>
        <v>0</v>
      </c>
      <c r="AG92" s="115">
        <f t="shared" si="60"/>
        <v>-45938</v>
      </c>
      <c r="AH92" s="113">
        <f t="shared" si="61"/>
        <v>85</v>
      </c>
      <c r="AI92" s="113" t="e">
        <f>INDEX(地温!$D$2:$D$366,MATCH(AG92,地温!$C$2:$C$366,FALSE))</f>
        <v>#N/A</v>
      </c>
      <c r="AJ92" s="113" t="e">
        <f t="shared" si="62"/>
        <v>#N/A</v>
      </c>
      <c r="AK92" s="116" t="e">
        <f t="shared" si="44"/>
        <v>#N/A</v>
      </c>
      <c r="AL92" s="119" t="e">
        <f t="shared" si="45"/>
        <v>#N/A</v>
      </c>
      <c r="AM92" s="119">
        <f t="shared" si="46"/>
        <v>0</v>
      </c>
      <c r="AP92" s="115">
        <f t="shared" si="63"/>
        <v>-45938</v>
      </c>
      <c r="AQ92" s="113">
        <f t="shared" si="64"/>
        <v>85</v>
      </c>
      <c r="AR92" s="113" t="e">
        <f>INDEX(地温!$D$2:$D$366,MATCH(AP92,地温!$C$2:$C$366,FALSE))</f>
        <v>#N/A</v>
      </c>
      <c r="AS92" s="113" t="e">
        <f t="shared" si="65"/>
        <v>#N/A</v>
      </c>
      <c r="AT92" s="116" t="e">
        <f t="shared" si="47"/>
        <v>#N/A</v>
      </c>
      <c r="AU92" s="119" t="e">
        <f t="shared" si="48"/>
        <v>#N/A</v>
      </c>
      <c r="AV92" s="119">
        <f t="shared" si="49"/>
        <v>0</v>
      </c>
    </row>
    <row r="93" spans="1:48">
      <c r="A93" s="115">
        <f t="shared" si="50"/>
        <v>-45937</v>
      </c>
      <c r="B93" s="113">
        <f t="shared" si="33"/>
        <v>86</v>
      </c>
      <c r="C93" s="119">
        <f t="shared" si="34"/>
        <v>0</v>
      </c>
      <c r="F93" s="115">
        <f t="shared" si="51"/>
        <v>-45937</v>
      </c>
      <c r="G93" s="113">
        <f t="shared" si="52"/>
        <v>86</v>
      </c>
      <c r="H93" s="113" t="e">
        <f>INDEX(地温!$D$2:$D$366,MATCH(F93,地温!$C$2:$C$366,FALSE))</f>
        <v>#N/A</v>
      </c>
      <c r="I93" s="113" t="e">
        <f t="shared" si="53"/>
        <v>#N/A</v>
      </c>
      <c r="J93" s="116" t="e">
        <f t="shared" si="35"/>
        <v>#N/A</v>
      </c>
      <c r="K93" s="119" t="e">
        <f t="shared" si="36"/>
        <v>#N/A</v>
      </c>
      <c r="L93" s="119">
        <f t="shared" si="37"/>
        <v>0</v>
      </c>
      <c r="O93" s="115">
        <f t="shared" si="54"/>
        <v>-45937</v>
      </c>
      <c r="P93" s="113">
        <f t="shared" si="55"/>
        <v>86</v>
      </c>
      <c r="Q93" s="113" t="e">
        <f>INDEX(地温!$D$2:$D$366,MATCH(O93,地温!$C$2:$C$366,FALSE))</f>
        <v>#N/A</v>
      </c>
      <c r="R93" s="113" t="e">
        <f t="shared" si="56"/>
        <v>#N/A</v>
      </c>
      <c r="S93" s="116" t="e">
        <f t="shared" si="38"/>
        <v>#N/A</v>
      </c>
      <c r="T93" s="119" t="e">
        <f t="shared" si="39"/>
        <v>#N/A</v>
      </c>
      <c r="U93" s="119">
        <f t="shared" si="40"/>
        <v>0</v>
      </c>
      <c r="X93" s="115">
        <f t="shared" si="57"/>
        <v>-45937</v>
      </c>
      <c r="Y93" s="113">
        <f t="shared" si="58"/>
        <v>86</v>
      </c>
      <c r="Z93" s="113" t="e">
        <f>INDEX(地温!$D$2:$D$366,MATCH(X93,地温!$C$2:$C$366,FALSE))</f>
        <v>#N/A</v>
      </c>
      <c r="AA93" s="113" t="e">
        <f t="shared" si="59"/>
        <v>#N/A</v>
      </c>
      <c r="AB93" s="116" t="e">
        <f t="shared" si="41"/>
        <v>#N/A</v>
      </c>
      <c r="AC93" s="119" t="e">
        <f t="shared" si="42"/>
        <v>#N/A</v>
      </c>
      <c r="AD93" s="119">
        <f t="shared" si="43"/>
        <v>0</v>
      </c>
      <c r="AG93" s="115">
        <f t="shared" si="60"/>
        <v>-45937</v>
      </c>
      <c r="AH93" s="113">
        <f t="shared" si="61"/>
        <v>86</v>
      </c>
      <c r="AI93" s="113" t="e">
        <f>INDEX(地温!$D$2:$D$366,MATCH(AG93,地温!$C$2:$C$366,FALSE))</f>
        <v>#N/A</v>
      </c>
      <c r="AJ93" s="113" t="e">
        <f t="shared" si="62"/>
        <v>#N/A</v>
      </c>
      <c r="AK93" s="116" t="e">
        <f t="shared" si="44"/>
        <v>#N/A</v>
      </c>
      <c r="AL93" s="119" t="e">
        <f t="shared" si="45"/>
        <v>#N/A</v>
      </c>
      <c r="AM93" s="119">
        <f t="shared" si="46"/>
        <v>0</v>
      </c>
      <c r="AP93" s="115">
        <f t="shared" si="63"/>
        <v>-45937</v>
      </c>
      <c r="AQ93" s="113">
        <f t="shared" si="64"/>
        <v>86</v>
      </c>
      <c r="AR93" s="113" t="e">
        <f>INDEX(地温!$D$2:$D$366,MATCH(AP93,地温!$C$2:$C$366,FALSE))</f>
        <v>#N/A</v>
      </c>
      <c r="AS93" s="113" t="e">
        <f t="shared" si="65"/>
        <v>#N/A</v>
      </c>
      <c r="AT93" s="116" t="e">
        <f t="shared" si="47"/>
        <v>#N/A</v>
      </c>
      <c r="AU93" s="119" t="e">
        <f t="shared" si="48"/>
        <v>#N/A</v>
      </c>
      <c r="AV93" s="119">
        <f t="shared" si="49"/>
        <v>0</v>
      </c>
    </row>
    <row r="94" spans="1:48">
      <c r="A94" s="115">
        <f t="shared" si="50"/>
        <v>-45936</v>
      </c>
      <c r="B94" s="113">
        <f t="shared" si="33"/>
        <v>87</v>
      </c>
      <c r="C94" s="119">
        <f t="shared" si="34"/>
        <v>0</v>
      </c>
      <c r="F94" s="115">
        <f t="shared" si="51"/>
        <v>-45936</v>
      </c>
      <c r="G94" s="113">
        <f t="shared" si="52"/>
        <v>87</v>
      </c>
      <c r="H94" s="113" t="e">
        <f>INDEX(地温!$D$2:$D$366,MATCH(F94,地温!$C$2:$C$366,FALSE))</f>
        <v>#N/A</v>
      </c>
      <c r="I94" s="113" t="e">
        <f t="shared" si="53"/>
        <v>#N/A</v>
      </c>
      <c r="J94" s="116" t="e">
        <f t="shared" si="35"/>
        <v>#N/A</v>
      </c>
      <c r="K94" s="119" t="e">
        <f t="shared" si="36"/>
        <v>#N/A</v>
      </c>
      <c r="L94" s="119">
        <f t="shared" si="37"/>
        <v>0</v>
      </c>
      <c r="O94" s="115">
        <f t="shared" si="54"/>
        <v>-45936</v>
      </c>
      <c r="P94" s="113">
        <f t="shared" si="55"/>
        <v>87</v>
      </c>
      <c r="Q94" s="113" t="e">
        <f>INDEX(地温!$D$2:$D$366,MATCH(O94,地温!$C$2:$C$366,FALSE))</f>
        <v>#N/A</v>
      </c>
      <c r="R94" s="113" t="e">
        <f t="shared" si="56"/>
        <v>#N/A</v>
      </c>
      <c r="S94" s="116" t="e">
        <f t="shared" si="38"/>
        <v>#N/A</v>
      </c>
      <c r="T94" s="119" t="e">
        <f t="shared" si="39"/>
        <v>#N/A</v>
      </c>
      <c r="U94" s="119">
        <f t="shared" si="40"/>
        <v>0</v>
      </c>
      <c r="X94" s="115">
        <f t="shared" si="57"/>
        <v>-45936</v>
      </c>
      <c r="Y94" s="113">
        <f t="shared" si="58"/>
        <v>87</v>
      </c>
      <c r="Z94" s="113" t="e">
        <f>INDEX(地温!$D$2:$D$366,MATCH(X94,地温!$C$2:$C$366,FALSE))</f>
        <v>#N/A</v>
      </c>
      <c r="AA94" s="113" t="e">
        <f t="shared" si="59"/>
        <v>#N/A</v>
      </c>
      <c r="AB94" s="116" t="e">
        <f t="shared" si="41"/>
        <v>#N/A</v>
      </c>
      <c r="AC94" s="119" t="e">
        <f t="shared" si="42"/>
        <v>#N/A</v>
      </c>
      <c r="AD94" s="119">
        <f t="shared" si="43"/>
        <v>0</v>
      </c>
      <c r="AG94" s="115">
        <f t="shared" si="60"/>
        <v>-45936</v>
      </c>
      <c r="AH94" s="113">
        <f t="shared" si="61"/>
        <v>87</v>
      </c>
      <c r="AI94" s="113" t="e">
        <f>INDEX(地温!$D$2:$D$366,MATCH(AG94,地温!$C$2:$C$366,FALSE))</f>
        <v>#N/A</v>
      </c>
      <c r="AJ94" s="113" t="e">
        <f t="shared" si="62"/>
        <v>#N/A</v>
      </c>
      <c r="AK94" s="116" t="e">
        <f t="shared" si="44"/>
        <v>#N/A</v>
      </c>
      <c r="AL94" s="119" t="e">
        <f t="shared" si="45"/>
        <v>#N/A</v>
      </c>
      <c r="AM94" s="119">
        <f t="shared" si="46"/>
        <v>0</v>
      </c>
      <c r="AP94" s="115">
        <f t="shared" si="63"/>
        <v>-45936</v>
      </c>
      <c r="AQ94" s="113">
        <f t="shared" si="64"/>
        <v>87</v>
      </c>
      <c r="AR94" s="113" t="e">
        <f>INDEX(地温!$D$2:$D$366,MATCH(AP94,地温!$C$2:$C$366,FALSE))</f>
        <v>#N/A</v>
      </c>
      <c r="AS94" s="113" t="e">
        <f t="shared" si="65"/>
        <v>#N/A</v>
      </c>
      <c r="AT94" s="116" t="e">
        <f t="shared" si="47"/>
        <v>#N/A</v>
      </c>
      <c r="AU94" s="119" t="e">
        <f t="shared" si="48"/>
        <v>#N/A</v>
      </c>
      <c r="AV94" s="119">
        <f t="shared" si="49"/>
        <v>0</v>
      </c>
    </row>
    <row r="95" spans="1:48">
      <c r="A95" s="115">
        <f t="shared" si="50"/>
        <v>-45935</v>
      </c>
      <c r="B95" s="113">
        <f t="shared" si="33"/>
        <v>88</v>
      </c>
      <c r="C95" s="119">
        <f t="shared" si="34"/>
        <v>0</v>
      </c>
      <c r="F95" s="115">
        <f t="shared" si="51"/>
        <v>-45935</v>
      </c>
      <c r="G95" s="113">
        <f t="shared" si="52"/>
        <v>88</v>
      </c>
      <c r="H95" s="113" t="e">
        <f>INDEX(地温!$D$2:$D$366,MATCH(F95,地温!$C$2:$C$366,FALSE))</f>
        <v>#N/A</v>
      </c>
      <c r="I95" s="113" t="e">
        <f t="shared" si="53"/>
        <v>#N/A</v>
      </c>
      <c r="J95" s="116" t="e">
        <f t="shared" si="35"/>
        <v>#N/A</v>
      </c>
      <c r="K95" s="119" t="e">
        <f t="shared" si="36"/>
        <v>#N/A</v>
      </c>
      <c r="L95" s="119">
        <f t="shared" si="37"/>
        <v>0</v>
      </c>
      <c r="O95" s="115">
        <f t="shared" si="54"/>
        <v>-45935</v>
      </c>
      <c r="P95" s="113">
        <f t="shared" si="55"/>
        <v>88</v>
      </c>
      <c r="Q95" s="113" t="e">
        <f>INDEX(地温!$D$2:$D$366,MATCH(O95,地温!$C$2:$C$366,FALSE))</f>
        <v>#N/A</v>
      </c>
      <c r="R95" s="113" t="e">
        <f t="shared" si="56"/>
        <v>#N/A</v>
      </c>
      <c r="S95" s="116" t="e">
        <f t="shared" si="38"/>
        <v>#N/A</v>
      </c>
      <c r="T95" s="119" t="e">
        <f t="shared" si="39"/>
        <v>#N/A</v>
      </c>
      <c r="U95" s="119">
        <f t="shared" si="40"/>
        <v>0</v>
      </c>
      <c r="X95" s="115">
        <f t="shared" si="57"/>
        <v>-45935</v>
      </c>
      <c r="Y95" s="113">
        <f t="shared" si="58"/>
        <v>88</v>
      </c>
      <c r="Z95" s="113" t="e">
        <f>INDEX(地温!$D$2:$D$366,MATCH(X95,地温!$C$2:$C$366,FALSE))</f>
        <v>#N/A</v>
      </c>
      <c r="AA95" s="113" t="e">
        <f t="shared" si="59"/>
        <v>#N/A</v>
      </c>
      <c r="AB95" s="116" t="e">
        <f t="shared" si="41"/>
        <v>#N/A</v>
      </c>
      <c r="AC95" s="119" t="e">
        <f t="shared" si="42"/>
        <v>#N/A</v>
      </c>
      <c r="AD95" s="119">
        <f t="shared" si="43"/>
        <v>0</v>
      </c>
      <c r="AG95" s="115">
        <f t="shared" si="60"/>
        <v>-45935</v>
      </c>
      <c r="AH95" s="113">
        <f t="shared" si="61"/>
        <v>88</v>
      </c>
      <c r="AI95" s="113" t="e">
        <f>INDEX(地温!$D$2:$D$366,MATCH(AG95,地温!$C$2:$C$366,FALSE))</f>
        <v>#N/A</v>
      </c>
      <c r="AJ95" s="113" t="e">
        <f t="shared" si="62"/>
        <v>#N/A</v>
      </c>
      <c r="AK95" s="116" t="e">
        <f t="shared" si="44"/>
        <v>#N/A</v>
      </c>
      <c r="AL95" s="119" t="e">
        <f t="shared" si="45"/>
        <v>#N/A</v>
      </c>
      <c r="AM95" s="119">
        <f t="shared" si="46"/>
        <v>0</v>
      </c>
      <c r="AP95" s="115">
        <f t="shared" si="63"/>
        <v>-45935</v>
      </c>
      <c r="AQ95" s="113">
        <f t="shared" si="64"/>
        <v>88</v>
      </c>
      <c r="AR95" s="113" t="e">
        <f>INDEX(地温!$D$2:$D$366,MATCH(AP95,地温!$C$2:$C$366,FALSE))</f>
        <v>#N/A</v>
      </c>
      <c r="AS95" s="113" t="e">
        <f t="shared" si="65"/>
        <v>#N/A</v>
      </c>
      <c r="AT95" s="116" t="e">
        <f t="shared" si="47"/>
        <v>#N/A</v>
      </c>
      <c r="AU95" s="119" t="e">
        <f t="shared" si="48"/>
        <v>#N/A</v>
      </c>
      <c r="AV95" s="119">
        <f t="shared" si="49"/>
        <v>0</v>
      </c>
    </row>
    <row r="96" spans="1:48">
      <c r="A96" s="115">
        <f t="shared" si="50"/>
        <v>-45934</v>
      </c>
      <c r="B96" s="113">
        <f t="shared" si="33"/>
        <v>89</v>
      </c>
      <c r="C96" s="119">
        <f t="shared" si="34"/>
        <v>0</v>
      </c>
      <c r="F96" s="115">
        <f t="shared" si="51"/>
        <v>-45934</v>
      </c>
      <c r="G96" s="113">
        <f t="shared" si="52"/>
        <v>89</v>
      </c>
      <c r="H96" s="113" t="e">
        <f>INDEX(地温!$D$2:$D$366,MATCH(F96,地温!$C$2:$C$366,FALSE))</f>
        <v>#N/A</v>
      </c>
      <c r="I96" s="113" t="e">
        <f t="shared" si="53"/>
        <v>#N/A</v>
      </c>
      <c r="J96" s="116" t="e">
        <f t="shared" si="35"/>
        <v>#N/A</v>
      </c>
      <c r="K96" s="119" t="e">
        <f t="shared" si="36"/>
        <v>#N/A</v>
      </c>
      <c r="L96" s="119">
        <f t="shared" si="37"/>
        <v>0</v>
      </c>
      <c r="O96" s="115">
        <f t="shared" si="54"/>
        <v>-45934</v>
      </c>
      <c r="P96" s="113">
        <f t="shared" si="55"/>
        <v>89</v>
      </c>
      <c r="Q96" s="113" t="e">
        <f>INDEX(地温!$D$2:$D$366,MATCH(O96,地温!$C$2:$C$366,FALSE))</f>
        <v>#N/A</v>
      </c>
      <c r="R96" s="113" t="e">
        <f t="shared" si="56"/>
        <v>#N/A</v>
      </c>
      <c r="S96" s="116" t="e">
        <f t="shared" si="38"/>
        <v>#N/A</v>
      </c>
      <c r="T96" s="119" t="e">
        <f t="shared" si="39"/>
        <v>#N/A</v>
      </c>
      <c r="U96" s="119">
        <f t="shared" si="40"/>
        <v>0</v>
      </c>
      <c r="X96" s="115">
        <f t="shared" si="57"/>
        <v>-45934</v>
      </c>
      <c r="Y96" s="113">
        <f t="shared" si="58"/>
        <v>89</v>
      </c>
      <c r="Z96" s="113" t="e">
        <f>INDEX(地温!$D$2:$D$366,MATCH(X96,地温!$C$2:$C$366,FALSE))</f>
        <v>#N/A</v>
      </c>
      <c r="AA96" s="113" t="e">
        <f t="shared" si="59"/>
        <v>#N/A</v>
      </c>
      <c r="AB96" s="116" t="e">
        <f t="shared" si="41"/>
        <v>#N/A</v>
      </c>
      <c r="AC96" s="119" t="e">
        <f t="shared" si="42"/>
        <v>#N/A</v>
      </c>
      <c r="AD96" s="119">
        <f t="shared" si="43"/>
        <v>0</v>
      </c>
      <c r="AG96" s="115">
        <f t="shared" si="60"/>
        <v>-45934</v>
      </c>
      <c r="AH96" s="113">
        <f t="shared" si="61"/>
        <v>89</v>
      </c>
      <c r="AI96" s="113" t="e">
        <f>INDEX(地温!$D$2:$D$366,MATCH(AG96,地温!$C$2:$C$366,FALSE))</f>
        <v>#N/A</v>
      </c>
      <c r="AJ96" s="113" t="e">
        <f t="shared" si="62"/>
        <v>#N/A</v>
      </c>
      <c r="AK96" s="116" t="e">
        <f t="shared" si="44"/>
        <v>#N/A</v>
      </c>
      <c r="AL96" s="119" t="e">
        <f t="shared" si="45"/>
        <v>#N/A</v>
      </c>
      <c r="AM96" s="119">
        <f t="shared" si="46"/>
        <v>0</v>
      </c>
      <c r="AP96" s="115">
        <f t="shared" si="63"/>
        <v>-45934</v>
      </c>
      <c r="AQ96" s="113">
        <f t="shared" si="64"/>
        <v>89</v>
      </c>
      <c r="AR96" s="113" t="e">
        <f>INDEX(地温!$D$2:$D$366,MATCH(AP96,地温!$C$2:$C$366,FALSE))</f>
        <v>#N/A</v>
      </c>
      <c r="AS96" s="113" t="e">
        <f t="shared" si="65"/>
        <v>#N/A</v>
      </c>
      <c r="AT96" s="116" t="e">
        <f t="shared" si="47"/>
        <v>#N/A</v>
      </c>
      <c r="AU96" s="119" t="e">
        <f t="shared" si="48"/>
        <v>#N/A</v>
      </c>
      <c r="AV96" s="119">
        <f t="shared" si="49"/>
        <v>0</v>
      </c>
    </row>
    <row r="97" spans="1:48">
      <c r="A97" s="115">
        <f t="shared" si="50"/>
        <v>-45933</v>
      </c>
      <c r="B97" s="113">
        <f t="shared" si="33"/>
        <v>90</v>
      </c>
      <c r="C97" s="119">
        <f t="shared" si="34"/>
        <v>0</v>
      </c>
      <c r="F97" s="115">
        <f t="shared" si="51"/>
        <v>-45933</v>
      </c>
      <c r="G97" s="113">
        <f t="shared" si="52"/>
        <v>90</v>
      </c>
      <c r="H97" s="113" t="e">
        <f>INDEX(地温!$D$2:$D$366,MATCH(F97,地温!$C$2:$C$366,FALSE))</f>
        <v>#N/A</v>
      </c>
      <c r="I97" s="113" t="e">
        <f t="shared" si="53"/>
        <v>#N/A</v>
      </c>
      <c r="J97" s="116" t="e">
        <f t="shared" si="35"/>
        <v>#N/A</v>
      </c>
      <c r="K97" s="119" t="e">
        <f t="shared" si="36"/>
        <v>#N/A</v>
      </c>
      <c r="L97" s="119">
        <f t="shared" si="37"/>
        <v>0</v>
      </c>
      <c r="O97" s="115">
        <f t="shared" si="54"/>
        <v>-45933</v>
      </c>
      <c r="P97" s="113">
        <f t="shared" si="55"/>
        <v>90</v>
      </c>
      <c r="Q97" s="113" t="e">
        <f>INDEX(地温!$D$2:$D$366,MATCH(O97,地温!$C$2:$C$366,FALSE))</f>
        <v>#N/A</v>
      </c>
      <c r="R97" s="113" t="e">
        <f t="shared" si="56"/>
        <v>#N/A</v>
      </c>
      <c r="S97" s="116" t="e">
        <f t="shared" si="38"/>
        <v>#N/A</v>
      </c>
      <c r="T97" s="119" t="e">
        <f t="shared" si="39"/>
        <v>#N/A</v>
      </c>
      <c r="U97" s="119">
        <f t="shared" si="40"/>
        <v>0</v>
      </c>
      <c r="X97" s="115">
        <f t="shared" si="57"/>
        <v>-45933</v>
      </c>
      <c r="Y97" s="113">
        <f t="shared" si="58"/>
        <v>90</v>
      </c>
      <c r="Z97" s="113" t="e">
        <f>INDEX(地温!$D$2:$D$366,MATCH(X97,地温!$C$2:$C$366,FALSE))</f>
        <v>#N/A</v>
      </c>
      <c r="AA97" s="113" t="e">
        <f t="shared" si="59"/>
        <v>#N/A</v>
      </c>
      <c r="AB97" s="116" t="e">
        <f t="shared" si="41"/>
        <v>#N/A</v>
      </c>
      <c r="AC97" s="119" t="e">
        <f t="shared" si="42"/>
        <v>#N/A</v>
      </c>
      <c r="AD97" s="119">
        <f t="shared" si="43"/>
        <v>0</v>
      </c>
      <c r="AG97" s="115">
        <f t="shared" si="60"/>
        <v>-45933</v>
      </c>
      <c r="AH97" s="113">
        <f t="shared" si="61"/>
        <v>90</v>
      </c>
      <c r="AI97" s="113" t="e">
        <f>INDEX(地温!$D$2:$D$366,MATCH(AG97,地温!$C$2:$C$366,FALSE))</f>
        <v>#N/A</v>
      </c>
      <c r="AJ97" s="113" t="e">
        <f t="shared" si="62"/>
        <v>#N/A</v>
      </c>
      <c r="AK97" s="116" t="e">
        <f t="shared" si="44"/>
        <v>#N/A</v>
      </c>
      <c r="AL97" s="119" t="e">
        <f t="shared" si="45"/>
        <v>#N/A</v>
      </c>
      <c r="AM97" s="119">
        <f t="shared" si="46"/>
        <v>0</v>
      </c>
      <c r="AP97" s="115">
        <f t="shared" si="63"/>
        <v>-45933</v>
      </c>
      <c r="AQ97" s="113">
        <f t="shared" si="64"/>
        <v>90</v>
      </c>
      <c r="AR97" s="113" t="e">
        <f>INDEX(地温!$D$2:$D$366,MATCH(AP97,地温!$C$2:$C$366,FALSE))</f>
        <v>#N/A</v>
      </c>
      <c r="AS97" s="113" t="e">
        <f t="shared" si="65"/>
        <v>#N/A</v>
      </c>
      <c r="AT97" s="116" t="e">
        <f t="shared" si="47"/>
        <v>#N/A</v>
      </c>
      <c r="AU97" s="119" t="e">
        <f t="shared" si="48"/>
        <v>#N/A</v>
      </c>
      <c r="AV97" s="119">
        <f t="shared" si="49"/>
        <v>0</v>
      </c>
    </row>
    <row r="98" spans="1:48">
      <c r="A98" s="115">
        <f t="shared" si="50"/>
        <v>-45932</v>
      </c>
      <c r="B98" s="113">
        <f t="shared" si="33"/>
        <v>91</v>
      </c>
      <c r="C98" s="119">
        <f t="shared" si="34"/>
        <v>0</v>
      </c>
      <c r="F98" s="115">
        <f t="shared" si="51"/>
        <v>-45932</v>
      </c>
      <c r="G98" s="113">
        <f t="shared" si="52"/>
        <v>91</v>
      </c>
      <c r="H98" s="113" t="e">
        <f>INDEX(地温!$D$2:$D$366,MATCH(F98,地温!$C$2:$C$366,FALSE))</f>
        <v>#N/A</v>
      </c>
      <c r="I98" s="113" t="e">
        <f t="shared" si="53"/>
        <v>#N/A</v>
      </c>
      <c r="J98" s="116" t="e">
        <f t="shared" si="35"/>
        <v>#N/A</v>
      </c>
      <c r="K98" s="119" t="e">
        <f t="shared" si="36"/>
        <v>#N/A</v>
      </c>
      <c r="L98" s="119">
        <f t="shared" si="37"/>
        <v>0</v>
      </c>
      <c r="O98" s="115">
        <f t="shared" si="54"/>
        <v>-45932</v>
      </c>
      <c r="P98" s="113">
        <f t="shared" si="55"/>
        <v>91</v>
      </c>
      <c r="Q98" s="113" t="e">
        <f>INDEX(地温!$D$2:$D$366,MATCH(O98,地温!$C$2:$C$366,FALSE))</f>
        <v>#N/A</v>
      </c>
      <c r="R98" s="113" t="e">
        <f t="shared" si="56"/>
        <v>#N/A</v>
      </c>
      <c r="S98" s="116" t="e">
        <f t="shared" si="38"/>
        <v>#N/A</v>
      </c>
      <c r="T98" s="119" t="e">
        <f t="shared" si="39"/>
        <v>#N/A</v>
      </c>
      <c r="U98" s="119">
        <f t="shared" si="40"/>
        <v>0</v>
      </c>
      <c r="X98" s="115">
        <f t="shared" si="57"/>
        <v>-45932</v>
      </c>
      <c r="Y98" s="113">
        <f t="shared" si="58"/>
        <v>91</v>
      </c>
      <c r="Z98" s="113" t="e">
        <f>INDEX(地温!$D$2:$D$366,MATCH(X98,地温!$C$2:$C$366,FALSE))</f>
        <v>#N/A</v>
      </c>
      <c r="AA98" s="113" t="e">
        <f t="shared" si="59"/>
        <v>#N/A</v>
      </c>
      <c r="AB98" s="116" t="e">
        <f t="shared" si="41"/>
        <v>#N/A</v>
      </c>
      <c r="AC98" s="119" t="e">
        <f t="shared" si="42"/>
        <v>#N/A</v>
      </c>
      <c r="AD98" s="119">
        <f t="shared" si="43"/>
        <v>0</v>
      </c>
      <c r="AG98" s="115">
        <f t="shared" si="60"/>
        <v>-45932</v>
      </c>
      <c r="AH98" s="113">
        <f t="shared" si="61"/>
        <v>91</v>
      </c>
      <c r="AI98" s="113" t="e">
        <f>INDEX(地温!$D$2:$D$366,MATCH(AG98,地温!$C$2:$C$366,FALSE))</f>
        <v>#N/A</v>
      </c>
      <c r="AJ98" s="113" t="e">
        <f t="shared" si="62"/>
        <v>#N/A</v>
      </c>
      <c r="AK98" s="116" t="e">
        <f t="shared" si="44"/>
        <v>#N/A</v>
      </c>
      <c r="AL98" s="119" t="e">
        <f t="shared" si="45"/>
        <v>#N/A</v>
      </c>
      <c r="AM98" s="119">
        <f t="shared" si="46"/>
        <v>0</v>
      </c>
      <c r="AP98" s="115">
        <f t="shared" si="63"/>
        <v>-45932</v>
      </c>
      <c r="AQ98" s="113">
        <f t="shared" si="64"/>
        <v>91</v>
      </c>
      <c r="AR98" s="113" t="e">
        <f>INDEX(地温!$D$2:$D$366,MATCH(AP98,地温!$C$2:$C$366,FALSE))</f>
        <v>#N/A</v>
      </c>
      <c r="AS98" s="113" t="e">
        <f t="shared" si="65"/>
        <v>#N/A</v>
      </c>
      <c r="AT98" s="116" t="e">
        <f t="shared" si="47"/>
        <v>#N/A</v>
      </c>
      <c r="AU98" s="119" t="e">
        <f t="shared" si="48"/>
        <v>#N/A</v>
      </c>
      <c r="AV98" s="119">
        <f t="shared" si="49"/>
        <v>0</v>
      </c>
    </row>
    <row r="99" spans="1:48">
      <c r="A99" s="115">
        <f t="shared" si="50"/>
        <v>-45931</v>
      </c>
      <c r="B99" s="113">
        <f t="shared" si="33"/>
        <v>92</v>
      </c>
      <c r="C99" s="119">
        <f t="shared" si="34"/>
        <v>0</v>
      </c>
      <c r="F99" s="115">
        <f t="shared" si="51"/>
        <v>-45931</v>
      </c>
      <c r="G99" s="113">
        <f t="shared" si="52"/>
        <v>92</v>
      </c>
      <c r="H99" s="113" t="e">
        <f>INDEX(地温!$D$2:$D$366,MATCH(F99,地温!$C$2:$C$366,FALSE))</f>
        <v>#N/A</v>
      </c>
      <c r="I99" s="113" t="e">
        <f t="shared" si="53"/>
        <v>#N/A</v>
      </c>
      <c r="J99" s="116" t="e">
        <f t="shared" si="35"/>
        <v>#N/A</v>
      </c>
      <c r="K99" s="119" t="e">
        <f t="shared" si="36"/>
        <v>#N/A</v>
      </c>
      <c r="L99" s="119">
        <f t="shared" si="37"/>
        <v>0</v>
      </c>
      <c r="O99" s="115">
        <f t="shared" si="54"/>
        <v>-45931</v>
      </c>
      <c r="P99" s="113">
        <f t="shared" si="55"/>
        <v>92</v>
      </c>
      <c r="Q99" s="113" t="e">
        <f>INDEX(地温!$D$2:$D$366,MATCH(O99,地温!$C$2:$C$366,FALSE))</f>
        <v>#N/A</v>
      </c>
      <c r="R99" s="113" t="e">
        <f t="shared" si="56"/>
        <v>#N/A</v>
      </c>
      <c r="S99" s="116" t="e">
        <f t="shared" si="38"/>
        <v>#N/A</v>
      </c>
      <c r="T99" s="119" t="e">
        <f t="shared" si="39"/>
        <v>#N/A</v>
      </c>
      <c r="U99" s="119">
        <f t="shared" si="40"/>
        <v>0</v>
      </c>
      <c r="X99" s="115">
        <f t="shared" si="57"/>
        <v>-45931</v>
      </c>
      <c r="Y99" s="113">
        <f t="shared" si="58"/>
        <v>92</v>
      </c>
      <c r="Z99" s="113" t="e">
        <f>INDEX(地温!$D$2:$D$366,MATCH(X99,地温!$C$2:$C$366,FALSE))</f>
        <v>#N/A</v>
      </c>
      <c r="AA99" s="113" t="e">
        <f t="shared" si="59"/>
        <v>#N/A</v>
      </c>
      <c r="AB99" s="116" t="e">
        <f t="shared" si="41"/>
        <v>#N/A</v>
      </c>
      <c r="AC99" s="119" t="e">
        <f t="shared" si="42"/>
        <v>#N/A</v>
      </c>
      <c r="AD99" s="119">
        <f t="shared" si="43"/>
        <v>0</v>
      </c>
      <c r="AG99" s="115">
        <f t="shared" si="60"/>
        <v>-45931</v>
      </c>
      <c r="AH99" s="113">
        <f t="shared" si="61"/>
        <v>92</v>
      </c>
      <c r="AI99" s="113" t="e">
        <f>INDEX(地温!$D$2:$D$366,MATCH(AG99,地温!$C$2:$C$366,FALSE))</f>
        <v>#N/A</v>
      </c>
      <c r="AJ99" s="113" t="e">
        <f t="shared" si="62"/>
        <v>#N/A</v>
      </c>
      <c r="AK99" s="116" t="e">
        <f t="shared" si="44"/>
        <v>#N/A</v>
      </c>
      <c r="AL99" s="119" t="e">
        <f t="shared" si="45"/>
        <v>#N/A</v>
      </c>
      <c r="AM99" s="119">
        <f t="shared" si="46"/>
        <v>0</v>
      </c>
      <c r="AP99" s="115">
        <f t="shared" si="63"/>
        <v>-45931</v>
      </c>
      <c r="AQ99" s="113">
        <f t="shared" si="64"/>
        <v>92</v>
      </c>
      <c r="AR99" s="113" t="e">
        <f>INDEX(地温!$D$2:$D$366,MATCH(AP99,地温!$C$2:$C$366,FALSE))</f>
        <v>#N/A</v>
      </c>
      <c r="AS99" s="113" t="e">
        <f t="shared" si="65"/>
        <v>#N/A</v>
      </c>
      <c r="AT99" s="116" t="e">
        <f t="shared" si="47"/>
        <v>#N/A</v>
      </c>
      <c r="AU99" s="119" t="e">
        <f t="shared" si="48"/>
        <v>#N/A</v>
      </c>
      <c r="AV99" s="119">
        <f t="shared" si="49"/>
        <v>0</v>
      </c>
    </row>
    <row r="100" spans="1:48">
      <c r="A100" s="115">
        <f t="shared" si="50"/>
        <v>-45930</v>
      </c>
      <c r="B100" s="113">
        <f t="shared" si="33"/>
        <v>93</v>
      </c>
      <c r="C100" s="119">
        <f t="shared" si="34"/>
        <v>0</v>
      </c>
      <c r="F100" s="115">
        <f t="shared" si="51"/>
        <v>-45930</v>
      </c>
      <c r="G100" s="113">
        <f t="shared" si="52"/>
        <v>93</v>
      </c>
      <c r="H100" s="113" t="e">
        <f>INDEX(地温!$D$2:$D$366,MATCH(F100,地温!$C$2:$C$366,FALSE))</f>
        <v>#N/A</v>
      </c>
      <c r="I100" s="113" t="e">
        <f t="shared" si="53"/>
        <v>#N/A</v>
      </c>
      <c r="J100" s="116" t="e">
        <f t="shared" si="35"/>
        <v>#N/A</v>
      </c>
      <c r="K100" s="119" t="e">
        <f t="shared" si="36"/>
        <v>#N/A</v>
      </c>
      <c r="L100" s="119">
        <f t="shared" si="37"/>
        <v>0</v>
      </c>
      <c r="O100" s="115">
        <f t="shared" si="54"/>
        <v>-45930</v>
      </c>
      <c r="P100" s="113">
        <f t="shared" si="55"/>
        <v>93</v>
      </c>
      <c r="Q100" s="113" t="e">
        <f>INDEX(地温!$D$2:$D$366,MATCH(O100,地温!$C$2:$C$366,FALSE))</f>
        <v>#N/A</v>
      </c>
      <c r="R100" s="113" t="e">
        <f t="shared" si="56"/>
        <v>#N/A</v>
      </c>
      <c r="S100" s="116" t="e">
        <f t="shared" si="38"/>
        <v>#N/A</v>
      </c>
      <c r="T100" s="119" t="e">
        <f t="shared" si="39"/>
        <v>#N/A</v>
      </c>
      <c r="U100" s="119">
        <f t="shared" si="40"/>
        <v>0</v>
      </c>
      <c r="X100" s="115">
        <f t="shared" si="57"/>
        <v>-45930</v>
      </c>
      <c r="Y100" s="113">
        <f t="shared" si="58"/>
        <v>93</v>
      </c>
      <c r="Z100" s="113" t="e">
        <f>INDEX(地温!$D$2:$D$366,MATCH(X100,地温!$C$2:$C$366,FALSE))</f>
        <v>#N/A</v>
      </c>
      <c r="AA100" s="113" t="e">
        <f t="shared" si="59"/>
        <v>#N/A</v>
      </c>
      <c r="AB100" s="116" t="e">
        <f t="shared" si="41"/>
        <v>#N/A</v>
      </c>
      <c r="AC100" s="119" t="e">
        <f t="shared" si="42"/>
        <v>#N/A</v>
      </c>
      <c r="AD100" s="119">
        <f t="shared" si="43"/>
        <v>0</v>
      </c>
      <c r="AG100" s="115">
        <f t="shared" si="60"/>
        <v>-45930</v>
      </c>
      <c r="AH100" s="113">
        <f t="shared" si="61"/>
        <v>93</v>
      </c>
      <c r="AI100" s="113" t="e">
        <f>INDEX(地温!$D$2:$D$366,MATCH(AG100,地温!$C$2:$C$366,FALSE))</f>
        <v>#N/A</v>
      </c>
      <c r="AJ100" s="113" t="e">
        <f t="shared" si="62"/>
        <v>#N/A</v>
      </c>
      <c r="AK100" s="116" t="e">
        <f t="shared" si="44"/>
        <v>#N/A</v>
      </c>
      <c r="AL100" s="119" t="e">
        <f t="shared" si="45"/>
        <v>#N/A</v>
      </c>
      <c r="AM100" s="119">
        <f t="shared" si="46"/>
        <v>0</v>
      </c>
      <c r="AP100" s="115">
        <f t="shared" si="63"/>
        <v>-45930</v>
      </c>
      <c r="AQ100" s="113">
        <f t="shared" si="64"/>
        <v>93</v>
      </c>
      <c r="AR100" s="113" t="e">
        <f>INDEX(地温!$D$2:$D$366,MATCH(AP100,地温!$C$2:$C$366,FALSE))</f>
        <v>#N/A</v>
      </c>
      <c r="AS100" s="113" t="e">
        <f t="shared" si="65"/>
        <v>#N/A</v>
      </c>
      <c r="AT100" s="116" t="e">
        <f t="shared" si="47"/>
        <v>#N/A</v>
      </c>
      <c r="AU100" s="119" t="e">
        <f t="shared" si="48"/>
        <v>#N/A</v>
      </c>
      <c r="AV100" s="119">
        <f t="shared" si="49"/>
        <v>0</v>
      </c>
    </row>
    <row r="101" spans="1:48">
      <c r="A101" s="115">
        <f t="shared" si="50"/>
        <v>-45929</v>
      </c>
      <c r="B101" s="113">
        <f t="shared" si="33"/>
        <v>94</v>
      </c>
      <c r="C101" s="119">
        <f t="shared" si="34"/>
        <v>0</v>
      </c>
      <c r="F101" s="115">
        <f t="shared" si="51"/>
        <v>-45929</v>
      </c>
      <c r="G101" s="113">
        <f t="shared" si="52"/>
        <v>94</v>
      </c>
      <c r="H101" s="113" t="e">
        <f>INDEX(地温!$D$2:$D$366,MATCH(F101,地温!$C$2:$C$366,FALSE))</f>
        <v>#N/A</v>
      </c>
      <c r="I101" s="113" t="e">
        <f t="shared" si="53"/>
        <v>#N/A</v>
      </c>
      <c r="J101" s="116" t="e">
        <f t="shared" si="35"/>
        <v>#N/A</v>
      </c>
      <c r="K101" s="119" t="e">
        <f t="shared" si="36"/>
        <v>#N/A</v>
      </c>
      <c r="L101" s="119">
        <f t="shared" si="37"/>
        <v>0</v>
      </c>
      <c r="O101" s="115">
        <f t="shared" si="54"/>
        <v>-45929</v>
      </c>
      <c r="P101" s="113">
        <f t="shared" si="55"/>
        <v>94</v>
      </c>
      <c r="Q101" s="113" t="e">
        <f>INDEX(地温!$D$2:$D$366,MATCH(O101,地温!$C$2:$C$366,FALSE))</f>
        <v>#N/A</v>
      </c>
      <c r="R101" s="113" t="e">
        <f t="shared" si="56"/>
        <v>#N/A</v>
      </c>
      <c r="S101" s="116" t="e">
        <f t="shared" si="38"/>
        <v>#N/A</v>
      </c>
      <c r="T101" s="119" t="e">
        <f t="shared" si="39"/>
        <v>#N/A</v>
      </c>
      <c r="U101" s="119">
        <f t="shared" si="40"/>
        <v>0</v>
      </c>
      <c r="X101" s="115">
        <f t="shared" si="57"/>
        <v>-45929</v>
      </c>
      <c r="Y101" s="113">
        <f t="shared" si="58"/>
        <v>94</v>
      </c>
      <c r="Z101" s="113" t="e">
        <f>INDEX(地温!$D$2:$D$366,MATCH(X101,地温!$C$2:$C$366,FALSE))</f>
        <v>#N/A</v>
      </c>
      <c r="AA101" s="113" t="e">
        <f t="shared" si="59"/>
        <v>#N/A</v>
      </c>
      <c r="AB101" s="116" t="e">
        <f t="shared" si="41"/>
        <v>#N/A</v>
      </c>
      <c r="AC101" s="119" t="e">
        <f t="shared" si="42"/>
        <v>#N/A</v>
      </c>
      <c r="AD101" s="119">
        <f t="shared" si="43"/>
        <v>0</v>
      </c>
      <c r="AG101" s="115">
        <f t="shared" si="60"/>
        <v>-45929</v>
      </c>
      <c r="AH101" s="113">
        <f t="shared" si="61"/>
        <v>94</v>
      </c>
      <c r="AI101" s="113" t="e">
        <f>INDEX(地温!$D$2:$D$366,MATCH(AG101,地温!$C$2:$C$366,FALSE))</f>
        <v>#N/A</v>
      </c>
      <c r="AJ101" s="113" t="e">
        <f t="shared" si="62"/>
        <v>#N/A</v>
      </c>
      <c r="AK101" s="116" t="e">
        <f t="shared" si="44"/>
        <v>#N/A</v>
      </c>
      <c r="AL101" s="119" t="e">
        <f t="shared" si="45"/>
        <v>#N/A</v>
      </c>
      <c r="AM101" s="119">
        <f t="shared" si="46"/>
        <v>0</v>
      </c>
      <c r="AP101" s="115">
        <f t="shared" si="63"/>
        <v>-45929</v>
      </c>
      <c r="AQ101" s="113">
        <f t="shared" si="64"/>
        <v>94</v>
      </c>
      <c r="AR101" s="113" t="e">
        <f>INDEX(地温!$D$2:$D$366,MATCH(AP101,地温!$C$2:$C$366,FALSE))</f>
        <v>#N/A</v>
      </c>
      <c r="AS101" s="113" t="e">
        <f t="shared" si="65"/>
        <v>#N/A</v>
      </c>
      <c r="AT101" s="116" t="e">
        <f t="shared" si="47"/>
        <v>#N/A</v>
      </c>
      <c r="AU101" s="119" t="e">
        <f t="shared" si="48"/>
        <v>#N/A</v>
      </c>
      <c r="AV101" s="119">
        <f t="shared" si="49"/>
        <v>0</v>
      </c>
    </row>
    <row r="102" spans="1:48">
      <c r="A102" s="115">
        <f t="shared" si="50"/>
        <v>-45928</v>
      </c>
      <c r="B102" s="113">
        <f t="shared" si="33"/>
        <v>95</v>
      </c>
      <c r="C102" s="119">
        <f t="shared" si="34"/>
        <v>0</v>
      </c>
      <c r="F102" s="115">
        <f t="shared" si="51"/>
        <v>-45928</v>
      </c>
      <c r="G102" s="113">
        <f t="shared" si="52"/>
        <v>95</v>
      </c>
      <c r="H102" s="113" t="e">
        <f>INDEX(地温!$D$2:$D$366,MATCH(F102,地温!$C$2:$C$366,FALSE))</f>
        <v>#N/A</v>
      </c>
      <c r="I102" s="113" t="e">
        <f t="shared" si="53"/>
        <v>#N/A</v>
      </c>
      <c r="J102" s="116" t="e">
        <f t="shared" si="35"/>
        <v>#N/A</v>
      </c>
      <c r="K102" s="119" t="e">
        <f t="shared" si="36"/>
        <v>#N/A</v>
      </c>
      <c r="L102" s="119">
        <f t="shared" si="37"/>
        <v>0</v>
      </c>
      <c r="O102" s="115">
        <f t="shared" si="54"/>
        <v>-45928</v>
      </c>
      <c r="P102" s="113">
        <f t="shared" si="55"/>
        <v>95</v>
      </c>
      <c r="Q102" s="113" t="e">
        <f>INDEX(地温!$D$2:$D$366,MATCH(O102,地温!$C$2:$C$366,FALSE))</f>
        <v>#N/A</v>
      </c>
      <c r="R102" s="113" t="e">
        <f t="shared" si="56"/>
        <v>#N/A</v>
      </c>
      <c r="S102" s="116" t="e">
        <f t="shared" si="38"/>
        <v>#N/A</v>
      </c>
      <c r="T102" s="119" t="e">
        <f t="shared" si="39"/>
        <v>#N/A</v>
      </c>
      <c r="U102" s="119">
        <f t="shared" si="40"/>
        <v>0</v>
      </c>
      <c r="X102" s="115">
        <f t="shared" si="57"/>
        <v>-45928</v>
      </c>
      <c r="Y102" s="113">
        <f t="shared" si="58"/>
        <v>95</v>
      </c>
      <c r="Z102" s="113" t="e">
        <f>INDEX(地温!$D$2:$D$366,MATCH(X102,地温!$C$2:$C$366,FALSE))</f>
        <v>#N/A</v>
      </c>
      <c r="AA102" s="113" t="e">
        <f t="shared" si="59"/>
        <v>#N/A</v>
      </c>
      <c r="AB102" s="116" t="e">
        <f t="shared" si="41"/>
        <v>#N/A</v>
      </c>
      <c r="AC102" s="119" t="e">
        <f t="shared" si="42"/>
        <v>#N/A</v>
      </c>
      <c r="AD102" s="119">
        <f t="shared" si="43"/>
        <v>0</v>
      </c>
      <c r="AG102" s="115">
        <f t="shared" si="60"/>
        <v>-45928</v>
      </c>
      <c r="AH102" s="113">
        <f t="shared" si="61"/>
        <v>95</v>
      </c>
      <c r="AI102" s="113" t="e">
        <f>INDEX(地温!$D$2:$D$366,MATCH(AG102,地温!$C$2:$C$366,FALSE))</f>
        <v>#N/A</v>
      </c>
      <c r="AJ102" s="113" t="e">
        <f t="shared" si="62"/>
        <v>#N/A</v>
      </c>
      <c r="AK102" s="116" t="e">
        <f t="shared" si="44"/>
        <v>#N/A</v>
      </c>
      <c r="AL102" s="119" t="e">
        <f t="shared" si="45"/>
        <v>#N/A</v>
      </c>
      <c r="AM102" s="119">
        <f t="shared" si="46"/>
        <v>0</v>
      </c>
      <c r="AP102" s="115">
        <f t="shared" si="63"/>
        <v>-45928</v>
      </c>
      <c r="AQ102" s="113">
        <f t="shared" si="64"/>
        <v>95</v>
      </c>
      <c r="AR102" s="113" t="e">
        <f>INDEX(地温!$D$2:$D$366,MATCH(AP102,地温!$C$2:$C$366,FALSE))</f>
        <v>#N/A</v>
      </c>
      <c r="AS102" s="113" t="e">
        <f t="shared" si="65"/>
        <v>#N/A</v>
      </c>
      <c r="AT102" s="116" t="e">
        <f t="shared" si="47"/>
        <v>#N/A</v>
      </c>
      <c r="AU102" s="119" t="e">
        <f t="shared" si="48"/>
        <v>#N/A</v>
      </c>
      <c r="AV102" s="119">
        <f t="shared" si="49"/>
        <v>0</v>
      </c>
    </row>
    <row r="103" spans="1:48">
      <c r="A103" s="115">
        <f t="shared" si="50"/>
        <v>-45927</v>
      </c>
      <c r="B103" s="113">
        <f t="shared" si="33"/>
        <v>96</v>
      </c>
      <c r="C103" s="119">
        <f t="shared" si="34"/>
        <v>0</v>
      </c>
      <c r="F103" s="115">
        <f t="shared" si="51"/>
        <v>-45927</v>
      </c>
      <c r="G103" s="113">
        <f t="shared" si="52"/>
        <v>96</v>
      </c>
      <c r="H103" s="113" t="e">
        <f>INDEX(地温!$D$2:$D$366,MATCH(F103,地温!$C$2:$C$366,FALSE))</f>
        <v>#N/A</v>
      </c>
      <c r="I103" s="113" t="e">
        <f t="shared" si="53"/>
        <v>#N/A</v>
      </c>
      <c r="J103" s="116" t="e">
        <f t="shared" si="35"/>
        <v>#N/A</v>
      </c>
      <c r="K103" s="119" t="e">
        <f t="shared" si="36"/>
        <v>#N/A</v>
      </c>
      <c r="L103" s="119">
        <f t="shared" si="37"/>
        <v>0</v>
      </c>
      <c r="O103" s="115">
        <f t="shared" si="54"/>
        <v>-45927</v>
      </c>
      <c r="P103" s="113">
        <f t="shared" si="55"/>
        <v>96</v>
      </c>
      <c r="Q103" s="113" t="e">
        <f>INDEX(地温!$D$2:$D$366,MATCH(O103,地温!$C$2:$C$366,FALSE))</f>
        <v>#N/A</v>
      </c>
      <c r="R103" s="113" t="e">
        <f t="shared" si="56"/>
        <v>#N/A</v>
      </c>
      <c r="S103" s="116" t="e">
        <f t="shared" si="38"/>
        <v>#N/A</v>
      </c>
      <c r="T103" s="119" t="e">
        <f t="shared" si="39"/>
        <v>#N/A</v>
      </c>
      <c r="U103" s="119">
        <f t="shared" si="40"/>
        <v>0</v>
      </c>
      <c r="X103" s="115">
        <f t="shared" si="57"/>
        <v>-45927</v>
      </c>
      <c r="Y103" s="113">
        <f t="shared" si="58"/>
        <v>96</v>
      </c>
      <c r="Z103" s="113" t="e">
        <f>INDEX(地温!$D$2:$D$366,MATCH(X103,地温!$C$2:$C$366,FALSE))</f>
        <v>#N/A</v>
      </c>
      <c r="AA103" s="113" t="e">
        <f t="shared" si="59"/>
        <v>#N/A</v>
      </c>
      <c r="AB103" s="116" t="e">
        <f t="shared" si="41"/>
        <v>#N/A</v>
      </c>
      <c r="AC103" s="119" t="e">
        <f t="shared" si="42"/>
        <v>#N/A</v>
      </c>
      <c r="AD103" s="119">
        <f t="shared" si="43"/>
        <v>0</v>
      </c>
      <c r="AG103" s="115">
        <f t="shared" si="60"/>
        <v>-45927</v>
      </c>
      <c r="AH103" s="113">
        <f t="shared" si="61"/>
        <v>96</v>
      </c>
      <c r="AI103" s="113" t="e">
        <f>INDEX(地温!$D$2:$D$366,MATCH(AG103,地温!$C$2:$C$366,FALSE))</f>
        <v>#N/A</v>
      </c>
      <c r="AJ103" s="113" t="e">
        <f t="shared" si="62"/>
        <v>#N/A</v>
      </c>
      <c r="AK103" s="116" t="e">
        <f t="shared" si="44"/>
        <v>#N/A</v>
      </c>
      <c r="AL103" s="119" t="e">
        <f t="shared" si="45"/>
        <v>#N/A</v>
      </c>
      <c r="AM103" s="119">
        <f t="shared" si="46"/>
        <v>0</v>
      </c>
      <c r="AP103" s="115">
        <f t="shared" si="63"/>
        <v>-45927</v>
      </c>
      <c r="AQ103" s="113">
        <f t="shared" si="64"/>
        <v>96</v>
      </c>
      <c r="AR103" s="113" t="e">
        <f>INDEX(地温!$D$2:$D$366,MATCH(AP103,地温!$C$2:$C$366,FALSE))</f>
        <v>#N/A</v>
      </c>
      <c r="AS103" s="113" t="e">
        <f t="shared" si="65"/>
        <v>#N/A</v>
      </c>
      <c r="AT103" s="116" t="e">
        <f t="shared" si="47"/>
        <v>#N/A</v>
      </c>
      <c r="AU103" s="119" t="e">
        <f t="shared" si="48"/>
        <v>#N/A</v>
      </c>
      <c r="AV103" s="119">
        <f t="shared" si="49"/>
        <v>0</v>
      </c>
    </row>
    <row r="104" spans="1:48">
      <c r="A104" s="115">
        <f t="shared" si="50"/>
        <v>-45926</v>
      </c>
      <c r="B104" s="113">
        <f t="shared" si="33"/>
        <v>97</v>
      </c>
      <c r="C104" s="119">
        <f t="shared" si="34"/>
        <v>0</v>
      </c>
      <c r="F104" s="115">
        <f t="shared" si="51"/>
        <v>-45926</v>
      </c>
      <c r="G104" s="113">
        <f t="shared" si="52"/>
        <v>97</v>
      </c>
      <c r="H104" s="113" t="e">
        <f>INDEX(地温!$D$2:$D$366,MATCH(F104,地温!$C$2:$C$366,FALSE))</f>
        <v>#N/A</v>
      </c>
      <c r="I104" s="113" t="e">
        <f t="shared" si="53"/>
        <v>#N/A</v>
      </c>
      <c r="J104" s="116" t="e">
        <f t="shared" si="35"/>
        <v>#N/A</v>
      </c>
      <c r="K104" s="119" t="e">
        <f t="shared" si="36"/>
        <v>#N/A</v>
      </c>
      <c r="L104" s="119">
        <f t="shared" si="37"/>
        <v>0</v>
      </c>
      <c r="O104" s="115">
        <f t="shared" si="54"/>
        <v>-45926</v>
      </c>
      <c r="P104" s="113">
        <f t="shared" si="55"/>
        <v>97</v>
      </c>
      <c r="Q104" s="113" t="e">
        <f>INDEX(地温!$D$2:$D$366,MATCH(O104,地温!$C$2:$C$366,FALSE))</f>
        <v>#N/A</v>
      </c>
      <c r="R104" s="113" t="e">
        <f t="shared" si="56"/>
        <v>#N/A</v>
      </c>
      <c r="S104" s="116" t="e">
        <f t="shared" si="38"/>
        <v>#N/A</v>
      </c>
      <c r="T104" s="119" t="e">
        <f t="shared" si="39"/>
        <v>#N/A</v>
      </c>
      <c r="U104" s="119">
        <f t="shared" si="40"/>
        <v>0</v>
      </c>
      <c r="X104" s="115">
        <f t="shared" si="57"/>
        <v>-45926</v>
      </c>
      <c r="Y104" s="113">
        <f t="shared" si="58"/>
        <v>97</v>
      </c>
      <c r="Z104" s="113" t="e">
        <f>INDEX(地温!$D$2:$D$366,MATCH(X104,地温!$C$2:$C$366,FALSE))</f>
        <v>#N/A</v>
      </c>
      <c r="AA104" s="113" t="e">
        <f t="shared" si="59"/>
        <v>#N/A</v>
      </c>
      <c r="AB104" s="116" t="e">
        <f t="shared" si="41"/>
        <v>#N/A</v>
      </c>
      <c r="AC104" s="119" t="e">
        <f t="shared" si="42"/>
        <v>#N/A</v>
      </c>
      <c r="AD104" s="119">
        <f t="shared" si="43"/>
        <v>0</v>
      </c>
      <c r="AG104" s="115">
        <f t="shared" si="60"/>
        <v>-45926</v>
      </c>
      <c r="AH104" s="113">
        <f t="shared" si="61"/>
        <v>97</v>
      </c>
      <c r="AI104" s="113" t="e">
        <f>INDEX(地温!$D$2:$D$366,MATCH(AG104,地温!$C$2:$C$366,FALSE))</f>
        <v>#N/A</v>
      </c>
      <c r="AJ104" s="113" t="e">
        <f t="shared" si="62"/>
        <v>#N/A</v>
      </c>
      <c r="AK104" s="116" t="e">
        <f t="shared" si="44"/>
        <v>#N/A</v>
      </c>
      <c r="AL104" s="119" t="e">
        <f t="shared" si="45"/>
        <v>#N/A</v>
      </c>
      <c r="AM104" s="119">
        <f t="shared" si="46"/>
        <v>0</v>
      </c>
      <c r="AP104" s="115">
        <f t="shared" si="63"/>
        <v>-45926</v>
      </c>
      <c r="AQ104" s="113">
        <f t="shared" si="64"/>
        <v>97</v>
      </c>
      <c r="AR104" s="113" t="e">
        <f>INDEX(地温!$D$2:$D$366,MATCH(AP104,地温!$C$2:$C$366,FALSE))</f>
        <v>#N/A</v>
      </c>
      <c r="AS104" s="113" t="e">
        <f t="shared" si="65"/>
        <v>#N/A</v>
      </c>
      <c r="AT104" s="116" t="e">
        <f t="shared" si="47"/>
        <v>#N/A</v>
      </c>
      <c r="AU104" s="119" t="e">
        <f t="shared" si="48"/>
        <v>#N/A</v>
      </c>
      <c r="AV104" s="119">
        <f t="shared" si="49"/>
        <v>0</v>
      </c>
    </row>
    <row r="105" spans="1:48">
      <c r="A105" s="115">
        <f t="shared" si="50"/>
        <v>-45925</v>
      </c>
      <c r="B105" s="113">
        <f t="shared" si="33"/>
        <v>98</v>
      </c>
      <c r="C105" s="119">
        <f t="shared" si="34"/>
        <v>0</v>
      </c>
      <c r="F105" s="115">
        <f t="shared" si="51"/>
        <v>-45925</v>
      </c>
      <c r="G105" s="113">
        <f t="shared" si="52"/>
        <v>98</v>
      </c>
      <c r="H105" s="113" t="e">
        <f>INDEX(地温!$D$2:$D$366,MATCH(F105,地温!$C$2:$C$366,FALSE))</f>
        <v>#N/A</v>
      </c>
      <c r="I105" s="113" t="e">
        <f t="shared" si="53"/>
        <v>#N/A</v>
      </c>
      <c r="J105" s="116" t="e">
        <f t="shared" si="35"/>
        <v>#N/A</v>
      </c>
      <c r="K105" s="119" t="e">
        <f t="shared" si="36"/>
        <v>#N/A</v>
      </c>
      <c r="L105" s="119">
        <f t="shared" si="37"/>
        <v>0</v>
      </c>
      <c r="O105" s="115">
        <f t="shared" si="54"/>
        <v>-45925</v>
      </c>
      <c r="P105" s="113">
        <f t="shared" si="55"/>
        <v>98</v>
      </c>
      <c r="Q105" s="113" t="e">
        <f>INDEX(地温!$D$2:$D$366,MATCH(O105,地温!$C$2:$C$366,FALSE))</f>
        <v>#N/A</v>
      </c>
      <c r="R105" s="113" t="e">
        <f t="shared" si="56"/>
        <v>#N/A</v>
      </c>
      <c r="S105" s="116" t="e">
        <f t="shared" si="38"/>
        <v>#N/A</v>
      </c>
      <c r="T105" s="119" t="e">
        <f t="shared" si="39"/>
        <v>#N/A</v>
      </c>
      <c r="U105" s="119">
        <f t="shared" si="40"/>
        <v>0</v>
      </c>
      <c r="X105" s="115">
        <f t="shared" si="57"/>
        <v>-45925</v>
      </c>
      <c r="Y105" s="113">
        <f t="shared" si="58"/>
        <v>98</v>
      </c>
      <c r="Z105" s="113" t="e">
        <f>INDEX(地温!$D$2:$D$366,MATCH(X105,地温!$C$2:$C$366,FALSE))</f>
        <v>#N/A</v>
      </c>
      <c r="AA105" s="113" t="e">
        <f t="shared" si="59"/>
        <v>#N/A</v>
      </c>
      <c r="AB105" s="116" t="e">
        <f t="shared" si="41"/>
        <v>#N/A</v>
      </c>
      <c r="AC105" s="119" t="e">
        <f t="shared" si="42"/>
        <v>#N/A</v>
      </c>
      <c r="AD105" s="119">
        <f t="shared" si="43"/>
        <v>0</v>
      </c>
      <c r="AG105" s="115">
        <f t="shared" si="60"/>
        <v>-45925</v>
      </c>
      <c r="AH105" s="113">
        <f t="shared" si="61"/>
        <v>98</v>
      </c>
      <c r="AI105" s="113" t="e">
        <f>INDEX(地温!$D$2:$D$366,MATCH(AG105,地温!$C$2:$C$366,FALSE))</f>
        <v>#N/A</v>
      </c>
      <c r="AJ105" s="113" t="e">
        <f t="shared" si="62"/>
        <v>#N/A</v>
      </c>
      <c r="AK105" s="116" t="e">
        <f t="shared" si="44"/>
        <v>#N/A</v>
      </c>
      <c r="AL105" s="119" t="e">
        <f t="shared" si="45"/>
        <v>#N/A</v>
      </c>
      <c r="AM105" s="119">
        <f t="shared" si="46"/>
        <v>0</v>
      </c>
      <c r="AP105" s="115">
        <f t="shared" si="63"/>
        <v>-45925</v>
      </c>
      <c r="AQ105" s="113">
        <f t="shared" si="64"/>
        <v>98</v>
      </c>
      <c r="AR105" s="113" t="e">
        <f>INDEX(地温!$D$2:$D$366,MATCH(AP105,地温!$C$2:$C$366,FALSE))</f>
        <v>#N/A</v>
      </c>
      <c r="AS105" s="113" t="e">
        <f t="shared" si="65"/>
        <v>#N/A</v>
      </c>
      <c r="AT105" s="116" t="e">
        <f t="shared" si="47"/>
        <v>#N/A</v>
      </c>
      <c r="AU105" s="119" t="e">
        <f t="shared" si="48"/>
        <v>#N/A</v>
      </c>
      <c r="AV105" s="119">
        <f t="shared" si="49"/>
        <v>0</v>
      </c>
    </row>
    <row r="106" spans="1:48">
      <c r="A106" s="115">
        <f t="shared" si="50"/>
        <v>-45924</v>
      </c>
      <c r="B106" s="113">
        <f t="shared" si="33"/>
        <v>99</v>
      </c>
      <c r="C106" s="119">
        <f t="shared" si="34"/>
        <v>0</v>
      </c>
      <c r="F106" s="115">
        <f t="shared" si="51"/>
        <v>-45924</v>
      </c>
      <c r="G106" s="113">
        <f t="shared" si="52"/>
        <v>99</v>
      </c>
      <c r="H106" s="113" t="e">
        <f>INDEX(地温!$D$2:$D$366,MATCH(F106,地温!$C$2:$C$366,FALSE))</f>
        <v>#N/A</v>
      </c>
      <c r="I106" s="113" t="e">
        <f t="shared" si="53"/>
        <v>#N/A</v>
      </c>
      <c r="J106" s="116" t="e">
        <f t="shared" si="35"/>
        <v>#N/A</v>
      </c>
      <c r="K106" s="119" t="e">
        <f t="shared" si="36"/>
        <v>#N/A</v>
      </c>
      <c r="L106" s="119">
        <f t="shared" si="37"/>
        <v>0</v>
      </c>
      <c r="O106" s="115">
        <f t="shared" si="54"/>
        <v>-45924</v>
      </c>
      <c r="P106" s="113">
        <f t="shared" si="55"/>
        <v>99</v>
      </c>
      <c r="Q106" s="113" t="e">
        <f>INDEX(地温!$D$2:$D$366,MATCH(O106,地温!$C$2:$C$366,FALSE))</f>
        <v>#N/A</v>
      </c>
      <c r="R106" s="113" t="e">
        <f t="shared" si="56"/>
        <v>#N/A</v>
      </c>
      <c r="S106" s="116" t="e">
        <f t="shared" si="38"/>
        <v>#N/A</v>
      </c>
      <c r="T106" s="119" t="e">
        <f t="shared" si="39"/>
        <v>#N/A</v>
      </c>
      <c r="U106" s="119">
        <f t="shared" si="40"/>
        <v>0</v>
      </c>
      <c r="X106" s="115">
        <f t="shared" si="57"/>
        <v>-45924</v>
      </c>
      <c r="Y106" s="113">
        <f t="shared" si="58"/>
        <v>99</v>
      </c>
      <c r="Z106" s="113" t="e">
        <f>INDEX(地温!$D$2:$D$366,MATCH(X106,地温!$C$2:$C$366,FALSE))</f>
        <v>#N/A</v>
      </c>
      <c r="AA106" s="113" t="e">
        <f t="shared" si="59"/>
        <v>#N/A</v>
      </c>
      <c r="AB106" s="116" t="e">
        <f t="shared" si="41"/>
        <v>#N/A</v>
      </c>
      <c r="AC106" s="119" t="e">
        <f t="shared" si="42"/>
        <v>#N/A</v>
      </c>
      <c r="AD106" s="119">
        <f t="shared" si="43"/>
        <v>0</v>
      </c>
      <c r="AG106" s="115">
        <f t="shared" si="60"/>
        <v>-45924</v>
      </c>
      <c r="AH106" s="113">
        <f t="shared" si="61"/>
        <v>99</v>
      </c>
      <c r="AI106" s="113" t="e">
        <f>INDEX(地温!$D$2:$D$366,MATCH(AG106,地温!$C$2:$C$366,FALSE))</f>
        <v>#N/A</v>
      </c>
      <c r="AJ106" s="113" t="e">
        <f t="shared" si="62"/>
        <v>#N/A</v>
      </c>
      <c r="AK106" s="116" t="e">
        <f t="shared" si="44"/>
        <v>#N/A</v>
      </c>
      <c r="AL106" s="119" t="e">
        <f t="shared" si="45"/>
        <v>#N/A</v>
      </c>
      <c r="AM106" s="119">
        <f t="shared" si="46"/>
        <v>0</v>
      </c>
      <c r="AP106" s="115">
        <f t="shared" si="63"/>
        <v>-45924</v>
      </c>
      <c r="AQ106" s="113">
        <f t="shared" si="64"/>
        <v>99</v>
      </c>
      <c r="AR106" s="113" t="e">
        <f>INDEX(地温!$D$2:$D$366,MATCH(AP106,地温!$C$2:$C$366,FALSE))</f>
        <v>#N/A</v>
      </c>
      <c r="AS106" s="113" t="e">
        <f t="shared" si="65"/>
        <v>#N/A</v>
      </c>
      <c r="AT106" s="116" t="e">
        <f t="shared" si="47"/>
        <v>#N/A</v>
      </c>
      <c r="AU106" s="119" t="e">
        <f t="shared" si="48"/>
        <v>#N/A</v>
      </c>
      <c r="AV106" s="119">
        <f t="shared" si="49"/>
        <v>0</v>
      </c>
    </row>
    <row r="107" spans="1:48">
      <c r="A107" s="115">
        <f t="shared" si="50"/>
        <v>-45923</v>
      </c>
      <c r="B107" s="113">
        <f t="shared" si="33"/>
        <v>100</v>
      </c>
      <c r="C107" s="119">
        <f t="shared" si="34"/>
        <v>0</v>
      </c>
      <c r="F107" s="115">
        <f t="shared" si="51"/>
        <v>-45923</v>
      </c>
      <c r="G107" s="113">
        <f t="shared" si="52"/>
        <v>100</v>
      </c>
      <c r="H107" s="113" t="e">
        <f>INDEX(地温!$D$2:$D$366,MATCH(F107,地温!$C$2:$C$366,FALSE))</f>
        <v>#N/A</v>
      </c>
      <c r="I107" s="113" t="e">
        <f t="shared" si="53"/>
        <v>#N/A</v>
      </c>
      <c r="J107" s="116" t="e">
        <f t="shared" si="35"/>
        <v>#N/A</v>
      </c>
      <c r="K107" s="119" t="e">
        <f t="shared" si="36"/>
        <v>#N/A</v>
      </c>
      <c r="L107" s="119">
        <f t="shared" si="37"/>
        <v>0</v>
      </c>
      <c r="O107" s="115">
        <f t="shared" si="54"/>
        <v>-45923</v>
      </c>
      <c r="P107" s="113">
        <f t="shared" si="55"/>
        <v>100</v>
      </c>
      <c r="Q107" s="113" t="e">
        <f>INDEX(地温!$D$2:$D$366,MATCH(O107,地温!$C$2:$C$366,FALSE))</f>
        <v>#N/A</v>
      </c>
      <c r="R107" s="113" t="e">
        <f t="shared" si="56"/>
        <v>#N/A</v>
      </c>
      <c r="S107" s="116" t="e">
        <f t="shared" si="38"/>
        <v>#N/A</v>
      </c>
      <c r="T107" s="119" t="e">
        <f t="shared" si="39"/>
        <v>#N/A</v>
      </c>
      <c r="U107" s="119">
        <f t="shared" si="40"/>
        <v>0</v>
      </c>
      <c r="X107" s="115">
        <f t="shared" si="57"/>
        <v>-45923</v>
      </c>
      <c r="Y107" s="113">
        <f t="shared" si="58"/>
        <v>100</v>
      </c>
      <c r="Z107" s="113" t="e">
        <f>INDEX(地温!$D$2:$D$366,MATCH(X107,地温!$C$2:$C$366,FALSE))</f>
        <v>#N/A</v>
      </c>
      <c r="AA107" s="113" t="e">
        <f t="shared" si="59"/>
        <v>#N/A</v>
      </c>
      <c r="AB107" s="116" t="e">
        <f t="shared" si="41"/>
        <v>#N/A</v>
      </c>
      <c r="AC107" s="119" t="e">
        <f t="shared" si="42"/>
        <v>#N/A</v>
      </c>
      <c r="AD107" s="119">
        <f t="shared" si="43"/>
        <v>0</v>
      </c>
      <c r="AG107" s="115">
        <f t="shared" si="60"/>
        <v>-45923</v>
      </c>
      <c r="AH107" s="113">
        <f t="shared" si="61"/>
        <v>100</v>
      </c>
      <c r="AI107" s="113" t="e">
        <f>INDEX(地温!$D$2:$D$366,MATCH(AG107,地温!$C$2:$C$366,FALSE))</f>
        <v>#N/A</v>
      </c>
      <c r="AJ107" s="113" t="e">
        <f t="shared" si="62"/>
        <v>#N/A</v>
      </c>
      <c r="AK107" s="116" t="e">
        <f t="shared" si="44"/>
        <v>#N/A</v>
      </c>
      <c r="AL107" s="119" t="e">
        <f t="shared" si="45"/>
        <v>#N/A</v>
      </c>
      <c r="AM107" s="119">
        <f t="shared" si="46"/>
        <v>0</v>
      </c>
      <c r="AP107" s="115">
        <f t="shared" si="63"/>
        <v>-45923</v>
      </c>
      <c r="AQ107" s="113">
        <f t="shared" si="64"/>
        <v>100</v>
      </c>
      <c r="AR107" s="113" t="e">
        <f>INDEX(地温!$D$2:$D$366,MATCH(AP107,地温!$C$2:$C$366,FALSE))</f>
        <v>#N/A</v>
      </c>
      <c r="AS107" s="113" t="e">
        <f t="shared" si="65"/>
        <v>#N/A</v>
      </c>
      <c r="AT107" s="116" t="e">
        <f t="shared" si="47"/>
        <v>#N/A</v>
      </c>
      <c r="AU107" s="119" t="e">
        <f t="shared" si="48"/>
        <v>#N/A</v>
      </c>
      <c r="AV107" s="119">
        <f t="shared" si="49"/>
        <v>0</v>
      </c>
    </row>
    <row r="108" spans="1:48">
      <c r="A108" s="115">
        <f t="shared" si="50"/>
        <v>-45922</v>
      </c>
      <c r="B108" s="113">
        <f t="shared" si="33"/>
        <v>101</v>
      </c>
      <c r="C108" s="119">
        <f t="shared" si="34"/>
        <v>0</v>
      </c>
      <c r="F108" s="115">
        <f t="shared" si="51"/>
        <v>-45922</v>
      </c>
      <c r="G108" s="113">
        <f t="shared" si="52"/>
        <v>101</v>
      </c>
      <c r="H108" s="113" t="e">
        <f>INDEX(地温!$D$2:$D$366,MATCH(F108,地温!$C$2:$C$366,FALSE))</f>
        <v>#N/A</v>
      </c>
      <c r="I108" s="113" t="e">
        <f t="shared" si="53"/>
        <v>#N/A</v>
      </c>
      <c r="J108" s="116" t="e">
        <f t="shared" si="35"/>
        <v>#N/A</v>
      </c>
      <c r="K108" s="119" t="e">
        <f t="shared" si="36"/>
        <v>#N/A</v>
      </c>
      <c r="L108" s="119">
        <f t="shared" si="37"/>
        <v>0</v>
      </c>
      <c r="O108" s="115">
        <f t="shared" si="54"/>
        <v>-45922</v>
      </c>
      <c r="P108" s="113">
        <f t="shared" si="55"/>
        <v>101</v>
      </c>
      <c r="Q108" s="113" t="e">
        <f>INDEX(地温!$D$2:$D$366,MATCH(O108,地温!$C$2:$C$366,FALSE))</f>
        <v>#N/A</v>
      </c>
      <c r="R108" s="113" t="e">
        <f t="shared" si="56"/>
        <v>#N/A</v>
      </c>
      <c r="S108" s="116" t="e">
        <f t="shared" si="38"/>
        <v>#N/A</v>
      </c>
      <c r="T108" s="119" t="e">
        <f t="shared" si="39"/>
        <v>#N/A</v>
      </c>
      <c r="U108" s="119">
        <f t="shared" si="40"/>
        <v>0</v>
      </c>
      <c r="X108" s="115">
        <f t="shared" si="57"/>
        <v>-45922</v>
      </c>
      <c r="Y108" s="113">
        <f t="shared" si="58"/>
        <v>101</v>
      </c>
      <c r="Z108" s="113" t="e">
        <f>INDEX(地温!$D$2:$D$366,MATCH(X108,地温!$C$2:$C$366,FALSE))</f>
        <v>#N/A</v>
      </c>
      <c r="AA108" s="113" t="e">
        <f t="shared" si="59"/>
        <v>#N/A</v>
      </c>
      <c r="AB108" s="116" t="e">
        <f t="shared" si="41"/>
        <v>#N/A</v>
      </c>
      <c r="AC108" s="119" t="e">
        <f t="shared" si="42"/>
        <v>#N/A</v>
      </c>
      <c r="AD108" s="119">
        <f t="shared" si="43"/>
        <v>0</v>
      </c>
      <c r="AG108" s="115">
        <f t="shared" si="60"/>
        <v>-45922</v>
      </c>
      <c r="AH108" s="113">
        <f t="shared" si="61"/>
        <v>101</v>
      </c>
      <c r="AI108" s="113" t="e">
        <f>INDEX(地温!$D$2:$D$366,MATCH(AG108,地温!$C$2:$C$366,FALSE))</f>
        <v>#N/A</v>
      </c>
      <c r="AJ108" s="113" t="e">
        <f t="shared" si="62"/>
        <v>#N/A</v>
      </c>
      <c r="AK108" s="116" t="e">
        <f t="shared" si="44"/>
        <v>#N/A</v>
      </c>
      <c r="AL108" s="119" t="e">
        <f t="shared" si="45"/>
        <v>#N/A</v>
      </c>
      <c r="AM108" s="119">
        <f t="shared" si="46"/>
        <v>0</v>
      </c>
      <c r="AP108" s="115">
        <f t="shared" si="63"/>
        <v>-45922</v>
      </c>
      <c r="AQ108" s="113">
        <f t="shared" si="64"/>
        <v>101</v>
      </c>
      <c r="AR108" s="113" t="e">
        <f>INDEX(地温!$D$2:$D$366,MATCH(AP108,地温!$C$2:$C$366,FALSE))</f>
        <v>#N/A</v>
      </c>
      <c r="AS108" s="113" t="e">
        <f t="shared" si="65"/>
        <v>#N/A</v>
      </c>
      <c r="AT108" s="116" t="e">
        <f t="shared" si="47"/>
        <v>#N/A</v>
      </c>
      <c r="AU108" s="119" t="e">
        <f t="shared" si="48"/>
        <v>#N/A</v>
      </c>
      <c r="AV108" s="119">
        <f t="shared" si="49"/>
        <v>0</v>
      </c>
    </row>
    <row r="109" spans="1:48">
      <c r="A109" s="115">
        <f t="shared" si="50"/>
        <v>-45921</v>
      </c>
      <c r="B109" s="113">
        <f t="shared" si="33"/>
        <v>102</v>
      </c>
      <c r="C109" s="119">
        <f t="shared" si="34"/>
        <v>0</v>
      </c>
      <c r="F109" s="115">
        <f t="shared" si="51"/>
        <v>-45921</v>
      </c>
      <c r="G109" s="113">
        <f t="shared" si="52"/>
        <v>102</v>
      </c>
      <c r="H109" s="113" t="e">
        <f>INDEX(地温!$D$2:$D$366,MATCH(F109,地温!$C$2:$C$366,FALSE))</f>
        <v>#N/A</v>
      </c>
      <c r="I109" s="113" t="e">
        <f t="shared" si="53"/>
        <v>#N/A</v>
      </c>
      <c r="J109" s="116" t="e">
        <f t="shared" si="35"/>
        <v>#N/A</v>
      </c>
      <c r="K109" s="119" t="e">
        <f t="shared" si="36"/>
        <v>#N/A</v>
      </c>
      <c r="L109" s="119">
        <f t="shared" si="37"/>
        <v>0</v>
      </c>
      <c r="O109" s="115">
        <f t="shared" si="54"/>
        <v>-45921</v>
      </c>
      <c r="P109" s="113">
        <f t="shared" si="55"/>
        <v>102</v>
      </c>
      <c r="Q109" s="113" t="e">
        <f>INDEX(地温!$D$2:$D$366,MATCH(O109,地温!$C$2:$C$366,FALSE))</f>
        <v>#N/A</v>
      </c>
      <c r="R109" s="113" t="e">
        <f t="shared" si="56"/>
        <v>#N/A</v>
      </c>
      <c r="S109" s="116" t="e">
        <f t="shared" si="38"/>
        <v>#N/A</v>
      </c>
      <c r="T109" s="119" t="e">
        <f t="shared" si="39"/>
        <v>#N/A</v>
      </c>
      <c r="U109" s="119">
        <f t="shared" si="40"/>
        <v>0</v>
      </c>
      <c r="X109" s="115">
        <f t="shared" si="57"/>
        <v>-45921</v>
      </c>
      <c r="Y109" s="113">
        <f t="shared" si="58"/>
        <v>102</v>
      </c>
      <c r="Z109" s="113" t="e">
        <f>INDEX(地温!$D$2:$D$366,MATCH(X109,地温!$C$2:$C$366,FALSE))</f>
        <v>#N/A</v>
      </c>
      <c r="AA109" s="113" t="e">
        <f t="shared" si="59"/>
        <v>#N/A</v>
      </c>
      <c r="AB109" s="116" t="e">
        <f t="shared" si="41"/>
        <v>#N/A</v>
      </c>
      <c r="AC109" s="119" t="e">
        <f t="shared" si="42"/>
        <v>#N/A</v>
      </c>
      <c r="AD109" s="119">
        <f t="shared" si="43"/>
        <v>0</v>
      </c>
      <c r="AG109" s="115">
        <f t="shared" si="60"/>
        <v>-45921</v>
      </c>
      <c r="AH109" s="113">
        <f t="shared" si="61"/>
        <v>102</v>
      </c>
      <c r="AI109" s="113" t="e">
        <f>INDEX(地温!$D$2:$D$366,MATCH(AG109,地温!$C$2:$C$366,FALSE))</f>
        <v>#N/A</v>
      </c>
      <c r="AJ109" s="113" t="e">
        <f t="shared" si="62"/>
        <v>#N/A</v>
      </c>
      <c r="AK109" s="116" t="e">
        <f t="shared" si="44"/>
        <v>#N/A</v>
      </c>
      <c r="AL109" s="119" t="e">
        <f t="shared" si="45"/>
        <v>#N/A</v>
      </c>
      <c r="AM109" s="119">
        <f t="shared" si="46"/>
        <v>0</v>
      </c>
      <c r="AP109" s="115">
        <f t="shared" si="63"/>
        <v>-45921</v>
      </c>
      <c r="AQ109" s="113">
        <f t="shared" si="64"/>
        <v>102</v>
      </c>
      <c r="AR109" s="113" t="e">
        <f>INDEX(地温!$D$2:$D$366,MATCH(AP109,地温!$C$2:$C$366,FALSE))</f>
        <v>#N/A</v>
      </c>
      <c r="AS109" s="113" t="e">
        <f t="shared" si="65"/>
        <v>#N/A</v>
      </c>
      <c r="AT109" s="116" t="e">
        <f t="shared" si="47"/>
        <v>#N/A</v>
      </c>
      <c r="AU109" s="119" t="e">
        <f t="shared" si="48"/>
        <v>#N/A</v>
      </c>
      <c r="AV109" s="119">
        <f t="shared" si="49"/>
        <v>0</v>
      </c>
    </row>
    <row r="110" spans="1:48">
      <c r="A110" s="115">
        <f t="shared" si="50"/>
        <v>-45920</v>
      </c>
      <c r="B110" s="113">
        <f t="shared" si="33"/>
        <v>103</v>
      </c>
      <c r="C110" s="119">
        <f t="shared" si="34"/>
        <v>0</v>
      </c>
      <c r="F110" s="115">
        <f t="shared" si="51"/>
        <v>-45920</v>
      </c>
      <c r="G110" s="113">
        <f t="shared" si="52"/>
        <v>103</v>
      </c>
      <c r="H110" s="113" t="e">
        <f>INDEX(地温!$D$2:$D$366,MATCH(F110,地温!$C$2:$C$366,FALSE))</f>
        <v>#N/A</v>
      </c>
      <c r="I110" s="113" t="e">
        <f t="shared" si="53"/>
        <v>#N/A</v>
      </c>
      <c r="J110" s="116" t="e">
        <f t="shared" si="35"/>
        <v>#N/A</v>
      </c>
      <c r="K110" s="119" t="e">
        <f t="shared" si="36"/>
        <v>#N/A</v>
      </c>
      <c r="L110" s="119">
        <f t="shared" si="37"/>
        <v>0</v>
      </c>
      <c r="O110" s="115">
        <f t="shared" si="54"/>
        <v>-45920</v>
      </c>
      <c r="P110" s="113">
        <f t="shared" si="55"/>
        <v>103</v>
      </c>
      <c r="Q110" s="113" t="e">
        <f>INDEX(地温!$D$2:$D$366,MATCH(O110,地温!$C$2:$C$366,FALSE))</f>
        <v>#N/A</v>
      </c>
      <c r="R110" s="113" t="e">
        <f t="shared" si="56"/>
        <v>#N/A</v>
      </c>
      <c r="S110" s="116" t="e">
        <f t="shared" si="38"/>
        <v>#N/A</v>
      </c>
      <c r="T110" s="119" t="e">
        <f t="shared" si="39"/>
        <v>#N/A</v>
      </c>
      <c r="U110" s="119">
        <f t="shared" si="40"/>
        <v>0</v>
      </c>
      <c r="X110" s="115">
        <f t="shared" si="57"/>
        <v>-45920</v>
      </c>
      <c r="Y110" s="113">
        <f t="shared" si="58"/>
        <v>103</v>
      </c>
      <c r="Z110" s="113" t="e">
        <f>INDEX(地温!$D$2:$D$366,MATCH(X110,地温!$C$2:$C$366,FALSE))</f>
        <v>#N/A</v>
      </c>
      <c r="AA110" s="113" t="e">
        <f t="shared" si="59"/>
        <v>#N/A</v>
      </c>
      <c r="AB110" s="116" t="e">
        <f t="shared" si="41"/>
        <v>#N/A</v>
      </c>
      <c r="AC110" s="119" t="e">
        <f t="shared" si="42"/>
        <v>#N/A</v>
      </c>
      <c r="AD110" s="119">
        <f t="shared" si="43"/>
        <v>0</v>
      </c>
      <c r="AG110" s="115">
        <f t="shared" si="60"/>
        <v>-45920</v>
      </c>
      <c r="AH110" s="113">
        <f t="shared" si="61"/>
        <v>103</v>
      </c>
      <c r="AI110" s="113" t="e">
        <f>INDEX(地温!$D$2:$D$366,MATCH(AG110,地温!$C$2:$C$366,FALSE))</f>
        <v>#N/A</v>
      </c>
      <c r="AJ110" s="113" t="e">
        <f t="shared" si="62"/>
        <v>#N/A</v>
      </c>
      <c r="AK110" s="116" t="e">
        <f t="shared" si="44"/>
        <v>#N/A</v>
      </c>
      <c r="AL110" s="119" t="e">
        <f t="shared" si="45"/>
        <v>#N/A</v>
      </c>
      <c r="AM110" s="119">
        <f t="shared" si="46"/>
        <v>0</v>
      </c>
      <c r="AP110" s="115">
        <f t="shared" si="63"/>
        <v>-45920</v>
      </c>
      <c r="AQ110" s="113">
        <f t="shared" si="64"/>
        <v>103</v>
      </c>
      <c r="AR110" s="113" t="e">
        <f>INDEX(地温!$D$2:$D$366,MATCH(AP110,地温!$C$2:$C$366,FALSE))</f>
        <v>#N/A</v>
      </c>
      <c r="AS110" s="113" t="e">
        <f t="shared" si="65"/>
        <v>#N/A</v>
      </c>
      <c r="AT110" s="116" t="e">
        <f t="shared" si="47"/>
        <v>#N/A</v>
      </c>
      <c r="AU110" s="119" t="e">
        <f t="shared" si="48"/>
        <v>#N/A</v>
      </c>
      <c r="AV110" s="119">
        <f t="shared" si="49"/>
        <v>0</v>
      </c>
    </row>
    <row r="111" spans="1:48">
      <c r="A111" s="115">
        <f t="shared" si="50"/>
        <v>-45919</v>
      </c>
      <c r="B111" s="113">
        <f t="shared" si="33"/>
        <v>104</v>
      </c>
      <c r="C111" s="119">
        <f t="shared" si="34"/>
        <v>0</v>
      </c>
      <c r="F111" s="115">
        <f t="shared" si="51"/>
        <v>-45919</v>
      </c>
      <c r="G111" s="113">
        <f t="shared" si="52"/>
        <v>104</v>
      </c>
      <c r="H111" s="113" t="e">
        <f>INDEX(地温!$D$2:$D$366,MATCH(F111,地温!$C$2:$C$366,FALSE))</f>
        <v>#N/A</v>
      </c>
      <c r="I111" s="113" t="e">
        <f t="shared" si="53"/>
        <v>#N/A</v>
      </c>
      <c r="J111" s="116" t="e">
        <f t="shared" si="35"/>
        <v>#N/A</v>
      </c>
      <c r="K111" s="119" t="e">
        <f t="shared" si="36"/>
        <v>#N/A</v>
      </c>
      <c r="L111" s="119">
        <f t="shared" si="37"/>
        <v>0</v>
      </c>
      <c r="O111" s="115">
        <f t="shared" si="54"/>
        <v>-45919</v>
      </c>
      <c r="P111" s="113">
        <f t="shared" si="55"/>
        <v>104</v>
      </c>
      <c r="Q111" s="113" t="e">
        <f>INDEX(地温!$D$2:$D$366,MATCH(O111,地温!$C$2:$C$366,FALSE))</f>
        <v>#N/A</v>
      </c>
      <c r="R111" s="113" t="e">
        <f t="shared" si="56"/>
        <v>#N/A</v>
      </c>
      <c r="S111" s="116" t="e">
        <f t="shared" si="38"/>
        <v>#N/A</v>
      </c>
      <c r="T111" s="119" t="e">
        <f t="shared" si="39"/>
        <v>#N/A</v>
      </c>
      <c r="U111" s="119">
        <f t="shared" si="40"/>
        <v>0</v>
      </c>
      <c r="X111" s="115">
        <f t="shared" si="57"/>
        <v>-45919</v>
      </c>
      <c r="Y111" s="113">
        <f t="shared" si="58"/>
        <v>104</v>
      </c>
      <c r="Z111" s="113" t="e">
        <f>INDEX(地温!$D$2:$D$366,MATCH(X111,地温!$C$2:$C$366,FALSE))</f>
        <v>#N/A</v>
      </c>
      <c r="AA111" s="113" t="e">
        <f t="shared" si="59"/>
        <v>#N/A</v>
      </c>
      <c r="AB111" s="116" t="e">
        <f t="shared" si="41"/>
        <v>#N/A</v>
      </c>
      <c r="AC111" s="119" t="e">
        <f t="shared" si="42"/>
        <v>#N/A</v>
      </c>
      <c r="AD111" s="119">
        <f t="shared" si="43"/>
        <v>0</v>
      </c>
      <c r="AG111" s="115">
        <f t="shared" si="60"/>
        <v>-45919</v>
      </c>
      <c r="AH111" s="113">
        <f t="shared" si="61"/>
        <v>104</v>
      </c>
      <c r="AI111" s="113" t="e">
        <f>INDEX(地温!$D$2:$D$366,MATCH(AG111,地温!$C$2:$C$366,FALSE))</f>
        <v>#N/A</v>
      </c>
      <c r="AJ111" s="113" t="e">
        <f t="shared" si="62"/>
        <v>#N/A</v>
      </c>
      <c r="AK111" s="116" t="e">
        <f t="shared" si="44"/>
        <v>#N/A</v>
      </c>
      <c r="AL111" s="119" t="e">
        <f t="shared" si="45"/>
        <v>#N/A</v>
      </c>
      <c r="AM111" s="119">
        <f t="shared" si="46"/>
        <v>0</v>
      </c>
      <c r="AP111" s="115">
        <f t="shared" si="63"/>
        <v>-45919</v>
      </c>
      <c r="AQ111" s="113">
        <f t="shared" si="64"/>
        <v>104</v>
      </c>
      <c r="AR111" s="113" t="e">
        <f>INDEX(地温!$D$2:$D$366,MATCH(AP111,地温!$C$2:$C$366,FALSE))</f>
        <v>#N/A</v>
      </c>
      <c r="AS111" s="113" t="e">
        <f t="shared" si="65"/>
        <v>#N/A</v>
      </c>
      <c r="AT111" s="116" t="e">
        <f t="shared" si="47"/>
        <v>#N/A</v>
      </c>
      <c r="AU111" s="119" t="e">
        <f t="shared" si="48"/>
        <v>#N/A</v>
      </c>
      <c r="AV111" s="119">
        <f t="shared" si="49"/>
        <v>0</v>
      </c>
    </row>
    <row r="112" spans="1:48">
      <c r="A112" s="115">
        <f t="shared" si="50"/>
        <v>-45918</v>
      </c>
      <c r="B112" s="113">
        <f t="shared" si="33"/>
        <v>105</v>
      </c>
      <c r="C112" s="119">
        <f t="shared" si="34"/>
        <v>0</v>
      </c>
      <c r="F112" s="115">
        <f t="shared" si="51"/>
        <v>-45918</v>
      </c>
      <c r="G112" s="113">
        <f t="shared" si="52"/>
        <v>105</v>
      </c>
      <c r="H112" s="113" t="e">
        <f>INDEX(地温!$D$2:$D$366,MATCH(F112,地温!$C$2:$C$366,FALSE))</f>
        <v>#N/A</v>
      </c>
      <c r="I112" s="113" t="e">
        <f t="shared" si="53"/>
        <v>#N/A</v>
      </c>
      <c r="J112" s="116" t="e">
        <f t="shared" si="35"/>
        <v>#N/A</v>
      </c>
      <c r="K112" s="119" t="e">
        <f t="shared" si="36"/>
        <v>#N/A</v>
      </c>
      <c r="L112" s="119">
        <f t="shared" si="37"/>
        <v>0</v>
      </c>
      <c r="O112" s="115">
        <f t="shared" si="54"/>
        <v>-45918</v>
      </c>
      <c r="P112" s="113">
        <f t="shared" si="55"/>
        <v>105</v>
      </c>
      <c r="Q112" s="113" t="e">
        <f>INDEX(地温!$D$2:$D$366,MATCH(O112,地温!$C$2:$C$366,FALSE))</f>
        <v>#N/A</v>
      </c>
      <c r="R112" s="113" t="e">
        <f t="shared" si="56"/>
        <v>#N/A</v>
      </c>
      <c r="S112" s="116" t="e">
        <f t="shared" si="38"/>
        <v>#N/A</v>
      </c>
      <c r="T112" s="119" t="e">
        <f t="shared" si="39"/>
        <v>#N/A</v>
      </c>
      <c r="U112" s="119">
        <f t="shared" si="40"/>
        <v>0</v>
      </c>
      <c r="X112" s="115">
        <f t="shared" si="57"/>
        <v>-45918</v>
      </c>
      <c r="Y112" s="113">
        <f t="shared" si="58"/>
        <v>105</v>
      </c>
      <c r="Z112" s="113" t="e">
        <f>INDEX(地温!$D$2:$D$366,MATCH(X112,地温!$C$2:$C$366,FALSE))</f>
        <v>#N/A</v>
      </c>
      <c r="AA112" s="113" t="e">
        <f t="shared" si="59"/>
        <v>#N/A</v>
      </c>
      <c r="AB112" s="116" t="e">
        <f t="shared" si="41"/>
        <v>#N/A</v>
      </c>
      <c r="AC112" s="119" t="e">
        <f t="shared" si="42"/>
        <v>#N/A</v>
      </c>
      <c r="AD112" s="119">
        <f t="shared" si="43"/>
        <v>0</v>
      </c>
      <c r="AG112" s="115">
        <f t="shared" si="60"/>
        <v>-45918</v>
      </c>
      <c r="AH112" s="113">
        <f t="shared" si="61"/>
        <v>105</v>
      </c>
      <c r="AI112" s="113" t="e">
        <f>INDEX(地温!$D$2:$D$366,MATCH(AG112,地温!$C$2:$C$366,FALSE))</f>
        <v>#N/A</v>
      </c>
      <c r="AJ112" s="113" t="e">
        <f t="shared" si="62"/>
        <v>#N/A</v>
      </c>
      <c r="AK112" s="116" t="e">
        <f t="shared" si="44"/>
        <v>#N/A</v>
      </c>
      <c r="AL112" s="119" t="e">
        <f t="shared" si="45"/>
        <v>#N/A</v>
      </c>
      <c r="AM112" s="119">
        <f t="shared" si="46"/>
        <v>0</v>
      </c>
      <c r="AP112" s="115">
        <f t="shared" si="63"/>
        <v>-45918</v>
      </c>
      <c r="AQ112" s="113">
        <f t="shared" si="64"/>
        <v>105</v>
      </c>
      <c r="AR112" s="113" t="e">
        <f>INDEX(地温!$D$2:$D$366,MATCH(AP112,地温!$C$2:$C$366,FALSE))</f>
        <v>#N/A</v>
      </c>
      <c r="AS112" s="113" t="e">
        <f t="shared" si="65"/>
        <v>#N/A</v>
      </c>
      <c r="AT112" s="116" t="e">
        <f t="shared" si="47"/>
        <v>#N/A</v>
      </c>
      <c r="AU112" s="119" t="e">
        <f t="shared" si="48"/>
        <v>#N/A</v>
      </c>
      <c r="AV112" s="119">
        <f t="shared" si="49"/>
        <v>0</v>
      </c>
    </row>
    <row r="113" spans="1:48">
      <c r="A113" s="115">
        <f t="shared" si="50"/>
        <v>-45917</v>
      </c>
      <c r="B113" s="113">
        <f t="shared" si="33"/>
        <v>106</v>
      </c>
      <c r="C113" s="119">
        <f t="shared" si="34"/>
        <v>0</v>
      </c>
      <c r="F113" s="115">
        <f t="shared" si="51"/>
        <v>-45917</v>
      </c>
      <c r="G113" s="113">
        <f t="shared" si="52"/>
        <v>106</v>
      </c>
      <c r="H113" s="113" t="e">
        <f>INDEX(地温!$D$2:$D$366,MATCH(F113,地温!$C$2:$C$366,FALSE))</f>
        <v>#N/A</v>
      </c>
      <c r="I113" s="113" t="e">
        <f t="shared" si="53"/>
        <v>#N/A</v>
      </c>
      <c r="J113" s="116" t="e">
        <f t="shared" si="35"/>
        <v>#N/A</v>
      </c>
      <c r="K113" s="119" t="e">
        <f t="shared" si="36"/>
        <v>#N/A</v>
      </c>
      <c r="L113" s="119">
        <f t="shared" si="37"/>
        <v>0</v>
      </c>
      <c r="O113" s="115">
        <f t="shared" si="54"/>
        <v>-45917</v>
      </c>
      <c r="P113" s="113">
        <f t="shared" si="55"/>
        <v>106</v>
      </c>
      <c r="Q113" s="113" t="e">
        <f>INDEX(地温!$D$2:$D$366,MATCH(O113,地温!$C$2:$C$366,FALSE))</f>
        <v>#N/A</v>
      </c>
      <c r="R113" s="113" t="e">
        <f t="shared" si="56"/>
        <v>#N/A</v>
      </c>
      <c r="S113" s="116" t="e">
        <f t="shared" si="38"/>
        <v>#N/A</v>
      </c>
      <c r="T113" s="119" t="e">
        <f t="shared" si="39"/>
        <v>#N/A</v>
      </c>
      <c r="U113" s="119">
        <f t="shared" si="40"/>
        <v>0</v>
      </c>
      <c r="X113" s="115">
        <f t="shared" si="57"/>
        <v>-45917</v>
      </c>
      <c r="Y113" s="113">
        <f t="shared" si="58"/>
        <v>106</v>
      </c>
      <c r="Z113" s="113" t="e">
        <f>INDEX(地温!$D$2:$D$366,MATCH(X113,地温!$C$2:$C$366,FALSE))</f>
        <v>#N/A</v>
      </c>
      <c r="AA113" s="113" t="e">
        <f t="shared" si="59"/>
        <v>#N/A</v>
      </c>
      <c r="AB113" s="116" t="e">
        <f t="shared" si="41"/>
        <v>#N/A</v>
      </c>
      <c r="AC113" s="119" t="e">
        <f t="shared" si="42"/>
        <v>#N/A</v>
      </c>
      <c r="AD113" s="119">
        <f t="shared" si="43"/>
        <v>0</v>
      </c>
      <c r="AG113" s="115">
        <f t="shared" si="60"/>
        <v>-45917</v>
      </c>
      <c r="AH113" s="113">
        <f t="shared" si="61"/>
        <v>106</v>
      </c>
      <c r="AI113" s="113" t="e">
        <f>INDEX(地温!$D$2:$D$366,MATCH(AG113,地温!$C$2:$C$366,FALSE))</f>
        <v>#N/A</v>
      </c>
      <c r="AJ113" s="113" t="e">
        <f t="shared" si="62"/>
        <v>#N/A</v>
      </c>
      <c r="AK113" s="116" t="e">
        <f t="shared" si="44"/>
        <v>#N/A</v>
      </c>
      <c r="AL113" s="119" t="e">
        <f t="shared" si="45"/>
        <v>#N/A</v>
      </c>
      <c r="AM113" s="119">
        <f t="shared" si="46"/>
        <v>0</v>
      </c>
      <c r="AP113" s="115">
        <f t="shared" si="63"/>
        <v>-45917</v>
      </c>
      <c r="AQ113" s="113">
        <f t="shared" si="64"/>
        <v>106</v>
      </c>
      <c r="AR113" s="113" t="e">
        <f>INDEX(地温!$D$2:$D$366,MATCH(AP113,地温!$C$2:$C$366,FALSE))</f>
        <v>#N/A</v>
      </c>
      <c r="AS113" s="113" t="e">
        <f t="shared" si="65"/>
        <v>#N/A</v>
      </c>
      <c r="AT113" s="116" t="e">
        <f t="shared" si="47"/>
        <v>#N/A</v>
      </c>
      <c r="AU113" s="119" t="e">
        <f t="shared" si="48"/>
        <v>#N/A</v>
      </c>
      <c r="AV113" s="119">
        <f t="shared" si="49"/>
        <v>0</v>
      </c>
    </row>
    <row r="114" spans="1:48">
      <c r="A114" s="115">
        <f t="shared" si="50"/>
        <v>-45916</v>
      </c>
      <c r="B114" s="113">
        <f t="shared" si="33"/>
        <v>107</v>
      </c>
      <c r="C114" s="119">
        <f t="shared" si="34"/>
        <v>0</v>
      </c>
      <c r="F114" s="115">
        <f t="shared" si="51"/>
        <v>-45916</v>
      </c>
      <c r="G114" s="113">
        <f t="shared" si="52"/>
        <v>107</v>
      </c>
      <c r="H114" s="113" t="e">
        <f>INDEX(地温!$D$2:$D$366,MATCH(F114,地温!$C$2:$C$366,FALSE))</f>
        <v>#N/A</v>
      </c>
      <c r="I114" s="113" t="e">
        <f t="shared" si="53"/>
        <v>#N/A</v>
      </c>
      <c r="J114" s="116" t="e">
        <f t="shared" si="35"/>
        <v>#N/A</v>
      </c>
      <c r="K114" s="119" t="e">
        <f t="shared" si="36"/>
        <v>#N/A</v>
      </c>
      <c r="L114" s="119">
        <f t="shared" si="37"/>
        <v>0</v>
      </c>
      <c r="O114" s="115">
        <f t="shared" si="54"/>
        <v>-45916</v>
      </c>
      <c r="P114" s="113">
        <f t="shared" si="55"/>
        <v>107</v>
      </c>
      <c r="Q114" s="113" t="e">
        <f>INDEX(地温!$D$2:$D$366,MATCH(O114,地温!$C$2:$C$366,FALSE))</f>
        <v>#N/A</v>
      </c>
      <c r="R114" s="113" t="e">
        <f t="shared" si="56"/>
        <v>#N/A</v>
      </c>
      <c r="S114" s="116" t="e">
        <f t="shared" si="38"/>
        <v>#N/A</v>
      </c>
      <c r="T114" s="119" t="e">
        <f t="shared" si="39"/>
        <v>#N/A</v>
      </c>
      <c r="U114" s="119">
        <f t="shared" si="40"/>
        <v>0</v>
      </c>
      <c r="X114" s="115">
        <f t="shared" si="57"/>
        <v>-45916</v>
      </c>
      <c r="Y114" s="113">
        <f t="shared" si="58"/>
        <v>107</v>
      </c>
      <c r="Z114" s="113" t="e">
        <f>INDEX(地温!$D$2:$D$366,MATCH(X114,地温!$C$2:$C$366,FALSE))</f>
        <v>#N/A</v>
      </c>
      <c r="AA114" s="113" t="e">
        <f t="shared" si="59"/>
        <v>#N/A</v>
      </c>
      <c r="AB114" s="116" t="e">
        <f t="shared" si="41"/>
        <v>#N/A</v>
      </c>
      <c r="AC114" s="119" t="e">
        <f t="shared" si="42"/>
        <v>#N/A</v>
      </c>
      <c r="AD114" s="119">
        <f t="shared" si="43"/>
        <v>0</v>
      </c>
      <c r="AG114" s="115">
        <f t="shared" si="60"/>
        <v>-45916</v>
      </c>
      <c r="AH114" s="113">
        <f t="shared" si="61"/>
        <v>107</v>
      </c>
      <c r="AI114" s="113" t="e">
        <f>INDEX(地温!$D$2:$D$366,MATCH(AG114,地温!$C$2:$C$366,FALSE))</f>
        <v>#N/A</v>
      </c>
      <c r="AJ114" s="113" t="e">
        <f t="shared" si="62"/>
        <v>#N/A</v>
      </c>
      <c r="AK114" s="116" t="e">
        <f t="shared" si="44"/>
        <v>#N/A</v>
      </c>
      <c r="AL114" s="119" t="e">
        <f t="shared" si="45"/>
        <v>#N/A</v>
      </c>
      <c r="AM114" s="119">
        <f t="shared" si="46"/>
        <v>0</v>
      </c>
      <c r="AP114" s="115">
        <f t="shared" si="63"/>
        <v>-45916</v>
      </c>
      <c r="AQ114" s="113">
        <f t="shared" si="64"/>
        <v>107</v>
      </c>
      <c r="AR114" s="113" t="e">
        <f>INDEX(地温!$D$2:$D$366,MATCH(AP114,地温!$C$2:$C$366,FALSE))</f>
        <v>#N/A</v>
      </c>
      <c r="AS114" s="113" t="e">
        <f t="shared" si="65"/>
        <v>#N/A</v>
      </c>
      <c r="AT114" s="116" t="e">
        <f t="shared" si="47"/>
        <v>#N/A</v>
      </c>
      <c r="AU114" s="119" t="e">
        <f t="shared" si="48"/>
        <v>#N/A</v>
      </c>
      <c r="AV114" s="119">
        <f t="shared" si="49"/>
        <v>0</v>
      </c>
    </row>
    <row r="115" spans="1:48">
      <c r="A115" s="115">
        <f t="shared" si="50"/>
        <v>-45915</v>
      </c>
      <c r="B115" s="113">
        <f t="shared" si="33"/>
        <v>108</v>
      </c>
      <c r="C115" s="119">
        <f t="shared" si="34"/>
        <v>0</v>
      </c>
      <c r="F115" s="115">
        <f t="shared" si="51"/>
        <v>-45915</v>
      </c>
      <c r="G115" s="113">
        <f t="shared" si="52"/>
        <v>108</v>
      </c>
      <c r="H115" s="113" t="e">
        <f>INDEX(地温!$D$2:$D$366,MATCH(F115,地温!$C$2:$C$366,FALSE))</f>
        <v>#N/A</v>
      </c>
      <c r="I115" s="113" t="e">
        <f t="shared" si="53"/>
        <v>#N/A</v>
      </c>
      <c r="J115" s="116" t="e">
        <f t="shared" si="35"/>
        <v>#N/A</v>
      </c>
      <c r="K115" s="119" t="e">
        <f t="shared" si="36"/>
        <v>#N/A</v>
      </c>
      <c r="L115" s="119">
        <f t="shared" si="37"/>
        <v>0</v>
      </c>
      <c r="O115" s="115">
        <f t="shared" si="54"/>
        <v>-45915</v>
      </c>
      <c r="P115" s="113">
        <f t="shared" si="55"/>
        <v>108</v>
      </c>
      <c r="Q115" s="113" t="e">
        <f>INDEX(地温!$D$2:$D$366,MATCH(O115,地温!$C$2:$C$366,FALSE))</f>
        <v>#N/A</v>
      </c>
      <c r="R115" s="113" t="e">
        <f t="shared" si="56"/>
        <v>#N/A</v>
      </c>
      <c r="S115" s="116" t="e">
        <f t="shared" si="38"/>
        <v>#N/A</v>
      </c>
      <c r="T115" s="119" t="e">
        <f t="shared" si="39"/>
        <v>#N/A</v>
      </c>
      <c r="U115" s="119">
        <f t="shared" si="40"/>
        <v>0</v>
      </c>
      <c r="X115" s="115">
        <f t="shared" si="57"/>
        <v>-45915</v>
      </c>
      <c r="Y115" s="113">
        <f t="shared" si="58"/>
        <v>108</v>
      </c>
      <c r="Z115" s="113" t="e">
        <f>INDEX(地温!$D$2:$D$366,MATCH(X115,地温!$C$2:$C$366,FALSE))</f>
        <v>#N/A</v>
      </c>
      <c r="AA115" s="113" t="e">
        <f t="shared" si="59"/>
        <v>#N/A</v>
      </c>
      <c r="AB115" s="116" t="e">
        <f t="shared" si="41"/>
        <v>#N/A</v>
      </c>
      <c r="AC115" s="119" t="e">
        <f t="shared" si="42"/>
        <v>#N/A</v>
      </c>
      <c r="AD115" s="119">
        <f t="shared" si="43"/>
        <v>0</v>
      </c>
      <c r="AG115" s="115">
        <f t="shared" si="60"/>
        <v>-45915</v>
      </c>
      <c r="AH115" s="113">
        <f t="shared" si="61"/>
        <v>108</v>
      </c>
      <c r="AI115" s="113" t="e">
        <f>INDEX(地温!$D$2:$D$366,MATCH(AG115,地温!$C$2:$C$366,FALSE))</f>
        <v>#N/A</v>
      </c>
      <c r="AJ115" s="113" t="e">
        <f t="shared" si="62"/>
        <v>#N/A</v>
      </c>
      <c r="AK115" s="116" t="e">
        <f t="shared" si="44"/>
        <v>#N/A</v>
      </c>
      <c r="AL115" s="119" t="e">
        <f t="shared" si="45"/>
        <v>#N/A</v>
      </c>
      <c r="AM115" s="119">
        <f t="shared" si="46"/>
        <v>0</v>
      </c>
      <c r="AP115" s="115">
        <f t="shared" si="63"/>
        <v>-45915</v>
      </c>
      <c r="AQ115" s="113">
        <f t="shared" si="64"/>
        <v>108</v>
      </c>
      <c r="AR115" s="113" t="e">
        <f>INDEX(地温!$D$2:$D$366,MATCH(AP115,地温!$C$2:$C$366,FALSE))</f>
        <v>#N/A</v>
      </c>
      <c r="AS115" s="113" t="e">
        <f t="shared" si="65"/>
        <v>#N/A</v>
      </c>
      <c r="AT115" s="116" t="e">
        <f t="shared" si="47"/>
        <v>#N/A</v>
      </c>
      <c r="AU115" s="119" t="e">
        <f t="shared" si="48"/>
        <v>#N/A</v>
      </c>
      <c r="AV115" s="119">
        <f t="shared" si="49"/>
        <v>0</v>
      </c>
    </row>
    <row r="116" spans="1:48">
      <c r="A116" s="115">
        <f t="shared" si="50"/>
        <v>-45914</v>
      </c>
      <c r="B116" s="113">
        <f t="shared" si="33"/>
        <v>109</v>
      </c>
      <c r="C116" s="119">
        <f t="shared" si="34"/>
        <v>0</v>
      </c>
      <c r="F116" s="115">
        <f t="shared" si="51"/>
        <v>-45914</v>
      </c>
      <c r="G116" s="113">
        <f t="shared" si="52"/>
        <v>109</v>
      </c>
      <c r="H116" s="113" t="e">
        <f>INDEX(地温!$D$2:$D$366,MATCH(F116,地温!$C$2:$C$366,FALSE))</f>
        <v>#N/A</v>
      </c>
      <c r="I116" s="113" t="e">
        <f t="shared" si="53"/>
        <v>#N/A</v>
      </c>
      <c r="J116" s="116" t="e">
        <f t="shared" si="35"/>
        <v>#N/A</v>
      </c>
      <c r="K116" s="119" t="e">
        <f t="shared" si="36"/>
        <v>#N/A</v>
      </c>
      <c r="L116" s="119">
        <f t="shared" si="37"/>
        <v>0</v>
      </c>
      <c r="O116" s="115">
        <f t="shared" si="54"/>
        <v>-45914</v>
      </c>
      <c r="P116" s="113">
        <f t="shared" si="55"/>
        <v>109</v>
      </c>
      <c r="Q116" s="113" t="e">
        <f>INDEX(地温!$D$2:$D$366,MATCH(O116,地温!$C$2:$C$366,FALSE))</f>
        <v>#N/A</v>
      </c>
      <c r="R116" s="113" t="e">
        <f t="shared" si="56"/>
        <v>#N/A</v>
      </c>
      <c r="S116" s="116" t="e">
        <f t="shared" si="38"/>
        <v>#N/A</v>
      </c>
      <c r="T116" s="119" t="e">
        <f t="shared" si="39"/>
        <v>#N/A</v>
      </c>
      <c r="U116" s="119">
        <f t="shared" si="40"/>
        <v>0</v>
      </c>
      <c r="X116" s="115">
        <f t="shared" si="57"/>
        <v>-45914</v>
      </c>
      <c r="Y116" s="113">
        <f t="shared" si="58"/>
        <v>109</v>
      </c>
      <c r="Z116" s="113" t="e">
        <f>INDEX(地温!$D$2:$D$366,MATCH(X116,地温!$C$2:$C$366,FALSE))</f>
        <v>#N/A</v>
      </c>
      <c r="AA116" s="113" t="e">
        <f t="shared" si="59"/>
        <v>#N/A</v>
      </c>
      <c r="AB116" s="116" t="e">
        <f t="shared" si="41"/>
        <v>#N/A</v>
      </c>
      <c r="AC116" s="119" t="e">
        <f t="shared" si="42"/>
        <v>#N/A</v>
      </c>
      <c r="AD116" s="119">
        <f t="shared" si="43"/>
        <v>0</v>
      </c>
      <c r="AG116" s="115">
        <f t="shared" si="60"/>
        <v>-45914</v>
      </c>
      <c r="AH116" s="113">
        <f t="shared" si="61"/>
        <v>109</v>
      </c>
      <c r="AI116" s="113" t="e">
        <f>INDEX(地温!$D$2:$D$366,MATCH(AG116,地温!$C$2:$C$366,FALSE))</f>
        <v>#N/A</v>
      </c>
      <c r="AJ116" s="113" t="e">
        <f t="shared" si="62"/>
        <v>#N/A</v>
      </c>
      <c r="AK116" s="116" t="e">
        <f t="shared" si="44"/>
        <v>#N/A</v>
      </c>
      <c r="AL116" s="119" t="e">
        <f t="shared" si="45"/>
        <v>#N/A</v>
      </c>
      <c r="AM116" s="119">
        <f t="shared" si="46"/>
        <v>0</v>
      </c>
      <c r="AP116" s="115">
        <f t="shared" si="63"/>
        <v>-45914</v>
      </c>
      <c r="AQ116" s="113">
        <f t="shared" si="64"/>
        <v>109</v>
      </c>
      <c r="AR116" s="113" t="e">
        <f>INDEX(地温!$D$2:$D$366,MATCH(AP116,地温!$C$2:$C$366,FALSE))</f>
        <v>#N/A</v>
      </c>
      <c r="AS116" s="113" t="e">
        <f t="shared" si="65"/>
        <v>#N/A</v>
      </c>
      <c r="AT116" s="116" t="e">
        <f t="shared" si="47"/>
        <v>#N/A</v>
      </c>
      <c r="AU116" s="119" t="e">
        <f t="shared" si="48"/>
        <v>#N/A</v>
      </c>
      <c r="AV116" s="119">
        <f t="shared" si="49"/>
        <v>0</v>
      </c>
    </row>
    <row r="117" spans="1:48">
      <c r="A117" s="115">
        <f t="shared" si="50"/>
        <v>-45913</v>
      </c>
      <c r="B117" s="113">
        <f t="shared" si="33"/>
        <v>110</v>
      </c>
      <c r="C117" s="119">
        <f t="shared" si="34"/>
        <v>0</v>
      </c>
      <c r="F117" s="115">
        <f t="shared" si="51"/>
        <v>-45913</v>
      </c>
      <c r="G117" s="113">
        <f t="shared" si="52"/>
        <v>110</v>
      </c>
      <c r="H117" s="113" t="e">
        <f>INDEX(地温!$D$2:$D$366,MATCH(F117,地温!$C$2:$C$366,FALSE))</f>
        <v>#N/A</v>
      </c>
      <c r="I117" s="113" t="e">
        <f t="shared" si="53"/>
        <v>#N/A</v>
      </c>
      <c r="J117" s="116" t="e">
        <f t="shared" si="35"/>
        <v>#N/A</v>
      </c>
      <c r="K117" s="119" t="e">
        <f t="shared" si="36"/>
        <v>#N/A</v>
      </c>
      <c r="L117" s="119">
        <f t="shared" si="37"/>
        <v>0</v>
      </c>
      <c r="O117" s="115">
        <f t="shared" si="54"/>
        <v>-45913</v>
      </c>
      <c r="P117" s="113">
        <f t="shared" si="55"/>
        <v>110</v>
      </c>
      <c r="Q117" s="113" t="e">
        <f>INDEX(地温!$D$2:$D$366,MATCH(O117,地温!$C$2:$C$366,FALSE))</f>
        <v>#N/A</v>
      </c>
      <c r="R117" s="113" t="e">
        <f t="shared" si="56"/>
        <v>#N/A</v>
      </c>
      <c r="S117" s="116" t="e">
        <f t="shared" si="38"/>
        <v>#N/A</v>
      </c>
      <c r="T117" s="119" t="e">
        <f t="shared" si="39"/>
        <v>#N/A</v>
      </c>
      <c r="U117" s="119">
        <f t="shared" si="40"/>
        <v>0</v>
      </c>
      <c r="X117" s="115">
        <f t="shared" si="57"/>
        <v>-45913</v>
      </c>
      <c r="Y117" s="113">
        <f t="shared" si="58"/>
        <v>110</v>
      </c>
      <c r="Z117" s="113" t="e">
        <f>INDEX(地温!$D$2:$D$366,MATCH(X117,地温!$C$2:$C$366,FALSE))</f>
        <v>#N/A</v>
      </c>
      <c r="AA117" s="113" t="e">
        <f t="shared" si="59"/>
        <v>#N/A</v>
      </c>
      <c r="AB117" s="116" t="e">
        <f t="shared" si="41"/>
        <v>#N/A</v>
      </c>
      <c r="AC117" s="119" t="e">
        <f t="shared" si="42"/>
        <v>#N/A</v>
      </c>
      <c r="AD117" s="119">
        <f t="shared" si="43"/>
        <v>0</v>
      </c>
      <c r="AG117" s="115">
        <f t="shared" si="60"/>
        <v>-45913</v>
      </c>
      <c r="AH117" s="113">
        <f t="shared" si="61"/>
        <v>110</v>
      </c>
      <c r="AI117" s="113" t="e">
        <f>INDEX(地温!$D$2:$D$366,MATCH(AG117,地温!$C$2:$C$366,FALSE))</f>
        <v>#N/A</v>
      </c>
      <c r="AJ117" s="113" t="e">
        <f t="shared" si="62"/>
        <v>#N/A</v>
      </c>
      <c r="AK117" s="116" t="e">
        <f t="shared" si="44"/>
        <v>#N/A</v>
      </c>
      <c r="AL117" s="119" t="e">
        <f t="shared" si="45"/>
        <v>#N/A</v>
      </c>
      <c r="AM117" s="119">
        <f t="shared" si="46"/>
        <v>0</v>
      </c>
      <c r="AP117" s="115">
        <f t="shared" si="63"/>
        <v>-45913</v>
      </c>
      <c r="AQ117" s="113">
        <f t="shared" si="64"/>
        <v>110</v>
      </c>
      <c r="AR117" s="113" t="e">
        <f>INDEX(地温!$D$2:$D$366,MATCH(AP117,地温!$C$2:$C$366,FALSE))</f>
        <v>#N/A</v>
      </c>
      <c r="AS117" s="113" t="e">
        <f t="shared" si="65"/>
        <v>#N/A</v>
      </c>
      <c r="AT117" s="116" t="e">
        <f t="shared" si="47"/>
        <v>#N/A</v>
      </c>
      <c r="AU117" s="119" t="e">
        <f t="shared" si="48"/>
        <v>#N/A</v>
      </c>
      <c r="AV117" s="119">
        <f t="shared" si="49"/>
        <v>0</v>
      </c>
    </row>
    <row r="118" spans="1:48">
      <c r="A118" s="115">
        <f t="shared" si="50"/>
        <v>-45912</v>
      </c>
      <c r="B118" s="113">
        <f t="shared" si="33"/>
        <v>111</v>
      </c>
      <c r="C118" s="119">
        <f t="shared" si="34"/>
        <v>0</v>
      </c>
      <c r="F118" s="115">
        <f t="shared" si="51"/>
        <v>-45912</v>
      </c>
      <c r="G118" s="113">
        <f t="shared" si="52"/>
        <v>111</v>
      </c>
      <c r="H118" s="113" t="e">
        <f>INDEX(地温!$D$2:$D$366,MATCH(F118,地温!$C$2:$C$366,FALSE))</f>
        <v>#N/A</v>
      </c>
      <c r="I118" s="113" t="e">
        <f t="shared" si="53"/>
        <v>#N/A</v>
      </c>
      <c r="J118" s="116" t="e">
        <f t="shared" si="35"/>
        <v>#N/A</v>
      </c>
      <c r="K118" s="119" t="e">
        <f t="shared" si="36"/>
        <v>#N/A</v>
      </c>
      <c r="L118" s="119">
        <f t="shared" si="37"/>
        <v>0</v>
      </c>
      <c r="O118" s="115">
        <f t="shared" si="54"/>
        <v>-45912</v>
      </c>
      <c r="P118" s="113">
        <f t="shared" si="55"/>
        <v>111</v>
      </c>
      <c r="Q118" s="113" t="e">
        <f>INDEX(地温!$D$2:$D$366,MATCH(O118,地温!$C$2:$C$366,FALSE))</f>
        <v>#N/A</v>
      </c>
      <c r="R118" s="113" t="e">
        <f t="shared" si="56"/>
        <v>#N/A</v>
      </c>
      <c r="S118" s="116" t="e">
        <f t="shared" si="38"/>
        <v>#N/A</v>
      </c>
      <c r="T118" s="119" t="e">
        <f t="shared" si="39"/>
        <v>#N/A</v>
      </c>
      <c r="U118" s="119">
        <f t="shared" si="40"/>
        <v>0</v>
      </c>
      <c r="X118" s="115">
        <f t="shared" si="57"/>
        <v>-45912</v>
      </c>
      <c r="Y118" s="113">
        <f t="shared" si="58"/>
        <v>111</v>
      </c>
      <c r="Z118" s="113" t="e">
        <f>INDEX(地温!$D$2:$D$366,MATCH(X118,地温!$C$2:$C$366,FALSE))</f>
        <v>#N/A</v>
      </c>
      <c r="AA118" s="113" t="e">
        <f t="shared" si="59"/>
        <v>#N/A</v>
      </c>
      <c r="AB118" s="116" t="e">
        <f t="shared" si="41"/>
        <v>#N/A</v>
      </c>
      <c r="AC118" s="119" t="e">
        <f t="shared" si="42"/>
        <v>#N/A</v>
      </c>
      <c r="AD118" s="119">
        <f t="shared" si="43"/>
        <v>0</v>
      </c>
      <c r="AG118" s="115">
        <f t="shared" si="60"/>
        <v>-45912</v>
      </c>
      <c r="AH118" s="113">
        <f t="shared" si="61"/>
        <v>111</v>
      </c>
      <c r="AI118" s="113" t="e">
        <f>INDEX(地温!$D$2:$D$366,MATCH(AG118,地温!$C$2:$C$366,FALSE))</f>
        <v>#N/A</v>
      </c>
      <c r="AJ118" s="113" t="e">
        <f t="shared" si="62"/>
        <v>#N/A</v>
      </c>
      <c r="AK118" s="116" t="e">
        <f t="shared" si="44"/>
        <v>#N/A</v>
      </c>
      <c r="AL118" s="119" t="e">
        <f t="shared" si="45"/>
        <v>#N/A</v>
      </c>
      <c r="AM118" s="119">
        <f t="shared" si="46"/>
        <v>0</v>
      </c>
      <c r="AP118" s="115">
        <f t="shared" si="63"/>
        <v>-45912</v>
      </c>
      <c r="AQ118" s="113">
        <f t="shared" si="64"/>
        <v>111</v>
      </c>
      <c r="AR118" s="113" t="e">
        <f>INDEX(地温!$D$2:$D$366,MATCH(AP118,地温!$C$2:$C$366,FALSE))</f>
        <v>#N/A</v>
      </c>
      <c r="AS118" s="113" t="e">
        <f t="shared" si="65"/>
        <v>#N/A</v>
      </c>
      <c r="AT118" s="116" t="e">
        <f t="shared" si="47"/>
        <v>#N/A</v>
      </c>
      <c r="AU118" s="119" t="e">
        <f t="shared" si="48"/>
        <v>#N/A</v>
      </c>
      <c r="AV118" s="119">
        <f t="shared" si="49"/>
        <v>0</v>
      </c>
    </row>
    <row r="119" spans="1:48">
      <c r="A119" s="115">
        <f t="shared" si="50"/>
        <v>-45911</v>
      </c>
      <c r="B119" s="113">
        <f t="shared" si="33"/>
        <v>112</v>
      </c>
      <c r="C119" s="119">
        <f t="shared" si="34"/>
        <v>0</v>
      </c>
      <c r="F119" s="115">
        <f t="shared" si="51"/>
        <v>-45911</v>
      </c>
      <c r="G119" s="113">
        <f t="shared" si="52"/>
        <v>112</v>
      </c>
      <c r="H119" s="113" t="e">
        <f>INDEX(地温!$D$2:$D$366,MATCH(F119,地温!$C$2:$C$366,FALSE))</f>
        <v>#N/A</v>
      </c>
      <c r="I119" s="113" t="e">
        <f t="shared" si="53"/>
        <v>#N/A</v>
      </c>
      <c r="J119" s="116" t="e">
        <f t="shared" si="35"/>
        <v>#N/A</v>
      </c>
      <c r="K119" s="119" t="e">
        <f t="shared" si="36"/>
        <v>#N/A</v>
      </c>
      <c r="L119" s="119">
        <f t="shared" si="37"/>
        <v>0</v>
      </c>
      <c r="O119" s="115">
        <f t="shared" si="54"/>
        <v>-45911</v>
      </c>
      <c r="P119" s="113">
        <f t="shared" si="55"/>
        <v>112</v>
      </c>
      <c r="Q119" s="113" t="e">
        <f>INDEX(地温!$D$2:$D$366,MATCH(O119,地温!$C$2:$C$366,FALSE))</f>
        <v>#N/A</v>
      </c>
      <c r="R119" s="113" t="e">
        <f t="shared" si="56"/>
        <v>#N/A</v>
      </c>
      <c r="S119" s="116" t="e">
        <f t="shared" si="38"/>
        <v>#N/A</v>
      </c>
      <c r="T119" s="119" t="e">
        <f t="shared" si="39"/>
        <v>#N/A</v>
      </c>
      <c r="U119" s="119">
        <f t="shared" si="40"/>
        <v>0</v>
      </c>
      <c r="X119" s="115">
        <f t="shared" si="57"/>
        <v>-45911</v>
      </c>
      <c r="Y119" s="113">
        <f t="shared" si="58"/>
        <v>112</v>
      </c>
      <c r="Z119" s="113" t="e">
        <f>INDEX(地温!$D$2:$D$366,MATCH(X119,地温!$C$2:$C$366,FALSE))</f>
        <v>#N/A</v>
      </c>
      <c r="AA119" s="113" t="e">
        <f t="shared" si="59"/>
        <v>#N/A</v>
      </c>
      <c r="AB119" s="116" t="e">
        <f t="shared" si="41"/>
        <v>#N/A</v>
      </c>
      <c r="AC119" s="119" t="e">
        <f t="shared" si="42"/>
        <v>#N/A</v>
      </c>
      <c r="AD119" s="119">
        <f t="shared" si="43"/>
        <v>0</v>
      </c>
      <c r="AG119" s="115">
        <f t="shared" si="60"/>
        <v>-45911</v>
      </c>
      <c r="AH119" s="113">
        <f t="shared" si="61"/>
        <v>112</v>
      </c>
      <c r="AI119" s="113" t="e">
        <f>INDEX(地温!$D$2:$D$366,MATCH(AG119,地温!$C$2:$C$366,FALSE))</f>
        <v>#N/A</v>
      </c>
      <c r="AJ119" s="113" t="e">
        <f t="shared" si="62"/>
        <v>#N/A</v>
      </c>
      <c r="AK119" s="116" t="e">
        <f t="shared" si="44"/>
        <v>#N/A</v>
      </c>
      <c r="AL119" s="119" t="e">
        <f t="shared" si="45"/>
        <v>#N/A</v>
      </c>
      <c r="AM119" s="119">
        <f t="shared" si="46"/>
        <v>0</v>
      </c>
      <c r="AP119" s="115">
        <f t="shared" si="63"/>
        <v>-45911</v>
      </c>
      <c r="AQ119" s="113">
        <f t="shared" si="64"/>
        <v>112</v>
      </c>
      <c r="AR119" s="113" t="e">
        <f>INDEX(地温!$D$2:$D$366,MATCH(AP119,地温!$C$2:$C$366,FALSE))</f>
        <v>#N/A</v>
      </c>
      <c r="AS119" s="113" t="e">
        <f t="shared" si="65"/>
        <v>#N/A</v>
      </c>
      <c r="AT119" s="116" t="e">
        <f t="shared" si="47"/>
        <v>#N/A</v>
      </c>
      <c r="AU119" s="119" t="e">
        <f t="shared" si="48"/>
        <v>#N/A</v>
      </c>
      <c r="AV119" s="119">
        <f t="shared" si="49"/>
        <v>0</v>
      </c>
    </row>
    <row r="120" spans="1:48">
      <c r="A120" s="115">
        <f t="shared" si="50"/>
        <v>-45910</v>
      </c>
      <c r="B120" s="113">
        <f t="shared" si="33"/>
        <v>113</v>
      </c>
      <c r="C120" s="119">
        <f t="shared" si="34"/>
        <v>0</v>
      </c>
      <c r="F120" s="115">
        <f t="shared" si="51"/>
        <v>-45910</v>
      </c>
      <c r="G120" s="113">
        <f t="shared" si="52"/>
        <v>113</v>
      </c>
      <c r="H120" s="113" t="e">
        <f>INDEX(地温!$D$2:$D$366,MATCH(F120,地温!$C$2:$C$366,FALSE))</f>
        <v>#N/A</v>
      </c>
      <c r="I120" s="113" t="e">
        <f t="shared" si="53"/>
        <v>#N/A</v>
      </c>
      <c r="J120" s="116" t="e">
        <f t="shared" si="35"/>
        <v>#N/A</v>
      </c>
      <c r="K120" s="119" t="e">
        <f t="shared" si="36"/>
        <v>#N/A</v>
      </c>
      <c r="L120" s="119">
        <f t="shared" si="37"/>
        <v>0</v>
      </c>
      <c r="O120" s="115">
        <f t="shared" si="54"/>
        <v>-45910</v>
      </c>
      <c r="P120" s="113">
        <f t="shared" si="55"/>
        <v>113</v>
      </c>
      <c r="Q120" s="113" t="e">
        <f>INDEX(地温!$D$2:$D$366,MATCH(O120,地温!$C$2:$C$366,FALSE))</f>
        <v>#N/A</v>
      </c>
      <c r="R120" s="113" t="e">
        <f t="shared" si="56"/>
        <v>#N/A</v>
      </c>
      <c r="S120" s="116" t="e">
        <f t="shared" si="38"/>
        <v>#N/A</v>
      </c>
      <c r="T120" s="119" t="e">
        <f t="shared" si="39"/>
        <v>#N/A</v>
      </c>
      <c r="U120" s="119">
        <f t="shared" si="40"/>
        <v>0</v>
      </c>
      <c r="X120" s="115">
        <f t="shared" si="57"/>
        <v>-45910</v>
      </c>
      <c r="Y120" s="113">
        <f t="shared" si="58"/>
        <v>113</v>
      </c>
      <c r="Z120" s="113" t="e">
        <f>INDEX(地温!$D$2:$D$366,MATCH(X120,地温!$C$2:$C$366,FALSE))</f>
        <v>#N/A</v>
      </c>
      <c r="AA120" s="113" t="e">
        <f t="shared" si="59"/>
        <v>#N/A</v>
      </c>
      <c r="AB120" s="116" t="e">
        <f t="shared" si="41"/>
        <v>#N/A</v>
      </c>
      <c r="AC120" s="119" t="e">
        <f t="shared" si="42"/>
        <v>#N/A</v>
      </c>
      <c r="AD120" s="119">
        <f t="shared" si="43"/>
        <v>0</v>
      </c>
      <c r="AG120" s="115">
        <f t="shared" si="60"/>
        <v>-45910</v>
      </c>
      <c r="AH120" s="113">
        <f t="shared" si="61"/>
        <v>113</v>
      </c>
      <c r="AI120" s="113" t="e">
        <f>INDEX(地温!$D$2:$D$366,MATCH(AG120,地温!$C$2:$C$366,FALSE))</f>
        <v>#N/A</v>
      </c>
      <c r="AJ120" s="113" t="e">
        <f t="shared" si="62"/>
        <v>#N/A</v>
      </c>
      <c r="AK120" s="116" t="e">
        <f t="shared" si="44"/>
        <v>#N/A</v>
      </c>
      <c r="AL120" s="119" t="e">
        <f t="shared" si="45"/>
        <v>#N/A</v>
      </c>
      <c r="AM120" s="119">
        <f t="shared" si="46"/>
        <v>0</v>
      </c>
      <c r="AP120" s="115">
        <f t="shared" si="63"/>
        <v>-45910</v>
      </c>
      <c r="AQ120" s="113">
        <f t="shared" si="64"/>
        <v>113</v>
      </c>
      <c r="AR120" s="113" t="e">
        <f>INDEX(地温!$D$2:$D$366,MATCH(AP120,地温!$C$2:$C$366,FALSE))</f>
        <v>#N/A</v>
      </c>
      <c r="AS120" s="113" t="e">
        <f t="shared" si="65"/>
        <v>#N/A</v>
      </c>
      <c r="AT120" s="116" t="e">
        <f t="shared" si="47"/>
        <v>#N/A</v>
      </c>
      <c r="AU120" s="119" t="e">
        <f t="shared" si="48"/>
        <v>#N/A</v>
      </c>
      <c r="AV120" s="119">
        <f t="shared" si="49"/>
        <v>0</v>
      </c>
    </row>
    <row r="121" spans="1:48">
      <c r="A121" s="115">
        <f t="shared" si="50"/>
        <v>-45909</v>
      </c>
      <c r="B121" s="113">
        <f t="shared" si="33"/>
        <v>114</v>
      </c>
      <c r="C121" s="119">
        <f t="shared" si="34"/>
        <v>0</v>
      </c>
      <c r="F121" s="115">
        <f t="shared" si="51"/>
        <v>-45909</v>
      </c>
      <c r="G121" s="113">
        <f t="shared" si="52"/>
        <v>114</v>
      </c>
      <c r="H121" s="113" t="e">
        <f>INDEX(地温!$D$2:$D$366,MATCH(F121,地温!$C$2:$C$366,FALSE))</f>
        <v>#N/A</v>
      </c>
      <c r="I121" s="113" t="e">
        <f t="shared" si="53"/>
        <v>#N/A</v>
      </c>
      <c r="J121" s="116" t="e">
        <f t="shared" si="35"/>
        <v>#N/A</v>
      </c>
      <c r="K121" s="119" t="e">
        <f t="shared" si="36"/>
        <v>#N/A</v>
      </c>
      <c r="L121" s="119">
        <f t="shared" si="37"/>
        <v>0</v>
      </c>
      <c r="O121" s="115">
        <f t="shared" si="54"/>
        <v>-45909</v>
      </c>
      <c r="P121" s="113">
        <f t="shared" si="55"/>
        <v>114</v>
      </c>
      <c r="Q121" s="113" t="e">
        <f>INDEX(地温!$D$2:$D$366,MATCH(O121,地温!$C$2:$C$366,FALSE))</f>
        <v>#N/A</v>
      </c>
      <c r="R121" s="113" t="e">
        <f t="shared" si="56"/>
        <v>#N/A</v>
      </c>
      <c r="S121" s="116" t="e">
        <f t="shared" si="38"/>
        <v>#N/A</v>
      </c>
      <c r="T121" s="119" t="e">
        <f t="shared" si="39"/>
        <v>#N/A</v>
      </c>
      <c r="U121" s="119">
        <f t="shared" si="40"/>
        <v>0</v>
      </c>
      <c r="X121" s="115">
        <f t="shared" si="57"/>
        <v>-45909</v>
      </c>
      <c r="Y121" s="113">
        <f t="shared" si="58"/>
        <v>114</v>
      </c>
      <c r="Z121" s="113" t="e">
        <f>INDEX(地温!$D$2:$D$366,MATCH(X121,地温!$C$2:$C$366,FALSE))</f>
        <v>#N/A</v>
      </c>
      <c r="AA121" s="113" t="e">
        <f t="shared" si="59"/>
        <v>#N/A</v>
      </c>
      <c r="AB121" s="116" t="e">
        <f t="shared" si="41"/>
        <v>#N/A</v>
      </c>
      <c r="AC121" s="119" t="e">
        <f t="shared" si="42"/>
        <v>#N/A</v>
      </c>
      <c r="AD121" s="119">
        <f t="shared" si="43"/>
        <v>0</v>
      </c>
      <c r="AG121" s="115">
        <f t="shared" si="60"/>
        <v>-45909</v>
      </c>
      <c r="AH121" s="113">
        <f t="shared" si="61"/>
        <v>114</v>
      </c>
      <c r="AI121" s="113" t="e">
        <f>INDEX(地温!$D$2:$D$366,MATCH(AG121,地温!$C$2:$C$366,FALSE))</f>
        <v>#N/A</v>
      </c>
      <c r="AJ121" s="113" t="e">
        <f t="shared" si="62"/>
        <v>#N/A</v>
      </c>
      <c r="AK121" s="116" t="e">
        <f t="shared" si="44"/>
        <v>#N/A</v>
      </c>
      <c r="AL121" s="119" t="e">
        <f t="shared" si="45"/>
        <v>#N/A</v>
      </c>
      <c r="AM121" s="119">
        <f t="shared" si="46"/>
        <v>0</v>
      </c>
      <c r="AP121" s="115">
        <f t="shared" si="63"/>
        <v>-45909</v>
      </c>
      <c r="AQ121" s="113">
        <f t="shared" si="64"/>
        <v>114</v>
      </c>
      <c r="AR121" s="113" t="e">
        <f>INDEX(地温!$D$2:$D$366,MATCH(AP121,地温!$C$2:$C$366,FALSE))</f>
        <v>#N/A</v>
      </c>
      <c r="AS121" s="113" t="e">
        <f t="shared" si="65"/>
        <v>#N/A</v>
      </c>
      <c r="AT121" s="116" t="e">
        <f t="shared" si="47"/>
        <v>#N/A</v>
      </c>
      <c r="AU121" s="119" t="e">
        <f t="shared" si="48"/>
        <v>#N/A</v>
      </c>
      <c r="AV121" s="119">
        <f t="shared" si="49"/>
        <v>0</v>
      </c>
    </row>
    <row r="122" spans="1:48">
      <c r="A122" s="115">
        <f t="shared" si="50"/>
        <v>-45908</v>
      </c>
      <c r="B122" s="113">
        <f t="shared" si="33"/>
        <v>115</v>
      </c>
      <c r="C122" s="119">
        <f t="shared" si="34"/>
        <v>0</v>
      </c>
      <c r="F122" s="115">
        <f t="shared" si="51"/>
        <v>-45908</v>
      </c>
      <c r="G122" s="113">
        <f t="shared" si="52"/>
        <v>115</v>
      </c>
      <c r="H122" s="113" t="e">
        <f>INDEX(地温!$D$2:$D$366,MATCH(F122,地温!$C$2:$C$366,FALSE))</f>
        <v>#N/A</v>
      </c>
      <c r="I122" s="113" t="e">
        <f t="shared" si="53"/>
        <v>#N/A</v>
      </c>
      <c r="J122" s="116" t="e">
        <f t="shared" si="35"/>
        <v>#N/A</v>
      </c>
      <c r="K122" s="119" t="e">
        <f t="shared" si="36"/>
        <v>#N/A</v>
      </c>
      <c r="L122" s="119">
        <f t="shared" si="37"/>
        <v>0</v>
      </c>
      <c r="O122" s="115">
        <f t="shared" si="54"/>
        <v>-45908</v>
      </c>
      <c r="P122" s="113">
        <f t="shared" si="55"/>
        <v>115</v>
      </c>
      <c r="Q122" s="113" t="e">
        <f>INDEX(地温!$D$2:$D$366,MATCH(O122,地温!$C$2:$C$366,FALSE))</f>
        <v>#N/A</v>
      </c>
      <c r="R122" s="113" t="e">
        <f t="shared" si="56"/>
        <v>#N/A</v>
      </c>
      <c r="S122" s="116" t="e">
        <f t="shared" si="38"/>
        <v>#N/A</v>
      </c>
      <c r="T122" s="119" t="e">
        <f t="shared" si="39"/>
        <v>#N/A</v>
      </c>
      <c r="U122" s="119">
        <f t="shared" si="40"/>
        <v>0</v>
      </c>
      <c r="X122" s="115">
        <f t="shared" si="57"/>
        <v>-45908</v>
      </c>
      <c r="Y122" s="113">
        <f t="shared" si="58"/>
        <v>115</v>
      </c>
      <c r="Z122" s="113" t="e">
        <f>INDEX(地温!$D$2:$D$366,MATCH(X122,地温!$C$2:$C$366,FALSE))</f>
        <v>#N/A</v>
      </c>
      <c r="AA122" s="113" t="e">
        <f t="shared" si="59"/>
        <v>#N/A</v>
      </c>
      <c r="AB122" s="116" t="e">
        <f t="shared" si="41"/>
        <v>#N/A</v>
      </c>
      <c r="AC122" s="119" t="e">
        <f t="shared" si="42"/>
        <v>#N/A</v>
      </c>
      <c r="AD122" s="119">
        <f t="shared" si="43"/>
        <v>0</v>
      </c>
      <c r="AG122" s="115">
        <f t="shared" si="60"/>
        <v>-45908</v>
      </c>
      <c r="AH122" s="113">
        <f t="shared" si="61"/>
        <v>115</v>
      </c>
      <c r="AI122" s="113" t="e">
        <f>INDEX(地温!$D$2:$D$366,MATCH(AG122,地温!$C$2:$C$366,FALSE))</f>
        <v>#N/A</v>
      </c>
      <c r="AJ122" s="113" t="e">
        <f t="shared" si="62"/>
        <v>#N/A</v>
      </c>
      <c r="AK122" s="116" t="e">
        <f t="shared" si="44"/>
        <v>#N/A</v>
      </c>
      <c r="AL122" s="119" t="e">
        <f t="shared" si="45"/>
        <v>#N/A</v>
      </c>
      <c r="AM122" s="119">
        <f t="shared" si="46"/>
        <v>0</v>
      </c>
      <c r="AP122" s="115">
        <f t="shared" si="63"/>
        <v>-45908</v>
      </c>
      <c r="AQ122" s="113">
        <f t="shared" si="64"/>
        <v>115</v>
      </c>
      <c r="AR122" s="113" t="e">
        <f>INDEX(地温!$D$2:$D$366,MATCH(AP122,地温!$C$2:$C$366,FALSE))</f>
        <v>#N/A</v>
      </c>
      <c r="AS122" s="113" t="e">
        <f t="shared" si="65"/>
        <v>#N/A</v>
      </c>
      <c r="AT122" s="116" t="e">
        <f t="shared" si="47"/>
        <v>#N/A</v>
      </c>
      <c r="AU122" s="119" t="e">
        <f t="shared" si="48"/>
        <v>#N/A</v>
      </c>
      <c r="AV122" s="119">
        <f t="shared" si="49"/>
        <v>0</v>
      </c>
    </row>
    <row r="123" spans="1:48">
      <c r="A123" s="115">
        <f t="shared" si="50"/>
        <v>-45907</v>
      </c>
      <c r="B123" s="113">
        <f t="shared" si="33"/>
        <v>116</v>
      </c>
      <c r="C123" s="119">
        <f t="shared" si="34"/>
        <v>0</v>
      </c>
      <c r="F123" s="115">
        <f t="shared" si="51"/>
        <v>-45907</v>
      </c>
      <c r="G123" s="113">
        <f t="shared" si="52"/>
        <v>116</v>
      </c>
      <c r="H123" s="113" t="e">
        <f>INDEX(地温!$D$2:$D$366,MATCH(F123,地温!$C$2:$C$366,FALSE))</f>
        <v>#N/A</v>
      </c>
      <c r="I123" s="113" t="e">
        <f t="shared" si="53"/>
        <v>#N/A</v>
      </c>
      <c r="J123" s="116" t="e">
        <f t="shared" si="35"/>
        <v>#N/A</v>
      </c>
      <c r="K123" s="119" t="e">
        <f t="shared" si="36"/>
        <v>#N/A</v>
      </c>
      <c r="L123" s="119">
        <f t="shared" si="37"/>
        <v>0</v>
      </c>
      <c r="O123" s="115">
        <f t="shared" si="54"/>
        <v>-45907</v>
      </c>
      <c r="P123" s="113">
        <f t="shared" si="55"/>
        <v>116</v>
      </c>
      <c r="Q123" s="113" t="e">
        <f>INDEX(地温!$D$2:$D$366,MATCH(O123,地温!$C$2:$C$366,FALSE))</f>
        <v>#N/A</v>
      </c>
      <c r="R123" s="113" t="e">
        <f t="shared" si="56"/>
        <v>#N/A</v>
      </c>
      <c r="S123" s="116" t="e">
        <f t="shared" si="38"/>
        <v>#N/A</v>
      </c>
      <c r="T123" s="119" t="e">
        <f t="shared" si="39"/>
        <v>#N/A</v>
      </c>
      <c r="U123" s="119">
        <f t="shared" si="40"/>
        <v>0</v>
      </c>
      <c r="X123" s="115">
        <f t="shared" si="57"/>
        <v>-45907</v>
      </c>
      <c r="Y123" s="113">
        <f t="shared" si="58"/>
        <v>116</v>
      </c>
      <c r="Z123" s="113" t="e">
        <f>INDEX(地温!$D$2:$D$366,MATCH(X123,地温!$C$2:$C$366,FALSE))</f>
        <v>#N/A</v>
      </c>
      <c r="AA123" s="113" t="e">
        <f t="shared" si="59"/>
        <v>#N/A</v>
      </c>
      <c r="AB123" s="116" t="e">
        <f t="shared" si="41"/>
        <v>#N/A</v>
      </c>
      <c r="AC123" s="119" t="e">
        <f t="shared" si="42"/>
        <v>#N/A</v>
      </c>
      <c r="AD123" s="119">
        <f t="shared" si="43"/>
        <v>0</v>
      </c>
      <c r="AG123" s="115">
        <f t="shared" si="60"/>
        <v>-45907</v>
      </c>
      <c r="AH123" s="113">
        <f t="shared" si="61"/>
        <v>116</v>
      </c>
      <c r="AI123" s="113" t="e">
        <f>INDEX(地温!$D$2:$D$366,MATCH(AG123,地温!$C$2:$C$366,FALSE))</f>
        <v>#N/A</v>
      </c>
      <c r="AJ123" s="113" t="e">
        <f t="shared" si="62"/>
        <v>#N/A</v>
      </c>
      <c r="AK123" s="116" t="e">
        <f t="shared" si="44"/>
        <v>#N/A</v>
      </c>
      <c r="AL123" s="119" t="e">
        <f t="shared" si="45"/>
        <v>#N/A</v>
      </c>
      <c r="AM123" s="119">
        <f t="shared" si="46"/>
        <v>0</v>
      </c>
      <c r="AP123" s="115">
        <f t="shared" si="63"/>
        <v>-45907</v>
      </c>
      <c r="AQ123" s="113">
        <f t="shared" si="64"/>
        <v>116</v>
      </c>
      <c r="AR123" s="113" t="e">
        <f>INDEX(地温!$D$2:$D$366,MATCH(AP123,地温!$C$2:$C$366,FALSE))</f>
        <v>#N/A</v>
      </c>
      <c r="AS123" s="113" t="e">
        <f t="shared" si="65"/>
        <v>#N/A</v>
      </c>
      <c r="AT123" s="116" t="e">
        <f t="shared" si="47"/>
        <v>#N/A</v>
      </c>
      <c r="AU123" s="119" t="e">
        <f t="shared" si="48"/>
        <v>#N/A</v>
      </c>
      <c r="AV123" s="119">
        <f t="shared" si="49"/>
        <v>0</v>
      </c>
    </row>
    <row r="124" spans="1:48">
      <c r="A124" s="115">
        <f t="shared" si="50"/>
        <v>-45906</v>
      </c>
      <c r="B124" s="113">
        <f t="shared" si="33"/>
        <v>117</v>
      </c>
      <c r="C124" s="119">
        <f t="shared" si="34"/>
        <v>0</v>
      </c>
      <c r="F124" s="115">
        <f t="shared" si="51"/>
        <v>-45906</v>
      </c>
      <c r="G124" s="113">
        <f t="shared" si="52"/>
        <v>117</v>
      </c>
      <c r="H124" s="113" t="e">
        <f>INDEX(地温!$D$2:$D$366,MATCH(F124,地温!$C$2:$C$366,FALSE))</f>
        <v>#N/A</v>
      </c>
      <c r="I124" s="113" t="e">
        <f t="shared" si="53"/>
        <v>#N/A</v>
      </c>
      <c r="J124" s="116" t="e">
        <f t="shared" si="35"/>
        <v>#N/A</v>
      </c>
      <c r="K124" s="119" t="e">
        <f t="shared" si="36"/>
        <v>#N/A</v>
      </c>
      <c r="L124" s="119">
        <f t="shared" si="37"/>
        <v>0</v>
      </c>
      <c r="O124" s="115">
        <f t="shared" si="54"/>
        <v>-45906</v>
      </c>
      <c r="P124" s="113">
        <f t="shared" si="55"/>
        <v>117</v>
      </c>
      <c r="Q124" s="113" t="e">
        <f>INDEX(地温!$D$2:$D$366,MATCH(O124,地温!$C$2:$C$366,FALSE))</f>
        <v>#N/A</v>
      </c>
      <c r="R124" s="113" t="e">
        <f t="shared" si="56"/>
        <v>#N/A</v>
      </c>
      <c r="S124" s="116" t="e">
        <f t="shared" si="38"/>
        <v>#N/A</v>
      </c>
      <c r="T124" s="119" t="e">
        <f t="shared" si="39"/>
        <v>#N/A</v>
      </c>
      <c r="U124" s="119">
        <f t="shared" si="40"/>
        <v>0</v>
      </c>
      <c r="X124" s="115">
        <f t="shared" si="57"/>
        <v>-45906</v>
      </c>
      <c r="Y124" s="113">
        <f t="shared" si="58"/>
        <v>117</v>
      </c>
      <c r="Z124" s="113" t="e">
        <f>INDEX(地温!$D$2:$D$366,MATCH(X124,地温!$C$2:$C$366,FALSE))</f>
        <v>#N/A</v>
      </c>
      <c r="AA124" s="113" t="e">
        <f t="shared" si="59"/>
        <v>#N/A</v>
      </c>
      <c r="AB124" s="116" t="e">
        <f t="shared" si="41"/>
        <v>#N/A</v>
      </c>
      <c r="AC124" s="119" t="e">
        <f t="shared" si="42"/>
        <v>#N/A</v>
      </c>
      <c r="AD124" s="119">
        <f t="shared" si="43"/>
        <v>0</v>
      </c>
      <c r="AG124" s="115">
        <f t="shared" si="60"/>
        <v>-45906</v>
      </c>
      <c r="AH124" s="113">
        <f t="shared" si="61"/>
        <v>117</v>
      </c>
      <c r="AI124" s="113" t="e">
        <f>INDEX(地温!$D$2:$D$366,MATCH(AG124,地温!$C$2:$C$366,FALSE))</f>
        <v>#N/A</v>
      </c>
      <c r="AJ124" s="113" t="e">
        <f t="shared" si="62"/>
        <v>#N/A</v>
      </c>
      <c r="AK124" s="116" t="e">
        <f t="shared" si="44"/>
        <v>#N/A</v>
      </c>
      <c r="AL124" s="119" t="e">
        <f t="shared" si="45"/>
        <v>#N/A</v>
      </c>
      <c r="AM124" s="119">
        <f t="shared" si="46"/>
        <v>0</v>
      </c>
      <c r="AP124" s="115">
        <f t="shared" si="63"/>
        <v>-45906</v>
      </c>
      <c r="AQ124" s="113">
        <f t="shared" si="64"/>
        <v>117</v>
      </c>
      <c r="AR124" s="113" t="e">
        <f>INDEX(地温!$D$2:$D$366,MATCH(AP124,地温!$C$2:$C$366,FALSE))</f>
        <v>#N/A</v>
      </c>
      <c r="AS124" s="113" t="e">
        <f t="shared" si="65"/>
        <v>#N/A</v>
      </c>
      <c r="AT124" s="116" t="e">
        <f t="shared" si="47"/>
        <v>#N/A</v>
      </c>
      <c r="AU124" s="119" t="e">
        <f t="shared" si="48"/>
        <v>#N/A</v>
      </c>
      <c r="AV124" s="119">
        <f t="shared" si="49"/>
        <v>0</v>
      </c>
    </row>
    <row r="125" spans="1:48">
      <c r="A125" s="115">
        <f t="shared" si="50"/>
        <v>-45905</v>
      </c>
      <c r="B125" s="113">
        <f t="shared" si="33"/>
        <v>118</v>
      </c>
      <c r="C125" s="119">
        <f t="shared" si="34"/>
        <v>0</v>
      </c>
      <c r="F125" s="115">
        <f t="shared" si="51"/>
        <v>-45905</v>
      </c>
      <c r="G125" s="113">
        <f t="shared" si="52"/>
        <v>118</v>
      </c>
      <c r="H125" s="113" t="e">
        <f>INDEX(地温!$D$2:$D$366,MATCH(F125,地温!$C$2:$C$366,FALSE))</f>
        <v>#N/A</v>
      </c>
      <c r="I125" s="113" t="e">
        <f t="shared" si="53"/>
        <v>#N/A</v>
      </c>
      <c r="J125" s="116" t="e">
        <f t="shared" si="35"/>
        <v>#N/A</v>
      </c>
      <c r="K125" s="119" t="e">
        <f t="shared" si="36"/>
        <v>#N/A</v>
      </c>
      <c r="L125" s="119">
        <f t="shared" si="37"/>
        <v>0</v>
      </c>
      <c r="O125" s="115">
        <f t="shared" si="54"/>
        <v>-45905</v>
      </c>
      <c r="P125" s="113">
        <f t="shared" si="55"/>
        <v>118</v>
      </c>
      <c r="Q125" s="113" t="e">
        <f>INDEX(地温!$D$2:$D$366,MATCH(O125,地温!$C$2:$C$366,FALSE))</f>
        <v>#N/A</v>
      </c>
      <c r="R125" s="113" t="e">
        <f t="shared" si="56"/>
        <v>#N/A</v>
      </c>
      <c r="S125" s="116" t="e">
        <f t="shared" si="38"/>
        <v>#N/A</v>
      </c>
      <c r="T125" s="119" t="e">
        <f t="shared" si="39"/>
        <v>#N/A</v>
      </c>
      <c r="U125" s="119">
        <f t="shared" si="40"/>
        <v>0</v>
      </c>
      <c r="X125" s="115">
        <f t="shared" si="57"/>
        <v>-45905</v>
      </c>
      <c r="Y125" s="113">
        <f t="shared" si="58"/>
        <v>118</v>
      </c>
      <c r="Z125" s="113" t="e">
        <f>INDEX(地温!$D$2:$D$366,MATCH(X125,地温!$C$2:$C$366,FALSE))</f>
        <v>#N/A</v>
      </c>
      <c r="AA125" s="113" t="e">
        <f t="shared" si="59"/>
        <v>#N/A</v>
      </c>
      <c r="AB125" s="116" t="e">
        <f t="shared" si="41"/>
        <v>#N/A</v>
      </c>
      <c r="AC125" s="119" t="e">
        <f t="shared" si="42"/>
        <v>#N/A</v>
      </c>
      <c r="AD125" s="119">
        <f t="shared" si="43"/>
        <v>0</v>
      </c>
      <c r="AG125" s="115">
        <f t="shared" si="60"/>
        <v>-45905</v>
      </c>
      <c r="AH125" s="113">
        <f t="shared" si="61"/>
        <v>118</v>
      </c>
      <c r="AI125" s="113" t="e">
        <f>INDEX(地温!$D$2:$D$366,MATCH(AG125,地温!$C$2:$C$366,FALSE))</f>
        <v>#N/A</v>
      </c>
      <c r="AJ125" s="113" t="e">
        <f t="shared" si="62"/>
        <v>#N/A</v>
      </c>
      <c r="AK125" s="116" t="e">
        <f t="shared" si="44"/>
        <v>#N/A</v>
      </c>
      <c r="AL125" s="119" t="e">
        <f t="shared" si="45"/>
        <v>#N/A</v>
      </c>
      <c r="AM125" s="119">
        <f t="shared" si="46"/>
        <v>0</v>
      </c>
      <c r="AP125" s="115">
        <f t="shared" si="63"/>
        <v>-45905</v>
      </c>
      <c r="AQ125" s="113">
        <f t="shared" si="64"/>
        <v>118</v>
      </c>
      <c r="AR125" s="113" t="e">
        <f>INDEX(地温!$D$2:$D$366,MATCH(AP125,地温!$C$2:$C$366,FALSE))</f>
        <v>#N/A</v>
      </c>
      <c r="AS125" s="113" t="e">
        <f t="shared" si="65"/>
        <v>#N/A</v>
      </c>
      <c r="AT125" s="116" t="e">
        <f t="shared" si="47"/>
        <v>#N/A</v>
      </c>
      <c r="AU125" s="119" t="e">
        <f t="shared" si="48"/>
        <v>#N/A</v>
      </c>
      <c r="AV125" s="119">
        <f t="shared" si="49"/>
        <v>0</v>
      </c>
    </row>
    <row r="126" spans="1:48">
      <c r="A126" s="115">
        <f t="shared" si="50"/>
        <v>-45904</v>
      </c>
      <c r="B126" s="113">
        <f t="shared" si="33"/>
        <v>119</v>
      </c>
      <c r="C126" s="119">
        <f t="shared" si="34"/>
        <v>0</v>
      </c>
      <c r="F126" s="115">
        <f t="shared" si="51"/>
        <v>-45904</v>
      </c>
      <c r="G126" s="113">
        <f t="shared" si="52"/>
        <v>119</v>
      </c>
      <c r="H126" s="113" t="e">
        <f>INDEX(地温!$D$2:$D$366,MATCH(F126,地温!$C$2:$C$366,FALSE))</f>
        <v>#N/A</v>
      </c>
      <c r="I126" s="113" t="e">
        <f t="shared" si="53"/>
        <v>#N/A</v>
      </c>
      <c r="J126" s="116" t="e">
        <f t="shared" si="35"/>
        <v>#N/A</v>
      </c>
      <c r="K126" s="119" t="e">
        <f t="shared" si="36"/>
        <v>#N/A</v>
      </c>
      <c r="L126" s="119">
        <f t="shared" si="37"/>
        <v>0</v>
      </c>
      <c r="O126" s="115">
        <f t="shared" si="54"/>
        <v>-45904</v>
      </c>
      <c r="P126" s="113">
        <f t="shared" si="55"/>
        <v>119</v>
      </c>
      <c r="Q126" s="113" t="e">
        <f>INDEX(地温!$D$2:$D$366,MATCH(O126,地温!$C$2:$C$366,FALSE))</f>
        <v>#N/A</v>
      </c>
      <c r="R126" s="113" t="e">
        <f t="shared" si="56"/>
        <v>#N/A</v>
      </c>
      <c r="S126" s="116" t="e">
        <f t="shared" si="38"/>
        <v>#N/A</v>
      </c>
      <c r="T126" s="119" t="e">
        <f t="shared" si="39"/>
        <v>#N/A</v>
      </c>
      <c r="U126" s="119">
        <f t="shared" si="40"/>
        <v>0</v>
      </c>
      <c r="X126" s="115">
        <f t="shared" si="57"/>
        <v>-45904</v>
      </c>
      <c r="Y126" s="113">
        <f t="shared" si="58"/>
        <v>119</v>
      </c>
      <c r="Z126" s="113" t="e">
        <f>INDEX(地温!$D$2:$D$366,MATCH(X126,地温!$C$2:$C$366,FALSE))</f>
        <v>#N/A</v>
      </c>
      <c r="AA126" s="113" t="e">
        <f t="shared" si="59"/>
        <v>#N/A</v>
      </c>
      <c r="AB126" s="116" t="e">
        <f t="shared" si="41"/>
        <v>#N/A</v>
      </c>
      <c r="AC126" s="119" t="e">
        <f t="shared" si="42"/>
        <v>#N/A</v>
      </c>
      <c r="AD126" s="119">
        <f t="shared" si="43"/>
        <v>0</v>
      </c>
      <c r="AG126" s="115">
        <f t="shared" si="60"/>
        <v>-45904</v>
      </c>
      <c r="AH126" s="113">
        <f t="shared" si="61"/>
        <v>119</v>
      </c>
      <c r="AI126" s="113" t="e">
        <f>INDEX(地温!$D$2:$D$366,MATCH(AG126,地温!$C$2:$C$366,FALSE))</f>
        <v>#N/A</v>
      </c>
      <c r="AJ126" s="113" t="e">
        <f t="shared" si="62"/>
        <v>#N/A</v>
      </c>
      <c r="AK126" s="116" t="e">
        <f t="shared" si="44"/>
        <v>#N/A</v>
      </c>
      <c r="AL126" s="119" t="e">
        <f t="shared" si="45"/>
        <v>#N/A</v>
      </c>
      <c r="AM126" s="119">
        <f t="shared" si="46"/>
        <v>0</v>
      </c>
      <c r="AP126" s="115">
        <f t="shared" si="63"/>
        <v>-45904</v>
      </c>
      <c r="AQ126" s="113">
        <f t="shared" si="64"/>
        <v>119</v>
      </c>
      <c r="AR126" s="113" t="e">
        <f>INDEX(地温!$D$2:$D$366,MATCH(AP126,地温!$C$2:$C$366,FALSE))</f>
        <v>#N/A</v>
      </c>
      <c r="AS126" s="113" t="e">
        <f t="shared" si="65"/>
        <v>#N/A</v>
      </c>
      <c r="AT126" s="116" t="e">
        <f t="shared" si="47"/>
        <v>#N/A</v>
      </c>
      <c r="AU126" s="119" t="e">
        <f t="shared" si="48"/>
        <v>#N/A</v>
      </c>
      <c r="AV126" s="119">
        <f t="shared" si="49"/>
        <v>0</v>
      </c>
    </row>
    <row r="127" spans="1:48">
      <c r="A127" s="115">
        <f t="shared" si="50"/>
        <v>-45903</v>
      </c>
      <c r="B127" s="113">
        <f t="shared" si="33"/>
        <v>120</v>
      </c>
      <c r="C127" s="119">
        <f t="shared" si="34"/>
        <v>0</v>
      </c>
      <c r="F127" s="115">
        <f t="shared" si="51"/>
        <v>-45903</v>
      </c>
      <c r="G127" s="113">
        <f t="shared" si="52"/>
        <v>120</v>
      </c>
      <c r="H127" s="113" t="e">
        <f>INDEX(地温!$D$2:$D$366,MATCH(F127,地温!$C$2:$C$366,FALSE))</f>
        <v>#N/A</v>
      </c>
      <c r="I127" s="113" t="e">
        <f t="shared" si="53"/>
        <v>#N/A</v>
      </c>
      <c r="J127" s="116" t="e">
        <f t="shared" si="35"/>
        <v>#N/A</v>
      </c>
      <c r="K127" s="119" t="e">
        <f t="shared" si="36"/>
        <v>#N/A</v>
      </c>
      <c r="L127" s="119">
        <f t="shared" si="37"/>
        <v>0</v>
      </c>
      <c r="O127" s="115">
        <f t="shared" si="54"/>
        <v>-45903</v>
      </c>
      <c r="P127" s="113">
        <f t="shared" si="55"/>
        <v>120</v>
      </c>
      <c r="Q127" s="113" t="e">
        <f>INDEX(地温!$D$2:$D$366,MATCH(O127,地温!$C$2:$C$366,FALSE))</f>
        <v>#N/A</v>
      </c>
      <c r="R127" s="113" t="e">
        <f t="shared" si="56"/>
        <v>#N/A</v>
      </c>
      <c r="S127" s="116" t="e">
        <f t="shared" si="38"/>
        <v>#N/A</v>
      </c>
      <c r="T127" s="119" t="e">
        <f t="shared" si="39"/>
        <v>#N/A</v>
      </c>
      <c r="U127" s="119">
        <f t="shared" si="40"/>
        <v>0</v>
      </c>
      <c r="X127" s="115">
        <f t="shared" si="57"/>
        <v>-45903</v>
      </c>
      <c r="Y127" s="113">
        <f t="shared" si="58"/>
        <v>120</v>
      </c>
      <c r="Z127" s="113" t="e">
        <f>INDEX(地温!$D$2:$D$366,MATCH(X127,地温!$C$2:$C$366,FALSE))</f>
        <v>#N/A</v>
      </c>
      <c r="AA127" s="113" t="e">
        <f t="shared" si="59"/>
        <v>#N/A</v>
      </c>
      <c r="AB127" s="116" t="e">
        <f t="shared" si="41"/>
        <v>#N/A</v>
      </c>
      <c r="AC127" s="119" t="e">
        <f t="shared" si="42"/>
        <v>#N/A</v>
      </c>
      <c r="AD127" s="119">
        <f t="shared" si="43"/>
        <v>0</v>
      </c>
      <c r="AG127" s="115">
        <f t="shared" si="60"/>
        <v>-45903</v>
      </c>
      <c r="AH127" s="113">
        <f t="shared" si="61"/>
        <v>120</v>
      </c>
      <c r="AI127" s="113" t="e">
        <f>INDEX(地温!$D$2:$D$366,MATCH(AG127,地温!$C$2:$C$366,FALSE))</f>
        <v>#N/A</v>
      </c>
      <c r="AJ127" s="113" t="e">
        <f t="shared" si="62"/>
        <v>#N/A</v>
      </c>
      <c r="AK127" s="116" t="e">
        <f t="shared" si="44"/>
        <v>#N/A</v>
      </c>
      <c r="AL127" s="119" t="e">
        <f t="shared" si="45"/>
        <v>#N/A</v>
      </c>
      <c r="AM127" s="119">
        <f t="shared" si="46"/>
        <v>0</v>
      </c>
      <c r="AP127" s="115">
        <f t="shared" si="63"/>
        <v>-45903</v>
      </c>
      <c r="AQ127" s="113">
        <f t="shared" si="64"/>
        <v>120</v>
      </c>
      <c r="AR127" s="113" t="e">
        <f>INDEX(地温!$D$2:$D$366,MATCH(AP127,地温!$C$2:$C$366,FALSE))</f>
        <v>#N/A</v>
      </c>
      <c r="AS127" s="113" t="e">
        <f t="shared" si="65"/>
        <v>#N/A</v>
      </c>
      <c r="AT127" s="116" t="e">
        <f t="shared" si="47"/>
        <v>#N/A</v>
      </c>
      <c r="AU127" s="119" t="e">
        <f t="shared" si="48"/>
        <v>#N/A</v>
      </c>
      <c r="AV127" s="119">
        <f t="shared" si="49"/>
        <v>0</v>
      </c>
    </row>
    <row r="128" spans="1:48">
      <c r="A128" s="115">
        <f t="shared" si="50"/>
        <v>-45902</v>
      </c>
      <c r="B128" s="113">
        <f t="shared" si="33"/>
        <v>121</v>
      </c>
      <c r="C128" s="119">
        <f t="shared" si="34"/>
        <v>0</v>
      </c>
      <c r="F128" s="115">
        <f t="shared" si="51"/>
        <v>-45902</v>
      </c>
      <c r="G128" s="113">
        <f t="shared" si="52"/>
        <v>121</v>
      </c>
      <c r="H128" s="113" t="e">
        <f>INDEX(地温!$D$2:$D$366,MATCH(F128,地温!$C$2:$C$366,FALSE))</f>
        <v>#N/A</v>
      </c>
      <c r="I128" s="113" t="e">
        <f t="shared" si="53"/>
        <v>#N/A</v>
      </c>
      <c r="J128" s="116" t="e">
        <f t="shared" si="35"/>
        <v>#N/A</v>
      </c>
      <c r="K128" s="119" t="e">
        <f t="shared" si="36"/>
        <v>#N/A</v>
      </c>
      <c r="L128" s="119">
        <f t="shared" si="37"/>
        <v>0</v>
      </c>
      <c r="O128" s="115">
        <f t="shared" si="54"/>
        <v>-45902</v>
      </c>
      <c r="P128" s="113">
        <f t="shared" si="55"/>
        <v>121</v>
      </c>
      <c r="Q128" s="113" t="e">
        <f>INDEX(地温!$D$2:$D$366,MATCH(O128,地温!$C$2:$C$366,FALSE))</f>
        <v>#N/A</v>
      </c>
      <c r="R128" s="113" t="e">
        <f t="shared" si="56"/>
        <v>#N/A</v>
      </c>
      <c r="S128" s="116" t="e">
        <f t="shared" si="38"/>
        <v>#N/A</v>
      </c>
      <c r="T128" s="119" t="e">
        <f t="shared" si="39"/>
        <v>#N/A</v>
      </c>
      <c r="U128" s="119">
        <f t="shared" si="40"/>
        <v>0</v>
      </c>
      <c r="X128" s="115">
        <f t="shared" si="57"/>
        <v>-45902</v>
      </c>
      <c r="Y128" s="113">
        <f t="shared" si="58"/>
        <v>121</v>
      </c>
      <c r="Z128" s="113" t="e">
        <f>INDEX(地温!$D$2:$D$366,MATCH(X128,地温!$C$2:$C$366,FALSE))</f>
        <v>#N/A</v>
      </c>
      <c r="AA128" s="113" t="e">
        <f t="shared" si="59"/>
        <v>#N/A</v>
      </c>
      <c r="AB128" s="116" t="e">
        <f t="shared" si="41"/>
        <v>#N/A</v>
      </c>
      <c r="AC128" s="119" t="e">
        <f t="shared" si="42"/>
        <v>#N/A</v>
      </c>
      <c r="AD128" s="119">
        <f t="shared" si="43"/>
        <v>0</v>
      </c>
      <c r="AG128" s="115">
        <f t="shared" si="60"/>
        <v>-45902</v>
      </c>
      <c r="AH128" s="113">
        <f t="shared" si="61"/>
        <v>121</v>
      </c>
      <c r="AI128" s="113" t="e">
        <f>INDEX(地温!$D$2:$D$366,MATCH(AG128,地温!$C$2:$C$366,FALSE))</f>
        <v>#N/A</v>
      </c>
      <c r="AJ128" s="113" t="e">
        <f t="shared" si="62"/>
        <v>#N/A</v>
      </c>
      <c r="AK128" s="116" t="e">
        <f t="shared" si="44"/>
        <v>#N/A</v>
      </c>
      <c r="AL128" s="119" t="e">
        <f t="shared" si="45"/>
        <v>#N/A</v>
      </c>
      <c r="AM128" s="119">
        <f t="shared" si="46"/>
        <v>0</v>
      </c>
      <c r="AP128" s="115">
        <f t="shared" si="63"/>
        <v>-45902</v>
      </c>
      <c r="AQ128" s="113">
        <f t="shared" si="64"/>
        <v>121</v>
      </c>
      <c r="AR128" s="113" t="e">
        <f>INDEX(地温!$D$2:$D$366,MATCH(AP128,地温!$C$2:$C$366,FALSE))</f>
        <v>#N/A</v>
      </c>
      <c r="AS128" s="113" t="e">
        <f t="shared" si="65"/>
        <v>#N/A</v>
      </c>
      <c r="AT128" s="116" t="e">
        <f t="shared" si="47"/>
        <v>#N/A</v>
      </c>
      <c r="AU128" s="119" t="e">
        <f t="shared" si="48"/>
        <v>#N/A</v>
      </c>
      <c r="AV128" s="119">
        <f t="shared" si="49"/>
        <v>0</v>
      </c>
    </row>
    <row r="129" spans="1:48">
      <c r="A129" s="115">
        <f t="shared" si="50"/>
        <v>-45901</v>
      </c>
      <c r="B129" s="113">
        <f t="shared" si="33"/>
        <v>122</v>
      </c>
      <c r="C129" s="119">
        <f t="shared" si="34"/>
        <v>0</v>
      </c>
      <c r="F129" s="115">
        <f t="shared" si="51"/>
        <v>-45901</v>
      </c>
      <c r="G129" s="113">
        <f t="shared" si="52"/>
        <v>122</v>
      </c>
      <c r="H129" s="113" t="e">
        <f>INDEX(地温!$D$2:$D$366,MATCH(F129,地温!$C$2:$C$366,FALSE))</f>
        <v>#N/A</v>
      </c>
      <c r="I129" s="113" t="e">
        <f t="shared" si="53"/>
        <v>#N/A</v>
      </c>
      <c r="J129" s="116" t="e">
        <f t="shared" si="35"/>
        <v>#N/A</v>
      </c>
      <c r="K129" s="119" t="e">
        <f t="shared" si="36"/>
        <v>#N/A</v>
      </c>
      <c r="L129" s="119">
        <f t="shared" si="37"/>
        <v>0</v>
      </c>
      <c r="O129" s="115">
        <f t="shared" si="54"/>
        <v>-45901</v>
      </c>
      <c r="P129" s="113">
        <f t="shared" si="55"/>
        <v>122</v>
      </c>
      <c r="Q129" s="113" t="e">
        <f>INDEX(地温!$D$2:$D$366,MATCH(O129,地温!$C$2:$C$366,FALSE))</f>
        <v>#N/A</v>
      </c>
      <c r="R129" s="113" t="e">
        <f t="shared" si="56"/>
        <v>#N/A</v>
      </c>
      <c r="S129" s="116" t="e">
        <f t="shared" si="38"/>
        <v>#N/A</v>
      </c>
      <c r="T129" s="119" t="e">
        <f t="shared" si="39"/>
        <v>#N/A</v>
      </c>
      <c r="U129" s="119">
        <f t="shared" si="40"/>
        <v>0</v>
      </c>
      <c r="X129" s="115">
        <f t="shared" si="57"/>
        <v>-45901</v>
      </c>
      <c r="Y129" s="113">
        <f t="shared" si="58"/>
        <v>122</v>
      </c>
      <c r="Z129" s="113" t="e">
        <f>INDEX(地温!$D$2:$D$366,MATCH(X129,地温!$C$2:$C$366,FALSE))</f>
        <v>#N/A</v>
      </c>
      <c r="AA129" s="113" t="e">
        <f t="shared" si="59"/>
        <v>#N/A</v>
      </c>
      <c r="AB129" s="116" t="e">
        <f t="shared" si="41"/>
        <v>#N/A</v>
      </c>
      <c r="AC129" s="119" t="e">
        <f t="shared" si="42"/>
        <v>#N/A</v>
      </c>
      <c r="AD129" s="119">
        <f t="shared" si="43"/>
        <v>0</v>
      </c>
      <c r="AG129" s="115">
        <f t="shared" si="60"/>
        <v>-45901</v>
      </c>
      <c r="AH129" s="113">
        <f t="shared" si="61"/>
        <v>122</v>
      </c>
      <c r="AI129" s="113" t="e">
        <f>INDEX(地温!$D$2:$D$366,MATCH(AG129,地温!$C$2:$C$366,FALSE))</f>
        <v>#N/A</v>
      </c>
      <c r="AJ129" s="113" t="e">
        <f t="shared" si="62"/>
        <v>#N/A</v>
      </c>
      <c r="AK129" s="116" t="e">
        <f t="shared" si="44"/>
        <v>#N/A</v>
      </c>
      <c r="AL129" s="119" t="e">
        <f t="shared" si="45"/>
        <v>#N/A</v>
      </c>
      <c r="AM129" s="119">
        <f t="shared" si="46"/>
        <v>0</v>
      </c>
      <c r="AP129" s="115">
        <f t="shared" si="63"/>
        <v>-45901</v>
      </c>
      <c r="AQ129" s="113">
        <f t="shared" si="64"/>
        <v>122</v>
      </c>
      <c r="AR129" s="113" t="e">
        <f>INDEX(地温!$D$2:$D$366,MATCH(AP129,地温!$C$2:$C$366,FALSE))</f>
        <v>#N/A</v>
      </c>
      <c r="AS129" s="113" t="e">
        <f t="shared" si="65"/>
        <v>#N/A</v>
      </c>
      <c r="AT129" s="116" t="e">
        <f t="shared" si="47"/>
        <v>#N/A</v>
      </c>
      <c r="AU129" s="119" t="e">
        <f t="shared" si="48"/>
        <v>#N/A</v>
      </c>
      <c r="AV129" s="119">
        <f t="shared" si="49"/>
        <v>0</v>
      </c>
    </row>
    <row r="130" spans="1:48">
      <c r="A130" s="115">
        <f t="shared" si="50"/>
        <v>-45900</v>
      </c>
      <c r="B130" s="113">
        <f t="shared" si="33"/>
        <v>123</v>
      </c>
      <c r="C130" s="119">
        <f t="shared" si="34"/>
        <v>0</v>
      </c>
      <c r="F130" s="115">
        <f t="shared" si="51"/>
        <v>-45900</v>
      </c>
      <c r="G130" s="113">
        <f t="shared" si="52"/>
        <v>123</v>
      </c>
      <c r="H130" s="113" t="e">
        <f>INDEX(地温!$D$2:$D$366,MATCH(F130,地温!$C$2:$C$366,FALSE))</f>
        <v>#N/A</v>
      </c>
      <c r="I130" s="113" t="e">
        <f t="shared" si="53"/>
        <v>#N/A</v>
      </c>
      <c r="J130" s="116" t="e">
        <f t="shared" si="35"/>
        <v>#N/A</v>
      </c>
      <c r="K130" s="119" t="e">
        <f t="shared" si="36"/>
        <v>#N/A</v>
      </c>
      <c r="L130" s="119">
        <f t="shared" si="37"/>
        <v>0</v>
      </c>
      <c r="O130" s="115">
        <f t="shared" si="54"/>
        <v>-45900</v>
      </c>
      <c r="P130" s="113">
        <f t="shared" si="55"/>
        <v>123</v>
      </c>
      <c r="Q130" s="113" t="e">
        <f>INDEX(地温!$D$2:$D$366,MATCH(O130,地温!$C$2:$C$366,FALSE))</f>
        <v>#N/A</v>
      </c>
      <c r="R130" s="113" t="e">
        <f t="shared" si="56"/>
        <v>#N/A</v>
      </c>
      <c r="S130" s="116" t="e">
        <f t="shared" si="38"/>
        <v>#N/A</v>
      </c>
      <c r="T130" s="119" t="e">
        <f t="shared" si="39"/>
        <v>#N/A</v>
      </c>
      <c r="U130" s="119">
        <f t="shared" si="40"/>
        <v>0</v>
      </c>
      <c r="X130" s="115">
        <f t="shared" si="57"/>
        <v>-45900</v>
      </c>
      <c r="Y130" s="113">
        <f t="shared" si="58"/>
        <v>123</v>
      </c>
      <c r="Z130" s="113" t="e">
        <f>INDEX(地温!$D$2:$D$366,MATCH(X130,地温!$C$2:$C$366,FALSE))</f>
        <v>#N/A</v>
      </c>
      <c r="AA130" s="113" t="e">
        <f t="shared" si="59"/>
        <v>#N/A</v>
      </c>
      <c r="AB130" s="116" t="e">
        <f t="shared" si="41"/>
        <v>#N/A</v>
      </c>
      <c r="AC130" s="119" t="e">
        <f t="shared" si="42"/>
        <v>#N/A</v>
      </c>
      <c r="AD130" s="119">
        <f t="shared" si="43"/>
        <v>0</v>
      </c>
      <c r="AG130" s="115">
        <f t="shared" si="60"/>
        <v>-45900</v>
      </c>
      <c r="AH130" s="113">
        <f t="shared" si="61"/>
        <v>123</v>
      </c>
      <c r="AI130" s="113" t="e">
        <f>INDEX(地温!$D$2:$D$366,MATCH(AG130,地温!$C$2:$C$366,FALSE))</f>
        <v>#N/A</v>
      </c>
      <c r="AJ130" s="113" t="e">
        <f t="shared" si="62"/>
        <v>#N/A</v>
      </c>
      <c r="AK130" s="116" t="e">
        <f t="shared" si="44"/>
        <v>#N/A</v>
      </c>
      <c r="AL130" s="119" t="e">
        <f t="shared" si="45"/>
        <v>#N/A</v>
      </c>
      <c r="AM130" s="119">
        <f t="shared" si="46"/>
        <v>0</v>
      </c>
      <c r="AP130" s="115">
        <f t="shared" si="63"/>
        <v>-45900</v>
      </c>
      <c r="AQ130" s="113">
        <f t="shared" si="64"/>
        <v>123</v>
      </c>
      <c r="AR130" s="113" t="e">
        <f>INDEX(地温!$D$2:$D$366,MATCH(AP130,地温!$C$2:$C$366,FALSE))</f>
        <v>#N/A</v>
      </c>
      <c r="AS130" s="113" t="e">
        <f t="shared" si="65"/>
        <v>#N/A</v>
      </c>
      <c r="AT130" s="116" t="e">
        <f t="shared" si="47"/>
        <v>#N/A</v>
      </c>
      <c r="AU130" s="119" t="e">
        <f t="shared" si="48"/>
        <v>#N/A</v>
      </c>
      <c r="AV130" s="119">
        <f t="shared" si="49"/>
        <v>0</v>
      </c>
    </row>
    <row r="131" spans="1:48">
      <c r="A131" s="115">
        <f t="shared" si="50"/>
        <v>-45899</v>
      </c>
      <c r="B131" s="113">
        <f t="shared" si="33"/>
        <v>124</v>
      </c>
      <c r="C131" s="119">
        <f t="shared" si="34"/>
        <v>0</v>
      </c>
      <c r="F131" s="115">
        <f t="shared" si="51"/>
        <v>-45899</v>
      </c>
      <c r="G131" s="113">
        <f t="shared" si="52"/>
        <v>124</v>
      </c>
      <c r="H131" s="113" t="e">
        <f>INDEX(地温!$D$2:$D$366,MATCH(F131,地温!$C$2:$C$366,FALSE))</f>
        <v>#N/A</v>
      </c>
      <c r="I131" s="113" t="e">
        <f t="shared" si="53"/>
        <v>#N/A</v>
      </c>
      <c r="J131" s="116" t="e">
        <f t="shared" si="35"/>
        <v>#N/A</v>
      </c>
      <c r="K131" s="119" t="e">
        <f t="shared" si="36"/>
        <v>#N/A</v>
      </c>
      <c r="L131" s="119">
        <f t="shared" si="37"/>
        <v>0</v>
      </c>
      <c r="O131" s="115">
        <f t="shared" si="54"/>
        <v>-45899</v>
      </c>
      <c r="P131" s="113">
        <f t="shared" si="55"/>
        <v>124</v>
      </c>
      <c r="Q131" s="113" t="e">
        <f>INDEX(地温!$D$2:$D$366,MATCH(O131,地温!$C$2:$C$366,FALSE))</f>
        <v>#N/A</v>
      </c>
      <c r="R131" s="113" t="e">
        <f t="shared" si="56"/>
        <v>#N/A</v>
      </c>
      <c r="S131" s="116" t="e">
        <f t="shared" si="38"/>
        <v>#N/A</v>
      </c>
      <c r="T131" s="119" t="e">
        <f t="shared" si="39"/>
        <v>#N/A</v>
      </c>
      <c r="U131" s="119">
        <f t="shared" si="40"/>
        <v>0</v>
      </c>
      <c r="X131" s="115">
        <f t="shared" si="57"/>
        <v>-45899</v>
      </c>
      <c r="Y131" s="113">
        <f t="shared" si="58"/>
        <v>124</v>
      </c>
      <c r="Z131" s="113" t="e">
        <f>INDEX(地温!$D$2:$D$366,MATCH(X131,地温!$C$2:$C$366,FALSE))</f>
        <v>#N/A</v>
      </c>
      <c r="AA131" s="113" t="e">
        <f t="shared" si="59"/>
        <v>#N/A</v>
      </c>
      <c r="AB131" s="116" t="e">
        <f t="shared" si="41"/>
        <v>#N/A</v>
      </c>
      <c r="AC131" s="119" t="e">
        <f t="shared" si="42"/>
        <v>#N/A</v>
      </c>
      <c r="AD131" s="119">
        <f t="shared" si="43"/>
        <v>0</v>
      </c>
      <c r="AG131" s="115">
        <f t="shared" si="60"/>
        <v>-45899</v>
      </c>
      <c r="AH131" s="113">
        <f t="shared" si="61"/>
        <v>124</v>
      </c>
      <c r="AI131" s="113" t="e">
        <f>INDEX(地温!$D$2:$D$366,MATCH(AG131,地温!$C$2:$C$366,FALSE))</f>
        <v>#N/A</v>
      </c>
      <c r="AJ131" s="113" t="e">
        <f t="shared" si="62"/>
        <v>#N/A</v>
      </c>
      <c r="AK131" s="116" t="e">
        <f t="shared" si="44"/>
        <v>#N/A</v>
      </c>
      <c r="AL131" s="119" t="e">
        <f t="shared" si="45"/>
        <v>#N/A</v>
      </c>
      <c r="AM131" s="119">
        <f t="shared" si="46"/>
        <v>0</v>
      </c>
      <c r="AP131" s="115">
        <f t="shared" si="63"/>
        <v>-45899</v>
      </c>
      <c r="AQ131" s="113">
        <f t="shared" si="64"/>
        <v>124</v>
      </c>
      <c r="AR131" s="113" t="e">
        <f>INDEX(地温!$D$2:$D$366,MATCH(AP131,地温!$C$2:$C$366,FALSE))</f>
        <v>#N/A</v>
      </c>
      <c r="AS131" s="113" t="e">
        <f t="shared" si="65"/>
        <v>#N/A</v>
      </c>
      <c r="AT131" s="116" t="e">
        <f t="shared" si="47"/>
        <v>#N/A</v>
      </c>
      <c r="AU131" s="119" t="e">
        <f t="shared" si="48"/>
        <v>#N/A</v>
      </c>
      <c r="AV131" s="119">
        <f t="shared" si="49"/>
        <v>0</v>
      </c>
    </row>
    <row r="132" spans="1:48">
      <c r="A132" s="115">
        <f t="shared" si="50"/>
        <v>-45898</v>
      </c>
      <c r="B132" s="113">
        <f t="shared" si="33"/>
        <v>125</v>
      </c>
      <c r="C132" s="119">
        <f t="shared" si="34"/>
        <v>0</v>
      </c>
      <c r="F132" s="115">
        <f t="shared" si="51"/>
        <v>-45898</v>
      </c>
      <c r="G132" s="113">
        <f t="shared" si="52"/>
        <v>125</v>
      </c>
      <c r="H132" s="113" t="e">
        <f>INDEX(地温!$D$2:$D$366,MATCH(F132,地温!$C$2:$C$366,FALSE))</f>
        <v>#N/A</v>
      </c>
      <c r="I132" s="113" t="e">
        <f t="shared" si="53"/>
        <v>#N/A</v>
      </c>
      <c r="J132" s="116" t="e">
        <f t="shared" si="35"/>
        <v>#N/A</v>
      </c>
      <c r="K132" s="119" t="e">
        <f t="shared" si="36"/>
        <v>#N/A</v>
      </c>
      <c r="L132" s="119">
        <f t="shared" si="37"/>
        <v>0</v>
      </c>
      <c r="O132" s="115">
        <f t="shared" si="54"/>
        <v>-45898</v>
      </c>
      <c r="P132" s="113">
        <f t="shared" si="55"/>
        <v>125</v>
      </c>
      <c r="Q132" s="113" t="e">
        <f>INDEX(地温!$D$2:$D$366,MATCH(O132,地温!$C$2:$C$366,FALSE))</f>
        <v>#N/A</v>
      </c>
      <c r="R132" s="113" t="e">
        <f t="shared" si="56"/>
        <v>#N/A</v>
      </c>
      <c r="S132" s="116" t="e">
        <f t="shared" si="38"/>
        <v>#N/A</v>
      </c>
      <c r="T132" s="119" t="e">
        <f t="shared" si="39"/>
        <v>#N/A</v>
      </c>
      <c r="U132" s="119">
        <f t="shared" si="40"/>
        <v>0</v>
      </c>
      <c r="X132" s="115">
        <f t="shared" si="57"/>
        <v>-45898</v>
      </c>
      <c r="Y132" s="113">
        <f t="shared" si="58"/>
        <v>125</v>
      </c>
      <c r="Z132" s="113" t="e">
        <f>INDEX(地温!$D$2:$D$366,MATCH(X132,地温!$C$2:$C$366,FALSE))</f>
        <v>#N/A</v>
      </c>
      <c r="AA132" s="113" t="e">
        <f t="shared" si="59"/>
        <v>#N/A</v>
      </c>
      <c r="AB132" s="116" t="e">
        <f t="shared" si="41"/>
        <v>#N/A</v>
      </c>
      <c r="AC132" s="119" t="e">
        <f t="shared" si="42"/>
        <v>#N/A</v>
      </c>
      <c r="AD132" s="119">
        <f t="shared" si="43"/>
        <v>0</v>
      </c>
      <c r="AG132" s="115">
        <f t="shared" si="60"/>
        <v>-45898</v>
      </c>
      <c r="AH132" s="113">
        <f t="shared" si="61"/>
        <v>125</v>
      </c>
      <c r="AI132" s="113" t="e">
        <f>INDEX(地温!$D$2:$D$366,MATCH(AG132,地温!$C$2:$C$366,FALSE))</f>
        <v>#N/A</v>
      </c>
      <c r="AJ132" s="113" t="e">
        <f t="shared" si="62"/>
        <v>#N/A</v>
      </c>
      <c r="AK132" s="116" t="e">
        <f t="shared" si="44"/>
        <v>#N/A</v>
      </c>
      <c r="AL132" s="119" t="e">
        <f t="shared" si="45"/>
        <v>#N/A</v>
      </c>
      <c r="AM132" s="119">
        <f t="shared" si="46"/>
        <v>0</v>
      </c>
      <c r="AP132" s="115">
        <f t="shared" si="63"/>
        <v>-45898</v>
      </c>
      <c r="AQ132" s="113">
        <f t="shared" si="64"/>
        <v>125</v>
      </c>
      <c r="AR132" s="113" t="e">
        <f>INDEX(地温!$D$2:$D$366,MATCH(AP132,地温!$C$2:$C$366,FALSE))</f>
        <v>#N/A</v>
      </c>
      <c r="AS132" s="113" t="e">
        <f t="shared" si="65"/>
        <v>#N/A</v>
      </c>
      <c r="AT132" s="116" t="e">
        <f t="shared" si="47"/>
        <v>#N/A</v>
      </c>
      <c r="AU132" s="119" t="e">
        <f t="shared" si="48"/>
        <v>#N/A</v>
      </c>
      <c r="AV132" s="119">
        <f t="shared" si="49"/>
        <v>0</v>
      </c>
    </row>
    <row r="133" spans="1:48">
      <c r="A133" s="115">
        <f t="shared" si="50"/>
        <v>-45897</v>
      </c>
      <c r="B133" s="113">
        <f t="shared" si="33"/>
        <v>126</v>
      </c>
      <c r="C133" s="119">
        <f t="shared" si="34"/>
        <v>0</v>
      </c>
      <c r="F133" s="115">
        <f t="shared" si="51"/>
        <v>-45897</v>
      </c>
      <c r="G133" s="113">
        <f t="shared" si="52"/>
        <v>126</v>
      </c>
      <c r="H133" s="113" t="e">
        <f>INDEX(地温!$D$2:$D$366,MATCH(F133,地温!$C$2:$C$366,FALSE))</f>
        <v>#N/A</v>
      </c>
      <c r="I133" s="113" t="e">
        <f t="shared" si="53"/>
        <v>#N/A</v>
      </c>
      <c r="J133" s="116" t="e">
        <f t="shared" si="35"/>
        <v>#N/A</v>
      </c>
      <c r="K133" s="119" t="e">
        <f t="shared" si="36"/>
        <v>#N/A</v>
      </c>
      <c r="L133" s="119">
        <f t="shared" si="37"/>
        <v>0</v>
      </c>
      <c r="O133" s="115">
        <f t="shared" si="54"/>
        <v>-45897</v>
      </c>
      <c r="P133" s="113">
        <f t="shared" si="55"/>
        <v>126</v>
      </c>
      <c r="Q133" s="113" t="e">
        <f>INDEX(地温!$D$2:$D$366,MATCH(O133,地温!$C$2:$C$366,FALSE))</f>
        <v>#N/A</v>
      </c>
      <c r="R133" s="113" t="e">
        <f t="shared" si="56"/>
        <v>#N/A</v>
      </c>
      <c r="S133" s="116" t="e">
        <f t="shared" si="38"/>
        <v>#N/A</v>
      </c>
      <c r="T133" s="119" t="e">
        <f t="shared" si="39"/>
        <v>#N/A</v>
      </c>
      <c r="U133" s="119">
        <f t="shared" si="40"/>
        <v>0</v>
      </c>
      <c r="X133" s="115">
        <f t="shared" si="57"/>
        <v>-45897</v>
      </c>
      <c r="Y133" s="113">
        <f t="shared" si="58"/>
        <v>126</v>
      </c>
      <c r="Z133" s="113" t="e">
        <f>INDEX(地温!$D$2:$D$366,MATCH(X133,地温!$C$2:$C$366,FALSE))</f>
        <v>#N/A</v>
      </c>
      <c r="AA133" s="113" t="e">
        <f t="shared" si="59"/>
        <v>#N/A</v>
      </c>
      <c r="AB133" s="116" t="e">
        <f t="shared" si="41"/>
        <v>#N/A</v>
      </c>
      <c r="AC133" s="119" t="e">
        <f t="shared" si="42"/>
        <v>#N/A</v>
      </c>
      <c r="AD133" s="119">
        <f t="shared" si="43"/>
        <v>0</v>
      </c>
      <c r="AG133" s="115">
        <f t="shared" si="60"/>
        <v>-45897</v>
      </c>
      <c r="AH133" s="113">
        <f t="shared" si="61"/>
        <v>126</v>
      </c>
      <c r="AI133" s="113" t="e">
        <f>INDEX(地温!$D$2:$D$366,MATCH(AG133,地温!$C$2:$C$366,FALSE))</f>
        <v>#N/A</v>
      </c>
      <c r="AJ133" s="113" t="e">
        <f t="shared" si="62"/>
        <v>#N/A</v>
      </c>
      <c r="AK133" s="116" t="e">
        <f t="shared" si="44"/>
        <v>#N/A</v>
      </c>
      <c r="AL133" s="119" t="e">
        <f t="shared" si="45"/>
        <v>#N/A</v>
      </c>
      <c r="AM133" s="119">
        <f t="shared" si="46"/>
        <v>0</v>
      </c>
      <c r="AP133" s="115">
        <f t="shared" si="63"/>
        <v>-45897</v>
      </c>
      <c r="AQ133" s="113">
        <f t="shared" si="64"/>
        <v>126</v>
      </c>
      <c r="AR133" s="113" t="e">
        <f>INDEX(地温!$D$2:$D$366,MATCH(AP133,地温!$C$2:$C$366,FALSE))</f>
        <v>#N/A</v>
      </c>
      <c r="AS133" s="113" t="e">
        <f t="shared" si="65"/>
        <v>#N/A</v>
      </c>
      <c r="AT133" s="116" t="e">
        <f t="shared" si="47"/>
        <v>#N/A</v>
      </c>
      <c r="AU133" s="119" t="e">
        <f t="shared" si="48"/>
        <v>#N/A</v>
      </c>
      <c r="AV133" s="119">
        <f t="shared" si="49"/>
        <v>0</v>
      </c>
    </row>
    <row r="134" spans="1:48">
      <c r="A134" s="115">
        <f t="shared" si="50"/>
        <v>-45896</v>
      </c>
      <c r="B134" s="113">
        <f t="shared" si="33"/>
        <v>127</v>
      </c>
      <c r="C134" s="119">
        <f t="shared" si="34"/>
        <v>0</v>
      </c>
      <c r="F134" s="115">
        <f t="shared" si="51"/>
        <v>-45896</v>
      </c>
      <c r="G134" s="113">
        <f t="shared" si="52"/>
        <v>127</v>
      </c>
      <c r="H134" s="113" t="e">
        <f>INDEX(地温!$D$2:$D$366,MATCH(F134,地温!$C$2:$C$366,FALSE))</f>
        <v>#N/A</v>
      </c>
      <c r="I134" s="113" t="e">
        <f t="shared" si="53"/>
        <v>#N/A</v>
      </c>
      <c r="J134" s="116" t="e">
        <f t="shared" si="35"/>
        <v>#N/A</v>
      </c>
      <c r="K134" s="119" t="e">
        <f t="shared" si="36"/>
        <v>#N/A</v>
      </c>
      <c r="L134" s="119">
        <f t="shared" si="37"/>
        <v>0</v>
      </c>
      <c r="O134" s="115">
        <f t="shared" si="54"/>
        <v>-45896</v>
      </c>
      <c r="P134" s="113">
        <f t="shared" si="55"/>
        <v>127</v>
      </c>
      <c r="Q134" s="113" t="e">
        <f>INDEX(地温!$D$2:$D$366,MATCH(O134,地温!$C$2:$C$366,FALSE))</f>
        <v>#N/A</v>
      </c>
      <c r="R134" s="113" t="e">
        <f t="shared" si="56"/>
        <v>#N/A</v>
      </c>
      <c r="S134" s="116" t="e">
        <f t="shared" si="38"/>
        <v>#N/A</v>
      </c>
      <c r="T134" s="119" t="e">
        <f t="shared" si="39"/>
        <v>#N/A</v>
      </c>
      <c r="U134" s="119">
        <f t="shared" si="40"/>
        <v>0</v>
      </c>
      <c r="X134" s="115">
        <f t="shared" si="57"/>
        <v>-45896</v>
      </c>
      <c r="Y134" s="113">
        <f t="shared" si="58"/>
        <v>127</v>
      </c>
      <c r="Z134" s="113" t="e">
        <f>INDEX(地温!$D$2:$D$366,MATCH(X134,地温!$C$2:$C$366,FALSE))</f>
        <v>#N/A</v>
      </c>
      <c r="AA134" s="113" t="e">
        <f t="shared" si="59"/>
        <v>#N/A</v>
      </c>
      <c r="AB134" s="116" t="e">
        <f t="shared" si="41"/>
        <v>#N/A</v>
      </c>
      <c r="AC134" s="119" t="e">
        <f t="shared" si="42"/>
        <v>#N/A</v>
      </c>
      <c r="AD134" s="119">
        <f t="shared" si="43"/>
        <v>0</v>
      </c>
      <c r="AG134" s="115">
        <f t="shared" si="60"/>
        <v>-45896</v>
      </c>
      <c r="AH134" s="113">
        <f t="shared" si="61"/>
        <v>127</v>
      </c>
      <c r="AI134" s="113" t="e">
        <f>INDEX(地温!$D$2:$D$366,MATCH(AG134,地温!$C$2:$C$366,FALSE))</f>
        <v>#N/A</v>
      </c>
      <c r="AJ134" s="113" t="e">
        <f t="shared" si="62"/>
        <v>#N/A</v>
      </c>
      <c r="AK134" s="116" t="e">
        <f t="shared" si="44"/>
        <v>#N/A</v>
      </c>
      <c r="AL134" s="119" t="e">
        <f t="shared" si="45"/>
        <v>#N/A</v>
      </c>
      <c r="AM134" s="119">
        <f t="shared" si="46"/>
        <v>0</v>
      </c>
      <c r="AP134" s="115">
        <f t="shared" si="63"/>
        <v>-45896</v>
      </c>
      <c r="AQ134" s="113">
        <f t="shared" si="64"/>
        <v>127</v>
      </c>
      <c r="AR134" s="113" t="e">
        <f>INDEX(地温!$D$2:$D$366,MATCH(AP134,地温!$C$2:$C$366,FALSE))</f>
        <v>#N/A</v>
      </c>
      <c r="AS134" s="113" t="e">
        <f t="shared" si="65"/>
        <v>#N/A</v>
      </c>
      <c r="AT134" s="116" t="e">
        <f t="shared" si="47"/>
        <v>#N/A</v>
      </c>
      <c r="AU134" s="119" t="e">
        <f t="shared" si="48"/>
        <v>#N/A</v>
      </c>
      <c r="AV134" s="119">
        <f t="shared" si="49"/>
        <v>0</v>
      </c>
    </row>
    <row r="135" spans="1:48">
      <c r="A135" s="115">
        <f t="shared" si="50"/>
        <v>-45895</v>
      </c>
      <c r="B135" s="113">
        <f t="shared" si="33"/>
        <v>128</v>
      </c>
      <c r="C135" s="119">
        <f t="shared" si="34"/>
        <v>0</v>
      </c>
      <c r="F135" s="115">
        <f t="shared" si="51"/>
        <v>-45895</v>
      </c>
      <c r="G135" s="113">
        <f t="shared" si="52"/>
        <v>128</v>
      </c>
      <c r="H135" s="113" t="e">
        <f>INDEX(地温!$D$2:$D$366,MATCH(F135,地温!$C$2:$C$366,FALSE))</f>
        <v>#N/A</v>
      </c>
      <c r="I135" s="113" t="e">
        <f t="shared" si="53"/>
        <v>#N/A</v>
      </c>
      <c r="J135" s="116" t="e">
        <f t="shared" si="35"/>
        <v>#N/A</v>
      </c>
      <c r="K135" s="119" t="e">
        <f t="shared" si="36"/>
        <v>#N/A</v>
      </c>
      <c r="L135" s="119">
        <f t="shared" si="37"/>
        <v>0</v>
      </c>
      <c r="O135" s="115">
        <f t="shared" si="54"/>
        <v>-45895</v>
      </c>
      <c r="P135" s="113">
        <f t="shared" si="55"/>
        <v>128</v>
      </c>
      <c r="Q135" s="113" t="e">
        <f>INDEX(地温!$D$2:$D$366,MATCH(O135,地温!$C$2:$C$366,FALSE))</f>
        <v>#N/A</v>
      </c>
      <c r="R135" s="113" t="e">
        <f t="shared" si="56"/>
        <v>#N/A</v>
      </c>
      <c r="S135" s="116" t="e">
        <f t="shared" si="38"/>
        <v>#N/A</v>
      </c>
      <c r="T135" s="119" t="e">
        <f t="shared" si="39"/>
        <v>#N/A</v>
      </c>
      <c r="U135" s="119">
        <f t="shared" si="40"/>
        <v>0</v>
      </c>
      <c r="X135" s="115">
        <f t="shared" si="57"/>
        <v>-45895</v>
      </c>
      <c r="Y135" s="113">
        <f t="shared" si="58"/>
        <v>128</v>
      </c>
      <c r="Z135" s="113" t="e">
        <f>INDEX(地温!$D$2:$D$366,MATCH(X135,地温!$C$2:$C$366,FALSE))</f>
        <v>#N/A</v>
      </c>
      <c r="AA135" s="113" t="e">
        <f t="shared" si="59"/>
        <v>#N/A</v>
      </c>
      <c r="AB135" s="116" t="e">
        <f t="shared" si="41"/>
        <v>#N/A</v>
      </c>
      <c r="AC135" s="119" t="e">
        <f t="shared" si="42"/>
        <v>#N/A</v>
      </c>
      <c r="AD135" s="119">
        <f t="shared" si="43"/>
        <v>0</v>
      </c>
      <c r="AG135" s="115">
        <f t="shared" si="60"/>
        <v>-45895</v>
      </c>
      <c r="AH135" s="113">
        <f t="shared" si="61"/>
        <v>128</v>
      </c>
      <c r="AI135" s="113" t="e">
        <f>INDEX(地温!$D$2:$D$366,MATCH(AG135,地温!$C$2:$C$366,FALSE))</f>
        <v>#N/A</v>
      </c>
      <c r="AJ135" s="113" t="e">
        <f t="shared" si="62"/>
        <v>#N/A</v>
      </c>
      <c r="AK135" s="116" t="e">
        <f t="shared" si="44"/>
        <v>#N/A</v>
      </c>
      <c r="AL135" s="119" t="e">
        <f t="shared" si="45"/>
        <v>#N/A</v>
      </c>
      <c r="AM135" s="119">
        <f t="shared" si="46"/>
        <v>0</v>
      </c>
      <c r="AP135" s="115">
        <f t="shared" si="63"/>
        <v>-45895</v>
      </c>
      <c r="AQ135" s="113">
        <f t="shared" si="64"/>
        <v>128</v>
      </c>
      <c r="AR135" s="113" t="e">
        <f>INDEX(地温!$D$2:$D$366,MATCH(AP135,地温!$C$2:$C$366,FALSE))</f>
        <v>#N/A</v>
      </c>
      <c r="AS135" s="113" t="e">
        <f t="shared" si="65"/>
        <v>#N/A</v>
      </c>
      <c r="AT135" s="116" t="e">
        <f t="shared" si="47"/>
        <v>#N/A</v>
      </c>
      <c r="AU135" s="119" t="e">
        <f t="shared" si="48"/>
        <v>#N/A</v>
      </c>
      <c r="AV135" s="119">
        <f t="shared" si="49"/>
        <v>0</v>
      </c>
    </row>
    <row r="136" spans="1:48">
      <c r="A136" s="115">
        <f t="shared" si="50"/>
        <v>-45894</v>
      </c>
      <c r="B136" s="113">
        <f t="shared" ref="B136:B199" si="66">G136</f>
        <v>129</v>
      </c>
      <c r="C136" s="119">
        <f t="shared" ref="C136:C199" si="67">L136+U136+AD136+AM136+AV136</f>
        <v>0</v>
      </c>
      <c r="F136" s="115">
        <f t="shared" si="51"/>
        <v>-45894</v>
      </c>
      <c r="G136" s="113">
        <f t="shared" si="52"/>
        <v>129</v>
      </c>
      <c r="H136" s="113" t="e">
        <f>INDEX(地温!$D$2:$D$366,MATCH(F136,地温!$C$2:$C$366,FALSE))</f>
        <v>#N/A</v>
      </c>
      <c r="I136" s="113" t="e">
        <f t="shared" si="53"/>
        <v>#N/A</v>
      </c>
      <c r="J136" s="116" t="e">
        <f t="shared" ref="J136:J199" si="68">I136/G136</f>
        <v>#N/A</v>
      </c>
      <c r="K136" s="119" t="e">
        <f t="shared" ref="K136:K199" si="69">$H$4*EXP(-$I$4/(8.31*(J136+273)))</f>
        <v>#N/A</v>
      </c>
      <c r="L136" s="119">
        <f t="shared" ref="L136:L199" si="70">IF($G$1=0,0,$J$1*$G$4*0.01*(1-EXP(-K136*G136)))</f>
        <v>0</v>
      </c>
      <c r="O136" s="115">
        <f t="shared" si="54"/>
        <v>-45894</v>
      </c>
      <c r="P136" s="113">
        <f t="shared" si="55"/>
        <v>129</v>
      </c>
      <c r="Q136" s="113" t="e">
        <f>INDEX(地温!$D$2:$D$366,MATCH(O136,地温!$C$2:$C$366,FALSE))</f>
        <v>#N/A</v>
      </c>
      <c r="R136" s="113" t="e">
        <f t="shared" si="56"/>
        <v>#N/A</v>
      </c>
      <c r="S136" s="116" t="e">
        <f t="shared" ref="S136:S199" si="71">R136/P136</f>
        <v>#N/A</v>
      </c>
      <c r="T136" s="119" t="e">
        <f t="shared" ref="T136:T199" si="72">$Q$4*EXP(-$R$4/(8.31*(S136+273)))</f>
        <v>#N/A</v>
      </c>
      <c r="U136" s="119">
        <f t="shared" ref="U136:U199" si="73">IF($P$1=0,0,$S$1*$P$4*0.01*(1-EXP(-T136*P136)))</f>
        <v>0</v>
      </c>
      <c r="X136" s="115">
        <f t="shared" si="57"/>
        <v>-45894</v>
      </c>
      <c r="Y136" s="113">
        <f t="shared" si="58"/>
        <v>129</v>
      </c>
      <c r="Z136" s="113" t="e">
        <f>INDEX(地温!$D$2:$D$366,MATCH(X136,地温!$C$2:$C$366,FALSE))</f>
        <v>#N/A</v>
      </c>
      <c r="AA136" s="113" t="e">
        <f t="shared" si="59"/>
        <v>#N/A</v>
      </c>
      <c r="AB136" s="116" t="e">
        <f t="shared" ref="AB136:AB199" si="74">AA136/Y136</f>
        <v>#N/A</v>
      </c>
      <c r="AC136" s="119" t="e">
        <f t="shared" ref="AC136:AC199" si="75">$Z$4*EXP(-$AA$4/(8.31*(AB136+273)))</f>
        <v>#N/A</v>
      </c>
      <c r="AD136" s="119">
        <f t="shared" ref="AD136:AD199" si="76">IF($Y$1=0,0,$AB$1*$Y$4*0.01*(1-EXP(-AC136*Y136)))</f>
        <v>0</v>
      </c>
      <c r="AG136" s="115">
        <f t="shared" si="60"/>
        <v>-45894</v>
      </c>
      <c r="AH136" s="113">
        <f t="shared" si="61"/>
        <v>129</v>
      </c>
      <c r="AI136" s="113" t="e">
        <f>INDEX(地温!$D$2:$D$366,MATCH(AG136,地温!$C$2:$C$366,FALSE))</f>
        <v>#N/A</v>
      </c>
      <c r="AJ136" s="113" t="e">
        <f t="shared" si="62"/>
        <v>#N/A</v>
      </c>
      <c r="AK136" s="116" t="e">
        <f t="shared" ref="AK136:AK199" si="77">AJ136/AH136</f>
        <v>#N/A</v>
      </c>
      <c r="AL136" s="119" t="e">
        <f t="shared" ref="AL136:AL199" si="78">$AI$4*EXP(-$AJ$4/(8.31*(AK136+273)))</f>
        <v>#N/A</v>
      </c>
      <c r="AM136" s="119">
        <f t="shared" ref="AM136:AM199" si="79">IF($AH$1=0,0,$AK$1*$AH$4*0.01*(1-EXP(-AL136*AH136)))</f>
        <v>0</v>
      </c>
      <c r="AP136" s="115">
        <f t="shared" si="63"/>
        <v>-45894</v>
      </c>
      <c r="AQ136" s="113">
        <f t="shared" si="64"/>
        <v>129</v>
      </c>
      <c r="AR136" s="113" t="e">
        <f>INDEX(地温!$D$2:$D$366,MATCH(AP136,地温!$C$2:$C$366,FALSE))</f>
        <v>#N/A</v>
      </c>
      <c r="AS136" s="113" t="e">
        <f t="shared" si="65"/>
        <v>#N/A</v>
      </c>
      <c r="AT136" s="116" t="e">
        <f t="shared" ref="AT136:AT199" si="80">AS136/AQ136</f>
        <v>#N/A</v>
      </c>
      <c r="AU136" s="119" t="e">
        <f t="shared" ref="AU136:AU199" si="81">$AR$4*EXP(-$AS$4/(8.31*(AT136+273)))</f>
        <v>#N/A</v>
      </c>
      <c r="AV136" s="119">
        <f t="shared" ref="AV136:AV199" si="82">IF($AQ$1=0,0,$AT$1*$AQ$4*0.01*(1-EXP(-AU136*AQ136)))</f>
        <v>0</v>
      </c>
    </row>
    <row r="137" spans="1:48">
      <c r="A137" s="115">
        <f t="shared" ref="A137:A200" si="83">A136+1</f>
        <v>-45893</v>
      </c>
      <c r="B137" s="113">
        <f t="shared" si="66"/>
        <v>130</v>
      </c>
      <c r="C137" s="119">
        <f t="shared" si="67"/>
        <v>0</v>
      </c>
      <c r="F137" s="115">
        <f t="shared" ref="F137:F200" si="84">F136+1</f>
        <v>-45893</v>
      </c>
      <c r="G137" s="113">
        <f t="shared" ref="G137:G200" si="85">F137-F$8+1</f>
        <v>130</v>
      </c>
      <c r="H137" s="113" t="e">
        <f>INDEX(地温!$D$2:$D$366,MATCH(F137,地温!$C$2:$C$366,FALSE))</f>
        <v>#N/A</v>
      </c>
      <c r="I137" s="113" t="e">
        <f t="shared" ref="I137:I200" si="86">I136+H137</f>
        <v>#N/A</v>
      </c>
      <c r="J137" s="116" t="e">
        <f t="shared" si="68"/>
        <v>#N/A</v>
      </c>
      <c r="K137" s="119" t="e">
        <f t="shared" si="69"/>
        <v>#N/A</v>
      </c>
      <c r="L137" s="119">
        <f t="shared" si="70"/>
        <v>0</v>
      </c>
      <c r="O137" s="115">
        <f t="shared" ref="O137:O200" si="87">O136+1</f>
        <v>-45893</v>
      </c>
      <c r="P137" s="113">
        <f t="shared" ref="P137:P200" si="88">O137-O$8+1</f>
        <v>130</v>
      </c>
      <c r="Q137" s="113" t="e">
        <f>INDEX(地温!$D$2:$D$366,MATCH(O137,地温!$C$2:$C$366,FALSE))</f>
        <v>#N/A</v>
      </c>
      <c r="R137" s="113" t="e">
        <f t="shared" ref="R137:R200" si="89">R136+Q137</f>
        <v>#N/A</v>
      </c>
      <c r="S137" s="116" t="e">
        <f t="shared" si="71"/>
        <v>#N/A</v>
      </c>
      <c r="T137" s="119" t="e">
        <f t="shared" si="72"/>
        <v>#N/A</v>
      </c>
      <c r="U137" s="119">
        <f t="shared" si="73"/>
        <v>0</v>
      </c>
      <c r="X137" s="115">
        <f t="shared" ref="X137:X200" si="90">X136+1</f>
        <v>-45893</v>
      </c>
      <c r="Y137" s="113">
        <f t="shared" ref="Y137:Y200" si="91">X137-X$8+1</f>
        <v>130</v>
      </c>
      <c r="Z137" s="113" t="e">
        <f>INDEX(地温!$D$2:$D$366,MATCH(X137,地温!$C$2:$C$366,FALSE))</f>
        <v>#N/A</v>
      </c>
      <c r="AA137" s="113" t="e">
        <f t="shared" ref="AA137:AA200" si="92">AA136+Z137</f>
        <v>#N/A</v>
      </c>
      <c r="AB137" s="116" t="e">
        <f t="shared" si="74"/>
        <v>#N/A</v>
      </c>
      <c r="AC137" s="119" t="e">
        <f t="shared" si="75"/>
        <v>#N/A</v>
      </c>
      <c r="AD137" s="119">
        <f t="shared" si="76"/>
        <v>0</v>
      </c>
      <c r="AG137" s="115">
        <f t="shared" ref="AG137:AG200" si="93">AG136+1</f>
        <v>-45893</v>
      </c>
      <c r="AH137" s="113">
        <f t="shared" ref="AH137:AH200" si="94">AG137-AG$8+1</f>
        <v>130</v>
      </c>
      <c r="AI137" s="113" t="e">
        <f>INDEX(地温!$D$2:$D$366,MATCH(AG137,地温!$C$2:$C$366,FALSE))</f>
        <v>#N/A</v>
      </c>
      <c r="AJ137" s="113" t="e">
        <f t="shared" ref="AJ137:AJ200" si="95">AJ136+AI137</f>
        <v>#N/A</v>
      </c>
      <c r="AK137" s="116" t="e">
        <f t="shared" si="77"/>
        <v>#N/A</v>
      </c>
      <c r="AL137" s="119" t="e">
        <f t="shared" si="78"/>
        <v>#N/A</v>
      </c>
      <c r="AM137" s="119">
        <f t="shared" si="79"/>
        <v>0</v>
      </c>
      <c r="AP137" s="115">
        <f t="shared" ref="AP137:AP200" si="96">AP136+1</f>
        <v>-45893</v>
      </c>
      <c r="AQ137" s="113">
        <f t="shared" ref="AQ137:AQ200" si="97">AP137-AP$8+1</f>
        <v>130</v>
      </c>
      <c r="AR137" s="113" t="e">
        <f>INDEX(地温!$D$2:$D$366,MATCH(AP137,地温!$C$2:$C$366,FALSE))</f>
        <v>#N/A</v>
      </c>
      <c r="AS137" s="113" t="e">
        <f t="shared" ref="AS137:AS200" si="98">AS136+AR137</f>
        <v>#N/A</v>
      </c>
      <c r="AT137" s="116" t="e">
        <f t="shared" si="80"/>
        <v>#N/A</v>
      </c>
      <c r="AU137" s="119" t="e">
        <f t="shared" si="81"/>
        <v>#N/A</v>
      </c>
      <c r="AV137" s="119">
        <f t="shared" si="82"/>
        <v>0</v>
      </c>
    </row>
    <row r="138" spans="1:48">
      <c r="A138" s="115">
        <f t="shared" si="83"/>
        <v>-45892</v>
      </c>
      <c r="B138" s="113">
        <f t="shared" si="66"/>
        <v>131</v>
      </c>
      <c r="C138" s="119">
        <f t="shared" si="67"/>
        <v>0</v>
      </c>
      <c r="F138" s="115">
        <f t="shared" si="84"/>
        <v>-45892</v>
      </c>
      <c r="G138" s="113">
        <f t="shared" si="85"/>
        <v>131</v>
      </c>
      <c r="H138" s="113" t="e">
        <f>INDEX(地温!$D$2:$D$366,MATCH(F138,地温!$C$2:$C$366,FALSE))</f>
        <v>#N/A</v>
      </c>
      <c r="I138" s="113" t="e">
        <f t="shared" si="86"/>
        <v>#N/A</v>
      </c>
      <c r="J138" s="116" t="e">
        <f t="shared" si="68"/>
        <v>#N/A</v>
      </c>
      <c r="K138" s="119" t="e">
        <f t="shared" si="69"/>
        <v>#N/A</v>
      </c>
      <c r="L138" s="119">
        <f t="shared" si="70"/>
        <v>0</v>
      </c>
      <c r="O138" s="115">
        <f t="shared" si="87"/>
        <v>-45892</v>
      </c>
      <c r="P138" s="113">
        <f t="shared" si="88"/>
        <v>131</v>
      </c>
      <c r="Q138" s="113" t="e">
        <f>INDEX(地温!$D$2:$D$366,MATCH(O138,地温!$C$2:$C$366,FALSE))</f>
        <v>#N/A</v>
      </c>
      <c r="R138" s="113" t="e">
        <f t="shared" si="89"/>
        <v>#N/A</v>
      </c>
      <c r="S138" s="116" t="e">
        <f t="shared" si="71"/>
        <v>#N/A</v>
      </c>
      <c r="T138" s="119" t="e">
        <f t="shared" si="72"/>
        <v>#N/A</v>
      </c>
      <c r="U138" s="119">
        <f t="shared" si="73"/>
        <v>0</v>
      </c>
      <c r="X138" s="115">
        <f t="shared" si="90"/>
        <v>-45892</v>
      </c>
      <c r="Y138" s="113">
        <f t="shared" si="91"/>
        <v>131</v>
      </c>
      <c r="Z138" s="113" t="e">
        <f>INDEX(地温!$D$2:$D$366,MATCH(X138,地温!$C$2:$C$366,FALSE))</f>
        <v>#N/A</v>
      </c>
      <c r="AA138" s="113" t="e">
        <f t="shared" si="92"/>
        <v>#N/A</v>
      </c>
      <c r="AB138" s="116" t="e">
        <f t="shared" si="74"/>
        <v>#N/A</v>
      </c>
      <c r="AC138" s="119" t="e">
        <f t="shared" si="75"/>
        <v>#N/A</v>
      </c>
      <c r="AD138" s="119">
        <f t="shared" si="76"/>
        <v>0</v>
      </c>
      <c r="AG138" s="115">
        <f t="shared" si="93"/>
        <v>-45892</v>
      </c>
      <c r="AH138" s="113">
        <f t="shared" si="94"/>
        <v>131</v>
      </c>
      <c r="AI138" s="113" t="e">
        <f>INDEX(地温!$D$2:$D$366,MATCH(AG138,地温!$C$2:$C$366,FALSE))</f>
        <v>#N/A</v>
      </c>
      <c r="AJ138" s="113" t="e">
        <f t="shared" si="95"/>
        <v>#N/A</v>
      </c>
      <c r="AK138" s="116" t="e">
        <f t="shared" si="77"/>
        <v>#N/A</v>
      </c>
      <c r="AL138" s="119" t="e">
        <f t="shared" si="78"/>
        <v>#N/A</v>
      </c>
      <c r="AM138" s="119">
        <f t="shared" si="79"/>
        <v>0</v>
      </c>
      <c r="AP138" s="115">
        <f t="shared" si="96"/>
        <v>-45892</v>
      </c>
      <c r="AQ138" s="113">
        <f t="shared" si="97"/>
        <v>131</v>
      </c>
      <c r="AR138" s="113" t="e">
        <f>INDEX(地温!$D$2:$D$366,MATCH(AP138,地温!$C$2:$C$366,FALSE))</f>
        <v>#N/A</v>
      </c>
      <c r="AS138" s="113" t="e">
        <f t="shared" si="98"/>
        <v>#N/A</v>
      </c>
      <c r="AT138" s="116" t="e">
        <f t="shared" si="80"/>
        <v>#N/A</v>
      </c>
      <c r="AU138" s="119" t="e">
        <f t="shared" si="81"/>
        <v>#N/A</v>
      </c>
      <c r="AV138" s="119">
        <f t="shared" si="82"/>
        <v>0</v>
      </c>
    </row>
    <row r="139" spans="1:48">
      <c r="A139" s="115">
        <f t="shared" si="83"/>
        <v>-45891</v>
      </c>
      <c r="B139" s="113">
        <f t="shared" si="66"/>
        <v>132</v>
      </c>
      <c r="C139" s="119">
        <f t="shared" si="67"/>
        <v>0</v>
      </c>
      <c r="F139" s="115">
        <f t="shared" si="84"/>
        <v>-45891</v>
      </c>
      <c r="G139" s="113">
        <f t="shared" si="85"/>
        <v>132</v>
      </c>
      <c r="H139" s="113" t="e">
        <f>INDEX(地温!$D$2:$D$366,MATCH(F139,地温!$C$2:$C$366,FALSE))</f>
        <v>#N/A</v>
      </c>
      <c r="I139" s="113" t="e">
        <f t="shared" si="86"/>
        <v>#N/A</v>
      </c>
      <c r="J139" s="116" t="e">
        <f t="shared" si="68"/>
        <v>#N/A</v>
      </c>
      <c r="K139" s="119" t="e">
        <f t="shared" si="69"/>
        <v>#N/A</v>
      </c>
      <c r="L139" s="119">
        <f t="shared" si="70"/>
        <v>0</v>
      </c>
      <c r="O139" s="115">
        <f t="shared" si="87"/>
        <v>-45891</v>
      </c>
      <c r="P139" s="113">
        <f t="shared" si="88"/>
        <v>132</v>
      </c>
      <c r="Q139" s="113" t="e">
        <f>INDEX(地温!$D$2:$D$366,MATCH(O139,地温!$C$2:$C$366,FALSE))</f>
        <v>#N/A</v>
      </c>
      <c r="R139" s="113" t="e">
        <f t="shared" si="89"/>
        <v>#N/A</v>
      </c>
      <c r="S139" s="116" t="e">
        <f t="shared" si="71"/>
        <v>#N/A</v>
      </c>
      <c r="T139" s="119" t="e">
        <f t="shared" si="72"/>
        <v>#N/A</v>
      </c>
      <c r="U139" s="119">
        <f t="shared" si="73"/>
        <v>0</v>
      </c>
      <c r="X139" s="115">
        <f t="shared" si="90"/>
        <v>-45891</v>
      </c>
      <c r="Y139" s="113">
        <f t="shared" si="91"/>
        <v>132</v>
      </c>
      <c r="Z139" s="113" t="e">
        <f>INDEX(地温!$D$2:$D$366,MATCH(X139,地温!$C$2:$C$366,FALSE))</f>
        <v>#N/A</v>
      </c>
      <c r="AA139" s="113" t="e">
        <f t="shared" si="92"/>
        <v>#N/A</v>
      </c>
      <c r="AB139" s="116" t="e">
        <f t="shared" si="74"/>
        <v>#N/A</v>
      </c>
      <c r="AC139" s="119" t="e">
        <f t="shared" si="75"/>
        <v>#N/A</v>
      </c>
      <c r="AD139" s="119">
        <f t="shared" si="76"/>
        <v>0</v>
      </c>
      <c r="AG139" s="115">
        <f t="shared" si="93"/>
        <v>-45891</v>
      </c>
      <c r="AH139" s="113">
        <f t="shared" si="94"/>
        <v>132</v>
      </c>
      <c r="AI139" s="113" t="e">
        <f>INDEX(地温!$D$2:$D$366,MATCH(AG139,地温!$C$2:$C$366,FALSE))</f>
        <v>#N/A</v>
      </c>
      <c r="AJ139" s="113" t="e">
        <f t="shared" si="95"/>
        <v>#N/A</v>
      </c>
      <c r="AK139" s="116" t="e">
        <f t="shared" si="77"/>
        <v>#N/A</v>
      </c>
      <c r="AL139" s="119" t="e">
        <f t="shared" si="78"/>
        <v>#N/A</v>
      </c>
      <c r="AM139" s="119">
        <f t="shared" si="79"/>
        <v>0</v>
      </c>
      <c r="AP139" s="115">
        <f t="shared" si="96"/>
        <v>-45891</v>
      </c>
      <c r="AQ139" s="113">
        <f t="shared" si="97"/>
        <v>132</v>
      </c>
      <c r="AR139" s="113" t="e">
        <f>INDEX(地温!$D$2:$D$366,MATCH(AP139,地温!$C$2:$C$366,FALSE))</f>
        <v>#N/A</v>
      </c>
      <c r="AS139" s="113" t="e">
        <f t="shared" si="98"/>
        <v>#N/A</v>
      </c>
      <c r="AT139" s="116" t="e">
        <f t="shared" si="80"/>
        <v>#N/A</v>
      </c>
      <c r="AU139" s="119" t="e">
        <f t="shared" si="81"/>
        <v>#N/A</v>
      </c>
      <c r="AV139" s="119">
        <f t="shared" si="82"/>
        <v>0</v>
      </c>
    </row>
    <row r="140" spans="1:48">
      <c r="A140" s="115">
        <f t="shared" si="83"/>
        <v>-45890</v>
      </c>
      <c r="B140" s="113">
        <f t="shared" si="66"/>
        <v>133</v>
      </c>
      <c r="C140" s="119">
        <f t="shared" si="67"/>
        <v>0</v>
      </c>
      <c r="F140" s="115">
        <f t="shared" si="84"/>
        <v>-45890</v>
      </c>
      <c r="G140" s="113">
        <f t="shared" si="85"/>
        <v>133</v>
      </c>
      <c r="H140" s="113" t="e">
        <f>INDEX(地温!$D$2:$D$366,MATCH(F140,地温!$C$2:$C$366,FALSE))</f>
        <v>#N/A</v>
      </c>
      <c r="I140" s="113" t="e">
        <f t="shared" si="86"/>
        <v>#N/A</v>
      </c>
      <c r="J140" s="116" t="e">
        <f t="shared" si="68"/>
        <v>#N/A</v>
      </c>
      <c r="K140" s="119" t="e">
        <f t="shared" si="69"/>
        <v>#N/A</v>
      </c>
      <c r="L140" s="119">
        <f t="shared" si="70"/>
        <v>0</v>
      </c>
      <c r="O140" s="115">
        <f t="shared" si="87"/>
        <v>-45890</v>
      </c>
      <c r="P140" s="113">
        <f t="shared" si="88"/>
        <v>133</v>
      </c>
      <c r="Q140" s="113" t="e">
        <f>INDEX(地温!$D$2:$D$366,MATCH(O140,地温!$C$2:$C$366,FALSE))</f>
        <v>#N/A</v>
      </c>
      <c r="R140" s="113" t="e">
        <f t="shared" si="89"/>
        <v>#N/A</v>
      </c>
      <c r="S140" s="116" t="e">
        <f t="shared" si="71"/>
        <v>#N/A</v>
      </c>
      <c r="T140" s="119" t="e">
        <f t="shared" si="72"/>
        <v>#N/A</v>
      </c>
      <c r="U140" s="119">
        <f t="shared" si="73"/>
        <v>0</v>
      </c>
      <c r="X140" s="115">
        <f t="shared" si="90"/>
        <v>-45890</v>
      </c>
      <c r="Y140" s="113">
        <f t="shared" si="91"/>
        <v>133</v>
      </c>
      <c r="Z140" s="113" t="e">
        <f>INDEX(地温!$D$2:$D$366,MATCH(X140,地温!$C$2:$C$366,FALSE))</f>
        <v>#N/A</v>
      </c>
      <c r="AA140" s="113" t="e">
        <f t="shared" si="92"/>
        <v>#N/A</v>
      </c>
      <c r="AB140" s="116" t="e">
        <f t="shared" si="74"/>
        <v>#N/A</v>
      </c>
      <c r="AC140" s="119" t="e">
        <f t="shared" si="75"/>
        <v>#N/A</v>
      </c>
      <c r="AD140" s="119">
        <f t="shared" si="76"/>
        <v>0</v>
      </c>
      <c r="AG140" s="115">
        <f t="shared" si="93"/>
        <v>-45890</v>
      </c>
      <c r="AH140" s="113">
        <f t="shared" si="94"/>
        <v>133</v>
      </c>
      <c r="AI140" s="113" t="e">
        <f>INDEX(地温!$D$2:$D$366,MATCH(AG140,地温!$C$2:$C$366,FALSE))</f>
        <v>#N/A</v>
      </c>
      <c r="AJ140" s="113" t="e">
        <f t="shared" si="95"/>
        <v>#N/A</v>
      </c>
      <c r="AK140" s="116" t="e">
        <f t="shared" si="77"/>
        <v>#N/A</v>
      </c>
      <c r="AL140" s="119" t="e">
        <f t="shared" si="78"/>
        <v>#N/A</v>
      </c>
      <c r="AM140" s="119">
        <f t="shared" si="79"/>
        <v>0</v>
      </c>
      <c r="AP140" s="115">
        <f t="shared" si="96"/>
        <v>-45890</v>
      </c>
      <c r="AQ140" s="113">
        <f t="shared" si="97"/>
        <v>133</v>
      </c>
      <c r="AR140" s="113" t="e">
        <f>INDEX(地温!$D$2:$D$366,MATCH(AP140,地温!$C$2:$C$366,FALSE))</f>
        <v>#N/A</v>
      </c>
      <c r="AS140" s="113" t="e">
        <f t="shared" si="98"/>
        <v>#N/A</v>
      </c>
      <c r="AT140" s="116" t="e">
        <f t="shared" si="80"/>
        <v>#N/A</v>
      </c>
      <c r="AU140" s="119" t="e">
        <f t="shared" si="81"/>
        <v>#N/A</v>
      </c>
      <c r="AV140" s="119">
        <f t="shared" si="82"/>
        <v>0</v>
      </c>
    </row>
    <row r="141" spans="1:48">
      <c r="A141" s="115">
        <f t="shared" si="83"/>
        <v>-45889</v>
      </c>
      <c r="B141" s="113">
        <f t="shared" si="66"/>
        <v>134</v>
      </c>
      <c r="C141" s="119">
        <f t="shared" si="67"/>
        <v>0</v>
      </c>
      <c r="F141" s="115">
        <f t="shared" si="84"/>
        <v>-45889</v>
      </c>
      <c r="G141" s="113">
        <f t="shared" si="85"/>
        <v>134</v>
      </c>
      <c r="H141" s="113" t="e">
        <f>INDEX(地温!$D$2:$D$366,MATCH(F141,地温!$C$2:$C$366,FALSE))</f>
        <v>#N/A</v>
      </c>
      <c r="I141" s="113" t="e">
        <f t="shared" si="86"/>
        <v>#N/A</v>
      </c>
      <c r="J141" s="116" t="e">
        <f t="shared" si="68"/>
        <v>#N/A</v>
      </c>
      <c r="K141" s="119" t="e">
        <f t="shared" si="69"/>
        <v>#N/A</v>
      </c>
      <c r="L141" s="119">
        <f t="shared" si="70"/>
        <v>0</v>
      </c>
      <c r="O141" s="115">
        <f t="shared" si="87"/>
        <v>-45889</v>
      </c>
      <c r="P141" s="113">
        <f t="shared" si="88"/>
        <v>134</v>
      </c>
      <c r="Q141" s="113" t="e">
        <f>INDEX(地温!$D$2:$D$366,MATCH(O141,地温!$C$2:$C$366,FALSE))</f>
        <v>#N/A</v>
      </c>
      <c r="R141" s="113" t="e">
        <f t="shared" si="89"/>
        <v>#N/A</v>
      </c>
      <c r="S141" s="116" t="e">
        <f t="shared" si="71"/>
        <v>#N/A</v>
      </c>
      <c r="T141" s="119" t="e">
        <f t="shared" si="72"/>
        <v>#N/A</v>
      </c>
      <c r="U141" s="119">
        <f t="shared" si="73"/>
        <v>0</v>
      </c>
      <c r="X141" s="115">
        <f t="shared" si="90"/>
        <v>-45889</v>
      </c>
      <c r="Y141" s="113">
        <f t="shared" si="91"/>
        <v>134</v>
      </c>
      <c r="Z141" s="113" t="e">
        <f>INDEX(地温!$D$2:$D$366,MATCH(X141,地温!$C$2:$C$366,FALSE))</f>
        <v>#N/A</v>
      </c>
      <c r="AA141" s="113" t="e">
        <f t="shared" si="92"/>
        <v>#N/A</v>
      </c>
      <c r="AB141" s="116" t="e">
        <f t="shared" si="74"/>
        <v>#N/A</v>
      </c>
      <c r="AC141" s="119" t="e">
        <f t="shared" si="75"/>
        <v>#N/A</v>
      </c>
      <c r="AD141" s="119">
        <f t="shared" si="76"/>
        <v>0</v>
      </c>
      <c r="AG141" s="115">
        <f t="shared" si="93"/>
        <v>-45889</v>
      </c>
      <c r="AH141" s="113">
        <f t="shared" si="94"/>
        <v>134</v>
      </c>
      <c r="AI141" s="113" t="e">
        <f>INDEX(地温!$D$2:$D$366,MATCH(AG141,地温!$C$2:$C$366,FALSE))</f>
        <v>#N/A</v>
      </c>
      <c r="AJ141" s="113" t="e">
        <f t="shared" si="95"/>
        <v>#N/A</v>
      </c>
      <c r="AK141" s="116" t="e">
        <f t="shared" si="77"/>
        <v>#N/A</v>
      </c>
      <c r="AL141" s="119" t="e">
        <f t="shared" si="78"/>
        <v>#N/A</v>
      </c>
      <c r="AM141" s="119">
        <f t="shared" si="79"/>
        <v>0</v>
      </c>
      <c r="AP141" s="115">
        <f t="shared" si="96"/>
        <v>-45889</v>
      </c>
      <c r="AQ141" s="113">
        <f t="shared" si="97"/>
        <v>134</v>
      </c>
      <c r="AR141" s="113" t="e">
        <f>INDEX(地温!$D$2:$D$366,MATCH(AP141,地温!$C$2:$C$366,FALSE))</f>
        <v>#N/A</v>
      </c>
      <c r="AS141" s="113" t="e">
        <f t="shared" si="98"/>
        <v>#N/A</v>
      </c>
      <c r="AT141" s="116" t="e">
        <f t="shared" si="80"/>
        <v>#N/A</v>
      </c>
      <c r="AU141" s="119" t="e">
        <f t="shared" si="81"/>
        <v>#N/A</v>
      </c>
      <c r="AV141" s="119">
        <f t="shared" si="82"/>
        <v>0</v>
      </c>
    </row>
    <row r="142" spans="1:48">
      <c r="A142" s="115">
        <f t="shared" si="83"/>
        <v>-45888</v>
      </c>
      <c r="B142" s="113">
        <f t="shared" si="66"/>
        <v>135</v>
      </c>
      <c r="C142" s="119">
        <f t="shared" si="67"/>
        <v>0</v>
      </c>
      <c r="F142" s="115">
        <f t="shared" si="84"/>
        <v>-45888</v>
      </c>
      <c r="G142" s="113">
        <f t="shared" si="85"/>
        <v>135</v>
      </c>
      <c r="H142" s="113" t="e">
        <f>INDEX(地温!$D$2:$D$366,MATCH(F142,地温!$C$2:$C$366,FALSE))</f>
        <v>#N/A</v>
      </c>
      <c r="I142" s="113" t="e">
        <f t="shared" si="86"/>
        <v>#N/A</v>
      </c>
      <c r="J142" s="116" t="e">
        <f t="shared" si="68"/>
        <v>#N/A</v>
      </c>
      <c r="K142" s="119" t="e">
        <f t="shared" si="69"/>
        <v>#N/A</v>
      </c>
      <c r="L142" s="119">
        <f t="shared" si="70"/>
        <v>0</v>
      </c>
      <c r="O142" s="115">
        <f t="shared" si="87"/>
        <v>-45888</v>
      </c>
      <c r="P142" s="113">
        <f t="shared" si="88"/>
        <v>135</v>
      </c>
      <c r="Q142" s="113" t="e">
        <f>INDEX(地温!$D$2:$D$366,MATCH(O142,地温!$C$2:$C$366,FALSE))</f>
        <v>#N/A</v>
      </c>
      <c r="R142" s="113" t="e">
        <f t="shared" si="89"/>
        <v>#N/A</v>
      </c>
      <c r="S142" s="116" t="e">
        <f t="shared" si="71"/>
        <v>#N/A</v>
      </c>
      <c r="T142" s="119" t="e">
        <f t="shared" si="72"/>
        <v>#N/A</v>
      </c>
      <c r="U142" s="119">
        <f t="shared" si="73"/>
        <v>0</v>
      </c>
      <c r="X142" s="115">
        <f t="shared" si="90"/>
        <v>-45888</v>
      </c>
      <c r="Y142" s="113">
        <f t="shared" si="91"/>
        <v>135</v>
      </c>
      <c r="Z142" s="113" t="e">
        <f>INDEX(地温!$D$2:$D$366,MATCH(X142,地温!$C$2:$C$366,FALSE))</f>
        <v>#N/A</v>
      </c>
      <c r="AA142" s="113" t="e">
        <f t="shared" si="92"/>
        <v>#N/A</v>
      </c>
      <c r="AB142" s="116" t="e">
        <f t="shared" si="74"/>
        <v>#N/A</v>
      </c>
      <c r="AC142" s="119" t="e">
        <f t="shared" si="75"/>
        <v>#N/A</v>
      </c>
      <c r="AD142" s="119">
        <f t="shared" si="76"/>
        <v>0</v>
      </c>
      <c r="AG142" s="115">
        <f t="shared" si="93"/>
        <v>-45888</v>
      </c>
      <c r="AH142" s="113">
        <f t="shared" si="94"/>
        <v>135</v>
      </c>
      <c r="AI142" s="113" t="e">
        <f>INDEX(地温!$D$2:$D$366,MATCH(AG142,地温!$C$2:$C$366,FALSE))</f>
        <v>#N/A</v>
      </c>
      <c r="AJ142" s="113" t="e">
        <f t="shared" si="95"/>
        <v>#N/A</v>
      </c>
      <c r="AK142" s="116" t="e">
        <f t="shared" si="77"/>
        <v>#N/A</v>
      </c>
      <c r="AL142" s="119" t="e">
        <f t="shared" si="78"/>
        <v>#N/A</v>
      </c>
      <c r="AM142" s="119">
        <f t="shared" si="79"/>
        <v>0</v>
      </c>
      <c r="AP142" s="115">
        <f t="shared" si="96"/>
        <v>-45888</v>
      </c>
      <c r="AQ142" s="113">
        <f t="shared" si="97"/>
        <v>135</v>
      </c>
      <c r="AR142" s="113" t="e">
        <f>INDEX(地温!$D$2:$D$366,MATCH(AP142,地温!$C$2:$C$366,FALSE))</f>
        <v>#N/A</v>
      </c>
      <c r="AS142" s="113" t="e">
        <f t="shared" si="98"/>
        <v>#N/A</v>
      </c>
      <c r="AT142" s="116" t="e">
        <f t="shared" si="80"/>
        <v>#N/A</v>
      </c>
      <c r="AU142" s="119" t="e">
        <f t="shared" si="81"/>
        <v>#N/A</v>
      </c>
      <c r="AV142" s="119">
        <f t="shared" si="82"/>
        <v>0</v>
      </c>
    </row>
    <row r="143" spans="1:48">
      <c r="A143" s="115">
        <f t="shared" si="83"/>
        <v>-45887</v>
      </c>
      <c r="B143" s="113">
        <f t="shared" si="66"/>
        <v>136</v>
      </c>
      <c r="C143" s="119">
        <f t="shared" si="67"/>
        <v>0</v>
      </c>
      <c r="F143" s="115">
        <f t="shared" si="84"/>
        <v>-45887</v>
      </c>
      <c r="G143" s="113">
        <f t="shared" si="85"/>
        <v>136</v>
      </c>
      <c r="H143" s="113" t="e">
        <f>INDEX(地温!$D$2:$D$366,MATCH(F143,地温!$C$2:$C$366,FALSE))</f>
        <v>#N/A</v>
      </c>
      <c r="I143" s="113" t="e">
        <f t="shared" si="86"/>
        <v>#N/A</v>
      </c>
      <c r="J143" s="116" t="e">
        <f t="shared" si="68"/>
        <v>#N/A</v>
      </c>
      <c r="K143" s="119" t="e">
        <f t="shared" si="69"/>
        <v>#N/A</v>
      </c>
      <c r="L143" s="119">
        <f t="shared" si="70"/>
        <v>0</v>
      </c>
      <c r="O143" s="115">
        <f t="shared" si="87"/>
        <v>-45887</v>
      </c>
      <c r="P143" s="113">
        <f t="shared" si="88"/>
        <v>136</v>
      </c>
      <c r="Q143" s="113" t="e">
        <f>INDEX(地温!$D$2:$D$366,MATCH(O143,地温!$C$2:$C$366,FALSE))</f>
        <v>#N/A</v>
      </c>
      <c r="R143" s="113" t="e">
        <f t="shared" si="89"/>
        <v>#N/A</v>
      </c>
      <c r="S143" s="116" t="e">
        <f t="shared" si="71"/>
        <v>#N/A</v>
      </c>
      <c r="T143" s="119" t="e">
        <f t="shared" si="72"/>
        <v>#N/A</v>
      </c>
      <c r="U143" s="119">
        <f t="shared" si="73"/>
        <v>0</v>
      </c>
      <c r="X143" s="115">
        <f t="shared" si="90"/>
        <v>-45887</v>
      </c>
      <c r="Y143" s="113">
        <f t="shared" si="91"/>
        <v>136</v>
      </c>
      <c r="Z143" s="113" t="e">
        <f>INDEX(地温!$D$2:$D$366,MATCH(X143,地温!$C$2:$C$366,FALSE))</f>
        <v>#N/A</v>
      </c>
      <c r="AA143" s="113" t="e">
        <f t="shared" si="92"/>
        <v>#N/A</v>
      </c>
      <c r="AB143" s="116" t="e">
        <f t="shared" si="74"/>
        <v>#N/A</v>
      </c>
      <c r="AC143" s="119" t="e">
        <f t="shared" si="75"/>
        <v>#N/A</v>
      </c>
      <c r="AD143" s="119">
        <f t="shared" si="76"/>
        <v>0</v>
      </c>
      <c r="AG143" s="115">
        <f t="shared" si="93"/>
        <v>-45887</v>
      </c>
      <c r="AH143" s="113">
        <f t="shared" si="94"/>
        <v>136</v>
      </c>
      <c r="AI143" s="113" t="e">
        <f>INDEX(地温!$D$2:$D$366,MATCH(AG143,地温!$C$2:$C$366,FALSE))</f>
        <v>#N/A</v>
      </c>
      <c r="AJ143" s="113" t="e">
        <f t="shared" si="95"/>
        <v>#N/A</v>
      </c>
      <c r="AK143" s="116" t="e">
        <f t="shared" si="77"/>
        <v>#N/A</v>
      </c>
      <c r="AL143" s="119" t="e">
        <f t="shared" si="78"/>
        <v>#N/A</v>
      </c>
      <c r="AM143" s="119">
        <f t="shared" si="79"/>
        <v>0</v>
      </c>
      <c r="AP143" s="115">
        <f t="shared" si="96"/>
        <v>-45887</v>
      </c>
      <c r="AQ143" s="113">
        <f t="shared" si="97"/>
        <v>136</v>
      </c>
      <c r="AR143" s="113" t="e">
        <f>INDEX(地温!$D$2:$D$366,MATCH(AP143,地温!$C$2:$C$366,FALSE))</f>
        <v>#N/A</v>
      </c>
      <c r="AS143" s="113" t="e">
        <f t="shared" si="98"/>
        <v>#N/A</v>
      </c>
      <c r="AT143" s="116" t="e">
        <f t="shared" si="80"/>
        <v>#N/A</v>
      </c>
      <c r="AU143" s="119" t="e">
        <f t="shared" si="81"/>
        <v>#N/A</v>
      </c>
      <c r="AV143" s="119">
        <f t="shared" si="82"/>
        <v>0</v>
      </c>
    </row>
    <row r="144" spans="1:48">
      <c r="A144" s="115">
        <f t="shared" si="83"/>
        <v>-45886</v>
      </c>
      <c r="B144" s="113">
        <f t="shared" si="66"/>
        <v>137</v>
      </c>
      <c r="C144" s="119">
        <f t="shared" si="67"/>
        <v>0</v>
      </c>
      <c r="F144" s="115">
        <f t="shared" si="84"/>
        <v>-45886</v>
      </c>
      <c r="G144" s="113">
        <f t="shared" si="85"/>
        <v>137</v>
      </c>
      <c r="H144" s="113" t="e">
        <f>INDEX(地温!$D$2:$D$366,MATCH(F144,地温!$C$2:$C$366,FALSE))</f>
        <v>#N/A</v>
      </c>
      <c r="I144" s="113" t="e">
        <f t="shared" si="86"/>
        <v>#N/A</v>
      </c>
      <c r="J144" s="116" t="e">
        <f t="shared" si="68"/>
        <v>#N/A</v>
      </c>
      <c r="K144" s="119" t="e">
        <f t="shared" si="69"/>
        <v>#N/A</v>
      </c>
      <c r="L144" s="119">
        <f t="shared" si="70"/>
        <v>0</v>
      </c>
      <c r="O144" s="115">
        <f t="shared" si="87"/>
        <v>-45886</v>
      </c>
      <c r="P144" s="113">
        <f t="shared" si="88"/>
        <v>137</v>
      </c>
      <c r="Q144" s="113" t="e">
        <f>INDEX(地温!$D$2:$D$366,MATCH(O144,地温!$C$2:$C$366,FALSE))</f>
        <v>#N/A</v>
      </c>
      <c r="R144" s="113" t="e">
        <f t="shared" si="89"/>
        <v>#N/A</v>
      </c>
      <c r="S144" s="116" t="e">
        <f t="shared" si="71"/>
        <v>#N/A</v>
      </c>
      <c r="T144" s="119" t="e">
        <f t="shared" si="72"/>
        <v>#N/A</v>
      </c>
      <c r="U144" s="119">
        <f t="shared" si="73"/>
        <v>0</v>
      </c>
      <c r="X144" s="115">
        <f t="shared" si="90"/>
        <v>-45886</v>
      </c>
      <c r="Y144" s="113">
        <f t="shared" si="91"/>
        <v>137</v>
      </c>
      <c r="Z144" s="113" t="e">
        <f>INDEX(地温!$D$2:$D$366,MATCH(X144,地温!$C$2:$C$366,FALSE))</f>
        <v>#N/A</v>
      </c>
      <c r="AA144" s="113" t="e">
        <f t="shared" si="92"/>
        <v>#N/A</v>
      </c>
      <c r="AB144" s="116" t="e">
        <f t="shared" si="74"/>
        <v>#N/A</v>
      </c>
      <c r="AC144" s="119" t="e">
        <f t="shared" si="75"/>
        <v>#N/A</v>
      </c>
      <c r="AD144" s="119">
        <f t="shared" si="76"/>
        <v>0</v>
      </c>
      <c r="AG144" s="115">
        <f t="shared" si="93"/>
        <v>-45886</v>
      </c>
      <c r="AH144" s="113">
        <f t="shared" si="94"/>
        <v>137</v>
      </c>
      <c r="AI144" s="113" t="e">
        <f>INDEX(地温!$D$2:$D$366,MATCH(AG144,地温!$C$2:$C$366,FALSE))</f>
        <v>#N/A</v>
      </c>
      <c r="AJ144" s="113" t="e">
        <f t="shared" si="95"/>
        <v>#N/A</v>
      </c>
      <c r="AK144" s="116" t="e">
        <f t="shared" si="77"/>
        <v>#N/A</v>
      </c>
      <c r="AL144" s="119" t="e">
        <f t="shared" si="78"/>
        <v>#N/A</v>
      </c>
      <c r="AM144" s="119">
        <f t="shared" si="79"/>
        <v>0</v>
      </c>
      <c r="AP144" s="115">
        <f t="shared" si="96"/>
        <v>-45886</v>
      </c>
      <c r="AQ144" s="113">
        <f t="shared" si="97"/>
        <v>137</v>
      </c>
      <c r="AR144" s="113" t="e">
        <f>INDEX(地温!$D$2:$D$366,MATCH(AP144,地温!$C$2:$C$366,FALSE))</f>
        <v>#N/A</v>
      </c>
      <c r="AS144" s="113" t="e">
        <f t="shared" si="98"/>
        <v>#N/A</v>
      </c>
      <c r="AT144" s="116" t="e">
        <f t="shared" si="80"/>
        <v>#N/A</v>
      </c>
      <c r="AU144" s="119" t="e">
        <f t="shared" si="81"/>
        <v>#N/A</v>
      </c>
      <c r="AV144" s="119">
        <f t="shared" si="82"/>
        <v>0</v>
      </c>
    </row>
    <row r="145" spans="1:48">
      <c r="A145" s="115">
        <f t="shared" si="83"/>
        <v>-45885</v>
      </c>
      <c r="B145" s="113">
        <f t="shared" si="66"/>
        <v>138</v>
      </c>
      <c r="C145" s="119">
        <f t="shared" si="67"/>
        <v>0</v>
      </c>
      <c r="F145" s="115">
        <f t="shared" si="84"/>
        <v>-45885</v>
      </c>
      <c r="G145" s="113">
        <f t="shared" si="85"/>
        <v>138</v>
      </c>
      <c r="H145" s="113" t="e">
        <f>INDEX(地温!$D$2:$D$366,MATCH(F145,地温!$C$2:$C$366,FALSE))</f>
        <v>#N/A</v>
      </c>
      <c r="I145" s="113" t="e">
        <f t="shared" si="86"/>
        <v>#N/A</v>
      </c>
      <c r="J145" s="116" t="e">
        <f t="shared" si="68"/>
        <v>#N/A</v>
      </c>
      <c r="K145" s="119" t="e">
        <f t="shared" si="69"/>
        <v>#N/A</v>
      </c>
      <c r="L145" s="119">
        <f t="shared" si="70"/>
        <v>0</v>
      </c>
      <c r="O145" s="115">
        <f t="shared" si="87"/>
        <v>-45885</v>
      </c>
      <c r="P145" s="113">
        <f t="shared" si="88"/>
        <v>138</v>
      </c>
      <c r="Q145" s="113" t="e">
        <f>INDEX(地温!$D$2:$D$366,MATCH(O145,地温!$C$2:$C$366,FALSE))</f>
        <v>#N/A</v>
      </c>
      <c r="R145" s="113" t="e">
        <f t="shared" si="89"/>
        <v>#N/A</v>
      </c>
      <c r="S145" s="116" t="e">
        <f t="shared" si="71"/>
        <v>#N/A</v>
      </c>
      <c r="T145" s="119" t="e">
        <f t="shared" si="72"/>
        <v>#N/A</v>
      </c>
      <c r="U145" s="119">
        <f t="shared" si="73"/>
        <v>0</v>
      </c>
      <c r="X145" s="115">
        <f t="shared" si="90"/>
        <v>-45885</v>
      </c>
      <c r="Y145" s="113">
        <f t="shared" si="91"/>
        <v>138</v>
      </c>
      <c r="Z145" s="113" t="e">
        <f>INDEX(地温!$D$2:$D$366,MATCH(X145,地温!$C$2:$C$366,FALSE))</f>
        <v>#N/A</v>
      </c>
      <c r="AA145" s="113" t="e">
        <f t="shared" si="92"/>
        <v>#N/A</v>
      </c>
      <c r="AB145" s="116" t="e">
        <f t="shared" si="74"/>
        <v>#N/A</v>
      </c>
      <c r="AC145" s="119" t="e">
        <f t="shared" si="75"/>
        <v>#N/A</v>
      </c>
      <c r="AD145" s="119">
        <f t="shared" si="76"/>
        <v>0</v>
      </c>
      <c r="AG145" s="115">
        <f t="shared" si="93"/>
        <v>-45885</v>
      </c>
      <c r="AH145" s="113">
        <f t="shared" si="94"/>
        <v>138</v>
      </c>
      <c r="AI145" s="113" t="e">
        <f>INDEX(地温!$D$2:$D$366,MATCH(AG145,地温!$C$2:$C$366,FALSE))</f>
        <v>#N/A</v>
      </c>
      <c r="AJ145" s="113" t="e">
        <f t="shared" si="95"/>
        <v>#N/A</v>
      </c>
      <c r="AK145" s="116" t="e">
        <f t="shared" si="77"/>
        <v>#N/A</v>
      </c>
      <c r="AL145" s="119" t="e">
        <f t="shared" si="78"/>
        <v>#N/A</v>
      </c>
      <c r="AM145" s="119">
        <f t="shared" si="79"/>
        <v>0</v>
      </c>
      <c r="AP145" s="115">
        <f t="shared" si="96"/>
        <v>-45885</v>
      </c>
      <c r="AQ145" s="113">
        <f t="shared" si="97"/>
        <v>138</v>
      </c>
      <c r="AR145" s="113" t="e">
        <f>INDEX(地温!$D$2:$D$366,MATCH(AP145,地温!$C$2:$C$366,FALSE))</f>
        <v>#N/A</v>
      </c>
      <c r="AS145" s="113" t="e">
        <f t="shared" si="98"/>
        <v>#N/A</v>
      </c>
      <c r="AT145" s="116" t="e">
        <f t="shared" si="80"/>
        <v>#N/A</v>
      </c>
      <c r="AU145" s="119" t="e">
        <f t="shared" si="81"/>
        <v>#N/A</v>
      </c>
      <c r="AV145" s="119">
        <f t="shared" si="82"/>
        <v>0</v>
      </c>
    </row>
    <row r="146" spans="1:48">
      <c r="A146" s="115">
        <f t="shared" si="83"/>
        <v>-45884</v>
      </c>
      <c r="B146" s="113">
        <f t="shared" si="66"/>
        <v>139</v>
      </c>
      <c r="C146" s="119">
        <f t="shared" si="67"/>
        <v>0</v>
      </c>
      <c r="F146" s="115">
        <f t="shared" si="84"/>
        <v>-45884</v>
      </c>
      <c r="G146" s="113">
        <f t="shared" si="85"/>
        <v>139</v>
      </c>
      <c r="H146" s="113" t="e">
        <f>INDEX(地温!$D$2:$D$366,MATCH(F146,地温!$C$2:$C$366,FALSE))</f>
        <v>#N/A</v>
      </c>
      <c r="I146" s="113" t="e">
        <f t="shared" si="86"/>
        <v>#N/A</v>
      </c>
      <c r="J146" s="116" t="e">
        <f t="shared" si="68"/>
        <v>#N/A</v>
      </c>
      <c r="K146" s="119" t="e">
        <f t="shared" si="69"/>
        <v>#N/A</v>
      </c>
      <c r="L146" s="119">
        <f t="shared" si="70"/>
        <v>0</v>
      </c>
      <c r="O146" s="115">
        <f t="shared" si="87"/>
        <v>-45884</v>
      </c>
      <c r="P146" s="113">
        <f t="shared" si="88"/>
        <v>139</v>
      </c>
      <c r="Q146" s="113" t="e">
        <f>INDEX(地温!$D$2:$D$366,MATCH(O146,地温!$C$2:$C$366,FALSE))</f>
        <v>#N/A</v>
      </c>
      <c r="R146" s="113" t="e">
        <f t="shared" si="89"/>
        <v>#N/A</v>
      </c>
      <c r="S146" s="116" t="e">
        <f t="shared" si="71"/>
        <v>#N/A</v>
      </c>
      <c r="T146" s="119" t="e">
        <f t="shared" si="72"/>
        <v>#N/A</v>
      </c>
      <c r="U146" s="119">
        <f t="shared" si="73"/>
        <v>0</v>
      </c>
      <c r="X146" s="115">
        <f t="shared" si="90"/>
        <v>-45884</v>
      </c>
      <c r="Y146" s="113">
        <f t="shared" si="91"/>
        <v>139</v>
      </c>
      <c r="Z146" s="113" t="e">
        <f>INDEX(地温!$D$2:$D$366,MATCH(X146,地温!$C$2:$C$366,FALSE))</f>
        <v>#N/A</v>
      </c>
      <c r="AA146" s="113" t="e">
        <f t="shared" si="92"/>
        <v>#N/A</v>
      </c>
      <c r="AB146" s="116" t="e">
        <f t="shared" si="74"/>
        <v>#N/A</v>
      </c>
      <c r="AC146" s="119" t="e">
        <f t="shared" si="75"/>
        <v>#N/A</v>
      </c>
      <c r="AD146" s="119">
        <f t="shared" si="76"/>
        <v>0</v>
      </c>
      <c r="AG146" s="115">
        <f t="shared" si="93"/>
        <v>-45884</v>
      </c>
      <c r="AH146" s="113">
        <f t="shared" si="94"/>
        <v>139</v>
      </c>
      <c r="AI146" s="113" t="e">
        <f>INDEX(地温!$D$2:$D$366,MATCH(AG146,地温!$C$2:$C$366,FALSE))</f>
        <v>#N/A</v>
      </c>
      <c r="AJ146" s="113" t="e">
        <f t="shared" si="95"/>
        <v>#N/A</v>
      </c>
      <c r="AK146" s="116" t="e">
        <f t="shared" si="77"/>
        <v>#N/A</v>
      </c>
      <c r="AL146" s="119" t="e">
        <f t="shared" si="78"/>
        <v>#N/A</v>
      </c>
      <c r="AM146" s="119">
        <f t="shared" si="79"/>
        <v>0</v>
      </c>
      <c r="AP146" s="115">
        <f t="shared" si="96"/>
        <v>-45884</v>
      </c>
      <c r="AQ146" s="113">
        <f t="shared" si="97"/>
        <v>139</v>
      </c>
      <c r="AR146" s="113" t="e">
        <f>INDEX(地温!$D$2:$D$366,MATCH(AP146,地温!$C$2:$C$366,FALSE))</f>
        <v>#N/A</v>
      </c>
      <c r="AS146" s="113" t="e">
        <f t="shared" si="98"/>
        <v>#N/A</v>
      </c>
      <c r="AT146" s="116" t="e">
        <f t="shared" si="80"/>
        <v>#N/A</v>
      </c>
      <c r="AU146" s="119" t="e">
        <f t="shared" si="81"/>
        <v>#N/A</v>
      </c>
      <c r="AV146" s="119">
        <f t="shared" si="82"/>
        <v>0</v>
      </c>
    </row>
    <row r="147" spans="1:48">
      <c r="A147" s="115">
        <f t="shared" si="83"/>
        <v>-45883</v>
      </c>
      <c r="B147" s="113">
        <f t="shared" si="66"/>
        <v>140</v>
      </c>
      <c r="C147" s="119">
        <f t="shared" si="67"/>
        <v>0</v>
      </c>
      <c r="F147" s="115">
        <f t="shared" si="84"/>
        <v>-45883</v>
      </c>
      <c r="G147" s="113">
        <f t="shared" si="85"/>
        <v>140</v>
      </c>
      <c r="H147" s="113" t="e">
        <f>INDEX(地温!$D$2:$D$366,MATCH(F147,地温!$C$2:$C$366,FALSE))</f>
        <v>#N/A</v>
      </c>
      <c r="I147" s="113" t="e">
        <f t="shared" si="86"/>
        <v>#N/A</v>
      </c>
      <c r="J147" s="116" t="e">
        <f t="shared" si="68"/>
        <v>#N/A</v>
      </c>
      <c r="K147" s="119" t="e">
        <f t="shared" si="69"/>
        <v>#N/A</v>
      </c>
      <c r="L147" s="119">
        <f t="shared" si="70"/>
        <v>0</v>
      </c>
      <c r="O147" s="115">
        <f t="shared" si="87"/>
        <v>-45883</v>
      </c>
      <c r="P147" s="113">
        <f t="shared" si="88"/>
        <v>140</v>
      </c>
      <c r="Q147" s="113" t="e">
        <f>INDEX(地温!$D$2:$D$366,MATCH(O147,地温!$C$2:$C$366,FALSE))</f>
        <v>#N/A</v>
      </c>
      <c r="R147" s="113" t="e">
        <f t="shared" si="89"/>
        <v>#N/A</v>
      </c>
      <c r="S147" s="116" t="e">
        <f t="shared" si="71"/>
        <v>#N/A</v>
      </c>
      <c r="T147" s="119" t="e">
        <f t="shared" si="72"/>
        <v>#N/A</v>
      </c>
      <c r="U147" s="119">
        <f t="shared" si="73"/>
        <v>0</v>
      </c>
      <c r="X147" s="115">
        <f t="shared" si="90"/>
        <v>-45883</v>
      </c>
      <c r="Y147" s="113">
        <f t="shared" si="91"/>
        <v>140</v>
      </c>
      <c r="Z147" s="113" t="e">
        <f>INDEX(地温!$D$2:$D$366,MATCH(X147,地温!$C$2:$C$366,FALSE))</f>
        <v>#N/A</v>
      </c>
      <c r="AA147" s="113" t="e">
        <f t="shared" si="92"/>
        <v>#N/A</v>
      </c>
      <c r="AB147" s="116" t="e">
        <f t="shared" si="74"/>
        <v>#N/A</v>
      </c>
      <c r="AC147" s="119" t="e">
        <f t="shared" si="75"/>
        <v>#N/A</v>
      </c>
      <c r="AD147" s="119">
        <f t="shared" si="76"/>
        <v>0</v>
      </c>
      <c r="AG147" s="115">
        <f t="shared" si="93"/>
        <v>-45883</v>
      </c>
      <c r="AH147" s="113">
        <f t="shared" si="94"/>
        <v>140</v>
      </c>
      <c r="AI147" s="113" t="e">
        <f>INDEX(地温!$D$2:$D$366,MATCH(AG147,地温!$C$2:$C$366,FALSE))</f>
        <v>#N/A</v>
      </c>
      <c r="AJ147" s="113" t="e">
        <f t="shared" si="95"/>
        <v>#N/A</v>
      </c>
      <c r="AK147" s="116" t="e">
        <f t="shared" si="77"/>
        <v>#N/A</v>
      </c>
      <c r="AL147" s="119" t="e">
        <f t="shared" si="78"/>
        <v>#N/A</v>
      </c>
      <c r="AM147" s="119">
        <f t="shared" si="79"/>
        <v>0</v>
      </c>
      <c r="AP147" s="115">
        <f t="shared" si="96"/>
        <v>-45883</v>
      </c>
      <c r="AQ147" s="113">
        <f t="shared" si="97"/>
        <v>140</v>
      </c>
      <c r="AR147" s="113" t="e">
        <f>INDEX(地温!$D$2:$D$366,MATCH(AP147,地温!$C$2:$C$366,FALSE))</f>
        <v>#N/A</v>
      </c>
      <c r="AS147" s="113" t="e">
        <f t="shared" si="98"/>
        <v>#N/A</v>
      </c>
      <c r="AT147" s="116" t="e">
        <f t="shared" si="80"/>
        <v>#N/A</v>
      </c>
      <c r="AU147" s="119" t="e">
        <f t="shared" si="81"/>
        <v>#N/A</v>
      </c>
      <c r="AV147" s="119">
        <f t="shared" si="82"/>
        <v>0</v>
      </c>
    </row>
    <row r="148" spans="1:48">
      <c r="A148" s="115">
        <f t="shared" si="83"/>
        <v>-45882</v>
      </c>
      <c r="B148" s="113">
        <f t="shared" si="66"/>
        <v>141</v>
      </c>
      <c r="C148" s="119">
        <f t="shared" si="67"/>
        <v>0</v>
      </c>
      <c r="F148" s="115">
        <f t="shared" si="84"/>
        <v>-45882</v>
      </c>
      <c r="G148" s="113">
        <f t="shared" si="85"/>
        <v>141</v>
      </c>
      <c r="H148" s="113" t="e">
        <f>INDEX(地温!$D$2:$D$366,MATCH(F148,地温!$C$2:$C$366,FALSE))</f>
        <v>#N/A</v>
      </c>
      <c r="I148" s="113" t="e">
        <f t="shared" si="86"/>
        <v>#N/A</v>
      </c>
      <c r="J148" s="116" t="e">
        <f t="shared" si="68"/>
        <v>#N/A</v>
      </c>
      <c r="K148" s="119" t="e">
        <f t="shared" si="69"/>
        <v>#N/A</v>
      </c>
      <c r="L148" s="119">
        <f t="shared" si="70"/>
        <v>0</v>
      </c>
      <c r="O148" s="115">
        <f t="shared" si="87"/>
        <v>-45882</v>
      </c>
      <c r="P148" s="113">
        <f t="shared" si="88"/>
        <v>141</v>
      </c>
      <c r="Q148" s="113" t="e">
        <f>INDEX(地温!$D$2:$D$366,MATCH(O148,地温!$C$2:$C$366,FALSE))</f>
        <v>#N/A</v>
      </c>
      <c r="R148" s="113" t="e">
        <f t="shared" si="89"/>
        <v>#N/A</v>
      </c>
      <c r="S148" s="116" t="e">
        <f t="shared" si="71"/>
        <v>#N/A</v>
      </c>
      <c r="T148" s="119" t="e">
        <f t="shared" si="72"/>
        <v>#N/A</v>
      </c>
      <c r="U148" s="119">
        <f t="shared" si="73"/>
        <v>0</v>
      </c>
      <c r="X148" s="115">
        <f t="shared" si="90"/>
        <v>-45882</v>
      </c>
      <c r="Y148" s="113">
        <f t="shared" si="91"/>
        <v>141</v>
      </c>
      <c r="Z148" s="113" t="e">
        <f>INDEX(地温!$D$2:$D$366,MATCH(X148,地温!$C$2:$C$366,FALSE))</f>
        <v>#N/A</v>
      </c>
      <c r="AA148" s="113" t="e">
        <f t="shared" si="92"/>
        <v>#N/A</v>
      </c>
      <c r="AB148" s="116" t="e">
        <f t="shared" si="74"/>
        <v>#N/A</v>
      </c>
      <c r="AC148" s="119" t="e">
        <f t="shared" si="75"/>
        <v>#N/A</v>
      </c>
      <c r="AD148" s="119">
        <f t="shared" si="76"/>
        <v>0</v>
      </c>
      <c r="AG148" s="115">
        <f t="shared" si="93"/>
        <v>-45882</v>
      </c>
      <c r="AH148" s="113">
        <f t="shared" si="94"/>
        <v>141</v>
      </c>
      <c r="AI148" s="113" t="e">
        <f>INDEX(地温!$D$2:$D$366,MATCH(AG148,地温!$C$2:$C$366,FALSE))</f>
        <v>#N/A</v>
      </c>
      <c r="AJ148" s="113" t="e">
        <f t="shared" si="95"/>
        <v>#N/A</v>
      </c>
      <c r="AK148" s="116" t="e">
        <f t="shared" si="77"/>
        <v>#N/A</v>
      </c>
      <c r="AL148" s="119" t="e">
        <f t="shared" si="78"/>
        <v>#N/A</v>
      </c>
      <c r="AM148" s="119">
        <f t="shared" si="79"/>
        <v>0</v>
      </c>
      <c r="AP148" s="115">
        <f t="shared" si="96"/>
        <v>-45882</v>
      </c>
      <c r="AQ148" s="113">
        <f t="shared" si="97"/>
        <v>141</v>
      </c>
      <c r="AR148" s="113" t="e">
        <f>INDEX(地温!$D$2:$D$366,MATCH(AP148,地温!$C$2:$C$366,FALSE))</f>
        <v>#N/A</v>
      </c>
      <c r="AS148" s="113" t="e">
        <f t="shared" si="98"/>
        <v>#N/A</v>
      </c>
      <c r="AT148" s="116" t="e">
        <f t="shared" si="80"/>
        <v>#N/A</v>
      </c>
      <c r="AU148" s="119" t="e">
        <f t="shared" si="81"/>
        <v>#N/A</v>
      </c>
      <c r="AV148" s="119">
        <f t="shared" si="82"/>
        <v>0</v>
      </c>
    </row>
    <row r="149" spans="1:48">
      <c r="A149" s="115">
        <f t="shared" si="83"/>
        <v>-45881</v>
      </c>
      <c r="B149" s="113">
        <f t="shared" si="66"/>
        <v>142</v>
      </c>
      <c r="C149" s="119">
        <f t="shared" si="67"/>
        <v>0</v>
      </c>
      <c r="F149" s="115">
        <f t="shared" si="84"/>
        <v>-45881</v>
      </c>
      <c r="G149" s="113">
        <f t="shared" si="85"/>
        <v>142</v>
      </c>
      <c r="H149" s="113" t="e">
        <f>INDEX(地温!$D$2:$D$366,MATCH(F149,地温!$C$2:$C$366,FALSE))</f>
        <v>#N/A</v>
      </c>
      <c r="I149" s="113" t="e">
        <f t="shared" si="86"/>
        <v>#N/A</v>
      </c>
      <c r="J149" s="116" t="e">
        <f t="shared" si="68"/>
        <v>#N/A</v>
      </c>
      <c r="K149" s="119" t="e">
        <f t="shared" si="69"/>
        <v>#N/A</v>
      </c>
      <c r="L149" s="119">
        <f t="shared" si="70"/>
        <v>0</v>
      </c>
      <c r="O149" s="115">
        <f t="shared" si="87"/>
        <v>-45881</v>
      </c>
      <c r="P149" s="113">
        <f t="shared" si="88"/>
        <v>142</v>
      </c>
      <c r="Q149" s="113" t="e">
        <f>INDEX(地温!$D$2:$D$366,MATCH(O149,地温!$C$2:$C$366,FALSE))</f>
        <v>#N/A</v>
      </c>
      <c r="R149" s="113" t="e">
        <f t="shared" si="89"/>
        <v>#N/A</v>
      </c>
      <c r="S149" s="116" t="e">
        <f t="shared" si="71"/>
        <v>#N/A</v>
      </c>
      <c r="T149" s="119" t="e">
        <f t="shared" si="72"/>
        <v>#N/A</v>
      </c>
      <c r="U149" s="119">
        <f t="shared" si="73"/>
        <v>0</v>
      </c>
      <c r="X149" s="115">
        <f t="shared" si="90"/>
        <v>-45881</v>
      </c>
      <c r="Y149" s="113">
        <f t="shared" si="91"/>
        <v>142</v>
      </c>
      <c r="Z149" s="113" t="e">
        <f>INDEX(地温!$D$2:$D$366,MATCH(X149,地温!$C$2:$C$366,FALSE))</f>
        <v>#N/A</v>
      </c>
      <c r="AA149" s="113" t="e">
        <f t="shared" si="92"/>
        <v>#N/A</v>
      </c>
      <c r="AB149" s="116" t="e">
        <f t="shared" si="74"/>
        <v>#N/A</v>
      </c>
      <c r="AC149" s="119" t="e">
        <f t="shared" si="75"/>
        <v>#N/A</v>
      </c>
      <c r="AD149" s="119">
        <f t="shared" si="76"/>
        <v>0</v>
      </c>
      <c r="AG149" s="115">
        <f t="shared" si="93"/>
        <v>-45881</v>
      </c>
      <c r="AH149" s="113">
        <f t="shared" si="94"/>
        <v>142</v>
      </c>
      <c r="AI149" s="113" t="e">
        <f>INDEX(地温!$D$2:$D$366,MATCH(AG149,地温!$C$2:$C$366,FALSE))</f>
        <v>#N/A</v>
      </c>
      <c r="AJ149" s="113" t="e">
        <f t="shared" si="95"/>
        <v>#N/A</v>
      </c>
      <c r="AK149" s="116" t="e">
        <f t="shared" si="77"/>
        <v>#N/A</v>
      </c>
      <c r="AL149" s="119" t="e">
        <f t="shared" si="78"/>
        <v>#N/A</v>
      </c>
      <c r="AM149" s="119">
        <f t="shared" si="79"/>
        <v>0</v>
      </c>
      <c r="AP149" s="115">
        <f t="shared" si="96"/>
        <v>-45881</v>
      </c>
      <c r="AQ149" s="113">
        <f t="shared" si="97"/>
        <v>142</v>
      </c>
      <c r="AR149" s="113" t="e">
        <f>INDEX(地温!$D$2:$D$366,MATCH(AP149,地温!$C$2:$C$366,FALSE))</f>
        <v>#N/A</v>
      </c>
      <c r="AS149" s="113" t="e">
        <f t="shared" si="98"/>
        <v>#N/A</v>
      </c>
      <c r="AT149" s="116" t="e">
        <f t="shared" si="80"/>
        <v>#N/A</v>
      </c>
      <c r="AU149" s="119" t="e">
        <f t="shared" si="81"/>
        <v>#N/A</v>
      </c>
      <c r="AV149" s="119">
        <f t="shared" si="82"/>
        <v>0</v>
      </c>
    </row>
    <row r="150" spans="1:48">
      <c r="A150" s="115">
        <f t="shared" si="83"/>
        <v>-45880</v>
      </c>
      <c r="B150" s="113">
        <f t="shared" si="66"/>
        <v>143</v>
      </c>
      <c r="C150" s="119">
        <f t="shared" si="67"/>
        <v>0</v>
      </c>
      <c r="F150" s="115">
        <f t="shared" si="84"/>
        <v>-45880</v>
      </c>
      <c r="G150" s="113">
        <f t="shared" si="85"/>
        <v>143</v>
      </c>
      <c r="H150" s="113" t="e">
        <f>INDEX(地温!$D$2:$D$366,MATCH(F150,地温!$C$2:$C$366,FALSE))</f>
        <v>#N/A</v>
      </c>
      <c r="I150" s="113" t="e">
        <f t="shared" si="86"/>
        <v>#N/A</v>
      </c>
      <c r="J150" s="116" t="e">
        <f t="shared" si="68"/>
        <v>#N/A</v>
      </c>
      <c r="K150" s="119" t="e">
        <f t="shared" si="69"/>
        <v>#N/A</v>
      </c>
      <c r="L150" s="119">
        <f t="shared" si="70"/>
        <v>0</v>
      </c>
      <c r="O150" s="115">
        <f t="shared" si="87"/>
        <v>-45880</v>
      </c>
      <c r="P150" s="113">
        <f t="shared" si="88"/>
        <v>143</v>
      </c>
      <c r="Q150" s="113" t="e">
        <f>INDEX(地温!$D$2:$D$366,MATCH(O150,地温!$C$2:$C$366,FALSE))</f>
        <v>#N/A</v>
      </c>
      <c r="R150" s="113" t="e">
        <f t="shared" si="89"/>
        <v>#N/A</v>
      </c>
      <c r="S150" s="116" t="e">
        <f t="shared" si="71"/>
        <v>#N/A</v>
      </c>
      <c r="T150" s="119" t="e">
        <f t="shared" si="72"/>
        <v>#N/A</v>
      </c>
      <c r="U150" s="119">
        <f t="shared" si="73"/>
        <v>0</v>
      </c>
      <c r="X150" s="115">
        <f t="shared" si="90"/>
        <v>-45880</v>
      </c>
      <c r="Y150" s="113">
        <f t="shared" si="91"/>
        <v>143</v>
      </c>
      <c r="Z150" s="113" t="e">
        <f>INDEX(地温!$D$2:$D$366,MATCH(X150,地温!$C$2:$C$366,FALSE))</f>
        <v>#N/A</v>
      </c>
      <c r="AA150" s="113" t="e">
        <f t="shared" si="92"/>
        <v>#N/A</v>
      </c>
      <c r="AB150" s="116" t="e">
        <f t="shared" si="74"/>
        <v>#N/A</v>
      </c>
      <c r="AC150" s="119" t="e">
        <f t="shared" si="75"/>
        <v>#N/A</v>
      </c>
      <c r="AD150" s="119">
        <f t="shared" si="76"/>
        <v>0</v>
      </c>
      <c r="AG150" s="115">
        <f t="shared" si="93"/>
        <v>-45880</v>
      </c>
      <c r="AH150" s="113">
        <f t="shared" si="94"/>
        <v>143</v>
      </c>
      <c r="AI150" s="113" t="e">
        <f>INDEX(地温!$D$2:$D$366,MATCH(AG150,地温!$C$2:$C$366,FALSE))</f>
        <v>#N/A</v>
      </c>
      <c r="AJ150" s="113" t="e">
        <f t="shared" si="95"/>
        <v>#N/A</v>
      </c>
      <c r="AK150" s="116" t="e">
        <f t="shared" si="77"/>
        <v>#N/A</v>
      </c>
      <c r="AL150" s="119" t="e">
        <f t="shared" si="78"/>
        <v>#N/A</v>
      </c>
      <c r="AM150" s="119">
        <f t="shared" si="79"/>
        <v>0</v>
      </c>
      <c r="AP150" s="115">
        <f t="shared" si="96"/>
        <v>-45880</v>
      </c>
      <c r="AQ150" s="113">
        <f t="shared" si="97"/>
        <v>143</v>
      </c>
      <c r="AR150" s="113" t="e">
        <f>INDEX(地温!$D$2:$D$366,MATCH(AP150,地温!$C$2:$C$366,FALSE))</f>
        <v>#N/A</v>
      </c>
      <c r="AS150" s="113" t="e">
        <f t="shared" si="98"/>
        <v>#N/A</v>
      </c>
      <c r="AT150" s="116" t="e">
        <f t="shared" si="80"/>
        <v>#N/A</v>
      </c>
      <c r="AU150" s="119" t="e">
        <f t="shared" si="81"/>
        <v>#N/A</v>
      </c>
      <c r="AV150" s="119">
        <f t="shared" si="82"/>
        <v>0</v>
      </c>
    </row>
    <row r="151" spans="1:48">
      <c r="A151" s="115">
        <f t="shared" si="83"/>
        <v>-45879</v>
      </c>
      <c r="B151" s="113">
        <f t="shared" si="66"/>
        <v>144</v>
      </c>
      <c r="C151" s="119">
        <f t="shared" si="67"/>
        <v>0</v>
      </c>
      <c r="F151" s="115">
        <f t="shared" si="84"/>
        <v>-45879</v>
      </c>
      <c r="G151" s="113">
        <f t="shared" si="85"/>
        <v>144</v>
      </c>
      <c r="H151" s="113" t="e">
        <f>INDEX(地温!$D$2:$D$366,MATCH(F151,地温!$C$2:$C$366,FALSE))</f>
        <v>#N/A</v>
      </c>
      <c r="I151" s="113" t="e">
        <f t="shared" si="86"/>
        <v>#N/A</v>
      </c>
      <c r="J151" s="116" t="e">
        <f t="shared" si="68"/>
        <v>#N/A</v>
      </c>
      <c r="K151" s="119" t="e">
        <f t="shared" si="69"/>
        <v>#N/A</v>
      </c>
      <c r="L151" s="119">
        <f t="shared" si="70"/>
        <v>0</v>
      </c>
      <c r="O151" s="115">
        <f t="shared" si="87"/>
        <v>-45879</v>
      </c>
      <c r="P151" s="113">
        <f t="shared" si="88"/>
        <v>144</v>
      </c>
      <c r="Q151" s="113" t="e">
        <f>INDEX(地温!$D$2:$D$366,MATCH(O151,地温!$C$2:$C$366,FALSE))</f>
        <v>#N/A</v>
      </c>
      <c r="R151" s="113" t="e">
        <f t="shared" si="89"/>
        <v>#N/A</v>
      </c>
      <c r="S151" s="116" t="e">
        <f t="shared" si="71"/>
        <v>#N/A</v>
      </c>
      <c r="T151" s="119" t="e">
        <f t="shared" si="72"/>
        <v>#N/A</v>
      </c>
      <c r="U151" s="119">
        <f t="shared" si="73"/>
        <v>0</v>
      </c>
      <c r="X151" s="115">
        <f t="shared" si="90"/>
        <v>-45879</v>
      </c>
      <c r="Y151" s="113">
        <f t="shared" si="91"/>
        <v>144</v>
      </c>
      <c r="Z151" s="113" t="e">
        <f>INDEX(地温!$D$2:$D$366,MATCH(X151,地温!$C$2:$C$366,FALSE))</f>
        <v>#N/A</v>
      </c>
      <c r="AA151" s="113" t="e">
        <f t="shared" si="92"/>
        <v>#N/A</v>
      </c>
      <c r="AB151" s="116" t="e">
        <f t="shared" si="74"/>
        <v>#N/A</v>
      </c>
      <c r="AC151" s="119" t="e">
        <f t="shared" si="75"/>
        <v>#N/A</v>
      </c>
      <c r="AD151" s="119">
        <f t="shared" si="76"/>
        <v>0</v>
      </c>
      <c r="AG151" s="115">
        <f t="shared" si="93"/>
        <v>-45879</v>
      </c>
      <c r="AH151" s="113">
        <f t="shared" si="94"/>
        <v>144</v>
      </c>
      <c r="AI151" s="113" t="e">
        <f>INDEX(地温!$D$2:$D$366,MATCH(AG151,地温!$C$2:$C$366,FALSE))</f>
        <v>#N/A</v>
      </c>
      <c r="AJ151" s="113" t="e">
        <f t="shared" si="95"/>
        <v>#N/A</v>
      </c>
      <c r="AK151" s="116" t="e">
        <f t="shared" si="77"/>
        <v>#N/A</v>
      </c>
      <c r="AL151" s="119" t="e">
        <f t="shared" si="78"/>
        <v>#N/A</v>
      </c>
      <c r="AM151" s="119">
        <f t="shared" si="79"/>
        <v>0</v>
      </c>
      <c r="AP151" s="115">
        <f t="shared" si="96"/>
        <v>-45879</v>
      </c>
      <c r="AQ151" s="113">
        <f t="shared" si="97"/>
        <v>144</v>
      </c>
      <c r="AR151" s="113" t="e">
        <f>INDEX(地温!$D$2:$D$366,MATCH(AP151,地温!$C$2:$C$366,FALSE))</f>
        <v>#N/A</v>
      </c>
      <c r="AS151" s="113" t="e">
        <f t="shared" si="98"/>
        <v>#N/A</v>
      </c>
      <c r="AT151" s="116" t="e">
        <f t="shared" si="80"/>
        <v>#N/A</v>
      </c>
      <c r="AU151" s="119" t="e">
        <f t="shared" si="81"/>
        <v>#N/A</v>
      </c>
      <c r="AV151" s="119">
        <f t="shared" si="82"/>
        <v>0</v>
      </c>
    </row>
    <row r="152" spans="1:48">
      <c r="A152" s="115">
        <f t="shared" si="83"/>
        <v>-45878</v>
      </c>
      <c r="B152" s="113">
        <f t="shared" si="66"/>
        <v>145</v>
      </c>
      <c r="C152" s="119">
        <f t="shared" si="67"/>
        <v>0</v>
      </c>
      <c r="F152" s="115">
        <f t="shared" si="84"/>
        <v>-45878</v>
      </c>
      <c r="G152" s="113">
        <f t="shared" si="85"/>
        <v>145</v>
      </c>
      <c r="H152" s="113" t="e">
        <f>INDEX(地温!$D$2:$D$366,MATCH(F152,地温!$C$2:$C$366,FALSE))</f>
        <v>#N/A</v>
      </c>
      <c r="I152" s="113" t="e">
        <f t="shared" si="86"/>
        <v>#N/A</v>
      </c>
      <c r="J152" s="116" t="e">
        <f t="shared" si="68"/>
        <v>#N/A</v>
      </c>
      <c r="K152" s="119" t="e">
        <f t="shared" si="69"/>
        <v>#N/A</v>
      </c>
      <c r="L152" s="119">
        <f t="shared" si="70"/>
        <v>0</v>
      </c>
      <c r="O152" s="115">
        <f t="shared" si="87"/>
        <v>-45878</v>
      </c>
      <c r="P152" s="113">
        <f t="shared" si="88"/>
        <v>145</v>
      </c>
      <c r="Q152" s="113" t="e">
        <f>INDEX(地温!$D$2:$D$366,MATCH(O152,地温!$C$2:$C$366,FALSE))</f>
        <v>#N/A</v>
      </c>
      <c r="R152" s="113" t="e">
        <f t="shared" si="89"/>
        <v>#N/A</v>
      </c>
      <c r="S152" s="116" t="e">
        <f t="shared" si="71"/>
        <v>#N/A</v>
      </c>
      <c r="T152" s="119" t="e">
        <f t="shared" si="72"/>
        <v>#N/A</v>
      </c>
      <c r="U152" s="119">
        <f t="shared" si="73"/>
        <v>0</v>
      </c>
      <c r="X152" s="115">
        <f t="shared" si="90"/>
        <v>-45878</v>
      </c>
      <c r="Y152" s="113">
        <f t="shared" si="91"/>
        <v>145</v>
      </c>
      <c r="Z152" s="113" t="e">
        <f>INDEX(地温!$D$2:$D$366,MATCH(X152,地温!$C$2:$C$366,FALSE))</f>
        <v>#N/A</v>
      </c>
      <c r="AA152" s="113" t="e">
        <f t="shared" si="92"/>
        <v>#N/A</v>
      </c>
      <c r="AB152" s="116" t="e">
        <f t="shared" si="74"/>
        <v>#N/A</v>
      </c>
      <c r="AC152" s="119" t="e">
        <f t="shared" si="75"/>
        <v>#N/A</v>
      </c>
      <c r="AD152" s="119">
        <f t="shared" si="76"/>
        <v>0</v>
      </c>
      <c r="AG152" s="115">
        <f t="shared" si="93"/>
        <v>-45878</v>
      </c>
      <c r="AH152" s="113">
        <f t="shared" si="94"/>
        <v>145</v>
      </c>
      <c r="AI152" s="113" t="e">
        <f>INDEX(地温!$D$2:$D$366,MATCH(AG152,地温!$C$2:$C$366,FALSE))</f>
        <v>#N/A</v>
      </c>
      <c r="AJ152" s="113" t="e">
        <f t="shared" si="95"/>
        <v>#N/A</v>
      </c>
      <c r="AK152" s="116" t="e">
        <f t="shared" si="77"/>
        <v>#N/A</v>
      </c>
      <c r="AL152" s="119" t="e">
        <f t="shared" si="78"/>
        <v>#N/A</v>
      </c>
      <c r="AM152" s="119">
        <f t="shared" si="79"/>
        <v>0</v>
      </c>
      <c r="AP152" s="115">
        <f t="shared" si="96"/>
        <v>-45878</v>
      </c>
      <c r="AQ152" s="113">
        <f t="shared" si="97"/>
        <v>145</v>
      </c>
      <c r="AR152" s="113" t="e">
        <f>INDEX(地温!$D$2:$D$366,MATCH(AP152,地温!$C$2:$C$366,FALSE))</f>
        <v>#N/A</v>
      </c>
      <c r="AS152" s="113" t="e">
        <f t="shared" si="98"/>
        <v>#N/A</v>
      </c>
      <c r="AT152" s="116" t="e">
        <f t="shared" si="80"/>
        <v>#N/A</v>
      </c>
      <c r="AU152" s="119" t="e">
        <f t="shared" si="81"/>
        <v>#N/A</v>
      </c>
      <c r="AV152" s="119">
        <f t="shared" si="82"/>
        <v>0</v>
      </c>
    </row>
    <row r="153" spans="1:48">
      <c r="A153" s="115">
        <f t="shared" si="83"/>
        <v>-45877</v>
      </c>
      <c r="B153" s="113">
        <f t="shared" si="66"/>
        <v>146</v>
      </c>
      <c r="C153" s="119">
        <f t="shared" si="67"/>
        <v>0</v>
      </c>
      <c r="F153" s="115">
        <f t="shared" si="84"/>
        <v>-45877</v>
      </c>
      <c r="G153" s="113">
        <f t="shared" si="85"/>
        <v>146</v>
      </c>
      <c r="H153" s="113" t="e">
        <f>INDEX(地温!$D$2:$D$366,MATCH(F153,地温!$C$2:$C$366,FALSE))</f>
        <v>#N/A</v>
      </c>
      <c r="I153" s="113" t="e">
        <f t="shared" si="86"/>
        <v>#N/A</v>
      </c>
      <c r="J153" s="116" t="e">
        <f t="shared" si="68"/>
        <v>#N/A</v>
      </c>
      <c r="K153" s="119" t="e">
        <f t="shared" si="69"/>
        <v>#N/A</v>
      </c>
      <c r="L153" s="119">
        <f t="shared" si="70"/>
        <v>0</v>
      </c>
      <c r="O153" s="115">
        <f t="shared" si="87"/>
        <v>-45877</v>
      </c>
      <c r="P153" s="113">
        <f t="shared" si="88"/>
        <v>146</v>
      </c>
      <c r="Q153" s="113" t="e">
        <f>INDEX(地温!$D$2:$D$366,MATCH(O153,地温!$C$2:$C$366,FALSE))</f>
        <v>#N/A</v>
      </c>
      <c r="R153" s="113" t="e">
        <f t="shared" si="89"/>
        <v>#N/A</v>
      </c>
      <c r="S153" s="116" t="e">
        <f t="shared" si="71"/>
        <v>#N/A</v>
      </c>
      <c r="T153" s="119" t="e">
        <f t="shared" si="72"/>
        <v>#N/A</v>
      </c>
      <c r="U153" s="119">
        <f t="shared" si="73"/>
        <v>0</v>
      </c>
      <c r="X153" s="115">
        <f t="shared" si="90"/>
        <v>-45877</v>
      </c>
      <c r="Y153" s="113">
        <f t="shared" si="91"/>
        <v>146</v>
      </c>
      <c r="Z153" s="113" t="e">
        <f>INDEX(地温!$D$2:$D$366,MATCH(X153,地温!$C$2:$C$366,FALSE))</f>
        <v>#N/A</v>
      </c>
      <c r="AA153" s="113" t="e">
        <f t="shared" si="92"/>
        <v>#N/A</v>
      </c>
      <c r="AB153" s="116" t="e">
        <f t="shared" si="74"/>
        <v>#N/A</v>
      </c>
      <c r="AC153" s="119" t="e">
        <f t="shared" si="75"/>
        <v>#N/A</v>
      </c>
      <c r="AD153" s="119">
        <f t="shared" si="76"/>
        <v>0</v>
      </c>
      <c r="AG153" s="115">
        <f t="shared" si="93"/>
        <v>-45877</v>
      </c>
      <c r="AH153" s="113">
        <f t="shared" si="94"/>
        <v>146</v>
      </c>
      <c r="AI153" s="113" t="e">
        <f>INDEX(地温!$D$2:$D$366,MATCH(AG153,地温!$C$2:$C$366,FALSE))</f>
        <v>#N/A</v>
      </c>
      <c r="AJ153" s="113" t="e">
        <f t="shared" si="95"/>
        <v>#N/A</v>
      </c>
      <c r="AK153" s="116" t="e">
        <f t="shared" si="77"/>
        <v>#N/A</v>
      </c>
      <c r="AL153" s="119" t="e">
        <f t="shared" si="78"/>
        <v>#N/A</v>
      </c>
      <c r="AM153" s="119">
        <f t="shared" si="79"/>
        <v>0</v>
      </c>
      <c r="AP153" s="115">
        <f t="shared" si="96"/>
        <v>-45877</v>
      </c>
      <c r="AQ153" s="113">
        <f t="shared" si="97"/>
        <v>146</v>
      </c>
      <c r="AR153" s="113" t="e">
        <f>INDEX(地温!$D$2:$D$366,MATCH(AP153,地温!$C$2:$C$366,FALSE))</f>
        <v>#N/A</v>
      </c>
      <c r="AS153" s="113" t="e">
        <f t="shared" si="98"/>
        <v>#N/A</v>
      </c>
      <c r="AT153" s="116" t="e">
        <f t="shared" si="80"/>
        <v>#N/A</v>
      </c>
      <c r="AU153" s="119" t="e">
        <f t="shared" si="81"/>
        <v>#N/A</v>
      </c>
      <c r="AV153" s="119">
        <f t="shared" si="82"/>
        <v>0</v>
      </c>
    </row>
    <row r="154" spans="1:48">
      <c r="A154" s="115">
        <f t="shared" si="83"/>
        <v>-45876</v>
      </c>
      <c r="B154" s="113">
        <f t="shared" si="66"/>
        <v>147</v>
      </c>
      <c r="C154" s="119">
        <f t="shared" si="67"/>
        <v>0</v>
      </c>
      <c r="F154" s="115">
        <f t="shared" si="84"/>
        <v>-45876</v>
      </c>
      <c r="G154" s="113">
        <f t="shared" si="85"/>
        <v>147</v>
      </c>
      <c r="H154" s="113" t="e">
        <f>INDEX(地温!$D$2:$D$366,MATCH(F154,地温!$C$2:$C$366,FALSE))</f>
        <v>#N/A</v>
      </c>
      <c r="I154" s="113" t="e">
        <f t="shared" si="86"/>
        <v>#N/A</v>
      </c>
      <c r="J154" s="116" t="e">
        <f t="shared" si="68"/>
        <v>#N/A</v>
      </c>
      <c r="K154" s="119" t="e">
        <f t="shared" si="69"/>
        <v>#N/A</v>
      </c>
      <c r="L154" s="119">
        <f t="shared" si="70"/>
        <v>0</v>
      </c>
      <c r="O154" s="115">
        <f t="shared" si="87"/>
        <v>-45876</v>
      </c>
      <c r="P154" s="113">
        <f t="shared" si="88"/>
        <v>147</v>
      </c>
      <c r="Q154" s="113" t="e">
        <f>INDEX(地温!$D$2:$D$366,MATCH(O154,地温!$C$2:$C$366,FALSE))</f>
        <v>#N/A</v>
      </c>
      <c r="R154" s="113" t="e">
        <f t="shared" si="89"/>
        <v>#N/A</v>
      </c>
      <c r="S154" s="116" t="e">
        <f t="shared" si="71"/>
        <v>#N/A</v>
      </c>
      <c r="T154" s="119" t="e">
        <f t="shared" si="72"/>
        <v>#N/A</v>
      </c>
      <c r="U154" s="119">
        <f t="shared" si="73"/>
        <v>0</v>
      </c>
      <c r="X154" s="115">
        <f t="shared" si="90"/>
        <v>-45876</v>
      </c>
      <c r="Y154" s="113">
        <f t="shared" si="91"/>
        <v>147</v>
      </c>
      <c r="Z154" s="113" t="e">
        <f>INDEX(地温!$D$2:$D$366,MATCH(X154,地温!$C$2:$C$366,FALSE))</f>
        <v>#N/A</v>
      </c>
      <c r="AA154" s="113" t="e">
        <f t="shared" si="92"/>
        <v>#N/A</v>
      </c>
      <c r="AB154" s="116" t="e">
        <f t="shared" si="74"/>
        <v>#N/A</v>
      </c>
      <c r="AC154" s="119" t="e">
        <f t="shared" si="75"/>
        <v>#N/A</v>
      </c>
      <c r="AD154" s="119">
        <f t="shared" si="76"/>
        <v>0</v>
      </c>
      <c r="AG154" s="115">
        <f t="shared" si="93"/>
        <v>-45876</v>
      </c>
      <c r="AH154" s="113">
        <f t="shared" si="94"/>
        <v>147</v>
      </c>
      <c r="AI154" s="113" t="e">
        <f>INDEX(地温!$D$2:$D$366,MATCH(AG154,地温!$C$2:$C$366,FALSE))</f>
        <v>#N/A</v>
      </c>
      <c r="AJ154" s="113" t="e">
        <f t="shared" si="95"/>
        <v>#N/A</v>
      </c>
      <c r="AK154" s="116" t="e">
        <f t="shared" si="77"/>
        <v>#N/A</v>
      </c>
      <c r="AL154" s="119" t="e">
        <f t="shared" si="78"/>
        <v>#N/A</v>
      </c>
      <c r="AM154" s="119">
        <f t="shared" si="79"/>
        <v>0</v>
      </c>
      <c r="AP154" s="115">
        <f t="shared" si="96"/>
        <v>-45876</v>
      </c>
      <c r="AQ154" s="113">
        <f t="shared" si="97"/>
        <v>147</v>
      </c>
      <c r="AR154" s="113" t="e">
        <f>INDEX(地温!$D$2:$D$366,MATCH(AP154,地温!$C$2:$C$366,FALSE))</f>
        <v>#N/A</v>
      </c>
      <c r="AS154" s="113" t="e">
        <f t="shared" si="98"/>
        <v>#N/A</v>
      </c>
      <c r="AT154" s="116" t="e">
        <f t="shared" si="80"/>
        <v>#N/A</v>
      </c>
      <c r="AU154" s="119" t="e">
        <f t="shared" si="81"/>
        <v>#N/A</v>
      </c>
      <c r="AV154" s="119">
        <f t="shared" si="82"/>
        <v>0</v>
      </c>
    </row>
    <row r="155" spans="1:48">
      <c r="A155" s="115">
        <f t="shared" si="83"/>
        <v>-45875</v>
      </c>
      <c r="B155" s="113">
        <f t="shared" si="66"/>
        <v>148</v>
      </c>
      <c r="C155" s="119">
        <f t="shared" si="67"/>
        <v>0</v>
      </c>
      <c r="F155" s="115">
        <f t="shared" si="84"/>
        <v>-45875</v>
      </c>
      <c r="G155" s="113">
        <f t="shared" si="85"/>
        <v>148</v>
      </c>
      <c r="H155" s="113" t="e">
        <f>INDEX(地温!$D$2:$D$366,MATCH(F155,地温!$C$2:$C$366,FALSE))</f>
        <v>#N/A</v>
      </c>
      <c r="I155" s="113" t="e">
        <f t="shared" si="86"/>
        <v>#N/A</v>
      </c>
      <c r="J155" s="116" t="e">
        <f t="shared" si="68"/>
        <v>#N/A</v>
      </c>
      <c r="K155" s="119" t="e">
        <f t="shared" si="69"/>
        <v>#N/A</v>
      </c>
      <c r="L155" s="119">
        <f t="shared" si="70"/>
        <v>0</v>
      </c>
      <c r="O155" s="115">
        <f t="shared" si="87"/>
        <v>-45875</v>
      </c>
      <c r="P155" s="113">
        <f t="shared" si="88"/>
        <v>148</v>
      </c>
      <c r="Q155" s="113" t="e">
        <f>INDEX(地温!$D$2:$D$366,MATCH(O155,地温!$C$2:$C$366,FALSE))</f>
        <v>#N/A</v>
      </c>
      <c r="R155" s="113" t="e">
        <f t="shared" si="89"/>
        <v>#N/A</v>
      </c>
      <c r="S155" s="116" t="e">
        <f t="shared" si="71"/>
        <v>#N/A</v>
      </c>
      <c r="T155" s="119" t="e">
        <f t="shared" si="72"/>
        <v>#N/A</v>
      </c>
      <c r="U155" s="119">
        <f t="shared" si="73"/>
        <v>0</v>
      </c>
      <c r="X155" s="115">
        <f t="shared" si="90"/>
        <v>-45875</v>
      </c>
      <c r="Y155" s="113">
        <f t="shared" si="91"/>
        <v>148</v>
      </c>
      <c r="Z155" s="113" t="e">
        <f>INDEX(地温!$D$2:$D$366,MATCH(X155,地温!$C$2:$C$366,FALSE))</f>
        <v>#N/A</v>
      </c>
      <c r="AA155" s="113" t="e">
        <f t="shared" si="92"/>
        <v>#N/A</v>
      </c>
      <c r="AB155" s="116" t="e">
        <f t="shared" si="74"/>
        <v>#N/A</v>
      </c>
      <c r="AC155" s="119" t="e">
        <f t="shared" si="75"/>
        <v>#N/A</v>
      </c>
      <c r="AD155" s="119">
        <f t="shared" si="76"/>
        <v>0</v>
      </c>
      <c r="AG155" s="115">
        <f t="shared" si="93"/>
        <v>-45875</v>
      </c>
      <c r="AH155" s="113">
        <f t="shared" si="94"/>
        <v>148</v>
      </c>
      <c r="AI155" s="113" t="e">
        <f>INDEX(地温!$D$2:$D$366,MATCH(AG155,地温!$C$2:$C$366,FALSE))</f>
        <v>#N/A</v>
      </c>
      <c r="AJ155" s="113" t="e">
        <f t="shared" si="95"/>
        <v>#N/A</v>
      </c>
      <c r="AK155" s="116" t="e">
        <f t="shared" si="77"/>
        <v>#N/A</v>
      </c>
      <c r="AL155" s="119" t="e">
        <f t="shared" si="78"/>
        <v>#N/A</v>
      </c>
      <c r="AM155" s="119">
        <f t="shared" si="79"/>
        <v>0</v>
      </c>
      <c r="AP155" s="115">
        <f t="shared" si="96"/>
        <v>-45875</v>
      </c>
      <c r="AQ155" s="113">
        <f t="shared" si="97"/>
        <v>148</v>
      </c>
      <c r="AR155" s="113" t="e">
        <f>INDEX(地温!$D$2:$D$366,MATCH(AP155,地温!$C$2:$C$366,FALSE))</f>
        <v>#N/A</v>
      </c>
      <c r="AS155" s="113" t="e">
        <f t="shared" si="98"/>
        <v>#N/A</v>
      </c>
      <c r="AT155" s="116" t="e">
        <f t="shared" si="80"/>
        <v>#N/A</v>
      </c>
      <c r="AU155" s="119" t="e">
        <f t="shared" si="81"/>
        <v>#N/A</v>
      </c>
      <c r="AV155" s="119">
        <f t="shared" si="82"/>
        <v>0</v>
      </c>
    </row>
    <row r="156" spans="1:48">
      <c r="A156" s="115">
        <f t="shared" si="83"/>
        <v>-45874</v>
      </c>
      <c r="B156" s="113">
        <f t="shared" si="66"/>
        <v>149</v>
      </c>
      <c r="C156" s="119">
        <f t="shared" si="67"/>
        <v>0</v>
      </c>
      <c r="F156" s="115">
        <f t="shared" si="84"/>
        <v>-45874</v>
      </c>
      <c r="G156" s="113">
        <f t="shared" si="85"/>
        <v>149</v>
      </c>
      <c r="H156" s="113" t="e">
        <f>INDEX(地温!$D$2:$D$366,MATCH(F156,地温!$C$2:$C$366,FALSE))</f>
        <v>#N/A</v>
      </c>
      <c r="I156" s="113" t="e">
        <f t="shared" si="86"/>
        <v>#N/A</v>
      </c>
      <c r="J156" s="116" t="e">
        <f t="shared" si="68"/>
        <v>#N/A</v>
      </c>
      <c r="K156" s="119" t="e">
        <f t="shared" si="69"/>
        <v>#N/A</v>
      </c>
      <c r="L156" s="119">
        <f t="shared" si="70"/>
        <v>0</v>
      </c>
      <c r="O156" s="115">
        <f t="shared" si="87"/>
        <v>-45874</v>
      </c>
      <c r="P156" s="113">
        <f t="shared" si="88"/>
        <v>149</v>
      </c>
      <c r="Q156" s="113" t="e">
        <f>INDEX(地温!$D$2:$D$366,MATCH(O156,地温!$C$2:$C$366,FALSE))</f>
        <v>#N/A</v>
      </c>
      <c r="R156" s="113" t="e">
        <f t="shared" si="89"/>
        <v>#N/A</v>
      </c>
      <c r="S156" s="116" t="e">
        <f t="shared" si="71"/>
        <v>#N/A</v>
      </c>
      <c r="T156" s="119" t="e">
        <f t="shared" si="72"/>
        <v>#N/A</v>
      </c>
      <c r="U156" s="119">
        <f t="shared" si="73"/>
        <v>0</v>
      </c>
      <c r="X156" s="115">
        <f t="shared" si="90"/>
        <v>-45874</v>
      </c>
      <c r="Y156" s="113">
        <f t="shared" si="91"/>
        <v>149</v>
      </c>
      <c r="Z156" s="113" t="e">
        <f>INDEX(地温!$D$2:$D$366,MATCH(X156,地温!$C$2:$C$366,FALSE))</f>
        <v>#N/A</v>
      </c>
      <c r="AA156" s="113" t="e">
        <f t="shared" si="92"/>
        <v>#N/A</v>
      </c>
      <c r="AB156" s="116" t="e">
        <f t="shared" si="74"/>
        <v>#N/A</v>
      </c>
      <c r="AC156" s="119" t="e">
        <f t="shared" si="75"/>
        <v>#N/A</v>
      </c>
      <c r="AD156" s="119">
        <f t="shared" si="76"/>
        <v>0</v>
      </c>
      <c r="AG156" s="115">
        <f t="shared" si="93"/>
        <v>-45874</v>
      </c>
      <c r="AH156" s="113">
        <f t="shared" si="94"/>
        <v>149</v>
      </c>
      <c r="AI156" s="113" t="e">
        <f>INDEX(地温!$D$2:$D$366,MATCH(AG156,地温!$C$2:$C$366,FALSE))</f>
        <v>#N/A</v>
      </c>
      <c r="AJ156" s="113" t="e">
        <f t="shared" si="95"/>
        <v>#N/A</v>
      </c>
      <c r="AK156" s="116" t="e">
        <f t="shared" si="77"/>
        <v>#N/A</v>
      </c>
      <c r="AL156" s="119" t="e">
        <f t="shared" si="78"/>
        <v>#N/A</v>
      </c>
      <c r="AM156" s="119">
        <f t="shared" si="79"/>
        <v>0</v>
      </c>
      <c r="AP156" s="115">
        <f t="shared" si="96"/>
        <v>-45874</v>
      </c>
      <c r="AQ156" s="113">
        <f t="shared" si="97"/>
        <v>149</v>
      </c>
      <c r="AR156" s="113" t="e">
        <f>INDEX(地温!$D$2:$D$366,MATCH(AP156,地温!$C$2:$C$366,FALSE))</f>
        <v>#N/A</v>
      </c>
      <c r="AS156" s="113" t="e">
        <f t="shared" si="98"/>
        <v>#N/A</v>
      </c>
      <c r="AT156" s="116" t="e">
        <f t="shared" si="80"/>
        <v>#N/A</v>
      </c>
      <c r="AU156" s="119" t="e">
        <f t="shared" si="81"/>
        <v>#N/A</v>
      </c>
      <c r="AV156" s="119">
        <f t="shared" si="82"/>
        <v>0</v>
      </c>
    </row>
    <row r="157" spans="1:48">
      <c r="A157" s="115">
        <f t="shared" si="83"/>
        <v>-45873</v>
      </c>
      <c r="B157" s="113">
        <f t="shared" si="66"/>
        <v>150</v>
      </c>
      <c r="C157" s="119">
        <f t="shared" si="67"/>
        <v>0</v>
      </c>
      <c r="F157" s="115">
        <f t="shared" si="84"/>
        <v>-45873</v>
      </c>
      <c r="G157" s="113">
        <f t="shared" si="85"/>
        <v>150</v>
      </c>
      <c r="H157" s="113" t="e">
        <f>INDEX(地温!$D$2:$D$366,MATCH(F157,地温!$C$2:$C$366,FALSE))</f>
        <v>#N/A</v>
      </c>
      <c r="I157" s="113" t="e">
        <f t="shared" si="86"/>
        <v>#N/A</v>
      </c>
      <c r="J157" s="116" t="e">
        <f t="shared" si="68"/>
        <v>#N/A</v>
      </c>
      <c r="K157" s="119" t="e">
        <f t="shared" si="69"/>
        <v>#N/A</v>
      </c>
      <c r="L157" s="119">
        <f t="shared" si="70"/>
        <v>0</v>
      </c>
      <c r="O157" s="115">
        <f t="shared" si="87"/>
        <v>-45873</v>
      </c>
      <c r="P157" s="113">
        <f t="shared" si="88"/>
        <v>150</v>
      </c>
      <c r="Q157" s="113" t="e">
        <f>INDEX(地温!$D$2:$D$366,MATCH(O157,地温!$C$2:$C$366,FALSE))</f>
        <v>#N/A</v>
      </c>
      <c r="R157" s="113" t="e">
        <f t="shared" si="89"/>
        <v>#N/A</v>
      </c>
      <c r="S157" s="116" t="e">
        <f t="shared" si="71"/>
        <v>#N/A</v>
      </c>
      <c r="T157" s="119" t="e">
        <f t="shared" si="72"/>
        <v>#N/A</v>
      </c>
      <c r="U157" s="119">
        <f t="shared" si="73"/>
        <v>0</v>
      </c>
      <c r="X157" s="115">
        <f t="shared" si="90"/>
        <v>-45873</v>
      </c>
      <c r="Y157" s="113">
        <f t="shared" si="91"/>
        <v>150</v>
      </c>
      <c r="Z157" s="113" t="e">
        <f>INDEX(地温!$D$2:$D$366,MATCH(X157,地温!$C$2:$C$366,FALSE))</f>
        <v>#N/A</v>
      </c>
      <c r="AA157" s="113" t="e">
        <f t="shared" si="92"/>
        <v>#N/A</v>
      </c>
      <c r="AB157" s="116" t="e">
        <f t="shared" si="74"/>
        <v>#N/A</v>
      </c>
      <c r="AC157" s="119" t="e">
        <f t="shared" si="75"/>
        <v>#N/A</v>
      </c>
      <c r="AD157" s="119">
        <f t="shared" si="76"/>
        <v>0</v>
      </c>
      <c r="AG157" s="115">
        <f t="shared" si="93"/>
        <v>-45873</v>
      </c>
      <c r="AH157" s="113">
        <f t="shared" si="94"/>
        <v>150</v>
      </c>
      <c r="AI157" s="113" t="e">
        <f>INDEX(地温!$D$2:$D$366,MATCH(AG157,地温!$C$2:$C$366,FALSE))</f>
        <v>#N/A</v>
      </c>
      <c r="AJ157" s="113" t="e">
        <f t="shared" si="95"/>
        <v>#N/A</v>
      </c>
      <c r="AK157" s="116" t="e">
        <f t="shared" si="77"/>
        <v>#N/A</v>
      </c>
      <c r="AL157" s="119" t="e">
        <f t="shared" si="78"/>
        <v>#N/A</v>
      </c>
      <c r="AM157" s="119">
        <f t="shared" si="79"/>
        <v>0</v>
      </c>
      <c r="AP157" s="115">
        <f t="shared" si="96"/>
        <v>-45873</v>
      </c>
      <c r="AQ157" s="113">
        <f t="shared" si="97"/>
        <v>150</v>
      </c>
      <c r="AR157" s="113" t="e">
        <f>INDEX(地温!$D$2:$D$366,MATCH(AP157,地温!$C$2:$C$366,FALSE))</f>
        <v>#N/A</v>
      </c>
      <c r="AS157" s="113" t="e">
        <f t="shared" si="98"/>
        <v>#N/A</v>
      </c>
      <c r="AT157" s="116" t="e">
        <f t="shared" si="80"/>
        <v>#N/A</v>
      </c>
      <c r="AU157" s="119" t="e">
        <f t="shared" si="81"/>
        <v>#N/A</v>
      </c>
      <c r="AV157" s="119">
        <f t="shared" si="82"/>
        <v>0</v>
      </c>
    </row>
    <row r="158" spans="1:48">
      <c r="A158" s="115">
        <f t="shared" si="83"/>
        <v>-45872</v>
      </c>
      <c r="B158" s="113">
        <f t="shared" si="66"/>
        <v>151</v>
      </c>
      <c r="C158" s="119">
        <f t="shared" si="67"/>
        <v>0</v>
      </c>
      <c r="F158" s="115">
        <f t="shared" si="84"/>
        <v>-45872</v>
      </c>
      <c r="G158" s="113">
        <f t="shared" si="85"/>
        <v>151</v>
      </c>
      <c r="H158" s="113" t="e">
        <f>INDEX(地温!$D$2:$D$366,MATCH(F158,地温!$C$2:$C$366,FALSE))</f>
        <v>#N/A</v>
      </c>
      <c r="I158" s="113" t="e">
        <f t="shared" si="86"/>
        <v>#N/A</v>
      </c>
      <c r="J158" s="116" t="e">
        <f t="shared" si="68"/>
        <v>#N/A</v>
      </c>
      <c r="K158" s="119" t="e">
        <f t="shared" si="69"/>
        <v>#N/A</v>
      </c>
      <c r="L158" s="119">
        <f t="shared" si="70"/>
        <v>0</v>
      </c>
      <c r="O158" s="115">
        <f t="shared" si="87"/>
        <v>-45872</v>
      </c>
      <c r="P158" s="113">
        <f t="shared" si="88"/>
        <v>151</v>
      </c>
      <c r="Q158" s="113" t="e">
        <f>INDEX(地温!$D$2:$D$366,MATCH(O158,地温!$C$2:$C$366,FALSE))</f>
        <v>#N/A</v>
      </c>
      <c r="R158" s="113" t="e">
        <f t="shared" si="89"/>
        <v>#N/A</v>
      </c>
      <c r="S158" s="116" t="e">
        <f t="shared" si="71"/>
        <v>#N/A</v>
      </c>
      <c r="T158" s="119" t="e">
        <f t="shared" si="72"/>
        <v>#N/A</v>
      </c>
      <c r="U158" s="119">
        <f t="shared" si="73"/>
        <v>0</v>
      </c>
      <c r="X158" s="115">
        <f t="shared" si="90"/>
        <v>-45872</v>
      </c>
      <c r="Y158" s="113">
        <f t="shared" si="91"/>
        <v>151</v>
      </c>
      <c r="Z158" s="113" t="e">
        <f>INDEX(地温!$D$2:$D$366,MATCH(X158,地温!$C$2:$C$366,FALSE))</f>
        <v>#N/A</v>
      </c>
      <c r="AA158" s="113" t="e">
        <f t="shared" si="92"/>
        <v>#N/A</v>
      </c>
      <c r="AB158" s="116" t="e">
        <f t="shared" si="74"/>
        <v>#N/A</v>
      </c>
      <c r="AC158" s="119" t="e">
        <f t="shared" si="75"/>
        <v>#N/A</v>
      </c>
      <c r="AD158" s="119">
        <f t="shared" si="76"/>
        <v>0</v>
      </c>
      <c r="AG158" s="115">
        <f t="shared" si="93"/>
        <v>-45872</v>
      </c>
      <c r="AH158" s="113">
        <f t="shared" si="94"/>
        <v>151</v>
      </c>
      <c r="AI158" s="113" t="e">
        <f>INDEX(地温!$D$2:$D$366,MATCH(AG158,地温!$C$2:$C$366,FALSE))</f>
        <v>#N/A</v>
      </c>
      <c r="AJ158" s="113" t="e">
        <f t="shared" si="95"/>
        <v>#N/A</v>
      </c>
      <c r="AK158" s="116" t="e">
        <f t="shared" si="77"/>
        <v>#N/A</v>
      </c>
      <c r="AL158" s="119" t="e">
        <f t="shared" si="78"/>
        <v>#N/A</v>
      </c>
      <c r="AM158" s="119">
        <f t="shared" si="79"/>
        <v>0</v>
      </c>
      <c r="AP158" s="115">
        <f t="shared" si="96"/>
        <v>-45872</v>
      </c>
      <c r="AQ158" s="113">
        <f t="shared" si="97"/>
        <v>151</v>
      </c>
      <c r="AR158" s="113" t="e">
        <f>INDEX(地温!$D$2:$D$366,MATCH(AP158,地温!$C$2:$C$366,FALSE))</f>
        <v>#N/A</v>
      </c>
      <c r="AS158" s="113" t="e">
        <f t="shared" si="98"/>
        <v>#N/A</v>
      </c>
      <c r="AT158" s="116" t="e">
        <f t="shared" si="80"/>
        <v>#N/A</v>
      </c>
      <c r="AU158" s="119" t="e">
        <f t="shared" si="81"/>
        <v>#N/A</v>
      </c>
      <c r="AV158" s="119">
        <f t="shared" si="82"/>
        <v>0</v>
      </c>
    </row>
    <row r="159" spans="1:48">
      <c r="A159" s="115">
        <f t="shared" si="83"/>
        <v>-45871</v>
      </c>
      <c r="B159" s="113">
        <f t="shared" si="66"/>
        <v>152</v>
      </c>
      <c r="C159" s="119">
        <f t="shared" si="67"/>
        <v>0</v>
      </c>
      <c r="F159" s="115">
        <f t="shared" si="84"/>
        <v>-45871</v>
      </c>
      <c r="G159" s="113">
        <f t="shared" si="85"/>
        <v>152</v>
      </c>
      <c r="H159" s="113" t="e">
        <f>INDEX(地温!$D$2:$D$366,MATCH(F159,地温!$C$2:$C$366,FALSE))</f>
        <v>#N/A</v>
      </c>
      <c r="I159" s="113" t="e">
        <f t="shared" si="86"/>
        <v>#N/A</v>
      </c>
      <c r="J159" s="116" t="e">
        <f t="shared" si="68"/>
        <v>#N/A</v>
      </c>
      <c r="K159" s="119" t="e">
        <f t="shared" si="69"/>
        <v>#N/A</v>
      </c>
      <c r="L159" s="119">
        <f t="shared" si="70"/>
        <v>0</v>
      </c>
      <c r="O159" s="115">
        <f t="shared" si="87"/>
        <v>-45871</v>
      </c>
      <c r="P159" s="113">
        <f t="shared" si="88"/>
        <v>152</v>
      </c>
      <c r="Q159" s="113" t="e">
        <f>INDEX(地温!$D$2:$D$366,MATCH(O159,地温!$C$2:$C$366,FALSE))</f>
        <v>#N/A</v>
      </c>
      <c r="R159" s="113" t="e">
        <f t="shared" si="89"/>
        <v>#N/A</v>
      </c>
      <c r="S159" s="116" t="e">
        <f t="shared" si="71"/>
        <v>#N/A</v>
      </c>
      <c r="T159" s="119" t="e">
        <f t="shared" si="72"/>
        <v>#N/A</v>
      </c>
      <c r="U159" s="119">
        <f t="shared" si="73"/>
        <v>0</v>
      </c>
      <c r="X159" s="115">
        <f t="shared" si="90"/>
        <v>-45871</v>
      </c>
      <c r="Y159" s="113">
        <f t="shared" si="91"/>
        <v>152</v>
      </c>
      <c r="Z159" s="113" t="e">
        <f>INDEX(地温!$D$2:$D$366,MATCH(X159,地温!$C$2:$C$366,FALSE))</f>
        <v>#N/A</v>
      </c>
      <c r="AA159" s="113" t="e">
        <f t="shared" si="92"/>
        <v>#N/A</v>
      </c>
      <c r="AB159" s="116" t="e">
        <f t="shared" si="74"/>
        <v>#N/A</v>
      </c>
      <c r="AC159" s="119" t="e">
        <f t="shared" si="75"/>
        <v>#N/A</v>
      </c>
      <c r="AD159" s="119">
        <f t="shared" si="76"/>
        <v>0</v>
      </c>
      <c r="AG159" s="115">
        <f t="shared" si="93"/>
        <v>-45871</v>
      </c>
      <c r="AH159" s="113">
        <f t="shared" si="94"/>
        <v>152</v>
      </c>
      <c r="AI159" s="113" t="e">
        <f>INDEX(地温!$D$2:$D$366,MATCH(AG159,地温!$C$2:$C$366,FALSE))</f>
        <v>#N/A</v>
      </c>
      <c r="AJ159" s="113" t="e">
        <f t="shared" si="95"/>
        <v>#N/A</v>
      </c>
      <c r="AK159" s="116" t="e">
        <f t="shared" si="77"/>
        <v>#N/A</v>
      </c>
      <c r="AL159" s="119" t="e">
        <f t="shared" si="78"/>
        <v>#N/A</v>
      </c>
      <c r="AM159" s="119">
        <f t="shared" si="79"/>
        <v>0</v>
      </c>
      <c r="AP159" s="115">
        <f t="shared" si="96"/>
        <v>-45871</v>
      </c>
      <c r="AQ159" s="113">
        <f t="shared" si="97"/>
        <v>152</v>
      </c>
      <c r="AR159" s="113" t="e">
        <f>INDEX(地温!$D$2:$D$366,MATCH(AP159,地温!$C$2:$C$366,FALSE))</f>
        <v>#N/A</v>
      </c>
      <c r="AS159" s="113" t="e">
        <f t="shared" si="98"/>
        <v>#N/A</v>
      </c>
      <c r="AT159" s="116" t="e">
        <f t="shared" si="80"/>
        <v>#N/A</v>
      </c>
      <c r="AU159" s="119" t="e">
        <f t="shared" si="81"/>
        <v>#N/A</v>
      </c>
      <c r="AV159" s="119">
        <f t="shared" si="82"/>
        <v>0</v>
      </c>
    </row>
    <row r="160" spans="1:48">
      <c r="A160" s="115">
        <f t="shared" si="83"/>
        <v>-45870</v>
      </c>
      <c r="B160" s="113">
        <f t="shared" si="66"/>
        <v>153</v>
      </c>
      <c r="C160" s="119">
        <f t="shared" si="67"/>
        <v>0</v>
      </c>
      <c r="F160" s="115">
        <f t="shared" si="84"/>
        <v>-45870</v>
      </c>
      <c r="G160" s="113">
        <f t="shared" si="85"/>
        <v>153</v>
      </c>
      <c r="H160" s="113" t="e">
        <f>INDEX(地温!$D$2:$D$366,MATCH(F160,地温!$C$2:$C$366,FALSE))</f>
        <v>#N/A</v>
      </c>
      <c r="I160" s="113" t="e">
        <f t="shared" si="86"/>
        <v>#N/A</v>
      </c>
      <c r="J160" s="116" t="e">
        <f t="shared" si="68"/>
        <v>#N/A</v>
      </c>
      <c r="K160" s="119" t="e">
        <f t="shared" si="69"/>
        <v>#N/A</v>
      </c>
      <c r="L160" s="119">
        <f t="shared" si="70"/>
        <v>0</v>
      </c>
      <c r="O160" s="115">
        <f t="shared" si="87"/>
        <v>-45870</v>
      </c>
      <c r="P160" s="113">
        <f t="shared" si="88"/>
        <v>153</v>
      </c>
      <c r="Q160" s="113" t="e">
        <f>INDEX(地温!$D$2:$D$366,MATCH(O160,地温!$C$2:$C$366,FALSE))</f>
        <v>#N/A</v>
      </c>
      <c r="R160" s="113" t="e">
        <f t="shared" si="89"/>
        <v>#N/A</v>
      </c>
      <c r="S160" s="116" t="e">
        <f t="shared" si="71"/>
        <v>#N/A</v>
      </c>
      <c r="T160" s="119" t="e">
        <f t="shared" si="72"/>
        <v>#N/A</v>
      </c>
      <c r="U160" s="119">
        <f t="shared" si="73"/>
        <v>0</v>
      </c>
      <c r="X160" s="115">
        <f t="shared" si="90"/>
        <v>-45870</v>
      </c>
      <c r="Y160" s="113">
        <f t="shared" si="91"/>
        <v>153</v>
      </c>
      <c r="Z160" s="113" t="e">
        <f>INDEX(地温!$D$2:$D$366,MATCH(X160,地温!$C$2:$C$366,FALSE))</f>
        <v>#N/A</v>
      </c>
      <c r="AA160" s="113" t="e">
        <f t="shared" si="92"/>
        <v>#N/A</v>
      </c>
      <c r="AB160" s="116" t="e">
        <f t="shared" si="74"/>
        <v>#N/A</v>
      </c>
      <c r="AC160" s="119" t="e">
        <f t="shared" si="75"/>
        <v>#N/A</v>
      </c>
      <c r="AD160" s="119">
        <f t="shared" si="76"/>
        <v>0</v>
      </c>
      <c r="AG160" s="115">
        <f t="shared" si="93"/>
        <v>-45870</v>
      </c>
      <c r="AH160" s="113">
        <f t="shared" si="94"/>
        <v>153</v>
      </c>
      <c r="AI160" s="113" t="e">
        <f>INDEX(地温!$D$2:$D$366,MATCH(AG160,地温!$C$2:$C$366,FALSE))</f>
        <v>#N/A</v>
      </c>
      <c r="AJ160" s="113" t="e">
        <f t="shared" si="95"/>
        <v>#N/A</v>
      </c>
      <c r="AK160" s="116" t="e">
        <f t="shared" si="77"/>
        <v>#N/A</v>
      </c>
      <c r="AL160" s="119" t="e">
        <f t="shared" si="78"/>
        <v>#N/A</v>
      </c>
      <c r="AM160" s="119">
        <f t="shared" si="79"/>
        <v>0</v>
      </c>
      <c r="AP160" s="115">
        <f t="shared" si="96"/>
        <v>-45870</v>
      </c>
      <c r="AQ160" s="113">
        <f t="shared" si="97"/>
        <v>153</v>
      </c>
      <c r="AR160" s="113" t="e">
        <f>INDEX(地温!$D$2:$D$366,MATCH(AP160,地温!$C$2:$C$366,FALSE))</f>
        <v>#N/A</v>
      </c>
      <c r="AS160" s="113" t="e">
        <f t="shared" si="98"/>
        <v>#N/A</v>
      </c>
      <c r="AT160" s="116" t="e">
        <f t="shared" si="80"/>
        <v>#N/A</v>
      </c>
      <c r="AU160" s="119" t="e">
        <f t="shared" si="81"/>
        <v>#N/A</v>
      </c>
      <c r="AV160" s="119">
        <f t="shared" si="82"/>
        <v>0</v>
      </c>
    </row>
    <row r="161" spans="1:48">
      <c r="A161" s="115">
        <f t="shared" si="83"/>
        <v>-45869</v>
      </c>
      <c r="B161" s="113">
        <f t="shared" si="66"/>
        <v>154</v>
      </c>
      <c r="C161" s="119">
        <f t="shared" si="67"/>
        <v>0</v>
      </c>
      <c r="F161" s="115">
        <f t="shared" si="84"/>
        <v>-45869</v>
      </c>
      <c r="G161" s="113">
        <f t="shared" si="85"/>
        <v>154</v>
      </c>
      <c r="H161" s="113" t="e">
        <f>INDEX(地温!$D$2:$D$366,MATCH(F161,地温!$C$2:$C$366,FALSE))</f>
        <v>#N/A</v>
      </c>
      <c r="I161" s="113" t="e">
        <f t="shared" si="86"/>
        <v>#N/A</v>
      </c>
      <c r="J161" s="116" t="e">
        <f t="shared" si="68"/>
        <v>#N/A</v>
      </c>
      <c r="K161" s="119" t="e">
        <f t="shared" si="69"/>
        <v>#N/A</v>
      </c>
      <c r="L161" s="119">
        <f t="shared" si="70"/>
        <v>0</v>
      </c>
      <c r="O161" s="115">
        <f t="shared" si="87"/>
        <v>-45869</v>
      </c>
      <c r="P161" s="113">
        <f t="shared" si="88"/>
        <v>154</v>
      </c>
      <c r="Q161" s="113" t="e">
        <f>INDEX(地温!$D$2:$D$366,MATCH(O161,地温!$C$2:$C$366,FALSE))</f>
        <v>#N/A</v>
      </c>
      <c r="R161" s="113" t="e">
        <f t="shared" si="89"/>
        <v>#N/A</v>
      </c>
      <c r="S161" s="116" t="e">
        <f t="shared" si="71"/>
        <v>#N/A</v>
      </c>
      <c r="T161" s="119" t="e">
        <f t="shared" si="72"/>
        <v>#N/A</v>
      </c>
      <c r="U161" s="119">
        <f t="shared" si="73"/>
        <v>0</v>
      </c>
      <c r="X161" s="115">
        <f t="shared" si="90"/>
        <v>-45869</v>
      </c>
      <c r="Y161" s="113">
        <f t="shared" si="91"/>
        <v>154</v>
      </c>
      <c r="Z161" s="113" t="e">
        <f>INDEX(地温!$D$2:$D$366,MATCH(X161,地温!$C$2:$C$366,FALSE))</f>
        <v>#N/A</v>
      </c>
      <c r="AA161" s="113" t="e">
        <f t="shared" si="92"/>
        <v>#N/A</v>
      </c>
      <c r="AB161" s="116" t="e">
        <f t="shared" si="74"/>
        <v>#N/A</v>
      </c>
      <c r="AC161" s="119" t="e">
        <f t="shared" si="75"/>
        <v>#N/A</v>
      </c>
      <c r="AD161" s="119">
        <f t="shared" si="76"/>
        <v>0</v>
      </c>
      <c r="AG161" s="115">
        <f t="shared" si="93"/>
        <v>-45869</v>
      </c>
      <c r="AH161" s="113">
        <f t="shared" si="94"/>
        <v>154</v>
      </c>
      <c r="AI161" s="113" t="e">
        <f>INDEX(地温!$D$2:$D$366,MATCH(AG161,地温!$C$2:$C$366,FALSE))</f>
        <v>#N/A</v>
      </c>
      <c r="AJ161" s="113" t="e">
        <f t="shared" si="95"/>
        <v>#N/A</v>
      </c>
      <c r="AK161" s="116" t="e">
        <f t="shared" si="77"/>
        <v>#N/A</v>
      </c>
      <c r="AL161" s="119" t="e">
        <f t="shared" si="78"/>
        <v>#N/A</v>
      </c>
      <c r="AM161" s="119">
        <f t="shared" si="79"/>
        <v>0</v>
      </c>
      <c r="AP161" s="115">
        <f t="shared" si="96"/>
        <v>-45869</v>
      </c>
      <c r="AQ161" s="113">
        <f t="shared" si="97"/>
        <v>154</v>
      </c>
      <c r="AR161" s="113" t="e">
        <f>INDEX(地温!$D$2:$D$366,MATCH(AP161,地温!$C$2:$C$366,FALSE))</f>
        <v>#N/A</v>
      </c>
      <c r="AS161" s="113" t="e">
        <f t="shared" si="98"/>
        <v>#N/A</v>
      </c>
      <c r="AT161" s="116" t="e">
        <f t="shared" si="80"/>
        <v>#N/A</v>
      </c>
      <c r="AU161" s="119" t="e">
        <f t="shared" si="81"/>
        <v>#N/A</v>
      </c>
      <c r="AV161" s="119">
        <f t="shared" si="82"/>
        <v>0</v>
      </c>
    </row>
    <row r="162" spans="1:48">
      <c r="A162" s="115">
        <f t="shared" si="83"/>
        <v>-45868</v>
      </c>
      <c r="B162" s="113">
        <f t="shared" si="66"/>
        <v>155</v>
      </c>
      <c r="C162" s="119">
        <f t="shared" si="67"/>
        <v>0</v>
      </c>
      <c r="F162" s="115">
        <f t="shared" si="84"/>
        <v>-45868</v>
      </c>
      <c r="G162" s="113">
        <f t="shared" si="85"/>
        <v>155</v>
      </c>
      <c r="H162" s="113" t="e">
        <f>INDEX(地温!$D$2:$D$366,MATCH(F162,地温!$C$2:$C$366,FALSE))</f>
        <v>#N/A</v>
      </c>
      <c r="I162" s="113" t="e">
        <f t="shared" si="86"/>
        <v>#N/A</v>
      </c>
      <c r="J162" s="116" t="e">
        <f t="shared" si="68"/>
        <v>#N/A</v>
      </c>
      <c r="K162" s="119" t="e">
        <f t="shared" si="69"/>
        <v>#N/A</v>
      </c>
      <c r="L162" s="119">
        <f t="shared" si="70"/>
        <v>0</v>
      </c>
      <c r="O162" s="115">
        <f t="shared" si="87"/>
        <v>-45868</v>
      </c>
      <c r="P162" s="113">
        <f t="shared" si="88"/>
        <v>155</v>
      </c>
      <c r="Q162" s="113" t="e">
        <f>INDEX(地温!$D$2:$D$366,MATCH(O162,地温!$C$2:$C$366,FALSE))</f>
        <v>#N/A</v>
      </c>
      <c r="R162" s="113" t="e">
        <f t="shared" si="89"/>
        <v>#N/A</v>
      </c>
      <c r="S162" s="116" t="e">
        <f t="shared" si="71"/>
        <v>#N/A</v>
      </c>
      <c r="T162" s="119" t="e">
        <f t="shared" si="72"/>
        <v>#N/A</v>
      </c>
      <c r="U162" s="119">
        <f t="shared" si="73"/>
        <v>0</v>
      </c>
      <c r="X162" s="115">
        <f t="shared" si="90"/>
        <v>-45868</v>
      </c>
      <c r="Y162" s="113">
        <f t="shared" si="91"/>
        <v>155</v>
      </c>
      <c r="Z162" s="113" t="e">
        <f>INDEX(地温!$D$2:$D$366,MATCH(X162,地温!$C$2:$C$366,FALSE))</f>
        <v>#N/A</v>
      </c>
      <c r="AA162" s="113" t="e">
        <f t="shared" si="92"/>
        <v>#N/A</v>
      </c>
      <c r="AB162" s="116" t="e">
        <f t="shared" si="74"/>
        <v>#N/A</v>
      </c>
      <c r="AC162" s="119" t="e">
        <f t="shared" si="75"/>
        <v>#N/A</v>
      </c>
      <c r="AD162" s="119">
        <f t="shared" si="76"/>
        <v>0</v>
      </c>
      <c r="AG162" s="115">
        <f t="shared" si="93"/>
        <v>-45868</v>
      </c>
      <c r="AH162" s="113">
        <f t="shared" si="94"/>
        <v>155</v>
      </c>
      <c r="AI162" s="113" t="e">
        <f>INDEX(地温!$D$2:$D$366,MATCH(AG162,地温!$C$2:$C$366,FALSE))</f>
        <v>#N/A</v>
      </c>
      <c r="AJ162" s="113" t="e">
        <f t="shared" si="95"/>
        <v>#N/A</v>
      </c>
      <c r="AK162" s="116" t="e">
        <f t="shared" si="77"/>
        <v>#N/A</v>
      </c>
      <c r="AL162" s="119" t="e">
        <f t="shared" si="78"/>
        <v>#N/A</v>
      </c>
      <c r="AM162" s="119">
        <f t="shared" si="79"/>
        <v>0</v>
      </c>
      <c r="AP162" s="115">
        <f t="shared" si="96"/>
        <v>-45868</v>
      </c>
      <c r="AQ162" s="113">
        <f t="shared" si="97"/>
        <v>155</v>
      </c>
      <c r="AR162" s="113" t="e">
        <f>INDEX(地温!$D$2:$D$366,MATCH(AP162,地温!$C$2:$C$366,FALSE))</f>
        <v>#N/A</v>
      </c>
      <c r="AS162" s="113" t="e">
        <f t="shared" si="98"/>
        <v>#N/A</v>
      </c>
      <c r="AT162" s="116" t="e">
        <f t="shared" si="80"/>
        <v>#N/A</v>
      </c>
      <c r="AU162" s="119" t="e">
        <f t="shared" si="81"/>
        <v>#N/A</v>
      </c>
      <c r="AV162" s="119">
        <f t="shared" si="82"/>
        <v>0</v>
      </c>
    </row>
    <row r="163" spans="1:48">
      <c r="A163" s="115">
        <f t="shared" si="83"/>
        <v>-45867</v>
      </c>
      <c r="B163" s="113">
        <f t="shared" si="66"/>
        <v>156</v>
      </c>
      <c r="C163" s="119">
        <f t="shared" si="67"/>
        <v>0</v>
      </c>
      <c r="F163" s="115">
        <f t="shared" si="84"/>
        <v>-45867</v>
      </c>
      <c r="G163" s="113">
        <f t="shared" si="85"/>
        <v>156</v>
      </c>
      <c r="H163" s="113" t="e">
        <f>INDEX(地温!$D$2:$D$366,MATCH(F163,地温!$C$2:$C$366,FALSE))</f>
        <v>#N/A</v>
      </c>
      <c r="I163" s="113" t="e">
        <f t="shared" si="86"/>
        <v>#N/A</v>
      </c>
      <c r="J163" s="116" t="e">
        <f t="shared" si="68"/>
        <v>#N/A</v>
      </c>
      <c r="K163" s="119" t="e">
        <f t="shared" si="69"/>
        <v>#N/A</v>
      </c>
      <c r="L163" s="119">
        <f t="shared" si="70"/>
        <v>0</v>
      </c>
      <c r="O163" s="115">
        <f t="shared" si="87"/>
        <v>-45867</v>
      </c>
      <c r="P163" s="113">
        <f t="shared" si="88"/>
        <v>156</v>
      </c>
      <c r="Q163" s="113" t="e">
        <f>INDEX(地温!$D$2:$D$366,MATCH(O163,地温!$C$2:$C$366,FALSE))</f>
        <v>#N/A</v>
      </c>
      <c r="R163" s="113" t="e">
        <f t="shared" si="89"/>
        <v>#N/A</v>
      </c>
      <c r="S163" s="116" t="e">
        <f t="shared" si="71"/>
        <v>#N/A</v>
      </c>
      <c r="T163" s="119" t="e">
        <f t="shared" si="72"/>
        <v>#N/A</v>
      </c>
      <c r="U163" s="119">
        <f t="shared" si="73"/>
        <v>0</v>
      </c>
      <c r="X163" s="115">
        <f t="shared" si="90"/>
        <v>-45867</v>
      </c>
      <c r="Y163" s="113">
        <f t="shared" si="91"/>
        <v>156</v>
      </c>
      <c r="Z163" s="113" t="e">
        <f>INDEX(地温!$D$2:$D$366,MATCH(X163,地温!$C$2:$C$366,FALSE))</f>
        <v>#N/A</v>
      </c>
      <c r="AA163" s="113" t="e">
        <f t="shared" si="92"/>
        <v>#N/A</v>
      </c>
      <c r="AB163" s="116" t="e">
        <f t="shared" si="74"/>
        <v>#N/A</v>
      </c>
      <c r="AC163" s="119" t="e">
        <f t="shared" si="75"/>
        <v>#N/A</v>
      </c>
      <c r="AD163" s="119">
        <f t="shared" si="76"/>
        <v>0</v>
      </c>
      <c r="AG163" s="115">
        <f t="shared" si="93"/>
        <v>-45867</v>
      </c>
      <c r="AH163" s="113">
        <f t="shared" si="94"/>
        <v>156</v>
      </c>
      <c r="AI163" s="113" t="e">
        <f>INDEX(地温!$D$2:$D$366,MATCH(AG163,地温!$C$2:$C$366,FALSE))</f>
        <v>#N/A</v>
      </c>
      <c r="AJ163" s="113" t="e">
        <f t="shared" si="95"/>
        <v>#N/A</v>
      </c>
      <c r="AK163" s="116" t="e">
        <f t="shared" si="77"/>
        <v>#N/A</v>
      </c>
      <c r="AL163" s="119" t="e">
        <f t="shared" si="78"/>
        <v>#N/A</v>
      </c>
      <c r="AM163" s="119">
        <f t="shared" si="79"/>
        <v>0</v>
      </c>
      <c r="AP163" s="115">
        <f t="shared" si="96"/>
        <v>-45867</v>
      </c>
      <c r="AQ163" s="113">
        <f t="shared" si="97"/>
        <v>156</v>
      </c>
      <c r="AR163" s="113" t="e">
        <f>INDEX(地温!$D$2:$D$366,MATCH(AP163,地温!$C$2:$C$366,FALSE))</f>
        <v>#N/A</v>
      </c>
      <c r="AS163" s="113" t="e">
        <f t="shared" si="98"/>
        <v>#N/A</v>
      </c>
      <c r="AT163" s="116" t="e">
        <f t="shared" si="80"/>
        <v>#N/A</v>
      </c>
      <c r="AU163" s="119" t="e">
        <f t="shared" si="81"/>
        <v>#N/A</v>
      </c>
      <c r="AV163" s="119">
        <f t="shared" si="82"/>
        <v>0</v>
      </c>
    </row>
    <row r="164" spans="1:48">
      <c r="A164" s="115">
        <f t="shared" si="83"/>
        <v>-45866</v>
      </c>
      <c r="B164" s="113">
        <f t="shared" si="66"/>
        <v>157</v>
      </c>
      <c r="C164" s="119">
        <f t="shared" si="67"/>
        <v>0</v>
      </c>
      <c r="F164" s="115">
        <f t="shared" si="84"/>
        <v>-45866</v>
      </c>
      <c r="G164" s="113">
        <f t="shared" si="85"/>
        <v>157</v>
      </c>
      <c r="H164" s="113" t="e">
        <f>INDEX(地温!$D$2:$D$366,MATCH(F164,地温!$C$2:$C$366,FALSE))</f>
        <v>#N/A</v>
      </c>
      <c r="I164" s="113" t="e">
        <f t="shared" si="86"/>
        <v>#N/A</v>
      </c>
      <c r="J164" s="116" t="e">
        <f t="shared" si="68"/>
        <v>#N/A</v>
      </c>
      <c r="K164" s="119" t="e">
        <f t="shared" si="69"/>
        <v>#N/A</v>
      </c>
      <c r="L164" s="119">
        <f t="shared" si="70"/>
        <v>0</v>
      </c>
      <c r="O164" s="115">
        <f t="shared" si="87"/>
        <v>-45866</v>
      </c>
      <c r="P164" s="113">
        <f t="shared" si="88"/>
        <v>157</v>
      </c>
      <c r="Q164" s="113" t="e">
        <f>INDEX(地温!$D$2:$D$366,MATCH(O164,地温!$C$2:$C$366,FALSE))</f>
        <v>#N/A</v>
      </c>
      <c r="R164" s="113" t="e">
        <f t="shared" si="89"/>
        <v>#N/A</v>
      </c>
      <c r="S164" s="116" t="e">
        <f t="shared" si="71"/>
        <v>#N/A</v>
      </c>
      <c r="T164" s="119" t="e">
        <f t="shared" si="72"/>
        <v>#N/A</v>
      </c>
      <c r="U164" s="119">
        <f t="shared" si="73"/>
        <v>0</v>
      </c>
      <c r="X164" s="115">
        <f t="shared" si="90"/>
        <v>-45866</v>
      </c>
      <c r="Y164" s="113">
        <f t="shared" si="91"/>
        <v>157</v>
      </c>
      <c r="Z164" s="113" t="e">
        <f>INDEX(地温!$D$2:$D$366,MATCH(X164,地温!$C$2:$C$366,FALSE))</f>
        <v>#N/A</v>
      </c>
      <c r="AA164" s="113" t="e">
        <f t="shared" si="92"/>
        <v>#N/A</v>
      </c>
      <c r="AB164" s="116" t="e">
        <f t="shared" si="74"/>
        <v>#N/A</v>
      </c>
      <c r="AC164" s="119" t="e">
        <f t="shared" si="75"/>
        <v>#N/A</v>
      </c>
      <c r="AD164" s="119">
        <f t="shared" si="76"/>
        <v>0</v>
      </c>
      <c r="AG164" s="115">
        <f t="shared" si="93"/>
        <v>-45866</v>
      </c>
      <c r="AH164" s="113">
        <f t="shared" si="94"/>
        <v>157</v>
      </c>
      <c r="AI164" s="113" t="e">
        <f>INDEX(地温!$D$2:$D$366,MATCH(AG164,地温!$C$2:$C$366,FALSE))</f>
        <v>#N/A</v>
      </c>
      <c r="AJ164" s="113" t="e">
        <f t="shared" si="95"/>
        <v>#N/A</v>
      </c>
      <c r="AK164" s="116" t="e">
        <f t="shared" si="77"/>
        <v>#N/A</v>
      </c>
      <c r="AL164" s="119" t="e">
        <f t="shared" si="78"/>
        <v>#N/A</v>
      </c>
      <c r="AM164" s="119">
        <f t="shared" si="79"/>
        <v>0</v>
      </c>
      <c r="AP164" s="115">
        <f t="shared" si="96"/>
        <v>-45866</v>
      </c>
      <c r="AQ164" s="113">
        <f t="shared" si="97"/>
        <v>157</v>
      </c>
      <c r="AR164" s="113" t="e">
        <f>INDEX(地温!$D$2:$D$366,MATCH(AP164,地温!$C$2:$C$366,FALSE))</f>
        <v>#N/A</v>
      </c>
      <c r="AS164" s="113" t="e">
        <f t="shared" si="98"/>
        <v>#N/A</v>
      </c>
      <c r="AT164" s="116" t="e">
        <f t="shared" si="80"/>
        <v>#N/A</v>
      </c>
      <c r="AU164" s="119" t="e">
        <f t="shared" si="81"/>
        <v>#N/A</v>
      </c>
      <c r="AV164" s="119">
        <f t="shared" si="82"/>
        <v>0</v>
      </c>
    </row>
    <row r="165" spans="1:48">
      <c r="A165" s="115">
        <f t="shared" si="83"/>
        <v>-45865</v>
      </c>
      <c r="B165" s="113">
        <f t="shared" si="66"/>
        <v>158</v>
      </c>
      <c r="C165" s="119">
        <f t="shared" si="67"/>
        <v>0</v>
      </c>
      <c r="F165" s="115">
        <f t="shared" si="84"/>
        <v>-45865</v>
      </c>
      <c r="G165" s="113">
        <f t="shared" si="85"/>
        <v>158</v>
      </c>
      <c r="H165" s="113" t="e">
        <f>INDEX(地温!$D$2:$D$366,MATCH(F165,地温!$C$2:$C$366,FALSE))</f>
        <v>#N/A</v>
      </c>
      <c r="I165" s="113" t="e">
        <f t="shared" si="86"/>
        <v>#N/A</v>
      </c>
      <c r="J165" s="116" t="e">
        <f t="shared" si="68"/>
        <v>#N/A</v>
      </c>
      <c r="K165" s="119" t="e">
        <f t="shared" si="69"/>
        <v>#N/A</v>
      </c>
      <c r="L165" s="119">
        <f t="shared" si="70"/>
        <v>0</v>
      </c>
      <c r="O165" s="115">
        <f t="shared" si="87"/>
        <v>-45865</v>
      </c>
      <c r="P165" s="113">
        <f t="shared" si="88"/>
        <v>158</v>
      </c>
      <c r="Q165" s="113" t="e">
        <f>INDEX(地温!$D$2:$D$366,MATCH(O165,地温!$C$2:$C$366,FALSE))</f>
        <v>#N/A</v>
      </c>
      <c r="R165" s="113" t="e">
        <f t="shared" si="89"/>
        <v>#N/A</v>
      </c>
      <c r="S165" s="116" t="e">
        <f t="shared" si="71"/>
        <v>#N/A</v>
      </c>
      <c r="T165" s="119" t="e">
        <f t="shared" si="72"/>
        <v>#N/A</v>
      </c>
      <c r="U165" s="119">
        <f t="shared" si="73"/>
        <v>0</v>
      </c>
      <c r="X165" s="115">
        <f t="shared" si="90"/>
        <v>-45865</v>
      </c>
      <c r="Y165" s="113">
        <f t="shared" si="91"/>
        <v>158</v>
      </c>
      <c r="Z165" s="113" t="e">
        <f>INDEX(地温!$D$2:$D$366,MATCH(X165,地温!$C$2:$C$366,FALSE))</f>
        <v>#N/A</v>
      </c>
      <c r="AA165" s="113" t="e">
        <f t="shared" si="92"/>
        <v>#N/A</v>
      </c>
      <c r="AB165" s="116" t="e">
        <f t="shared" si="74"/>
        <v>#N/A</v>
      </c>
      <c r="AC165" s="119" t="e">
        <f t="shared" si="75"/>
        <v>#N/A</v>
      </c>
      <c r="AD165" s="119">
        <f t="shared" si="76"/>
        <v>0</v>
      </c>
      <c r="AG165" s="115">
        <f t="shared" si="93"/>
        <v>-45865</v>
      </c>
      <c r="AH165" s="113">
        <f t="shared" si="94"/>
        <v>158</v>
      </c>
      <c r="AI165" s="113" t="e">
        <f>INDEX(地温!$D$2:$D$366,MATCH(AG165,地温!$C$2:$C$366,FALSE))</f>
        <v>#N/A</v>
      </c>
      <c r="AJ165" s="113" t="e">
        <f t="shared" si="95"/>
        <v>#N/A</v>
      </c>
      <c r="AK165" s="116" t="e">
        <f t="shared" si="77"/>
        <v>#N/A</v>
      </c>
      <c r="AL165" s="119" t="e">
        <f t="shared" si="78"/>
        <v>#N/A</v>
      </c>
      <c r="AM165" s="119">
        <f t="shared" si="79"/>
        <v>0</v>
      </c>
      <c r="AP165" s="115">
        <f t="shared" si="96"/>
        <v>-45865</v>
      </c>
      <c r="AQ165" s="113">
        <f t="shared" si="97"/>
        <v>158</v>
      </c>
      <c r="AR165" s="113" t="e">
        <f>INDEX(地温!$D$2:$D$366,MATCH(AP165,地温!$C$2:$C$366,FALSE))</f>
        <v>#N/A</v>
      </c>
      <c r="AS165" s="113" t="e">
        <f t="shared" si="98"/>
        <v>#N/A</v>
      </c>
      <c r="AT165" s="116" t="e">
        <f t="shared" si="80"/>
        <v>#N/A</v>
      </c>
      <c r="AU165" s="119" t="e">
        <f t="shared" si="81"/>
        <v>#N/A</v>
      </c>
      <c r="AV165" s="119">
        <f t="shared" si="82"/>
        <v>0</v>
      </c>
    </row>
    <row r="166" spans="1:48">
      <c r="A166" s="115">
        <f t="shared" si="83"/>
        <v>-45864</v>
      </c>
      <c r="B166" s="113">
        <f t="shared" si="66"/>
        <v>159</v>
      </c>
      <c r="C166" s="119">
        <f t="shared" si="67"/>
        <v>0</v>
      </c>
      <c r="F166" s="115">
        <f t="shared" si="84"/>
        <v>-45864</v>
      </c>
      <c r="G166" s="113">
        <f t="shared" si="85"/>
        <v>159</v>
      </c>
      <c r="H166" s="113" t="e">
        <f>INDEX(地温!$D$2:$D$366,MATCH(F166,地温!$C$2:$C$366,FALSE))</f>
        <v>#N/A</v>
      </c>
      <c r="I166" s="113" t="e">
        <f t="shared" si="86"/>
        <v>#N/A</v>
      </c>
      <c r="J166" s="116" t="e">
        <f t="shared" si="68"/>
        <v>#N/A</v>
      </c>
      <c r="K166" s="119" t="e">
        <f t="shared" si="69"/>
        <v>#N/A</v>
      </c>
      <c r="L166" s="119">
        <f t="shared" si="70"/>
        <v>0</v>
      </c>
      <c r="O166" s="115">
        <f t="shared" si="87"/>
        <v>-45864</v>
      </c>
      <c r="P166" s="113">
        <f t="shared" si="88"/>
        <v>159</v>
      </c>
      <c r="Q166" s="113" t="e">
        <f>INDEX(地温!$D$2:$D$366,MATCH(O166,地温!$C$2:$C$366,FALSE))</f>
        <v>#N/A</v>
      </c>
      <c r="R166" s="113" t="e">
        <f t="shared" si="89"/>
        <v>#N/A</v>
      </c>
      <c r="S166" s="116" t="e">
        <f t="shared" si="71"/>
        <v>#N/A</v>
      </c>
      <c r="T166" s="119" t="e">
        <f t="shared" si="72"/>
        <v>#N/A</v>
      </c>
      <c r="U166" s="119">
        <f t="shared" si="73"/>
        <v>0</v>
      </c>
      <c r="X166" s="115">
        <f t="shared" si="90"/>
        <v>-45864</v>
      </c>
      <c r="Y166" s="113">
        <f t="shared" si="91"/>
        <v>159</v>
      </c>
      <c r="Z166" s="113" t="e">
        <f>INDEX(地温!$D$2:$D$366,MATCH(X166,地温!$C$2:$C$366,FALSE))</f>
        <v>#N/A</v>
      </c>
      <c r="AA166" s="113" t="e">
        <f t="shared" si="92"/>
        <v>#N/A</v>
      </c>
      <c r="AB166" s="116" t="e">
        <f t="shared" si="74"/>
        <v>#N/A</v>
      </c>
      <c r="AC166" s="119" t="e">
        <f t="shared" si="75"/>
        <v>#N/A</v>
      </c>
      <c r="AD166" s="119">
        <f t="shared" si="76"/>
        <v>0</v>
      </c>
      <c r="AG166" s="115">
        <f t="shared" si="93"/>
        <v>-45864</v>
      </c>
      <c r="AH166" s="113">
        <f t="shared" si="94"/>
        <v>159</v>
      </c>
      <c r="AI166" s="113" t="e">
        <f>INDEX(地温!$D$2:$D$366,MATCH(AG166,地温!$C$2:$C$366,FALSE))</f>
        <v>#N/A</v>
      </c>
      <c r="AJ166" s="113" t="e">
        <f t="shared" si="95"/>
        <v>#N/A</v>
      </c>
      <c r="AK166" s="116" t="e">
        <f t="shared" si="77"/>
        <v>#N/A</v>
      </c>
      <c r="AL166" s="119" t="e">
        <f t="shared" si="78"/>
        <v>#N/A</v>
      </c>
      <c r="AM166" s="119">
        <f t="shared" si="79"/>
        <v>0</v>
      </c>
      <c r="AP166" s="115">
        <f t="shared" si="96"/>
        <v>-45864</v>
      </c>
      <c r="AQ166" s="113">
        <f t="shared" si="97"/>
        <v>159</v>
      </c>
      <c r="AR166" s="113" t="e">
        <f>INDEX(地温!$D$2:$D$366,MATCH(AP166,地温!$C$2:$C$366,FALSE))</f>
        <v>#N/A</v>
      </c>
      <c r="AS166" s="113" t="e">
        <f t="shared" si="98"/>
        <v>#N/A</v>
      </c>
      <c r="AT166" s="116" t="e">
        <f t="shared" si="80"/>
        <v>#N/A</v>
      </c>
      <c r="AU166" s="119" t="e">
        <f t="shared" si="81"/>
        <v>#N/A</v>
      </c>
      <c r="AV166" s="119">
        <f t="shared" si="82"/>
        <v>0</v>
      </c>
    </row>
    <row r="167" spans="1:48">
      <c r="A167" s="115">
        <f t="shared" si="83"/>
        <v>-45863</v>
      </c>
      <c r="B167" s="113">
        <f t="shared" si="66"/>
        <v>160</v>
      </c>
      <c r="C167" s="119">
        <f t="shared" si="67"/>
        <v>0</v>
      </c>
      <c r="F167" s="115">
        <f t="shared" si="84"/>
        <v>-45863</v>
      </c>
      <c r="G167" s="113">
        <f t="shared" si="85"/>
        <v>160</v>
      </c>
      <c r="H167" s="113" t="e">
        <f>INDEX(地温!$D$2:$D$366,MATCH(F167,地温!$C$2:$C$366,FALSE))</f>
        <v>#N/A</v>
      </c>
      <c r="I167" s="113" t="e">
        <f t="shared" si="86"/>
        <v>#N/A</v>
      </c>
      <c r="J167" s="116" t="e">
        <f t="shared" si="68"/>
        <v>#N/A</v>
      </c>
      <c r="K167" s="119" t="e">
        <f t="shared" si="69"/>
        <v>#N/A</v>
      </c>
      <c r="L167" s="119">
        <f t="shared" si="70"/>
        <v>0</v>
      </c>
      <c r="O167" s="115">
        <f t="shared" si="87"/>
        <v>-45863</v>
      </c>
      <c r="P167" s="113">
        <f t="shared" si="88"/>
        <v>160</v>
      </c>
      <c r="Q167" s="113" t="e">
        <f>INDEX(地温!$D$2:$D$366,MATCH(O167,地温!$C$2:$C$366,FALSE))</f>
        <v>#N/A</v>
      </c>
      <c r="R167" s="113" t="e">
        <f t="shared" si="89"/>
        <v>#N/A</v>
      </c>
      <c r="S167" s="116" t="e">
        <f t="shared" si="71"/>
        <v>#N/A</v>
      </c>
      <c r="T167" s="119" t="e">
        <f t="shared" si="72"/>
        <v>#N/A</v>
      </c>
      <c r="U167" s="119">
        <f t="shared" si="73"/>
        <v>0</v>
      </c>
      <c r="X167" s="115">
        <f t="shared" si="90"/>
        <v>-45863</v>
      </c>
      <c r="Y167" s="113">
        <f t="shared" si="91"/>
        <v>160</v>
      </c>
      <c r="Z167" s="113" t="e">
        <f>INDEX(地温!$D$2:$D$366,MATCH(X167,地温!$C$2:$C$366,FALSE))</f>
        <v>#N/A</v>
      </c>
      <c r="AA167" s="113" t="e">
        <f t="shared" si="92"/>
        <v>#N/A</v>
      </c>
      <c r="AB167" s="116" t="e">
        <f t="shared" si="74"/>
        <v>#N/A</v>
      </c>
      <c r="AC167" s="119" t="e">
        <f t="shared" si="75"/>
        <v>#N/A</v>
      </c>
      <c r="AD167" s="119">
        <f t="shared" si="76"/>
        <v>0</v>
      </c>
      <c r="AG167" s="115">
        <f t="shared" si="93"/>
        <v>-45863</v>
      </c>
      <c r="AH167" s="113">
        <f t="shared" si="94"/>
        <v>160</v>
      </c>
      <c r="AI167" s="113" t="e">
        <f>INDEX(地温!$D$2:$D$366,MATCH(AG167,地温!$C$2:$C$366,FALSE))</f>
        <v>#N/A</v>
      </c>
      <c r="AJ167" s="113" t="e">
        <f t="shared" si="95"/>
        <v>#N/A</v>
      </c>
      <c r="AK167" s="116" t="e">
        <f t="shared" si="77"/>
        <v>#N/A</v>
      </c>
      <c r="AL167" s="119" t="e">
        <f t="shared" si="78"/>
        <v>#N/A</v>
      </c>
      <c r="AM167" s="119">
        <f t="shared" si="79"/>
        <v>0</v>
      </c>
      <c r="AP167" s="115">
        <f t="shared" si="96"/>
        <v>-45863</v>
      </c>
      <c r="AQ167" s="113">
        <f t="shared" si="97"/>
        <v>160</v>
      </c>
      <c r="AR167" s="113" t="e">
        <f>INDEX(地温!$D$2:$D$366,MATCH(AP167,地温!$C$2:$C$366,FALSE))</f>
        <v>#N/A</v>
      </c>
      <c r="AS167" s="113" t="e">
        <f t="shared" si="98"/>
        <v>#N/A</v>
      </c>
      <c r="AT167" s="116" t="e">
        <f t="shared" si="80"/>
        <v>#N/A</v>
      </c>
      <c r="AU167" s="119" t="e">
        <f t="shared" si="81"/>
        <v>#N/A</v>
      </c>
      <c r="AV167" s="119">
        <f t="shared" si="82"/>
        <v>0</v>
      </c>
    </row>
    <row r="168" spans="1:48">
      <c r="A168" s="115">
        <f t="shared" si="83"/>
        <v>-45862</v>
      </c>
      <c r="B168" s="113">
        <f t="shared" si="66"/>
        <v>161</v>
      </c>
      <c r="C168" s="119">
        <f t="shared" si="67"/>
        <v>0</v>
      </c>
      <c r="F168" s="115">
        <f t="shared" si="84"/>
        <v>-45862</v>
      </c>
      <c r="G168" s="113">
        <f t="shared" si="85"/>
        <v>161</v>
      </c>
      <c r="H168" s="113" t="e">
        <f>INDEX(地温!$D$2:$D$366,MATCH(F168,地温!$C$2:$C$366,FALSE))</f>
        <v>#N/A</v>
      </c>
      <c r="I168" s="113" t="e">
        <f t="shared" si="86"/>
        <v>#N/A</v>
      </c>
      <c r="J168" s="116" t="e">
        <f t="shared" si="68"/>
        <v>#N/A</v>
      </c>
      <c r="K168" s="119" t="e">
        <f t="shared" si="69"/>
        <v>#N/A</v>
      </c>
      <c r="L168" s="119">
        <f t="shared" si="70"/>
        <v>0</v>
      </c>
      <c r="O168" s="115">
        <f t="shared" si="87"/>
        <v>-45862</v>
      </c>
      <c r="P168" s="113">
        <f t="shared" si="88"/>
        <v>161</v>
      </c>
      <c r="Q168" s="113" t="e">
        <f>INDEX(地温!$D$2:$D$366,MATCH(O168,地温!$C$2:$C$366,FALSE))</f>
        <v>#N/A</v>
      </c>
      <c r="R168" s="113" t="e">
        <f t="shared" si="89"/>
        <v>#N/A</v>
      </c>
      <c r="S168" s="116" t="e">
        <f t="shared" si="71"/>
        <v>#N/A</v>
      </c>
      <c r="T168" s="119" t="e">
        <f t="shared" si="72"/>
        <v>#N/A</v>
      </c>
      <c r="U168" s="119">
        <f t="shared" si="73"/>
        <v>0</v>
      </c>
      <c r="X168" s="115">
        <f t="shared" si="90"/>
        <v>-45862</v>
      </c>
      <c r="Y168" s="113">
        <f t="shared" si="91"/>
        <v>161</v>
      </c>
      <c r="Z168" s="113" t="e">
        <f>INDEX(地温!$D$2:$D$366,MATCH(X168,地温!$C$2:$C$366,FALSE))</f>
        <v>#N/A</v>
      </c>
      <c r="AA168" s="113" t="e">
        <f t="shared" si="92"/>
        <v>#N/A</v>
      </c>
      <c r="AB168" s="116" t="e">
        <f t="shared" si="74"/>
        <v>#N/A</v>
      </c>
      <c r="AC168" s="119" t="e">
        <f t="shared" si="75"/>
        <v>#N/A</v>
      </c>
      <c r="AD168" s="119">
        <f t="shared" si="76"/>
        <v>0</v>
      </c>
      <c r="AG168" s="115">
        <f t="shared" si="93"/>
        <v>-45862</v>
      </c>
      <c r="AH168" s="113">
        <f t="shared" si="94"/>
        <v>161</v>
      </c>
      <c r="AI168" s="113" t="e">
        <f>INDEX(地温!$D$2:$D$366,MATCH(AG168,地温!$C$2:$C$366,FALSE))</f>
        <v>#N/A</v>
      </c>
      <c r="AJ168" s="113" t="e">
        <f t="shared" si="95"/>
        <v>#N/A</v>
      </c>
      <c r="AK168" s="116" t="e">
        <f t="shared" si="77"/>
        <v>#N/A</v>
      </c>
      <c r="AL168" s="119" t="e">
        <f t="shared" si="78"/>
        <v>#N/A</v>
      </c>
      <c r="AM168" s="119">
        <f t="shared" si="79"/>
        <v>0</v>
      </c>
      <c r="AP168" s="115">
        <f t="shared" si="96"/>
        <v>-45862</v>
      </c>
      <c r="AQ168" s="113">
        <f t="shared" si="97"/>
        <v>161</v>
      </c>
      <c r="AR168" s="113" t="e">
        <f>INDEX(地温!$D$2:$D$366,MATCH(AP168,地温!$C$2:$C$366,FALSE))</f>
        <v>#N/A</v>
      </c>
      <c r="AS168" s="113" t="e">
        <f t="shared" si="98"/>
        <v>#N/A</v>
      </c>
      <c r="AT168" s="116" t="e">
        <f t="shared" si="80"/>
        <v>#N/A</v>
      </c>
      <c r="AU168" s="119" t="e">
        <f t="shared" si="81"/>
        <v>#N/A</v>
      </c>
      <c r="AV168" s="119">
        <f t="shared" si="82"/>
        <v>0</v>
      </c>
    </row>
    <row r="169" spans="1:48">
      <c r="A169" s="115">
        <f t="shared" si="83"/>
        <v>-45861</v>
      </c>
      <c r="B169" s="113">
        <f t="shared" si="66"/>
        <v>162</v>
      </c>
      <c r="C169" s="119">
        <f t="shared" si="67"/>
        <v>0</v>
      </c>
      <c r="F169" s="115">
        <f t="shared" si="84"/>
        <v>-45861</v>
      </c>
      <c r="G169" s="113">
        <f t="shared" si="85"/>
        <v>162</v>
      </c>
      <c r="H169" s="113" t="e">
        <f>INDEX(地温!$D$2:$D$366,MATCH(F169,地温!$C$2:$C$366,FALSE))</f>
        <v>#N/A</v>
      </c>
      <c r="I169" s="113" t="e">
        <f t="shared" si="86"/>
        <v>#N/A</v>
      </c>
      <c r="J169" s="116" t="e">
        <f t="shared" si="68"/>
        <v>#N/A</v>
      </c>
      <c r="K169" s="119" t="e">
        <f t="shared" si="69"/>
        <v>#N/A</v>
      </c>
      <c r="L169" s="119">
        <f t="shared" si="70"/>
        <v>0</v>
      </c>
      <c r="O169" s="115">
        <f t="shared" si="87"/>
        <v>-45861</v>
      </c>
      <c r="P169" s="113">
        <f t="shared" si="88"/>
        <v>162</v>
      </c>
      <c r="Q169" s="113" t="e">
        <f>INDEX(地温!$D$2:$D$366,MATCH(O169,地温!$C$2:$C$366,FALSE))</f>
        <v>#N/A</v>
      </c>
      <c r="R169" s="113" t="e">
        <f t="shared" si="89"/>
        <v>#N/A</v>
      </c>
      <c r="S169" s="116" t="e">
        <f t="shared" si="71"/>
        <v>#N/A</v>
      </c>
      <c r="T169" s="119" t="e">
        <f t="shared" si="72"/>
        <v>#N/A</v>
      </c>
      <c r="U169" s="119">
        <f t="shared" si="73"/>
        <v>0</v>
      </c>
      <c r="X169" s="115">
        <f t="shared" si="90"/>
        <v>-45861</v>
      </c>
      <c r="Y169" s="113">
        <f t="shared" si="91"/>
        <v>162</v>
      </c>
      <c r="Z169" s="113" t="e">
        <f>INDEX(地温!$D$2:$D$366,MATCH(X169,地温!$C$2:$C$366,FALSE))</f>
        <v>#N/A</v>
      </c>
      <c r="AA169" s="113" t="e">
        <f t="shared" si="92"/>
        <v>#N/A</v>
      </c>
      <c r="AB169" s="116" t="e">
        <f t="shared" si="74"/>
        <v>#N/A</v>
      </c>
      <c r="AC169" s="119" t="e">
        <f t="shared" si="75"/>
        <v>#N/A</v>
      </c>
      <c r="AD169" s="119">
        <f t="shared" si="76"/>
        <v>0</v>
      </c>
      <c r="AG169" s="115">
        <f t="shared" si="93"/>
        <v>-45861</v>
      </c>
      <c r="AH169" s="113">
        <f t="shared" si="94"/>
        <v>162</v>
      </c>
      <c r="AI169" s="113" t="e">
        <f>INDEX(地温!$D$2:$D$366,MATCH(AG169,地温!$C$2:$C$366,FALSE))</f>
        <v>#N/A</v>
      </c>
      <c r="AJ169" s="113" t="e">
        <f t="shared" si="95"/>
        <v>#N/A</v>
      </c>
      <c r="AK169" s="116" t="e">
        <f t="shared" si="77"/>
        <v>#N/A</v>
      </c>
      <c r="AL169" s="119" t="e">
        <f t="shared" si="78"/>
        <v>#N/A</v>
      </c>
      <c r="AM169" s="119">
        <f t="shared" si="79"/>
        <v>0</v>
      </c>
      <c r="AP169" s="115">
        <f t="shared" si="96"/>
        <v>-45861</v>
      </c>
      <c r="AQ169" s="113">
        <f t="shared" si="97"/>
        <v>162</v>
      </c>
      <c r="AR169" s="113" t="e">
        <f>INDEX(地温!$D$2:$D$366,MATCH(AP169,地温!$C$2:$C$366,FALSE))</f>
        <v>#N/A</v>
      </c>
      <c r="AS169" s="113" t="e">
        <f t="shared" si="98"/>
        <v>#N/A</v>
      </c>
      <c r="AT169" s="116" t="e">
        <f t="shared" si="80"/>
        <v>#N/A</v>
      </c>
      <c r="AU169" s="119" t="e">
        <f t="shared" si="81"/>
        <v>#N/A</v>
      </c>
      <c r="AV169" s="119">
        <f t="shared" si="82"/>
        <v>0</v>
      </c>
    </row>
    <row r="170" spans="1:48">
      <c r="A170" s="115">
        <f t="shared" si="83"/>
        <v>-45860</v>
      </c>
      <c r="B170" s="113">
        <f t="shared" si="66"/>
        <v>163</v>
      </c>
      <c r="C170" s="119">
        <f t="shared" si="67"/>
        <v>0</v>
      </c>
      <c r="F170" s="115">
        <f t="shared" si="84"/>
        <v>-45860</v>
      </c>
      <c r="G170" s="113">
        <f t="shared" si="85"/>
        <v>163</v>
      </c>
      <c r="H170" s="113" t="e">
        <f>INDEX(地温!$D$2:$D$366,MATCH(F170,地温!$C$2:$C$366,FALSE))</f>
        <v>#N/A</v>
      </c>
      <c r="I170" s="113" t="e">
        <f t="shared" si="86"/>
        <v>#N/A</v>
      </c>
      <c r="J170" s="116" t="e">
        <f t="shared" si="68"/>
        <v>#N/A</v>
      </c>
      <c r="K170" s="119" t="e">
        <f t="shared" si="69"/>
        <v>#N/A</v>
      </c>
      <c r="L170" s="119">
        <f t="shared" si="70"/>
        <v>0</v>
      </c>
      <c r="O170" s="115">
        <f t="shared" si="87"/>
        <v>-45860</v>
      </c>
      <c r="P170" s="113">
        <f t="shared" si="88"/>
        <v>163</v>
      </c>
      <c r="Q170" s="113" t="e">
        <f>INDEX(地温!$D$2:$D$366,MATCH(O170,地温!$C$2:$C$366,FALSE))</f>
        <v>#N/A</v>
      </c>
      <c r="R170" s="113" t="e">
        <f t="shared" si="89"/>
        <v>#N/A</v>
      </c>
      <c r="S170" s="116" t="e">
        <f t="shared" si="71"/>
        <v>#N/A</v>
      </c>
      <c r="T170" s="119" t="e">
        <f t="shared" si="72"/>
        <v>#N/A</v>
      </c>
      <c r="U170" s="119">
        <f t="shared" si="73"/>
        <v>0</v>
      </c>
      <c r="X170" s="115">
        <f t="shared" si="90"/>
        <v>-45860</v>
      </c>
      <c r="Y170" s="113">
        <f t="shared" si="91"/>
        <v>163</v>
      </c>
      <c r="Z170" s="113" t="e">
        <f>INDEX(地温!$D$2:$D$366,MATCH(X170,地温!$C$2:$C$366,FALSE))</f>
        <v>#N/A</v>
      </c>
      <c r="AA170" s="113" t="e">
        <f t="shared" si="92"/>
        <v>#N/A</v>
      </c>
      <c r="AB170" s="116" t="e">
        <f t="shared" si="74"/>
        <v>#N/A</v>
      </c>
      <c r="AC170" s="119" t="e">
        <f t="shared" si="75"/>
        <v>#N/A</v>
      </c>
      <c r="AD170" s="119">
        <f t="shared" si="76"/>
        <v>0</v>
      </c>
      <c r="AG170" s="115">
        <f t="shared" si="93"/>
        <v>-45860</v>
      </c>
      <c r="AH170" s="113">
        <f t="shared" si="94"/>
        <v>163</v>
      </c>
      <c r="AI170" s="113" t="e">
        <f>INDEX(地温!$D$2:$D$366,MATCH(AG170,地温!$C$2:$C$366,FALSE))</f>
        <v>#N/A</v>
      </c>
      <c r="AJ170" s="113" t="e">
        <f t="shared" si="95"/>
        <v>#N/A</v>
      </c>
      <c r="AK170" s="116" t="e">
        <f t="shared" si="77"/>
        <v>#N/A</v>
      </c>
      <c r="AL170" s="119" t="e">
        <f t="shared" si="78"/>
        <v>#N/A</v>
      </c>
      <c r="AM170" s="119">
        <f t="shared" si="79"/>
        <v>0</v>
      </c>
      <c r="AP170" s="115">
        <f t="shared" si="96"/>
        <v>-45860</v>
      </c>
      <c r="AQ170" s="113">
        <f t="shared" si="97"/>
        <v>163</v>
      </c>
      <c r="AR170" s="113" t="e">
        <f>INDEX(地温!$D$2:$D$366,MATCH(AP170,地温!$C$2:$C$366,FALSE))</f>
        <v>#N/A</v>
      </c>
      <c r="AS170" s="113" t="e">
        <f t="shared" si="98"/>
        <v>#N/A</v>
      </c>
      <c r="AT170" s="116" t="e">
        <f t="shared" si="80"/>
        <v>#N/A</v>
      </c>
      <c r="AU170" s="119" t="e">
        <f t="shared" si="81"/>
        <v>#N/A</v>
      </c>
      <c r="AV170" s="119">
        <f t="shared" si="82"/>
        <v>0</v>
      </c>
    </row>
    <row r="171" spans="1:48">
      <c r="A171" s="115">
        <f t="shared" si="83"/>
        <v>-45859</v>
      </c>
      <c r="B171" s="113">
        <f t="shared" si="66"/>
        <v>164</v>
      </c>
      <c r="C171" s="119">
        <f t="shared" si="67"/>
        <v>0</v>
      </c>
      <c r="F171" s="115">
        <f t="shared" si="84"/>
        <v>-45859</v>
      </c>
      <c r="G171" s="113">
        <f t="shared" si="85"/>
        <v>164</v>
      </c>
      <c r="H171" s="113" t="e">
        <f>INDEX(地温!$D$2:$D$366,MATCH(F171,地温!$C$2:$C$366,FALSE))</f>
        <v>#N/A</v>
      </c>
      <c r="I171" s="113" t="e">
        <f t="shared" si="86"/>
        <v>#N/A</v>
      </c>
      <c r="J171" s="116" t="e">
        <f t="shared" si="68"/>
        <v>#N/A</v>
      </c>
      <c r="K171" s="119" t="e">
        <f t="shared" si="69"/>
        <v>#N/A</v>
      </c>
      <c r="L171" s="119">
        <f t="shared" si="70"/>
        <v>0</v>
      </c>
      <c r="O171" s="115">
        <f t="shared" si="87"/>
        <v>-45859</v>
      </c>
      <c r="P171" s="113">
        <f t="shared" si="88"/>
        <v>164</v>
      </c>
      <c r="Q171" s="113" t="e">
        <f>INDEX(地温!$D$2:$D$366,MATCH(O171,地温!$C$2:$C$366,FALSE))</f>
        <v>#N/A</v>
      </c>
      <c r="R171" s="113" t="e">
        <f t="shared" si="89"/>
        <v>#N/A</v>
      </c>
      <c r="S171" s="116" t="e">
        <f t="shared" si="71"/>
        <v>#N/A</v>
      </c>
      <c r="T171" s="119" t="e">
        <f t="shared" si="72"/>
        <v>#N/A</v>
      </c>
      <c r="U171" s="119">
        <f t="shared" si="73"/>
        <v>0</v>
      </c>
      <c r="X171" s="115">
        <f t="shared" si="90"/>
        <v>-45859</v>
      </c>
      <c r="Y171" s="113">
        <f t="shared" si="91"/>
        <v>164</v>
      </c>
      <c r="Z171" s="113" t="e">
        <f>INDEX(地温!$D$2:$D$366,MATCH(X171,地温!$C$2:$C$366,FALSE))</f>
        <v>#N/A</v>
      </c>
      <c r="AA171" s="113" t="e">
        <f t="shared" si="92"/>
        <v>#N/A</v>
      </c>
      <c r="AB171" s="116" t="e">
        <f t="shared" si="74"/>
        <v>#N/A</v>
      </c>
      <c r="AC171" s="119" t="e">
        <f t="shared" si="75"/>
        <v>#N/A</v>
      </c>
      <c r="AD171" s="119">
        <f t="shared" si="76"/>
        <v>0</v>
      </c>
      <c r="AG171" s="115">
        <f t="shared" si="93"/>
        <v>-45859</v>
      </c>
      <c r="AH171" s="113">
        <f t="shared" si="94"/>
        <v>164</v>
      </c>
      <c r="AI171" s="113" t="e">
        <f>INDEX(地温!$D$2:$D$366,MATCH(AG171,地温!$C$2:$C$366,FALSE))</f>
        <v>#N/A</v>
      </c>
      <c r="AJ171" s="113" t="e">
        <f t="shared" si="95"/>
        <v>#N/A</v>
      </c>
      <c r="AK171" s="116" t="e">
        <f t="shared" si="77"/>
        <v>#N/A</v>
      </c>
      <c r="AL171" s="119" t="e">
        <f t="shared" si="78"/>
        <v>#N/A</v>
      </c>
      <c r="AM171" s="119">
        <f t="shared" si="79"/>
        <v>0</v>
      </c>
      <c r="AP171" s="115">
        <f t="shared" si="96"/>
        <v>-45859</v>
      </c>
      <c r="AQ171" s="113">
        <f t="shared" si="97"/>
        <v>164</v>
      </c>
      <c r="AR171" s="113" t="e">
        <f>INDEX(地温!$D$2:$D$366,MATCH(AP171,地温!$C$2:$C$366,FALSE))</f>
        <v>#N/A</v>
      </c>
      <c r="AS171" s="113" t="e">
        <f t="shared" si="98"/>
        <v>#N/A</v>
      </c>
      <c r="AT171" s="116" t="e">
        <f t="shared" si="80"/>
        <v>#N/A</v>
      </c>
      <c r="AU171" s="119" t="e">
        <f t="shared" si="81"/>
        <v>#N/A</v>
      </c>
      <c r="AV171" s="119">
        <f t="shared" si="82"/>
        <v>0</v>
      </c>
    </row>
    <row r="172" spans="1:48">
      <c r="A172" s="115">
        <f t="shared" si="83"/>
        <v>-45858</v>
      </c>
      <c r="B172" s="113">
        <f t="shared" si="66"/>
        <v>165</v>
      </c>
      <c r="C172" s="119">
        <f t="shared" si="67"/>
        <v>0</v>
      </c>
      <c r="F172" s="115">
        <f t="shared" si="84"/>
        <v>-45858</v>
      </c>
      <c r="G172" s="113">
        <f t="shared" si="85"/>
        <v>165</v>
      </c>
      <c r="H172" s="113" t="e">
        <f>INDEX(地温!$D$2:$D$366,MATCH(F172,地温!$C$2:$C$366,FALSE))</f>
        <v>#N/A</v>
      </c>
      <c r="I172" s="113" t="e">
        <f t="shared" si="86"/>
        <v>#N/A</v>
      </c>
      <c r="J172" s="116" t="e">
        <f t="shared" si="68"/>
        <v>#N/A</v>
      </c>
      <c r="K172" s="119" t="e">
        <f t="shared" si="69"/>
        <v>#N/A</v>
      </c>
      <c r="L172" s="119">
        <f t="shared" si="70"/>
        <v>0</v>
      </c>
      <c r="O172" s="115">
        <f t="shared" si="87"/>
        <v>-45858</v>
      </c>
      <c r="P172" s="113">
        <f t="shared" si="88"/>
        <v>165</v>
      </c>
      <c r="Q172" s="113" t="e">
        <f>INDEX(地温!$D$2:$D$366,MATCH(O172,地温!$C$2:$C$366,FALSE))</f>
        <v>#N/A</v>
      </c>
      <c r="R172" s="113" t="e">
        <f t="shared" si="89"/>
        <v>#N/A</v>
      </c>
      <c r="S172" s="116" t="e">
        <f t="shared" si="71"/>
        <v>#N/A</v>
      </c>
      <c r="T172" s="119" t="e">
        <f t="shared" si="72"/>
        <v>#N/A</v>
      </c>
      <c r="U172" s="119">
        <f t="shared" si="73"/>
        <v>0</v>
      </c>
      <c r="X172" s="115">
        <f t="shared" si="90"/>
        <v>-45858</v>
      </c>
      <c r="Y172" s="113">
        <f t="shared" si="91"/>
        <v>165</v>
      </c>
      <c r="Z172" s="113" t="e">
        <f>INDEX(地温!$D$2:$D$366,MATCH(X172,地温!$C$2:$C$366,FALSE))</f>
        <v>#N/A</v>
      </c>
      <c r="AA172" s="113" t="e">
        <f t="shared" si="92"/>
        <v>#N/A</v>
      </c>
      <c r="AB172" s="116" t="e">
        <f t="shared" si="74"/>
        <v>#N/A</v>
      </c>
      <c r="AC172" s="119" t="e">
        <f t="shared" si="75"/>
        <v>#N/A</v>
      </c>
      <c r="AD172" s="119">
        <f t="shared" si="76"/>
        <v>0</v>
      </c>
      <c r="AG172" s="115">
        <f t="shared" si="93"/>
        <v>-45858</v>
      </c>
      <c r="AH172" s="113">
        <f t="shared" si="94"/>
        <v>165</v>
      </c>
      <c r="AI172" s="113" t="e">
        <f>INDEX(地温!$D$2:$D$366,MATCH(AG172,地温!$C$2:$C$366,FALSE))</f>
        <v>#N/A</v>
      </c>
      <c r="AJ172" s="113" t="e">
        <f t="shared" si="95"/>
        <v>#N/A</v>
      </c>
      <c r="AK172" s="116" t="e">
        <f t="shared" si="77"/>
        <v>#N/A</v>
      </c>
      <c r="AL172" s="119" t="e">
        <f t="shared" si="78"/>
        <v>#N/A</v>
      </c>
      <c r="AM172" s="119">
        <f t="shared" si="79"/>
        <v>0</v>
      </c>
      <c r="AP172" s="115">
        <f t="shared" si="96"/>
        <v>-45858</v>
      </c>
      <c r="AQ172" s="113">
        <f t="shared" si="97"/>
        <v>165</v>
      </c>
      <c r="AR172" s="113" t="e">
        <f>INDEX(地温!$D$2:$D$366,MATCH(AP172,地温!$C$2:$C$366,FALSE))</f>
        <v>#N/A</v>
      </c>
      <c r="AS172" s="113" t="e">
        <f t="shared" si="98"/>
        <v>#N/A</v>
      </c>
      <c r="AT172" s="116" t="e">
        <f t="shared" si="80"/>
        <v>#N/A</v>
      </c>
      <c r="AU172" s="119" t="e">
        <f t="shared" si="81"/>
        <v>#N/A</v>
      </c>
      <c r="AV172" s="119">
        <f t="shared" si="82"/>
        <v>0</v>
      </c>
    </row>
    <row r="173" spans="1:48">
      <c r="A173" s="115">
        <f t="shared" si="83"/>
        <v>-45857</v>
      </c>
      <c r="B173" s="113">
        <f t="shared" si="66"/>
        <v>166</v>
      </c>
      <c r="C173" s="119">
        <f t="shared" si="67"/>
        <v>0</v>
      </c>
      <c r="F173" s="115">
        <f t="shared" si="84"/>
        <v>-45857</v>
      </c>
      <c r="G173" s="113">
        <f t="shared" si="85"/>
        <v>166</v>
      </c>
      <c r="H173" s="113" t="e">
        <f>INDEX(地温!$D$2:$D$366,MATCH(F173,地温!$C$2:$C$366,FALSE))</f>
        <v>#N/A</v>
      </c>
      <c r="I173" s="113" t="e">
        <f t="shared" si="86"/>
        <v>#N/A</v>
      </c>
      <c r="J173" s="116" t="e">
        <f t="shared" si="68"/>
        <v>#N/A</v>
      </c>
      <c r="K173" s="119" t="e">
        <f t="shared" si="69"/>
        <v>#N/A</v>
      </c>
      <c r="L173" s="119">
        <f t="shared" si="70"/>
        <v>0</v>
      </c>
      <c r="O173" s="115">
        <f t="shared" si="87"/>
        <v>-45857</v>
      </c>
      <c r="P173" s="113">
        <f t="shared" si="88"/>
        <v>166</v>
      </c>
      <c r="Q173" s="113" t="e">
        <f>INDEX(地温!$D$2:$D$366,MATCH(O173,地温!$C$2:$C$366,FALSE))</f>
        <v>#N/A</v>
      </c>
      <c r="R173" s="113" t="e">
        <f t="shared" si="89"/>
        <v>#N/A</v>
      </c>
      <c r="S173" s="116" t="e">
        <f t="shared" si="71"/>
        <v>#N/A</v>
      </c>
      <c r="T173" s="119" t="e">
        <f t="shared" si="72"/>
        <v>#N/A</v>
      </c>
      <c r="U173" s="119">
        <f t="shared" si="73"/>
        <v>0</v>
      </c>
      <c r="X173" s="115">
        <f t="shared" si="90"/>
        <v>-45857</v>
      </c>
      <c r="Y173" s="113">
        <f t="shared" si="91"/>
        <v>166</v>
      </c>
      <c r="Z173" s="113" t="e">
        <f>INDEX(地温!$D$2:$D$366,MATCH(X173,地温!$C$2:$C$366,FALSE))</f>
        <v>#N/A</v>
      </c>
      <c r="AA173" s="113" t="e">
        <f t="shared" si="92"/>
        <v>#N/A</v>
      </c>
      <c r="AB173" s="116" t="e">
        <f t="shared" si="74"/>
        <v>#N/A</v>
      </c>
      <c r="AC173" s="119" t="e">
        <f t="shared" si="75"/>
        <v>#N/A</v>
      </c>
      <c r="AD173" s="119">
        <f t="shared" si="76"/>
        <v>0</v>
      </c>
      <c r="AG173" s="115">
        <f t="shared" si="93"/>
        <v>-45857</v>
      </c>
      <c r="AH173" s="113">
        <f t="shared" si="94"/>
        <v>166</v>
      </c>
      <c r="AI173" s="113" t="e">
        <f>INDEX(地温!$D$2:$D$366,MATCH(AG173,地温!$C$2:$C$366,FALSE))</f>
        <v>#N/A</v>
      </c>
      <c r="AJ173" s="113" t="e">
        <f t="shared" si="95"/>
        <v>#N/A</v>
      </c>
      <c r="AK173" s="116" t="e">
        <f t="shared" si="77"/>
        <v>#N/A</v>
      </c>
      <c r="AL173" s="119" t="e">
        <f t="shared" si="78"/>
        <v>#N/A</v>
      </c>
      <c r="AM173" s="119">
        <f t="shared" si="79"/>
        <v>0</v>
      </c>
      <c r="AP173" s="115">
        <f t="shared" si="96"/>
        <v>-45857</v>
      </c>
      <c r="AQ173" s="113">
        <f t="shared" si="97"/>
        <v>166</v>
      </c>
      <c r="AR173" s="113" t="e">
        <f>INDEX(地温!$D$2:$D$366,MATCH(AP173,地温!$C$2:$C$366,FALSE))</f>
        <v>#N/A</v>
      </c>
      <c r="AS173" s="113" t="e">
        <f t="shared" si="98"/>
        <v>#N/A</v>
      </c>
      <c r="AT173" s="116" t="e">
        <f t="shared" si="80"/>
        <v>#N/A</v>
      </c>
      <c r="AU173" s="119" t="e">
        <f t="shared" si="81"/>
        <v>#N/A</v>
      </c>
      <c r="AV173" s="119">
        <f t="shared" si="82"/>
        <v>0</v>
      </c>
    </row>
    <row r="174" spans="1:48">
      <c r="A174" s="115">
        <f t="shared" si="83"/>
        <v>-45856</v>
      </c>
      <c r="B174" s="113">
        <f t="shared" si="66"/>
        <v>167</v>
      </c>
      <c r="C174" s="119">
        <f t="shared" si="67"/>
        <v>0</v>
      </c>
      <c r="F174" s="115">
        <f t="shared" si="84"/>
        <v>-45856</v>
      </c>
      <c r="G174" s="113">
        <f t="shared" si="85"/>
        <v>167</v>
      </c>
      <c r="H174" s="113" t="e">
        <f>INDEX(地温!$D$2:$D$366,MATCH(F174,地温!$C$2:$C$366,FALSE))</f>
        <v>#N/A</v>
      </c>
      <c r="I174" s="113" t="e">
        <f t="shared" si="86"/>
        <v>#N/A</v>
      </c>
      <c r="J174" s="116" t="e">
        <f t="shared" si="68"/>
        <v>#N/A</v>
      </c>
      <c r="K174" s="119" t="e">
        <f t="shared" si="69"/>
        <v>#N/A</v>
      </c>
      <c r="L174" s="119">
        <f t="shared" si="70"/>
        <v>0</v>
      </c>
      <c r="O174" s="115">
        <f t="shared" si="87"/>
        <v>-45856</v>
      </c>
      <c r="P174" s="113">
        <f t="shared" si="88"/>
        <v>167</v>
      </c>
      <c r="Q174" s="113" t="e">
        <f>INDEX(地温!$D$2:$D$366,MATCH(O174,地温!$C$2:$C$366,FALSE))</f>
        <v>#N/A</v>
      </c>
      <c r="R174" s="113" t="e">
        <f t="shared" si="89"/>
        <v>#N/A</v>
      </c>
      <c r="S174" s="116" t="e">
        <f t="shared" si="71"/>
        <v>#N/A</v>
      </c>
      <c r="T174" s="119" t="e">
        <f t="shared" si="72"/>
        <v>#N/A</v>
      </c>
      <c r="U174" s="119">
        <f t="shared" si="73"/>
        <v>0</v>
      </c>
      <c r="X174" s="115">
        <f t="shared" si="90"/>
        <v>-45856</v>
      </c>
      <c r="Y174" s="113">
        <f t="shared" si="91"/>
        <v>167</v>
      </c>
      <c r="Z174" s="113" t="e">
        <f>INDEX(地温!$D$2:$D$366,MATCH(X174,地温!$C$2:$C$366,FALSE))</f>
        <v>#N/A</v>
      </c>
      <c r="AA174" s="113" t="e">
        <f t="shared" si="92"/>
        <v>#N/A</v>
      </c>
      <c r="AB174" s="116" t="e">
        <f t="shared" si="74"/>
        <v>#N/A</v>
      </c>
      <c r="AC174" s="119" t="e">
        <f t="shared" si="75"/>
        <v>#N/A</v>
      </c>
      <c r="AD174" s="119">
        <f t="shared" si="76"/>
        <v>0</v>
      </c>
      <c r="AG174" s="115">
        <f t="shared" si="93"/>
        <v>-45856</v>
      </c>
      <c r="AH174" s="113">
        <f t="shared" si="94"/>
        <v>167</v>
      </c>
      <c r="AI174" s="113" t="e">
        <f>INDEX(地温!$D$2:$D$366,MATCH(AG174,地温!$C$2:$C$366,FALSE))</f>
        <v>#N/A</v>
      </c>
      <c r="AJ174" s="113" t="e">
        <f t="shared" si="95"/>
        <v>#N/A</v>
      </c>
      <c r="AK174" s="116" t="e">
        <f t="shared" si="77"/>
        <v>#N/A</v>
      </c>
      <c r="AL174" s="119" t="e">
        <f t="shared" si="78"/>
        <v>#N/A</v>
      </c>
      <c r="AM174" s="119">
        <f t="shared" si="79"/>
        <v>0</v>
      </c>
      <c r="AP174" s="115">
        <f t="shared" si="96"/>
        <v>-45856</v>
      </c>
      <c r="AQ174" s="113">
        <f t="shared" si="97"/>
        <v>167</v>
      </c>
      <c r="AR174" s="113" t="e">
        <f>INDEX(地温!$D$2:$D$366,MATCH(AP174,地温!$C$2:$C$366,FALSE))</f>
        <v>#N/A</v>
      </c>
      <c r="AS174" s="113" t="e">
        <f t="shared" si="98"/>
        <v>#N/A</v>
      </c>
      <c r="AT174" s="116" t="e">
        <f t="shared" si="80"/>
        <v>#N/A</v>
      </c>
      <c r="AU174" s="119" t="e">
        <f t="shared" si="81"/>
        <v>#N/A</v>
      </c>
      <c r="AV174" s="119">
        <f t="shared" si="82"/>
        <v>0</v>
      </c>
    </row>
    <row r="175" spans="1:48">
      <c r="A175" s="115">
        <f t="shared" si="83"/>
        <v>-45855</v>
      </c>
      <c r="B175" s="113">
        <f t="shared" si="66"/>
        <v>168</v>
      </c>
      <c r="C175" s="119">
        <f t="shared" si="67"/>
        <v>0</v>
      </c>
      <c r="F175" s="115">
        <f t="shared" si="84"/>
        <v>-45855</v>
      </c>
      <c r="G175" s="113">
        <f t="shared" si="85"/>
        <v>168</v>
      </c>
      <c r="H175" s="113" t="e">
        <f>INDEX(地温!$D$2:$D$366,MATCH(F175,地温!$C$2:$C$366,FALSE))</f>
        <v>#N/A</v>
      </c>
      <c r="I175" s="113" t="e">
        <f t="shared" si="86"/>
        <v>#N/A</v>
      </c>
      <c r="J175" s="116" t="e">
        <f t="shared" si="68"/>
        <v>#N/A</v>
      </c>
      <c r="K175" s="119" t="e">
        <f t="shared" si="69"/>
        <v>#N/A</v>
      </c>
      <c r="L175" s="119">
        <f t="shared" si="70"/>
        <v>0</v>
      </c>
      <c r="O175" s="115">
        <f t="shared" si="87"/>
        <v>-45855</v>
      </c>
      <c r="P175" s="113">
        <f t="shared" si="88"/>
        <v>168</v>
      </c>
      <c r="Q175" s="113" t="e">
        <f>INDEX(地温!$D$2:$D$366,MATCH(O175,地温!$C$2:$C$366,FALSE))</f>
        <v>#N/A</v>
      </c>
      <c r="R175" s="113" t="e">
        <f t="shared" si="89"/>
        <v>#N/A</v>
      </c>
      <c r="S175" s="116" t="e">
        <f t="shared" si="71"/>
        <v>#N/A</v>
      </c>
      <c r="T175" s="119" t="e">
        <f t="shared" si="72"/>
        <v>#N/A</v>
      </c>
      <c r="U175" s="119">
        <f t="shared" si="73"/>
        <v>0</v>
      </c>
      <c r="X175" s="115">
        <f t="shared" si="90"/>
        <v>-45855</v>
      </c>
      <c r="Y175" s="113">
        <f t="shared" si="91"/>
        <v>168</v>
      </c>
      <c r="Z175" s="113" t="e">
        <f>INDEX(地温!$D$2:$D$366,MATCH(X175,地温!$C$2:$C$366,FALSE))</f>
        <v>#N/A</v>
      </c>
      <c r="AA175" s="113" t="e">
        <f t="shared" si="92"/>
        <v>#N/A</v>
      </c>
      <c r="AB175" s="116" t="e">
        <f t="shared" si="74"/>
        <v>#N/A</v>
      </c>
      <c r="AC175" s="119" t="e">
        <f t="shared" si="75"/>
        <v>#N/A</v>
      </c>
      <c r="AD175" s="119">
        <f t="shared" si="76"/>
        <v>0</v>
      </c>
      <c r="AG175" s="115">
        <f t="shared" si="93"/>
        <v>-45855</v>
      </c>
      <c r="AH175" s="113">
        <f t="shared" si="94"/>
        <v>168</v>
      </c>
      <c r="AI175" s="113" t="e">
        <f>INDEX(地温!$D$2:$D$366,MATCH(AG175,地温!$C$2:$C$366,FALSE))</f>
        <v>#N/A</v>
      </c>
      <c r="AJ175" s="113" t="e">
        <f t="shared" si="95"/>
        <v>#N/A</v>
      </c>
      <c r="AK175" s="116" t="e">
        <f t="shared" si="77"/>
        <v>#N/A</v>
      </c>
      <c r="AL175" s="119" t="e">
        <f t="shared" si="78"/>
        <v>#N/A</v>
      </c>
      <c r="AM175" s="119">
        <f t="shared" si="79"/>
        <v>0</v>
      </c>
      <c r="AP175" s="115">
        <f t="shared" si="96"/>
        <v>-45855</v>
      </c>
      <c r="AQ175" s="113">
        <f t="shared" si="97"/>
        <v>168</v>
      </c>
      <c r="AR175" s="113" t="e">
        <f>INDEX(地温!$D$2:$D$366,MATCH(AP175,地温!$C$2:$C$366,FALSE))</f>
        <v>#N/A</v>
      </c>
      <c r="AS175" s="113" t="e">
        <f t="shared" si="98"/>
        <v>#N/A</v>
      </c>
      <c r="AT175" s="116" t="e">
        <f t="shared" si="80"/>
        <v>#N/A</v>
      </c>
      <c r="AU175" s="119" t="e">
        <f t="shared" si="81"/>
        <v>#N/A</v>
      </c>
      <c r="AV175" s="119">
        <f t="shared" si="82"/>
        <v>0</v>
      </c>
    </row>
    <row r="176" spans="1:48">
      <c r="A176" s="115">
        <f t="shared" si="83"/>
        <v>-45854</v>
      </c>
      <c r="B176" s="113">
        <f t="shared" si="66"/>
        <v>169</v>
      </c>
      <c r="C176" s="119">
        <f t="shared" si="67"/>
        <v>0</v>
      </c>
      <c r="F176" s="115">
        <f t="shared" si="84"/>
        <v>-45854</v>
      </c>
      <c r="G176" s="113">
        <f t="shared" si="85"/>
        <v>169</v>
      </c>
      <c r="H176" s="113" t="e">
        <f>INDEX(地温!$D$2:$D$366,MATCH(F176,地温!$C$2:$C$366,FALSE))</f>
        <v>#N/A</v>
      </c>
      <c r="I176" s="113" t="e">
        <f t="shared" si="86"/>
        <v>#N/A</v>
      </c>
      <c r="J176" s="116" t="e">
        <f t="shared" si="68"/>
        <v>#N/A</v>
      </c>
      <c r="K176" s="119" t="e">
        <f t="shared" si="69"/>
        <v>#N/A</v>
      </c>
      <c r="L176" s="119">
        <f t="shared" si="70"/>
        <v>0</v>
      </c>
      <c r="O176" s="115">
        <f t="shared" si="87"/>
        <v>-45854</v>
      </c>
      <c r="P176" s="113">
        <f t="shared" si="88"/>
        <v>169</v>
      </c>
      <c r="Q176" s="113" t="e">
        <f>INDEX(地温!$D$2:$D$366,MATCH(O176,地温!$C$2:$C$366,FALSE))</f>
        <v>#N/A</v>
      </c>
      <c r="R176" s="113" t="e">
        <f t="shared" si="89"/>
        <v>#N/A</v>
      </c>
      <c r="S176" s="116" t="e">
        <f t="shared" si="71"/>
        <v>#N/A</v>
      </c>
      <c r="T176" s="119" t="e">
        <f t="shared" si="72"/>
        <v>#N/A</v>
      </c>
      <c r="U176" s="119">
        <f t="shared" si="73"/>
        <v>0</v>
      </c>
      <c r="X176" s="115">
        <f t="shared" si="90"/>
        <v>-45854</v>
      </c>
      <c r="Y176" s="113">
        <f t="shared" si="91"/>
        <v>169</v>
      </c>
      <c r="Z176" s="113" t="e">
        <f>INDEX(地温!$D$2:$D$366,MATCH(X176,地温!$C$2:$C$366,FALSE))</f>
        <v>#N/A</v>
      </c>
      <c r="AA176" s="113" t="e">
        <f t="shared" si="92"/>
        <v>#N/A</v>
      </c>
      <c r="AB176" s="116" t="e">
        <f t="shared" si="74"/>
        <v>#N/A</v>
      </c>
      <c r="AC176" s="119" t="e">
        <f t="shared" si="75"/>
        <v>#N/A</v>
      </c>
      <c r="AD176" s="119">
        <f t="shared" si="76"/>
        <v>0</v>
      </c>
      <c r="AG176" s="115">
        <f t="shared" si="93"/>
        <v>-45854</v>
      </c>
      <c r="AH176" s="113">
        <f t="shared" si="94"/>
        <v>169</v>
      </c>
      <c r="AI176" s="113" t="e">
        <f>INDEX(地温!$D$2:$D$366,MATCH(AG176,地温!$C$2:$C$366,FALSE))</f>
        <v>#N/A</v>
      </c>
      <c r="AJ176" s="113" t="e">
        <f t="shared" si="95"/>
        <v>#N/A</v>
      </c>
      <c r="AK176" s="116" t="e">
        <f t="shared" si="77"/>
        <v>#N/A</v>
      </c>
      <c r="AL176" s="119" t="e">
        <f t="shared" si="78"/>
        <v>#N/A</v>
      </c>
      <c r="AM176" s="119">
        <f t="shared" si="79"/>
        <v>0</v>
      </c>
      <c r="AP176" s="115">
        <f t="shared" si="96"/>
        <v>-45854</v>
      </c>
      <c r="AQ176" s="113">
        <f t="shared" si="97"/>
        <v>169</v>
      </c>
      <c r="AR176" s="113" t="e">
        <f>INDEX(地温!$D$2:$D$366,MATCH(AP176,地温!$C$2:$C$366,FALSE))</f>
        <v>#N/A</v>
      </c>
      <c r="AS176" s="113" t="e">
        <f t="shared" si="98"/>
        <v>#N/A</v>
      </c>
      <c r="AT176" s="116" t="e">
        <f t="shared" si="80"/>
        <v>#N/A</v>
      </c>
      <c r="AU176" s="119" t="e">
        <f t="shared" si="81"/>
        <v>#N/A</v>
      </c>
      <c r="AV176" s="119">
        <f t="shared" si="82"/>
        <v>0</v>
      </c>
    </row>
    <row r="177" spans="1:48">
      <c r="A177" s="115">
        <f t="shared" si="83"/>
        <v>-45853</v>
      </c>
      <c r="B177" s="113">
        <f t="shared" si="66"/>
        <v>170</v>
      </c>
      <c r="C177" s="119">
        <f t="shared" si="67"/>
        <v>0</v>
      </c>
      <c r="F177" s="115">
        <f t="shared" si="84"/>
        <v>-45853</v>
      </c>
      <c r="G177" s="113">
        <f t="shared" si="85"/>
        <v>170</v>
      </c>
      <c r="H177" s="113" t="e">
        <f>INDEX(地温!$D$2:$D$366,MATCH(F177,地温!$C$2:$C$366,FALSE))</f>
        <v>#N/A</v>
      </c>
      <c r="I177" s="113" t="e">
        <f t="shared" si="86"/>
        <v>#N/A</v>
      </c>
      <c r="J177" s="116" t="e">
        <f t="shared" si="68"/>
        <v>#N/A</v>
      </c>
      <c r="K177" s="119" t="e">
        <f t="shared" si="69"/>
        <v>#N/A</v>
      </c>
      <c r="L177" s="119">
        <f t="shared" si="70"/>
        <v>0</v>
      </c>
      <c r="O177" s="115">
        <f t="shared" si="87"/>
        <v>-45853</v>
      </c>
      <c r="P177" s="113">
        <f t="shared" si="88"/>
        <v>170</v>
      </c>
      <c r="Q177" s="113" t="e">
        <f>INDEX(地温!$D$2:$D$366,MATCH(O177,地温!$C$2:$C$366,FALSE))</f>
        <v>#N/A</v>
      </c>
      <c r="R177" s="113" t="e">
        <f t="shared" si="89"/>
        <v>#N/A</v>
      </c>
      <c r="S177" s="116" t="e">
        <f t="shared" si="71"/>
        <v>#N/A</v>
      </c>
      <c r="T177" s="119" t="e">
        <f t="shared" si="72"/>
        <v>#N/A</v>
      </c>
      <c r="U177" s="119">
        <f t="shared" si="73"/>
        <v>0</v>
      </c>
      <c r="X177" s="115">
        <f t="shared" si="90"/>
        <v>-45853</v>
      </c>
      <c r="Y177" s="113">
        <f t="shared" si="91"/>
        <v>170</v>
      </c>
      <c r="Z177" s="113" t="e">
        <f>INDEX(地温!$D$2:$D$366,MATCH(X177,地温!$C$2:$C$366,FALSE))</f>
        <v>#N/A</v>
      </c>
      <c r="AA177" s="113" t="e">
        <f t="shared" si="92"/>
        <v>#N/A</v>
      </c>
      <c r="AB177" s="116" t="e">
        <f t="shared" si="74"/>
        <v>#N/A</v>
      </c>
      <c r="AC177" s="119" t="e">
        <f t="shared" si="75"/>
        <v>#N/A</v>
      </c>
      <c r="AD177" s="119">
        <f t="shared" si="76"/>
        <v>0</v>
      </c>
      <c r="AG177" s="115">
        <f t="shared" si="93"/>
        <v>-45853</v>
      </c>
      <c r="AH177" s="113">
        <f t="shared" si="94"/>
        <v>170</v>
      </c>
      <c r="AI177" s="113" t="e">
        <f>INDEX(地温!$D$2:$D$366,MATCH(AG177,地温!$C$2:$C$366,FALSE))</f>
        <v>#N/A</v>
      </c>
      <c r="AJ177" s="113" t="e">
        <f t="shared" si="95"/>
        <v>#N/A</v>
      </c>
      <c r="AK177" s="116" t="e">
        <f t="shared" si="77"/>
        <v>#N/A</v>
      </c>
      <c r="AL177" s="119" t="e">
        <f t="shared" si="78"/>
        <v>#N/A</v>
      </c>
      <c r="AM177" s="119">
        <f t="shared" si="79"/>
        <v>0</v>
      </c>
      <c r="AP177" s="115">
        <f t="shared" si="96"/>
        <v>-45853</v>
      </c>
      <c r="AQ177" s="113">
        <f t="shared" si="97"/>
        <v>170</v>
      </c>
      <c r="AR177" s="113" t="e">
        <f>INDEX(地温!$D$2:$D$366,MATCH(AP177,地温!$C$2:$C$366,FALSE))</f>
        <v>#N/A</v>
      </c>
      <c r="AS177" s="113" t="e">
        <f t="shared" si="98"/>
        <v>#N/A</v>
      </c>
      <c r="AT177" s="116" t="e">
        <f t="shared" si="80"/>
        <v>#N/A</v>
      </c>
      <c r="AU177" s="119" t="e">
        <f t="shared" si="81"/>
        <v>#N/A</v>
      </c>
      <c r="AV177" s="119">
        <f t="shared" si="82"/>
        <v>0</v>
      </c>
    </row>
    <row r="178" spans="1:48">
      <c r="A178" s="115">
        <f t="shared" si="83"/>
        <v>-45852</v>
      </c>
      <c r="B178" s="113">
        <f t="shared" si="66"/>
        <v>171</v>
      </c>
      <c r="C178" s="119">
        <f t="shared" si="67"/>
        <v>0</v>
      </c>
      <c r="F178" s="115">
        <f t="shared" si="84"/>
        <v>-45852</v>
      </c>
      <c r="G178" s="113">
        <f t="shared" si="85"/>
        <v>171</v>
      </c>
      <c r="H178" s="113" t="e">
        <f>INDEX(地温!$D$2:$D$366,MATCH(F178,地温!$C$2:$C$366,FALSE))</f>
        <v>#N/A</v>
      </c>
      <c r="I178" s="113" t="e">
        <f t="shared" si="86"/>
        <v>#N/A</v>
      </c>
      <c r="J178" s="116" t="e">
        <f t="shared" si="68"/>
        <v>#N/A</v>
      </c>
      <c r="K178" s="119" t="e">
        <f t="shared" si="69"/>
        <v>#N/A</v>
      </c>
      <c r="L178" s="119">
        <f t="shared" si="70"/>
        <v>0</v>
      </c>
      <c r="O178" s="115">
        <f t="shared" si="87"/>
        <v>-45852</v>
      </c>
      <c r="P178" s="113">
        <f t="shared" si="88"/>
        <v>171</v>
      </c>
      <c r="Q178" s="113" t="e">
        <f>INDEX(地温!$D$2:$D$366,MATCH(O178,地温!$C$2:$C$366,FALSE))</f>
        <v>#N/A</v>
      </c>
      <c r="R178" s="113" t="e">
        <f t="shared" si="89"/>
        <v>#N/A</v>
      </c>
      <c r="S178" s="116" t="e">
        <f t="shared" si="71"/>
        <v>#N/A</v>
      </c>
      <c r="T178" s="119" t="e">
        <f t="shared" si="72"/>
        <v>#N/A</v>
      </c>
      <c r="U178" s="119">
        <f t="shared" si="73"/>
        <v>0</v>
      </c>
      <c r="X178" s="115">
        <f t="shared" si="90"/>
        <v>-45852</v>
      </c>
      <c r="Y178" s="113">
        <f t="shared" si="91"/>
        <v>171</v>
      </c>
      <c r="Z178" s="113" t="e">
        <f>INDEX(地温!$D$2:$D$366,MATCH(X178,地温!$C$2:$C$366,FALSE))</f>
        <v>#N/A</v>
      </c>
      <c r="AA178" s="113" t="e">
        <f t="shared" si="92"/>
        <v>#N/A</v>
      </c>
      <c r="AB178" s="116" t="e">
        <f t="shared" si="74"/>
        <v>#N/A</v>
      </c>
      <c r="AC178" s="119" t="e">
        <f t="shared" si="75"/>
        <v>#N/A</v>
      </c>
      <c r="AD178" s="119">
        <f t="shared" si="76"/>
        <v>0</v>
      </c>
      <c r="AG178" s="115">
        <f t="shared" si="93"/>
        <v>-45852</v>
      </c>
      <c r="AH178" s="113">
        <f t="shared" si="94"/>
        <v>171</v>
      </c>
      <c r="AI178" s="113" t="e">
        <f>INDEX(地温!$D$2:$D$366,MATCH(AG178,地温!$C$2:$C$366,FALSE))</f>
        <v>#N/A</v>
      </c>
      <c r="AJ178" s="113" t="e">
        <f t="shared" si="95"/>
        <v>#N/A</v>
      </c>
      <c r="AK178" s="116" t="e">
        <f t="shared" si="77"/>
        <v>#N/A</v>
      </c>
      <c r="AL178" s="119" t="e">
        <f t="shared" si="78"/>
        <v>#N/A</v>
      </c>
      <c r="AM178" s="119">
        <f t="shared" si="79"/>
        <v>0</v>
      </c>
      <c r="AP178" s="115">
        <f t="shared" si="96"/>
        <v>-45852</v>
      </c>
      <c r="AQ178" s="113">
        <f t="shared" si="97"/>
        <v>171</v>
      </c>
      <c r="AR178" s="113" t="e">
        <f>INDEX(地温!$D$2:$D$366,MATCH(AP178,地温!$C$2:$C$366,FALSE))</f>
        <v>#N/A</v>
      </c>
      <c r="AS178" s="113" t="e">
        <f t="shared" si="98"/>
        <v>#N/A</v>
      </c>
      <c r="AT178" s="116" t="e">
        <f t="shared" si="80"/>
        <v>#N/A</v>
      </c>
      <c r="AU178" s="119" t="e">
        <f t="shared" si="81"/>
        <v>#N/A</v>
      </c>
      <c r="AV178" s="119">
        <f t="shared" si="82"/>
        <v>0</v>
      </c>
    </row>
    <row r="179" spans="1:48">
      <c r="A179" s="115">
        <f t="shared" si="83"/>
        <v>-45851</v>
      </c>
      <c r="B179" s="113">
        <f t="shared" si="66"/>
        <v>172</v>
      </c>
      <c r="C179" s="119">
        <f t="shared" si="67"/>
        <v>0</v>
      </c>
      <c r="F179" s="115">
        <f t="shared" si="84"/>
        <v>-45851</v>
      </c>
      <c r="G179" s="113">
        <f t="shared" si="85"/>
        <v>172</v>
      </c>
      <c r="H179" s="113" t="e">
        <f>INDEX(地温!$D$2:$D$366,MATCH(F179,地温!$C$2:$C$366,FALSE))</f>
        <v>#N/A</v>
      </c>
      <c r="I179" s="113" t="e">
        <f t="shared" si="86"/>
        <v>#N/A</v>
      </c>
      <c r="J179" s="116" t="e">
        <f t="shared" si="68"/>
        <v>#N/A</v>
      </c>
      <c r="K179" s="119" t="e">
        <f t="shared" si="69"/>
        <v>#N/A</v>
      </c>
      <c r="L179" s="119">
        <f t="shared" si="70"/>
        <v>0</v>
      </c>
      <c r="O179" s="115">
        <f t="shared" si="87"/>
        <v>-45851</v>
      </c>
      <c r="P179" s="113">
        <f t="shared" si="88"/>
        <v>172</v>
      </c>
      <c r="Q179" s="113" t="e">
        <f>INDEX(地温!$D$2:$D$366,MATCH(O179,地温!$C$2:$C$366,FALSE))</f>
        <v>#N/A</v>
      </c>
      <c r="R179" s="113" t="e">
        <f t="shared" si="89"/>
        <v>#N/A</v>
      </c>
      <c r="S179" s="116" t="e">
        <f t="shared" si="71"/>
        <v>#N/A</v>
      </c>
      <c r="T179" s="119" t="e">
        <f t="shared" si="72"/>
        <v>#N/A</v>
      </c>
      <c r="U179" s="119">
        <f t="shared" si="73"/>
        <v>0</v>
      </c>
      <c r="X179" s="115">
        <f t="shared" si="90"/>
        <v>-45851</v>
      </c>
      <c r="Y179" s="113">
        <f t="shared" si="91"/>
        <v>172</v>
      </c>
      <c r="Z179" s="113" t="e">
        <f>INDEX(地温!$D$2:$D$366,MATCH(X179,地温!$C$2:$C$366,FALSE))</f>
        <v>#N/A</v>
      </c>
      <c r="AA179" s="113" t="e">
        <f t="shared" si="92"/>
        <v>#N/A</v>
      </c>
      <c r="AB179" s="116" t="e">
        <f t="shared" si="74"/>
        <v>#N/A</v>
      </c>
      <c r="AC179" s="119" t="e">
        <f t="shared" si="75"/>
        <v>#N/A</v>
      </c>
      <c r="AD179" s="119">
        <f t="shared" si="76"/>
        <v>0</v>
      </c>
      <c r="AG179" s="115">
        <f t="shared" si="93"/>
        <v>-45851</v>
      </c>
      <c r="AH179" s="113">
        <f t="shared" si="94"/>
        <v>172</v>
      </c>
      <c r="AI179" s="113" t="e">
        <f>INDEX(地温!$D$2:$D$366,MATCH(AG179,地温!$C$2:$C$366,FALSE))</f>
        <v>#N/A</v>
      </c>
      <c r="AJ179" s="113" t="e">
        <f t="shared" si="95"/>
        <v>#N/A</v>
      </c>
      <c r="AK179" s="116" t="e">
        <f t="shared" si="77"/>
        <v>#N/A</v>
      </c>
      <c r="AL179" s="119" t="e">
        <f t="shared" si="78"/>
        <v>#N/A</v>
      </c>
      <c r="AM179" s="119">
        <f t="shared" si="79"/>
        <v>0</v>
      </c>
      <c r="AP179" s="115">
        <f t="shared" si="96"/>
        <v>-45851</v>
      </c>
      <c r="AQ179" s="113">
        <f t="shared" si="97"/>
        <v>172</v>
      </c>
      <c r="AR179" s="113" t="e">
        <f>INDEX(地温!$D$2:$D$366,MATCH(AP179,地温!$C$2:$C$366,FALSE))</f>
        <v>#N/A</v>
      </c>
      <c r="AS179" s="113" t="e">
        <f t="shared" si="98"/>
        <v>#N/A</v>
      </c>
      <c r="AT179" s="116" t="e">
        <f t="shared" si="80"/>
        <v>#N/A</v>
      </c>
      <c r="AU179" s="119" t="e">
        <f t="shared" si="81"/>
        <v>#N/A</v>
      </c>
      <c r="AV179" s="119">
        <f t="shared" si="82"/>
        <v>0</v>
      </c>
    </row>
    <row r="180" spans="1:48">
      <c r="A180" s="115">
        <f t="shared" si="83"/>
        <v>-45850</v>
      </c>
      <c r="B180" s="113">
        <f t="shared" si="66"/>
        <v>173</v>
      </c>
      <c r="C180" s="119">
        <f t="shared" si="67"/>
        <v>0</v>
      </c>
      <c r="F180" s="115">
        <f t="shared" si="84"/>
        <v>-45850</v>
      </c>
      <c r="G180" s="113">
        <f t="shared" si="85"/>
        <v>173</v>
      </c>
      <c r="H180" s="113" t="e">
        <f>INDEX(地温!$D$2:$D$366,MATCH(F180,地温!$C$2:$C$366,FALSE))</f>
        <v>#N/A</v>
      </c>
      <c r="I180" s="113" t="e">
        <f t="shared" si="86"/>
        <v>#N/A</v>
      </c>
      <c r="J180" s="116" t="e">
        <f t="shared" si="68"/>
        <v>#N/A</v>
      </c>
      <c r="K180" s="119" t="e">
        <f t="shared" si="69"/>
        <v>#N/A</v>
      </c>
      <c r="L180" s="119">
        <f t="shared" si="70"/>
        <v>0</v>
      </c>
      <c r="O180" s="115">
        <f t="shared" si="87"/>
        <v>-45850</v>
      </c>
      <c r="P180" s="113">
        <f t="shared" si="88"/>
        <v>173</v>
      </c>
      <c r="Q180" s="113" t="e">
        <f>INDEX(地温!$D$2:$D$366,MATCH(O180,地温!$C$2:$C$366,FALSE))</f>
        <v>#N/A</v>
      </c>
      <c r="R180" s="113" t="e">
        <f t="shared" si="89"/>
        <v>#N/A</v>
      </c>
      <c r="S180" s="116" t="e">
        <f t="shared" si="71"/>
        <v>#N/A</v>
      </c>
      <c r="T180" s="119" t="e">
        <f t="shared" si="72"/>
        <v>#N/A</v>
      </c>
      <c r="U180" s="119">
        <f t="shared" si="73"/>
        <v>0</v>
      </c>
      <c r="X180" s="115">
        <f t="shared" si="90"/>
        <v>-45850</v>
      </c>
      <c r="Y180" s="113">
        <f t="shared" si="91"/>
        <v>173</v>
      </c>
      <c r="Z180" s="113" t="e">
        <f>INDEX(地温!$D$2:$D$366,MATCH(X180,地温!$C$2:$C$366,FALSE))</f>
        <v>#N/A</v>
      </c>
      <c r="AA180" s="113" t="e">
        <f t="shared" si="92"/>
        <v>#N/A</v>
      </c>
      <c r="AB180" s="116" t="e">
        <f t="shared" si="74"/>
        <v>#N/A</v>
      </c>
      <c r="AC180" s="119" t="e">
        <f t="shared" si="75"/>
        <v>#N/A</v>
      </c>
      <c r="AD180" s="119">
        <f t="shared" si="76"/>
        <v>0</v>
      </c>
      <c r="AG180" s="115">
        <f t="shared" si="93"/>
        <v>-45850</v>
      </c>
      <c r="AH180" s="113">
        <f t="shared" si="94"/>
        <v>173</v>
      </c>
      <c r="AI180" s="113" t="e">
        <f>INDEX(地温!$D$2:$D$366,MATCH(AG180,地温!$C$2:$C$366,FALSE))</f>
        <v>#N/A</v>
      </c>
      <c r="AJ180" s="113" t="e">
        <f t="shared" si="95"/>
        <v>#N/A</v>
      </c>
      <c r="AK180" s="116" t="e">
        <f t="shared" si="77"/>
        <v>#N/A</v>
      </c>
      <c r="AL180" s="119" t="e">
        <f t="shared" si="78"/>
        <v>#N/A</v>
      </c>
      <c r="AM180" s="119">
        <f t="shared" si="79"/>
        <v>0</v>
      </c>
      <c r="AP180" s="115">
        <f t="shared" si="96"/>
        <v>-45850</v>
      </c>
      <c r="AQ180" s="113">
        <f t="shared" si="97"/>
        <v>173</v>
      </c>
      <c r="AR180" s="113" t="e">
        <f>INDEX(地温!$D$2:$D$366,MATCH(AP180,地温!$C$2:$C$366,FALSE))</f>
        <v>#N/A</v>
      </c>
      <c r="AS180" s="113" t="e">
        <f t="shared" si="98"/>
        <v>#N/A</v>
      </c>
      <c r="AT180" s="116" t="e">
        <f t="shared" si="80"/>
        <v>#N/A</v>
      </c>
      <c r="AU180" s="119" t="e">
        <f t="shared" si="81"/>
        <v>#N/A</v>
      </c>
      <c r="AV180" s="119">
        <f t="shared" si="82"/>
        <v>0</v>
      </c>
    </row>
    <row r="181" spans="1:48">
      <c r="A181" s="115">
        <f t="shared" si="83"/>
        <v>-45849</v>
      </c>
      <c r="B181" s="113">
        <f t="shared" si="66"/>
        <v>174</v>
      </c>
      <c r="C181" s="119">
        <f t="shared" si="67"/>
        <v>0</v>
      </c>
      <c r="F181" s="115">
        <f t="shared" si="84"/>
        <v>-45849</v>
      </c>
      <c r="G181" s="113">
        <f t="shared" si="85"/>
        <v>174</v>
      </c>
      <c r="H181" s="113" t="e">
        <f>INDEX(地温!$D$2:$D$366,MATCH(F181,地温!$C$2:$C$366,FALSE))</f>
        <v>#N/A</v>
      </c>
      <c r="I181" s="113" t="e">
        <f t="shared" si="86"/>
        <v>#N/A</v>
      </c>
      <c r="J181" s="116" t="e">
        <f t="shared" si="68"/>
        <v>#N/A</v>
      </c>
      <c r="K181" s="119" t="e">
        <f t="shared" si="69"/>
        <v>#N/A</v>
      </c>
      <c r="L181" s="119">
        <f t="shared" si="70"/>
        <v>0</v>
      </c>
      <c r="O181" s="115">
        <f t="shared" si="87"/>
        <v>-45849</v>
      </c>
      <c r="P181" s="113">
        <f t="shared" si="88"/>
        <v>174</v>
      </c>
      <c r="Q181" s="113" t="e">
        <f>INDEX(地温!$D$2:$D$366,MATCH(O181,地温!$C$2:$C$366,FALSE))</f>
        <v>#N/A</v>
      </c>
      <c r="R181" s="113" t="e">
        <f t="shared" si="89"/>
        <v>#N/A</v>
      </c>
      <c r="S181" s="116" t="e">
        <f t="shared" si="71"/>
        <v>#N/A</v>
      </c>
      <c r="T181" s="119" t="e">
        <f t="shared" si="72"/>
        <v>#N/A</v>
      </c>
      <c r="U181" s="119">
        <f t="shared" si="73"/>
        <v>0</v>
      </c>
      <c r="X181" s="115">
        <f t="shared" si="90"/>
        <v>-45849</v>
      </c>
      <c r="Y181" s="113">
        <f t="shared" si="91"/>
        <v>174</v>
      </c>
      <c r="Z181" s="113" t="e">
        <f>INDEX(地温!$D$2:$D$366,MATCH(X181,地温!$C$2:$C$366,FALSE))</f>
        <v>#N/A</v>
      </c>
      <c r="AA181" s="113" t="e">
        <f t="shared" si="92"/>
        <v>#N/A</v>
      </c>
      <c r="AB181" s="116" t="e">
        <f t="shared" si="74"/>
        <v>#N/A</v>
      </c>
      <c r="AC181" s="119" t="e">
        <f t="shared" si="75"/>
        <v>#N/A</v>
      </c>
      <c r="AD181" s="119">
        <f t="shared" si="76"/>
        <v>0</v>
      </c>
      <c r="AG181" s="115">
        <f t="shared" si="93"/>
        <v>-45849</v>
      </c>
      <c r="AH181" s="113">
        <f t="shared" si="94"/>
        <v>174</v>
      </c>
      <c r="AI181" s="113" t="e">
        <f>INDEX(地温!$D$2:$D$366,MATCH(AG181,地温!$C$2:$C$366,FALSE))</f>
        <v>#N/A</v>
      </c>
      <c r="AJ181" s="113" t="e">
        <f t="shared" si="95"/>
        <v>#N/A</v>
      </c>
      <c r="AK181" s="116" t="e">
        <f t="shared" si="77"/>
        <v>#N/A</v>
      </c>
      <c r="AL181" s="119" t="e">
        <f t="shared" si="78"/>
        <v>#N/A</v>
      </c>
      <c r="AM181" s="119">
        <f t="shared" si="79"/>
        <v>0</v>
      </c>
      <c r="AP181" s="115">
        <f t="shared" si="96"/>
        <v>-45849</v>
      </c>
      <c r="AQ181" s="113">
        <f t="shared" si="97"/>
        <v>174</v>
      </c>
      <c r="AR181" s="113" t="e">
        <f>INDEX(地温!$D$2:$D$366,MATCH(AP181,地温!$C$2:$C$366,FALSE))</f>
        <v>#N/A</v>
      </c>
      <c r="AS181" s="113" t="e">
        <f t="shared" si="98"/>
        <v>#N/A</v>
      </c>
      <c r="AT181" s="116" t="e">
        <f t="shared" si="80"/>
        <v>#N/A</v>
      </c>
      <c r="AU181" s="119" t="e">
        <f t="shared" si="81"/>
        <v>#N/A</v>
      </c>
      <c r="AV181" s="119">
        <f t="shared" si="82"/>
        <v>0</v>
      </c>
    </row>
    <row r="182" spans="1:48">
      <c r="A182" s="115">
        <f t="shared" si="83"/>
        <v>-45848</v>
      </c>
      <c r="B182" s="113">
        <f t="shared" si="66"/>
        <v>175</v>
      </c>
      <c r="C182" s="119">
        <f t="shared" si="67"/>
        <v>0</v>
      </c>
      <c r="F182" s="115">
        <f t="shared" si="84"/>
        <v>-45848</v>
      </c>
      <c r="G182" s="113">
        <f t="shared" si="85"/>
        <v>175</v>
      </c>
      <c r="H182" s="113" t="e">
        <f>INDEX(地温!$D$2:$D$366,MATCH(F182,地温!$C$2:$C$366,FALSE))</f>
        <v>#N/A</v>
      </c>
      <c r="I182" s="113" t="e">
        <f t="shared" si="86"/>
        <v>#N/A</v>
      </c>
      <c r="J182" s="116" t="e">
        <f t="shared" si="68"/>
        <v>#N/A</v>
      </c>
      <c r="K182" s="119" t="e">
        <f t="shared" si="69"/>
        <v>#N/A</v>
      </c>
      <c r="L182" s="119">
        <f t="shared" si="70"/>
        <v>0</v>
      </c>
      <c r="O182" s="115">
        <f t="shared" si="87"/>
        <v>-45848</v>
      </c>
      <c r="P182" s="113">
        <f t="shared" si="88"/>
        <v>175</v>
      </c>
      <c r="Q182" s="113" t="e">
        <f>INDEX(地温!$D$2:$D$366,MATCH(O182,地温!$C$2:$C$366,FALSE))</f>
        <v>#N/A</v>
      </c>
      <c r="R182" s="113" t="e">
        <f t="shared" si="89"/>
        <v>#N/A</v>
      </c>
      <c r="S182" s="116" t="e">
        <f t="shared" si="71"/>
        <v>#N/A</v>
      </c>
      <c r="T182" s="119" t="e">
        <f t="shared" si="72"/>
        <v>#N/A</v>
      </c>
      <c r="U182" s="119">
        <f t="shared" si="73"/>
        <v>0</v>
      </c>
      <c r="X182" s="115">
        <f t="shared" si="90"/>
        <v>-45848</v>
      </c>
      <c r="Y182" s="113">
        <f t="shared" si="91"/>
        <v>175</v>
      </c>
      <c r="Z182" s="113" t="e">
        <f>INDEX(地温!$D$2:$D$366,MATCH(X182,地温!$C$2:$C$366,FALSE))</f>
        <v>#N/A</v>
      </c>
      <c r="AA182" s="113" t="e">
        <f t="shared" si="92"/>
        <v>#N/A</v>
      </c>
      <c r="AB182" s="116" t="e">
        <f t="shared" si="74"/>
        <v>#N/A</v>
      </c>
      <c r="AC182" s="119" t="e">
        <f t="shared" si="75"/>
        <v>#N/A</v>
      </c>
      <c r="AD182" s="119">
        <f t="shared" si="76"/>
        <v>0</v>
      </c>
      <c r="AG182" s="115">
        <f t="shared" si="93"/>
        <v>-45848</v>
      </c>
      <c r="AH182" s="113">
        <f t="shared" si="94"/>
        <v>175</v>
      </c>
      <c r="AI182" s="113" t="e">
        <f>INDEX(地温!$D$2:$D$366,MATCH(AG182,地温!$C$2:$C$366,FALSE))</f>
        <v>#N/A</v>
      </c>
      <c r="AJ182" s="113" t="e">
        <f t="shared" si="95"/>
        <v>#N/A</v>
      </c>
      <c r="AK182" s="116" t="e">
        <f t="shared" si="77"/>
        <v>#N/A</v>
      </c>
      <c r="AL182" s="119" t="e">
        <f t="shared" si="78"/>
        <v>#N/A</v>
      </c>
      <c r="AM182" s="119">
        <f t="shared" si="79"/>
        <v>0</v>
      </c>
      <c r="AP182" s="115">
        <f t="shared" si="96"/>
        <v>-45848</v>
      </c>
      <c r="AQ182" s="113">
        <f t="shared" si="97"/>
        <v>175</v>
      </c>
      <c r="AR182" s="113" t="e">
        <f>INDEX(地温!$D$2:$D$366,MATCH(AP182,地温!$C$2:$C$366,FALSE))</f>
        <v>#N/A</v>
      </c>
      <c r="AS182" s="113" t="e">
        <f t="shared" si="98"/>
        <v>#N/A</v>
      </c>
      <c r="AT182" s="116" t="e">
        <f t="shared" si="80"/>
        <v>#N/A</v>
      </c>
      <c r="AU182" s="119" t="e">
        <f t="shared" si="81"/>
        <v>#N/A</v>
      </c>
      <c r="AV182" s="119">
        <f t="shared" si="82"/>
        <v>0</v>
      </c>
    </row>
    <row r="183" spans="1:48">
      <c r="A183" s="115">
        <f t="shared" si="83"/>
        <v>-45847</v>
      </c>
      <c r="B183" s="113">
        <f t="shared" si="66"/>
        <v>176</v>
      </c>
      <c r="C183" s="119">
        <f t="shared" si="67"/>
        <v>0</v>
      </c>
      <c r="F183" s="115">
        <f t="shared" si="84"/>
        <v>-45847</v>
      </c>
      <c r="G183" s="113">
        <f t="shared" si="85"/>
        <v>176</v>
      </c>
      <c r="H183" s="113" t="e">
        <f>INDEX(地温!$D$2:$D$366,MATCH(F183,地温!$C$2:$C$366,FALSE))</f>
        <v>#N/A</v>
      </c>
      <c r="I183" s="113" t="e">
        <f t="shared" si="86"/>
        <v>#N/A</v>
      </c>
      <c r="J183" s="116" t="e">
        <f t="shared" si="68"/>
        <v>#N/A</v>
      </c>
      <c r="K183" s="119" t="e">
        <f t="shared" si="69"/>
        <v>#N/A</v>
      </c>
      <c r="L183" s="119">
        <f t="shared" si="70"/>
        <v>0</v>
      </c>
      <c r="O183" s="115">
        <f t="shared" si="87"/>
        <v>-45847</v>
      </c>
      <c r="P183" s="113">
        <f t="shared" si="88"/>
        <v>176</v>
      </c>
      <c r="Q183" s="113" t="e">
        <f>INDEX(地温!$D$2:$D$366,MATCH(O183,地温!$C$2:$C$366,FALSE))</f>
        <v>#N/A</v>
      </c>
      <c r="R183" s="113" t="e">
        <f t="shared" si="89"/>
        <v>#N/A</v>
      </c>
      <c r="S183" s="116" t="e">
        <f t="shared" si="71"/>
        <v>#N/A</v>
      </c>
      <c r="T183" s="119" t="e">
        <f t="shared" si="72"/>
        <v>#N/A</v>
      </c>
      <c r="U183" s="119">
        <f t="shared" si="73"/>
        <v>0</v>
      </c>
      <c r="X183" s="115">
        <f t="shared" si="90"/>
        <v>-45847</v>
      </c>
      <c r="Y183" s="113">
        <f t="shared" si="91"/>
        <v>176</v>
      </c>
      <c r="Z183" s="113" t="e">
        <f>INDEX(地温!$D$2:$D$366,MATCH(X183,地温!$C$2:$C$366,FALSE))</f>
        <v>#N/A</v>
      </c>
      <c r="AA183" s="113" t="e">
        <f t="shared" si="92"/>
        <v>#N/A</v>
      </c>
      <c r="AB183" s="116" t="e">
        <f t="shared" si="74"/>
        <v>#N/A</v>
      </c>
      <c r="AC183" s="119" t="e">
        <f t="shared" si="75"/>
        <v>#N/A</v>
      </c>
      <c r="AD183" s="119">
        <f t="shared" si="76"/>
        <v>0</v>
      </c>
      <c r="AG183" s="115">
        <f t="shared" si="93"/>
        <v>-45847</v>
      </c>
      <c r="AH183" s="113">
        <f t="shared" si="94"/>
        <v>176</v>
      </c>
      <c r="AI183" s="113" t="e">
        <f>INDEX(地温!$D$2:$D$366,MATCH(AG183,地温!$C$2:$C$366,FALSE))</f>
        <v>#N/A</v>
      </c>
      <c r="AJ183" s="113" t="e">
        <f t="shared" si="95"/>
        <v>#N/A</v>
      </c>
      <c r="AK183" s="116" t="e">
        <f t="shared" si="77"/>
        <v>#N/A</v>
      </c>
      <c r="AL183" s="119" t="e">
        <f t="shared" si="78"/>
        <v>#N/A</v>
      </c>
      <c r="AM183" s="119">
        <f t="shared" si="79"/>
        <v>0</v>
      </c>
      <c r="AP183" s="115">
        <f t="shared" si="96"/>
        <v>-45847</v>
      </c>
      <c r="AQ183" s="113">
        <f t="shared" si="97"/>
        <v>176</v>
      </c>
      <c r="AR183" s="113" t="e">
        <f>INDEX(地温!$D$2:$D$366,MATCH(AP183,地温!$C$2:$C$366,FALSE))</f>
        <v>#N/A</v>
      </c>
      <c r="AS183" s="113" t="e">
        <f t="shared" si="98"/>
        <v>#N/A</v>
      </c>
      <c r="AT183" s="116" t="e">
        <f t="shared" si="80"/>
        <v>#N/A</v>
      </c>
      <c r="AU183" s="119" t="e">
        <f t="shared" si="81"/>
        <v>#N/A</v>
      </c>
      <c r="AV183" s="119">
        <f t="shared" si="82"/>
        <v>0</v>
      </c>
    </row>
    <row r="184" spans="1:48">
      <c r="A184" s="115">
        <f t="shared" si="83"/>
        <v>-45846</v>
      </c>
      <c r="B184" s="113">
        <f t="shared" si="66"/>
        <v>177</v>
      </c>
      <c r="C184" s="119">
        <f t="shared" si="67"/>
        <v>0</v>
      </c>
      <c r="F184" s="115">
        <f t="shared" si="84"/>
        <v>-45846</v>
      </c>
      <c r="G184" s="113">
        <f t="shared" si="85"/>
        <v>177</v>
      </c>
      <c r="H184" s="113" t="e">
        <f>INDEX(地温!$D$2:$D$366,MATCH(F184,地温!$C$2:$C$366,FALSE))</f>
        <v>#N/A</v>
      </c>
      <c r="I184" s="113" t="e">
        <f t="shared" si="86"/>
        <v>#N/A</v>
      </c>
      <c r="J184" s="116" t="e">
        <f t="shared" si="68"/>
        <v>#N/A</v>
      </c>
      <c r="K184" s="119" t="e">
        <f t="shared" si="69"/>
        <v>#N/A</v>
      </c>
      <c r="L184" s="119">
        <f t="shared" si="70"/>
        <v>0</v>
      </c>
      <c r="O184" s="115">
        <f t="shared" si="87"/>
        <v>-45846</v>
      </c>
      <c r="P184" s="113">
        <f t="shared" si="88"/>
        <v>177</v>
      </c>
      <c r="Q184" s="113" t="e">
        <f>INDEX(地温!$D$2:$D$366,MATCH(O184,地温!$C$2:$C$366,FALSE))</f>
        <v>#N/A</v>
      </c>
      <c r="R184" s="113" t="e">
        <f t="shared" si="89"/>
        <v>#N/A</v>
      </c>
      <c r="S184" s="116" t="e">
        <f t="shared" si="71"/>
        <v>#N/A</v>
      </c>
      <c r="T184" s="119" t="e">
        <f t="shared" si="72"/>
        <v>#N/A</v>
      </c>
      <c r="U184" s="119">
        <f t="shared" si="73"/>
        <v>0</v>
      </c>
      <c r="X184" s="115">
        <f t="shared" si="90"/>
        <v>-45846</v>
      </c>
      <c r="Y184" s="113">
        <f t="shared" si="91"/>
        <v>177</v>
      </c>
      <c r="Z184" s="113" t="e">
        <f>INDEX(地温!$D$2:$D$366,MATCH(X184,地温!$C$2:$C$366,FALSE))</f>
        <v>#N/A</v>
      </c>
      <c r="AA184" s="113" t="e">
        <f t="shared" si="92"/>
        <v>#N/A</v>
      </c>
      <c r="AB184" s="116" t="e">
        <f t="shared" si="74"/>
        <v>#N/A</v>
      </c>
      <c r="AC184" s="119" t="e">
        <f t="shared" si="75"/>
        <v>#N/A</v>
      </c>
      <c r="AD184" s="119">
        <f t="shared" si="76"/>
        <v>0</v>
      </c>
      <c r="AG184" s="115">
        <f t="shared" si="93"/>
        <v>-45846</v>
      </c>
      <c r="AH184" s="113">
        <f t="shared" si="94"/>
        <v>177</v>
      </c>
      <c r="AI184" s="113" t="e">
        <f>INDEX(地温!$D$2:$D$366,MATCH(AG184,地温!$C$2:$C$366,FALSE))</f>
        <v>#N/A</v>
      </c>
      <c r="AJ184" s="113" t="e">
        <f t="shared" si="95"/>
        <v>#N/A</v>
      </c>
      <c r="AK184" s="116" t="e">
        <f t="shared" si="77"/>
        <v>#N/A</v>
      </c>
      <c r="AL184" s="119" t="e">
        <f t="shared" si="78"/>
        <v>#N/A</v>
      </c>
      <c r="AM184" s="119">
        <f t="shared" si="79"/>
        <v>0</v>
      </c>
      <c r="AP184" s="115">
        <f t="shared" si="96"/>
        <v>-45846</v>
      </c>
      <c r="AQ184" s="113">
        <f t="shared" si="97"/>
        <v>177</v>
      </c>
      <c r="AR184" s="113" t="e">
        <f>INDEX(地温!$D$2:$D$366,MATCH(AP184,地温!$C$2:$C$366,FALSE))</f>
        <v>#N/A</v>
      </c>
      <c r="AS184" s="113" t="e">
        <f t="shared" si="98"/>
        <v>#N/A</v>
      </c>
      <c r="AT184" s="116" t="e">
        <f t="shared" si="80"/>
        <v>#N/A</v>
      </c>
      <c r="AU184" s="119" t="e">
        <f t="shared" si="81"/>
        <v>#N/A</v>
      </c>
      <c r="AV184" s="119">
        <f t="shared" si="82"/>
        <v>0</v>
      </c>
    </row>
    <row r="185" spans="1:48">
      <c r="A185" s="115">
        <f t="shared" si="83"/>
        <v>-45845</v>
      </c>
      <c r="B185" s="113">
        <f t="shared" si="66"/>
        <v>178</v>
      </c>
      <c r="C185" s="119">
        <f t="shared" si="67"/>
        <v>0</v>
      </c>
      <c r="F185" s="115">
        <f t="shared" si="84"/>
        <v>-45845</v>
      </c>
      <c r="G185" s="113">
        <f t="shared" si="85"/>
        <v>178</v>
      </c>
      <c r="H185" s="113" t="e">
        <f>INDEX(地温!$D$2:$D$366,MATCH(F185,地温!$C$2:$C$366,FALSE))</f>
        <v>#N/A</v>
      </c>
      <c r="I185" s="113" t="e">
        <f t="shared" si="86"/>
        <v>#N/A</v>
      </c>
      <c r="J185" s="116" t="e">
        <f t="shared" si="68"/>
        <v>#N/A</v>
      </c>
      <c r="K185" s="119" t="e">
        <f t="shared" si="69"/>
        <v>#N/A</v>
      </c>
      <c r="L185" s="119">
        <f t="shared" si="70"/>
        <v>0</v>
      </c>
      <c r="O185" s="115">
        <f t="shared" si="87"/>
        <v>-45845</v>
      </c>
      <c r="P185" s="113">
        <f t="shared" si="88"/>
        <v>178</v>
      </c>
      <c r="Q185" s="113" t="e">
        <f>INDEX(地温!$D$2:$D$366,MATCH(O185,地温!$C$2:$C$366,FALSE))</f>
        <v>#N/A</v>
      </c>
      <c r="R185" s="113" t="e">
        <f t="shared" si="89"/>
        <v>#N/A</v>
      </c>
      <c r="S185" s="116" t="e">
        <f t="shared" si="71"/>
        <v>#N/A</v>
      </c>
      <c r="T185" s="119" t="e">
        <f t="shared" si="72"/>
        <v>#N/A</v>
      </c>
      <c r="U185" s="119">
        <f t="shared" si="73"/>
        <v>0</v>
      </c>
      <c r="X185" s="115">
        <f t="shared" si="90"/>
        <v>-45845</v>
      </c>
      <c r="Y185" s="113">
        <f t="shared" si="91"/>
        <v>178</v>
      </c>
      <c r="Z185" s="113" t="e">
        <f>INDEX(地温!$D$2:$D$366,MATCH(X185,地温!$C$2:$C$366,FALSE))</f>
        <v>#N/A</v>
      </c>
      <c r="AA185" s="113" t="e">
        <f t="shared" si="92"/>
        <v>#N/A</v>
      </c>
      <c r="AB185" s="116" t="e">
        <f t="shared" si="74"/>
        <v>#N/A</v>
      </c>
      <c r="AC185" s="119" t="e">
        <f t="shared" si="75"/>
        <v>#N/A</v>
      </c>
      <c r="AD185" s="119">
        <f t="shared" si="76"/>
        <v>0</v>
      </c>
      <c r="AG185" s="115">
        <f t="shared" si="93"/>
        <v>-45845</v>
      </c>
      <c r="AH185" s="113">
        <f t="shared" si="94"/>
        <v>178</v>
      </c>
      <c r="AI185" s="113" t="e">
        <f>INDEX(地温!$D$2:$D$366,MATCH(AG185,地温!$C$2:$C$366,FALSE))</f>
        <v>#N/A</v>
      </c>
      <c r="AJ185" s="113" t="e">
        <f t="shared" si="95"/>
        <v>#N/A</v>
      </c>
      <c r="AK185" s="116" t="e">
        <f t="shared" si="77"/>
        <v>#N/A</v>
      </c>
      <c r="AL185" s="119" t="e">
        <f t="shared" si="78"/>
        <v>#N/A</v>
      </c>
      <c r="AM185" s="119">
        <f t="shared" si="79"/>
        <v>0</v>
      </c>
      <c r="AP185" s="115">
        <f t="shared" si="96"/>
        <v>-45845</v>
      </c>
      <c r="AQ185" s="113">
        <f t="shared" si="97"/>
        <v>178</v>
      </c>
      <c r="AR185" s="113" t="e">
        <f>INDEX(地温!$D$2:$D$366,MATCH(AP185,地温!$C$2:$C$366,FALSE))</f>
        <v>#N/A</v>
      </c>
      <c r="AS185" s="113" t="e">
        <f t="shared" si="98"/>
        <v>#N/A</v>
      </c>
      <c r="AT185" s="116" t="e">
        <f t="shared" si="80"/>
        <v>#N/A</v>
      </c>
      <c r="AU185" s="119" t="e">
        <f t="shared" si="81"/>
        <v>#N/A</v>
      </c>
      <c r="AV185" s="119">
        <f t="shared" si="82"/>
        <v>0</v>
      </c>
    </row>
    <row r="186" spans="1:48">
      <c r="A186" s="115">
        <f t="shared" si="83"/>
        <v>-45844</v>
      </c>
      <c r="B186" s="113">
        <f t="shared" si="66"/>
        <v>179</v>
      </c>
      <c r="C186" s="119">
        <f t="shared" si="67"/>
        <v>0</v>
      </c>
      <c r="F186" s="115">
        <f t="shared" si="84"/>
        <v>-45844</v>
      </c>
      <c r="G186" s="113">
        <f t="shared" si="85"/>
        <v>179</v>
      </c>
      <c r="H186" s="113" t="e">
        <f>INDEX(地温!$D$2:$D$366,MATCH(F186,地温!$C$2:$C$366,FALSE))</f>
        <v>#N/A</v>
      </c>
      <c r="I186" s="113" t="e">
        <f t="shared" si="86"/>
        <v>#N/A</v>
      </c>
      <c r="J186" s="116" t="e">
        <f t="shared" si="68"/>
        <v>#N/A</v>
      </c>
      <c r="K186" s="119" t="e">
        <f t="shared" si="69"/>
        <v>#N/A</v>
      </c>
      <c r="L186" s="119">
        <f t="shared" si="70"/>
        <v>0</v>
      </c>
      <c r="O186" s="115">
        <f t="shared" si="87"/>
        <v>-45844</v>
      </c>
      <c r="P186" s="113">
        <f t="shared" si="88"/>
        <v>179</v>
      </c>
      <c r="Q186" s="113" t="e">
        <f>INDEX(地温!$D$2:$D$366,MATCH(O186,地温!$C$2:$C$366,FALSE))</f>
        <v>#N/A</v>
      </c>
      <c r="R186" s="113" t="e">
        <f t="shared" si="89"/>
        <v>#N/A</v>
      </c>
      <c r="S186" s="116" t="e">
        <f t="shared" si="71"/>
        <v>#N/A</v>
      </c>
      <c r="T186" s="119" t="e">
        <f t="shared" si="72"/>
        <v>#N/A</v>
      </c>
      <c r="U186" s="119">
        <f t="shared" si="73"/>
        <v>0</v>
      </c>
      <c r="X186" s="115">
        <f t="shared" si="90"/>
        <v>-45844</v>
      </c>
      <c r="Y186" s="113">
        <f t="shared" si="91"/>
        <v>179</v>
      </c>
      <c r="Z186" s="113" t="e">
        <f>INDEX(地温!$D$2:$D$366,MATCH(X186,地温!$C$2:$C$366,FALSE))</f>
        <v>#N/A</v>
      </c>
      <c r="AA186" s="113" t="e">
        <f t="shared" si="92"/>
        <v>#N/A</v>
      </c>
      <c r="AB186" s="116" t="e">
        <f t="shared" si="74"/>
        <v>#N/A</v>
      </c>
      <c r="AC186" s="119" t="e">
        <f t="shared" si="75"/>
        <v>#N/A</v>
      </c>
      <c r="AD186" s="119">
        <f t="shared" si="76"/>
        <v>0</v>
      </c>
      <c r="AG186" s="115">
        <f t="shared" si="93"/>
        <v>-45844</v>
      </c>
      <c r="AH186" s="113">
        <f t="shared" si="94"/>
        <v>179</v>
      </c>
      <c r="AI186" s="113" t="e">
        <f>INDEX(地温!$D$2:$D$366,MATCH(AG186,地温!$C$2:$C$366,FALSE))</f>
        <v>#N/A</v>
      </c>
      <c r="AJ186" s="113" t="e">
        <f t="shared" si="95"/>
        <v>#N/A</v>
      </c>
      <c r="AK186" s="116" t="e">
        <f t="shared" si="77"/>
        <v>#N/A</v>
      </c>
      <c r="AL186" s="119" t="e">
        <f t="shared" si="78"/>
        <v>#N/A</v>
      </c>
      <c r="AM186" s="119">
        <f t="shared" si="79"/>
        <v>0</v>
      </c>
      <c r="AP186" s="115">
        <f t="shared" si="96"/>
        <v>-45844</v>
      </c>
      <c r="AQ186" s="113">
        <f t="shared" si="97"/>
        <v>179</v>
      </c>
      <c r="AR186" s="113" t="e">
        <f>INDEX(地温!$D$2:$D$366,MATCH(AP186,地温!$C$2:$C$366,FALSE))</f>
        <v>#N/A</v>
      </c>
      <c r="AS186" s="113" t="e">
        <f t="shared" si="98"/>
        <v>#N/A</v>
      </c>
      <c r="AT186" s="116" t="e">
        <f t="shared" si="80"/>
        <v>#N/A</v>
      </c>
      <c r="AU186" s="119" t="e">
        <f t="shared" si="81"/>
        <v>#N/A</v>
      </c>
      <c r="AV186" s="119">
        <f t="shared" si="82"/>
        <v>0</v>
      </c>
    </row>
    <row r="187" spans="1:48">
      <c r="A187" s="115">
        <f t="shared" si="83"/>
        <v>-45843</v>
      </c>
      <c r="B187" s="113">
        <f t="shared" si="66"/>
        <v>180</v>
      </c>
      <c r="C187" s="119">
        <f t="shared" si="67"/>
        <v>0</v>
      </c>
      <c r="F187" s="115">
        <f t="shared" si="84"/>
        <v>-45843</v>
      </c>
      <c r="G187" s="113">
        <f t="shared" si="85"/>
        <v>180</v>
      </c>
      <c r="H187" s="113" t="e">
        <f>INDEX(地温!$D$2:$D$366,MATCH(F187,地温!$C$2:$C$366,FALSE))</f>
        <v>#N/A</v>
      </c>
      <c r="I187" s="113" t="e">
        <f t="shared" si="86"/>
        <v>#N/A</v>
      </c>
      <c r="J187" s="116" t="e">
        <f t="shared" si="68"/>
        <v>#N/A</v>
      </c>
      <c r="K187" s="119" t="e">
        <f t="shared" si="69"/>
        <v>#N/A</v>
      </c>
      <c r="L187" s="119">
        <f t="shared" si="70"/>
        <v>0</v>
      </c>
      <c r="O187" s="115">
        <f t="shared" si="87"/>
        <v>-45843</v>
      </c>
      <c r="P187" s="113">
        <f t="shared" si="88"/>
        <v>180</v>
      </c>
      <c r="Q187" s="113" t="e">
        <f>INDEX(地温!$D$2:$D$366,MATCH(O187,地温!$C$2:$C$366,FALSE))</f>
        <v>#N/A</v>
      </c>
      <c r="R187" s="113" t="e">
        <f t="shared" si="89"/>
        <v>#N/A</v>
      </c>
      <c r="S187" s="116" t="e">
        <f t="shared" si="71"/>
        <v>#N/A</v>
      </c>
      <c r="T187" s="119" t="e">
        <f t="shared" si="72"/>
        <v>#N/A</v>
      </c>
      <c r="U187" s="119">
        <f t="shared" si="73"/>
        <v>0</v>
      </c>
      <c r="X187" s="115">
        <f t="shared" si="90"/>
        <v>-45843</v>
      </c>
      <c r="Y187" s="113">
        <f t="shared" si="91"/>
        <v>180</v>
      </c>
      <c r="Z187" s="113" t="e">
        <f>INDEX(地温!$D$2:$D$366,MATCH(X187,地温!$C$2:$C$366,FALSE))</f>
        <v>#N/A</v>
      </c>
      <c r="AA187" s="113" t="e">
        <f t="shared" si="92"/>
        <v>#N/A</v>
      </c>
      <c r="AB187" s="116" t="e">
        <f t="shared" si="74"/>
        <v>#N/A</v>
      </c>
      <c r="AC187" s="119" t="e">
        <f t="shared" si="75"/>
        <v>#N/A</v>
      </c>
      <c r="AD187" s="119">
        <f t="shared" si="76"/>
        <v>0</v>
      </c>
      <c r="AG187" s="115">
        <f t="shared" si="93"/>
        <v>-45843</v>
      </c>
      <c r="AH187" s="113">
        <f t="shared" si="94"/>
        <v>180</v>
      </c>
      <c r="AI187" s="113" t="e">
        <f>INDEX(地温!$D$2:$D$366,MATCH(AG187,地温!$C$2:$C$366,FALSE))</f>
        <v>#N/A</v>
      </c>
      <c r="AJ187" s="113" t="e">
        <f t="shared" si="95"/>
        <v>#N/A</v>
      </c>
      <c r="AK187" s="116" t="e">
        <f t="shared" si="77"/>
        <v>#N/A</v>
      </c>
      <c r="AL187" s="119" t="e">
        <f t="shared" si="78"/>
        <v>#N/A</v>
      </c>
      <c r="AM187" s="119">
        <f t="shared" si="79"/>
        <v>0</v>
      </c>
      <c r="AP187" s="115">
        <f t="shared" si="96"/>
        <v>-45843</v>
      </c>
      <c r="AQ187" s="113">
        <f t="shared" si="97"/>
        <v>180</v>
      </c>
      <c r="AR187" s="113" t="e">
        <f>INDEX(地温!$D$2:$D$366,MATCH(AP187,地温!$C$2:$C$366,FALSE))</f>
        <v>#N/A</v>
      </c>
      <c r="AS187" s="113" t="e">
        <f t="shared" si="98"/>
        <v>#N/A</v>
      </c>
      <c r="AT187" s="116" t="e">
        <f t="shared" si="80"/>
        <v>#N/A</v>
      </c>
      <c r="AU187" s="119" t="e">
        <f t="shared" si="81"/>
        <v>#N/A</v>
      </c>
      <c r="AV187" s="119">
        <f t="shared" si="82"/>
        <v>0</v>
      </c>
    </row>
    <row r="188" spans="1:48">
      <c r="A188" s="115">
        <f t="shared" si="83"/>
        <v>-45842</v>
      </c>
      <c r="B188" s="113">
        <f t="shared" si="66"/>
        <v>181</v>
      </c>
      <c r="C188" s="119">
        <f t="shared" si="67"/>
        <v>0</v>
      </c>
      <c r="F188" s="115">
        <f t="shared" si="84"/>
        <v>-45842</v>
      </c>
      <c r="G188" s="113">
        <f t="shared" si="85"/>
        <v>181</v>
      </c>
      <c r="H188" s="113" t="e">
        <f>INDEX(地温!$D$2:$D$366,MATCH(F188,地温!$C$2:$C$366,FALSE))</f>
        <v>#N/A</v>
      </c>
      <c r="I188" s="113" t="e">
        <f t="shared" si="86"/>
        <v>#N/A</v>
      </c>
      <c r="J188" s="116" t="e">
        <f t="shared" si="68"/>
        <v>#N/A</v>
      </c>
      <c r="K188" s="119" t="e">
        <f t="shared" si="69"/>
        <v>#N/A</v>
      </c>
      <c r="L188" s="119">
        <f t="shared" si="70"/>
        <v>0</v>
      </c>
      <c r="O188" s="115">
        <f t="shared" si="87"/>
        <v>-45842</v>
      </c>
      <c r="P188" s="113">
        <f t="shared" si="88"/>
        <v>181</v>
      </c>
      <c r="Q188" s="113" t="e">
        <f>INDEX(地温!$D$2:$D$366,MATCH(O188,地温!$C$2:$C$366,FALSE))</f>
        <v>#N/A</v>
      </c>
      <c r="R188" s="113" t="e">
        <f t="shared" si="89"/>
        <v>#N/A</v>
      </c>
      <c r="S188" s="116" t="e">
        <f t="shared" si="71"/>
        <v>#N/A</v>
      </c>
      <c r="T188" s="119" t="e">
        <f t="shared" si="72"/>
        <v>#N/A</v>
      </c>
      <c r="U188" s="119">
        <f t="shared" si="73"/>
        <v>0</v>
      </c>
      <c r="X188" s="115">
        <f t="shared" si="90"/>
        <v>-45842</v>
      </c>
      <c r="Y188" s="113">
        <f t="shared" si="91"/>
        <v>181</v>
      </c>
      <c r="Z188" s="113" t="e">
        <f>INDEX(地温!$D$2:$D$366,MATCH(X188,地温!$C$2:$C$366,FALSE))</f>
        <v>#N/A</v>
      </c>
      <c r="AA188" s="113" t="e">
        <f t="shared" si="92"/>
        <v>#N/A</v>
      </c>
      <c r="AB188" s="116" t="e">
        <f t="shared" si="74"/>
        <v>#N/A</v>
      </c>
      <c r="AC188" s="119" t="e">
        <f t="shared" si="75"/>
        <v>#N/A</v>
      </c>
      <c r="AD188" s="119">
        <f t="shared" si="76"/>
        <v>0</v>
      </c>
      <c r="AG188" s="115">
        <f t="shared" si="93"/>
        <v>-45842</v>
      </c>
      <c r="AH188" s="113">
        <f t="shared" si="94"/>
        <v>181</v>
      </c>
      <c r="AI188" s="113" t="e">
        <f>INDEX(地温!$D$2:$D$366,MATCH(AG188,地温!$C$2:$C$366,FALSE))</f>
        <v>#N/A</v>
      </c>
      <c r="AJ188" s="113" t="e">
        <f t="shared" si="95"/>
        <v>#N/A</v>
      </c>
      <c r="AK188" s="116" t="e">
        <f t="shared" si="77"/>
        <v>#N/A</v>
      </c>
      <c r="AL188" s="119" t="e">
        <f t="shared" si="78"/>
        <v>#N/A</v>
      </c>
      <c r="AM188" s="119">
        <f t="shared" si="79"/>
        <v>0</v>
      </c>
      <c r="AP188" s="115">
        <f t="shared" si="96"/>
        <v>-45842</v>
      </c>
      <c r="AQ188" s="113">
        <f t="shared" si="97"/>
        <v>181</v>
      </c>
      <c r="AR188" s="113" t="e">
        <f>INDEX(地温!$D$2:$D$366,MATCH(AP188,地温!$C$2:$C$366,FALSE))</f>
        <v>#N/A</v>
      </c>
      <c r="AS188" s="113" t="e">
        <f t="shared" si="98"/>
        <v>#N/A</v>
      </c>
      <c r="AT188" s="116" t="e">
        <f t="shared" si="80"/>
        <v>#N/A</v>
      </c>
      <c r="AU188" s="119" t="e">
        <f t="shared" si="81"/>
        <v>#N/A</v>
      </c>
      <c r="AV188" s="119">
        <f t="shared" si="82"/>
        <v>0</v>
      </c>
    </row>
    <row r="189" spans="1:48">
      <c r="A189" s="115">
        <f t="shared" si="83"/>
        <v>-45841</v>
      </c>
      <c r="B189" s="113">
        <f t="shared" si="66"/>
        <v>182</v>
      </c>
      <c r="C189" s="119">
        <f t="shared" si="67"/>
        <v>0</v>
      </c>
      <c r="F189" s="115">
        <f t="shared" si="84"/>
        <v>-45841</v>
      </c>
      <c r="G189" s="113">
        <f t="shared" si="85"/>
        <v>182</v>
      </c>
      <c r="H189" s="113" t="e">
        <f>INDEX(地温!$D$2:$D$366,MATCH(F189,地温!$C$2:$C$366,FALSE))</f>
        <v>#N/A</v>
      </c>
      <c r="I189" s="113" t="e">
        <f t="shared" si="86"/>
        <v>#N/A</v>
      </c>
      <c r="J189" s="116" t="e">
        <f t="shared" si="68"/>
        <v>#N/A</v>
      </c>
      <c r="K189" s="119" t="e">
        <f t="shared" si="69"/>
        <v>#N/A</v>
      </c>
      <c r="L189" s="119">
        <f t="shared" si="70"/>
        <v>0</v>
      </c>
      <c r="O189" s="115">
        <f t="shared" si="87"/>
        <v>-45841</v>
      </c>
      <c r="P189" s="113">
        <f t="shared" si="88"/>
        <v>182</v>
      </c>
      <c r="Q189" s="113" t="e">
        <f>INDEX(地温!$D$2:$D$366,MATCH(O189,地温!$C$2:$C$366,FALSE))</f>
        <v>#N/A</v>
      </c>
      <c r="R189" s="113" t="e">
        <f t="shared" si="89"/>
        <v>#N/A</v>
      </c>
      <c r="S189" s="116" t="e">
        <f t="shared" si="71"/>
        <v>#N/A</v>
      </c>
      <c r="T189" s="119" t="e">
        <f t="shared" si="72"/>
        <v>#N/A</v>
      </c>
      <c r="U189" s="119">
        <f t="shared" si="73"/>
        <v>0</v>
      </c>
      <c r="X189" s="115">
        <f t="shared" si="90"/>
        <v>-45841</v>
      </c>
      <c r="Y189" s="113">
        <f t="shared" si="91"/>
        <v>182</v>
      </c>
      <c r="Z189" s="113" t="e">
        <f>INDEX(地温!$D$2:$D$366,MATCH(X189,地温!$C$2:$C$366,FALSE))</f>
        <v>#N/A</v>
      </c>
      <c r="AA189" s="113" t="e">
        <f t="shared" si="92"/>
        <v>#N/A</v>
      </c>
      <c r="AB189" s="116" t="e">
        <f t="shared" si="74"/>
        <v>#N/A</v>
      </c>
      <c r="AC189" s="119" t="e">
        <f t="shared" si="75"/>
        <v>#N/A</v>
      </c>
      <c r="AD189" s="119">
        <f t="shared" si="76"/>
        <v>0</v>
      </c>
      <c r="AG189" s="115">
        <f t="shared" si="93"/>
        <v>-45841</v>
      </c>
      <c r="AH189" s="113">
        <f t="shared" si="94"/>
        <v>182</v>
      </c>
      <c r="AI189" s="113" t="e">
        <f>INDEX(地温!$D$2:$D$366,MATCH(AG189,地温!$C$2:$C$366,FALSE))</f>
        <v>#N/A</v>
      </c>
      <c r="AJ189" s="113" t="e">
        <f t="shared" si="95"/>
        <v>#N/A</v>
      </c>
      <c r="AK189" s="116" t="e">
        <f t="shared" si="77"/>
        <v>#N/A</v>
      </c>
      <c r="AL189" s="119" t="e">
        <f t="shared" si="78"/>
        <v>#N/A</v>
      </c>
      <c r="AM189" s="119">
        <f t="shared" si="79"/>
        <v>0</v>
      </c>
      <c r="AP189" s="115">
        <f t="shared" si="96"/>
        <v>-45841</v>
      </c>
      <c r="AQ189" s="113">
        <f t="shared" si="97"/>
        <v>182</v>
      </c>
      <c r="AR189" s="113" t="e">
        <f>INDEX(地温!$D$2:$D$366,MATCH(AP189,地温!$C$2:$C$366,FALSE))</f>
        <v>#N/A</v>
      </c>
      <c r="AS189" s="113" t="e">
        <f t="shared" si="98"/>
        <v>#N/A</v>
      </c>
      <c r="AT189" s="116" t="e">
        <f t="shared" si="80"/>
        <v>#N/A</v>
      </c>
      <c r="AU189" s="119" t="e">
        <f t="shared" si="81"/>
        <v>#N/A</v>
      </c>
      <c r="AV189" s="119">
        <f t="shared" si="82"/>
        <v>0</v>
      </c>
    </row>
    <row r="190" spans="1:48">
      <c r="A190" s="115">
        <f t="shared" si="83"/>
        <v>-45840</v>
      </c>
      <c r="B190" s="113">
        <f t="shared" si="66"/>
        <v>183</v>
      </c>
      <c r="C190" s="119">
        <f t="shared" si="67"/>
        <v>0</v>
      </c>
      <c r="F190" s="115">
        <f t="shared" si="84"/>
        <v>-45840</v>
      </c>
      <c r="G190" s="113">
        <f t="shared" si="85"/>
        <v>183</v>
      </c>
      <c r="H190" s="113" t="e">
        <f>INDEX(地温!$D$2:$D$366,MATCH(F190,地温!$C$2:$C$366,FALSE))</f>
        <v>#N/A</v>
      </c>
      <c r="I190" s="113" t="e">
        <f t="shared" si="86"/>
        <v>#N/A</v>
      </c>
      <c r="J190" s="116" t="e">
        <f t="shared" si="68"/>
        <v>#N/A</v>
      </c>
      <c r="K190" s="119" t="e">
        <f t="shared" si="69"/>
        <v>#N/A</v>
      </c>
      <c r="L190" s="119">
        <f t="shared" si="70"/>
        <v>0</v>
      </c>
      <c r="O190" s="115">
        <f t="shared" si="87"/>
        <v>-45840</v>
      </c>
      <c r="P190" s="113">
        <f t="shared" si="88"/>
        <v>183</v>
      </c>
      <c r="Q190" s="113" t="e">
        <f>INDEX(地温!$D$2:$D$366,MATCH(O190,地温!$C$2:$C$366,FALSE))</f>
        <v>#N/A</v>
      </c>
      <c r="R190" s="113" t="e">
        <f t="shared" si="89"/>
        <v>#N/A</v>
      </c>
      <c r="S190" s="116" t="e">
        <f t="shared" si="71"/>
        <v>#N/A</v>
      </c>
      <c r="T190" s="119" t="e">
        <f t="shared" si="72"/>
        <v>#N/A</v>
      </c>
      <c r="U190" s="119">
        <f t="shared" si="73"/>
        <v>0</v>
      </c>
      <c r="X190" s="115">
        <f t="shared" si="90"/>
        <v>-45840</v>
      </c>
      <c r="Y190" s="113">
        <f t="shared" si="91"/>
        <v>183</v>
      </c>
      <c r="Z190" s="113" t="e">
        <f>INDEX(地温!$D$2:$D$366,MATCH(X190,地温!$C$2:$C$366,FALSE))</f>
        <v>#N/A</v>
      </c>
      <c r="AA190" s="113" t="e">
        <f t="shared" si="92"/>
        <v>#N/A</v>
      </c>
      <c r="AB190" s="116" t="e">
        <f t="shared" si="74"/>
        <v>#N/A</v>
      </c>
      <c r="AC190" s="119" t="e">
        <f t="shared" si="75"/>
        <v>#N/A</v>
      </c>
      <c r="AD190" s="119">
        <f t="shared" si="76"/>
        <v>0</v>
      </c>
      <c r="AG190" s="115">
        <f t="shared" si="93"/>
        <v>-45840</v>
      </c>
      <c r="AH190" s="113">
        <f t="shared" si="94"/>
        <v>183</v>
      </c>
      <c r="AI190" s="113" t="e">
        <f>INDEX(地温!$D$2:$D$366,MATCH(AG190,地温!$C$2:$C$366,FALSE))</f>
        <v>#N/A</v>
      </c>
      <c r="AJ190" s="113" t="e">
        <f t="shared" si="95"/>
        <v>#N/A</v>
      </c>
      <c r="AK190" s="116" t="e">
        <f t="shared" si="77"/>
        <v>#N/A</v>
      </c>
      <c r="AL190" s="119" t="e">
        <f t="shared" si="78"/>
        <v>#N/A</v>
      </c>
      <c r="AM190" s="119">
        <f t="shared" si="79"/>
        <v>0</v>
      </c>
      <c r="AP190" s="115">
        <f t="shared" si="96"/>
        <v>-45840</v>
      </c>
      <c r="AQ190" s="113">
        <f t="shared" si="97"/>
        <v>183</v>
      </c>
      <c r="AR190" s="113" t="e">
        <f>INDEX(地温!$D$2:$D$366,MATCH(AP190,地温!$C$2:$C$366,FALSE))</f>
        <v>#N/A</v>
      </c>
      <c r="AS190" s="113" t="e">
        <f t="shared" si="98"/>
        <v>#N/A</v>
      </c>
      <c r="AT190" s="116" t="e">
        <f t="shared" si="80"/>
        <v>#N/A</v>
      </c>
      <c r="AU190" s="119" t="e">
        <f t="shared" si="81"/>
        <v>#N/A</v>
      </c>
      <c r="AV190" s="119">
        <f t="shared" si="82"/>
        <v>0</v>
      </c>
    </row>
    <row r="191" spans="1:48">
      <c r="A191" s="115">
        <f t="shared" si="83"/>
        <v>-45839</v>
      </c>
      <c r="B191" s="113">
        <f t="shared" si="66"/>
        <v>184</v>
      </c>
      <c r="C191" s="119">
        <f t="shared" si="67"/>
        <v>0</v>
      </c>
      <c r="F191" s="115">
        <f t="shared" si="84"/>
        <v>-45839</v>
      </c>
      <c r="G191" s="113">
        <f t="shared" si="85"/>
        <v>184</v>
      </c>
      <c r="H191" s="113" t="e">
        <f>INDEX(地温!$D$2:$D$366,MATCH(F191,地温!$C$2:$C$366,FALSE))</f>
        <v>#N/A</v>
      </c>
      <c r="I191" s="113" t="e">
        <f t="shared" si="86"/>
        <v>#N/A</v>
      </c>
      <c r="J191" s="116" t="e">
        <f t="shared" si="68"/>
        <v>#N/A</v>
      </c>
      <c r="K191" s="119" t="e">
        <f t="shared" si="69"/>
        <v>#N/A</v>
      </c>
      <c r="L191" s="119">
        <f t="shared" si="70"/>
        <v>0</v>
      </c>
      <c r="O191" s="115">
        <f t="shared" si="87"/>
        <v>-45839</v>
      </c>
      <c r="P191" s="113">
        <f t="shared" si="88"/>
        <v>184</v>
      </c>
      <c r="Q191" s="113" t="e">
        <f>INDEX(地温!$D$2:$D$366,MATCH(O191,地温!$C$2:$C$366,FALSE))</f>
        <v>#N/A</v>
      </c>
      <c r="R191" s="113" t="e">
        <f t="shared" si="89"/>
        <v>#N/A</v>
      </c>
      <c r="S191" s="116" t="e">
        <f t="shared" si="71"/>
        <v>#N/A</v>
      </c>
      <c r="T191" s="119" t="e">
        <f t="shared" si="72"/>
        <v>#N/A</v>
      </c>
      <c r="U191" s="119">
        <f t="shared" si="73"/>
        <v>0</v>
      </c>
      <c r="X191" s="115">
        <f t="shared" si="90"/>
        <v>-45839</v>
      </c>
      <c r="Y191" s="113">
        <f t="shared" si="91"/>
        <v>184</v>
      </c>
      <c r="Z191" s="113" t="e">
        <f>INDEX(地温!$D$2:$D$366,MATCH(X191,地温!$C$2:$C$366,FALSE))</f>
        <v>#N/A</v>
      </c>
      <c r="AA191" s="113" t="e">
        <f t="shared" si="92"/>
        <v>#N/A</v>
      </c>
      <c r="AB191" s="116" t="e">
        <f t="shared" si="74"/>
        <v>#N/A</v>
      </c>
      <c r="AC191" s="119" t="e">
        <f t="shared" si="75"/>
        <v>#N/A</v>
      </c>
      <c r="AD191" s="119">
        <f t="shared" si="76"/>
        <v>0</v>
      </c>
      <c r="AG191" s="115">
        <f t="shared" si="93"/>
        <v>-45839</v>
      </c>
      <c r="AH191" s="113">
        <f t="shared" si="94"/>
        <v>184</v>
      </c>
      <c r="AI191" s="113" t="e">
        <f>INDEX(地温!$D$2:$D$366,MATCH(AG191,地温!$C$2:$C$366,FALSE))</f>
        <v>#N/A</v>
      </c>
      <c r="AJ191" s="113" t="e">
        <f t="shared" si="95"/>
        <v>#N/A</v>
      </c>
      <c r="AK191" s="116" t="e">
        <f t="shared" si="77"/>
        <v>#N/A</v>
      </c>
      <c r="AL191" s="119" t="e">
        <f t="shared" si="78"/>
        <v>#N/A</v>
      </c>
      <c r="AM191" s="119">
        <f t="shared" si="79"/>
        <v>0</v>
      </c>
      <c r="AP191" s="115">
        <f t="shared" si="96"/>
        <v>-45839</v>
      </c>
      <c r="AQ191" s="113">
        <f t="shared" si="97"/>
        <v>184</v>
      </c>
      <c r="AR191" s="113" t="e">
        <f>INDEX(地温!$D$2:$D$366,MATCH(AP191,地温!$C$2:$C$366,FALSE))</f>
        <v>#N/A</v>
      </c>
      <c r="AS191" s="113" t="e">
        <f t="shared" si="98"/>
        <v>#N/A</v>
      </c>
      <c r="AT191" s="116" t="e">
        <f t="shared" si="80"/>
        <v>#N/A</v>
      </c>
      <c r="AU191" s="119" t="e">
        <f t="shared" si="81"/>
        <v>#N/A</v>
      </c>
      <c r="AV191" s="119">
        <f t="shared" si="82"/>
        <v>0</v>
      </c>
    </row>
    <row r="192" spans="1:48">
      <c r="A192" s="115">
        <f t="shared" si="83"/>
        <v>-45838</v>
      </c>
      <c r="B192" s="113">
        <f t="shared" si="66"/>
        <v>185</v>
      </c>
      <c r="C192" s="119">
        <f t="shared" si="67"/>
        <v>0</v>
      </c>
      <c r="F192" s="115">
        <f t="shared" si="84"/>
        <v>-45838</v>
      </c>
      <c r="G192" s="113">
        <f t="shared" si="85"/>
        <v>185</v>
      </c>
      <c r="H192" s="113" t="e">
        <f>INDEX(地温!$D$2:$D$366,MATCH(F192,地温!$C$2:$C$366,FALSE))</f>
        <v>#N/A</v>
      </c>
      <c r="I192" s="113" t="e">
        <f t="shared" si="86"/>
        <v>#N/A</v>
      </c>
      <c r="J192" s="116" t="e">
        <f t="shared" si="68"/>
        <v>#N/A</v>
      </c>
      <c r="K192" s="119" t="e">
        <f t="shared" si="69"/>
        <v>#N/A</v>
      </c>
      <c r="L192" s="119">
        <f t="shared" si="70"/>
        <v>0</v>
      </c>
      <c r="O192" s="115">
        <f t="shared" si="87"/>
        <v>-45838</v>
      </c>
      <c r="P192" s="113">
        <f t="shared" si="88"/>
        <v>185</v>
      </c>
      <c r="Q192" s="113" t="e">
        <f>INDEX(地温!$D$2:$D$366,MATCH(O192,地温!$C$2:$C$366,FALSE))</f>
        <v>#N/A</v>
      </c>
      <c r="R192" s="113" t="e">
        <f t="shared" si="89"/>
        <v>#N/A</v>
      </c>
      <c r="S192" s="116" t="e">
        <f t="shared" si="71"/>
        <v>#N/A</v>
      </c>
      <c r="T192" s="119" t="e">
        <f t="shared" si="72"/>
        <v>#N/A</v>
      </c>
      <c r="U192" s="119">
        <f t="shared" si="73"/>
        <v>0</v>
      </c>
      <c r="X192" s="115">
        <f t="shared" si="90"/>
        <v>-45838</v>
      </c>
      <c r="Y192" s="113">
        <f t="shared" si="91"/>
        <v>185</v>
      </c>
      <c r="Z192" s="113" t="e">
        <f>INDEX(地温!$D$2:$D$366,MATCH(X192,地温!$C$2:$C$366,FALSE))</f>
        <v>#N/A</v>
      </c>
      <c r="AA192" s="113" t="e">
        <f t="shared" si="92"/>
        <v>#N/A</v>
      </c>
      <c r="AB192" s="116" t="e">
        <f t="shared" si="74"/>
        <v>#N/A</v>
      </c>
      <c r="AC192" s="119" t="e">
        <f t="shared" si="75"/>
        <v>#N/A</v>
      </c>
      <c r="AD192" s="119">
        <f t="shared" si="76"/>
        <v>0</v>
      </c>
      <c r="AG192" s="115">
        <f t="shared" si="93"/>
        <v>-45838</v>
      </c>
      <c r="AH192" s="113">
        <f t="shared" si="94"/>
        <v>185</v>
      </c>
      <c r="AI192" s="113" t="e">
        <f>INDEX(地温!$D$2:$D$366,MATCH(AG192,地温!$C$2:$C$366,FALSE))</f>
        <v>#N/A</v>
      </c>
      <c r="AJ192" s="113" t="e">
        <f t="shared" si="95"/>
        <v>#N/A</v>
      </c>
      <c r="AK192" s="116" t="e">
        <f t="shared" si="77"/>
        <v>#N/A</v>
      </c>
      <c r="AL192" s="119" t="e">
        <f t="shared" si="78"/>
        <v>#N/A</v>
      </c>
      <c r="AM192" s="119">
        <f t="shared" si="79"/>
        <v>0</v>
      </c>
      <c r="AP192" s="115">
        <f t="shared" si="96"/>
        <v>-45838</v>
      </c>
      <c r="AQ192" s="113">
        <f t="shared" si="97"/>
        <v>185</v>
      </c>
      <c r="AR192" s="113" t="e">
        <f>INDEX(地温!$D$2:$D$366,MATCH(AP192,地温!$C$2:$C$366,FALSE))</f>
        <v>#N/A</v>
      </c>
      <c r="AS192" s="113" t="e">
        <f t="shared" si="98"/>
        <v>#N/A</v>
      </c>
      <c r="AT192" s="116" t="e">
        <f t="shared" si="80"/>
        <v>#N/A</v>
      </c>
      <c r="AU192" s="119" t="e">
        <f t="shared" si="81"/>
        <v>#N/A</v>
      </c>
      <c r="AV192" s="119">
        <f t="shared" si="82"/>
        <v>0</v>
      </c>
    </row>
    <row r="193" spans="1:48">
      <c r="A193" s="115">
        <f t="shared" si="83"/>
        <v>-45837</v>
      </c>
      <c r="B193" s="113">
        <f t="shared" si="66"/>
        <v>186</v>
      </c>
      <c r="C193" s="119">
        <f t="shared" si="67"/>
        <v>0</v>
      </c>
      <c r="F193" s="115">
        <f t="shared" si="84"/>
        <v>-45837</v>
      </c>
      <c r="G193" s="113">
        <f t="shared" si="85"/>
        <v>186</v>
      </c>
      <c r="H193" s="113" t="e">
        <f>INDEX(地温!$D$2:$D$366,MATCH(F193,地温!$C$2:$C$366,FALSE))</f>
        <v>#N/A</v>
      </c>
      <c r="I193" s="113" t="e">
        <f t="shared" si="86"/>
        <v>#N/A</v>
      </c>
      <c r="J193" s="116" t="e">
        <f t="shared" si="68"/>
        <v>#N/A</v>
      </c>
      <c r="K193" s="119" t="e">
        <f t="shared" si="69"/>
        <v>#N/A</v>
      </c>
      <c r="L193" s="119">
        <f t="shared" si="70"/>
        <v>0</v>
      </c>
      <c r="O193" s="115">
        <f t="shared" si="87"/>
        <v>-45837</v>
      </c>
      <c r="P193" s="113">
        <f t="shared" si="88"/>
        <v>186</v>
      </c>
      <c r="Q193" s="113" t="e">
        <f>INDEX(地温!$D$2:$D$366,MATCH(O193,地温!$C$2:$C$366,FALSE))</f>
        <v>#N/A</v>
      </c>
      <c r="R193" s="113" t="e">
        <f t="shared" si="89"/>
        <v>#N/A</v>
      </c>
      <c r="S193" s="116" t="e">
        <f t="shared" si="71"/>
        <v>#N/A</v>
      </c>
      <c r="T193" s="119" t="e">
        <f t="shared" si="72"/>
        <v>#N/A</v>
      </c>
      <c r="U193" s="119">
        <f t="shared" si="73"/>
        <v>0</v>
      </c>
      <c r="X193" s="115">
        <f t="shared" si="90"/>
        <v>-45837</v>
      </c>
      <c r="Y193" s="113">
        <f t="shared" si="91"/>
        <v>186</v>
      </c>
      <c r="Z193" s="113" t="e">
        <f>INDEX(地温!$D$2:$D$366,MATCH(X193,地温!$C$2:$C$366,FALSE))</f>
        <v>#N/A</v>
      </c>
      <c r="AA193" s="113" t="e">
        <f t="shared" si="92"/>
        <v>#N/A</v>
      </c>
      <c r="AB193" s="116" t="e">
        <f t="shared" si="74"/>
        <v>#N/A</v>
      </c>
      <c r="AC193" s="119" t="e">
        <f t="shared" si="75"/>
        <v>#N/A</v>
      </c>
      <c r="AD193" s="119">
        <f t="shared" si="76"/>
        <v>0</v>
      </c>
      <c r="AG193" s="115">
        <f t="shared" si="93"/>
        <v>-45837</v>
      </c>
      <c r="AH193" s="113">
        <f t="shared" si="94"/>
        <v>186</v>
      </c>
      <c r="AI193" s="113" t="e">
        <f>INDEX(地温!$D$2:$D$366,MATCH(AG193,地温!$C$2:$C$366,FALSE))</f>
        <v>#N/A</v>
      </c>
      <c r="AJ193" s="113" t="e">
        <f t="shared" si="95"/>
        <v>#N/A</v>
      </c>
      <c r="AK193" s="116" t="e">
        <f t="shared" si="77"/>
        <v>#N/A</v>
      </c>
      <c r="AL193" s="119" t="e">
        <f t="shared" si="78"/>
        <v>#N/A</v>
      </c>
      <c r="AM193" s="119">
        <f t="shared" si="79"/>
        <v>0</v>
      </c>
      <c r="AP193" s="115">
        <f t="shared" si="96"/>
        <v>-45837</v>
      </c>
      <c r="AQ193" s="113">
        <f t="shared" si="97"/>
        <v>186</v>
      </c>
      <c r="AR193" s="113" t="e">
        <f>INDEX(地温!$D$2:$D$366,MATCH(AP193,地温!$C$2:$C$366,FALSE))</f>
        <v>#N/A</v>
      </c>
      <c r="AS193" s="113" t="e">
        <f t="shared" si="98"/>
        <v>#N/A</v>
      </c>
      <c r="AT193" s="116" t="e">
        <f t="shared" si="80"/>
        <v>#N/A</v>
      </c>
      <c r="AU193" s="119" t="e">
        <f t="shared" si="81"/>
        <v>#N/A</v>
      </c>
      <c r="AV193" s="119">
        <f t="shared" si="82"/>
        <v>0</v>
      </c>
    </row>
    <row r="194" spans="1:48">
      <c r="A194" s="115">
        <f t="shared" si="83"/>
        <v>-45836</v>
      </c>
      <c r="B194" s="113">
        <f t="shared" si="66"/>
        <v>187</v>
      </c>
      <c r="C194" s="119">
        <f t="shared" si="67"/>
        <v>0</v>
      </c>
      <c r="F194" s="115">
        <f t="shared" si="84"/>
        <v>-45836</v>
      </c>
      <c r="G194" s="113">
        <f t="shared" si="85"/>
        <v>187</v>
      </c>
      <c r="H194" s="113" t="e">
        <f>INDEX(地温!$D$2:$D$366,MATCH(F194,地温!$C$2:$C$366,FALSE))</f>
        <v>#N/A</v>
      </c>
      <c r="I194" s="113" t="e">
        <f t="shared" si="86"/>
        <v>#N/A</v>
      </c>
      <c r="J194" s="116" t="e">
        <f t="shared" si="68"/>
        <v>#N/A</v>
      </c>
      <c r="K194" s="119" t="e">
        <f t="shared" si="69"/>
        <v>#N/A</v>
      </c>
      <c r="L194" s="119">
        <f t="shared" si="70"/>
        <v>0</v>
      </c>
      <c r="O194" s="115">
        <f t="shared" si="87"/>
        <v>-45836</v>
      </c>
      <c r="P194" s="113">
        <f t="shared" si="88"/>
        <v>187</v>
      </c>
      <c r="Q194" s="113" t="e">
        <f>INDEX(地温!$D$2:$D$366,MATCH(O194,地温!$C$2:$C$366,FALSE))</f>
        <v>#N/A</v>
      </c>
      <c r="R194" s="113" t="e">
        <f t="shared" si="89"/>
        <v>#N/A</v>
      </c>
      <c r="S194" s="116" t="e">
        <f t="shared" si="71"/>
        <v>#N/A</v>
      </c>
      <c r="T194" s="119" t="e">
        <f t="shared" si="72"/>
        <v>#N/A</v>
      </c>
      <c r="U194" s="119">
        <f t="shared" si="73"/>
        <v>0</v>
      </c>
      <c r="X194" s="115">
        <f t="shared" si="90"/>
        <v>-45836</v>
      </c>
      <c r="Y194" s="113">
        <f t="shared" si="91"/>
        <v>187</v>
      </c>
      <c r="Z194" s="113" t="e">
        <f>INDEX(地温!$D$2:$D$366,MATCH(X194,地温!$C$2:$C$366,FALSE))</f>
        <v>#N/A</v>
      </c>
      <c r="AA194" s="113" t="e">
        <f t="shared" si="92"/>
        <v>#N/A</v>
      </c>
      <c r="AB194" s="116" t="e">
        <f t="shared" si="74"/>
        <v>#N/A</v>
      </c>
      <c r="AC194" s="119" t="e">
        <f t="shared" si="75"/>
        <v>#N/A</v>
      </c>
      <c r="AD194" s="119">
        <f t="shared" si="76"/>
        <v>0</v>
      </c>
      <c r="AG194" s="115">
        <f t="shared" si="93"/>
        <v>-45836</v>
      </c>
      <c r="AH194" s="113">
        <f t="shared" si="94"/>
        <v>187</v>
      </c>
      <c r="AI194" s="113" t="e">
        <f>INDEX(地温!$D$2:$D$366,MATCH(AG194,地温!$C$2:$C$366,FALSE))</f>
        <v>#N/A</v>
      </c>
      <c r="AJ194" s="113" t="e">
        <f t="shared" si="95"/>
        <v>#N/A</v>
      </c>
      <c r="AK194" s="116" t="e">
        <f t="shared" si="77"/>
        <v>#N/A</v>
      </c>
      <c r="AL194" s="119" t="e">
        <f t="shared" si="78"/>
        <v>#N/A</v>
      </c>
      <c r="AM194" s="119">
        <f t="shared" si="79"/>
        <v>0</v>
      </c>
      <c r="AP194" s="115">
        <f t="shared" si="96"/>
        <v>-45836</v>
      </c>
      <c r="AQ194" s="113">
        <f t="shared" si="97"/>
        <v>187</v>
      </c>
      <c r="AR194" s="113" t="e">
        <f>INDEX(地温!$D$2:$D$366,MATCH(AP194,地温!$C$2:$C$366,FALSE))</f>
        <v>#N/A</v>
      </c>
      <c r="AS194" s="113" t="e">
        <f t="shared" si="98"/>
        <v>#N/A</v>
      </c>
      <c r="AT194" s="116" t="e">
        <f t="shared" si="80"/>
        <v>#N/A</v>
      </c>
      <c r="AU194" s="119" t="e">
        <f t="shared" si="81"/>
        <v>#N/A</v>
      </c>
      <c r="AV194" s="119">
        <f t="shared" si="82"/>
        <v>0</v>
      </c>
    </row>
    <row r="195" spans="1:48">
      <c r="A195" s="115">
        <f t="shared" si="83"/>
        <v>-45835</v>
      </c>
      <c r="B195" s="113">
        <f t="shared" si="66"/>
        <v>188</v>
      </c>
      <c r="C195" s="119">
        <f t="shared" si="67"/>
        <v>0</v>
      </c>
      <c r="F195" s="115">
        <f t="shared" si="84"/>
        <v>-45835</v>
      </c>
      <c r="G195" s="113">
        <f t="shared" si="85"/>
        <v>188</v>
      </c>
      <c r="H195" s="113" t="e">
        <f>INDEX(地温!$D$2:$D$366,MATCH(F195,地温!$C$2:$C$366,FALSE))</f>
        <v>#N/A</v>
      </c>
      <c r="I195" s="113" t="e">
        <f t="shared" si="86"/>
        <v>#N/A</v>
      </c>
      <c r="J195" s="116" t="e">
        <f t="shared" si="68"/>
        <v>#N/A</v>
      </c>
      <c r="K195" s="119" t="e">
        <f t="shared" si="69"/>
        <v>#N/A</v>
      </c>
      <c r="L195" s="119">
        <f t="shared" si="70"/>
        <v>0</v>
      </c>
      <c r="O195" s="115">
        <f t="shared" si="87"/>
        <v>-45835</v>
      </c>
      <c r="P195" s="113">
        <f t="shared" si="88"/>
        <v>188</v>
      </c>
      <c r="Q195" s="113" t="e">
        <f>INDEX(地温!$D$2:$D$366,MATCH(O195,地温!$C$2:$C$366,FALSE))</f>
        <v>#N/A</v>
      </c>
      <c r="R195" s="113" t="e">
        <f t="shared" si="89"/>
        <v>#N/A</v>
      </c>
      <c r="S195" s="116" t="e">
        <f t="shared" si="71"/>
        <v>#N/A</v>
      </c>
      <c r="T195" s="119" t="e">
        <f t="shared" si="72"/>
        <v>#N/A</v>
      </c>
      <c r="U195" s="119">
        <f t="shared" si="73"/>
        <v>0</v>
      </c>
      <c r="X195" s="115">
        <f t="shared" si="90"/>
        <v>-45835</v>
      </c>
      <c r="Y195" s="113">
        <f t="shared" si="91"/>
        <v>188</v>
      </c>
      <c r="Z195" s="113" t="e">
        <f>INDEX(地温!$D$2:$D$366,MATCH(X195,地温!$C$2:$C$366,FALSE))</f>
        <v>#N/A</v>
      </c>
      <c r="AA195" s="113" t="e">
        <f t="shared" si="92"/>
        <v>#N/A</v>
      </c>
      <c r="AB195" s="116" t="e">
        <f t="shared" si="74"/>
        <v>#N/A</v>
      </c>
      <c r="AC195" s="119" t="e">
        <f t="shared" si="75"/>
        <v>#N/A</v>
      </c>
      <c r="AD195" s="119">
        <f t="shared" si="76"/>
        <v>0</v>
      </c>
      <c r="AG195" s="115">
        <f t="shared" si="93"/>
        <v>-45835</v>
      </c>
      <c r="AH195" s="113">
        <f t="shared" si="94"/>
        <v>188</v>
      </c>
      <c r="AI195" s="113" t="e">
        <f>INDEX(地温!$D$2:$D$366,MATCH(AG195,地温!$C$2:$C$366,FALSE))</f>
        <v>#N/A</v>
      </c>
      <c r="AJ195" s="113" t="e">
        <f t="shared" si="95"/>
        <v>#N/A</v>
      </c>
      <c r="AK195" s="116" t="e">
        <f t="shared" si="77"/>
        <v>#N/A</v>
      </c>
      <c r="AL195" s="119" t="e">
        <f t="shared" si="78"/>
        <v>#N/A</v>
      </c>
      <c r="AM195" s="119">
        <f t="shared" si="79"/>
        <v>0</v>
      </c>
      <c r="AP195" s="115">
        <f t="shared" si="96"/>
        <v>-45835</v>
      </c>
      <c r="AQ195" s="113">
        <f t="shared" si="97"/>
        <v>188</v>
      </c>
      <c r="AR195" s="113" t="e">
        <f>INDEX(地温!$D$2:$D$366,MATCH(AP195,地温!$C$2:$C$366,FALSE))</f>
        <v>#N/A</v>
      </c>
      <c r="AS195" s="113" t="e">
        <f t="shared" si="98"/>
        <v>#N/A</v>
      </c>
      <c r="AT195" s="116" t="e">
        <f t="shared" si="80"/>
        <v>#N/A</v>
      </c>
      <c r="AU195" s="119" t="e">
        <f t="shared" si="81"/>
        <v>#N/A</v>
      </c>
      <c r="AV195" s="119">
        <f t="shared" si="82"/>
        <v>0</v>
      </c>
    </row>
    <row r="196" spans="1:48">
      <c r="A196" s="115">
        <f t="shared" si="83"/>
        <v>-45834</v>
      </c>
      <c r="B196" s="113">
        <f t="shared" si="66"/>
        <v>189</v>
      </c>
      <c r="C196" s="119">
        <f t="shared" si="67"/>
        <v>0</v>
      </c>
      <c r="F196" s="115">
        <f t="shared" si="84"/>
        <v>-45834</v>
      </c>
      <c r="G196" s="113">
        <f t="shared" si="85"/>
        <v>189</v>
      </c>
      <c r="H196" s="113" t="e">
        <f>INDEX(地温!$D$2:$D$366,MATCH(F196,地温!$C$2:$C$366,FALSE))</f>
        <v>#N/A</v>
      </c>
      <c r="I196" s="113" t="e">
        <f t="shared" si="86"/>
        <v>#N/A</v>
      </c>
      <c r="J196" s="116" t="e">
        <f t="shared" si="68"/>
        <v>#N/A</v>
      </c>
      <c r="K196" s="119" t="e">
        <f t="shared" si="69"/>
        <v>#N/A</v>
      </c>
      <c r="L196" s="119">
        <f t="shared" si="70"/>
        <v>0</v>
      </c>
      <c r="O196" s="115">
        <f t="shared" si="87"/>
        <v>-45834</v>
      </c>
      <c r="P196" s="113">
        <f t="shared" si="88"/>
        <v>189</v>
      </c>
      <c r="Q196" s="113" t="e">
        <f>INDEX(地温!$D$2:$D$366,MATCH(O196,地温!$C$2:$C$366,FALSE))</f>
        <v>#N/A</v>
      </c>
      <c r="R196" s="113" t="e">
        <f t="shared" si="89"/>
        <v>#N/A</v>
      </c>
      <c r="S196" s="116" t="e">
        <f t="shared" si="71"/>
        <v>#N/A</v>
      </c>
      <c r="T196" s="119" t="e">
        <f t="shared" si="72"/>
        <v>#N/A</v>
      </c>
      <c r="U196" s="119">
        <f t="shared" si="73"/>
        <v>0</v>
      </c>
      <c r="X196" s="115">
        <f t="shared" si="90"/>
        <v>-45834</v>
      </c>
      <c r="Y196" s="113">
        <f t="shared" si="91"/>
        <v>189</v>
      </c>
      <c r="Z196" s="113" t="e">
        <f>INDEX(地温!$D$2:$D$366,MATCH(X196,地温!$C$2:$C$366,FALSE))</f>
        <v>#N/A</v>
      </c>
      <c r="AA196" s="113" t="e">
        <f t="shared" si="92"/>
        <v>#N/A</v>
      </c>
      <c r="AB196" s="116" t="e">
        <f t="shared" si="74"/>
        <v>#N/A</v>
      </c>
      <c r="AC196" s="119" t="e">
        <f t="shared" si="75"/>
        <v>#N/A</v>
      </c>
      <c r="AD196" s="119">
        <f t="shared" si="76"/>
        <v>0</v>
      </c>
      <c r="AG196" s="115">
        <f t="shared" si="93"/>
        <v>-45834</v>
      </c>
      <c r="AH196" s="113">
        <f t="shared" si="94"/>
        <v>189</v>
      </c>
      <c r="AI196" s="113" t="e">
        <f>INDEX(地温!$D$2:$D$366,MATCH(AG196,地温!$C$2:$C$366,FALSE))</f>
        <v>#N/A</v>
      </c>
      <c r="AJ196" s="113" t="e">
        <f t="shared" si="95"/>
        <v>#N/A</v>
      </c>
      <c r="AK196" s="116" t="e">
        <f t="shared" si="77"/>
        <v>#N/A</v>
      </c>
      <c r="AL196" s="119" t="e">
        <f t="shared" si="78"/>
        <v>#N/A</v>
      </c>
      <c r="AM196" s="119">
        <f t="shared" si="79"/>
        <v>0</v>
      </c>
      <c r="AP196" s="115">
        <f t="shared" si="96"/>
        <v>-45834</v>
      </c>
      <c r="AQ196" s="113">
        <f t="shared" si="97"/>
        <v>189</v>
      </c>
      <c r="AR196" s="113" t="e">
        <f>INDEX(地温!$D$2:$D$366,MATCH(AP196,地温!$C$2:$C$366,FALSE))</f>
        <v>#N/A</v>
      </c>
      <c r="AS196" s="113" t="e">
        <f t="shared" si="98"/>
        <v>#N/A</v>
      </c>
      <c r="AT196" s="116" t="e">
        <f t="shared" si="80"/>
        <v>#N/A</v>
      </c>
      <c r="AU196" s="119" t="e">
        <f t="shared" si="81"/>
        <v>#N/A</v>
      </c>
      <c r="AV196" s="119">
        <f t="shared" si="82"/>
        <v>0</v>
      </c>
    </row>
    <row r="197" spans="1:48">
      <c r="A197" s="115">
        <f t="shared" si="83"/>
        <v>-45833</v>
      </c>
      <c r="B197" s="113">
        <f t="shared" si="66"/>
        <v>190</v>
      </c>
      <c r="C197" s="119">
        <f t="shared" si="67"/>
        <v>0</v>
      </c>
      <c r="F197" s="115">
        <f t="shared" si="84"/>
        <v>-45833</v>
      </c>
      <c r="G197" s="113">
        <f t="shared" si="85"/>
        <v>190</v>
      </c>
      <c r="H197" s="113" t="e">
        <f>INDEX(地温!$D$2:$D$366,MATCH(F197,地温!$C$2:$C$366,FALSE))</f>
        <v>#N/A</v>
      </c>
      <c r="I197" s="113" t="e">
        <f t="shared" si="86"/>
        <v>#N/A</v>
      </c>
      <c r="J197" s="116" t="e">
        <f t="shared" si="68"/>
        <v>#N/A</v>
      </c>
      <c r="K197" s="119" t="e">
        <f t="shared" si="69"/>
        <v>#N/A</v>
      </c>
      <c r="L197" s="119">
        <f t="shared" si="70"/>
        <v>0</v>
      </c>
      <c r="O197" s="115">
        <f t="shared" si="87"/>
        <v>-45833</v>
      </c>
      <c r="P197" s="113">
        <f t="shared" si="88"/>
        <v>190</v>
      </c>
      <c r="Q197" s="113" t="e">
        <f>INDEX(地温!$D$2:$D$366,MATCH(O197,地温!$C$2:$C$366,FALSE))</f>
        <v>#N/A</v>
      </c>
      <c r="R197" s="113" t="e">
        <f t="shared" si="89"/>
        <v>#N/A</v>
      </c>
      <c r="S197" s="116" t="e">
        <f t="shared" si="71"/>
        <v>#N/A</v>
      </c>
      <c r="T197" s="119" t="e">
        <f t="shared" si="72"/>
        <v>#N/A</v>
      </c>
      <c r="U197" s="119">
        <f t="shared" si="73"/>
        <v>0</v>
      </c>
      <c r="X197" s="115">
        <f t="shared" si="90"/>
        <v>-45833</v>
      </c>
      <c r="Y197" s="113">
        <f t="shared" si="91"/>
        <v>190</v>
      </c>
      <c r="Z197" s="113" t="e">
        <f>INDEX(地温!$D$2:$D$366,MATCH(X197,地温!$C$2:$C$366,FALSE))</f>
        <v>#N/A</v>
      </c>
      <c r="AA197" s="113" t="e">
        <f t="shared" si="92"/>
        <v>#N/A</v>
      </c>
      <c r="AB197" s="116" t="e">
        <f t="shared" si="74"/>
        <v>#N/A</v>
      </c>
      <c r="AC197" s="119" t="e">
        <f t="shared" si="75"/>
        <v>#N/A</v>
      </c>
      <c r="AD197" s="119">
        <f t="shared" si="76"/>
        <v>0</v>
      </c>
      <c r="AG197" s="115">
        <f t="shared" si="93"/>
        <v>-45833</v>
      </c>
      <c r="AH197" s="113">
        <f t="shared" si="94"/>
        <v>190</v>
      </c>
      <c r="AI197" s="113" t="e">
        <f>INDEX(地温!$D$2:$D$366,MATCH(AG197,地温!$C$2:$C$366,FALSE))</f>
        <v>#N/A</v>
      </c>
      <c r="AJ197" s="113" t="e">
        <f t="shared" si="95"/>
        <v>#N/A</v>
      </c>
      <c r="AK197" s="116" t="e">
        <f t="shared" si="77"/>
        <v>#N/A</v>
      </c>
      <c r="AL197" s="119" t="e">
        <f t="shared" si="78"/>
        <v>#N/A</v>
      </c>
      <c r="AM197" s="119">
        <f t="shared" si="79"/>
        <v>0</v>
      </c>
      <c r="AP197" s="115">
        <f t="shared" si="96"/>
        <v>-45833</v>
      </c>
      <c r="AQ197" s="113">
        <f t="shared" si="97"/>
        <v>190</v>
      </c>
      <c r="AR197" s="113" t="e">
        <f>INDEX(地温!$D$2:$D$366,MATCH(AP197,地温!$C$2:$C$366,FALSE))</f>
        <v>#N/A</v>
      </c>
      <c r="AS197" s="113" t="e">
        <f t="shared" si="98"/>
        <v>#N/A</v>
      </c>
      <c r="AT197" s="116" t="e">
        <f t="shared" si="80"/>
        <v>#N/A</v>
      </c>
      <c r="AU197" s="119" t="e">
        <f t="shared" si="81"/>
        <v>#N/A</v>
      </c>
      <c r="AV197" s="119">
        <f t="shared" si="82"/>
        <v>0</v>
      </c>
    </row>
    <row r="198" spans="1:48">
      <c r="A198" s="115">
        <f t="shared" si="83"/>
        <v>-45832</v>
      </c>
      <c r="B198" s="113">
        <f t="shared" si="66"/>
        <v>191</v>
      </c>
      <c r="C198" s="119">
        <f t="shared" si="67"/>
        <v>0</v>
      </c>
      <c r="F198" s="115">
        <f t="shared" si="84"/>
        <v>-45832</v>
      </c>
      <c r="G198" s="113">
        <f t="shared" si="85"/>
        <v>191</v>
      </c>
      <c r="H198" s="113" t="e">
        <f>INDEX(地温!$D$2:$D$366,MATCH(F198,地温!$C$2:$C$366,FALSE))</f>
        <v>#N/A</v>
      </c>
      <c r="I198" s="113" t="e">
        <f t="shared" si="86"/>
        <v>#N/A</v>
      </c>
      <c r="J198" s="116" t="e">
        <f t="shared" si="68"/>
        <v>#N/A</v>
      </c>
      <c r="K198" s="119" t="e">
        <f t="shared" si="69"/>
        <v>#N/A</v>
      </c>
      <c r="L198" s="119">
        <f t="shared" si="70"/>
        <v>0</v>
      </c>
      <c r="O198" s="115">
        <f t="shared" si="87"/>
        <v>-45832</v>
      </c>
      <c r="P198" s="113">
        <f t="shared" si="88"/>
        <v>191</v>
      </c>
      <c r="Q198" s="113" t="e">
        <f>INDEX(地温!$D$2:$D$366,MATCH(O198,地温!$C$2:$C$366,FALSE))</f>
        <v>#N/A</v>
      </c>
      <c r="R198" s="113" t="e">
        <f t="shared" si="89"/>
        <v>#N/A</v>
      </c>
      <c r="S198" s="116" t="e">
        <f t="shared" si="71"/>
        <v>#N/A</v>
      </c>
      <c r="T198" s="119" t="e">
        <f t="shared" si="72"/>
        <v>#N/A</v>
      </c>
      <c r="U198" s="119">
        <f t="shared" si="73"/>
        <v>0</v>
      </c>
      <c r="X198" s="115">
        <f t="shared" si="90"/>
        <v>-45832</v>
      </c>
      <c r="Y198" s="113">
        <f t="shared" si="91"/>
        <v>191</v>
      </c>
      <c r="Z198" s="113" t="e">
        <f>INDEX(地温!$D$2:$D$366,MATCH(X198,地温!$C$2:$C$366,FALSE))</f>
        <v>#N/A</v>
      </c>
      <c r="AA198" s="113" t="e">
        <f t="shared" si="92"/>
        <v>#N/A</v>
      </c>
      <c r="AB198" s="116" t="e">
        <f t="shared" si="74"/>
        <v>#N/A</v>
      </c>
      <c r="AC198" s="119" t="e">
        <f t="shared" si="75"/>
        <v>#N/A</v>
      </c>
      <c r="AD198" s="119">
        <f t="shared" si="76"/>
        <v>0</v>
      </c>
      <c r="AG198" s="115">
        <f t="shared" si="93"/>
        <v>-45832</v>
      </c>
      <c r="AH198" s="113">
        <f t="shared" si="94"/>
        <v>191</v>
      </c>
      <c r="AI198" s="113" t="e">
        <f>INDEX(地温!$D$2:$D$366,MATCH(AG198,地温!$C$2:$C$366,FALSE))</f>
        <v>#N/A</v>
      </c>
      <c r="AJ198" s="113" t="e">
        <f t="shared" si="95"/>
        <v>#N/A</v>
      </c>
      <c r="AK198" s="116" t="e">
        <f t="shared" si="77"/>
        <v>#N/A</v>
      </c>
      <c r="AL198" s="119" t="e">
        <f t="shared" si="78"/>
        <v>#N/A</v>
      </c>
      <c r="AM198" s="119">
        <f t="shared" si="79"/>
        <v>0</v>
      </c>
      <c r="AP198" s="115">
        <f t="shared" si="96"/>
        <v>-45832</v>
      </c>
      <c r="AQ198" s="113">
        <f t="shared" si="97"/>
        <v>191</v>
      </c>
      <c r="AR198" s="113" t="e">
        <f>INDEX(地温!$D$2:$D$366,MATCH(AP198,地温!$C$2:$C$366,FALSE))</f>
        <v>#N/A</v>
      </c>
      <c r="AS198" s="113" t="e">
        <f t="shared" si="98"/>
        <v>#N/A</v>
      </c>
      <c r="AT198" s="116" t="e">
        <f t="shared" si="80"/>
        <v>#N/A</v>
      </c>
      <c r="AU198" s="119" t="e">
        <f t="shared" si="81"/>
        <v>#N/A</v>
      </c>
      <c r="AV198" s="119">
        <f t="shared" si="82"/>
        <v>0</v>
      </c>
    </row>
    <row r="199" spans="1:48">
      <c r="A199" s="115">
        <f t="shared" si="83"/>
        <v>-45831</v>
      </c>
      <c r="B199" s="113">
        <f t="shared" si="66"/>
        <v>192</v>
      </c>
      <c r="C199" s="119">
        <f t="shared" si="67"/>
        <v>0</v>
      </c>
      <c r="F199" s="115">
        <f t="shared" si="84"/>
        <v>-45831</v>
      </c>
      <c r="G199" s="113">
        <f t="shared" si="85"/>
        <v>192</v>
      </c>
      <c r="H199" s="113" t="e">
        <f>INDEX(地温!$D$2:$D$366,MATCH(F199,地温!$C$2:$C$366,FALSE))</f>
        <v>#N/A</v>
      </c>
      <c r="I199" s="113" t="e">
        <f t="shared" si="86"/>
        <v>#N/A</v>
      </c>
      <c r="J199" s="116" t="e">
        <f t="shared" si="68"/>
        <v>#N/A</v>
      </c>
      <c r="K199" s="119" t="e">
        <f t="shared" si="69"/>
        <v>#N/A</v>
      </c>
      <c r="L199" s="119">
        <f t="shared" si="70"/>
        <v>0</v>
      </c>
      <c r="O199" s="115">
        <f t="shared" si="87"/>
        <v>-45831</v>
      </c>
      <c r="P199" s="113">
        <f t="shared" si="88"/>
        <v>192</v>
      </c>
      <c r="Q199" s="113" t="e">
        <f>INDEX(地温!$D$2:$D$366,MATCH(O199,地温!$C$2:$C$366,FALSE))</f>
        <v>#N/A</v>
      </c>
      <c r="R199" s="113" t="e">
        <f t="shared" si="89"/>
        <v>#N/A</v>
      </c>
      <c r="S199" s="116" t="e">
        <f t="shared" si="71"/>
        <v>#N/A</v>
      </c>
      <c r="T199" s="119" t="e">
        <f t="shared" si="72"/>
        <v>#N/A</v>
      </c>
      <c r="U199" s="119">
        <f t="shared" si="73"/>
        <v>0</v>
      </c>
      <c r="X199" s="115">
        <f t="shared" si="90"/>
        <v>-45831</v>
      </c>
      <c r="Y199" s="113">
        <f t="shared" si="91"/>
        <v>192</v>
      </c>
      <c r="Z199" s="113" t="e">
        <f>INDEX(地温!$D$2:$D$366,MATCH(X199,地温!$C$2:$C$366,FALSE))</f>
        <v>#N/A</v>
      </c>
      <c r="AA199" s="113" t="e">
        <f t="shared" si="92"/>
        <v>#N/A</v>
      </c>
      <c r="AB199" s="116" t="e">
        <f t="shared" si="74"/>
        <v>#N/A</v>
      </c>
      <c r="AC199" s="119" t="e">
        <f t="shared" si="75"/>
        <v>#N/A</v>
      </c>
      <c r="AD199" s="119">
        <f t="shared" si="76"/>
        <v>0</v>
      </c>
      <c r="AG199" s="115">
        <f t="shared" si="93"/>
        <v>-45831</v>
      </c>
      <c r="AH199" s="113">
        <f t="shared" si="94"/>
        <v>192</v>
      </c>
      <c r="AI199" s="113" t="e">
        <f>INDEX(地温!$D$2:$D$366,MATCH(AG199,地温!$C$2:$C$366,FALSE))</f>
        <v>#N/A</v>
      </c>
      <c r="AJ199" s="113" t="e">
        <f t="shared" si="95"/>
        <v>#N/A</v>
      </c>
      <c r="AK199" s="116" t="e">
        <f t="shared" si="77"/>
        <v>#N/A</v>
      </c>
      <c r="AL199" s="119" t="e">
        <f t="shared" si="78"/>
        <v>#N/A</v>
      </c>
      <c r="AM199" s="119">
        <f t="shared" si="79"/>
        <v>0</v>
      </c>
      <c r="AP199" s="115">
        <f t="shared" si="96"/>
        <v>-45831</v>
      </c>
      <c r="AQ199" s="113">
        <f t="shared" si="97"/>
        <v>192</v>
      </c>
      <c r="AR199" s="113" t="e">
        <f>INDEX(地温!$D$2:$D$366,MATCH(AP199,地温!$C$2:$C$366,FALSE))</f>
        <v>#N/A</v>
      </c>
      <c r="AS199" s="113" t="e">
        <f t="shared" si="98"/>
        <v>#N/A</v>
      </c>
      <c r="AT199" s="116" t="e">
        <f t="shared" si="80"/>
        <v>#N/A</v>
      </c>
      <c r="AU199" s="119" t="e">
        <f t="shared" si="81"/>
        <v>#N/A</v>
      </c>
      <c r="AV199" s="119">
        <f t="shared" si="82"/>
        <v>0</v>
      </c>
    </row>
    <row r="200" spans="1:48">
      <c r="A200" s="115">
        <f t="shared" si="83"/>
        <v>-45830</v>
      </c>
      <c r="B200" s="113">
        <f t="shared" ref="B200:B263" si="99">G200</f>
        <v>193</v>
      </c>
      <c r="C200" s="119">
        <f t="shared" ref="C200:C263" si="100">L200+U200+AD200+AM200+AV200</f>
        <v>0</v>
      </c>
      <c r="F200" s="115">
        <f t="shared" si="84"/>
        <v>-45830</v>
      </c>
      <c r="G200" s="113">
        <f t="shared" si="85"/>
        <v>193</v>
      </c>
      <c r="H200" s="113" t="e">
        <f>INDEX(地温!$D$2:$D$366,MATCH(F200,地温!$C$2:$C$366,FALSE))</f>
        <v>#N/A</v>
      </c>
      <c r="I200" s="113" t="e">
        <f t="shared" si="86"/>
        <v>#N/A</v>
      </c>
      <c r="J200" s="116" t="e">
        <f t="shared" ref="J200:J263" si="101">I200/G200</f>
        <v>#N/A</v>
      </c>
      <c r="K200" s="119" t="e">
        <f t="shared" ref="K200:K263" si="102">$H$4*EXP(-$I$4/(8.31*(J200+273)))</f>
        <v>#N/A</v>
      </c>
      <c r="L200" s="119">
        <f t="shared" ref="L200:L263" si="103">IF($G$1=0,0,$J$1*$G$4*0.01*(1-EXP(-K200*G200)))</f>
        <v>0</v>
      </c>
      <c r="O200" s="115">
        <f t="shared" si="87"/>
        <v>-45830</v>
      </c>
      <c r="P200" s="113">
        <f t="shared" si="88"/>
        <v>193</v>
      </c>
      <c r="Q200" s="113" t="e">
        <f>INDEX(地温!$D$2:$D$366,MATCH(O200,地温!$C$2:$C$366,FALSE))</f>
        <v>#N/A</v>
      </c>
      <c r="R200" s="113" t="e">
        <f t="shared" si="89"/>
        <v>#N/A</v>
      </c>
      <c r="S200" s="116" t="e">
        <f t="shared" ref="S200:S263" si="104">R200/P200</f>
        <v>#N/A</v>
      </c>
      <c r="T200" s="119" t="e">
        <f t="shared" ref="T200:T263" si="105">$Q$4*EXP(-$R$4/(8.31*(S200+273)))</f>
        <v>#N/A</v>
      </c>
      <c r="U200" s="119">
        <f t="shared" ref="U200:U263" si="106">IF($P$1=0,0,$S$1*$P$4*0.01*(1-EXP(-T200*P200)))</f>
        <v>0</v>
      </c>
      <c r="X200" s="115">
        <f t="shared" si="90"/>
        <v>-45830</v>
      </c>
      <c r="Y200" s="113">
        <f t="shared" si="91"/>
        <v>193</v>
      </c>
      <c r="Z200" s="113" t="e">
        <f>INDEX(地温!$D$2:$D$366,MATCH(X200,地温!$C$2:$C$366,FALSE))</f>
        <v>#N/A</v>
      </c>
      <c r="AA200" s="113" t="e">
        <f t="shared" si="92"/>
        <v>#N/A</v>
      </c>
      <c r="AB200" s="116" t="e">
        <f t="shared" ref="AB200:AB263" si="107">AA200/Y200</f>
        <v>#N/A</v>
      </c>
      <c r="AC200" s="119" t="e">
        <f t="shared" ref="AC200:AC263" si="108">$Z$4*EXP(-$AA$4/(8.31*(AB200+273)))</f>
        <v>#N/A</v>
      </c>
      <c r="AD200" s="119">
        <f t="shared" ref="AD200:AD263" si="109">IF($Y$1=0,0,$AB$1*$Y$4*0.01*(1-EXP(-AC200*Y200)))</f>
        <v>0</v>
      </c>
      <c r="AG200" s="115">
        <f t="shared" si="93"/>
        <v>-45830</v>
      </c>
      <c r="AH200" s="113">
        <f t="shared" si="94"/>
        <v>193</v>
      </c>
      <c r="AI200" s="113" t="e">
        <f>INDEX(地温!$D$2:$D$366,MATCH(AG200,地温!$C$2:$C$366,FALSE))</f>
        <v>#N/A</v>
      </c>
      <c r="AJ200" s="113" t="e">
        <f t="shared" si="95"/>
        <v>#N/A</v>
      </c>
      <c r="AK200" s="116" t="e">
        <f t="shared" ref="AK200:AK263" si="110">AJ200/AH200</f>
        <v>#N/A</v>
      </c>
      <c r="AL200" s="119" t="e">
        <f t="shared" ref="AL200:AL263" si="111">$AI$4*EXP(-$AJ$4/(8.31*(AK200+273)))</f>
        <v>#N/A</v>
      </c>
      <c r="AM200" s="119">
        <f t="shared" ref="AM200:AM263" si="112">IF($AH$1=0,0,$AK$1*$AH$4*0.01*(1-EXP(-AL200*AH200)))</f>
        <v>0</v>
      </c>
      <c r="AP200" s="115">
        <f t="shared" si="96"/>
        <v>-45830</v>
      </c>
      <c r="AQ200" s="113">
        <f t="shared" si="97"/>
        <v>193</v>
      </c>
      <c r="AR200" s="113" t="e">
        <f>INDEX(地温!$D$2:$D$366,MATCH(AP200,地温!$C$2:$C$366,FALSE))</f>
        <v>#N/A</v>
      </c>
      <c r="AS200" s="113" t="e">
        <f t="shared" si="98"/>
        <v>#N/A</v>
      </c>
      <c r="AT200" s="116" t="e">
        <f t="shared" ref="AT200:AT263" si="113">AS200/AQ200</f>
        <v>#N/A</v>
      </c>
      <c r="AU200" s="119" t="e">
        <f t="shared" ref="AU200:AU263" si="114">$AR$4*EXP(-$AS$4/(8.31*(AT200+273)))</f>
        <v>#N/A</v>
      </c>
      <c r="AV200" s="119">
        <f t="shared" ref="AV200:AV263" si="115">IF($AQ$1=0,0,$AT$1*$AQ$4*0.01*(1-EXP(-AU200*AQ200)))</f>
        <v>0</v>
      </c>
    </row>
    <row r="201" spans="1:48">
      <c r="A201" s="115">
        <f t="shared" ref="A201:A264" si="116">A200+1</f>
        <v>-45829</v>
      </c>
      <c r="B201" s="113">
        <f t="shared" si="99"/>
        <v>194</v>
      </c>
      <c r="C201" s="119">
        <f t="shared" si="100"/>
        <v>0</v>
      </c>
      <c r="F201" s="115">
        <f t="shared" ref="F201:F264" si="117">F200+1</f>
        <v>-45829</v>
      </c>
      <c r="G201" s="113">
        <f t="shared" ref="G201:G264" si="118">F201-F$8+1</f>
        <v>194</v>
      </c>
      <c r="H201" s="113" t="e">
        <f>INDEX(地温!$D$2:$D$366,MATCH(F201,地温!$C$2:$C$366,FALSE))</f>
        <v>#N/A</v>
      </c>
      <c r="I201" s="113" t="e">
        <f t="shared" ref="I201:I264" si="119">I200+H201</f>
        <v>#N/A</v>
      </c>
      <c r="J201" s="116" t="e">
        <f t="shared" si="101"/>
        <v>#N/A</v>
      </c>
      <c r="K201" s="119" t="e">
        <f t="shared" si="102"/>
        <v>#N/A</v>
      </c>
      <c r="L201" s="119">
        <f t="shared" si="103"/>
        <v>0</v>
      </c>
      <c r="O201" s="115">
        <f t="shared" ref="O201:O264" si="120">O200+1</f>
        <v>-45829</v>
      </c>
      <c r="P201" s="113">
        <f t="shared" ref="P201:P264" si="121">O201-O$8+1</f>
        <v>194</v>
      </c>
      <c r="Q201" s="113" t="e">
        <f>INDEX(地温!$D$2:$D$366,MATCH(O201,地温!$C$2:$C$366,FALSE))</f>
        <v>#N/A</v>
      </c>
      <c r="R201" s="113" t="e">
        <f t="shared" ref="R201:R264" si="122">R200+Q201</f>
        <v>#N/A</v>
      </c>
      <c r="S201" s="116" t="e">
        <f t="shared" si="104"/>
        <v>#N/A</v>
      </c>
      <c r="T201" s="119" t="e">
        <f t="shared" si="105"/>
        <v>#N/A</v>
      </c>
      <c r="U201" s="119">
        <f t="shared" si="106"/>
        <v>0</v>
      </c>
      <c r="X201" s="115">
        <f t="shared" ref="X201:X264" si="123">X200+1</f>
        <v>-45829</v>
      </c>
      <c r="Y201" s="113">
        <f t="shared" ref="Y201:Y264" si="124">X201-X$8+1</f>
        <v>194</v>
      </c>
      <c r="Z201" s="113" t="e">
        <f>INDEX(地温!$D$2:$D$366,MATCH(X201,地温!$C$2:$C$366,FALSE))</f>
        <v>#N/A</v>
      </c>
      <c r="AA201" s="113" t="e">
        <f t="shared" ref="AA201:AA264" si="125">AA200+Z201</f>
        <v>#N/A</v>
      </c>
      <c r="AB201" s="116" t="e">
        <f t="shared" si="107"/>
        <v>#N/A</v>
      </c>
      <c r="AC201" s="119" t="e">
        <f t="shared" si="108"/>
        <v>#N/A</v>
      </c>
      <c r="AD201" s="119">
        <f t="shared" si="109"/>
        <v>0</v>
      </c>
      <c r="AG201" s="115">
        <f t="shared" ref="AG201:AG264" si="126">AG200+1</f>
        <v>-45829</v>
      </c>
      <c r="AH201" s="113">
        <f t="shared" ref="AH201:AH264" si="127">AG201-AG$8+1</f>
        <v>194</v>
      </c>
      <c r="AI201" s="113" t="e">
        <f>INDEX(地温!$D$2:$D$366,MATCH(AG201,地温!$C$2:$C$366,FALSE))</f>
        <v>#N/A</v>
      </c>
      <c r="AJ201" s="113" t="e">
        <f t="shared" ref="AJ201:AJ264" si="128">AJ200+AI201</f>
        <v>#N/A</v>
      </c>
      <c r="AK201" s="116" t="e">
        <f t="shared" si="110"/>
        <v>#N/A</v>
      </c>
      <c r="AL201" s="119" t="e">
        <f t="shared" si="111"/>
        <v>#N/A</v>
      </c>
      <c r="AM201" s="119">
        <f t="shared" si="112"/>
        <v>0</v>
      </c>
      <c r="AP201" s="115">
        <f t="shared" ref="AP201:AP264" si="129">AP200+1</f>
        <v>-45829</v>
      </c>
      <c r="AQ201" s="113">
        <f t="shared" ref="AQ201:AQ264" si="130">AP201-AP$8+1</f>
        <v>194</v>
      </c>
      <c r="AR201" s="113" t="e">
        <f>INDEX(地温!$D$2:$D$366,MATCH(AP201,地温!$C$2:$C$366,FALSE))</f>
        <v>#N/A</v>
      </c>
      <c r="AS201" s="113" t="e">
        <f t="shared" ref="AS201:AS264" si="131">AS200+AR201</f>
        <v>#N/A</v>
      </c>
      <c r="AT201" s="116" t="e">
        <f t="shared" si="113"/>
        <v>#N/A</v>
      </c>
      <c r="AU201" s="119" t="e">
        <f t="shared" si="114"/>
        <v>#N/A</v>
      </c>
      <c r="AV201" s="119">
        <f t="shared" si="115"/>
        <v>0</v>
      </c>
    </row>
    <row r="202" spans="1:48">
      <c r="A202" s="115">
        <f t="shared" si="116"/>
        <v>-45828</v>
      </c>
      <c r="B202" s="113">
        <f t="shared" si="99"/>
        <v>195</v>
      </c>
      <c r="C202" s="119">
        <f t="shared" si="100"/>
        <v>0</v>
      </c>
      <c r="F202" s="115">
        <f t="shared" si="117"/>
        <v>-45828</v>
      </c>
      <c r="G202" s="113">
        <f t="shared" si="118"/>
        <v>195</v>
      </c>
      <c r="H202" s="113" t="e">
        <f>INDEX(地温!$D$2:$D$366,MATCH(F202,地温!$C$2:$C$366,FALSE))</f>
        <v>#N/A</v>
      </c>
      <c r="I202" s="113" t="e">
        <f t="shared" si="119"/>
        <v>#N/A</v>
      </c>
      <c r="J202" s="116" t="e">
        <f t="shared" si="101"/>
        <v>#N/A</v>
      </c>
      <c r="K202" s="119" t="e">
        <f t="shared" si="102"/>
        <v>#N/A</v>
      </c>
      <c r="L202" s="119">
        <f t="shared" si="103"/>
        <v>0</v>
      </c>
      <c r="O202" s="115">
        <f t="shared" si="120"/>
        <v>-45828</v>
      </c>
      <c r="P202" s="113">
        <f t="shared" si="121"/>
        <v>195</v>
      </c>
      <c r="Q202" s="113" t="e">
        <f>INDEX(地温!$D$2:$D$366,MATCH(O202,地温!$C$2:$C$366,FALSE))</f>
        <v>#N/A</v>
      </c>
      <c r="R202" s="113" t="e">
        <f t="shared" si="122"/>
        <v>#N/A</v>
      </c>
      <c r="S202" s="116" t="e">
        <f t="shared" si="104"/>
        <v>#N/A</v>
      </c>
      <c r="T202" s="119" t="e">
        <f t="shared" si="105"/>
        <v>#N/A</v>
      </c>
      <c r="U202" s="119">
        <f t="shared" si="106"/>
        <v>0</v>
      </c>
      <c r="X202" s="115">
        <f t="shared" si="123"/>
        <v>-45828</v>
      </c>
      <c r="Y202" s="113">
        <f t="shared" si="124"/>
        <v>195</v>
      </c>
      <c r="Z202" s="113" t="e">
        <f>INDEX(地温!$D$2:$D$366,MATCH(X202,地温!$C$2:$C$366,FALSE))</f>
        <v>#N/A</v>
      </c>
      <c r="AA202" s="113" t="e">
        <f t="shared" si="125"/>
        <v>#N/A</v>
      </c>
      <c r="AB202" s="116" t="e">
        <f t="shared" si="107"/>
        <v>#N/A</v>
      </c>
      <c r="AC202" s="119" t="e">
        <f t="shared" si="108"/>
        <v>#N/A</v>
      </c>
      <c r="AD202" s="119">
        <f t="shared" si="109"/>
        <v>0</v>
      </c>
      <c r="AG202" s="115">
        <f t="shared" si="126"/>
        <v>-45828</v>
      </c>
      <c r="AH202" s="113">
        <f t="shared" si="127"/>
        <v>195</v>
      </c>
      <c r="AI202" s="113" t="e">
        <f>INDEX(地温!$D$2:$D$366,MATCH(AG202,地温!$C$2:$C$366,FALSE))</f>
        <v>#N/A</v>
      </c>
      <c r="AJ202" s="113" t="e">
        <f t="shared" si="128"/>
        <v>#N/A</v>
      </c>
      <c r="AK202" s="116" t="e">
        <f t="shared" si="110"/>
        <v>#N/A</v>
      </c>
      <c r="AL202" s="119" t="e">
        <f t="shared" si="111"/>
        <v>#N/A</v>
      </c>
      <c r="AM202" s="119">
        <f t="shared" si="112"/>
        <v>0</v>
      </c>
      <c r="AP202" s="115">
        <f t="shared" si="129"/>
        <v>-45828</v>
      </c>
      <c r="AQ202" s="113">
        <f t="shared" si="130"/>
        <v>195</v>
      </c>
      <c r="AR202" s="113" t="e">
        <f>INDEX(地温!$D$2:$D$366,MATCH(AP202,地温!$C$2:$C$366,FALSE))</f>
        <v>#N/A</v>
      </c>
      <c r="AS202" s="113" t="e">
        <f t="shared" si="131"/>
        <v>#N/A</v>
      </c>
      <c r="AT202" s="116" t="e">
        <f t="shared" si="113"/>
        <v>#N/A</v>
      </c>
      <c r="AU202" s="119" t="e">
        <f t="shared" si="114"/>
        <v>#N/A</v>
      </c>
      <c r="AV202" s="119">
        <f t="shared" si="115"/>
        <v>0</v>
      </c>
    </row>
    <row r="203" spans="1:48">
      <c r="A203" s="115">
        <f t="shared" si="116"/>
        <v>-45827</v>
      </c>
      <c r="B203" s="113">
        <f t="shared" si="99"/>
        <v>196</v>
      </c>
      <c r="C203" s="119">
        <f t="shared" si="100"/>
        <v>0</v>
      </c>
      <c r="F203" s="115">
        <f t="shared" si="117"/>
        <v>-45827</v>
      </c>
      <c r="G203" s="113">
        <f t="shared" si="118"/>
        <v>196</v>
      </c>
      <c r="H203" s="113" t="e">
        <f>INDEX(地温!$D$2:$D$366,MATCH(F203,地温!$C$2:$C$366,FALSE))</f>
        <v>#N/A</v>
      </c>
      <c r="I203" s="113" t="e">
        <f t="shared" si="119"/>
        <v>#N/A</v>
      </c>
      <c r="J203" s="116" t="e">
        <f t="shared" si="101"/>
        <v>#N/A</v>
      </c>
      <c r="K203" s="119" t="e">
        <f t="shared" si="102"/>
        <v>#N/A</v>
      </c>
      <c r="L203" s="119">
        <f t="shared" si="103"/>
        <v>0</v>
      </c>
      <c r="O203" s="115">
        <f t="shared" si="120"/>
        <v>-45827</v>
      </c>
      <c r="P203" s="113">
        <f t="shared" si="121"/>
        <v>196</v>
      </c>
      <c r="Q203" s="113" t="e">
        <f>INDEX(地温!$D$2:$D$366,MATCH(O203,地温!$C$2:$C$366,FALSE))</f>
        <v>#N/A</v>
      </c>
      <c r="R203" s="113" t="e">
        <f t="shared" si="122"/>
        <v>#N/A</v>
      </c>
      <c r="S203" s="116" t="e">
        <f t="shared" si="104"/>
        <v>#N/A</v>
      </c>
      <c r="T203" s="119" t="e">
        <f t="shared" si="105"/>
        <v>#N/A</v>
      </c>
      <c r="U203" s="119">
        <f t="shared" si="106"/>
        <v>0</v>
      </c>
      <c r="X203" s="115">
        <f t="shared" si="123"/>
        <v>-45827</v>
      </c>
      <c r="Y203" s="113">
        <f t="shared" si="124"/>
        <v>196</v>
      </c>
      <c r="Z203" s="113" t="e">
        <f>INDEX(地温!$D$2:$D$366,MATCH(X203,地温!$C$2:$C$366,FALSE))</f>
        <v>#N/A</v>
      </c>
      <c r="AA203" s="113" t="e">
        <f t="shared" si="125"/>
        <v>#N/A</v>
      </c>
      <c r="AB203" s="116" t="e">
        <f t="shared" si="107"/>
        <v>#N/A</v>
      </c>
      <c r="AC203" s="119" t="e">
        <f t="shared" si="108"/>
        <v>#N/A</v>
      </c>
      <c r="AD203" s="119">
        <f t="shared" si="109"/>
        <v>0</v>
      </c>
      <c r="AG203" s="115">
        <f t="shared" si="126"/>
        <v>-45827</v>
      </c>
      <c r="AH203" s="113">
        <f t="shared" si="127"/>
        <v>196</v>
      </c>
      <c r="AI203" s="113" t="e">
        <f>INDEX(地温!$D$2:$D$366,MATCH(AG203,地温!$C$2:$C$366,FALSE))</f>
        <v>#N/A</v>
      </c>
      <c r="AJ203" s="113" t="e">
        <f t="shared" si="128"/>
        <v>#N/A</v>
      </c>
      <c r="AK203" s="116" t="e">
        <f t="shared" si="110"/>
        <v>#N/A</v>
      </c>
      <c r="AL203" s="119" t="e">
        <f t="shared" si="111"/>
        <v>#N/A</v>
      </c>
      <c r="AM203" s="119">
        <f t="shared" si="112"/>
        <v>0</v>
      </c>
      <c r="AP203" s="115">
        <f t="shared" si="129"/>
        <v>-45827</v>
      </c>
      <c r="AQ203" s="113">
        <f t="shared" si="130"/>
        <v>196</v>
      </c>
      <c r="AR203" s="113" t="e">
        <f>INDEX(地温!$D$2:$D$366,MATCH(AP203,地温!$C$2:$C$366,FALSE))</f>
        <v>#N/A</v>
      </c>
      <c r="AS203" s="113" t="e">
        <f t="shared" si="131"/>
        <v>#N/A</v>
      </c>
      <c r="AT203" s="116" t="e">
        <f t="shared" si="113"/>
        <v>#N/A</v>
      </c>
      <c r="AU203" s="119" t="e">
        <f t="shared" si="114"/>
        <v>#N/A</v>
      </c>
      <c r="AV203" s="119">
        <f t="shared" si="115"/>
        <v>0</v>
      </c>
    </row>
    <row r="204" spans="1:48">
      <c r="A204" s="115">
        <f t="shared" si="116"/>
        <v>-45826</v>
      </c>
      <c r="B204" s="113">
        <f t="shared" si="99"/>
        <v>197</v>
      </c>
      <c r="C204" s="119">
        <f t="shared" si="100"/>
        <v>0</v>
      </c>
      <c r="F204" s="115">
        <f t="shared" si="117"/>
        <v>-45826</v>
      </c>
      <c r="G204" s="113">
        <f t="shared" si="118"/>
        <v>197</v>
      </c>
      <c r="H204" s="113" t="e">
        <f>INDEX(地温!$D$2:$D$366,MATCH(F204,地温!$C$2:$C$366,FALSE))</f>
        <v>#N/A</v>
      </c>
      <c r="I204" s="113" t="e">
        <f t="shared" si="119"/>
        <v>#N/A</v>
      </c>
      <c r="J204" s="116" t="e">
        <f t="shared" si="101"/>
        <v>#N/A</v>
      </c>
      <c r="K204" s="119" t="e">
        <f t="shared" si="102"/>
        <v>#N/A</v>
      </c>
      <c r="L204" s="119">
        <f t="shared" si="103"/>
        <v>0</v>
      </c>
      <c r="O204" s="115">
        <f t="shared" si="120"/>
        <v>-45826</v>
      </c>
      <c r="P204" s="113">
        <f t="shared" si="121"/>
        <v>197</v>
      </c>
      <c r="Q204" s="113" t="e">
        <f>INDEX(地温!$D$2:$D$366,MATCH(O204,地温!$C$2:$C$366,FALSE))</f>
        <v>#N/A</v>
      </c>
      <c r="R204" s="113" t="e">
        <f t="shared" si="122"/>
        <v>#N/A</v>
      </c>
      <c r="S204" s="116" t="e">
        <f t="shared" si="104"/>
        <v>#N/A</v>
      </c>
      <c r="T204" s="119" t="e">
        <f t="shared" si="105"/>
        <v>#N/A</v>
      </c>
      <c r="U204" s="119">
        <f t="shared" si="106"/>
        <v>0</v>
      </c>
      <c r="X204" s="115">
        <f t="shared" si="123"/>
        <v>-45826</v>
      </c>
      <c r="Y204" s="113">
        <f t="shared" si="124"/>
        <v>197</v>
      </c>
      <c r="Z204" s="113" t="e">
        <f>INDEX(地温!$D$2:$D$366,MATCH(X204,地温!$C$2:$C$366,FALSE))</f>
        <v>#N/A</v>
      </c>
      <c r="AA204" s="113" t="e">
        <f t="shared" si="125"/>
        <v>#N/A</v>
      </c>
      <c r="AB204" s="116" t="e">
        <f t="shared" si="107"/>
        <v>#N/A</v>
      </c>
      <c r="AC204" s="119" t="e">
        <f t="shared" si="108"/>
        <v>#N/A</v>
      </c>
      <c r="AD204" s="119">
        <f t="shared" si="109"/>
        <v>0</v>
      </c>
      <c r="AG204" s="115">
        <f t="shared" si="126"/>
        <v>-45826</v>
      </c>
      <c r="AH204" s="113">
        <f t="shared" si="127"/>
        <v>197</v>
      </c>
      <c r="AI204" s="113" t="e">
        <f>INDEX(地温!$D$2:$D$366,MATCH(AG204,地温!$C$2:$C$366,FALSE))</f>
        <v>#N/A</v>
      </c>
      <c r="AJ204" s="113" t="e">
        <f t="shared" si="128"/>
        <v>#N/A</v>
      </c>
      <c r="AK204" s="116" t="e">
        <f t="shared" si="110"/>
        <v>#N/A</v>
      </c>
      <c r="AL204" s="119" t="e">
        <f t="shared" si="111"/>
        <v>#N/A</v>
      </c>
      <c r="AM204" s="119">
        <f t="shared" si="112"/>
        <v>0</v>
      </c>
      <c r="AP204" s="115">
        <f t="shared" si="129"/>
        <v>-45826</v>
      </c>
      <c r="AQ204" s="113">
        <f t="shared" si="130"/>
        <v>197</v>
      </c>
      <c r="AR204" s="113" t="e">
        <f>INDEX(地温!$D$2:$D$366,MATCH(AP204,地温!$C$2:$C$366,FALSE))</f>
        <v>#N/A</v>
      </c>
      <c r="AS204" s="113" t="e">
        <f t="shared" si="131"/>
        <v>#N/A</v>
      </c>
      <c r="AT204" s="116" t="e">
        <f t="shared" si="113"/>
        <v>#N/A</v>
      </c>
      <c r="AU204" s="119" t="e">
        <f t="shared" si="114"/>
        <v>#N/A</v>
      </c>
      <c r="AV204" s="119">
        <f t="shared" si="115"/>
        <v>0</v>
      </c>
    </row>
    <row r="205" spans="1:48">
      <c r="A205" s="115">
        <f t="shared" si="116"/>
        <v>-45825</v>
      </c>
      <c r="B205" s="113">
        <f t="shared" si="99"/>
        <v>198</v>
      </c>
      <c r="C205" s="119">
        <f t="shared" si="100"/>
        <v>0</v>
      </c>
      <c r="F205" s="115">
        <f t="shared" si="117"/>
        <v>-45825</v>
      </c>
      <c r="G205" s="113">
        <f t="shared" si="118"/>
        <v>198</v>
      </c>
      <c r="H205" s="113" t="e">
        <f>INDEX(地温!$D$2:$D$366,MATCH(F205,地温!$C$2:$C$366,FALSE))</f>
        <v>#N/A</v>
      </c>
      <c r="I205" s="113" t="e">
        <f t="shared" si="119"/>
        <v>#N/A</v>
      </c>
      <c r="J205" s="116" t="e">
        <f t="shared" si="101"/>
        <v>#N/A</v>
      </c>
      <c r="K205" s="119" t="e">
        <f t="shared" si="102"/>
        <v>#N/A</v>
      </c>
      <c r="L205" s="119">
        <f t="shared" si="103"/>
        <v>0</v>
      </c>
      <c r="O205" s="115">
        <f t="shared" si="120"/>
        <v>-45825</v>
      </c>
      <c r="P205" s="113">
        <f t="shared" si="121"/>
        <v>198</v>
      </c>
      <c r="Q205" s="113" t="e">
        <f>INDEX(地温!$D$2:$D$366,MATCH(O205,地温!$C$2:$C$366,FALSE))</f>
        <v>#N/A</v>
      </c>
      <c r="R205" s="113" t="e">
        <f t="shared" si="122"/>
        <v>#N/A</v>
      </c>
      <c r="S205" s="116" t="e">
        <f t="shared" si="104"/>
        <v>#N/A</v>
      </c>
      <c r="T205" s="119" t="e">
        <f t="shared" si="105"/>
        <v>#N/A</v>
      </c>
      <c r="U205" s="119">
        <f t="shared" si="106"/>
        <v>0</v>
      </c>
      <c r="X205" s="115">
        <f t="shared" si="123"/>
        <v>-45825</v>
      </c>
      <c r="Y205" s="113">
        <f t="shared" si="124"/>
        <v>198</v>
      </c>
      <c r="Z205" s="113" t="e">
        <f>INDEX(地温!$D$2:$D$366,MATCH(X205,地温!$C$2:$C$366,FALSE))</f>
        <v>#N/A</v>
      </c>
      <c r="AA205" s="113" t="e">
        <f t="shared" si="125"/>
        <v>#N/A</v>
      </c>
      <c r="AB205" s="116" t="e">
        <f t="shared" si="107"/>
        <v>#N/A</v>
      </c>
      <c r="AC205" s="119" t="e">
        <f t="shared" si="108"/>
        <v>#N/A</v>
      </c>
      <c r="AD205" s="119">
        <f t="shared" si="109"/>
        <v>0</v>
      </c>
      <c r="AG205" s="115">
        <f t="shared" si="126"/>
        <v>-45825</v>
      </c>
      <c r="AH205" s="113">
        <f t="shared" si="127"/>
        <v>198</v>
      </c>
      <c r="AI205" s="113" t="e">
        <f>INDEX(地温!$D$2:$D$366,MATCH(AG205,地温!$C$2:$C$366,FALSE))</f>
        <v>#N/A</v>
      </c>
      <c r="AJ205" s="113" t="e">
        <f t="shared" si="128"/>
        <v>#N/A</v>
      </c>
      <c r="AK205" s="116" t="e">
        <f t="shared" si="110"/>
        <v>#N/A</v>
      </c>
      <c r="AL205" s="119" t="e">
        <f t="shared" si="111"/>
        <v>#N/A</v>
      </c>
      <c r="AM205" s="119">
        <f t="shared" si="112"/>
        <v>0</v>
      </c>
      <c r="AP205" s="115">
        <f t="shared" si="129"/>
        <v>-45825</v>
      </c>
      <c r="AQ205" s="113">
        <f t="shared" si="130"/>
        <v>198</v>
      </c>
      <c r="AR205" s="113" t="e">
        <f>INDEX(地温!$D$2:$D$366,MATCH(AP205,地温!$C$2:$C$366,FALSE))</f>
        <v>#N/A</v>
      </c>
      <c r="AS205" s="113" t="e">
        <f t="shared" si="131"/>
        <v>#N/A</v>
      </c>
      <c r="AT205" s="116" t="e">
        <f t="shared" si="113"/>
        <v>#N/A</v>
      </c>
      <c r="AU205" s="119" t="e">
        <f t="shared" si="114"/>
        <v>#N/A</v>
      </c>
      <c r="AV205" s="119">
        <f t="shared" si="115"/>
        <v>0</v>
      </c>
    </row>
    <row r="206" spans="1:48">
      <c r="A206" s="115">
        <f t="shared" si="116"/>
        <v>-45824</v>
      </c>
      <c r="B206" s="113">
        <f t="shared" si="99"/>
        <v>199</v>
      </c>
      <c r="C206" s="119">
        <f t="shared" si="100"/>
        <v>0</v>
      </c>
      <c r="F206" s="115">
        <f t="shared" si="117"/>
        <v>-45824</v>
      </c>
      <c r="G206" s="113">
        <f t="shared" si="118"/>
        <v>199</v>
      </c>
      <c r="H206" s="113" t="e">
        <f>INDEX(地温!$D$2:$D$366,MATCH(F206,地温!$C$2:$C$366,FALSE))</f>
        <v>#N/A</v>
      </c>
      <c r="I206" s="113" t="e">
        <f t="shared" si="119"/>
        <v>#N/A</v>
      </c>
      <c r="J206" s="116" t="e">
        <f t="shared" si="101"/>
        <v>#N/A</v>
      </c>
      <c r="K206" s="119" t="e">
        <f t="shared" si="102"/>
        <v>#N/A</v>
      </c>
      <c r="L206" s="119">
        <f t="shared" si="103"/>
        <v>0</v>
      </c>
      <c r="O206" s="115">
        <f t="shared" si="120"/>
        <v>-45824</v>
      </c>
      <c r="P206" s="113">
        <f t="shared" si="121"/>
        <v>199</v>
      </c>
      <c r="Q206" s="113" t="e">
        <f>INDEX(地温!$D$2:$D$366,MATCH(O206,地温!$C$2:$C$366,FALSE))</f>
        <v>#N/A</v>
      </c>
      <c r="R206" s="113" t="e">
        <f t="shared" si="122"/>
        <v>#N/A</v>
      </c>
      <c r="S206" s="116" t="e">
        <f t="shared" si="104"/>
        <v>#N/A</v>
      </c>
      <c r="T206" s="119" t="e">
        <f t="shared" si="105"/>
        <v>#N/A</v>
      </c>
      <c r="U206" s="119">
        <f t="shared" si="106"/>
        <v>0</v>
      </c>
      <c r="X206" s="115">
        <f t="shared" si="123"/>
        <v>-45824</v>
      </c>
      <c r="Y206" s="113">
        <f t="shared" si="124"/>
        <v>199</v>
      </c>
      <c r="Z206" s="113" t="e">
        <f>INDEX(地温!$D$2:$D$366,MATCH(X206,地温!$C$2:$C$366,FALSE))</f>
        <v>#N/A</v>
      </c>
      <c r="AA206" s="113" t="e">
        <f t="shared" si="125"/>
        <v>#N/A</v>
      </c>
      <c r="AB206" s="116" t="e">
        <f t="shared" si="107"/>
        <v>#N/A</v>
      </c>
      <c r="AC206" s="119" t="e">
        <f t="shared" si="108"/>
        <v>#N/A</v>
      </c>
      <c r="AD206" s="119">
        <f t="shared" si="109"/>
        <v>0</v>
      </c>
      <c r="AG206" s="115">
        <f t="shared" si="126"/>
        <v>-45824</v>
      </c>
      <c r="AH206" s="113">
        <f t="shared" si="127"/>
        <v>199</v>
      </c>
      <c r="AI206" s="113" t="e">
        <f>INDEX(地温!$D$2:$D$366,MATCH(AG206,地温!$C$2:$C$366,FALSE))</f>
        <v>#N/A</v>
      </c>
      <c r="AJ206" s="113" t="e">
        <f t="shared" si="128"/>
        <v>#N/A</v>
      </c>
      <c r="AK206" s="116" t="e">
        <f t="shared" si="110"/>
        <v>#N/A</v>
      </c>
      <c r="AL206" s="119" t="e">
        <f t="shared" si="111"/>
        <v>#N/A</v>
      </c>
      <c r="AM206" s="119">
        <f t="shared" si="112"/>
        <v>0</v>
      </c>
      <c r="AP206" s="115">
        <f t="shared" si="129"/>
        <v>-45824</v>
      </c>
      <c r="AQ206" s="113">
        <f t="shared" si="130"/>
        <v>199</v>
      </c>
      <c r="AR206" s="113" t="e">
        <f>INDEX(地温!$D$2:$D$366,MATCH(AP206,地温!$C$2:$C$366,FALSE))</f>
        <v>#N/A</v>
      </c>
      <c r="AS206" s="113" t="e">
        <f t="shared" si="131"/>
        <v>#N/A</v>
      </c>
      <c r="AT206" s="116" t="e">
        <f t="shared" si="113"/>
        <v>#N/A</v>
      </c>
      <c r="AU206" s="119" t="e">
        <f t="shared" si="114"/>
        <v>#N/A</v>
      </c>
      <c r="AV206" s="119">
        <f t="shared" si="115"/>
        <v>0</v>
      </c>
    </row>
    <row r="207" spans="1:48">
      <c r="A207" s="115">
        <f t="shared" si="116"/>
        <v>-45823</v>
      </c>
      <c r="B207" s="113">
        <f t="shared" si="99"/>
        <v>200</v>
      </c>
      <c r="C207" s="119">
        <f t="shared" si="100"/>
        <v>0</v>
      </c>
      <c r="F207" s="115">
        <f t="shared" si="117"/>
        <v>-45823</v>
      </c>
      <c r="G207" s="113">
        <f t="shared" si="118"/>
        <v>200</v>
      </c>
      <c r="H207" s="113" t="e">
        <f>INDEX(地温!$D$2:$D$366,MATCH(F207,地温!$C$2:$C$366,FALSE))</f>
        <v>#N/A</v>
      </c>
      <c r="I207" s="113" t="e">
        <f t="shared" si="119"/>
        <v>#N/A</v>
      </c>
      <c r="J207" s="116" t="e">
        <f t="shared" si="101"/>
        <v>#N/A</v>
      </c>
      <c r="K207" s="119" t="e">
        <f t="shared" si="102"/>
        <v>#N/A</v>
      </c>
      <c r="L207" s="119">
        <f t="shared" si="103"/>
        <v>0</v>
      </c>
      <c r="O207" s="115">
        <f t="shared" si="120"/>
        <v>-45823</v>
      </c>
      <c r="P207" s="113">
        <f t="shared" si="121"/>
        <v>200</v>
      </c>
      <c r="Q207" s="113" t="e">
        <f>INDEX(地温!$D$2:$D$366,MATCH(O207,地温!$C$2:$C$366,FALSE))</f>
        <v>#N/A</v>
      </c>
      <c r="R207" s="113" t="e">
        <f t="shared" si="122"/>
        <v>#N/A</v>
      </c>
      <c r="S207" s="116" t="e">
        <f t="shared" si="104"/>
        <v>#N/A</v>
      </c>
      <c r="T207" s="119" t="e">
        <f t="shared" si="105"/>
        <v>#N/A</v>
      </c>
      <c r="U207" s="119">
        <f t="shared" si="106"/>
        <v>0</v>
      </c>
      <c r="X207" s="115">
        <f t="shared" si="123"/>
        <v>-45823</v>
      </c>
      <c r="Y207" s="113">
        <f t="shared" si="124"/>
        <v>200</v>
      </c>
      <c r="Z207" s="113" t="e">
        <f>INDEX(地温!$D$2:$D$366,MATCH(X207,地温!$C$2:$C$366,FALSE))</f>
        <v>#N/A</v>
      </c>
      <c r="AA207" s="113" t="e">
        <f t="shared" si="125"/>
        <v>#N/A</v>
      </c>
      <c r="AB207" s="116" t="e">
        <f t="shared" si="107"/>
        <v>#N/A</v>
      </c>
      <c r="AC207" s="119" t="e">
        <f t="shared" si="108"/>
        <v>#N/A</v>
      </c>
      <c r="AD207" s="119">
        <f t="shared" si="109"/>
        <v>0</v>
      </c>
      <c r="AG207" s="115">
        <f t="shared" si="126"/>
        <v>-45823</v>
      </c>
      <c r="AH207" s="113">
        <f t="shared" si="127"/>
        <v>200</v>
      </c>
      <c r="AI207" s="113" t="e">
        <f>INDEX(地温!$D$2:$D$366,MATCH(AG207,地温!$C$2:$C$366,FALSE))</f>
        <v>#N/A</v>
      </c>
      <c r="AJ207" s="113" t="e">
        <f t="shared" si="128"/>
        <v>#N/A</v>
      </c>
      <c r="AK207" s="116" t="e">
        <f t="shared" si="110"/>
        <v>#N/A</v>
      </c>
      <c r="AL207" s="119" t="e">
        <f t="shared" si="111"/>
        <v>#N/A</v>
      </c>
      <c r="AM207" s="119">
        <f t="shared" si="112"/>
        <v>0</v>
      </c>
      <c r="AP207" s="115">
        <f t="shared" si="129"/>
        <v>-45823</v>
      </c>
      <c r="AQ207" s="113">
        <f t="shared" si="130"/>
        <v>200</v>
      </c>
      <c r="AR207" s="113" t="e">
        <f>INDEX(地温!$D$2:$D$366,MATCH(AP207,地温!$C$2:$C$366,FALSE))</f>
        <v>#N/A</v>
      </c>
      <c r="AS207" s="113" t="e">
        <f t="shared" si="131"/>
        <v>#N/A</v>
      </c>
      <c r="AT207" s="116" t="e">
        <f t="shared" si="113"/>
        <v>#N/A</v>
      </c>
      <c r="AU207" s="119" t="e">
        <f t="shared" si="114"/>
        <v>#N/A</v>
      </c>
      <c r="AV207" s="119">
        <f t="shared" si="115"/>
        <v>0</v>
      </c>
    </row>
    <row r="208" spans="1:48">
      <c r="A208" s="115">
        <f t="shared" si="116"/>
        <v>-45822</v>
      </c>
      <c r="B208" s="113">
        <f t="shared" si="99"/>
        <v>201</v>
      </c>
      <c r="C208" s="119">
        <f t="shared" si="100"/>
        <v>0</v>
      </c>
      <c r="F208" s="115">
        <f t="shared" si="117"/>
        <v>-45822</v>
      </c>
      <c r="G208" s="113">
        <f t="shared" si="118"/>
        <v>201</v>
      </c>
      <c r="H208" s="113" t="e">
        <f>INDEX(地温!$D$2:$D$366,MATCH(F208,地温!$C$2:$C$366,FALSE))</f>
        <v>#N/A</v>
      </c>
      <c r="I208" s="113" t="e">
        <f t="shared" si="119"/>
        <v>#N/A</v>
      </c>
      <c r="J208" s="116" t="e">
        <f t="shared" si="101"/>
        <v>#N/A</v>
      </c>
      <c r="K208" s="119" t="e">
        <f t="shared" si="102"/>
        <v>#N/A</v>
      </c>
      <c r="L208" s="119">
        <f t="shared" si="103"/>
        <v>0</v>
      </c>
      <c r="O208" s="115">
        <f t="shared" si="120"/>
        <v>-45822</v>
      </c>
      <c r="P208" s="113">
        <f t="shared" si="121"/>
        <v>201</v>
      </c>
      <c r="Q208" s="113" t="e">
        <f>INDEX(地温!$D$2:$D$366,MATCH(O208,地温!$C$2:$C$366,FALSE))</f>
        <v>#N/A</v>
      </c>
      <c r="R208" s="113" t="e">
        <f t="shared" si="122"/>
        <v>#N/A</v>
      </c>
      <c r="S208" s="116" t="e">
        <f t="shared" si="104"/>
        <v>#N/A</v>
      </c>
      <c r="T208" s="119" t="e">
        <f t="shared" si="105"/>
        <v>#N/A</v>
      </c>
      <c r="U208" s="119">
        <f t="shared" si="106"/>
        <v>0</v>
      </c>
      <c r="X208" s="115">
        <f t="shared" si="123"/>
        <v>-45822</v>
      </c>
      <c r="Y208" s="113">
        <f t="shared" si="124"/>
        <v>201</v>
      </c>
      <c r="Z208" s="113" t="e">
        <f>INDEX(地温!$D$2:$D$366,MATCH(X208,地温!$C$2:$C$366,FALSE))</f>
        <v>#N/A</v>
      </c>
      <c r="AA208" s="113" t="e">
        <f t="shared" si="125"/>
        <v>#N/A</v>
      </c>
      <c r="AB208" s="116" t="e">
        <f t="shared" si="107"/>
        <v>#N/A</v>
      </c>
      <c r="AC208" s="119" t="e">
        <f t="shared" si="108"/>
        <v>#N/A</v>
      </c>
      <c r="AD208" s="119">
        <f t="shared" si="109"/>
        <v>0</v>
      </c>
      <c r="AG208" s="115">
        <f t="shared" si="126"/>
        <v>-45822</v>
      </c>
      <c r="AH208" s="113">
        <f t="shared" si="127"/>
        <v>201</v>
      </c>
      <c r="AI208" s="113" t="e">
        <f>INDEX(地温!$D$2:$D$366,MATCH(AG208,地温!$C$2:$C$366,FALSE))</f>
        <v>#N/A</v>
      </c>
      <c r="AJ208" s="113" t="e">
        <f t="shared" si="128"/>
        <v>#N/A</v>
      </c>
      <c r="AK208" s="116" t="e">
        <f t="shared" si="110"/>
        <v>#N/A</v>
      </c>
      <c r="AL208" s="119" t="e">
        <f t="shared" si="111"/>
        <v>#N/A</v>
      </c>
      <c r="AM208" s="119">
        <f t="shared" si="112"/>
        <v>0</v>
      </c>
      <c r="AP208" s="115">
        <f t="shared" si="129"/>
        <v>-45822</v>
      </c>
      <c r="AQ208" s="113">
        <f t="shared" si="130"/>
        <v>201</v>
      </c>
      <c r="AR208" s="113" t="e">
        <f>INDEX(地温!$D$2:$D$366,MATCH(AP208,地温!$C$2:$C$366,FALSE))</f>
        <v>#N/A</v>
      </c>
      <c r="AS208" s="113" t="e">
        <f t="shared" si="131"/>
        <v>#N/A</v>
      </c>
      <c r="AT208" s="116" t="e">
        <f t="shared" si="113"/>
        <v>#N/A</v>
      </c>
      <c r="AU208" s="119" t="e">
        <f t="shared" si="114"/>
        <v>#N/A</v>
      </c>
      <c r="AV208" s="119">
        <f t="shared" si="115"/>
        <v>0</v>
      </c>
    </row>
    <row r="209" spans="1:48">
      <c r="A209" s="115">
        <f t="shared" si="116"/>
        <v>-45821</v>
      </c>
      <c r="B209" s="113">
        <f t="shared" si="99"/>
        <v>202</v>
      </c>
      <c r="C209" s="119">
        <f t="shared" si="100"/>
        <v>0</v>
      </c>
      <c r="F209" s="115">
        <f t="shared" si="117"/>
        <v>-45821</v>
      </c>
      <c r="G209" s="113">
        <f t="shared" si="118"/>
        <v>202</v>
      </c>
      <c r="H209" s="113" t="e">
        <f>INDEX(地温!$D$2:$D$366,MATCH(F209,地温!$C$2:$C$366,FALSE))</f>
        <v>#N/A</v>
      </c>
      <c r="I209" s="113" t="e">
        <f t="shared" si="119"/>
        <v>#N/A</v>
      </c>
      <c r="J209" s="116" t="e">
        <f t="shared" si="101"/>
        <v>#N/A</v>
      </c>
      <c r="K209" s="119" t="e">
        <f t="shared" si="102"/>
        <v>#N/A</v>
      </c>
      <c r="L209" s="119">
        <f t="shared" si="103"/>
        <v>0</v>
      </c>
      <c r="O209" s="115">
        <f t="shared" si="120"/>
        <v>-45821</v>
      </c>
      <c r="P209" s="113">
        <f t="shared" si="121"/>
        <v>202</v>
      </c>
      <c r="Q209" s="113" t="e">
        <f>INDEX(地温!$D$2:$D$366,MATCH(O209,地温!$C$2:$C$366,FALSE))</f>
        <v>#N/A</v>
      </c>
      <c r="R209" s="113" t="e">
        <f t="shared" si="122"/>
        <v>#N/A</v>
      </c>
      <c r="S209" s="116" t="e">
        <f t="shared" si="104"/>
        <v>#N/A</v>
      </c>
      <c r="T209" s="119" t="e">
        <f t="shared" si="105"/>
        <v>#N/A</v>
      </c>
      <c r="U209" s="119">
        <f t="shared" si="106"/>
        <v>0</v>
      </c>
      <c r="X209" s="115">
        <f t="shared" si="123"/>
        <v>-45821</v>
      </c>
      <c r="Y209" s="113">
        <f t="shared" si="124"/>
        <v>202</v>
      </c>
      <c r="Z209" s="113" t="e">
        <f>INDEX(地温!$D$2:$D$366,MATCH(X209,地温!$C$2:$C$366,FALSE))</f>
        <v>#N/A</v>
      </c>
      <c r="AA209" s="113" t="e">
        <f t="shared" si="125"/>
        <v>#N/A</v>
      </c>
      <c r="AB209" s="116" t="e">
        <f t="shared" si="107"/>
        <v>#N/A</v>
      </c>
      <c r="AC209" s="119" t="e">
        <f t="shared" si="108"/>
        <v>#N/A</v>
      </c>
      <c r="AD209" s="119">
        <f t="shared" si="109"/>
        <v>0</v>
      </c>
      <c r="AG209" s="115">
        <f t="shared" si="126"/>
        <v>-45821</v>
      </c>
      <c r="AH209" s="113">
        <f t="shared" si="127"/>
        <v>202</v>
      </c>
      <c r="AI209" s="113" t="e">
        <f>INDEX(地温!$D$2:$D$366,MATCH(AG209,地温!$C$2:$C$366,FALSE))</f>
        <v>#N/A</v>
      </c>
      <c r="AJ209" s="113" t="e">
        <f t="shared" si="128"/>
        <v>#N/A</v>
      </c>
      <c r="AK209" s="116" t="e">
        <f t="shared" si="110"/>
        <v>#N/A</v>
      </c>
      <c r="AL209" s="119" t="e">
        <f t="shared" si="111"/>
        <v>#N/A</v>
      </c>
      <c r="AM209" s="119">
        <f t="shared" si="112"/>
        <v>0</v>
      </c>
      <c r="AP209" s="115">
        <f t="shared" si="129"/>
        <v>-45821</v>
      </c>
      <c r="AQ209" s="113">
        <f t="shared" si="130"/>
        <v>202</v>
      </c>
      <c r="AR209" s="113" t="e">
        <f>INDEX(地温!$D$2:$D$366,MATCH(AP209,地温!$C$2:$C$366,FALSE))</f>
        <v>#N/A</v>
      </c>
      <c r="AS209" s="113" t="e">
        <f t="shared" si="131"/>
        <v>#N/A</v>
      </c>
      <c r="AT209" s="116" t="e">
        <f t="shared" si="113"/>
        <v>#N/A</v>
      </c>
      <c r="AU209" s="119" t="e">
        <f t="shared" si="114"/>
        <v>#N/A</v>
      </c>
      <c r="AV209" s="119">
        <f t="shared" si="115"/>
        <v>0</v>
      </c>
    </row>
    <row r="210" spans="1:48">
      <c r="A210" s="115">
        <f t="shared" si="116"/>
        <v>-45820</v>
      </c>
      <c r="B210" s="113">
        <f t="shared" si="99"/>
        <v>203</v>
      </c>
      <c r="C210" s="119">
        <f t="shared" si="100"/>
        <v>0</v>
      </c>
      <c r="F210" s="115">
        <f t="shared" si="117"/>
        <v>-45820</v>
      </c>
      <c r="G210" s="113">
        <f t="shared" si="118"/>
        <v>203</v>
      </c>
      <c r="H210" s="113" t="e">
        <f>INDEX(地温!$D$2:$D$366,MATCH(F210,地温!$C$2:$C$366,FALSE))</f>
        <v>#N/A</v>
      </c>
      <c r="I210" s="113" t="e">
        <f t="shared" si="119"/>
        <v>#N/A</v>
      </c>
      <c r="J210" s="116" t="e">
        <f t="shared" si="101"/>
        <v>#N/A</v>
      </c>
      <c r="K210" s="119" t="e">
        <f t="shared" si="102"/>
        <v>#N/A</v>
      </c>
      <c r="L210" s="119">
        <f t="shared" si="103"/>
        <v>0</v>
      </c>
      <c r="O210" s="115">
        <f t="shared" si="120"/>
        <v>-45820</v>
      </c>
      <c r="P210" s="113">
        <f t="shared" si="121"/>
        <v>203</v>
      </c>
      <c r="Q210" s="113" t="e">
        <f>INDEX(地温!$D$2:$D$366,MATCH(O210,地温!$C$2:$C$366,FALSE))</f>
        <v>#N/A</v>
      </c>
      <c r="R210" s="113" t="e">
        <f t="shared" si="122"/>
        <v>#N/A</v>
      </c>
      <c r="S210" s="116" t="e">
        <f t="shared" si="104"/>
        <v>#N/A</v>
      </c>
      <c r="T210" s="119" t="e">
        <f t="shared" si="105"/>
        <v>#N/A</v>
      </c>
      <c r="U210" s="119">
        <f t="shared" si="106"/>
        <v>0</v>
      </c>
      <c r="X210" s="115">
        <f t="shared" si="123"/>
        <v>-45820</v>
      </c>
      <c r="Y210" s="113">
        <f t="shared" si="124"/>
        <v>203</v>
      </c>
      <c r="Z210" s="113" t="e">
        <f>INDEX(地温!$D$2:$D$366,MATCH(X210,地温!$C$2:$C$366,FALSE))</f>
        <v>#N/A</v>
      </c>
      <c r="AA210" s="113" t="e">
        <f t="shared" si="125"/>
        <v>#N/A</v>
      </c>
      <c r="AB210" s="116" t="e">
        <f t="shared" si="107"/>
        <v>#N/A</v>
      </c>
      <c r="AC210" s="119" t="e">
        <f t="shared" si="108"/>
        <v>#N/A</v>
      </c>
      <c r="AD210" s="119">
        <f t="shared" si="109"/>
        <v>0</v>
      </c>
      <c r="AG210" s="115">
        <f t="shared" si="126"/>
        <v>-45820</v>
      </c>
      <c r="AH210" s="113">
        <f t="shared" si="127"/>
        <v>203</v>
      </c>
      <c r="AI210" s="113" t="e">
        <f>INDEX(地温!$D$2:$D$366,MATCH(AG210,地温!$C$2:$C$366,FALSE))</f>
        <v>#N/A</v>
      </c>
      <c r="AJ210" s="113" t="e">
        <f t="shared" si="128"/>
        <v>#N/A</v>
      </c>
      <c r="AK210" s="116" t="e">
        <f t="shared" si="110"/>
        <v>#N/A</v>
      </c>
      <c r="AL210" s="119" t="e">
        <f t="shared" si="111"/>
        <v>#N/A</v>
      </c>
      <c r="AM210" s="119">
        <f t="shared" si="112"/>
        <v>0</v>
      </c>
      <c r="AP210" s="115">
        <f t="shared" si="129"/>
        <v>-45820</v>
      </c>
      <c r="AQ210" s="113">
        <f t="shared" si="130"/>
        <v>203</v>
      </c>
      <c r="AR210" s="113" t="e">
        <f>INDEX(地温!$D$2:$D$366,MATCH(AP210,地温!$C$2:$C$366,FALSE))</f>
        <v>#N/A</v>
      </c>
      <c r="AS210" s="113" t="e">
        <f t="shared" si="131"/>
        <v>#N/A</v>
      </c>
      <c r="AT210" s="116" t="e">
        <f t="shared" si="113"/>
        <v>#N/A</v>
      </c>
      <c r="AU210" s="119" t="e">
        <f t="shared" si="114"/>
        <v>#N/A</v>
      </c>
      <c r="AV210" s="119">
        <f t="shared" si="115"/>
        <v>0</v>
      </c>
    </row>
    <row r="211" spans="1:48">
      <c r="A211" s="115">
        <f t="shared" si="116"/>
        <v>-45819</v>
      </c>
      <c r="B211" s="113">
        <f t="shared" si="99"/>
        <v>204</v>
      </c>
      <c r="C211" s="119">
        <f t="shared" si="100"/>
        <v>0</v>
      </c>
      <c r="F211" s="115">
        <f t="shared" si="117"/>
        <v>-45819</v>
      </c>
      <c r="G211" s="113">
        <f t="shared" si="118"/>
        <v>204</v>
      </c>
      <c r="H211" s="113" t="e">
        <f>INDEX(地温!$D$2:$D$366,MATCH(F211,地温!$C$2:$C$366,FALSE))</f>
        <v>#N/A</v>
      </c>
      <c r="I211" s="113" t="e">
        <f t="shared" si="119"/>
        <v>#N/A</v>
      </c>
      <c r="J211" s="116" t="e">
        <f t="shared" si="101"/>
        <v>#N/A</v>
      </c>
      <c r="K211" s="119" t="e">
        <f t="shared" si="102"/>
        <v>#N/A</v>
      </c>
      <c r="L211" s="119">
        <f t="shared" si="103"/>
        <v>0</v>
      </c>
      <c r="O211" s="115">
        <f t="shared" si="120"/>
        <v>-45819</v>
      </c>
      <c r="P211" s="113">
        <f t="shared" si="121"/>
        <v>204</v>
      </c>
      <c r="Q211" s="113" t="e">
        <f>INDEX(地温!$D$2:$D$366,MATCH(O211,地温!$C$2:$C$366,FALSE))</f>
        <v>#N/A</v>
      </c>
      <c r="R211" s="113" t="e">
        <f t="shared" si="122"/>
        <v>#N/A</v>
      </c>
      <c r="S211" s="116" t="e">
        <f t="shared" si="104"/>
        <v>#N/A</v>
      </c>
      <c r="T211" s="119" t="e">
        <f t="shared" si="105"/>
        <v>#N/A</v>
      </c>
      <c r="U211" s="119">
        <f t="shared" si="106"/>
        <v>0</v>
      </c>
      <c r="X211" s="115">
        <f t="shared" si="123"/>
        <v>-45819</v>
      </c>
      <c r="Y211" s="113">
        <f t="shared" si="124"/>
        <v>204</v>
      </c>
      <c r="Z211" s="113" t="e">
        <f>INDEX(地温!$D$2:$D$366,MATCH(X211,地温!$C$2:$C$366,FALSE))</f>
        <v>#N/A</v>
      </c>
      <c r="AA211" s="113" t="e">
        <f t="shared" si="125"/>
        <v>#N/A</v>
      </c>
      <c r="AB211" s="116" t="e">
        <f t="shared" si="107"/>
        <v>#N/A</v>
      </c>
      <c r="AC211" s="119" t="e">
        <f t="shared" si="108"/>
        <v>#N/A</v>
      </c>
      <c r="AD211" s="119">
        <f t="shared" si="109"/>
        <v>0</v>
      </c>
      <c r="AG211" s="115">
        <f t="shared" si="126"/>
        <v>-45819</v>
      </c>
      <c r="AH211" s="113">
        <f t="shared" si="127"/>
        <v>204</v>
      </c>
      <c r="AI211" s="113" t="e">
        <f>INDEX(地温!$D$2:$D$366,MATCH(AG211,地温!$C$2:$C$366,FALSE))</f>
        <v>#N/A</v>
      </c>
      <c r="AJ211" s="113" t="e">
        <f t="shared" si="128"/>
        <v>#N/A</v>
      </c>
      <c r="AK211" s="116" t="e">
        <f t="shared" si="110"/>
        <v>#N/A</v>
      </c>
      <c r="AL211" s="119" t="e">
        <f t="shared" si="111"/>
        <v>#N/A</v>
      </c>
      <c r="AM211" s="119">
        <f t="shared" si="112"/>
        <v>0</v>
      </c>
      <c r="AP211" s="115">
        <f t="shared" si="129"/>
        <v>-45819</v>
      </c>
      <c r="AQ211" s="113">
        <f t="shared" si="130"/>
        <v>204</v>
      </c>
      <c r="AR211" s="113" t="e">
        <f>INDEX(地温!$D$2:$D$366,MATCH(AP211,地温!$C$2:$C$366,FALSE))</f>
        <v>#N/A</v>
      </c>
      <c r="AS211" s="113" t="e">
        <f t="shared" si="131"/>
        <v>#N/A</v>
      </c>
      <c r="AT211" s="116" t="e">
        <f t="shared" si="113"/>
        <v>#N/A</v>
      </c>
      <c r="AU211" s="119" t="e">
        <f t="shared" si="114"/>
        <v>#N/A</v>
      </c>
      <c r="AV211" s="119">
        <f t="shared" si="115"/>
        <v>0</v>
      </c>
    </row>
    <row r="212" spans="1:48">
      <c r="A212" s="115">
        <f t="shared" si="116"/>
        <v>-45818</v>
      </c>
      <c r="B212" s="113">
        <f t="shared" si="99"/>
        <v>205</v>
      </c>
      <c r="C212" s="119">
        <f t="shared" si="100"/>
        <v>0</v>
      </c>
      <c r="F212" s="115">
        <f t="shared" si="117"/>
        <v>-45818</v>
      </c>
      <c r="G212" s="113">
        <f t="shared" si="118"/>
        <v>205</v>
      </c>
      <c r="H212" s="113" t="e">
        <f>INDEX(地温!$D$2:$D$366,MATCH(F212,地温!$C$2:$C$366,FALSE))</f>
        <v>#N/A</v>
      </c>
      <c r="I212" s="113" t="e">
        <f t="shared" si="119"/>
        <v>#N/A</v>
      </c>
      <c r="J212" s="116" t="e">
        <f t="shared" si="101"/>
        <v>#N/A</v>
      </c>
      <c r="K212" s="119" t="e">
        <f t="shared" si="102"/>
        <v>#N/A</v>
      </c>
      <c r="L212" s="119">
        <f t="shared" si="103"/>
        <v>0</v>
      </c>
      <c r="O212" s="115">
        <f t="shared" si="120"/>
        <v>-45818</v>
      </c>
      <c r="P212" s="113">
        <f t="shared" si="121"/>
        <v>205</v>
      </c>
      <c r="Q212" s="113" t="e">
        <f>INDEX(地温!$D$2:$D$366,MATCH(O212,地温!$C$2:$C$366,FALSE))</f>
        <v>#N/A</v>
      </c>
      <c r="R212" s="113" t="e">
        <f t="shared" si="122"/>
        <v>#N/A</v>
      </c>
      <c r="S212" s="116" t="e">
        <f t="shared" si="104"/>
        <v>#N/A</v>
      </c>
      <c r="T212" s="119" t="e">
        <f t="shared" si="105"/>
        <v>#N/A</v>
      </c>
      <c r="U212" s="119">
        <f t="shared" si="106"/>
        <v>0</v>
      </c>
      <c r="X212" s="115">
        <f t="shared" si="123"/>
        <v>-45818</v>
      </c>
      <c r="Y212" s="113">
        <f t="shared" si="124"/>
        <v>205</v>
      </c>
      <c r="Z212" s="113" t="e">
        <f>INDEX(地温!$D$2:$D$366,MATCH(X212,地温!$C$2:$C$366,FALSE))</f>
        <v>#N/A</v>
      </c>
      <c r="AA212" s="113" t="e">
        <f t="shared" si="125"/>
        <v>#N/A</v>
      </c>
      <c r="AB212" s="116" t="e">
        <f t="shared" si="107"/>
        <v>#N/A</v>
      </c>
      <c r="AC212" s="119" t="e">
        <f t="shared" si="108"/>
        <v>#N/A</v>
      </c>
      <c r="AD212" s="119">
        <f t="shared" si="109"/>
        <v>0</v>
      </c>
      <c r="AG212" s="115">
        <f t="shared" si="126"/>
        <v>-45818</v>
      </c>
      <c r="AH212" s="113">
        <f t="shared" si="127"/>
        <v>205</v>
      </c>
      <c r="AI212" s="113" t="e">
        <f>INDEX(地温!$D$2:$D$366,MATCH(AG212,地温!$C$2:$C$366,FALSE))</f>
        <v>#N/A</v>
      </c>
      <c r="AJ212" s="113" t="e">
        <f t="shared" si="128"/>
        <v>#N/A</v>
      </c>
      <c r="AK212" s="116" t="e">
        <f t="shared" si="110"/>
        <v>#N/A</v>
      </c>
      <c r="AL212" s="119" t="e">
        <f t="shared" si="111"/>
        <v>#N/A</v>
      </c>
      <c r="AM212" s="119">
        <f t="shared" si="112"/>
        <v>0</v>
      </c>
      <c r="AP212" s="115">
        <f t="shared" si="129"/>
        <v>-45818</v>
      </c>
      <c r="AQ212" s="113">
        <f t="shared" si="130"/>
        <v>205</v>
      </c>
      <c r="AR212" s="113" t="e">
        <f>INDEX(地温!$D$2:$D$366,MATCH(AP212,地温!$C$2:$C$366,FALSE))</f>
        <v>#N/A</v>
      </c>
      <c r="AS212" s="113" t="e">
        <f t="shared" si="131"/>
        <v>#N/A</v>
      </c>
      <c r="AT212" s="116" t="e">
        <f t="shared" si="113"/>
        <v>#N/A</v>
      </c>
      <c r="AU212" s="119" t="e">
        <f t="shared" si="114"/>
        <v>#N/A</v>
      </c>
      <c r="AV212" s="119">
        <f t="shared" si="115"/>
        <v>0</v>
      </c>
    </row>
    <row r="213" spans="1:48">
      <c r="A213" s="115">
        <f t="shared" si="116"/>
        <v>-45817</v>
      </c>
      <c r="B213" s="113">
        <f t="shared" si="99"/>
        <v>206</v>
      </c>
      <c r="C213" s="119">
        <f t="shared" si="100"/>
        <v>0</v>
      </c>
      <c r="F213" s="115">
        <f t="shared" si="117"/>
        <v>-45817</v>
      </c>
      <c r="G213" s="113">
        <f t="shared" si="118"/>
        <v>206</v>
      </c>
      <c r="H213" s="113" t="e">
        <f>INDEX(地温!$D$2:$D$366,MATCH(F213,地温!$C$2:$C$366,FALSE))</f>
        <v>#N/A</v>
      </c>
      <c r="I213" s="113" t="e">
        <f t="shared" si="119"/>
        <v>#N/A</v>
      </c>
      <c r="J213" s="116" t="e">
        <f t="shared" si="101"/>
        <v>#N/A</v>
      </c>
      <c r="K213" s="119" t="e">
        <f t="shared" si="102"/>
        <v>#N/A</v>
      </c>
      <c r="L213" s="119">
        <f t="shared" si="103"/>
        <v>0</v>
      </c>
      <c r="O213" s="115">
        <f t="shared" si="120"/>
        <v>-45817</v>
      </c>
      <c r="P213" s="113">
        <f t="shared" si="121"/>
        <v>206</v>
      </c>
      <c r="Q213" s="113" t="e">
        <f>INDEX(地温!$D$2:$D$366,MATCH(O213,地温!$C$2:$C$366,FALSE))</f>
        <v>#N/A</v>
      </c>
      <c r="R213" s="113" t="e">
        <f t="shared" si="122"/>
        <v>#N/A</v>
      </c>
      <c r="S213" s="116" t="e">
        <f t="shared" si="104"/>
        <v>#N/A</v>
      </c>
      <c r="T213" s="119" t="e">
        <f t="shared" si="105"/>
        <v>#N/A</v>
      </c>
      <c r="U213" s="119">
        <f t="shared" si="106"/>
        <v>0</v>
      </c>
      <c r="X213" s="115">
        <f t="shared" si="123"/>
        <v>-45817</v>
      </c>
      <c r="Y213" s="113">
        <f t="shared" si="124"/>
        <v>206</v>
      </c>
      <c r="Z213" s="113" t="e">
        <f>INDEX(地温!$D$2:$D$366,MATCH(X213,地温!$C$2:$C$366,FALSE))</f>
        <v>#N/A</v>
      </c>
      <c r="AA213" s="113" t="e">
        <f t="shared" si="125"/>
        <v>#N/A</v>
      </c>
      <c r="AB213" s="116" t="e">
        <f t="shared" si="107"/>
        <v>#N/A</v>
      </c>
      <c r="AC213" s="119" t="e">
        <f t="shared" si="108"/>
        <v>#N/A</v>
      </c>
      <c r="AD213" s="119">
        <f t="shared" si="109"/>
        <v>0</v>
      </c>
      <c r="AG213" s="115">
        <f t="shared" si="126"/>
        <v>-45817</v>
      </c>
      <c r="AH213" s="113">
        <f t="shared" si="127"/>
        <v>206</v>
      </c>
      <c r="AI213" s="113" t="e">
        <f>INDEX(地温!$D$2:$D$366,MATCH(AG213,地温!$C$2:$C$366,FALSE))</f>
        <v>#N/A</v>
      </c>
      <c r="AJ213" s="113" t="e">
        <f t="shared" si="128"/>
        <v>#N/A</v>
      </c>
      <c r="AK213" s="116" t="e">
        <f t="shared" si="110"/>
        <v>#N/A</v>
      </c>
      <c r="AL213" s="119" t="e">
        <f t="shared" si="111"/>
        <v>#N/A</v>
      </c>
      <c r="AM213" s="119">
        <f t="shared" si="112"/>
        <v>0</v>
      </c>
      <c r="AP213" s="115">
        <f t="shared" si="129"/>
        <v>-45817</v>
      </c>
      <c r="AQ213" s="113">
        <f t="shared" si="130"/>
        <v>206</v>
      </c>
      <c r="AR213" s="113" t="e">
        <f>INDEX(地温!$D$2:$D$366,MATCH(AP213,地温!$C$2:$C$366,FALSE))</f>
        <v>#N/A</v>
      </c>
      <c r="AS213" s="113" t="e">
        <f t="shared" si="131"/>
        <v>#N/A</v>
      </c>
      <c r="AT213" s="116" t="e">
        <f t="shared" si="113"/>
        <v>#N/A</v>
      </c>
      <c r="AU213" s="119" t="e">
        <f t="shared" si="114"/>
        <v>#N/A</v>
      </c>
      <c r="AV213" s="119">
        <f t="shared" si="115"/>
        <v>0</v>
      </c>
    </row>
    <row r="214" spans="1:48">
      <c r="A214" s="115">
        <f t="shared" si="116"/>
        <v>-45816</v>
      </c>
      <c r="B214" s="113">
        <f t="shared" si="99"/>
        <v>207</v>
      </c>
      <c r="C214" s="119">
        <f t="shared" si="100"/>
        <v>0</v>
      </c>
      <c r="F214" s="115">
        <f t="shared" si="117"/>
        <v>-45816</v>
      </c>
      <c r="G214" s="113">
        <f t="shared" si="118"/>
        <v>207</v>
      </c>
      <c r="H214" s="113" t="e">
        <f>INDEX(地温!$D$2:$D$366,MATCH(F214,地温!$C$2:$C$366,FALSE))</f>
        <v>#N/A</v>
      </c>
      <c r="I214" s="113" t="e">
        <f t="shared" si="119"/>
        <v>#N/A</v>
      </c>
      <c r="J214" s="116" t="e">
        <f t="shared" si="101"/>
        <v>#N/A</v>
      </c>
      <c r="K214" s="119" t="e">
        <f t="shared" si="102"/>
        <v>#N/A</v>
      </c>
      <c r="L214" s="119">
        <f t="shared" si="103"/>
        <v>0</v>
      </c>
      <c r="O214" s="115">
        <f t="shared" si="120"/>
        <v>-45816</v>
      </c>
      <c r="P214" s="113">
        <f t="shared" si="121"/>
        <v>207</v>
      </c>
      <c r="Q214" s="113" t="e">
        <f>INDEX(地温!$D$2:$D$366,MATCH(O214,地温!$C$2:$C$366,FALSE))</f>
        <v>#N/A</v>
      </c>
      <c r="R214" s="113" t="e">
        <f t="shared" si="122"/>
        <v>#N/A</v>
      </c>
      <c r="S214" s="116" t="e">
        <f t="shared" si="104"/>
        <v>#N/A</v>
      </c>
      <c r="T214" s="119" t="e">
        <f t="shared" si="105"/>
        <v>#N/A</v>
      </c>
      <c r="U214" s="119">
        <f t="shared" si="106"/>
        <v>0</v>
      </c>
      <c r="X214" s="115">
        <f t="shared" si="123"/>
        <v>-45816</v>
      </c>
      <c r="Y214" s="113">
        <f t="shared" si="124"/>
        <v>207</v>
      </c>
      <c r="Z214" s="113" t="e">
        <f>INDEX(地温!$D$2:$D$366,MATCH(X214,地温!$C$2:$C$366,FALSE))</f>
        <v>#N/A</v>
      </c>
      <c r="AA214" s="113" t="e">
        <f t="shared" si="125"/>
        <v>#N/A</v>
      </c>
      <c r="AB214" s="116" t="e">
        <f t="shared" si="107"/>
        <v>#N/A</v>
      </c>
      <c r="AC214" s="119" t="e">
        <f t="shared" si="108"/>
        <v>#N/A</v>
      </c>
      <c r="AD214" s="119">
        <f t="shared" si="109"/>
        <v>0</v>
      </c>
      <c r="AG214" s="115">
        <f t="shared" si="126"/>
        <v>-45816</v>
      </c>
      <c r="AH214" s="113">
        <f t="shared" si="127"/>
        <v>207</v>
      </c>
      <c r="AI214" s="113" t="e">
        <f>INDEX(地温!$D$2:$D$366,MATCH(AG214,地温!$C$2:$C$366,FALSE))</f>
        <v>#N/A</v>
      </c>
      <c r="AJ214" s="113" t="e">
        <f t="shared" si="128"/>
        <v>#N/A</v>
      </c>
      <c r="AK214" s="116" t="e">
        <f t="shared" si="110"/>
        <v>#N/A</v>
      </c>
      <c r="AL214" s="119" t="e">
        <f t="shared" si="111"/>
        <v>#N/A</v>
      </c>
      <c r="AM214" s="119">
        <f t="shared" si="112"/>
        <v>0</v>
      </c>
      <c r="AP214" s="115">
        <f t="shared" si="129"/>
        <v>-45816</v>
      </c>
      <c r="AQ214" s="113">
        <f t="shared" si="130"/>
        <v>207</v>
      </c>
      <c r="AR214" s="113" t="e">
        <f>INDEX(地温!$D$2:$D$366,MATCH(AP214,地温!$C$2:$C$366,FALSE))</f>
        <v>#N/A</v>
      </c>
      <c r="AS214" s="113" t="e">
        <f t="shared" si="131"/>
        <v>#N/A</v>
      </c>
      <c r="AT214" s="116" t="e">
        <f t="shared" si="113"/>
        <v>#N/A</v>
      </c>
      <c r="AU214" s="119" t="e">
        <f t="shared" si="114"/>
        <v>#N/A</v>
      </c>
      <c r="AV214" s="119">
        <f t="shared" si="115"/>
        <v>0</v>
      </c>
    </row>
    <row r="215" spans="1:48">
      <c r="A215" s="115">
        <f t="shared" si="116"/>
        <v>-45815</v>
      </c>
      <c r="B215" s="113">
        <f t="shared" si="99"/>
        <v>208</v>
      </c>
      <c r="C215" s="119">
        <f t="shared" si="100"/>
        <v>0</v>
      </c>
      <c r="F215" s="115">
        <f t="shared" si="117"/>
        <v>-45815</v>
      </c>
      <c r="G215" s="113">
        <f t="shared" si="118"/>
        <v>208</v>
      </c>
      <c r="H215" s="113" t="e">
        <f>INDEX(地温!$D$2:$D$366,MATCH(F215,地温!$C$2:$C$366,FALSE))</f>
        <v>#N/A</v>
      </c>
      <c r="I215" s="113" t="e">
        <f t="shared" si="119"/>
        <v>#N/A</v>
      </c>
      <c r="J215" s="116" t="e">
        <f t="shared" si="101"/>
        <v>#N/A</v>
      </c>
      <c r="K215" s="119" t="e">
        <f t="shared" si="102"/>
        <v>#N/A</v>
      </c>
      <c r="L215" s="119">
        <f t="shared" si="103"/>
        <v>0</v>
      </c>
      <c r="O215" s="115">
        <f t="shared" si="120"/>
        <v>-45815</v>
      </c>
      <c r="P215" s="113">
        <f t="shared" si="121"/>
        <v>208</v>
      </c>
      <c r="Q215" s="113" t="e">
        <f>INDEX(地温!$D$2:$D$366,MATCH(O215,地温!$C$2:$C$366,FALSE))</f>
        <v>#N/A</v>
      </c>
      <c r="R215" s="113" t="e">
        <f t="shared" si="122"/>
        <v>#N/A</v>
      </c>
      <c r="S215" s="116" t="e">
        <f t="shared" si="104"/>
        <v>#N/A</v>
      </c>
      <c r="T215" s="119" t="e">
        <f t="shared" si="105"/>
        <v>#N/A</v>
      </c>
      <c r="U215" s="119">
        <f t="shared" si="106"/>
        <v>0</v>
      </c>
      <c r="X215" s="115">
        <f t="shared" si="123"/>
        <v>-45815</v>
      </c>
      <c r="Y215" s="113">
        <f t="shared" si="124"/>
        <v>208</v>
      </c>
      <c r="Z215" s="113" t="e">
        <f>INDEX(地温!$D$2:$D$366,MATCH(X215,地温!$C$2:$C$366,FALSE))</f>
        <v>#N/A</v>
      </c>
      <c r="AA215" s="113" t="e">
        <f t="shared" si="125"/>
        <v>#N/A</v>
      </c>
      <c r="AB215" s="116" t="e">
        <f t="shared" si="107"/>
        <v>#N/A</v>
      </c>
      <c r="AC215" s="119" t="e">
        <f t="shared" si="108"/>
        <v>#N/A</v>
      </c>
      <c r="AD215" s="119">
        <f t="shared" si="109"/>
        <v>0</v>
      </c>
      <c r="AG215" s="115">
        <f t="shared" si="126"/>
        <v>-45815</v>
      </c>
      <c r="AH215" s="113">
        <f t="shared" si="127"/>
        <v>208</v>
      </c>
      <c r="AI215" s="113" t="e">
        <f>INDEX(地温!$D$2:$D$366,MATCH(AG215,地温!$C$2:$C$366,FALSE))</f>
        <v>#N/A</v>
      </c>
      <c r="AJ215" s="113" t="e">
        <f t="shared" si="128"/>
        <v>#N/A</v>
      </c>
      <c r="AK215" s="116" t="e">
        <f t="shared" si="110"/>
        <v>#N/A</v>
      </c>
      <c r="AL215" s="119" t="e">
        <f t="shared" si="111"/>
        <v>#N/A</v>
      </c>
      <c r="AM215" s="119">
        <f t="shared" si="112"/>
        <v>0</v>
      </c>
      <c r="AP215" s="115">
        <f t="shared" si="129"/>
        <v>-45815</v>
      </c>
      <c r="AQ215" s="113">
        <f t="shared" si="130"/>
        <v>208</v>
      </c>
      <c r="AR215" s="113" t="e">
        <f>INDEX(地温!$D$2:$D$366,MATCH(AP215,地温!$C$2:$C$366,FALSE))</f>
        <v>#N/A</v>
      </c>
      <c r="AS215" s="113" t="e">
        <f t="shared" si="131"/>
        <v>#N/A</v>
      </c>
      <c r="AT215" s="116" t="e">
        <f t="shared" si="113"/>
        <v>#N/A</v>
      </c>
      <c r="AU215" s="119" t="e">
        <f t="shared" si="114"/>
        <v>#N/A</v>
      </c>
      <c r="AV215" s="119">
        <f t="shared" si="115"/>
        <v>0</v>
      </c>
    </row>
    <row r="216" spans="1:48">
      <c r="A216" s="115">
        <f t="shared" si="116"/>
        <v>-45814</v>
      </c>
      <c r="B216" s="113">
        <f t="shared" si="99"/>
        <v>209</v>
      </c>
      <c r="C216" s="119">
        <f t="shared" si="100"/>
        <v>0</v>
      </c>
      <c r="F216" s="115">
        <f t="shared" si="117"/>
        <v>-45814</v>
      </c>
      <c r="G216" s="113">
        <f t="shared" si="118"/>
        <v>209</v>
      </c>
      <c r="H216" s="113" t="e">
        <f>INDEX(地温!$D$2:$D$366,MATCH(F216,地温!$C$2:$C$366,FALSE))</f>
        <v>#N/A</v>
      </c>
      <c r="I216" s="113" t="e">
        <f t="shared" si="119"/>
        <v>#N/A</v>
      </c>
      <c r="J216" s="116" t="e">
        <f t="shared" si="101"/>
        <v>#N/A</v>
      </c>
      <c r="K216" s="119" t="e">
        <f t="shared" si="102"/>
        <v>#N/A</v>
      </c>
      <c r="L216" s="119">
        <f t="shared" si="103"/>
        <v>0</v>
      </c>
      <c r="O216" s="115">
        <f t="shared" si="120"/>
        <v>-45814</v>
      </c>
      <c r="P216" s="113">
        <f t="shared" si="121"/>
        <v>209</v>
      </c>
      <c r="Q216" s="113" t="e">
        <f>INDEX(地温!$D$2:$D$366,MATCH(O216,地温!$C$2:$C$366,FALSE))</f>
        <v>#N/A</v>
      </c>
      <c r="R216" s="113" t="e">
        <f t="shared" si="122"/>
        <v>#N/A</v>
      </c>
      <c r="S216" s="116" t="e">
        <f t="shared" si="104"/>
        <v>#N/A</v>
      </c>
      <c r="T216" s="119" t="e">
        <f t="shared" si="105"/>
        <v>#N/A</v>
      </c>
      <c r="U216" s="119">
        <f t="shared" si="106"/>
        <v>0</v>
      </c>
      <c r="X216" s="115">
        <f t="shared" si="123"/>
        <v>-45814</v>
      </c>
      <c r="Y216" s="113">
        <f t="shared" si="124"/>
        <v>209</v>
      </c>
      <c r="Z216" s="113" t="e">
        <f>INDEX(地温!$D$2:$D$366,MATCH(X216,地温!$C$2:$C$366,FALSE))</f>
        <v>#N/A</v>
      </c>
      <c r="AA216" s="113" t="e">
        <f t="shared" si="125"/>
        <v>#N/A</v>
      </c>
      <c r="AB216" s="116" t="e">
        <f t="shared" si="107"/>
        <v>#N/A</v>
      </c>
      <c r="AC216" s="119" t="e">
        <f t="shared" si="108"/>
        <v>#N/A</v>
      </c>
      <c r="AD216" s="119">
        <f t="shared" si="109"/>
        <v>0</v>
      </c>
      <c r="AG216" s="115">
        <f t="shared" si="126"/>
        <v>-45814</v>
      </c>
      <c r="AH216" s="113">
        <f t="shared" si="127"/>
        <v>209</v>
      </c>
      <c r="AI216" s="113" t="e">
        <f>INDEX(地温!$D$2:$D$366,MATCH(AG216,地温!$C$2:$C$366,FALSE))</f>
        <v>#N/A</v>
      </c>
      <c r="AJ216" s="113" t="e">
        <f t="shared" si="128"/>
        <v>#N/A</v>
      </c>
      <c r="AK216" s="116" t="e">
        <f t="shared" si="110"/>
        <v>#N/A</v>
      </c>
      <c r="AL216" s="119" t="e">
        <f t="shared" si="111"/>
        <v>#N/A</v>
      </c>
      <c r="AM216" s="119">
        <f t="shared" si="112"/>
        <v>0</v>
      </c>
      <c r="AP216" s="115">
        <f t="shared" si="129"/>
        <v>-45814</v>
      </c>
      <c r="AQ216" s="113">
        <f t="shared" si="130"/>
        <v>209</v>
      </c>
      <c r="AR216" s="113" t="e">
        <f>INDEX(地温!$D$2:$D$366,MATCH(AP216,地温!$C$2:$C$366,FALSE))</f>
        <v>#N/A</v>
      </c>
      <c r="AS216" s="113" t="e">
        <f t="shared" si="131"/>
        <v>#N/A</v>
      </c>
      <c r="AT216" s="116" t="e">
        <f t="shared" si="113"/>
        <v>#N/A</v>
      </c>
      <c r="AU216" s="119" t="e">
        <f t="shared" si="114"/>
        <v>#N/A</v>
      </c>
      <c r="AV216" s="119">
        <f t="shared" si="115"/>
        <v>0</v>
      </c>
    </row>
    <row r="217" spans="1:48">
      <c r="A217" s="115">
        <f t="shared" si="116"/>
        <v>-45813</v>
      </c>
      <c r="B217" s="113">
        <f t="shared" si="99"/>
        <v>210</v>
      </c>
      <c r="C217" s="119">
        <f t="shared" si="100"/>
        <v>0</v>
      </c>
      <c r="F217" s="115">
        <f t="shared" si="117"/>
        <v>-45813</v>
      </c>
      <c r="G217" s="113">
        <f t="shared" si="118"/>
        <v>210</v>
      </c>
      <c r="H217" s="113" t="e">
        <f>INDEX(地温!$D$2:$D$366,MATCH(F217,地温!$C$2:$C$366,FALSE))</f>
        <v>#N/A</v>
      </c>
      <c r="I217" s="113" t="e">
        <f t="shared" si="119"/>
        <v>#N/A</v>
      </c>
      <c r="J217" s="116" t="e">
        <f t="shared" si="101"/>
        <v>#N/A</v>
      </c>
      <c r="K217" s="119" t="e">
        <f t="shared" si="102"/>
        <v>#N/A</v>
      </c>
      <c r="L217" s="119">
        <f t="shared" si="103"/>
        <v>0</v>
      </c>
      <c r="O217" s="115">
        <f t="shared" si="120"/>
        <v>-45813</v>
      </c>
      <c r="P217" s="113">
        <f t="shared" si="121"/>
        <v>210</v>
      </c>
      <c r="Q217" s="113" t="e">
        <f>INDEX(地温!$D$2:$D$366,MATCH(O217,地温!$C$2:$C$366,FALSE))</f>
        <v>#N/A</v>
      </c>
      <c r="R217" s="113" t="e">
        <f t="shared" si="122"/>
        <v>#N/A</v>
      </c>
      <c r="S217" s="116" t="e">
        <f t="shared" si="104"/>
        <v>#N/A</v>
      </c>
      <c r="T217" s="119" t="e">
        <f t="shared" si="105"/>
        <v>#N/A</v>
      </c>
      <c r="U217" s="119">
        <f t="shared" si="106"/>
        <v>0</v>
      </c>
      <c r="X217" s="115">
        <f t="shared" si="123"/>
        <v>-45813</v>
      </c>
      <c r="Y217" s="113">
        <f t="shared" si="124"/>
        <v>210</v>
      </c>
      <c r="Z217" s="113" t="e">
        <f>INDEX(地温!$D$2:$D$366,MATCH(X217,地温!$C$2:$C$366,FALSE))</f>
        <v>#N/A</v>
      </c>
      <c r="AA217" s="113" t="e">
        <f t="shared" si="125"/>
        <v>#N/A</v>
      </c>
      <c r="AB217" s="116" t="e">
        <f t="shared" si="107"/>
        <v>#N/A</v>
      </c>
      <c r="AC217" s="119" t="e">
        <f t="shared" si="108"/>
        <v>#N/A</v>
      </c>
      <c r="AD217" s="119">
        <f t="shared" si="109"/>
        <v>0</v>
      </c>
      <c r="AG217" s="115">
        <f t="shared" si="126"/>
        <v>-45813</v>
      </c>
      <c r="AH217" s="113">
        <f t="shared" si="127"/>
        <v>210</v>
      </c>
      <c r="AI217" s="113" t="e">
        <f>INDEX(地温!$D$2:$D$366,MATCH(AG217,地温!$C$2:$C$366,FALSE))</f>
        <v>#N/A</v>
      </c>
      <c r="AJ217" s="113" t="e">
        <f t="shared" si="128"/>
        <v>#N/A</v>
      </c>
      <c r="AK217" s="116" t="e">
        <f t="shared" si="110"/>
        <v>#N/A</v>
      </c>
      <c r="AL217" s="119" t="e">
        <f t="shared" si="111"/>
        <v>#N/A</v>
      </c>
      <c r="AM217" s="119">
        <f t="shared" si="112"/>
        <v>0</v>
      </c>
      <c r="AP217" s="115">
        <f t="shared" si="129"/>
        <v>-45813</v>
      </c>
      <c r="AQ217" s="113">
        <f t="shared" si="130"/>
        <v>210</v>
      </c>
      <c r="AR217" s="113" t="e">
        <f>INDEX(地温!$D$2:$D$366,MATCH(AP217,地温!$C$2:$C$366,FALSE))</f>
        <v>#N/A</v>
      </c>
      <c r="AS217" s="113" t="e">
        <f t="shared" si="131"/>
        <v>#N/A</v>
      </c>
      <c r="AT217" s="116" t="e">
        <f t="shared" si="113"/>
        <v>#N/A</v>
      </c>
      <c r="AU217" s="119" t="e">
        <f t="shared" si="114"/>
        <v>#N/A</v>
      </c>
      <c r="AV217" s="119">
        <f t="shared" si="115"/>
        <v>0</v>
      </c>
    </row>
    <row r="218" spans="1:48">
      <c r="A218" s="115">
        <f t="shared" si="116"/>
        <v>-45812</v>
      </c>
      <c r="B218" s="113">
        <f t="shared" si="99"/>
        <v>211</v>
      </c>
      <c r="C218" s="119">
        <f t="shared" si="100"/>
        <v>0</v>
      </c>
      <c r="F218" s="115">
        <f t="shared" si="117"/>
        <v>-45812</v>
      </c>
      <c r="G218" s="113">
        <f t="shared" si="118"/>
        <v>211</v>
      </c>
      <c r="H218" s="113" t="e">
        <f>INDEX(地温!$D$2:$D$366,MATCH(F218,地温!$C$2:$C$366,FALSE))</f>
        <v>#N/A</v>
      </c>
      <c r="I218" s="113" t="e">
        <f t="shared" si="119"/>
        <v>#N/A</v>
      </c>
      <c r="J218" s="116" t="e">
        <f t="shared" si="101"/>
        <v>#N/A</v>
      </c>
      <c r="K218" s="119" t="e">
        <f t="shared" si="102"/>
        <v>#N/A</v>
      </c>
      <c r="L218" s="119">
        <f t="shared" si="103"/>
        <v>0</v>
      </c>
      <c r="O218" s="115">
        <f t="shared" si="120"/>
        <v>-45812</v>
      </c>
      <c r="P218" s="113">
        <f t="shared" si="121"/>
        <v>211</v>
      </c>
      <c r="Q218" s="113" t="e">
        <f>INDEX(地温!$D$2:$D$366,MATCH(O218,地温!$C$2:$C$366,FALSE))</f>
        <v>#N/A</v>
      </c>
      <c r="R218" s="113" t="e">
        <f t="shared" si="122"/>
        <v>#N/A</v>
      </c>
      <c r="S218" s="116" t="e">
        <f t="shared" si="104"/>
        <v>#N/A</v>
      </c>
      <c r="T218" s="119" t="e">
        <f t="shared" si="105"/>
        <v>#N/A</v>
      </c>
      <c r="U218" s="119">
        <f t="shared" si="106"/>
        <v>0</v>
      </c>
      <c r="X218" s="115">
        <f t="shared" si="123"/>
        <v>-45812</v>
      </c>
      <c r="Y218" s="113">
        <f t="shared" si="124"/>
        <v>211</v>
      </c>
      <c r="Z218" s="113" t="e">
        <f>INDEX(地温!$D$2:$D$366,MATCH(X218,地温!$C$2:$C$366,FALSE))</f>
        <v>#N/A</v>
      </c>
      <c r="AA218" s="113" t="e">
        <f t="shared" si="125"/>
        <v>#N/A</v>
      </c>
      <c r="AB218" s="116" t="e">
        <f t="shared" si="107"/>
        <v>#N/A</v>
      </c>
      <c r="AC218" s="119" t="e">
        <f t="shared" si="108"/>
        <v>#N/A</v>
      </c>
      <c r="AD218" s="119">
        <f t="shared" si="109"/>
        <v>0</v>
      </c>
      <c r="AG218" s="115">
        <f t="shared" si="126"/>
        <v>-45812</v>
      </c>
      <c r="AH218" s="113">
        <f t="shared" si="127"/>
        <v>211</v>
      </c>
      <c r="AI218" s="113" t="e">
        <f>INDEX(地温!$D$2:$D$366,MATCH(AG218,地温!$C$2:$C$366,FALSE))</f>
        <v>#N/A</v>
      </c>
      <c r="AJ218" s="113" t="e">
        <f t="shared" si="128"/>
        <v>#N/A</v>
      </c>
      <c r="AK218" s="116" t="e">
        <f t="shared" si="110"/>
        <v>#N/A</v>
      </c>
      <c r="AL218" s="119" t="e">
        <f t="shared" si="111"/>
        <v>#N/A</v>
      </c>
      <c r="AM218" s="119">
        <f t="shared" si="112"/>
        <v>0</v>
      </c>
      <c r="AP218" s="115">
        <f t="shared" si="129"/>
        <v>-45812</v>
      </c>
      <c r="AQ218" s="113">
        <f t="shared" si="130"/>
        <v>211</v>
      </c>
      <c r="AR218" s="113" t="e">
        <f>INDEX(地温!$D$2:$D$366,MATCH(AP218,地温!$C$2:$C$366,FALSE))</f>
        <v>#N/A</v>
      </c>
      <c r="AS218" s="113" t="e">
        <f t="shared" si="131"/>
        <v>#N/A</v>
      </c>
      <c r="AT218" s="116" t="e">
        <f t="shared" si="113"/>
        <v>#N/A</v>
      </c>
      <c r="AU218" s="119" t="e">
        <f t="shared" si="114"/>
        <v>#N/A</v>
      </c>
      <c r="AV218" s="119">
        <f t="shared" si="115"/>
        <v>0</v>
      </c>
    </row>
    <row r="219" spans="1:48">
      <c r="A219" s="115">
        <f t="shared" si="116"/>
        <v>-45811</v>
      </c>
      <c r="B219" s="113">
        <f t="shared" si="99"/>
        <v>212</v>
      </c>
      <c r="C219" s="119">
        <f t="shared" si="100"/>
        <v>0</v>
      </c>
      <c r="F219" s="115">
        <f t="shared" si="117"/>
        <v>-45811</v>
      </c>
      <c r="G219" s="113">
        <f t="shared" si="118"/>
        <v>212</v>
      </c>
      <c r="H219" s="113" t="e">
        <f>INDEX(地温!$D$2:$D$366,MATCH(F219,地温!$C$2:$C$366,FALSE))</f>
        <v>#N/A</v>
      </c>
      <c r="I219" s="113" t="e">
        <f t="shared" si="119"/>
        <v>#N/A</v>
      </c>
      <c r="J219" s="116" t="e">
        <f t="shared" si="101"/>
        <v>#N/A</v>
      </c>
      <c r="K219" s="119" t="e">
        <f t="shared" si="102"/>
        <v>#N/A</v>
      </c>
      <c r="L219" s="119">
        <f t="shared" si="103"/>
        <v>0</v>
      </c>
      <c r="O219" s="115">
        <f t="shared" si="120"/>
        <v>-45811</v>
      </c>
      <c r="P219" s="113">
        <f t="shared" si="121"/>
        <v>212</v>
      </c>
      <c r="Q219" s="113" t="e">
        <f>INDEX(地温!$D$2:$D$366,MATCH(O219,地温!$C$2:$C$366,FALSE))</f>
        <v>#N/A</v>
      </c>
      <c r="R219" s="113" t="e">
        <f t="shared" si="122"/>
        <v>#N/A</v>
      </c>
      <c r="S219" s="116" t="e">
        <f t="shared" si="104"/>
        <v>#N/A</v>
      </c>
      <c r="T219" s="119" t="e">
        <f t="shared" si="105"/>
        <v>#N/A</v>
      </c>
      <c r="U219" s="119">
        <f t="shared" si="106"/>
        <v>0</v>
      </c>
      <c r="X219" s="115">
        <f t="shared" si="123"/>
        <v>-45811</v>
      </c>
      <c r="Y219" s="113">
        <f t="shared" si="124"/>
        <v>212</v>
      </c>
      <c r="Z219" s="113" t="e">
        <f>INDEX(地温!$D$2:$D$366,MATCH(X219,地温!$C$2:$C$366,FALSE))</f>
        <v>#N/A</v>
      </c>
      <c r="AA219" s="113" t="e">
        <f t="shared" si="125"/>
        <v>#N/A</v>
      </c>
      <c r="AB219" s="116" t="e">
        <f t="shared" si="107"/>
        <v>#N/A</v>
      </c>
      <c r="AC219" s="119" t="e">
        <f t="shared" si="108"/>
        <v>#N/A</v>
      </c>
      <c r="AD219" s="119">
        <f t="shared" si="109"/>
        <v>0</v>
      </c>
      <c r="AG219" s="115">
        <f t="shared" si="126"/>
        <v>-45811</v>
      </c>
      <c r="AH219" s="113">
        <f t="shared" si="127"/>
        <v>212</v>
      </c>
      <c r="AI219" s="113" t="e">
        <f>INDEX(地温!$D$2:$D$366,MATCH(AG219,地温!$C$2:$C$366,FALSE))</f>
        <v>#N/A</v>
      </c>
      <c r="AJ219" s="113" t="e">
        <f t="shared" si="128"/>
        <v>#N/A</v>
      </c>
      <c r="AK219" s="116" t="e">
        <f t="shared" si="110"/>
        <v>#N/A</v>
      </c>
      <c r="AL219" s="119" t="e">
        <f t="shared" si="111"/>
        <v>#N/A</v>
      </c>
      <c r="AM219" s="119">
        <f t="shared" si="112"/>
        <v>0</v>
      </c>
      <c r="AP219" s="115">
        <f t="shared" si="129"/>
        <v>-45811</v>
      </c>
      <c r="AQ219" s="113">
        <f t="shared" si="130"/>
        <v>212</v>
      </c>
      <c r="AR219" s="113" t="e">
        <f>INDEX(地温!$D$2:$D$366,MATCH(AP219,地温!$C$2:$C$366,FALSE))</f>
        <v>#N/A</v>
      </c>
      <c r="AS219" s="113" t="e">
        <f t="shared" si="131"/>
        <v>#N/A</v>
      </c>
      <c r="AT219" s="116" t="e">
        <f t="shared" si="113"/>
        <v>#N/A</v>
      </c>
      <c r="AU219" s="119" t="e">
        <f t="shared" si="114"/>
        <v>#N/A</v>
      </c>
      <c r="AV219" s="119">
        <f t="shared" si="115"/>
        <v>0</v>
      </c>
    </row>
    <row r="220" spans="1:48">
      <c r="A220" s="115">
        <f t="shared" si="116"/>
        <v>-45810</v>
      </c>
      <c r="B220" s="113">
        <f t="shared" si="99"/>
        <v>213</v>
      </c>
      <c r="C220" s="119">
        <f t="shared" si="100"/>
        <v>0</v>
      </c>
      <c r="F220" s="115">
        <f t="shared" si="117"/>
        <v>-45810</v>
      </c>
      <c r="G220" s="113">
        <f t="shared" si="118"/>
        <v>213</v>
      </c>
      <c r="H220" s="113" t="e">
        <f>INDEX(地温!$D$2:$D$366,MATCH(F220,地温!$C$2:$C$366,FALSE))</f>
        <v>#N/A</v>
      </c>
      <c r="I220" s="113" t="e">
        <f t="shared" si="119"/>
        <v>#N/A</v>
      </c>
      <c r="J220" s="116" t="e">
        <f t="shared" si="101"/>
        <v>#N/A</v>
      </c>
      <c r="K220" s="119" t="e">
        <f t="shared" si="102"/>
        <v>#N/A</v>
      </c>
      <c r="L220" s="119">
        <f t="shared" si="103"/>
        <v>0</v>
      </c>
      <c r="O220" s="115">
        <f t="shared" si="120"/>
        <v>-45810</v>
      </c>
      <c r="P220" s="113">
        <f t="shared" si="121"/>
        <v>213</v>
      </c>
      <c r="Q220" s="113" t="e">
        <f>INDEX(地温!$D$2:$D$366,MATCH(O220,地温!$C$2:$C$366,FALSE))</f>
        <v>#N/A</v>
      </c>
      <c r="R220" s="113" t="e">
        <f t="shared" si="122"/>
        <v>#N/A</v>
      </c>
      <c r="S220" s="116" t="e">
        <f t="shared" si="104"/>
        <v>#N/A</v>
      </c>
      <c r="T220" s="119" t="e">
        <f t="shared" si="105"/>
        <v>#N/A</v>
      </c>
      <c r="U220" s="119">
        <f t="shared" si="106"/>
        <v>0</v>
      </c>
      <c r="X220" s="115">
        <f t="shared" si="123"/>
        <v>-45810</v>
      </c>
      <c r="Y220" s="113">
        <f t="shared" si="124"/>
        <v>213</v>
      </c>
      <c r="Z220" s="113" t="e">
        <f>INDEX(地温!$D$2:$D$366,MATCH(X220,地温!$C$2:$C$366,FALSE))</f>
        <v>#N/A</v>
      </c>
      <c r="AA220" s="113" t="e">
        <f t="shared" si="125"/>
        <v>#N/A</v>
      </c>
      <c r="AB220" s="116" t="e">
        <f t="shared" si="107"/>
        <v>#N/A</v>
      </c>
      <c r="AC220" s="119" t="e">
        <f t="shared" si="108"/>
        <v>#N/A</v>
      </c>
      <c r="AD220" s="119">
        <f t="shared" si="109"/>
        <v>0</v>
      </c>
      <c r="AG220" s="115">
        <f t="shared" si="126"/>
        <v>-45810</v>
      </c>
      <c r="AH220" s="113">
        <f t="shared" si="127"/>
        <v>213</v>
      </c>
      <c r="AI220" s="113" t="e">
        <f>INDEX(地温!$D$2:$D$366,MATCH(AG220,地温!$C$2:$C$366,FALSE))</f>
        <v>#N/A</v>
      </c>
      <c r="AJ220" s="113" t="e">
        <f t="shared" si="128"/>
        <v>#N/A</v>
      </c>
      <c r="AK220" s="116" t="e">
        <f t="shared" si="110"/>
        <v>#N/A</v>
      </c>
      <c r="AL220" s="119" t="e">
        <f t="shared" si="111"/>
        <v>#N/A</v>
      </c>
      <c r="AM220" s="119">
        <f t="shared" si="112"/>
        <v>0</v>
      </c>
      <c r="AP220" s="115">
        <f t="shared" si="129"/>
        <v>-45810</v>
      </c>
      <c r="AQ220" s="113">
        <f t="shared" si="130"/>
        <v>213</v>
      </c>
      <c r="AR220" s="113" t="e">
        <f>INDEX(地温!$D$2:$D$366,MATCH(AP220,地温!$C$2:$C$366,FALSE))</f>
        <v>#N/A</v>
      </c>
      <c r="AS220" s="113" t="e">
        <f t="shared" si="131"/>
        <v>#N/A</v>
      </c>
      <c r="AT220" s="116" t="e">
        <f t="shared" si="113"/>
        <v>#N/A</v>
      </c>
      <c r="AU220" s="119" t="e">
        <f t="shared" si="114"/>
        <v>#N/A</v>
      </c>
      <c r="AV220" s="119">
        <f t="shared" si="115"/>
        <v>0</v>
      </c>
    </row>
    <row r="221" spans="1:48">
      <c r="A221" s="115">
        <f t="shared" si="116"/>
        <v>-45809</v>
      </c>
      <c r="B221" s="113">
        <f t="shared" si="99"/>
        <v>214</v>
      </c>
      <c r="C221" s="119">
        <f t="shared" si="100"/>
        <v>0</v>
      </c>
      <c r="F221" s="115">
        <f t="shared" si="117"/>
        <v>-45809</v>
      </c>
      <c r="G221" s="113">
        <f t="shared" si="118"/>
        <v>214</v>
      </c>
      <c r="H221" s="113" t="e">
        <f>INDEX(地温!$D$2:$D$366,MATCH(F221,地温!$C$2:$C$366,FALSE))</f>
        <v>#N/A</v>
      </c>
      <c r="I221" s="113" t="e">
        <f t="shared" si="119"/>
        <v>#N/A</v>
      </c>
      <c r="J221" s="116" t="e">
        <f t="shared" si="101"/>
        <v>#N/A</v>
      </c>
      <c r="K221" s="119" t="e">
        <f t="shared" si="102"/>
        <v>#N/A</v>
      </c>
      <c r="L221" s="119">
        <f t="shared" si="103"/>
        <v>0</v>
      </c>
      <c r="O221" s="115">
        <f t="shared" si="120"/>
        <v>-45809</v>
      </c>
      <c r="P221" s="113">
        <f t="shared" si="121"/>
        <v>214</v>
      </c>
      <c r="Q221" s="113" t="e">
        <f>INDEX(地温!$D$2:$D$366,MATCH(O221,地温!$C$2:$C$366,FALSE))</f>
        <v>#N/A</v>
      </c>
      <c r="R221" s="113" t="e">
        <f t="shared" si="122"/>
        <v>#N/A</v>
      </c>
      <c r="S221" s="116" t="e">
        <f t="shared" si="104"/>
        <v>#N/A</v>
      </c>
      <c r="T221" s="119" t="e">
        <f t="shared" si="105"/>
        <v>#N/A</v>
      </c>
      <c r="U221" s="119">
        <f t="shared" si="106"/>
        <v>0</v>
      </c>
      <c r="X221" s="115">
        <f t="shared" si="123"/>
        <v>-45809</v>
      </c>
      <c r="Y221" s="113">
        <f t="shared" si="124"/>
        <v>214</v>
      </c>
      <c r="Z221" s="113" t="e">
        <f>INDEX(地温!$D$2:$D$366,MATCH(X221,地温!$C$2:$C$366,FALSE))</f>
        <v>#N/A</v>
      </c>
      <c r="AA221" s="113" t="e">
        <f t="shared" si="125"/>
        <v>#N/A</v>
      </c>
      <c r="AB221" s="116" t="e">
        <f t="shared" si="107"/>
        <v>#N/A</v>
      </c>
      <c r="AC221" s="119" t="e">
        <f t="shared" si="108"/>
        <v>#N/A</v>
      </c>
      <c r="AD221" s="119">
        <f t="shared" si="109"/>
        <v>0</v>
      </c>
      <c r="AG221" s="115">
        <f t="shared" si="126"/>
        <v>-45809</v>
      </c>
      <c r="AH221" s="113">
        <f t="shared" si="127"/>
        <v>214</v>
      </c>
      <c r="AI221" s="113" t="e">
        <f>INDEX(地温!$D$2:$D$366,MATCH(AG221,地温!$C$2:$C$366,FALSE))</f>
        <v>#N/A</v>
      </c>
      <c r="AJ221" s="113" t="e">
        <f t="shared" si="128"/>
        <v>#N/A</v>
      </c>
      <c r="AK221" s="116" t="e">
        <f t="shared" si="110"/>
        <v>#N/A</v>
      </c>
      <c r="AL221" s="119" t="e">
        <f t="shared" si="111"/>
        <v>#N/A</v>
      </c>
      <c r="AM221" s="119">
        <f t="shared" si="112"/>
        <v>0</v>
      </c>
      <c r="AP221" s="115">
        <f t="shared" si="129"/>
        <v>-45809</v>
      </c>
      <c r="AQ221" s="113">
        <f t="shared" si="130"/>
        <v>214</v>
      </c>
      <c r="AR221" s="113" t="e">
        <f>INDEX(地温!$D$2:$D$366,MATCH(AP221,地温!$C$2:$C$366,FALSE))</f>
        <v>#N/A</v>
      </c>
      <c r="AS221" s="113" t="e">
        <f t="shared" si="131"/>
        <v>#N/A</v>
      </c>
      <c r="AT221" s="116" t="e">
        <f t="shared" si="113"/>
        <v>#N/A</v>
      </c>
      <c r="AU221" s="119" t="e">
        <f t="shared" si="114"/>
        <v>#N/A</v>
      </c>
      <c r="AV221" s="119">
        <f t="shared" si="115"/>
        <v>0</v>
      </c>
    </row>
    <row r="222" spans="1:48">
      <c r="A222" s="115">
        <f t="shared" si="116"/>
        <v>-45808</v>
      </c>
      <c r="B222" s="113">
        <f t="shared" si="99"/>
        <v>215</v>
      </c>
      <c r="C222" s="119">
        <f t="shared" si="100"/>
        <v>0</v>
      </c>
      <c r="F222" s="115">
        <f t="shared" si="117"/>
        <v>-45808</v>
      </c>
      <c r="G222" s="113">
        <f t="shared" si="118"/>
        <v>215</v>
      </c>
      <c r="H222" s="113" t="e">
        <f>INDEX(地温!$D$2:$D$366,MATCH(F222,地温!$C$2:$C$366,FALSE))</f>
        <v>#N/A</v>
      </c>
      <c r="I222" s="113" t="e">
        <f t="shared" si="119"/>
        <v>#N/A</v>
      </c>
      <c r="J222" s="116" t="e">
        <f t="shared" si="101"/>
        <v>#N/A</v>
      </c>
      <c r="K222" s="119" t="e">
        <f t="shared" si="102"/>
        <v>#N/A</v>
      </c>
      <c r="L222" s="119">
        <f t="shared" si="103"/>
        <v>0</v>
      </c>
      <c r="O222" s="115">
        <f t="shared" si="120"/>
        <v>-45808</v>
      </c>
      <c r="P222" s="113">
        <f t="shared" si="121"/>
        <v>215</v>
      </c>
      <c r="Q222" s="113" t="e">
        <f>INDEX(地温!$D$2:$D$366,MATCH(O222,地温!$C$2:$C$366,FALSE))</f>
        <v>#N/A</v>
      </c>
      <c r="R222" s="113" t="e">
        <f t="shared" si="122"/>
        <v>#N/A</v>
      </c>
      <c r="S222" s="116" t="e">
        <f t="shared" si="104"/>
        <v>#N/A</v>
      </c>
      <c r="T222" s="119" t="e">
        <f t="shared" si="105"/>
        <v>#N/A</v>
      </c>
      <c r="U222" s="119">
        <f t="shared" si="106"/>
        <v>0</v>
      </c>
      <c r="X222" s="115">
        <f t="shared" si="123"/>
        <v>-45808</v>
      </c>
      <c r="Y222" s="113">
        <f t="shared" si="124"/>
        <v>215</v>
      </c>
      <c r="Z222" s="113" t="e">
        <f>INDEX(地温!$D$2:$D$366,MATCH(X222,地温!$C$2:$C$366,FALSE))</f>
        <v>#N/A</v>
      </c>
      <c r="AA222" s="113" t="e">
        <f t="shared" si="125"/>
        <v>#N/A</v>
      </c>
      <c r="AB222" s="116" t="e">
        <f t="shared" si="107"/>
        <v>#N/A</v>
      </c>
      <c r="AC222" s="119" t="e">
        <f t="shared" si="108"/>
        <v>#N/A</v>
      </c>
      <c r="AD222" s="119">
        <f t="shared" si="109"/>
        <v>0</v>
      </c>
      <c r="AG222" s="115">
        <f t="shared" si="126"/>
        <v>-45808</v>
      </c>
      <c r="AH222" s="113">
        <f t="shared" si="127"/>
        <v>215</v>
      </c>
      <c r="AI222" s="113" t="e">
        <f>INDEX(地温!$D$2:$D$366,MATCH(AG222,地温!$C$2:$C$366,FALSE))</f>
        <v>#N/A</v>
      </c>
      <c r="AJ222" s="113" t="e">
        <f t="shared" si="128"/>
        <v>#N/A</v>
      </c>
      <c r="AK222" s="116" t="e">
        <f t="shared" si="110"/>
        <v>#N/A</v>
      </c>
      <c r="AL222" s="119" t="e">
        <f t="shared" si="111"/>
        <v>#N/A</v>
      </c>
      <c r="AM222" s="119">
        <f t="shared" si="112"/>
        <v>0</v>
      </c>
      <c r="AP222" s="115">
        <f t="shared" si="129"/>
        <v>-45808</v>
      </c>
      <c r="AQ222" s="113">
        <f t="shared" si="130"/>
        <v>215</v>
      </c>
      <c r="AR222" s="113" t="e">
        <f>INDEX(地温!$D$2:$D$366,MATCH(AP222,地温!$C$2:$C$366,FALSE))</f>
        <v>#N/A</v>
      </c>
      <c r="AS222" s="113" t="e">
        <f t="shared" si="131"/>
        <v>#N/A</v>
      </c>
      <c r="AT222" s="116" t="e">
        <f t="shared" si="113"/>
        <v>#N/A</v>
      </c>
      <c r="AU222" s="119" t="e">
        <f t="shared" si="114"/>
        <v>#N/A</v>
      </c>
      <c r="AV222" s="119">
        <f t="shared" si="115"/>
        <v>0</v>
      </c>
    </row>
    <row r="223" spans="1:48">
      <c r="A223" s="115">
        <f t="shared" si="116"/>
        <v>-45807</v>
      </c>
      <c r="B223" s="113">
        <f t="shared" si="99"/>
        <v>216</v>
      </c>
      <c r="C223" s="119">
        <f t="shared" si="100"/>
        <v>0</v>
      </c>
      <c r="F223" s="115">
        <f t="shared" si="117"/>
        <v>-45807</v>
      </c>
      <c r="G223" s="113">
        <f t="shared" si="118"/>
        <v>216</v>
      </c>
      <c r="H223" s="113" t="e">
        <f>INDEX(地温!$D$2:$D$366,MATCH(F223,地温!$C$2:$C$366,FALSE))</f>
        <v>#N/A</v>
      </c>
      <c r="I223" s="113" t="e">
        <f t="shared" si="119"/>
        <v>#N/A</v>
      </c>
      <c r="J223" s="116" t="e">
        <f t="shared" si="101"/>
        <v>#N/A</v>
      </c>
      <c r="K223" s="119" t="e">
        <f t="shared" si="102"/>
        <v>#N/A</v>
      </c>
      <c r="L223" s="119">
        <f t="shared" si="103"/>
        <v>0</v>
      </c>
      <c r="O223" s="115">
        <f t="shared" si="120"/>
        <v>-45807</v>
      </c>
      <c r="P223" s="113">
        <f t="shared" si="121"/>
        <v>216</v>
      </c>
      <c r="Q223" s="113" t="e">
        <f>INDEX(地温!$D$2:$D$366,MATCH(O223,地温!$C$2:$C$366,FALSE))</f>
        <v>#N/A</v>
      </c>
      <c r="R223" s="113" t="e">
        <f t="shared" si="122"/>
        <v>#N/A</v>
      </c>
      <c r="S223" s="116" t="e">
        <f t="shared" si="104"/>
        <v>#N/A</v>
      </c>
      <c r="T223" s="119" t="e">
        <f t="shared" si="105"/>
        <v>#N/A</v>
      </c>
      <c r="U223" s="119">
        <f t="shared" si="106"/>
        <v>0</v>
      </c>
      <c r="X223" s="115">
        <f t="shared" si="123"/>
        <v>-45807</v>
      </c>
      <c r="Y223" s="113">
        <f t="shared" si="124"/>
        <v>216</v>
      </c>
      <c r="Z223" s="113" t="e">
        <f>INDEX(地温!$D$2:$D$366,MATCH(X223,地温!$C$2:$C$366,FALSE))</f>
        <v>#N/A</v>
      </c>
      <c r="AA223" s="113" t="e">
        <f t="shared" si="125"/>
        <v>#N/A</v>
      </c>
      <c r="AB223" s="116" t="e">
        <f t="shared" si="107"/>
        <v>#N/A</v>
      </c>
      <c r="AC223" s="119" t="e">
        <f t="shared" si="108"/>
        <v>#N/A</v>
      </c>
      <c r="AD223" s="119">
        <f t="shared" si="109"/>
        <v>0</v>
      </c>
      <c r="AG223" s="115">
        <f t="shared" si="126"/>
        <v>-45807</v>
      </c>
      <c r="AH223" s="113">
        <f t="shared" si="127"/>
        <v>216</v>
      </c>
      <c r="AI223" s="113" t="e">
        <f>INDEX(地温!$D$2:$D$366,MATCH(AG223,地温!$C$2:$C$366,FALSE))</f>
        <v>#N/A</v>
      </c>
      <c r="AJ223" s="113" t="e">
        <f t="shared" si="128"/>
        <v>#N/A</v>
      </c>
      <c r="AK223" s="116" t="e">
        <f t="shared" si="110"/>
        <v>#N/A</v>
      </c>
      <c r="AL223" s="119" t="e">
        <f t="shared" si="111"/>
        <v>#N/A</v>
      </c>
      <c r="AM223" s="119">
        <f t="shared" si="112"/>
        <v>0</v>
      </c>
      <c r="AP223" s="115">
        <f t="shared" si="129"/>
        <v>-45807</v>
      </c>
      <c r="AQ223" s="113">
        <f t="shared" si="130"/>
        <v>216</v>
      </c>
      <c r="AR223" s="113" t="e">
        <f>INDEX(地温!$D$2:$D$366,MATCH(AP223,地温!$C$2:$C$366,FALSE))</f>
        <v>#N/A</v>
      </c>
      <c r="AS223" s="113" t="e">
        <f t="shared" si="131"/>
        <v>#N/A</v>
      </c>
      <c r="AT223" s="116" t="e">
        <f t="shared" si="113"/>
        <v>#N/A</v>
      </c>
      <c r="AU223" s="119" t="e">
        <f t="shared" si="114"/>
        <v>#N/A</v>
      </c>
      <c r="AV223" s="119">
        <f t="shared" si="115"/>
        <v>0</v>
      </c>
    </row>
    <row r="224" spans="1:48">
      <c r="A224" s="115">
        <f t="shared" si="116"/>
        <v>-45806</v>
      </c>
      <c r="B224" s="113">
        <f t="shared" si="99"/>
        <v>217</v>
      </c>
      <c r="C224" s="119">
        <f t="shared" si="100"/>
        <v>0</v>
      </c>
      <c r="F224" s="115">
        <f t="shared" si="117"/>
        <v>-45806</v>
      </c>
      <c r="G224" s="113">
        <f t="shared" si="118"/>
        <v>217</v>
      </c>
      <c r="H224" s="113" t="e">
        <f>INDEX(地温!$D$2:$D$366,MATCH(F224,地温!$C$2:$C$366,FALSE))</f>
        <v>#N/A</v>
      </c>
      <c r="I224" s="113" t="e">
        <f t="shared" si="119"/>
        <v>#N/A</v>
      </c>
      <c r="J224" s="116" t="e">
        <f t="shared" si="101"/>
        <v>#N/A</v>
      </c>
      <c r="K224" s="119" t="e">
        <f t="shared" si="102"/>
        <v>#N/A</v>
      </c>
      <c r="L224" s="119">
        <f t="shared" si="103"/>
        <v>0</v>
      </c>
      <c r="O224" s="115">
        <f t="shared" si="120"/>
        <v>-45806</v>
      </c>
      <c r="P224" s="113">
        <f t="shared" si="121"/>
        <v>217</v>
      </c>
      <c r="Q224" s="113" t="e">
        <f>INDEX(地温!$D$2:$D$366,MATCH(O224,地温!$C$2:$C$366,FALSE))</f>
        <v>#N/A</v>
      </c>
      <c r="R224" s="113" t="e">
        <f t="shared" si="122"/>
        <v>#N/A</v>
      </c>
      <c r="S224" s="116" t="e">
        <f t="shared" si="104"/>
        <v>#N/A</v>
      </c>
      <c r="T224" s="119" t="e">
        <f t="shared" si="105"/>
        <v>#N/A</v>
      </c>
      <c r="U224" s="119">
        <f t="shared" si="106"/>
        <v>0</v>
      </c>
      <c r="X224" s="115">
        <f t="shared" si="123"/>
        <v>-45806</v>
      </c>
      <c r="Y224" s="113">
        <f t="shared" si="124"/>
        <v>217</v>
      </c>
      <c r="Z224" s="113" t="e">
        <f>INDEX(地温!$D$2:$D$366,MATCH(X224,地温!$C$2:$C$366,FALSE))</f>
        <v>#N/A</v>
      </c>
      <c r="AA224" s="113" t="e">
        <f t="shared" si="125"/>
        <v>#N/A</v>
      </c>
      <c r="AB224" s="116" t="e">
        <f t="shared" si="107"/>
        <v>#N/A</v>
      </c>
      <c r="AC224" s="119" t="e">
        <f t="shared" si="108"/>
        <v>#N/A</v>
      </c>
      <c r="AD224" s="119">
        <f t="shared" si="109"/>
        <v>0</v>
      </c>
      <c r="AG224" s="115">
        <f t="shared" si="126"/>
        <v>-45806</v>
      </c>
      <c r="AH224" s="113">
        <f t="shared" si="127"/>
        <v>217</v>
      </c>
      <c r="AI224" s="113" t="e">
        <f>INDEX(地温!$D$2:$D$366,MATCH(AG224,地温!$C$2:$C$366,FALSE))</f>
        <v>#N/A</v>
      </c>
      <c r="AJ224" s="113" t="e">
        <f t="shared" si="128"/>
        <v>#N/A</v>
      </c>
      <c r="AK224" s="116" t="e">
        <f t="shared" si="110"/>
        <v>#N/A</v>
      </c>
      <c r="AL224" s="119" t="e">
        <f t="shared" si="111"/>
        <v>#N/A</v>
      </c>
      <c r="AM224" s="119">
        <f t="shared" si="112"/>
        <v>0</v>
      </c>
      <c r="AP224" s="115">
        <f t="shared" si="129"/>
        <v>-45806</v>
      </c>
      <c r="AQ224" s="113">
        <f t="shared" si="130"/>
        <v>217</v>
      </c>
      <c r="AR224" s="113" t="e">
        <f>INDEX(地温!$D$2:$D$366,MATCH(AP224,地温!$C$2:$C$366,FALSE))</f>
        <v>#N/A</v>
      </c>
      <c r="AS224" s="113" t="e">
        <f t="shared" si="131"/>
        <v>#N/A</v>
      </c>
      <c r="AT224" s="116" t="e">
        <f t="shared" si="113"/>
        <v>#N/A</v>
      </c>
      <c r="AU224" s="119" t="e">
        <f t="shared" si="114"/>
        <v>#N/A</v>
      </c>
      <c r="AV224" s="119">
        <f t="shared" si="115"/>
        <v>0</v>
      </c>
    </row>
    <row r="225" spans="1:48">
      <c r="A225" s="115">
        <f t="shared" si="116"/>
        <v>-45805</v>
      </c>
      <c r="B225" s="113">
        <f t="shared" si="99"/>
        <v>218</v>
      </c>
      <c r="C225" s="119">
        <f t="shared" si="100"/>
        <v>0</v>
      </c>
      <c r="F225" s="115">
        <f t="shared" si="117"/>
        <v>-45805</v>
      </c>
      <c r="G225" s="113">
        <f t="shared" si="118"/>
        <v>218</v>
      </c>
      <c r="H225" s="113" t="e">
        <f>INDEX(地温!$D$2:$D$366,MATCH(F225,地温!$C$2:$C$366,FALSE))</f>
        <v>#N/A</v>
      </c>
      <c r="I225" s="113" t="e">
        <f t="shared" si="119"/>
        <v>#N/A</v>
      </c>
      <c r="J225" s="116" t="e">
        <f t="shared" si="101"/>
        <v>#N/A</v>
      </c>
      <c r="K225" s="119" t="e">
        <f t="shared" si="102"/>
        <v>#N/A</v>
      </c>
      <c r="L225" s="119">
        <f t="shared" si="103"/>
        <v>0</v>
      </c>
      <c r="O225" s="115">
        <f t="shared" si="120"/>
        <v>-45805</v>
      </c>
      <c r="P225" s="113">
        <f t="shared" si="121"/>
        <v>218</v>
      </c>
      <c r="Q225" s="113" t="e">
        <f>INDEX(地温!$D$2:$D$366,MATCH(O225,地温!$C$2:$C$366,FALSE))</f>
        <v>#N/A</v>
      </c>
      <c r="R225" s="113" t="e">
        <f t="shared" si="122"/>
        <v>#N/A</v>
      </c>
      <c r="S225" s="116" t="e">
        <f t="shared" si="104"/>
        <v>#N/A</v>
      </c>
      <c r="T225" s="119" t="e">
        <f t="shared" si="105"/>
        <v>#N/A</v>
      </c>
      <c r="U225" s="119">
        <f t="shared" si="106"/>
        <v>0</v>
      </c>
      <c r="X225" s="115">
        <f t="shared" si="123"/>
        <v>-45805</v>
      </c>
      <c r="Y225" s="113">
        <f t="shared" si="124"/>
        <v>218</v>
      </c>
      <c r="Z225" s="113" t="e">
        <f>INDEX(地温!$D$2:$D$366,MATCH(X225,地温!$C$2:$C$366,FALSE))</f>
        <v>#N/A</v>
      </c>
      <c r="AA225" s="113" t="e">
        <f t="shared" si="125"/>
        <v>#N/A</v>
      </c>
      <c r="AB225" s="116" t="e">
        <f t="shared" si="107"/>
        <v>#N/A</v>
      </c>
      <c r="AC225" s="119" t="e">
        <f t="shared" si="108"/>
        <v>#N/A</v>
      </c>
      <c r="AD225" s="119">
        <f t="shared" si="109"/>
        <v>0</v>
      </c>
      <c r="AG225" s="115">
        <f t="shared" si="126"/>
        <v>-45805</v>
      </c>
      <c r="AH225" s="113">
        <f t="shared" si="127"/>
        <v>218</v>
      </c>
      <c r="AI225" s="113" t="e">
        <f>INDEX(地温!$D$2:$D$366,MATCH(AG225,地温!$C$2:$C$366,FALSE))</f>
        <v>#N/A</v>
      </c>
      <c r="AJ225" s="113" t="e">
        <f t="shared" si="128"/>
        <v>#N/A</v>
      </c>
      <c r="AK225" s="116" t="e">
        <f t="shared" si="110"/>
        <v>#N/A</v>
      </c>
      <c r="AL225" s="119" t="e">
        <f t="shared" si="111"/>
        <v>#N/A</v>
      </c>
      <c r="AM225" s="119">
        <f t="shared" si="112"/>
        <v>0</v>
      </c>
      <c r="AP225" s="115">
        <f t="shared" si="129"/>
        <v>-45805</v>
      </c>
      <c r="AQ225" s="113">
        <f t="shared" si="130"/>
        <v>218</v>
      </c>
      <c r="AR225" s="113" t="e">
        <f>INDEX(地温!$D$2:$D$366,MATCH(AP225,地温!$C$2:$C$366,FALSE))</f>
        <v>#N/A</v>
      </c>
      <c r="AS225" s="113" t="e">
        <f t="shared" si="131"/>
        <v>#N/A</v>
      </c>
      <c r="AT225" s="116" t="e">
        <f t="shared" si="113"/>
        <v>#N/A</v>
      </c>
      <c r="AU225" s="119" t="e">
        <f t="shared" si="114"/>
        <v>#N/A</v>
      </c>
      <c r="AV225" s="119">
        <f t="shared" si="115"/>
        <v>0</v>
      </c>
    </row>
    <row r="226" spans="1:48">
      <c r="A226" s="115">
        <f t="shared" si="116"/>
        <v>-45804</v>
      </c>
      <c r="B226" s="113">
        <f t="shared" si="99"/>
        <v>219</v>
      </c>
      <c r="C226" s="119">
        <f t="shared" si="100"/>
        <v>0</v>
      </c>
      <c r="F226" s="115">
        <f t="shared" si="117"/>
        <v>-45804</v>
      </c>
      <c r="G226" s="113">
        <f t="shared" si="118"/>
        <v>219</v>
      </c>
      <c r="H226" s="113" t="e">
        <f>INDEX(地温!$D$2:$D$366,MATCH(F226,地温!$C$2:$C$366,FALSE))</f>
        <v>#N/A</v>
      </c>
      <c r="I226" s="113" t="e">
        <f t="shared" si="119"/>
        <v>#N/A</v>
      </c>
      <c r="J226" s="116" t="e">
        <f t="shared" si="101"/>
        <v>#N/A</v>
      </c>
      <c r="K226" s="119" t="e">
        <f t="shared" si="102"/>
        <v>#N/A</v>
      </c>
      <c r="L226" s="119">
        <f t="shared" si="103"/>
        <v>0</v>
      </c>
      <c r="O226" s="115">
        <f t="shared" si="120"/>
        <v>-45804</v>
      </c>
      <c r="P226" s="113">
        <f t="shared" si="121"/>
        <v>219</v>
      </c>
      <c r="Q226" s="113" t="e">
        <f>INDEX(地温!$D$2:$D$366,MATCH(O226,地温!$C$2:$C$366,FALSE))</f>
        <v>#N/A</v>
      </c>
      <c r="R226" s="113" t="e">
        <f t="shared" si="122"/>
        <v>#N/A</v>
      </c>
      <c r="S226" s="116" t="e">
        <f t="shared" si="104"/>
        <v>#N/A</v>
      </c>
      <c r="T226" s="119" t="e">
        <f t="shared" si="105"/>
        <v>#N/A</v>
      </c>
      <c r="U226" s="119">
        <f t="shared" si="106"/>
        <v>0</v>
      </c>
      <c r="X226" s="115">
        <f t="shared" si="123"/>
        <v>-45804</v>
      </c>
      <c r="Y226" s="113">
        <f t="shared" si="124"/>
        <v>219</v>
      </c>
      <c r="Z226" s="113" t="e">
        <f>INDEX(地温!$D$2:$D$366,MATCH(X226,地温!$C$2:$C$366,FALSE))</f>
        <v>#N/A</v>
      </c>
      <c r="AA226" s="113" t="e">
        <f t="shared" si="125"/>
        <v>#N/A</v>
      </c>
      <c r="AB226" s="116" t="e">
        <f t="shared" si="107"/>
        <v>#N/A</v>
      </c>
      <c r="AC226" s="119" t="e">
        <f t="shared" si="108"/>
        <v>#N/A</v>
      </c>
      <c r="AD226" s="119">
        <f t="shared" si="109"/>
        <v>0</v>
      </c>
      <c r="AG226" s="115">
        <f t="shared" si="126"/>
        <v>-45804</v>
      </c>
      <c r="AH226" s="113">
        <f t="shared" si="127"/>
        <v>219</v>
      </c>
      <c r="AI226" s="113" t="e">
        <f>INDEX(地温!$D$2:$D$366,MATCH(AG226,地温!$C$2:$C$366,FALSE))</f>
        <v>#N/A</v>
      </c>
      <c r="AJ226" s="113" t="e">
        <f t="shared" si="128"/>
        <v>#N/A</v>
      </c>
      <c r="AK226" s="116" t="e">
        <f t="shared" si="110"/>
        <v>#N/A</v>
      </c>
      <c r="AL226" s="119" t="e">
        <f t="shared" si="111"/>
        <v>#N/A</v>
      </c>
      <c r="AM226" s="119">
        <f t="shared" si="112"/>
        <v>0</v>
      </c>
      <c r="AP226" s="115">
        <f t="shared" si="129"/>
        <v>-45804</v>
      </c>
      <c r="AQ226" s="113">
        <f t="shared" si="130"/>
        <v>219</v>
      </c>
      <c r="AR226" s="113" t="e">
        <f>INDEX(地温!$D$2:$D$366,MATCH(AP226,地温!$C$2:$C$366,FALSE))</f>
        <v>#N/A</v>
      </c>
      <c r="AS226" s="113" t="e">
        <f t="shared" si="131"/>
        <v>#N/A</v>
      </c>
      <c r="AT226" s="116" t="e">
        <f t="shared" si="113"/>
        <v>#N/A</v>
      </c>
      <c r="AU226" s="119" t="e">
        <f t="shared" si="114"/>
        <v>#N/A</v>
      </c>
      <c r="AV226" s="119">
        <f t="shared" si="115"/>
        <v>0</v>
      </c>
    </row>
    <row r="227" spans="1:48">
      <c r="A227" s="115">
        <f t="shared" si="116"/>
        <v>-45803</v>
      </c>
      <c r="B227" s="113">
        <f t="shared" si="99"/>
        <v>220</v>
      </c>
      <c r="C227" s="119">
        <f t="shared" si="100"/>
        <v>0</v>
      </c>
      <c r="F227" s="115">
        <f t="shared" si="117"/>
        <v>-45803</v>
      </c>
      <c r="G227" s="113">
        <f t="shared" si="118"/>
        <v>220</v>
      </c>
      <c r="H227" s="113" t="e">
        <f>INDEX(地温!$D$2:$D$366,MATCH(F227,地温!$C$2:$C$366,FALSE))</f>
        <v>#N/A</v>
      </c>
      <c r="I227" s="113" t="e">
        <f t="shared" si="119"/>
        <v>#N/A</v>
      </c>
      <c r="J227" s="116" t="e">
        <f t="shared" si="101"/>
        <v>#N/A</v>
      </c>
      <c r="K227" s="119" t="e">
        <f t="shared" si="102"/>
        <v>#N/A</v>
      </c>
      <c r="L227" s="119">
        <f t="shared" si="103"/>
        <v>0</v>
      </c>
      <c r="O227" s="115">
        <f t="shared" si="120"/>
        <v>-45803</v>
      </c>
      <c r="P227" s="113">
        <f t="shared" si="121"/>
        <v>220</v>
      </c>
      <c r="Q227" s="113" t="e">
        <f>INDEX(地温!$D$2:$D$366,MATCH(O227,地温!$C$2:$C$366,FALSE))</f>
        <v>#N/A</v>
      </c>
      <c r="R227" s="113" t="e">
        <f t="shared" si="122"/>
        <v>#N/A</v>
      </c>
      <c r="S227" s="116" t="e">
        <f t="shared" si="104"/>
        <v>#N/A</v>
      </c>
      <c r="T227" s="119" t="e">
        <f t="shared" si="105"/>
        <v>#N/A</v>
      </c>
      <c r="U227" s="119">
        <f t="shared" si="106"/>
        <v>0</v>
      </c>
      <c r="X227" s="115">
        <f t="shared" si="123"/>
        <v>-45803</v>
      </c>
      <c r="Y227" s="113">
        <f t="shared" si="124"/>
        <v>220</v>
      </c>
      <c r="Z227" s="113" t="e">
        <f>INDEX(地温!$D$2:$D$366,MATCH(X227,地温!$C$2:$C$366,FALSE))</f>
        <v>#N/A</v>
      </c>
      <c r="AA227" s="113" t="e">
        <f t="shared" si="125"/>
        <v>#N/A</v>
      </c>
      <c r="AB227" s="116" t="e">
        <f t="shared" si="107"/>
        <v>#N/A</v>
      </c>
      <c r="AC227" s="119" t="e">
        <f t="shared" si="108"/>
        <v>#N/A</v>
      </c>
      <c r="AD227" s="119">
        <f t="shared" si="109"/>
        <v>0</v>
      </c>
      <c r="AG227" s="115">
        <f t="shared" si="126"/>
        <v>-45803</v>
      </c>
      <c r="AH227" s="113">
        <f t="shared" si="127"/>
        <v>220</v>
      </c>
      <c r="AI227" s="113" t="e">
        <f>INDEX(地温!$D$2:$D$366,MATCH(AG227,地温!$C$2:$C$366,FALSE))</f>
        <v>#N/A</v>
      </c>
      <c r="AJ227" s="113" t="e">
        <f t="shared" si="128"/>
        <v>#N/A</v>
      </c>
      <c r="AK227" s="116" t="e">
        <f t="shared" si="110"/>
        <v>#N/A</v>
      </c>
      <c r="AL227" s="119" t="e">
        <f t="shared" si="111"/>
        <v>#N/A</v>
      </c>
      <c r="AM227" s="119">
        <f t="shared" si="112"/>
        <v>0</v>
      </c>
      <c r="AP227" s="115">
        <f t="shared" si="129"/>
        <v>-45803</v>
      </c>
      <c r="AQ227" s="113">
        <f t="shared" si="130"/>
        <v>220</v>
      </c>
      <c r="AR227" s="113" t="e">
        <f>INDEX(地温!$D$2:$D$366,MATCH(AP227,地温!$C$2:$C$366,FALSE))</f>
        <v>#N/A</v>
      </c>
      <c r="AS227" s="113" t="e">
        <f t="shared" si="131"/>
        <v>#N/A</v>
      </c>
      <c r="AT227" s="116" t="e">
        <f t="shared" si="113"/>
        <v>#N/A</v>
      </c>
      <c r="AU227" s="119" t="e">
        <f t="shared" si="114"/>
        <v>#N/A</v>
      </c>
      <c r="AV227" s="119">
        <f t="shared" si="115"/>
        <v>0</v>
      </c>
    </row>
    <row r="228" spans="1:48">
      <c r="A228" s="115">
        <f t="shared" si="116"/>
        <v>-45802</v>
      </c>
      <c r="B228" s="113">
        <f t="shared" si="99"/>
        <v>221</v>
      </c>
      <c r="C228" s="119">
        <f t="shared" si="100"/>
        <v>0</v>
      </c>
      <c r="F228" s="115">
        <f t="shared" si="117"/>
        <v>-45802</v>
      </c>
      <c r="G228" s="113">
        <f t="shared" si="118"/>
        <v>221</v>
      </c>
      <c r="H228" s="113" t="e">
        <f>INDEX(地温!$D$2:$D$366,MATCH(F228,地温!$C$2:$C$366,FALSE))</f>
        <v>#N/A</v>
      </c>
      <c r="I228" s="113" t="e">
        <f t="shared" si="119"/>
        <v>#N/A</v>
      </c>
      <c r="J228" s="116" t="e">
        <f t="shared" si="101"/>
        <v>#N/A</v>
      </c>
      <c r="K228" s="119" t="e">
        <f t="shared" si="102"/>
        <v>#N/A</v>
      </c>
      <c r="L228" s="119">
        <f t="shared" si="103"/>
        <v>0</v>
      </c>
      <c r="O228" s="115">
        <f t="shared" si="120"/>
        <v>-45802</v>
      </c>
      <c r="P228" s="113">
        <f t="shared" si="121"/>
        <v>221</v>
      </c>
      <c r="Q228" s="113" t="e">
        <f>INDEX(地温!$D$2:$D$366,MATCH(O228,地温!$C$2:$C$366,FALSE))</f>
        <v>#N/A</v>
      </c>
      <c r="R228" s="113" t="e">
        <f t="shared" si="122"/>
        <v>#N/A</v>
      </c>
      <c r="S228" s="116" t="e">
        <f t="shared" si="104"/>
        <v>#N/A</v>
      </c>
      <c r="T228" s="119" t="e">
        <f t="shared" si="105"/>
        <v>#N/A</v>
      </c>
      <c r="U228" s="119">
        <f t="shared" si="106"/>
        <v>0</v>
      </c>
      <c r="X228" s="115">
        <f t="shared" si="123"/>
        <v>-45802</v>
      </c>
      <c r="Y228" s="113">
        <f t="shared" si="124"/>
        <v>221</v>
      </c>
      <c r="Z228" s="113" t="e">
        <f>INDEX(地温!$D$2:$D$366,MATCH(X228,地温!$C$2:$C$366,FALSE))</f>
        <v>#N/A</v>
      </c>
      <c r="AA228" s="113" t="e">
        <f t="shared" si="125"/>
        <v>#N/A</v>
      </c>
      <c r="AB228" s="116" t="e">
        <f t="shared" si="107"/>
        <v>#N/A</v>
      </c>
      <c r="AC228" s="119" t="e">
        <f t="shared" si="108"/>
        <v>#N/A</v>
      </c>
      <c r="AD228" s="119">
        <f t="shared" si="109"/>
        <v>0</v>
      </c>
      <c r="AG228" s="115">
        <f t="shared" si="126"/>
        <v>-45802</v>
      </c>
      <c r="AH228" s="113">
        <f t="shared" si="127"/>
        <v>221</v>
      </c>
      <c r="AI228" s="113" t="e">
        <f>INDEX(地温!$D$2:$D$366,MATCH(AG228,地温!$C$2:$C$366,FALSE))</f>
        <v>#N/A</v>
      </c>
      <c r="AJ228" s="113" t="e">
        <f t="shared" si="128"/>
        <v>#N/A</v>
      </c>
      <c r="AK228" s="116" t="e">
        <f t="shared" si="110"/>
        <v>#N/A</v>
      </c>
      <c r="AL228" s="119" t="e">
        <f t="shared" si="111"/>
        <v>#N/A</v>
      </c>
      <c r="AM228" s="119">
        <f t="shared" si="112"/>
        <v>0</v>
      </c>
      <c r="AP228" s="115">
        <f t="shared" si="129"/>
        <v>-45802</v>
      </c>
      <c r="AQ228" s="113">
        <f t="shared" si="130"/>
        <v>221</v>
      </c>
      <c r="AR228" s="113" t="e">
        <f>INDEX(地温!$D$2:$D$366,MATCH(AP228,地温!$C$2:$C$366,FALSE))</f>
        <v>#N/A</v>
      </c>
      <c r="AS228" s="113" t="e">
        <f t="shared" si="131"/>
        <v>#N/A</v>
      </c>
      <c r="AT228" s="116" t="e">
        <f t="shared" si="113"/>
        <v>#N/A</v>
      </c>
      <c r="AU228" s="119" t="e">
        <f t="shared" si="114"/>
        <v>#N/A</v>
      </c>
      <c r="AV228" s="119">
        <f t="shared" si="115"/>
        <v>0</v>
      </c>
    </row>
    <row r="229" spans="1:48">
      <c r="A229" s="115">
        <f t="shared" si="116"/>
        <v>-45801</v>
      </c>
      <c r="B229" s="113">
        <f t="shared" si="99"/>
        <v>222</v>
      </c>
      <c r="C229" s="119">
        <f t="shared" si="100"/>
        <v>0</v>
      </c>
      <c r="F229" s="115">
        <f t="shared" si="117"/>
        <v>-45801</v>
      </c>
      <c r="G229" s="113">
        <f t="shared" si="118"/>
        <v>222</v>
      </c>
      <c r="H229" s="113" t="e">
        <f>INDEX(地温!$D$2:$D$366,MATCH(F229,地温!$C$2:$C$366,FALSE))</f>
        <v>#N/A</v>
      </c>
      <c r="I229" s="113" t="e">
        <f t="shared" si="119"/>
        <v>#N/A</v>
      </c>
      <c r="J229" s="116" t="e">
        <f t="shared" si="101"/>
        <v>#N/A</v>
      </c>
      <c r="K229" s="119" t="e">
        <f t="shared" si="102"/>
        <v>#N/A</v>
      </c>
      <c r="L229" s="119">
        <f t="shared" si="103"/>
        <v>0</v>
      </c>
      <c r="O229" s="115">
        <f t="shared" si="120"/>
        <v>-45801</v>
      </c>
      <c r="P229" s="113">
        <f t="shared" si="121"/>
        <v>222</v>
      </c>
      <c r="Q229" s="113" t="e">
        <f>INDEX(地温!$D$2:$D$366,MATCH(O229,地温!$C$2:$C$366,FALSE))</f>
        <v>#N/A</v>
      </c>
      <c r="R229" s="113" t="e">
        <f t="shared" si="122"/>
        <v>#N/A</v>
      </c>
      <c r="S229" s="116" t="e">
        <f t="shared" si="104"/>
        <v>#N/A</v>
      </c>
      <c r="T229" s="119" t="e">
        <f t="shared" si="105"/>
        <v>#N/A</v>
      </c>
      <c r="U229" s="119">
        <f t="shared" si="106"/>
        <v>0</v>
      </c>
      <c r="X229" s="115">
        <f t="shared" si="123"/>
        <v>-45801</v>
      </c>
      <c r="Y229" s="113">
        <f t="shared" si="124"/>
        <v>222</v>
      </c>
      <c r="Z229" s="113" t="e">
        <f>INDEX(地温!$D$2:$D$366,MATCH(X229,地温!$C$2:$C$366,FALSE))</f>
        <v>#N/A</v>
      </c>
      <c r="AA229" s="113" t="e">
        <f t="shared" si="125"/>
        <v>#N/A</v>
      </c>
      <c r="AB229" s="116" t="e">
        <f t="shared" si="107"/>
        <v>#N/A</v>
      </c>
      <c r="AC229" s="119" t="e">
        <f t="shared" si="108"/>
        <v>#N/A</v>
      </c>
      <c r="AD229" s="119">
        <f t="shared" si="109"/>
        <v>0</v>
      </c>
      <c r="AG229" s="115">
        <f t="shared" si="126"/>
        <v>-45801</v>
      </c>
      <c r="AH229" s="113">
        <f t="shared" si="127"/>
        <v>222</v>
      </c>
      <c r="AI229" s="113" t="e">
        <f>INDEX(地温!$D$2:$D$366,MATCH(AG229,地温!$C$2:$C$366,FALSE))</f>
        <v>#N/A</v>
      </c>
      <c r="AJ229" s="113" t="e">
        <f t="shared" si="128"/>
        <v>#N/A</v>
      </c>
      <c r="AK229" s="116" t="e">
        <f t="shared" si="110"/>
        <v>#N/A</v>
      </c>
      <c r="AL229" s="119" t="e">
        <f t="shared" si="111"/>
        <v>#N/A</v>
      </c>
      <c r="AM229" s="119">
        <f t="shared" si="112"/>
        <v>0</v>
      </c>
      <c r="AP229" s="115">
        <f t="shared" si="129"/>
        <v>-45801</v>
      </c>
      <c r="AQ229" s="113">
        <f t="shared" si="130"/>
        <v>222</v>
      </c>
      <c r="AR229" s="113" t="e">
        <f>INDEX(地温!$D$2:$D$366,MATCH(AP229,地温!$C$2:$C$366,FALSE))</f>
        <v>#N/A</v>
      </c>
      <c r="AS229" s="113" t="e">
        <f t="shared" si="131"/>
        <v>#N/A</v>
      </c>
      <c r="AT229" s="116" t="e">
        <f t="shared" si="113"/>
        <v>#N/A</v>
      </c>
      <c r="AU229" s="119" t="e">
        <f t="shared" si="114"/>
        <v>#N/A</v>
      </c>
      <c r="AV229" s="119">
        <f t="shared" si="115"/>
        <v>0</v>
      </c>
    </row>
    <row r="230" spans="1:48">
      <c r="A230" s="115">
        <f t="shared" si="116"/>
        <v>-45800</v>
      </c>
      <c r="B230" s="113">
        <f t="shared" si="99"/>
        <v>223</v>
      </c>
      <c r="C230" s="119">
        <f t="shared" si="100"/>
        <v>0</v>
      </c>
      <c r="F230" s="115">
        <f t="shared" si="117"/>
        <v>-45800</v>
      </c>
      <c r="G230" s="113">
        <f t="shared" si="118"/>
        <v>223</v>
      </c>
      <c r="H230" s="113" t="e">
        <f>INDEX(地温!$D$2:$D$366,MATCH(F230,地温!$C$2:$C$366,FALSE))</f>
        <v>#N/A</v>
      </c>
      <c r="I230" s="113" t="e">
        <f t="shared" si="119"/>
        <v>#N/A</v>
      </c>
      <c r="J230" s="116" t="e">
        <f t="shared" si="101"/>
        <v>#N/A</v>
      </c>
      <c r="K230" s="119" t="e">
        <f t="shared" si="102"/>
        <v>#N/A</v>
      </c>
      <c r="L230" s="119">
        <f t="shared" si="103"/>
        <v>0</v>
      </c>
      <c r="O230" s="115">
        <f t="shared" si="120"/>
        <v>-45800</v>
      </c>
      <c r="P230" s="113">
        <f t="shared" si="121"/>
        <v>223</v>
      </c>
      <c r="Q230" s="113" t="e">
        <f>INDEX(地温!$D$2:$D$366,MATCH(O230,地温!$C$2:$C$366,FALSE))</f>
        <v>#N/A</v>
      </c>
      <c r="R230" s="113" t="e">
        <f t="shared" si="122"/>
        <v>#N/A</v>
      </c>
      <c r="S230" s="116" t="e">
        <f t="shared" si="104"/>
        <v>#N/A</v>
      </c>
      <c r="T230" s="119" t="e">
        <f t="shared" si="105"/>
        <v>#N/A</v>
      </c>
      <c r="U230" s="119">
        <f t="shared" si="106"/>
        <v>0</v>
      </c>
      <c r="X230" s="115">
        <f t="shared" si="123"/>
        <v>-45800</v>
      </c>
      <c r="Y230" s="113">
        <f t="shared" si="124"/>
        <v>223</v>
      </c>
      <c r="Z230" s="113" t="e">
        <f>INDEX(地温!$D$2:$D$366,MATCH(X230,地温!$C$2:$C$366,FALSE))</f>
        <v>#N/A</v>
      </c>
      <c r="AA230" s="113" t="e">
        <f t="shared" si="125"/>
        <v>#N/A</v>
      </c>
      <c r="AB230" s="116" t="e">
        <f t="shared" si="107"/>
        <v>#N/A</v>
      </c>
      <c r="AC230" s="119" t="e">
        <f t="shared" si="108"/>
        <v>#N/A</v>
      </c>
      <c r="AD230" s="119">
        <f t="shared" si="109"/>
        <v>0</v>
      </c>
      <c r="AG230" s="115">
        <f t="shared" si="126"/>
        <v>-45800</v>
      </c>
      <c r="AH230" s="113">
        <f t="shared" si="127"/>
        <v>223</v>
      </c>
      <c r="AI230" s="113" t="e">
        <f>INDEX(地温!$D$2:$D$366,MATCH(AG230,地温!$C$2:$C$366,FALSE))</f>
        <v>#N/A</v>
      </c>
      <c r="AJ230" s="113" t="e">
        <f t="shared" si="128"/>
        <v>#N/A</v>
      </c>
      <c r="AK230" s="116" t="e">
        <f t="shared" si="110"/>
        <v>#N/A</v>
      </c>
      <c r="AL230" s="119" t="e">
        <f t="shared" si="111"/>
        <v>#N/A</v>
      </c>
      <c r="AM230" s="119">
        <f t="shared" si="112"/>
        <v>0</v>
      </c>
      <c r="AP230" s="115">
        <f t="shared" si="129"/>
        <v>-45800</v>
      </c>
      <c r="AQ230" s="113">
        <f t="shared" si="130"/>
        <v>223</v>
      </c>
      <c r="AR230" s="113" t="e">
        <f>INDEX(地温!$D$2:$D$366,MATCH(AP230,地温!$C$2:$C$366,FALSE))</f>
        <v>#N/A</v>
      </c>
      <c r="AS230" s="113" t="e">
        <f t="shared" si="131"/>
        <v>#N/A</v>
      </c>
      <c r="AT230" s="116" t="e">
        <f t="shared" si="113"/>
        <v>#N/A</v>
      </c>
      <c r="AU230" s="119" t="e">
        <f t="shared" si="114"/>
        <v>#N/A</v>
      </c>
      <c r="AV230" s="119">
        <f t="shared" si="115"/>
        <v>0</v>
      </c>
    </row>
    <row r="231" spans="1:48">
      <c r="A231" s="115">
        <f t="shared" si="116"/>
        <v>-45799</v>
      </c>
      <c r="B231" s="113">
        <f t="shared" si="99"/>
        <v>224</v>
      </c>
      <c r="C231" s="119">
        <f t="shared" si="100"/>
        <v>0</v>
      </c>
      <c r="F231" s="115">
        <f t="shared" si="117"/>
        <v>-45799</v>
      </c>
      <c r="G231" s="113">
        <f t="shared" si="118"/>
        <v>224</v>
      </c>
      <c r="H231" s="113" t="e">
        <f>INDEX(地温!$D$2:$D$366,MATCH(F231,地温!$C$2:$C$366,FALSE))</f>
        <v>#N/A</v>
      </c>
      <c r="I231" s="113" t="e">
        <f t="shared" si="119"/>
        <v>#N/A</v>
      </c>
      <c r="J231" s="116" t="e">
        <f t="shared" si="101"/>
        <v>#N/A</v>
      </c>
      <c r="K231" s="119" t="e">
        <f t="shared" si="102"/>
        <v>#N/A</v>
      </c>
      <c r="L231" s="119">
        <f t="shared" si="103"/>
        <v>0</v>
      </c>
      <c r="O231" s="115">
        <f t="shared" si="120"/>
        <v>-45799</v>
      </c>
      <c r="P231" s="113">
        <f t="shared" si="121"/>
        <v>224</v>
      </c>
      <c r="Q231" s="113" t="e">
        <f>INDEX(地温!$D$2:$D$366,MATCH(O231,地温!$C$2:$C$366,FALSE))</f>
        <v>#N/A</v>
      </c>
      <c r="R231" s="113" t="e">
        <f t="shared" si="122"/>
        <v>#N/A</v>
      </c>
      <c r="S231" s="116" t="e">
        <f t="shared" si="104"/>
        <v>#N/A</v>
      </c>
      <c r="T231" s="119" t="e">
        <f t="shared" si="105"/>
        <v>#N/A</v>
      </c>
      <c r="U231" s="119">
        <f t="shared" si="106"/>
        <v>0</v>
      </c>
      <c r="X231" s="115">
        <f t="shared" si="123"/>
        <v>-45799</v>
      </c>
      <c r="Y231" s="113">
        <f t="shared" si="124"/>
        <v>224</v>
      </c>
      <c r="Z231" s="113" t="e">
        <f>INDEX(地温!$D$2:$D$366,MATCH(X231,地温!$C$2:$C$366,FALSE))</f>
        <v>#N/A</v>
      </c>
      <c r="AA231" s="113" t="e">
        <f t="shared" si="125"/>
        <v>#N/A</v>
      </c>
      <c r="AB231" s="116" t="e">
        <f t="shared" si="107"/>
        <v>#N/A</v>
      </c>
      <c r="AC231" s="119" t="e">
        <f t="shared" si="108"/>
        <v>#N/A</v>
      </c>
      <c r="AD231" s="119">
        <f t="shared" si="109"/>
        <v>0</v>
      </c>
      <c r="AG231" s="115">
        <f t="shared" si="126"/>
        <v>-45799</v>
      </c>
      <c r="AH231" s="113">
        <f t="shared" si="127"/>
        <v>224</v>
      </c>
      <c r="AI231" s="113" t="e">
        <f>INDEX(地温!$D$2:$D$366,MATCH(AG231,地温!$C$2:$C$366,FALSE))</f>
        <v>#N/A</v>
      </c>
      <c r="AJ231" s="113" t="e">
        <f t="shared" si="128"/>
        <v>#N/A</v>
      </c>
      <c r="AK231" s="116" t="e">
        <f t="shared" si="110"/>
        <v>#N/A</v>
      </c>
      <c r="AL231" s="119" t="e">
        <f t="shared" si="111"/>
        <v>#N/A</v>
      </c>
      <c r="AM231" s="119">
        <f t="shared" si="112"/>
        <v>0</v>
      </c>
      <c r="AP231" s="115">
        <f t="shared" si="129"/>
        <v>-45799</v>
      </c>
      <c r="AQ231" s="113">
        <f t="shared" si="130"/>
        <v>224</v>
      </c>
      <c r="AR231" s="113" t="e">
        <f>INDEX(地温!$D$2:$D$366,MATCH(AP231,地温!$C$2:$C$366,FALSE))</f>
        <v>#N/A</v>
      </c>
      <c r="AS231" s="113" t="e">
        <f t="shared" si="131"/>
        <v>#N/A</v>
      </c>
      <c r="AT231" s="116" t="e">
        <f t="shared" si="113"/>
        <v>#N/A</v>
      </c>
      <c r="AU231" s="119" t="e">
        <f t="shared" si="114"/>
        <v>#N/A</v>
      </c>
      <c r="AV231" s="119">
        <f t="shared" si="115"/>
        <v>0</v>
      </c>
    </row>
    <row r="232" spans="1:48">
      <c r="A232" s="115">
        <f t="shared" si="116"/>
        <v>-45798</v>
      </c>
      <c r="B232" s="113">
        <f t="shared" si="99"/>
        <v>225</v>
      </c>
      <c r="C232" s="119">
        <f t="shared" si="100"/>
        <v>0</v>
      </c>
      <c r="F232" s="115">
        <f t="shared" si="117"/>
        <v>-45798</v>
      </c>
      <c r="G232" s="113">
        <f t="shared" si="118"/>
        <v>225</v>
      </c>
      <c r="H232" s="113" t="e">
        <f>INDEX(地温!$D$2:$D$366,MATCH(F232,地温!$C$2:$C$366,FALSE))</f>
        <v>#N/A</v>
      </c>
      <c r="I232" s="113" t="e">
        <f t="shared" si="119"/>
        <v>#N/A</v>
      </c>
      <c r="J232" s="116" t="e">
        <f t="shared" si="101"/>
        <v>#N/A</v>
      </c>
      <c r="K232" s="119" t="e">
        <f t="shared" si="102"/>
        <v>#N/A</v>
      </c>
      <c r="L232" s="119">
        <f t="shared" si="103"/>
        <v>0</v>
      </c>
      <c r="O232" s="115">
        <f t="shared" si="120"/>
        <v>-45798</v>
      </c>
      <c r="P232" s="113">
        <f t="shared" si="121"/>
        <v>225</v>
      </c>
      <c r="Q232" s="113" t="e">
        <f>INDEX(地温!$D$2:$D$366,MATCH(O232,地温!$C$2:$C$366,FALSE))</f>
        <v>#N/A</v>
      </c>
      <c r="R232" s="113" t="e">
        <f t="shared" si="122"/>
        <v>#N/A</v>
      </c>
      <c r="S232" s="116" t="e">
        <f t="shared" si="104"/>
        <v>#N/A</v>
      </c>
      <c r="T232" s="119" t="e">
        <f t="shared" si="105"/>
        <v>#N/A</v>
      </c>
      <c r="U232" s="119">
        <f t="shared" si="106"/>
        <v>0</v>
      </c>
      <c r="X232" s="115">
        <f t="shared" si="123"/>
        <v>-45798</v>
      </c>
      <c r="Y232" s="113">
        <f t="shared" si="124"/>
        <v>225</v>
      </c>
      <c r="Z232" s="113" t="e">
        <f>INDEX(地温!$D$2:$D$366,MATCH(X232,地温!$C$2:$C$366,FALSE))</f>
        <v>#N/A</v>
      </c>
      <c r="AA232" s="113" t="e">
        <f t="shared" si="125"/>
        <v>#N/A</v>
      </c>
      <c r="AB232" s="116" t="e">
        <f t="shared" si="107"/>
        <v>#N/A</v>
      </c>
      <c r="AC232" s="119" t="e">
        <f t="shared" si="108"/>
        <v>#N/A</v>
      </c>
      <c r="AD232" s="119">
        <f t="shared" si="109"/>
        <v>0</v>
      </c>
      <c r="AG232" s="115">
        <f t="shared" si="126"/>
        <v>-45798</v>
      </c>
      <c r="AH232" s="113">
        <f t="shared" si="127"/>
        <v>225</v>
      </c>
      <c r="AI232" s="113" t="e">
        <f>INDEX(地温!$D$2:$D$366,MATCH(AG232,地温!$C$2:$C$366,FALSE))</f>
        <v>#N/A</v>
      </c>
      <c r="AJ232" s="113" t="e">
        <f t="shared" si="128"/>
        <v>#N/A</v>
      </c>
      <c r="AK232" s="116" t="e">
        <f t="shared" si="110"/>
        <v>#N/A</v>
      </c>
      <c r="AL232" s="119" t="e">
        <f t="shared" si="111"/>
        <v>#N/A</v>
      </c>
      <c r="AM232" s="119">
        <f t="shared" si="112"/>
        <v>0</v>
      </c>
      <c r="AP232" s="115">
        <f t="shared" si="129"/>
        <v>-45798</v>
      </c>
      <c r="AQ232" s="113">
        <f t="shared" si="130"/>
        <v>225</v>
      </c>
      <c r="AR232" s="113" t="e">
        <f>INDEX(地温!$D$2:$D$366,MATCH(AP232,地温!$C$2:$C$366,FALSE))</f>
        <v>#N/A</v>
      </c>
      <c r="AS232" s="113" t="e">
        <f t="shared" si="131"/>
        <v>#N/A</v>
      </c>
      <c r="AT232" s="116" t="e">
        <f t="shared" si="113"/>
        <v>#N/A</v>
      </c>
      <c r="AU232" s="119" t="e">
        <f t="shared" si="114"/>
        <v>#N/A</v>
      </c>
      <c r="AV232" s="119">
        <f t="shared" si="115"/>
        <v>0</v>
      </c>
    </row>
    <row r="233" spans="1:48">
      <c r="A233" s="115">
        <f t="shared" si="116"/>
        <v>-45797</v>
      </c>
      <c r="B233" s="113">
        <f t="shared" si="99"/>
        <v>226</v>
      </c>
      <c r="C233" s="119">
        <f t="shared" si="100"/>
        <v>0</v>
      </c>
      <c r="F233" s="115">
        <f t="shared" si="117"/>
        <v>-45797</v>
      </c>
      <c r="G233" s="113">
        <f t="shared" si="118"/>
        <v>226</v>
      </c>
      <c r="H233" s="113" t="e">
        <f>INDEX(地温!$D$2:$D$366,MATCH(F233,地温!$C$2:$C$366,FALSE))</f>
        <v>#N/A</v>
      </c>
      <c r="I233" s="113" t="e">
        <f t="shared" si="119"/>
        <v>#N/A</v>
      </c>
      <c r="J233" s="116" t="e">
        <f t="shared" si="101"/>
        <v>#N/A</v>
      </c>
      <c r="K233" s="119" t="e">
        <f t="shared" si="102"/>
        <v>#N/A</v>
      </c>
      <c r="L233" s="119">
        <f t="shared" si="103"/>
        <v>0</v>
      </c>
      <c r="O233" s="115">
        <f t="shared" si="120"/>
        <v>-45797</v>
      </c>
      <c r="P233" s="113">
        <f t="shared" si="121"/>
        <v>226</v>
      </c>
      <c r="Q233" s="113" t="e">
        <f>INDEX(地温!$D$2:$D$366,MATCH(O233,地温!$C$2:$C$366,FALSE))</f>
        <v>#N/A</v>
      </c>
      <c r="R233" s="113" t="e">
        <f t="shared" si="122"/>
        <v>#N/A</v>
      </c>
      <c r="S233" s="116" t="e">
        <f t="shared" si="104"/>
        <v>#N/A</v>
      </c>
      <c r="T233" s="119" t="e">
        <f t="shared" si="105"/>
        <v>#N/A</v>
      </c>
      <c r="U233" s="119">
        <f t="shared" si="106"/>
        <v>0</v>
      </c>
      <c r="X233" s="115">
        <f t="shared" si="123"/>
        <v>-45797</v>
      </c>
      <c r="Y233" s="113">
        <f t="shared" si="124"/>
        <v>226</v>
      </c>
      <c r="Z233" s="113" t="e">
        <f>INDEX(地温!$D$2:$D$366,MATCH(X233,地温!$C$2:$C$366,FALSE))</f>
        <v>#N/A</v>
      </c>
      <c r="AA233" s="113" t="e">
        <f t="shared" si="125"/>
        <v>#N/A</v>
      </c>
      <c r="AB233" s="116" t="e">
        <f t="shared" si="107"/>
        <v>#N/A</v>
      </c>
      <c r="AC233" s="119" t="e">
        <f t="shared" si="108"/>
        <v>#N/A</v>
      </c>
      <c r="AD233" s="119">
        <f t="shared" si="109"/>
        <v>0</v>
      </c>
      <c r="AG233" s="115">
        <f t="shared" si="126"/>
        <v>-45797</v>
      </c>
      <c r="AH233" s="113">
        <f t="shared" si="127"/>
        <v>226</v>
      </c>
      <c r="AI233" s="113" t="e">
        <f>INDEX(地温!$D$2:$D$366,MATCH(AG233,地温!$C$2:$C$366,FALSE))</f>
        <v>#N/A</v>
      </c>
      <c r="AJ233" s="113" t="e">
        <f t="shared" si="128"/>
        <v>#N/A</v>
      </c>
      <c r="AK233" s="116" t="e">
        <f t="shared" si="110"/>
        <v>#N/A</v>
      </c>
      <c r="AL233" s="119" t="e">
        <f t="shared" si="111"/>
        <v>#N/A</v>
      </c>
      <c r="AM233" s="119">
        <f t="shared" si="112"/>
        <v>0</v>
      </c>
      <c r="AP233" s="115">
        <f t="shared" si="129"/>
        <v>-45797</v>
      </c>
      <c r="AQ233" s="113">
        <f t="shared" si="130"/>
        <v>226</v>
      </c>
      <c r="AR233" s="113" t="e">
        <f>INDEX(地温!$D$2:$D$366,MATCH(AP233,地温!$C$2:$C$366,FALSE))</f>
        <v>#N/A</v>
      </c>
      <c r="AS233" s="113" t="e">
        <f t="shared" si="131"/>
        <v>#N/A</v>
      </c>
      <c r="AT233" s="116" t="e">
        <f t="shared" si="113"/>
        <v>#N/A</v>
      </c>
      <c r="AU233" s="119" t="e">
        <f t="shared" si="114"/>
        <v>#N/A</v>
      </c>
      <c r="AV233" s="119">
        <f t="shared" si="115"/>
        <v>0</v>
      </c>
    </row>
    <row r="234" spans="1:48">
      <c r="A234" s="115">
        <f t="shared" si="116"/>
        <v>-45796</v>
      </c>
      <c r="B234" s="113">
        <f t="shared" si="99"/>
        <v>227</v>
      </c>
      <c r="C234" s="119">
        <f t="shared" si="100"/>
        <v>0</v>
      </c>
      <c r="F234" s="115">
        <f t="shared" si="117"/>
        <v>-45796</v>
      </c>
      <c r="G234" s="113">
        <f t="shared" si="118"/>
        <v>227</v>
      </c>
      <c r="H234" s="113" t="e">
        <f>INDEX(地温!$D$2:$D$366,MATCH(F234,地温!$C$2:$C$366,FALSE))</f>
        <v>#N/A</v>
      </c>
      <c r="I234" s="113" t="e">
        <f t="shared" si="119"/>
        <v>#N/A</v>
      </c>
      <c r="J234" s="116" t="e">
        <f t="shared" si="101"/>
        <v>#N/A</v>
      </c>
      <c r="K234" s="119" t="e">
        <f t="shared" si="102"/>
        <v>#N/A</v>
      </c>
      <c r="L234" s="119">
        <f t="shared" si="103"/>
        <v>0</v>
      </c>
      <c r="O234" s="115">
        <f t="shared" si="120"/>
        <v>-45796</v>
      </c>
      <c r="P234" s="113">
        <f t="shared" si="121"/>
        <v>227</v>
      </c>
      <c r="Q234" s="113" t="e">
        <f>INDEX(地温!$D$2:$D$366,MATCH(O234,地温!$C$2:$C$366,FALSE))</f>
        <v>#N/A</v>
      </c>
      <c r="R234" s="113" t="e">
        <f t="shared" si="122"/>
        <v>#N/A</v>
      </c>
      <c r="S234" s="116" t="e">
        <f t="shared" si="104"/>
        <v>#N/A</v>
      </c>
      <c r="T234" s="119" t="e">
        <f t="shared" si="105"/>
        <v>#N/A</v>
      </c>
      <c r="U234" s="119">
        <f t="shared" si="106"/>
        <v>0</v>
      </c>
      <c r="X234" s="115">
        <f t="shared" si="123"/>
        <v>-45796</v>
      </c>
      <c r="Y234" s="113">
        <f t="shared" si="124"/>
        <v>227</v>
      </c>
      <c r="Z234" s="113" t="e">
        <f>INDEX(地温!$D$2:$D$366,MATCH(X234,地温!$C$2:$C$366,FALSE))</f>
        <v>#N/A</v>
      </c>
      <c r="AA234" s="113" t="e">
        <f t="shared" si="125"/>
        <v>#N/A</v>
      </c>
      <c r="AB234" s="116" t="e">
        <f t="shared" si="107"/>
        <v>#N/A</v>
      </c>
      <c r="AC234" s="119" t="e">
        <f t="shared" si="108"/>
        <v>#N/A</v>
      </c>
      <c r="AD234" s="119">
        <f t="shared" si="109"/>
        <v>0</v>
      </c>
      <c r="AG234" s="115">
        <f t="shared" si="126"/>
        <v>-45796</v>
      </c>
      <c r="AH234" s="113">
        <f t="shared" si="127"/>
        <v>227</v>
      </c>
      <c r="AI234" s="113" t="e">
        <f>INDEX(地温!$D$2:$D$366,MATCH(AG234,地温!$C$2:$C$366,FALSE))</f>
        <v>#N/A</v>
      </c>
      <c r="AJ234" s="113" t="e">
        <f t="shared" si="128"/>
        <v>#N/A</v>
      </c>
      <c r="AK234" s="116" t="e">
        <f t="shared" si="110"/>
        <v>#N/A</v>
      </c>
      <c r="AL234" s="119" t="e">
        <f t="shared" si="111"/>
        <v>#N/A</v>
      </c>
      <c r="AM234" s="119">
        <f t="shared" si="112"/>
        <v>0</v>
      </c>
      <c r="AP234" s="115">
        <f t="shared" si="129"/>
        <v>-45796</v>
      </c>
      <c r="AQ234" s="113">
        <f t="shared" si="130"/>
        <v>227</v>
      </c>
      <c r="AR234" s="113" t="e">
        <f>INDEX(地温!$D$2:$D$366,MATCH(AP234,地温!$C$2:$C$366,FALSE))</f>
        <v>#N/A</v>
      </c>
      <c r="AS234" s="113" t="e">
        <f t="shared" si="131"/>
        <v>#N/A</v>
      </c>
      <c r="AT234" s="116" t="e">
        <f t="shared" si="113"/>
        <v>#N/A</v>
      </c>
      <c r="AU234" s="119" t="e">
        <f t="shared" si="114"/>
        <v>#N/A</v>
      </c>
      <c r="AV234" s="119">
        <f t="shared" si="115"/>
        <v>0</v>
      </c>
    </row>
    <row r="235" spans="1:48">
      <c r="A235" s="115">
        <f t="shared" si="116"/>
        <v>-45795</v>
      </c>
      <c r="B235" s="113">
        <f t="shared" si="99"/>
        <v>228</v>
      </c>
      <c r="C235" s="119">
        <f t="shared" si="100"/>
        <v>0</v>
      </c>
      <c r="F235" s="115">
        <f t="shared" si="117"/>
        <v>-45795</v>
      </c>
      <c r="G235" s="113">
        <f t="shared" si="118"/>
        <v>228</v>
      </c>
      <c r="H235" s="113" t="e">
        <f>INDEX(地温!$D$2:$D$366,MATCH(F235,地温!$C$2:$C$366,FALSE))</f>
        <v>#N/A</v>
      </c>
      <c r="I235" s="113" t="e">
        <f t="shared" si="119"/>
        <v>#N/A</v>
      </c>
      <c r="J235" s="116" t="e">
        <f t="shared" si="101"/>
        <v>#N/A</v>
      </c>
      <c r="K235" s="119" t="e">
        <f t="shared" si="102"/>
        <v>#N/A</v>
      </c>
      <c r="L235" s="119">
        <f t="shared" si="103"/>
        <v>0</v>
      </c>
      <c r="O235" s="115">
        <f t="shared" si="120"/>
        <v>-45795</v>
      </c>
      <c r="P235" s="113">
        <f t="shared" si="121"/>
        <v>228</v>
      </c>
      <c r="Q235" s="113" t="e">
        <f>INDEX(地温!$D$2:$D$366,MATCH(O235,地温!$C$2:$C$366,FALSE))</f>
        <v>#N/A</v>
      </c>
      <c r="R235" s="113" t="e">
        <f t="shared" si="122"/>
        <v>#N/A</v>
      </c>
      <c r="S235" s="116" t="e">
        <f t="shared" si="104"/>
        <v>#N/A</v>
      </c>
      <c r="T235" s="119" t="e">
        <f t="shared" si="105"/>
        <v>#N/A</v>
      </c>
      <c r="U235" s="119">
        <f t="shared" si="106"/>
        <v>0</v>
      </c>
      <c r="X235" s="115">
        <f t="shared" si="123"/>
        <v>-45795</v>
      </c>
      <c r="Y235" s="113">
        <f t="shared" si="124"/>
        <v>228</v>
      </c>
      <c r="Z235" s="113" t="e">
        <f>INDEX(地温!$D$2:$D$366,MATCH(X235,地温!$C$2:$C$366,FALSE))</f>
        <v>#N/A</v>
      </c>
      <c r="AA235" s="113" t="e">
        <f t="shared" si="125"/>
        <v>#N/A</v>
      </c>
      <c r="AB235" s="116" t="e">
        <f t="shared" si="107"/>
        <v>#N/A</v>
      </c>
      <c r="AC235" s="119" t="e">
        <f t="shared" si="108"/>
        <v>#N/A</v>
      </c>
      <c r="AD235" s="119">
        <f t="shared" si="109"/>
        <v>0</v>
      </c>
      <c r="AG235" s="115">
        <f t="shared" si="126"/>
        <v>-45795</v>
      </c>
      <c r="AH235" s="113">
        <f t="shared" si="127"/>
        <v>228</v>
      </c>
      <c r="AI235" s="113" t="e">
        <f>INDEX(地温!$D$2:$D$366,MATCH(AG235,地温!$C$2:$C$366,FALSE))</f>
        <v>#N/A</v>
      </c>
      <c r="AJ235" s="113" t="e">
        <f t="shared" si="128"/>
        <v>#N/A</v>
      </c>
      <c r="AK235" s="116" t="e">
        <f t="shared" si="110"/>
        <v>#N/A</v>
      </c>
      <c r="AL235" s="119" t="e">
        <f t="shared" si="111"/>
        <v>#N/A</v>
      </c>
      <c r="AM235" s="119">
        <f t="shared" si="112"/>
        <v>0</v>
      </c>
      <c r="AP235" s="115">
        <f t="shared" si="129"/>
        <v>-45795</v>
      </c>
      <c r="AQ235" s="113">
        <f t="shared" si="130"/>
        <v>228</v>
      </c>
      <c r="AR235" s="113" t="e">
        <f>INDEX(地温!$D$2:$D$366,MATCH(AP235,地温!$C$2:$C$366,FALSE))</f>
        <v>#N/A</v>
      </c>
      <c r="AS235" s="113" t="e">
        <f t="shared" si="131"/>
        <v>#N/A</v>
      </c>
      <c r="AT235" s="116" t="e">
        <f t="shared" si="113"/>
        <v>#N/A</v>
      </c>
      <c r="AU235" s="119" t="e">
        <f t="shared" si="114"/>
        <v>#N/A</v>
      </c>
      <c r="AV235" s="119">
        <f t="shared" si="115"/>
        <v>0</v>
      </c>
    </row>
    <row r="236" spans="1:48">
      <c r="A236" s="115">
        <f t="shared" si="116"/>
        <v>-45794</v>
      </c>
      <c r="B236" s="113">
        <f t="shared" si="99"/>
        <v>229</v>
      </c>
      <c r="C236" s="119">
        <f t="shared" si="100"/>
        <v>0</v>
      </c>
      <c r="F236" s="115">
        <f t="shared" si="117"/>
        <v>-45794</v>
      </c>
      <c r="G236" s="113">
        <f t="shared" si="118"/>
        <v>229</v>
      </c>
      <c r="H236" s="113" t="e">
        <f>INDEX(地温!$D$2:$D$366,MATCH(F236,地温!$C$2:$C$366,FALSE))</f>
        <v>#N/A</v>
      </c>
      <c r="I236" s="113" t="e">
        <f t="shared" si="119"/>
        <v>#N/A</v>
      </c>
      <c r="J236" s="116" t="e">
        <f t="shared" si="101"/>
        <v>#N/A</v>
      </c>
      <c r="K236" s="119" t="e">
        <f t="shared" si="102"/>
        <v>#N/A</v>
      </c>
      <c r="L236" s="119">
        <f t="shared" si="103"/>
        <v>0</v>
      </c>
      <c r="O236" s="115">
        <f t="shared" si="120"/>
        <v>-45794</v>
      </c>
      <c r="P236" s="113">
        <f t="shared" si="121"/>
        <v>229</v>
      </c>
      <c r="Q236" s="113" t="e">
        <f>INDEX(地温!$D$2:$D$366,MATCH(O236,地温!$C$2:$C$366,FALSE))</f>
        <v>#N/A</v>
      </c>
      <c r="R236" s="113" t="e">
        <f t="shared" si="122"/>
        <v>#N/A</v>
      </c>
      <c r="S236" s="116" t="e">
        <f t="shared" si="104"/>
        <v>#N/A</v>
      </c>
      <c r="T236" s="119" t="e">
        <f t="shared" si="105"/>
        <v>#N/A</v>
      </c>
      <c r="U236" s="119">
        <f t="shared" si="106"/>
        <v>0</v>
      </c>
      <c r="X236" s="115">
        <f t="shared" si="123"/>
        <v>-45794</v>
      </c>
      <c r="Y236" s="113">
        <f t="shared" si="124"/>
        <v>229</v>
      </c>
      <c r="Z236" s="113" t="e">
        <f>INDEX(地温!$D$2:$D$366,MATCH(X236,地温!$C$2:$C$366,FALSE))</f>
        <v>#N/A</v>
      </c>
      <c r="AA236" s="113" t="e">
        <f t="shared" si="125"/>
        <v>#N/A</v>
      </c>
      <c r="AB236" s="116" t="e">
        <f t="shared" si="107"/>
        <v>#N/A</v>
      </c>
      <c r="AC236" s="119" t="e">
        <f t="shared" si="108"/>
        <v>#N/A</v>
      </c>
      <c r="AD236" s="119">
        <f t="shared" si="109"/>
        <v>0</v>
      </c>
      <c r="AG236" s="115">
        <f t="shared" si="126"/>
        <v>-45794</v>
      </c>
      <c r="AH236" s="113">
        <f t="shared" si="127"/>
        <v>229</v>
      </c>
      <c r="AI236" s="113" t="e">
        <f>INDEX(地温!$D$2:$D$366,MATCH(AG236,地温!$C$2:$C$366,FALSE))</f>
        <v>#N/A</v>
      </c>
      <c r="AJ236" s="113" t="e">
        <f t="shared" si="128"/>
        <v>#N/A</v>
      </c>
      <c r="AK236" s="116" t="e">
        <f t="shared" si="110"/>
        <v>#N/A</v>
      </c>
      <c r="AL236" s="119" t="e">
        <f t="shared" si="111"/>
        <v>#N/A</v>
      </c>
      <c r="AM236" s="119">
        <f t="shared" si="112"/>
        <v>0</v>
      </c>
      <c r="AP236" s="115">
        <f t="shared" si="129"/>
        <v>-45794</v>
      </c>
      <c r="AQ236" s="113">
        <f t="shared" si="130"/>
        <v>229</v>
      </c>
      <c r="AR236" s="113" t="e">
        <f>INDEX(地温!$D$2:$D$366,MATCH(AP236,地温!$C$2:$C$366,FALSE))</f>
        <v>#N/A</v>
      </c>
      <c r="AS236" s="113" t="e">
        <f t="shared" si="131"/>
        <v>#N/A</v>
      </c>
      <c r="AT236" s="116" t="e">
        <f t="shared" si="113"/>
        <v>#N/A</v>
      </c>
      <c r="AU236" s="119" t="e">
        <f t="shared" si="114"/>
        <v>#N/A</v>
      </c>
      <c r="AV236" s="119">
        <f t="shared" si="115"/>
        <v>0</v>
      </c>
    </row>
    <row r="237" spans="1:48">
      <c r="A237" s="115">
        <f t="shared" si="116"/>
        <v>-45793</v>
      </c>
      <c r="B237" s="113">
        <f t="shared" si="99"/>
        <v>230</v>
      </c>
      <c r="C237" s="119">
        <f t="shared" si="100"/>
        <v>0</v>
      </c>
      <c r="F237" s="115">
        <f t="shared" si="117"/>
        <v>-45793</v>
      </c>
      <c r="G237" s="113">
        <f t="shared" si="118"/>
        <v>230</v>
      </c>
      <c r="H237" s="113" t="e">
        <f>INDEX(地温!$D$2:$D$366,MATCH(F237,地温!$C$2:$C$366,FALSE))</f>
        <v>#N/A</v>
      </c>
      <c r="I237" s="113" t="e">
        <f t="shared" si="119"/>
        <v>#N/A</v>
      </c>
      <c r="J237" s="116" t="e">
        <f t="shared" si="101"/>
        <v>#N/A</v>
      </c>
      <c r="K237" s="119" t="e">
        <f t="shared" si="102"/>
        <v>#N/A</v>
      </c>
      <c r="L237" s="119">
        <f t="shared" si="103"/>
        <v>0</v>
      </c>
      <c r="O237" s="115">
        <f t="shared" si="120"/>
        <v>-45793</v>
      </c>
      <c r="P237" s="113">
        <f t="shared" si="121"/>
        <v>230</v>
      </c>
      <c r="Q237" s="113" t="e">
        <f>INDEX(地温!$D$2:$D$366,MATCH(O237,地温!$C$2:$C$366,FALSE))</f>
        <v>#N/A</v>
      </c>
      <c r="R237" s="113" t="e">
        <f t="shared" si="122"/>
        <v>#N/A</v>
      </c>
      <c r="S237" s="116" t="e">
        <f t="shared" si="104"/>
        <v>#N/A</v>
      </c>
      <c r="T237" s="119" t="e">
        <f t="shared" si="105"/>
        <v>#N/A</v>
      </c>
      <c r="U237" s="119">
        <f t="shared" si="106"/>
        <v>0</v>
      </c>
      <c r="X237" s="115">
        <f t="shared" si="123"/>
        <v>-45793</v>
      </c>
      <c r="Y237" s="113">
        <f t="shared" si="124"/>
        <v>230</v>
      </c>
      <c r="Z237" s="113" t="e">
        <f>INDEX(地温!$D$2:$D$366,MATCH(X237,地温!$C$2:$C$366,FALSE))</f>
        <v>#N/A</v>
      </c>
      <c r="AA237" s="113" t="e">
        <f t="shared" si="125"/>
        <v>#N/A</v>
      </c>
      <c r="AB237" s="116" t="e">
        <f t="shared" si="107"/>
        <v>#N/A</v>
      </c>
      <c r="AC237" s="119" t="e">
        <f t="shared" si="108"/>
        <v>#N/A</v>
      </c>
      <c r="AD237" s="119">
        <f t="shared" si="109"/>
        <v>0</v>
      </c>
      <c r="AG237" s="115">
        <f t="shared" si="126"/>
        <v>-45793</v>
      </c>
      <c r="AH237" s="113">
        <f t="shared" si="127"/>
        <v>230</v>
      </c>
      <c r="AI237" s="113" t="e">
        <f>INDEX(地温!$D$2:$D$366,MATCH(AG237,地温!$C$2:$C$366,FALSE))</f>
        <v>#N/A</v>
      </c>
      <c r="AJ237" s="113" t="e">
        <f t="shared" si="128"/>
        <v>#N/A</v>
      </c>
      <c r="AK237" s="116" t="e">
        <f t="shared" si="110"/>
        <v>#N/A</v>
      </c>
      <c r="AL237" s="119" t="e">
        <f t="shared" si="111"/>
        <v>#N/A</v>
      </c>
      <c r="AM237" s="119">
        <f t="shared" si="112"/>
        <v>0</v>
      </c>
      <c r="AP237" s="115">
        <f t="shared" si="129"/>
        <v>-45793</v>
      </c>
      <c r="AQ237" s="113">
        <f t="shared" si="130"/>
        <v>230</v>
      </c>
      <c r="AR237" s="113" t="e">
        <f>INDEX(地温!$D$2:$D$366,MATCH(AP237,地温!$C$2:$C$366,FALSE))</f>
        <v>#N/A</v>
      </c>
      <c r="AS237" s="113" t="e">
        <f t="shared" si="131"/>
        <v>#N/A</v>
      </c>
      <c r="AT237" s="116" t="e">
        <f t="shared" si="113"/>
        <v>#N/A</v>
      </c>
      <c r="AU237" s="119" t="e">
        <f t="shared" si="114"/>
        <v>#N/A</v>
      </c>
      <c r="AV237" s="119">
        <f t="shared" si="115"/>
        <v>0</v>
      </c>
    </row>
    <row r="238" spans="1:48">
      <c r="A238" s="115">
        <f t="shared" si="116"/>
        <v>-45792</v>
      </c>
      <c r="B238" s="113">
        <f t="shared" si="99"/>
        <v>231</v>
      </c>
      <c r="C238" s="119">
        <f t="shared" si="100"/>
        <v>0</v>
      </c>
      <c r="F238" s="115">
        <f t="shared" si="117"/>
        <v>-45792</v>
      </c>
      <c r="G238" s="113">
        <f t="shared" si="118"/>
        <v>231</v>
      </c>
      <c r="H238" s="113" t="e">
        <f>INDEX(地温!$D$2:$D$366,MATCH(F238,地温!$C$2:$C$366,FALSE))</f>
        <v>#N/A</v>
      </c>
      <c r="I238" s="113" t="e">
        <f t="shared" si="119"/>
        <v>#N/A</v>
      </c>
      <c r="J238" s="116" t="e">
        <f t="shared" si="101"/>
        <v>#N/A</v>
      </c>
      <c r="K238" s="119" t="e">
        <f t="shared" si="102"/>
        <v>#N/A</v>
      </c>
      <c r="L238" s="119">
        <f t="shared" si="103"/>
        <v>0</v>
      </c>
      <c r="O238" s="115">
        <f t="shared" si="120"/>
        <v>-45792</v>
      </c>
      <c r="P238" s="113">
        <f t="shared" si="121"/>
        <v>231</v>
      </c>
      <c r="Q238" s="113" t="e">
        <f>INDEX(地温!$D$2:$D$366,MATCH(O238,地温!$C$2:$C$366,FALSE))</f>
        <v>#N/A</v>
      </c>
      <c r="R238" s="113" t="e">
        <f t="shared" si="122"/>
        <v>#N/A</v>
      </c>
      <c r="S238" s="116" t="e">
        <f t="shared" si="104"/>
        <v>#N/A</v>
      </c>
      <c r="T238" s="119" t="e">
        <f t="shared" si="105"/>
        <v>#N/A</v>
      </c>
      <c r="U238" s="119">
        <f t="shared" si="106"/>
        <v>0</v>
      </c>
      <c r="X238" s="115">
        <f t="shared" si="123"/>
        <v>-45792</v>
      </c>
      <c r="Y238" s="113">
        <f t="shared" si="124"/>
        <v>231</v>
      </c>
      <c r="Z238" s="113" t="e">
        <f>INDEX(地温!$D$2:$D$366,MATCH(X238,地温!$C$2:$C$366,FALSE))</f>
        <v>#N/A</v>
      </c>
      <c r="AA238" s="113" t="e">
        <f t="shared" si="125"/>
        <v>#N/A</v>
      </c>
      <c r="AB238" s="116" t="e">
        <f t="shared" si="107"/>
        <v>#N/A</v>
      </c>
      <c r="AC238" s="119" t="e">
        <f t="shared" si="108"/>
        <v>#N/A</v>
      </c>
      <c r="AD238" s="119">
        <f t="shared" si="109"/>
        <v>0</v>
      </c>
      <c r="AG238" s="115">
        <f t="shared" si="126"/>
        <v>-45792</v>
      </c>
      <c r="AH238" s="113">
        <f t="shared" si="127"/>
        <v>231</v>
      </c>
      <c r="AI238" s="113" t="e">
        <f>INDEX(地温!$D$2:$D$366,MATCH(AG238,地温!$C$2:$C$366,FALSE))</f>
        <v>#N/A</v>
      </c>
      <c r="AJ238" s="113" t="e">
        <f t="shared" si="128"/>
        <v>#N/A</v>
      </c>
      <c r="AK238" s="116" t="e">
        <f t="shared" si="110"/>
        <v>#N/A</v>
      </c>
      <c r="AL238" s="119" t="e">
        <f t="shared" si="111"/>
        <v>#N/A</v>
      </c>
      <c r="AM238" s="119">
        <f t="shared" si="112"/>
        <v>0</v>
      </c>
      <c r="AP238" s="115">
        <f t="shared" si="129"/>
        <v>-45792</v>
      </c>
      <c r="AQ238" s="113">
        <f t="shared" si="130"/>
        <v>231</v>
      </c>
      <c r="AR238" s="113" t="e">
        <f>INDEX(地温!$D$2:$D$366,MATCH(AP238,地温!$C$2:$C$366,FALSE))</f>
        <v>#N/A</v>
      </c>
      <c r="AS238" s="113" t="e">
        <f t="shared" si="131"/>
        <v>#N/A</v>
      </c>
      <c r="AT238" s="116" t="e">
        <f t="shared" si="113"/>
        <v>#N/A</v>
      </c>
      <c r="AU238" s="119" t="e">
        <f t="shared" si="114"/>
        <v>#N/A</v>
      </c>
      <c r="AV238" s="119">
        <f t="shared" si="115"/>
        <v>0</v>
      </c>
    </row>
    <row r="239" spans="1:48">
      <c r="A239" s="115">
        <f t="shared" si="116"/>
        <v>-45791</v>
      </c>
      <c r="B239" s="113">
        <f t="shared" si="99"/>
        <v>232</v>
      </c>
      <c r="C239" s="119">
        <f t="shared" si="100"/>
        <v>0</v>
      </c>
      <c r="F239" s="115">
        <f t="shared" si="117"/>
        <v>-45791</v>
      </c>
      <c r="G239" s="113">
        <f t="shared" si="118"/>
        <v>232</v>
      </c>
      <c r="H239" s="113" t="e">
        <f>INDEX(地温!$D$2:$D$366,MATCH(F239,地温!$C$2:$C$366,FALSE))</f>
        <v>#N/A</v>
      </c>
      <c r="I239" s="113" t="e">
        <f t="shared" si="119"/>
        <v>#N/A</v>
      </c>
      <c r="J239" s="116" t="e">
        <f t="shared" si="101"/>
        <v>#N/A</v>
      </c>
      <c r="K239" s="119" t="e">
        <f t="shared" si="102"/>
        <v>#N/A</v>
      </c>
      <c r="L239" s="119">
        <f t="shared" si="103"/>
        <v>0</v>
      </c>
      <c r="O239" s="115">
        <f t="shared" si="120"/>
        <v>-45791</v>
      </c>
      <c r="P239" s="113">
        <f t="shared" si="121"/>
        <v>232</v>
      </c>
      <c r="Q239" s="113" t="e">
        <f>INDEX(地温!$D$2:$D$366,MATCH(O239,地温!$C$2:$C$366,FALSE))</f>
        <v>#N/A</v>
      </c>
      <c r="R239" s="113" t="e">
        <f t="shared" si="122"/>
        <v>#N/A</v>
      </c>
      <c r="S239" s="116" t="e">
        <f t="shared" si="104"/>
        <v>#N/A</v>
      </c>
      <c r="T239" s="119" t="e">
        <f t="shared" si="105"/>
        <v>#N/A</v>
      </c>
      <c r="U239" s="119">
        <f t="shared" si="106"/>
        <v>0</v>
      </c>
      <c r="X239" s="115">
        <f t="shared" si="123"/>
        <v>-45791</v>
      </c>
      <c r="Y239" s="113">
        <f t="shared" si="124"/>
        <v>232</v>
      </c>
      <c r="Z239" s="113" t="e">
        <f>INDEX(地温!$D$2:$D$366,MATCH(X239,地温!$C$2:$C$366,FALSE))</f>
        <v>#N/A</v>
      </c>
      <c r="AA239" s="113" t="e">
        <f t="shared" si="125"/>
        <v>#N/A</v>
      </c>
      <c r="AB239" s="116" t="e">
        <f t="shared" si="107"/>
        <v>#N/A</v>
      </c>
      <c r="AC239" s="119" t="e">
        <f t="shared" si="108"/>
        <v>#N/A</v>
      </c>
      <c r="AD239" s="119">
        <f t="shared" si="109"/>
        <v>0</v>
      </c>
      <c r="AG239" s="115">
        <f t="shared" si="126"/>
        <v>-45791</v>
      </c>
      <c r="AH239" s="113">
        <f t="shared" si="127"/>
        <v>232</v>
      </c>
      <c r="AI239" s="113" t="e">
        <f>INDEX(地温!$D$2:$D$366,MATCH(AG239,地温!$C$2:$C$366,FALSE))</f>
        <v>#N/A</v>
      </c>
      <c r="AJ239" s="113" t="e">
        <f t="shared" si="128"/>
        <v>#N/A</v>
      </c>
      <c r="AK239" s="116" t="e">
        <f t="shared" si="110"/>
        <v>#N/A</v>
      </c>
      <c r="AL239" s="119" t="e">
        <f t="shared" si="111"/>
        <v>#N/A</v>
      </c>
      <c r="AM239" s="119">
        <f t="shared" si="112"/>
        <v>0</v>
      </c>
      <c r="AP239" s="115">
        <f t="shared" si="129"/>
        <v>-45791</v>
      </c>
      <c r="AQ239" s="113">
        <f t="shared" si="130"/>
        <v>232</v>
      </c>
      <c r="AR239" s="113" t="e">
        <f>INDEX(地温!$D$2:$D$366,MATCH(AP239,地温!$C$2:$C$366,FALSE))</f>
        <v>#N/A</v>
      </c>
      <c r="AS239" s="113" t="e">
        <f t="shared" si="131"/>
        <v>#N/A</v>
      </c>
      <c r="AT239" s="116" t="e">
        <f t="shared" si="113"/>
        <v>#N/A</v>
      </c>
      <c r="AU239" s="119" t="e">
        <f t="shared" si="114"/>
        <v>#N/A</v>
      </c>
      <c r="AV239" s="119">
        <f t="shared" si="115"/>
        <v>0</v>
      </c>
    </row>
    <row r="240" spans="1:48">
      <c r="A240" s="115">
        <f t="shared" si="116"/>
        <v>-45790</v>
      </c>
      <c r="B240" s="113">
        <f t="shared" si="99"/>
        <v>233</v>
      </c>
      <c r="C240" s="119">
        <f t="shared" si="100"/>
        <v>0</v>
      </c>
      <c r="F240" s="115">
        <f t="shared" si="117"/>
        <v>-45790</v>
      </c>
      <c r="G240" s="113">
        <f t="shared" si="118"/>
        <v>233</v>
      </c>
      <c r="H240" s="113" t="e">
        <f>INDEX(地温!$D$2:$D$366,MATCH(F240,地温!$C$2:$C$366,FALSE))</f>
        <v>#N/A</v>
      </c>
      <c r="I240" s="113" t="e">
        <f t="shared" si="119"/>
        <v>#N/A</v>
      </c>
      <c r="J240" s="116" t="e">
        <f t="shared" si="101"/>
        <v>#N/A</v>
      </c>
      <c r="K240" s="119" t="e">
        <f t="shared" si="102"/>
        <v>#N/A</v>
      </c>
      <c r="L240" s="119">
        <f t="shared" si="103"/>
        <v>0</v>
      </c>
      <c r="O240" s="115">
        <f t="shared" si="120"/>
        <v>-45790</v>
      </c>
      <c r="P240" s="113">
        <f t="shared" si="121"/>
        <v>233</v>
      </c>
      <c r="Q240" s="113" t="e">
        <f>INDEX(地温!$D$2:$D$366,MATCH(O240,地温!$C$2:$C$366,FALSE))</f>
        <v>#N/A</v>
      </c>
      <c r="R240" s="113" t="e">
        <f t="shared" si="122"/>
        <v>#N/A</v>
      </c>
      <c r="S240" s="116" t="e">
        <f t="shared" si="104"/>
        <v>#N/A</v>
      </c>
      <c r="T240" s="119" t="e">
        <f t="shared" si="105"/>
        <v>#N/A</v>
      </c>
      <c r="U240" s="119">
        <f t="shared" si="106"/>
        <v>0</v>
      </c>
      <c r="X240" s="115">
        <f t="shared" si="123"/>
        <v>-45790</v>
      </c>
      <c r="Y240" s="113">
        <f t="shared" si="124"/>
        <v>233</v>
      </c>
      <c r="Z240" s="113" t="e">
        <f>INDEX(地温!$D$2:$D$366,MATCH(X240,地温!$C$2:$C$366,FALSE))</f>
        <v>#N/A</v>
      </c>
      <c r="AA240" s="113" t="e">
        <f t="shared" si="125"/>
        <v>#N/A</v>
      </c>
      <c r="AB240" s="116" t="e">
        <f t="shared" si="107"/>
        <v>#N/A</v>
      </c>
      <c r="AC240" s="119" t="e">
        <f t="shared" si="108"/>
        <v>#N/A</v>
      </c>
      <c r="AD240" s="119">
        <f t="shared" si="109"/>
        <v>0</v>
      </c>
      <c r="AG240" s="115">
        <f t="shared" si="126"/>
        <v>-45790</v>
      </c>
      <c r="AH240" s="113">
        <f t="shared" si="127"/>
        <v>233</v>
      </c>
      <c r="AI240" s="113" t="e">
        <f>INDEX(地温!$D$2:$D$366,MATCH(AG240,地温!$C$2:$C$366,FALSE))</f>
        <v>#N/A</v>
      </c>
      <c r="AJ240" s="113" t="e">
        <f t="shared" si="128"/>
        <v>#N/A</v>
      </c>
      <c r="AK240" s="116" t="e">
        <f t="shared" si="110"/>
        <v>#N/A</v>
      </c>
      <c r="AL240" s="119" t="e">
        <f t="shared" si="111"/>
        <v>#N/A</v>
      </c>
      <c r="AM240" s="119">
        <f t="shared" si="112"/>
        <v>0</v>
      </c>
      <c r="AP240" s="115">
        <f t="shared" si="129"/>
        <v>-45790</v>
      </c>
      <c r="AQ240" s="113">
        <f t="shared" si="130"/>
        <v>233</v>
      </c>
      <c r="AR240" s="113" t="e">
        <f>INDEX(地温!$D$2:$D$366,MATCH(AP240,地温!$C$2:$C$366,FALSE))</f>
        <v>#N/A</v>
      </c>
      <c r="AS240" s="113" t="e">
        <f t="shared" si="131"/>
        <v>#N/A</v>
      </c>
      <c r="AT240" s="116" t="e">
        <f t="shared" si="113"/>
        <v>#N/A</v>
      </c>
      <c r="AU240" s="119" t="e">
        <f t="shared" si="114"/>
        <v>#N/A</v>
      </c>
      <c r="AV240" s="119">
        <f t="shared" si="115"/>
        <v>0</v>
      </c>
    </row>
    <row r="241" spans="1:48">
      <c r="A241" s="115">
        <f t="shared" si="116"/>
        <v>-45789</v>
      </c>
      <c r="B241" s="113">
        <f t="shared" si="99"/>
        <v>234</v>
      </c>
      <c r="C241" s="119">
        <f t="shared" si="100"/>
        <v>0</v>
      </c>
      <c r="F241" s="115">
        <f t="shared" si="117"/>
        <v>-45789</v>
      </c>
      <c r="G241" s="113">
        <f t="shared" si="118"/>
        <v>234</v>
      </c>
      <c r="H241" s="113" t="e">
        <f>INDEX(地温!$D$2:$D$366,MATCH(F241,地温!$C$2:$C$366,FALSE))</f>
        <v>#N/A</v>
      </c>
      <c r="I241" s="113" t="e">
        <f t="shared" si="119"/>
        <v>#N/A</v>
      </c>
      <c r="J241" s="116" t="e">
        <f t="shared" si="101"/>
        <v>#N/A</v>
      </c>
      <c r="K241" s="119" t="e">
        <f t="shared" si="102"/>
        <v>#N/A</v>
      </c>
      <c r="L241" s="119">
        <f t="shared" si="103"/>
        <v>0</v>
      </c>
      <c r="O241" s="115">
        <f t="shared" si="120"/>
        <v>-45789</v>
      </c>
      <c r="P241" s="113">
        <f t="shared" si="121"/>
        <v>234</v>
      </c>
      <c r="Q241" s="113" t="e">
        <f>INDEX(地温!$D$2:$D$366,MATCH(O241,地温!$C$2:$C$366,FALSE))</f>
        <v>#N/A</v>
      </c>
      <c r="R241" s="113" t="e">
        <f t="shared" si="122"/>
        <v>#N/A</v>
      </c>
      <c r="S241" s="116" t="e">
        <f t="shared" si="104"/>
        <v>#N/A</v>
      </c>
      <c r="T241" s="119" t="e">
        <f t="shared" si="105"/>
        <v>#N/A</v>
      </c>
      <c r="U241" s="119">
        <f t="shared" si="106"/>
        <v>0</v>
      </c>
      <c r="X241" s="115">
        <f t="shared" si="123"/>
        <v>-45789</v>
      </c>
      <c r="Y241" s="113">
        <f t="shared" si="124"/>
        <v>234</v>
      </c>
      <c r="Z241" s="113" t="e">
        <f>INDEX(地温!$D$2:$D$366,MATCH(X241,地温!$C$2:$C$366,FALSE))</f>
        <v>#N/A</v>
      </c>
      <c r="AA241" s="113" t="e">
        <f t="shared" si="125"/>
        <v>#N/A</v>
      </c>
      <c r="AB241" s="116" t="e">
        <f t="shared" si="107"/>
        <v>#N/A</v>
      </c>
      <c r="AC241" s="119" t="e">
        <f t="shared" si="108"/>
        <v>#N/A</v>
      </c>
      <c r="AD241" s="119">
        <f t="shared" si="109"/>
        <v>0</v>
      </c>
      <c r="AG241" s="115">
        <f t="shared" si="126"/>
        <v>-45789</v>
      </c>
      <c r="AH241" s="113">
        <f t="shared" si="127"/>
        <v>234</v>
      </c>
      <c r="AI241" s="113" t="e">
        <f>INDEX(地温!$D$2:$D$366,MATCH(AG241,地温!$C$2:$C$366,FALSE))</f>
        <v>#N/A</v>
      </c>
      <c r="AJ241" s="113" t="e">
        <f t="shared" si="128"/>
        <v>#N/A</v>
      </c>
      <c r="AK241" s="116" t="e">
        <f t="shared" si="110"/>
        <v>#N/A</v>
      </c>
      <c r="AL241" s="119" t="e">
        <f t="shared" si="111"/>
        <v>#N/A</v>
      </c>
      <c r="AM241" s="119">
        <f t="shared" si="112"/>
        <v>0</v>
      </c>
      <c r="AP241" s="115">
        <f t="shared" si="129"/>
        <v>-45789</v>
      </c>
      <c r="AQ241" s="113">
        <f t="shared" si="130"/>
        <v>234</v>
      </c>
      <c r="AR241" s="113" t="e">
        <f>INDEX(地温!$D$2:$D$366,MATCH(AP241,地温!$C$2:$C$366,FALSE))</f>
        <v>#N/A</v>
      </c>
      <c r="AS241" s="113" t="e">
        <f t="shared" si="131"/>
        <v>#N/A</v>
      </c>
      <c r="AT241" s="116" t="e">
        <f t="shared" si="113"/>
        <v>#N/A</v>
      </c>
      <c r="AU241" s="119" t="e">
        <f t="shared" si="114"/>
        <v>#N/A</v>
      </c>
      <c r="AV241" s="119">
        <f t="shared" si="115"/>
        <v>0</v>
      </c>
    </row>
    <row r="242" spans="1:48">
      <c r="A242" s="115">
        <f t="shared" si="116"/>
        <v>-45788</v>
      </c>
      <c r="B242" s="113">
        <f t="shared" si="99"/>
        <v>235</v>
      </c>
      <c r="C242" s="119">
        <f t="shared" si="100"/>
        <v>0</v>
      </c>
      <c r="F242" s="115">
        <f t="shared" si="117"/>
        <v>-45788</v>
      </c>
      <c r="G242" s="113">
        <f t="shared" si="118"/>
        <v>235</v>
      </c>
      <c r="H242" s="113" t="e">
        <f>INDEX(地温!$D$2:$D$366,MATCH(F242,地温!$C$2:$C$366,FALSE))</f>
        <v>#N/A</v>
      </c>
      <c r="I242" s="113" t="e">
        <f t="shared" si="119"/>
        <v>#N/A</v>
      </c>
      <c r="J242" s="116" t="e">
        <f t="shared" si="101"/>
        <v>#N/A</v>
      </c>
      <c r="K242" s="119" t="e">
        <f t="shared" si="102"/>
        <v>#N/A</v>
      </c>
      <c r="L242" s="119">
        <f t="shared" si="103"/>
        <v>0</v>
      </c>
      <c r="O242" s="115">
        <f t="shared" si="120"/>
        <v>-45788</v>
      </c>
      <c r="P242" s="113">
        <f t="shared" si="121"/>
        <v>235</v>
      </c>
      <c r="Q242" s="113" t="e">
        <f>INDEX(地温!$D$2:$D$366,MATCH(O242,地温!$C$2:$C$366,FALSE))</f>
        <v>#N/A</v>
      </c>
      <c r="R242" s="113" t="e">
        <f t="shared" si="122"/>
        <v>#N/A</v>
      </c>
      <c r="S242" s="116" t="e">
        <f t="shared" si="104"/>
        <v>#N/A</v>
      </c>
      <c r="T242" s="119" t="e">
        <f t="shared" si="105"/>
        <v>#N/A</v>
      </c>
      <c r="U242" s="119">
        <f t="shared" si="106"/>
        <v>0</v>
      </c>
      <c r="X242" s="115">
        <f t="shared" si="123"/>
        <v>-45788</v>
      </c>
      <c r="Y242" s="113">
        <f t="shared" si="124"/>
        <v>235</v>
      </c>
      <c r="Z242" s="113" t="e">
        <f>INDEX(地温!$D$2:$D$366,MATCH(X242,地温!$C$2:$C$366,FALSE))</f>
        <v>#N/A</v>
      </c>
      <c r="AA242" s="113" t="e">
        <f t="shared" si="125"/>
        <v>#N/A</v>
      </c>
      <c r="AB242" s="116" t="e">
        <f t="shared" si="107"/>
        <v>#N/A</v>
      </c>
      <c r="AC242" s="119" t="e">
        <f t="shared" si="108"/>
        <v>#N/A</v>
      </c>
      <c r="AD242" s="119">
        <f t="shared" si="109"/>
        <v>0</v>
      </c>
      <c r="AG242" s="115">
        <f t="shared" si="126"/>
        <v>-45788</v>
      </c>
      <c r="AH242" s="113">
        <f t="shared" si="127"/>
        <v>235</v>
      </c>
      <c r="AI242" s="113" t="e">
        <f>INDEX(地温!$D$2:$D$366,MATCH(AG242,地温!$C$2:$C$366,FALSE))</f>
        <v>#N/A</v>
      </c>
      <c r="AJ242" s="113" t="e">
        <f t="shared" si="128"/>
        <v>#N/A</v>
      </c>
      <c r="AK242" s="116" t="e">
        <f t="shared" si="110"/>
        <v>#N/A</v>
      </c>
      <c r="AL242" s="119" t="e">
        <f t="shared" si="111"/>
        <v>#N/A</v>
      </c>
      <c r="AM242" s="119">
        <f t="shared" si="112"/>
        <v>0</v>
      </c>
      <c r="AP242" s="115">
        <f t="shared" si="129"/>
        <v>-45788</v>
      </c>
      <c r="AQ242" s="113">
        <f t="shared" si="130"/>
        <v>235</v>
      </c>
      <c r="AR242" s="113" t="e">
        <f>INDEX(地温!$D$2:$D$366,MATCH(AP242,地温!$C$2:$C$366,FALSE))</f>
        <v>#N/A</v>
      </c>
      <c r="AS242" s="113" t="e">
        <f t="shared" si="131"/>
        <v>#N/A</v>
      </c>
      <c r="AT242" s="116" t="e">
        <f t="shared" si="113"/>
        <v>#N/A</v>
      </c>
      <c r="AU242" s="119" t="e">
        <f t="shared" si="114"/>
        <v>#N/A</v>
      </c>
      <c r="AV242" s="119">
        <f t="shared" si="115"/>
        <v>0</v>
      </c>
    </row>
    <row r="243" spans="1:48">
      <c r="A243" s="115">
        <f t="shared" si="116"/>
        <v>-45787</v>
      </c>
      <c r="B243" s="113">
        <f t="shared" si="99"/>
        <v>236</v>
      </c>
      <c r="C243" s="119">
        <f t="shared" si="100"/>
        <v>0</v>
      </c>
      <c r="F243" s="115">
        <f t="shared" si="117"/>
        <v>-45787</v>
      </c>
      <c r="G243" s="113">
        <f t="shared" si="118"/>
        <v>236</v>
      </c>
      <c r="H243" s="113" t="e">
        <f>INDEX(地温!$D$2:$D$366,MATCH(F243,地温!$C$2:$C$366,FALSE))</f>
        <v>#N/A</v>
      </c>
      <c r="I243" s="113" t="e">
        <f t="shared" si="119"/>
        <v>#N/A</v>
      </c>
      <c r="J243" s="116" t="e">
        <f t="shared" si="101"/>
        <v>#N/A</v>
      </c>
      <c r="K243" s="119" t="e">
        <f t="shared" si="102"/>
        <v>#N/A</v>
      </c>
      <c r="L243" s="119">
        <f t="shared" si="103"/>
        <v>0</v>
      </c>
      <c r="O243" s="115">
        <f t="shared" si="120"/>
        <v>-45787</v>
      </c>
      <c r="P243" s="113">
        <f t="shared" si="121"/>
        <v>236</v>
      </c>
      <c r="Q243" s="113" t="e">
        <f>INDEX(地温!$D$2:$D$366,MATCH(O243,地温!$C$2:$C$366,FALSE))</f>
        <v>#N/A</v>
      </c>
      <c r="R243" s="113" t="e">
        <f t="shared" si="122"/>
        <v>#N/A</v>
      </c>
      <c r="S243" s="116" t="e">
        <f t="shared" si="104"/>
        <v>#N/A</v>
      </c>
      <c r="T243" s="119" t="e">
        <f t="shared" si="105"/>
        <v>#N/A</v>
      </c>
      <c r="U243" s="119">
        <f t="shared" si="106"/>
        <v>0</v>
      </c>
      <c r="X243" s="115">
        <f t="shared" si="123"/>
        <v>-45787</v>
      </c>
      <c r="Y243" s="113">
        <f t="shared" si="124"/>
        <v>236</v>
      </c>
      <c r="Z243" s="113" t="e">
        <f>INDEX(地温!$D$2:$D$366,MATCH(X243,地温!$C$2:$C$366,FALSE))</f>
        <v>#N/A</v>
      </c>
      <c r="AA243" s="113" t="e">
        <f t="shared" si="125"/>
        <v>#N/A</v>
      </c>
      <c r="AB243" s="116" t="e">
        <f t="shared" si="107"/>
        <v>#N/A</v>
      </c>
      <c r="AC243" s="119" t="e">
        <f t="shared" si="108"/>
        <v>#N/A</v>
      </c>
      <c r="AD243" s="119">
        <f t="shared" si="109"/>
        <v>0</v>
      </c>
      <c r="AG243" s="115">
        <f t="shared" si="126"/>
        <v>-45787</v>
      </c>
      <c r="AH243" s="113">
        <f t="shared" si="127"/>
        <v>236</v>
      </c>
      <c r="AI243" s="113" t="e">
        <f>INDEX(地温!$D$2:$D$366,MATCH(AG243,地温!$C$2:$C$366,FALSE))</f>
        <v>#N/A</v>
      </c>
      <c r="AJ243" s="113" t="e">
        <f t="shared" si="128"/>
        <v>#N/A</v>
      </c>
      <c r="AK243" s="116" t="e">
        <f t="shared" si="110"/>
        <v>#N/A</v>
      </c>
      <c r="AL243" s="119" t="e">
        <f t="shared" si="111"/>
        <v>#N/A</v>
      </c>
      <c r="AM243" s="119">
        <f t="shared" si="112"/>
        <v>0</v>
      </c>
      <c r="AP243" s="115">
        <f t="shared" si="129"/>
        <v>-45787</v>
      </c>
      <c r="AQ243" s="113">
        <f t="shared" si="130"/>
        <v>236</v>
      </c>
      <c r="AR243" s="113" t="e">
        <f>INDEX(地温!$D$2:$D$366,MATCH(AP243,地温!$C$2:$C$366,FALSE))</f>
        <v>#N/A</v>
      </c>
      <c r="AS243" s="113" t="e">
        <f t="shared" si="131"/>
        <v>#N/A</v>
      </c>
      <c r="AT243" s="116" t="e">
        <f t="shared" si="113"/>
        <v>#N/A</v>
      </c>
      <c r="AU243" s="119" t="e">
        <f t="shared" si="114"/>
        <v>#N/A</v>
      </c>
      <c r="AV243" s="119">
        <f t="shared" si="115"/>
        <v>0</v>
      </c>
    </row>
    <row r="244" spans="1:48">
      <c r="A244" s="115">
        <f t="shared" si="116"/>
        <v>-45786</v>
      </c>
      <c r="B244" s="113">
        <f t="shared" si="99"/>
        <v>237</v>
      </c>
      <c r="C244" s="119">
        <f t="shared" si="100"/>
        <v>0</v>
      </c>
      <c r="F244" s="115">
        <f t="shared" si="117"/>
        <v>-45786</v>
      </c>
      <c r="G244" s="113">
        <f t="shared" si="118"/>
        <v>237</v>
      </c>
      <c r="H244" s="113" t="e">
        <f>INDEX(地温!$D$2:$D$366,MATCH(F244,地温!$C$2:$C$366,FALSE))</f>
        <v>#N/A</v>
      </c>
      <c r="I244" s="113" t="e">
        <f t="shared" si="119"/>
        <v>#N/A</v>
      </c>
      <c r="J244" s="116" t="e">
        <f t="shared" si="101"/>
        <v>#N/A</v>
      </c>
      <c r="K244" s="119" t="e">
        <f t="shared" si="102"/>
        <v>#N/A</v>
      </c>
      <c r="L244" s="119">
        <f t="shared" si="103"/>
        <v>0</v>
      </c>
      <c r="O244" s="115">
        <f t="shared" si="120"/>
        <v>-45786</v>
      </c>
      <c r="P244" s="113">
        <f t="shared" si="121"/>
        <v>237</v>
      </c>
      <c r="Q244" s="113" t="e">
        <f>INDEX(地温!$D$2:$D$366,MATCH(O244,地温!$C$2:$C$366,FALSE))</f>
        <v>#N/A</v>
      </c>
      <c r="R244" s="113" t="e">
        <f t="shared" si="122"/>
        <v>#N/A</v>
      </c>
      <c r="S244" s="116" t="e">
        <f t="shared" si="104"/>
        <v>#N/A</v>
      </c>
      <c r="T244" s="119" t="e">
        <f t="shared" si="105"/>
        <v>#N/A</v>
      </c>
      <c r="U244" s="119">
        <f t="shared" si="106"/>
        <v>0</v>
      </c>
      <c r="X244" s="115">
        <f t="shared" si="123"/>
        <v>-45786</v>
      </c>
      <c r="Y244" s="113">
        <f t="shared" si="124"/>
        <v>237</v>
      </c>
      <c r="Z244" s="113" t="e">
        <f>INDEX(地温!$D$2:$D$366,MATCH(X244,地温!$C$2:$C$366,FALSE))</f>
        <v>#N/A</v>
      </c>
      <c r="AA244" s="113" t="e">
        <f t="shared" si="125"/>
        <v>#N/A</v>
      </c>
      <c r="AB244" s="116" t="e">
        <f t="shared" si="107"/>
        <v>#N/A</v>
      </c>
      <c r="AC244" s="119" t="e">
        <f t="shared" si="108"/>
        <v>#N/A</v>
      </c>
      <c r="AD244" s="119">
        <f t="shared" si="109"/>
        <v>0</v>
      </c>
      <c r="AG244" s="115">
        <f t="shared" si="126"/>
        <v>-45786</v>
      </c>
      <c r="AH244" s="113">
        <f t="shared" si="127"/>
        <v>237</v>
      </c>
      <c r="AI244" s="113" t="e">
        <f>INDEX(地温!$D$2:$D$366,MATCH(AG244,地温!$C$2:$C$366,FALSE))</f>
        <v>#N/A</v>
      </c>
      <c r="AJ244" s="113" t="e">
        <f t="shared" si="128"/>
        <v>#N/A</v>
      </c>
      <c r="AK244" s="116" t="e">
        <f t="shared" si="110"/>
        <v>#N/A</v>
      </c>
      <c r="AL244" s="119" t="e">
        <f t="shared" si="111"/>
        <v>#N/A</v>
      </c>
      <c r="AM244" s="119">
        <f t="shared" si="112"/>
        <v>0</v>
      </c>
      <c r="AP244" s="115">
        <f t="shared" si="129"/>
        <v>-45786</v>
      </c>
      <c r="AQ244" s="113">
        <f t="shared" si="130"/>
        <v>237</v>
      </c>
      <c r="AR244" s="113" t="e">
        <f>INDEX(地温!$D$2:$D$366,MATCH(AP244,地温!$C$2:$C$366,FALSE))</f>
        <v>#N/A</v>
      </c>
      <c r="AS244" s="113" t="e">
        <f t="shared" si="131"/>
        <v>#N/A</v>
      </c>
      <c r="AT244" s="116" t="e">
        <f t="shared" si="113"/>
        <v>#N/A</v>
      </c>
      <c r="AU244" s="119" t="e">
        <f t="shared" si="114"/>
        <v>#N/A</v>
      </c>
      <c r="AV244" s="119">
        <f t="shared" si="115"/>
        <v>0</v>
      </c>
    </row>
    <row r="245" spans="1:48">
      <c r="A245" s="115">
        <f t="shared" si="116"/>
        <v>-45785</v>
      </c>
      <c r="B245" s="113">
        <f t="shared" si="99"/>
        <v>238</v>
      </c>
      <c r="C245" s="119">
        <f t="shared" si="100"/>
        <v>0</v>
      </c>
      <c r="F245" s="115">
        <f t="shared" si="117"/>
        <v>-45785</v>
      </c>
      <c r="G245" s="113">
        <f t="shared" si="118"/>
        <v>238</v>
      </c>
      <c r="H245" s="113" t="e">
        <f>INDEX(地温!$D$2:$D$366,MATCH(F245,地温!$C$2:$C$366,FALSE))</f>
        <v>#N/A</v>
      </c>
      <c r="I245" s="113" t="e">
        <f t="shared" si="119"/>
        <v>#N/A</v>
      </c>
      <c r="J245" s="116" t="e">
        <f t="shared" si="101"/>
        <v>#N/A</v>
      </c>
      <c r="K245" s="119" t="e">
        <f t="shared" si="102"/>
        <v>#N/A</v>
      </c>
      <c r="L245" s="119">
        <f t="shared" si="103"/>
        <v>0</v>
      </c>
      <c r="O245" s="115">
        <f t="shared" si="120"/>
        <v>-45785</v>
      </c>
      <c r="P245" s="113">
        <f t="shared" si="121"/>
        <v>238</v>
      </c>
      <c r="Q245" s="113" t="e">
        <f>INDEX(地温!$D$2:$D$366,MATCH(O245,地温!$C$2:$C$366,FALSE))</f>
        <v>#N/A</v>
      </c>
      <c r="R245" s="113" t="e">
        <f t="shared" si="122"/>
        <v>#N/A</v>
      </c>
      <c r="S245" s="116" t="e">
        <f t="shared" si="104"/>
        <v>#N/A</v>
      </c>
      <c r="T245" s="119" t="e">
        <f t="shared" si="105"/>
        <v>#N/A</v>
      </c>
      <c r="U245" s="119">
        <f t="shared" si="106"/>
        <v>0</v>
      </c>
      <c r="X245" s="115">
        <f t="shared" si="123"/>
        <v>-45785</v>
      </c>
      <c r="Y245" s="113">
        <f t="shared" si="124"/>
        <v>238</v>
      </c>
      <c r="Z245" s="113" t="e">
        <f>INDEX(地温!$D$2:$D$366,MATCH(X245,地温!$C$2:$C$366,FALSE))</f>
        <v>#N/A</v>
      </c>
      <c r="AA245" s="113" t="e">
        <f t="shared" si="125"/>
        <v>#N/A</v>
      </c>
      <c r="AB245" s="116" t="e">
        <f t="shared" si="107"/>
        <v>#N/A</v>
      </c>
      <c r="AC245" s="119" t="e">
        <f t="shared" si="108"/>
        <v>#N/A</v>
      </c>
      <c r="AD245" s="119">
        <f t="shared" si="109"/>
        <v>0</v>
      </c>
      <c r="AG245" s="115">
        <f t="shared" si="126"/>
        <v>-45785</v>
      </c>
      <c r="AH245" s="113">
        <f t="shared" si="127"/>
        <v>238</v>
      </c>
      <c r="AI245" s="113" t="e">
        <f>INDEX(地温!$D$2:$D$366,MATCH(AG245,地温!$C$2:$C$366,FALSE))</f>
        <v>#N/A</v>
      </c>
      <c r="AJ245" s="113" t="e">
        <f t="shared" si="128"/>
        <v>#N/A</v>
      </c>
      <c r="AK245" s="116" t="e">
        <f t="shared" si="110"/>
        <v>#N/A</v>
      </c>
      <c r="AL245" s="119" t="e">
        <f t="shared" si="111"/>
        <v>#N/A</v>
      </c>
      <c r="AM245" s="119">
        <f t="shared" si="112"/>
        <v>0</v>
      </c>
      <c r="AP245" s="115">
        <f t="shared" si="129"/>
        <v>-45785</v>
      </c>
      <c r="AQ245" s="113">
        <f t="shared" si="130"/>
        <v>238</v>
      </c>
      <c r="AR245" s="113" t="e">
        <f>INDEX(地温!$D$2:$D$366,MATCH(AP245,地温!$C$2:$C$366,FALSE))</f>
        <v>#N/A</v>
      </c>
      <c r="AS245" s="113" t="e">
        <f t="shared" si="131"/>
        <v>#N/A</v>
      </c>
      <c r="AT245" s="116" t="e">
        <f t="shared" si="113"/>
        <v>#N/A</v>
      </c>
      <c r="AU245" s="119" t="e">
        <f t="shared" si="114"/>
        <v>#N/A</v>
      </c>
      <c r="AV245" s="119">
        <f t="shared" si="115"/>
        <v>0</v>
      </c>
    </row>
    <row r="246" spans="1:48">
      <c r="A246" s="115">
        <f t="shared" si="116"/>
        <v>-45784</v>
      </c>
      <c r="B246" s="113">
        <f t="shared" si="99"/>
        <v>239</v>
      </c>
      <c r="C246" s="119">
        <f t="shared" si="100"/>
        <v>0</v>
      </c>
      <c r="F246" s="115">
        <f t="shared" si="117"/>
        <v>-45784</v>
      </c>
      <c r="G246" s="113">
        <f t="shared" si="118"/>
        <v>239</v>
      </c>
      <c r="H246" s="113" t="e">
        <f>INDEX(地温!$D$2:$D$366,MATCH(F246,地温!$C$2:$C$366,FALSE))</f>
        <v>#N/A</v>
      </c>
      <c r="I246" s="113" t="e">
        <f t="shared" si="119"/>
        <v>#N/A</v>
      </c>
      <c r="J246" s="116" t="e">
        <f t="shared" si="101"/>
        <v>#N/A</v>
      </c>
      <c r="K246" s="119" t="e">
        <f t="shared" si="102"/>
        <v>#N/A</v>
      </c>
      <c r="L246" s="119">
        <f t="shared" si="103"/>
        <v>0</v>
      </c>
      <c r="O246" s="115">
        <f t="shared" si="120"/>
        <v>-45784</v>
      </c>
      <c r="P246" s="113">
        <f t="shared" si="121"/>
        <v>239</v>
      </c>
      <c r="Q246" s="113" t="e">
        <f>INDEX(地温!$D$2:$D$366,MATCH(O246,地温!$C$2:$C$366,FALSE))</f>
        <v>#N/A</v>
      </c>
      <c r="R246" s="113" t="e">
        <f t="shared" si="122"/>
        <v>#N/A</v>
      </c>
      <c r="S246" s="116" t="e">
        <f t="shared" si="104"/>
        <v>#N/A</v>
      </c>
      <c r="T246" s="119" t="e">
        <f t="shared" si="105"/>
        <v>#N/A</v>
      </c>
      <c r="U246" s="119">
        <f t="shared" si="106"/>
        <v>0</v>
      </c>
      <c r="X246" s="115">
        <f t="shared" si="123"/>
        <v>-45784</v>
      </c>
      <c r="Y246" s="113">
        <f t="shared" si="124"/>
        <v>239</v>
      </c>
      <c r="Z246" s="113" t="e">
        <f>INDEX(地温!$D$2:$D$366,MATCH(X246,地温!$C$2:$C$366,FALSE))</f>
        <v>#N/A</v>
      </c>
      <c r="AA246" s="113" t="e">
        <f t="shared" si="125"/>
        <v>#N/A</v>
      </c>
      <c r="AB246" s="116" t="e">
        <f t="shared" si="107"/>
        <v>#N/A</v>
      </c>
      <c r="AC246" s="119" t="e">
        <f t="shared" si="108"/>
        <v>#N/A</v>
      </c>
      <c r="AD246" s="119">
        <f t="shared" si="109"/>
        <v>0</v>
      </c>
      <c r="AG246" s="115">
        <f t="shared" si="126"/>
        <v>-45784</v>
      </c>
      <c r="AH246" s="113">
        <f t="shared" si="127"/>
        <v>239</v>
      </c>
      <c r="AI246" s="113" t="e">
        <f>INDEX(地温!$D$2:$D$366,MATCH(AG246,地温!$C$2:$C$366,FALSE))</f>
        <v>#N/A</v>
      </c>
      <c r="AJ246" s="113" t="e">
        <f t="shared" si="128"/>
        <v>#N/A</v>
      </c>
      <c r="AK246" s="116" t="e">
        <f t="shared" si="110"/>
        <v>#N/A</v>
      </c>
      <c r="AL246" s="119" t="e">
        <f t="shared" si="111"/>
        <v>#N/A</v>
      </c>
      <c r="AM246" s="119">
        <f t="shared" si="112"/>
        <v>0</v>
      </c>
      <c r="AP246" s="115">
        <f t="shared" si="129"/>
        <v>-45784</v>
      </c>
      <c r="AQ246" s="113">
        <f t="shared" si="130"/>
        <v>239</v>
      </c>
      <c r="AR246" s="113" t="e">
        <f>INDEX(地温!$D$2:$D$366,MATCH(AP246,地温!$C$2:$C$366,FALSE))</f>
        <v>#N/A</v>
      </c>
      <c r="AS246" s="113" t="e">
        <f t="shared" si="131"/>
        <v>#N/A</v>
      </c>
      <c r="AT246" s="116" t="e">
        <f t="shared" si="113"/>
        <v>#N/A</v>
      </c>
      <c r="AU246" s="119" t="e">
        <f t="shared" si="114"/>
        <v>#N/A</v>
      </c>
      <c r="AV246" s="119">
        <f t="shared" si="115"/>
        <v>0</v>
      </c>
    </row>
    <row r="247" spans="1:48">
      <c r="A247" s="115">
        <f t="shared" si="116"/>
        <v>-45783</v>
      </c>
      <c r="B247" s="113">
        <f t="shared" si="99"/>
        <v>240</v>
      </c>
      <c r="C247" s="119">
        <f t="shared" si="100"/>
        <v>0</v>
      </c>
      <c r="F247" s="115">
        <f t="shared" si="117"/>
        <v>-45783</v>
      </c>
      <c r="G247" s="113">
        <f t="shared" si="118"/>
        <v>240</v>
      </c>
      <c r="H247" s="113" t="e">
        <f>INDEX(地温!$D$2:$D$366,MATCH(F247,地温!$C$2:$C$366,FALSE))</f>
        <v>#N/A</v>
      </c>
      <c r="I247" s="113" t="e">
        <f t="shared" si="119"/>
        <v>#N/A</v>
      </c>
      <c r="J247" s="116" t="e">
        <f t="shared" si="101"/>
        <v>#N/A</v>
      </c>
      <c r="K247" s="119" t="e">
        <f t="shared" si="102"/>
        <v>#N/A</v>
      </c>
      <c r="L247" s="119">
        <f t="shared" si="103"/>
        <v>0</v>
      </c>
      <c r="O247" s="115">
        <f t="shared" si="120"/>
        <v>-45783</v>
      </c>
      <c r="P247" s="113">
        <f t="shared" si="121"/>
        <v>240</v>
      </c>
      <c r="Q247" s="113" t="e">
        <f>INDEX(地温!$D$2:$D$366,MATCH(O247,地温!$C$2:$C$366,FALSE))</f>
        <v>#N/A</v>
      </c>
      <c r="R247" s="113" t="e">
        <f t="shared" si="122"/>
        <v>#N/A</v>
      </c>
      <c r="S247" s="116" t="e">
        <f t="shared" si="104"/>
        <v>#N/A</v>
      </c>
      <c r="T247" s="119" t="e">
        <f t="shared" si="105"/>
        <v>#N/A</v>
      </c>
      <c r="U247" s="119">
        <f t="shared" si="106"/>
        <v>0</v>
      </c>
      <c r="X247" s="115">
        <f t="shared" si="123"/>
        <v>-45783</v>
      </c>
      <c r="Y247" s="113">
        <f t="shared" si="124"/>
        <v>240</v>
      </c>
      <c r="Z247" s="113" t="e">
        <f>INDEX(地温!$D$2:$D$366,MATCH(X247,地温!$C$2:$C$366,FALSE))</f>
        <v>#N/A</v>
      </c>
      <c r="AA247" s="113" t="e">
        <f t="shared" si="125"/>
        <v>#N/A</v>
      </c>
      <c r="AB247" s="116" t="e">
        <f t="shared" si="107"/>
        <v>#N/A</v>
      </c>
      <c r="AC247" s="119" t="e">
        <f t="shared" si="108"/>
        <v>#N/A</v>
      </c>
      <c r="AD247" s="119">
        <f t="shared" si="109"/>
        <v>0</v>
      </c>
      <c r="AG247" s="115">
        <f t="shared" si="126"/>
        <v>-45783</v>
      </c>
      <c r="AH247" s="113">
        <f t="shared" si="127"/>
        <v>240</v>
      </c>
      <c r="AI247" s="113" t="e">
        <f>INDEX(地温!$D$2:$D$366,MATCH(AG247,地温!$C$2:$C$366,FALSE))</f>
        <v>#N/A</v>
      </c>
      <c r="AJ247" s="113" t="e">
        <f t="shared" si="128"/>
        <v>#N/A</v>
      </c>
      <c r="AK247" s="116" t="e">
        <f t="shared" si="110"/>
        <v>#N/A</v>
      </c>
      <c r="AL247" s="119" t="e">
        <f t="shared" si="111"/>
        <v>#N/A</v>
      </c>
      <c r="AM247" s="119">
        <f t="shared" si="112"/>
        <v>0</v>
      </c>
      <c r="AP247" s="115">
        <f t="shared" si="129"/>
        <v>-45783</v>
      </c>
      <c r="AQ247" s="113">
        <f t="shared" si="130"/>
        <v>240</v>
      </c>
      <c r="AR247" s="113" t="e">
        <f>INDEX(地温!$D$2:$D$366,MATCH(AP247,地温!$C$2:$C$366,FALSE))</f>
        <v>#N/A</v>
      </c>
      <c r="AS247" s="113" t="e">
        <f t="shared" si="131"/>
        <v>#N/A</v>
      </c>
      <c r="AT247" s="116" t="e">
        <f t="shared" si="113"/>
        <v>#N/A</v>
      </c>
      <c r="AU247" s="119" t="e">
        <f t="shared" si="114"/>
        <v>#N/A</v>
      </c>
      <c r="AV247" s="119">
        <f t="shared" si="115"/>
        <v>0</v>
      </c>
    </row>
    <row r="248" spans="1:48">
      <c r="A248" s="115">
        <f t="shared" si="116"/>
        <v>-45782</v>
      </c>
      <c r="B248" s="113">
        <f t="shared" si="99"/>
        <v>241</v>
      </c>
      <c r="C248" s="119">
        <f t="shared" si="100"/>
        <v>0</v>
      </c>
      <c r="F248" s="115">
        <f t="shared" si="117"/>
        <v>-45782</v>
      </c>
      <c r="G248" s="113">
        <f t="shared" si="118"/>
        <v>241</v>
      </c>
      <c r="H248" s="113" t="e">
        <f>INDEX(地温!$D$2:$D$366,MATCH(F248,地温!$C$2:$C$366,FALSE))</f>
        <v>#N/A</v>
      </c>
      <c r="I248" s="113" t="e">
        <f t="shared" si="119"/>
        <v>#N/A</v>
      </c>
      <c r="J248" s="116" t="e">
        <f t="shared" si="101"/>
        <v>#N/A</v>
      </c>
      <c r="K248" s="119" t="e">
        <f t="shared" si="102"/>
        <v>#N/A</v>
      </c>
      <c r="L248" s="119">
        <f t="shared" si="103"/>
        <v>0</v>
      </c>
      <c r="O248" s="115">
        <f t="shared" si="120"/>
        <v>-45782</v>
      </c>
      <c r="P248" s="113">
        <f t="shared" si="121"/>
        <v>241</v>
      </c>
      <c r="Q248" s="113" t="e">
        <f>INDEX(地温!$D$2:$D$366,MATCH(O248,地温!$C$2:$C$366,FALSE))</f>
        <v>#N/A</v>
      </c>
      <c r="R248" s="113" t="e">
        <f t="shared" si="122"/>
        <v>#N/A</v>
      </c>
      <c r="S248" s="116" t="e">
        <f t="shared" si="104"/>
        <v>#N/A</v>
      </c>
      <c r="T248" s="119" t="e">
        <f t="shared" si="105"/>
        <v>#N/A</v>
      </c>
      <c r="U248" s="119">
        <f t="shared" si="106"/>
        <v>0</v>
      </c>
      <c r="X248" s="115">
        <f t="shared" si="123"/>
        <v>-45782</v>
      </c>
      <c r="Y248" s="113">
        <f t="shared" si="124"/>
        <v>241</v>
      </c>
      <c r="Z248" s="113" t="e">
        <f>INDEX(地温!$D$2:$D$366,MATCH(X248,地温!$C$2:$C$366,FALSE))</f>
        <v>#N/A</v>
      </c>
      <c r="AA248" s="113" t="e">
        <f t="shared" si="125"/>
        <v>#N/A</v>
      </c>
      <c r="AB248" s="116" t="e">
        <f t="shared" si="107"/>
        <v>#N/A</v>
      </c>
      <c r="AC248" s="119" t="e">
        <f t="shared" si="108"/>
        <v>#N/A</v>
      </c>
      <c r="AD248" s="119">
        <f t="shared" si="109"/>
        <v>0</v>
      </c>
      <c r="AG248" s="115">
        <f t="shared" si="126"/>
        <v>-45782</v>
      </c>
      <c r="AH248" s="113">
        <f t="shared" si="127"/>
        <v>241</v>
      </c>
      <c r="AI248" s="113" t="e">
        <f>INDEX(地温!$D$2:$D$366,MATCH(AG248,地温!$C$2:$C$366,FALSE))</f>
        <v>#N/A</v>
      </c>
      <c r="AJ248" s="113" t="e">
        <f t="shared" si="128"/>
        <v>#N/A</v>
      </c>
      <c r="AK248" s="116" t="e">
        <f t="shared" si="110"/>
        <v>#N/A</v>
      </c>
      <c r="AL248" s="119" t="e">
        <f t="shared" si="111"/>
        <v>#N/A</v>
      </c>
      <c r="AM248" s="119">
        <f t="shared" si="112"/>
        <v>0</v>
      </c>
      <c r="AP248" s="115">
        <f t="shared" si="129"/>
        <v>-45782</v>
      </c>
      <c r="AQ248" s="113">
        <f t="shared" si="130"/>
        <v>241</v>
      </c>
      <c r="AR248" s="113" t="e">
        <f>INDEX(地温!$D$2:$D$366,MATCH(AP248,地温!$C$2:$C$366,FALSE))</f>
        <v>#N/A</v>
      </c>
      <c r="AS248" s="113" t="e">
        <f t="shared" si="131"/>
        <v>#N/A</v>
      </c>
      <c r="AT248" s="116" t="e">
        <f t="shared" si="113"/>
        <v>#N/A</v>
      </c>
      <c r="AU248" s="119" t="e">
        <f t="shared" si="114"/>
        <v>#N/A</v>
      </c>
      <c r="AV248" s="119">
        <f t="shared" si="115"/>
        <v>0</v>
      </c>
    </row>
    <row r="249" spans="1:48">
      <c r="A249" s="115">
        <f t="shared" si="116"/>
        <v>-45781</v>
      </c>
      <c r="B249" s="113">
        <f t="shared" si="99"/>
        <v>242</v>
      </c>
      <c r="C249" s="119">
        <f t="shared" si="100"/>
        <v>0</v>
      </c>
      <c r="F249" s="115">
        <f t="shared" si="117"/>
        <v>-45781</v>
      </c>
      <c r="G249" s="113">
        <f t="shared" si="118"/>
        <v>242</v>
      </c>
      <c r="H249" s="113" t="e">
        <f>INDEX(地温!$D$2:$D$366,MATCH(F249,地温!$C$2:$C$366,FALSE))</f>
        <v>#N/A</v>
      </c>
      <c r="I249" s="113" t="e">
        <f t="shared" si="119"/>
        <v>#N/A</v>
      </c>
      <c r="J249" s="116" t="e">
        <f t="shared" si="101"/>
        <v>#N/A</v>
      </c>
      <c r="K249" s="119" t="e">
        <f t="shared" si="102"/>
        <v>#N/A</v>
      </c>
      <c r="L249" s="119">
        <f t="shared" si="103"/>
        <v>0</v>
      </c>
      <c r="O249" s="115">
        <f t="shared" si="120"/>
        <v>-45781</v>
      </c>
      <c r="P249" s="113">
        <f t="shared" si="121"/>
        <v>242</v>
      </c>
      <c r="Q249" s="113" t="e">
        <f>INDEX(地温!$D$2:$D$366,MATCH(O249,地温!$C$2:$C$366,FALSE))</f>
        <v>#N/A</v>
      </c>
      <c r="R249" s="113" t="e">
        <f t="shared" si="122"/>
        <v>#N/A</v>
      </c>
      <c r="S249" s="116" t="e">
        <f t="shared" si="104"/>
        <v>#N/A</v>
      </c>
      <c r="T249" s="119" t="e">
        <f t="shared" si="105"/>
        <v>#N/A</v>
      </c>
      <c r="U249" s="119">
        <f t="shared" si="106"/>
        <v>0</v>
      </c>
      <c r="X249" s="115">
        <f t="shared" si="123"/>
        <v>-45781</v>
      </c>
      <c r="Y249" s="113">
        <f t="shared" si="124"/>
        <v>242</v>
      </c>
      <c r="Z249" s="113" t="e">
        <f>INDEX(地温!$D$2:$D$366,MATCH(X249,地温!$C$2:$C$366,FALSE))</f>
        <v>#N/A</v>
      </c>
      <c r="AA249" s="113" t="e">
        <f t="shared" si="125"/>
        <v>#N/A</v>
      </c>
      <c r="AB249" s="116" t="e">
        <f t="shared" si="107"/>
        <v>#N/A</v>
      </c>
      <c r="AC249" s="119" t="e">
        <f t="shared" si="108"/>
        <v>#N/A</v>
      </c>
      <c r="AD249" s="119">
        <f t="shared" si="109"/>
        <v>0</v>
      </c>
      <c r="AG249" s="115">
        <f t="shared" si="126"/>
        <v>-45781</v>
      </c>
      <c r="AH249" s="113">
        <f t="shared" si="127"/>
        <v>242</v>
      </c>
      <c r="AI249" s="113" t="e">
        <f>INDEX(地温!$D$2:$D$366,MATCH(AG249,地温!$C$2:$C$366,FALSE))</f>
        <v>#N/A</v>
      </c>
      <c r="AJ249" s="113" t="e">
        <f t="shared" si="128"/>
        <v>#N/A</v>
      </c>
      <c r="AK249" s="116" t="e">
        <f t="shared" si="110"/>
        <v>#N/A</v>
      </c>
      <c r="AL249" s="119" t="e">
        <f t="shared" si="111"/>
        <v>#N/A</v>
      </c>
      <c r="AM249" s="119">
        <f t="shared" si="112"/>
        <v>0</v>
      </c>
      <c r="AP249" s="115">
        <f t="shared" si="129"/>
        <v>-45781</v>
      </c>
      <c r="AQ249" s="113">
        <f t="shared" si="130"/>
        <v>242</v>
      </c>
      <c r="AR249" s="113" t="e">
        <f>INDEX(地温!$D$2:$D$366,MATCH(AP249,地温!$C$2:$C$366,FALSE))</f>
        <v>#N/A</v>
      </c>
      <c r="AS249" s="113" t="e">
        <f t="shared" si="131"/>
        <v>#N/A</v>
      </c>
      <c r="AT249" s="116" t="e">
        <f t="shared" si="113"/>
        <v>#N/A</v>
      </c>
      <c r="AU249" s="119" t="e">
        <f t="shared" si="114"/>
        <v>#N/A</v>
      </c>
      <c r="AV249" s="119">
        <f t="shared" si="115"/>
        <v>0</v>
      </c>
    </row>
    <row r="250" spans="1:48">
      <c r="A250" s="115">
        <f t="shared" si="116"/>
        <v>-45780</v>
      </c>
      <c r="B250" s="113">
        <f t="shared" si="99"/>
        <v>243</v>
      </c>
      <c r="C250" s="119">
        <f t="shared" si="100"/>
        <v>0</v>
      </c>
      <c r="F250" s="115">
        <f t="shared" si="117"/>
        <v>-45780</v>
      </c>
      <c r="G250" s="113">
        <f t="shared" si="118"/>
        <v>243</v>
      </c>
      <c r="H250" s="113" t="e">
        <f>INDEX(地温!$D$2:$D$366,MATCH(F250,地温!$C$2:$C$366,FALSE))</f>
        <v>#N/A</v>
      </c>
      <c r="I250" s="113" t="e">
        <f t="shared" si="119"/>
        <v>#N/A</v>
      </c>
      <c r="J250" s="116" t="e">
        <f t="shared" si="101"/>
        <v>#N/A</v>
      </c>
      <c r="K250" s="119" t="e">
        <f t="shared" si="102"/>
        <v>#N/A</v>
      </c>
      <c r="L250" s="119">
        <f t="shared" si="103"/>
        <v>0</v>
      </c>
      <c r="O250" s="115">
        <f t="shared" si="120"/>
        <v>-45780</v>
      </c>
      <c r="P250" s="113">
        <f t="shared" si="121"/>
        <v>243</v>
      </c>
      <c r="Q250" s="113" t="e">
        <f>INDEX(地温!$D$2:$D$366,MATCH(O250,地温!$C$2:$C$366,FALSE))</f>
        <v>#N/A</v>
      </c>
      <c r="R250" s="113" t="e">
        <f t="shared" si="122"/>
        <v>#N/A</v>
      </c>
      <c r="S250" s="116" t="e">
        <f t="shared" si="104"/>
        <v>#N/A</v>
      </c>
      <c r="T250" s="119" t="e">
        <f t="shared" si="105"/>
        <v>#N/A</v>
      </c>
      <c r="U250" s="119">
        <f t="shared" si="106"/>
        <v>0</v>
      </c>
      <c r="X250" s="115">
        <f t="shared" si="123"/>
        <v>-45780</v>
      </c>
      <c r="Y250" s="113">
        <f t="shared" si="124"/>
        <v>243</v>
      </c>
      <c r="Z250" s="113" t="e">
        <f>INDEX(地温!$D$2:$D$366,MATCH(X250,地温!$C$2:$C$366,FALSE))</f>
        <v>#N/A</v>
      </c>
      <c r="AA250" s="113" t="e">
        <f t="shared" si="125"/>
        <v>#N/A</v>
      </c>
      <c r="AB250" s="116" t="e">
        <f t="shared" si="107"/>
        <v>#N/A</v>
      </c>
      <c r="AC250" s="119" t="e">
        <f t="shared" si="108"/>
        <v>#N/A</v>
      </c>
      <c r="AD250" s="119">
        <f t="shared" si="109"/>
        <v>0</v>
      </c>
      <c r="AG250" s="115">
        <f t="shared" si="126"/>
        <v>-45780</v>
      </c>
      <c r="AH250" s="113">
        <f t="shared" si="127"/>
        <v>243</v>
      </c>
      <c r="AI250" s="113" t="e">
        <f>INDEX(地温!$D$2:$D$366,MATCH(AG250,地温!$C$2:$C$366,FALSE))</f>
        <v>#N/A</v>
      </c>
      <c r="AJ250" s="113" t="e">
        <f t="shared" si="128"/>
        <v>#N/A</v>
      </c>
      <c r="AK250" s="116" t="e">
        <f t="shared" si="110"/>
        <v>#N/A</v>
      </c>
      <c r="AL250" s="119" t="e">
        <f t="shared" si="111"/>
        <v>#N/A</v>
      </c>
      <c r="AM250" s="119">
        <f t="shared" si="112"/>
        <v>0</v>
      </c>
      <c r="AP250" s="115">
        <f t="shared" si="129"/>
        <v>-45780</v>
      </c>
      <c r="AQ250" s="113">
        <f t="shared" si="130"/>
        <v>243</v>
      </c>
      <c r="AR250" s="113" t="e">
        <f>INDEX(地温!$D$2:$D$366,MATCH(AP250,地温!$C$2:$C$366,FALSE))</f>
        <v>#N/A</v>
      </c>
      <c r="AS250" s="113" t="e">
        <f t="shared" si="131"/>
        <v>#N/A</v>
      </c>
      <c r="AT250" s="116" t="e">
        <f t="shared" si="113"/>
        <v>#N/A</v>
      </c>
      <c r="AU250" s="119" t="e">
        <f t="shared" si="114"/>
        <v>#N/A</v>
      </c>
      <c r="AV250" s="119">
        <f t="shared" si="115"/>
        <v>0</v>
      </c>
    </row>
    <row r="251" spans="1:48">
      <c r="A251" s="115">
        <f t="shared" si="116"/>
        <v>-45779</v>
      </c>
      <c r="B251" s="113">
        <f t="shared" si="99"/>
        <v>244</v>
      </c>
      <c r="C251" s="119">
        <f t="shared" si="100"/>
        <v>0</v>
      </c>
      <c r="F251" s="115">
        <f t="shared" si="117"/>
        <v>-45779</v>
      </c>
      <c r="G251" s="113">
        <f t="shared" si="118"/>
        <v>244</v>
      </c>
      <c r="H251" s="113" t="e">
        <f>INDEX(地温!$D$2:$D$366,MATCH(F251,地温!$C$2:$C$366,FALSE))</f>
        <v>#N/A</v>
      </c>
      <c r="I251" s="113" t="e">
        <f t="shared" si="119"/>
        <v>#N/A</v>
      </c>
      <c r="J251" s="116" t="e">
        <f t="shared" si="101"/>
        <v>#N/A</v>
      </c>
      <c r="K251" s="119" t="e">
        <f t="shared" si="102"/>
        <v>#N/A</v>
      </c>
      <c r="L251" s="119">
        <f t="shared" si="103"/>
        <v>0</v>
      </c>
      <c r="O251" s="115">
        <f t="shared" si="120"/>
        <v>-45779</v>
      </c>
      <c r="P251" s="113">
        <f t="shared" si="121"/>
        <v>244</v>
      </c>
      <c r="Q251" s="113" t="e">
        <f>INDEX(地温!$D$2:$D$366,MATCH(O251,地温!$C$2:$C$366,FALSE))</f>
        <v>#N/A</v>
      </c>
      <c r="R251" s="113" t="e">
        <f t="shared" si="122"/>
        <v>#N/A</v>
      </c>
      <c r="S251" s="116" t="e">
        <f t="shared" si="104"/>
        <v>#N/A</v>
      </c>
      <c r="T251" s="119" t="e">
        <f t="shared" si="105"/>
        <v>#N/A</v>
      </c>
      <c r="U251" s="119">
        <f t="shared" si="106"/>
        <v>0</v>
      </c>
      <c r="X251" s="115">
        <f t="shared" si="123"/>
        <v>-45779</v>
      </c>
      <c r="Y251" s="113">
        <f t="shared" si="124"/>
        <v>244</v>
      </c>
      <c r="Z251" s="113" t="e">
        <f>INDEX(地温!$D$2:$D$366,MATCH(X251,地温!$C$2:$C$366,FALSE))</f>
        <v>#N/A</v>
      </c>
      <c r="AA251" s="113" t="e">
        <f t="shared" si="125"/>
        <v>#N/A</v>
      </c>
      <c r="AB251" s="116" t="e">
        <f t="shared" si="107"/>
        <v>#N/A</v>
      </c>
      <c r="AC251" s="119" t="e">
        <f t="shared" si="108"/>
        <v>#N/A</v>
      </c>
      <c r="AD251" s="119">
        <f t="shared" si="109"/>
        <v>0</v>
      </c>
      <c r="AG251" s="115">
        <f t="shared" si="126"/>
        <v>-45779</v>
      </c>
      <c r="AH251" s="113">
        <f t="shared" si="127"/>
        <v>244</v>
      </c>
      <c r="AI251" s="113" t="e">
        <f>INDEX(地温!$D$2:$D$366,MATCH(AG251,地温!$C$2:$C$366,FALSE))</f>
        <v>#N/A</v>
      </c>
      <c r="AJ251" s="113" t="e">
        <f t="shared" si="128"/>
        <v>#N/A</v>
      </c>
      <c r="AK251" s="116" t="e">
        <f t="shared" si="110"/>
        <v>#N/A</v>
      </c>
      <c r="AL251" s="119" t="e">
        <f t="shared" si="111"/>
        <v>#N/A</v>
      </c>
      <c r="AM251" s="119">
        <f t="shared" si="112"/>
        <v>0</v>
      </c>
      <c r="AP251" s="115">
        <f t="shared" si="129"/>
        <v>-45779</v>
      </c>
      <c r="AQ251" s="113">
        <f t="shared" si="130"/>
        <v>244</v>
      </c>
      <c r="AR251" s="113" t="e">
        <f>INDEX(地温!$D$2:$D$366,MATCH(AP251,地温!$C$2:$C$366,FALSE))</f>
        <v>#N/A</v>
      </c>
      <c r="AS251" s="113" t="e">
        <f t="shared" si="131"/>
        <v>#N/A</v>
      </c>
      <c r="AT251" s="116" t="e">
        <f t="shared" si="113"/>
        <v>#N/A</v>
      </c>
      <c r="AU251" s="119" t="e">
        <f t="shared" si="114"/>
        <v>#N/A</v>
      </c>
      <c r="AV251" s="119">
        <f t="shared" si="115"/>
        <v>0</v>
      </c>
    </row>
    <row r="252" spans="1:48">
      <c r="A252" s="115">
        <f t="shared" si="116"/>
        <v>-45778</v>
      </c>
      <c r="B252" s="113">
        <f t="shared" si="99"/>
        <v>245</v>
      </c>
      <c r="C252" s="119">
        <f t="shared" si="100"/>
        <v>0</v>
      </c>
      <c r="F252" s="115">
        <f t="shared" si="117"/>
        <v>-45778</v>
      </c>
      <c r="G252" s="113">
        <f t="shared" si="118"/>
        <v>245</v>
      </c>
      <c r="H252" s="113" t="e">
        <f>INDEX(地温!$D$2:$D$366,MATCH(F252,地温!$C$2:$C$366,FALSE))</f>
        <v>#N/A</v>
      </c>
      <c r="I252" s="113" t="e">
        <f t="shared" si="119"/>
        <v>#N/A</v>
      </c>
      <c r="J252" s="116" t="e">
        <f t="shared" si="101"/>
        <v>#N/A</v>
      </c>
      <c r="K252" s="119" t="e">
        <f t="shared" si="102"/>
        <v>#N/A</v>
      </c>
      <c r="L252" s="119">
        <f t="shared" si="103"/>
        <v>0</v>
      </c>
      <c r="O252" s="115">
        <f t="shared" si="120"/>
        <v>-45778</v>
      </c>
      <c r="P252" s="113">
        <f t="shared" si="121"/>
        <v>245</v>
      </c>
      <c r="Q252" s="113" t="e">
        <f>INDEX(地温!$D$2:$D$366,MATCH(O252,地温!$C$2:$C$366,FALSE))</f>
        <v>#N/A</v>
      </c>
      <c r="R252" s="113" t="e">
        <f t="shared" si="122"/>
        <v>#N/A</v>
      </c>
      <c r="S252" s="116" t="e">
        <f t="shared" si="104"/>
        <v>#N/A</v>
      </c>
      <c r="T252" s="119" t="e">
        <f t="shared" si="105"/>
        <v>#N/A</v>
      </c>
      <c r="U252" s="119">
        <f t="shared" si="106"/>
        <v>0</v>
      </c>
      <c r="X252" s="115">
        <f t="shared" si="123"/>
        <v>-45778</v>
      </c>
      <c r="Y252" s="113">
        <f t="shared" si="124"/>
        <v>245</v>
      </c>
      <c r="Z252" s="113" t="e">
        <f>INDEX(地温!$D$2:$D$366,MATCH(X252,地温!$C$2:$C$366,FALSE))</f>
        <v>#N/A</v>
      </c>
      <c r="AA252" s="113" t="e">
        <f t="shared" si="125"/>
        <v>#N/A</v>
      </c>
      <c r="AB252" s="116" t="e">
        <f t="shared" si="107"/>
        <v>#N/A</v>
      </c>
      <c r="AC252" s="119" t="e">
        <f t="shared" si="108"/>
        <v>#N/A</v>
      </c>
      <c r="AD252" s="119">
        <f t="shared" si="109"/>
        <v>0</v>
      </c>
      <c r="AG252" s="115">
        <f t="shared" si="126"/>
        <v>-45778</v>
      </c>
      <c r="AH252" s="113">
        <f t="shared" si="127"/>
        <v>245</v>
      </c>
      <c r="AI252" s="113" t="e">
        <f>INDEX(地温!$D$2:$D$366,MATCH(AG252,地温!$C$2:$C$366,FALSE))</f>
        <v>#N/A</v>
      </c>
      <c r="AJ252" s="113" t="e">
        <f t="shared" si="128"/>
        <v>#N/A</v>
      </c>
      <c r="AK252" s="116" t="e">
        <f t="shared" si="110"/>
        <v>#N/A</v>
      </c>
      <c r="AL252" s="119" t="e">
        <f t="shared" si="111"/>
        <v>#N/A</v>
      </c>
      <c r="AM252" s="119">
        <f t="shared" si="112"/>
        <v>0</v>
      </c>
      <c r="AP252" s="115">
        <f t="shared" si="129"/>
        <v>-45778</v>
      </c>
      <c r="AQ252" s="113">
        <f t="shared" si="130"/>
        <v>245</v>
      </c>
      <c r="AR252" s="113" t="e">
        <f>INDEX(地温!$D$2:$D$366,MATCH(AP252,地温!$C$2:$C$366,FALSE))</f>
        <v>#N/A</v>
      </c>
      <c r="AS252" s="113" t="e">
        <f t="shared" si="131"/>
        <v>#N/A</v>
      </c>
      <c r="AT252" s="116" t="e">
        <f t="shared" si="113"/>
        <v>#N/A</v>
      </c>
      <c r="AU252" s="119" t="e">
        <f t="shared" si="114"/>
        <v>#N/A</v>
      </c>
      <c r="AV252" s="119">
        <f t="shared" si="115"/>
        <v>0</v>
      </c>
    </row>
    <row r="253" spans="1:48">
      <c r="A253" s="115">
        <f t="shared" si="116"/>
        <v>-45777</v>
      </c>
      <c r="B253" s="113">
        <f t="shared" si="99"/>
        <v>246</v>
      </c>
      <c r="C253" s="119">
        <f t="shared" si="100"/>
        <v>0</v>
      </c>
      <c r="F253" s="115">
        <f t="shared" si="117"/>
        <v>-45777</v>
      </c>
      <c r="G253" s="113">
        <f t="shared" si="118"/>
        <v>246</v>
      </c>
      <c r="H253" s="113" t="e">
        <f>INDEX(地温!$D$2:$D$366,MATCH(F253,地温!$C$2:$C$366,FALSE))</f>
        <v>#N/A</v>
      </c>
      <c r="I253" s="113" t="e">
        <f t="shared" si="119"/>
        <v>#N/A</v>
      </c>
      <c r="J253" s="116" t="e">
        <f t="shared" si="101"/>
        <v>#N/A</v>
      </c>
      <c r="K253" s="119" t="e">
        <f t="shared" si="102"/>
        <v>#N/A</v>
      </c>
      <c r="L253" s="119">
        <f t="shared" si="103"/>
        <v>0</v>
      </c>
      <c r="O253" s="115">
        <f t="shared" si="120"/>
        <v>-45777</v>
      </c>
      <c r="P253" s="113">
        <f t="shared" si="121"/>
        <v>246</v>
      </c>
      <c r="Q253" s="113" t="e">
        <f>INDEX(地温!$D$2:$D$366,MATCH(O253,地温!$C$2:$C$366,FALSE))</f>
        <v>#N/A</v>
      </c>
      <c r="R253" s="113" t="e">
        <f t="shared" si="122"/>
        <v>#N/A</v>
      </c>
      <c r="S253" s="116" t="e">
        <f t="shared" si="104"/>
        <v>#N/A</v>
      </c>
      <c r="T253" s="119" t="e">
        <f t="shared" si="105"/>
        <v>#N/A</v>
      </c>
      <c r="U253" s="119">
        <f t="shared" si="106"/>
        <v>0</v>
      </c>
      <c r="X253" s="115">
        <f t="shared" si="123"/>
        <v>-45777</v>
      </c>
      <c r="Y253" s="113">
        <f t="shared" si="124"/>
        <v>246</v>
      </c>
      <c r="Z253" s="113" t="e">
        <f>INDEX(地温!$D$2:$D$366,MATCH(X253,地温!$C$2:$C$366,FALSE))</f>
        <v>#N/A</v>
      </c>
      <c r="AA253" s="113" t="e">
        <f t="shared" si="125"/>
        <v>#N/A</v>
      </c>
      <c r="AB253" s="116" t="e">
        <f t="shared" si="107"/>
        <v>#N/A</v>
      </c>
      <c r="AC253" s="119" t="e">
        <f t="shared" si="108"/>
        <v>#N/A</v>
      </c>
      <c r="AD253" s="119">
        <f t="shared" si="109"/>
        <v>0</v>
      </c>
      <c r="AG253" s="115">
        <f t="shared" si="126"/>
        <v>-45777</v>
      </c>
      <c r="AH253" s="113">
        <f t="shared" si="127"/>
        <v>246</v>
      </c>
      <c r="AI253" s="113" t="e">
        <f>INDEX(地温!$D$2:$D$366,MATCH(AG253,地温!$C$2:$C$366,FALSE))</f>
        <v>#N/A</v>
      </c>
      <c r="AJ253" s="113" t="e">
        <f t="shared" si="128"/>
        <v>#N/A</v>
      </c>
      <c r="AK253" s="116" t="e">
        <f t="shared" si="110"/>
        <v>#N/A</v>
      </c>
      <c r="AL253" s="119" t="e">
        <f t="shared" si="111"/>
        <v>#N/A</v>
      </c>
      <c r="AM253" s="119">
        <f t="shared" si="112"/>
        <v>0</v>
      </c>
      <c r="AP253" s="115">
        <f t="shared" si="129"/>
        <v>-45777</v>
      </c>
      <c r="AQ253" s="113">
        <f t="shared" si="130"/>
        <v>246</v>
      </c>
      <c r="AR253" s="113" t="e">
        <f>INDEX(地温!$D$2:$D$366,MATCH(AP253,地温!$C$2:$C$366,FALSE))</f>
        <v>#N/A</v>
      </c>
      <c r="AS253" s="113" t="e">
        <f t="shared" si="131"/>
        <v>#N/A</v>
      </c>
      <c r="AT253" s="116" t="e">
        <f t="shared" si="113"/>
        <v>#N/A</v>
      </c>
      <c r="AU253" s="119" t="e">
        <f t="shared" si="114"/>
        <v>#N/A</v>
      </c>
      <c r="AV253" s="119">
        <f t="shared" si="115"/>
        <v>0</v>
      </c>
    </row>
    <row r="254" spans="1:48">
      <c r="A254" s="115">
        <f t="shared" si="116"/>
        <v>-45776</v>
      </c>
      <c r="B254" s="113">
        <f t="shared" si="99"/>
        <v>247</v>
      </c>
      <c r="C254" s="119">
        <f t="shared" si="100"/>
        <v>0</v>
      </c>
      <c r="F254" s="115">
        <f t="shared" si="117"/>
        <v>-45776</v>
      </c>
      <c r="G254" s="113">
        <f t="shared" si="118"/>
        <v>247</v>
      </c>
      <c r="H254" s="113" t="e">
        <f>INDEX(地温!$D$2:$D$366,MATCH(F254,地温!$C$2:$C$366,FALSE))</f>
        <v>#N/A</v>
      </c>
      <c r="I254" s="113" t="e">
        <f t="shared" si="119"/>
        <v>#N/A</v>
      </c>
      <c r="J254" s="116" t="e">
        <f t="shared" si="101"/>
        <v>#N/A</v>
      </c>
      <c r="K254" s="119" t="e">
        <f t="shared" si="102"/>
        <v>#N/A</v>
      </c>
      <c r="L254" s="119">
        <f t="shared" si="103"/>
        <v>0</v>
      </c>
      <c r="O254" s="115">
        <f t="shared" si="120"/>
        <v>-45776</v>
      </c>
      <c r="P254" s="113">
        <f t="shared" si="121"/>
        <v>247</v>
      </c>
      <c r="Q254" s="113" t="e">
        <f>INDEX(地温!$D$2:$D$366,MATCH(O254,地温!$C$2:$C$366,FALSE))</f>
        <v>#N/A</v>
      </c>
      <c r="R254" s="113" t="e">
        <f t="shared" si="122"/>
        <v>#N/A</v>
      </c>
      <c r="S254" s="116" t="e">
        <f t="shared" si="104"/>
        <v>#N/A</v>
      </c>
      <c r="T254" s="119" t="e">
        <f t="shared" si="105"/>
        <v>#N/A</v>
      </c>
      <c r="U254" s="119">
        <f t="shared" si="106"/>
        <v>0</v>
      </c>
      <c r="X254" s="115">
        <f t="shared" si="123"/>
        <v>-45776</v>
      </c>
      <c r="Y254" s="113">
        <f t="shared" si="124"/>
        <v>247</v>
      </c>
      <c r="Z254" s="113" t="e">
        <f>INDEX(地温!$D$2:$D$366,MATCH(X254,地温!$C$2:$C$366,FALSE))</f>
        <v>#N/A</v>
      </c>
      <c r="AA254" s="113" t="e">
        <f t="shared" si="125"/>
        <v>#N/A</v>
      </c>
      <c r="AB254" s="116" t="e">
        <f t="shared" si="107"/>
        <v>#N/A</v>
      </c>
      <c r="AC254" s="119" t="e">
        <f t="shared" si="108"/>
        <v>#N/A</v>
      </c>
      <c r="AD254" s="119">
        <f t="shared" si="109"/>
        <v>0</v>
      </c>
      <c r="AG254" s="115">
        <f t="shared" si="126"/>
        <v>-45776</v>
      </c>
      <c r="AH254" s="113">
        <f t="shared" si="127"/>
        <v>247</v>
      </c>
      <c r="AI254" s="113" t="e">
        <f>INDEX(地温!$D$2:$D$366,MATCH(AG254,地温!$C$2:$C$366,FALSE))</f>
        <v>#N/A</v>
      </c>
      <c r="AJ254" s="113" t="e">
        <f t="shared" si="128"/>
        <v>#N/A</v>
      </c>
      <c r="AK254" s="116" t="e">
        <f t="shared" si="110"/>
        <v>#N/A</v>
      </c>
      <c r="AL254" s="119" t="e">
        <f t="shared" si="111"/>
        <v>#N/A</v>
      </c>
      <c r="AM254" s="119">
        <f t="shared" si="112"/>
        <v>0</v>
      </c>
      <c r="AP254" s="115">
        <f t="shared" si="129"/>
        <v>-45776</v>
      </c>
      <c r="AQ254" s="113">
        <f t="shared" si="130"/>
        <v>247</v>
      </c>
      <c r="AR254" s="113" t="e">
        <f>INDEX(地温!$D$2:$D$366,MATCH(AP254,地温!$C$2:$C$366,FALSE))</f>
        <v>#N/A</v>
      </c>
      <c r="AS254" s="113" t="e">
        <f t="shared" si="131"/>
        <v>#N/A</v>
      </c>
      <c r="AT254" s="116" t="e">
        <f t="shared" si="113"/>
        <v>#N/A</v>
      </c>
      <c r="AU254" s="119" t="e">
        <f t="shared" si="114"/>
        <v>#N/A</v>
      </c>
      <c r="AV254" s="119">
        <f t="shared" si="115"/>
        <v>0</v>
      </c>
    </row>
    <row r="255" spans="1:48">
      <c r="A255" s="115">
        <f t="shared" si="116"/>
        <v>-45775</v>
      </c>
      <c r="B255" s="113">
        <f t="shared" si="99"/>
        <v>248</v>
      </c>
      <c r="C255" s="119">
        <f t="shared" si="100"/>
        <v>0</v>
      </c>
      <c r="F255" s="115">
        <f t="shared" si="117"/>
        <v>-45775</v>
      </c>
      <c r="G255" s="113">
        <f t="shared" si="118"/>
        <v>248</v>
      </c>
      <c r="H255" s="113" t="e">
        <f>INDEX(地温!$D$2:$D$366,MATCH(F255,地温!$C$2:$C$366,FALSE))</f>
        <v>#N/A</v>
      </c>
      <c r="I255" s="113" t="e">
        <f t="shared" si="119"/>
        <v>#N/A</v>
      </c>
      <c r="J255" s="116" t="e">
        <f t="shared" si="101"/>
        <v>#N/A</v>
      </c>
      <c r="K255" s="119" t="e">
        <f t="shared" si="102"/>
        <v>#N/A</v>
      </c>
      <c r="L255" s="119">
        <f t="shared" si="103"/>
        <v>0</v>
      </c>
      <c r="O255" s="115">
        <f t="shared" si="120"/>
        <v>-45775</v>
      </c>
      <c r="P255" s="113">
        <f t="shared" si="121"/>
        <v>248</v>
      </c>
      <c r="Q255" s="113" t="e">
        <f>INDEX(地温!$D$2:$D$366,MATCH(O255,地温!$C$2:$C$366,FALSE))</f>
        <v>#N/A</v>
      </c>
      <c r="R255" s="113" t="e">
        <f t="shared" si="122"/>
        <v>#N/A</v>
      </c>
      <c r="S255" s="116" t="e">
        <f t="shared" si="104"/>
        <v>#N/A</v>
      </c>
      <c r="T255" s="119" t="e">
        <f t="shared" si="105"/>
        <v>#N/A</v>
      </c>
      <c r="U255" s="119">
        <f t="shared" si="106"/>
        <v>0</v>
      </c>
      <c r="X255" s="115">
        <f t="shared" si="123"/>
        <v>-45775</v>
      </c>
      <c r="Y255" s="113">
        <f t="shared" si="124"/>
        <v>248</v>
      </c>
      <c r="Z255" s="113" t="e">
        <f>INDEX(地温!$D$2:$D$366,MATCH(X255,地温!$C$2:$C$366,FALSE))</f>
        <v>#N/A</v>
      </c>
      <c r="AA255" s="113" t="e">
        <f t="shared" si="125"/>
        <v>#N/A</v>
      </c>
      <c r="AB255" s="116" t="e">
        <f t="shared" si="107"/>
        <v>#N/A</v>
      </c>
      <c r="AC255" s="119" t="e">
        <f t="shared" si="108"/>
        <v>#N/A</v>
      </c>
      <c r="AD255" s="119">
        <f t="shared" si="109"/>
        <v>0</v>
      </c>
      <c r="AG255" s="115">
        <f t="shared" si="126"/>
        <v>-45775</v>
      </c>
      <c r="AH255" s="113">
        <f t="shared" si="127"/>
        <v>248</v>
      </c>
      <c r="AI255" s="113" t="e">
        <f>INDEX(地温!$D$2:$D$366,MATCH(AG255,地温!$C$2:$C$366,FALSE))</f>
        <v>#N/A</v>
      </c>
      <c r="AJ255" s="113" t="e">
        <f t="shared" si="128"/>
        <v>#N/A</v>
      </c>
      <c r="AK255" s="116" t="e">
        <f t="shared" si="110"/>
        <v>#N/A</v>
      </c>
      <c r="AL255" s="119" t="e">
        <f t="shared" si="111"/>
        <v>#N/A</v>
      </c>
      <c r="AM255" s="119">
        <f t="shared" si="112"/>
        <v>0</v>
      </c>
      <c r="AP255" s="115">
        <f t="shared" si="129"/>
        <v>-45775</v>
      </c>
      <c r="AQ255" s="113">
        <f t="shared" si="130"/>
        <v>248</v>
      </c>
      <c r="AR255" s="113" t="e">
        <f>INDEX(地温!$D$2:$D$366,MATCH(AP255,地温!$C$2:$C$366,FALSE))</f>
        <v>#N/A</v>
      </c>
      <c r="AS255" s="113" t="e">
        <f t="shared" si="131"/>
        <v>#N/A</v>
      </c>
      <c r="AT255" s="116" t="e">
        <f t="shared" si="113"/>
        <v>#N/A</v>
      </c>
      <c r="AU255" s="119" t="e">
        <f t="shared" si="114"/>
        <v>#N/A</v>
      </c>
      <c r="AV255" s="119">
        <f t="shared" si="115"/>
        <v>0</v>
      </c>
    </row>
    <row r="256" spans="1:48">
      <c r="A256" s="115">
        <f t="shared" si="116"/>
        <v>-45774</v>
      </c>
      <c r="B256" s="113">
        <f t="shared" si="99"/>
        <v>249</v>
      </c>
      <c r="C256" s="119">
        <f t="shared" si="100"/>
        <v>0</v>
      </c>
      <c r="F256" s="115">
        <f t="shared" si="117"/>
        <v>-45774</v>
      </c>
      <c r="G256" s="113">
        <f t="shared" si="118"/>
        <v>249</v>
      </c>
      <c r="H256" s="113" t="e">
        <f>INDEX(地温!$D$2:$D$366,MATCH(F256,地温!$C$2:$C$366,FALSE))</f>
        <v>#N/A</v>
      </c>
      <c r="I256" s="113" t="e">
        <f t="shared" si="119"/>
        <v>#N/A</v>
      </c>
      <c r="J256" s="116" t="e">
        <f t="shared" si="101"/>
        <v>#N/A</v>
      </c>
      <c r="K256" s="119" t="e">
        <f t="shared" si="102"/>
        <v>#N/A</v>
      </c>
      <c r="L256" s="119">
        <f t="shared" si="103"/>
        <v>0</v>
      </c>
      <c r="O256" s="115">
        <f t="shared" si="120"/>
        <v>-45774</v>
      </c>
      <c r="P256" s="113">
        <f t="shared" si="121"/>
        <v>249</v>
      </c>
      <c r="Q256" s="113" t="e">
        <f>INDEX(地温!$D$2:$D$366,MATCH(O256,地温!$C$2:$C$366,FALSE))</f>
        <v>#N/A</v>
      </c>
      <c r="R256" s="113" t="e">
        <f t="shared" si="122"/>
        <v>#N/A</v>
      </c>
      <c r="S256" s="116" t="e">
        <f t="shared" si="104"/>
        <v>#N/A</v>
      </c>
      <c r="T256" s="119" t="e">
        <f t="shared" si="105"/>
        <v>#N/A</v>
      </c>
      <c r="U256" s="119">
        <f t="shared" si="106"/>
        <v>0</v>
      </c>
      <c r="X256" s="115">
        <f t="shared" si="123"/>
        <v>-45774</v>
      </c>
      <c r="Y256" s="113">
        <f t="shared" si="124"/>
        <v>249</v>
      </c>
      <c r="Z256" s="113" t="e">
        <f>INDEX(地温!$D$2:$D$366,MATCH(X256,地温!$C$2:$C$366,FALSE))</f>
        <v>#N/A</v>
      </c>
      <c r="AA256" s="113" t="e">
        <f t="shared" si="125"/>
        <v>#N/A</v>
      </c>
      <c r="AB256" s="116" t="e">
        <f t="shared" si="107"/>
        <v>#N/A</v>
      </c>
      <c r="AC256" s="119" t="e">
        <f t="shared" si="108"/>
        <v>#N/A</v>
      </c>
      <c r="AD256" s="119">
        <f t="shared" si="109"/>
        <v>0</v>
      </c>
      <c r="AG256" s="115">
        <f t="shared" si="126"/>
        <v>-45774</v>
      </c>
      <c r="AH256" s="113">
        <f t="shared" si="127"/>
        <v>249</v>
      </c>
      <c r="AI256" s="113" t="e">
        <f>INDEX(地温!$D$2:$D$366,MATCH(AG256,地温!$C$2:$C$366,FALSE))</f>
        <v>#N/A</v>
      </c>
      <c r="AJ256" s="113" t="e">
        <f t="shared" si="128"/>
        <v>#N/A</v>
      </c>
      <c r="AK256" s="116" t="e">
        <f t="shared" si="110"/>
        <v>#N/A</v>
      </c>
      <c r="AL256" s="119" t="e">
        <f t="shared" si="111"/>
        <v>#N/A</v>
      </c>
      <c r="AM256" s="119">
        <f t="shared" si="112"/>
        <v>0</v>
      </c>
      <c r="AP256" s="115">
        <f t="shared" si="129"/>
        <v>-45774</v>
      </c>
      <c r="AQ256" s="113">
        <f t="shared" si="130"/>
        <v>249</v>
      </c>
      <c r="AR256" s="113" t="e">
        <f>INDEX(地温!$D$2:$D$366,MATCH(AP256,地温!$C$2:$C$366,FALSE))</f>
        <v>#N/A</v>
      </c>
      <c r="AS256" s="113" t="e">
        <f t="shared" si="131"/>
        <v>#N/A</v>
      </c>
      <c r="AT256" s="116" t="e">
        <f t="shared" si="113"/>
        <v>#N/A</v>
      </c>
      <c r="AU256" s="119" t="e">
        <f t="shared" si="114"/>
        <v>#N/A</v>
      </c>
      <c r="AV256" s="119">
        <f t="shared" si="115"/>
        <v>0</v>
      </c>
    </row>
    <row r="257" spans="1:48">
      <c r="A257" s="115">
        <f t="shared" si="116"/>
        <v>-45773</v>
      </c>
      <c r="B257" s="113">
        <f t="shared" si="99"/>
        <v>250</v>
      </c>
      <c r="C257" s="119">
        <f t="shared" si="100"/>
        <v>0</v>
      </c>
      <c r="F257" s="115">
        <f t="shared" si="117"/>
        <v>-45773</v>
      </c>
      <c r="G257" s="113">
        <f t="shared" si="118"/>
        <v>250</v>
      </c>
      <c r="H257" s="113" t="e">
        <f>INDEX(地温!$D$2:$D$366,MATCH(F257,地温!$C$2:$C$366,FALSE))</f>
        <v>#N/A</v>
      </c>
      <c r="I257" s="113" t="e">
        <f t="shared" si="119"/>
        <v>#N/A</v>
      </c>
      <c r="J257" s="116" t="e">
        <f t="shared" si="101"/>
        <v>#N/A</v>
      </c>
      <c r="K257" s="119" t="e">
        <f t="shared" si="102"/>
        <v>#N/A</v>
      </c>
      <c r="L257" s="119">
        <f t="shared" si="103"/>
        <v>0</v>
      </c>
      <c r="O257" s="115">
        <f t="shared" si="120"/>
        <v>-45773</v>
      </c>
      <c r="P257" s="113">
        <f t="shared" si="121"/>
        <v>250</v>
      </c>
      <c r="Q257" s="113" t="e">
        <f>INDEX(地温!$D$2:$D$366,MATCH(O257,地温!$C$2:$C$366,FALSE))</f>
        <v>#N/A</v>
      </c>
      <c r="R257" s="113" t="e">
        <f t="shared" si="122"/>
        <v>#N/A</v>
      </c>
      <c r="S257" s="116" t="e">
        <f t="shared" si="104"/>
        <v>#N/A</v>
      </c>
      <c r="T257" s="119" t="e">
        <f t="shared" si="105"/>
        <v>#N/A</v>
      </c>
      <c r="U257" s="119">
        <f t="shared" si="106"/>
        <v>0</v>
      </c>
      <c r="X257" s="115">
        <f t="shared" si="123"/>
        <v>-45773</v>
      </c>
      <c r="Y257" s="113">
        <f t="shared" si="124"/>
        <v>250</v>
      </c>
      <c r="Z257" s="113" t="e">
        <f>INDEX(地温!$D$2:$D$366,MATCH(X257,地温!$C$2:$C$366,FALSE))</f>
        <v>#N/A</v>
      </c>
      <c r="AA257" s="113" t="e">
        <f t="shared" si="125"/>
        <v>#N/A</v>
      </c>
      <c r="AB257" s="116" t="e">
        <f t="shared" si="107"/>
        <v>#N/A</v>
      </c>
      <c r="AC257" s="119" t="e">
        <f t="shared" si="108"/>
        <v>#N/A</v>
      </c>
      <c r="AD257" s="119">
        <f t="shared" si="109"/>
        <v>0</v>
      </c>
      <c r="AG257" s="115">
        <f t="shared" si="126"/>
        <v>-45773</v>
      </c>
      <c r="AH257" s="113">
        <f t="shared" si="127"/>
        <v>250</v>
      </c>
      <c r="AI257" s="113" t="e">
        <f>INDEX(地温!$D$2:$D$366,MATCH(AG257,地温!$C$2:$C$366,FALSE))</f>
        <v>#N/A</v>
      </c>
      <c r="AJ257" s="113" t="e">
        <f t="shared" si="128"/>
        <v>#N/A</v>
      </c>
      <c r="AK257" s="116" t="e">
        <f t="shared" si="110"/>
        <v>#N/A</v>
      </c>
      <c r="AL257" s="119" t="e">
        <f t="shared" si="111"/>
        <v>#N/A</v>
      </c>
      <c r="AM257" s="119">
        <f t="shared" si="112"/>
        <v>0</v>
      </c>
      <c r="AP257" s="115">
        <f t="shared" si="129"/>
        <v>-45773</v>
      </c>
      <c r="AQ257" s="113">
        <f t="shared" si="130"/>
        <v>250</v>
      </c>
      <c r="AR257" s="113" t="e">
        <f>INDEX(地温!$D$2:$D$366,MATCH(AP257,地温!$C$2:$C$366,FALSE))</f>
        <v>#N/A</v>
      </c>
      <c r="AS257" s="113" t="e">
        <f t="shared" si="131"/>
        <v>#N/A</v>
      </c>
      <c r="AT257" s="116" t="e">
        <f t="shared" si="113"/>
        <v>#N/A</v>
      </c>
      <c r="AU257" s="119" t="e">
        <f t="shared" si="114"/>
        <v>#N/A</v>
      </c>
      <c r="AV257" s="119">
        <f t="shared" si="115"/>
        <v>0</v>
      </c>
    </row>
    <row r="258" spans="1:48">
      <c r="A258" s="115">
        <f t="shared" si="116"/>
        <v>-45772</v>
      </c>
      <c r="B258" s="113">
        <f t="shared" si="99"/>
        <v>251</v>
      </c>
      <c r="C258" s="119">
        <f t="shared" si="100"/>
        <v>0</v>
      </c>
      <c r="F258" s="115">
        <f t="shared" si="117"/>
        <v>-45772</v>
      </c>
      <c r="G258" s="113">
        <f t="shared" si="118"/>
        <v>251</v>
      </c>
      <c r="H258" s="113" t="e">
        <f>INDEX(地温!$D$2:$D$366,MATCH(F258,地温!$C$2:$C$366,FALSE))</f>
        <v>#N/A</v>
      </c>
      <c r="I258" s="113" t="e">
        <f t="shared" si="119"/>
        <v>#N/A</v>
      </c>
      <c r="J258" s="116" t="e">
        <f t="shared" si="101"/>
        <v>#N/A</v>
      </c>
      <c r="K258" s="119" t="e">
        <f t="shared" si="102"/>
        <v>#N/A</v>
      </c>
      <c r="L258" s="119">
        <f t="shared" si="103"/>
        <v>0</v>
      </c>
      <c r="O258" s="115">
        <f t="shared" si="120"/>
        <v>-45772</v>
      </c>
      <c r="P258" s="113">
        <f t="shared" si="121"/>
        <v>251</v>
      </c>
      <c r="Q258" s="113" t="e">
        <f>INDEX(地温!$D$2:$D$366,MATCH(O258,地温!$C$2:$C$366,FALSE))</f>
        <v>#N/A</v>
      </c>
      <c r="R258" s="113" t="e">
        <f t="shared" si="122"/>
        <v>#N/A</v>
      </c>
      <c r="S258" s="116" t="e">
        <f t="shared" si="104"/>
        <v>#N/A</v>
      </c>
      <c r="T258" s="119" t="e">
        <f t="shared" si="105"/>
        <v>#N/A</v>
      </c>
      <c r="U258" s="119">
        <f t="shared" si="106"/>
        <v>0</v>
      </c>
      <c r="X258" s="115">
        <f t="shared" si="123"/>
        <v>-45772</v>
      </c>
      <c r="Y258" s="113">
        <f t="shared" si="124"/>
        <v>251</v>
      </c>
      <c r="Z258" s="113" t="e">
        <f>INDEX(地温!$D$2:$D$366,MATCH(X258,地温!$C$2:$C$366,FALSE))</f>
        <v>#N/A</v>
      </c>
      <c r="AA258" s="113" t="e">
        <f t="shared" si="125"/>
        <v>#N/A</v>
      </c>
      <c r="AB258" s="116" t="e">
        <f t="shared" si="107"/>
        <v>#N/A</v>
      </c>
      <c r="AC258" s="119" t="e">
        <f t="shared" si="108"/>
        <v>#N/A</v>
      </c>
      <c r="AD258" s="119">
        <f t="shared" si="109"/>
        <v>0</v>
      </c>
      <c r="AG258" s="115">
        <f t="shared" si="126"/>
        <v>-45772</v>
      </c>
      <c r="AH258" s="113">
        <f t="shared" si="127"/>
        <v>251</v>
      </c>
      <c r="AI258" s="113" t="e">
        <f>INDEX(地温!$D$2:$D$366,MATCH(AG258,地温!$C$2:$C$366,FALSE))</f>
        <v>#N/A</v>
      </c>
      <c r="AJ258" s="113" t="e">
        <f t="shared" si="128"/>
        <v>#N/A</v>
      </c>
      <c r="AK258" s="116" t="e">
        <f t="shared" si="110"/>
        <v>#N/A</v>
      </c>
      <c r="AL258" s="119" t="e">
        <f t="shared" si="111"/>
        <v>#N/A</v>
      </c>
      <c r="AM258" s="119">
        <f t="shared" si="112"/>
        <v>0</v>
      </c>
      <c r="AP258" s="115">
        <f t="shared" si="129"/>
        <v>-45772</v>
      </c>
      <c r="AQ258" s="113">
        <f t="shared" si="130"/>
        <v>251</v>
      </c>
      <c r="AR258" s="113" t="e">
        <f>INDEX(地温!$D$2:$D$366,MATCH(AP258,地温!$C$2:$C$366,FALSE))</f>
        <v>#N/A</v>
      </c>
      <c r="AS258" s="113" t="e">
        <f t="shared" si="131"/>
        <v>#N/A</v>
      </c>
      <c r="AT258" s="116" t="e">
        <f t="shared" si="113"/>
        <v>#N/A</v>
      </c>
      <c r="AU258" s="119" t="e">
        <f t="shared" si="114"/>
        <v>#N/A</v>
      </c>
      <c r="AV258" s="119">
        <f t="shared" si="115"/>
        <v>0</v>
      </c>
    </row>
    <row r="259" spans="1:48">
      <c r="A259" s="115">
        <f t="shared" si="116"/>
        <v>-45771</v>
      </c>
      <c r="B259" s="113">
        <f t="shared" si="99"/>
        <v>252</v>
      </c>
      <c r="C259" s="119">
        <f t="shared" si="100"/>
        <v>0</v>
      </c>
      <c r="F259" s="115">
        <f t="shared" si="117"/>
        <v>-45771</v>
      </c>
      <c r="G259" s="113">
        <f t="shared" si="118"/>
        <v>252</v>
      </c>
      <c r="H259" s="113" t="e">
        <f>INDEX(地温!$D$2:$D$366,MATCH(F259,地温!$C$2:$C$366,FALSE))</f>
        <v>#N/A</v>
      </c>
      <c r="I259" s="113" t="e">
        <f t="shared" si="119"/>
        <v>#N/A</v>
      </c>
      <c r="J259" s="116" t="e">
        <f t="shared" si="101"/>
        <v>#N/A</v>
      </c>
      <c r="K259" s="119" t="e">
        <f t="shared" si="102"/>
        <v>#N/A</v>
      </c>
      <c r="L259" s="119">
        <f t="shared" si="103"/>
        <v>0</v>
      </c>
      <c r="O259" s="115">
        <f t="shared" si="120"/>
        <v>-45771</v>
      </c>
      <c r="P259" s="113">
        <f t="shared" si="121"/>
        <v>252</v>
      </c>
      <c r="Q259" s="113" t="e">
        <f>INDEX(地温!$D$2:$D$366,MATCH(O259,地温!$C$2:$C$366,FALSE))</f>
        <v>#N/A</v>
      </c>
      <c r="R259" s="113" t="e">
        <f t="shared" si="122"/>
        <v>#N/A</v>
      </c>
      <c r="S259" s="116" t="e">
        <f t="shared" si="104"/>
        <v>#N/A</v>
      </c>
      <c r="T259" s="119" t="e">
        <f t="shared" si="105"/>
        <v>#N/A</v>
      </c>
      <c r="U259" s="119">
        <f t="shared" si="106"/>
        <v>0</v>
      </c>
      <c r="X259" s="115">
        <f t="shared" si="123"/>
        <v>-45771</v>
      </c>
      <c r="Y259" s="113">
        <f t="shared" si="124"/>
        <v>252</v>
      </c>
      <c r="Z259" s="113" t="e">
        <f>INDEX(地温!$D$2:$D$366,MATCH(X259,地温!$C$2:$C$366,FALSE))</f>
        <v>#N/A</v>
      </c>
      <c r="AA259" s="113" t="e">
        <f t="shared" si="125"/>
        <v>#N/A</v>
      </c>
      <c r="AB259" s="116" t="e">
        <f t="shared" si="107"/>
        <v>#N/A</v>
      </c>
      <c r="AC259" s="119" t="e">
        <f t="shared" si="108"/>
        <v>#N/A</v>
      </c>
      <c r="AD259" s="119">
        <f t="shared" si="109"/>
        <v>0</v>
      </c>
      <c r="AG259" s="115">
        <f t="shared" si="126"/>
        <v>-45771</v>
      </c>
      <c r="AH259" s="113">
        <f t="shared" si="127"/>
        <v>252</v>
      </c>
      <c r="AI259" s="113" t="e">
        <f>INDEX(地温!$D$2:$D$366,MATCH(AG259,地温!$C$2:$C$366,FALSE))</f>
        <v>#N/A</v>
      </c>
      <c r="AJ259" s="113" t="e">
        <f t="shared" si="128"/>
        <v>#N/A</v>
      </c>
      <c r="AK259" s="116" t="e">
        <f t="shared" si="110"/>
        <v>#N/A</v>
      </c>
      <c r="AL259" s="119" t="e">
        <f t="shared" si="111"/>
        <v>#N/A</v>
      </c>
      <c r="AM259" s="119">
        <f t="shared" si="112"/>
        <v>0</v>
      </c>
      <c r="AP259" s="115">
        <f t="shared" si="129"/>
        <v>-45771</v>
      </c>
      <c r="AQ259" s="113">
        <f t="shared" si="130"/>
        <v>252</v>
      </c>
      <c r="AR259" s="113" t="e">
        <f>INDEX(地温!$D$2:$D$366,MATCH(AP259,地温!$C$2:$C$366,FALSE))</f>
        <v>#N/A</v>
      </c>
      <c r="AS259" s="113" t="e">
        <f t="shared" si="131"/>
        <v>#N/A</v>
      </c>
      <c r="AT259" s="116" t="e">
        <f t="shared" si="113"/>
        <v>#N/A</v>
      </c>
      <c r="AU259" s="119" t="e">
        <f t="shared" si="114"/>
        <v>#N/A</v>
      </c>
      <c r="AV259" s="119">
        <f t="shared" si="115"/>
        <v>0</v>
      </c>
    </row>
    <row r="260" spans="1:48">
      <c r="A260" s="115">
        <f t="shared" si="116"/>
        <v>-45770</v>
      </c>
      <c r="B260" s="113">
        <f t="shared" si="99"/>
        <v>253</v>
      </c>
      <c r="C260" s="119">
        <f t="shared" si="100"/>
        <v>0</v>
      </c>
      <c r="F260" s="115">
        <f t="shared" si="117"/>
        <v>-45770</v>
      </c>
      <c r="G260" s="113">
        <f t="shared" si="118"/>
        <v>253</v>
      </c>
      <c r="H260" s="113" t="e">
        <f>INDEX(地温!$D$2:$D$366,MATCH(F260,地温!$C$2:$C$366,FALSE))</f>
        <v>#N/A</v>
      </c>
      <c r="I260" s="113" t="e">
        <f t="shared" si="119"/>
        <v>#N/A</v>
      </c>
      <c r="J260" s="116" t="e">
        <f t="shared" si="101"/>
        <v>#N/A</v>
      </c>
      <c r="K260" s="119" t="e">
        <f t="shared" si="102"/>
        <v>#N/A</v>
      </c>
      <c r="L260" s="119">
        <f t="shared" si="103"/>
        <v>0</v>
      </c>
      <c r="O260" s="115">
        <f t="shared" si="120"/>
        <v>-45770</v>
      </c>
      <c r="P260" s="113">
        <f t="shared" si="121"/>
        <v>253</v>
      </c>
      <c r="Q260" s="113" t="e">
        <f>INDEX(地温!$D$2:$D$366,MATCH(O260,地温!$C$2:$C$366,FALSE))</f>
        <v>#N/A</v>
      </c>
      <c r="R260" s="113" t="e">
        <f t="shared" si="122"/>
        <v>#N/A</v>
      </c>
      <c r="S260" s="116" t="e">
        <f t="shared" si="104"/>
        <v>#N/A</v>
      </c>
      <c r="T260" s="119" t="e">
        <f t="shared" si="105"/>
        <v>#N/A</v>
      </c>
      <c r="U260" s="119">
        <f t="shared" si="106"/>
        <v>0</v>
      </c>
      <c r="X260" s="115">
        <f t="shared" si="123"/>
        <v>-45770</v>
      </c>
      <c r="Y260" s="113">
        <f t="shared" si="124"/>
        <v>253</v>
      </c>
      <c r="Z260" s="113" t="e">
        <f>INDEX(地温!$D$2:$D$366,MATCH(X260,地温!$C$2:$C$366,FALSE))</f>
        <v>#N/A</v>
      </c>
      <c r="AA260" s="113" t="e">
        <f t="shared" si="125"/>
        <v>#N/A</v>
      </c>
      <c r="AB260" s="116" t="e">
        <f t="shared" si="107"/>
        <v>#N/A</v>
      </c>
      <c r="AC260" s="119" t="e">
        <f t="shared" si="108"/>
        <v>#N/A</v>
      </c>
      <c r="AD260" s="119">
        <f t="shared" si="109"/>
        <v>0</v>
      </c>
      <c r="AG260" s="115">
        <f t="shared" si="126"/>
        <v>-45770</v>
      </c>
      <c r="AH260" s="113">
        <f t="shared" si="127"/>
        <v>253</v>
      </c>
      <c r="AI260" s="113" t="e">
        <f>INDEX(地温!$D$2:$D$366,MATCH(AG260,地温!$C$2:$C$366,FALSE))</f>
        <v>#N/A</v>
      </c>
      <c r="AJ260" s="113" t="e">
        <f t="shared" si="128"/>
        <v>#N/A</v>
      </c>
      <c r="AK260" s="116" t="e">
        <f t="shared" si="110"/>
        <v>#N/A</v>
      </c>
      <c r="AL260" s="119" t="e">
        <f t="shared" si="111"/>
        <v>#N/A</v>
      </c>
      <c r="AM260" s="119">
        <f t="shared" si="112"/>
        <v>0</v>
      </c>
      <c r="AP260" s="115">
        <f t="shared" si="129"/>
        <v>-45770</v>
      </c>
      <c r="AQ260" s="113">
        <f t="shared" si="130"/>
        <v>253</v>
      </c>
      <c r="AR260" s="113" t="e">
        <f>INDEX(地温!$D$2:$D$366,MATCH(AP260,地温!$C$2:$C$366,FALSE))</f>
        <v>#N/A</v>
      </c>
      <c r="AS260" s="113" t="e">
        <f t="shared" si="131"/>
        <v>#N/A</v>
      </c>
      <c r="AT260" s="116" t="e">
        <f t="shared" si="113"/>
        <v>#N/A</v>
      </c>
      <c r="AU260" s="119" t="e">
        <f t="shared" si="114"/>
        <v>#N/A</v>
      </c>
      <c r="AV260" s="119">
        <f t="shared" si="115"/>
        <v>0</v>
      </c>
    </row>
    <row r="261" spans="1:48">
      <c r="A261" s="115">
        <f t="shared" si="116"/>
        <v>-45769</v>
      </c>
      <c r="B261" s="113">
        <f t="shared" si="99"/>
        <v>254</v>
      </c>
      <c r="C261" s="119">
        <f t="shared" si="100"/>
        <v>0</v>
      </c>
      <c r="F261" s="115">
        <f t="shared" si="117"/>
        <v>-45769</v>
      </c>
      <c r="G261" s="113">
        <f t="shared" si="118"/>
        <v>254</v>
      </c>
      <c r="H261" s="113" t="e">
        <f>INDEX(地温!$D$2:$D$366,MATCH(F261,地温!$C$2:$C$366,FALSE))</f>
        <v>#N/A</v>
      </c>
      <c r="I261" s="113" t="e">
        <f t="shared" si="119"/>
        <v>#N/A</v>
      </c>
      <c r="J261" s="116" t="e">
        <f t="shared" si="101"/>
        <v>#N/A</v>
      </c>
      <c r="K261" s="119" t="e">
        <f t="shared" si="102"/>
        <v>#N/A</v>
      </c>
      <c r="L261" s="119">
        <f t="shared" si="103"/>
        <v>0</v>
      </c>
      <c r="O261" s="115">
        <f t="shared" si="120"/>
        <v>-45769</v>
      </c>
      <c r="P261" s="113">
        <f t="shared" si="121"/>
        <v>254</v>
      </c>
      <c r="Q261" s="113" t="e">
        <f>INDEX(地温!$D$2:$D$366,MATCH(O261,地温!$C$2:$C$366,FALSE))</f>
        <v>#N/A</v>
      </c>
      <c r="R261" s="113" t="e">
        <f t="shared" si="122"/>
        <v>#N/A</v>
      </c>
      <c r="S261" s="116" t="e">
        <f t="shared" si="104"/>
        <v>#N/A</v>
      </c>
      <c r="T261" s="119" t="e">
        <f t="shared" si="105"/>
        <v>#N/A</v>
      </c>
      <c r="U261" s="119">
        <f t="shared" si="106"/>
        <v>0</v>
      </c>
      <c r="X261" s="115">
        <f t="shared" si="123"/>
        <v>-45769</v>
      </c>
      <c r="Y261" s="113">
        <f t="shared" si="124"/>
        <v>254</v>
      </c>
      <c r="Z261" s="113" t="e">
        <f>INDEX(地温!$D$2:$D$366,MATCH(X261,地温!$C$2:$C$366,FALSE))</f>
        <v>#N/A</v>
      </c>
      <c r="AA261" s="113" t="e">
        <f t="shared" si="125"/>
        <v>#N/A</v>
      </c>
      <c r="AB261" s="116" t="e">
        <f t="shared" si="107"/>
        <v>#N/A</v>
      </c>
      <c r="AC261" s="119" t="e">
        <f t="shared" si="108"/>
        <v>#N/A</v>
      </c>
      <c r="AD261" s="119">
        <f t="shared" si="109"/>
        <v>0</v>
      </c>
      <c r="AG261" s="115">
        <f t="shared" si="126"/>
        <v>-45769</v>
      </c>
      <c r="AH261" s="113">
        <f t="shared" si="127"/>
        <v>254</v>
      </c>
      <c r="AI261" s="113" t="e">
        <f>INDEX(地温!$D$2:$D$366,MATCH(AG261,地温!$C$2:$C$366,FALSE))</f>
        <v>#N/A</v>
      </c>
      <c r="AJ261" s="113" t="e">
        <f t="shared" si="128"/>
        <v>#N/A</v>
      </c>
      <c r="AK261" s="116" t="e">
        <f t="shared" si="110"/>
        <v>#N/A</v>
      </c>
      <c r="AL261" s="119" t="e">
        <f t="shared" si="111"/>
        <v>#N/A</v>
      </c>
      <c r="AM261" s="119">
        <f t="shared" si="112"/>
        <v>0</v>
      </c>
      <c r="AP261" s="115">
        <f t="shared" si="129"/>
        <v>-45769</v>
      </c>
      <c r="AQ261" s="113">
        <f t="shared" si="130"/>
        <v>254</v>
      </c>
      <c r="AR261" s="113" t="e">
        <f>INDEX(地温!$D$2:$D$366,MATCH(AP261,地温!$C$2:$C$366,FALSE))</f>
        <v>#N/A</v>
      </c>
      <c r="AS261" s="113" t="e">
        <f t="shared" si="131"/>
        <v>#N/A</v>
      </c>
      <c r="AT261" s="116" t="e">
        <f t="shared" si="113"/>
        <v>#N/A</v>
      </c>
      <c r="AU261" s="119" t="e">
        <f t="shared" si="114"/>
        <v>#N/A</v>
      </c>
      <c r="AV261" s="119">
        <f t="shared" si="115"/>
        <v>0</v>
      </c>
    </row>
    <row r="262" spans="1:48">
      <c r="A262" s="115">
        <f t="shared" si="116"/>
        <v>-45768</v>
      </c>
      <c r="B262" s="113">
        <f t="shared" si="99"/>
        <v>255</v>
      </c>
      <c r="C262" s="119">
        <f t="shared" si="100"/>
        <v>0</v>
      </c>
      <c r="F262" s="115">
        <f t="shared" si="117"/>
        <v>-45768</v>
      </c>
      <c r="G262" s="113">
        <f t="shared" si="118"/>
        <v>255</v>
      </c>
      <c r="H262" s="113" t="e">
        <f>INDEX(地温!$D$2:$D$366,MATCH(F262,地温!$C$2:$C$366,FALSE))</f>
        <v>#N/A</v>
      </c>
      <c r="I262" s="113" t="e">
        <f t="shared" si="119"/>
        <v>#N/A</v>
      </c>
      <c r="J262" s="116" t="e">
        <f t="shared" si="101"/>
        <v>#N/A</v>
      </c>
      <c r="K262" s="119" t="e">
        <f t="shared" si="102"/>
        <v>#N/A</v>
      </c>
      <c r="L262" s="119">
        <f t="shared" si="103"/>
        <v>0</v>
      </c>
      <c r="O262" s="115">
        <f t="shared" si="120"/>
        <v>-45768</v>
      </c>
      <c r="P262" s="113">
        <f t="shared" si="121"/>
        <v>255</v>
      </c>
      <c r="Q262" s="113" t="e">
        <f>INDEX(地温!$D$2:$D$366,MATCH(O262,地温!$C$2:$C$366,FALSE))</f>
        <v>#N/A</v>
      </c>
      <c r="R262" s="113" t="e">
        <f t="shared" si="122"/>
        <v>#N/A</v>
      </c>
      <c r="S262" s="116" t="e">
        <f t="shared" si="104"/>
        <v>#N/A</v>
      </c>
      <c r="T262" s="119" t="e">
        <f t="shared" si="105"/>
        <v>#N/A</v>
      </c>
      <c r="U262" s="119">
        <f t="shared" si="106"/>
        <v>0</v>
      </c>
      <c r="X262" s="115">
        <f t="shared" si="123"/>
        <v>-45768</v>
      </c>
      <c r="Y262" s="113">
        <f t="shared" si="124"/>
        <v>255</v>
      </c>
      <c r="Z262" s="113" t="e">
        <f>INDEX(地温!$D$2:$D$366,MATCH(X262,地温!$C$2:$C$366,FALSE))</f>
        <v>#N/A</v>
      </c>
      <c r="AA262" s="113" t="e">
        <f t="shared" si="125"/>
        <v>#N/A</v>
      </c>
      <c r="AB262" s="116" t="e">
        <f t="shared" si="107"/>
        <v>#N/A</v>
      </c>
      <c r="AC262" s="119" t="e">
        <f t="shared" si="108"/>
        <v>#N/A</v>
      </c>
      <c r="AD262" s="119">
        <f t="shared" si="109"/>
        <v>0</v>
      </c>
      <c r="AG262" s="115">
        <f t="shared" si="126"/>
        <v>-45768</v>
      </c>
      <c r="AH262" s="113">
        <f t="shared" si="127"/>
        <v>255</v>
      </c>
      <c r="AI262" s="113" t="e">
        <f>INDEX(地温!$D$2:$D$366,MATCH(AG262,地温!$C$2:$C$366,FALSE))</f>
        <v>#N/A</v>
      </c>
      <c r="AJ262" s="113" t="e">
        <f t="shared" si="128"/>
        <v>#N/A</v>
      </c>
      <c r="AK262" s="116" t="e">
        <f t="shared" si="110"/>
        <v>#N/A</v>
      </c>
      <c r="AL262" s="119" t="e">
        <f t="shared" si="111"/>
        <v>#N/A</v>
      </c>
      <c r="AM262" s="119">
        <f t="shared" si="112"/>
        <v>0</v>
      </c>
      <c r="AP262" s="115">
        <f t="shared" si="129"/>
        <v>-45768</v>
      </c>
      <c r="AQ262" s="113">
        <f t="shared" si="130"/>
        <v>255</v>
      </c>
      <c r="AR262" s="113" t="e">
        <f>INDEX(地温!$D$2:$D$366,MATCH(AP262,地温!$C$2:$C$366,FALSE))</f>
        <v>#N/A</v>
      </c>
      <c r="AS262" s="113" t="e">
        <f t="shared" si="131"/>
        <v>#N/A</v>
      </c>
      <c r="AT262" s="116" t="e">
        <f t="shared" si="113"/>
        <v>#N/A</v>
      </c>
      <c r="AU262" s="119" t="e">
        <f t="shared" si="114"/>
        <v>#N/A</v>
      </c>
      <c r="AV262" s="119">
        <f t="shared" si="115"/>
        <v>0</v>
      </c>
    </row>
    <row r="263" spans="1:48">
      <c r="A263" s="115">
        <f t="shared" si="116"/>
        <v>-45767</v>
      </c>
      <c r="B263" s="113">
        <f t="shared" si="99"/>
        <v>256</v>
      </c>
      <c r="C263" s="119">
        <f t="shared" si="100"/>
        <v>0</v>
      </c>
      <c r="F263" s="115">
        <f t="shared" si="117"/>
        <v>-45767</v>
      </c>
      <c r="G263" s="113">
        <f t="shared" si="118"/>
        <v>256</v>
      </c>
      <c r="H263" s="113" t="e">
        <f>INDEX(地温!$D$2:$D$366,MATCH(F263,地温!$C$2:$C$366,FALSE))</f>
        <v>#N/A</v>
      </c>
      <c r="I263" s="113" t="e">
        <f t="shared" si="119"/>
        <v>#N/A</v>
      </c>
      <c r="J263" s="116" t="e">
        <f t="shared" si="101"/>
        <v>#N/A</v>
      </c>
      <c r="K263" s="119" t="e">
        <f t="shared" si="102"/>
        <v>#N/A</v>
      </c>
      <c r="L263" s="119">
        <f t="shared" si="103"/>
        <v>0</v>
      </c>
      <c r="O263" s="115">
        <f t="shared" si="120"/>
        <v>-45767</v>
      </c>
      <c r="P263" s="113">
        <f t="shared" si="121"/>
        <v>256</v>
      </c>
      <c r="Q263" s="113" t="e">
        <f>INDEX(地温!$D$2:$D$366,MATCH(O263,地温!$C$2:$C$366,FALSE))</f>
        <v>#N/A</v>
      </c>
      <c r="R263" s="113" t="e">
        <f t="shared" si="122"/>
        <v>#N/A</v>
      </c>
      <c r="S263" s="116" t="e">
        <f t="shared" si="104"/>
        <v>#N/A</v>
      </c>
      <c r="T263" s="119" t="e">
        <f t="shared" si="105"/>
        <v>#N/A</v>
      </c>
      <c r="U263" s="119">
        <f t="shared" si="106"/>
        <v>0</v>
      </c>
      <c r="X263" s="115">
        <f t="shared" si="123"/>
        <v>-45767</v>
      </c>
      <c r="Y263" s="113">
        <f t="shared" si="124"/>
        <v>256</v>
      </c>
      <c r="Z263" s="113" t="e">
        <f>INDEX(地温!$D$2:$D$366,MATCH(X263,地温!$C$2:$C$366,FALSE))</f>
        <v>#N/A</v>
      </c>
      <c r="AA263" s="113" t="e">
        <f t="shared" si="125"/>
        <v>#N/A</v>
      </c>
      <c r="AB263" s="116" t="e">
        <f t="shared" si="107"/>
        <v>#N/A</v>
      </c>
      <c r="AC263" s="119" t="e">
        <f t="shared" si="108"/>
        <v>#N/A</v>
      </c>
      <c r="AD263" s="119">
        <f t="shared" si="109"/>
        <v>0</v>
      </c>
      <c r="AG263" s="115">
        <f t="shared" si="126"/>
        <v>-45767</v>
      </c>
      <c r="AH263" s="113">
        <f t="shared" si="127"/>
        <v>256</v>
      </c>
      <c r="AI263" s="113" t="e">
        <f>INDEX(地温!$D$2:$D$366,MATCH(AG263,地温!$C$2:$C$366,FALSE))</f>
        <v>#N/A</v>
      </c>
      <c r="AJ263" s="113" t="e">
        <f t="shared" si="128"/>
        <v>#N/A</v>
      </c>
      <c r="AK263" s="116" t="e">
        <f t="shared" si="110"/>
        <v>#N/A</v>
      </c>
      <c r="AL263" s="119" t="e">
        <f t="shared" si="111"/>
        <v>#N/A</v>
      </c>
      <c r="AM263" s="119">
        <f t="shared" si="112"/>
        <v>0</v>
      </c>
      <c r="AP263" s="115">
        <f t="shared" si="129"/>
        <v>-45767</v>
      </c>
      <c r="AQ263" s="113">
        <f t="shared" si="130"/>
        <v>256</v>
      </c>
      <c r="AR263" s="113" t="e">
        <f>INDEX(地温!$D$2:$D$366,MATCH(AP263,地温!$C$2:$C$366,FALSE))</f>
        <v>#N/A</v>
      </c>
      <c r="AS263" s="113" t="e">
        <f t="shared" si="131"/>
        <v>#N/A</v>
      </c>
      <c r="AT263" s="116" t="e">
        <f t="shared" si="113"/>
        <v>#N/A</v>
      </c>
      <c r="AU263" s="119" t="e">
        <f t="shared" si="114"/>
        <v>#N/A</v>
      </c>
      <c r="AV263" s="119">
        <f t="shared" si="115"/>
        <v>0</v>
      </c>
    </row>
    <row r="264" spans="1:48">
      <c r="A264" s="115">
        <f t="shared" si="116"/>
        <v>-45766</v>
      </c>
      <c r="B264" s="113">
        <f t="shared" ref="B264:B327" si="132">G264</f>
        <v>257</v>
      </c>
      <c r="C264" s="119">
        <f t="shared" ref="C264:C327" si="133">L264+U264+AD264+AM264+AV264</f>
        <v>0</v>
      </c>
      <c r="F264" s="115">
        <f t="shared" si="117"/>
        <v>-45766</v>
      </c>
      <c r="G264" s="113">
        <f t="shared" si="118"/>
        <v>257</v>
      </c>
      <c r="H264" s="113" t="e">
        <f>INDEX(地温!$D$2:$D$366,MATCH(F264,地温!$C$2:$C$366,FALSE))</f>
        <v>#N/A</v>
      </c>
      <c r="I264" s="113" t="e">
        <f t="shared" si="119"/>
        <v>#N/A</v>
      </c>
      <c r="J264" s="116" t="e">
        <f t="shared" ref="J264:J327" si="134">I264/G264</f>
        <v>#N/A</v>
      </c>
      <c r="K264" s="119" t="e">
        <f t="shared" ref="K264:K327" si="135">$H$4*EXP(-$I$4/(8.31*(J264+273)))</f>
        <v>#N/A</v>
      </c>
      <c r="L264" s="119">
        <f t="shared" ref="L264:L327" si="136">IF($G$1=0,0,$J$1*$G$4*0.01*(1-EXP(-K264*G264)))</f>
        <v>0</v>
      </c>
      <c r="O264" s="115">
        <f t="shared" si="120"/>
        <v>-45766</v>
      </c>
      <c r="P264" s="113">
        <f t="shared" si="121"/>
        <v>257</v>
      </c>
      <c r="Q264" s="113" t="e">
        <f>INDEX(地温!$D$2:$D$366,MATCH(O264,地温!$C$2:$C$366,FALSE))</f>
        <v>#N/A</v>
      </c>
      <c r="R264" s="113" t="e">
        <f t="shared" si="122"/>
        <v>#N/A</v>
      </c>
      <c r="S264" s="116" t="e">
        <f t="shared" ref="S264:S327" si="137">R264/P264</f>
        <v>#N/A</v>
      </c>
      <c r="T264" s="119" t="e">
        <f t="shared" ref="T264:T327" si="138">$Q$4*EXP(-$R$4/(8.31*(S264+273)))</f>
        <v>#N/A</v>
      </c>
      <c r="U264" s="119">
        <f t="shared" ref="U264:U327" si="139">IF($P$1=0,0,$S$1*$P$4*0.01*(1-EXP(-T264*P264)))</f>
        <v>0</v>
      </c>
      <c r="X264" s="115">
        <f t="shared" si="123"/>
        <v>-45766</v>
      </c>
      <c r="Y264" s="113">
        <f t="shared" si="124"/>
        <v>257</v>
      </c>
      <c r="Z264" s="113" t="e">
        <f>INDEX(地温!$D$2:$D$366,MATCH(X264,地温!$C$2:$C$366,FALSE))</f>
        <v>#N/A</v>
      </c>
      <c r="AA264" s="113" t="e">
        <f t="shared" si="125"/>
        <v>#N/A</v>
      </c>
      <c r="AB264" s="116" t="e">
        <f t="shared" ref="AB264:AB327" si="140">AA264/Y264</f>
        <v>#N/A</v>
      </c>
      <c r="AC264" s="119" t="e">
        <f t="shared" ref="AC264:AC327" si="141">$Z$4*EXP(-$AA$4/(8.31*(AB264+273)))</f>
        <v>#N/A</v>
      </c>
      <c r="AD264" s="119">
        <f t="shared" ref="AD264:AD327" si="142">IF($Y$1=0,0,$AB$1*$Y$4*0.01*(1-EXP(-AC264*Y264)))</f>
        <v>0</v>
      </c>
      <c r="AG264" s="115">
        <f t="shared" si="126"/>
        <v>-45766</v>
      </c>
      <c r="AH264" s="113">
        <f t="shared" si="127"/>
        <v>257</v>
      </c>
      <c r="AI264" s="113" t="e">
        <f>INDEX(地温!$D$2:$D$366,MATCH(AG264,地温!$C$2:$C$366,FALSE))</f>
        <v>#N/A</v>
      </c>
      <c r="AJ264" s="113" t="e">
        <f t="shared" si="128"/>
        <v>#N/A</v>
      </c>
      <c r="AK264" s="116" t="e">
        <f t="shared" ref="AK264:AK327" si="143">AJ264/AH264</f>
        <v>#N/A</v>
      </c>
      <c r="AL264" s="119" t="e">
        <f t="shared" ref="AL264:AL327" si="144">$AI$4*EXP(-$AJ$4/(8.31*(AK264+273)))</f>
        <v>#N/A</v>
      </c>
      <c r="AM264" s="119">
        <f t="shared" ref="AM264:AM327" si="145">IF($AH$1=0,0,$AK$1*$AH$4*0.01*(1-EXP(-AL264*AH264)))</f>
        <v>0</v>
      </c>
      <c r="AP264" s="115">
        <f t="shared" si="129"/>
        <v>-45766</v>
      </c>
      <c r="AQ264" s="113">
        <f t="shared" si="130"/>
        <v>257</v>
      </c>
      <c r="AR264" s="113" t="e">
        <f>INDEX(地温!$D$2:$D$366,MATCH(AP264,地温!$C$2:$C$366,FALSE))</f>
        <v>#N/A</v>
      </c>
      <c r="AS264" s="113" t="e">
        <f t="shared" si="131"/>
        <v>#N/A</v>
      </c>
      <c r="AT264" s="116" t="e">
        <f t="shared" ref="AT264:AT327" si="146">AS264/AQ264</f>
        <v>#N/A</v>
      </c>
      <c r="AU264" s="119" t="e">
        <f t="shared" ref="AU264:AU327" si="147">$AR$4*EXP(-$AS$4/(8.31*(AT264+273)))</f>
        <v>#N/A</v>
      </c>
      <c r="AV264" s="119">
        <f t="shared" ref="AV264:AV327" si="148">IF($AQ$1=0,0,$AT$1*$AQ$4*0.01*(1-EXP(-AU264*AQ264)))</f>
        <v>0</v>
      </c>
    </row>
    <row r="265" spans="1:48">
      <c r="A265" s="115">
        <f t="shared" ref="A265:A328" si="149">A264+1</f>
        <v>-45765</v>
      </c>
      <c r="B265" s="113">
        <f t="shared" si="132"/>
        <v>258</v>
      </c>
      <c r="C265" s="119">
        <f t="shared" si="133"/>
        <v>0</v>
      </c>
      <c r="F265" s="115">
        <f t="shared" ref="F265:F328" si="150">F264+1</f>
        <v>-45765</v>
      </c>
      <c r="G265" s="113">
        <f t="shared" ref="G265:G328" si="151">F265-F$8+1</f>
        <v>258</v>
      </c>
      <c r="H265" s="113" t="e">
        <f>INDEX(地温!$D$2:$D$366,MATCH(F265,地温!$C$2:$C$366,FALSE))</f>
        <v>#N/A</v>
      </c>
      <c r="I265" s="113" t="e">
        <f t="shared" ref="I265:I328" si="152">I264+H265</f>
        <v>#N/A</v>
      </c>
      <c r="J265" s="116" t="e">
        <f t="shared" si="134"/>
        <v>#N/A</v>
      </c>
      <c r="K265" s="119" t="e">
        <f t="shared" si="135"/>
        <v>#N/A</v>
      </c>
      <c r="L265" s="119">
        <f t="shared" si="136"/>
        <v>0</v>
      </c>
      <c r="O265" s="115">
        <f t="shared" ref="O265:O328" si="153">O264+1</f>
        <v>-45765</v>
      </c>
      <c r="P265" s="113">
        <f t="shared" ref="P265:P328" si="154">O265-O$8+1</f>
        <v>258</v>
      </c>
      <c r="Q265" s="113" t="e">
        <f>INDEX(地温!$D$2:$D$366,MATCH(O265,地温!$C$2:$C$366,FALSE))</f>
        <v>#N/A</v>
      </c>
      <c r="R265" s="113" t="e">
        <f t="shared" ref="R265:R328" si="155">R264+Q265</f>
        <v>#N/A</v>
      </c>
      <c r="S265" s="116" t="e">
        <f t="shared" si="137"/>
        <v>#N/A</v>
      </c>
      <c r="T265" s="119" t="e">
        <f t="shared" si="138"/>
        <v>#N/A</v>
      </c>
      <c r="U265" s="119">
        <f t="shared" si="139"/>
        <v>0</v>
      </c>
      <c r="X265" s="115">
        <f t="shared" ref="X265:X328" si="156">X264+1</f>
        <v>-45765</v>
      </c>
      <c r="Y265" s="113">
        <f t="shared" ref="Y265:Y328" si="157">X265-X$8+1</f>
        <v>258</v>
      </c>
      <c r="Z265" s="113" t="e">
        <f>INDEX(地温!$D$2:$D$366,MATCH(X265,地温!$C$2:$C$366,FALSE))</f>
        <v>#N/A</v>
      </c>
      <c r="AA265" s="113" t="e">
        <f t="shared" ref="AA265:AA328" si="158">AA264+Z265</f>
        <v>#N/A</v>
      </c>
      <c r="AB265" s="116" t="e">
        <f t="shared" si="140"/>
        <v>#N/A</v>
      </c>
      <c r="AC265" s="119" t="e">
        <f t="shared" si="141"/>
        <v>#N/A</v>
      </c>
      <c r="AD265" s="119">
        <f t="shared" si="142"/>
        <v>0</v>
      </c>
      <c r="AG265" s="115">
        <f t="shared" ref="AG265:AG328" si="159">AG264+1</f>
        <v>-45765</v>
      </c>
      <c r="AH265" s="113">
        <f t="shared" ref="AH265:AH328" si="160">AG265-AG$8+1</f>
        <v>258</v>
      </c>
      <c r="AI265" s="113" t="e">
        <f>INDEX(地温!$D$2:$D$366,MATCH(AG265,地温!$C$2:$C$366,FALSE))</f>
        <v>#N/A</v>
      </c>
      <c r="AJ265" s="113" t="e">
        <f t="shared" ref="AJ265:AJ328" si="161">AJ264+AI265</f>
        <v>#N/A</v>
      </c>
      <c r="AK265" s="116" t="e">
        <f t="shared" si="143"/>
        <v>#N/A</v>
      </c>
      <c r="AL265" s="119" t="e">
        <f t="shared" si="144"/>
        <v>#N/A</v>
      </c>
      <c r="AM265" s="119">
        <f t="shared" si="145"/>
        <v>0</v>
      </c>
      <c r="AP265" s="115">
        <f t="shared" ref="AP265:AP328" si="162">AP264+1</f>
        <v>-45765</v>
      </c>
      <c r="AQ265" s="113">
        <f t="shared" ref="AQ265:AQ328" si="163">AP265-AP$8+1</f>
        <v>258</v>
      </c>
      <c r="AR265" s="113" t="e">
        <f>INDEX(地温!$D$2:$D$366,MATCH(AP265,地温!$C$2:$C$366,FALSE))</f>
        <v>#N/A</v>
      </c>
      <c r="AS265" s="113" t="e">
        <f t="shared" ref="AS265:AS328" si="164">AS264+AR265</f>
        <v>#N/A</v>
      </c>
      <c r="AT265" s="116" t="e">
        <f t="shared" si="146"/>
        <v>#N/A</v>
      </c>
      <c r="AU265" s="119" t="e">
        <f t="shared" si="147"/>
        <v>#N/A</v>
      </c>
      <c r="AV265" s="119">
        <f t="shared" si="148"/>
        <v>0</v>
      </c>
    </row>
    <row r="266" spans="1:48">
      <c r="A266" s="115">
        <f t="shared" si="149"/>
        <v>-45764</v>
      </c>
      <c r="B266" s="113">
        <f t="shared" si="132"/>
        <v>259</v>
      </c>
      <c r="C266" s="119">
        <f t="shared" si="133"/>
        <v>0</v>
      </c>
      <c r="F266" s="115">
        <f t="shared" si="150"/>
        <v>-45764</v>
      </c>
      <c r="G266" s="113">
        <f t="shared" si="151"/>
        <v>259</v>
      </c>
      <c r="H266" s="113" t="e">
        <f>INDEX(地温!$D$2:$D$366,MATCH(F266,地温!$C$2:$C$366,FALSE))</f>
        <v>#N/A</v>
      </c>
      <c r="I266" s="113" t="e">
        <f t="shared" si="152"/>
        <v>#N/A</v>
      </c>
      <c r="J266" s="116" t="e">
        <f t="shared" si="134"/>
        <v>#N/A</v>
      </c>
      <c r="K266" s="119" t="e">
        <f t="shared" si="135"/>
        <v>#N/A</v>
      </c>
      <c r="L266" s="119">
        <f t="shared" si="136"/>
        <v>0</v>
      </c>
      <c r="O266" s="115">
        <f t="shared" si="153"/>
        <v>-45764</v>
      </c>
      <c r="P266" s="113">
        <f t="shared" si="154"/>
        <v>259</v>
      </c>
      <c r="Q266" s="113" t="e">
        <f>INDEX(地温!$D$2:$D$366,MATCH(O266,地温!$C$2:$C$366,FALSE))</f>
        <v>#N/A</v>
      </c>
      <c r="R266" s="113" t="e">
        <f t="shared" si="155"/>
        <v>#N/A</v>
      </c>
      <c r="S266" s="116" t="e">
        <f t="shared" si="137"/>
        <v>#N/A</v>
      </c>
      <c r="T266" s="119" t="e">
        <f t="shared" si="138"/>
        <v>#N/A</v>
      </c>
      <c r="U266" s="119">
        <f t="shared" si="139"/>
        <v>0</v>
      </c>
      <c r="X266" s="115">
        <f t="shared" si="156"/>
        <v>-45764</v>
      </c>
      <c r="Y266" s="113">
        <f t="shared" si="157"/>
        <v>259</v>
      </c>
      <c r="Z266" s="113" t="e">
        <f>INDEX(地温!$D$2:$D$366,MATCH(X266,地温!$C$2:$C$366,FALSE))</f>
        <v>#N/A</v>
      </c>
      <c r="AA266" s="113" t="e">
        <f t="shared" si="158"/>
        <v>#N/A</v>
      </c>
      <c r="AB266" s="116" t="e">
        <f t="shared" si="140"/>
        <v>#N/A</v>
      </c>
      <c r="AC266" s="119" t="e">
        <f t="shared" si="141"/>
        <v>#N/A</v>
      </c>
      <c r="AD266" s="119">
        <f t="shared" si="142"/>
        <v>0</v>
      </c>
      <c r="AG266" s="115">
        <f t="shared" si="159"/>
        <v>-45764</v>
      </c>
      <c r="AH266" s="113">
        <f t="shared" si="160"/>
        <v>259</v>
      </c>
      <c r="AI266" s="113" t="e">
        <f>INDEX(地温!$D$2:$D$366,MATCH(AG266,地温!$C$2:$C$366,FALSE))</f>
        <v>#N/A</v>
      </c>
      <c r="AJ266" s="113" t="e">
        <f t="shared" si="161"/>
        <v>#N/A</v>
      </c>
      <c r="AK266" s="116" t="e">
        <f t="shared" si="143"/>
        <v>#N/A</v>
      </c>
      <c r="AL266" s="119" t="e">
        <f t="shared" si="144"/>
        <v>#N/A</v>
      </c>
      <c r="AM266" s="119">
        <f t="shared" si="145"/>
        <v>0</v>
      </c>
      <c r="AP266" s="115">
        <f t="shared" si="162"/>
        <v>-45764</v>
      </c>
      <c r="AQ266" s="113">
        <f t="shared" si="163"/>
        <v>259</v>
      </c>
      <c r="AR266" s="113" t="e">
        <f>INDEX(地温!$D$2:$D$366,MATCH(AP266,地温!$C$2:$C$366,FALSE))</f>
        <v>#N/A</v>
      </c>
      <c r="AS266" s="113" t="e">
        <f t="shared" si="164"/>
        <v>#N/A</v>
      </c>
      <c r="AT266" s="116" t="e">
        <f t="shared" si="146"/>
        <v>#N/A</v>
      </c>
      <c r="AU266" s="119" t="e">
        <f t="shared" si="147"/>
        <v>#N/A</v>
      </c>
      <c r="AV266" s="119">
        <f t="shared" si="148"/>
        <v>0</v>
      </c>
    </row>
    <row r="267" spans="1:48">
      <c r="A267" s="115">
        <f t="shared" si="149"/>
        <v>-45763</v>
      </c>
      <c r="B267" s="113">
        <f t="shared" si="132"/>
        <v>260</v>
      </c>
      <c r="C267" s="119">
        <f t="shared" si="133"/>
        <v>0</v>
      </c>
      <c r="F267" s="115">
        <f t="shared" si="150"/>
        <v>-45763</v>
      </c>
      <c r="G267" s="113">
        <f t="shared" si="151"/>
        <v>260</v>
      </c>
      <c r="H267" s="113" t="e">
        <f>INDEX(地温!$D$2:$D$366,MATCH(F267,地温!$C$2:$C$366,FALSE))</f>
        <v>#N/A</v>
      </c>
      <c r="I267" s="113" t="e">
        <f t="shared" si="152"/>
        <v>#N/A</v>
      </c>
      <c r="J267" s="116" t="e">
        <f t="shared" si="134"/>
        <v>#N/A</v>
      </c>
      <c r="K267" s="119" t="e">
        <f t="shared" si="135"/>
        <v>#N/A</v>
      </c>
      <c r="L267" s="119">
        <f t="shared" si="136"/>
        <v>0</v>
      </c>
      <c r="O267" s="115">
        <f t="shared" si="153"/>
        <v>-45763</v>
      </c>
      <c r="P267" s="113">
        <f t="shared" si="154"/>
        <v>260</v>
      </c>
      <c r="Q267" s="113" t="e">
        <f>INDEX(地温!$D$2:$D$366,MATCH(O267,地温!$C$2:$C$366,FALSE))</f>
        <v>#N/A</v>
      </c>
      <c r="R267" s="113" t="e">
        <f t="shared" si="155"/>
        <v>#N/A</v>
      </c>
      <c r="S267" s="116" t="e">
        <f t="shared" si="137"/>
        <v>#N/A</v>
      </c>
      <c r="T267" s="119" t="e">
        <f t="shared" si="138"/>
        <v>#N/A</v>
      </c>
      <c r="U267" s="119">
        <f t="shared" si="139"/>
        <v>0</v>
      </c>
      <c r="X267" s="115">
        <f t="shared" si="156"/>
        <v>-45763</v>
      </c>
      <c r="Y267" s="113">
        <f t="shared" si="157"/>
        <v>260</v>
      </c>
      <c r="Z267" s="113" t="e">
        <f>INDEX(地温!$D$2:$D$366,MATCH(X267,地温!$C$2:$C$366,FALSE))</f>
        <v>#N/A</v>
      </c>
      <c r="AA267" s="113" t="e">
        <f t="shared" si="158"/>
        <v>#N/A</v>
      </c>
      <c r="AB267" s="116" t="e">
        <f t="shared" si="140"/>
        <v>#N/A</v>
      </c>
      <c r="AC267" s="119" t="e">
        <f t="shared" si="141"/>
        <v>#N/A</v>
      </c>
      <c r="AD267" s="119">
        <f t="shared" si="142"/>
        <v>0</v>
      </c>
      <c r="AG267" s="115">
        <f t="shared" si="159"/>
        <v>-45763</v>
      </c>
      <c r="AH267" s="113">
        <f t="shared" si="160"/>
        <v>260</v>
      </c>
      <c r="AI267" s="113" t="e">
        <f>INDEX(地温!$D$2:$D$366,MATCH(AG267,地温!$C$2:$C$366,FALSE))</f>
        <v>#N/A</v>
      </c>
      <c r="AJ267" s="113" t="e">
        <f t="shared" si="161"/>
        <v>#N/A</v>
      </c>
      <c r="AK267" s="116" t="e">
        <f t="shared" si="143"/>
        <v>#N/A</v>
      </c>
      <c r="AL267" s="119" t="e">
        <f t="shared" si="144"/>
        <v>#N/A</v>
      </c>
      <c r="AM267" s="119">
        <f t="shared" si="145"/>
        <v>0</v>
      </c>
      <c r="AP267" s="115">
        <f t="shared" si="162"/>
        <v>-45763</v>
      </c>
      <c r="AQ267" s="113">
        <f t="shared" si="163"/>
        <v>260</v>
      </c>
      <c r="AR267" s="113" t="e">
        <f>INDEX(地温!$D$2:$D$366,MATCH(AP267,地温!$C$2:$C$366,FALSE))</f>
        <v>#N/A</v>
      </c>
      <c r="AS267" s="113" t="e">
        <f t="shared" si="164"/>
        <v>#N/A</v>
      </c>
      <c r="AT267" s="116" t="e">
        <f t="shared" si="146"/>
        <v>#N/A</v>
      </c>
      <c r="AU267" s="119" t="e">
        <f t="shared" si="147"/>
        <v>#N/A</v>
      </c>
      <c r="AV267" s="119">
        <f t="shared" si="148"/>
        <v>0</v>
      </c>
    </row>
    <row r="268" spans="1:48">
      <c r="A268" s="115">
        <f t="shared" si="149"/>
        <v>-45762</v>
      </c>
      <c r="B268" s="113">
        <f t="shared" si="132"/>
        <v>261</v>
      </c>
      <c r="C268" s="119">
        <f t="shared" si="133"/>
        <v>0</v>
      </c>
      <c r="F268" s="115">
        <f t="shared" si="150"/>
        <v>-45762</v>
      </c>
      <c r="G268" s="113">
        <f t="shared" si="151"/>
        <v>261</v>
      </c>
      <c r="H268" s="113" t="e">
        <f>INDEX(地温!$D$2:$D$366,MATCH(F268,地温!$C$2:$C$366,FALSE))</f>
        <v>#N/A</v>
      </c>
      <c r="I268" s="113" t="e">
        <f t="shared" si="152"/>
        <v>#N/A</v>
      </c>
      <c r="J268" s="116" t="e">
        <f t="shared" si="134"/>
        <v>#N/A</v>
      </c>
      <c r="K268" s="119" t="e">
        <f t="shared" si="135"/>
        <v>#N/A</v>
      </c>
      <c r="L268" s="119">
        <f t="shared" si="136"/>
        <v>0</v>
      </c>
      <c r="O268" s="115">
        <f t="shared" si="153"/>
        <v>-45762</v>
      </c>
      <c r="P268" s="113">
        <f t="shared" si="154"/>
        <v>261</v>
      </c>
      <c r="Q268" s="113" t="e">
        <f>INDEX(地温!$D$2:$D$366,MATCH(O268,地温!$C$2:$C$366,FALSE))</f>
        <v>#N/A</v>
      </c>
      <c r="R268" s="113" t="e">
        <f t="shared" si="155"/>
        <v>#N/A</v>
      </c>
      <c r="S268" s="116" t="e">
        <f t="shared" si="137"/>
        <v>#N/A</v>
      </c>
      <c r="T268" s="119" t="e">
        <f t="shared" si="138"/>
        <v>#N/A</v>
      </c>
      <c r="U268" s="119">
        <f t="shared" si="139"/>
        <v>0</v>
      </c>
      <c r="X268" s="115">
        <f t="shared" si="156"/>
        <v>-45762</v>
      </c>
      <c r="Y268" s="113">
        <f t="shared" si="157"/>
        <v>261</v>
      </c>
      <c r="Z268" s="113" t="e">
        <f>INDEX(地温!$D$2:$D$366,MATCH(X268,地温!$C$2:$C$366,FALSE))</f>
        <v>#N/A</v>
      </c>
      <c r="AA268" s="113" t="e">
        <f t="shared" si="158"/>
        <v>#N/A</v>
      </c>
      <c r="AB268" s="116" t="e">
        <f t="shared" si="140"/>
        <v>#N/A</v>
      </c>
      <c r="AC268" s="119" t="e">
        <f t="shared" si="141"/>
        <v>#N/A</v>
      </c>
      <c r="AD268" s="119">
        <f t="shared" si="142"/>
        <v>0</v>
      </c>
      <c r="AG268" s="115">
        <f t="shared" si="159"/>
        <v>-45762</v>
      </c>
      <c r="AH268" s="113">
        <f t="shared" si="160"/>
        <v>261</v>
      </c>
      <c r="AI268" s="113" t="e">
        <f>INDEX(地温!$D$2:$D$366,MATCH(AG268,地温!$C$2:$C$366,FALSE))</f>
        <v>#N/A</v>
      </c>
      <c r="AJ268" s="113" t="e">
        <f t="shared" si="161"/>
        <v>#N/A</v>
      </c>
      <c r="AK268" s="116" t="e">
        <f t="shared" si="143"/>
        <v>#N/A</v>
      </c>
      <c r="AL268" s="119" t="e">
        <f t="shared" si="144"/>
        <v>#N/A</v>
      </c>
      <c r="AM268" s="119">
        <f t="shared" si="145"/>
        <v>0</v>
      </c>
      <c r="AP268" s="115">
        <f t="shared" si="162"/>
        <v>-45762</v>
      </c>
      <c r="AQ268" s="113">
        <f t="shared" si="163"/>
        <v>261</v>
      </c>
      <c r="AR268" s="113" t="e">
        <f>INDEX(地温!$D$2:$D$366,MATCH(AP268,地温!$C$2:$C$366,FALSE))</f>
        <v>#N/A</v>
      </c>
      <c r="AS268" s="113" t="e">
        <f t="shared" si="164"/>
        <v>#N/A</v>
      </c>
      <c r="AT268" s="116" t="e">
        <f t="shared" si="146"/>
        <v>#N/A</v>
      </c>
      <c r="AU268" s="119" t="e">
        <f t="shared" si="147"/>
        <v>#N/A</v>
      </c>
      <c r="AV268" s="119">
        <f t="shared" si="148"/>
        <v>0</v>
      </c>
    </row>
    <row r="269" spans="1:48">
      <c r="A269" s="115">
        <f t="shared" si="149"/>
        <v>-45761</v>
      </c>
      <c r="B269" s="113">
        <f t="shared" si="132"/>
        <v>262</v>
      </c>
      <c r="C269" s="119">
        <f t="shared" si="133"/>
        <v>0</v>
      </c>
      <c r="F269" s="115">
        <f t="shared" si="150"/>
        <v>-45761</v>
      </c>
      <c r="G269" s="113">
        <f t="shared" si="151"/>
        <v>262</v>
      </c>
      <c r="H269" s="113" t="e">
        <f>INDEX(地温!$D$2:$D$366,MATCH(F269,地温!$C$2:$C$366,FALSE))</f>
        <v>#N/A</v>
      </c>
      <c r="I269" s="113" t="e">
        <f t="shared" si="152"/>
        <v>#N/A</v>
      </c>
      <c r="J269" s="116" t="e">
        <f t="shared" si="134"/>
        <v>#N/A</v>
      </c>
      <c r="K269" s="119" t="e">
        <f t="shared" si="135"/>
        <v>#N/A</v>
      </c>
      <c r="L269" s="119">
        <f t="shared" si="136"/>
        <v>0</v>
      </c>
      <c r="O269" s="115">
        <f t="shared" si="153"/>
        <v>-45761</v>
      </c>
      <c r="P269" s="113">
        <f t="shared" si="154"/>
        <v>262</v>
      </c>
      <c r="Q269" s="113" t="e">
        <f>INDEX(地温!$D$2:$D$366,MATCH(O269,地温!$C$2:$C$366,FALSE))</f>
        <v>#N/A</v>
      </c>
      <c r="R269" s="113" t="e">
        <f t="shared" si="155"/>
        <v>#N/A</v>
      </c>
      <c r="S269" s="116" t="e">
        <f t="shared" si="137"/>
        <v>#N/A</v>
      </c>
      <c r="T269" s="119" t="e">
        <f t="shared" si="138"/>
        <v>#N/A</v>
      </c>
      <c r="U269" s="119">
        <f t="shared" si="139"/>
        <v>0</v>
      </c>
      <c r="X269" s="115">
        <f t="shared" si="156"/>
        <v>-45761</v>
      </c>
      <c r="Y269" s="113">
        <f t="shared" si="157"/>
        <v>262</v>
      </c>
      <c r="Z269" s="113" t="e">
        <f>INDEX(地温!$D$2:$D$366,MATCH(X269,地温!$C$2:$C$366,FALSE))</f>
        <v>#N/A</v>
      </c>
      <c r="AA269" s="113" t="e">
        <f t="shared" si="158"/>
        <v>#N/A</v>
      </c>
      <c r="AB269" s="116" t="e">
        <f t="shared" si="140"/>
        <v>#N/A</v>
      </c>
      <c r="AC269" s="119" t="e">
        <f t="shared" si="141"/>
        <v>#N/A</v>
      </c>
      <c r="AD269" s="119">
        <f t="shared" si="142"/>
        <v>0</v>
      </c>
      <c r="AG269" s="115">
        <f t="shared" si="159"/>
        <v>-45761</v>
      </c>
      <c r="AH269" s="113">
        <f t="shared" si="160"/>
        <v>262</v>
      </c>
      <c r="AI269" s="113" t="e">
        <f>INDEX(地温!$D$2:$D$366,MATCH(AG269,地温!$C$2:$C$366,FALSE))</f>
        <v>#N/A</v>
      </c>
      <c r="AJ269" s="113" t="e">
        <f t="shared" si="161"/>
        <v>#N/A</v>
      </c>
      <c r="AK269" s="116" t="e">
        <f t="shared" si="143"/>
        <v>#N/A</v>
      </c>
      <c r="AL269" s="119" t="e">
        <f t="shared" si="144"/>
        <v>#N/A</v>
      </c>
      <c r="AM269" s="119">
        <f t="shared" si="145"/>
        <v>0</v>
      </c>
      <c r="AP269" s="115">
        <f t="shared" si="162"/>
        <v>-45761</v>
      </c>
      <c r="AQ269" s="113">
        <f t="shared" si="163"/>
        <v>262</v>
      </c>
      <c r="AR269" s="113" t="e">
        <f>INDEX(地温!$D$2:$D$366,MATCH(AP269,地温!$C$2:$C$366,FALSE))</f>
        <v>#N/A</v>
      </c>
      <c r="AS269" s="113" t="e">
        <f t="shared" si="164"/>
        <v>#N/A</v>
      </c>
      <c r="AT269" s="116" t="e">
        <f t="shared" si="146"/>
        <v>#N/A</v>
      </c>
      <c r="AU269" s="119" t="e">
        <f t="shared" si="147"/>
        <v>#N/A</v>
      </c>
      <c r="AV269" s="119">
        <f t="shared" si="148"/>
        <v>0</v>
      </c>
    </row>
    <row r="270" spans="1:48">
      <c r="A270" s="115">
        <f t="shared" si="149"/>
        <v>-45760</v>
      </c>
      <c r="B270" s="113">
        <f t="shared" si="132"/>
        <v>263</v>
      </c>
      <c r="C270" s="119">
        <f t="shared" si="133"/>
        <v>0</v>
      </c>
      <c r="F270" s="115">
        <f t="shared" si="150"/>
        <v>-45760</v>
      </c>
      <c r="G270" s="113">
        <f t="shared" si="151"/>
        <v>263</v>
      </c>
      <c r="H270" s="113" t="e">
        <f>INDEX(地温!$D$2:$D$366,MATCH(F270,地温!$C$2:$C$366,FALSE))</f>
        <v>#N/A</v>
      </c>
      <c r="I270" s="113" t="e">
        <f t="shared" si="152"/>
        <v>#N/A</v>
      </c>
      <c r="J270" s="116" t="e">
        <f t="shared" si="134"/>
        <v>#N/A</v>
      </c>
      <c r="K270" s="119" t="e">
        <f t="shared" si="135"/>
        <v>#N/A</v>
      </c>
      <c r="L270" s="119">
        <f t="shared" si="136"/>
        <v>0</v>
      </c>
      <c r="O270" s="115">
        <f t="shared" si="153"/>
        <v>-45760</v>
      </c>
      <c r="P270" s="113">
        <f t="shared" si="154"/>
        <v>263</v>
      </c>
      <c r="Q270" s="113" t="e">
        <f>INDEX(地温!$D$2:$D$366,MATCH(O270,地温!$C$2:$C$366,FALSE))</f>
        <v>#N/A</v>
      </c>
      <c r="R270" s="113" t="e">
        <f t="shared" si="155"/>
        <v>#N/A</v>
      </c>
      <c r="S270" s="116" t="e">
        <f t="shared" si="137"/>
        <v>#N/A</v>
      </c>
      <c r="T270" s="119" t="e">
        <f t="shared" si="138"/>
        <v>#N/A</v>
      </c>
      <c r="U270" s="119">
        <f t="shared" si="139"/>
        <v>0</v>
      </c>
      <c r="X270" s="115">
        <f t="shared" si="156"/>
        <v>-45760</v>
      </c>
      <c r="Y270" s="113">
        <f t="shared" si="157"/>
        <v>263</v>
      </c>
      <c r="Z270" s="113" t="e">
        <f>INDEX(地温!$D$2:$D$366,MATCH(X270,地温!$C$2:$C$366,FALSE))</f>
        <v>#N/A</v>
      </c>
      <c r="AA270" s="113" t="e">
        <f t="shared" si="158"/>
        <v>#N/A</v>
      </c>
      <c r="AB270" s="116" t="e">
        <f t="shared" si="140"/>
        <v>#N/A</v>
      </c>
      <c r="AC270" s="119" t="e">
        <f t="shared" si="141"/>
        <v>#N/A</v>
      </c>
      <c r="AD270" s="119">
        <f t="shared" si="142"/>
        <v>0</v>
      </c>
      <c r="AG270" s="115">
        <f t="shared" si="159"/>
        <v>-45760</v>
      </c>
      <c r="AH270" s="113">
        <f t="shared" si="160"/>
        <v>263</v>
      </c>
      <c r="AI270" s="113" t="e">
        <f>INDEX(地温!$D$2:$D$366,MATCH(AG270,地温!$C$2:$C$366,FALSE))</f>
        <v>#N/A</v>
      </c>
      <c r="AJ270" s="113" t="e">
        <f t="shared" si="161"/>
        <v>#N/A</v>
      </c>
      <c r="AK270" s="116" t="e">
        <f t="shared" si="143"/>
        <v>#N/A</v>
      </c>
      <c r="AL270" s="119" t="e">
        <f t="shared" si="144"/>
        <v>#N/A</v>
      </c>
      <c r="AM270" s="119">
        <f t="shared" si="145"/>
        <v>0</v>
      </c>
      <c r="AP270" s="115">
        <f t="shared" si="162"/>
        <v>-45760</v>
      </c>
      <c r="AQ270" s="113">
        <f t="shared" si="163"/>
        <v>263</v>
      </c>
      <c r="AR270" s="113" t="e">
        <f>INDEX(地温!$D$2:$D$366,MATCH(AP270,地温!$C$2:$C$366,FALSE))</f>
        <v>#N/A</v>
      </c>
      <c r="AS270" s="113" t="e">
        <f t="shared" si="164"/>
        <v>#N/A</v>
      </c>
      <c r="AT270" s="116" t="e">
        <f t="shared" si="146"/>
        <v>#N/A</v>
      </c>
      <c r="AU270" s="119" t="e">
        <f t="shared" si="147"/>
        <v>#N/A</v>
      </c>
      <c r="AV270" s="119">
        <f t="shared" si="148"/>
        <v>0</v>
      </c>
    </row>
    <row r="271" spans="1:48">
      <c r="A271" s="115">
        <f t="shared" si="149"/>
        <v>-45759</v>
      </c>
      <c r="B271" s="113">
        <f t="shared" si="132"/>
        <v>264</v>
      </c>
      <c r="C271" s="119">
        <f t="shared" si="133"/>
        <v>0</v>
      </c>
      <c r="F271" s="115">
        <f t="shared" si="150"/>
        <v>-45759</v>
      </c>
      <c r="G271" s="113">
        <f t="shared" si="151"/>
        <v>264</v>
      </c>
      <c r="H271" s="113" t="e">
        <f>INDEX(地温!$D$2:$D$366,MATCH(F271,地温!$C$2:$C$366,FALSE))</f>
        <v>#N/A</v>
      </c>
      <c r="I271" s="113" t="e">
        <f t="shared" si="152"/>
        <v>#N/A</v>
      </c>
      <c r="J271" s="116" t="e">
        <f t="shared" si="134"/>
        <v>#N/A</v>
      </c>
      <c r="K271" s="119" t="e">
        <f t="shared" si="135"/>
        <v>#N/A</v>
      </c>
      <c r="L271" s="119">
        <f t="shared" si="136"/>
        <v>0</v>
      </c>
      <c r="O271" s="115">
        <f t="shared" si="153"/>
        <v>-45759</v>
      </c>
      <c r="P271" s="113">
        <f t="shared" si="154"/>
        <v>264</v>
      </c>
      <c r="Q271" s="113" t="e">
        <f>INDEX(地温!$D$2:$D$366,MATCH(O271,地温!$C$2:$C$366,FALSE))</f>
        <v>#N/A</v>
      </c>
      <c r="R271" s="113" t="e">
        <f t="shared" si="155"/>
        <v>#N/A</v>
      </c>
      <c r="S271" s="116" t="e">
        <f t="shared" si="137"/>
        <v>#N/A</v>
      </c>
      <c r="T271" s="119" t="e">
        <f t="shared" si="138"/>
        <v>#N/A</v>
      </c>
      <c r="U271" s="119">
        <f t="shared" si="139"/>
        <v>0</v>
      </c>
      <c r="X271" s="115">
        <f t="shared" si="156"/>
        <v>-45759</v>
      </c>
      <c r="Y271" s="113">
        <f t="shared" si="157"/>
        <v>264</v>
      </c>
      <c r="Z271" s="113" t="e">
        <f>INDEX(地温!$D$2:$D$366,MATCH(X271,地温!$C$2:$C$366,FALSE))</f>
        <v>#N/A</v>
      </c>
      <c r="AA271" s="113" t="e">
        <f t="shared" si="158"/>
        <v>#N/A</v>
      </c>
      <c r="AB271" s="116" t="e">
        <f t="shared" si="140"/>
        <v>#N/A</v>
      </c>
      <c r="AC271" s="119" t="e">
        <f t="shared" si="141"/>
        <v>#N/A</v>
      </c>
      <c r="AD271" s="119">
        <f t="shared" si="142"/>
        <v>0</v>
      </c>
      <c r="AG271" s="115">
        <f t="shared" si="159"/>
        <v>-45759</v>
      </c>
      <c r="AH271" s="113">
        <f t="shared" si="160"/>
        <v>264</v>
      </c>
      <c r="AI271" s="113" t="e">
        <f>INDEX(地温!$D$2:$D$366,MATCH(AG271,地温!$C$2:$C$366,FALSE))</f>
        <v>#N/A</v>
      </c>
      <c r="AJ271" s="113" t="e">
        <f t="shared" si="161"/>
        <v>#N/A</v>
      </c>
      <c r="AK271" s="116" t="e">
        <f t="shared" si="143"/>
        <v>#N/A</v>
      </c>
      <c r="AL271" s="119" t="e">
        <f t="shared" si="144"/>
        <v>#N/A</v>
      </c>
      <c r="AM271" s="119">
        <f t="shared" si="145"/>
        <v>0</v>
      </c>
      <c r="AP271" s="115">
        <f t="shared" si="162"/>
        <v>-45759</v>
      </c>
      <c r="AQ271" s="113">
        <f t="shared" si="163"/>
        <v>264</v>
      </c>
      <c r="AR271" s="113" t="e">
        <f>INDEX(地温!$D$2:$D$366,MATCH(AP271,地温!$C$2:$C$366,FALSE))</f>
        <v>#N/A</v>
      </c>
      <c r="AS271" s="113" t="e">
        <f t="shared" si="164"/>
        <v>#N/A</v>
      </c>
      <c r="AT271" s="116" t="e">
        <f t="shared" si="146"/>
        <v>#N/A</v>
      </c>
      <c r="AU271" s="119" t="e">
        <f t="shared" si="147"/>
        <v>#N/A</v>
      </c>
      <c r="AV271" s="119">
        <f t="shared" si="148"/>
        <v>0</v>
      </c>
    </row>
    <row r="272" spans="1:48">
      <c r="A272" s="115">
        <f t="shared" si="149"/>
        <v>-45758</v>
      </c>
      <c r="B272" s="113">
        <f t="shared" si="132"/>
        <v>265</v>
      </c>
      <c r="C272" s="119">
        <f t="shared" si="133"/>
        <v>0</v>
      </c>
      <c r="F272" s="115">
        <f t="shared" si="150"/>
        <v>-45758</v>
      </c>
      <c r="G272" s="113">
        <f t="shared" si="151"/>
        <v>265</v>
      </c>
      <c r="H272" s="113" t="e">
        <f>INDEX(地温!$D$2:$D$366,MATCH(F272,地温!$C$2:$C$366,FALSE))</f>
        <v>#N/A</v>
      </c>
      <c r="I272" s="113" t="e">
        <f t="shared" si="152"/>
        <v>#N/A</v>
      </c>
      <c r="J272" s="116" t="e">
        <f t="shared" si="134"/>
        <v>#N/A</v>
      </c>
      <c r="K272" s="119" t="e">
        <f t="shared" si="135"/>
        <v>#N/A</v>
      </c>
      <c r="L272" s="119">
        <f t="shared" si="136"/>
        <v>0</v>
      </c>
      <c r="O272" s="115">
        <f t="shared" si="153"/>
        <v>-45758</v>
      </c>
      <c r="P272" s="113">
        <f t="shared" si="154"/>
        <v>265</v>
      </c>
      <c r="Q272" s="113" t="e">
        <f>INDEX(地温!$D$2:$D$366,MATCH(O272,地温!$C$2:$C$366,FALSE))</f>
        <v>#N/A</v>
      </c>
      <c r="R272" s="113" t="e">
        <f t="shared" si="155"/>
        <v>#N/A</v>
      </c>
      <c r="S272" s="116" t="e">
        <f t="shared" si="137"/>
        <v>#N/A</v>
      </c>
      <c r="T272" s="119" t="e">
        <f t="shared" si="138"/>
        <v>#N/A</v>
      </c>
      <c r="U272" s="119">
        <f t="shared" si="139"/>
        <v>0</v>
      </c>
      <c r="X272" s="115">
        <f t="shared" si="156"/>
        <v>-45758</v>
      </c>
      <c r="Y272" s="113">
        <f t="shared" si="157"/>
        <v>265</v>
      </c>
      <c r="Z272" s="113" t="e">
        <f>INDEX(地温!$D$2:$D$366,MATCH(X272,地温!$C$2:$C$366,FALSE))</f>
        <v>#N/A</v>
      </c>
      <c r="AA272" s="113" t="e">
        <f t="shared" si="158"/>
        <v>#N/A</v>
      </c>
      <c r="AB272" s="116" t="e">
        <f t="shared" si="140"/>
        <v>#N/A</v>
      </c>
      <c r="AC272" s="119" t="e">
        <f t="shared" si="141"/>
        <v>#N/A</v>
      </c>
      <c r="AD272" s="119">
        <f t="shared" si="142"/>
        <v>0</v>
      </c>
      <c r="AG272" s="115">
        <f t="shared" si="159"/>
        <v>-45758</v>
      </c>
      <c r="AH272" s="113">
        <f t="shared" si="160"/>
        <v>265</v>
      </c>
      <c r="AI272" s="113" t="e">
        <f>INDEX(地温!$D$2:$D$366,MATCH(AG272,地温!$C$2:$C$366,FALSE))</f>
        <v>#N/A</v>
      </c>
      <c r="AJ272" s="113" t="e">
        <f t="shared" si="161"/>
        <v>#N/A</v>
      </c>
      <c r="AK272" s="116" t="e">
        <f t="shared" si="143"/>
        <v>#N/A</v>
      </c>
      <c r="AL272" s="119" t="e">
        <f t="shared" si="144"/>
        <v>#N/A</v>
      </c>
      <c r="AM272" s="119">
        <f t="shared" si="145"/>
        <v>0</v>
      </c>
      <c r="AP272" s="115">
        <f t="shared" si="162"/>
        <v>-45758</v>
      </c>
      <c r="AQ272" s="113">
        <f t="shared" si="163"/>
        <v>265</v>
      </c>
      <c r="AR272" s="113" t="e">
        <f>INDEX(地温!$D$2:$D$366,MATCH(AP272,地温!$C$2:$C$366,FALSE))</f>
        <v>#N/A</v>
      </c>
      <c r="AS272" s="113" t="e">
        <f t="shared" si="164"/>
        <v>#N/A</v>
      </c>
      <c r="AT272" s="116" t="e">
        <f t="shared" si="146"/>
        <v>#N/A</v>
      </c>
      <c r="AU272" s="119" t="e">
        <f t="shared" si="147"/>
        <v>#N/A</v>
      </c>
      <c r="AV272" s="119">
        <f t="shared" si="148"/>
        <v>0</v>
      </c>
    </row>
    <row r="273" spans="1:48">
      <c r="A273" s="115">
        <f t="shared" si="149"/>
        <v>-45757</v>
      </c>
      <c r="B273" s="113">
        <f t="shared" si="132"/>
        <v>266</v>
      </c>
      <c r="C273" s="119">
        <f t="shared" si="133"/>
        <v>0</v>
      </c>
      <c r="F273" s="115">
        <f t="shared" si="150"/>
        <v>-45757</v>
      </c>
      <c r="G273" s="113">
        <f t="shared" si="151"/>
        <v>266</v>
      </c>
      <c r="H273" s="113" t="e">
        <f>INDEX(地温!$D$2:$D$366,MATCH(F273,地温!$C$2:$C$366,FALSE))</f>
        <v>#N/A</v>
      </c>
      <c r="I273" s="113" t="e">
        <f t="shared" si="152"/>
        <v>#N/A</v>
      </c>
      <c r="J273" s="116" t="e">
        <f t="shared" si="134"/>
        <v>#N/A</v>
      </c>
      <c r="K273" s="119" t="e">
        <f t="shared" si="135"/>
        <v>#N/A</v>
      </c>
      <c r="L273" s="119">
        <f t="shared" si="136"/>
        <v>0</v>
      </c>
      <c r="O273" s="115">
        <f t="shared" si="153"/>
        <v>-45757</v>
      </c>
      <c r="P273" s="113">
        <f t="shared" si="154"/>
        <v>266</v>
      </c>
      <c r="Q273" s="113" t="e">
        <f>INDEX(地温!$D$2:$D$366,MATCH(O273,地温!$C$2:$C$366,FALSE))</f>
        <v>#N/A</v>
      </c>
      <c r="R273" s="113" t="e">
        <f t="shared" si="155"/>
        <v>#N/A</v>
      </c>
      <c r="S273" s="116" t="e">
        <f t="shared" si="137"/>
        <v>#N/A</v>
      </c>
      <c r="T273" s="119" t="e">
        <f t="shared" si="138"/>
        <v>#N/A</v>
      </c>
      <c r="U273" s="119">
        <f t="shared" si="139"/>
        <v>0</v>
      </c>
      <c r="X273" s="115">
        <f t="shared" si="156"/>
        <v>-45757</v>
      </c>
      <c r="Y273" s="113">
        <f t="shared" si="157"/>
        <v>266</v>
      </c>
      <c r="Z273" s="113" t="e">
        <f>INDEX(地温!$D$2:$D$366,MATCH(X273,地温!$C$2:$C$366,FALSE))</f>
        <v>#N/A</v>
      </c>
      <c r="AA273" s="113" t="e">
        <f t="shared" si="158"/>
        <v>#N/A</v>
      </c>
      <c r="AB273" s="116" t="e">
        <f t="shared" si="140"/>
        <v>#N/A</v>
      </c>
      <c r="AC273" s="119" t="e">
        <f t="shared" si="141"/>
        <v>#N/A</v>
      </c>
      <c r="AD273" s="119">
        <f t="shared" si="142"/>
        <v>0</v>
      </c>
      <c r="AG273" s="115">
        <f t="shared" si="159"/>
        <v>-45757</v>
      </c>
      <c r="AH273" s="113">
        <f t="shared" si="160"/>
        <v>266</v>
      </c>
      <c r="AI273" s="113" t="e">
        <f>INDEX(地温!$D$2:$D$366,MATCH(AG273,地温!$C$2:$C$366,FALSE))</f>
        <v>#N/A</v>
      </c>
      <c r="AJ273" s="113" t="e">
        <f t="shared" si="161"/>
        <v>#N/A</v>
      </c>
      <c r="AK273" s="116" t="e">
        <f t="shared" si="143"/>
        <v>#N/A</v>
      </c>
      <c r="AL273" s="119" t="e">
        <f t="shared" si="144"/>
        <v>#N/A</v>
      </c>
      <c r="AM273" s="119">
        <f t="shared" si="145"/>
        <v>0</v>
      </c>
      <c r="AP273" s="115">
        <f t="shared" si="162"/>
        <v>-45757</v>
      </c>
      <c r="AQ273" s="113">
        <f t="shared" si="163"/>
        <v>266</v>
      </c>
      <c r="AR273" s="113" t="e">
        <f>INDEX(地温!$D$2:$D$366,MATCH(AP273,地温!$C$2:$C$366,FALSE))</f>
        <v>#N/A</v>
      </c>
      <c r="AS273" s="113" t="e">
        <f t="shared" si="164"/>
        <v>#N/A</v>
      </c>
      <c r="AT273" s="116" t="e">
        <f t="shared" si="146"/>
        <v>#N/A</v>
      </c>
      <c r="AU273" s="119" t="e">
        <f t="shared" si="147"/>
        <v>#N/A</v>
      </c>
      <c r="AV273" s="119">
        <f t="shared" si="148"/>
        <v>0</v>
      </c>
    </row>
    <row r="274" spans="1:48">
      <c r="A274" s="115">
        <f t="shared" si="149"/>
        <v>-45756</v>
      </c>
      <c r="B274" s="113">
        <f t="shared" si="132"/>
        <v>267</v>
      </c>
      <c r="C274" s="119">
        <f t="shared" si="133"/>
        <v>0</v>
      </c>
      <c r="F274" s="115">
        <f t="shared" si="150"/>
        <v>-45756</v>
      </c>
      <c r="G274" s="113">
        <f t="shared" si="151"/>
        <v>267</v>
      </c>
      <c r="H274" s="113" t="e">
        <f>INDEX(地温!$D$2:$D$366,MATCH(F274,地温!$C$2:$C$366,FALSE))</f>
        <v>#N/A</v>
      </c>
      <c r="I274" s="113" t="e">
        <f t="shared" si="152"/>
        <v>#N/A</v>
      </c>
      <c r="J274" s="116" t="e">
        <f t="shared" si="134"/>
        <v>#N/A</v>
      </c>
      <c r="K274" s="119" t="e">
        <f t="shared" si="135"/>
        <v>#N/A</v>
      </c>
      <c r="L274" s="119">
        <f t="shared" si="136"/>
        <v>0</v>
      </c>
      <c r="O274" s="115">
        <f t="shared" si="153"/>
        <v>-45756</v>
      </c>
      <c r="P274" s="113">
        <f t="shared" si="154"/>
        <v>267</v>
      </c>
      <c r="Q274" s="113" t="e">
        <f>INDEX(地温!$D$2:$D$366,MATCH(O274,地温!$C$2:$C$366,FALSE))</f>
        <v>#N/A</v>
      </c>
      <c r="R274" s="113" t="e">
        <f t="shared" si="155"/>
        <v>#N/A</v>
      </c>
      <c r="S274" s="116" t="e">
        <f t="shared" si="137"/>
        <v>#N/A</v>
      </c>
      <c r="T274" s="119" t="e">
        <f t="shared" si="138"/>
        <v>#N/A</v>
      </c>
      <c r="U274" s="119">
        <f t="shared" si="139"/>
        <v>0</v>
      </c>
      <c r="X274" s="115">
        <f t="shared" si="156"/>
        <v>-45756</v>
      </c>
      <c r="Y274" s="113">
        <f t="shared" si="157"/>
        <v>267</v>
      </c>
      <c r="Z274" s="113" t="e">
        <f>INDEX(地温!$D$2:$D$366,MATCH(X274,地温!$C$2:$C$366,FALSE))</f>
        <v>#N/A</v>
      </c>
      <c r="AA274" s="113" t="e">
        <f t="shared" si="158"/>
        <v>#N/A</v>
      </c>
      <c r="AB274" s="116" t="e">
        <f t="shared" si="140"/>
        <v>#N/A</v>
      </c>
      <c r="AC274" s="119" t="e">
        <f t="shared" si="141"/>
        <v>#N/A</v>
      </c>
      <c r="AD274" s="119">
        <f t="shared" si="142"/>
        <v>0</v>
      </c>
      <c r="AG274" s="115">
        <f t="shared" si="159"/>
        <v>-45756</v>
      </c>
      <c r="AH274" s="113">
        <f t="shared" si="160"/>
        <v>267</v>
      </c>
      <c r="AI274" s="113" t="e">
        <f>INDEX(地温!$D$2:$D$366,MATCH(AG274,地温!$C$2:$C$366,FALSE))</f>
        <v>#N/A</v>
      </c>
      <c r="AJ274" s="113" t="e">
        <f t="shared" si="161"/>
        <v>#N/A</v>
      </c>
      <c r="AK274" s="116" t="e">
        <f t="shared" si="143"/>
        <v>#N/A</v>
      </c>
      <c r="AL274" s="119" t="e">
        <f t="shared" si="144"/>
        <v>#N/A</v>
      </c>
      <c r="AM274" s="119">
        <f t="shared" si="145"/>
        <v>0</v>
      </c>
      <c r="AP274" s="115">
        <f t="shared" si="162"/>
        <v>-45756</v>
      </c>
      <c r="AQ274" s="113">
        <f t="shared" si="163"/>
        <v>267</v>
      </c>
      <c r="AR274" s="113" t="e">
        <f>INDEX(地温!$D$2:$D$366,MATCH(AP274,地温!$C$2:$C$366,FALSE))</f>
        <v>#N/A</v>
      </c>
      <c r="AS274" s="113" t="e">
        <f t="shared" si="164"/>
        <v>#N/A</v>
      </c>
      <c r="AT274" s="116" t="e">
        <f t="shared" si="146"/>
        <v>#N/A</v>
      </c>
      <c r="AU274" s="119" t="e">
        <f t="shared" si="147"/>
        <v>#N/A</v>
      </c>
      <c r="AV274" s="119">
        <f t="shared" si="148"/>
        <v>0</v>
      </c>
    </row>
    <row r="275" spans="1:48">
      <c r="A275" s="115">
        <f t="shared" si="149"/>
        <v>-45755</v>
      </c>
      <c r="B275" s="113">
        <f t="shared" si="132"/>
        <v>268</v>
      </c>
      <c r="C275" s="119">
        <f t="shared" si="133"/>
        <v>0</v>
      </c>
      <c r="F275" s="115">
        <f t="shared" si="150"/>
        <v>-45755</v>
      </c>
      <c r="G275" s="113">
        <f t="shared" si="151"/>
        <v>268</v>
      </c>
      <c r="H275" s="113" t="e">
        <f>INDEX(地温!$D$2:$D$366,MATCH(F275,地温!$C$2:$C$366,FALSE))</f>
        <v>#N/A</v>
      </c>
      <c r="I275" s="113" t="e">
        <f t="shared" si="152"/>
        <v>#N/A</v>
      </c>
      <c r="J275" s="116" t="e">
        <f t="shared" si="134"/>
        <v>#N/A</v>
      </c>
      <c r="K275" s="119" t="e">
        <f t="shared" si="135"/>
        <v>#N/A</v>
      </c>
      <c r="L275" s="119">
        <f t="shared" si="136"/>
        <v>0</v>
      </c>
      <c r="O275" s="115">
        <f t="shared" si="153"/>
        <v>-45755</v>
      </c>
      <c r="P275" s="113">
        <f t="shared" si="154"/>
        <v>268</v>
      </c>
      <c r="Q275" s="113" t="e">
        <f>INDEX(地温!$D$2:$D$366,MATCH(O275,地温!$C$2:$C$366,FALSE))</f>
        <v>#N/A</v>
      </c>
      <c r="R275" s="113" t="e">
        <f t="shared" si="155"/>
        <v>#N/A</v>
      </c>
      <c r="S275" s="116" t="e">
        <f t="shared" si="137"/>
        <v>#N/A</v>
      </c>
      <c r="T275" s="119" t="e">
        <f t="shared" si="138"/>
        <v>#N/A</v>
      </c>
      <c r="U275" s="119">
        <f t="shared" si="139"/>
        <v>0</v>
      </c>
      <c r="X275" s="115">
        <f t="shared" si="156"/>
        <v>-45755</v>
      </c>
      <c r="Y275" s="113">
        <f t="shared" si="157"/>
        <v>268</v>
      </c>
      <c r="Z275" s="113" t="e">
        <f>INDEX(地温!$D$2:$D$366,MATCH(X275,地温!$C$2:$C$366,FALSE))</f>
        <v>#N/A</v>
      </c>
      <c r="AA275" s="113" t="e">
        <f t="shared" si="158"/>
        <v>#N/A</v>
      </c>
      <c r="AB275" s="116" t="e">
        <f t="shared" si="140"/>
        <v>#N/A</v>
      </c>
      <c r="AC275" s="119" t="e">
        <f t="shared" si="141"/>
        <v>#N/A</v>
      </c>
      <c r="AD275" s="119">
        <f t="shared" si="142"/>
        <v>0</v>
      </c>
      <c r="AG275" s="115">
        <f t="shared" si="159"/>
        <v>-45755</v>
      </c>
      <c r="AH275" s="113">
        <f t="shared" si="160"/>
        <v>268</v>
      </c>
      <c r="AI275" s="113" t="e">
        <f>INDEX(地温!$D$2:$D$366,MATCH(AG275,地温!$C$2:$C$366,FALSE))</f>
        <v>#N/A</v>
      </c>
      <c r="AJ275" s="113" t="e">
        <f t="shared" si="161"/>
        <v>#N/A</v>
      </c>
      <c r="AK275" s="116" t="e">
        <f t="shared" si="143"/>
        <v>#N/A</v>
      </c>
      <c r="AL275" s="119" t="e">
        <f t="shared" si="144"/>
        <v>#N/A</v>
      </c>
      <c r="AM275" s="119">
        <f t="shared" si="145"/>
        <v>0</v>
      </c>
      <c r="AP275" s="115">
        <f t="shared" si="162"/>
        <v>-45755</v>
      </c>
      <c r="AQ275" s="113">
        <f t="shared" si="163"/>
        <v>268</v>
      </c>
      <c r="AR275" s="113" t="e">
        <f>INDEX(地温!$D$2:$D$366,MATCH(AP275,地温!$C$2:$C$366,FALSE))</f>
        <v>#N/A</v>
      </c>
      <c r="AS275" s="113" t="e">
        <f t="shared" si="164"/>
        <v>#N/A</v>
      </c>
      <c r="AT275" s="116" t="e">
        <f t="shared" si="146"/>
        <v>#N/A</v>
      </c>
      <c r="AU275" s="119" t="e">
        <f t="shared" si="147"/>
        <v>#N/A</v>
      </c>
      <c r="AV275" s="119">
        <f t="shared" si="148"/>
        <v>0</v>
      </c>
    </row>
    <row r="276" spans="1:48">
      <c r="A276" s="115">
        <f t="shared" si="149"/>
        <v>-45754</v>
      </c>
      <c r="B276" s="113">
        <f t="shared" si="132"/>
        <v>269</v>
      </c>
      <c r="C276" s="119">
        <f t="shared" si="133"/>
        <v>0</v>
      </c>
      <c r="F276" s="115">
        <f t="shared" si="150"/>
        <v>-45754</v>
      </c>
      <c r="G276" s="113">
        <f t="shared" si="151"/>
        <v>269</v>
      </c>
      <c r="H276" s="113" t="e">
        <f>INDEX(地温!$D$2:$D$366,MATCH(F276,地温!$C$2:$C$366,FALSE))</f>
        <v>#N/A</v>
      </c>
      <c r="I276" s="113" t="e">
        <f t="shared" si="152"/>
        <v>#N/A</v>
      </c>
      <c r="J276" s="116" t="e">
        <f t="shared" si="134"/>
        <v>#N/A</v>
      </c>
      <c r="K276" s="119" t="e">
        <f t="shared" si="135"/>
        <v>#N/A</v>
      </c>
      <c r="L276" s="119">
        <f t="shared" si="136"/>
        <v>0</v>
      </c>
      <c r="O276" s="115">
        <f t="shared" si="153"/>
        <v>-45754</v>
      </c>
      <c r="P276" s="113">
        <f t="shared" si="154"/>
        <v>269</v>
      </c>
      <c r="Q276" s="113" t="e">
        <f>INDEX(地温!$D$2:$D$366,MATCH(O276,地温!$C$2:$C$366,FALSE))</f>
        <v>#N/A</v>
      </c>
      <c r="R276" s="113" t="e">
        <f t="shared" si="155"/>
        <v>#N/A</v>
      </c>
      <c r="S276" s="116" t="e">
        <f t="shared" si="137"/>
        <v>#N/A</v>
      </c>
      <c r="T276" s="119" t="e">
        <f t="shared" si="138"/>
        <v>#N/A</v>
      </c>
      <c r="U276" s="119">
        <f t="shared" si="139"/>
        <v>0</v>
      </c>
      <c r="X276" s="115">
        <f t="shared" si="156"/>
        <v>-45754</v>
      </c>
      <c r="Y276" s="113">
        <f t="shared" si="157"/>
        <v>269</v>
      </c>
      <c r="Z276" s="113" t="e">
        <f>INDEX(地温!$D$2:$D$366,MATCH(X276,地温!$C$2:$C$366,FALSE))</f>
        <v>#N/A</v>
      </c>
      <c r="AA276" s="113" t="e">
        <f t="shared" si="158"/>
        <v>#N/A</v>
      </c>
      <c r="AB276" s="116" t="e">
        <f t="shared" si="140"/>
        <v>#N/A</v>
      </c>
      <c r="AC276" s="119" t="e">
        <f t="shared" si="141"/>
        <v>#N/A</v>
      </c>
      <c r="AD276" s="119">
        <f t="shared" si="142"/>
        <v>0</v>
      </c>
      <c r="AG276" s="115">
        <f t="shared" si="159"/>
        <v>-45754</v>
      </c>
      <c r="AH276" s="113">
        <f t="shared" si="160"/>
        <v>269</v>
      </c>
      <c r="AI276" s="113" t="e">
        <f>INDEX(地温!$D$2:$D$366,MATCH(AG276,地温!$C$2:$C$366,FALSE))</f>
        <v>#N/A</v>
      </c>
      <c r="AJ276" s="113" t="e">
        <f t="shared" si="161"/>
        <v>#N/A</v>
      </c>
      <c r="AK276" s="116" t="e">
        <f t="shared" si="143"/>
        <v>#N/A</v>
      </c>
      <c r="AL276" s="119" t="e">
        <f t="shared" si="144"/>
        <v>#N/A</v>
      </c>
      <c r="AM276" s="119">
        <f t="shared" si="145"/>
        <v>0</v>
      </c>
      <c r="AP276" s="115">
        <f t="shared" si="162"/>
        <v>-45754</v>
      </c>
      <c r="AQ276" s="113">
        <f t="shared" si="163"/>
        <v>269</v>
      </c>
      <c r="AR276" s="113" t="e">
        <f>INDEX(地温!$D$2:$D$366,MATCH(AP276,地温!$C$2:$C$366,FALSE))</f>
        <v>#N/A</v>
      </c>
      <c r="AS276" s="113" t="e">
        <f t="shared" si="164"/>
        <v>#N/A</v>
      </c>
      <c r="AT276" s="116" t="e">
        <f t="shared" si="146"/>
        <v>#N/A</v>
      </c>
      <c r="AU276" s="119" t="e">
        <f t="shared" si="147"/>
        <v>#N/A</v>
      </c>
      <c r="AV276" s="119">
        <f t="shared" si="148"/>
        <v>0</v>
      </c>
    </row>
    <row r="277" spans="1:48">
      <c r="A277" s="115">
        <f t="shared" si="149"/>
        <v>-45753</v>
      </c>
      <c r="B277" s="113">
        <f t="shared" si="132"/>
        <v>270</v>
      </c>
      <c r="C277" s="119">
        <f t="shared" si="133"/>
        <v>0</v>
      </c>
      <c r="F277" s="115">
        <f t="shared" si="150"/>
        <v>-45753</v>
      </c>
      <c r="G277" s="113">
        <f t="shared" si="151"/>
        <v>270</v>
      </c>
      <c r="H277" s="113" t="e">
        <f>INDEX(地温!$D$2:$D$366,MATCH(F277,地温!$C$2:$C$366,FALSE))</f>
        <v>#N/A</v>
      </c>
      <c r="I277" s="113" t="e">
        <f t="shared" si="152"/>
        <v>#N/A</v>
      </c>
      <c r="J277" s="116" t="e">
        <f t="shared" si="134"/>
        <v>#N/A</v>
      </c>
      <c r="K277" s="119" t="e">
        <f t="shared" si="135"/>
        <v>#N/A</v>
      </c>
      <c r="L277" s="119">
        <f t="shared" si="136"/>
        <v>0</v>
      </c>
      <c r="O277" s="115">
        <f t="shared" si="153"/>
        <v>-45753</v>
      </c>
      <c r="P277" s="113">
        <f t="shared" si="154"/>
        <v>270</v>
      </c>
      <c r="Q277" s="113" t="e">
        <f>INDEX(地温!$D$2:$D$366,MATCH(O277,地温!$C$2:$C$366,FALSE))</f>
        <v>#N/A</v>
      </c>
      <c r="R277" s="113" t="e">
        <f t="shared" si="155"/>
        <v>#N/A</v>
      </c>
      <c r="S277" s="116" t="e">
        <f t="shared" si="137"/>
        <v>#N/A</v>
      </c>
      <c r="T277" s="119" t="e">
        <f t="shared" si="138"/>
        <v>#N/A</v>
      </c>
      <c r="U277" s="119">
        <f t="shared" si="139"/>
        <v>0</v>
      </c>
      <c r="X277" s="115">
        <f t="shared" si="156"/>
        <v>-45753</v>
      </c>
      <c r="Y277" s="113">
        <f t="shared" si="157"/>
        <v>270</v>
      </c>
      <c r="Z277" s="113" t="e">
        <f>INDEX(地温!$D$2:$D$366,MATCH(X277,地温!$C$2:$C$366,FALSE))</f>
        <v>#N/A</v>
      </c>
      <c r="AA277" s="113" t="e">
        <f t="shared" si="158"/>
        <v>#N/A</v>
      </c>
      <c r="AB277" s="116" t="e">
        <f t="shared" si="140"/>
        <v>#N/A</v>
      </c>
      <c r="AC277" s="119" t="e">
        <f t="shared" si="141"/>
        <v>#N/A</v>
      </c>
      <c r="AD277" s="119">
        <f t="shared" si="142"/>
        <v>0</v>
      </c>
      <c r="AG277" s="115">
        <f t="shared" si="159"/>
        <v>-45753</v>
      </c>
      <c r="AH277" s="113">
        <f t="shared" si="160"/>
        <v>270</v>
      </c>
      <c r="AI277" s="113" t="e">
        <f>INDEX(地温!$D$2:$D$366,MATCH(AG277,地温!$C$2:$C$366,FALSE))</f>
        <v>#N/A</v>
      </c>
      <c r="AJ277" s="113" t="e">
        <f t="shared" si="161"/>
        <v>#N/A</v>
      </c>
      <c r="AK277" s="116" t="e">
        <f t="shared" si="143"/>
        <v>#N/A</v>
      </c>
      <c r="AL277" s="119" t="e">
        <f t="shared" si="144"/>
        <v>#N/A</v>
      </c>
      <c r="AM277" s="119">
        <f t="shared" si="145"/>
        <v>0</v>
      </c>
      <c r="AP277" s="115">
        <f t="shared" si="162"/>
        <v>-45753</v>
      </c>
      <c r="AQ277" s="113">
        <f t="shared" si="163"/>
        <v>270</v>
      </c>
      <c r="AR277" s="113" t="e">
        <f>INDEX(地温!$D$2:$D$366,MATCH(AP277,地温!$C$2:$C$366,FALSE))</f>
        <v>#N/A</v>
      </c>
      <c r="AS277" s="113" t="e">
        <f t="shared" si="164"/>
        <v>#N/A</v>
      </c>
      <c r="AT277" s="116" t="e">
        <f t="shared" si="146"/>
        <v>#N/A</v>
      </c>
      <c r="AU277" s="119" t="e">
        <f t="shared" si="147"/>
        <v>#N/A</v>
      </c>
      <c r="AV277" s="119">
        <f t="shared" si="148"/>
        <v>0</v>
      </c>
    </row>
    <row r="278" spans="1:48">
      <c r="A278" s="115">
        <f t="shared" si="149"/>
        <v>-45752</v>
      </c>
      <c r="B278" s="113">
        <f t="shared" si="132"/>
        <v>271</v>
      </c>
      <c r="C278" s="119">
        <f t="shared" si="133"/>
        <v>0</v>
      </c>
      <c r="F278" s="115">
        <f t="shared" si="150"/>
        <v>-45752</v>
      </c>
      <c r="G278" s="113">
        <f t="shared" si="151"/>
        <v>271</v>
      </c>
      <c r="H278" s="113" t="e">
        <f>INDEX(地温!$D$2:$D$366,MATCH(F278,地温!$C$2:$C$366,FALSE))</f>
        <v>#N/A</v>
      </c>
      <c r="I278" s="113" t="e">
        <f t="shared" si="152"/>
        <v>#N/A</v>
      </c>
      <c r="J278" s="116" t="e">
        <f t="shared" si="134"/>
        <v>#N/A</v>
      </c>
      <c r="K278" s="119" t="e">
        <f t="shared" si="135"/>
        <v>#N/A</v>
      </c>
      <c r="L278" s="119">
        <f t="shared" si="136"/>
        <v>0</v>
      </c>
      <c r="O278" s="115">
        <f t="shared" si="153"/>
        <v>-45752</v>
      </c>
      <c r="P278" s="113">
        <f t="shared" si="154"/>
        <v>271</v>
      </c>
      <c r="Q278" s="113" t="e">
        <f>INDEX(地温!$D$2:$D$366,MATCH(O278,地温!$C$2:$C$366,FALSE))</f>
        <v>#N/A</v>
      </c>
      <c r="R278" s="113" t="e">
        <f t="shared" si="155"/>
        <v>#N/A</v>
      </c>
      <c r="S278" s="116" t="e">
        <f t="shared" si="137"/>
        <v>#N/A</v>
      </c>
      <c r="T278" s="119" t="e">
        <f t="shared" si="138"/>
        <v>#N/A</v>
      </c>
      <c r="U278" s="119">
        <f t="shared" si="139"/>
        <v>0</v>
      </c>
      <c r="X278" s="115">
        <f t="shared" si="156"/>
        <v>-45752</v>
      </c>
      <c r="Y278" s="113">
        <f t="shared" si="157"/>
        <v>271</v>
      </c>
      <c r="Z278" s="113" t="e">
        <f>INDEX(地温!$D$2:$D$366,MATCH(X278,地温!$C$2:$C$366,FALSE))</f>
        <v>#N/A</v>
      </c>
      <c r="AA278" s="113" t="e">
        <f t="shared" si="158"/>
        <v>#N/A</v>
      </c>
      <c r="AB278" s="116" t="e">
        <f t="shared" si="140"/>
        <v>#N/A</v>
      </c>
      <c r="AC278" s="119" t="e">
        <f t="shared" si="141"/>
        <v>#N/A</v>
      </c>
      <c r="AD278" s="119">
        <f t="shared" si="142"/>
        <v>0</v>
      </c>
      <c r="AG278" s="115">
        <f t="shared" si="159"/>
        <v>-45752</v>
      </c>
      <c r="AH278" s="113">
        <f t="shared" si="160"/>
        <v>271</v>
      </c>
      <c r="AI278" s="113" t="e">
        <f>INDEX(地温!$D$2:$D$366,MATCH(AG278,地温!$C$2:$C$366,FALSE))</f>
        <v>#N/A</v>
      </c>
      <c r="AJ278" s="113" t="e">
        <f t="shared" si="161"/>
        <v>#N/A</v>
      </c>
      <c r="AK278" s="116" t="e">
        <f t="shared" si="143"/>
        <v>#N/A</v>
      </c>
      <c r="AL278" s="119" t="e">
        <f t="shared" si="144"/>
        <v>#N/A</v>
      </c>
      <c r="AM278" s="119">
        <f t="shared" si="145"/>
        <v>0</v>
      </c>
      <c r="AP278" s="115">
        <f t="shared" si="162"/>
        <v>-45752</v>
      </c>
      <c r="AQ278" s="113">
        <f t="shared" si="163"/>
        <v>271</v>
      </c>
      <c r="AR278" s="113" t="e">
        <f>INDEX(地温!$D$2:$D$366,MATCH(AP278,地温!$C$2:$C$366,FALSE))</f>
        <v>#N/A</v>
      </c>
      <c r="AS278" s="113" t="e">
        <f t="shared" si="164"/>
        <v>#N/A</v>
      </c>
      <c r="AT278" s="116" t="e">
        <f t="shared" si="146"/>
        <v>#N/A</v>
      </c>
      <c r="AU278" s="119" t="e">
        <f t="shared" si="147"/>
        <v>#N/A</v>
      </c>
      <c r="AV278" s="119">
        <f t="shared" si="148"/>
        <v>0</v>
      </c>
    </row>
    <row r="279" spans="1:48">
      <c r="A279" s="115">
        <f t="shared" si="149"/>
        <v>-45751</v>
      </c>
      <c r="B279" s="113">
        <f t="shared" si="132"/>
        <v>272</v>
      </c>
      <c r="C279" s="119">
        <f t="shared" si="133"/>
        <v>0</v>
      </c>
      <c r="F279" s="115">
        <f t="shared" si="150"/>
        <v>-45751</v>
      </c>
      <c r="G279" s="113">
        <f t="shared" si="151"/>
        <v>272</v>
      </c>
      <c r="H279" s="113" t="e">
        <f>INDEX(地温!$D$2:$D$366,MATCH(F279,地温!$C$2:$C$366,FALSE))</f>
        <v>#N/A</v>
      </c>
      <c r="I279" s="113" t="e">
        <f t="shared" si="152"/>
        <v>#N/A</v>
      </c>
      <c r="J279" s="116" t="e">
        <f t="shared" si="134"/>
        <v>#N/A</v>
      </c>
      <c r="K279" s="119" t="e">
        <f t="shared" si="135"/>
        <v>#N/A</v>
      </c>
      <c r="L279" s="119">
        <f t="shared" si="136"/>
        <v>0</v>
      </c>
      <c r="O279" s="115">
        <f t="shared" si="153"/>
        <v>-45751</v>
      </c>
      <c r="P279" s="113">
        <f t="shared" si="154"/>
        <v>272</v>
      </c>
      <c r="Q279" s="113" t="e">
        <f>INDEX(地温!$D$2:$D$366,MATCH(O279,地温!$C$2:$C$366,FALSE))</f>
        <v>#N/A</v>
      </c>
      <c r="R279" s="113" t="e">
        <f t="shared" si="155"/>
        <v>#N/A</v>
      </c>
      <c r="S279" s="116" t="e">
        <f t="shared" si="137"/>
        <v>#N/A</v>
      </c>
      <c r="T279" s="119" t="e">
        <f t="shared" si="138"/>
        <v>#N/A</v>
      </c>
      <c r="U279" s="119">
        <f t="shared" si="139"/>
        <v>0</v>
      </c>
      <c r="X279" s="115">
        <f t="shared" si="156"/>
        <v>-45751</v>
      </c>
      <c r="Y279" s="113">
        <f t="shared" si="157"/>
        <v>272</v>
      </c>
      <c r="Z279" s="113" t="e">
        <f>INDEX(地温!$D$2:$D$366,MATCH(X279,地温!$C$2:$C$366,FALSE))</f>
        <v>#N/A</v>
      </c>
      <c r="AA279" s="113" t="e">
        <f t="shared" si="158"/>
        <v>#N/A</v>
      </c>
      <c r="AB279" s="116" t="e">
        <f t="shared" si="140"/>
        <v>#N/A</v>
      </c>
      <c r="AC279" s="119" t="e">
        <f t="shared" si="141"/>
        <v>#N/A</v>
      </c>
      <c r="AD279" s="119">
        <f t="shared" si="142"/>
        <v>0</v>
      </c>
      <c r="AG279" s="115">
        <f t="shared" si="159"/>
        <v>-45751</v>
      </c>
      <c r="AH279" s="113">
        <f t="shared" si="160"/>
        <v>272</v>
      </c>
      <c r="AI279" s="113" t="e">
        <f>INDEX(地温!$D$2:$D$366,MATCH(AG279,地温!$C$2:$C$366,FALSE))</f>
        <v>#N/A</v>
      </c>
      <c r="AJ279" s="113" t="e">
        <f t="shared" si="161"/>
        <v>#N/A</v>
      </c>
      <c r="AK279" s="116" t="e">
        <f t="shared" si="143"/>
        <v>#N/A</v>
      </c>
      <c r="AL279" s="119" t="e">
        <f t="shared" si="144"/>
        <v>#N/A</v>
      </c>
      <c r="AM279" s="119">
        <f t="shared" si="145"/>
        <v>0</v>
      </c>
      <c r="AP279" s="115">
        <f t="shared" si="162"/>
        <v>-45751</v>
      </c>
      <c r="AQ279" s="113">
        <f t="shared" si="163"/>
        <v>272</v>
      </c>
      <c r="AR279" s="113" t="e">
        <f>INDEX(地温!$D$2:$D$366,MATCH(AP279,地温!$C$2:$C$366,FALSE))</f>
        <v>#N/A</v>
      </c>
      <c r="AS279" s="113" t="e">
        <f t="shared" si="164"/>
        <v>#N/A</v>
      </c>
      <c r="AT279" s="116" t="e">
        <f t="shared" si="146"/>
        <v>#N/A</v>
      </c>
      <c r="AU279" s="119" t="e">
        <f t="shared" si="147"/>
        <v>#N/A</v>
      </c>
      <c r="AV279" s="119">
        <f t="shared" si="148"/>
        <v>0</v>
      </c>
    </row>
    <row r="280" spans="1:48">
      <c r="A280" s="115">
        <f t="shared" si="149"/>
        <v>-45750</v>
      </c>
      <c r="B280" s="113">
        <f t="shared" si="132"/>
        <v>273</v>
      </c>
      <c r="C280" s="119">
        <f t="shared" si="133"/>
        <v>0</v>
      </c>
      <c r="F280" s="115">
        <f t="shared" si="150"/>
        <v>-45750</v>
      </c>
      <c r="G280" s="113">
        <f t="shared" si="151"/>
        <v>273</v>
      </c>
      <c r="H280" s="113" t="e">
        <f>INDEX(地温!$D$2:$D$366,MATCH(F280,地温!$C$2:$C$366,FALSE))</f>
        <v>#N/A</v>
      </c>
      <c r="I280" s="113" t="e">
        <f t="shared" si="152"/>
        <v>#N/A</v>
      </c>
      <c r="J280" s="116" t="e">
        <f t="shared" si="134"/>
        <v>#N/A</v>
      </c>
      <c r="K280" s="119" t="e">
        <f t="shared" si="135"/>
        <v>#N/A</v>
      </c>
      <c r="L280" s="119">
        <f t="shared" si="136"/>
        <v>0</v>
      </c>
      <c r="O280" s="115">
        <f t="shared" si="153"/>
        <v>-45750</v>
      </c>
      <c r="P280" s="113">
        <f t="shared" si="154"/>
        <v>273</v>
      </c>
      <c r="Q280" s="113" t="e">
        <f>INDEX(地温!$D$2:$D$366,MATCH(O280,地温!$C$2:$C$366,FALSE))</f>
        <v>#N/A</v>
      </c>
      <c r="R280" s="113" t="e">
        <f t="shared" si="155"/>
        <v>#N/A</v>
      </c>
      <c r="S280" s="116" t="e">
        <f t="shared" si="137"/>
        <v>#N/A</v>
      </c>
      <c r="T280" s="119" t="e">
        <f t="shared" si="138"/>
        <v>#N/A</v>
      </c>
      <c r="U280" s="119">
        <f t="shared" si="139"/>
        <v>0</v>
      </c>
      <c r="X280" s="115">
        <f t="shared" si="156"/>
        <v>-45750</v>
      </c>
      <c r="Y280" s="113">
        <f t="shared" si="157"/>
        <v>273</v>
      </c>
      <c r="Z280" s="113" t="e">
        <f>INDEX(地温!$D$2:$D$366,MATCH(X280,地温!$C$2:$C$366,FALSE))</f>
        <v>#N/A</v>
      </c>
      <c r="AA280" s="113" t="e">
        <f t="shared" si="158"/>
        <v>#N/A</v>
      </c>
      <c r="AB280" s="116" t="e">
        <f t="shared" si="140"/>
        <v>#N/A</v>
      </c>
      <c r="AC280" s="119" t="e">
        <f t="shared" si="141"/>
        <v>#N/A</v>
      </c>
      <c r="AD280" s="119">
        <f t="shared" si="142"/>
        <v>0</v>
      </c>
      <c r="AG280" s="115">
        <f t="shared" si="159"/>
        <v>-45750</v>
      </c>
      <c r="AH280" s="113">
        <f t="shared" si="160"/>
        <v>273</v>
      </c>
      <c r="AI280" s="113" t="e">
        <f>INDEX(地温!$D$2:$D$366,MATCH(AG280,地温!$C$2:$C$366,FALSE))</f>
        <v>#N/A</v>
      </c>
      <c r="AJ280" s="113" t="e">
        <f t="shared" si="161"/>
        <v>#N/A</v>
      </c>
      <c r="AK280" s="116" t="e">
        <f t="shared" si="143"/>
        <v>#N/A</v>
      </c>
      <c r="AL280" s="119" t="e">
        <f t="shared" si="144"/>
        <v>#N/A</v>
      </c>
      <c r="AM280" s="119">
        <f t="shared" si="145"/>
        <v>0</v>
      </c>
      <c r="AP280" s="115">
        <f t="shared" si="162"/>
        <v>-45750</v>
      </c>
      <c r="AQ280" s="113">
        <f t="shared" si="163"/>
        <v>273</v>
      </c>
      <c r="AR280" s="113" t="e">
        <f>INDEX(地温!$D$2:$D$366,MATCH(AP280,地温!$C$2:$C$366,FALSE))</f>
        <v>#N/A</v>
      </c>
      <c r="AS280" s="113" t="e">
        <f t="shared" si="164"/>
        <v>#N/A</v>
      </c>
      <c r="AT280" s="116" t="e">
        <f t="shared" si="146"/>
        <v>#N/A</v>
      </c>
      <c r="AU280" s="119" t="e">
        <f t="shared" si="147"/>
        <v>#N/A</v>
      </c>
      <c r="AV280" s="119">
        <f t="shared" si="148"/>
        <v>0</v>
      </c>
    </row>
    <row r="281" spans="1:48">
      <c r="A281" s="115">
        <f t="shared" si="149"/>
        <v>-45749</v>
      </c>
      <c r="B281" s="113">
        <f t="shared" si="132"/>
        <v>274</v>
      </c>
      <c r="C281" s="119">
        <f t="shared" si="133"/>
        <v>0</v>
      </c>
      <c r="F281" s="115">
        <f t="shared" si="150"/>
        <v>-45749</v>
      </c>
      <c r="G281" s="113">
        <f t="shared" si="151"/>
        <v>274</v>
      </c>
      <c r="H281" s="113" t="e">
        <f>INDEX(地温!$D$2:$D$366,MATCH(F281,地温!$C$2:$C$366,FALSE))</f>
        <v>#N/A</v>
      </c>
      <c r="I281" s="113" t="e">
        <f t="shared" si="152"/>
        <v>#N/A</v>
      </c>
      <c r="J281" s="116" t="e">
        <f t="shared" si="134"/>
        <v>#N/A</v>
      </c>
      <c r="K281" s="119" t="e">
        <f t="shared" si="135"/>
        <v>#N/A</v>
      </c>
      <c r="L281" s="119">
        <f t="shared" si="136"/>
        <v>0</v>
      </c>
      <c r="O281" s="115">
        <f t="shared" si="153"/>
        <v>-45749</v>
      </c>
      <c r="P281" s="113">
        <f t="shared" si="154"/>
        <v>274</v>
      </c>
      <c r="Q281" s="113" t="e">
        <f>INDEX(地温!$D$2:$D$366,MATCH(O281,地温!$C$2:$C$366,FALSE))</f>
        <v>#N/A</v>
      </c>
      <c r="R281" s="113" t="e">
        <f t="shared" si="155"/>
        <v>#N/A</v>
      </c>
      <c r="S281" s="116" t="e">
        <f t="shared" si="137"/>
        <v>#N/A</v>
      </c>
      <c r="T281" s="119" t="e">
        <f t="shared" si="138"/>
        <v>#N/A</v>
      </c>
      <c r="U281" s="119">
        <f t="shared" si="139"/>
        <v>0</v>
      </c>
      <c r="X281" s="115">
        <f t="shared" si="156"/>
        <v>-45749</v>
      </c>
      <c r="Y281" s="113">
        <f t="shared" si="157"/>
        <v>274</v>
      </c>
      <c r="Z281" s="113" t="e">
        <f>INDEX(地温!$D$2:$D$366,MATCH(X281,地温!$C$2:$C$366,FALSE))</f>
        <v>#N/A</v>
      </c>
      <c r="AA281" s="113" t="e">
        <f t="shared" si="158"/>
        <v>#N/A</v>
      </c>
      <c r="AB281" s="116" t="e">
        <f t="shared" si="140"/>
        <v>#N/A</v>
      </c>
      <c r="AC281" s="119" t="e">
        <f t="shared" si="141"/>
        <v>#N/A</v>
      </c>
      <c r="AD281" s="119">
        <f t="shared" si="142"/>
        <v>0</v>
      </c>
      <c r="AG281" s="115">
        <f t="shared" si="159"/>
        <v>-45749</v>
      </c>
      <c r="AH281" s="113">
        <f t="shared" si="160"/>
        <v>274</v>
      </c>
      <c r="AI281" s="113" t="e">
        <f>INDEX(地温!$D$2:$D$366,MATCH(AG281,地温!$C$2:$C$366,FALSE))</f>
        <v>#N/A</v>
      </c>
      <c r="AJ281" s="113" t="e">
        <f t="shared" si="161"/>
        <v>#N/A</v>
      </c>
      <c r="AK281" s="116" t="e">
        <f t="shared" si="143"/>
        <v>#N/A</v>
      </c>
      <c r="AL281" s="119" t="e">
        <f t="shared" si="144"/>
        <v>#N/A</v>
      </c>
      <c r="AM281" s="119">
        <f t="shared" si="145"/>
        <v>0</v>
      </c>
      <c r="AP281" s="115">
        <f t="shared" si="162"/>
        <v>-45749</v>
      </c>
      <c r="AQ281" s="113">
        <f t="shared" si="163"/>
        <v>274</v>
      </c>
      <c r="AR281" s="113" t="e">
        <f>INDEX(地温!$D$2:$D$366,MATCH(AP281,地温!$C$2:$C$366,FALSE))</f>
        <v>#N/A</v>
      </c>
      <c r="AS281" s="113" t="e">
        <f t="shared" si="164"/>
        <v>#N/A</v>
      </c>
      <c r="AT281" s="116" t="e">
        <f t="shared" si="146"/>
        <v>#N/A</v>
      </c>
      <c r="AU281" s="119" t="e">
        <f t="shared" si="147"/>
        <v>#N/A</v>
      </c>
      <c r="AV281" s="119">
        <f t="shared" si="148"/>
        <v>0</v>
      </c>
    </row>
    <row r="282" spans="1:48">
      <c r="A282" s="115">
        <f t="shared" si="149"/>
        <v>-45748</v>
      </c>
      <c r="B282" s="113">
        <f t="shared" si="132"/>
        <v>275</v>
      </c>
      <c r="C282" s="119">
        <f t="shared" si="133"/>
        <v>0</v>
      </c>
      <c r="F282" s="115">
        <f t="shared" si="150"/>
        <v>-45748</v>
      </c>
      <c r="G282" s="113">
        <f t="shared" si="151"/>
        <v>275</v>
      </c>
      <c r="H282" s="113" t="e">
        <f>INDEX(地温!$D$2:$D$366,MATCH(F282,地温!$C$2:$C$366,FALSE))</f>
        <v>#N/A</v>
      </c>
      <c r="I282" s="113" t="e">
        <f t="shared" si="152"/>
        <v>#N/A</v>
      </c>
      <c r="J282" s="116" t="e">
        <f t="shared" si="134"/>
        <v>#N/A</v>
      </c>
      <c r="K282" s="119" t="e">
        <f t="shared" si="135"/>
        <v>#N/A</v>
      </c>
      <c r="L282" s="119">
        <f t="shared" si="136"/>
        <v>0</v>
      </c>
      <c r="O282" s="115">
        <f t="shared" si="153"/>
        <v>-45748</v>
      </c>
      <c r="P282" s="113">
        <f t="shared" si="154"/>
        <v>275</v>
      </c>
      <c r="Q282" s="113" t="e">
        <f>INDEX(地温!$D$2:$D$366,MATCH(O282,地温!$C$2:$C$366,FALSE))</f>
        <v>#N/A</v>
      </c>
      <c r="R282" s="113" t="e">
        <f t="shared" si="155"/>
        <v>#N/A</v>
      </c>
      <c r="S282" s="116" t="e">
        <f t="shared" si="137"/>
        <v>#N/A</v>
      </c>
      <c r="T282" s="119" t="e">
        <f t="shared" si="138"/>
        <v>#N/A</v>
      </c>
      <c r="U282" s="119">
        <f t="shared" si="139"/>
        <v>0</v>
      </c>
      <c r="X282" s="115">
        <f t="shared" si="156"/>
        <v>-45748</v>
      </c>
      <c r="Y282" s="113">
        <f t="shared" si="157"/>
        <v>275</v>
      </c>
      <c r="Z282" s="113" t="e">
        <f>INDEX(地温!$D$2:$D$366,MATCH(X282,地温!$C$2:$C$366,FALSE))</f>
        <v>#N/A</v>
      </c>
      <c r="AA282" s="113" t="e">
        <f t="shared" si="158"/>
        <v>#N/A</v>
      </c>
      <c r="AB282" s="116" t="e">
        <f t="shared" si="140"/>
        <v>#N/A</v>
      </c>
      <c r="AC282" s="119" t="e">
        <f t="shared" si="141"/>
        <v>#N/A</v>
      </c>
      <c r="AD282" s="119">
        <f t="shared" si="142"/>
        <v>0</v>
      </c>
      <c r="AG282" s="115">
        <f t="shared" si="159"/>
        <v>-45748</v>
      </c>
      <c r="AH282" s="113">
        <f t="shared" si="160"/>
        <v>275</v>
      </c>
      <c r="AI282" s="113" t="e">
        <f>INDEX(地温!$D$2:$D$366,MATCH(AG282,地温!$C$2:$C$366,FALSE))</f>
        <v>#N/A</v>
      </c>
      <c r="AJ282" s="113" t="e">
        <f t="shared" si="161"/>
        <v>#N/A</v>
      </c>
      <c r="AK282" s="116" t="e">
        <f t="shared" si="143"/>
        <v>#N/A</v>
      </c>
      <c r="AL282" s="119" t="e">
        <f t="shared" si="144"/>
        <v>#N/A</v>
      </c>
      <c r="AM282" s="119">
        <f t="shared" si="145"/>
        <v>0</v>
      </c>
      <c r="AP282" s="115">
        <f t="shared" si="162"/>
        <v>-45748</v>
      </c>
      <c r="AQ282" s="113">
        <f t="shared" si="163"/>
        <v>275</v>
      </c>
      <c r="AR282" s="113" t="e">
        <f>INDEX(地温!$D$2:$D$366,MATCH(AP282,地温!$C$2:$C$366,FALSE))</f>
        <v>#N/A</v>
      </c>
      <c r="AS282" s="113" t="e">
        <f t="shared" si="164"/>
        <v>#N/A</v>
      </c>
      <c r="AT282" s="116" t="e">
        <f t="shared" si="146"/>
        <v>#N/A</v>
      </c>
      <c r="AU282" s="119" t="e">
        <f t="shared" si="147"/>
        <v>#N/A</v>
      </c>
      <c r="AV282" s="119">
        <f t="shared" si="148"/>
        <v>0</v>
      </c>
    </row>
    <row r="283" spans="1:48">
      <c r="A283" s="115">
        <f t="shared" si="149"/>
        <v>-45747</v>
      </c>
      <c r="B283" s="113">
        <f t="shared" si="132"/>
        <v>276</v>
      </c>
      <c r="C283" s="119">
        <f t="shared" si="133"/>
        <v>0</v>
      </c>
      <c r="F283" s="115">
        <f t="shared" si="150"/>
        <v>-45747</v>
      </c>
      <c r="G283" s="113">
        <f t="shared" si="151"/>
        <v>276</v>
      </c>
      <c r="H283" s="113" t="e">
        <f>INDEX(地温!$D$2:$D$366,MATCH(F283,地温!$C$2:$C$366,FALSE))</f>
        <v>#N/A</v>
      </c>
      <c r="I283" s="113" t="e">
        <f t="shared" si="152"/>
        <v>#N/A</v>
      </c>
      <c r="J283" s="116" t="e">
        <f t="shared" si="134"/>
        <v>#N/A</v>
      </c>
      <c r="K283" s="119" t="e">
        <f t="shared" si="135"/>
        <v>#N/A</v>
      </c>
      <c r="L283" s="119">
        <f t="shared" si="136"/>
        <v>0</v>
      </c>
      <c r="O283" s="115">
        <f t="shared" si="153"/>
        <v>-45747</v>
      </c>
      <c r="P283" s="113">
        <f t="shared" si="154"/>
        <v>276</v>
      </c>
      <c r="Q283" s="113" t="e">
        <f>INDEX(地温!$D$2:$D$366,MATCH(O283,地温!$C$2:$C$366,FALSE))</f>
        <v>#N/A</v>
      </c>
      <c r="R283" s="113" t="e">
        <f t="shared" si="155"/>
        <v>#N/A</v>
      </c>
      <c r="S283" s="116" t="e">
        <f t="shared" si="137"/>
        <v>#N/A</v>
      </c>
      <c r="T283" s="119" t="e">
        <f t="shared" si="138"/>
        <v>#N/A</v>
      </c>
      <c r="U283" s="119">
        <f t="shared" si="139"/>
        <v>0</v>
      </c>
      <c r="X283" s="115">
        <f t="shared" si="156"/>
        <v>-45747</v>
      </c>
      <c r="Y283" s="113">
        <f t="shared" si="157"/>
        <v>276</v>
      </c>
      <c r="Z283" s="113" t="e">
        <f>INDEX(地温!$D$2:$D$366,MATCH(X283,地温!$C$2:$C$366,FALSE))</f>
        <v>#N/A</v>
      </c>
      <c r="AA283" s="113" t="e">
        <f t="shared" si="158"/>
        <v>#N/A</v>
      </c>
      <c r="AB283" s="116" t="e">
        <f t="shared" si="140"/>
        <v>#N/A</v>
      </c>
      <c r="AC283" s="119" t="e">
        <f t="shared" si="141"/>
        <v>#N/A</v>
      </c>
      <c r="AD283" s="119">
        <f t="shared" si="142"/>
        <v>0</v>
      </c>
      <c r="AG283" s="115">
        <f t="shared" si="159"/>
        <v>-45747</v>
      </c>
      <c r="AH283" s="113">
        <f t="shared" si="160"/>
        <v>276</v>
      </c>
      <c r="AI283" s="113" t="e">
        <f>INDEX(地温!$D$2:$D$366,MATCH(AG283,地温!$C$2:$C$366,FALSE))</f>
        <v>#N/A</v>
      </c>
      <c r="AJ283" s="113" t="e">
        <f t="shared" si="161"/>
        <v>#N/A</v>
      </c>
      <c r="AK283" s="116" t="e">
        <f t="shared" si="143"/>
        <v>#N/A</v>
      </c>
      <c r="AL283" s="119" t="e">
        <f t="shared" si="144"/>
        <v>#N/A</v>
      </c>
      <c r="AM283" s="119">
        <f t="shared" si="145"/>
        <v>0</v>
      </c>
      <c r="AP283" s="115">
        <f t="shared" si="162"/>
        <v>-45747</v>
      </c>
      <c r="AQ283" s="113">
        <f t="shared" si="163"/>
        <v>276</v>
      </c>
      <c r="AR283" s="113" t="e">
        <f>INDEX(地温!$D$2:$D$366,MATCH(AP283,地温!$C$2:$C$366,FALSE))</f>
        <v>#N/A</v>
      </c>
      <c r="AS283" s="113" t="e">
        <f t="shared" si="164"/>
        <v>#N/A</v>
      </c>
      <c r="AT283" s="116" t="e">
        <f t="shared" si="146"/>
        <v>#N/A</v>
      </c>
      <c r="AU283" s="119" t="e">
        <f t="shared" si="147"/>
        <v>#N/A</v>
      </c>
      <c r="AV283" s="119">
        <f t="shared" si="148"/>
        <v>0</v>
      </c>
    </row>
    <row r="284" spans="1:48">
      <c r="A284" s="115">
        <f t="shared" si="149"/>
        <v>-45746</v>
      </c>
      <c r="B284" s="113">
        <f t="shared" si="132"/>
        <v>277</v>
      </c>
      <c r="C284" s="119">
        <f t="shared" si="133"/>
        <v>0</v>
      </c>
      <c r="F284" s="115">
        <f t="shared" si="150"/>
        <v>-45746</v>
      </c>
      <c r="G284" s="113">
        <f t="shared" si="151"/>
        <v>277</v>
      </c>
      <c r="H284" s="113" t="e">
        <f>INDEX(地温!$D$2:$D$366,MATCH(F284,地温!$C$2:$C$366,FALSE))</f>
        <v>#N/A</v>
      </c>
      <c r="I284" s="113" t="e">
        <f t="shared" si="152"/>
        <v>#N/A</v>
      </c>
      <c r="J284" s="116" t="e">
        <f t="shared" si="134"/>
        <v>#N/A</v>
      </c>
      <c r="K284" s="119" t="e">
        <f t="shared" si="135"/>
        <v>#N/A</v>
      </c>
      <c r="L284" s="119">
        <f t="shared" si="136"/>
        <v>0</v>
      </c>
      <c r="O284" s="115">
        <f t="shared" si="153"/>
        <v>-45746</v>
      </c>
      <c r="P284" s="113">
        <f t="shared" si="154"/>
        <v>277</v>
      </c>
      <c r="Q284" s="113" t="e">
        <f>INDEX(地温!$D$2:$D$366,MATCH(O284,地温!$C$2:$C$366,FALSE))</f>
        <v>#N/A</v>
      </c>
      <c r="R284" s="113" t="e">
        <f t="shared" si="155"/>
        <v>#N/A</v>
      </c>
      <c r="S284" s="116" t="e">
        <f t="shared" si="137"/>
        <v>#N/A</v>
      </c>
      <c r="T284" s="119" t="e">
        <f t="shared" si="138"/>
        <v>#N/A</v>
      </c>
      <c r="U284" s="119">
        <f t="shared" si="139"/>
        <v>0</v>
      </c>
      <c r="X284" s="115">
        <f t="shared" si="156"/>
        <v>-45746</v>
      </c>
      <c r="Y284" s="113">
        <f t="shared" si="157"/>
        <v>277</v>
      </c>
      <c r="Z284" s="113" t="e">
        <f>INDEX(地温!$D$2:$D$366,MATCH(X284,地温!$C$2:$C$366,FALSE))</f>
        <v>#N/A</v>
      </c>
      <c r="AA284" s="113" t="e">
        <f t="shared" si="158"/>
        <v>#N/A</v>
      </c>
      <c r="AB284" s="116" t="e">
        <f t="shared" si="140"/>
        <v>#N/A</v>
      </c>
      <c r="AC284" s="119" t="e">
        <f t="shared" si="141"/>
        <v>#N/A</v>
      </c>
      <c r="AD284" s="119">
        <f t="shared" si="142"/>
        <v>0</v>
      </c>
      <c r="AG284" s="115">
        <f t="shared" si="159"/>
        <v>-45746</v>
      </c>
      <c r="AH284" s="113">
        <f t="shared" si="160"/>
        <v>277</v>
      </c>
      <c r="AI284" s="113" t="e">
        <f>INDEX(地温!$D$2:$D$366,MATCH(AG284,地温!$C$2:$C$366,FALSE))</f>
        <v>#N/A</v>
      </c>
      <c r="AJ284" s="113" t="e">
        <f t="shared" si="161"/>
        <v>#N/A</v>
      </c>
      <c r="AK284" s="116" t="e">
        <f t="shared" si="143"/>
        <v>#N/A</v>
      </c>
      <c r="AL284" s="119" t="e">
        <f t="shared" si="144"/>
        <v>#N/A</v>
      </c>
      <c r="AM284" s="119">
        <f t="shared" si="145"/>
        <v>0</v>
      </c>
      <c r="AP284" s="115">
        <f t="shared" si="162"/>
        <v>-45746</v>
      </c>
      <c r="AQ284" s="113">
        <f t="shared" si="163"/>
        <v>277</v>
      </c>
      <c r="AR284" s="113" t="e">
        <f>INDEX(地温!$D$2:$D$366,MATCH(AP284,地温!$C$2:$C$366,FALSE))</f>
        <v>#N/A</v>
      </c>
      <c r="AS284" s="113" t="e">
        <f t="shared" si="164"/>
        <v>#N/A</v>
      </c>
      <c r="AT284" s="116" t="e">
        <f t="shared" si="146"/>
        <v>#N/A</v>
      </c>
      <c r="AU284" s="119" t="e">
        <f t="shared" si="147"/>
        <v>#N/A</v>
      </c>
      <c r="AV284" s="119">
        <f t="shared" si="148"/>
        <v>0</v>
      </c>
    </row>
    <row r="285" spans="1:48">
      <c r="A285" s="115">
        <f t="shared" si="149"/>
        <v>-45745</v>
      </c>
      <c r="B285" s="113">
        <f t="shared" si="132"/>
        <v>278</v>
      </c>
      <c r="C285" s="119">
        <f t="shared" si="133"/>
        <v>0</v>
      </c>
      <c r="F285" s="115">
        <f t="shared" si="150"/>
        <v>-45745</v>
      </c>
      <c r="G285" s="113">
        <f t="shared" si="151"/>
        <v>278</v>
      </c>
      <c r="H285" s="113" t="e">
        <f>INDEX(地温!$D$2:$D$366,MATCH(F285,地温!$C$2:$C$366,FALSE))</f>
        <v>#N/A</v>
      </c>
      <c r="I285" s="113" t="e">
        <f t="shared" si="152"/>
        <v>#N/A</v>
      </c>
      <c r="J285" s="116" t="e">
        <f t="shared" si="134"/>
        <v>#N/A</v>
      </c>
      <c r="K285" s="119" t="e">
        <f t="shared" si="135"/>
        <v>#N/A</v>
      </c>
      <c r="L285" s="119">
        <f t="shared" si="136"/>
        <v>0</v>
      </c>
      <c r="O285" s="115">
        <f t="shared" si="153"/>
        <v>-45745</v>
      </c>
      <c r="P285" s="113">
        <f t="shared" si="154"/>
        <v>278</v>
      </c>
      <c r="Q285" s="113" t="e">
        <f>INDEX(地温!$D$2:$D$366,MATCH(O285,地温!$C$2:$C$366,FALSE))</f>
        <v>#N/A</v>
      </c>
      <c r="R285" s="113" t="e">
        <f t="shared" si="155"/>
        <v>#N/A</v>
      </c>
      <c r="S285" s="116" t="e">
        <f t="shared" si="137"/>
        <v>#N/A</v>
      </c>
      <c r="T285" s="119" t="e">
        <f t="shared" si="138"/>
        <v>#N/A</v>
      </c>
      <c r="U285" s="119">
        <f t="shared" si="139"/>
        <v>0</v>
      </c>
      <c r="X285" s="115">
        <f t="shared" si="156"/>
        <v>-45745</v>
      </c>
      <c r="Y285" s="113">
        <f t="shared" si="157"/>
        <v>278</v>
      </c>
      <c r="Z285" s="113" t="e">
        <f>INDEX(地温!$D$2:$D$366,MATCH(X285,地温!$C$2:$C$366,FALSE))</f>
        <v>#N/A</v>
      </c>
      <c r="AA285" s="113" t="e">
        <f t="shared" si="158"/>
        <v>#N/A</v>
      </c>
      <c r="AB285" s="116" t="e">
        <f t="shared" si="140"/>
        <v>#N/A</v>
      </c>
      <c r="AC285" s="119" t="e">
        <f t="shared" si="141"/>
        <v>#N/A</v>
      </c>
      <c r="AD285" s="119">
        <f t="shared" si="142"/>
        <v>0</v>
      </c>
      <c r="AG285" s="115">
        <f t="shared" si="159"/>
        <v>-45745</v>
      </c>
      <c r="AH285" s="113">
        <f t="shared" si="160"/>
        <v>278</v>
      </c>
      <c r="AI285" s="113" t="e">
        <f>INDEX(地温!$D$2:$D$366,MATCH(AG285,地温!$C$2:$C$366,FALSE))</f>
        <v>#N/A</v>
      </c>
      <c r="AJ285" s="113" t="e">
        <f t="shared" si="161"/>
        <v>#N/A</v>
      </c>
      <c r="AK285" s="116" t="e">
        <f t="shared" si="143"/>
        <v>#N/A</v>
      </c>
      <c r="AL285" s="119" t="e">
        <f t="shared" si="144"/>
        <v>#N/A</v>
      </c>
      <c r="AM285" s="119">
        <f t="shared" si="145"/>
        <v>0</v>
      </c>
      <c r="AP285" s="115">
        <f t="shared" si="162"/>
        <v>-45745</v>
      </c>
      <c r="AQ285" s="113">
        <f t="shared" si="163"/>
        <v>278</v>
      </c>
      <c r="AR285" s="113" t="e">
        <f>INDEX(地温!$D$2:$D$366,MATCH(AP285,地温!$C$2:$C$366,FALSE))</f>
        <v>#N/A</v>
      </c>
      <c r="AS285" s="113" t="e">
        <f t="shared" si="164"/>
        <v>#N/A</v>
      </c>
      <c r="AT285" s="116" t="e">
        <f t="shared" si="146"/>
        <v>#N/A</v>
      </c>
      <c r="AU285" s="119" t="e">
        <f t="shared" si="147"/>
        <v>#N/A</v>
      </c>
      <c r="AV285" s="119">
        <f t="shared" si="148"/>
        <v>0</v>
      </c>
    </row>
    <row r="286" spans="1:48">
      <c r="A286" s="115">
        <f t="shared" si="149"/>
        <v>-45744</v>
      </c>
      <c r="B286" s="113">
        <f t="shared" si="132"/>
        <v>279</v>
      </c>
      <c r="C286" s="119">
        <f t="shared" si="133"/>
        <v>0</v>
      </c>
      <c r="F286" s="115">
        <f t="shared" si="150"/>
        <v>-45744</v>
      </c>
      <c r="G286" s="113">
        <f t="shared" si="151"/>
        <v>279</v>
      </c>
      <c r="H286" s="113" t="e">
        <f>INDEX(地温!$D$2:$D$366,MATCH(F286,地温!$C$2:$C$366,FALSE))</f>
        <v>#N/A</v>
      </c>
      <c r="I286" s="113" t="e">
        <f t="shared" si="152"/>
        <v>#N/A</v>
      </c>
      <c r="J286" s="116" t="e">
        <f t="shared" si="134"/>
        <v>#N/A</v>
      </c>
      <c r="K286" s="119" t="e">
        <f t="shared" si="135"/>
        <v>#N/A</v>
      </c>
      <c r="L286" s="119">
        <f t="shared" si="136"/>
        <v>0</v>
      </c>
      <c r="O286" s="115">
        <f t="shared" si="153"/>
        <v>-45744</v>
      </c>
      <c r="P286" s="113">
        <f t="shared" si="154"/>
        <v>279</v>
      </c>
      <c r="Q286" s="113" t="e">
        <f>INDEX(地温!$D$2:$D$366,MATCH(O286,地温!$C$2:$C$366,FALSE))</f>
        <v>#N/A</v>
      </c>
      <c r="R286" s="113" t="e">
        <f t="shared" si="155"/>
        <v>#N/A</v>
      </c>
      <c r="S286" s="116" t="e">
        <f t="shared" si="137"/>
        <v>#N/A</v>
      </c>
      <c r="T286" s="119" t="e">
        <f t="shared" si="138"/>
        <v>#N/A</v>
      </c>
      <c r="U286" s="119">
        <f t="shared" si="139"/>
        <v>0</v>
      </c>
      <c r="X286" s="115">
        <f t="shared" si="156"/>
        <v>-45744</v>
      </c>
      <c r="Y286" s="113">
        <f t="shared" si="157"/>
        <v>279</v>
      </c>
      <c r="Z286" s="113" t="e">
        <f>INDEX(地温!$D$2:$D$366,MATCH(X286,地温!$C$2:$C$366,FALSE))</f>
        <v>#N/A</v>
      </c>
      <c r="AA286" s="113" t="e">
        <f t="shared" si="158"/>
        <v>#N/A</v>
      </c>
      <c r="AB286" s="116" t="e">
        <f t="shared" si="140"/>
        <v>#N/A</v>
      </c>
      <c r="AC286" s="119" t="e">
        <f t="shared" si="141"/>
        <v>#N/A</v>
      </c>
      <c r="AD286" s="119">
        <f t="shared" si="142"/>
        <v>0</v>
      </c>
      <c r="AG286" s="115">
        <f t="shared" si="159"/>
        <v>-45744</v>
      </c>
      <c r="AH286" s="113">
        <f t="shared" si="160"/>
        <v>279</v>
      </c>
      <c r="AI286" s="113" t="e">
        <f>INDEX(地温!$D$2:$D$366,MATCH(AG286,地温!$C$2:$C$366,FALSE))</f>
        <v>#N/A</v>
      </c>
      <c r="AJ286" s="113" t="e">
        <f t="shared" si="161"/>
        <v>#N/A</v>
      </c>
      <c r="AK286" s="116" t="e">
        <f t="shared" si="143"/>
        <v>#N/A</v>
      </c>
      <c r="AL286" s="119" t="e">
        <f t="shared" si="144"/>
        <v>#N/A</v>
      </c>
      <c r="AM286" s="119">
        <f t="shared" si="145"/>
        <v>0</v>
      </c>
      <c r="AP286" s="115">
        <f t="shared" si="162"/>
        <v>-45744</v>
      </c>
      <c r="AQ286" s="113">
        <f t="shared" si="163"/>
        <v>279</v>
      </c>
      <c r="AR286" s="113" t="e">
        <f>INDEX(地温!$D$2:$D$366,MATCH(AP286,地温!$C$2:$C$366,FALSE))</f>
        <v>#N/A</v>
      </c>
      <c r="AS286" s="113" t="e">
        <f t="shared" si="164"/>
        <v>#N/A</v>
      </c>
      <c r="AT286" s="116" t="e">
        <f t="shared" si="146"/>
        <v>#N/A</v>
      </c>
      <c r="AU286" s="119" t="e">
        <f t="shared" si="147"/>
        <v>#N/A</v>
      </c>
      <c r="AV286" s="119">
        <f t="shared" si="148"/>
        <v>0</v>
      </c>
    </row>
    <row r="287" spans="1:48">
      <c r="A287" s="115">
        <f t="shared" si="149"/>
        <v>-45743</v>
      </c>
      <c r="B287" s="113">
        <f t="shared" si="132"/>
        <v>280</v>
      </c>
      <c r="C287" s="119">
        <f t="shared" si="133"/>
        <v>0</v>
      </c>
      <c r="F287" s="115">
        <f t="shared" si="150"/>
        <v>-45743</v>
      </c>
      <c r="G287" s="113">
        <f t="shared" si="151"/>
        <v>280</v>
      </c>
      <c r="H287" s="113" t="e">
        <f>INDEX(地温!$D$2:$D$366,MATCH(F287,地温!$C$2:$C$366,FALSE))</f>
        <v>#N/A</v>
      </c>
      <c r="I287" s="113" t="e">
        <f t="shared" si="152"/>
        <v>#N/A</v>
      </c>
      <c r="J287" s="116" t="e">
        <f t="shared" si="134"/>
        <v>#N/A</v>
      </c>
      <c r="K287" s="119" t="e">
        <f t="shared" si="135"/>
        <v>#N/A</v>
      </c>
      <c r="L287" s="119">
        <f t="shared" si="136"/>
        <v>0</v>
      </c>
      <c r="O287" s="115">
        <f t="shared" si="153"/>
        <v>-45743</v>
      </c>
      <c r="P287" s="113">
        <f t="shared" si="154"/>
        <v>280</v>
      </c>
      <c r="Q287" s="113" t="e">
        <f>INDEX(地温!$D$2:$D$366,MATCH(O287,地温!$C$2:$C$366,FALSE))</f>
        <v>#N/A</v>
      </c>
      <c r="R287" s="113" t="e">
        <f t="shared" si="155"/>
        <v>#N/A</v>
      </c>
      <c r="S287" s="116" t="e">
        <f t="shared" si="137"/>
        <v>#N/A</v>
      </c>
      <c r="T287" s="119" t="e">
        <f t="shared" si="138"/>
        <v>#N/A</v>
      </c>
      <c r="U287" s="119">
        <f t="shared" si="139"/>
        <v>0</v>
      </c>
      <c r="X287" s="115">
        <f t="shared" si="156"/>
        <v>-45743</v>
      </c>
      <c r="Y287" s="113">
        <f t="shared" si="157"/>
        <v>280</v>
      </c>
      <c r="Z287" s="113" t="e">
        <f>INDEX(地温!$D$2:$D$366,MATCH(X287,地温!$C$2:$C$366,FALSE))</f>
        <v>#N/A</v>
      </c>
      <c r="AA287" s="113" t="e">
        <f t="shared" si="158"/>
        <v>#N/A</v>
      </c>
      <c r="AB287" s="116" t="e">
        <f t="shared" si="140"/>
        <v>#N/A</v>
      </c>
      <c r="AC287" s="119" t="e">
        <f t="shared" si="141"/>
        <v>#N/A</v>
      </c>
      <c r="AD287" s="119">
        <f t="shared" si="142"/>
        <v>0</v>
      </c>
      <c r="AG287" s="115">
        <f t="shared" si="159"/>
        <v>-45743</v>
      </c>
      <c r="AH287" s="113">
        <f t="shared" si="160"/>
        <v>280</v>
      </c>
      <c r="AI287" s="113" t="e">
        <f>INDEX(地温!$D$2:$D$366,MATCH(AG287,地温!$C$2:$C$366,FALSE))</f>
        <v>#N/A</v>
      </c>
      <c r="AJ287" s="113" t="e">
        <f t="shared" si="161"/>
        <v>#N/A</v>
      </c>
      <c r="AK287" s="116" t="e">
        <f t="shared" si="143"/>
        <v>#N/A</v>
      </c>
      <c r="AL287" s="119" t="e">
        <f t="shared" si="144"/>
        <v>#N/A</v>
      </c>
      <c r="AM287" s="119">
        <f t="shared" si="145"/>
        <v>0</v>
      </c>
      <c r="AP287" s="115">
        <f t="shared" si="162"/>
        <v>-45743</v>
      </c>
      <c r="AQ287" s="113">
        <f t="shared" si="163"/>
        <v>280</v>
      </c>
      <c r="AR287" s="113" t="e">
        <f>INDEX(地温!$D$2:$D$366,MATCH(AP287,地温!$C$2:$C$366,FALSE))</f>
        <v>#N/A</v>
      </c>
      <c r="AS287" s="113" t="e">
        <f t="shared" si="164"/>
        <v>#N/A</v>
      </c>
      <c r="AT287" s="116" t="e">
        <f t="shared" si="146"/>
        <v>#N/A</v>
      </c>
      <c r="AU287" s="119" t="e">
        <f t="shared" si="147"/>
        <v>#N/A</v>
      </c>
      <c r="AV287" s="119">
        <f t="shared" si="148"/>
        <v>0</v>
      </c>
    </row>
    <row r="288" spans="1:48">
      <c r="A288" s="115">
        <f t="shared" si="149"/>
        <v>-45742</v>
      </c>
      <c r="B288" s="113">
        <f t="shared" si="132"/>
        <v>281</v>
      </c>
      <c r="C288" s="119">
        <f t="shared" si="133"/>
        <v>0</v>
      </c>
      <c r="F288" s="115">
        <f t="shared" si="150"/>
        <v>-45742</v>
      </c>
      <c r="G288" s="113">
        <f t="shared" si="151"/>
        <v>281</v>
      </c>
      <c r="H288" s="113" t="e">
        <f>INDEX(地温!$D$2:$D$366,MATCH(F288,地温!$C$2:$C$366,FALSE))</f>
        <v>#N/A</v>
      </c>
      <c r="I288" s="113" t="e">
        <f t="shared" si="152"/>
        <v>#N/A</v>
      </c>
      <c r="J288" s="116" t="e">
        <f t="shared" si="134"/>
        <v>#N/A</v>
      </c>
      <c r="K288" s="119" t="e">
        <f t="shared" si="135"/>
        <v>#N/A</v>
      </c>
      <c r="L288" s="119">
        <f t="shared" si="136"/>
        <v>0</v>
      </c>
      <c r="O288" s="115">
        <f t="shared" si="153"/>
        <v>-45742</v>
      </c>
      <c r="P288" s="113">
        <f t="shared" si="154"/>
        <v>281</v>
      </c>
      <c r="Q288" s="113" t="e">
        <f>INDEX(地温!$D$2:$D$366,MATCH(O288,地温!$C$2:$C$366,FALSE))</f>
        <v>#N/A</v>
      </c>
      <c r="R288" s="113" t="e">
        <f t="shared" si="155"/>
        <v>#N/A</v>
      </c>
      <c r="S288" s="116" t="e">
        <f t="shared" si="137"/>
        <v>#N/A</v>
      </c>
      <c r="T288" s="119" t="e">
        <f t="shared" si="138"/>
        <v>#N/A</v>
      </c>
      <c r="U288" s="119">
        <f t="shared" si="139"/>
        <v>0</v>
      </c>
      <c r="X288" s="115">
        <f t="shared" si="156"/>
        <v>-45742</v>
      </c>
      <c r="Y288" s="113">
        <f t="shared" si="157"/>
        <v>281</v>
      </c>
      <c r="Z288" s="113" t="e">
        <f>INDEX(地温!$D$2:$D$366,MATCH(X288,地温!$C$2:$C$366,FALSE))</f>
        <v>#N/A</v>
      </c>
      <c r="AA288" s="113" t="e">
        <f t="shared" si="158"/>
        <v>#N/A</v>
      </c>
      <c r="AB288" s="116" t="e">
        <f t="shared" si="140"/>
        <v>#N/A</v>
      </c>
      <c r="AC288" s="119" t="e">
        <f t="shared" si="141"/>
        <v>#N/A</v>
      </c>
      <c r="AD288" s="119">
        <f t="shared" si="142"/>
        <v>0</v>
      </c>
      <c r="AG288" s="115">
        <f t="shared" si="159"/>
        <v>-45742</v>
      </c>
      <c r="AH288" s="113">
        <f t="shared" si="160"/>
        <v>281</v>
      </c>
      <c r="AI288" s="113" t="e">
        <f>INDEX(地温!$D$2:$D$366,MATCH(AG288,地温!$C$2:$C$366,FALSE))</f>
        <v>#N/A</v>
      </c>
      <c r="AJ288" s="113" t="e">
        <f t="shared" si="161"/>
        <v>#N/A</v>
      </c>
      <c r="AK288" s="116" t="e">
        <f t="shared" si="143"/>
        <v>#N/A</v>
      </c>
      <c r="AL288" s="119" t="e">
        <f t="shared" si="144"/>
        <v>#N/A</v>
      </c>
      <c r="AM288" s="119">
        <f t="shared" si="145"/>
        <v>0</v>
      </c>
      <c r="AP288" s="115">
        <f t="shared" si="162"/>
        <v>-45742</v>
      </c>
      <c r="AQ288" s="113">
        <f t="shared" si="163"/>
        <v>281</v>
      </c>
      <c r="AR288" s="113" t="e">
        <f>INDEX(地温!$D$2:$D$366,MATCH(AP288,地温!$C$2:$C$366,FALSE))</f>
        <v>#N/A</v>
      </c>
      <c r="AS288" s="113" t="e">
        <f t="shared" si="164"/>
        <v>#N/A</v>
      </c>
      <c r="AT288" s="116" t="e">
        <f t="shared" si="146"/>
        <v>#N/A</v>
      </c>
      <c r="AU288" s="119" t="e">
        <f t="shared" si="147"/>
        <v>#N/A</v>
      </c>
      <c r="AV288" s="119">
        <f t="shared" si="148"/>
        <v>0</v>
      </c>
    </row>
    <row r="289" spans="1:48">
      <c r="A289" s="115">
        <f t="shared" si="149"/>
        <v>-45741</v>
      </c>
      <c r="B289" s="113">
        <f t="shared" si="132"/>
        <v>282</v>
      </c>
      <c r="C289" s="119">
        <f t="shared" si="133"/>
        <v>0</v>
      </c>
      <c r="F289" s="115">
        <f t="shared" si="150"/>
        <v>-45741</v>
      </c>
      <c r="G289" s="113">
        <f t="shared" si="151"/>
        <v>282</v>
      </c>
      <c r="H289" s="113" t="e">
        <f>INDEX(地温!$D$2:$D$366,MATCH(F289,地温!$C$2:$C$366,FALSE))</f>
        <v>#N/A</v>
      </c>
      <c r="I289" s="113" t="e">
        <f t="shared" si="152"/>
        <v>#N/A</v>
      </c>
      <c r="J289" s="116" t="e">
        <f t="shared" si="134"/>
        <v>#N/A</v>
      </c>
      <c r="K289" s="119" t="e">
        <f t="shared" si="135"/>
        <v>#N/A</v>
      </c>
      <c r="L289" s="119">
        <f t="shared" si="136"/>
        <v>0</v>
      </c>
      <c r="O289" s="115">
        <f t="shared" si="153"/>
        <v>-45741</v>
      </c>
      <c r="P289" s="113">
        <f t="shared" si="154"/>
        <v>282</v>
      </c>
      <c r="Q289" s="113" t="e">
        <f>INDEX(地温!$D$2:$D$366,MATCH(O289,地温!$C$2:$C$366,FALSE))</f>
        <v>#N/A</v>
      </c>
      <c r="R289" s="113" t="e">
        <f t="shared" si="155"/>
        <v>#N/A</v>
      </c>
      <c r="S289" s="116" t="e">
        <f t="shared" si="137"/>
        <v>#N/A</v>
      </c>
      <c r="T289" s="119" t="e">
        <f t="shared" si="138"/>
        <v>#N/A</v>
      </c>
      <c r="U289" s="119">
        <f t="shared" si="139"/>
        <v>0</v>
      </c>
      <c r="X289" s="115">
        <f t="shared" si="156"/>
        <v>-45741</v>
      </c>
      <c r="Y289" s="113">
        <f t="shared" si="157"/>
        <v>282</v>
      </c>
      <c r="Z289" s="113" t="e">
        <f>INDEX(地温!$D$2:$D$366,MATCH(X289,地温!$C$2:$C$366,FALSE))</f>
        <v>#N/A</v>
      </c>
      <c r="AA289" s="113" t="e">
        <f t="shared" si="158"/>
        <v>#N/A</v>
      </c>
      <c r="AB289" s="116" t="e">
        <f t="shared" si="140"/>
        <v>#N/A</v>
      </c>
      <c r="AC289" s="119" t="e">
        <f t="shared" si="141"/>
        <v>#N/A</v>
      </c>
      <c r="AD289" s="119">
        <f t="shared" si="142"/>
        <v>0</v>
      </c>
      <c r="AG289" s="115">
        <f t="shared" si="159"/>
        <v>-45741</v>
      </c>
      <c r="AH289" s="113">
        <f t="shared" si="160"/>
        <v>282</v>
      </c>
      <c r="AI289" s="113" t="e">
        <f>INDEX(地温!$D$2:$D$366,MATCH(AG289,地温!$C$2:$C$366,FALSE))</f>
        <v>#N/A</v>
      </c>
      <c r="AJ289" s="113" t="e">
        <f t="shared" si="161"/>
        <v>#N/A</v>
      </c>
      <c r="AK289" s="116" t="e">
        <f t="shared" si="143"/>
        <v>#N/A</v>
      </c>
      <c r="AL289" s="119" t="e">
        <f t="shared" si="144"/>
        <v>#N/A</v>
      </c>
      <c r="AM289" s="119">
        <f t="shared" si="145"/>
        <v>0</v>
      </c>
      <c r="AP289" s="115">
        <f t="shared" si="162"/>
        <v>-45741</v>
      </c>
      <c r="AQ289" s="113">
        <f t="shared" si="163"/>
        <v>282</v>
      </c>
      <c r="AR289" s="113" t="e">
        <f>INDEX(地温!$D$2:$D$366,MATCH(AP289,地温!$C$2:$C$366,FALSE))</f>
        <v>#N/A</v>
      </c>
      <c r="AS289" s="113" t="e">
        <f t="shared" si="164"/>
        <v>#N/A</v>
      </c>
      <c r="AT289" s="116" t="e">
        <f t="shared" si="146"/>
        <v>#N/A</v>
      </c>
      <c r="AU289" s="119" t="e">
        <f t="shared" si="147"/>
        <v>#N/A</v>
      </c>
      <c r="AV289" s="119">
        <f t="shared" si="148"/>
        <v>0</v>
      </c>
    </row>
    <row r="290" spans="1:48">
      <c r="A290" s="115">
        <f t="shared" si="149"/>
        <v>-45740</v>
      </c>
      <c r="B290" s="113">
        <f t="shared" si="132"/>
        <v>283</v>
      </c>
      <c r="C290" s="119">
        <f t="shared" si="133"/>
        <v>0</v>
      </c>
      <c r="F290" s="115">
        <f t="shared" si="150"/>
        <v>-45740</v>
      </c>
      <c r="G290" s="113">
        <f t="shared" si="151"/>
        <v>283</v>
      </c>
      <c r="H290" s="113" t="e">
        <f>INDEX(地温!$D$2:$D$366,MATCH(F290,地温!$C$2:$C$366,FALSE))</f>
        <v>#N/A</v>
      </c>
      <c r="I290" s="113" t="e">
        <f t="shared" si="152"/>
        <v>#N/A</v>
      </c>
      <c r="J290" s="116" t="e">
        <f t="shared" si="134"/>
        <v>#N/A</v>
      </c>
      <c r="K290" s="119" t="e">
        <f t="shared" si="135"/>
        <v>#N/A</v>
      </c>
      <c r="L290" s="119">
        <f t="shared" si="136"/>
        <v>0</v>
      </c>
      <c r="O290" s="115">
        <f t="shared" si="153"/>
        <v>-45740</v>
      </c>
      <c r="P290" s="113">
        <f t="shared" si="154"/>
        <v>283</v>
      </c>
      <c r="Q290" s="113" t="e">
        <f>INDEX(地温!$D$2:$D$366,MATCH(O290,地温!$C$2:$C$366,FALSE))</f>
        <v>#N/A</v>
      </c>
      <c r="R290" s="113" t="e">
        <f t="shared" si="155"/>
        <v>#N/A</v>
      </c>
      <c r="S290" s="116" t="e">
        <f t="shared" si="137"/>
        <v>#N/A</v>
      </c>
      <c r="T290" s="119" t="e">
        <f t="shared" si="138"/>
        <v>#N/A</v>
      </c>
      <c r="U290" s="119">
        <f t="shared" si="139"/>
        <v>0</v>
      </c>
      <c r="X290" s="115">
        <f t="shared" si="156"/>
        <v>-45740</v>
      </c>
      <c r="Y290" s="113">
        <f t="shared" si="157"/>
        <v>283</v>
      </c>
      <c r="Z290" s="113" t="e">
        <f>INDEX(地温!$D$2:$D$366,MATCH(X290,地温!$C$2:$C$366,FALSE))</f>
        <v>#N/A</v>
      </c>
      <c r="AA290" s="113" t="e">
        <f t="shared" si="158"/>
        <v>#N/A</v>
      </c>
      <c r="AB290" s="116" t="e">
        <f t="shared" si="140"/>
        <v>#N/A</v>
      </c>
      <c r="AC290" s="119" t="e">
        <f t="shared" si="141"/>
        <v>#N/A</v>
      </c>
      <c r="AD290" s="119">
        <f t="shared" si="142"/>
        <v>0</v>
      </c>
      <c r="AG290" s="115">
        <f t="shared" si="159"/>
        <v>-45740</v>
      </c>
      <c r="AH290" s="113">
        <f t="shared" si="160"/>
        <v>283</v>
      </c>
      <c r="AI290" s="113" t="e">
        <f>INDEX(地温!$D$2:$D$366,MATCH(AG290,地温!$C$2:$C$366,FALSE))</f>
        <v>#N/A</v>
      </c>
      <c r="AJ290" s="113" t="e">
        <f t="shared" si="161"/>
        <v>#N/A</v>
      </c>
      <c r="AK290" s="116" t="e">
        <f t="shared" si="143"/>
        <v>#N/A</v>
      </c>
      <c r="AL290" s="119" t="e">
        <f t="shared" si="144"/>
        <v>#N/A</v>
      </c>
      <c r="AM290" s="119">
        <f t="shared" si="145"/>
        <v>0</v>
      </c>
      <c r="AP290" s="115">
        <f t="shared" si="162"/>
        <v>-45740</v>
      </c>
      <c r="AQ290" s="113">
        <f t="shared" si="163"/>
        <v>283</v>
      </c>
      <c r="AR290" s="113" t="e">
        <f>INDEX(地温!$D$2:$D$366,MATCH(AP290,地温!$C$2:$C$366,FALSE))</f>
        <v>#N/A</v>
      </c>
      <c r="AS290" s="113" t="e">
        <f t="shared" si="164"/>
        <v>#N/A</v>
      </c>
      <c r="AT290" s="116" t="e">
        <f t="shared" si="146"/>
        <v>#N/A</v>
      </c>
      <c r="AU290" s="119" t="e">
        <f t="shared" si="147"/>
        <v>#N/A</v>
      </c>
      <c r="AV290" s="119">
        <f t="shared" si="148"/>
        <v>0</v>
      </c>
    </row>
    <row r="291" spans="1:48">
      <c r="A291" s="115">
        <f t="shared" si="149"/>
        <v>-45739</v>
      </c>
      <c r="B291" s="113">
        <f t="shared" si="132"/>
        <v>284</v>
      </c>
      <c r="C291" s="119">
        <f t="shared" si="133"/>
        <v>0</v>
      </c>
      <c r="F291" s="115">
        <f t="shared" si="150"/>
        <v>-45739</v>
      </c>
      <c r="G291" s="113">
        <f t="shared" si="151"/>
        <v>284</v>
      </c>
      <c r="H291" s="113" t="e">
        <f>INDEX(地温!$D$2:$D$366,MATCH(F291,地温!$C$2:$C$366,FALSE))</f>
        <v>#N/A</v>
      </c>
      <c r="I291" s="113" t="e">
        <f t="shared" si="152"/>
        <v>#N/A</v>
      </c>
      <c r="J291" s="116" t="e">
        <f t="shared" si="134"/>
        <v>#N/A</v>
      </c>
      <c r="K291" s="119" t="e">
        <f t="shared" si="135"/>
        <v>#N/A</v>
      </c>
      <c r="L291" s="119">
        <f t="shared" si="136"/>
        <v>0</v>
      </c>
      <c r="O291" s="115">
        <f t="shared" si="153"/>
        <v>-45739</v>
      </c>
      <c r="P291" s="113">
        <f t="shared" si="154"/>
        <v>284</v>
      </c>
      <c r="Q291" s="113" t="e">
        <f>INDEX(地温!$D$2:$D$366,MATCH(O291,地温!$C$2:$C$366,FALSE))</f>
        <v>#N/A</v>
      </c>
      <c r="R291" s="113" t="e">
        <f t="shared" si="155"/>
        <v>#N/A</v>
      </c>
      <c r="S291" s="116" t="e">
        <f t="shared" si="137"/>
        <v>#N/A</v>
      </c>
      <c r="T291" s="119" t="e">
        <f t="shared" si="138"/>
        <v>#N/A</v>
      </c>
      <c r="U291" s="119">
        <f t="shared" si="139"/>
        <v>0</v>
      </c>
      <c r="X291" s="115">
        <f t="shared" si="156"/>
        <v>-45739</v>
      </c>
      <c r="Y291" s="113">
        <f t="shared" si="157"/>
        <v>284</v>
      </c>
      <c r="Z291" s="113" t="e">
        <f>INDEX(地温!$D$2:$D$366,MATCH(X291,地温!$C$2:$C$366,FALSE))</f>
        <v>#N/A</v>
      </c>
      <c r="AA291" s="113" t="e">
        <f t="shared" si="158"/>
        <v>#N/A</v>
      </c>
      <c r="AB291" s="116" t="e">
        <f t="shared" si="140"/>
        <v>#N/A</v>
      </c>
      <c r="AC291" s="119" t="e">
        <f t="shared" si="141"/>
        <v>#N/A</v>
      </c>
      <c r="AD291" s="119">
        <f t="shared" si="142"/>
        <v>0</v>
      </c>
      <c r="AG291" s="115">
        <f t="shared" si="159"/>
        <v>-45739</v>
      </c>
      <c r="AH291" s="113">
        <f t="shared" si="160"/>
        <v>284</v>
      </c>
      <c r="AI291" s="113" t="e">
        <f>INDEX(地温!$D$2:$D$366,MATCH(AG291,地温!$C$2:$C$366,FALSE))</f>
        <v>#N/A</v>
      </c>
      <c r="AJ291" s="113" t="e">
        <f t="shared" si="161"/>
        <v>#N/A</v>
      </c>
      <c r="AK291" s="116" t="e">
        <f t="shared" si="143"/>
        <v>#N/A</v>
      </c>
      <c r="AL291" s="119" t="e">
        <f t="shared" si="144"/>
        <v>#N/A</v>
      </c>
      <c r="AM291" s="119">
        <f t="shared" si="145"/>
        <v>0</v>
      </c>
      <c r="AP291" s="115">
        <f t="shared" si="162"/>
        <v>-45739</v>
      </c>
      <c r="AQ291" s="113">
        <f t="shared" si="163"/>
        <v>284</v>
      </c>
      <c r="AR291" s="113" t="e">
        <f>INDEX(地温!$D$2:$D$366,MATCH(AP291,地温!$C$2:$C$366,FALSE))</f>
        <v>#N/A</v>
      </c>
      <c r="AS291" s="113" t="e">
        <f t="shared" si="164"/>
        <v>#N/A</v>
      </c>
      <c r="AT291" s="116" t="e">
        <f t="shared" si="146"/>
        <v>#N/A</v>
      </c>
      <c r="AU291" s="119" t="e">
        <f t="shared" si="147"/>
        <v>#N/A</v>
      </c>
      <c r="AV291" s="119">
        <f t="shared" si="148"/>
        <v>0</v>
      </c>
    </row>
    <row r="292" spans="1:48">
      <c r="A292" s="115">
        <f t="shared" si="149"/>
        <v>-45738</v>
      </c>
      <c r="B292" s="113">
        <f t="shared" si="132"/>
        <v>285</v>
      </c>
      <c r="C292" s="119">
        <f t="shared" si="133"/>
        <v>0</v>
      </c>
      <c r="F292" s="115">
        <f t="shared" si="150"/>
        <v>-45738</v>
      </c>
      <c r="G292" s="113">
        <f t="shared" si="151"/>
        <v>285</v>
      </c>
      <c r="H292" s="113" t="e">
        <f>INDEX(地温!$D$2:$D$366,MATCH(F292,地温!$C$2:$C$366,FALSE))</f>
        <v>#N/A</v>
      </c>
      <c r="I292" s="113" t="e">
        <f t="shared" si="152"/>
        <v>#N/A</v>
      </c>
      <c r="J292" s="116" t="e">
        <f t="shared" si="134"/>
        <v>#N/A</v>
      </c>
      <c r="K292" s="119" t="e">
        <f t="shared" si="135"/>
        <v>#N/A</v>
      </c>
      <c r="L292" s="119">
        <f t="shared" si="136"/>
        <v>0</v>
      </c>
      <c r="O292" s="115">
        <f t="shared" si="153"/>
        <v>-45738</v>
      </c>
      <c r="P292" s="113">
        <f t="shared" si="154"/>
        <v>285</v>
      </c>
      <c r="Q292" s="113" t="e">
        <f>INDEX(地温!$D$2:$D$366,MATCH(O292,地温!$C$2:$C$366,FALSE))</f>
        <v>#N/A</v>
      </c>
      <c r="R292" s="113" t="e">
        <f t="shared" si="155"/>
        <v>#N/A</v>
      </c>
      <c r="S292" s="116" t="e">
        <f t="shared" si="137"/>
        <v>#N/A</v>
      </c>
      <c r="T292" s="119" t="e">
        <f t="shared" si="138"/>
        <v>#N/A</v>
      </c>
      <c r="U292" s="119">
        <f t="shared" si="139"/>
        <v>0</v>
      </c>
      <c r="X292" s="115">
        <f t="shared" si="156"/>
        <v>-45738</v>
      </c>
      <c r="Y292" s="113">
        <f t="shared" si="157"/>
        <v>285</v>
      </c>
      <c r="Z292" s="113" t="e">
        <f>INDEX(地温!$D$2:$D$366,MATCH(X292,地温!$C$2:$C$366,FALSE))</f>
        <v>#N/A</v>
      </c>
      <c r="AA292" s="113" t="e">
        <f t="shared" si="158"/>
        <v>#N/A</v>
      </c>
      <c r="AB292" s="116" t="e">
        <f t="shared" si="140"/>
        <v>#N/A</v>
      </c>
      <c r="AC292" s="119" t="e">
        <f t="shared" si="141"/>
        <v>#N/A</v>
      </c>
      <c r="AD292" s="119">
        <f t="shared" si="142"/>
        <v>0</v>
      </c>
      <c r="AG292" s="115">
        <f t="shared" si="159"/>
        <v>-45738</v>
      </c>
      <c r="AH292" s="113">
        <f t="shared" si="160"/>
        <v>285</v>
      </c>
      <c r="AI292" s="113" t="e">
        <f>INDEX(地温!$D$2:$D$366,MATCH(AG292,地温!$C$2:$C$366,FALSE))</f>
        <v>#N/A</v>
      </c>
      <c r="AJ292" s="113" t="e">
        <f t="shared" si="161"/>
        <v>#N/A</v>
      </c>
      <c r="AK292" s="116" t="e">
        <f t="shared" si="143"/>
        <v>#N/A</v>
      </c>
      <c r="AL292" s="119" t="e">
        <f t="shared" si="144"/>
        <v>#N/A</v>
      </c>
      <c r="AM292" s="119">
        <f t="shared" si="145"/>
        <v>0</v>
      </c>
      <c r="AP292" s="115">
        <f t="shared" si="162"/>
        <v>-45738</v>
      </c>
      <c r="AQ292" s="113">
        <f t="shared" si="163"/>
        <v>285</v>
      </c>
      <c r="AR292" s="113" t="e">
        <f>INDEX(地温!$D$2:$D$366,MATCH(AP292,地温!$C$2:$C$366,FALSE))</f>
        <v>#N/A</v>
      </c>
      <c r="AS292" s="113" t="e">
        <f t="shared" si="164"/>
        <v>#N/A</v>
      </c>
      <c r="AT292" s="116" t="e">
        <f t="shared" si="146"/>
        <v>#N/A</v>
      </c>
      <c r="AU292" s="119" t="e">
        <f t="shared" si="147"/>
        <v>#N/A</v>
      </c>
      <c r="AV292" s="119">
        <f t="shared" si="148"/>
        <v>0</v>
      </c>
    </row>
    <row r="293" spans="1:48">
      <c r="A293" s="115">
        <f t="shared" si="149"/>
        <v>-45737</v>
      </c>
      <c r="B293" s="113">
        <f t="shared" si="132"/>
        <v>286</v>
      </c>
      <c r="C293" s="119">
        <f t="shared" si="133"/>
        <v>0</v>
      </c>
      <c r="F293" s="115">
        <f t="shared" si="150"/>
        <v>-45737</v>
      </c>
      <c r="G293" s="113">
        <f t="shared" si="151"/>
        <v>286</v>
      </c>
      <c r="H293" s="113" t="e">
        <f>INDEX(地温!$D$2:$D$366,MATCH(F293,地温!$C$2:$C$366,FALSE))</f>
        <v>#N/A</v>
      </c>
      <c r="I293" s="113" t="e">
        <f t="shared" si="152"/>
        <v>#N/A</v>
      </c>
      <c r="J293" s="116" t="e">
        <f t="shared" si="134"/>
        <v>#N/A</v>
      </c>
      <c r="K293" s="119" t="e">
        <f t="shared" si="135"/>
        <v>#N/A</v>
      </c>
      <c r="L293" s="119">
        <f t="shared" si="136"/>
        <v>0</v>
      </c>
      <c r="O293" s="115">
        <f t="shared" si="153"/>
        <v>-45737</v>
      </c>
      <c r="P293" s="113">
        <f t="shared" si="154"/>
        <v>286</v>
      </c>
      <c r="Q293" s="113" t="e">
        <f>INDEX(地温!$D$2:$D$366,MATCH(O293,地温!$C$2:$C$366,FALSE))</f>
        <v>#N/A</v>
      </c>
      <c r="R293" s="113" t="e">
        <f t="shared" si="155"/>
        <v>#N/A</v>
      </c>
      <c r="S293" s="116" t="e">
        <f t="shared" si="137"/>
        <v>#N/A</v>
      </c>
      <c r="T293" s="119" t="e">
        <f t="shared" si="138"/>
        <v>#N/A</v>
      </c>
      <c r="U293" s="119">
        <f t="shared" si="139"/>
        <v>0</v>
      </c>
      <c r="X293" s="115">
        <f t="shared" si="156"/>
        <v>-45737</v>
      </c>
      <c r="Y293" s="113">
        <f t="shared" si="157"/>
        <v>286</v>
      </c>
      <c r="Z293" s="113" t="e">
        <f>INDEX(地温!$D$2:$D$366,MATCH(X293,地温!$C$2:$C$366,FALSE))</f>
        <v>#N/A</v>
      </c>
      <c r="AA293" s="113" t="e">
        <f t="shared" si="158"/>
        <v>#N/A</v>
      </c>
      <c r="AB293" s="116" t="e">
        <f t="shared" si="140"/>
        <v>#N/A</v>
      </c>
      <c r="AC293" s="119" t="e">
        <f t="shared" si="141"/>
        <v>#N/A</v>
      </c>
      <c r="AD293" s="119">
        <f t="shared" si="142"/>
        <v>0</v>
      </c>
      <c r="AG293" s="115">
        <f t="shared" si="159"/>
        <v>-45737</v>
      </c>
      <c r="AH293" s="113">
        <f t="shared" si="160"/>
        <v>286</v>
      </c>
      <c r="AI293" s="113" t="e">
        <f>INDEX(地温!$D$2:$D$366,MATCH(AG293,地温!$C$2:$C$366,FALSE))</f>
        <v>#N/A</v>
      </c>
      <c r="AJ293" s="113" t="e">
        <f t="shared" si="161"/>
        <v>#N/A</v>
      </c>
      <c r="AK293" s="116" t="e">
        <f t="shared" si="143"/>
        <v>#N/A</v>
      </c>
      <c r="AL293" s="119" t="e">
        <f t="shared" si="144"/>
        <v>#N/A</v>
      </c>
      <c r="AM293" s="119">
        <f t="shared" si="145"/>
        <v>0</v>
      </c>
      <c r="AP293" s="115">
        <f t="shared" si="162"/>
        <v>-45737</v>
      </c>
      <c r="AQ293" s="113">
        <f t="shared" si="163"/>
        <v>286</v>
      </c>
      <c r="AR293" s="113" t="e">
        <f>INDEX(地温!$D$2:$D$366,MATCH(AP293,地温!$C$2:$C$366,FALSE))</f>
        <v>#N/A</v>
      </c>
      <c r="AS293" s="113" t="e">
        <f t="shared" si="164"/>
        <v>#N/A</v>
      </c>
      <c r="AT293" s="116" t="e">
        <f t="shared" si="146"/>
        <v>#N/A</v>
      </c>
      <c r="AU293" s="119" t="e">
        <f t="shared" si="147"/>
        <v>#N/A</v>
      </c>
      <c r="AV293" s="119">
        <f t="shared" si="148"/>
        <v>0</v>
      </c>
    </row>
    <row r="294" spans="1:48">
      <c r="A294" s="115">
        <f t="shared" si="149"/>
        <v>-45736</v>
      </c>
      <c r="B294" s="113">
        <f t="shared" si="132"/>
        <v>287</v>
      </c>
      <c r="C294" s="119">
        <f t="shared" si="133"/>
        <v>0</v>
      </c>
      <c r="F294" s="115">
        <f t="shared" si="150"/>
        <v>-45736</v>
      </c>
      <c r="G294" s="113">
        <f t="shared" si="151"/>
        <v>287</v>
      </c>
      <c r="H294" s="113" t="e">
        <f>INDEX(地温!$D$2:$D$366,MATCH(F294,地温!$C$2:$C$366,FALSE))</f>
        <v>#N/A</v>
      </c>
      <c r="I294" s="113" t="e">
        <f t="shared" si="152"/>
        <v>#N/A</v>
      </c>
      <c r="J294" s="116" t="e">
        <f t="shared" si="134"/>
        <v>#N/A</v>
      </c>
      <c r="K294" s="119" t="e">
        <f t="shared" si="135"/>
        <v>#N/A</v>
      </c>
      <c r="L294" s="119">
        <f t="shared" si="136"/>
        <v>0</v>
      </c>
      <c r="O294" s="115">
        <f t="shared" si="153"/>
        <v>-45736</v>
      </c>
      <c r="P294" s="113">
        <f t="shared" si="154"/>
        <v>287</v>
      </c>
      <c r="Q294" s="113" t="e">
        <f>INDEX(地温!$D$2:$D$366,MATCH(O294,地温!$C$2:$C$366,FALSE))</f>
        <v>#N/A</v>
      </c>
      <c r="R294" s="113" t="e">
        <f t="shared" si="155"/>
        <v>#N/A</v>
      </c>
      <c r="S294" s="116" t="e">
        <f t="shared" si="137"/>
        <v>#N/A</v>
      </c>
      <c r="T294" s="119" t="e">
        <f t="shared" si="138"/>
        <v>#N/A</v>
      </c>
      <c r="U294" s="119">
        <f t="shared" si="139"/>
        <v>0</v>
      </c>
      <c r="X294" s="115">
        <f t="shared" si="156"/>
        <v>-45736</v>
      </c>
      <c r="Y294" s="113">
        <f t="shared" si="157"/>
        <v>287</v>
      </c>
      <c r="Z294" s="113" t="e">
        <f>INDEX(地温!$D$2:$D$366,MATCH(X294,地温!$C$2:$C$366,FALSE))</f>
        <v>#N/A</v>
      </c>
      <c r="AA294" s="113" t="e">
        <f t="shared" si="158"/>
        <v>#N/A</v>
      </c>
      <c r="AB294" s="116" t="e">
        <f t="shared" si="140"/>
        <v>#N/A</v>
      </c>
      <c r="AC294" s="119" t="e">
        <f t="shared" si="141"/>
        <v>#N/A</v>
      </c>
      <c r="AD294" s="119">
        <f t="shared" si="142"/>
        <v>0</v>
      </c>
      <c r="AG294" s="115">
        <f t="shared" si="159"/>
        <v>-45736</v>
      </c>
      <c r="AH294" s="113">
        <f t="shared" si="160"/>
        <v>287</v>
      </c>
      <c r="AI294" s="113" t="e">
        <f>INDEX(地温!$D$2:$D$366,MATCH(AG294,地温!$C$2:$C$366,FALSE))</f>
        <v>#N/A</v>
      </c>
      <c r="AJ294" s="113" t="e">
        <f t="shared" si="161"/>
        <v>#N/A</v>
      </c>
      <c r="AK294" s="116" t="e">
        <f t="shared" si="143"/>
        <v>#N/A</v>
      </c>
      <c r="AL294" s="119" t="e">
        <f t="shared" si="144"/>
        <v>#N/A</v>
      </c>
      <c r="AM294" s="119">
        <f t="shared" si="145"/>
        <v>0</v>
      </c>
      <c r="AP294" s="115">
        <f t="shared" si="162"/>
        <v>-45736</v>
      </c>
      <c r="AQ294" s="113">
        <f t="shared" si="163"/>
        <v>287</v>
      </c>
      <c r="AR294" s="113" t="e">
        <f>INDEX(地温!$D$2:$D$366,MATCH(AP294,地温!$C$2:$C$366,FALSE))</f>
        <v>#N/A</v>
      </c>
      <c r="AS294" s="113" t="e">
        <f t="shared" si="164"/>
        <v>#N/A</v>
      </c>
      <c r="AT294" s="116" t="e">
        <f t="shared" si="146"/>
        <v>#N/A</v>
      </c>
      <c r="AU294" s="119" t="e">
        <f t="shared" si="147"/>
        <v>#N/A</v>
      </c>
      <c r="AV294" s="119">
        <f t="shared" si="148"/>
        <v>0</v>
      </c>
    </row>
    <row r="295" spans="1:48">
      <c r="A295" s="115">
        <f t="shared" si="149"/>
        <v>-45735</v>
      </c>
      <c r="B295" s="113">
        <f t="shared" si="132"/>
        <v>288</v>
      </c>
      <c r="C295" s="119">
        <f t="shared" si="133"/>
        <v>0</v>
      </c>
      <c r="F295" s="115">
        <f t="shared" si="150"/>
        <v>-45735</v>
      </c>
      <c r="G295" s="113">
        <f t="shared" si="151"/>
        <v>288</v>
      </c>
      <c r="H295" s="113" t="e">
        <f>INDEX(地温!$D$2:$D$366,MATCH(F295,地温!$C$2:$C$366,FALSE))</f>
        <v>#N/A</v>
      </c>
      <c r="I295" s="113" t="e">
        <f t="shared" si="152"/>
        <v>#N/A</v>
      </c>
      <c r="J295" s="116" t="e">
        <f t="shared" si="134"/>
        <v>#N/A</v>
      </c>
      <c r="K295" s="119" t="e">
        <f t="shared" si="135"/>
        <v>#N/A</v>
      </c>
      <c r="L295" s="119">
        <f t="shared" si="136"/>
        <v>0</v>
      </c>
      <c r="O295" s="115">
        <f t="shared" si="153"/>
        <v>-45735</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-45735</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-45735</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-45735</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-45734</v>
      </c>
      <c r="B296" s="113">
        <f t="shared" si="132"/>
        <v>289</v>
      </c>
      <c r="C296" s="119">
        <f t="shared" si="133"/>
        <v>0</v>
      </c>
      <c r="F296" s="115">
        <f t="shared" si="150"/>
        <v>-45734</v>
      </c>
      <c r="G296" s="113">
        <f t="shared" si="151"/>
        <v>289</v>
      </c>
      <c r="H296" s="113" t="e">
        <f>INDEX(地温!$D$2:$D$366,MATCH(F296,地温!$C$2:$C$366,FALSE))</f>
        <v>#N/A</v>
      </c>
      <c r="I296" s="113" t="e">
        <f t="shared" si="152"/>
        <v>#N/A</v>
      </c>
      <c r="J296" s="116" t="e">
        <f t="shared" si="134"/>
        <v>#N/A</v>
      </c>
      <c r="K296" s="119" t="e">
        <f t="shared" si="135"/>
        <v>#N/A</v>
      </c>
      <c r="L296" s="119">
        <f t="shared" si="136"/>
        <v>0</v>
      </c>
      <c r="O296" s="115">
        <f t="shared" si="153"/>
        <v>-45734</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-45734</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-45734</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-45734</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-45733</v>
      </c>
      <c r="B297" s="113">
        <f t="shared" si="132"/>
        <v>290</v>
      </c>
      <c r="C297" s="119">
        <f t="shared" si="133"/>
        <v>0</v>
      </c>
      <c r="F297" s="115">
        <f t="shared" si="150"/>
        <v>-45733</v>
      </c>
      <c r="G297" s="113">
        <f t="shared" si="151"/>
        <v>290</v>
      </c>
      <c r="H297" s="113" t="e">
        <f>INDEX(地温!$D$2:$D$366,MATCH(F297,地温!$C$2:$C$366,FALSE))</f>
        <v>#N/A</v>
      </c>
      <c r="I297" s="113" t="e">
        <f t="shared" si="152"/>
        <v>#N/A</v>
      </c>
      <c r="J297" s="116" t="e">
        <f t="shared" si="134"/>
        <v>#N/A</v>
      </c>
      <c r="K297" s="119" t="e">
        <f t="shared" si="135"/>
        <v>#N/A</v>
      </c>
      <c r="L297" s="119">
        <f t="shared" si="136"/>
        <v>0</v>
      </c>
      <c r="O297" s="115">
        <f t="shared" si="153"/>
        <v>-45733</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-45733</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-45733</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-45733</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-45732</v>
      </c>
      <c r="B298" s="113">
        <f t="shared" si="132"/>
        <v>291</v>
      </c>
      <c r="C298" s="119">
        <f t="shared" si="133"/>
        <v>0</v>
      </c>
      <c r="F298" s="115">
        <f t="shared" si="150"/>
        <v>-45732</v>
      </c>
      <c r="G298" s="113">
        <f t="shared" si="151"/>
        <v>291</v>
      </c>
      <c r="H298" s="113" t="e">
        <f>INDEX(地温!$D$2:$D$366,MATCH(F298,地温!$C$2:$C$366,FALSE))</f>
        <v>#N/A</v>
      </c>
      <c r="I298" s="113" t="e">
        <f t="shared" si="152"/>
        <v>#N/A</v>
      </c>
      <c r="J298" s="116" t="e">
        <f t="shared" si="134"/>
        <v>#N/A</v>
      </c>
      <c r="K298" s="119" t="e">
        <f t="shared" si="135"/>
        <v>#N/A</v>
      </c>
      <c r="L298" s="119">
        <f t="shared" si="136"/>
        <v>0</v>
      </c>
      <c r="O298" s="115">
        <f t="shared" si="153"/>
        <v>-45732</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-45732</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-45732</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-45732</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-45731</v>
      </c>
      <c r="B299" s="113">
        <f t="shared" si="132"/>
        <v>292</v>
      </c>
      <c r="C299" s="119">
        <f t="shared" si="133"/>
        <v>0</v>
      </c>
      <c r="F299" s="115">
        <f t="shared" si="150"/>
        <v>-45731</v>
      </c>
      <c r="G299" s="113">
        <f t="shared" si="151"/>
        <v>292</v>
      </c>
      <c r="H299" s="113" t="e">
        <f>INDEX(地温!$D$2:$D$366,MATCH(F299,地温!$C$2:$C$366,FALSE))</f>
        <v>#N/A</v>
      </c>
      <c r="I299" s="113" t="e">
        <f t="shared" si="152"/>
        <v>#N/A</v>
      </c>
      <c r="J299" s="116" t="e">
        <f t="shared" si="134"/>
        <v>#N/A</v>
      </c>
      <c r="K299" s="119" t="e">
        <f t="shared" si="135"/>
        <v>#N/A</v>
      </c>
      <c r="L299" s="119">
        <f t="shared" si="136"/>
        <v>0</v>
      </c>
      <c r="O299" s="115">
        <f t="shared" si="153"/>
        <v>-45731</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-45731</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-45731</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-45731</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-45730</v>
      </c>
      <c r="B300" s="113">
        <f t="shared" si="132"/>
        <v>293</v>
      </c>
      <c r="C300" s="119">
        <f t="shared" si="133"/>
        <v>0</v>
      </c>
      <c r="F300" s="115">
        <f t="shared" si="150"/>
        <v>-45730</v>
      </c>
      <c r="G300" s="113">
        <f t="shared" si="151"/>
        <v>293</v>
      </c>
      <c r="H300" s="113" t="e">
        <f>INDEX(地温!$D$2:$D$366,MATCH(F300,地温!$C$2:$C$366,FALSE))</f>
        <v>#N/A</v>
      </c>
      <c r="I300" s="113" t="e">
        <f t="shared" si="152"/>
        <v>#N/A</v>
      </c>
      <c r="J300" s="116" t="e">
        <f t="shared" si="134"/>
        <v>#N/A</v>
      </c>
      <c r="K300" s="119" t="e">
        <f t="shared" si="135"/>
        <v>#N/A</v>
      </c>
      <c r="L300" s="119">
        <f t="shared" si="136"/>
        <v>0</v>
      </c>
      <c r="O300" s="115">
        <f t="shared" si="153"/>
        <v>-45730</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-45730</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-45730</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-45730</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-45729</v>
      </c>
      <c r="B301" s="113">
        <f t="shared" si="132"/>
        <v>294</v>
      </c>
      <c r="C301" s="119">
        <f t="shared" si="133"/>
        <v>0</v>
      </c>
      <c r="F301" s="115">
        <f t="shared" si="150"/>
        <v>-45729</v>
      </c>
      <c r="G301" s="113">
        <f t="shared" si="151"/>
        <v>294</v>
      </c>
      <c r="H301" s="113" t="e">
        <f>INDEX(地温!$D$2:$D$366,MATCH(F301,地温!$C$2:$C$366,FALSE))</f>
        <v>#N/A</v>
      </c>
      <c r="I301" s="113" t="e">
        <f t="shared" si="152"/>
        <v>#N/A</v>
      </c>
      <c r="J301" s="116" t="e">
        <f t="shared" si="134"/>
        <v>#N/A</v>
      </c>
      <c r="K301" s="119" t="e">
        <f t="shared" si="135"/>
        <v>#N/A</v>
      </c>
      <c r="L301" s="119">
        <f t="shared" si="136"/>
        <v>0</v>
      </c>
      <c r="O301" s="115">
        <f t="shared" si="153"/>
        <v>-45729</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-45729</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-45729</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-45729</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-45728</v>
      </c>
      <c r="B302" s="113">
        <f t="shared" si="132"/>
        <v>295</v>
      </c>
      <c r="C302" s="119">
        <f t="shared" si="133"/>
        <v>0</v>
      </c>
      <c r="F302" s="115">
        <f t="shared" si="150"/>
        <v>-45728</v>
      </c>
      <c r="G302" s="113">
        <f t="shared" si="151"/>
        <v>295</v>
      </c>
      <c r="H302" s="113" t="e">
        <f>INDEX(地温!$D$2:$D$366,MATCH(F302,地温!$C$2:$C$366,FALSE))</f>
        <v>#N/A</v>
      </c>
      <c r="I302" s="113" t="e">
        <f t="shared" si="152"/>
        <v>#N/A</v>
      </c>
      <c r="J302" s="116" t="e">
        <f t="shared" si="134"/>
        <v>#N/A</v>
      </c>
      <c r="K302" s="119" t="e">
        <f t="shared" si="135"/>
        <v>#N/A</v>
      </c>
      <c r="L302" s="119">
        <f t="shared" si="136"/>
        <v>0</v>
      </c>
      <c r="O302" s="115">
        <f t="shared" si="153"/>
        <v>-45728</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-45728</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-45728</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-45728</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-45727</v>
      </c>
      <c r="B303" s="113">
        <f t="shared" si="132"/>
        <v>296</v>
      </c>
      <c r="C303" s="119">
        <f t="shared" si="133"/>
        <v>0</v>
      </c>
      <c r="F303" s="115">
        <f t="shared" si="150"/>
        <v>-45727</v>
      </c>
      <c r="G303" s="113">
        <f t="shared" si="151"/>
        <v>296</v>
      </c>
      <c r="H303" s="113" t="e">
        <f>INDEX(地温!$D$2:$D$366,MATCH(F303,地温!$C$2:$C$366,FALSE))</f>
        <v>#N/A</v>
      </c>
      <c r="I303" s="113" t="e">
        <f t="shared" si="152"/>
        <v>#N/A</v>
      </c>
      <c r="J303" s="116" t="e">
        <f t="shared" si="134"/>
        <v>#N/A</v>
      </c>
      <c r="K303" s="119" t="e">
        <f t="shared" si="135"/>
        <v>#N/A</v>
      </c>
      <c r="L303" s="119">
        <f t="shared" si="136"/>
        <v>0</v>
      </c>
      <c r="O303" s="115">
        <f t="shared" si="153"/>
        <v>-45727</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-45727</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-45727</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-45727</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-45726</v>
      </c>
      <c r="B304" s="113">
        <f t="shared" si="132"/>
        <v>297</v>
      </c>
      <c r="C304" s="119">
        <f t="shared" si="133"/>
        <v>0</v>
      </c>
      <c r="F304" s="115">
        <f t="shared" si="150"/>
        <v>-45726</v>
      </c>
      <c r="G304" s="113">
        <f t="shared" si="151"/>
        <v>297</v>
      </c>
      <c r="H304" s="113" t="e">
        <f>INDEX(地温!$D$2:$D$366,MATCH(F304,地温!$C$2:$C$366,FALSE))</f>
        <v>#N/A</v>
      </c>
      <c r="I304" s="113" t="e">
        <f t="shared" si="152"/>
        <v>#N/A</v>
      </c>
      <c r="J304" s="116" t="e">
        <f t="shared" si="134"/>
        <v>#N/A</v>
      </c>
      <c r="K304" s="119" t="e">
        <f t="shared" si="135"/>
        <v>#N/A</v>
      </c>
      <c r="L304" s="119">
        <f t="shared" si="136"/>
        <v>0</v>
      </c>
      <c r="O304" s="115">
        <f t="shared" si="153"/>
        <v>-45726</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-45726</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-45726</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-45726</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-45725</v>
      </c>
      <c r="B305" s="113">
        <f t="shared" si="132"/>
        <v>298</v>
      </c>
      <c r="C305" s="119">
        <f t="shared" si="133"/>
        <v>0</v>
      </c>
      <c r="F305" s="115">
        <f t="shared" si="150"/>
        <v>-45725</v>
      </c>
      <c r="G305" s="113">
        <f t="shared" si="151"/>
        <v>298</v>
      </c>
      <c r="H305" s="113" t="e">
        <f>INDEX(地温!$D$2:$D$366,MATCH(F305,地温!$C$2:$C$366,FALSE))</f>
        <v>#N/A</v>
      </c>
      <c r="I305" s="113" t="e">
        <f t="shared" si="152"/>
        <v>#N/A</v>
      </c>
      <c r="J305" s="116" t="e">
        <f t="shared" si="134"/>
        <v>#N/A</v>
      </c>
      <c r="K305" s="119" t="e">
        <f t="shared" si="135"/>
        <v>#N/A</v>
      </c>
      <c r="L305" s="119">
        <f t="shared" si="136"/>
        <v>0</v>
      </c>
      <c r="O305" s="115">
        <f t="shared" si="153"/>
        <v>-45725</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-45725</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-45725</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-45725</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-45724</v>
      </c>
      <c r="B306" s="113">
        <f t="shared" si="132"/>
        <v>299</v>
      </c>
      <c r="C306" s="119">
        <f t="shared" si="133"/>
        <v>0</v>
      </c>
      <c r="F306" s="115">
        <f t="shared" si="150"/>
        <v>-45724</v>
      </c>
      <c r="G306" s="113">
        <f t="shared" si="151"/>
        <v>299</v>
      </c>
      <c r="H306" s="113" t="e">
        <f>INDEX(地温!$D$2:$D$366,MATCH(F306,地温!$C$2:$C$366,FALSE))</f>
        <v>#N/A</v>
      </c>
      <c r="I306" s="113" t="e">
        <f t="shared" si="152"/>
        <v>#N/A</v>
      </c>
      <c r="J306" s="116" t="e">
        <f t="shared" si="134"/>
        <v>#N/A</v>
      </c>
      <c r="K306" s="119" t="e">
        <f t="shared" si="135"/>
        <v>#N/A</v>
      </c>
      <c r="L306" s="119">
        <f t="shared" si="136"/>
        <v>0</v>
      </c>
      <c r="O306" s="115">
        <f t="shared" si="153"/>
        <v>-45724</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-45724</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-45724</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-45724</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-45723</v>
      </c>
      <c r="B307" s="113">
        <f t="shared" si="132"/>
        <v>300</v>
      </c>
      <c r="C307" s="119">
        <f t="shared" si="133"/>
        <v>0</v>
      </c>
      <c r="F307" s="115">
        <f t="shared" si="150"/>
        <v>-45723</v>
      </c>
      <c r="G307" s="113">
        <f t="shared" si="151"/>
        <v>300</v>
      </c>
      <c r="H307" s="113" t="e">
        <f>INDEX(地温!$D$2:$D$366,MATCH(F307,地温!$C$2:$C$366,FALSE))</f>
        <v>#N/A</v>
      </c>
      <c r="I307" s="113" t="e">
        <f t="shared" si="152"/>
        <v>#N/A</v>
      </c>
      <c r="J307" s="116" t="e">
        <f t="shared" si="134"/>
        <v>#N/A</v>
      </c>
      <c r="K307" s="119" t="e">
        <f t="shared" si="135"/>
        <v>#N/A</v>
      </c>
      <c r="L307" s="119">
        <f t="shared" si="136"/>
        <v>0</v>
      </c>
      <c r="O307" s="115">
        <f t="shared" si="153"/>
        <v>-45723</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-45723</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-45723</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-45723</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-45722</v>
      </c>
      <c r="B308" s="113">
        <f t="shared" si="132"/>
        <v>301</v>
      </c>
      <c r="C308" s="119">
        <f t="shared" si="133"/>
        <v>0</v>
      </c>
      <c r="F308" s="115">
        <f t="shared" si="150"/>
        <v>-45722</v>
      </c>
      <c r="G308" s="113">
        <f t="shared" si="151"/>
        <v>301</v>
      </c>
      <c r="H308" s="113" t="e">
        <f>INDEX(地温!$D$2:$D$366,MATCH(F308,地温!$C$2:$C$366,FALSE))</f>
        <v>#N/A</v>
      </c>
      <c r="I308" s="113" t="e">
        <f t="shared" si="152"/>
        <v>#N/A</v>
      </c>
      <c r="J308" s="116" t="e">
        <f t="shared" si="134"/>
        <v>#N/A</v>
      </c>
      <c r="K308" s="119" t="e">
        <f t="shared" si="135"/>
        <v>#N/A</v>
      </c>
      <c r="L308" s="119">
        <f t="shared" si="136"/>
        <v>0</v>
      </c>
      <c r="O308" s="115">
        <f t="shared" si="153"/>
        <v>-45722</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-45722</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-45722</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-45722</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-45721</v>
      </c>
      <c r="B309" s="113">
        <f t="shared" si="132"/>
        <v>302</v>
      </c>
      <c r="C309" s="119">
        <f t="shared" si="133"/>
        <v>0</v>
      </c>
      <c r="F309" s="115">
        <f t="shared" si="150"/>
        <v>-45721</v>
      </c>
      <c r="G309" s="113">
        <f t="shared" si="151"/>
        <v>302</v>
      </c>
      <c r="H309" s="113" t="e">
        <f>INDEX(地温!$D$2:$D$366,MATCH(F309,地温!$C$2:$C$366,FALSE))</f>
        <v>#N/A</v>
      </c>
      <c r="I309" s="113" t="e">
        <f t="shared" si="152"/>
        <v>#N/A</v>
      </c>
      <c r="J309" s="116" t="e">
        <f t="shared" si="134"/>
        <v>#N/A</v>
      </c>
      <c r="K309" s="119" t="e">
        <f t="shared" si="135"/>
        <v>#N/A</v>
      </c>
      <c r="L309" s="119">
        <f t="shared" si="136"/>
        <v>0</v>
      </c>
      <c r="O309" s="115">
        <f t="shared" si="153"/>
        <v>-45721</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-45721</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-45721</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-45721</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-45720</v>
      </c>
      <c r="B310" s="113">
        <f t="shared" si="132"/>
        <v>303</v>
      </c>
      <c r="C310" s="119">
        <f t="shared" si="133"/>
        <v>0</v>
      </c>
      <c r="F310" s="115">
        <f t="shared" si="150"/>
        <v>-45720</v>
      </c>
      <c r="G310" s="113">
        <f t="shared" si="151"/>
        <v>303</v>
      </c>
      <c r="H310" s="113" t="e">
        <f>INDEX(地温!$D$2:$D$366,MATCH(F310,地温!$C$2:$C$366,FALSE))</f>
        <v>#N/A</v>
      </c>
      <c r="I310" s="113" t="e">
        <f t="shared" si="152"/>
        <v>#N/A</v>
      </c>
      <c r="J310" s="116" t="e">
        <f t="shared" si="134"/>
        <v>#N/A</v>
      </c>
      <c r="K310" s="119" t="e">
        <f t="shared" si="135"/>
        <v>#N/A</v>
      </c>
      <c r="L310" s="119">
        <f t="shared" si="136"/>
        <v>0</v>
      </c>
      <c r="O310" s="115">
        <f t="shared" si="153"/>
        <v>-45720</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-45720</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-45720</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-45720</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-45719</v>
      </c>
      <c r="B311" s="113">
        <f t="shared" si="132"/>
        <v>304</v>
      </c>
      <c r="C311" s="119">
        <f t="shared" si="133"/>
        <v>0</v>
      </c>
      <c r="F311" s="115">
        <f t="shared" si="150"/>
        <v>-45719</v>
      </c>
      <c r="G311" s="113">
        <f t="shared" si="151"/>
        <v>304</v>
      </c>
      <c r="H311" s="113" t="e">
        <f>INDEX(地温!$D$2:$D$366,MATCH(F311,地温!$C$2:$C$366,FALSE))</f>
        <v>#N/A</v>
      </c>
      <c r="I311" s="113" t="e">
        <f t="shared" si="152"/>
        <v>#N/A</v>
      </c>
      <c r="J311" s="116" t="e">
        <f t="shared" si="134"/>
        <v>#N/A</v>
      </c>
      <c r="K311" s="119" t="e">
        <f t="shared" si="135"/>
        <v>#N/A</v>
      </c>
      <c r="L311" s="119">
        <f t="shared" si="136"/>
        <v>0</v>
      </c>
      <c r="O311" s="115">
        <f t="shared" si="153"/>
        <v>-45719</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-45719</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-45719</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-45719</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-45718</v>
      </c>
      <c r="B312" s="113">
        <f t="shared" si="132"/>
        <v>305</v>
      </c>
      <c r="C312" s="119">
        <f t="shared" si="133"/>
        <v>0</v>
      </c>
      <c r="F312" s="115">
        <f t="shared" si="150"/>
        <v>-45718</v>
      </c>
      <c r="G312" s="113">
        <f t="shared" si="151"/>
        <v>305</v>
      </c>
      <c r="H312" s="113" t="e">
        <f>INDEX(地温!$D$2:$D$366,MATCH(F312,地温!$C$2:$C$366,FALSE))</f>
        <v>#N/A</v>
      </c>
      <c r="I312" s="113" t="e">
        <f t="shared" si="152"/>
        <v>#N/A</v>
      </c>
      <c r="J312" s="116" t="e">
        <f t="shared" si="134"/>
        <v>#N/A</v>
      </c>
      <c r="K312" s="119" t="e">
        <f t="shared" si="135"/>
        <v>#N/A</v>
      </c>
      <c r="L312" s="119">
        <f t="shared" si="136"/>
        <v>0</v>
      </c>
      <c r="O312" s="115">
        <f t="shared" si="153"/>
        <v>-45718</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-45718</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-45718</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-45718</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-45717</v>
      </c>
      <c r="B313" s="113">
        <f t="shared" si="132"/>
        <v>306</v>
      </c>
      <c r="C313" s="119">
        <f t="shared" si="133"/>
        <v>0</v>
      </c>
      <c r="F313" s="115">
        <f t="shared" si="150"/>
        <v>-45717</v>
      </c>
      <c r="G313" s="113">
        <f t="shared" si="151"/>
        <v>306</v>
      </c>
      <c r="H313" s="113" t="e">
        <f>INDEX(地温!$D$2:$D$366,MATCH(F313,地温!$C$2:$C$366,FALSE))</f>
        <v>#N/A</v>
      </c>
      <c r="I313" s="113" t="e">
        <f t="shared" si="152"/>
        <v>#N/A</v>
      </c>
      <c r="J313" s="116" t="e">
        <f t="shared" si="134"/>
        <v>#N/A</v>
      </c>
      <c r="K313" s="119" t="e">
        <f t="shared" si="135"/>
        <v>#N/A</v>
      </c>
      <c r="L313" s="119">
        <f t="shared" si="136"/>
        <v>0</v>
      </c>
      <c r="O313" s="115">
        <f t="shared" si="153"/>
        <v>-45717</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-45717</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-45717</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-45717</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-45716</v>
      </c>
      <c r="B314" s="113">
        <f t="shared" si="132"/>
        <v>307</v>
      </c>
      <c r="C314" s="119">
        <f t="shared" si="133"/>
        <v>0</v>
      </c>
      <c r="F314" s="115">
        <f t="shared" si="150"/>
        <v>-45716</v>
      </c>
      <c r="G314" s="113">
        <f t="shared" si="151"/>
        <v>307</v>
      </c>
      <c r="H314" s="113" t="e">
        <f>INDEX(地温!$D$2:$D$366,MATCH(F314,地温!$C$2:$C$366,FALSE))</f>
        <v>#N/A</v>
      </c>
      <c r="I314" s="113" t="e">
        <f t="shared" si="152"/>
        <v>#N/A</v>
      </c>
      <c r="J314" s="116" t="e">
        <f t="shared" si="134"/>
        <v>#N/A</v>
      </c>
      <c r="K314" s="119" t="e">
        <f t="shared" si="135"/>
        <v>#N/A</v>
      </c>
      <c r="L314" s="119">
        <f t="shared" si="136"/>
        <v>0</v>
      </c>
      <c r="O314" s="115">
        <f t="shared" si="153"/>
        <v>-45716</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-45716</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-45716</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-45716</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-45715</v>
      </c>
      <c r="B315" s="113">
        <f t="shared" si="132"/>
        <v>308</v>
      </c>
      <c r="C315" s="119">
        <f t="shared" si="133"/>
        <v>0</v>
      </c>
      <c r="F315" s="115">
        <f t="shared" si="150"/>
        <v>-45715</v>
      </c>
      <c r="G315" s="113">
        <f t="shared" si="151"/>
        <v>308</v>
      </c>
      <c r="H315" s="113" t="e">
        <f>INDEX(地温!$D$2:$D$366,MATCH(F315,地温!$C$2:$C$366,FALSE))</f>
        <v>#N/A</v>
      </c>
      <c r="I315" s="113" t="e">
        <f t="shared" si="152"/>
        <v>#N/A</v>
      </c>
      <c r="J315" s="116" t="e">
        <f t="shared" si="134"/>
        <v>#N/A</v>
      </c>
      <c r="K315" s="119" t="e">
        <f t="shared" si="135"/>
        <v>#N/A</v>
      </c>
      <c r="L315" s="119">
        <f t="shared" si="136"/>
        <v>0</v>
      </c>
      <c r="O315" s="115">
        <f t="shared" si="153"/>
        <v>-45715</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-45715</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-45715</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-45715</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-45714</v>
      </c>
      <c r="B316" s="113">
        <f t="shared" si="132"/>
        <v>309</v>
      </c>
      <c r="C316" s="119">
        <f t="shared" si="133"/>
        <v>0</v>
      </c>
      <c r="F316" s="115">
        <f t="shared" si="150"/>
        <v>-45714</v>
      </c>
      <c r="G316" s="113">
        <f t="shared" si="151"/>
        <v>309</v>
      </c>
      <c r="H316" s="113" t="e">
        <f>INDEX(地温!$D$2:$D$366,MATCH(F316,地温!$C$2:$C$366,FALSE))</f>
        <v>#N/A</v>
      </c>
      <c r="I316" s="113" t="e">
        <f t="shared" si="152"/>
        <v>#N/A</v>
      </c>
      <c r="J316" s="116" t="e">
        <f t="shared" si="134"/>
        <v>#N/A</v>
      </c>
      <c r="K316" s="119" t="e">
        <f t="shared" si="135"/>
        <v>#N/A</v>
      </c>
      <c r="L316" s="119">
        <f t="shared" si="136"/>
        <v>0</v>
      </c>
      <c r="O316" s="115">
        <f t="shared" si="153"/>
        <v>-45714</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-45714</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-45714</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-45714</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-45713</v>
      </c>
      <c r="B317" s="113">
        <f t="shared" si="132"/>
        <v>310</v>
      </c>
      <c r="C317" s="119">
        <f t="shared" si="133"/>
        <v>0</v>
      </c>
      <c r="F317" s="115">
        <f t="shared" si="150"/>
        <v>-45713</v>
      </c>
      <c r="G317" s="113">
        <f t="shared" si="151"/>
        <v>310</v>
      </c>
      <c r="H317" s="113" t="e">
        <f>INDEX(地温!$D$2:$D$366,MATCH(F317,地温!$C$2:$C$366,FALSE))</f>
        <v>#N/A</v>
      </c>
      <c r="I317" s="113" t="e">
        <f t="shared" si="152"/>
        <v>#N/A</v>
      </c>
      <c r="J317" s="116" t="e">
        <f t="shared" si="134"/>
        <v>#N/A</v>
      </c>
      <c r="K317" s="119" t="e">
        <f t="shared" si="135"/>
        <v>#N/A</v>
      </c>
      <c r="L317" s="119">
        <f t="shared" si="136"/>
        <v>0</v>
      </c>
      <c r="O317" s="115">
        <f t="shared" si="153"/>
        <v>-45713</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-45713</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-45713</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-45713</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-45712</v>
      </c>
      <c r="B318" s="113">
        <f t="shared" si="132"/>
        <v>311</v>
      </c>
      <c r="C318" s="119">
        <f t="shared" si="133"/>
        <v>0</v>
      </c>
      <c r="F318" s="115">
        <f t="shared" si="150"/>
        <v>-45712</v>
      </c>
      <c r="G318" s="113">
        <f t="shared" si="151"/>
        <v>311</v>
      </c>
      <c r="H318" s="113" t="e">
        <f>INDEX(地温!$D$2:$D$366,MATCH(F318,地温!$C$2:$C$366,FALSE))</f>
        <v>#N/A</v>
      </c>
      <c r="I318" s="113" t="e">
        <f t="shared" si="152"/>
        <v>#N/A</v>
      </c>
      <c r="J318" s="116" t="e">
        <f t="shared" si="134"/>
        <v>#N/A</v>
      </c>
      <c r="K318" s="119" t="e">
        <f t="shared" si="135"/>
        <v>#N/A</v>
      </c>
      <c r="L318" s="119">
        <f t="shared" si="136"/>
        <v>0</v>
      </c>
      <c r="O318" s="115">
        <f t="shared" si="153"/>
        <v>-45712</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-45712</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-45712</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-45712</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-45711</v>
      </c>
      <c r="B319" s="113">
        <f t="shared" si="132"/>
        <v>312</v>
      </c>
      <c r="C319" s="119">
        <f t="shared" si="133"/>
        <v>0</v>
      </c>
      <c r="F319" s="115">
        <f t="shared" si="150"/>
        <v>-45711</v>
      </c>
      <c r="G319" s="113">
        <f t="shared" si="151"/>
        <v>312</v>
      </c>
      <c r="H319" s="113" t="e">
        <f>INDEX(地温!$D$2:$D$366,MATCH(F319,地温!$C$2:$C$366,FALSE))</f>
        <v>#N/A</v>
      </c>
      <c r="I319" s="113" t="e">
        <f t="shared" si="152"/>
        <v>#N/A</v>
      </c>
      <c r="J319" s="116" t="e">
        <f t="shared" si="134"/>
        <v>#N/A</v>
      </c>
      <c r="K319" s="119" t="e">
        <f t="shared" si="135"/>
        <v>#N/A</v>
      </c>
      <c r="L319" s="119">
        <f t="shared" si="136"/>
        <v>0</v>
      </c>
      <c r="O319" s="115">
        <f t="shared" si="153"/>
        <v>-45711</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-45711</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-45711</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-45711</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-45710</v>
      </c>
      <c r="B320" s="113">
        <f t="shared" si="132"/>
        <v>313</v>
      </c>
      <c r="C320" s="119">
        <f t="shared" si="133"/>
        <v>0</v>
      </c>
      <c r="F320" s="115">
        <f t="shared" si="150"/>
        <v>-45710</v>
      </c>
      <c r="G320" s="113">
        <f t="shared" si="151"/>
        <v>313</v>
      </c>
      <c r="H320" s="113" t="e">
        <f>INDEX(地温!$D$2:$D$366,MATCH(F320,地温!$C$2:$C$366,FALSE))</f>
        <v>#N/A</v>
      </c>
      <c r="I320" s="113" t="e">
        <f t="shared" si="152"/>
        <v>#N/A</v>
      </c>
      <c r="J320" s="116" t="e">
        <f t="shared" si="134"/>
        <v>#N/A</v>
      </c>
      <c r="K320" s="119" t="e">
        <f t="shared" si="135"/>
        <v>#N/A</v>
      </c>
      <c r="L320" s="119">
        <f t="shared" si="136"/>
        <v>0</v>
      </c>
      <c r="O320" s="115">
        <f t="shared" si="153"/>
        <v>-45710</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-45710</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-45710</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-45710</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-45709</v>
      </c>
      <c r="B321" s="113">
        <f t="shared" si="132"/>
        <v>314</v>
      </c>
      <c r="C321" s="119">
        <f t="shared" si="133"/>
        <v>0</v>
      </c>
      <c r="F321" s="115">
        <f t="shared" si="150"/>
        <v>-45709</v>
      </c>
      <c r="G321" s="113">
        <f t="shared" si="151"/>
        <v>314</v>
      </c>
      <c r="H321" s="113" t="e">
        <f>INDEX(地温!$D$2:$D$366,MATCH(F321,地温!$C$2:$C$366,FALSE))</f>
        <v>#N/A</v>
      </c>
      <c r="I321" s="113" t="e">
        <f t="shared" si="152"/>
        <v>#N/A</v>
      </c>
      <c r="J321" s="116" t="e">
        <f t="shared" si="134"/>
        <v>#N/A</v>
      </c>
      <c r="K321" s="119" t="e">
        <f t="shared" si="135"/>
        <v>#N/A</v>
      </c>
      <c r="L321" s="119">
        <f t="shared" si="136"/>
        <v>0</v>
      </c>
      <c r="O321" s="115">
        <f t="shared" si="153"/>
        <v>-45709</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-45709</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-45709</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-45709</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-45708</v>
      </c>
      <c r="B322" s="113">
        <f t="shared" si="132"/>
        <v>315</v>
      </c>
      <c r="C322" s="119">
        <f t="shared" si="133"/>
        <v>0</v>
      </c>
      <c r="F322" s="115">
        <f t="shared" si="150"/>
        <v>-45708</v>
      </c>
      <c r="G322" s="113">
        <f t="shared" si="151"/>
        <v>315</v>
      </c>
      <c r="H322" s="113" t="e">
        <f>INDEX(地温!$D$2:$D$366,MATCH(F322,地温!$C$2:$C$366,FALSE))</f>
        <v>#N/A</v>
      </c>
      <c r="I322" s="113" t="e">
        <f t="shared" si="152"/>
        <v>#N/A</v>
      </c>
      <c r="J322" s="116" t="e">
        <f t="shared" si="134"/>
        <v>#N/A</v>
      </c>
      <c r="K322" s="119" t="e">
        <f t="shared" si="135"/>
        <v>#N/A</v>
      </c>
      <c r="L322" s="119">
        <f t="shared" si="136"/>
        <v>0</v>
      </c>
      <c r="O322" s="115">
        <f t="shared" si="153"/>
        <v>-45708</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-45708</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-45708</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-45708</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-45707</v>
      </c>
      <c r="B323" s="113">
        <f t="shared" si="132"/>
        <v>316</v>
      </c>
      <c r="C323" s="119">
        <f t="shared" si="133"/>
        <v>0</v>
      </c>
      <c r="F323" s="115">
        <f t="shared" si="150"/>
        <v>-45707</v>
      </c>
      <c r="G323" s="113">
        <f t="shared" si="151"/>
        <v>316</v>
      </c>
      <c r="H323" s="113" t="e">
        <f>INDEX(地温!$D$2:$D$366,MATCH(F323,地温!$C$2:$C$366,FALSE))</f>
        <v>#N/A</v>
      </c>
      <c r="I323" s="113" t="e">
        <f t="shared" si="152"/>
        <v>#N/A</v>
      </c>
      <c r="J323" s="116" t="e">
        <f t="shared" si="134"/>
        <v>#N/A</v>
      </c>
      <c r="K323" s="119" t="e">
        <f t="shared" si="135"/>
        <v>#N/A</v>
      </c>
      <c r="L323" s="119">
        <f t="shared" si="136"/>
        <v>0</v>
      </c>
      <c r="O323" s="115">
        <f t="shared" si="153"/>
        <v>-45707</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-45707</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-45707</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-45707</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-45706</v>
      </c>
      <c r="B324" s="113">
        <f t="shared" si="132"/>
        <v>317</v>
      </c>
      <c r="C324" s="119">
        <f t="shared" si="133"/>
        <v>0</v>
      </c>
      <c r="F324" s="115">
        <f t="shared" si="150"/>
        <v>-45706</v>
      </c>
      <c r="G324" s="113">
        <f t="shared" si="151"/>
        <v>317</v>
      </c>
      <c r="H324" s="113" t="e">
        <f>INDEX(地温!$D$2:$D$366,MATCH(F324,地温!$C$2:$C$366,FALSE))</f>
        <v>#N/A</v>
      </c>
      <c r="I324" s="113" t="e">
        <f t="shared" si="152"/>
        <v>#N/A</v>
      </c>
      <c r="J324" s="116" t="e">
        <f t="shared" si="134"/>
        <v>#N/A</v>
      </c>
      <c r="K324" s="119" t="e">
        <f t="shared" si="135"/>
        <v>#N/A</v>
      </c>
      <c r="L324" s="119">
        <f t="shared" si="136"/>
        <v>0</v>
      </c>
      <c r="O324" s="115">
        <f t="shared" si="153"/>
        <v>-45706</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-45706</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-45706</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-45706</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-45705</v>
      </c>
      <c r="B325" s="113">
        <f t="shared" si="132"/>
        <v>318</v>
      </c>
      <c r="C325" s="119">
        <f t="shared" si="133"/>
        <v>0</v>
      </c>
      <c r="F325" s="115">
        <f t="shared" si="150"/>
        <v>-45705</v>
      </c>
      <c r="G325" s="113">
        <f t="shared" si="151"/>
        <v>318</v>
      </c>
      <c r="H325" s="113" t="e">
        <f>INDEX(地温!$D$2:$D$366,MATCH(F325,地温!$C$2:$C$366,FALSE))</f>
        <v>#N/A</v>
      </c>
      <c r="I325" s="113" t="e">
        <f t="shared" si="152"/>
        <v>#N/A</v>
      </c>
      <c r="J325" s="116" t="e">
        <f t="shared" si="134"/>
        <v>#N/A</v>
      </c>
      <c r="K325" s="119" t="e">
        <f t="shared" si="135"/>
        <v>#N/A</v>
      </c>
      <c r="L325" s="119">
        <f t="shared" si="136"/>
        <v>0</v>
      </c>
      <c r="O325" s="115">
        <f t="shared" si="153"/>
        <v>-45705</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-45705</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-45705</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-45705</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-45704</v>
      </c>
      <c r="B326" s="113">
        <f t="shared" si="132"/>
        <v>319</v>
      </c>
      <c r="C326" s="119">
        <f t="shared" si="133"/>
        <v>0</v>
      </c>
      <c r="F326" s="115">
        <f t="shared" si="150"/>
        <v>-45704</v>
      </c>
      <c r="G326" s="113">
        <f t="shared" si="151"/>
        <v>319</v>
      </c>
      <c r="H326" s="113" t="e">
        <f>INDEX(地温!$D$2:$D$366,MATCH(F326,地温!$C$2:$C$366,FALSE))</f>
        <v>#N/A</v>
      </c>
      <c r="I326" s="113" t="e">
        <f t="shared" si="152"/>
        <v>#N/A</v>
      </c>
      <c r="J326" s="116" t="e">
        <f t="shared" si="134"/>
        <v>#N/A</v>
      </c>
      <c r="K326" s="119" t="e">
        <f t="shared" si="135"/>
        <v>#N/A</v>
      </c>
      <c r="L326" s="119">
        <f t="shared" si="136"/>
        <v>0</v>
      </c>
      <c r="O326" s="115">
        <f t="shared" si="153"/>
        <v>-45704</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-45704</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-45704</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-45704</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-45703</v>
      </c>
      <c r="B327" s="113">
        <f t="shared" si="132"/>
        <v>320</v>
      </c>
      <c r="C327" s="119">
        <f t="shared" si="133"/>
        <v>0</v>
      </c>
      <c r="F327" s="115">
        <f t="shared" si="150"/>
        <v>-45703</v>
      </c>
      <c r="G327" s="113">
        <f t="shared" si="151"/>
        <v>320</v>
      </c>
      <c r="H327" s="113" t="e">
        <f>INDEX(地温!$D$2:$D$366,MATCH(F327,地温!$C$2:$C$366,FALSE))</f>
        <v>#N/A</v>
      </c>
      <c r="I327" s="113" t="e">
        <f t="shared" si="152"/>
        <v>#N/A</v>
      </c>
      <c r="J327" s="116" t="e">
        <f t="shared" si="134"/>
        <v>#N/A</v>
      </c>
      <c r="K327" s="119" t="e">
        <f t="shared" si="135"/>
        <v>#N/A</v>
      </c>
      <c r="L327" s="119">
        <f t="shared" si="136"/>
        <v>0</v>
      </c>
      <c r="O327" s="115">
        <f t="shared" si="153"/>
        <v>-45703</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-45703</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-45703</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-45703</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-45702</v>
      </c>
      <c r="B328" s="113">
        <f t="shared" ref="B328:B374" si="165">G328</f>
        <v>321</v>
      </c>
      <c r="C328" s="119">
        <f t="shared" ref="C328:C374" si="166">L328+U328+AD328+AM328+AV328</f>
        <v>0</v>
      </c>
      <c r="F328" s="115">
        <f t="shared" si="150"/>
        <v>-45702</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f t="shared" ref="L328:L374" si="169">IF($G$1=0,0,$J$1*$G$4*0.01*(1-EXP(-K328*G328)))</f>
        <v>0</v>
      </c>
      <c r="O328" s="115">
        <f t="shared" si="153"/>
        <v>-45702</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-45702</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-45702</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-45702</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-45701</v>
      </c>
      <c r="B329" s="113">
        <f t="shared" si="165"/>
        <v>322</v>
      </c>
      <c r="C329" s="119">
        <f t="shared" si="166"/>
        <v>0</v>
      </c>
      <c r="F329" s="115">
        <f t="shared" ref="F329:F374" si="183">F328+1</f>
        <v>-45701</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f t="shared" si="169"/>
        <v>0</v>
      </c>
      <c r="O329" s="115">
        <f t="shared" ref="O329:O374" si="186">O328+1</f>
        <v>-45701</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-45701</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-45701</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-45701</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-45700</v>
      </c>
      <c r="B330" s="113">
        <f t="shared" si="165"/>
        <v>323</v>
      </c>
      <c r="C330" s="119">
        <f t="shared" si="166"/>
        <v>0</v>
      </c>
      <c r="F330" s="115">
        <f t="shared" si="183"/>
        <v>-45700</v>
      </c>
      <c r="G330" s="113">
        <f t="shared" si="184"/>
        <v>323</v>
      </c>
      <c r="H330" s="113" t="e">
        <f>INDEX(地温!$D$2:$D$366,MATCH(F330,地温!$C$2:$C$366,FALSE))</f>
        <v>#N/A</v>
      </c>
      <c r="I330" s="113" t="e">
        <f t="shared" si="185"/>
        <v>#N/A</v>
      </c>
      <c r="J330" s="116" t="e">
        <f t="shared" si="167"/>
        <v>#N/A</v>
      </c>
      <c r="K330" s="119" t="e">
        <f t="shared" si="168"/>
        <v>#N/A</v>
      </c>
      <c r="L330" s="119">
        <f t="shared" si="169"/>
        <v>0</v>
      </c>
      <c r="O330" s="115">
        <f t="shared" si="186"/>
        <v>-45700</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-45700</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-45700</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-45700</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-45699</v>
      </c>
      <c r="B331" s="113">
        <f t="shared" si="165"/>
        <v>324</v>
      </c>
      <c r="C331" s="119">
        <f t="shared" si="166"/>
        <v>0</v>
      </c>
      <c r="F331" s="115">
        <f t="shared" si="183"/>
        <v>-45699</v>
      </c>
      <c r="G331" s="113">
        <f t="shared" si="184"/>
        <v>324</v>
      </c>
      <c r="H331" s="113" t="e">
        <f>INDEX(地温!$D$2:$D$366,MATCH(F331,地温!$C$2:$C$366,FALSE))</f>
        <v>#N/A</v>
      </c>
      <c r="I331" s="113" t="e">
        <f t="shared" si="185"/>
        <v>#N/A</v>
      </c>
      <c r="J331" s="116" t="e">
        <f t="shared" si="167"/>
        <v>#N/A</v>
      </c>
      <c r="K331" s="119" t="e">
        <f t="shared" si="168"/>
        <v>#N/A</v>
      </c>
      <c r="L331" s="119">
        <f t="shared" si="169"/>
        <v>0</v>
      </c>
      <c r="O331" s="115">
        <f t="shared" si="186"/>
        <v>-45699</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-45699</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-45699</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-45699</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-45698</v>
      </c>
      <c r="B332" s="113">
        <f t="shared" si="165"/>
        <v>325</v>
      </c>
      <c r="C332" s="119">
        <f t="shared" si="166"/>
        <v>0</v>
      </c>
      <c r="F332" s="115">
        <f t="shared" si="183"/>
        <v>-45698</v>
      </c>
      <c r="G332" s="113">
        <f t="shared" si="184"/>
        <v>325</v>
      </c>
      <c r="H332" s="113" t="e">
        <f>INDEX(地温!$D$2:$D$366,MATCH(F332,地温!$C$2:$C$366,FALSE))</f>
        <v>#N/A</v>
      </c>
      <c r="I332" s="113" t="e">
        <f t="shared" si="185"/>
        <v>#N/A</v>
      </c>
      <c r="J332" s="116" t="e">
        <f t="shared" si="167"/>
        <v>#N/A</v>
      </c>
      <c r="K332" s="119" t="e">
        <f t="shared" si="168"/>
        <v>#N/A</v>
      </c>
      <c r="L332" s="119">
        <f t="shared" si="169"/>
        <v>0</v>
      </c>
      <c r="O332" s="115">
        <f t="shared" si="186"/>
        <v>-45698</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-45698</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-45698</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-45698</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-45697</v>
      </c>
      <c r="B333" s="113">
        <f t="shared" si="165"/>
        <v>326</v>
      </c>
      <c r="C333" s="119">
        <f t="shared" si="166"/>
        <v>0</v>
      </c>
      <c r="F333" s="115">
        <f t="shared" si="183"/>
        <v>-45697</v>
      </c>
      <c r="G333" s="113">
        <f t="shared" si="184"/>
        <v>326</v>
      </c>
      <c r="H333" s="113" t="e">
        <f>INDEX(地温!$D$2:$D$366,MATCH(F333,地温!$C$2:$C$366,FALSE))</f>
        <v>#N/A</v>
      </c>
      <c r="I333" s="113" t="e">
        <f t="shared" si="185"/>
        <v>#N/A</v>
      </c>
      <c r="J333" s="116" t="e">
        <f t="shared" si="167"/>
        <v>#N/A</v>
      </c>
      <c r="K333" s="119" t="e">
        <f t="shared" si="168"/>
        <v>#N/A</v>
      </c>
      <c r="L333" s="119">
        <f t="shared" si="169"/>
        <v>0</v>
      </c>
      <c r="O333" s="115">
        <f t="shared" si="186"/>
        <v>-45697</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-45697</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-45697</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-45697</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-45696</v>
      </c>
      <c r="B334" s="113">
        <f t="shared" si="165"/>
        <v>327</v>
      </c>
      <c r="C334" s="119">
        <f t="shared" si="166"/>
        <v>0</v>
      </c>
      <c r="F334" s="115">
        <f t="shared" si="183"/>
        <v>-45696</v>
      </c>
      <c r="G334" s="113">
        <f t="shared" si="184"/>
        <v>327</v>
      </c>
      <c r="H334" s="113" t="e">
        <f>INDEX(地温!$D$2:$D$366,MATCH(F334,地温!$C$2:$C$366,FALSE))</f>
        <v>#N/A</v>
      </c>
      <c r="I334" s="113" t="e">
        <f t="shared" si="185"/>
        <v>#N/A</v>
      </c>
      <c r="J334" s="116" t="e">
        <f t="shared" si="167"/>
        <v>#N/A</v>
      </c>
      <c r="K334" s="119" t="e">
        <f t="shared" si="168"/>
        <v>#N/A</v>
      </c>
      <c r="L334" s="119">
        <f t="shared" si="169"/>
        <v>0</v>
      </c>
      <c r="O334" s="115">
        <f t="shared" si="186"/>
        <v>-45696</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-45696</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-45696</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-45696</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-45695</v>
      </c>
      <c r="B335" s="113">
        <f t="shared" si="165"/>
        <v>328</v>
      </c>
      <c r="C335" s="119">
        <f t="shared" si="166"/>
        <v>0</v>
      </c>
      <c r="F335" s="115">
        <f t="shared" si="183"/>
        <v>-45695</v>
      </c>
      <c r="G335" s="113">
        <f t="shared" si="184"/>
        <v>328</v>
      </c>
      <c r="H335" s="113" t="e">
        <f>INDEX(地温!$D$2:$D$366,MATCH(F335,地温!$C$2:$C$366,FALSE))</f>
        <v>#N/A</v>
      </c>
      <c r="I335" s="113" t="e">
        <f t="shared" si="185"/>
        <v>#N/A</v>
      </c>
      <c r="J335" s="116" t="e">
        <f t="shared" si="167"/>
        <v>#N/A</v>
      </c>
      <c r="K335" s="119" t="e">
        <f t="shared" si="168"/>
        <v>#N/A</v>
      </c>
      <c r="L335" s="119">
        <f t="shared" si="169"/>
        <v>0</v>
      </c>
      <c r="O335" s="115">
        <f t="shared" si="186"/>
        <v>-45695</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-45695</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-45695</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-45695</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-45694</v>
      </c>
      <c r="B336" s="113">
        <f t="shared" si="165"/>
        <v>329</v>
      </c>
      <c r="C336" s="119">
        <f t="shared" si="166"/>
        <v>0</v>
      </c>
      <c r="F336" s="115">
        <f t="shared" si="183"/>
        <v>-45694</v>
      </c>
      <c r="G336" s="113">
        <f t="shared" si="184"/>
        <v>329</v>
      </c>
      <c r="H336" s="113" t="e">
        <f>INDEX(地温!$D$2:$D$366,MATCH(F336,地温!$C$2:$C$366,FALSE))</f>
        <v>#N/A</v>
      </c>
      <c r="I336" s="113" t="e">
        <f t="shared" si="185"/>
        <v>#N/A</v>
      </c>
      <c r="J336" s="116" t="e">
        <f t="shared" si="167"/>
        <v>#N/A</v>
      </c>
      <c r="K336" s="119" t="e">
        <f t="shared" si="168"/>
        <v>#N/A</v>
      </c>
      <c r="L336" s="119">
        <f t="shared" si="169"/>
        <v>0</v>
      </c>
      <c r="O336" s="115">
        <f t="shared" si="186"/>
        <v>-45694</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-45694</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-45694</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-45694</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-45693</v>
      </c>
      <c r="B337" s="113">
        <f t="shared" si="165"/>
        <v>330</v>
      </c>
      <c r="C337" s="119">
        <f t="shared" si="166"/>
        <v>0</v>
      </c>
      <c r="F337" s="115">
        <f t="shared" si="183"/>
        <v>-45693</v>
      </c>
      <c r="G337" s="113">
        <f t="shared" si="184"/>
        <v>330</v>
      </c>
      <c r="H337" s="113" t="e">
        <f>INDEX(地温!$D$2:$D$366,MATCH(F337,地温!$C$2:$C$366,FALSE))</f>
        <v>#N/A</v>
      </c>
      <c r="I337" s="113" t="e">
        <f t="shared" si="185"/>
        <v>#N/A</v>
      </c>
      <c r="J337" s="116" t="e">
        <f t="shared" si="167"/>
        <v>#N/A</v>
      </c>
      <c r="K337" s="119" t="e">
        <f t="shared" si="168"/>
        <v>#N/A</v>
      </c>
      <c r="L337" s="119">
        <f t="shared" si="169"/>
        <v>0</v>
      </c>
      <c r="O337" s="115">
        <f t="shared" si="186"/>
        <v>-45693</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-45693</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-45693</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-45693</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-45692</v>
      </c>
      <c r="B338" s="113">
        <f t="shared" si="165"/>
        <v>331</v>
      </c>
      <c r="C338" s="119">
        <f t="shared" si="166"/>
        <v>0</v>
      </c>
      <c r="F338" s="115">
        <f t="shared" si="183"/>
        <v>-45692</v>
      </c>
      <c r="G338" s="113">
        <f t="shared" si="184"/>
        <v>331</v>
      </c>
      <c r="H338" s="113" t="e">
        <f>INDEX(地温!$D$2:$D$366,MATCH(F338,地温!$C$2:$C$366,FALSE))</f>
        <v>#N/A</v>
      </c>
      <c r="I338" s="113" t="e">
        <f t="shared" si="185"/>
        <v>#N/A</v>
      </c>
      <c r="J338" s="116" t="e">
        <f t="shared" si="167"/>
        <v>#N/A</v>
      </c>
      <c r="K338" s="119" t="e">
        <f t="shared" si="168"/>
        <v>#N/A</v>
      </c>
      <c r="L338" s="119">
        <f t="shared" si="169"/>
        <v>0</v>
      </c>
      <c r="O338" s="115">
        <f t="shared" si="186"/>
        <v>-45692</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-45692</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-45692</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-45692</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-45691</v>
      </c>
      <c r="B339" s="113">
        <f t="shared" si="165"/>
        <v>332</v>
      </c>
      <c r="C339" s="119">
        <f t="shared" si="166"/>
        <v>0</v>
      </c>
      <c r="F339" s="115">
        <f t="shared" si="183"/>
        <v>-45691</v>
      </c>
      <c r="G339" s="113">
        <f t="shared" si="184"/>
        <v>332</v>
      </c>
      <c r="H339" s="113" t="e">
        <f>INDEX(地温!$D$2:$D$366,MATCH(F339,地温!$C$2:$C$366,FALSE))</f>
        <v>#N/A</v>
      </c>
      <c r="I339" s="113" t="e">
        <f t="shared" si="185"/>
        <v>#N/A</v>
      </c>
      <c r="J339" s="116" t="e">
        <f t="shared" si="167"/>
        <v>#N/A</v>
      </c>
      <c r="K339" s="119" t="e">
        <f t="shared" si="168"/>
        <v>#N/A</v>
      </c>
      <c r="L339" s="119">
        <f t="shared" si="169"/>
        <v>0</v>
      </c>
      <c r="O339" s="115">
        <f t="shared" si="186"/>
        <v>-45691</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-45691</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-45691</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-45691</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-45690</v>
      </c>
      <c r="B340" s="113">
        <f t="shared" si="165"/>
        <v>333</v>
      </c>
      <c r="C340" s="119">
        <f t="shared" si="166"/>
        <v>0</v>
      </c>
      <c r="F340" s="115">
        <f t="shared" si="183"/>
        <v>-45690</v>
      </c>
      <c r="G340" s="113">
        <f t="shared" si="184"/>
        <v>333</v>
      </c>
      <c r="H340" s="113" t="e">
        <f>INDEX(地温!$D$2:$D$366,MATCH(F340,地温!$C$2:$C$366,FALSE))</f>
        <v>#N/A</v>
      </c>
      <c r="I340" s="113" t="e">
        <f t="shared" si="185"/>
        <v>#N/A</v>
      </c>
      <c r="J340" s="116" t="e">
        <f t="shared" si="167"/>
        <v>#N/A</v>
      </c>
      <c r="K340" s="119" t="e">
        <f t="shared" si="168"/>
        <v>#N/A</v>
      </c>
      <c r="L340" s="119">
        <f t="shared" si="169"/>
        <v>0</v>
      </c>
      <c r="O340" s="115">
        <f t="shared" si="186"/>
        <v>-45690</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-45690</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-45690</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-45690</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-45689</v>
      </c>
      <c r="B341" s="113">
        <f t="shared" si="165"/>
        <v>334</v>
      </c>
      <c r="C341" s="119">
        <f t="shared" si="166"/>
        <v>0</v>
      </c>
      <c r="F341" s="115">
        <f t="shared" si="183"/>
        <v>-45689</v>
      </c>
      <c r="G341" s="113">
        <f t="shared" si="184"/>
        <v>334</v>
      </c>
      <c r="H341" s="113" t="e">
        <f>INDEX(地温!$D$2:$D$366,MATCH(F341,地温!$C$2:$C$366,FALSE))</f>
        <v>#N/A</v>
      </c>
      <c r="I341" s="113" t="e">
        <f t="shared" si="185"/>
        <v>#N/A</v>
      </c>
      <c r="J341" s="116" t="e">
        <f t="shared" si="167"/>
        <v>#N/A</v>
      </c>
      <c r="K341" s="119" t="e">
        <f t="shared" si="168"/>
        <v>#N/A</v>
      </c>
      <c r="L341" s="119">
        <f t="shared" si="169"/>
        <v>0</v>
      </c>
      <c r="O341" s="115">
        <f t="shared" si="186"/>
        <v>-45689</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-45689</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-45689</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-45689</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-45688</v>
      </c>
      <c r="B342" s="113">
        <f t="shared" si="165"/>
        <v>335</v>
      </c>
      <c r="C342" s="119">
        <f t="shared" si="166"/>
        <v>0</v>
      </c>
      <c r="F342" s="115">
        <f t="shared" si="183"/>
        <v>-45688</v>
      </c>
      <c r="G342" s="113">
        <f t="shared" si="184"/>
        <v>335</v>
      </c>
      <c r="H342" s="113" t="e">
        <f>INDEX(地温!$D$2:$D$366,MATCH(F342,地温!$C$2:$C$366,FALSE))</f>
        <v>#N/A</v>
      </c>
      <c r="I342" s="113" t="e">
        <f t="shared" si="185"/>
        <v>#N/A</v>
      </c>
      <c r="J342" s="116" t="e">
        <f t="shared" si="167"/>
        <v>#N/A</v>
      </c>
      <c r="K342" s="119" t="e">
        <f t="shared" si="168"/>
        <v>#N/A</v>
      </c>
      <c r="L342" s="119">
        <f t="shared" si="169"/>
        <v>0</v>
      </c>
      <c r="O342" s="115">
        <f t="shared" si="186"/>
        <v>-45688</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-45688</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-45688</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-45688</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-45687</v>
      </c>
      <c r="B343" s="113">
        <f t="shared" si="165"/>
        <v>336</v>
      </c>
      <c r="C343" s="119">
        <f t="shared" si="166"/>
        <v>0</v>
      </c>
      <c r="F343" s="115">
        <f t="shared" si="183"/>
        <v>-45687</v>
      </c>
      <c r="G343" s="113">
        <f t="shared" si="184"/>
        <v>336</v>
      </c>
      <c r="H343" s="113" t="e">
        <f>INDEX(地温!$D$2:$D$366,MATCH(F343,地温!$C$2:$C$366,FALSE))</f>
        <v>#N/A</v>
      </c>
      <c r="I343" s="113" t="e">
        <f t="shared" si="185"/>
        <v>#N/A</v>
      </c>
      <c r="J343" s="116" t="e">
        <f t="shared" si="167"/>
        <v>#N/A</v>
      </c>
      <c r="K343" s="119" t="e">
        <f t="shared" si="168"/>
        <v>#N/A</v>
      </c>
      <c r="L343" s="119">
        <f t="shared" si="169"/>
        <v>0</v>
      </c>
      <c r="O343" s="115">
        <f t="shared" si="186"/>
        <v>-45687</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-45687</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-45687</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-45687</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-45686</v>
      </c>
      <c r="B344" s="113">
        <f t="shared" si="165"/>
        <v>337</v>
      </c>
      <c r="C344" s="119">
        <f t="shared" si="166"/>
        <v>0</v>
      </c>
      <c r="F344" s="115">
        <f t="shared" si="183"/>
        <v>-45686</v>
      </c>
      <c r="G344" s="113">
        <f t="shared" si="184"/>
        <v>337</v>
      </c>
      <c r="H344" s="113" t="e">
        <f>INDEX(地温!$D$2:$D$366,MATCH(F344,地温!$C$2:$C$366,FALSE))</f>
        <v>#N/A</v>
      </c>
      <c r="I344" s="113" t="e">
        <f t="shared" si="185"/>
        <v>#N/A</v>
      </c>
      <c r="J344" s="116" t="e">
        <f t="shared" si="167"/>
        <v>#N/A</v>
      </c>
      <c r="K344" s="119" t="e">
        <f t="shared" si="168"/>
        <v>#N/A</v>
      </c>
      <c r="L344" s="119">
        <f t="shared" si="169"/>
        <v>0</v>
      </c>
      <c r="O344" s="115">
        <f t="shared" si="186"/>
        <v>-45686</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-45686</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-45686</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-45686</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-45685</v>
      </c>
      <c r="B345" s="113">
        <f t="shared" si="165"/>
        <v>338</v>
      </c>
      <c r="C345" s="119">
        <f t="shared" si="166"/>
        <v>0</v>
      </c>
      <c r="F345" s="115">
        <f t="shared" si="183"/>
        <v>-45685</v>
      </c>
      <c r="G345" s="113">
        <f t="shared" si="184"/>
        <v>338</v>
      </c>
      <c r="H345" s="113" t="e">
        <f>INDEX(地温!$D$2:$D$366,MATCH(F345,地温!$C$2:$C$366,FALSE))</f>
        <v>#N/A</v>
      </c>
      <c r="I345" s="113" t="e">
        <f t="shared" si="185"/>
        <v>#N/A</v>
      </c>
      <c r="J345" s="116" t="e">
        <f t="shared" si="167"/>
        <v>#N/A</v>
      </c>
      <c r="K345" s="119" t="e">
        <f t="shared" si="168"/>
        <v>#N/A</v>
      </c>
      <c r="L345" s="119">
        <f t="shared" si="169"/>
        <v>0</v>
      </c>
      <c r="O345" s="115">
        <f t="shared" si="186"/>
        <v>-45685</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-45685</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-45685</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-45685</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-45684</v>
      </c>
      <c r="B346" s="113">
        <f t="shared" si="165"/>
        <v>339</v>
      </c>
      <c r="C346" s="119">
        <f t="shared" si="166"/>
        <v>0</v>
      </c>
      <c r="F346" s="115">
        <f t="shared" si="183"/>
        <v>-45684</v>
      </c>
      <c r="G346" s="113">
        <f t="shared" si="184"/>
        <v>339</v>
      </c>
      <c r="H346" s="113" t="e">
        <f>INDEX(地温!$D$2:$D$366,MATCH(F346,地温!$C$2:$C$366,FALSE))</f>
        <v>#N/A</v>
      </c>
      <c r="I346" s="113" t="e">
        <f t="shared" si="185"/>
        <v>#N/A</v>
      </c>
      <c r="J346" s="116" t="e">
        <f t="shared" si="167"/>
        <v>#N/A</v>
      </c>
      <c r="K346" s="119" t="e">
        <f t="shared" si="168"/>
        <v>#N/A</v>
      </c>
      <c r="L346" s="119">
        <f t="shared" si="169"/>
        <v>0</v>
      </c>
      <c r="O346" s="115">
        <f t="shared" si="186"/>
        <v>-45684</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-45684</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-45684</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-45684</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-45683</v>
      </c>
      <c r="B347" s="113">
        <f t="shared" si="165"/>
        <v>340</v>
      </c>
      <c r="C347" s="119">
        <f t="shared" si="166"/>
        <v>0</v>
      </c>
      <c r="F347" s="115">
        <f t="shared" si="183"/>
        <v>-45683</v>
      </c>
      <c r="G347" s="113">
        <f t="shared" si="184"/>
        <v>340</v>
      </c>
      <c r="H347" s="113" t="e">
        <f>INDEX(地温!$D$2:$D$366,MATCH(F347,地温!$C$2:$C$366,FALSE))</f>
        <v>#N/A</v>
      </c>
      <c r="I347" s="113" t="e">
        <f t="shared" si="185"/>
        <v>#N/A</v>
      </c>
      <c r="J347" s="116" t="e">
        <f t="shared" si="167"/>
        <v>#N/A</v>
      </c>
      <c r="K347" s="119" t="e">
        <f t="shared" si="168"/>
        <v>#N/A</v>
      </c>
      <c r="L347" s="119">
        <f t="shared" si="169"/>
        <v>0</v>
      </c>
      <c r="O347" s="115">
        <f t="shared" si="186"/>
        <v>-45683</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-45683</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-45683</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-45683</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-45682</v>
      </c>
      <c r="B348" s="113">
        <f t="shared" si="165"/>
        <v>341</v>
      </c>
      <c r="C348" s="119">
        <f t="shared" si="166"/>
        <v>0</v>
      </c>
      <c r="F348" s="115">
        <f t="shared" si="183"/>
        <v>-45682</v>
      </c>
      <c r="G348" s="113">
        <f t="shared" si="184"/>
        <v>341</v>
      </c>
      <c r="H348" s="113" t="e">
        <f>INDEX(地温!$D$2:$D$366,MATCH(F348,地温!$C$2:$C$366,FALSE))</f>
        <v>#N/A</v>
      </c>
      <c r="I348" s="113" t="e">
        <f t="shared" si="185"/>
        <v>#N/A</v>
      </c>
      <c r="J348" s="116" t="e">
        <f t="shared" si="167"/>
        <v>#N/A</v>
      </c>
      <c r="K348" s="119" t="e">
        <f t="shared" si="168"/>
        <v>#N/A</v>
      </c>
      <c r="L348" s="119">
        <f t="shared" si="169"/>
        <v>0</v>
      </c>
      <c r="O348" s="115">
        <f t="shared" si="186"/>
        <v>-45682</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-45682</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-45682</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-45682</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-45681</v>
      </c>
      <c r="B349" s="113">
        <f t="shared" si="165"/>
        <v>342</v>
      </c>
      <c r="C349" s="119">
        <f t="shared" si="166"/>
        <v>0</v>
      </c>
      <c r="F349" s="115">
        <f t="shared" si="183"/>
        <v>-45681</v>
      </c>
      <c r="G349" s="113">
        <f t="shared" si="184"/>
        <v>342</v>
      </c>
      <c r="H349" s="113" t="e">
        <f>INDEX(地温!$D$2:$D$366,MATCH(F349,地温!$C$2:$C$366,FALSE))</f>
        <v>#N/A</v>
      </c>
      <c r="I349" s="113" t="e">
        <f t="shared" si="185"/>
        <v>#N/A</v>
      </c>
      <c r="J349" s="116" t="e">
        <f t="shared" si="167"/>
        <v>#N/A</v>
      </c>
      <c r="K349" s="119" t="e">
        <f t="shared" si="168"/>
        <v>#N/A</v>
      </c>
      <c r="L349" s="119">
        <f t="shared" si="169"/>
        <v>0</v>
      </c>
      <c r="O349" s="115">
        <f t="shared" si="186"/>
        <v>-45681</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-45681</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-45681</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-45681</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-45680</v>
      </c>
      <c r="B350" s="113">
        <f t="shared" si="165"/>
        <v>343</v>
      </c>
      <c r="C350" s="119">
        <f t="shared" si="166"/>
        <v>0</v>
      </c>
      <c r="F350" s="115">
        <f t="shared" si="183"/>
        <v>-45680</v>
      </c>
      <c r="G350" s="113">
        <f t="shared" si="184"/>
        <v>343</v>
      </c>
      <c r="H350" s="113" t="e">
        <f>INDEX(地温!$D$2:$D$366,MATCH(F350,地温!$C$2:$C$366,FALSE))</f>
        <v>#N/A</v>
      </c>
      <c r="I350" s="113" t="e">
        <f t="shared" si="185"/>
        <v>#N/A</v>
      </c>
      <c r="J350" s="116" t="e">
        <f t="shared" si="167"/>
        <v>#N/A</v>
      </c>
      <c r="K350" s="119" t="e">
        <f t="shared" si="168"/>
        <v>#N/A</v>
      </c>
      <c r="L350" s="119">
        <f t="shared" si="169"/>
        <v>0</v>
      </c>
      <c r="O350" s="115">
        <f t="shared" si="186"/>
        <v>-45680</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-45680</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-45680</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-45680</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-45679</v>
      </c>
      <c r="B351" s="113">
        <f t="shared" si="165"/>
        <v>344</v>
      </c>
      <c r="C351" s="119">
        <f t="shared" si="166"/>
        <v>0</v>
      </c>
      <c r="F351" s="115">
        <f t="shared" si="183"/>
        <v>-45679</v>
      </c>
      <c r="G351" s="113">
        <f t="shared" si="184"/>
        <v>344</v>
      </c>
      <c r="H351" s="113" t="e">
        <f>INDEX(地温!$D$2:$D$366,MATCH(F351,地温!$C$2:$C$366,FALSE))</f>
        <v>#N/A</v>
      </c>
      <c r="I351" s="113" t="e">
        <f t="shared" si="185"/>
        <v>#N/A</v>
      </c>
      <c r="J351" s="116" t="e">
        <f t="shared" si="167"/>
        <v>#N/A</v>
      </c>
      <c r="K351" s="119" t="e">
        <f t="shared" si="168"/>
        <v>#N/A</v>
      </c>
      <c r="L351" s="119">
        <f t="shared" si="169"/>
        <v>0</v>
      </c>
      <c r="O351" s="115">
        <f t="shared" si="186"/>
        <v>-45679</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-45679</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-45679</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-45679</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-45678</v>
      </c>
      <c r="B352" s="113">
        <f t="shared" si="165"/>
        <v>345</v>
      </c>
      <c r="C352" s="119">
        <f t="shared" si="166"/>
        <v>0</v>
      </c>
      <c r="F352" s="115">
        <f t="shared" si="183"/>
        <v>-45678</v>
      </c>
      <c r="G352" s="113">
        <f t="shared" si="184"/>
        <v>345</v>
      </c>
      <c r="H352" s="113" t="e">
        <f>INDEX(地温!$D$2:$D$366,MATCH(F352,地温!$C$2:$C$366,FALSE))</f>
        <v>#N/A</v>
      </c>
      <c r="I352" s="113" t="e">
        <f t="shared" si="185"/>
        <v>#N/A</v>
      </c>
      <c r="J352" s="116" t="e">
        <f t="shared" si="167"/>
        <v>#N/A</v>
      </c>
      <c r="K352" s="119" t="e">
        <f t="shared" si="168"/>
        <v>#N/A</v>
      </c>
      <c r="L352" s="119">
        <f t="shared" si="169"/>
        <v>0</v>
      </c>
      <c r="O352" s="115">
        <f t="shared" si="186"/>
        <v>-45678</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-45678</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-45678</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-45678</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-45677</v>
      </c>
      <c r="B353" s="113">
        <f t="shared" si="165"/>
        <v>346</v>
      </c>
      <c r="C353" s="119">
        <f t="shared" si="166"/>
        <v>0</v>
      </c>
      <c r="F353" s="115">
        <f t="shared" si="183"/>
        <v>-45677</v>
      </c>
      <c r="G353" s="113">
        <f t="shared" si="184"/>
        <v>346</v>
      </c>
      <c r="H353" s="113" t="e">
        <f>INDEX(地温!$D$2:$D$366,MATCH(F353,地温!$C$2:$C$366,FALSE))</f>
        <v>#N/A</v>
      </c>
      <c r="I353" s="113" t="e">
        <f t="shared" si="185"/>
        <v>#N/A</v>
      </c>
      <c r="J353" s="116" t="e">
        <f t="shared" si="167"/>
        <v>#N/A</v>
      </c>
      <c r="K353" s="119" t="e">
        <f t="shared" si="168"/>
        <v>#N/A</v>
      </c>
      <c r="L353" s="119">
        <f t="shared" si="169"/>
        <v>0</v>
      </c>
      <c r="O353" s="115">
        <f t="shared" si="186"/>
        <v>-45677</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-45677</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-45677</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-45677</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-45676</v>
      </c>
      <c r="B354" s="113">
        <f t="shared" si="165"/>
        <v>347</v>
      </c>
      <c r="C354" s="119">
        <f t="shared" si="166"/>
        <v>0</v>
      </c>
      <c r="F354" s="115">
        <f t="shared" si="183"/>
        <v>-45676</v>
      </c>
      <c r="G354" s="113">
        <f t="shared" si="184"/>
        <v>347</v>
      </c>
      <c r="H354" s="113" t="e">
        <f>INDEX(地温!$D$2:$D$366,MATCH(F354,地温!$C$2:$C$366,FALSE))</f>
        <v>#N/A</v>
      </c>
      <c r="I354" s="113" t="e">
        <f t="shared" si="185"/>
        <v>#N/A</v>
      </c>
      <c r="J354" s="116" t="e">
        <f t="shared" si="167"/>
        <v>#N/A</v>
      </c>
      <c r="K354" s="119" t="e">
        <f t="shared" si="168"/>
        <v>#N/A</v>
      </c>
      <c r="L354" s="119">
        <f t="shared" si="169"/>
        <v>0</v>
      </c>
      <c r="O354" s="115">
        <f t="shared" si="186"/>
        <v>-45676</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-45676</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-45676</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-45676</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-45675</v>
      </c>
      <c r="B355" s="113">
        <f t="shared" si="165"/>
        <v>348</v>
      </c>
      <c r="C355" s="119">
        <f t="shared" si="166"/>
        <v>0</v>
      </c>
      <c r="F355" s="115">
        <f t="shared" si="183"/>
        <v>-45675</v>
      </c>
      <c r="G355" s="113">
        <f t="shared" si="184"/>
        <v>348</v>
      </c>
      <c r="H355" s="113" t="e">
        <f>INDEX(地温!$D$2:$D$366,MATCH(F355,地温!$C$2:$C$366,FALSE))</f>
        <v>#N/A</v>
      </c>
      <c r="I355" s="113" t="e">
        <f t="shared" si="185"/>
        <v>#N/A</v>
      </c>
      <c r="J355" s="116" t="e">
        <f t="shared" si="167"/>
        <v>#N/A</v>
      </c>
      <c r="K355" s="119" t="e">
        <f t="shared" si="168"/>
        <v>#N/A</v>
      </c>
      <c r="L355" s="119">
        <f t="shared" si="169"/>
        <v>0</v>
      </c>
      <c r="O355" s="115">
        <f t="shared" si="186"/>
        <v>-45675</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-45675</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-45675</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-45675</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-45674</v>
      </c>
      <c r="B356" s="113">
        <f t="shared" si="165"/>
        <v>349</v>
      </c>
      <c r="C356" s="119">
        <f t="shared" si="166"/>
        <v>0</v>
      </c>
      <c r="F356" s="115">
        <f t="shared" si="183"/>
        <v>-45674</v>
      </c>
      <c r="G356" s="113">
        <f t="shared" si="184"/>
        <v>349</v>
      </c>
      <c r="H356" s="113" t="e">
        <f>INDEX(地温!$D$2:$D$366,MATCH(F356,地温!$C$2:$C$366,FALSE))</f>
        <v>#N/A</v>
      </c>
      <c r="I356" s="113" t="e">
        <f t="shared" si="185"/>
        <v>#N/A</v>
      </c>
      <c r="J356" s="116" t="e">
        <f t="shared" si="167"/>
        <v>#N/A</v>
      </c>
      <c r="K356" s="119" t="e">
        <f t="shared" si="168"/>
        <v>#N/A</v>
      </c>
      <c r="L356" s="119">
        <f t="shared" si="169"/>
        <v>0</v>
      </c>
      <c r="O356" s="115">
        <f t="shared" si="186"/>
        <v>-45674</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-45674</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-45674</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-45674</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-45673</v>
      </c>
      <c r="B357" s="113">
        <f t="shared" si="165"/>
        <v>350</v>
      </c>
      <c r="C357" s="119">
        <f t="shared" si="166"/>
        <v>0</v>
      </c>
      <c r="F357" s="115">
        <f t="shared" si="183"/>
        <v>-45673</v>
      </c>
      <c r="G357" s="113">
        <f t="shared" si="184"/>
        <v>350</v>
      </c>
      <c r="H357" s="113" t="e">
        <f>INDEX(地温!$D$2:$D$366,MATCH(F357,地温!$C$2:$C$366,FALSE))</f>
        <v>#N/A</v>
      </c>
      <c r="I357" s="113" t="e">
        <f t="shared" si="185"/>
        <v>#N/A</v>
      </c>
      <c r="J357" s="116" t="e">
        <f t="shared" si="167"/>
        <v>#N/A</v>
      </c>
      <c r="K357" s="119" t="e">
        <f t="shared" si="168"/>
        <v>#N/A</v>
      </c>
      <c r="L357" s="119">
        <f t="shared" si="169"/>
        <v>0</v>
      </c>
      <c r="O357" s="115">
        <f t="shared" si="186"/>
        <v>-45673</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-45673</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-45673</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-45673</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-45672</v>
      </c>
      <c r="B358" s="113">
        <f t="shared" si="165"/>
        <v>351</v>
      </c>
      <c r="C358" s="119">
        <f t="shared" si="166"/>
        <v>0</v>
      </c>
      <c r="F358" s="115">
        <f t="shared" si="183"/>
        <v>-45672</v>
      </c>
      <c r="G358" s="113">
        <f t="shared" si="184"/>
        <v>351</v>
      </c>
      <c r="H358" s="113" t="e">
        <f>INDEX(地温!$D$2:$D$366,MATCH(F358,地温!$C$2:$C$366,FALSE))</f>
        <v>#N/A</v>
      </c>
      <c r="I358" s="113" t="e">
        <f t="shared" si="185"/>
        <v>#N/A</v>
      </c>
      <c r="J358" s="116" t="e">
        <f t="shared" si="167"/>
        <v>#N/A</v>
      </c>
      <c r="K358" s="119" t="e">
        <f t="shared" si="168"/>
        <v>#N/A</v>
      </c>
      <c r="L358" s="119">
        <f t="shared" si="169"/>
        <v>0</v>
      </c>
      <c r="O358" s="115">
        <f t="shared" si="186"/>
        <v>-45672</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-45672</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-45672</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-45672</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-45671</v>
      </c>
      <c r="B359" s="113">
        <f t="shared" si="165"/>
        <v>352</v>
      </c>
      <c r="C359" s="119">
        <f t="shared" si="166"/>
        <v>0</v>
      </c>
      <c r="F359" s="115">
        <f t="shared" si="183"/>
        <v>-45671</v>
      </c>
      <c r="G359" s="113">
        <f t="shared" si="184"/>
        <v>352</v>
      </c>
      <c r="H359" s="113" t="e">
        <f>INDEX(地温!$D$2:$D$366,MATCH(F359,地温!$C$2:$C$366,FALSE))</f>
        <v>#N/A</v>
      </c>
      <c r="I359" s="113" t="e">
        <f t="shared" si="185"/>
        <v>#N/A</v>
      </c>
      <c r="J359" s="116" t="e">
        <f t="shared" si="167"/>
        <v>#N/A</v>
      </c>
      <c r="K359" s="119" t="e">
        <f t="shared" si="168"/>
        <v>#N/A</v>
      </c>
      <c r="L359" s="119">
        <f t="shared" si="169"/>
        <v>0</v>
      </c>
      <c r="O359" s="115">
        <f t="shared" si="186"/>
        <v>-45671</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-45671</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-45671</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-45671</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-45670</v>
      </c>
      <c r="B360" s="113">
        <f t="shared" si="165"/>
        <v>353</v>
      </c>
      <c r="C360" s="119">
        <f t="shared" si="166"/>
        <v>0</v>
      </c>
      <c r="F360" s="115">
        <f t="shared" si="183"/>
        <v>-45670</v>
      </c>
      <c r="G360" s="113">
        <f t="shared" si="184"/>
        <v>353</v>
      </c>
      <c r="H360" s="113" t="e">
        <f>INDEX(地温!$D$2:$D$366,MATCH(F360,地温!$C$2:$C$366,FALSE))</f>
        <v>#N/A</v>
      </c>
      <c r="I360" s="113" t="e">
        <f t="shared" si="185"/>
        <v>#N/A</v>
      </c>
      <c r="J360" s="116" t="e">
        <f t="shared" si="167"/>
        <v>#N/A</v>
      </c>
      <c r="K360" s="119" t="e">
        <f t="shared" si="168"/>
        <v>#N/A</v>
      </c>
      <c r="L360" s="119">
        <f t="shared" si="169"/>
        <v>0</v>
      </c>
      <c r="O360" s="115">
        <f t="shared" si="186"/>
        <v>-45670</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-45670</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-45670</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-45670</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-45669</v>
      </c>
      <c r="B361" s="113">
        <f t="shared" si="165"/>
        <v>354</v>
      </c>
      <c r="C361" s="119">
        <f t="shared" si="166"/>
        <v>0</v>
      </c>
      <c r="F361" s="115">
        <f t="shared" si="183"/>
        <v>-45669</v>
      </c>
      <c r="G361" s="113">
        <f t="shared" si="184"/>
        <v>354</v>
      </c>
      <c r="H361" s="113" t="e">
        <f>INDEX(地温!$D$2:$D$366,MATCH(F361,地温!$C$2:$C$366,FALSE))</f>
        <v>#N/A</v>
      </c>
      <c r="I361" s="113" t="e">
        <f t="shared" si="185"/>
        <v>#N/A</v>
      </c>
      <c r="J361" s="116" t="e">
        <f t="shared" si="167"/>
        <v>#N/A</v>
      </c>
      <c r="K361" s="119" t="e">
        <f t="shared" si="168"/>
        <v>#N/A</v>
      </c>
      <c r="L361" s="119">
        <f t="shared" si="169"/>
        <v>0</v>
      </c>
      <c r="O361" s="115">
        <f t="shared" si="186"/>
        <v>-45669</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-45669</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-45669</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-45669</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-45668</v>
      </c>
      <c r="B362" s="113">
        <f t="shared" si="165"/>
        <v>355</v>
      </c>
      <c r="C362" s="119">
        <f t="shared" si="166"/>
        <v>0</v>
      </c>
      <c r="F362" s="115">
        <f t="shared" si="183"/>
        <v>-45668</v>
      </c>
      <c r="G362" s="113">
        <f t="shared" si="184"/>
        <v>355</v>
      </c>
      <c r="H362" s="113" t="e">
        <f>INDEX(地温!$D$2:$D$366,MATCH(F362,地温!$C$2:$C$366,FALSE))</f>
        <v>#N/A</v>
      </c>
      <c r="I362" s="113" t="e">
        <f t="shared" si="185"/>
        <v>#N/A</v>
      </c>
      <c r="J362" s="116" t="e">
        <f t="shared" si="167"/>
        <v>#N/A</v>
      </c>
      <c r="K362" s="119" t="e">
        <f t="shared" si="168"/>
        <v>#N/A</v>
      </c>
      <c r="L362" s="119">
        <f t="shared" si="169"/>
        <v>0</v>
      </c>
      <c r="O362" s="115">
        <f t="shared" si="186"/>
        <v>-45668</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-45668</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-45668</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-45668</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-45667</v>
      </c>
      <c r="B363" s="113">
        <f t="shared" si="165"/>
        <v>356</v>
      </c>
      <c r="C363" s="119">
        <f t="shared" si="166"/>
        <v>0</v>
      </c>
      <c r="F363" s="115">
        <f t="shared" si="183"/>
        <v>-45667</v>
      </c>
      <c r="G363" s="113">
        <f t="shared" si="184"/>
        <v>356</v>
      </c>
      <c r="H363" s="113" t="e">
        <f>INDEX(地温!$D$2:$D$366,MATCH(F363,地温!$C$2:$C$366,FALSE))</f>
        <v>#N/A</v>
      </c>
      <c r="I363" s="113" t="e">
        <f t="shared" si="185"/>
        <v>#N/A</v>
      </c>
      <c r="J363" s="116" t="e">
        <f t="shared" si="167"/>
        <v>#N/A</v>
      </c>
      <c r="K363" s="119" t="e">
        <f t="shared" si="168"/>
        <v>#N/A</v>
      </c>
      <c r="L363" s="119">
        <f t="shared" si="169"/>
        <v>0</v>
      </c>
      <c r="O363" s="115">
        <f t="shared" si="186"/>
        <v>-45667</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-45667</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-45667</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-45667</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-45666</v>
      </c>
      <c r="B364" s="113">
        <f t="shared" si="165"/>
        <v>357</v>
      </c>
      <c r="C364" s="119">
        <f t="shared" si="166"/>
        <v>0</v>
      </c>
      <c r="F364" s="115">
        <f t="shared" si="183"/>
        <v>-45666</v>
      </c>
      <c r="G364" s="113">
        <f t="shared" si="184"/>
        <v>357</v>
      </c>
      <c r="H364" s="113" t="e">
        <f>INDEX(地温!$D$2:$D$366,MATCH(F364,地温!$C$2:$C$366,FALSE))</f>
        <v>#N/A</v>
      </c>
      <c r="I364" s="113" t="e">
        <f t="shared" si="185"/>
        <v>#N/A</v>
      </c>
      <c r="J364" s="116" t="e">
        <f t="shared" si="167"/>
        <v>#N/A</v>
      </c>
      <c r="K364" s="119" t="e">
        <f t="shared" si="168"/>
        <v>#N/A</v>
      </c>
      <c r="L364" s="119">
        <f t="shared" si="169"/>
        <v>0</v>
      </c>
      <c r="O364" s="115">
        <f t="shared" si="186"/>
        <v>-45666</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-45666</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-45666</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-45666</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-45665</v>
      </c>
      <c r="B365" s="113">
        <f t="shared" si="165"/>
        <v>358</v>
      </c>
      <c r="C365" s="119">
        <f t="shared" si="166"/>
        <v>0</v>
      </c>
      <c r="F365" s="115">
        <f t="shared" si="183"/>
        <v>-45665</v>
      </c>
      <c r="G365" s="113">
        <f t="shared" si="184"/>
        <v>358</v>
      </c>
      <c r="H365" s="113" t="e">
        <f>INDEX(地温!$D$2:$D$366,MATCH(F365,地温!$C$2:$C$366,FALSE))</f>
        <v>#N/A</v>
      </c>
      <c r="I365" s="113" t="e">
        <f t="shared" si="185"/>
        <v>#N/A</v>
      </c>
      <c r="J365" s="116" t="e">
        <f t="shared" si="167"/>
        <v>#N/A</v>
      </c>
      <c r="K365" s="119" t="e">
        <f t="shared" si="168"/>
        <v>#N/A</v>
      </c>
      <c r="L365" s="119">
        <f t="shared" si="169"/>
        <v>0</v>
      </c>
      <c r="O365" s="115">
        <f t="shared" si="186"/>
        <v>-45665</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-45665</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-45665</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-45665</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-45664</v>
      </c>
      <c r="B366" s="113">
        <f t="shared" si="165"/>
        <v>359</v>
      </c>
      <c r="C366" s="119">
        <f t="shared" si="166"/>
        <v>0</v>
      </c>
      <c r="F366" s="115">
        <f t="shared" si="183"/>
        <v>-45664</v>
      </c>
      <c r="G366" s="113">
        <f t="shared" si="184"/>
        <v>359</v>
      </c>
      <c r="H366" s="113" t="e">
        <f>INDEX(地温!$D$2:$D$366,MATCH(F366,地温!$C$2:$C$366,FALSE))</f>
        <v>#N/A</v>
      </c>
      <c r="I366" s="113" t="e">
        <f t="shared" si="185"/>
        <v>#N/A</v>
      </c>
      <c r="J366" s="116" t="e">
        <f t="shared" si="167"/>
        <v>#N/A</v>
      </c>
      <c r="K366" s="119" t="e">
        <f t="shared" si="168"/>
        <v>#N/A</v>
      </c>
      <c r="L366" s="119">
        <f t="shared" si="169"/>
        <v>0</v>
      </c>
      <c r="O366" s="115">
        <f t="shared" si="186"/>
        <v>-45664</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-45664</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-45664</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-45664</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-45663</v>
      </c>
      <c r="B367" s="113">
        <f t="shared" si="165"/>
        <v>360</v>
      </c>
      <c r="C367" s="119">
        <f t="shared" si="166"/>
        <v>0</v>
      </c>
      <c r="F367" s="115">
        <f t="shared" si="183"/>
        <v>-45663</v>
      </c>
      <c r="G367" s="113">
        <f t="shared" si="184"/>
        <v>360</v>
      </c>
      <c r="H367" s="113" t="e">
        <f>INDEX(地温!$D$2:$D$366,MATCH(F367,地温!$C$2:$C$366,FALSE))</f>
        <v>#N/A</v>
      </c>
      <c r="I367" s="113" t="e">
        <f t="shared" si="185"/>
        <v>#N/A</v>
      </c>
      <c r="J367" s="116" t="e">
        <f t="shared" si="167"/>
        <v>#N/A</v>
      </c>
      <c r="K367" s="119" t="e">
        <f t="shared" si="168"/>
        <v>#N/A</v>
      </c>
      <c r="L367" s="119">
        <f t="shared" si="169"/>
        <v>0</v>
      </c>
      <c r="O367" s="115">
        <f t="shared" si="186"/>
        <v>-45663</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-45663</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-45663</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-45663</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-45662</v>
      </c>
      <c r="B368" s="113">
        <f t="shared" si="165"/>
        <v>361</v>
      </c>
      <c r="C368" s="119">
        <f t="shared" si="166"/>
        <v>0</v>
      </c>
      <c r="F368" s="115">
        <f t="shared" si="183"/>
        <v>-45662</v>
      </c>
      <c r="G368" s="113">
        <f t="shared" si="184"/>
        <v>361</v>
      </c>
      <c r="H368" s="113" t="e">
        <f>INDEX(地温!$D$2:$D$366,MATCH(F368,地温!$C$2:$C$366,FALSE))</f>
        <v>#N/A</v>
      </c>
      <c r="I368" s="113" t="e">
        <f t="shared" si="185"/>
        <v>#N/A</v>
      </c>
      <c r="J368" s="116" t="e">
        <f t="shared" si="167"/>
        <v>#N/A</v>
      </c>
      <c r="K368" s="119" t="e">
        <f t="shared" si="168"/>
        <v>#N/A</v>
      </c>
      <c r="L368" s="119">
        <f t="shared" si="169"/>
        <v>0</v>
      </c>
      <c r="O368" s="115">
        <f t="shared" si="186"/>
        <v>-45662</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-45662</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-45662</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-45662</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-45661</v>
      </c>
      <c r="B369" s="113">
        <f t="shared" si="165"/>
        <v>362</v>
      </c>
      <c r="C369" s="119">
        <f t="shared" si="166"/>
        <v>0</v>
      </c>
      <c r="F369" s="115">
        <f t="shared" si="183"/>
        <v>-45661</v>
      </c>
      <c r="G369" s="113">
        <f t="shared" si="184"/>
        <v>362</v>
      </c>
      <c r="H369" s="113" t="e">
        <f>INDEX(地温!$D$2:$D$366,MATCH(F369,地温!$C$2:$C$366,FALSE))</f>
        <v>#N/A</v>
      </c>
      <c r="I369" s="113" t="e">
        <f t="shared" si="185"/>
        <v>#N/A</v>
      </c>
      <c r="J369" s="116" t="e">
        <f t="shared" si="167"/>
        <v>#N/A</v>
      </c>
      <c r="K369" s="119" t="e">
        <f t="shared" si="168"/>
        <v>#N/A</v>
      </c>
      <c r="L369" s="119">
        <f t="shared" si="169"/>
        <v>0</v>
      </c>
      <c r="O369" s="115">
        <f t="shared" si="186"/>
        <v>-45661</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-45661</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-45661</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-45661</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-45660</v>
      </c>
      <c r="B370" s="113">
        <f t="shared" si="165"/>
        <v>363</v>
      </c>
      <c r="C370" s="119">
        <f t="shared" si="166"/>
        <v>0</v>
      </c>
      <c r="F370" s="115">
        <f t="shared" si="183"/>
        <v>-45660</v>
      </c>
      <c r="G370" s="113">
        <f t="shared" si="184"/>
        <v>363</v>
      </c>
      <c r="H370" s="113" t="e">
        <f>INDEX(地温!$D$2:$D$366,MATCH(F370,地温!$C$2:$C$366,FALSE))</f>
        <v>#N/A</v>
      </c>
      <c r="I370" s="113" t="e">
        <f t="shared" si="185"/>
        <v>#N/A</v>
      </c>
      <c r="J370" s="116" t="e">
        <f t="shared" si="167"/>
        <v>#N/A</v>
      </c>
      <c r="K370" s="119" t="e">
        <f t="shared" si="168"/>
        <v>#N/A</v>
      </c>
      <c r="L370" s="119">
        <f t="shared" si="169"/>
        <v>0</v>
      </c>
      <c r="O370" s="115">
        <f t="shared" si="186"/>
        <v>-45660</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-45660</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-45660</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-45660</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-45659</v>
      </c>
      <c r="B371" s="113">
        <f t="shared" si="165"/>
        <v>364</v>
      </c>
      <c r="C371" s="119">
        <f t="shared" si="166"/>
        <v>0</v>
      </c>
      <c r="F371" s="115">
        <f t="shared" si="183"/>
        <v>-45659</v>
      </c>
      <c r="G371" s="113">
        <f t="shared" si="184"/>
        <v>364</v>
      </c>
      <c r="H371" s="113" t="e">
        <f>INDEX(地温!$D$2:$D$366,MATCH(F371,地温!$C$2:$C$366,FALSE))</f>
        <v>#N/A</v>
      </c>
      <c r="I371" s="113" t="e">
        <f t="shared" si="185"/>
        <v>#N/A</v>
      </c>
      <c r="J371" s="116" t="e">
        <f t="shared" si="167"/>
        <v>#N/A</v>
      </c>
      <c r="K371" s="119" t="e">
        <f t="shared" si="168"/>
        <v>#N/A</v>
      </c>
      <c r="L371" s="119">
        <f t="shared" si="169"/>
        <v>0</v>
      </c>
      <c r="O371" s="115">
        <f t="shared" si="186"/>
        <v>-45659</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-45659</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-45659</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-45659</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-45658</v>
      </c>
      <c r="B372" s="113">
        <f t="shared" si="165"/>
        <v>365</v>
      </c>
      <c r="C372" s="119">
        <f t="shared" si="166"/>
        <v>0</v>
      </c>
      <c r="F372" s="115">
        <f t="shared" si="183"/>
        <v>-45658</v>
      </c>
      <c r="G372" s="113">
        <f t="shared" si="184"/>
        <v>365</v>
      </c>
      <c r="H372" s="113" t="e">
        <f>INDEX(地温!$D$2:$D$366,MATCH(F372,地温!$C$2:$C$366,FALSE))</f>
        <v>#N/A</v>
      </c>
      <c r="I372" s="113" t="e">
        <f t="shared" si="185"/>
        <v>#N/A</v>
      </c>
      <c r="J372" s="116" t="e">
        <f t="shared" si="167"/>
        <v>#N/A</v>
      </c>
      <c r="K372" s="119" t="e">
        <f t="shared" si="168"/>
        <v>#N/A</v>
      </c>
      <c r="L372" s="119">
        <f t="shared" si="169"/>
        <v>0</v>
      </c>
      <c r="O372" s="115">
        <f t="shared" si="186"/>
        <v>-45658</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-45658</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-45658</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-45658</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-45657</v>
      </c>
      <c r="B373" s="113">
        <f t="shared" si="165"/>
        <v>366</v>
      </c>
      <c r="C373" s="119">
        <f t="shared" si="166"/>
        <v>0</v>
      </c>
      <c r="F373" s="115">
        <f t="shared" si="183"/>
        <v>-45657</v>
      </c>
      <c r="G373" s="113">
        <f t="shared" si="184"/>
        <v>366</v>
      </c>
      <c r="H373" s="113" t="e">
        <f>INDEX(地温!$D$2:$D$366,MATCH(F373,地温!$C$2:$C$366,FALSE))</f>
        <v>#N/A</v>
      </c>
      <c r="I373" s="113" t="e">
        <f t="shared" si="185"/>
        <v>#N/A</v>
      </c>
      <c r="J373" s="116" t="e">
        <f t="shared" si="167"/>
        <v>#N/A</v>
      </c>
      <c r="K373" s="119" t="e">
        <f t="shared" si="168"/>
        <v>#N/A</v>
      </c>
      <c r="L373" s="119">
        <f t="shared" si="169"/>
        <v>0</v>
      </c>
      <c r="O373" s="115">
        <f t="shared" si="186"/>
        <v>-45657</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-45657</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-45657</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-45657</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-45656</v>
      </c>
      <c r="B374" s="113">
        <f t="shared" si="165"/>
        <v>367</v>
      </c>
      <c r="C374" s="119">
        <f t="shared" si="166"/>
        <v>0</v>
      </c>
      <c r="F374" s="115">
        <f t="shared" si="183"/>
        <v>-45656</v>
      </c>
      <c r="G374" s="113">
        <f t="shared" si="184"/>
        <v>367</v>
      </c>
      <c r="H374" s="113" t="e">
        <f>INDEX(地温!$D$2:$D$366,MATCH(F374,地温!$C$2:$C$366,FALSE))</f>
        <v>#N/A</v>
      </c>
      <c r="I374" s="113" t="e">
        <f t="shared" si="185"/>
        <v>#N/A</v>
      </c>
      <c r="J374" s="116" t="e">
        <f t="shared" si="167"/>
        <v>#N/A</v>
      </c>
      <c r="K374" s="119" t="e">
        <f t="shared" si="168"/>
        <v>#N/A</v>
      </c>
      <c r="L374" s="119">
        <f t="shared" si="169"/>
        <v>0</v>
      </c>
      <c r="O374" s="115">
        <f t="shared" si="186"/>
        <v>-45656</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-45656</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-45656</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-45656</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election activeCell="A2" sqref="A2"/>
    </sheetView>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211</v>
      </c>
      <c r="B1" s="125"/>
      <c r="C1" s="125"/>
      <c r="D1" s="125"/>
      <c r="E1" s="114">
        <v>1</v>
      </c>
      <c r="F1" s="125" t="s">
        <v>84</v>
      </c>
      <c r="G1" s="125">
        <f>'★入力と結果'!D49</f>
        <v>0</v>
      </c>
      <c r="H1" s="125"/>
      <c r="I1" s="125" t="s">
        <v>104</v>
      </c>
      <c r="J1" s="126" t="str">
        <f>'★入力と結果'!F49</f>
        <v xml:space="preserve"> </v>
      </c>
      <c r="K1" s="125" t="s">
        <v>105</v>
      </c>
      <c r="L1" s="125"/>
      <c r="M1" s="125"/>
      <c r="N1" s="125"/>
      <c r="O1" s="125" t="s">
        <v>109</v>
      </c>
      <c r="P1" s="125">
        <f>'★入力と結果'!D50</f>
        <v>0</v>
      </c>
      <c r="Q1" s="125"/>
      <c r="R1" s="125" t="s">
        <v>104</v>
      </c>
      <c r="S1" s="126" t="str">
        <f>'★入力と結果'!F50</f>
        <v xml:space="preserve"> </v>
      </c>
      <c r="T1" s="125" t="s">
        <v>105</v>
      </c>
      <c r="U1" s="125"/>
      <c r="V1" s="125"/>
      <c r="W1" s="125"/>
      <c r="X1" s="125" t="s">
        <v>50</v>
      </c>
      <c r="Y1" s="126">
        <f>'★入力と結果'!D51</f>
        <v>0</v>
      </c>
      <c r="Z1" s="125"/>
      <c r="AA1" s="125" t="s">
        <v>104</v>
      </c>
      <c r="AB1" s="126" t="str">
        <f>'★入力と結果'!F51</f>
        <v xml:space="preserve"> </v>
      </c>
      <c r="AC1" s="125" t="s">
        <v>105</v>
      </c>
      <c r="AD1" s="125"/>
      <c r="AE1" s="125"/>
      <c r="AF1" s="125"/>
      <c r="AG1" s="125" t="s">
        <v>25</v>
      </c>
      <c r="AH1" s="126">
        <f>'★入力と結果'!D52</f>
        <v>0</v>
      </c>
      <c r="AI1" s="125"/>
      <c r="AJ1" s="125" t="s">
        <v>104</v>
      </c>
      <c r="AK1" s="126" t="str">
        <f>'★入力と結果'!F52</f>
        <v xml:space="preserve"> </v>
      </c>
      <c r="AL1" s="125" t="s">
        <v>105</v>
      </c>
      <c r="AM1" s="125"/>
      <c r="AN1" s="125"/>
      <c r="AO1" s="125"/>
      <c r="AP1" s="125" t="s">
        <v>112</v>
      </c>
      <c r="AQ1" s="126">
        <f>'★入力と結果'!D53</f>
        <v>0</v>
      </c>
      <c r="AR1" s="125"/>
      <c r="AS1" s="125" t="s">
        <v>104</v>
      </c>
      <c r="AT1" s="126" t="str">
        <f>'★入力と結果'!F53</f>
        <v xml:space="preserve"> </v>
      </c>
      <c r="AU1" s="125" t="s">
        <v>105</v>
      </c>
      <c r="AV1" s="125"/>
      <c r="AW1" s="125"/>
      <c r="AX1" s="125"/>
      <c r="AY1" s="125"/>
      <c r="AZ1" s="125"/>
    </row>
    <row r="2" spans="1:52">
      <c r="A2" s="113" t="s">
        <v>209</v>
      </c>
      <c r="C2" s="113">
        <v>2026</v>
      </c>
      <c r="D2" s="114">
        <v>46023</v>
      </c>
      <c r="E2" s="114">
        <f>D2-E1</f>
        <v>46022</v>
      </c>
    </row>
    <row r="3" spans="1:52">
      <c r="A3" s="115">
        <f>'★入力と結果'!C48</f>
        <v>0</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t="e">
        <f>INDEX(肥料成分!$N$4:$N$107,MATCH(G1,肥料成分!$B$4:$B$107,FALSE))</f>
        <v>#N/A</v>
      </c>
      <c r="H4" s="113" t="e">
        <f>INDEX(肥料成分!$O$4:$O$107,MATCH(G1,肥料成分!$B$4:$B$107,FALSE))</f>
        <v>#N/A</v>
      </c>
      <c r="I4" s="113" t="e">
        <f>INDEX(肥料成分!$P$4:$P$107,MATCH(G1,肥料成分!$B$4:$B$107,FALSE))</f>
        <v>#N/A</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-46022</v>
      </c>
      <c r="B8" s="113">
        <f t="shared" ref="B8:B71" si="0">G8</f>
        <v>1</v>
      </c>
      <c r="C8" s="119">
        <f t="shared" ref="C8:C71" si="1">L8+U8+AD8+AM8+AV8</f>
        <v>0</v>
      </c>
      <c r="F8" s="115">
        <f>A8</f>
        <v>-46022</v>
      </c>
      <c r="G8" s="113">
        <v>1</v>
      </c>
      <c r="H8" s="113" t="e">
        <f>INDEX(地温!$D$2:$D$366,MATCH(F8,地温!$C$2:$C$366,FALSE))</f>
        <v>#N/A</v>
      </c>
      <c r="I8" s="113" t="e">
        <f>H8</f>
        <v>#N/A</v>
      </c>
      <c r="J8" s="116" t="e">
        <f t="shared" ref="J8:J71" si="2">I8/G8</f>
        <v>#N/A</v>
      </c>
      <c r="K8" s="119" t="e">
        <f t="shared" ref="K8:K71" si="3">$H$4*EXP(-$I$4/(8.31*(J8+273)))</f>
        <v>#N/A</v>
      </c>
      <c r="L8" s="119">
        <f t="shared" ref="L8:L71" si="4">IF($G$1=0,0,$J$1*$G$4*0.01*(1-EXP(-K8*G8)))</f>
        <v>0</v>
      </c>
      <c r="O8" s="115">
        <f>F8</f>
        <v>-46022</v>
      </c>
      <c r="P8" s="113">
        <v>1</v>
      </c>
      <c r="Q8" s="113" t="e">
        <f>INDEX(地温!$D$2:$D$366,MATCH(O8,地温!$C$2:$C$366,FALSE))</f>
        <v>#N/A</v>
      </c>
      <c r="R8" s="113" t="e">
        <f>Q8</f>
        <v>#N/A</v>
      </c>
      <c r="S8" s="116" t="e">
        <f t="shared" ref="S8:S71" si="5">R8/P8</f>
        <v>#N/A</v>
      </c>
      <c r="T8" s="119" t="e">
        <f t="shared" ref="T8:T71" si="6">$Q$4*EXP(-$R$4/(8.31*(S8+273)))</f>
        <v>#N/A</v>
      </c>
      <c r="U8" s="119">
        <f t="shared" ref="U8:U71" si="7">IF($P$1=0,0,$S$1*$P$4*0.01*(1-EXP(-T8*P8)))</f>
        <v>0</v>
      </c>
      <c r="X8" s="115">
        <f>O8</f>
        <v>-46022</v>
      </c>
      <c r="Y8" s="113">
        <v>1</v>
      </c>
      <c r="Z8" s="113" t="e">
        <f>INDEX(地温!$D$2:$D$366,MATCH(X8,地温!$C$2:$C$366,FALSE))</f>
        <v>#N/A</v>
      </c>
      <c r="AA8" s="113" t="e">
        <f>Z8</f>
        <v>#N/A</v>
      </c>
      <c r="AB8" s="116" t="e">
        <f t="shared" ref="AB8:AB71" si="8">AA8/Y8</f>
        <v>#N/A</v>
      </c>
      <c r="AC8" s="119" t="e">
        <f t="shared" ref="AC8:AC71" si="9">$Z$4*EXP(-$AA$4/(8.31*(AB8+273)))</f>
        <v>#N/A</v>
      </c>
      <c r="AD8" s="119">
        <f t="shared" ref="AD8:AD71" si="10">IF($Y$1=0,0,$AB$1*$Y$4*0.01*(1-EXP(-AC8*Y8)))</f>
        <v>0</v>
      </c>
      <c r="AG8" s="115">
        <f>X8</f>
        <v>-46022</v>
      </c>
      <c r="AH8" s="113">
        <v>1</v>
      </c>
      <c r="AI8" s="113" t="e">
        <f>INDEX(地温!$D$2:$D$366,MATCH(AG8,地温!$C$2:$C$366,FALSE))</f>
        <v>#N/A</v>
      </c>
      <c r="AJ8" s="113" t="e">
        <f>AI8</f>
        <v>#N/A</v>
      </c>
      <c r="AK8" s="116" t="e">
        <f t="shared" ref="AK8:AK71" si="11">AJ8/AH8</f>
        <v>#N/A</v>
      </c>
      <c r="AL8" s="119" t="e">
        <f t="shared" ref="AL8:AL71" si="12">$AI$4*EXP(-$AJ$4/(8.31*(AK8+273)))</f>
        <v>#N/A</v>
      </c>
      <c r="AM8" s="119">
        <f t="shared" ref="AM8:AM71" si="13">IF($AH$1=0,0,$AK$1*$AH$4*0.01*(1-EXP(-AL8*AH8)))</f>
        <v>0</v>
      </c>
      <c r="AP8" s="115">
        <f>AG8</f>
        <v>-46022</v>
      </c>
      <c r="AQ8" s="113">
        <v>1</v>
      </c>
      <c r="AR8" s="113" t="e">
        <f>INDEX(地温!$D$2:$D$366,MATCH(AP8,地温!$C$2:$C$366,FALSE))</f>
        <v>#N/A</v>
      </c>
      <c r="AS8" s="113" t="e">
        <f>AR8</f>
        <v>#N/A</v>
      </c>
      <c r="AT8" s="116" t="e">
        <f t="shared" ref="AT8:AT71" si="14">AS8/AQ8</f>
        <v>#N/A</v>
      </c>
      <c r="AU8" s="119" t="e">
        <f t="shared" ref="AU8:AU71" si="15">$AR$4*EXP(-$AS$4/(8.31*(AT8+273)))</f>
        <v>#N/A</v>
      </c>
      <c r="AV8" s="119">
        <f t="shared" ref="AV8:AV71" si="16">IF($AQ$1=0,0,$AT$1*$AQ$4*0.01*(1-EXP(-AU8*AQ8)))</f>
        <v>0</v>
      </c>
    </row>
    <row r="9" spans="1:52">
      <c r="A9" s="115">
        <f t="shared" ref="A9:A72" si="17">A8+1</f>
        <v>-46021</v>
      </c>
      <c r="B9" s="113">
        <f t="shared" si="0"/>
        <v>2</v>
      </c>
      <c r="C9" s="119">
        <f t="shared" si="1"/>
        <v>0</v>
      </c>
      <c r="F9" s="115">
        <f t="shared" ref="F9:F72" si="18">F8+1</f>
        <v>-46021</v>
      </c>
      <c r="G9" s="113">
        <f t="shared" ref="G9:G72" si="19">F9-F$8+1</f>
        <v>2</v>
      </c>
      <c r="H9" s="113" t="e">
        <f>INDEX(地温!$D$2:$D$366,MATCH(F9,地温!$C$2:$C$366,FALSE))</f>
        <v>#N/A</v>
      </c>
      <c r="I9" s="113" t="e">
        <f t="shared" ref="I9:I72" si="20">I8+H9</f>
        <v>#N/A</v>
      </c>
      <c r="J9" s="116" t="e">
        <f t="shared" si="2"/>
        <v>#N/A</v>
      </c>
      <c r="K9" s="119" t="e">
        <f t="shared" si="3"/>
        <v>#N/A</v>
      </c>
      <c r="L9" s="119">
        <f t="shared" si="4"/>
        <v>0</v>
      </c>
      <c r="O9" s="115">
        <f t="shared" ref="O9:O72" si="21">O8+1</f>
        <v>-46021</v>
      </c>
      <c r="P9" s="113">
        <f t="shared" ref="P9:P72" si="22">O9-O$8+1</f>
        <v>2</v>
      </c>
      <c r="Q9" s="113" t="e">
        <f>INDEX(地温!$D$2:$D$366,MATCH(O9,地温!$C$2:$C$366,FALSE))</f>
        <v>#N/A</v>
      </c>
      <c r="R9" s="113" t="e">
        <f t="shared" ref="R9:R72" si="23">R8+Q9</f>
        <v>#N/A</v>
      </c>
      <c r="S9" s="116" t="e">
        <f t="shared" si="5"/>
        <v>#N/A</v>
      </c>
      <c r="T9" s="119" t="e">
        <f t="shared" si="6"/>
        <v>#N/A</v>
      </c>
      <c r="U9" s="119">
        <f t="shared" si="7"/>
        <v>0</v>
      </c>
      <c r="X9" s="115">
        <f t="shared" ref="X9:X72" si="24">X8+1</f>
        <v>-46021</v>
      </c>
      <c r="Y9" s="113">
        <f t="shared" ref="Y9:Y72" si="25">X9-X$8+1</f>
        <v>2</v>
      </c>
      <c r="Z9" s="113" t="e">
        <f>INDEX(地温!$D$2:$D$366,MATCH(X9,地温!$C$2:$C$366,FALSE))</f>
        <v>#N/A</v>
      </c>
      <c r="AA9" s="113" t="e">
        <f t="shared" ref="AA9:AA72" si="26">AA8+Z9</f>
        <v>#N/A</v>
      </c>
      <c r="AB9" s="116" t="e">
        <f t="shared" si="8"/>
        <v>#N/A</v>
      </c>
      <c r="AC9" s="119" t="e">
        <f t="shared" si="9"/>
        <v>#N/A</v>
      </c>
      <c r="AD9" s="119">
        <f t="shared" si="10"/>
        <v>0</v>
      </c>
      <c r="AG9" s="115">
        <f t="shared" ref="AG9:AG72" si="27">AG8+1</f>
        <v>-46021</v>
      </c>
      <c r="AH9" s="113">
        <f t="shared" ref="AH9:AH72" si="28">AG9-AG$8+1</f>
        <v>2</v>
      </c>
      <c r="AI9" s="113" t="e">
        <f>INDEX(地温!$D$2:$D$366,MATCH(AG9,地温!$C$2:$C$366,FALSE))</f>
        <v>#N/A</v>
      </c>
      <c r="AJ9" s="113" t="e">
        <f t="shared" ref="AJ9:AJ72" si="29">AJ8+AI9</f>
        <v>#N/A</v>
      </c>
      <c r="AK9" s="116" t="e">
        <f t="shared" si="11"/>
        <v>#N/A</v>
      </c>
      <c r="AL9" s="119" t="e">
        <f t="shared" si="12"/>
        <v>#N/A</v>
      </c>
      <c r="AM9" s="119">
        <f t="shared" si="13"/>
        <v>0</v>
      </c>
      <c r="AP9" s="115">
        <f t="shared" ref="AP9:AP72" si="30">AP8+1</f>
        <v>-46021</v>
      </c>
      <c r="AQ9" s="113">
        <f t="shared" ref="AQ9:AQ72" si="31">AP9-AP$8+1</f>
        <v>2</v>
      </c>
      <c r="AR9" s="113" t="e">
        <f>INDEX(地温!$D$2:$D$366,MATCH(AP9,地温!$C$2:$C$366,FALSE))</f>
        <v>#N/A</v>
      </c>
      <c r="AS9" s="113" t="e">
        <f t="shared" ref="AS9:AS72" si="32">AS8+AR9</f>
        <v>#N/A</v>
      </c>
      <c r="AT9" s="116" t="e">
        <f t="shared" si="14"/>
        <v>#N/A</v>
      </c>
      <c r="AU9" s="119" t="e">
        <f t="shared" si="15"/>
        <v>#N/A</v>
      </c>
      <c r="AV9" s="119">
        <f t="shared" si="16"/>
        <v>0</v>
      </c>
    </row>
    <row r="10" spans="1:52">
      <c r="A10" s="115">
        <f t="shared" si="17"/>
        <v>-46020</v>
      </c>
      <c r="B10" s="113">
        <f t="shared" si="0"/>
        <v>3</v>
      </c>
      <c r="C10" s="119">
        <f t="shared" si="1"/>
        <v>0</v>
      </c>
      <c r="F10" s="115">
        <f t="shared" si="18"/>
        <v>-46020</v>
      </c>
      <c r="G10" s="113">
        <f t="shared" si="19"/>
        <v>3</v>
      </c>
      <c r="H10" s="113" t="e">
        <f>INDEX(地温!$D$2:$D$366,MATCH(F10,地温!$C$2:$C$366,FALSE))</f>
        <v>#N/A</v>
      </c>
      <c r="I10" s="113" t="e">
        <f t="shared" si="20"/>
        <v>#N/A</v>
      </c>
      <c r="J10" s="116" t="e">
        <f t="shared" si="2"/>
        <v>#N/A</v>
      </c>
      <c r="K10" s="119" t="e">
        <f t="shared" si="3"/>
        <v>#N/A</v>
      </c>
      <c r="L10" s="119">
        <f t="shared" si="4"/>
        <v>0</v>
      </c>
      <c r="O10" s="115">
        <f t="shared" si="21"/>
        <v>-46020</v>
      </c>
      <c r="P10" s="113">
        <f t="shared" si="22"/>
        <v>3</v>
      </c>
      <c r="Q10" s="113" t="e">
        <f>INDEX(地温!$D$2:$D$366,MATCH(O10,地温!$C$2:$C$366,FALSE))</f>
        <v>#N/A</v>
      </c>
      <c r="R10" s="113" t="e">
        <f t="shared" si="23"/>
        <v>#N/A</v>
      </c>
      <c r="S10" s="116" t="e">
        <f t="shared" si="5"/>
        <v>#N/A</v>
      </c>
      <c r="T10" s="119" t="e">
        <f t="shared" si="6"/>
        <v>#N/A</v>
      </c>
      <c r="U10" s="119">
        <f t="shared" si="7"/>
        <v>0</v>
      </c>
      <c r="X10" s="115">
        <f t="shared" si="24"/>
        <v>-46020</v>
      </c>
      <c r="Y10" s="113">
        <f t="shared" si="25"/>
        <v>3</v>
      </c>
      <c r="Z10" s="113" t="e">
        <f>INDEX(地温!$D$2:$D$366,MATCH(X10,地温!$C$2:$C$366,FALSE))</f>
        <v>#N/A</v>
      </c>
      <c r="AA10" s="113" t="e">
        <f t="shared" si="26"/>
        <v>#N/A</v>
      </c>
      <c r="AB10" s="116" t="e">
        <f t="shared" si="8"/>
        <v>#N/A</v>
      </c>
      <c r="AC10" s="119" t="e">
        <f t="shared" si="9"/>
        <v>#N/A</v>
      </c>
      <c r="AD10" s="119">
        <f t="shared" si="10"/>
        <v>0</v>
      </c>
      <c r="AG10" s="115">
        <f t="shared" si="27"/>
        <v>-46020</v>
      </c>
      <c r="AH10" s="113">
        <f t="shared" si="28"/>
        <v>3</v>
      </c>
      <c r="AI10" s="113" t="e">
        <f>INDEX(地温!$D$2:$D$366,MATCH(AG10,地温!$C$2:$C$366,FALSE))</f>
        <v>#N/A</v>
      </c>
      <c r="AJ10" s="113" t="e">
        <f t="shared" si="29"/>
        <v>#N/A</v>
      </c>
      <c r="AK10" s="116" t="e">
        <f t="shared" si="11"/>
        <v>#N/A</v>
      </c>
      <c r="AL10" s="119" t="e">
        <f t="shared" si="12"/>
        <v>#N/A</v>
      </c>
      <c r="AM10" s="119">
        <f t="shared" si="13"/>
        <v>0</v>
      </c>
      <c r="AP10" s="115">
        <f t="shared" si="30"/>
        <v>-46020</v>
      </c>
      <c r="AQ10" s="113">
        <f t="shared" si="31"/>
        <v>3</v>
      </c>
      <c r="AR10" s="113" t="e">
        <f>INDEX(地温!$D$2:$D$366,MATCH(AP10,地温!$C$2:$C$366,FALSE))</f>
        <v>#N/A</v>
      </c>
      <c r="AS10" s="113" t="e">
        <f t="shared" si="32"/>
        <v>#N/A</v>
      </c>
      <c r="AT10" s="116" t="e">
        <f t="shared" si="14"/>
        <v>#N/A</v>
      </c>
      <c r="AU10" s="119" t="e">
        <f t="shared" si="15"/>
        <v>#N/A</v>
      </c>
      <c r="AV10" s="119">
        <f t="shared" si="16"/>
        <v>0</v>
      </c>
    </row>
    <row r="11" spans="1:52">
      <c r="A11" s="115">
        <f t="shared" si="17"/>
        <v>-46019</v>
      </c>
      <c r="B11" s="113">
        <f t="shared" si="0"/>
        <v>4</v>
      </c>
      <c r="C11" s="119">
        <f t="shared" si="1"/>
        <v>0</v>
      </c>
      <c r="F11" s="115">
        <f t="shared" si="18"/>
        <v>-46019</v>
      </c>
      <c r="G11" s="113">
        <f t="shared" si="19"/>
        <v>4</v>
      </c>
      <c r="H11" s="113" t="e">
        <f>INDEX(地温!$D$2:$D$366,MATCH(F11,地温!$C$2:$C$366,FALSE))</f>
        <v>#N/A</v>
      </c>
      <c r="I11" s="113" t="e">
        <f t="shared" si="20"/>
        <v>#N/A</v>
      </c>
      <c r="J11" s="116" t="e">
        <f t="shared" si="2"/>
        <v>#N/A</v>
      </c>
      <c r="K11" s="119" t="e">
        <f t="shared" si="3"/>
        <v>#N/A</v>
      </c>
      <c r="L11" s="119">
        <f t="shared" si="4"/>
        <v>0</v>
      </c>
      <c r="O11" s="115">
        <f t="shared" si="21"/>
        <v>-46019</v>
      </c>
      <c r="P11" s="113">
        <f t="shared" si="22"/>
        <v>4</v>
      </c>
      <c r="Q11" s="113" t="e">
        <f>INDEX(地温!$D$2:$D$366,MATCH(O11,地温!$C$2:$C$366,FALSE))</f>
        <v>#N/A</v>
      </c>
      <c r="R11" s="113" t="e">
        <f t="shared" si="23"/>
        <v>#N/A</v>
      </c>
      <c r="S11" s="116" t="e">
        <f t="shared" si="5"/>
        <v>#N/A</v>
      </c>
      <c r="T11" s="119" t="e">
        <f t="shared" si="6"/>
        <v>#N/A</v>
      </c>
      <c r="U11" s="119">
        <f t="shared" si="7"/>
        <v>0</v>
      </c>
      <c r="X11" s="115">
        <f t="shared" si="24"/>
        <v>-46019</v>
      </c>
      <c r="Y11" s="113">
        <f t="shared" si="25"/>
        <v>4</v>
      </c>
      <c r="Z11" s="113" t="e">
        <f>INDEX(地温!$D$2:$D$366,MATCH(X11,地温!$C$2:$C$366,FALSE))</f>
        <v>#N/A</v>
      </c>
      <c r="AA11" s="113" t="e">
        <f t="shared" si="26"/>
        <v>#N/A</v>
      </c>
      <c r="AB11" s="116" t="e">
        <f t="shared" si="8"/>
        <v>#N/A</v>
      </c>
      <c r="AC11" s="119" t="e">
        <f t="shared" si="9"/>
        <v>#N/A</v>
      </c>
      <c r="AD11" s="119">
        <f t="shared" si="10"/>
        <v>0</v>
      </c>
      <c r="AG11" s="115">
        <f t="shared" si="27"/>
        <v>-46019</v>
      </c>
      <c r="AH11" s="113">
        <f t="shared" si="28"/>
        <v>4</v>
      </c>
      <c r="AI11" s="113" t="e">
        <f>INDEX(地温!$D$2:$D$366,MATCH(AG11,地温!$C$2:$C$366,FALSE))</f>
        <v>#N/A</v>
      </c>
      <c r="AJ11" s="113" t="e">
        <f t="shared" si="29"/>
        <v>#N/A</v>
      </c>
      <c r="AK11" s="116" t="e">
        <f t="shared" si="11"/>
        <v>#N/A</v>
      </c>
      <c r="AL11" s="119" t="e">
        <f t="shared" si="12"/>
        <v>#N/A</v>
      </c>
      <c r="AM11" s="119">
        <f t="shared" si="13"/>
        <v>0</v>
      </c>
      <c r="AP11" s="115">
        <f t="shared" si="30"/>
        <v>-46019</v>
      </c>
      <c r="AQ11" s="113">
        <f t="shared" si="31"/>
        <v>4</v>
      </c>
      <c r="AR11" s="113" t="e">
        <f>INDEX(地温!$D$2:$D$366,MATCH(AP11,地温!$C$2:$C$366,FALSE))</f>
        <v>#N/A</v>
      </c>
      <c r="AS11" s="113" t="e">
        <f t="shared" si="32"/>
        <v>#N/A</v>
      </c>
      <c r="AT11" s="116" t="e">
        <f t="shared" si="14"/>
        <v>#N/A</v>
      </c>
      <c r="AU11" s="119" t="e">
        <f t="shared" si="15"/>
        <v>#N/A</v>
      </c>
      <c r="AV11" s="119">
        <f t="shared" si="16"/>
        <v>0</v>
      </c>
    </row>
    <row r="12" spans="1:52">
      <c r="A12" s="115">
        <f t="shared" si="17"/>
        <v>-46018</v>
      </c>
      <c r="B12" s="113">
        <f t="shared" si="0"/>
        <v>5</v>
      </c>
      <c r="C12" s="119">
        <f t="shared" si="1"/>
        <v>0</v>
      </c>
      <c r="F12" s="115">
        <f t="shared" si="18"/>
        <v>-46018</v>
      </c>
      <c r="G12" s="113">
        <f t="shared" si="19"/>
        <v>5</v>
      </c>
      <c r="H12" s="113" t="e">
        <f>INDEX(地温!$D$2:$D$366,MATCH(F12,地温!$C$2:$C$366,FALSE))</f>
        <v>#N/A</v>
      </c>
      <c r="I12" s="113" t="e">
        <f t="shared" si="20"/>
        <v>#N/A</v>
      </c>
      <c r="J12" s="116" t="e">
        <f t="shared" si="2"/>
        <v>#N/A</v>
      </c>
      <c r="K12" s="119" t="e">
        <f t="shared" si="3"/>
        <v>#N/A</v>
      </c>
      <c r="L12" s="119">
        <f t="shared" si="4"/>
        <v>0</v>
      </c>
      <c r="O12" s="115">
        <f t="shared" si="21"/>
        <v>-46018</v>
      </c>
      <c r="P12" s="113">
        <f t="shared" si="22"/>
        <v>5</v>
      </c>
      <c r="Q12" s="113" t="e">
        <f>INDEX(地温!$D$2:$D$366,MATCH(O12,地温!$C$2:$C$366,FALSE))</f>
        <v>#N/A</v>
      </c>
      <c r="R12" s="113" t="e">
        <f t="shared" si="23"/>
        <v>#N/A</v>
      </c>
      <c r="S12" s="116" t="e">
        <f t="shared" si="5"/>
        <v>#N/A</v>
      </c>
      <c r="T12" s="119" t="e">
        <f t="shared" si="6"/>
        <v>#N/A</v>
      </c>
      <c r="U12" s="119">
        <f t="shared" si="7"/>
        <v>0</v>
      </c>
      <c r="X12" s="115">
        <f t="shared" si="24"/>
        <v>-46018</v>
      </c>
      <c r="Y12" s="113">
        <f t="shared" si="25"/>
        <v>5</v>
      </c>
      <c r="Z12" s="113" t="e">
        <f>INDEX(地温!$D$2:$D$366,MATCH(X12,地温!$C$2:$C$366,FALSE))</f>
        <v>#N/A</v>
      </c>
      <c r="AA12" s="113" t="e">
        <f t="shared" si="26"/>
        <v>#N/A</v>
      </c>
      <c r="AB12" s="116" t="e">
        <f t="shared" si="8"/>
        <v>#N/A</v>
      </c>
      <c r="AC12" s="119" t="e">
        <f t="shared" si="9"/>
        <v>#N/A</v>
      </c>
      <c r="AD12" s="119">
        <f t="shared" si="10"/>
        <v>0</v>
      </c>
      <c r="AG12" s="115">
        <f t="shared" si="27"/>
        <v>-46018</v>
      </c>
      <c r="AH12" s="113">
        <f t="shared" si="28"/>
        <v>5</v>
      </c>
      <c r="AI12" s="113" t="e">
        <f>INDEX(地温!$D$2:$D$366,MATCH(AG12,地温!$C$2:$C$366,FALSE))</f>
        <v>#N/A</v>
      </c>
      <c r="AJ12" s="113" t="e">
        <f t="shared" si="29"/>
        <v>#N/A</v>
      </c>
      <c r="AK12" s="116" t="e">
        <f t="shared" si="11"/>
        <v>#N/A</v>
      </c>
      <c r="AL12" s="119" t="e">
        <f t="shared" si="12"/>
        <v>#N/A</v>
      </c>
      <c r="AM12" s="119">
        <f t="shared" si="13"/>
        <v>0</v>
      </c>
      <c r="AP12" s="115">
        <f t="shared" si="30"/>
        <v>-46018</v>
      </c>
      <c r="AQ12" s="113">
        <f t="shared" si="31"/>
        <v>5</v>
      </c>
      <c r="AR12" s="113" t="e">
        <f>INDEX(地温!$D$2:$D$366,MATCH(AP12,地温!$C$2:$C$366,FALSE))</f>
        <v>#N/A</v>
      </c>
      <c r="AS12" s="113" t="e">
        <f t="shared" si="32"/>
        <v>#N/A</v>
      </c>
      <c r="AT12" s="116" t="e">
        <f t="shared" si="14"/>
        <v>#N/A</v>
      </c>
      <c r="AU12" s="119" t="e">
        <f t="shared" si="15"/>
        <v>#N/A</v>
      </c>
      <c r="AV12" s="119">
        <f t="shared" si="16"/>
        <v>0</v>
      </c>
    </row>
    <row r="13" spans="1:52">
      <c r="A13" s="115">
        <f t="shared" si="17"/>
        <v>-46017</v>
      </c>
      <c r="B13" s="113">
        <f t="shared" si="0"/>
        <v>6</v>
      </c>
      <c r="C13" s="119">
        <f t="shared" si="1"/>
        <v>0</v>
      </c>
      <c r="F13" s="115">
        <f t="shared" si="18"/>
        <v>-46017</v>
      </c>
      <c r="G13" s="113">
        <f t="shared" si="19"/>
        <v>6</v>
      </c>
      <c r="H13" s="113" t="e">
        <f>INDEX(地温!$D$2:$D$366,MATCH(F13,地温!$C$2:$C$366,FALSE))</f>
        <v>#N/A</v>
      </c>
      <c r="I13" s="113" t="e">
        <f t="shared" si="20"/>
        <v>#N/A</v>
      </c>
      <c r="J13" s="116" t="e">
        <f t="shared" si="2"/>
        <v>#N/A</v>
      </c>
      <c r="K13" s="119" t="e">
        <f t="shared" si="3"/>
        <v>#N/A</v>
      </c>
      <c r="L13" s="119">
        <f t="shared" si="4"/>
        <v>0</v>
      </c>
      <c r="O13" s="115">
        <f t="shared" si="21"/>
        <v>-46017</v>
      </c>
      <c r="P13" s="113">
        <f t="shared" si="22"/>
        <v>6</v>
      </c>
      <c r="Q13" s="113" t="e">
        <f>INDEX(地温!$D$2:$D$366,MATCH(O13,地温!$C$2:$C$366,FALSE))</f>
        <v>#N/A</v>
      </c>
      <c r="R13" s="113" t="e">
        <f t="shared" si="23"/>
        <v>#N/A</v>
      </c>
      <c r="S13" s="116" t="e">
        <f t="shared" si="5"/>
        <v>#N/A</v>
      </c>
      <c r="T13" s="119" t="e">
        <f t="shared" si="6"/>
        <v>#N/A</v>
      </c>
      <c r="U13" s="119">
        <f t="shared" si="7"/>
        <v>0</v>
      </c>
      <c r="X13" s="115">
        <f t="shared" si="24"/>
        <v>-46017</v>
      </c>
      <c r="Y13" s="113">
        <f t="shared" si="25"/>
        <v>6</v>
      </c>
      <c r="Z13" s="113" t="e">
        <f>INDEX(地温!$D$2:$D$366,MATCH(X13,地温!$C$2:$C$366,FALSE))</f>
        <v>#N/A</v>
      </c>
      <c r="AA13" s="113" t="e">
        <f t="shared" si="26"/>
        <v>#N/A</v>
      </c>
      <c r="AB13" s="116" t="e">
        <f t="shared" si="8"/>
        <v>#N/A</v>
      </c>
      <c r="AC13" s="119" t="e">
        <f t="shared" si="9"/>
        <v>#N/A</v>
      </c>
      <c r="AD13" s="119">
        <f t="shared" si="10"/>
        <v>0</v>
      </c>
      <c r="AG13" s="115">
        <f t="shared" si="27"/>
        <v>-46017</v>
      </c>
      <c r="AH13" s="113">
        <f t="shared" si="28"/>
        <v>6</v>
      </c>
      <c r="AI13" s="113" t="e">
        <f>INDEX(地温!$D$2:$D$366,MATCH(AG13,地温!$C$2:$C$366,FALSE))</f>
        <v>#N/A</v>
      </c>
      <c r="AJ13" s="113" t="e">
        <f t="shared" si="29"/>
        <v>#N/A</v>
      </c>
      <c r="AK13" s="116" t="e">
        <f t="shared" si="11"/>
        <v>#N/A</v>
      </c>
      <c r="AL13" s="119" t="e">
        <f t="shared" si="12"/>
        <v>#N/A</v>
      </c>
      <c r="AM13" s="119">
        <f t="shared" si="13"/>
        <v>0</v>
      </c>
      <c r="AP13" s="115">
        <f t="shared" si="30"/>
        <v>-46017</v>
      </c>
      <c r="AQ13" s="113">
        <f t="shared" si="31"/>
        <v>6</v>
      </c>
      <c r="AR13" s="113" t="e">
        <f>INDEX(地温!$D$2:$D$366,MATCH(AP13,地温!$C$2:$C$366,FALSE))</f>
        <v>#N/A</v>
      </c>
      <c r="AS13" s="113" t="e">
        <f t="shared" si="32"/>
        <v>#N/A</v>
      </c>
      <c r="AT13" s="116" t="e">
        <f t="shared" si="14"/>
        <v>#N/A</v>
      </c>
      <c r="AU13" s="119" t="e">
        <f t="shared" si="15"/>
        <v>#N/A</v>
      </c>
      <c r="AV13" s="119">
        <f t="shared" si="16"/>
        <v>0</v>
      </c>
    </row>
    <row r="14" spans="1:52">
      <c r="A14" s="115">
        <f t="shared" si="17"/>
        <v>-46016</v>
      </c>
      <c r="B14" s="113">
        <f t="shared" si="0"/>
        <v>7</v>
      </c>
      <c r="C14" s="119">
        <f t="shared" si="1"/>
        <v>0</v>
      </c>
      <c r="F14" s="115">
        <f t="shared" si="18"/>
        <v>-46016</v>
      </c>
      <c r="G14" s="113">
        <f t="shared" si="19"/>
        <v>7</v>
      </c>
      <c r="H14" s="113" t="e">
        <f>INDEX(地温!$D$2:$D$366,MATCH(F14,地温!$C$2:$C$366,FALSE))</f>
        <v>#N/A</v>
      </c>
      <c r="I14" s="113" t="e">
        <f t="shared" si="20"/>
        <v>#N/A</v>
      </c>
      <c r="J14" s="116" t="e">
        <f t="shared" si="2"/>
        <v>#N/A</v>
      </c>
      <c r="K14" s="119" t="e">
        <f t="shared" si="3"/>
        <v>#N/A</v>
      </c>
      <c r="L14" s="119">
        <f t="shared" si="4"/>
        <v>0</v>
      </c>
      <c r="O14" s="115">
        <f t="shared" si="21"/>
        <v>-46016</v>
      </c>
      <c r="P14" s="113">
        <f t="shared" si="22"/>
        <v>7</v>
      </c>
      <c r="Q14" s="113" t="e">
        <f>INDEX(地温!$D$2:$D$366,MATCH(O14,地温!$C$2:$C$366,FALSE))</f>
        <v>#N/A</v>
      </c>
      <c r="R14" s="113" t="e">
        <f t="shared" si="23"/>
        <v>#N/A</v>
      </c>
      <c r="S14" s="116" t="e">
        <f t="shared" si="5"/>
        <v>#N/A</v>
      </c>
      <c r="T14" s="119" t="e">
        <f t="shared" si="6"/>
        <v>#N/A</v>
      </c>
      <c r="U14" s="119">
        <f t="shared" si="7"/>
        <v>0</v>
      </c>
      <c r="X14" s="115">
        <f t="shared" si="24"/>
        <v>-46016</v>
      </c>
      <c r="Y14" s="113">
        <f t="shared" si="25"/>
        <v>7</v>
      </c>
      <c r="Z14" s="113" t="e">
        <f>INDEX(地温!$D$2:$D$366,MATCH(X14,地温!$C$2:$C$366,FALSE))</f>
        <v>#N/A</v>
      </c>
      <c r="AA14" s="113" t="e">
        <f t="shared" si="26"/>
        <v>#N/A</v>
      </c>
      <c r="AB14" s="116" t="e">
        <f t="shared" si="8"/>
        <v>#N/A</v>
      </c>
      <c r="AC14" s="119" t="e">
        <f t="shared" si="9"/>
        <v>#N/A</v>
      </c>
      <c r="AD14" s="119">
        <f t="shared" si="10"/>
        <v>0</v>
      </c>
      <c r="AG14" s="115">
        <f t="shared" si="27"/>
        <v>-46016</v>
      </c>
      <c r="AH14" s="113">
        <f t="shared" si="28"/>
        <v>7</v>
      </c>
      <c r="AI14" s="113" t="e">
        <f>INDEX(地温!$D$2:$D$366,MATCH(AG14,地温!$C$2:$C$366,FALSE))</f>
        <v>#N/A</v>
      </c>
      <c r="AJ14" s="113" t="e">
        <f t="shared" si="29"/>
        <v>#N/A</v>
      </c>
      <c r="AK14" s="116" t="e">
        <f t="shared" si="11"/>
        <v>#N/A</v>
      </c>
      <c r="AL14" s="119" t="e">
        <f t="shared" si="12"/>
        <v>#N/A</v>
      </c>
      <c r="AM14" s="119">
        <f t="shared" si="13"/>
        <v>0</v>
      </c>
      <c r="AP14" s="115">
        <f t="shared" si="30"/>
        <v>-46016</v>
      </c>
      <c r="AQ14" s="113">
        <f t="shared" si="31"/>
        <v>7</v>
      </c>
      <c r="AR14" s="113" t="e">
        <f>INDEX(地温!$D$2:$D$366,MATCH(AP14,地温!$C$2:$C$366,FALSE))</f>
        <v>#N/A</v>
      </c>
      <c r="AS14" s="113" t="e">
        <f t="shared" si="32"/>
        <v>#N/A</v>
      </c>
      <c r="AT14" s="116" t="e">
        <f t="shared" si="14"/>
        <v>#N/A</v>
      </c>
      <c r="AU14" s="119" t="e">
        <f t="shared" si="15"/>
        <v>#N/A</v>
      </c>
      <c r="AV14" s="119">
        <f t="shared" si="16"/>
        <v>0</v>
      </c>
    </row>
    <row r="15" spans="1:52">
      <c r="A15" s="115">
        <f t="shared" si="17"/>
        <v>-46015</v>
      </c>
      <c r="B15" s="113">
        <f t="shared" si="0"/>
        <v>8</v>
      </c>
      <c r="C15" s="119">
        <f t="shared" si="1"/>
        <v>0</v>
      </c>
      <c r="F15" s="115">
        <f t="shared" si="18"/>
        <v>-46015</v>
      </c>
      <c r="G15" s="113">
        <f t="shared" si="19"/>
        <v>8</v>
      </c>
      <c r="H15" s="113" t="e">
        <f>INDEX(地温!$D$2:$D$366,MATCH(F15,地温!$C$2:$C$366,FALSE))</f>
        <v>#N/A</v>
      </c>
      <c r="I15" s="113" t="e">
        <f t="shared" si="20"/>
        <v>#N/A</v>
      </c>
      <c r="J15" s="116" t="e">
        <f t="shared" si="2"/>
        <v>#N/A</v>
      </c>
      <c r="K15" s="119" t="e">
        <f t="shared" si="3"/>
        <v>#N/A</v>
      </c>
      <c r="L15" s="119">
        <f t="shared" si="4"/>
        <v>0</v>
      </c>
      <c r="O15" s="115">
        <f t="shared" si="21"/>
        <v>-46015</v>
      </c>
      <c r="P15" s="113">
        <f t="shared" si="22"/>
        <v>8</v>
      </c>
      <c r="Q15" s="113" t="e">
        <f>INDEX(地温!$D$2:$D$366,MATCH(O15,地温!$C$2:$C$366,FALSE))</f>
        <v>#N/A</v>
      </c>
      <c r="R15" s="113" t="e">
        <f t="shared" si="23"/>
        <v>#N/A</v>
      </c>
      <c r="S15" s="116" t="e">
        <f t="shared" si="5"/>
        <v>#N/A</v>
      </c>
      <c r="T15" s="119" t="e">
        <f t="shared" si="6"/>
        <v>#N/A</v>
      </c>
      <c r="U15" s="119">
        <f t="shared" si="7"/>
        <v>0</v>
      </c>
      <c r="X15" s="115">
        <f t="shared" si="24"/>
        <v>-46015</v>
      </c>
      <c r="Y15" s="113">
        <f t="shared" si="25"/>
        <v>8</v>
      </c>
      <c r="Z15" s="113" t="e">
        <f>INDEX(地温!$D$2:$D$366,MATCH(X15,地温!$C$2:$C$366,FALSE))</f>
        <v>#N/A</v>
      </c>
      <c r="AA15" s="113" t="e">
        <f t="shared" si="26"/>
        <v>#N/A</v>
      </c>
      <c r="AB15" s="116" t="e">
        <f t="shared" si="8"/>
        <v>#N/A</v>
      </c>
      <c r="AC15" s="119" t="e">
        <f t="shared" si="9"/>
        <v>#N/A</v>
      </c>
      <c r="AD15" s="119">
        <f t="shared" si="10"/>
        <v>0</v>
      </c>
      <c r="AG15" s="115">
        <f t="shared" si="27"/>
        <v>-46015</v>
      </c>
      <c r="AH15" s="113">
        <f t="shared" si="28"/>
        <v>8</v>
      </c>
      <c r="AI15" s="113" t="e">
        <f>INDEX(地温!$D$2:$D$366,MATCH(AG15,地温!$C$2:$C$366,FALSE))</f>
        <v>#N/A</v>
      </c>
      <c r="AJ15" s="113" t="e">
        <f t="shared" si="29"/>
        <v>#N/A</v>
      </c>
      <c r="AK15" s="116" t="e">
        <f t="shared" si="11"/>
        <v>#N/A</v>
      </c>
      <c r="AL15" s="119" t="e">
        <f t="shared" si="12"/>
        <v>#N/A</v>
      </c>
      <c r="AM15" s="119">
        <f t="shared" si="13"/>
        <v>0</v>
      </c>
      <c r="AP15" s="115">
        <f t="shared" si="30"/>
        <v>-46015</v>
      </c>
      <c r="AQ15" s="113">
        <f t="shared" si="31"/>
        <v>8</v>
      </c>
      <c r="AR15" s="113" t="e">
        <f>INDEX(地温!$D$2:$D$366,MATCH(AP15,地温!$C$2:$C$366,FALSE))</f>
        <v>#N/A</v>
      </c>
      <c r="AS15" s="113" t="e">
        <f t="shared" si="32"/>
        <v>#N/A</v>
      </c>
      <c r="AT15" s="116" t="e">
        <f t="shared" si="14"/>
        <v>#N/A</v>
      </c>
      <c r="AU15" s="119" t="e">
        <f t="shared" si="15"/>
        <v>#N/A</v>
      </c>
      <c r="AV15" s="119">
        <f t="shared" si="16"/>
        <v>0</v>
      </c>
    </row>
    <row r="16" spans="1:52">
      <c r="A16" s="115">
        <f t="shared" si="17"/>
        <v>-46014</v>
      </c>
      <c r="B16" s="113">
        <f t="shared" si="0"/>
        <v>9</v>
      </c>
      <c r="C16" s="119">
        <f t="shared" si="1"/>
        <v>0</v>
      </c>
      <c r="F16" s="115">
        <f t="shared" si="18"/>
        <v>-46014</v>
      </c>
      <c r="G16" s="113">
        <f t="shared" si="19"/>
        <v>9</v>
      </c>
      <c r="H16" s="113" t="e">
        <f>INDEX(地温!$D$2:$D$366,MATCH(F16,地温!$C$2:$C$366,FALSE))</f>
        <v>#N/A</v>
      </c>
      <c r="I16" s="113" t="e">
        <f t="shared" si="20"/>
        <v>#N/A</v>
      </c>
      <c r="J16" s="116" t="e">
        <f t="shared" si="2"/>
        <v>#N/A</v>
      </c>
      <c r="K16" s="119" t="e">
        <f t="shared" si="3"/>
        <v>#N/A</v>
      </c>
      <c r="L16" s="119">
        <f t="shared" si="4"/>
        <v>0</v>
      </c>
      <c r="O16" s="115">
        <f t="shared" si="21"/>
        <v>-46014</v>
      </c>
      <c r="P16" s="113">
        <f t="shared" si="22"/>
        <v>9</v>
      </c>
      <c r="Q16" s="113" t="e">
        <f>INDEX(地温!$D$2:$D$366,MATCH(O16,地温!$C$2:$C$366,FALSE))</f>
        <v>#N/A</v>
      </c>
      <c r="R16" s="113" t="e">
        <f t="shared" si="23"/>
        <v>#N/A</v>
      </c>
      <c r="S16" s="116" t="e">
        <f t="shared" si="5"/>
        <v>#N/A</v>
      </c>
      <c r="T16" s="119" t="e">
        <f t="shared" si="6"/>
        <v>#N/A</v>
      </c>
      <c r="U16" s="119">
        <f t="shared" si="7"/>
        <v>0</v>
      </c>
      <c r="X16" s="115">
        <f t="shared" si="24"/>
        <v>-46014</v>
      </c>
      <c r="Y16" s="113">
        <f t="shared" si="25"/>
        <v>9</v>
      </c>
      <c r="Z16" s="113" t="e">
        <f>INDEX(地温!$D$2:$D$366,MATCH(X16,地温!$C$2:$C$366,FALSE))</f>
        <v>#N/A</v>
      </c>
      <c r="AA16" s="113" t="e">
        <f t="shared" si="26"/>
        <v>#N/A</v>
      </c>
      <c r="AB16" s="116" t="e">
        <f t="shared" si="8"/>
        <v>#N/A</v>
      </c>
      <c r="AC16" s="119" t="e">
        <f t="shared" si="9"/>
        <v>#N/A</v>
      </c>
      <c r="AD16" s="119">
        <f t="shared" si="10"/>
        <v>0</v>
      </c>
      <c r="AG16" s="115">
        <f t="shared" si="27"/>
        <v>-46014</v>
      </c>
      <c r="AH16" s="113">
        <f t="shared" si="28"/>
        <v>9</v>
      </c>
      <c r="AI16" s="113" t="e">
        <f>INDEX(地温!$D$2:$D$366,MATCH(AG16,地温!$C$2:$C$366,FALSE))</f>
        <v>#N/A</v>
      </c>
      <c r="AJ16" s="113" t="e">
        <f t="shared" si="29"/>
        <v>#N/A</v>
      </c>
      <c r="AK16" s="116" t="e">
        <f t="shared" si="11"/>
        <v>#N/A</v>
      </c>
      <c r="AL16" s="119" t="e">
        <f t="shared" si="12"/>
        <v>#N/A</v>
      </c>
      <c r="AM16" s="119">
        <f t="shared" si="13"/>
        <v>0</v>
      </c>
      <c r="AP16" s="115">
        <f t="shared" si="30"/>
        <v>-46014</v>
      </c>
      <c r="AQ16" s="113">
        <f t="shared" si="31"/>
        <v>9</v>
      </c>
      <c r="AR16" s="113" t="e">
        <f>INDEX(地温!$D$2:$D$366,MATCH(AP16,地温!$C$2:$C$366,FALSE))</f>
        <v>#N/A</v>
      </c>
      <c r="AS16" s="113" t="e">
        <f t="shared" si="32"/>
        <v>#N/A</v>
      </c>
      <c r="AT16" s="116" t="e">
        <f t="shared" si="14"/>
        <v>#N/A</v>
      </c>
      <c r="AU16" s="119" t="e">
        <f t="shared" si="15"/>
        <v>#N/A</v>
      </c>
      <c r="AV16" s="119">
        <f t="shared" si="16"/>
        <v>0</v>
      </c>
    </row>
    <row r="17" spans="1:48">
      <c r="A17" s="115">
        <f t="shared" si="17"/>
        <v>-46013</v>
      </c>
      <c r="B17" s="113">
        <f t="shared" si="0"/>
        <v>10</v>
      </c>
      <c r="C17" s="119">
        <f t="shared" si="1"/>
        <v>0</v>
      </c>
      <c r="F17" s="115">
        <f t="shared" si="18"/>
        <v>-46013</v>
      </c>
      <c r="G17" s="113">
        <f t="shared" si="19"/>
        <v>10</v>
      </c>
      <c r="H17" s="113" t="e">
        <f>INDEX(地温!$D$2:$D$366,MATCH(F17,地温!$C$2:$C$366,FALSE))</f>
        <v>#N/A</v>
      </c>
      <c r="I17" s="113" t="e">
        <f t="shared" si="20"/>
        <v>#N/A</v>
      </c>
      <c r="J17" s="116" t="e">
        <f t="shared" si="2"/>
        <v>#N/A</v>
      </c>
      <c r="K17" s="119" t="e">
        <f t="shared" si="3"/>
        <v>#N/A</v>
      </c>
      <c r="L17" s="119">
        <f t="shared" si="4"/>
        <v>0</v>
      </c>
      <c r="O17" s="115">
        <f t="shared" si="21"/>
        <v>-46013</v>
      </c>
      <c r="P17" s="113">
        <f t="shared" si="22"/>
        <v>10</v>
      </c>
      <c r="Q17" s="113" t="e">
        <f>INDEX(地温!$D$2:$D$366,MATCH(O17,地温!$C$2:$C$366,FALSE))</f>
        <v>#N/A</v>
      </c>
      <c r="R17" s="113" t="e">
        <f t="shared" si="23"/>
        <v>#N/A</v>
      </c>
      <c r="S17" s="116" t="e">
        <f t="shared" si="5"/>
        <v>#N/A</v>
      </c>
      <c r="T17" s="119" t="e">
        <f t="shared" si="6"/>
        <v>#N/A</v>
      </c>
      <c r="U17" s="119">
        <f t="shared" si="7"/>
        <v>0</v>
      </c>
      <c r="X17" s="115">
        <f t="shared" si="24"/>
        <v>-46013</v>
      </c>
      <c r="Y17" s="113">
        <f t="shared" si="25"/>
        <v>10</v>
      </c>
      <c r="Z17" s="113" t="e">
        <f>INDEX(地温!$D$2:$D$366,MATCH(X17,地温!$C$2:$C$366,FALSE))</f>
        <v>#N/A</v>
      </c>
      <c r="AA17" s="113" t="e">
        <f t="shared" si="26"/>
        <v>#N/A</v>
      </c>
      <c r="AB17" s="116" t="e">
        <f t="shared" si="8"/>
        <v>#N/A</v>
      </c>
      <c r="AC17" s="119" t="e">
        <f t="shared" si="9"/>
        <v>#N/A</v>
      </c>
      <c r="AD17" s="119">
        <f t="shared" si="10"/>
        <v>0</v>
      </c>
      <c r="AG17" s="115">
        <f t="shared" si="27"/>
        <v>-46013</v>
      </c>
      <c r="AH17" s="113">
        <f t="shared" si="28"/>
        <v>10</v>
      </c>
      <c r="AI17" s="113" t="e">
        <f>INDEX(地温!$D$2:$D$366,MATCH(AG17,地温!$C$2:$C$366,FALSE))</f>
        <v>#N/A</v>
      </c>
      <c r="AJ17" s="113" t="e">
        <f t="shared" si="29"/>
        <v>#N/A</v>
      </c>
      <c r="AK17" s="116" t="e">
        <f t="shared" si="11"/>
        <v>#N/A</v>
      </c>
      <c r="AL17" s="119" t="e">
        <f t="shared" si="12"/>
        <v>#N/A</v>
      </c>
      <c r="AM17" s="119">
        <f t="shared" si="13"/>
        <v>0</v>
      </c>
      <c r="AP17" s="115">
        <f t="shared" si="30"/>
        <v>-46013</v>
      </c>
      <c r="AQ17" s="113">
        <f t="shared" si="31"/>
        <v>10</v>
      </c>
      <c r="AR17" s="113" t="e">
        <f>INDEX(地温!$D$2:$D$366,MATCH(AP17,地温!$C$2:$C$366,FALSE))</f>
        <v>#N/A</v>
      </c>
      <c r="AS17" s="113" t="e">
        <f t="shared" si="32"/>
        <v>#N/A</v>
      </c>
      <c r="AT17" s="116" t="e">
        <f t="shared" si="14"/>
        <v>#N/A</v>
      </c>
      <c r="AU17" s="119" t="e">
        <f t="shared" si="15"/>
        <v>#N/A</v>
      </c>
      <c r="AV17" s="119">
        <f t="shared" si="16"/>
        <v>0</v>
      </c>
    </row>
    <row r="18" spans="1:48">
      <c r="A18" s="115">
        <f t="shared" si="17"/>
        <v>-46012</v>
      </c>
      <c r="B18" s="113">
        <f t="shared" si="0"/>
        <v>11</v>
      </c>
      <c r="C18" s="119">
        <f t="shared" si="1"/>
        <v>0</v>
      </c>
      <c r="F18" s="115">
        <f t="shared" si="18"/>
        <v>-46012</v>
      </c>
      <c r="G18" s="113">
        <f t="shared" si="19"/>
        <v>11</v>
      </c>
      <c r="H18" s="113" t="e">
        <f>INDEX(地温!$D$2:$D$366,MATCH(F18,地温!$C$2:$C$366,FALSE))</f>
        <v>#N/A</v>
      </c>
      <c r="I18" s="113" t="e">
        <f t="shared" si="20"/>
        <v>#N/A</v>
      </c>
      <c r="J18" s="116" t="e">
        <f t="shared" si="2"/>
        <v>#N/A</v>
      </c>
      <c r="K18" s="119" t="e">
        <f t="shared" si="3"/>
        <v>#N/A</v>
      </c>
      <c r="L18" s="119">
        <f t="shared" si="4"/>
        <v>0</v>
      </c>
      <c r="O18" s="115">
        <f t="shared" si="21"/>
        <v>-46012</v>
      </c>
      <c r="P18" s="113">
        <f t="shared" si="22"/>
        <v>11</v>
      </c>
      <c r="Q18" s="113" t="e">
        <f>INDEX(地温!$D$2:$D$366,MATCH(O18,地温!$C$2:$C$366,FALSE))</f>
        <v>#N/A</v>
      </c>
      <c r="R18" s="113" t="e">
        <f t="shared" si="23"/>
        <v>#N/A</v>
      </c>
      <c r="S18" s="116" t="e">
        <f t="shared" si="5"/>
        <v>#N/A</v>
      </c>
      <c r="T18" s="119" t="e">
        <f t="shared" si="6"/>
        <v>#N/A</v>
      </c>
      <c r="U18" s="119">
        <f t="shared" si="7"/>
        <v>0</v>
      </c>
      <c r="X18" s="115">
        <f t="shared" si="24"/>
        <v>-46012</v>
      </c>
      <c r="Y18" s="113">
        <f t="shared" si="25"/>
        <v>11</v>
      </c>
      <c r="Z18" s="113" t="e">
        <f>INDEX(地温!$D$2:$D$366,MATCH(X18,地温!$C$2:$C$366,FALSE))</f>
        <v>#N/A</v>
      </c>
      <c r="AA18" s="113" t="e">
        <f t="shared" si="26"/>
        <v>#N/A</v>
      </c>
      <c r="AB18" s="116" t="e">
        <f t="shared" si="8"/>
        <v>#N/A</v>
      </c>
      <c r="AC18" s="119" t="e">
        <f t="shared" si="9"/>
        <v>#N/A</v>
      </c>
      <c r="AD18" s="119">
        <f t="shared" si="10"/>
        <v>0</v>
      </c>
      <c r="AG18" s="115">
        <f t="shared" si="27"/>
        <v>-46012</v>
      </c>
      <c r="AH18" s="113">
        <f t="shared" si="28"/>
        <v>11</v>
      </c>
      <c r="AI18" s="113" t="e">
        <f>INDEX(地温!$D$2:$D$366,MATCH(AG18,地温!$C$2:$C$366,FALSE))</f>
        <v>#N/A</v>
      </c>
      <c r="AJ18" s="113" t="e">
        <f t="shared" si="29"/>
        <v>#N/A</v>
      </c>
      <c r="AK18" s="116" t="e">
        <f t="shared" si="11"/>
        <v>#N/A</v>
      </c>
      <c r="AL18" s="119" t="e">
        <f t="shared" si="12"/>
        <v>#N/A</v>
      </c>
      <c r="AM18" s="119">
        <f t="shared" si="13"/>
        <v>0</v>
      </c>
      <c r="AP18" s="115">
        <f t="shared" si="30"/>
        <v>-46012</v>
      </c>
      <c r="AQ18" s="113">
        <f t="shared" si="31"/>
        <v>11</v>
      </c>
      <c r="AR18" s="113" t="e">
        <f>INDEX(地温!$D$2:$D$366,MATCH(AP18,地温!$C$2:$C$366,FALSE))</f>
        <v>#N/A</v>
      </c>
      <c r="AS18" s="113" t="e">
        <f t="shared" si="32"/>
        <v>#N/A</v>
      </c>
      <c r="AT18" s="116" t="e">
        <f t="shared" si="14"/>
        <v>#N/A</v>
      </c>
      <c r="AU18" s="119" t="e">
        <f t="shared" si="15"/>
        <v>#N/A</v>
      </c>
      <c r="AV18" s="119">
        <f t="shared" si="16"/>
        <v>0</v>
      </c>
    </row>
    <row r="19" spans="1:48">
      <c r="A19" s="115">
        <f t="shared" si="17"/>
        <v>-46011</v>
      </c>
      <c r="B19" s="113">
        <f t="shared" si="0"/>
        <v>12</v>
      </c>
      <c r="C19" s="119">
        <f t="shared" si="1"/>
        <v>0</v>
      </c>
      <c r="F19" s="115">
        <f t="shared" si="18"/>
        <v>-46011</v>
      </c>
      <c r="G19" s="113">
        <f t="shared" si="19"/>
        <v>12</v>
      </c>
      <c r="H19" s="113" t="e">
        <f>INDEX(地温!$D$2:$D$366,MATCH(F19,地温!$C$2:$C$366,FALSE))</f>
        <v>#N/A</v>
      </c>
      <c r="I19" s="113" t="e">
        <f t="shared" si="20"/>
        <v>#N/A</v>
      </c>
      <c r="J19" s="116" t="e">
        <f t="shared" si="2"/>
        <v>#N/A</v>
      </c>
      <c r="K19" s="119" t="e">
        <f t="shared" si="3"/>
        <v>#N/A</v>
      </c>
      <c r="L19" s="119">
        <f t="shared" si="4"/>
        <v>0</v>
      </c>
      <c r="O19" s="115">
        <f t="shared" si="21"/>
        <v>-46011</v>
      </c>
      <c r="P19" s="113">
        <f t="shared" si="22"/>
        <v>12</v>
      </c>
      <c r="Q19" s="113" t="e">
        <f>INDEX(地温!$D$2:$D$366,MATCH(O19,地温!$C$2:$C$366,FALSE))</f>
        <v>#N/A</v>
      </c>
      <c r="R19" s="113" t="e">
        <f t="shared" si="23"/>
        <v>#N/A</v>
      </c>
      <c r="S19" s="116" t="e">
        <f t="shared" si="5"/>
        <v>#N/A</v>
      </c>
      <c r="T19" s="119" t="e">
        <f t="shared" si="6"/>
        <v>#N/A</v>
      </c>
      <c r="U19" s="119">
        <f t="shared" si="7"/>
        <v>0</v>
      </c>
      <c r="X19" s="115">
        <f t="shared" si="24"/>
        <v>-46011</v>
      </c>
      <c r="Y19" s="113">
        <f t="shared" si="25"/>
        <v>12</v>
      </c>
      <c r="Z19" s="113" t="e">
        <f>INDEX(地温!$D$2:$D$366,MATCH(X19,地温!$C$2:$C$366,FALSE))</f>
        <v>#N/A</v>
      </c>
      <c r="AA19" s="113" t="e">
        <f t="shared" si="26"/>
        <v>#N/A</v>
      </c>
      <c r="AB19" s="116" t="e">
        <f t="shared" si="8"/>
        <v>#N/A</v>
      </c>
      <c r="AC19" s="119" t="e">
        <f t="shared" si="9"/>
        <v>#N/A</v>
      </c>
      <c r="AD19" s="119">
        <f t="shared" si="10"/>
        <v>0</v>
      </c>
      <c r="AG19" s="115">
        <f t="shared" si="27"/>
        <v>-46011</v>
      </c>
      <c r="AH19" s="113">
        <f t="shared" si="28"/>
        <v>12</v>
      </c>
      <c r="AI19" s="113" t="e">
        <f>INDEX(地温!$D$2:$D$366,MATCH(AG19,地温!$C$2:$C$366,FALSE))</f>
        <v>#N/A</v>
      </c>
      <c r="AJ19" s="113" t="e">
        <f t="shared" si="29"/>
        <v>#N/A</v>
      </c>
      <c r="AK19" s="116" t="e">
        <f t="shared" si="11"/>
        <v>#N/A</v>
      </c>
      <c r="AL19" s="119" t="e">
        <f t="shared" si="12"/>
        <v>#N/A</v>
      </c>
      <c r="AM19" s="119">
        <f t="shared" si="13"/>
        <v>0</v>
      </c>
      <c r="AP19" s="115">
        <f t="shared" si="30"/>
        <v>-46011</v>
      </c>
      <c r="AQ19" s="113">
        <f t="shared" si="31"/>
        <v>12</v>
      </c>
      <c r="AR19" s="113" t="e">
        <f>INDEX(地温!$D$2:$D$366,MATCH(AP19,地温!$C$2:$C$366,FALSE))</f>
        <v>#N/A</v>
      </c>
      <c r="AS19" s="113" t="e">
        <f t="shared" si="32"/>
        <v>#N/A</v>
      </c>
      <c r="AT19" s="116" t="e">
        <f t="shared" si="14"/>
        <v>#N/A</v>
      </c>
      <c r="AU19" s="119" t="e">
        <f t="shared" si="15"/>
        <v>#N/A</v>
      </c>
      <c r="AV19" s="119">
        <f t="shared" si="16"/>
        <v>0</v>
      </c>
    </row>
    <row r="20" spans="1:48">
      <c r="A20" s="115">
        <f t="shared" si="17"/>
        <v>-46010</v>
      </c>
      <c r="B20" s="113">
        <f t="shared" si="0"/>
        <v>13</v>
      </c>
      <c r="C20" s="119">
        <f t="shared" si="1"/>
        <v>0</v>
      </c>
      <c r="F20" s="115">
        <f t="shared" si="18"/>
        <v>-46010</v>
      </c>
      <c r="G20" s="113">
        <f t="shared" si="19"/>
        <v>13</v>
      </c>
      <c r="H20" s="113" t="e">
        <f>INDEX(地温!$D$2:$D$366,MATCH(F20,地温!$C$2:$C$366,FALSE))</f>
        <v>#N/A</v>
      </c>
      <c r="I20" s="113" t="e">
        <f t="shared" si="20"/>
        <v>#N/A</v>
      </c>
      <c r="J20" s="116" t="e">
        <f t="shared" si="2"/>
        <v>#N/A</v>
      </c>
      <c r="K20" s="119" t="e">
        <f t="shared" si="3"/>
        <v>#N/A</v>
      </c>
      <c r="L20" s="119">
        <f t="shared" si="4"/>
        <v>0</v>
      </c>
      <c r="O20" s="115">
        <f t="shared" si="21"/>
        <v>-46010</v>
      </c>
      <c r="P20" s="113">
        <f t="shared" si="22"/>
        <v>13</v>
      </c>
      <c r="Q20" s="113" t="e">
        <f>INDEX(地温!$D$2:$D$366,MATCH(O20,地温!$C$2:$C$366,FALSE))</f>
        <v>#N/A</v>
      </c>
      <c r="R20" s="113" t="e">
        <f t="shared" si="23"/>
        <v>#N/A</v>
      </c>
      <c r="S20" s="116" t="e">
        <f t="shared" si="5"/>
        <v>#N/A</v>
      </c>
      <c r="T20" s="119" t="e">
        <f t="shared" si="6"/>
        <v>#N/A</v>
      </c>
      <c r="U20" s="119">
        <f t="shared" si="7"/>
        <v>0</v>
      </c>
      <c r="X20" s="115">
        <f t="shared" si="24"/>
        <v>-46010</v>
      </c>
      <c r="Y20" s="113">
        <f t="shared" si="25"/>
        <v>13</v>
      </c>
      <c r="Z20" s="113" t="e">
        <f>INDEX(地温!$D$2:$D$366,MATCH(X20,地温!$C$2:$C$366,FALSE))</f>
        <v>#N/A</v>
      </c>
      <c r="AA20" s="113" t="e">
        <f t="shared" si="26"/>
        <v>#N/A</v>
      </c>
      <c r="AB20" s="116" t="e">
        <f t="shared" si="8"/>
        <v>#N/A</v>
      </c>
      <c r="AC20" s="119" t="e">
        <f t="shared" si="9"/>
        <v>#N/A</v>
      </c>
      <c r="AD20" s="119">
        <f t="shared" si="10"/>
        <v>0</v>
      </c>
      <c r="AG20" s="115">
        <f t="shared" si="27"/>
        <v>-46010</v>
      </c>
      <c r="AH20" s="113">
        <f t="shared" si="28"/>
        <v>13</v>
      </c>
      <c r="AI20" s="113" t="e">
        <f>INDEX(地温!$D$2:$D$366,MATCH(AG20,地温!$C$2:$C$366,FALSE))</f>
        <v>#N/A</v>
      </c>
      <c r="AJ20" s="113" t="e">
        <f t="shared" si="29"/>
        <v>#N/A</v>
      </c>
      <c r="AK20" s="116" t="e">
        <f t="shared" si="11"/>
        <v>#N/A</v>
      </c>
      <c r="AL20" s="119" t="e">
        <f t="shared" si="12"/>
        <v>#N/A</v>
      </c>
      <c r="AM20" s="119">
        <f t="shared" si="13"/>
        <v>0</v>
      </c>
      <c r="AP20" s="115">
        <f t="shared" si="30"/>
        <v>-46010</v>
      </c>
      <c r="AQ20" s="113">
        <f t="shared" si="31"/>
        <v>13</v>
      </c>
      <c r="AR20" s="113" t="e">
        <f>INDEX(地温!$D$2:$D$366,MATCH(AP20,地温!$C$2:$C$366,FALSE))</f>
        <v>#N/A</v>
      </c>
      <c r="AS20" s="113" t="e">
        <f t="shared" si="32"/>
        <v>#N/A</v>
      </c>
      <c r="AT20" s="116" t="e">
        <f t="shared" si="14"/>
        <v>#N/A</v>
      </c>
      <c r="AU20" s="119" t="e">
        <f t="shared" si="15"/>
        <v>#N/A</v>
      </c>
      <c r="AV20" s="119">
        <f t="shared" si="16"/>
        <v>0</v>
      </c>
    </row>
    <row r="21" spans="1:48">
      <c r="A21" s="115">
        <f t="shared" si="17"/>
        <v>-46009</v>
      </c>
      <c r="B21" s="113">
        <f t="shared" si="0"/>
        <v>14</v>
      </c>
      <c r="C21" s="119">
        <f t="shared" si="1"/>
        <v>0</v>
      </c>
      <c r="F21" s="115">
        <f t="shared" si="18"/>
        <v>-46009</v>
      </c>
      <c r="G21" s="113">
        <f t="shared" si="19"/>
        <v>14</v>
      </c>
      <c r="H21" s="113" t="e">
        <f>INDEX(地温!$D$2:$D$366,MATCH(F21,地温!$C$2:$C$366,FALSE))</f>
        <v>#N/A</v>
      </c>
      <c r="I21" s="113" t="e">
        <f t="shared" si="20"/>
        <v>#N/A</v>
      </c>
      <c r="J21" s="116" t="e">
        <f t="shared" si="2"/>
        <v>#N/A</v>
      </c>
      <c r="K21" s="119" t="e">
        <f t="shared" si="3"/>
        <v>#N/A</v>
      </c>
      <c r="L21" s="119">
        <f t="shared" si="4"/>
        <v>0</v>
      </c>
      <c r="O21" s="115">
        <f t="shared" si="21"/>
        <v>-46009</v>
      </c>
      <c r="P21" s="113">
        <f t="shared" si="22"/>
        <v>14</v>
      </c>
      <c r="Q21" s="113" t="e">
        <f>INDEX(地温!$D$2:$D$366,MATCH(O21,地温!$C$2:$C$366,FALSE))</f>
        <v>#N/A</v>
      </c>
      <c r="R21" s="113" t="e">
        <f t="shared" si="23"/>
        <v>#N/A</v>
      </c>
      <c r="S21" s="116" t="e">
        <f t="shared" si="5"/>
        <v>#N/A</v>
      </c>
      <c r="T21" s="119" t="e">
        <f t="shared" si="6"/>
        <v>#N/A</v>
      </c>
      <c r="U21" s="119">
        <f t="shared" si="7"/>
        <v>0</v>
      </c>
      <c r="X21" s="115">
        <f t="shared" si="24"/>
        <v>-46009</v>
      </c>
      <c r="Y21" s="113">
        <f t="shared" si="25"/>
        <v>14</v>
      </c>
      <c r="Z21" s="113" t="e">
        <f>INDEX(地温!$D$2:$D$366,MATCH(X21,地温!$C$2:$C$366,FALSE))</f>
        <v>#N/A</v>
      </c>
      <c r="AA21" s="113" t="e">
        <f t="shared" si="26"/>
        <v>#N/A</v>
      </c>
      <c r="AB21" s="116" t="e">
        <f t="shared" si="8"/>
        <v>#N/A</v>
      </c>
      <c r="AC21" s="119" t="e">
        <f t="shared" si="9"/>
        <v>#N/A</v>
      </c>
      <c r="AD21" s="119">
        <f t="shared" si="10"/>
        <v>0</v>
      </c>
      <c r="AG21" s="115">
        <f t="shared" si="27"/>
        <v>-46009</v>
      </c>
      <c r="AH21" s="113">
        <f t="shared" si="28"/>
        <v>14</v>
      </c>
      <c r="AI21" s="113" t="e">
        <f>INDEX(地温!$D$2:$D$366,MATCH(AG21,地温!$C$2:$C$366,FALSE))</f>
        <v>#N/A</v>
      </c>
      <c r="AJ21" s="113" t="e">
        <f t="shared" si="29"/>
        <v>#N/A</v>
      </c>
      <c r="AK21" s="116" t="e">
        <f t="shared" si="11"/>
        <v>#N/A</v>
      </c>
      <c r="AL21" s="119" t="e">
        <f t="shared" si="12"/>
        <v>#N/A</v>
      </c>
      <c r="AM21" s="119">
        <f t="shared" si="13"/>
        <v>0</v>
      </c>
      <c r="AP21" s="115">
        <f t="shared" si="30"/>
        <v>-46009</v>
      </c>
      <c r="AQ21" s="113">
        <f t="shared" si="31"/>
        <v>14</v>
      </c>
      <c r="AR21" s="113" t="e">
        <f>INDEX(地温!$D$2:$D$366,MATCH(AP21,地温!$C$2:$C$366,FALSE))</f>
        <v>#N/A</v>
      </c>
      <c r="AS21" s="113" t="e">
        <f t="shared" si="32"/>
        <v>#N/A</v>
      </c>
      <c r="AT21" s="116" t="e">
        <f t="shared" si="14"/>
        <v>#N/A</v>
      </c>
      <c r="AU21" s="119" t="e">
        <f t="shared" si="15"/>
        <v>#N/A</v>
      </c>
      <c r="AV21" s="119">
        <f t="shared" si="16"/>
        <v>0</v>
      </c>
    </row>
    <row r="22" spans="1:48">
      <c r="A22" s="115">
        <f t="shared" si="17"/>
        <v>-46008</v>
      </c>
      <c r="B22" s="113">
        <f t="shared" si="0"/>
        <v>15</v>
      </c>
      <c r="C22" s="119">
        <f t="shared" si="1"/>
        <v>0</v>
      </c>
      <c r="F22" s="115">
        <f t="shared" si="18"/>
        <v>-46008</v>
      </c>
      <c r="G22" s="113">
        <f t="shared" si="19"/>
        <v>15</v>
      </c>
      <c r="H22" s="113" t="e">
        <f>INDEX(地温!$D$2:$D$366,MATCH(F22,地温!$C$2:$C$366,FALSE))</f>
        <v>#N/A</v>
      </c>
      <c r="I22" s="113" t="e">
        <f t="shared" si="20"/>
        <v>#N/A</v>
      </c>
      <c r="J22" s="116" t="e">
        <f t="shared" si="2"/>
        <v>#N/A</v>
      </c>
      <c r="K22" s="119" t="e">
        <f t="shared" si="3"/>
        <v>#N/A</v>
      </c>
      <c r="L22" s="119">
        <f t="shared" si="4"/>
        <v>0</v>
      </c>
      <c r="O22" s="115">
        <f t="shared" si="21"/>
        <v>-46008</v>
      </c>
      <c r="P22" s="113">
        <f t="shared" si="22"/>
        <v>15</v>
      </c>
      <c r="Q22" s="113" t="e">
        <f>INDEX(地温!$D$2:$D$366,MATCH(O22,地温!$C$2:$C$366,FALSE))</f>
        <v>#N/A</v>
      </c>
      <c r="R22" s="113" t="e">
        <f t="shared" si="23"/>
        <v>#N/A</v>
      </c>
      <c r="S22" s="116" t="e">
        <f t="shared" si="5"/>
        <v>#N/A</v>
      </c>
      <c r="T22" s="119" t="e">
        <f t="shared" si="6"/>
        <v>#N/A</v>
      </c>
      <c r="U22" s="119">
        <f t="shared" si="7"/>
        <v>0</v>
      </c>
      <c r="X22" s="115">
        <f t="shared" si="24"/>
        <v>-46008</v>
      </c>
      <c r="Y22" s="113">
        <f t="shared" si="25"/>
        <v>15</v>
      </c>
      <c r="Z22" s="113" t="e">
        <f>INDEX(地温!$D$2:$D$366,MATCH(X22,地温!$C$2:$C$366,FALSE))</f>
        <v>#N/A</v>
      </c>
      <c r="AA22" s="113" t="e">
        <f t="shared" si="26"/>
        <v>#N/A</v>
      </c>
      <c r="AB22" s="116" t="e">
        <f t="shared" si="8"/>
        <v>#N/A</v>
      </c>
      <c r="AC22" s="119" t="e">
        <f t="shared" si="9"/>
        <v>#N/A</v>
      </c>
      <c r="AD22" s="119">
        <f t="shared" si="10"/>
        <v>0</v>
      </c>
      <c r="AG22" s="115">
        <f t="shared" si="27"/>
        <v>-46008</v>
      </c>
      <c r="AH22" s="113">
        <f t="shared" si="28"/>
        <v>15</v>
      </c>
      <c r="AI22" s="113" t="e">
        <f>INDEX(地温!$D$2:$D$366,MATCH(AG22,地温!$C$2:$C$366,FALSE))</f>
        <v>#N/A</v>
      </c>
      <c r="AJ22" s="113" t="e">
        <f t="shared" si="29"/>
        <v>#N/A</v>
      </c>
      <c r="AK22" s="116" t="e">
        <f t="shared" si="11"/>
        <v>#N/A</v>
      </c>
      <c r="AL22" s="119" t="e">
        <f t="shared" si="12"/>
        <v>#N/A</v>
      </c>
      <c r="AM22" s="119">
        <f t="shared" si="13"/>
        <v>0</v>
      </c>
      <c r="AP22" s="115">
        <f t="shared" si="30"/>
        <v>-46008</v>
      </c>
      <c r="AQ22" s="113">
        <f t="shared" si="31"/>
        <v>15</v>
      </c>
      <c r="AR22" s="113" t="e">
        <f>INDEX(地温!$D$2:$D$366,MATCH(AP22,地温!$C$2:$C$366,FALSE))</f>
        <v>#N/A</v>
      </c>
      <c r="AS22" s="113" t="e">
        <f t="shared" si="32"/>
        <v>#N/A</v>
      </c>
      <c r="AT22" s="116" t="e">
        <f t="shared" si="14"/>
        <v>#N/A</v>
      </c>
      <c r="AU22" s="119" t="e">
        <f t="shared" si="15"/>
        <v>#N/A</v>
      </c>
      <c r="AV22" s="119">
        <f t="shared" si="16"/>
        <v>0</v>
      </c>
    </row>
    <row r="23" spans="1:48">
      <c r="A23" s="115">
        <f t="shared" si="17"/>
        <v>-46007</v>
      </c>
      <c r="B23" s="113">
        <f t="shared" si="0"/>
        <v>16</v>
      </c>
      <c r="C23" s="119">
        <f t="shared" si="1"/>
        <v>0</v>
      </c>
      <c r="F23" s="115">
        <f t="shared" si="18"/>
        <v>-46007</v>
      </c>
      <c r="G23" s="113">
        <f t="shared" si="19"/>
        <v>16</v>
      </c>
      <c r="H23" s="113" t="e">
        <f>INDEX(地温!$D$2:$D$366,MATCH(F23,地温!$C$2:$C$366,FALSE))</f>
        <v>#N/A</v>
      </c>
      <c r="I23" s="113" t="e">
        <f t="shared" si="20"/>
        <v>#N/A</v>
      </c>
      <c r="J23" s="116" t="e">
        <f t="shared" si="2"/>
        <v>#N/A</v>
      </c>
      <c r="K23" s="119" t="e">
        <f t="shared" si="3"/>
        <v>#N/A</v>
      </c>
      <c r="L23" s="119">
        <f t="shared" si="4"/>
        <v>0</v>
      </c>
      <c r="O23" s="115">
        <f t="shared" si="21"/>
        <v>-46007</v>
      </c>
      <c r="P23" s="113">
        <f t="shared" si="22"/>
        <v>16</v>
      </c>
      <c r="Q23" s="113" t="e">
        <f>INDEX(地温!$D$2:$D$366,MATCH(O23,地温!$C$2:$C$366,FALSE))</f>
        <v>#N/A</v>
      </c>
      <c r="R23" s="113" t="e">
        <f t="shared" si="23"/>
        <v>#N/A</v>
      </c>
      <c r="S23" s="116" t="e">
        <f t="shared" si="5"/>
        <v>#N/A</v>
      </c>
      <c r="T23" s="119" t="e">
        <f t="shared" si="6"/>
        <v>#N/A</v>
      </c>
      <c r="U23" s="119">
        <f t="shared" si="7"/>
        <v>0</v>
      </c>
      <c r="X23" s="115">
        <f t="shared" si="24"/>
        <v>-46007</v>
      </c>
      <c r="Y23" s="113">
        <f t="shared" si="25"/>
        <v>16</v>
      </c>
      <c r="Z23" s="113" t="e">
        <f>INDEX(地温!$D$2:$D$366,MATCH(X23,地温!$C$2:$C$366,FALSE))</f>
        <v>#N/A</v>
      </c>
      <c r="AA23" s="113" t="e">
        <f t="shared" si="26"/>
        <v>#N/A</v>
      </c>
      <c r="AB23" s="116" t="e">
        <f t="shared" si="8"/>
        <v>#N/A</v>
      </c>
      <c r="AC23" s="119" t="e">
        <f t="shared" si="9"/>
        <v>#N/A</v>
      </c>
      <c r="AD23" s="119">
        <f t="shared" si="10"/>
        <v>0</v>
      </c>
      <c r="AG23" s="115">
        <f t="shared" si="27"/>
        <v>-46007</v>
      </c>
      <c r="AH23" s="113">
        <f t="shared" si="28"/>
        <v>16</v>
      </c>
      <c r="AI23" s="113" t="e">
        <f>INDEX(地温!$D$2:$D$366,MATCH(AG23,地温!$C$2:$C$366,FALSE))</f>
        <v>#N/A</v>
      </c>
      <c r="AJ23" s="113" t="e">
        <f t="shared" si="29"/>
        <v>#N/A</v>
      </c>
      <c r="AK23" s="116" t="e">
        <f t="shared" si="11"/>
        <v>#N/A</v>
      </c>
      <c r="AL23" s="119" t="e">
        <f t="shared" si="12"/>
        <v>#N/A</v>
      </c>
      <c r="AM23" s="119">
        <f t="shared" si="13"/>
        <v>0</v>
      </c>
      <c r="AP23" s="115">
        <f t="shared" si="30"/>
        <v>-46007</v>
      </c>
      <c r="AQ23" s="113">
        <f t="shared" si="31"/>
        <v>16</v>
      </c>
      <c r="AR23" s="113" t="e">
        <f>INDEX(地温!$D$2:$D$366,MATCH(AP23,地温!$C$2:$C$366,FALSE))</f>
        <v>#N/A</v>
      </c>
      <c r="AS23" s="113" t="e">
        <f t="shared" si="32"/>
        <v>#N/A</v>
      </c>
      <c r="AT23" s="116" t="e">
        <f t="shared" si="14"/>
        <v>#N/A</v>
      </c>
      <c r="AU23" s="119" t="e">
        <f t="shared" si="15"/>
        <v>#N/A</v>
      </c>
      <c r="AV23" s="119">
        <f t="shared" si="16"/>
        <v>0</v>
      </c>
    </row>
    <row r="24" spans="1:48">
      <c r="A24" s="115">
        <f t="shared" si="17"/>
        <v>-46006</v>
      </c>
      <c r="B24" s="113">
        <f t="shared" si="0"/>
        <v>17</v>
      </c>
      <c r="C24" s="119">
        <f t="shared" si="1"/>
        <v>0</v>
      </c>
      <c r="F24" s="115">
        <f t="shared" si="18"/>
        <v>-46006</v>
      </c>
      <c r="G24" s="113">
        <f t="shared" si="19"/>
        <v>17</v>
      </c>
      <c r="H24" s="113" t="e">
        <f>INDEX(地温!$D$2:$D$366,MATCH(F24,地温!$C$2:$C$366,FALSE))</f>
        <v>#N/A</v>
      </c>
      <c r="I24" s="113" t="e">
        <f t="shared" si="20"/>
        <v>#N/A</v>
      </c>
      <c r="J24" s="116" t="e">
        <f t="shared" si="2"/>
        <v>#N/A</v>
      </c>
      <c r="K24" s="119" t="e">
        <f t="shared" si="3"/>
        <v>#N/A</v>
      </c>
      <c r="L24" s="119">
        <f t="shared" si="4"/>
        <v>0</v>
      </c>
      <c r="O24" s="115">
        <f t="shared" si="21"/>
        <v>-46006</v>
      </c>
      <c r="P24" s="113">
        <f t="shared" si="22"/>
        <v>17</v>
      </c>
      <c r="Q24" s="113" t="e">
        <f>INDEX(地温!$D$2:$D$366,MATCH(O24,地温!$C$2:$C$366,FALSE))</f>
        <v>#N/A</v>
      </c>
      <c r="R24" s="113" t="e">
        <f t="shared" si="23"/>
        <v>#N/A</v>
      </c>
      <c r="S24" s="116" t="e">
        <f t="shared" si="5"/>
        <v>#N/A</v>
      </c>
      <c r="T24" s="119" t="e">
        <f t="shared" si="6"/>
        <v>#N/A</v>
      </c>
      <c r="U24" s="119">
        <f t="shared" si="7"/>
        <v>0</v>
      </c>
      <c r="X24" s="115">
        <f t="shared" si="24"/>
        <v>-46006</v>
      </c>
      <c r="Y24" s="113">
        <f t="shared" si="25"/>
        <v>17</v>
      </c>
      <c r="Z24" s="113" t="e">
        <f>INDEX(地温!$D$2:$D$366,MATCH(X24,地温!$C$2:$C$366,FALSE))</f>
        <v>#N/A</v>
      </c>
      <c r="AA24" s="113" t="e">
        <f t="shared" si="26"/>
        <v>#N/A</v>
      </c>
      <c r="AB24" s="116" t="e">
        <f t="shared" si="8"/>
        <v>#N/A</v>
      </c>
      <c r="AC24" s="119" t="e">
        <f t="shared" si="9"/>
        <v>#N/A</v>
      </c>
      <c r="AD24" s="119">
        <f t="shared" si="10"/>
        <v>0</v>
      </c>
      <c r="AG24" s="115">
        <f t="shared" si="27"/>
        <v>-46006</v>
      </c>
      <c r="AH24" s="113">
        <f t="shared" si="28"/>
        <v>17</v>
      </c>
      <c r="AI24" s="113" t="e">
        <f>INDEX(地温!$D$2:$D$366,MATCH(AG24,地温!$C$2:$C$366,FALSE))</f>
        <v>#N/A</v>
      </c>
      <c r="AJ24" s="113" t="e">
        <f t="shared" si="29"/>
        <v>#N/A</v>
      </c>
      <c r="AK24" s="116" t="e">
        <f t="shared" si="11"/>
        <v>#N/A</v>
      </c>
      <c r="AL24" s="119" t="e">
        <f t="shared" si="12"/>
        <v>#N/A</v>
      </c>
      <c r="AM24" s="119">
        <f t="shared" si="13"/>
        <v>0</v>
      </c>
      <c r="AP24" s="115">
        <f t="shared" si="30"/>
        <v>-46006</v>
      </c>
      <c r="AQ24" s="113">
        <f t="shared" si="31"/>
        <v>17</v>
      </c>
      <c r="AR24" s="113" t="e">
        <f>INDEX(地温!$D$2:$D$366,MATCH(AP24,地温!$C$2:$C$366,FALSE))</f>
        <v>#N/A</v>
      </c>
      <c r="AS24" s="113" t="e">
        <f t="shared" si="32"/>
        <v>#N/A</v>
      </c>
      <c r="AT24" s="116" t="e">
        <f t="shared" si="14"/>
        <v>#N/A</v>
      </c>
      <c r="AU24" s="119" t="e">
        <f t="shared" si="15"/>
        <v>#N/A</v>
      </c>
      <c r="AV24" s="119">
        <f t="shared" si="16"/>
        <v>0</v>
      </c>
    </row>
    <row r="25" spans="1:48">
      <c r="A25" s="115">
        <f t="shared" si="17"/>
        <v>-46005</v>
      </c>
      <c r="B25" s="113">
        <f t="shared" si="0"/>
        <v>18</v>
      </c>
      <c r="C25" s="119">
        <f t="shared" si="1"/>
        <v>0</v>
      </c>
      <c r="F25" s="115">
        <f t="shared" si="18"/>
        <v>-46005</v>
      </c>
      <c r="G25" s="113">
        <f t="shared" si="19"/>
        <v>18</v>
      </c>
      <c r="H25" s="113" t="e">
        <f>INDEX(地温!$D$2:$D$366,MATCH(F25,地温!$C$2:$C$366,FALSE))</f>
        <v>#N/A</v>
      </c>
      <c r="I25" s="113" t="e">
        <f t="shared" si="20"/>
        <v>#N/A</v>
      </c>
      <c r="J25" s="116" t="e">
        <f t="shared" si="2"/>
        <v>#N/A</v>
      </c>
      <c r="K25" s="119" t="e">
        <f t="shared" si="3"/>
        <v>#N/A</v>
      </c>
      <c r="L25" s="119">
        <f t="shared" si="4"/>
        <v>0</v>
      </c>
      <c r="O25" s="115">
        <f t="shared" si="21"/>
        <v>-46005</v>
      </c>
      <c r="P25" s="113">
        <f t="shared" si="22"/>
        <v>18</v>
      </c>
      <c r="Q25" s="113" t="e">
        <f>INDEX(地温!$D$2:$D$366,MATCH(O25,地温!$C$2:$C$366,FALSE))</f>
        <v>#N/A</v>
      </c>
      <c r="R25" s="113" t="e">
        <f t="shared" si="23"/>
        <v>#N/A</v>
      </c>
      <c r="S25" s="116" t="e">
        <f t="shared" si="5"/>
        <v>#N/A</v>
      </c>
      <c r="T25" s="119" t="e">
        <f t="shared" si="6"/>
        <v>#N/A</v>
      </c>
      <c r="U25" s="119">
        <f t="shared" si="7"/>
        <v>0</v>
      </c>
      <c r="X25" s="115">
        <f t="shared" si="24"/>
        <v>-46005</v>
      </c>
      <c r="Y25" s="113">
        <f t="shared" si="25"/>
        <v>18</v>
      </c>
      <c r="Z25" s="113" t="e">
        <f>INDEX(地温!$D$2:$D$366,MATCH(X25,地温!$C$2:$C$366,FALSE))</f>
        <v>#N/A</v>
      </c>
      <c r="AA25" s="113" t="e">
        <f t="shared" si="26"/>
        <v>#N/A</v>
      </c>
      <c r="AB25" s="116" t="e">
        <f t="shared" si="8"/>
        <v>#N/A</v>
      </c>
      <c r="AC25" s="119" t="e">
        <f t="shared" si="9"/>
        <v>#N/A</v>
      </c>
      <c r="AD25" s="119">
        <f t="shared" si="10"/>
        <v>0</v>
      </c>
      <c r="AG25" s="115">
        <f t="shared" si="27"/>
        <v>-46005</v>
      </c>
      <c r="AH25" s="113">
        <f t="shared" si="28"/>
        <v>18</v>
      </c>
      <c r="AI25" s="113" t="e">
        <f>INDEX(地温!$D$2:$D$366,MATCH(AG25,地温!$C$2:$C$366,FALSE))</f>
        <v>#N/A</v>
      </c>
      <c r="AJ25" s="113" t="e">
        <f t="shared" si="29"/>
        <v>#N/A</v>
      </c>
      <c r="AK25" s="116" t="e">
        <f t="shared" si="11"/>
        <v>#N/A</v>
      </c>
      <c r="AL25" s="119" t="e">
        <f t="shared" si="12"/>
        <v>#N/A</v>
      </c>
      <c r="AM25" s="119">
        <f t="shared" si="13"/>
        <v>0</v>
      </c>
      <c r="AP25" s="115">
        <f t="shared" si="30"/>
        <v>-46005</v>
      </c>
      <c r="AQ25" s="113">
        <f t="shared" si="31"/>
        <v>18</v>
      </c>
      <c r="AR25" s="113" t="e">
        <f>INDEX(地温!$D$2:$D$366,MATCH(AP25,地温!$C$2:$C$366,FALSE))</f>
        <v>#N/A</v>
      </c>
      <c r="AS25" s="113" t="e">
        <f t="shared" si="32"/>
        <v>#N/A</v>
      </c>
      <c r="AT25" s="116" t="e">
        <f t="shared" si="14"/>
        <v>#N/A</v>
      </c>
      <c r="AU25" s="119" t="e">
        <f t="shared" si="15"/>
        <v>#N/A</v>
      </c>
      <c r="AV25" s="119">
        <f t="shared" si="16"/>
        <v>0</v>
      </c>
    </row>
    <row r="26" spans="1:48">
      <c r="A26" s="115">
        <f t="shared" si="17"/>
        <v>-46004</v>
      </c>
      <c r="B26" s="113">
        <f t="shared" si="0"/>
        <v>19</v>
      </c>
      <c r="C26" s="119">
        <f t="shared" si="1"/>
        <v>0</v>
      </c>
      <c r="F26" s="115">
        <f t="shared" si="18"/>
        <v>-46004</v>
      </c>
      <c r="G26" s="113">
        <f t="shared" si="19"/>
        <v>19</v>
      </c>
      <c r="H26" s="113" t="e">
        <f>INDEX(地温!$D$2:$D$366,MATCH(F26,地温!$C$2:$C$366,FALSE))</f>
        <v>#N/A</v>
      </c>
      <c r="I26" s="113" t="e">
        <f t="shared" si="20"/>
        <v>#N/A</v>
      </c>
      <c r="J26" s="116" t="e">
        <f t="shared" si="2"/>
        <v>#N/A</v>
      </c>
      <c r="K26" s="119" t="e">
        <f t="shared" si="3"/>
        <v>#N/A</v>
      </c>
      <c r="L26" s="119">
        <f t="shared" si="4"/>
        <v>0</v>
      </c>
      <c r="O26" s="115">
        <f t="shared" si="21"/>
        <v>-46004</v>
      </c>
      <c r="P26" s="113">
        <f t="shared" si="22"/>
        <v>19</v>
      </c>
      <c r="Q26" s="113" t="e">
        <f>INDEX(地温!$D$2:$D$366,MATCH(O26,地温!$C$2:$C$366,FALSE))</f>
        <v>#N/A</v>
      </c>
      <c r="R26" s="113" t="e">
        <f t="shared" si="23"/>
        <v>#N/A</v>
      </c>
      <c r="S26" s="116" t="e">
        <f t="shared" si="5"/>
        <v>#N/A</v>
      </c>
      <c r="T26" s="119" t="e">
        <f t="shared" si="6"/>
        <v>#N/A</v>
      </c>
      <c r="U26" s="119">
        <f t="shared" si="7"/>
        <v>0</v>
      </c>
      <c r="X26" s="115">
        <f t="shared" si="24"/>
        <v>-46004</v>
      </c>
      <c r="Y26" s="113">
        <f t="shared" si="25"/>
        <v>19</v>
      </c>
      <c r="Z26" s="113" t="e">
        <f>INDEX(地温!$D$2:$D$366,MATCH(X26,地温!$C$2:$C$366,FALSE))</f>
        <v>#N/A</v>
      </c>
      <c r="AA26" s="113" t="e">
        <f t="shared" si="26"/>
        <v>#N/A</v>
      </c>
      <c r="AB26" s="116" t="e">
        <f t="shared" si="8"/>
        <v>#N/A</v>
      </c>
      <c r="AC26" s="119" t="e">
        <f t="shared" si="9"/>
        <v>#N/A</v>
      </c>
      <c r="AD26" s="119">
        <f t="shared" si="10"/>
        <v>0</v>
      </c>
      <c r="AG26" s="115">
        <f t="shared" si="27"/>
        <v>-46004</v>
      </c>
      <c r="AH26" s="113">
        <f t="shared" si="28"/>
        <v>19</v>
      </c>
      <c r="AI26" s="113" t="e">
        <f>INDEX(地温!$D$2:$D$366,MATCH(AG26,地温!$C$2:$C$366,FALSE))</f>
        <v>#N/A</v>
      </c>
      <c r="AJ26" s="113" t="e">
        <f t="shared" si="29"/>
        <v>#N/A</v>
      </c>
      <c r="AK26" s="116" t="e">
        <f t="shared" si="11"/>
        <v>#N/A</v>
      </c>
      <c r="AL26" s="119" t="e">
        <f t="shared" si="12"/>
        <v>#N/A</v>
      </c>
      <c r="AM26" s="119">
        <f t="shared" si="13"/>
        <v>0</v>
      </c>
      <c r="AP26" s="115">
        <f t="shared" si="30"/>
        <v>-46004</v>
      </c>
      <c r="AQ26" s="113">
        <f t="shared" si="31"/>
        <v>19</v>
      </c>
      <c r="AR26" s="113" t="e">
        <f>INDEX(地温!$D$2:$D$366,MATCH(AP26,地温!$C$2:$C$366,FALSE))</f>
        <v>#N/A</v>
      </c>
      <c r="AS26" s="113" t="e">
        <f t="shared" si="32"/>
        <v>#N/A</v>
      </c>
      <c r="AT26" s="116" t="e">
        <f t="shared" si="14"/>
        <v>#N/A</v>
      </c>
      <c r="AU26" s="119" t="e">
        <f t="shared" si="15"/>
        <v>#N/A</v>
      </c>
      <c r="AV26" s="119">
        <f t="shared" si="16"/>
        <v>0</v>
      </c>
    </row>
    <row r="27" spans="1:48">
      <c r="A27" s="115">
        <f t="shared" si="17"/>
        <v>-46003</v>
      </c>
      <c r="B27" s="113">
        <f t="shared" si="0"/>
        <v>20</v>
      </c>
      <c r="C27" s="119">
        <f t="shared" si="1"/>
        <v>0</v>
      </c>
      <c r="F27" s="115">
        <f t="shared" si="18"/>
        <v>-46003</v>
      </c>
      <c r="G27" s="113">
        <f t="shared" si="19"/>
        <v>20</v>
      </c>
      <c r="H27" s="113" t="e">
        <f>INDEX(地温!$D$2:$D$366,MATCH(F27,地温!$C$2:$C$366,FALSE))</f>
        <v>#N/A</v>
      </c>
      <c r="I27" s="113" t="e">
        <f t="shared" si="20"/>
        <v>#N/A</v>
      </c>
      <c r="J27" s="116" t="e">
        <f t="shared" si="2"/>
        <v>#N/A</v>
      </c>
      <c r="K27" s="119" t="e">
        <f t="shared" si="3"/>
        <v>#N/A</v>
      </c>
      <c r="L27" s="119">
        <f t="shared" si="4"/>
        <v>0</v>
      </c>
      <c r="O27" s="115">
        <f t="shared" si="21"/>
        <v>-46003</v>
      </c>
      <c r="P27" s="113">
        <f t="shared" si="22"/>
        <v>20</v>
      </c>
      <c r="Q27" s="113" t="e">
        <f>INDEX(地温!$D$2:$D$366,MATCH(O27,地温!$C$2:$C$366,FALSE))</f>
        <v>#N/A</v>
      </c>
      <c r="R27" s="113" t="e">
        <f t="shared" si="23"/>
        <v>#N/A</v>
      </c>
      <c r="S27" s="116" t="e">
        <f t="shared" si="5"/>
        <v>#N/A</v>
      </c>
      <c r="T27" s="119" t="e">
        <f t="shared" si="6"/>
        <v>#N/A</v>
      </c>
      <c r="U27" s="119">
        <f t="shared" si="7"/>
        <v>0</v>
      </c>
      <c r="X27" s="115">
        <f t="shared" si="24"/>
        <v>-46003</v>
      </c>
      <c r="Y27" s="113">
        <f t="shared" si="25"/>
        <v>20</v>
      </c>
      <c r="Z27" s="113" t="e">
        <f>INDEX(地温!$D$2:$D$366,MATCH(X27,地温!$C$2:$C$366,FALSE))</f>
        <v>#N/A</v>
      </c>
      <c r="AA27" s="113" t="e">
        <f t="shared" si="26"/>
        <v>#N/A</v>
      </c>
      <c r="AB27" s="116" t="e">
        <f t="shared" si="8"/>
        <v>#N/A</v>
      </c>
      <c r="AC27" s="119" t="e">
        <f t="shared" si="9"/>
        <v>#N/A</v>
      </c>
      <c r="AD27" s="119">
        <f t="shared" si="10"/>
        <v>0</v>
      </c>
      <c r="AG27" s="115">
        <f t="shared" si="27"/>
        <v>-46003</v>
      </c>
      <c r="AH27" s="113">
        <f t="shared" si="28"/>
        <v>20</v>
      </c>
      <c r="AI27" s="113" t="e">
        <f>INDEX(地温!$D$2:$D$366,MATCH(AG27,地温!$C$2:$C$366,FALSE))</f>
        <v>#N/A</v>
      </c>
      <c r="AJ27" s="113" t="e">
        <f t="shared" si="29"/>
        <v>#N/A</v>
      </c>
      <c r="AK27" s="116" t="e">
        <f t="shared" si="11"/>
        <v>#N/A</v>
      </c>
      <c r="AL27" s="119" t="e">
        <f t="shared" si="12"/>
        <v>#N/A</v>
      </c>
      <c r="AM27" s="119">
        <f t="shared" si="13"/>
        <v>0</v>
      </c>
      <c r="AP27" s="115">
        <f t="shared" si="30"/>
        <v>-46003</v>
      </c>
      <c r="AQ27" s="113">
        <f t="shared" si="31"/>
        <v>20</v>
      </c>
      <c r="AR27" s="113" t="e">
        <f>INDEX(地温!$D$2:$D$366,MATCH(AP27,地温!$C$2:$C$366,FALSE))</f>
        <v>#N/A</v>
      </c>
      <c r="AS27" s="113" t="e">
        <f t="shared" si="32"/>
        <v>#N/A</v>
      </c>
      <c r="AT27" s="116" t="e">
        <f t="shared" si="14"/>
        <v>#N/A</v>
      </c>
      <c r="AU27" s="119" t="e">
        <f t="shared" si="15"/>
        <v>#N/A</v>
      </c>
      <c r="AV27" s="119">
        <f t="shared" si="16"/>
        <v>0</v>
      </c>
    </row>
    <row r="28" spans="1:48">
      <c r="A28" s="115">
        <f t="shared" si="17"/>
        <v>-46002</v>
      </c>
      <c r="B28" s="113">
        <f t="shared" si="0"/>
        <v>21</v>
      </c>
      <c r="C28" s="119">
        <f t="shared" si="1"/>
        <v>0</v>
      </c>
      <c r="F28" s="115">
        <f t="shared" si="18"/>
        <v>-46002</v>
      </c>
      <c r="G28" s="113">
        <f t="shared" si="19"/>
        <v>21</v>
      </c>
      <c r="H28" s="113" t="e">
        <f>INDEX(地温!$D$2:$D$366,MATCH(F28,地温!$C$2:$C$366,FALSE))</f>
        <v>#N/A</v>
      </c>
      <c r="I28" s="113" t="e">
        <f t="shared" si="20"/>
        <v>#N/A</v>
      </c>
      <c r="J28" s="116" t="e">
        <f t="shared" si="2"/>
        <v>#N/A</v>
      </c>
      <c r="K28" s="119" t="e">
        <f t="shared" si="3"/>
        <v>#N/A</v>
      </c>
      <c r="L28" s="119">
        <f t="shared" si="4"/>
        <v>0</v>
      </c>
      <c r="O28" s="115">
        <f t="shared" si="21"/>
        <v>-46002</v>
      </c>
      <c r="P28" s="113">
        <f t="shared" si="22"/>
        <v>21</v>
      </c>
      <c r="Q28" s="113" t="e">
        <f>INDEX(地温!$D$2:$D$366,MATCH(O28,地温!$C$2:$C$366,FALSE))</f>
        <v>#N/A</v>
      </c>
      <c r="R28" s="113" t="e">
        <f t="shared" si="23"/>
        <v>#N/A</v>
      </c>
      <c r="S28" s="116" t="e">
        <f t="shared" si="5"/>
        <v>#N/A</v>
      </c>
      <c r="T28" s="119" t="e">
        <f t="shared" si="6"/>
        <v>#N/A</v>
      </c>
      <c r="U28" s="119">
        <f t="shared" si="7"/>
        <v>0</v>
      </c>
      <c r="X28" s="115">
        <f t="shared" si="24"/>
        <v>-46002</v>
      </c>
      <c r="Y28" s="113">
        <f t="shared" si="25"/>
        <v>21</v>
      </c>
      <c r="Z28" s="113" t="e">
        <f>INDEX(地温!$D$2:$D$366,MATCH(X28,地温!$C$2:$C$366,FALSE))</f>
        <v>#N/A</v>
      </c>
      <c r="AA28" s="113" t="e">
        <f t="shared" si="26"/>
        <v>#N/A</v>
      </c>
      <c r="AB28" s="116" t="e">
        <f t="shared" si="8"/>
        <v>#N/A</v>
      </c>
      <c r="AC28" s="119" t="e">
        <f t="shared" si="9"/>
        <v>#N/A</v>
      </c>
      <c r="AD28" s="119">
        <f t="shared" si="10"/>
        <v>0</v>
      </c>
      <c r="AG28" s="115">
        <f t="shared" si="27"/>
        <v>-46002</v>
      </c>
      <c r="AH28" s="113">
        <f t="shared" si="28"/>
        <v>21</v>
      </c>
      <c r="AI28" s="113" t="e">
        <f>INDEX(地温!$D$2:$D$366,MATCH(AG28,地温!$C$2:$C$366,FALSE))</f>
        <v>#N/A</v>
      </c>
      <c r="AJ28" s="113" t="e">
        <f t="shared" si="29"/>
        <v>#N/A</v>
      </c>
      <c r="AK28" s="116" t="e">
        <f t="shared" si="11"/>
        <v>#N/A</v>
      </c>
      <c r="AL28" s="119" t="e">
        <f t="shared" si="12"/>
        <v>#N/A</v>
      </c>
      <c r="AM28" s="119">
        <f t="shared" si="13"/>
        <v>0</v>
      </c>
      <c r="AP28" s="115">
        <f t="shared" si="30"/>
        <v>-46002</v>
      </c>
      <c r="AQ28" s="113">
        <f t="shared" si="31"/>
        <v>21</v>
      </c>
      <c r="AR28" s="113" t="e">
        <f>INDEX(地温!$D$2:$D$366,MATCH(AP28,地温!$C$2:$C$366,FALSE))</f>
        <v>#N/A</v>
      </c>
      <c r="AS28" s="113" t="e">
        <f t="shared" si="32"/>
        <v>#N/A</v>
      </c>
      <c r="AT28" s="116" t="e">
        <f t="shared" si="14"/>
        <v>#N/A</v>
      </c>
      <c r="AU28" s="119" t="e">
        <f t="shared" si="15"/>
        <v>#N/A</v>
      </c>
      <c r="AV28" s="119">
        <f t="shared" si="16"/>
        <v>0</v>
      </c>
    </row>
    <row r="29" spans="1:48">
      <c r="A29" s="115">
        <f t="shared" si="17"/>
        <v>-46001</v>
      </c>
      <c r="B29" s="113">
        <f t="shared" si="0"/>
        <v>22</v>
      </c>
      <c r="C29" s="119">
        <f t="shared" si="1"/>
        <v>0</v>
      </c>
      <c r="F29" s="115">
        <f t="shared" si="18"/>
        <v>-46001</v>
      </c>
      <c r="G29" s="113">
        <f t="shared" si="19"/>
        <v>22</v>
      </c>
      <c r="H29" s="113" t="e">
        <f>INDEX(地温!$D$2:$D$366,MATCH(F29,地温!$C$2:$C$366,FALSE))</f>
        <v>#N/A</v>
      </c>
      <c r="I29" s="113" t="e">
        <f t="shared" si="20"/>
        <v>#N/A</v>
      </c>
      <c r="J29" s="116" t="e">
        <f t="shared" si="2"/>
        <v>#N/A</v>
      </c>
      <c r="K29" s="119" t="e">
        <f t="shared" si="3"/>
        <v>#N/A</v>
      </c>
      <c r="L29" s="119">
        <f t="shared" si="4"/>
        <v>0</v>
      </c>
      <c r="O29" s="115">
        <f t="shared" si="21"/>
        <v>-46001</v>
      </c>
      <c r="P29" s="113">
        <f t="shared" si="22"/>
        <v>22</v>
      </c>
      <c r="Q29" s="113" t="e">
        <f>INDEX(地温!$D$2:$D$366,MATCH(O29,地温!$C$2:$C$366,FALSE))</f>
        <v>#N/A</v>
      </c>
      <c r="R29" s="113" t="e">
        <f t="shared" si="23"/>
        <v>#N/A</v>
      </c>
      <c r="S29" s="116" t="e">
        <f t="shared" si="5"/>
        <v>#N/A</v>
      </c>
      <c r="T29" s="119" t="e">
        <f t="shared" si="6"/>
        <v>#N/A</v>
      </c>
      <c r="U29" s="119">
        <f t="shared" si="7"/>
        <v>0</v>
      </c>
      <c r="X29" s="115">
        <f t="shared" si="24"/>
        <v>-46001</v>
      </c>
      <c r="Y29" s="113">
        <f t="shared" si="25"/>
        <v>22</v>
      </c>
      <c r="Z29" s="113" t="e">
        <f>INDEX(地温!$D$2:$D$366,MATCH(X29,地温!$C$2:$C$366,FALSE))</f>
        <v>#N/A</v>
      </c>
      <c r="AA29" s="113" t="e">
        <f t="shared" si="26"/>
        <v>#N/A</v>
      </c>
      <c r="AB29" s="116" t="e">
        <f t="shared" si="8"/>
        <v>#N/A</v>
      </c>
      <c r="AC29" s="119" t="e">
        <f t="shared" si="9"/>
        <v>#N/A</v>
      </c>
      <c r="AD29" s="119">
        <f t="shared" si="10"/>
        <v>0</v>
      </c>
      <c r="AG29" s="115">
        <f t="shared" si="27"/>
        <v>-46001</v>
      </c>
      <c r="AH29" s="113">
        <f t="shared" si="28"/>
        <v>22</v>
      </c>
      <c r="AI29" s="113" t="e">
        <f>INDEX(地温!$D$2:$D$366,MATCH(AG29,地温!$C$2:$C$366,FALSE))</f>
        <v>#N/A</v>
      </c>
      <c r="AJ29" s="113" t="e">
        <f t="shared" si="29"/>
        <v>#N/A</v>
      </c>
      <c r="AK29" s="116" t="e">
        <f t="shared" si="11"/>
        <v>#N/A</v>
      </c>
      <c r="AL29" s="119" t="e">
        <f t="shared" si="12"/>
        <v>#N/A</v>
      </c>
      <c r="AM29" s="119">
        <f t="shared" si="13"/>
        <v>0</v>
      </c>
      <c r="AP29" s="115">
        <f t="shared" si="30"/>
        <v>-46001</v>
      </c>
      <c r="AQ29" s="113">
        <f t="shared" si="31"/>
        <v>22</v>
      </c>
      <c r="AR29" s="113" t="e">
        <f>INDEX(地温!$D$2:$D$366,MATCH(AP29,地温!$C$2:$C$366,FALSE))</f>
        <v>#N/A</v>
      </c>
      <c r="AS29" s="113" t="e">
        <f t="shared" si="32"/>
        <v>#N/A</v>
      </c>
      <c r="AT29" s="116" t="e">
        <f t="shared" si="14"/>
        <v>#N/A</v>
      </c>
      <c r="AU29" s="119" t="e">
        <f t="shared" si="15"/>
        <v>#N/A</v>
      </c>
      <c r="AV29" s="119">
        <f t="shared" si="16"/>
        <v>0</v>
      </c>
    </row>
    <row r="30" spans="1:48">
      <c r="A30" s="115">
        <f t="shared" si="17"/>
        <v>-46000</v>
      </c>
      <c r="B30" s="113">
        <f t="shared" si="0"/>
        <v>23</v>
      </c>
      <c r="C30" s="119">
        <f t="shared" si="1"/>
        <v>0</v>
      </c>
      <c r="F30" s="115">
        <f t="shared" si="18"/>
        <v>-46000</v>
      </c>
      <c r="G30" s="113">
        <f t="shared" si="19"/>
        <v>23</v>
      </c>
      <c r="H30" s="113" t="e">
        <f>INDEX(地温!$D$2:$D$366,MATCH(F30,地温!$C$2:$C$366,FALSE))</f>
        <v>#N/A</v>
      </c>
      <c r="I30" s="113" t="e">
        <f t="shared" si="20"/>
        <v>#N/A</v>
      </c>
      <c r="J30" s="116" t="e">
        <f t="shared" si="2"/>
        <v>#N/A</v>
      </c>
      <c r="K30" s="119" t="e">
        <f t="shared" si="3"/>
        <v>#N/A</v>
      </c>
      <c r="L30" s="119">
        <f t="shared" si="4"/>
        <v>0</v>
      </c>
      <c r="O30" s="115">
        <f t="shared" si="21"/>
        <v>-46000</v>
      </c>
      <c r="P30" s="113">
        <f t="shared" si="22"/>
        <v>23</v>
      </c>
      <c r="Q30" s="113" t="e">
        <f>INDEX(地温!$D$2:$D$366,MATCH(O30,地温!$C$2:$C$366,FALSE))</f>
        <v>#N/A</v>
      </c>
      <c r="R30" s="113" t="e">
        <f t="shared" si="23"/>
        <v>#N/A</v>
      </c>
      <c r="S30" s="116" t="e">
        <f t="shared" si="5"/>
        <v>#N/A</v>
      </c>
      <c r="T30" s="119" t="e">
        <f t="shared" si="6"/>
        <v>#N/A</v>
      </c>
      <c r="U30" s="119">
        <f t="shared" si="7"/>
        <v>0</v>
      </c>
      <c r="X30" s="115">
        <f t="shared" si="24"/>
        <v>-46000</v>
      </c>
      <c r="Y30" s="113">
        <f t="shared" si="25"/>
        <v>23</v>
      </c>
      <c r="Z30" s="113" t="e">
        <f>INDEX(地温!$D$2:$D$366,MATCH(X30,地温!$C$2:$C$366,FALSE))</f>
        <v>#N/A</v>
      </c>
      <c r="AA30" s="113" t="e">
        <f t="shared" si="26"/>
        <v>#N/A</v>
      </c>
      <c r="AB30" s="116" t="e">
        <f t="shared" si="8"/>
        <v>#N/A</v>
      </c>
      <c r="AC30" s="119" t="e">
        <f t="shared" si="9"/>
        <v>#N/A</v>
      </c>
      <c r="AD30" s="119">
        <f t="shared" si="10"/>
        <v>0</v>
      </c>
      <c r="AG30" s="115">
        <f t="shared" si="27"/>
        <v>-46000</v>
      </c>
      <c r="AH30" s="113">
        <f t="shared" si="28"/>
        <v>23</v>
      </c>
      <c r="AI30" s="113" t="e">
        <f>INDEX(地温!$D$2:$D$366,MATCH(AG30,地温!$C$2:$C$366,FALSE))</f>
        <v>#N/A</v>
      </c>
      <c r="AJ30" s="113" t="e">
        <f t="shared" si="29"/>
        <v>#N/A</v>
      </c>
      <c r="AK30" s="116" t="e">
        <f t="shared" si="11"/>
        <v>#N/A</v>
      </c>
      <c r="AL30" s="119" t="e">
        <f t="shared" si="12"/>
        <v>#N/A</v>
      </c>
      <c r="AM30" s="119">
        <f t="shared" si="13"/>
        <v>0</v>
      </c>
      <c r="AP30" s="115">
        <f t="shared" si="30"/>
        <v>-46000</v>
      </c>
      <c r="AQ30" s="113">
        <f t="shared" si="31"/>
        <v>23</v>
      </c>
      <c r="AR30" s="113" t="e">
        <f>INDEX(地温!$D$2:$D$366,MATCH(AP30,地温!$C$2:$C$366,FALSE))</f>
        <v>#N/A</v>
      </c>
      <c r="AS30" s="113" t="e">
        <f t="shared" si="32"/>
        <v>#N/A</v>
      </c>
      <c r="AT30" s="116" t="e">
        <f t="shared" si="14"/>
        <v>#N/A</v>
      </c>
      <c r="AU30" s="119" t="e">
        <f t="shared" si="15"/>
        <v>#N/A</v>
      </c>
      <c r="AV30" s="119">
        <f t="shared" si="16"/>
        <v>0</v>
      </c>
    </row>
    <row r="31" spans="1:48">
      <c r="A31" s="115">
        <f t="shared" si="17"/>
        <v>-45999</v>
      </c>
      <c r="B31" s="113">
        <f t="shared" si="0"/>
        <v>24</v>
      </c>
      <c r="C31" s="119">
        <f t="shared" si="1"/>
        <v>0</v>
      </c>
      <c r="F31" s="115">
        <f t="shared" si="18"/>
        <v>-45999</v>
      </c>
      <c r="G31" s="113">
        <f t="shared" si="19"/>
        <v>24</v>
      </c>
      <c r="H31" s="113" t="e">
        <f>INDEX(地温!$D$2:$D$366,MATCH(F31,地温!$C$2:$C$366,FALSE))</f>
        <v>#N/A</v>
      </c>
      <c r="I31" s="113" t="e">
        <f t="shared" si="20"/>
        <v>#N/A</v>
      </c>
      <c r="J31" s="116" t="e">
        <f t="shared" si="2"/>
        <v>#N/A</v>
      </c>
      <c r="K31" s="119" t="e">
        <f t="shared" si="3"/>
        <v>#N/A</v>
      </c>
      <c r="L31" s="119">
        <f t="shared" si="4"/>
        <v>0</v>
      </c>
      <c r="O31" s="115">
        <f t="shared" si="21"/>
        <v>-45999</v>
      </c>
      <c r="P31" s="113">
        <f t="shared" si="22"/>
        <v>24</v>
      </c>
      <c r="Q31" s="113" t="e">
        <f>INDEX(地温!$D$2:$D$366,MATCH(O31,地温!$C$2:$C$366,FALSE))</f>
        <v>#N/A</v>
      </c>
      <c r="R31" s="113" t="e">
        <f t="shared" si="23"/>
        <v>#N/A</v>
      </c>
      <c r="S31" s="116" t="e">
        <f t="shared" si="5"/>
        <v>#N/A</v>
      </c>
      <c r="T31" s="119" t="e">
        <f t="shared" si="6"/>
        <v>#N/A</v>
      </c>
      <c r="U31" s="119">
        <f t="shared" si="7"/>
        <v>0</v>
      </c>
      <c r="X31" s="115">
        <f t="shared" si="24"/>
        <v>-45999</v>
      </c>
      <c r="Y31" s="113">
        <f t="shared" si="25"/>
        <v>24</v>
      </c>
      <c r="Z31" s="113" t="e">
        <f>INDEX(地温!$D$2:$D$366,MATCH(X31,地温!$C$2:$C$366,FALSE))</f>
        <v>#N/A</v>
      </c>
      <c r="AA31" s="113" t="e">
        <f t="shared" si="26"/>
        <v>#N/A</v>
      </c>
      <c r="AB31" s="116" t="e">
        <f t="shared" si="8"/>
        <v>#N/A</v>
      </c>
      <c r="AC31" s="119" t="e">
        <f t="shared" si="9"/>
        <v>#N/A</v>
      </c>
      <c r="AD31" s="119">
        <f t="shared" si="10"/>
        <v>0</v>
      </c>
      <c r="AG31" s="115">
        <f t="shared" si="27"/>
        <v>-45999</v>
      </c>
      <c r="AH31" s="113">
        <f t="shared" si="28"/>
        <v>24</v>
      </c>
      <c r="AI31" s="113" t="e">
        <f>INDEX(地温!$D$2:$D$366,MATCH(AG31,地温!$C$2:$C$366,FALSE))</f>
        <v>#N/A</v>
      </c>
      <c r="AJ31" s="113" t="e">
        <f t="shared" si="29"/>
        <v>#N/A</v>
      </c>
      <c r="AK31" s="116" t="e">
        <f t="shared" si="11"/>
        <v>#N/A</v>
      </c>
      <c r="AL31" s="119" t="e">
        <f t="shared" si="12"/>
        <v>#N/A</v>
      </c>
      <c r="AM31" s="119">
        <f t="shared" si="13"/>
        <v>0</v>
      </c>
      <c r="AP31" s="115">
        <f t="shared" si="30"/>
        <v>-45999</v>
      </c>
      <c r="AQ31" s="113">
        <f t="shared" si="31"/>
        <v>24</v>
      </c>
      <c r="AR31" s="113" t="e">
        <f>INDEX(地温!$D$2:$D$366,MATCH(AP31,地温!$C$2:$C$366,FALSE))</f>
        <v>#N/A</v>
      </c>
      <c r="AS31" s="113" t="e">
        <f t="shared" si="32"/>
        <v>#N/A</v>
      </c>
      <c r="AT31" s="116" t="e">
        <f t="shared" si="14"/>
        <v>#N/A</v>
      </c>
      <c r="AU31" s="119" t="e">
        <f t="shared" si="15"/>
        <v>#N/A</v>
      </c>
      <c r="AV31" s="119">
        <f t="shared" si="16"/>
        <v>0</v>
      </c>
    </row>
    <row r="32" spans="1:48">
      <c r="A32" s="115">
        <f t="shared" si="17"/>
        <v>-45998</v>
      </c>
      <c r="B32" s="113">
        <f t="shared" si="0"/>
        <v>25</v>
      </c>
      <c r="C32" s="119">
        <f t="shared" si="1"/>
        <v>0</v>
      </c>
      <c r="F32" s="115">
        <f t="shared" si="18"/>
        <v>-45998</v>
      </c>
      <c r="G32" s="113">
        <f t="shared" si="19"/>
        <v>25</v>
      </c>
      <c r="H32" s="113" t="e">
        <f>INDEX(地温!$D$2:$D$366,MATCH(F32,地温!$C$2:$C$366,FALSE))</f>
        <v>#N/A</v>
      </c>
      <c r="I32" s="113" t="e">
        <f t="shared" si="20"/>
        <v>#N/A</v>
      </c>
      <c r="J32" s="116" t="e">
        <f t="shared" si="2"/>
        <v>#N/A</v>
      </c>
      <c r="K32" s="119" t="e">
        <f t="shared" si="3"/>
        <v>#N/A</v>
      </c>
      <c r="L32" s="119">
        <f t="shared" si="4"/>
        <v>0</v>
      </c>
      <c r="O32" s="115">
        <f t="shared" si="21"/>
        <v>-45998</v>
      </c>
      <c r="P32" s="113">
        <f t="shared" si="22"/>
        <v>25</v>
      </c>
      <c r="Q32" s="113" t="e">
        <f>INDEX(地温!$D$2:$D$366,MATCH(O32,地温!$C$2:$C$366,FALSE))</f>
        <v>#N/A</v>
      </c>
      <c r="R32" s="113" t="e">
        <f t="shared" si="23"/>
        <v>#N/A</v>
      </c>
      <c r="S32" s="116" t="e">
        <f t="shared" si="5"/>
        <v>#N/A</v>
      </c>
      <c r="T32" s="119" t="e">
        <f t="shared" si="6"/>
        <v>#N/A</v>
      </c>
      <c r="U32" s="119">
        <f t="shared" si="7"/>
        <v>0</v>
      </c>
      <c r="X32" s="115">
        <f t="shared" si="24"/>
        <v>-45998</v>
      </c>
      <c r="Y32" s="113">
        <f t="shared" si="25"/>
        <v>25</v>
      </c>
      <c r="Z32" s="113" t="e">
        <f>INDEX(地温!$D$2:$D$366,MATCH(X32,地温!$C$2:$C$366,FALSE))</f>
        <v>#N/A</v>
      </c>
      <c r="AA32" s="113" t="e">
        <f t="shared" si="26"/>
        <v>#N/A</v>
      </c>
      <c r="AB32" s="116" t="e">
        <f t="shared" si="8"/>
        <v>#N/A</v>
      </c>
      <c r="AC32" s="119" t="e">
        <f t="shared" si="9"/>
        <v>#N/A</v>
      </c>
      <c r="AD32" s="119">
        <f t="shared" si="10"/>
        <v>0</v>
      </c>
      <c r="AG32" s="115">
        <f t="shared" si="27"/>
        <v>-45998</v>
      </c>
      <c r="AH32" s="113">
        <f t="shared" si="28"/>
        <v>25</v>
      </c>
      <c r="AI32" s="113" t="e">
        <f>INDEX(地温!$D$2:$D$366,MATCH(AG32,地温!$C$2:$C$366,FALSE))</f>
        <v>#N/A</v>
      </c>
      <c r="AJ32" s="113" t="e">
        <f t="shared" si="29"/>
        <v>#N/A</v>
      </c>
      <c r="AK32" s="116" t="e">
        <f t="shared" si="11"/>
        <v>#N/A</v>
      </c>
      <c r="AL32" s="119" t="e">
        <f t="shared" si="12"/>
        <v>#N/A</v>
      </c>
      <c r="AM32" s="119">
        <f t="shared" si="13"/>
        <v>0</v>
      </c>
      <c r="AP32" s="115">
        <f t="shared" si="30"/>
        <v>-45998</v>
      </c>
      <c r="AQ32" s="113">
        <f t="shared" si="31"/>
        <v>25</v>
      </c>
      <c r="AR32" s="113" t="e">
        <f>INDEX(地温!$D$2:$D$366,MATCH(AP32,地温!$C$2:$C$366,FALSE))</f>
        <v>#N/A</v>
      </c>
      <c r="AS32" s="113" t="e">
        <f t="shared" si="32"/>
        <v>#N/A</v>
      </c>
      <c r="AT32" s="116" t="e">
        <f t="shared" si="14"/>
        <v>#N/A</v>
      </c>
      <c r="AU32" s="119" t="e">
        <f t="shared" si="15"/>
        <v>#N/A</v>
      </c>
      <c r="AV32" s="119">
        <f t="shared" si="16"/>
        <v>0</v>
      </c>
    </row>
    <row r="33" spans="1:48">
      <c r="A33" s="115">
        <f t="shared" si="17"/>
        <v>-45997</v>
      </c>
      <c r="B33" s="113">
        <f t="shared" si="0"/>
        <v>26</v>
      </c>
      <c r="C33" s="119">
        <f t="shared" si="1"/>
        <v>0</v>
      </c>
      <c r="F33" s="115">
        <f t="shared" si="18"/>
        <v>-45997</v>
      </c>
      <c r="G33" s="113">
        <f t="shared" si="19"/>
        <v>26</v>
      </c>
      <c r="H33" s="113" t="e">
        <f>INDEX(地温!$D$2:$D$366,MATCH(F33,地温!$C$2:$C$366,FALSE))</f>
        <v>#N/A</v>
      </c>
      <c r="I33" s="113" t="e">
        <f t="shared" si="20"/>
        <v>#N/A</v>
      </c>
      <c r="J33" s="116" t="e">
        <f t="shared" si="2"/>
        <v>#N/A</v>
      </c>
      <c r="K33" s="119" t="e">
        <f t="shared" si="3"/>
        <v>#N/A</v>
      </c>
      <c r="L33" s="119">
        <f t="shared" si="4"/>
        <v>0</v>
      </c>
      <c r="O33" s="115">
        <f t="shared" si="21"/>
        <v>-45997</v>
      </c>
      <c r="P33" s="113">
        <f t="shared" si="22"/>
        <v>26</v>
      </c>
      <c r="Q33" s="113" t="e">
        <f>INDEX(地温!$D$2:$D$366,MATCH(O33,地温!$C$2:$C$366,FALSE))</f>
        <v>#N/A</v>
      </c>
      <c r="R33" s="113" t="e">
        <f t="shared" si="23"/>
        <v>#N/A</v>
      </c>
      <c r="S33" s="116" t="e">
        <f t="shared" si="5"/>
        <v>#N/A</v>
      </c>
      <c r="T33" s="119" t="e">
        <f t="shared" si="6"/>
        <v>#N/A</v>
      </c>
      <c r="U33" s="119">
        <f t="shared" si="7"/>
        <v>0</v>
      </c>
      <c r="X33" s="115">
        <f t="shared" si="24"/>
        <v>-45997</v>
      </c>
      <c r="Y33" s="113">
        <f t="shared" si="25"/>
        <v>26</v>
      </c>
      <c r="Z33" s="113" t="e">
        <f>INDEX(地温!$D$2:$D$366,MATCH(X33,地温!$C$2:$C$366,FALSE))</f>
        <v>#N/A</v>
      </c>
      <c r="AA33" s="113" t="e">
        <f t="shared" si="26"/>
        <v>#N/A</v>
      </c>
      <c r="AB33" s="116" t="e">
        <f t="shared" si="8"/>
        <v>#N/A</v>
      </c>
      <c r="AC33" s="119" t="e">
        <f t="shared" si="9"/>
        <v>#N/A</v>
      </c>
      <c r="AD33" s="119">
        <f t="shared" si="10"/>
        <v>0</v>
      </c>
      <c r="AG33" s="115">
        <f t="shared" si="27"/>
        <v>-45997</v>
      </c>
      <c r="AH33" s="113">
        <f t="shared" si="28"/>
        <v>26</v>
      </c>
      <c r="AI33" s="113" t="e">
        <f>INDEX(地温!$D$2:$D$366,MATCH(AG33,地温!$C$2:$C$366,FALSE))</f>
        <v>#N/A</v>
      </c>
      <c r="AJ33" s="113" t="e">
        <f t="shared" si="29"/>
        <v>#N/A</v>
      </c>
      <c r="AK33" s="116" t="e">
        <f t="shared" si="11"/>
        <v>#N/A</v>
      </c>
      <c r="AL33" s="119" t="e">
        <f t="shared" si="12"/>
        <v>#N/A</v>
      </c>
      <c r="AM33" s="119">
        <f t="shared" si="13"/>
        <v>0</v>
      </c>
      <c r="AP33" s="115">
        <f t="shared" si="30"/>
        <v>-45997</v>
      </c>
      <c r="AQ33" s="113">
        <f t="shared" si="31"/>
        <v>26</v>
      </c>
      <c r="AR33" s="113" t="e">
        <f>INDEX(地温!$D$2:$D$366,MATCH(AP33,地温!$C$2:$C$366,FALSE))</f>
        <v>#N/A</v>
      </c>
      <c r="AS33" s="113" t="e">
        <f t="shared" si="32"/>
        <v>#N/A</v>
      </c>
      <c r="AT33" s="116" t="e">
        <f t="shared" si="14"/>
        <v>#N/A</v>
      </c>
      <c r="AU33" s="119" t="e">
        <f t="shared" si="15"/>
        <v>#N/A</v>
      </c>
      <c r="AV33" s="119">
        <f t="shared" si="16"/>
        <v>0</v>
      </c>
    </row>
    <row r="34" spans="1:48">
      <c r="A34" s="115">
        <f t="shared" si="17"/>
        <v>-45996</v>
      </c>
      <c r="B34" s="113">
        <f t="shared" si="0"/>
        <v>27</v>
      </c>
      <c r="C34" s="119">
        <f t="shared" si="1"/>
        <v>0</v>
      </c>
      <c r="F34" s="115">
        <f t="shared" si="18"/>
        <v>-45996</v>
      </c>
      <c r="G34" s="113">
        <f t="shared" si="19"/>
        <v>27</v>
      </c>
      <c r="H34" s="113" t="e">
        <f>INDEX(地温!$D$2:$D$366,MATCH(F34,地温!$C$2:$C$366,FALSE))</f>
        <v>#N/A</v>
      </c>
      <c r="I34" s="113" t="e">
        <f t="shared" si="20"/>
        <v>#N/A</v>
      </c>
      <c r="J34" s="116" t="e">
        <f t="shared" si="2"/>
        <v>#N/A</v>
      </c>
      <c r="K34" s="119" t="e">
        <f t="shared" si="3"/>
        <v>#N/A</v>
      </c>
      <c r="L34" s="119">
        <f t="shared" si="4"/>
        <v>0</v>
      </c>
      <c r="O34" s="115">
        <f t="shared" si="21"/>
        <v>-45996</v>
      </c>
      <c r="P34" s="113">
        <f t="shared" si="22"/>
        <v>27</v>
      </c>
      <c r="Q34" s="113" t="e">
        <f>INDEX(地温!$D$2:$D$366,MATCH(O34,地温!$C$2:$C$366,FALSE))</f>
        <v>#N/A</v>
      </c>
      <c r="R34" s="113" t="e">
        <f t="shared" si="23"/>
        <v>#N/A</v>
      </c>
      <c r="S34" s="116" t="e">
        <f t="shared" si="5"/>
        <v>#N/A</v>
      </c>
      <c r="T34" s="119" t="e">
        <f t="shared" si="6"/>
        <v>#N/A</v>
      </c>
      <c r="U34" s="119">
        <f t="shared" si="7"/>
        <v>0</v>
      </c>
      <c r="X34" s="115">
        <f t="shared" si="24"/>
        <v>-45996</v>
      </c>
      <c r="Y34" s="113">
        <f t="shared" si="25"/>
        <v>27</v>
      </c>
      <c r="Z34" s="113" t="e">
        <f>INDEX(地温!$D$2:$D$366,MATCH(X34,地温!$C$2:$C$366,FALSE))</f>
        <v>#N/A</v>
      </c>
      <c r="AA34" s="113" t="e">
        <f t="shared" si="26"/>
        <v>#N/A</v>
      </c>
      <c r="AB34" s="116" t="e">
        <f t="shared" si="8"/>
        <v>#N/A</v>
      </c>
      <c r="AC34" s="119" t="e">
        <f t="shared" si="9"/>
        <v>#N/A</v>
      </c>
      <c r="AD34" s="119">
        <f t="shared" si="10"/>
        <v>0</v>
      </c>
      <c r="AG34" s="115">
        <f t="shared" si="27"/>
        <v>-45996</v>
      </c>
      <c r="AH34" s="113">
        <f t="shared" si="28"/>
        <v>27</v>
      </c>
      <c r="AI34" s="113" t="e">
        <f>INDEX(地温!$D$2:$D$366,MATCH(AG34,地温!$C$2:$C$366,FALSE))</f>
        <v>#N/A</v>
      </c>
      <c r="AJ34" s="113" t="e">
        <f t="shared" si="29"/>
        <v>#N/A</v>
      </c>
      <c r="AK34" s="116" t="e">
        <f t="shared" si="11"/>
        <v>#N/A</v>
      </c>
      <c r="AL34" s="119" t="e">
        <f t="shared" si="12"/>
        <v>#N/A</v>
      </c>
      <c r="AM34" s="119">
        <f t="shared" si="13"/>
        <v>0</v>
      </c>
      <c r="AP34" s="115">
        <f t="shared" si="30"/>
        <v>-45996</v>
      </c>
      <c r="AQ34" s="113">
        <f t="shared" si="31"/>
        <v>27</v>
      </c>
      <c r="AR34" s="113" t="e">
        <f>INDEX(地温!$D$2:$D$366,MATCH(AP34,地温!$C$2:$C$366,FALSE))</f>
        <v>#N/A</v>
      </c>
      <c r="AS34" s="113" t="e">
        <f t="shared" si="32"/>
        <v>#N/A</v>
      </c>
      <c r="AT34" s="116" t="e">
        <f t="shared" si="14"/>
        <v>#N/A</v>
      </c>
      <c r="AU34" s="119" t="e">
        <f t="shared" si="15"/>
        <v>#N/A</v>
      </c>
      <c r="AV34" s="119">
        <f t="shared" si="16"/>
        <v>0</v>
      </c>
    </row>
    <row r="35" spans="1:48">
      <c r="A35" s="115">
        <f t="shared" si="17"/>
        <v>-45995</v>
      </c>
      <c r="B35" s="113">
        <f t="shared" si="0"/>
        <v>28</v>
      </c>
      <c r="C35" s="119">
        <f t="shared" si="1"/>
        <v>0</v>
      </c>
      <c r="F35" s="115">
        <f t="shared" si="18"/>
        <v>-45995</v>
      </c>
      <c r="G35" s="113">
        <f t="shared" si="19"/>
        <v>28</v>
      </c>
      <c r="H35" s="113" t="e">
        <f>INDEX(地温!$D$2:$D$366,MATCH(F35,地温!$C$2:$C$366,FALSE))</f>
        <v>#N/A</v>
      </c>
      <c r="I35" s="113" t="e">
        <f t="shared" si="20"/>
        <v>#N/A</v>
      </c>
      <c r="J35" s="116" t="e">
        <f t="shared" si="2"/>
        <v>#N/A</v>
      </c>
      <c r="K35" s="119" t="e">
        <f t="shared" si="3"/>
        <v>#N/A</v>
      </c>
      <c r="L35" s="119">
        <f t="shared" si="4"/>
        <v>0</v>
      </c>
      <c r="O35" s="115">
        <f t="shared" si="21"/>
        <v>-45995</v>
      </c>
      <c r="P35" s="113">
        <f t="shared" si="22"/>
        <v>28</v>
      </c>
      <c r="Q35" s="113" t="e">
        <f>INDEX(地温!$D$2:$D$366,MATCH(O35,地温!$C$2:$C$366,FALSE))</f>
        <v>#N/A</v>
      </c>
      <c r="R35" s="113" t="e">
        <f t="shared" si="23"/>
        <v>#N/A</v>
      </c>
      <c r="S35" s="116" t="e">
        <f t="shared" si="5"/>
        <v>#N/A</v>
      </c>
      <c r="T35" s="119" t="e">
        <f t="shared" si="6"/>
        <v>#N/A</v>
      </c>
      <c r="U35" s="119">
        <f t="shared" si="7"/>
        <v>0</v>
      </c>
      <c r="X35" s="115">
        <f t="shared" si="24"/>
        <v>-45995</v>
      </c>
      <c r="Y35" s="113">
        <f t="shared" si="25"/>
        <v>28</v>
      </c>
      <c r="Z35" s="113" t="e">
        <f>INDEX(地温!$D$2:$D$366,MATCH(X35,地温!$C$2:$C$366,FALSE))</f>
        <v>#N/A</v>
      </c>
      <c r="AA35" s="113" t="e">
        <f t="shared" si="26"/>
        <v>#N/A</v>
      </c>
      <c r="AB35" s="116" t="e">
        <f t="shared" si="8"/>
        <v>#N/A</v>
      </c>
      <c r="AC35" s="119" t="e">
        <f t="shared" si="9"/>
        <v>#N/A</v>
      </c>
      <c r="AD35" s="119">
        <f t="shared" si="10"/>
        <v>0</v>
      </c>
      <c r="AG35" s="115">
        <f t="shared" si="27"/>
        <v>-45995</v>
      </c>
      <c r="AH35" s="113">
        <f t="shared" si="28"/>
        <v>28</v>
      </c>
      <c r="AI35" s="113" t="e">
        <f>INDEX(地温!$D$2:$D$366,MATCH(AG35,地温!$C$2:$C$366,FALSE))</f>
        <v>#N/A</v>
      </c>
      <c r="AJ35" s="113" t="e">
        <f t="shared" si="29"/>
        <v>#N/A</v>
      </c>
      <c r="AK35" s="116" t="e">
        <f t="shared" si="11"/>
        <v>#N/A</v>
      </c>
      <c r="AL35" s="119" t="e">
        <f t="shared" si="12"/>
        <v>#N/A</v>
      </c>
      <c r="AM35" s="119">
        <f t="shared" si="13"/>
        <v>0</v>
      </c>
      <c r="AP35" s="115">
        <f t="shared" si="30"/>
        <v>-45995</v>
      </c>
      <c r="AQ35" s="113">
        <f t="shared" si="31"/>
        <v>28</v>
      </c>
      <c r="AR35" s="113" t="e">
        <f>INDEX(地温!$D$2:$D$366,MATCH(AP35,地温!$C$2:$C$366,FALSE))</f>
        <v>#N/A</v>
      </c>
      <c r="AS35" s="113" t="e">
        <f t="shared" si="32"/>
        <v>#N/A</v>
      </c>
      <c r="AT35" s="116" t="e">
        <f t="shared" si="14"/>
        <v>#N/A</v>
      </c>
      <c r="AU35" s="119" t="e">
        <f t="shared" si="15"/>
        <v>#N/A</v>
      </c>
      <c r="AV35" s="119">
        <f t="shared" si="16"/>
        <v>0</v>
      </c>
    </row>
    <row r="36" spans="1:48">
      <c r="A36" s="115">
        <f t="shared" si="17"/>
        <v>-45994</v>
      </c>
      <c r="B36" s="113">
        <f t="shared" si="0"/>
        <v>29</v>
      </c>
      <c r="C36" s="119">
        <f t="shared" si="1"/>
        <v>0</v>
      </c>
      <c r="F36" s="115">
        <f t="shared" si="18"/>
        <v>-45994</v>
      </c>
      <c r="G36" s="113">
        <f t="shared" si="19"/>
        <v>29</v>
      </c>
      <c r="H36" s="113" t="e">
        <f>INDEX(地温!$D$2:$D$366,MATCH(F36,地温!$C$2:$C$366,FALSE))</f>
        <v>#N/A</v>
      </c>
      <c r="I36" s="113" t="e">
        <f t="shared" si="20"/>
        <v>#N/A</v>
      </c>
      <c r="J36" s="116" t="e">
        <f t="shared" si="2"/>
        <v>#N/A</v>
      </c>
      <c r="K36" s="119" t="e">
        <f t="shared" si="3"/>
        <v>#N/A</v>
      </c>
      <c r="L36" s="119">
        <f t="shared" si="4"/>
        <v>0</v>
      </c>
      <c r="O36" s="115">
        <f t="shared" si="21"/>
        <v>-45994</v>
      </c>
      <c r="P36" s="113">
        <f t="shared" si="22"/>
        <v>29</v>
      </c>
      <c r="Q36" s="113" t="e">
        <f>INDEX(地温!$D$2:$D$366,MATCH(O36,地温!$C$2:$C$366,FALSE))</f>
        <v>#N/A</v>
      </c>
      <c r="R36" s="113" t="e">
        <f t="shared" si="23"/>
        <v>#N/A</v>
      </c>
      <c r="S36" s="116" t="e">
        <f t="shared" si="5"/>
        <v>#N/A</v>
      </c>
      <c r="T36" s="119" t="e">
        <f t="shared" si="6"/>
        <v>#N/A</v>
      </c>
      <c r="U36" s="119">
        <f t="shared" si="7"/>
        <v>0</v>
      </c>
      <c r="X36" s="115">
        <f t="shared" si="24"/>
        <v>-45994</v>
      </c>
      <c r="Y36" s="113">
        <f t="shared" si="25"/>
        <v>29</v>
      </c>
      <c r="Z36" s="113" t="e">
        <f>INDEX(地温!$D$2:$D$366,MATCH(X36,地温!$C$2:$C$366,FALSE))</f>
        <v>#N/A</v>
      </c>
      <c r="AA36" s="113" t="e">
        <f t="shared" si="26"/>
        <v>#N/A</v>
      </c>
      <c r="AB36" s="116" t="e">
        <f t="shared" si="8"/>
        <v>#N/A</v>
      </c>
      <c r="AC36" s="119" t="e">
        <f t="shared" si="9"/>
        <v>#N/A</v>
      </c>
      <c r="AD36" s="119">
        <f t="shared" si="10"/>
        <v>0</v>
      </c>
      <c r="AG36" s="115">
        <f t="shared" si="27"/>
        <v>-45994</v>
      </c>
      <c r="AH36" s="113">
        <f t="shared" si="28"/>
        <v>29</v>
      </c>
      <c r="AI36" s="113" t="e">
        <f>INDEX(地温!$D$2:$D$366,MATCH(AG36,地温!$C$2:$C$366,FALSE))</f>
        <v>#N/A</v>
      </c>
      <c r="AJ36" s="113" t="e">
        <f t="shared" si="29"/>
        <v>#N/A</v>
      </c>
      <c r="AK36" s="116" t="e">
        <f t="shared" si="11"/>
        <v>#N/A</v>
      </c>
      <c r="AL36" s="119" t="e">
        <f t="shared" si="12"/>
        <v>#N/A</v>
      </c>
      <c r="AM36" s="119">
        <f t="shared" si="13"/>
        <v>0</v>
      </c>
      <c r="AP36" s="115">
        <f t="shared" si="30"/>
        <v>-45994</v>
      </c>
      <c r="AQ36" s="113">
        <f t="shared" si="31"/>
        <v>29</v>
      </c>
      <c r="AR36" s="113" t="e">
        <f>INDEX(地温!$D$2:$D$366,MATCH(AP36,地温!$C$2:$C$366,FALSE))</f>
        <v>#N/A</v>
      </c>
      <c r="AS36" s="113" t="e">
        <f t="shared" si="32"/>
        <v>#N/A</v>
      </c>
      <c r="AT36" s="116" t="e">
        <f t="shared" si="14"/>
        <v>#N/A</v>
      </c>
      <c r="AU36" s="119" t="e">
        <f t="shared" si="15"/>
        <v>#N/A</v>
      </c>
      <c r="AV36" s="119">
        <f t="shared" si="16"/>
        <v>0</v>
      </c>
    </row>
    <row r="37" spans="1:48">
      <c r="A37" s="115">
        <f t="shared" si="17"/>
        <v>-45993</v>
      </c>
      <c r="B37" s="113">
        <f t="shared" si="0"/>
        <v>30</v>
      </c>
      <c r="C37" s="119">
        <f t="shared" si="1"/>
        <v>0</v>
      </c>
      <c r="F37" s="115">
        <f t="shared" si="18"/>
        <v>-45993</v>
      </c>
      <c r="G37" s="113">
        <f t="shared" si="19"/>
        <v>30</v>
      </c>
      <c r="H37" s="113" t="e">
        <f>INDEX(地温!$D$2:$D$366,MATCH(F37,地温!$C$2:$C$366,FALSE))</f>
        <v>#N/A</v>
      </c>
      <c r="I37" s="113" t="e">
        <f t="shared" si="20"/>
        <v>#N/A</v>
      </c>
      <c r="J37" s="116" t="e">
        <f t="shared" si="2"/>
        <v>#N/A</v>
      </c>
      <c r="K37" s="119" t="e">
        <f t="shared" si="3"/>
        <v>#N/A</v>
      </c>
      <c r="L37" s="119">
        <f t="shared" si="4"/>
        <v>0</v>
      </c>
      <c r="O37" s="115">
        <f t="shared" si="21"/>
        <v>-45993</v>
      </c>
      <c r="P37" s="113">
        <f t="shared" si="22"/>
        <v>30</v>
      </c>
      <c r="Q37" s="113" t="e">
        <f>INDEX(地温!$D$2:$D$366,MATCH(O37,地温!$C$2:$C$366,FALSE))</f>
        <v>#N/A</v>
      </c>
      <c r="R37" s="113" t="e">
        <f t="shared" si="23"/>
        <v>#N/A</v>
      </c>
      <c r="S37" s="116" t="e">
        <f t="shared" si="5"/>
        <v>#N/A</v>
      </c>
      <c r="T37" s="119" t="e">
        <f t="shared" si="6"/>
        <v>#N/A</v>
      </c>
      <c r="U37" s="119">
        <f t="shared" si="7"/>
        <v>0</v>
      </c>
      <c r="X37" s="115">
        <f t="shared" si="24"/>
        <v>-45993</v>
      </c>
      <c r="Y37" s="113">
        <f t="shared" si="25"/>
        <v>30</v>
      </c>
      <c r="Z37" s="113" t="e">
        <f>INDEX(地温!$D$2:$D$366,MATCH(X37,地温!$C$2:$C$366,FALSE))</f>
        <v>#N/A</v>
      </c>
      <c r="AA37" s="113" t="e">
        <f t="shared" si="26"/>
        <v>#N/A</v>
      </c>
      <c r="AB37" s="116" t="e">
        <f t="shared" si="8"/>
        <v>#N/A</v>
      </c>
      <c r="AC37" s="119" t="e">
        <f t="shared" si="9"/>
        <v>#N/A</v>
      </c>
      <c r="AD37" s="119">
        <f t="shared" si="10"/>
        <v>0</v>
      </c>
      <c r="AG37" s="115">
        <f t="shared" si="27"/>
        <v>-45993</v>
      </c>
      <c r="AH37" s="113">
        <f t="shared" si="28"/>
        <v>30</v>
      </c>
      <c r="AI37" s="113" t="e">
        <f>INDEX(地温!$D$2:$D$366,MATCH(AG37,地温!$C$2:$C$366,FALSE))</f>
        <v>#N/A</v>
      </c>
      <c r="AJ37" s="113" t="e">
        <f t="shared" si="29"/>
        <v>#N/A</v>
      </c>
      <c r="AK37" s="116" t="e">
        <f t="shared" si="11"/>
        <v>#N/A</v>
      </c>
      <c r="AL37" s="119" t="e">
        <f t="shared" si="12"/>
        <v>#N/A</v>
      </c>
      <c r="AM37" s="119">
        <f t="shared" si="13"/>
        <v>0</v>
      </c>
      <c r="AP37" s="115">
        <f t="shared" si="30"/>
        <v>-45993</v>
      </c>
      <c r="AQ37" s="113">
        <f t="shared" si="31"/>
        <v>30</v>
      </c>
      <c r="AR37" s="113" t="e">
        <f>INDEX(地温!$D$2:$D$366,MATCH(AP37,地温!$C$2:$C$366,FALSE))</f>
        <v>#N/A</v>
      </c>
      <c r="AS37" s="113" t="e">
        <f t="shared" si="32"/>
        <v>#N/A</v>
      </c>
      <c r="AT37" s="116" t="e">
        <f t="shared" si="14"/>
        <v>#N/A</v>
      </c>
      <c r="AU37" s="119" t="e">
        <f t="shared" si="15"/>
        <v>#N/A</v>
      </c>
      <c r="AV37" s="119">
        <f t="shared" si="16"/>
        <v>0</v>
      </c>
    </row>
    <row r="38" spans="1:48">
      <c r="A38" s="115">
        <f t="shared" si="17"/>
        <v>-45992</v>
      </c>
      <c r="B38" s="113">
        <f t="shared" si="0"/>
        <v>31</v>
      </c>
      <c r="C38" s="119">
        <f t="shared" si="1"/>
        <v>0</v>
      </c>
      <c r="F38" s="115">
        <f t="shared" si="18"/>
        <v>-45992</v>
      </c>
      <c r="G38" s="113">
        <f t="shared" si="19"/>
        <v>31</v>
      </c>
      <c r="H38" s="113" t="e">
        <f>INDEX(地温!$D$2:$D$366,MATCH(F38,地温!$C$2:$C$366,FALSE))</f>
        <v>#N/A</v>
      </c>
      <c r="I38" s="113" t="e">
        <f t="shared" si="20"/>
        <v>#N/A</v>
      </c>
      <c r="J38" s="116" t="e">
        <f t="shared" si="2"/>
        <v>#N/A</v>
      </c>
      <c r="K38" s="119" t="e">
        <f t="shared" si="3"/>
        <v>#N/A</v>
      </c>
      <c r="L38" s="119">
        <f t="shared" si="4"/>
        <v>0</v>
      </c>
      <c r="O38" s="115">
        <f t="shared" si="21"/>
        <v>-45992</v>
      </c>
      <c r="P38" s="113">
        <f t="shared" si="22"/>
        <v>31</v>
      </c>
      <c r="Q38" s="113" t="e">
        <f>INDEX(地温!$D$2:$D$366,MATCH(O38,地温!$C$2:$C$366,FALSE))</f>
        <v>#N/A</v>
      </c>
      <c r="R38" s="113" t="e">
        <f t="shared" si="23"/>
        <v>#N/A</v>
      </c>
      <c r="S38" s="116" t="e">
        <f t="shared" si="5"/>
        <v>#N/A</v>
      </c>
      <c r="T38" s="119" t="e">
        <f t="shared" si="6"/>
        <v>#N/A</v>
      </c>
      <c r="U38" s="119">
        <f t="shared" si="7"/>
        <v>0</v>
      </c>
      <c r="X38" s="115">
        <f t="shared" si="24"/>
        <v>-45992</v>
      </c>
      <c r="Y38" s="113">
        <f t="shared" si="25"/>
        <v>31</v>
      </c>
      <c r="Z38" s="113" t="e">
        <f>INDEX(地温!$D$2:$D$366,MATCH(X38,地温!$C$2:$C$366,FALSE))</f>
        <v>#N/A</v>
      </c>
      <c r="AA38" s="113" t="e">
        <f t="shared" si="26"/>
        <v>#N/A</v>
      </c>
      <c r="AB38" s="116" t="e">
        <f t="shared" si="8"/>
        <v>#N/A</v>
      </c>
      <c r="AC38" s="119" t="e">
        <f t="shared" si="9"/>
        <v>#N/A</v>
      </c>
      <c r="AD38" s="119">
        <f t="shared" si="10"/>
        <v>0</v>
      </c>
      <c r="AG38" s="115">
        <f t="shared" si="27"/>
        <v>-45992</v>
      </c>
      <c r="AH38" s="113">
        <f t="shared" si="28"/>
        <v>31</v>
      </c>
      <c r="AI38" s="113" t="e">
        <f>INDEX(地温!$D$2:$D$366,MATCH(AG38,地温!$C$2:$C$366,FALSE))</f>
        <v>#N/A</v>
      </c>
      <c r="AJ38" s="113" t="e">
        <f t="shared" si="29"/>
        <v>#N/A</v>
      </c>
      <c r="AK38" s="116" t="e">
        <f t="shared" si="11"/>
        <v>#N/A</v>
      </c>
      <c r="AL38" s="119" t="e">
        <f t="shared" si="12"/>
        <v>#N/A</v>
      </c>
      <c r="AM38" s="119">
        <f t="shared" si="13"/>
        <v>0</v>
      </c>
      <c r="AP38" s="115">
        <f t="shared" si="30"/>
        <v>-45992</v>
      </c>
      <c r="AQ38" s="113">
        <f t="shared" si="31"/>
        <v>31</v>
      </c>
      <c r="AR38" s="113" t="e">
        <f>INDEX(地温!$D$2:$D$366,MATCH(AP38,地温!$C$2:$C$366,FALSE))</f>
        <v>#N/A</v>
      </c>
      <c r="AS38" s="113" t="e">
        <f t="shared" si="32"/>
        <v>#N/A</v>
      </c>
      <c r="AT38" s="116" t="e">
        <f t="shared" si="14"/>
        <v>#N/A</v>
      </c>
      <c r="AU38" s="119" t="e">
        <f t="shared" si="15"/>
        <v>#N/A</v>
      </c>
      <c r="AV38" s="119">
        <f t="shared" si="16"/>
        <v>0</v>
      </c>
    </row>
    <row r="39" spans="1:48">
      <c r="A39" s="115">
        <f t="shared" si="17"/>
        <v>-45991</v>
      </c>
      <c r="B39" s="113">
        <f t="shared" si="0"/>
        <v>32</v>
      </c>
      <c r="C39" s="119">
        <f t="shared" si="1"/>
        <v>0</v>
      </c>
      <c r="F39" s="115">
        <f t="shared" si="18"/>
        <v>-45991</v>
      </c>
      <c r="G39" s="113">
        <f t="shared" si="19"/>
        <v>32</v>
      </c>
      <c r="H39" s="113" t="e">
        <f>INDEX(地温!$D$2:$D$366,MATCH(F39,地温!$C$2:$C$366,FALSE))</f>
        <v>#N/A</v>
      </c>
      <c r="I39" s="113" t="e">
        <f t="shared" si="20"/>
        <v>#N/A</v>
      </c>
      <c r="J39" s="116" t="e">
        <f t="shared" si="2"/>
        <v>#N/A</v>
      </c>
      <c r="K39" s="119" t="e">
        <f t="shared" si="3"/>
        <v>#N/A</v>
      </c>
      <c r="L39" s="119">
        <f t="shared" si="4"/>
        <v>0</v>
      </c>
      <c r="O39" s="115">
        <f t="shared" si="21"/>
        <v>-45991</v>
      </c>
      <c r="P39" s="113">
        <f t="shared" si="22"/>
        <v>32</v>
      </c>
      <c r="Q39" s="113" t="e">
        <f>INDEX(地温!$D$2:$D$366,MATCH(O39,地温!$C$2:$C$366,FALSE))</f>
        <v>#N/A</v>
      </c>
      <c r="R39" s="113" t="e">
        <f t="shared" si="23"/>
        <v>#N/A</v>
      </c>
      <c r="S39" s="116" t="e">
        <f t="shared" si="5"/>
        <v>#N/A</v>
      </c>
      <c r="T39" s="119" t="e">
        <f t="shared" si="6"/>
        <v>#N/A</v>
      </c>
      <c r="U39" s="119">
        <f t="shared" si="7"/>
        <v>0</v>
      </c>
      <c r="X39" s="115">
        <f t="shared" si="24"/>
        <v>-45991</v>
      </c>
      <c r="Y39" s="113">
        <f t="shared" si="25"/>
        <v>32</v>
      </c>
      <c r="Z39" s="113" t="e">
        <f>INDEX(地温!$D$2:$D$366,MATCH(X39,地温!$C$2:$C$366,FALSE))</f>
        <v>#N/A</v>
      </c>
      <c r="AA39" s="113" t="e">
        <f t="shared" si="26"/>
        <v>#N/A</v>
      </c>
      <c r="AB39" s="116" t="e">
        <f t="shared" si="8"/>
        <v>#N/A</v>
      </c>
      <c r="AC39" s="119" t="e">
        <f t="shared" si="9"/>
        <v>#N/A</v>
      </c>
      <c r="AD39" s="119">
        <f t="shared" si="10"/>
        <v>0</v>
      </c>
      <c r="AG39" s="115">
        <f t="shared" si="27"/>
        <v>-45991</v>
      </c>
      <c r="AH39" s="113">
        <f t="shared" si="28"/>
        <v>32</v>
      </c>
      <c r="AI39" s="113" t="e">
        <f>INDEX(地温!$D$2:$D$366,MATCH(AG39,地温!$C$2:$C$366,FALSE))</f>
        <v>#N/A</v>
      </c>
      <c r="AJ39" s="113" t="e">
        <f t="shared" si="29"/>
        <v>#N/A</v>
      </c>
      <c r="AK39" s="116" t="e">
        <f t="shared" si="11"/>
        <v>#N/A</v>
      </c>
      <c r="AL39" s="119" t="e">
        <f t="shared" si="12"/>
        <v>#N/A</v>
      </c>
      <c r="AM39" s="119">
        <f t="shared" si="13"/>
        <v>0</v>
      </c>
      <c r="AP39" s="115">
        <f t="shared" si="30"/>
        <v>-45991</v>
      </c>
      <c r="AQ39" s="113">
        <f t="shared" si="31"/>
        <v>32</v>
      </c>
      <c r="AR39" s="113" t="e">
        <f>INDEX(地温!$D$2:$D$366,MATCH(AP39,地温!$C$2:$C$366,FALSE))</f>
        <v>#N/A</v>
      </c>
      <c r="AS39" s="113" t="e">
        <f t="shared" si="32"/>
        <v>#N/A</v>
      </c>
      <c r="AT39" s="116" t="e">
        <f t="shared" si="14"/>
        <v>#N/A</v>
      </c>
      <c r="AU39" s="119" t="e">
        <f t="shared" si="15"/>
        <v>#N/A</v>
      </c>
      <c r="AV39" s="119">
        <f t="shared" si="16"/>
        <v>0</v>
      </c>
    </row>
    <row r="40" spans="1:48">
      <c r="A40" s="115">
        <f t="shared" si="17"/>
        <v>-45990</v>
      </c>
      <c r="B40" s="113">
        <f t="shared" si="0"/>
        <v>33</v>
      </c>
      <c r="C40" s="119">
        <f t="shared" si="1"/>
        <v>0</v>
      </c>
      <c r="F40" s="115">
        <f t="shared" si="18"/>
        <v>-45990</v>
      </c>
      <c r="G40" s="113">
        <f t="shared" si="19"/>
        <v>33</v>
      </c>
      <c r="H40" s="113" t="e">
        <f>INDEX(地温!$D$2:$D$366,MATCH(F40,地温!$C$2:$C$366,FALSE))</f>
        <v>#N/A</v>
      </c>
      <c r="I40" s="113" t="e">
        <f t="shared" si="20"/>
        <v>#N/A</v>
      </c>
      <c r="J40" s="116" t="e">
        <f t="shared" si="2"/>
        <v>#N/A</v>
      </c>
      <c r="K40" s="119" t="e">
        <f t="shared" si="3"/>
        <v>#N/A</v>
      </c>
      <c r="L40" s="119">
        <f t="shared" si="4"/>
        <v>0</v>
      </c>
      <c r="O40" s="115">
        <f t="shared" si="21"/>
        <v>-45990</v>
      </c>
      <c r="P40" s="113">
        <f t="shared" si="22"/>
        <v>33</v>
      </c>
      <c r="Q40" s="113" t="e">
        <f>INDEX(地温!$D$2:$D$366,MATCH(O40,地温!$C$2:$C$366,FALSE))</f>
        <v>#N/A</v>
      </c>
      <c r="R40" s="113" t="e">
        <f t="shared" si="23"/>
        <v>#N/A</v>
      </c>
      <c r="S40" s="116" t="e">
        <f t="shared" si="5"/>
        <v>#N/A</v>
      </c>
      <c r="T40" s="119" t="e">
        <f t="shared" si="6"/>
        <v>#N/A</v>
      </c>
      <c r="U40" s="119">
        <f t="shared" si="7"/>
        <v>0</v>
      </c>
      <c r="X40" s="115">
        <f t="shared" si="24"/>
        <v>-45990</v>
      </c>
      <c r="Y40" s="113">
        <f t="shared" si="25"/>
        <v>33</v>
      </c>
      <c r="Z40" s="113" t="e">
        <f>INDEX(地温!$D$2:$D$366,MATCH(X40,地温!$C$2:$C$366,FALSE))</f>
        <v>#N/A</v>
      </c>
      <c r="AA40" s="113" t="e">
        <f t="shared" si="26"/>
        <v>#N/A</v>
      </c>
      <c r="AB40" s="116" t="e">
        <f t="shared" si="8"/>
        <v>#N/A</v>
      </c>
      <c r="AC40" s="119" t="e">
        <f t="shared" si="9"/>
        <v>#N/A</v>
      </c>
      <c r="AD40" s="119">
        <f t="shared" si="10"/>
        <v>0</v>
      </c>
      <c r="AG40" s="115">
        <f t="shared" si="27"/>
        <v>-45990</v>
      </c>
      <c r="AH40" s="113">
        <f t="shared" si="28"/>
        <v>33</v>
      </c>
      <c r="AI40" s="113" t="e">
        <f>INDEX(地温!$D$2:$D$366,MATCH(AG40,地温!$C$2:$C$366,FALSE))</f>
        <v>#N/A</v>
      </c>
      <c r="AJ40" s="113" t="e">
        <f t="shared" si="29"/>
        <v>#N/A</v>
      </c>
      <c r="AK40" s="116" t="e">
        <f t="shared" si="11"/>
        <v>#N/A</v>
      </c>
      <c r="AL40" s="119" t="e">
        <f t="shared" si="12"/>
        <v>#N/A</v>
      </c>
      <c r="AM40" s="119">
        <f t="shared" si="13"/>
        <v>0</v>
      </c>
      <c r="AP40" s="115">
        <f t="shared" si="30"/>
        <v>-45990</v>
      </c>
      <c r="AQ40" s="113">
        <f t="shared" si="31"/>
        <v>33</v>
      </c>
      <c r="AR40" s="113" t="e">
        <f>INDEX(地温!$D$2:$D$366,MATCH(AP40,地温!$C$2:$C$366,FALSE))</f>
        <v>#N/A</v>
      </c>
      <c r="AS40" s="113" t="e">
        <f t="shared" si="32"/>
        <v>#N/A</v>
      </c>
      <c r="AT40" s="116" t="e">
        <f t="shared" si="14"/>
        <v>#N/A</v>
      </c>
      <c r="AU40" s="119" t="e">
        <f t="shared" si="15"/>
        <v>#N/A</v>
      </c>
      <c r="AV40" s="119">
        <f t="shared" si="16"/>
        <v>0</v>
      </c>
    </row>
    <row r="41" spans="1:48">
      <c r="A41" s="115">
        <f t="shared" si="17"/>
        <v>-45989</v>
      </c>
      <c r="B41" s="113">
        <f t="shared" si="0"/>
        <v>34</v>
      </c>
      <c r="C41" s="119">
        <f t="shared" si="1"/>
        <v>0</v>
      </c>
      <c r="F41" s="115">
        <f t="shared" si="18"/>
        <v>-45989</v>
      </c>
      <c r="G41" s="113">
        <f t="shared" si="19"/>
        <v>34</v>
      </c>
      <c r="H41" s="113" t="e">
        <f>INDEX(地温!$D$2:$D$366,MATCH(F41,地温!$C$2:$C$366,FALSE))</f>
        <v>#N/A</v>
      </c>
      <c r="I41" s="113" t="e">
        <f t="shared" si="20"/>
        <v>#N/A</v>
      </c>
      <c r="J41" s="116" t="e">
        <f t="shared" si="2"/>
        <v>#N/A</v>
      </c>
      <c r="K41" s="119" t="e">
        <f t="shared" si="3"/>
        <v>#N/A</v>
      </c>
      <c r="L41" s="119">
        <f t="shared" si="4"/>
        <v>0</v>
      </c>
      <c r="O41" s="115">
        <f t="shared" si="21"/>
        <v>-45989</v>
      </c>
      <c r="P41" s="113">
        <f t="shared" si="22"/>
        <v>34</v>
      </c>
      <c r="Q41" s="113" t="e">
        <f>INDEX(地温!$D$2:$D$366,MATCH(O41,地温!$C$2:$C$366,FALSE))</f>
        <v>#N/A</v>
      </c>
      <c r="R41" s="113" t="e">
        <f t="shared" si="23"/>
        <v>#N/A</v>
      </c>
      <c r="S41" s="116" t="e">
        <f t="shared" si="5"/>
        <v>#N/A</v>
      </c>
      <c r="T41" s="119" t="e">
        <f t="shared" si="6"/>
        <v>#N/A</v>
      </c>
      <c r="U41" s="119">
        <f t="shared" si="7"/>
        <v>0</v>
      </c>
      <c r="X41" s="115">
        <f t="shared" si="24"/>
        <v>-45989</v>
      </c>
      <c r="Y41" s="113">
        <f t="shared" si="25"/>
        <v>34</v>
      </c>
      <c r="Z41" s="113" t="e">
        <f>INDEX(地温!$D$2:$D$366,MATCH(X41,地温!$C$2:$C$366,FALSE))</f>
        <v>#N/A</v>
      </c>
      <c r="AA41" s="113" t="e">
        <f t="shared" si="26"/>
        <v>#N/A</v>
      </c>
      <c r="AB41" s="116" t="e">
        <f t="shared" si="8"/>
        <v>#N/A</v>
      </c>
      <c r="AC41" s="119" t="e">
        <f t="shared" si="9"/>
        <v>#N/A</v>
      </c>
      <c r="AD41" s="119">
        <f t="shared" si="10"/>
        <v>0</v>
      </c>
      <c r="AG41" s="115">
        <f t="shared" si="27"/>
        <v>-45989</v>
      </c>
      <c r="AH41" s="113">
        <f t="shared" si="28"/>
        <v>34</v>
      </c>
      <c r="AI41" s="113" t="e">
        <f>INDEX(地温!$D$2:$D$366,MATCH(AG41,地温!$C$2:$C$366,FALSE))</f>
        <v>#N/A</v>
      </c>
      <c r="AJ41" s="113" t="e">
        <f t="shared" si="29"/>
        <v>#N/A</v>
      </c>
      <c r="AK41" s="116" t="e">
        <f t="shared" si="11"/>
        <v>#N/A</v>
      </c>
      <c r="AL41" s="119" t="e">
        <f t="shared" si="12"/>
        <v>#N/A</v>
      </c>
      <c r="AM41" s="119">
        <f t="shared" si="13"/>
        <v>0</v>
      </c>
      <c r="AP41" s="115">
        <f t="shared" si="30"/>
        <v>-45989</v>
      </c>
      <c r="AQ41" s="113">
        <f t="shared" si="31"/>
        <v>34</v>
      </c>
      <c r="AR41" s="113" t="e">
        <f>INDEX(地温!$D$2:$D$366,MATCH(AP41,地温!$C$2:$C$366,FALSE))</f>
        <v>#N/A</v>
      </c>
      <c r="AS41" s="113" t="e">
        <f t="shared" si="32"/>
        <v>#N/A</v>
      </c>
      <c r="AT41" s="116" t="e">
        <f t="shared" si="14"/>
        <v>#N/A</v>
      </c>
      <c r="AU41" s="119" t="e">
        <f t="shared" si="15"/>
        <v>#N/A</v>
      </c>
      <c r="AV41" s="119">
        <f t="shared" si="16"/>
        <v>0</v>
      </c>
    </row>
    <row r="42" spans="1:48">
      <c r="A42" s="115">
        <f t="shared" si="17"/>
        <v>-45988</v>
      </c>
      <c r="B42" s="113">
        <f t="shared" si="0"/>
        <v>35</v>
      </c>
      <c r="C42" s="119">
        <f t="shared" si="1"/>
        <v>0</v>
      </c>
      <c r="F42" s="115">
        <f t="shared" si="18"/>
        <v>-45988</v>
      </c>
      <c r="G42" s="113">
        <f t="shared" si="19"/>
        <v>35</v>
      </c>
      <c r="H42" s="113" t="e">
        <f>INDEX(地温!$D$2:$D$366,MATCH(F42,地温!$C$2:$C$366,FALSE))</f>
        <v>#N/A</v>
      </c>
      <c r="I42" s="113" t="e">
        <f t="shared" si="20"/>
        <v>#N/A</v>
      </c>
      <c r="J42" s="116" t="e">
        <f t="shared" si="2"/>
        <v>#N/A</v>
      </c>
      <c r="K42" s="119" t="e">
        <f t="shared" si="3"/>
        <v>#N/A</v>
      </c>
      <c r="L42" s="119">
        <f t="shared" si="4"/>
        <v>0</v>
      </c>
      <c r="O42" s="115">
        <f t="shared" si="21"/>
        <v>-45988</v>
      </c>
      <c r="P42" s="113">
        <f t="shared" si="22"/>
        <v>35</v>
      </c>
      <c r="Q42" s="113" t="e">
        <f>INDEX(地温!$D$2:$D$366,MATCH(O42,地温!$C$2:$C$366,FALSE))</f>
        <v>#N/A</v>
      </c>
      <c r="R42" s="113" t="e">
        <f t="shared" si="23"/>
        <v>#N/A</v>
      </c>
      <c r="S42" s="116" t="e">
        <f t="shared" si="5"/>
        <v>#N/A</v>
      </c>
      <c r="T42" s="119" t="e">
        <f t="shared" si="6"/>
        <v>#N/A</v>
      </c>
      <c r="U42" s="119">
        <f t="shared" si="7"/>
        <v>0</v>
      </c>
      <c r="X42" s="115">
        <f t="shared" si="24"/>
        <v>-45988</v>
      </c>
      <c r="Y42" s="113">
        <f t="shared" si="25"/>
        <v>35</v>
      </c>
      <c r="Z42" s="113" t="e">
        <f>INDEX(地温!$D$2:$D$366,MATCH(X42,地温!$C$2:$C$366,FALSE))</f>
        <v>#N/A</v>
      </c>
      <c r="AA42" s="113" t="e">
        <f t="shared" si="26"/>
        <v>#N/A</v>
      </c>
      <c r="AB42" s="116" t="e">
        <f t="shared" si="8"/>
        <v>#N/A</v>
      </c>
      <c r="AC42" s="119" t="e">
        <f t="shared" si="9"/>
        <v>#N/A</v>
      </c>
      <c r="AD42" s="119">
        <f t="shared" si="10"/>
        <v>0</v>
      </c>
      <c r="AG42" s="115">
        <f t="shared" si="27"/>
        <v>-45988</v>
      </c>
      <c r="AH42" s="113">
        <f t="shared" si="28"/>
        <v>35</v>
      </c>
      <c r="AI42" s="113" t="e">
        <f>INDEX(地温!$D$2:$D$366,MATCH(AG42,地温!$C$2:$C$366,FALSE))</f>
        <v>#N/A</v>
      </c>
      <c r="AJ42" s="113" t="e">
        <f t="shared" si="29"/>
        <v>#N/A</v>
      </c>
      <c r="AK42" s="116" t="e">
        <f t="shared" si="11"/>
        <v>#N/A</v>
      </c>
      <c r="AL42" s="119" t="e">
        <f t="shared" si="12"/>
        <v>#N/A</v>
      </c>
      <c r="AM42" s="119">
        <f t="shared" si="13"/>
        <v>0</v>
      </c>
      <c r="AP42" s="115">
        <f t="shared" si="30"/>
        <v>-45988</v>
      </c>
      <c r="AQ42" s="113">
        <f t="shared" si="31"/>
        <v>35</v>
      </c>
      <c r="AR42" s="113" t="e">
        <f>INDEX(地温!$D$2:$D$366,MATCH(AP42,地温!$C$2:$C$366,FALSE))</f>
        <v>#N/A</v>
      </c>
      <c r="AS42" s="113" t="e">
        <f t="shared" si="32"/>
        <v>#N/A</v>
      </c>
      <c r="AT42" s="116" t="e">
        <f t="shared" si="14"/>
        <v>#N/A</v>
      </c>
      <c r="AU42" s="119" t="e">
        <f t="shared" si="15"/>
        <v>#N/A</v>
      </c>
      <c r="AV42" s="119">
        <f t="shared" si="16"/>
        <v>0</v>
      </c>
    </row>
    <row r="43" spans="1:48">
      <c r="A43" s="115">
        <f t="shared" si="17"/>
        <v>-45987</v>
      </c>
      <c r="B43" s="113">
        <f t="shared" si="0"/>
        <v>36</v>
      </c>
      <c r="C43" s="119">
        <f t="shared" si="1"/>
        <v>0</v>
      </c>
      <c r="F43" s="115">
        <f t="shared" si="18"/>
        <v>-45987</v>
      </c>
      <c r="G43" s="113">
        <f t="shared" si="19"/>
        <v>36</v>
      </c>
      <c r="H43" s="113" t="e">
        <f>INDEX(地温!$D$2:$D$366,MATCH(F43,地温!$C$2:$C$366,FALSE))</f>
        <v>#N/A</v>
      </c>
      <c r="I43" s="113" t="e">
        <f t="shared" si="20"/>
        <v>#N/A</v>
      </c>
      <c r="J43" s="116" t="e">
        <f t="shared" si="2"/>
        <v>#N/A</v>
      </c>
      <c r="K43" s="119" t="e">
        <f t="shared" si="3"/>
        <v>#N/A</v>
      </c>
      <c r="L43" s="119">
        <f t="shared" si="4"/>
        <v>0</v>
      </c>
      <c r="O43" s="115">
        <f t="shared" si="21"/>
        <v>-45987</v>
      </c>
      <c r="P43" s="113">
        <f t="shared" si="22"/>
        <v>36</v>
      </c>
      <c r="Q43" s="113" t="e">
        <f>INDEX(地温!$D$2:$D$366,MATCH(O43,地温!$C$2:$C$366,FALSE))</f>
        <v>#N/A</v>
      </c>
      <c r="R43" s="113" t="e">
        <f t="shared" si="23"/>
        <v>#N/A</v>
      </c>
      <c r="S43" s="116" t="e">
        <f t="shared" si="5"/>
        <v>#N/A</v>
      </c>
      <c r="T43" s="119" t="e">
        <f t="shared" si="6"/>
        <v>#N/A</v>
      </c>
      <c r="U43" s="119">
        <f t="shared" si="7"/>
        <v>0</v>
      </c>
      <c r="X43" s="115">
        <f t="shared" si="24"/>
        <v>-45987</v>
      </c>
      <c r="Y43" s="113">
        <f t="shared" si="25"/>
        <v>36</v>
      </c>
      <c r="Z43" s="113" t="e">
        <f>INDEX(地温!$D$2:$D$366,MATCH(X43,地温!$C$2:$C$366,FALSE))</f>
        <v>#N/A</v>
      </c>
      <c r="AA43" s="113" t="e">
        <f t="shared" si="26"/>
        <v>#N/A</v>
      </c>
      <c r="AB43" s="116" t="e">
        <f t="shared" si="8"/>
        <v>#N/A</v>
      </c>
      <c r="AC43" s="119" t="e">
        <f t="shared" si="9"/>
        <v>#N/A</v>
      </c>
      <c r="AD43" s="119">
        <f t="shared" si="10"/>
        <v>0</v>
      </c>
      <c r="AG43" s="115">
        <f t="shared" si="27"/>
        <v>-45987</v>
      </c>
      <c r="AH43" s="113">
        <f t="shared" si="28"/>
        <v>36</v>
      </c>
      <c r="AI43" s="113" t="e">
        <f>INDEX(地温!$D$2:$D$366,MATCH(AG43,地温!$C$2:$C$366,FALSE))</f>
        <v>#N/A</v>
      </c>
      <c r="AJ43" s="113" t="e">
        <f t="shared" si="29"/>
        <v>#N/A</v>
      </c>
      <c r="AK43" s="116" t="e">
        <f t="shared" si="11"/>
        <v>#N/A</v>
      </c>
      <c r="AL43" s="119" t="e">
        <f t="shared" si="12"/>
        <v>#N/A</v>
      </c>
      <c r="AM43" s="119">
        <f t="shared" si="13"/>
        <v>0</v>
      </c>
      <c r="AP43" s="115">
        <f t="shared" si="30"/>
        <v>-45987</v>
      </c>
      <c r="AQ43" s="113">
        <f t="shared" si="31"/>
        <v>36</v>
      </c>
      <c r="AR43" s="113" t="e">
        <f>INDEX(地温!$D$2:$D$366,MATCH(AP43,地温!$C$2:$C$366,FALSE))</f>
        <v>#N/A</v>
      </c>
      <c r="AS43" s="113" t="e">
        <f t="shared" si="32"/>
        <v>#N/A</v>
      </c>
      <c r="AT43" s="116" t="e">
        <f t="shared" si="14"/>
        <v>#N/A</v>
      </c>
      <c r="AU43" s="119" t="e">
        <f t="shared" si="15"/>
        <v>#N/A</v>
      </c>
      <c r="AV43" s="119">
        <f t="shared" si="16"/>
        <v>0</v>
      </c>
    </row>
    <row r="44" spans="1:48">
      <c r="A44" s="115">
        <f t="shared" si="17"/>
        <v>-45986</v>
      </c>
      <c r="B44" s="113">
        <f t="shared" si="0"/>
        <v>37</v>
      </c>
      <c r="C44" s="119">
        <f t="shared" si="1"/>
        <v>0</v>
      </c>
      <c r="F44" s="115">
        <f t="shared" si="18"/>
        <v>-45986</v>
      </c>
      <c r="G44" s="113">
        <f t="shared" si="19"/>
        <v>37</v>
      </c>
      <c r="H44" s="113" t="e">
        <f>INDEX(地温!$D$2:$D$366,MATCH(F44,地温!$C$2:$C$366,FALSE))</f>
        <v>#N/A</v>
      </c>
      <c r="I44" s="113" t="e">
        <f t="shared" si="20"/>
        <v>#N/A</v>
      </c>
      <c r="J44" s="116" t="e">
        <f t="shared" si="2"/>
        <v>#N/A</v>
      </c>
      <c r="K44" s="119" t="e">
        <f t="shared" si="3"/>
        <v>#N/A</v>
      </c>
      <c r="L44" s="119">
        <f t="shared" si="4"/>
        <v>0</v>
      </c>
      <c r="O44" s="115">
        <f t="shared" si="21"/>
        <v>-45986</v>
      </c>
      <c r="P44" s="113">
        <f t="shared" si="22"/>
        <v>37</v>
      </c>
      <c r="Q44" s="113" t="e">
        <f>INDEX(地温!$D$2:$D$366,MATCH(O44,地温!$C$2:$C$366,FALSE))</f>
        <v>#N/A</v>
      </c>
      <c r="R44" s="113" t="e">
        <f t="shared" si="23"/>
        <v>#N/A</v>
      </c>
      <c r="S44" s="116" t="e">
        <f t="shared" si="5"/>
        <v>#N/A</v>
      </c>
      <c r="T44" s="119" t="e">
        <f t="shared" si="6"/>
        <v>#N/A</v>
      </c>
      <c r="U44" s="119">
        <f t="shared" si="7"/>
        <v>0</v>
      </c>
      <c r="X44" s="115">
        <f t="shared" si="24"/>
        <v>-45986</v>
      </c>
      <c r="Y44" s="113">
        <f t="shared" si="25"/>
        <v>37</v>
      </c>
      <c r="Z44" s="113" t="e">
        <f>INDEX(地温!$D$2:$D$366,MATCH(X44,地温!$C$2:$C$366,FALSE))</f>
        <v>#N/A</v>
      </c>
      <c r="AA44" s="113" t="e">
        <f t="shared" si="26"/>
        <v>#N/A</v>
      </c>
      <c r="AB44" s="116" t="e">
        <f t="shared" si="8"/>
        <v>#N/A</v>
      </c>
      <c r="AC44" s="119" t="e">
        <f t="shared" si="9"/>
        <v>#N/A</v>
      </c>
      <c r="AD44" s="119">
        <f t="shared" si="10"/>
        <v>0</v>
      </c>
      <c r="AG44" s="115">
        <f t="shared" si="27"/>
        <v>-45986</v>
      </c>
      <c r="AH44" s="113">
        <f t="shared" si="28"/>
        <v>37</v>
      </c>
      <c r="AI44" s="113" t="e">
        <f>INDEX(地温!$D$2:$D$366,MATCH(AG44,地温!$C$2:$C$366,FALSE))</f>
        <v>#N/A</v>
      </c>
      <c r="AJ44" s="113" t="e">
        <f t="shared" si="29"/>
        <v>#N/A</v>
      </c>
      <c r="AK44" s="116" t="e">
        <f t="shared" si="11"/>
        <v>#N/A</v>
      </c>
      <c r="AL44" s="119" t="e">
        <f t="shared" si="12"/>
        <v>#N/A</v>
      </c>
      <c r="AM44" s="119">
        <f t="shared" si="13"/>
        <v>0</v>
      </c>
      <c r="AP44" s="115">
        <f t="shared" si="30"/>
        <v>-45986</v>
      </c>
      <c r="AQ44" s="113">
        <f t="shared" si="31"/>
        <v>37</v>
      </c>
      <c r="AR44" s="113" t="e">
        <f>INDEX(地温!$D$2:$D$366,MATCH(AP44,地温!$C$2:$C$366,FALSE))</f>
        <v>#N/A</v>
      </c>
      <c r="AS44" s="113" t="e">
        <f t="shared" si="32"/>
        <v>#N/A</v>
      </c>
      <c r="AT44" s="116" t="e">
        <f t="shared" si="14"/>
        <v>#N/A</v>
      </c>
      <c r="AU44" s="119" t="e">
        <f t="shared" si="15"/>
        <v>#N/A</v>
      </c>
      <c r="AV44" s="119">
        <f t="shared" si="16"/>
        <v>0</v>
      </c>
    </row>
    <row r="45" spans="1:48">
      <c r="A45" s="115">
        <f t="shared" si="17"/>
        <v>-45985</v>
      </c>
      <c r="B45" s="113">
        <f t="shared" si="0"/>
        <v>38</v>
      </c>
      <c r="C45" s="119">
        <f t="shared" si="1"/>
        <v>0</v>
      </c>
      <c r="F45" s="115">
        <f t="shared" si="18"/>
        <v>-45985</v>
      </c>
      <c r="G45" s="113">
        <f t="shared" si="19"/>
        <v>38</v>
      </c>
      <c r="H45" s="113" t="e">
        <f>INDEX(地温!$D$2:$D$366,MATCH(F45,地温!$C$2:$C$366,FALSE))</f>
        <v>#N/A</v>
      </c>
      <c r="I45" s="113" t="e">
        <f t="shared" si="20"/>
        <v>#N/A</v>
      </c>
      <c r="J45" s="116" t="e">
        <f t="shared" si="2"/>
        <v>#N/A</v>
      </c>
      <c r="K45" s="119" t="e">
        <f t="shared" si="3"/>
        <v>#N/A</v>
      </c>
      <c r="L45" s="119">
        <f t="shared" si="4"/>
        <v>0</v>
      </c>
      <c r="O45" s="115">
        <f t="shared" si="21"/>
        <v>-45985</v>
      </c>
      <c r="P45" s="113">
        <f t="shared" si="22"/>
        <v>38</v>
      </c>
      <c r="Q45" s="113" t="e">
        <f>INDEX(地温!$D$2:$D$366,MATCH(O45,地温!$C$2:$C$366,FALSE))</f>
        <v>#N/A</v>
      </c>
      <c r="R45" s="113" t="e">
        <f t="shared" si="23"/>
        <v>#N/A</v>
      </c>
      <c r="S45" s="116" t="e">
        <f t="shared" si="5"/>
        <v>#N/A</v>
      </c>
      <c r="T45" s="119" t="e">
        <f t="shared" si="6"/>
        <v>#N/A</v>
      </c>
      <c r="U45" s="119">
        <f t="shared" si="7"/>
        <v>0</v>
      </c>
      <c r="X45" s="115">
        <f t="shared" si="24"/>
        <v>-45985</v>
      </c>
      <c r="Y45" s="113">
        <f t="shared" si="25"/>
        <v>38</v>
      </c>
      <c r="Z45" s="113" t="e">
        <f>INDEX(地温!$D$2:$D$366,MATCH(X45,地温!$C$2:$C$366,FALSE))</f>
        <v>#N/A</v>
      </c>
      <c r="AA45" s="113" t="e">
        <f t="shared" si="26"/>
        <v>#N/A</v>
      </c>
      <c r="AB45" s="116" t="e">
        <f t="shared" si="8"/>
        <v>#N/A</v>
      </c>
      <c r="AC45" s="119" t="e">
        <f t="shared" si="9"/>
        <v>#N/A</v>
      </c>
      <c r="AD45" s="119">
        <f t="shared" si="10"/>
        <v>0</v>
      </c>
      <c r="AG45" s="115">
        <f t="shared" si="27"/>
        <v>-45985</v>
      </c>
      <c r="AH45" s="113">
        <f t="shared" si="28"/>
        <v>38</v>
      </c>
      <c r="AI45" s="113" t="e">
        <f>INDEX(地温!$D$2:$D$366,MATCH(AG45,地温!$C$2:$C$366,FALSE))</f>
        <v>#N/A</v>
      </c>
      <c r="AJ45" s="113" t="e">
        <f t="shared" si="29"/>
        <v>#N/A</v>
      </c>
      <c r="AK45" s="116" t="e">
        <f t="shared" si="11"/>
        <v>#N/A</v>
      </c>
      <c r="AL45" s="119" t="e">
        <f t="shared" si="12"/>
        <v>#N/A</v>
      </c>
      <c r="AM45" s="119">
        <f t="shared" si="13"/>
        <v>0</v>
      </c>
      <c r="AP45" s="115">
        <f t="shared" si="30"/>
        <v>-45985</v>
      </c>
      <c r="AQ45" s="113">
        <f t="shared" si="31"/>
        <v>38</v>
      </c>
      <c r="AR45" s="113" t="e">
        <f>INDEX(地温!$D$2:$D$366,MATCH(AP45,地温!$C$2:$C$366,FALSE))</f>
        <v>#N/A</v>
      </c>
      <c r="AS45" s="113" t="e">
        <f t="shared" si="32"/>
        <v>#N/A</v>
      </c>
      <c r="AT45" s="116" t="e">
        <f t="shared" si="14"/>
        <v>#N/A</v>
      </c>
      <c r="AU45" s="119" t="e">
        <f t="shared" si="15"/>
        <v>#N/A</v>
      </c>
      <c r="AV45" s="119">
        <f t="shared" si="16"/>
        <v>0</v>
      </c>
    </row>
    <row r="46" spans="1:48">
      <c r="A46" s="115">
        <f t="shared" si="17"/>
        <v>-45984</v>
      </c>
      <c r="B46" s="113">
        <f t="shared" si="0"/>
        <v>39</v>
      </c>
      <c r="C46" s="119">
        <f t="shared" si="1"/>
        <v>0</v>
      </c>
      <c r="F46" s="115">
        <f t="shared" si="18"/>
        <v>-45984</v>
      </c>
      <c r="G46" s="113">
        <f t="shared" si="19"/>
        <v>39</v>
      </c>
      <c r="H46" s="113" t="e">
        <f>INDEX(地温!$D$2:$D$366,MATCH(F46,地温!$C$2:$C$366,FALSE))</f>
        <v>#N/A</v>
      </c>
      <c r="I46" s="113" t="e">
        <f t="shared" si="20"/>
        <v>#N/A</v>
      </c>
      <c r="J46" s="116" t="e">
        <f t="shared" si="2"/>
        <v>#N/A</v>
      </c>
      <c r="K46" s="119" t="e">
        <f t="shared" si="3"/>
        <v>#N/A</v>
      </c>
      <c r="L46" s="119">
        <f t="shared" si="4"/>
        <v>0</v>
      </c>
      <c r="O46" s="115">
        <f t="shared" si="21"/>
        <v>-45984</v>
      </c>
      <c r="P46" s="113">
        <f t="shared" si="22"/>
        <v>39</v>
      </c>
      <c r="Q46" s="113" t="e">
        <f>INDEX(地温!$D$2:$D$366,MATCH(O46,地温!$C$2:$C$366,FALSE))</f>
        <v>#N/A</v>
      </c>
      <c r="R46" s="113" t="e">
        <f t="shared" si="23"/>
        <v>#N/A</v>
      </c>
      <c r="S46" s="116" t="e">
        <f t="shared" si="5"/>
        <v>#N/A</v>
      </c>
      <c r="T46" s="119" t="e">
        <f t="shared" si="6"/>
        <v>#N/A</v>
      </c>
      <c r="U46" s="119">
        <f t="shared" si="7"/>
        <v>0</v>
      </c>
      <c r="X46" s="115">
        <f t="shared" si="24"/>
        <v>-45984</v>
      </c>
      <c r="Y46" s="113">
        <f t="shared" si="25"/>
        <v>39</v>
      </c>
      <c r="Z46" s="113" t="e">
        <f>INDEX(地温!$D$2:$D$366,MATCH(X46,地温!$C$2:$C$366,FALSE))</f>
        <v>#N/A</v>
      </c>
      <c r="AA46" s="113" t="e">
        <f t="shared" si="26"/>
        <v>#N/A</v>
      </c>
      <c r="AB46" s="116" t="e">
        <f t="shared" si="8"/>
        <v>#N/A</v>
      </c>
      <c r="AC46" s="119" t="e">
        <f t="shared" si="9"/>
        <v>#N/A</v>
      </c>
      <c r="AD46" s="119">
        <f t="shared" si="10"/>
        <v>0</v>
      </c>
      <c r="AG46" s="115">
        <f t="shared" si="27"/>
        <v>-45984</v>
      </c>
      <c r="AH46" s="113">
        <f t="shared" si="28"/>
        <v>39</v>
      </c>
      <c r="AI46" s="113" t="e">
        <f>INDEX(地温!$D$2:$D$366,MATCH(AG46,地温!$C$2:$C$366,FALSE))</f>
        <v>#N/A</v>
      </c>
      <c r="AJ46" s="113" t="e">
        <f t="shared" si="29"/>
        <v>#N/A</v>
      </c>
      <c r="AK46" s="116" t="e">
        <f t="shared" si="11"/>
        <v>#N/A</v>
      </c>
      <c r="AL46" s="119" t="e">
        <f t="shared" si="12"/>
        <v>#N/A</v>
      </c>
      <c r="AM46" s="119">
        <f t="shared" si="13"/>
        <v>0</v>
      </c>
      <c r="AP46" s="115">
        <f t="shared" si="30"/>
        <v>-45984</v>
      </c>
      <c r="AQ46" s="113">
        <f t="shared" si="31"/>
        <v>39</v>
      </c>
      <c r="AR46" s="113" t="e">
        <f>INDEX(地温!$D$2:$D$366,MATCH(AP46,地温!$C$2:$C$366,FALSE))</f>
        <v>#N/A</v>
      </c>
      <c r="AS46" s="113" t="e">
        <f t="shared" si="32"/>
        <v>#N/A</v>
      </c>
      <c r="AT46" s="116" t="e">
        <f t="shared" si="14"/>
        <v>#N/A</v>
      </c>
      <c r="AU46" s="119" t="e">
        <f t="shared" si="15"/>
        <v>#N/A</v>
      </c>
      <c r="AV46" s="119">
        <f t="shared" si="16"/>
        <v>0</v>
      </c>
    </row>
    <row r="47" spans="1:48">
      <c r="A47" s="115">
        <f t="shared" si="17"/>
        <v>-45983</v>
      </c>
      <c r="B47" s="113">
        <f t="shared" si="0"/>
        <v>40</v>
      </c>
      <c r="C47" s="119">
        <f t="shared" si="1"/>
        <v>0</v>
      </c>
      <c r="F47" s="115">
        <f t="shared" si="18"/>
        <v>-45983</v>
      </c>
      <c r="G47" s="113">
        <f t="shared" si="19"/>
        <v>40</v>
      </c>
      <c r="H47" s="113" t="e">
        <f>INDEX(地温!$D$2:$D$366,MATCH(F47,地温!$C$2:$C$366,FALSE))</f>
        <v>#N/A</v>
      </c>
      <c r="I47" s="113" t="e">
        <f t="shared" si="20"/>
        <v>#N/A</v>
      </c>
      <c r="J47" s="116" t="e">
        <f t="shared" si="2"/>
        <v>#N/A</v>
      </c>
      <c r="K47" s="119" t="e">
        <f t="shared" si="3"/>
        <v>#N/A</v>
      </c>
      <c r="L47" s="119">
        <f t="shared" si="4"/>
        <v>0</v>
      </c>
      <c r="O47" s="115">
        <f t="shared" si="21"/>
        <v>-45983</v>
      </c>
      <c r="P47" s="113">
        <f t="shared" si="22"/>
        <v>40</v>
      </c>
      <c r="Q47" s="113" t="e">
        <f>INDEX(地温!$D$2:$D$366,MATCH(O47,地温!$C$2:$C$366,FALSE))</f>
        <v>#N/A</v>
      </c>
      <c r="R47" s="113" t="e">
        <f t="shared" si="23"/>
        <v>#N/A</v>
      </c>
      <c r="S47" s="116" t="e">
        <f t="shared" si="5"/>
        <v>#N/A</v>
      </c>
      <c r="T47" s="119" t="e">
        <f t="shared" si="6"/>
        <v>#N/A</v>
      </c>
      <c r="U47" s="119">
        <f t="shared" si="7"/>
        <v>0</v>
      </c>
      <c r="X47" s="115">
        <f t="shared" si="24"/>
        <v>-45983</v>
      </c>
      <c r="Y47" s="113">
        <f t="shared" si="25"/>
        <v>40</v>
      </c>
      <c r="Z47" s="113" t="e">
        <f>INDEX(地温!$D$2:$D$366,MATCH(X47,地温!$C$2:$C$366,FALSE))</f>
        <v>#N/A</v>
      </c>
      <c r="AA47" s="113" t="e">
        <f t="shared" si="26"/>
        <v>#N/A</v>
      </c>
      <c r="AB47" s="116" t="e">
        <f t="shared" si="8"/>
        <v>#N/A</v>
      </c>
      <c r="AC47" s="119" t="e">
        <f t="shared" si="9"/>
        <v>#N/A</v>
      </c>
      <c r="AD47" s="119">
        <f t="shared" si="10"/>
        <v>0</v>
      </c>
      <c r="AG47" s="115">
        <f t="shared" si="27"/>
        <v>-45983</v>
      </c>
      <c r="AH47" s="113">
        <f t="shared" si="28"/>
        <v>40</v>
      </c>
      <c r="AI47" s="113" t="e">
        <f>INDEX(地温!$D$2:$D$366,MATCH(AG47,地温!$C$2:$C$366,FALSE))</f>
        <v>#N/A</v>
      </c>
      <c r="AJ47" s="113" t="e">
        <f t="shared" si="29"/>
        <v>#N/A</v>
      </c>
      <c r="AK47" s="116" t="e">
        <f t="shared" si="11"/>
        <v>#N/A</v>
      </c>
      <c r="AL47" s="119" t="e">
        <f t="shared" si="12"/>
        <v>#N/A</v>
      </c>
      <c r="AM47" s="119">
        <f t="shared" si="13"/>
        <v>0</v>
      </c>
      <c r="AP47" s="115">
        <f t="shared" si="30"/>
        <v>-45983</v>
      </c>
      <c r="AQ47" s="113">
        <f t="shared" si="31"/>
        <v>40</v>
      </c>
      <c r="AR47" s="113" t="e">
        <f>INDEX(地温!$D$2:$D$366,MATCH(AP47,地温!$C$2:$C$366,FALSE))</f>
        <v>#N/A</v>
      </c>
      <c r="AS47" s="113" t="e">
        <f t="shared" si="32"/>
        <v>#N/A</v>
      </c>
      <c r="AT47" s="116" t="e">
        <f t="shared" si="14"/>
        <v>#N/A</v>
      </c>
      <c r="AU47" s="119" t="e">
        <f t="shared" si="15"/>
        <v>#N/A</v>
      </c>
      <c r="AV47" s="119">
        <f t="shared" si="16"/>
        <v>0</v>
      </c>
    </row>
    <row r="48" spans="1:48">
      <c r="A48" s="115">
        <f t="shared" si="17"/>
        <v>-45982</v>
      </c>
      <c r="B48" s="113">
        <f t="shared" si="0"/>
        <v>41</v>
      </c>
      <c r="C48" s="119">
        <f t="shared" si="1"/>
        <v>0</v>
      </c>
      <c r="F48" s="115">
        <f t="shared" si="18"/>
        <v>-45982</v>
      </c>
      <c r="G48" s="113">
        <f t="shared" si="19"/>
        <v>41</v>
      </c>
      <c r="H48" s="113" t="e">
        <f>INDEX(地温!$D$2:$D$366,MATCH(F48,地温!$C$2:$C$366,FALSE))</f>
        <v>#N/A</v>
      </c>
      <c r="I48" s="113" t="e">
        <f t="shared" si="20"/>
        <v>#N/A</v>
      </c>
      <c r="J48" s="116" t="e">
        <f t="shared" si="2"/>
        <v>#N/A</v>
      </c>
      <c r="K48" s="119" t="e">
        <f t="shared" si="3"/>
        <v>#N/A</v>
      </c>
      <c r="L48" s="119">
        <f t="shared" si="4"/>
        <v>0</v>
      </c>
      <c r="O48" s="115">
        <f t="shared" si="21"/>
        <v>-45982</v>
      </c>
      <c r="P48" s="113">
        <f t="shared" si="22"/>
        <v>41</v>
      </c>
      <c r="Q48" s="113" t="e">
        <f>INDEX(地温!$D$2:$D$366,MATCH(O48,地温!$C$2:$C$366,FALSE))</f>
        <v>#N/A</v>
      </c>
      <c r="R48" s="113" t="e">
        <f t="shared" si="23"/>
        <v>#N/A</v>
      </c>
      <c r="S48" s="116" t="e">
        <f t="shared" si="5"/>
        <v>#N/A</v>
      </c>
      <c r="T48" s="119" t="e">
        <f t="shared" si="6"/>
        <v>#N/A</v>
      </c>
      <c r="U48" s="119">
        <f t="shared" si="7"/>
        <v>0</v>
      </c>
      <c r="X48" s="115">
        <f t="shared" si="24"/>
        <v>-45982</v>
      </c>
      <c r="Y48" s="113">
        <f t="shared" si="25"/>
        <v>41</v>
      </c>
      <c r="Z48" s="113" t="e">
        <f>INDEX(地温!$D$2:$D$366,MATCH(X48,地温!$C$2:$C$366,FALSE))</f>
        <v>#N/A</v>
      </c>
      <c r="AA48" s="113" t="e">
        <f t="shared" si="26"/>
        <v>#N/A</v>
      </c>
      <c r="AB48" s="116" t="e">
        <f t="shared" si="8"/>
        <v>#N/A</v>
      </c>
      <c r="AC48" s="119" t="e">
        <f t="shared" si="9"/>
        <v>#N/A</v>
      </c>
      <c r="AD48" s="119">
        <f t="shared" si="10"/>
        <v>0</v>
      </c>
      <c r="AG48" s="115">
        <f t="shared" si="27"/>
        <v>-45982</v>
      </c>
      <c r="AH48" s="113">
        <f t="shared" si="28"/>
        <v>41</v>
      </c>
      <c r="AI48" s="113" t="e">
        <f>INDEX(地温!$D$2:$D$366,MATCH(AG48,地温!$C$2:$C$366,FALSE))</f>
        <v>#N/A</v>
      </c>
      <c r="AJ48" s="113" t="e">
        <f t="shared" si="29"/>
        <v>#N/A</v>
      </c>
      <c r="AK48" s="116" t="e">
        <f t="shared" si="11"/>
        <v>#N/A</v>
      </c>
      <c r="AL48" s="119" t="e">
        <f t="shared" si="12"/>
        <v>#N/A</v>
      </c>
      <c r="AM48" s="119">
        <f t="shared" si="13"/>
        <v>0</v>
      </c>
      <c r="AP48" s="115">
        <f t="shared" si="30"/>
        <v>-45982</v>
      </c>
      <c r="AQ48" s="113">
        <f t="shared" si="31"/>
        <v>41</v>
      </c>
      <c r="AR48" s="113" t="e">
        <f>INDEX(地温!$D$2:$D$366,MATCH(AP48,地温!$C$2:$C$366,FALSE))</f>
        <v>#N/A</v>
      </c>
      <c r="AS48" s="113" t="e">
        <f t="shared" si="32"/>
        <v>#N/A</v>
      </c>
      <c r="AT48" s="116" t="e">
        <f t="shared" si="14"/>
        <v>#N/A</v>
      </c>
      <c r="AU48" s="119" t="e">
        <f t="shared" si="15"/>
        <v>#N/A</v>
      </c>
      <c r="AV48" s="119">
        <f t="shared" si="16"/>
        <v>0</v>
      </c>
    </row>
    <row r="49" spans="1:48">
      <c r="A49" s="115">
        <f t="shared" si="17"/>
        <v>-45981</v>
      </c>
      <c r="B49" s="113">
        <f t="shared" si="0"/>
        <v>42</v>
      </c>
      <c r="C49" s="119">
        <f t="shared" si="1"/>
        <v>0</v>
      </c>
      <c r="F49" s="115">
        <f t="shared" si="18"/>
        <v>-45981</v>
      </c>
      <c r="G49" s="113">
        <f t="shared" si="19"/>
        <v>42</v>
      </c>
      <c r="H49" s="113" t="e">
        <f>INDEX(地温!$D$2:$D$366,MATCH(F49,地温!$C$2:$C$366,FALSE))</f>
        <v>#N/A</v>
      </c>
      <c r="I49" s="113" t="e">
        <f t="shared" si="20"/>
        <v>#N/A</v>
      </c>
      <c r="J49" s="116" t="e">
        <f t="shared" si="2"/>
        <v>#N/A</v>
      </c>
      <c r="K49" s="119" t="e">
        <f t="shared" si="3"/>
        <v>#N/A</v>
      </c>
      <c r="L49" s="119">
        <f t="shared" si="4"/>
        <v>0</v>
      </c>
      <c r="O49" s="115">
        <f t="shared" si="21"/>
        <v>-45981</v>
      </c>
      <c r="P49" s="113">
        <f t="shared" si="22"/>
        <v>42</v>
      </c>
      <c r="Q49" s="113" t="e">
        <f>INDEX(地温!$D$2:$D$366,MATCH(O49,地温!$C$2:$C$366,FALSE))</f>
        <v>#N/A</v>
      </c>
      <c r="R49" s="113" t="e">
        <f t="shared" si="23"/>
        <v>#N/A</v>
      </c>
      <c r="S49" s="116" t="e">
        <f t="shared" si="5"/>
        <v>#N/A</v>
      </c>
      <c r="T49" s="119" t="e">
        <f t="shared" si="6"/>
        <v>#N/A</v>
      </c>
      <c r="U49" s="119">
        <f t="shared" si="7"/>
        <v>0</v>
      </c>
      <c r="X49" s="115">
        <f t="shared" si="24"/>
        <v>-45981</v>
      </c>
      <c r="Y49" s="113">
        <f t="shared" si="25"/>
        <v>42</v>
      </c>
      <c r="Z49" s="113" t="e">
        <f>INDEX(地温!$D$2:$D$366,MATCH(X49,地温!$C$2:$C$366,FALSE))</f>
        <v>#N/A</v>
      </c>
      <c r="AA49" s="113" t="e">
        <f t="shared" si="26"/>
        <v>#N/A</v>
      </c>
      <c r="AB49" s="116" t="e">
        <f t="shared" si="8"/>
        <v>#N/A</v>
      </c>
      <c r="AC49" s="119" t="e">
        <f t="shared" si="9"/>
        <v>#N/A</v>
      </c>
      <c r="AD49" s="119">
        <f t="shared" si="10"/>
        <v>0</v>
      </c>
      <c r="AG49" s="115">
        <f t="shared" si="27"/>
        <v>-45981</v>
      </c>
      <c r="AH49" s="113">
        <f t="shared" si="28"/>
        <v>42</v>
      </c>
      <c r="AI49" s="113" t="e">
        <f>INDEX(地温!$D$2:$D$366,MATCH(AG49,地温!$C$2:$C$366,FALSE))</f>
        <v>#N/A</v>
      </c>
      <c r="AJ49" s="113" t="e">
        <f t="shared" si="29"/>
        <v>#N/A</v>
      </c>
      <c r="AK49" s="116" t="e">
        <f t="shared" si="11"/>
        <v>#N/A</v>
      </c>
      <c r="AL49" s="119" t="e">
        <f t="shared" si="12"/>
        <v>#N/A</v>
      </c>
      <c r="AM49" s="119">
        <f t="shared" si="13"/>
        <v>0</v>
      </c>
      <c r="AP49" s="115">
        <f t="shared" si="30"/>
        <v>-45981</v>
      </c>
      <c r="AQ49" s="113">
        <f t="shared" si="31"/>
        <v>42</v>
      </c>
      <c r="AR49" s="113" t="e">
        <f>INDEX(地温!$D$2:$D$366,MATCH(AP49,地温!$C$2:$C$366,FALSE))</f>
        <v>#N/A</v>
      </c>
      <c r="AS49" s="113" t="e">
        <f t="shared" si="32"/>
        <v>#N/A</v>
      </c>
      <c r="AT49" s="116" t="e">
        <f t="shared" si="14"/>
        <v>#N/A</v>
      </c>
      <c r="AU49" s="119" t="e">
        <f t="shared" si="15"/>
        <v>#N/A</v>
      </c>
      <c r="AV49" s="119">
        <f t="shared" si="16"/>
        <v>0</v>
      </c>
    </row>
    <row r="50" spans="1:48">
      <c r="A50" s="115">
        <f t="shared" si="17"/>
        <v>-45980</v>
      </c>
      <c r="B50" s="113">
        <f t="shared" si="0"/>
        <v>43</v>
      </c>
      <c r="C50" s="119">
        <f t="shared" si="1"/>
        <v>0</v>
      </c>
      <c r="F50" s="115">
        <f t="shared" si="18"/>
        <v>-45980</v>
      </c>
      <c r="G50" s="113">
        <f t="shared" si="19"/>
        <v>43</v>
      </c>
      <c r="H50" s="113" t="e">
        <f>INDEX(地温!$D$2:$D$366,MATCH(F50,地温!$C$2:$C$366,FALSE))</f>
        <v>#N/A</v>
      </c>
      <c r="I50" s="113" t="e">
        <f t="shared" si="20"/>
        <v>#N/A</v>
      </c>
      <c r="J50" s="116" t="e">
        <f t="shared" si="2"/>
        <v>#N/A</v>
      </c>
      <c r="K50" s="119" t="e">
        <f t="shared" si="3"/>
        <v>#N/A</v>
      </c>
      <c r="L50" s="119">
        <f t="shared" si="4"/>
        <v>0</v>
      </c>
      <c r="O50" s="115">
        <f t="shared" si="21"/>
        <v>-45980</v>
      </c>
      <c r="P50" s="113">
        <f t="shared" si="22"/>
        <v>43</v>
      </c>
      <c r="Q50" s="113" t="e">
        <f>INDEX(地温!$D$2:$D$366,MATCH(O50,地温!$C$2:$C$366,FALSE))</f>
        <v>#N/A</v>
      </c>
      <c r="R50" s="113" t="e">
        <f t="shared" si="23"/>
        <v>#N/A</v>
      </c>
      <c r="S50" s="116" t="e">
        <f t="shared" si="5"/>
        <v>#N/A</v>
      </c>
      <c r="T50" s="119" t="e">
        <f t="shared" si="6"/>
        <v>#N/A</v>
      </c>
      <c r="U50" s="119">
        <f t="shared" si="7"/>
        <v>0</v>
      </c>
      <c r="X50" s="115">
        <f t="shared" si="24"/>
        <v>-45980</v>
      </c>
      <c r="Y50" s="113">
        <f t="shared" si="25"/>
        <v>43</v>
      </c>
      <c r="Z50" s="113" t="e">
        <f>INDEX(地温!$D$2:$D$366,MATCH(X50,地温!$C$2:$C$366,FALSE))</f>
        <v>#N/A</v>
      </c>
      <c r="AA50" s="113" t="e">
        <f t="shared" si="26"/>
        <v>#N/A</v>
      </c>
      <c r="AB50" s="116" t="e">
        <f t="shared" si="8"/>
        <v>#N/A</v>
      </c>
      <c r="AC50" s="119" t="e">
        <f t="shared" si="9"/>
        <v>#N/A</v>
      </c>
      <c r="AD50" s="119">
        <f t="shared" si="10"/>
        <v>0</v>
      </c>
      <c r="AG50" s="115">
        <f t="shared" si="27"/>
        <v>-45980</v>
      </c>
      <c r="AH50" s="113">
        <f t="shared" si="28"/>
        <v>43</v>
      </c>
      <c r="AI50" s="113" t="e">
        <f>INDEX(地温!$D$2:$D$366,MATCH(AG50,地温!$C$2:$C$366,FALSE))</f>
        <v>#N/A</v>
      </c>
      <c r="AJ50" s="113" t="e">
        <f t="shared" si="29"/>
        <v>#N/A</v>
      </c>
      <c r="AK50" s="116" t="e">
        <f t="shared" si="11"/>
        <v>#N/A</v>
      </c>
      <c r="AL50" s="119" t="e">
        <f t="shared" si="12"/>
        <v>#N/A</v>
      </c>
      <c r="AM50" s="119">
        <f t="shared" si="13"/>
        <v>0</v>
      </c>
      <c r="AP50" s="115">
        <f t="shared" si="30"/>
        <v>-45980</v>
      </c>
      <c r="AQ50" s="113">
        <f t="shared" si="31"/>
        <v>43</v>
      </c>
      <c r="AR50" s="113" t="e">
        <f>INDEX(地温!$D$2:$D$366,MATCH(AP50,地温!$C$2:$C$366,FALSE))</f>
        <v>#N/A</v>
      </c>
      <c r="AS50" s="113" t="e">
        <f t="shared" si="32"/>
        <v>#N/A</v>
      </c>
      <c r="AT50" s="116" t="e">
        <f t="shared" si="14"/>
        <v>#N/A</v>
      </c>
      <c r="AU50" s="119" t="e">
        <f t="shared" si="15"/>
        <v>#N/A</v>
      </c>
      <c r="AV50" s="119">
        <f t="shared" si="16"/>
        <v>0</v>
      </c>
    </row>
    <row r="51" spans="1:48">
      <c r="A51" s="115">
        <f t="shared" si="17"/>
        <v>-45979</v>
      </c>
      <c r="B51" s="113">
        <f t="shared" si="0"/>
        <v>44</v>
      </c>
      <c r="C51" s="119">
        <f t="shared" si="1"/>
        <v>0</v>
      </c>
      <c r="F51" s="115">
        <f t="shared" si="18"/>
        <v>-45979</v>
      </c>
      <c r="G51" s="113">
        <f t="shared" si="19"/>
        <v>44</v>
      </c>
      <c r="H51" s="113" t="e">
        <f>INDEX(地温!$D$2:$D$366,MATCH(F51,地温!$C$2:$C$366,FALSE))</f>
        <v>#N/A</v>
      </c>
      <c r="I51" s="113" t="e">
        <f t="shared" si="20"/>
        <v>#N/A</v>
      </c>
      <c r="J51" s="116" t="e">
        <f t="shared" si="2"/>
        <v>#N/A</v>
      </c>
      <c r="K51" s="119" t="e">
        <f t="shared" si="3"/>
        <v>#N/A</v>
      </c>
      <c r="L51" s="119">
        <f t="shared" si="4"/>
        <v>0</v>
      </c>
      <c r="O51" s="115">
        <f t="shared" si="21"/>
        <v>-45979</v>
      </c>
      <c r="P51" s="113">
        <f t="shared" si="22"/>
        <v>44</v>
      </c>
      <c r="Q51" s="113" t="e">
        <f>INDEX(地温!$D$2:$D$366,MATCH(O51,地温!$C$2:$C$366,FALSE))</f>
        <v>#N/A</v>
      </c>
      <c r="R51" s="113" t="e">
        <f t="shared" si="23"/>
        <v>#N/A</v>
      </c>
      <c r="S51" s="116" t="e">
        <f t="shared" si="5"/>
        <v>#N/A</v>
      </c>
      <c r="T51" s="119" t="e">
        <f t="shared" si="6"/>
        <v>#N/A</v>
      </c>
      <c r="U51" s="119">
        <f t="shared" si="7"/>
        <v>0</v>
      </c>
      <c r="X51" s="115">
        <f t="shared" si="24"/>
        <v>-45979</v>
      </c>
      <c r="Y51" s="113">
        <f t="shared" si="25"/>
        <v>44</v>
      </c>
      <c r="Z51" s="113" t="e">
        <f>INDEX(地温!$D$2:$D$366,MATCH(X51,地温!$C$2:$C$366,FALSE))</f>
        <v>#N/A</v>
      </c>
      <c r="AA51" s="113" t="e">
        <f t="shared" si="26"/>
        <v>#N/A</v>
      </c>
      <c r="AB51" s="116" t="e">
        <f t="shared" si="8"/>
        <v>#N/A</v>
      </c>
      <c r="AC51" s="119" t="e">
        <f t="shared" si="9"/>
        <v>#N/A</v>
      </c>
      <c r="AD51" s="119">
        <f t="shared" si="10"/>
        <v>0</v>
      </c>
      <c r="AG51" s="115">
        <f t="shared" si="27"/>
        <v>-45979</v>
      </c>
      <c r="AH51" s="113">
        <f t="shared" si="28"/>
        <v>44</v>
      </c>
      <c r="AI51" s="113" t="e">
        <f>INDEX(地温!$D$2:$D$366,MATCH(AG51,地温!$C$2:$C$366,FALSE))</f>
        <v>#N/A</v>
      </c>
      <c r="AJ51" s="113" t="e">
        <f t="shared" si="29"/>
        <v>#N/A</v>
      </c>
      <c r="AK51" s="116" t="e">
        <f t="shared" si="11"/>
        <v>#N/A</v>
      </c>
      <c r="AL51" s="119" t="e">
        <f t="shared" si="12"/>
        <v>#N/A</v>
      </c>
      <c r="AM51" s="119">
        <f t="shared" si="13"/>
        <v>0</v>
      </c>
      <c r="AP51" s="115">
        <f t="shared" si="30"/>
        <v>-45979</v>
      </c>
      <c r="AQ51" s="113">
        <f t="shared" si="31"/>
        <v>44</v>
      </c>
      <c r="AR51" s="113" t="e">
        <f>INDEX(地温!$D$2:$D$366,MATCH(AP51,地温!$C$2:$C$366,FALSE))</f>
        <v>#N/A</v>
      </c>
      <c r="AS51" s="113" t="e">
        <f t="shared" si="32"/>
        <v>#N/A</v>
      </c>
      <c r="AT51" s="116" t="e">
        <f t="shared" si="14"/>
        <v>#N/A</v>
      </c>
      <c r="AU51" s="119" t="e">
        <f t="shared" si="15"/>
        <v>#N/A</v>
      </c>
      <c r="AV51" s="119">
        <f t="shared" si="16"/>
        <v>0</v>
      </c>
    </row>
    <row r="52" spans="1:48">
      <c r="A52" s="115">
        <f t="shared" si="17"/>
        <v>-45978</v>
      </c>
      <c r="B52" s="113">
        <f t="shared" si="0"/>
        <v>45</v>
      </c>
      <c r="C52" s="119">
        <f t="shared" si="1"/>
        <v>0</v>
      </c>
      <c r="F52" s="115">
        <f t="shared" si="18"/>
        <v>-45978</v>
      </c>
      <c r="G52" s="113">
        <f t="shared" si="19"/>
        <v>45</v>
      </c>
      <c r="H52" s="113" t="e">
        <f>INDEX(地温!$D$2:$D$366,MATCH(F52,地温!$C$2:$C$366,FALSE))</f>
        <v>#N/A</v>
      </c>
      <c r="I52" s="113" t="e">
        <f t="shared" si="20"/>
        <v>#N/A</v>
      </c>
      <c r="J52" s="116" t="e">
        <f t="shared" si="2"/>
        <v>#N/A</v>
      </c>
      <c r="K52" s="119" t="e">
        <f t="shared" si="3"/>
        <v>#N/A</v>
      </c>
      <c r="L52" s="119">
        <f t="shared" si="4"/>
        <v>0</v>
      </c>
      <c r="O52" s="115">
        <f t="shared" si="21"/>
        <v>-45978</v>
      </c>
      <c r="P52" s="113">
        <f t="shared" si="22"/>
        <v>45</v>
      </c>
      <c r="Q52" s="113" t="e">
        <f>INDEX(地温!$D$2:$D$366,MATCH(O52,地温!$C$2:$C$366,FALSE))</f>
        <v>#N/A</v>
      </c>
      <c r="R52" s="113" t="e">
        <f t="shared" si="23"/>
        <v>#N/A</v>
      </c>
      <c r="S52" s="116" t="e">
        <f t="shared" si="5"/>
        <v>#N/A</v>
      </c>
      <c r="T52" s="119" t="e">
        <f t="shared" si="6"/>
        <v>#N/A</v>
      </c>
      <c r="U52" s="119">
        <f t="shared" si="7"/>
        <v>0</v>
      </c>
      <c r="X52" s="115">
        <f t="shared" si="24"/>
        <v>-45978</v>
      </c>
      <c r="Y52" s="113">
        <f t="shared" si="25"/>
        <v>45</v>
      </c>
      <c r="Z52" s="113" t="e">
        <f>INDEX(地温!$D$2:$D$366,MATCH(X52,地温!$C$2:$C$366,FALSE))</f>
        <v>#N/A</v>
      </c>
      <c r="AA52" s="113" t="e">
        <f t="shared" si="26"/>
        <v>#N/A</v>
      </c>
      <c r="AB52" s="116" t="e">
        <f t="shared" si="8"/>
        <v>#N/A</v>
      </c>
      <c r="AC52" s="119" t="e">
        <f t="shared" si="9"/>
        <v>#N/A</v>
      </c>
      <c r="AD52" s="119">
        <f t="shared" si="10"/>
        <v>0</v>
      </c>
      <c r="AG52" s="115">
        <f t="shared" si="27"/>
        <v>-45978</v>
      </c>
      <c r="AH52" s="113">
        <f t="shared" si="28"/>
        <v>45</v>
      </c>
      <c r="AI52" s="113" t="e">
        <f>INDEX(地温!$D$2:$D$366,MATCH(AG52,地温!$C$2:$C$366,FALSE))</f>
        <v>#N/A</v>
      </c>
      <c r="AJ52" s="113" t="e">
        <f t="shared" si="29"/>
        <v>#N/A</v>
      </c>
      <c r="AK52" s="116" t="e">
        <f t="shared" si="11"/>
        <v>#N/A</v>
      </c>
      <c r="AL52" s="119" t="e">
        <f t="shared" si="12"/>
        <v>#N/A</v>
      </c>
      <c r="AM52" s="119">
        <f t="shared" si="13"/>
        <v>0</v>
      </c>
      <c r="AP52" s="115">
        <f t="shared" si="30"/>
        <v>-45978</v>
      </c>
      <c r="AQ52" s="113">
        <f t="shared" si="31"/>
        <v>45</v>
      </c>
      <c r="AR52" s="113" t="e">
        <f>INDEX(地温!$D$2:$D$366,MATCH(AP52,地温!$C$2:$C$366,FALSE))</f>
        <v>#N/A</v>
      </c>
      <c r="AS52" s="113" t="e">
        <f t="shared" si="32"/>
        <v>#N/A</v>
      </c>
      <c r="AT52" s="116" t="e">
        <f t="shared" si="14"/>
        <v>#N/A</v>
      </c>
      <c r="AU52" s="119" t="e">
        <f t="shared" si="15"/>
        <v>#N/A</v>
      </c>
      <c r="AV52" s="119">
        <f t="shared" si="16"/>
        <v>0</v>
      </c>
    </row>
    <row r="53" spans="1:48">
      <c r="A53" s="115">
        <f t="shared" si="17"/>
        <v>-45977</v>
      </c>
      <c r="B53" s="113">
        <f t="shared" si="0"/>
        <v>46</v>
      </c>
      <c r="C53" s="119">
        <f t="shared" si="1"/>
        <v>0</v>
      </c>
      <c r="F53" s="115">
        <f t="shared" si="18"/>
        <v>-45977</v>
      </c>
      <c r="G53" s="113">
        <f t="shared" si="19"/>
        <v>46</v>
      </c>
      <c r="H53" s="113" t="e">
        <f>INDEX(地温!$D$2:$D$366,MATCH(F53,地温!$C$2:$C$366,FALSE))</f>
        <v>#N/A</v>
      </c>
      <c r="I53" s="113" t="e">
        <f t="shared" si="20"/>
        <v>#N/A</v>
      </c>
      <c r="J53" s="116" t="e">
        <f t="shared" si="2"/>
        <v>#N/A</v>
      </c>
      <c r="K53" s="119" t="e">
        <f t="shared" si="3"/>
        <v>#N/A</v>
      </c>
      <c r="L53" s="119">
        <f t="shared" si="4"/>
        <v>0</v>
      </c>
      <c r="O53" s="115">
        <f t="shared" si="21"/>
        <v>-45977</v>
      </c>
      <c r="P53" s="113">
        <f t="shared" si="22"/>
        <v>46</v>
      </c>
      <c r="Q53" s="113" t="e">
        <f>INDEX(地温!$D$2:$D$366,MATCH(O53,地温!$C$2:$C$366,FALSE))</f>
        <v>#N/A</v>
      </c>
      <c r="R53" s="113" t="e">
        <f t="shared" si="23"/>
        <v>#N/A</v>
      </c>
      <c r="S53" s="116" t="e">
        <f t="shared" si="5"/>
        <v>#N/A</v>
      </c>
      <c r="T53" s="119" t="e">
        <f t="shared" si="6"/>
        <v>#N/A</v>
      </c>
      <c r="U53" s="119">
        <f t="shared" si="7"/>
        <v>0</v>
      </c>
      <c r="X53" s="115">
        <f t="shared" si="24"/>
        <v>-45977</v>
      </c>
      <c r="Y53" s="113">
        <f t="shared" si="25"/>
        <v>46</v>
      </c>
      <c r="Z53" s="113" t="e">
        <f>INDEX(地温!$D$2:$D$366,MATCH(X53,地温!$C$2:$C$366,FALSE))</f>
        <v>#N/A</v>
      </c>
      <c r="AA53" s="113" t="e">
        <f t="shared" si="26"/>
        <v>#N/A</v>
      </c>
      <c r="AB53" s="116" t="e">
        <f t="shared" si="8"/>
        <v>#N/A</v>
      </c>
      <c r="AC53" s="119" t="e">
        <f t="shared" si="9"/>
        <v>#N/A</v>
      </c>
      <c r="AD53" s="119">
        <f t="shared" si="10"/>
        <v>0</v>
      </c>
      <c r="AG53" s="115">
        <f t="shared" si="27"/>
        <v>-45977</v>
      </c>
      <c r="AH53" s="113">
        <f t="shared" si="28"/>
        <v>46</v>
      </c>
      <c r="AI53" s="113" t="e">
        <f>INDEX(地温!$D$2:$D$366,MATCH(AG53,地温!$C$2:$C$366,FALSE))</f>
        <v>#N/A</v>
      </c>
      <c r="AJ53" s="113" t="e">
        <f t="shared" si="29"/>
        <v>#N/A</v>
      </c>
      <c r="AK53" s="116" t="e">
        <f t="shared" si="11"/>
        <v>#N/A</v>
      </c>
      <c r="AL53" s="119" t="e">
        <f t="shared" si="12"/>
        <v>#N/A</v>
      </c>
      <c r="AM53" s="119">
        <f t="shared" si="13"/>
        <v>0</v>
      </c>
      <c r="AP53" s="115">
        <f t="shared" si="30"/>
        <v>-45977</v>
      </c>
      <c r="AQ53" s="113">
        <f t="shared" si="31"/>
        <v>46</v>
      </c>
      <c r="AR53" s="113" t="e">
        <f>INDEX(地温!$D$2:$D$366,MATCH(AP53,地温!$C$2:$C$366,FALSE))</f>
        <v>#N/A</v>
      </c>
      <c r="AS53" s="113" t="e">
        <f t="shared" si="32"/>
        <v>#N/A</v>
      </c>
      <c r="AT53" s="116" t="e">
        <f t="shared" si="14"/>
        <v>#N/A</v>
      </c>
      <c r="AU53" s="119" t="e">
        <f t="shared" si="15"/>
        <v>#N/A</v>
      </c>
      <c r="AV53" s="119">
        <f t="shared" si="16"/>
        <v>0</v>
      </c>
    </row>
    <row r="54" spans="1:48">
      <c r="A54" s="115">
        <f t="shared" si="17"/>
        <v>-45976</v>
      </c>
      <c r="B54" s="113">
        <f t="shared" si="0"/>
        <v>47</v>
      </c>
      <c r="C54" s="119">
        <f t="shared" si="1"/>
        <v>0</v>
      </c>
      <c r="F54" s="115">
        <f t="shared" si="18"/>
        <v>-45976</v>
      </c>
      <c r="G54" s="113">
        <f t="shared" si="19"/>
        <v>47</v>
      </c>
      <c r="H54" s="113" t="e">
        <f>INDEX(地温!$D$2:$D$366,MATCH(F54,地温!$C$2:$C$366,FALSE))</f>
        <v>#N/A</v>
      </c>
      <c r="I54" s="113" t="e">
        <f t="shared" si="20"/>
        <v>#N/A</v>
      </c>
      <c r="J54" s="116" t="e">
        <f t="shared" si="2"/>
        <v>#N/A</v>
      </c>
      <c r="K54" s="119" t="e">
        <f t="shared" si="3"/>
        <v>#N/A</v>
      </c>
      <c r="L54" s="119">
        <f t="shared" si="4"/>
        <v>0</v>
      </c>
      <c r="O54" s="115">
        <f t="shared" si="21"/>
        <v>-45976</v>
      </c>
      <c r="P54" s="113">
        <f t="shared" si="22"/>
        <v>47</v>
      </c>
      <c r="Q54" s="113" t="e">
        <f>INDEX(地温!$D$2:$D$366,MATCH(O54,地温!$C$2:$C$366,FALSE))</f>
        <v>#N/A</v>
      </c>
      <c r="R54" s="113" t="e">
        <f t="shared" si="23"/>
        <v>#N/A</v>
      </c>
      <c r="S54" s="116" t="e">
        <f t="shared" si="5"/>
        <v>#N/A</v>
      </c>
      <c r="T54" s="119" t="e">
        <f t="shared" si="6"/>
        <v>#N/A</v>
      </c>
      <c r="U54" s="119">
        <f t="shared" si="7"/>
        <v>0</v>
      </c>
      <c r="X54" s="115">
        <f t="shared" si="24"/>
        <v>-45976</v>
      </c>
      <c r="Y54" s="113">
        <f t="shared" si="25"/>
        <v>47</v>
      </c>
      <c r="Z54" s="113" t="e">
        <f>INDEX(地温!$D$2:$D$366,MATCH(X54,地温!$C$2:$C$366,FALSE))</f>
        <v>#N/A</v>
      </c>
      <c r="AA54" s="113" t="e">
        <f t="shared" si="26"/>
        <v>#N/A</v>
      </c>
      <c r="AB54" s="116" t="e">
        <f t="shared" si="8"/>
        <v>#N/A</v>
      </c>
      <c r="AC54" s="119" t="e">
        <f t="shared" si="9"/>
        <v>#N/A</v>
      </c>
      <c r="AD54" s="119">
        <f t="shared" si="10"/>
        <v>0</v>
      </c>
      <c r="AG54" s="115">
        <f t="shared" si="27"/>
        <v>-45976</v>
      </c>
      <c r="AH54" s="113">
        <f t="shared" si="28"/>
        <v>47</v>
      </c>
      <c r="AI54" s="113" t="e">
        <f>INDEX(地温!$D$2:$D$366,MATCH(AG54,地温!$C$2:$C$366,FALSE))</f>
        <v>#N/A</v>
      </c>
      <c r="AJ54" s="113" t="e">
        <f t="shared" si="29"/>
        <v>#N/A</v>
      </c>
      <c r="AK54" s="116" t="e">
        <f t="shared" si="11"/>
        <v>#N/A</v>
      </c>
      <c r="AL54" s="119" t="e">
        <f t="shared" si="12"/>
        <v>#N/A</v>
      </c>
      <c r="AM54" s="119">
        <f t="shared" si="13"/>
        <v>0</v>
      </c>
      <c r="AP54" s="115">
        <f t="shared" si="30"/>
        <v>-45976</v>
      </c>
      <c r="AQ54" s="113">
        <f t="shared" si="31"/>
        <v>47</v>
      </c>
      <c r="AR54" s="113" t="e">
        <f>INDEX(地温!$D$2:$D$366,MATCH(AP54,地温!$C$2:$C$366,FALSE))</f>
        <v>#N/A</v>
      </c>
      <c r="AS54" s="113" t="e">
        <f t="shared" si="32"/>
        <v>#N/A</v>
      </c>
      <c r="AT54" s="116" t="e">
        <f t="shared" si="14"/>
        <v>#N/A</v>
      </c>
      <c r="AU54" s="119" t="e">
        <f t="shared" si="15"/>
        <v>#N/A</v>
      </c>
      <c r="AV54" s="119">
        <f t="shared" si="16"/>
        <v>0</v>
      </c>
    </row>
    <row r="55" spans="1:48">
      <c r="A55" s="115">
        <f t="shared" si="17"/>
        <v>-45975</v>
      </c>
      <c r="B55" s="113">
        <f t="shared" si="0"/>
        <v>48</v>
      </c>
      <c r="C55" s="119">
        <f t="shared" si="1"/>
        <v>0</v>
      </c>
      <c r="F55" s="115">
        <f t="shared" si="18"/>
        <v>-45975</v>
      </c>
      <c r="G55" s="113">
        <f t="shared" si="19"/>
        <v>48</v>
      </c>
      <c r="H55" s="113" t="e">
        <f>INDEX(地温!$D$2:$D$366,MATCH(F55,地温!$C$2:$C$366,FALSE))</f>
        <v>#N/A</v>
      </c>
      <c r="I55" s="113" t="e">
        <f t="shared" si="20"/>
        <v>#N/A</v>
      </c>
      <c r="J55" s="116" t="e">
        <f t="shared" si="2"/>
        <v>#N/A</v>
      </c>
      <c r="K55" s="119" t="e">
        <f t="shared" si="3"/>
        <v>#N/A</v>
      </c>
      <c r="L55" s="119">
        <f t="shared" si="4"/>
        <v>0</v>
      </c>
      <c r="O55" s="115">
        <f t="shared" si="21"/>
        <v>-45975</v>
      </c>
      <c r="P55" s="113">
        <f t="shared" si="22"/>
        <v>48</v>
      </c>
      <c r="Q55" s="113" t="e">
        <f>INDEX(地温!$D$2:$D$366,MATCH(O55,地温!$C$2:$C$366,FALSE))</f>
        <v>#N/A</v>
      </c>
      <c r="R55" s="113" t="e">
        <f t="shared" si="23"/>
        <v>#N/A</v>
      </c>
      <c r="S55" s="116" t="e">
        <f t="shared" si="5"/>
        <v>#N/A</v>
      </c>
      <c r="T55" s="119" t="e">
        <f t="shared" si="6"/>
        <v>#N/A</v>
      </c>
      <c r="U55" s="119">
        <f t="shared" si="7"/>
        <v>0</v>
      </c>
      <c r="X55" s="115">
        <f t="shared" si="24"/>
        <v>-45975</v>
      </c>
      <c r="Y55" s="113">
        <f t="shared" si="25"/>
        <v>48</v>
      </c>
      <c r="Z55" s="113" t="e">
        <f>INDEX(地温!$D$2:$D$366,MATCH(X55,地温!$C$2:$C$366,FALSE))</f>
        <v>#N/A</v>
      </c>
      <c r="AA55" s="113" t="e">
        <f t="shared" si="26"/>
        <v>#N/A</v>
      </c>
      <c r="AB55" s="116" t="e">
        <f t="shared" si="8"/>
        <v>#N/A</v>
      </c>
      <c r="AC55" s="119" t="e">
        <f t="shared" si="9"/>
        <v>#N/A</v>
      </c>
      <c r="AD55" s="119">
        <f t="shared" si="10"/>
        <v>0</v>
      </c>
      <c r="AG55" s="115">
        <f t="shared" si="27"/>
        <v>-45975</v>
      </c>
      <c r="AH55" s="113">
        <f t="shared" si="28"/>
        <v>48</v>
      </c>
      <c r="AI55" s="113" t="e">
        <f>INDEX(地温!$D$2:$D$366,MATCH(AG55,地温!$C$2:$C$366,FALSE))</f>
        <v>#N/A</v>
      </c>
      <c r="AJ55" s="113" t="e">
        <f t="shared" si="29"/>
        <v>#N/A</v>
      </c>
      <c r="AK55" s="116" t="e">
        <f t="shared" si="11"/>
        <v>#N/A</v>
      </c>
      <c r="AL55" s="119" t="e">
        <f t="shared" si="12"/>
        <v>#N/A</v>
      </c>
      <c r="AM55" s="119">
        <f t="shared" si="13"/>
        <v>0</v>
      </c>
      <c r="AP55" s="115">
        <f t="shared" si="30"/>
        <v>-45975</v>
      </c>
      <c r="AQ55" s="113">
        <f t="shared" si="31"/>
        <v>48</v>
      </c>
      <c r="AR55" s="113" t="e">
        <f>INDEX(地温!$D$2:$D$366,MATCH(AP55,地温!$C$2:$C$366,FALSE))</f>
        <v>#N/A</v>
      </c>
      <c r="AS55" s="113" t="e">
        <f t="shared" si="32"/>
        <v>#N/A</v>
      </c>
      <c r="AT55" s="116" t="e">
        <f t="shared" si="14"/>
        <v>#N/A</v>
      </c>
      <c r="AU55" s="119" t="e">
        <f t="shared" si="15"/>
        <v>#N/A</v>
      </c>
      <c r="AV55" s="119">
        <f t="shared" si="16"/>
        <v>0</v>
      </c>
    </row>
    <row r="56" spans="1:48">
      <c r="A56" s="115">
        <f t="shared" si="17"/>
        <v>-45974</v>
      </c>
      <c r="B56" s="113">
        <f t="shared" si="0"/>
        <v>49</v>
      </c>
      <c r="C56" s="119">
        <f t="shared" si="1"/>
        <v>0</v>
      </c>
      <c r="F56" s="115">
        <f t="shared" si="18"/>
        <v>-45974</v>
      </c>
      <c r="G56" s="113">
        <f t="shared" si="19"/>
        <v>49</v>
      </c>
      <c r="H56" s="113" t="e">
        <f>INDEX(地温!$D$2:$D$366,MATCH(F56,地温!$C$2:$C$366,FALSE))</f>
        <v>#N/A</v>
      </c>
      <c r="I56" s="113" t="e">
        <f t="shared" si="20"/>
        <v>#N/A</v>
      </c>
      <c r="J56" s="116" t="e">
        <f t="shared" si="2"/>
        <v>#N/A</v>
      </c>
      <c r="K56" s="119" t="e">
        <f t="shared" si="3"/>
        <v>#N/A</v>
      </c>
      <c r="L56" s="119">
        <f t="shared" si="4"/>
        <v>0</v>
      </c>
      <c r="O56" s="115">
        <f t="shared" si="21"/>
        <v>-45974</v>
      </c>
      <c r="P56" s="113">
        <f t="shared" si="22"/>
        <v>49</v>
      </c>
      <c r="Q56" s="113" t="e">
        <f>INDEX(地温!$D$2:$D$366,MATCH(O56,地温!$C$2:$C$366,FALSE))</f>
        <v>#N/A</v>
      </c>
      <c r="R56" s="113" t="e">
        <f t="shared" si="23"/>
        <v>#N/A</v>
      </c>
      <c r="S56" s="116" t="e">
        <f t="shared" si="5"/>
        <v>#N/A</v>
      </c>
      <c r="T56" s="119" t="e">
        <f t="shared" si="6"/>
        <v>#N/A</v>
      </c>
      <c r="U56" s="119">
        <f t="shared" si="7"/>
        <v>0</v>
      </c>
      <c r="X56" s="115">
        <f t="shared" si="24"/>
        <v>-45974</v>
      </c>
      <c r="Y56" s="113">
        <f t="shared" si="25"/>
        <v>49</v>
      </c>
      <c r="Z56" s="113" t="e">
        <f>INDEX(地温!$D$2:$D$366,MATCH(X56,地温!$C$2:$C$366,FALSE))</f>
        <v>#N/A</v>
      </c>
      <c r="AA56" s="113" t="e">
        <f t="shared" si="26"/>
        <v>#N/A</v>
      </c>
      <c r="AB56" s="116" t="e">
        <f t="shared" si="8"/>
        <v>#N/A</v>
      </c>
      <c r="AC56" s="119" t="e">
        <f t="shared" si="9"/>
        <v>#N/A</v>
      </c>
      <c r="AD56" s="119">
        <f t="shared" si="10"/>
        <v>0</v>
      </c>
      <c r="AG56" s="115">
        <f t="shared" si="27"/>
        <v>-45974</v>
      </c>
      <c r="AH56" s="113">
        <f t="shared" si="28"/>
        <v>49</v>
      </c>
      <c r="AI56" s="113" t="e">
        <f>INDEX(地温!$D$2:$D$366,MATCH(AG56,地温!$C$2:$C$366,FALSE))</f>
        <v>#N/A</v>
      </c>
      <c r="AJ56" s="113" t="e">
        <f t="shared" si="29"/>
        <v>#N/A</v>
      </c>
      <c r="AK56" s="116" t="e">
        <f t="shared" si="11"/>
        <v>#N/A</v>
      </c>
      <c r="AL56" s="119" t="e">
        <f t="shared" si="12"/>
        <v>#N/A</v>
      </c>
      <c r="AM56" s="119">
        <f t="shared" si="13"/>
        <v>0</v>
      </c>
      <c r="AP56" s="115">
        <f t="shared" si="30"/>
        <v>-45974</v>
      </c>
      <c r="AQ56" s="113">
        <f t="shared" si="31"/>
        <v>49</v>
      </c>
      <c r="AR56" s="113" t="e">
        <f>INDEX(地温!$D$2:$D$366,MATCH(AP56,地温!$C$2:$C$366,FALSE))</f>
        <v>#N/A</v>
      </c>
      <c r="AS56" s="113" t="e">
        <f t="shared" si="32"/>
        <v>#N/A</v>
      </c>
      <c r="AT56" s="116" t="e">
        <f t="shared" si="14"/>
        <v>#N/A</v>
      </c>
      <c r="AU56" s="119" t="e">
        <f t="shared" si="15"/>
        <v>#N/A</v>
      </c>
      <c r="AV56" s="119">
        <f t="shared" si="16"/>
        <v>0</v>
      </c>
    </row>
    <row r="57" spans="1:48">
      <c r="A57" s="115">
        <f t="shared" si="17"/>
        <v>-45973</v>
      </c>
      <c r="B57" s="113">
        <f t="shared" si="0"/>
        <v>50</v>
      </c>
      <c r="C57" s="119">
        <f t="shared" si="1"/>
        <v>0</v>
      </c>
      <c r="F57" s="115">
        <f t="shared" si="18"/>
        <v>-45973</v>
      </c>
      <c r="G57" s="113">
        <f t="shared" si="19"/>
        <v>50</v>
      </c>
      <c r="H57" s="113" t="e">
        <f>INDEX(地温!$D$2:$D$366,MATCH(F57,地温!$C$2:$C$366,FALSE))</f>
        <v>#N/A</v>
      </c>
      <c r="I57" s="113" t="e">
        <f t="shared" si="20"/>
        <v>#N/A</v>
      </c>
      <c r="J57" s="116" t="e">
        <f t="shared" si="2"/>
        <v>#N/A</v>
      </c>
      <c r="K57" s="119" t="e">
        <f t="shared" si="3"/>
        <v>#N/A</v>
      </c>
      <c r="L57" s="119">
        <f t="shared" si="4"/>
        <v>0</v>
      </c>
      <c r="O57" s="115">
        <f t="shared" si="21"/>
        <v>-45973</v>
      </c>
      <c r="P57" s="113">
        <f t="shared" si="22"/>
        <v>50</v>
      </c>
      <c r="Q57" s="113" t="e">
        <f>INDEX(地温!$D$2:$D$366,MATCH(O57,地温!$C$2:$C$366,FALSE))</f>
        <v>#N/A</v>
      </c>
      <c r="R57" s="113" t="e">
        <f t="shared" si="23"/>
        <v>#N/A</v>
      </c>
      <c r="S57" s="116" t="e">
        <f t="shared" si="5"/>
        <v>#N/A</v>
      </c>
      <c r="T57" s="119" t="e">
        <f t="shared" si="6"/>
        <v>#N/A</v>
      </c>
      <c r="U57" s="119">
        <f t="shared" si="7"/>
        <v>0</v>
      </c>
      <c r="X57" s="115">
        <f t="shared" si="24"/>
        <v>-45973</v>
      </c>
      <c r="Y57" s="113">
        <f t="shared" si="25"/>
        <v>50</v>
      </c>
      <c r="Z57" s="113" t="e">
        <f>INDEX(地温!$D$2:$D$366,MATCH(X57,地温!$C$2:$C$366,FALSE))</f>
        <v>#N/A</v>
      </c>
      <c r="AA57" s="113" t="e">
        <f t="shared" si="26"/>
        <v>#N/A</v>
      </c>
      <c r="AB57" s="116" t="e">
        <f t="shared" si="8"/>
        <v>#N/A</v>
      </c>
      <c r="AC57" s="119" t="e">
        <f t="shared" si="9"/>
        <v>#N/A</v>
      </c>
      <c r="AD57" s="119">
        <f t="shared" si="10"/>
        <v>0</v>
      </c>
      <c r="AG57" s="115">
        <f t="shared" si="27"/>
        <v>-45973</v>
      </c>
      <c r="AH57" s="113">
        <f t="shared" si="28"/>
        <v>50</v>
      </c>
      <c r="AI57" s="113" t="e">
        <f>INDEX(地温!$D$2:$D$366,MATCH(AG57,地温!$C$2:$C$366,FALSE))</f>
        <v>#N/A</v>
      </c>
      <c r="AJ57" s="113" t="e">
        <f t="shared" si="29"/>
        <v>#N/A</v>
      </c>
      <c r="AK57" s="116" t="e">
        <f t="shared" si="11"/>
        <v>#N/A</v>
      </c>
      <c r="AL57" s="119" t="e">
        <f t="shared" si="12"/>
        <v>#N/A</v>
      </c>
      <c r="AM57" s="119">
        <f t="shared" si="13"/>
        <v>0</v>
      </c>
      <c r="AP57" s="115">
        <f t="shared" si="30"/>
        <v>-45973</v>
      </c>
      <c r="AQ57" s="113">
        <f t="shared" si="31"/>
        <v>50</v>
      </c>
      <c r="AR57" s="113" t="e">
        <f>INDEX(地温!$D$2:$D$366,MATCH(AP57,地温!$C$2:$C$366,FALSE))</f>
        <v>#N/A</v>
      </c>
      <c r="AS57" s="113" t="e">
        <f t="shared" si="32"/>
        <v>#N/A</v>
      </c>
      <c r="AT57" s="116" t="e">
        <f t="shared" si="14"/>
        <v>#N/A</v>
      </c>
      <c r="AU57" s="119" t="e">
        <f t="shared" si="15"/>
        <v>#N/A</v>
      </c>
      <c r="AV57" s="119">
        <f t="shared" si="16"/>
        <v>0</v>
      </c>
    </row>
    <row r="58" spans="1:48">
      <c r="A58" s="115">
        <f t="shared" si="17"/>
        <v>-45972</v>
      </c>
      <c r="B58" s="113">
        <f t="shared" si="0"/>
        <v>51</v>
      </c>
      <c r="C58" s="119">
        <f t="shared" si="1"/>
        <v>0</v>
      </c>
      <c r="F58" s="115">
        <f t="shared" si="18"/>
        <v>-45972</v>
      </c>
      <c r="G58" s="113">
        <f t="shared" si="19"/>
        <v>51</v>
      </c>
      <c r="H58" s="113" t="e">
        <f>INDEX(地温!$D$2:$D$366,MATCH(F58,地温!$C$2:$C$366,FALSE))</f>
        <v>#N/A</v>
      </c>
      <c r="I58" s="113" t="e">
        <f t="shared" si="20"/>
        <v>#N/A</v>
      </c>
      <c r="J58" s="116" t="e">
        <f t="shared" si="2"/>
        <v>#N/A</v>
      </c>
      <c r="K58" s="119" t="e">
        <f t="shared" si="3"/>
        <v>#N/A</v>
      </c>
      <c r="L58" s="119">
        <f t="shared" si="4"/>
        <v>0</v>
      </c>
      <c r="O58" s="115">
        <f t="shared" si="21"/>
        <v>-45972</v>
      </c>
      <c r="P58" s="113">
        <f t="shared" si="22"/>
        <v>51</v>
      </c>
      <c r="Q58" s="113" t="e">
        <f>INDEX(地温!$D$2:$D$366,MATCH(O58,地温!$C$2:$C$366,FALSE))</f>
        <v>#N/A</v>
      </c>
      <c r="R58" s="113" t="e">
        <f t="shared" si="23"/>
        <v>#N/A</v>
      </c>
      <c r="S58" s="116" t="e">
        <f t="shared" si="5"/>
        <v>#N/A</v>
      </c>
      <c r="T58" s="119" t="e">
        <f t="shared" si="6"/>
        <v>#N/A</v>
      </c>
      <c r="U58" s="119">
        <f t="shared" si="7"/>
        <v>0</v>
      </c>
      <c r="X58" s="115">
        <f t="shared" si="24"/>
        <v>-45972</v>
      </c>
      <c r="Y58" s="113">
        <f t="shared" si="25"/>
        <v>51</v>
      </c>
      <c r="Z58" s="113" t="e">
        <f>INDEX(地温!$D$2:$D$366,MATCH(X58,地温!$C$2:$C$366,FALSE))</f>
        <v>#N/A</v>
      </c>
      <c r="AA58" s="113" t="e">
        <f t="shared" si="26"/>
        <v>#N/A</v>
      </c>
      <c r="AB58" s="116" t="e">
        <f t="shared" si="8"/>
        <v>#N/A</v>
      </c>
      <c r="AC58" s="119" t="e">
        <f t="shared" si="9"/>
        <v>#N/A</v>
      </c>
      <c r="AD58" s="119">
        <f t="shared" si="10"/>
        <v>0</v>
      </c>
      <c r="AG58" s="115">
        <f t="shared" si="27"/>
        <v>-45972</v>
      </c>
      <c r="AH58" s="113">
        <f t="shared" si="28"/>
        <v>51</v>
      </c>
      <c r="AI58" s="113" t="e">
        <f>INDEX(地温!$D$2:$D$366,MATCH(AG58,地温!$C$2:$C$366,FALSE))</f>
        <v>#N/A</v>
      </c>
      <c r="AJ58" s="113" t="e">
        <f t="shared" si="29"/>
        <v>#N/A</v>
      </c>
      <c r="AK58" s="116" t="e">
        <f t="shared" si="11"/>
        <v>#N/A</v>
      </c>
      <c r="AL58" s="119" t="e">
        <f t="shared" si="12"/>
        <v>#N/A</v>
      </c>
      <c r="AM58" s="119">
        <f t="shared" si="13"/>
        <v>0</v>
      </c>
      <c r="AP58" s="115">
        <f t="shared" si="30"/>
        <v>-45972</v>
      </c>
      <c r="AQ58" s="113">
        <f t="shared" si="31"/>
        <v>51</v>
      </c>
      <c r="AR58" s="113" t="e">
        <f>INDEX(地温!$D$2:$D$366,MATCH(AP58,地温!$C$2:$C$366,FALSE))</f>
        <v>#N/A</v>
      </c>
      <c r="AS58" s="113" t="e">
        <f t="shared" si="32"/>
        <v>#N/A</v>
      </c>
      <c r="AT58" s="116" t="e">
        <f t="shared" si="14"/>
        <v>#N/A</v>
      </c>
      <c r="AU58" s="119" t="e">
        <f t="shared" si="15"/>
        <v>#N/A</v>
      </c>
      <c r="AV58" s="119">
        <f t="shared" si="16"/>
        <v>0</v>
      </c>
    </row>
    <row r="59" spans="1:48">
      <c r="A59" s="115">
        <f t="shared" si="17"/>
        <v>-45971</v>
      </c>
      <c r="B59" s="113">
        <f t="shared" si="0"/>
        <v>52</v>
      </c>
      <c r="C59" s="119">
        <f t="shared" si="1"/>
        <v>0</v>
      </c>
      <c r="F59" s="115">
        <f t="shared" si="18"/>
        <v>-45971</v>
      </c>
      <c r="G59" s="113">
        <f t="shared" si="19"/>
        <v>52</v>
      </c>
      <c r="H59" s="113" t="e">
        <f>INDEX(地温!$D$2:$D$366,MATCH(F59,地温!$C$2:$C$366,FALSE))</f>
        <v>#N/A</v>
      </c>
      <c r="I59" s="113" t="e">
        <f t="shared" si="20"/>
        <v>#N/A</v>
      </c>
      <c r="J59" s="116" t="e">
        <f t="shared" si="2"/>
        <v>#N/A</v>
      </c>
      <c r="K59" s="119" t="e">
        <f t="shared" si="3"/>
        <v>#N/A</v>
      </c>
      <c r="L59" s="119">
        <f t="shared" si="4"/>
        <v>0</v>
      </c>
      <c r="O59" s="115">
        <f t="shared" si="21"/>
        <v>-45971</v>
      </c>
      <c r="P59" s="113">
        <f t="shared" si="22"/>
        <v>52</v>
      </c>
      <c r="Q59" s="113" t="e">
        <f>INDEX(地温!$D$2:$D$366,MATCH(O59,地温!$C$2:$C$366,FALSE))</f>
        <v>#N/A</v>
      </c>
      <c r="R59" s="113" t="e">
        <f t="shared" si="23"/>
        <v>#N/A</v>
      </c>
      <c r="S59" s="116" t="e">
        <f t="shared" si="5"/>
        <v>#N/A</v>
      </c>
      <c r="T59" s="119" t="e">
        <f t="shared" si="6"/>
        <v>#N/A</v>
      </c>
      <c r="U59" s="119">
        <f t="shared" si="7"/>
        <v>0</v>
      </c>
      <c r="X59" s="115">
        <f t="shared" si="24"/>
        <v>-45971</v>
      </c>
      <c r="Y59" s="113">
        <f t="shared" si="25"/>
        <v>52</v>
      </c>
      <c r="Z59" s="113" t="e">
        <f>INDEX(地温!$D$2:$D$366,MATCH(X59,地温!$C$2:$C$366,FALSE))</f>
        <v>#N/A</v>
      </c>
      <c r="AA59" s="113" t="e">
        <f t="shared" si="26"/>
        <v>#N/A</v>
      </c>
      <c r="AB59" s="116" t="e">
        <f t="shared" si="8"/>
        <v>#N/A</v>
      </c>
      <c r="AC59" s="119" t="e">
        <f t="shared" si="9"/>
        <v>#N/A</v>
      </c>
      <c r="AD59" s="119">
        <f t="shared" si="10"/>
        <v>0</v>
      </c>
      <c r="AG59" s="115">
        <f t="shared" si="27"/>
        <v>-45971</v>
      </c>
      <c r="AH59" s="113">
        <f t="shared" si="28"/>
        <v>52</v>
      </c>
      <c r="AI59" s="113" t="e">
        <f>INDEX(地温!$D$2:$D$366,MATCH(AG59,地温!$C$2:$C$366,FALSE))</f>
        <v>#N/A</v>
      </c>
      <c r="AJ59" s="113" t="e">
        <f t="shared" si="29"/>
        <v>#N/A</v>
      </c>
      <c r="AK59" s="116" t="e">
        <f t="shared" si="11"/>
        <v>#N/A</v>
      </c>
      <c r="AL59" s="119" t="e">
        <f t="shared" si="12"/>
        <v>#N/A</v>
      </c>
      <c r="AM59" s="119">
        <f t="shared" si="13"/>
        <v>0</v>
      </c>
      <c r="AP59" s="115">
        <f t="shared" si="30"/>
        <v>-45971</v>
      </c>
      <c r="AQ59" s="113">
        <f t="shared" si="31"/>
        <v>52</v>
      </c>
      <c r="AR59" s="113" t="e">
        <f>INDEX(地温!$D$2:$D$366,MATCH(AP59,地温!$C$2:$C$366,FALSE))</f>
        <v>#N/A</v>
      </c>
      <c r="AS59" s="113" t="e">
        <f t="shared" si="32"/>
        <v>#N/A</v>
      </c>
      <c r="AT59" s="116" t="e">
        <f t="shared" si="14"/>
        <v>#N/A</v>
      </c>
      <c r="AU59" s="119" t="e">
        <f t="shared" si="15"/>
        <v>#N/A</v>
      </c>
      <c r="AV59" s="119">
        <f t="shared" si="16"/>
        <v>0</v>
      </c>
    </row>
    <row r="60" spans="1:48">
      <c r="A60" s="115">
        <f t="shared" si="17"/>
        <v>-45970</v>
      </c>
      <c r="B60" s="113">
        <f t="shared" si="0"/>
        <v>53</v>
      </c>
      <c r="C60" s="119">
        <f t="shared" si="1"/>
        <v>0</v>
      </c>
      <c r="F60" s="115">
        <f t="shared" si="18"/>
        <v>-45970</v>
      </c>
      <c r="G60" s="113">
        <f t="shared" si="19"/>
        <v>53</v>
      </c>
      <c r="H60" s="113" t="e">
        <f>INDEX(地温!$D$2:$D$366,MATCH(F60,地温!$C$2:$C$366,FALSE))</f>
        <v>#N/A</v>
      </c>
      <c r="I60" s="113" t="e">
        <f t="shared" si="20"/>
        <v>#N/A</v>
      </c>
      <c r="J60" s="116" t="e">
        <f t="shared" si="2"/>
        <v>#N/A</v>
      </c>
      <c r="K60" s="119" t="e">
        <f t="shared" si="3"/>
        <v>#N/A</v>
      </c>
      <c r="L60" s="119">
        <f t="shared" si="4"/>
        <v>0</v>
      </c>
      <c r="O60" s="115">
        <f t="shared" si="21"/>
        <v>-45970</v>
      </c>
      <c r="P60" s="113">
        <f t="shared" si="22"/>
        <v>53</v>
      </c>
      <c r="Q60" s="113" t="e">
        <f>INDEX(地温!$D$2:$D$366,MATCH(O60,地温!$C$2:$C$366,FALSE))</f>
        <v>#N/A</v>
      </c>
      <c r="R60" s="113" t="e">
        <f t="shared" si="23"/>
        <v>#N/A</v>
      </c>
      <c r="S60" s="116" t="e">
        <f t="shared" si="5"/>
        <v>#N/A</v>
      </c>
      <c r="T60" s="119" t="e">
        <f t="shared" si="6"/>
        <v>#N/A</v>
      </c>
      <c r="U60" s="119">
        <f t="shared" si="7"/>
        <v>0</v>
      </c>
      <c r="X60" s="115">
        <f t="shared" si="24"/>
        <v>-45970</v>
      </c>
      <c r="Y60" s="113">
        <f t="shared" si="25"/>
        <v>53</v>
      </c>
      <c r="Z60" s="113" t="e">
        <f>INDEX(地温!$D$2:$D$366,MATCH(X60,地温!$C$2:$C$366,FALSE))</f>
        <v>#N/A</v>
      </c>
      <c r="AA60" s="113" t="e">
        <f t="shared" si="26"/>
        <v>#N/A</v>
      </c>
      <c r="AB60" s="116" t="e">
        <f t="shared" si="8"/>
        <v>#N/A</v>
      </c>
      <c r="AC60" s="119" t="e">
        <f t="shared" si="9"/>
        <v>#N/A</v>
      </c>
      <c r="AD60" s="119">
        <f t="shared" si="10"/>
        <v>0</v>
      </c>
      <c r="AG60" s="115">
        <f t="shared" si="27"/>
        <v>-45970</v>
      </c>
      <c r="AH60" s="113">
        <f t="shared" si="28"/>
        <v>53</v>
      </c>
      <c r="AI60" s="113" t="e">
        <f>INDEX(地温!$D$2:$D$366,MATCH(AG60,地温!$C$2:$C$366,FALSE))</f>
        <v>#N/A</v>
      </c>
      <c r="AJ60" s="113" t="e">
        <f t="shared" si="29"/>
        <v>#N/A</v>
      </c>
      <c r="AK60" s="116" t="e">
        <f t="shared" si="11"/>
        <v>#N/A</v>
      </c>
      <c r="AL60" s="119" t="e">
        <f t="shared" si="12"/>
        <v>#N/A</v>
      </c>
      <c r="AM60" s="119">
        <f t="shared" si="13"/>
        <v>0</v>
      </c>
      <c r="AP60" s="115">
        <f t="shared" si="30"/>
        <v>-45970</v>
      </c>
      <c r="AQ60" s="113">
        <f t="shared" si="31"/>
        <v>53</v>
      </c>
      <c r="AR60" s="113" t="e">
        <f>INDEX(地温!$D$2:$D$366,MATCH(AP60,地温!$C$2:$C$366,FALSE))</f>
        <v>#N/A</v>
      </c>
      <c r="AS60" s="113" t="e">
        <f t="shared" si="32"/>
        <v>#N/A</v>
      </c>
      <c r="AT60" s="116" t="e">
        <f t="shared" si="14"/>
        <v>#N/A</v>
      </c>
      <c r="AU60" s="119" t="e">
        <f t="shared" si="15"/>
        <v>#N/A</v>
      </c>
      <c r="AV60" s="119">
        <f t="shared" si="16"/>
        <v>0</v>
      </c>
    </row>
    <row r="61" spans="1:48">
      <c r="A61" s="115">
        <f t="shared" si="17"/>
        <v>-45969</v>
      </c>
      <c r="B61" s="113">
        <f t="shared" si="0"/>
        <v>54</v>
      </c>
      <c r="C61" s="119">
        <f t="shared" si="1"/>
        <v>0</v>
      </c>
      <c r="F61" s="115">
        <f t="shared" si="18"/>
        <v>-45969</v>
      </c>
      <c r="G61" s="113">
        <f t="shared" si="19"/>
        <v>54</v>
      </c>
      <c r="H61" s="113" t="e">
        <f>INDEX(地温!$D$2:$D$366,MATCH(F61,地温!$C$2:$C$366,FALSE))</f>
        <v>#N/A</v>
      </c>
      <c r="I61" s="113" t="e">
        <f t="shared" si="20"/>
        <v>#N/A</v>
      </c>
      <c r="J61" s="116" t="e">
        <f t="shared" si="2"/>
        <v>#N/A</v>
      </c>
      <c r="K61" s="119" t="e">
        <f t="shared" si="3"/>
        <v>#N/A</v>
      </c>
      <c r="L61" s="119">
        <f t="shared" si="4"/>
        <v>0</v>
      </c>
      <c r="O61" s="115">
        <f t="shared" si="21"/>
        <v>-45969</v>
      </c>
      <c r="P61" s="113">
        <f t="shared" si="22"/>
        <v>54</v>
      </c>
      <c r="Q61" s="113" t="e">
        <f>INDEX(地温!$D$2:$D$366,MATCH(O61,地温!$C$2:$C$366,FALSE))</f>
        <v>#N/A</v>
      </c>
      <c r="R61" s="113" t="e">
        <f t="shared" si="23"/>
        <v>#N/A</v>
      </c>
      <c r="S61" s="116" t="e">
        <f t="shared" si="5"/>
        <v>#N/A</v>
      </c>
      <c r="T61" s="119" t="e">
        <f t="shared" si="6"/>
        <v>#N/A</v>
      </c>
      <c r="U61" s="119">
        <f t="shared" si="7"/>
        <v>0</v>
      </c>
      <c r="X61" s="115">
        <f t="shared" si="24"/>
        <v>-45969</v>
      </c>
      <c r="Y61" s="113">
        <f t="shared" si="25"/>
        <v>54</v>
      </c>
      <c r="Z61" s="113" t="e">
        <f>INDEX(地温!$D$2:$D$366,MATCH(X61,地温!$C$2:$C$366,FALSE))</f>
        <v>#N/A</v>
      </c>
      <c r="AA61" s="113" t="e">
        <f t="shared" si="26"/>
        <v>#N/A</v>
      </c>
      <c r="AB61" s="116" t="e">
        <f t="shared" si="8"/>
        <v>#N/A</v>
      </c>
      <c r="AC61" s="119" t="e">
        <f t="shared" si="9"/>
        <v>#N/A</v>
      </c>
      <c r="AD61" s="119">
        <f t="shared" si="10"/>
        <v>0</v>
      </c>
      <c r="AG61" s="115">
        <f t="shared" si="27"/>
        <v>-45969</v>
      </c>
      <c r="AH61" s="113">
        <f t="shared" si="28"/>
        <v>54</v>
      </c>
      <c r="AI61" s="113" t="e">
        <f>INDEX(地温!$D$2:$D$366,MATCH(AG61,地温!$C$2:$C$366,FALSE))</f>
        <v>#N/A</v>
      </c>
      <c r="AJ61" s="113" t="e">
        <f t="shared" si="29"/>
        <v>#N/A</v>
      </c>
      <c r="AK61" s="116" t="e">
        <f t="shared" si="11"/>
        <v>#N/A</v>
      </c>
      <c r="AL61" s="119" t="e">
        <f t="shared" si="12"/>
        <v>#N/A</v>
      </c>
      <c r="AM61" s="119">
        <f t="shared" si="13"/>
        <v>0</v>
      </c>
      <c r="AP61" s="115">
        <f t="shared" si="30"/>
        <v>-45969</v>
      </c>
      <c r="AQ61" s="113">
        <f t="shared" si="31"/>
        <v>54</v>
      </c>
      <c r="AR61" s="113" t="e">
        <f>INDEX(地温!$D$2:$D$366,MATCH(AP61,地温!$C$2:$C$366,FALSE))</f>
        <v>#N/A</v>
      </c>
      <c r="AS61" s="113" t="e">
        <f t="shared" si="32"/>
        <v>#N/A</v>
      </c>
      <c r="AT61" s="116" t="e">
        <f t="shared" si="14"/>
        <v>#N/A</v>
      </c>
      <c r="AU61" s="119" t="e">
        <f t="shared" si="15"/>
        <v>#N/A</v>
      </c>
      <c r="AV61" s="119">
        <f t="shared" si="16"/>
        <v>0</v>
      </c>
    </row>
    <row r="62" spans="1:48">
      <c r="A62" s="115">
        <f t="shared" si="17"/>
        <v>-45968</v>
      </c>
      <c r="B62" s="113">
        <f t="shared" si="0"/>
        <v>55</v>
      </c>
      <c r="C62" s="119">
        <f t="shared" si="1"/>
        <v>0</v>
      </c>
      <c r="F62" s="115">
        <f t="shared" si="18"/>
        <v>-45968</v>
      </c>
      <c r="G62" s="113">
        <f t="shared" si="19"/>
        <v>55</v>
      </c>
      <c r="H62" s="113" t="e">
        <f>INDEX(地温!$D$2:$D$366,MATCH(F62,地温!$C$2:$C$366,FALSE))</f>
        <v>#N/A</v>
      </c>
      <c r="I62" s="113" t="e">
        <f t="shared" si="20"/>
        <v>#N/A</v>
      </c>
      <c r="J62" s="116" t="e">
        <f t="shared" si="2"/>
        <v>#N/A</v>
      </c>
      <c r="K62" s="119" t="e">
        <f t="shared" si="3"/>
        <v>#N/A</v>
      </c>
      <c r="L62" s="119">
        <f t="shared" si="4"/>
        <v>0</v>
      </c>
      <c r="O62" s="115">
        <f t="shared" si="21"/>
        <v>-45968</v>
      </c>
      <c r="P62" s="113">
        <f t="shared" si="22"/>
        <v>55</v>
      </c>
      <c r="Q62" s="113" t="e">
        <f>INDEX(地温!$D$2:$D$366,MATCH(O62,地温!$C$2:$C$366,FALSE))</f>
        <v>#N/A</v>
      </c>
      <c r="R62" s="113" t="e">
        <f t="shared" si="23"/>
        <v>#N/A</v>
      </c>
      <c r="S62" s="116" t="e">
        <f t="shared" si="5"/>
        <v>#N/A</v>
      </c>
      <c r="T62" s="119" t="e">
        <f t="shared" si="6"/>
        <v>#N/A</v>
      </c>
      <c r="U62" s="119">
        <f t="shared" si="7"/>
        <v>0</v>
      </c>
      <c r="X62" s="115">
        <f t="shared" si="24"/>
        <v>-45968</v>
      </c>
      <c r="Y62" s="113">
        <f t="shared" si="25"/>
        <v>55</v>
      </c>
      <c r="Z62" s="113" t="e">
        <f>INDEX(地温!$D$2:$D$366,MATCH(X62,地温!$C$2:$C$366,FALSE))</f>
        <v>#N/A</v>
      </c>
      <c r="AA62" s="113" t="e">
        <f t="shared" si="26"/>
        <v>#N/A</v>
      </c>
      <c r="AB62" s="116" t="e">
        <f t="shared" si="8"/>
        <v>#N/A</v>
      </c>
      <c r="AC62" s="119" t="e">
        <f t="shared" si="9"/>
        <v>#N/A</v>
      </c>
      <c r="AD62" s="119">
        <f t="shared" si="10"/>
        <v>0</v>
      </c>
      <c r="AG62" s="115">
        <f t="shared" si="27"/>
        <v>-45968</v>
      </c>
      <c r="AH62" s="113">
        <f t="shared" si="28"/>
        <v>55</v>
      </c>
      <c r="AI62" s="113" t="e">
        <f>INDEX(地温!$D$2:$D$366,MATCH(AG62,地温!$C$2:$C$366,FALSE))</f>
        <v>#N/A</v>
      </c>
      <c r="AJ62" s="113" t="e">
        <f t="shared" si="29"/>
        <v>#N/A</v>
      </c>
      <c r="AK62" s="116" t="e">
        <f t="shared" si="11"/>
        <v>#N/A</v>
      </c>
      <c r="AL62" s="119" t="e">
        <f t="shared" si="12"/>
        <v>#N/A</v>
      </c>
      <c r="AM62" s="119">
        <f t="shared" si="13"/>
        <v>0</v>
      </c>
      <c r="AP62" s="115">
        <f t="shared" si="30"/>
        <v>-45968</v>
      </c>
      <c r="AQ62" s="113">
        <f t="shared" si="31"/>
        <v>55</v>
      </c>
      <c r="AR62" s="113" t="e">
        <f>INDEX(地温!$D$2:$D$366,MATCH(AP62,地温!$C$2:$C$366,FALSE))</f>
        <v>#N/A</v>
      </c>
      <c r="AS62" s="113" t="e">
        <f t="shared" si="32"/>
        <v>#N/A</v>
      </c>
      <c r="AT62" s="116" t="e">
        <f t="shared" si="14"/>
        <v>#N/A</v>
      </c>
      <c r="AU62" s="119" t="e">
        <f t="shared" si="15"/>
        <v>#N/A</v>
      </c>
      <c r="AV62" s="119">
        <f t="shared" si="16"/>
        <v>0</v>
      </c>
    </row>
    <row r="63" spans="1:48">
      <c r="A63" s="115">
        <f t="shared" si="17"/>
        <v>-45967</v>
      </c>
      <c r="B63" s="113">
        <f t="shared" si="0"/>
        <v>56</v>
      </c>
      <c r="C63" s="119">
        <f t="shared" si="1"/>
        <v>0</v>
      </c>
      <c r="F63" s="115">
        <f t="shared" si="18"/>
        <v>-45967</v>
      </c>
      <c r="G63" s="113">
        <f t="shared" si="19"/>
        <v>56</v>
      </c>
      <c r="H63" s="113" t="e">
        <f>INDEX(地温!$D$2:$D$366,MATCH(F63,地温!$C$2:$C$366,FALSE))</f>
        <v>#N/A</v>
      </c>
      <c r="I63" s="113" t="e">
        <f t="shared" si="20"/>
        <v>#N/A</v>
      </c>
      <c r="J63" s="116" t="e">
        <f t="shared" si="2"/>
        <v>#N/A</v>
      </c>
      <c r="K63" s="119" t="e">
        <f t="shared" si="3"/>
        <v>#N/A</v>
      </c>
      <c r="L63" s="119">
        <f t="shared" si="4"/>
        <v>0</v>
      </c>
      <c r="O63" s="115">
        <f t="shared" si="21"/>
        <v>-45967</v>
      </c>
      <c r="P63" s="113">
        <f t="shared" si="22"/>
        <v>56</v>
      </c>
      <c r="Q63" s="113" t="e">
        <f>INDEX(地温!$D$2:$D$366,MATCH(O63,地温!$C$2:$C$366,FALSE))</f>
        <v>#N/A</v>
      </c>
      <c r="R63" s="113" t="e">
        <f t="shared" si="23"/>
        <v>#N/A</v>
      </c>
      <c r="S63" s="116" t="e">
        <f t="shared" si="5"/>
        <v>#N/A</v>
      </c>
      <c r="T63" s="119" t="e">
        <f t="shared" si="6"/>
        <v>#N/A</v>
      </c>
      <c r="U63" s="119">
        <f t="shared" si="7"/>
        <v>0</v>
      </c>
      <c r="X63" s="115">
        <f t="shared" si="24"/>
        <v>-45967</v>
      </c>
      <c r="Y63" s="113">
        <f t="shared" si="25"/>
        <v>56</v>
      </c>
      <c r="Z63" s="113" t="e">
        <f>INDEX(地温!$D$2:$D$366,MATCH(X63,地温!$C$2:$C$366,FALSE))</f>
        <v>#N/A</v>
      </c>
      <c r="AA63" s="113" t="e">
        <f t="shared" si="26"/>
        <v>#N/A</v>
      </c>
      <c r="AB63" s="116" t="e">
        <f t="shared" si="8"/>
        <v>#N/A</v>
      </c>
      <c r="AC63" s="119" t="e">
        <f t="shared" si="9"/>
        <v>#N/A</v>
      </c>
      <c r="AD63" s="119">
        <f t="shared" si="10"/>
        <v>0</v>
      </c>
      <c r="AG63" s="115">
        <f t="shared" si="27"/>
        <v>-45967</v>
      </c>
      <c r="AH63" s="113">
        <f t="shared" si="28"/>
        <v>56</v>
      </c>
      <c r="AI63" s="113" t="e">
        <f>INDEX(地温!$D$2:$D$366,MATCH(AG63,地温!$C$2:$C$366,FALSE))</f>
        <v>#N/A</v>
      </c>
      <c r="AJ63" s="113" t="e">
        <f t="shared" si="29"/>
        <v>#N/A</v>
      </c>
      <c r="AK63" s="116" t="e">
        <f t="shared" si="11"/>
        <v>#N/A</v>
      </c>
      <c r="AL63" s="119" t="e">
        <f t="shared" si="12"/>
        <v>#N/A</v>
      </c>
      <c r="AM63" s="119">
        <f t="shared" si="13"/>
        <v>0</v>
      </c>
      <c r="AP63" s="115">
        <f t="shared" si="30"/>
        <v>-45967</v>
      </c>
      <c r="AQ63" s="113">
        <f t="shared" si="31"/>
        <v>56</v>
      </c>
      <c r="AR63" s="113" t="e">
        <f>INDEX(地温!$D$2:$D$366,MATCH(AP63,地温!$C$2:$C$366,FALSE))</f>
        <v>#N/A</v>
      </c>
      <c r="AS63" s="113" t="e">
        <f t="shared" si="32"/>
        <v>#N/A</v>
      </c>
      <c r="AT63" s="116" t="e">
        <f t="shared" si="14"/>
        <v>#N/A</v>
      </c>
      <c r="AU63" s="119" t="e">
        <f t="shared" si="15"/>
        <v>#N/A</v>
      </c>
      <c r="AV63" s="119">
        <f t="shared" si="16"/>
        <v>0</v>
      </c>
    </row>
    <row r="64" spans="1:48">
      <c r="A64" s="115">
        <f t="shared" si="17"/>
        <v>-45966</v>
      </c>
      <c r="B64" s="113">
        <f t="shared" si="0"/>
        <v>57</v>
      </c>
      <c r="C64" s="119">
        <f t="shared" si="1"/>
        <v>0</v>
      </c>
      <c r="F64" s="115">
        <f t="shared" si="18"/>
        <v>-45966</v>
      </c>
      <c r="G64" s="113">
        <f t="shared" si="19"/>
        <v>57</v>
      </c>
      <c r="H64" s="113" t="e">
        <f>INDEX(地温!$D$2:$D$366,MATCH(F64,地温!$C$2:$C$366,FALSE))</f>
        <v>#N/A</v>
      </c>
      <c r="I64" s="113" t="e">
        <f t="shared" si="20"/>
        <v>#N/A</v>
      </c>
      <c r="J64" s="116" t="e">
        <f t="shared" si="2"/>
        <v>#N/A</v>
      </c>
      <c r="K64" s="119" t="e">
        <f t="shared" si="3"/>
        <v>#N/A</v>
      </c>
      <c r="L64" s="119">
        <f t="shared" si="4"/>
        <v>0</v>
      </c>
      <c r="O64" s="115">
        <f t="shared" si="21"/>
        <v>-45966</v>
      </c>
      <c r="P64" s="113">
        <f t="shared" si="22"/>
        <v>57</v>
      </c>
      <c r="Q64" s="113" t="e">
        <f>INDEX(地温!$D$2:$D$366,MATCH(O64,地温!$C$2:$C$366,FALSE))</f>
        <v>#N/A</v>
      </c>
      <c r="R64" s="113" t="e">
        <f t="shared" si="23"/>
        <v>#N/A</v>
      </c>
      <c r="S64" s="116" t="e">
        <f t="shared" si="5"/>
        <v>#N/A</v>
      </c>
      <c r="T64" s="119" t="e">
        <f t="shared" si="6"/>
        <v>#N/A</v>
      </c>
      <c r="U64" s="119">
        <f t="shared" si="7"/>
        <v>0</v>
      </c>
      <c r="X64" s="115">
        <f t="shared" si="24"/>
        <v>-45966</v>
      </c>
      <c r="Y64" s="113">
        <f t="shared" si="25"/>
        <v>57</v>
      </c>
      <c r="Z64" s="113" t="e">
        <f>INDEX(地温!$D$2:$D$366,MATCH(X64,地温!$C$2:$C$366,FALSE))</f>
        <v>#N/A</v>
      </c>
      <c r="AA64" s="113" t="e">
        <f t="shared" si="26"/>
        <v>#N/A</v>
      </c>
      <c r="AB64" s="116" t="e">
        <f t="shared" si="8"/>
        <v>#N/A</v>
      </c>
      <c r="AC64" s="119" t="e">
        <f t="shared" si="9"/>
        <v>#N/A</v>
      </c>
      <c r="AD64" s="119">
        <f t="shared" si="10"/>
        <v>0</v>
      </c>
      <c r="AG64" s="115">
        <f t="shared" si="27"/>
        <v>-45966</v>
      </c>
      <c r="AH64" s="113">
        <f t="shared" si="28"/>
        <v>57</v>
      </c>
      <c r="AI64" s="113" t="e">
        <f>INDEX(地温!$D$2:$D$366,MATCH(AG64,地温!$C$2:$C$366,FALSE))</f>
        <v>#N/A</v>
      </c>
      <c r="AJ64" s="113" t="e">
        <f t="shared" si="29"/>
        <v>#N/A</v>
      </c>
      <c r="AK64" s="116" t="e">
        <f t="shared" si="11"/>
        <v>#N/A</v>
      </c>
      <c r="AL64" s="119" t="e">
        <f t="shared" si="12"/>
        <v>#N/A</v>
      </c>
      <c r="AM64" s="119">
        <f t="shared" si="13"/>
        <v>0</v>
      </c>
      <c r="AP64" s="115">
        <f t="shared" si="30"/>
        <v>-45966</v>
      </c>
      <c r="AQ64" s="113">
        <f t="shared" si="31"/>
        <v>57</v>
      </c>
      <c r="AR64" s="113" t="e">
        <f>INDEX(地温!$D$2:$D$366,MATCH(AP64,地温!$C$2:$C$366,FALSE))</f>
        <v>#N/A</v>
      </c>
      <c r="AS64" s="113" t="e">
        <f t="shared" si="32"/>
        <v>#N/A</v>
      </c>
      <c r="AT64" s="116" t="e">
        <f t="shared" si="14"/>
        <v>#N/A</v>
      </c>
      <c r="AU64" s="119" t="e">
        <f t="shared" si="15"/>
        <v>#N/A</v>
      </c>
      <c r="AV64" s="119">
        <f t="shared" si="16"/>
        <v>0</v>
      </c>
    </row>
    <row r="65" spans="1:48">
      <c r="A65" s="115">
        <f t="shared" si="17"/>
        <v>-45965</v>
      </c>
      <c r="B65" s="113">
        <f t="shared" si="0"/>
        <v>58</v>
      </c>
      <c r="C65" s="119">
        <f t="shared" si="1"/>
        <v>0</v>
      </c>
      <c r="F65" s="115">
        <f t="shared" si="18"/>
        <v>-45965</v>
      </c>
      <c r="G65" s="113">
        <f t="shared" si="19"/>
        <v>58</v>
      </c>
      <c r="H65" s="113" t="e">
        <f>INDEX(地温!$D$2:$D$366,MATCH(F65,地温!$C$2:$C$366,FALSE))</f>
        <v>#N/A</v>
      </c>
      <c r="I65" s="113" t="e">
        <f t="shared" si="20"/>
        <v>#N/A</v>
      </c>
      <c r="J65" s="116" t="e">
        <f t="shared" si="2"/>
        <v>#N/A</v>
      </c>
      <c r="K65" s="119" t="e">
        <f t="shared" si="3"/>
        <v>#N/A</v>
      </c>
      <c r="L65" s="119">
        <f t="shared" si="4"/>
        <v>0</v>
      </c>
      <c r="O65" s="115">
        <f t="shared" si="21"/>
        <v>-45965</v>
      </c>
      <c r="P65" s="113">
        <f t="shared" si="22"/>
        <v>58</v>
      </c>
      <c r="Q65" s="113" t="e">
        <f>INDEX(地温!$D$2:$D$366,MATCH(O65,地温!$C$2:$C$366,FALSE))</f>
        <v>#N/A</v>
      </c>
      <c r="R65" s="113" t="e">
        <f t="shared" si="23"/>
        <v>#N/A</v>
      </c>
      <c r="S65" s="116" t="e">
        <f t="shared" si="5"/>
        <v>#N/A</v>
      </c>
      <c r="T65" s="119" t="e">
        <f t="shared" si="6"/>
        <v>#N/A</v>
      </c>
      <c r="U65" s="119">
        <f t="shared" si="7"/>
        <v>0</v>
      </c>
      <c r="X65" s="115">
        <f t="shared" si="24"/>
        <v>-45965</v>
      </c>
      <c r="Y65" s="113">
        <f t="shared" si="25"/>
        <v>58</v>
      </c>
      <c r="Z65" s="113" t="e">
        <f>INDEX(地温!$D$2:$D$366,MATCH(X65,地温!$C$2:$C$366,FALSE))</f>
        <v>#N/A</v>
      </c>
      <c r="AA65" s="113" t="e">
        <f t="shared" si="26"/>
        <v>#N/A</v>
      </c>
      <c r="AB65" s="116" t="e">
        <f t="shared" si="8"/>
        <v>#N/A</v>
      </c>
      <c r="AC65" s="119" t="e">
        <f t="shared" si="9"/>
        <v>#N/A</v>
      </c>
      <c r="AD65" s="119">
        <f t="shared" si="10"/>
        <v>0</v>
      </c>
      <c r="AG65" s="115">
        <f t="shared" si="27"/>
        <v>-45965</v>
      </c>
      <c r="AH65" s="113">
        <f t="shared" si="28"/>
        <v>58</v>
      </c>
      <c r="AI65" s="113" t="e">
        <f>INDEX(地温!$D$2:$D$366,MATCH(AG65,地温!$C$2:$C$366,FALSE))</f>
        <v>#N/A</v>
      </c>
      <c r="AJ65" s="113" t="e">
        <f t="shared" si="29"/>
        <v>#N/A</v>
      </c>
      <c r="AK65" s="116" t="e">
        <f t="shared" si="11"/>
        <v>#N/A</v>
      </c>
      <c r="AL65" s="119" t="e">
        <f t="shared" si="12"/>
        <v>#N/A</v>
      </c>
      <c r="AM65" s="119">
        <f t="shared" si="13"/>
        <v>0</v>
      </c>
      <c r="AP65" s="115">
        <f t="shared" si="30"/>
        <v>-45965</v>
      </c>
      <c r="AQ65" s="113">
        <f t="shared" si="31"/>
        <v>58</v>
      </c>
      <c r="AR65" s="113" t="e">
        <f>INDEX(地温!$D$2:$D$366,MATCH(AP65,地温!$C$2:$C$366,FALSE))</f>
        <v>#N/A</v>
      </c>
      <c r="AS65" s="113" t="e">
        <f t="shared" si="32"/>
        <v>#N/A</v>
      </c>
      <c r="AT65" s="116" t="e">
        <f t="shared" si="14"/>
        <v>#N/A</v>
      </c>
      <c r="AU65" s="119" t="e">
        <f t="shared" si="15"/>
        <v>#N/A</v>
      </c>
      <c r="AV65" s="119">
        <f t="shared" si="16"/>
        <v>0</v>
      </c>
    </row>
    <row r="66" spans="1:48">
      <c r="A66" s="115">
        <f t="shared" si="17"/>
        <v>-45964</v>
      </c>
      <c r="B66" s="113">
        <f t="shared" si="0"/>
        <v>59</v>
      </c>
      <c r="C66" s="119">
        <f t="shared" si="1"/>
        <v>0</v>
      </c>
      <c r="F66" s="115">
        <f t="shared" si="18"/>
        <v>-45964</v>
      </c>
      <c r="G66" s="113">
        <f t="shared" si="19"/>
        <v>59</v>
      </c>
      <c r="H66" s="113" t="e">
        <f>INDEX(地温!$D$2:$D$366,MATCH(F66,地温!$C$2:$C$366,FALSE))</f>
        <v>#N/A</v>
      </c>
      <c r="I66" s="113" t="e">
        <f t="shared" si="20"/>
        <v>#N/A</v>
      </c>
      <c r="J66" s="116" t="e">
        <f t="shared" si="2"/>
        <v>#N/A</v>
      </c>
      <c r="K66" s="119" t="e">
        <f t="shared" si="3"/>
        <v>#N/A</v>
      </c>
      <c r="L66" s="119">
        <f t="shared" si="4"/>
        <v>0</v>
      </c>
      <c r="O66" s="115">
        <f t="shared" si="21"/>
        <v>-45964</v>
      </c>
      <c r="P66" s="113">
        <f t="shared" si="22"/>
        <v>59</v>
      </c>
      <c r="Q66" s="113" t="e">
        <f>INDEX(地温!$D$2:$D$366,MATCH(O66,地温!$C$2:$C$366,FALSE))</f>
        <v>#N/A</v>
      </c>
      <c r="R66" s="113" t="e">
        <f t="shared" si="23"/>
        <v>#N/A</v>
      </c>
      <c r="S66" s="116" t="e">
        <f t="shared" si="5"/>
        <v>#N/A</v>
      </c>
      <c r="T66" s="119" t="e">
        <f t="shared" si="6"/>
        <v>#N/A</v>
      </c>
      <c r="U66" s="119">
        <f t="shared" si="7"/>
        <v>0</v>
      </c>
      <c r="X66" s="115">
        <f t="shared" si="24"/>
        <v>-45964</v>
      </c>
      <c r="Y66" s="113">
        <f t="shared" si="25"/>
        <v>59</v>
      </c>
      <c r="Z66" s="113" t="e">
        <f>INDEX(地温!$D$2:$D$366,MATCH(X66,地温!$C$2:$C$366,FALSE))</f>
        <v>#N/A</v>
      </c>
      <c r="AA66" s="113" t="e">
        <f t="shared" si="26"/>
        <v>#N/A</v>
      </c>
      <c r="AB66" s="116" t="e">
        <f t="shared" si="8"/>
        <v>#N/A</v>
      </c>
      <c r="AC66" s="119" t="e">
        <f t="shared" si="9"/>
        <v>#N/A</v>
      </c>
      <c r="AD66" s="119">
        <f t="shared" si="10"/>
        <v>0</v>
      </c>
      <c r="AG66" s="115">
        <f t="shared" si="27"/>
        <v>-45964</v>
      </c>
      <c r="AH66" s="113">
        <f t="shared" si="28"/>
        <v>59</v>
      </c>
      <c r="AI66" s="113" t="e">
        <f>INDEX(地温!$D$2:$D$366,MATCH(AG66,地温!$C$2:$C$366,FALSE))</f>
        <v>#N/A</v>
      </c>
      <c r="AJ66" s="113" t="e">
        <f t="shared" si="29"/>
        <v>#N/A</v>
      </c>
      <c r="AK66" s="116" t="e">
        <f t="shared" si="11"/>
        <v>#N/A</v>
      </c>
      <c r="AL66" s="119" t="e">
        <f t="shared" si="12"/>
        <v>#N/A</v>
      </c>
      <c r="AM66" s="119">
        <f t="shared" si="13"/>
        <v>0</v>
      </c>
      <c r="AP66" s="115">
        <f t="shared" si="30"/>
        <v>-45964</v>
      </c>
      <c r="AQ66" s="113">
        <f t="shared" si="31"/>
        <v>59</v>
      </c>
      <c r="AR66" s="113" t="e">
        <f>INDEX(地温!$D$2:$D$366,MATCH(AP66,地温!$C$2:$C$366,FALSE))</f>
        <v>#N/A</v>
      </c>
      <c r="AS66" s="113" t="e">
        <f t="shared" si="32"/>
        <v>#N/A</v>
      </c>
      <c r="AT66" s="116" t="e">
        <f t="shared" si="14"/>
        <v>#N/A</v>
      </c>
      <c r="AU66" s="119" t="e">
        <f t="shared" si="15"/>
        <v>#N/A</v>
      </c>
      <c r="AV66" s="119">
        <f t="shared" si="16"/>
        <v>0</v>
      </c>
    </row>
    <row r="67" spans="1:48">
      <c r="A67" s="115">
        <f t="shared" si="17"/>
        <v>-45963</v>
      </c>
      <c r="B67" s="113">
        <f t="shared" si="0"/>
        <v>60</v>
      </c>
      <c r="C67" s="119">
        <f t="shared" si="1"/>
        <v>0</v>
      </c>
      <c r="F67" s="115">
        <f t="shared" si="18"/>
        <v>-45963</v>
      </c>
      <c r="G67" s="113">
        <f t="shared" si="19"/>
        <v>60</v>
      </c>
      <c r="H67" s="113" t="e">
        <f>INDEX(地温!$D$2:$D$366,MATCH(F67,地温!$C$2:$C$366,FALSE))</f>
        <v>#N/A</v>
      </c>
      <c r="I67" s="113" t="e">
        <f t="shared" si="20"/>
        <v>#N/A</v>
      </c>
      <c r="J67" s="116" t="e">
        <f t="shared" si="2"/>
        <v>#N/A</v>
      </c>
      <c r="K67" s="119" t="e">
        <f t="shared" si="3"/>
        <v>#N/A</v>
      </c>
      <c r="L67" s="119">
        <f t="shared" si="4"/>
        <v>0</v>
      </c>
      <c r="O67" s="115">
        <f t="shared" si="21"/>
        <v>-45963</v>
      </c>
      <c r="P67" s="113">
        <f t="shared" si="22"/>
        <v>60</v>
      </c>
      <c r="Q67" s="113" t="e">
        <f>INDEX(地温!$D$2:$D$366,MATCH(O67,地温!$C$2:$C$366,FALSE))</f>
        <v>#N/A</v>
      </c>
      <c r="R67" s="113" t="e">
        <f t="shared" si="23"/>
        <v>#N/A</v>
      </c>
      <c r="S67" s="116" t="e">
        <f t="shared" si="5"/>
        <v>#N/A</v>
      </c>
      <c r="T67" s="119" t="e">
        <f t="shared" si="6"/>
        <v>#N/A</v>
      </c>
      <c r="U67" s="119">
        <f t="shared" si="7"/>
        <v>0</v>
      </c>
      <c r="X67" s="115">
        <f t="shared" si="24"/>
        <v>-45963</v>
      </c>
      <c r="Y67" s="113">
        <f t="shared" si="25"/>
        <v>60</v>
      </c>
      <c r="Z67" s="113" t="e">
        <f>INDEX(地温!$D$2:$D$366,MATCH(X67,地温!$C$2:$C$366,FALSE))</f>
        <v>#N/A</v>
      </c>
      <c r="AA67" s="113" t="e">
        <f t="shared" si="26"/>
        <v>#N/A</v>
      </c>
      <c r="AB67" s="116" t="e">
        <f t="shared" si="8"/>
        <v>#N/A</v>
      </c>
      <c r="AC67" s="119" t="e">
        <f t="shared" si="9"/>
        <v>#N/A</v>
      </c>
      <c r="AD67" s="119">
        <f t="shared" si="10"/>
        <v>0</v>
      </c>
      <c r="AG67" s="115">
        <f t="shared" si="27"/>
        <v>-45963</v>
      </c>
      <c r="AH67" s="113">
        <f t="shared" si="28"/>
        <v>60</v>
      </c>
      <c r="AI67" s="113" t="e">
        <f>INDEX(地温!$D$2:$D$366,MATCH(AG67,地温!$C$2:$C$366,FALSE))</f>
        <v>#N/A</v>
      </c>
      <c r="AJ67" s="113" t="e">
        <f t="shared" si="29"/>
        <v>#N/A</v>
      </c>
      <c r="AK67" s="116" t="e">
        <f t="shared" si="11"/>
        <v>#N/A</v>
      </c>
      <c r="AL67" s="119" t="e">
        <f t="shared" si="12"/>
        <v>#N/A</v>
      </c>
      <c r="AM67" s="119">
        <f t="shared" si="13"/>
        <v>0</v>
      </c>
      <c r="AP67" s="115">
        <f t="shared" si="30"/>
        <v>-45963</v>
      </c>
      <c r="AQ67" s="113">
        <f t="shared" si="31"/>
        <v>60</v>
      </c>
      <c r="AR67" s="113" t="e">
        <f>INDEX(地温!$D$2:$D$366,MATCH(AP67,地温!$C$2:$C$366,FALSE))</f>
        <v>#N/A</v>
      </c>
      <c r="AS67" s="113" t="e">
        <f t="shared" si="32"/>
        <v>#N/A</v>
      </c>
      <c r="AT67" s="116" t="e">
        <f t="shared" si="14"/>
        <v>#N/A</v>
      </c>
      <c r="AU67" s="119" t="e">
        <f t="shared" si="15"/>
        <v>#N/A</v>
      </c>
      <c r="AV67" s="119">
        <f t="shared" si="16"/>
        <v>0</v>
      </c>
    </row>
    <row r="68" spans="1:48">
      <c r="A68" s="115">
        <f t="shared" si="17"/>
        <v>-45962</v>
      </c>
      <c r="B68" s="113">
        <f t="shared" si="0"/>
        <v>61</v>
      </c>
      <c r="C68" s="119">
        <f t="shared" si="1"/>
        <v>0</v>
      </c>
      <c r="F68" s="115">
        <f t="shared" si="18"/>
        <v>-45962</v>
      </c>
      <c r="G68" s="113">
        <f t="shared" si="19"/>
        <v>61</v>
      </c>
      <c r="H68" s="113" t="e">
        <f>INDEX(地温!$D$2:$D$366,MATCH(F68,地温!$C$2:$C$366,FALSE))</f>
        <v>#N/A</v>
      </c>
      <c r="I68" s="113" t="e">
        <f t="shared" si="20"/>
        <v>#N/A</v>
      </c>
      <c r="J68" s="116" t="e">
        <f t="shared" si="2"/>
        <v>#N/A</v>
      </c>
      <c r="K68" s="119" t="e">
        <f t="shared" si="3"/>
        <v>#N/A</v>
      </c>
      <c r="L68" s="119">
        <f t="shared" si="4"/>
        <v>0</v>
      </c>
      <c r="O68" s="115">
        <f t="shared" si="21"/>
        <v>-45962</v>
      </c>
      <c r="P68" s="113">
        <f t="shared" si="22"/>
        <v>61</v>
      </c>
      <c r="Q68" s="113" t="e">
        <f>INDEX(地温!$D$2:$D$366,MATCH(O68,地温!$C$2:$C$366,FALSE))</f>
        <v>#N/A</v>
      </c>
      <c r="R68" s="113" t="e">
        <f t="shared" si="23"/>
        <v>#N/A</v>
      </c>
      <c r="S68" s="116" t="e">
        <f t="shared" si="5"/>
        <v>#N/A</v>
      </c>
      <c r="T68" s="119" t="e">
        <f t="shared" si="6"/>
        <v>#N/A</v>
      </c>
      <c r="U68" s="119">
        <f t="shared" si="7"/>
        <v>0</v>
      </c>
      <c r="X68" s="115">
        <f t="shared" si="24"/>
        <v>-45962</v>
      </c>
      <c r="Y68" s="113">
        <f t="shared" si="25"/>
        <v>61</v>
      </c>
      <c r="Z68" s="113" t="e">
        <f>INDEX(地温!$D$2:$D$366,MATCH(X68,地温!$C$2:$C$366,FALSE))</f>
        <v>#N/A</v>
      </c>
      <c r="AA68" s="113" t="e">
        <f t="shared" si="26"/>
        <v>#N/A</v>
      </c>
      <c r="AB68" s="116" t="e">
        <f t="shared" si="8"/>
        <v>#N/A</v>
      </c>
      <c r="AC68" s="119" t="e">
        <f t="shared" si="9"/>
        <v>#N/A</v>
      </c>
      <c r="AD68" s="119">
        <f t="shared" si="10"/>
        <v>0</v>
      </c>
      <c r="AG68" s="115">
        <f t="shared" si="27"/>
        <v>-45962</v>
      </c>
      <c r="AH68" s="113">
        <f t="shared" si="28"/>
        <v>61</v>
      </c>
      <c r="AI68" s="113" t="e">
        <f>INDEX(地温!$D$2:$D$366,MATCH(AG68,地温!$C$2:$C$366,FALSE))</f>
        <v>#N/A</v>
      </c>
      <c r="AJ68" s="113" t="e">
        <f t="shared" si="29"/>
        <v>#N/A</v>
      </c>
      <c r="AK68" s="116" t="e">
        <f t="shared" si="11"/>
        <v>#N/A</v>
      </c>
      <c r="AL68" s="119" t="e">
        <f t="shared" si="12"/>
        <v>#N/A</v>
      </c>
      <c r="AM68" s="119">
        <f t="shared" si="13"/>
        <v>0</v>
      </c>
      <c r="AP68" s="115">
        <f t="shared" si="30"/>
        <v>-45962</v>
      </c>
      <c r="AQ68" s="113">
        <f t="shared" si="31"/>
        <v>61</v>
      </c>
      <c r="AR68" s="113" t="e">
        <f>INDEX(地温!$D$2:$D$366,MATCH(AP68,地温!$C$2:$C$366,FALSE))</f>
        <v>#N/A</v>
      </c>
      <c r="AS68" s="113" t="e">
        <f t="shared" si="32"/>
        <v>#N/A</v>
      </c>
      <c r="AT68" s="116" t="e">
        <f t="shared" si="14"/>
        <v>#N/A</v>
      </c>
      <c r="AU68" s="119" t="e">
        <f t="shared" si="15"/>
        <v>#N/A</v>
      </c>
      <c r="AV68" s="119">
        <f t="shared" si="16"/>
        <v>0</v>
      </c>
    </row>
    <row r="69" spans="1:48">
      <c r="A69" s="115">
        <f t="shared" si="17"/>
        <v>-45961</v>
      </c>
      <c r="B69" s="113">
        <f t="shared" si="0"/>
        <v>62</v>
      </c>
      <c r="C69" s="119">
        <f t="shared" si="1"/>
        <v>0</v>
      </c>
      <c r="F69" s="115">
        <f t="shared" si="18"/>
        <v>-45961</v>
      </c>
      <c r="G69" s="113">
        <f t="shared" si="19"/>
        <v>62</v>
      </c>
      <c r="H69" s="113" t="e">
        <f>INDEX(地温!$D$2:$D$366,MATCH(F69,地温!$C$2:$C$366,FALSE))</f>
        <v>#N/A</v>
      </c>
      <c r="I69" s="113" t="e">
        <f t="shared" si="20"/>
        <v>#N/A</v>
      </c>
      <c r="J69" s="116" t="e">
        <f t="shared" si="2"/>
        <v>#N/A</v>
      </c>
      <c r="K69" s="119" t="e">
        <f t="shared" si="3"/>
        <v>#N/A</v>
      </c>
      <c r="L69" s="119">
        <f t="shared" si="4"/>
        <v>0</v>
      </c>
      <c r="O69" s="115">
        <f t="shared" si="21"/>
        <v>-45961</v>
      </c>
      <c r="P69" s="113">
        <f t="shared" si="22"/>
        <v>62</v>
      </c>
      <c r="Q69" s="113" t="e">
        <f>INDEX(地温!$D$2:$D$366,MATCH(O69,地温!$C$2:$C$366,FALSE))</f>
        <v>#N/A</v>
      </c>
      <c r="R69" s="113" t="e">
        <f t="shared" si="23"/>
        <v>#N/A</v>
      </c>
      <c r="S69" s="116" t="e">
        <f t="shared" si="5"/>
        <v>#N/A</v>
      </c>
      <c r="T69" s="119" t="e">
        <f t="shared" si="6"/>
        <v>#N/A</v>
      </c>
      <c r="U69" s="119">
        <f t="shared" si="7"/>
        <v>0</v>
      </c>
      <c r="X69" s="115">
        <f t="shared" si="24"/>
        <v>-45961</v>
      </c>
      <c r="Y69" s="113">
        <f t="shared" si="25"/>
        <v>62</v>
      </c>
      <c r="Z69" s="113" t="e">
        <f>INDEX(地温!$D$2:$D$366,MATCH(X69,地温!$C$2:$C$366,FALSE))</f>
        <v>#N/A</v>
      </c>
      <c r="AA69" s="113" t="e">
        <f t="shared" si="26"/>
        <v>#N/A</v>
      </c>
      <c r="AB69" s="116" t="e">
        <f t="shared" si="8"/>
        <v>#N/A</v>
      </c>
      <c r="AC69" s="119" t="e">
        <f t="shared" si="9"/>
        <v>#N/A</v>
      </c>
      <c r="AD69" s="119">
        <f t="shared" si="10"/>
        <v>0</v>
      </c>
      <c r="AG69" s="115">
        <f t="shared" si="27"/>
        <v>-45961</v>
      </c>
      <c r="AH69" s="113">
        <f t="shared" si="28"/>
        <v>62</v>
      </c>
      <c r="AI69" s="113" t="e">
        <f>INDEX(地温!$D$2:$D$366,MATCH(AG69,地温!$C$2:$C$366,FALSE))</f>
        <v>#N/A</v>
      </c>
      <c r="AJ69" s="113" t="e">
        <f t="shared" si="29"/>
        <v>#N/A</v>
      </c>
      <c r="AK69" s="116" t="e">
        <f t="shared" si="11"/>
        <v>#N/A</v>
      </c>
      <c r="AL69" s="119" t="e">
        <f t="shared" si="12"/>
        <v>#N/A</v>
      </c>
      <c r="AM69" s="119">
        <f t="shared" si="13"/>
        <v>0</v>
      </c>
      <c r="AP69" s="115">
        <f t="shared" si="30"/>
        <v>-45961</v>
      </c>
      <c r="AQ69" s="113">
        <f t="shared" si="31"/>
        <v>62</v>
      </c>
      <c r="AR69" s="113" t="e">
        <f>INDEX(地温!$D$2:$D$366,MATCH(AP69,地温!$C$2:$C$366,FALSE))</f>
        <v>#N/A</v>
      </c>
      <c r="AS69" s="113" t="e">
        <f t="shared" si="32"/>
        <v>#N/A</v>
      </c>
      <c r="AT69" s="116" t="e">
        <f t="shared" si="14"/>
        <v>#N/A</v>
      </c>
      <c r="AU69" s="119" t="e">
        <f t="shared" si="15"/>
        <v>#N/A</v>
      </c>
      <c r="AV69" s="119">
        <f t="shared" si="16"/>
        <v>0</v>
      </c>
    </row>
    <row r="70" spans="1:48">
      <c r="A70" s="115">
        <f t="shared" si="17"/>
        <v>-45960</v>
      </c>
      <c r="B70" s="113">
        <f t="shared" si="0"/>
        <v>63</v>
      </c>
      <c r="C70" s="119">
        <f t="shared" si="1"/>
        <v>0</v>
      </c>
      <c r="F70" s="115">
        <f t="shared" si="18"/>
        <v>-45960</v>
      </c>
      <c r="G70" s="113">
        <f t="shared" si="19"/>
        <v>63</v>
      </c>
      <c r="H70" s="113" t="e">
        <f>INDEX(地温!$D$2:$D$366,MATCH(F70,地温!$C$2:$C$366,FALSE))</f>
        <v>#N/A</v>
      </c>
      <c r="I70" s="113" t="e">
        <f t="shared" si="20"/>
        <v>#N/A</v>
      </c>
      <c r="J70" s="116" t="e">
        <f t="shared" si="2"/>
        <v>#N/A</v>
      </c>
      <c r="K70" s="119" t="e">
        <f t="shared" si="3"/>
        <v>#N/A</v>
      </c>
      <c r="L70" s="119">
        <f t="shared" si="4"/>
        <v>0</v>
      </c>
      <c r="O70" s="115">
        <f t="shared" si="21"/>
        <v>-45960</v>
      </c>
      <c r="P70" s="113">
        <f t="shared" si="22"/>
        <v>63</v>
      </c>
      <c r="Q70" s="113" t="e">
        <f>INDEX(地温!$D$2:$D$366,MATCH(O70,地温!$C$2:$C$366,FALSE))</f>
        <v>#N/A</v>
      </c>
      <c r="R70" s="113" t="e">
        <f t="shared" si="23"/>
        <v>#N/A</v>
      </c>
      <c r="S70" s="116" t="e">
        <f t="shared" si="5"/>
        <v>#N/A</v>
      </c>
      <c r="T70" s="119" t="e">
        <f t="shared" si="6"/>
        <v>#N/A</v>
      </c>
      <c r="U70" s="119">
        <f t="shared" si="7"/>
        <v>0</v>
      </c>
      <c r="X70" s="115">
        <f t="shared" si="24"/>
        <v>-45960</v>
      </c>
      <c r="Y70" s="113">
        <f t="shared" si="25"/>
        <v>63</v>
      </c>
      <c r="Z70" s="113" t="e">
        <f>INDEX(地温!$D$2:$D$366,MATCH(X70,地温!$C$2:$C$366,FALSE))</f>
        <v>#N/A</v>
      </c>
      <c r="AA70" s="113" t="e">
        <f t="shared" si="26"/>
        <v>#N/A</v>
      </c>
      <c r="AB70" s="116" t="e">
        <f t="shared" si="8"/>
        <v>#N/A</v>
      </c>
      <c r="AC70" s="119" t="e">
        <f t="shared" si="9"/>
        <v>#N/A</v>
      </c>
      <c r="AD70" s="119">
        <f t="shared" si="10"/>
        <v>0</v>
      </c>
      <c r="AG70" s="115">
        <f t="shared" si="27"/>
        <v>-45960</v>
      </c>
      <c r="AH70" s="113">
        <f t="shared" si="28"/>
        <v>63</v>
      </c>
      <c r="AI70" s="113" t="e">
        <f>INDEX(地温!$D$2:$D$366,MATCH(AG70,地温!$C$2:$C$366,FALSE))</f>
        <v>#N/A</v>
      </c>
      <c r="AJ70" s="113" t="e">
        <f t="shared" si="29"/>
        <v>#N/A</v>
      </c>
      <c r="AK70" s="116" t="e">
        <f t="shared" si="11"/>
        <v>#N/A</v>
      </c>
      <c r="AL70" s="119" t="e">
        <f t="shared" si="12"/>
        <v>#N/A</v>
      </c>
      <c r="AM70" s="119">
        <f t="shared" si="13"/>
        <v>0</v>
      </c>
      <c r="AP70" s="115">
        <f t="shared" si="30"/>
        <v>-45960</v>
      </c>
      <c r="AQ70" s="113">
        <f t="shared" si="31"/>
        <v>63</v>
      </c>
      <c r="AR70" s="113" t="e">
        <f>INDEX(地温!$D$2:$D$366,MATCH(AP70,地温!$C$2:$C$366,FALSE))</f>
        <v>#N/A</v>
      </c>
      <c r="AS70" s="113" t="e">
        <f t="shared" si="32"/>
        <v>#N/A</v>
      </c>
      <c r="AT70" s="116" t="e">
        <f t="shared" si="14"/>
        <v>#N/A</v>
      </c>
      <c r="AU70" s="119" t="e">
        <f t="shared" si="15"/>
        <v>#N/A</v>
      </c>
      <c r="AV70" s="119">
        <f t="shared" si="16"/>
        <v>0</v>
      </c>
    </row>
    <row r="71" spans="1:48">
      <c r="A71" s="115">
        <f t="shared" si="17"/>
        <v>-45959</v>
      </c>
      <c r="B71" s="113">
        <f t="shared" si="0"/>
        <v>64</v>
      </c>
      <c r="C71" s="119">
        <f t="shared" si="1"/>
        <v>0</v>
      </c>
      <c r="F71" s="115">
        <f t="shared" si="18"/>
        <v>-45959</v>
      </c>
      <c r="G71" s="113">
        <f t="shared" si="19"/>
        <v>64</v>
      </c>
      <c r="H71" s="113" t="e">
        <f>INDEX(地温!$D$2:$D$366,MATCH(F71,地温!$C$2:$C$366,FALSE))</f>
        <v>#N/A</v>
      </c>
      <c r="I71" s="113" t="e">
        <f t="shared" si="20"/>
        <v>#N/A</v>
      </c>
      <c r="J71" s="116" t="e">
        <f t="shared" si="2"/>
        <v>#N/A</v>
      </c>
      <c r="K71" s="119" t="e">
        <f t="shared" si="3"/>
        <v>#N/A</v>
      </c>
      <c r="L71" s="119">
        <f t="shared" si="4"/>
        <v>0</v>
      </c>
      <c r="O71" s="115">
        <f t="shared" si="21"/>
        <v>-45959</v>
      </c>
      <c r="P71" s="113">
        <f t="shared" si="22"/>
        <v>64</v>
      </c>
      <c r="Q71" s="113" t="e">
        <f>INDEX(地温!$D$2:$D$366,MATCH(O71,地温!$C$2:$C$366,FALSE))</f>
        <v>#N/A</v>
      </c>
      <c r="R71" s="113" t="e">
        <f t="shared" si="23"/>
        <v>#N/A</v>
      </c>
      <c r="S71" s="116" t="e">
        <f t="shared" si="5"/>
        <v>#N/A</v>
      </c>
      <c r="T71" s="119" t="e">
        <f t="shared" si="6"/>
        <v>#N/A</v>
      </c>
      <c r="U71" s="119">
        <f t="shared" si="7"/>
        <v>0</v>
      </c>
      <c r="X71" s="115">
        <f t="shared" si="24"/>
        <v>-45959</v>
      </c>
      <c r="Y71" s="113">
        <f t="shared" si="25"/>
        <v>64</v>
      </c>
      <c r="Z71" s="113" t="e">
        <f>INDEX(地温!$D$2:$D$366,MATCH(X71,地温!$C$2:$C$366,FALSE))</f>
        <v>#N/A</v>
      </c>
      <c r="AA71" s="113" t="e">
        <f t="shared" si="26"/>
        <v>#N/A</v>
      </c>
      <c r="AB71" s="116" t="e">
        <f t="shared" si="8"/>
        <v>#N/A</v>
      </c>
      <c r="AC71" s="119" t="e">
        <f t="shared" si="9"/>
        <v>#N/A</v>
      </c>
      <c r="AD71" s="119">
        <f t="shared" si="10"/>
        <v>0</v>
      </c>
      <c r="AG71" s="115">
        <f t="shared" si="27"/>
        <v>-45959</v>
      </c>
      <c r="AH71" s="113">
        <f t="shared" si="28"/>
        <v>64</v>
      </c>
      <c r="AI71" s="113" t="e">
        <f>INDEX(地温!$D$2:$D$366,MATCH(AG71,地温!$C$2:$C$366,FALSE))</f>
        <v>#N/A</v>
      </c>
      <c r="AJ71" s="113" t="e">
        <f t="shared" si="29"/>
        <v>#N/A</v>
      </c>
      <c r="AK71" s="116" t="e">
        <f t="shared" si="11"/>
        <v>#N/A</v>
      </c>
      <c r="AL71" s="119" t="e">
        <f t="shared" si="12"/>
        <v>#N/A</v>
      </c>
      <c r="AM71" s="119">
        <f t="shared" si="13"/>
        <v>0</v>
      </c>
      <c r="AP71" s="115">
        <f t="shared" si="30"/>
        <v>-45959</v>
      </c>
      <c r="AQ71" s="113">
        <f t="shared" si="31"/>
        <v>64</v>
      </c>
      <c r="AR71" s="113" t="e">
        <f>INDEX(地温!$D$2:$D$366,MATCH(AP71,地温!$C$2:$C$366,FALSE))</f>
        <v>#N/A</v>
      </c>
      <c r="AS71" s="113" t="e">
        <f t="shared" si="32"/>
        <v>#N/A</v>
      </c>
      <c r="AT71" s="116" t="e">
        <f t="shared" si="14"/>
        <v>#N/A</v>
      </c>
      <c r="AU71" s="119" t="e">
        <f t="shared" si="15"/>
        <v>#N/A</v>
      </c>
      <c r="AV71" s="119">
        <f t="shared" si="16"/>
        <v>0</v>
      </c>
    </row>
    <row r="72" spans="1:48">
      <c r="A72" s="115">
        <f t="shared" si="17"/>
        <v>-45958</v>
      </c>
      <c r="B72" s="113">
        <f t="shared" ref="B72:B135" si="33">G72</f>
        <v>65</v>
      </c>
      <c r="C72" s="119">
        <f t="shared" ref="C72:C135" si="34">L72+U72+AD72+AM72+AV72</f>
        <v>0</v>
      </c>
      <c r="F72" s="115">
        <f t="shared" si="18"/>
        <v>-45958</v>
      </c>
      <c r="G72" s="113">
        <f t="shared" si="19"/>
        <v>65</v>
      </c>
      <c r="H72" s="113" t="e">
        <f>INDEX(地温!$D$2:$D$366,MATCH(F72,地温!$C$2:$C$366,FALSE))</f>
        <v>#N/A</v>
      </c>
      <c r="I72" s="113" t="e">
        <f t="shared" si="20"/>
        <v>#N/A</v>
      </c>
      <c r="J72" s="116" t="e">
        <f t="shared" ref="J72:J135" si="35">I72/G72</f>
        <v>#N/A</v>
      </c>
      <c r="K72" s="119" t="e">
        <f t="shared" ref="K72:K135" si="36">$H$4*EXP(-$I$4/(8.31*(J72+273)))</f>
        <v>#N/A</v>
      </c>
      <c r="L72" s="119">
        <f t="shared" ref="L72:L135" si="37">IF($G$1=0,0,$J$1*$G$4*0.01*(1-EXP(-K72*G72)))</f>
        <v>0</v>
      </c>
      <c r="O72" s="115">
        <f t="shared" si="21"/>
        <v>-45958</v>
      </c>
      <c r="P72" s="113">
        <f t="shared" si="22"/>
        <v>65</v>
      </c>
      <c r="Q72" s="113" t="e">
        <f>INDEX(地温!$D$2:$D$366,MATCH(O72,地温!$C$2:$C$366,FALSE))</f>
        <v>#N/A</v>
      </c>
      <c r="R72" s="113" t="e">
        <f t="shared" si="23"/>
        <v>#N/A</v>
      </c>
      <c r="S72" s="116" t="e">
        <f t="shared" ref="S72:S135" si="38">R72/P72</f>
        <v>#N/A</v>
      </c>
      <c r="T72" s="119" t="e">
        <f t="shared" ref="T72:T135" si="39">$Q$4*EXP(-$R$4/(8.31*(S72+273)))</f>
        <v>#N/A</v>
      </c>
      <c r="U72" s="119">
        <f t="shared" ref="U72:U135" si="40">IF($P$1=0,0,$S$1*$P$4*0.01*(1-EXP(-T72*P72)))</f>
        <v>0</v>
      </c>
      <c r="X72" s="115">
        <f t="shared" si="24"/>
        <v>-45958</v>
      </c>
      <c r="Y72" s="113">
        <f t="shared" si="25"/>
        <v>65</v>
      </c>
      <c r="Z72" s="113" t="e">
        <f>INDEX(地温!$D$2:$D$366,MATCH(X72,地温!$C$2:$C$366,FALSE))</f>
        <v>#N/A</v>
      </c>
      <c r="AA72" s="113" t="e">
        <f t="shared" si="26"/>
        <v>#N/A</v>
      </c>
      <c r="AB72" s="116" t="e">
        <f t="shared" ref="AB72:AB135" si="41">AA72/Y72</f>
        <v>#N/A</v>
      </c>
      <c r="AC72" s="119" t="e">
        <f t="shared" ref="AC72:AC135" si="42">$Z$4*EXP(-$AA$4/(8.31*(AB72+273)))</f>
        <v>#N/A</v>
      </c>
      <c r="AD72" s="119">
        <f t="shared" ref="AD72:AD135" si="43">IF($Y$1=0,0,$AB$1*$Y$4*0.01*(1-EXP(-AC72*Y72)))</f>
        <v>0</v>
      </c>
      <c r="AG72" s="115">
        <f t="shared" si="27"/>
        <v>-45958</v>
      </c>
      <c r="AH72" s="113">
        <f t="shared" si="28"/>
        <v>65</v>
      </c>
      <c r="AI72" s="113" t="e">
        <f>INDEX(地温!$D$2:$D$366,MATCH(AG72,地温!$C$2:$C$366,FALSE))</f>
        <v>#N/A</v>
      </c>
      <c r="AJ72" s="113" t="e">
        <f t="shared" si="29"/>
        <v>#N/A</v>
      </c>
      <c r="AK72" s="116" t="e">
        <f t="shared" ref="AK72:AK135" si="44">AJ72/AH72</f>
        <v>#N/A</v>
      </c>
      <c r="AL72" s="119" t="e">
        <f t="shared" ref="AL72:AL135" si="45">$AI$4*EXP(-$AJ$4/(8.31*(AK72+273)))</f>
        <v>#N/A</v>
      </c>
      <c r="AM72" s="119">
        <f t="shared" ref="AM72:AM135" si="46">IF($AH$1=0,0,$AK$1*$AH$4*0.01*(1-EXP(-AL72*AH72)))</f>
        <v>0</v>
      </c>
      <c r="AP72" s="115">
        <f t="shared" si="30"/>
        <v>-45958</v>
      </c>
      <c r="AQ72" s="113">
        <f t="shared" si="31"/>
        <v>65</v>
      </c>
      <c r="AR72" s="113" t="e">
        <f>INDEX(地温!$D$2:$D$366,MATCH(AP72,地温!$C$2:$C$366,FALSE))</f>
        <v>#N/A</v>
      </c>
      <c r="AS72" s="113" t="e">
        <f t="shared" si="32"/>
        <v>#N/A</v>
      </c>
      <c r="AT72" s="116" t="e">
        <f t="shared" ref="AT72:AT135" si="47">AS72/AQ72</f>
        <v>#N/A</v>
      </c>
      <c r="AU72" s="119" t="e">
        <f t="shared" ref="AU72:AU135" si="48">$AR$4*EXP(-$AS$4/(8.31*(AT72+273)))</f>
        <v>#N/A</v>
      </c>
      <c r="AV72" s="119">
        <f t="shared" ref="AV72:AV135" si="49">IF($AQ$1=0,0,$AT$1*$AQ$4*0.01*(1-EXP(-AU72*AQ72)))</f>
        <v>0</v>
      </c>
    </row>
    <row r="73" spans="1:48">
      <c r="A73" s="115">
        <f t="shared" ref="A73:A136" si="50">A72+1</f>
        <v>-45957</v>
      </c>
      <c r="B73" s="113">
        <f t="shared" si="33"/>
        <v>66</v>
      </c>
      <c r="C73" s="119">
        <f t="shared" si="34"/>
        <v>0</v>
      </c>
      <c r="F73" s="115">
        <f t="shared" ref="F73:F136" si="51">F72+1</f>
        <v>-45957</v>
      </c>
      <c r="G73" s="113">
        <f t="shared" ref="G73:G136" si="52">F73-F$8+1</f>
        <v>66</v>
      </c>
      <c r="H73" s="113" t="e">
        <f>INDEX(地温!$D$2:$D$366,MATCH(F73,地温!$C$2:$C$366,FALSE))</f>
        <v>#N/A</v>
      </c>
      <c r="I73" s="113" t="e">
        <f t="shared" ref="I73:I136" si="53">I72+H73</f>
        <v>#N/A</v>
      </c>
      <c r="J73" s="116" t="e">
        <f t="shared" si="35"/>
        <v>#N/A</v>
      </c>
      <c r="K73" s="119" t="e">
        <f t="shared" si="36"/>
        <v>#N/A</v>
      </c>
      <c r="L73" s="119">
        <f t="shared" si="37"/>
        <v>0</v>
      </c>
      <c r="O73" s="115">
        <f t="shared" ref="O73:O136" si="54">O72+1</f>
        <v>-45957</v>
      </c>
      <c r="P73" s="113">
        <f t="shared" ref="P73:P136" si="55">O73-O$8+1</f>
        <v>66</v>
      </c>
      <c r="Q73" s="113" t="e">
        <f>INDEX(地温!$D$2:$D$366,MATCH(O73,地温!$C$2:$C$366,FALSE))</f>
        <v>#N/A</v>
      </c>
      <c r="R73" s="113" t="e">
        <f t="shared" ref="R73:R136" si="56">R72+Q73</f>
        <v>#N/A</v>
      </c>
      <c r="S73" s="116" t="e">
        <f t="shared" si="38"/>
        <v>#N/A</v>
      </c>
      <c r="T73" s="119" t="e">
        <f t="shared" si="39"/>
        <v>#N/A</v>
      </c>
      <c r="U73" s="119">
        <f t="shared" si="40"/>
        <v>0</v>
      </c>
      <c r="X73" s="115">
        <f t="shared" ref="X73:X136" si="57">X72+1</f>
        <v>-45957</v>
      </c>
      <c r="Y73" s="113">
        <f t="shared" ref="Y73:Y136" si="58">X73-X$8+1</f>
        <v>66</v>
      </c>
      <c r="Z73" s="113" t="e">
        <f>INDEX(地温!$D$2:$D$366,MATCH(X73,地温!$C$2:$C$366,FALSE))</f>
        <v>#N/A</v>
      </c>
      <c r="AA73" s="113" t="e">
        <f t="shared" ref="AA73:AA136" si="59">AA72+Z73</f>
        <v>#N/A</v>
      </c>
      <c r="AB73" s="116" t="e">
        <f t="shared" si="41"/>
        <v>#N/A</v>
      </c>
      <c r="AC73" s="119" t="e">
        <f t="shared" si="42"/>
        <v>#N/A</v>
      </c>
      <c r="AD73" s="119">
        <f t="shared" si="43"/>
        <v>0</v>
      </c>
      <c r="AG73" s="115">
        <f t="shared" ref="AG73:AG136" si="60">AG72+1</f>
        <v>-45957</v>
      </c>
      <c r="AH73" s="113">
        <f t="shared" ref="AH73:AH136" si="61">AG73-AG$8+1</f>
        <v>66</v>
      </c>
      <c r="AI73" s="113" t="e">
        <f>INDEX(地温!$D$2:$D$366,MATCH(AG73,地温!$C$2:$C$366,FALSE))</f>
        <v>#N/A</v>
      </c>
      <c r="AJ73" s="113" t="e">
        <f t="shared" ref="AJ73:AJ136" si="62">AJ72+AI73</f>
        <v>#N/A</v>
      </c>
      <c r="AK73" s="116" t="e">
        <f t="shared" si="44"/>
        <v>#N/A</v>
      </c>
      <c r="AL73" s="119" t="e">
        <f t="shared" si="45"/>
        <v>#N/A</v>
      </c>
      <c r="AM73" s="119">
        <f t="shared" si="46"/>
        <v>0</v>
      </c>
      <c r="AP73" s="115">
        <f t="shared" ref="AP73:AP136" si="63">AP72+1</f>
        <v>-45957</v>
      </c>
      <c r="AQ73" s="113">
        <f t="shared" ref="AQ73:AQ136" si="64">AP73-AP$8+1</f>
        <v>66</v>
      </c>
      <c r="AR73" s="113" t="e">
        <f>INDEX(地温!$D$2:$D$366,MATCH(AP73,地温!$C$2:$C$366,FALSE))</f>
        <v>#N/A</v>
      </c>
      <c r="AS73" s="113" t="e">
        <f t="shared" ref="AS73:AS136" si="65">AS72+AR73</f>
        <v>#N/A</v>
      </c>
      <c r="AT73" s="116" t="e">
        <f t="shared" si="47"/>
        <v>#N/A</v>
      </c>
      <c r="AU73" s="119" t="e">
        <f t="shared" si="48"/>
        <v>#N/A</v>
      </c>
      <c r="AV73" s="119">
        <f t="shared" si="49"/>
        <v>0</v>
      </c>
    </row>
    <row r="74" spans="1:48">
      <c r="A74" s="115">
        <f t="shared" si="50"/>
        <v>-45956</v>
      </c>
      <c r="B74" s="113">
        <f t="shared" si="33"/>
        <v>67</v>
      </c>
      <c r="C74" s="119">
        <f t="shared" si="34"/>
        <v>0</v>
      </c>
      <c r="F74" s="115">
        <f t="shared" si="51"/>
        <v>-45956</v>
      </c>
      <c r="G74" s="113">
        <f t="shared" si="52"/>
        <v>67</v>
      </c>
      <c r="H74" s="113" t="e">
        <f>INDEX(地温!$D$2:$D$366,MATCH(F74,地温!$C$2:$C$366,FALSE))</f>
        <v>#N/A</v>
      </c>
      <c r="I74" s="113" t="e">
        <f t="shared" si="53"/>
        <v>#N/A</v>
      </c>
      <c r="J74" s="116" t="e">
        <f t="shared" si="35"/>
        <v>#N/A</v>
      </c>
      <c r="K74" s="119" t="e">
        <f t="shared" si="36"/>
        <v>#N/A</v>
      </c>
      <c r="L74" s="119">
        <f t="shared" si="37"/>
        <v>0</v>
      </c>
      <c r="O74" s="115">
        <f t="shared" si="54"/>
        <v>-45956</v>
      </c>
      <c r="P74" s="113">
        <f t="shared" si="55"/>
        <v>67</v>
      </c>
      <c r="Q74" s="113" t="e">
        <f>INDEX(地温!$D$2:$D$366,MATCH(O74,地温!$C$2:$C$366,FALSE))</f>
        <v>#N/A</v>
      </c>
      <c r="R74" s="113" t="e">
        <f t="shared" si="56"/>
        <v>#N/A</v>
      </c>
      <c r="S74" s="116" t="e">
        <f t="shared" si="38"/>
        <v>#N/A</v>
      </c>
      <c r="T74" s="119" t="e">
        <f t="shared" si="39"/>
        <v>#N/A</v>
      </c>
      <c r="U74" s="119">
        <f t="shared" si="40"/>
        <v>0</v>
      </c>
      <c r="X74" s="115">
        <f t="shared" si="57"/>
        <v>-45956</v>
      </c>
      <c r="Y74" s="113">
        <f t="shared" si="58"/>
        <v>67</v>
      </c>
      <c r="Z74" s="113" t="e">
        <f>INDEX(地温!$D$2:$D$366,MATCH(X74,地温!$C$2:$C$366,FALSE))</f>
        <v>#N/A</v>
      </c>
      <c r="AA74" s="113" t="e">
        <f t="shared" si="59"/>
        <v>#N/A</v>
      </c>
      <c r="AB74" s="116" t="e">
        <f t="shared" si="41"/>
        <v>#N/A</v>
      </c>
      <c r="AC74" s="119" t="e">
        <f t="shared" si="42"/>
        <v>#N/A</v>
      </c>
      <c r="AD74" s="119">
        <f t="shared" si="43"/>
        <v>0</v>
      </c>
      <c r="AG74" s="115">
        <f t="shared" si="60"/>
        <v>-45956</v>
      </c>
      <c r="AH74" s="113">
        <f t="shared" si="61"/>
        <v>67</v>
      </c>
      <c r="AI74" s="113" t="e">
        <f>INDEX(地温!$D$2:$D$366,MATCH(AG74,地温!$C$2:$C$366,FALSE))</f>
        <v>#N/A</v>
      </c>
      <c r="AJ74" s="113" t="e">
        <f t="shared" si="62"/>
        <v>#N/A</v>
      </c>
      <c r="AK74" s="116" t="e">
        <f t="shared" si="44"/>
        <v>#N/A</v>
      </c>
      <c r="AL74" s="119" t="e">
        <f t="shared" si="45"/>
        <v>#N/A</v>
      </c>
      <c r="AM74" s="119">
        <f t="shared" si="46"/>
        <v>0</v>
      </c>
      <c r="AP74" s="115">
        <f t="shared" si="63"/>
        <v>-45956</v>
      </c>
      <c r="AQ74" s="113">
        <f t="shared" si="64"/>
        <v>67</v>
      </c>
      <c r="AR74" s="113" t="e">
        <f>INDEX(地温!$D$2:$D$366,MATCH(AP74,地温!$C$2:$C$366,FALSE))</f>
        <v>#N/A</v>
      </c>
      <c r="AS74" s="113" t="e">
        <f t="shared" si="65"/>
        <v>#N/A</v>
      </c>
      <c r="AT74" s="116" t="e">
        <f t="shared" si="47"/>
        <v>#N/A</v>
      </c>
      <c r="AU74" s="119" t="e">
        <f t="shared" si="48"/>
        <v>#N/A</v>
      </c>
      <c r="AV74" s="119">
        <f t="shared" si="49"/>
        <v>0</v>
      </c>
    </row>
    <row r="75" spans="1:48">
      <c r="A75" s="115">
        <f t="shared" si="50"/>
        <v>-45955</v>
      </c>
      <c r="B75" s="113">
        <f t="shared" si="33"/>
        <v>68</v>
      </c>
      <c r="C75" s="119">
        <f t="shared" si="34"/>
        <v>0</v>
      </c>
      <c r="F75" s="115">
        <f t="shared" si="51"/>
        <v>-45955</v>
      </c>
      <c r="G75" s="113">
        <f t="shared" si="52"/>
        <v>68</v>
      </c>
      <c r="H75" s="113" t="e">
        <f>INDEX(地温!$D$2:$D$366,MATCH(F75,地温!$C$2:$C$366,FALSE))</f>
        <v>#N/A</v>
      </c>
      <c r="I75" s="113" t="e">
        <f t="shared" si="53"/>
        <v>#N/A</v>
      </c>
      <c r="J75" s="116" t="e">
        <f t="shared" si="35"/>
        <v>#N/A</v>
      </c>
      <c r="K75" s="119" t="e">
        <f t="shared" si="36"/>
        <v>#N/A</v>
      </c>
      <c r="L75" s="119">
        <f t="shared" si="37"/>
        <v>0</v>
      </c>
      <c r="O75" s="115">
        <f t="shared" si="54"/>
        <v>-45955</v>
      </c>
      <c r="P75" s="113">
        <f t="shared" si="55"/>
        <v>68</v>
      </c>
      <c r="Q75" s="113" t="e">
        <f>INDEX(地温!$D$2:$D$366,MATCH(O75,地温!$C$2:$C$366,FALSE))</f>
        <v>#N/A</v>
      </c>
      <c r="R75" s="113" t="e">
        <f t="shared" si="56"/>
        <v>#N/A</v>
      </c>
      <c r="S75" s="116" t="e">
        <f t="shared" si="38"/>
        <v>#N/A</v>
      </c>
      <c r="T75" s="119" t="e">
        <f t="shared" si="39"/>
        <v>#N/A</v>
      </c>
      <c r="U75" s="119">
        <f t="shared" si="40"/>
        <v>0</v>
      </c>
      <c r="X75" s="115">
        <f t="shared" si="57"/>
        <v>-45955</v>
      </c>
      <c r="Y75" s="113">
        <f t="shared" si="58"/>
        <v>68</v>
      </c>
      <c r="Z75" s="113" t="e">
        <f>INDEX(地温!$D$2:$D$366,MATCH(X75,地温!$C$2:$C$366,FALSE))</f>
        <v>#N/A</v>
      </c>
      <c r="AA75" s="113" t="e">
        <f t="shared" si="59"/>
        <v>#N/A</v>
      </c>
      <c r="AB75" s="116" t="e">
        <f t="shared" si="41"/>
        <v>#N/A</v>
      </c>
      <c r="AC75" s="119" t="e">
        <f t="shared" si="42"/>
        <v>#N/A</v>
      </c>
      <c r="AD75" s="119">
        <f t="shared" si="43"/>
        <v>0</v>
      </c>
      <c r="AG75" s="115">
        <f t="shared" si="60"/>
        <v>-45955</v>
      </c>
      <c r="AH75" s="113">
        <f t="shared" si="61"/>
        <v>68</v>
      </c>
      <c r="AI75" s="113" t="e">
        <f>INDEX(地温!$D$2:$D$366,MATCH(AG75,地温!$C$2:$C$366,FALSE))</f>
        <v>#N/A</v>
      </c>
      <c r="AJ75" s="113" t="e">
        <f t="shared" si="62"/>
        <v>#N/A</v>
      </c>
      <c r="AK75" s="116" t="e">
        <f t="shared" si="44"/>
        <v>#N/A</v>
      </c>
      <c r="AL75" s="119" t="e">
        <f t="shared" si="45"/>
        <v>#N/A</v>
      </c>
      <c r="AM75" s="119">
        <f t="shared" si="46"/>
        <v>0</v>
      </c>
      <c r="AP75" s="115">
        <f t="shared" si="63"/>
        <v>-45955</v>
      </c>
      <c r="AQ75" s="113">
        <f t="shared" si="64"/>
        <v>68</v>
      </c>
      <c r="AR75" s="113" t="e">
        <f>INDEX(地温!$D$2:$D$366,MATCH(AP75,地温!$C$2:$C$366,FALSE))</f>
        <v>#N/A</v>
      </c>
      <c r="AS75" s="113" t="e">
        <f t="shared" si="65"/>
        <v>#N/A</v>
      </c>
      <c r="AT75" s="116" t="e">
        <f t="shared" si="47"/>
        <v>#N/A</v>
      </c>
      <c r="AU75" s="119" t="e">
        <f t="shared" si="48"/>
        <v>#N/A</v>
      </c>
      <c r="AV75" s="119">
        <f t="shared" si="49"/>
        <v>0</v>
      </c>
    </row>
    <row r="76" spans="1:48">
      <c r="A76" s="115">
        <f t="shared" si="50"/>
        <v>-45954</v>
      </c>
      <c r="B76" s="113">
        <f t="shared" si="33"/>
        <v>69</v>
      </c>
      <c r="C76" s="119">
        <f t="shared" si="34"/>
        <v>0</v>
      </c>
      <c r="F76" s="115">
        <f t="shared" si="51"/>
        <v>-45954</v>
      </c>
      <c r="G76" s="113">
        <f t="shared" si="52"/>
        <v>69</v>
      </c>
      <c r="H76" s="113" t="e">
        <f>INDEX(地温!$D$2:$D$366,MATCH(F76,地温!$C$2:$C$366,FALSE))</f>
        <v>#N/A</v>
      </c>
      <c r="I76" s="113" t="e">
        <f t="shared" si="53"/>
        <v>#N/A</v>
      </c>
      <c r="J76" s="116" t="e">
        <f t="shared" si="35"/>
        <v>#N/A</v>
      </c>
      <c r="K76" s="119" t="e">
        <f t="shared" si="36"/>
        <v>#N/A</v>
      </c>
      <c r="L76" s="119">
        <f t="shared" si="37"/>
        <v>0</v>
      </c>
      <c r="O76" s="115">
        <f t="shared" si="54"/>
        <v>-45954</v>
      </c>
      <c r="P76" s="113">
        <f t="shared" si="55"/>
        <v>69</v>
      </c>
      <c r="Q76" s="113" t="e">
        <f>INDEX(地温!$D$2:$D$366,MATCH(O76,地温!$C$2:$C$366,FALSE))</f>
        <v>#N/A</v>
      </c>
      <c r="R76" s="113" t="e">
        <f t="shared" si="56"/>
        <v>#N/A</v>
      </c>
      <c r="S76" s="116" t="e">
        <f t="shared" si="38"/>
        <v>#N/A</v>
      </c>
      <c r="T76" s="119" t="e">
        <f t="shared" si="39"/>
        <v>#N/A</v>
      </c>
      <c r="U76" s="119">
        <f t="shared" si="40"/>
        <v>0</v>
      </c>
      <c r="X76" s="115">
        <f t="shared" si="57"/>
        <v>-45954</v>
      </c>
      <c r="Y76" s="113">
        <f t="shared" si="58"/>
        <v>69</v>
      </c>
      <c r="Z76" s="113" t="e">
        <f>INDEX(地温!$D$2:$D$366,MATCH(X76,地温!$C$2:$C$366,FALSE))</f>
        <v>#N/A</v>
      </c>
      <c r="AA76" s="113" t="e">
        <f t="shared" si="59"/>
        <v>#N/A</v>
      </c>
      <c r="AB76" s="116" t="e">
        <f t="shared" si="41"/>
        <v>#N/A</v>
      </c>
      <c r="AC76" s="119" t="e">
        <f t="shared" si="42"/>
        <v>#N/A</v>
      </c>
      <c r="AD76" s="119">
        <f t="shared" si="43"/>
        <v>0</v>
      </c>
      <c r="AG76" s="115">
        <f t="shared" si="60"/>
        <v>-45954</v>
      </c>
      <c r="AH76" s="113">
        <f t="shared" si="61"/>
        <v>69</v>
      </c>
      <c r="AI76" s="113" t="e">
        <f>INDEX(地温!$D$2:$D$366,MATCH(AG76,地温!$C$2:$C$366,FALSE))</f>
        <v>#N/A</v>
      </c>
      <c r="AJ76" s="113" t="e">
        <f t="shared" si="62"/>
        <v>#N/A</v>
      </c>
      <c r="AK76" s="116" t="e">
        <f t="shared" si="44"/>
        <v>#N/A</v>
      </c>
      <c r="AL76" s="119" t="e">
        <f t="shared" si="45"/>
        <v>#N/A</v>
      </c>
      <c r="AM76" s="119">
        <f t="shared" si="46"/>
        <v>0</v>
      </c>
      <c r="AP76" s="115">
        <f t="shared" si="63"/>
        <v>-45954</v>
      </c>
      <c r="AQ76" s="113">
        <f t="shared" si="64"/>
        <v>69</v>
      </c>
      <c r="AR76" s="113" t="e">
        <f>INDEX(地温!$D$2:$D$366,MATCH(AP76,地温!$C$2:$C$366,FALSE))</f>
        <v>#N/A</v>
      </c>
      <c r="AS76" s="113" t="e">
        <f t="shared" si="65"/>
        <v>#N/A</v>
      </c>
      <c r="AT76" s="116" t="e">
        <f t="shared" si="47"/>
        <v>#N/A</v>
      </c>
      <c r="AU76" s="119" t="e">
        <f t="shared" si="48"/>
        <v>#N/A</v>
      </c>
      <c r="AV76" s="119">
        <f t="shared" si="49"/>
        <v>0</v>
      </c>
    </row>
    <row r="77" spans="1:48">
      <c r="A77" s="115">
        <f t="shared" si="50"/>
        <v>-45953</v>
      </c>
      <c r="B77" s="113">
        <f t="shared" si="33"/>
        <v>70</v>
      </c>
      <c r="C77" s="119">
        <f t="shared" si="34"/>
        <v>0</v>
      </c>
      <c r="F77" s="115">
        <f t="shared" si="51"/>
        <v>-45953</v>
      </c>
      <c r="G77" s="113">
        <f t="shared" si="52"/>
        <v>70</v>
      </c>
      <c r="H77" s="113" t="e">
        <f>INDEX(地温!$D$2:$D$366,MATCH(F77,地温!$C$2:$C$366,FALSE))</f>
        <v>#N/A</v>
      </c>
      <c r="I77" s="113" t="e">
        <f t="shared" si="53"/>
        <v>#N/A</v>
      </c>
      <c r="J77" s="116" t="e">
        <f t="shared" si="35"/>
        <v>#N/A</v>
      </c>
      <c r="K77" s="119" t="e">
        <f t="shared" si="36"/>
        <v>#N/A</v>
      </c>
      <c r="L77" s="119">
        <f t="shared" si="37"/>
        <v>0</v>
      </c>
      <c r="O77" s="115">
        <f t="shared" si="54"/>
        <v>-45953</v>
      </c>
      <c r="P77" s="113">
        <f t="shared" si="55"/>
        <v>70</v>
      </c>
      <c r="Q77" s="113" t="e">
        <f>INDEX(地温!$D$2:$D$366,MATCH(O77,地温!$C$2:$C$366,FALSE))</f>
        <v>#N/A</v>
      </c>
      <c r="R77" s="113" t="e">
        <f t="shared" si="56"/>
        <v>#N/A</v>
      </c>
      <c r="S77" s="116" t="e">
        <f t="shared" si="38"/>
        <v>#N/A</v>
      </c>
      <c r="T77" s="119" t="e">
        <f t="shared" si="39"/>
        <v>#N/A</v>
      </c>
      <c r="U77" s="119">
        <f t="shared" si="40"/>
        <v>0</v>
      </c>
      <c r="X77" s="115">
        <f t="shared" si="57"/>
        <v>-45953</v>
      </c>
      <c r="Y77" s="113">
        <f t="shared" si="58"/>
        <v>70</v>
      </c>
      <c r="Z77" s="113" t="e">
        <f>INDEX(地温!$D$2:$D$366,MATCH(X77,地温!$C$2:$C$366,FALSE))</f>
        <v>#N/A</v>
      </c>
      <c r="AA77" s="113" t="e">
        <f t="shared" si="59"/>
        <v>#N/A</v>
      </c>
      <c r="AB77" s="116" t="e">
        <f t="shared" si="41"/>
        <v>#N/A</v>
      </c>
      <c r="AC77" s="119" t="e">
        <f t="shared" si="42"/>
        <v>#N/A</v>
      </c>
      <c r="AD77" s="119">
        <f t="shared" si="43"/>
        <v>0</v>
      </c>
      <c r="AG77" s="115">
        <f t="shared" si="60"/>
        <v>-45953</v>
      </c>
      <c r="AH77" s="113">
        <f t="shared" si="61"/>
        <v>70</v>
      </c>
      <c r="AI77" s="113" t="e">
        <f>INDEX(地温!$D$2:$D$366,MATCH(AG77,地温!$C$2:$C$366,FALSE))</f>
        <v>#N/A</v>
      </c>
      <c r="AJ77" s="113" t="e">
        <f t="shared" si="62"/>
        <v>#N/A</v>
      </c>
      <c r="AK77" s="116" t="e">
        <f t="shared" si="44"/>
        <v>#N/A</v>
      </c>
      <c r="AL77" s="119" t="e">
        <f t="shared" si="45"/>
        <v>#N/A</v>
      </c>
      <c r="AM77" s="119">
        <f t="shared" si="46"/>
        <v>0</v>
      </c>
      <c r="AP77" s="115">
        <f t="shared" si="63"/>
        <v>-45953</v>
      </c>
      <c r="AQ77" s="113">
        <f t="shared" si="64"/>
        <v>70</v>
      </c>
      <c r="AR77" s="113" t="e">
        <f>INDEX(地温!$D$2:$D$366,MATCH(AP77,地温!$C$2:$C$366,FALSE))</f>
        <v>#N/A</v>
      </c>
      <c r="AS77" s="113" t="e">
        <f t="shared" si="65"/>
        <v>#N/A</v>
      </c>
      <c r="AT77" s="116" t="e">
        <f t="shared" si="47"/>
        <v>#N/A</v>
      </c>
      <c r="AU77" s="119" t="e">
        <f t="shared" si="48"/>
        <v>#N/A</v>
      </c>
      <c r="AV77" s="119">
        <f t="shared" si="49"/>
        <v>0</v>
      </c>
    </row>
    <row r="78" spans="1:48">
      <c r="A78" s="115">
        <f t="shared" si="50"/>
        <v>-45952</v>
      </c>
      <c r="B78" s="113">
        <f t="shared" si="33"/>
        <v>71</v>
      </c>
      <c r="C78" s="119">
        <f t="shared" si="34"/>
        <v>0</v>
      </c>
      <c r="F78" s="115">
        <f t="shared" si="51"/>
        <v>-45952</v>
      </c>
      <c r="G78" s="113">
        <f t="shared" si="52"/>
        <v>71</v>
      </c>
      <c r="H78" s="113" t="e">
        <f>INDEX(地温!$D$2:$D$366,MATCH(F78,地温!$C$2:$C$366,FALSE))</f>
        <v>#N/A</v>
      </c>
      <c r="I78" s="113" t="e">
        <f t="shared" si="53"/>
        <v>#N/A</v>
      </c>
      <c r="J78" s="116" t="e">
        <f t="shared" si="35"/>
        <v>#N/A</v>
      </c>
      <c r="K78" s="119" t="e">
        <f t="shared" si="36"/>
        <v>#N/A</v>
      </c>
      <c r="L78" s="119">
        <f t="shared" si="37"/>
        <v>0</v>
      </c>
      <c r="O78" s="115">
        <f t="shared" si="54"/>
        <v>-45952</v>
      </c>
      <c r="P78" s="113">
        <f t="shared" si="55"/>
        <v>71</v>
      </c>
      <c r="Q78" s="113" t="e">
        <f>INDEX(地温!$D$2:$D$366,MATCH(O78,地温!$C$2:$C$366,FALSE))</f>
        <v>#N/A</v>
      </c>
      <c r="R78" s="113" t="e">
        <f t="shared" si="56"/>
        <v>#N/A</v>
      </c>
      <c r="S78" s="116" t="e">
        <f t="shared" si="38"/>
        <v>#N/A</v>
      </c>
      <c r="T78" s="119" t="e">
        <f t="shared" si="39"/>
        <v>#N/A</v>
      </c>
      <c r="U78" s="119">
        <f t="shared" si="40"/>
        <v>0</v>
      </c>
      <c r="X78" s="115">
        <f t="shared" si="57"/>
        <v>-45952</v>
      </c>
      <c r="Y78" s="113">
        <f t="shared" si="58"/>
        <v>71</v>
      </c>
      <c r="Z78" s="113" t="e">
        <f>INDEX(地温!$D$2:$D$366,MATCH(X78,地温!$C$2:$C$366,FALSE))</f>
        <v>#N/A</v>
      </c>
      <c r="AA78" s="113" t="e">
        <f t="shared" si="59"/>
        <v>#N/A</v>
      </c>
      <c r="AB78" s="116" t="e">
        <f t="shared" si="41"/>
        <v>#N/A</v>
      </c>
      <c r="AC78" s="119" t="e">
        <f t="shared" si="42"/>
        <v>#N/A</v>
      </c>
      <c r="AD78" s="119">
        <f t="shared" si="43"/>
        <v>0</v>
      </c>
      <c r="AG78" s="115">
        <f t="shared" si="60"/>
        <v>-45952</v>
      </c>
      <c r="AH78" s="113">
        <f t="shared" si="61"/>
        <v>71</v>
      </c>
      <c r="AI78" s="113" t="e">
        <f>INDEX(地温!$D$2:$D$366,MATCH(AG78,地温!$C$2:$C$366,FALSE))</f>
        <v>#N/A</v>
      </c>
      <c r="AJ78" s="113" t="e">
        <f t="shared" si="62"/>
        <v>#N/A</v>
      </c>
      <c r="AK78" s="116" t="e">
        <f t="shared" si="44"/>
        <v>#N/A</v>
      </c>
      <c r="AL78" s="119" t="e">
        <f t="shared" si="45"/>
        <v>#N/A</v>
      </c>
      <c r="AM78" s="119">
        <f t="shared" si="46"/>
        <v>0</v>
      </c>
      <c r="AP78" s="115">
        <f t="shared" si="63"/>
        <v>-45952</v>
      </c>
      <c r="AQ78" s="113">
        <f t="shared" si="64"/>
        <v>71</v>
      </c>
      <c r="AR78" s="113" t="e">
        <f>INDEX(地温!$D$2:$D$366,MATCH(AP78,地温!$C$2:$C$366,FALSE))</f>
        <v>#N/A</v>
      </c>
      <c r="AS78" s="113" t="e">
        <f t="shared" si="65"/>
        <v>#N/A</v>
      </c>
      <c r="AT78" s="116" t="e">
        <f t="shared" si="47"/>
        <v>#N/A</v>
      </c>
      <c r="AU78" s="119" t="e">
        <f t="shared" si="48"/>
        <v>#N/A</v>
      </c>
      <c r="AV78" s="119">
        <f t="shared" si="49"/>
        <v>0</v>
      </c>
    </row>
    <row r="79" spans="1:48">
      <c r="A79" s="115">
        <f t="shared" si="50"/>
        <v>-45951</v>
      </c>
      <c r="B79" s="113">
        <f t="shared" si="33"/>
        <v>72</v>
      </c>
      <c r="C79" s="119">
        <f t="shared" si="34"/>
        <v>0</v>
      </c>
      <c r="F79" s="115">
        <f t="shared" si="51"/>
        <v>-45951</v>
      </c>
      <c r="G79" s="113">
        <f t="shared" si="52"/>
        <v>72</v>
      </c>
      <c r="H79" s="113" t="e">
        <f>INDEX(地温!$D$2:$D$366,MATCH(F79,地温!$C$2:$C$366,FALSE))</f>
        <v>#N/A</v>
      </c>
      <c r="I79" s="113" t="e">
        <f t="shared" si="53"/>
        <v>#N/A</v>
      </c>
      <c r="J79" s="116" t="e">
        <f t="shared" si="35"/>
        <v>#N/A</v>
      </c>
      <c r="K79" s="119" t="e">
        <f t="shared" si="36"/>
        <v>#N/A</v>
      </c>
      <c r="L79" s="119">
        <f t="shared" si="37"/>
        <v>0</v>
      </c>
      <c r="O79" s="115">
        <f t="shared" si="54"/>
        <v>-45951</v>
      </c>
      <c r="P79" s="113">
        <f t="shared" si="55"/>
        <v>72</v>
      </c>
      <c r="Q79" s="113" t="e">
        <f>INDEX(地温!$D$2:$D$366,MATCH(O79,地温!$C$2:$C$366,FALSE))</f>
        <v>#N/A</v>
      </c>
      <c r="R79" s="113" t="e">
        <f t="shared" si="56"/>
        <v>#N/A</v>
      </c>
      <c r="S79" s="116" t="e">
        <f t="shared" si="38"/>
        <v>#N/A</v>
      </c>
      <c r="T79" s="119" t="e">
        <f t="shared" si="39"/>
        <v>#N/A</v>
      </c>
      <c r="U79" s="119">
        <f t="shared" si="40"/>
        <v>0</v>
      </c>
      <c r="X79" s="115">
        <f t="shared" si="57"/>
        <v>-45951</v>
      </c>
      <c r="Y79" s="113">
        <f t="shared" si="58"/>
        <v>72</v>
      </c>
      <c r="Z79" s="113" t="e">
        <f>INDEX(地温!$D$2:$D$366,MATCH(X79,地温!$C$2:$C$366,FALSE))</f>
        <v>#N/A</v>
      </c>
      <c r="AA79" s="113" t="e">
        <f t="shared" si="59"/>
        <v>#N/A</v>
      </c>
      <c r="AB79" s="116" t="e">
        <f t="shared" si="41"/>
        <v>#N/A</v>
      </c>
      <c r="AC79" s="119" t="e">
        <f t="shared" si="42"/>
        <v>#N/A</v>
      </c>
      <c r="AD79" s="119">
        <f t="shared" si="43"/>
        <v>0</v>
      </c>
      <c r="AG79" s="115">
        <f t="shared" si="60"/>
        <v>-45951</v>
      </c>
      <c r="AH79" s="113">
        <f t="shared" si="61"/>
        <v>72</v>
      </c>
      <c r="AI79" s="113" t="e">
        <f>INDEX(地温!$D$2:$D$366,MATCH(AG79,地温!$C$2:$C$366,FALSE))</f>
        <v>#N/A</v>
      </c>
      <c r="AJ79" s="113" t="e">
        <f t="shared" si="62"/>
        <v>#N/A</v>
      </c>
      <c r="AK79" s="116" t="e">
        <f t="shared" si="44"/>
        <v>#N/A</v>
      </c>
      <c r="AL79" s="119" t="e">
        <f t="shared" si="45"/>
        <v>#N/A</v>
      </c>
      <c r="AM79" s="119">
        <f t="shared" si="46"/>
        <v>0</v>
      </c>
      <c r="AP79" s="115">
        <f t="shared" si="63"/>
        <v>-45951</v>
      </c>
      <c r="AQ79" s="113">
        <f t="shared" si="64"/>
        <v>72</v>
      </c>
      <c r="AR79" s="113" t="e">
        <f>INDEX(地温!$D$2:$D$366,MATCH(AP79,地温!$C$2:$C$366,FALSE))</f>
        <v>#N/A</v>
      </c>
      <c r="AS79" s="113" t="e">
        <f t="shared" si="65"/>
        <v>#N/A</v>
      </c>
      <c r="AT79" s="116" t="e">
        <f t="shared" si="47"/>
        <v>#N/A</v>
      </c>
      <c r="AU79" s="119" t="e">
        <f t="shared" si="48"/>
        <v>#N/A</v>
      </c>
      <c r="AV79" s="119">
        <f t="shared" si="49"/>
        <v>0</v>
      </c>
    </row>
    <row r="80" spans="1:48">
      <c r="A80" s="115">
        <f t="shared" si="50"/>
        <v>-45950</v>
      </c>
      <c r="B80" s="113">
        <f t="shared" si="33"/>
        <v>73</v>
      </c>
      <c r="C80" s="119">
        <f t="shared" si="34"/>
        <v>0</v>
      </c>
      <c r="F80" s="115">
        <f t="shared" si="51"/>
        <v>-45950</v>
      </c>
      <c r="G80" s="113">
        <f t="shared" si="52"/>
        <v>73</v>
      </c>
      <c r="H80" s="113" t="e">
        <f>INDEX(地温!$D$2:$D$366,MATCH(F80,地温!$C$2:$C$366,FALSE))</f>
        <v>#N/A</v>
      </c>
      <c r="I80" s="113" t="e">
        <f t="shared" si="53"/>
        <v>#N/A</v>
      </c>
      <c r="J80" s="116" t="e">
        <f t="shared" si="35"/>
        <v>#N/A</v>
      </c>
      <c r="K80" s="119" t="e">
        <f t="shared" si="36"/>
        <v>#N/A</v>
      </c>
      <c r="L80" s="119">
        <f t="shared" si="37"/>
        <v>0</v>
      </c>
      <c r="O80" s="115">
        <f t="shared" si="54"/>
        <v>-45950</v>
      </c>
      <c r="P80" s="113">
        <f t="shared" si="55"/>
        <v>73</v>
      </c>
      <c r="Q80" s="113" t="e">
        <f>INDEX(地温!$D$2:$D$366,MATCH(O80,地温!$C$2:$C$366,FALSE))</f>
        <v>#N/A</v>
      </c>
      <c r="R80" s="113" t="e">
        <f t="shared" si="56"/>
        <v>#N/A</v>
      </c>
      <c r="S80" s="116" t="e">
        <f t="shared" si="38"/>
        <v>#N/A</v>
      </c>
      <c r="T80" s="119" t="e">
        <f t="shared" si="39"/>
        <v>#N/A</v>
      </c>
      <c r="U80" s="119">
        <f t="shared" si="40"/>
        <v>0</v>
      </c>
      <c r="X80" s="115">
        <f t="shared" si="57"/>
        <v>-45950</v>
      </c>
      <c r="Y80" s="113">
        <f t="shared" si="58"/>
        <v>73</v>
      </c>
      <c r="Z80" s="113" t="e">
        <f>INDEX(地温!$D$2:$D$366,MATCH(X80,地温!$C$2:$C$366,FALSE))</f>
        <v>#N/A</v>
      </c>
      <c r="AA80" s="113" t="e">
        <f t="shared" si="59"/>
        <v>#N/A</v>
      </c>
      <c r="AB80" s="116" t="e">
        <f t="shared" si="41"/>
        <v>#N/A</v>
      </c>
      <c r="AC80" s="119" t="e">
        <f t="shared" si="42"/>
        <v>#N/A</v>
      </c>
      <c r="AD80" s="119">
        <f t="shared" si="43"/>
        <v>0</v>
      </c>
      <c r="AG80" s="115">
        <f t="shared" si="60"/>
        <v>-45950</v>
      </c>
      <c r="AH80" s="113">
        <f t="shared" si="61"/>
        <v>73</v>
      </c>
      <c r="AI80" s="113" t="e">
        <f>INDEX(地温!$D$2:$D$366,MATCH(AG80,地温!$C$2:$C$366,FALSE))</f>
        <v>#N/A</v>
      </c>
      <c r="AJ80" s="113" t="e">
        <f t="shared" si="62"/>
        <v>#N/A</v>
      </c>
      <c r="AK80" s="116" t="e">
        <f t="shared" si="44"/>
        <v>#N/A</v>
      </c>
      <c r="AL80" s="119" t="e">
        <f t="shared" si="45"/>
        <v>#N/A</v>
      </c>
      <c r="AM80" s="119">
        <f t="shared" si="46"/>
        <v>0</v>
      </c>
      <c r="AP80" s="115">
        <f t="shared" si="63"/>
        <v>-45950</v>
      </c>
      <c r="AQ80" s="113">
        <f t="shared" si="64"/>
        <v>73</v>
      </c>
      <c r="AR80" s="113" t="e">
        <f>INDEX(地温!$D$2:$D$366,MATCH(AP80,地温!$C$2:$C$366,FALSE))</f>
        <v>#N/A</v>
      </c>
      <c r="AS80" s="113" t="e">
        <f t="shared" si="65"/>
        <v>#N/A</v>
      </c>
      <c r="AT80" s="116" t="e">
        <f t="shared" si="47"/>
        <v>#N/A</v>
      </c>
      <c r="AU80" s="119" t="e">
        <f t="shared" si="48"/>
        <v>#N/A</v>
      </c>
      <c r="AV80" s="119">
        <f t="shared" si="49"/>
        <v>0</v>
      </c>
    </row>
    <row r="81" spans="1:48">
      <c r="A81" s="115">
        <f t="shared" si="50"/>
        <v>-45949</v>
      </c>
      <c r="B81" s="113">
        <f t="shared" si="33"/>
        <v>74</v>
      </c>
      <c r="C81" s="119">
        <f t="shared" si="34"/>
        <v>0</v>
      </c>
      <c r="F81" s="115">
        <f t="shared" si="51"/>
        <v>-45949</v>
      </c>
      <c r="G81" s="113">
        <f t="shared" si="52"/>
        <v>74</v>
      </c>
      <c r="H81" s="113" t="e">
        <f>INDEX(地温!$D$2:$D$366,MATCH(F81,地温!$C$2:$C$366,FALSE))</f>
        <v>#N/A</v>
      </c>
      <c r="I81" s="113" t="e">
        <f t="shared" si="53"/>
        <v>#N/A</v>
      </c>
      <c r="J81" s="116" t="e">
        <f t="shared" si="35"/>
        <v>#N/A</v>
      </c>
      <c r="K81" s="119" t="e">
        <f t="shared" si="36"/>
        <v>#N/A</v>
      </c>
      <c r="L81" s="119">
        <f t="shared" si="37"/>
        <v>0</v>
      </c>
      <c r="O81" s="115">
        <f t="shared" si="54"/>
        <v>-45949</v>
      </c>
      <c r="P81" s="113">
        <f t="shared" si="55"/>
        <v>74</v>
      </c>
      <c r="Q81" s="113" t="e">
        <f>INDEX(地温!$D$2:$D$366,MATCH(O81,地温!$C$2:$C$366,FALSE))</f>
        <v>#N/A</v>
      </c>
      <c r="R81" s="113" t="e">
        <f t="shared" si="56"/>
        <v>#N/A</v>
      </c>
      <c r="S81" s="116" t="e">
        <f t="shared" si="38"/>
        <v>#N/A</v>
      </c>
      <c r="T81" s="119" t="e">
        <f t="shared" si="39"/>
        <v>#N/A</v>
      </c>
      <c r="U81" s="119">
        <f t="shared" si="40"/>
        <v>0</v>
      </c>
      <c r="X81" s="115">
        <f t="shared" si="57"/>
        <v>-45949</v>
      </c>
      <c r="Y81" s="113">
        <f t="shared" si="58"/>
        <v>74</v>
      </c>
      <c r="Z81" s="113" t="e">
        <f>INDEX(地温!$D$2:$D$366,MATCH(X81,地温!$C$2:$C$366,FALSE))</f>
        <v>#N/A</v>
      </c>
      <c r="AA81" s="113" t="e">
        <f t="shared" si="59"/>
        <v>#N/A</v>
      </c>
      <c r="AB81" s="116" t="e">
        <f t="shared" si="41"/>
        <v>#N/A</v>
      </c>
      <c r="AC81" s="119" t="e">
        <f t="shared" si="42"/>
        <v>#N/A</v>
      </c>
      <c r="AD81" s="119">
        <f t="shared" si="43"/>
        <v>0</v>
      </c>
      <c r="AG81" s="115">
        <f t="shared" si="60"/>
        <v>-45949</v>
      </c>
      <c r="AH81" s="113">
        <f t="shared" si="61"/>
        <v>74</v>
      </c>
      <c r="AI81" s="113" t="e">
        <f>INDEX(地温!$D$2:$D$366,MATCH(AG81,地温!$C$2:$C$366,FALSE))</f>
        <v>#N/A</v>
      </c>
      <c r="AJ81" s="113" t="e">
        <f t="shared" si="62"/>
        <v>#N/A</v>
      </c>
      <c r="AK81" s="116" t="e">
        <f t="shared" si="44"/>
        <v>#N/A</v>
      </c>
      <c r="AL81" s="119" t="e">
        <f t="shared" si="45"/>
        <v>#N/A</v>
      </c>
      <c r="AM81" s="119">
        <f t="shared" si="46"/>
        <v>0</v>
      </c>
      <c r="AP81" s="115">
        <f t="shared" si="63"/>
        <v>-45949</v>
      </c>
      <c r="AQ81" s="113">
        <f t="shared" si="64"/>
        <v>74</v>
      </c>
      <c r="AR81" s="113" t="e">
        <f>INDEX(地温!$D$2:$D$366,MATCH(AP81,地温!$C$2:$C$366,FALSE))</f>
        <v>#N/A</v>
      </c>
      <c r="AS81" s="113" t="e">
        <f t="shared" si="65"/>
        <v>#N/A</v>
      </c>
      <c r="AT81" s="116" t="e">
        <f t="shared" si="47"/>
        <v>#N/A</v>
      </c>
      <c r="AU81" s="119" t="e">
        <f t="shared" si="48"/>
        <v>#N/A</v>
      </c>
      <c r="AV81" s="119">
        <f t="shared" si="49"/>
        <v>0</v>
      </c>
    </row>
    <row r="82" spans="1:48">
      <c r="A82" s="115">
        <f t="shared" si="50"/>
        <v>-45948</v>
      </c>
      <c r="B82" s="113">
        <f t="shared" si="33"/>
        <v>75</v>
      </c>
      <c r="C82" s="119">
        <f t="shared" si="34"/>
        <v>0</v>
      </c>
      <c r="F82" s="115">
        <f t="shared" si="51"/>
        <v>-45948</v>
      </c>
      <c r="G82" s="113">
        <f t="shared" si="52"/>
        <v>75</v>
      </c>
      <c r="H82" s="113" t="e">
        <f>INDEX(地温!$D$2:$D$366,MATCH(F82,地温!$C$2:$C$366,FALSE))</f>
        <v>#N/A</v>
      </c>
      <c r="I82" s="113" t="e">
        <f t="shared" si="53"/>
        <v>#N/A</v>
      </c>
      <c r="J82" s="116" t="e">
        <f t="shared" si="35"/>
        <v>#N/A</v>
      </c>
      <c r="K82" s="119" t="e">
        <f t="shared" si="36"/>
        <v>#N/A</v>
      </c>
      <c r="L82" s="119">
        <f t="shared" si="37"/>
        <v>0</v>
      </c>
      <c r="O82" s="115">
        <f t="shared" si="54"/>
        <v>-45948</v>
      </c>
      <c r="P82" s="113">
        <f t="shared" si="55"/>
        <v>75</v>
      </c>
      <c r="Q82" s="113" t="e">
        <f>INDEX(地温!$D$2:$D$366,MATCH(O82,地温!$C$2:$C$366,FALSE))</f>
        <v>#N/A</v>
      </c>
      <c r="R82" s="113" t="e">
        <f t="shared" si="56"/>
        <v>#N/A</v>
      </c>
      <c r="S82" s="116" t="e">
        <f t="shared" si="38"/>
        <v>#N/A</v>
      </c>
      <c r="T82" s="119" t="e">
        <f t="shared" si="39"/>
        <v>#N/A</v>
      </c>
      <c r="U82" s="119">
        <f t="shared" si="40"/>
        <v>0</v>
      </c>
      <c r="X82" s="115">
        <f t="shared" si="57"/>
        <v>-45948</v>
      </c>
      <c r="Y82" s="113">
        <f t="shared" si="58"/>
        <v>75</v>
      </c>
      <c r="Z82" s="113" t="e">
        <f>INDEX(地温!$D$2:$D$366,MATCH(X82,地温!$C$2:$C$366,FALSE))</f>
        <v>#N/A</v>
      </c>
      <c r="AA82" s="113" t="e">
        <f t="shared" si="59"/>
        <v>#N/A</v>
      </c>
      <c r="AB82" s="116" t="e">
        <f t="shared" si="41"/>
        <v>#N/A</v>
      </c>
      <c r="AC82" s="119" t="e">
        <f t="shared" si="42"/>
        <v>#N/A</v>
      </c>
      <c r="AD82" s="119">
        <f t="shared" si="43"/>
        <v>0</v>
      </c>
      <c r="AG82" s="115">
        <f t="shared" si="60"/>
        <v>-45948</v>
      </c>
      <c r="AH82" s="113">
        <f t="shared" si="61"/>
        <v>75</v>
      </c>
      <c r="AI82" s="113" t="e">
        <f>INDEX(地温!$D$2:$D$366,MATCH(AG82,地温!$C$2:$C$366,FALSE))</f>
        <v>#N/A</v>
      </c>
      <c r="AJ82" s="113" t="e">
        <f t="shared" si="62"/>
        <v>#N/A</v>
      </c>
      <c r="AK82" s="116" t="e">
        <f t="shared" si="44"/>
        <v>#N/A</v>
      </c>
      <c r="AL82" s="119" t="e">
        <f t="shared" si="45"/>
        <v>#N/A</v>
      </c>
      <c r="AM82" s="119">
        <f t="shared" si="46"/>
        <v>0</v>
      </c>
      <c r="AP82" s="115">
        <f t="shared" si="63"/>
        <v>-45948</v>
      </c>
      <c r="AQ82" s="113">
        <f t="shared" si="64"/>
        <v>75</v>
      </c>
      <c r="AR82" s="113" t="e">
        <f>INDEX(地温!$D$2:$D$366,MATCH(AP82,地温!$C$2:$C$366,FALSE))</f>
        <v>#N/A</v>
      </c>
      <c r="AS82" s="113" t="e">
        <f t="shared" si="65"/>
        <v>#N/A</v>
      </c>
      <c r="AT82" s="116" t="e">
        <f t="shared" si="47"/>
        <v>#N/A</v>
      </c>
      <c r="AU82" s="119" t="e">
        <f t="shared" si="48"/>
        <v>#N/A</v>
      </c>
      <c r="AV82" s="119">
        <f t="shared" si="49"/>
        <v>0</v>
      </c>
    </row>
    <row r="83" spans="1:48">
      <c r="A83" s="115">
        <f t="shared" si="50"/>
        <v>-45947</v>
      </c>
      <c r="B83" s="113">
        <f t="shared" si="33"/>
        <v>76</v>
      </c>
      <c r="C83" s="119">
        <f t="shared" si="34"/>
        <v>0</v>
      </c>
      <c r="F83" s="115">
        <f t="shared" si="51"/>
        <v>-45947</v>
      </c>
      <c r="G83" s="113">
        <f t="shared" si="52"/>
        <v>76</v>
      </c>
      <c r="H83" s="113" t="e">
        <f>INDEX(地温!$D$2:$D$366,MATCH(F83,地温!$C$2:$C$366,FALSE))</f>
        <v>#N/A</v>
      </c>
      <c r="I83" s="113" t="e">
        <f t="shared" si="53"/>
        <v>#N/A</v>
      </c>
      <c r="J83" s="116" t="e">
        <f t="shared" si="35"/>
        <v>#N/A</v>
      </c>
      <c r="K83" s="119" t="e">
        <f t="shared" si="36"/>
        <v>#N/A</v>
      </c>
      <c r="L83" s="119">
        <f t="shared" si="37"/>
        <v>0</v>
      </c>
      <c r="O83" s="115">
        <f t="shared" si="54"/>
        <v>-45947</v>
      </c>
      <c r="P83" s="113">
        <f t="shared" si="55"/>
        <v>76</v>
      </c>
      <c r="Q83" s="113" t="e">
        <f>INDEX(地温!$D$2:$D$366,MATCH(O83,地温!$C$2:$C$366,FALSE))</f>
        <v>#N/A</v>
      </c>
      <c r="R83" s="113" t="e">
        <f t="shared" si="56"/>
        <v>#N/A</v>
      </c>
      <c r="S83" s="116" t="e">
        <f t="shared" si="38"/>
        <v>#N/A</v>
      </c>
      <c r="T83" s="119" t="e">
        <f t="shared" si="39"/>
        <v>#N/A</v>
      </c>
      <c r="U83" s="119">
        <f t="shared" si="40"/>
        <v>0</v>
      </c>
      <c r="X83" s="115">
        <f t="shared" si="57"/>
        <v>-45947</v>
      </c>
      <c r="Y83" s="113">
        <f t="shared" si="58"/>
        <v>76</v>
      </c>
      <c r="Z83" s="113" t="e">
        <f>INDEX(地温!$D$2:$D$366,MATCH(X83,地温!$C$2:$C$366,FALSE))</f>
        <v>#N/A</v>
      </c>
      <c r="AA83" s="113" t="e">
        <f t="shared" si="59"/>
        <v>#N/A</v>
      </c>
      <c r="AB83" s="116" t="e">
        <f t="shared" si="41"/>
        <v>#N/A</v>
      </c>
      <c r="AC83" s="119" t="e">
        <f t="shared" si="42"/>
        <v>#N/A</v>
      </c>
      <c r="AD83" s="119">
        <f t="shared" si="43"/>
        <v>0</v>
      </c>
      <c r="AG83" s="115">
        <f t="shared" si="60"/>
        <v>-45947</v>
      </c>
      <c r="AH83" s="113">
        <f t="shared" si="61"/>
        <v>76</v>
      </c>
      <c r="AI83" s="113" t="e">
        <f>INDEX(地温!$D$2:$D$366,MATCH(AG83,地温!$C$2:$C$366,FALSE))</f>
        <v>#N/A</v>
      </c>
      <c r="AJ83" s="113" t="e">
        <f t="shared" si="62"/>
        <v>#N/A</v>
      </c>
      <c r="AK83" s="116" t="e">
        <f t="shared" si="44"/>
        <v>#N/A</v>
      </c>
      <c r="AL83" s="119" t="e">
        <f t="shared" si="45"/>
        <v>#N/A</v>
      </c>
      <c r="AM83" s="119">
        <f t="shared" si="46"/>
        <v>0</v>
      </c>
      <c r="AP83" s="115">
        <f t="shared" si="63"/>
        <v>-45947</v>
      </c>
      <c r="AQ83" s="113">
        <f t="shared" si="64"/>
        <v>76</v>
      </c>
      <c r="AR83" s="113" t="e">
        <f>INDEX(地温!$D$2:$D$366,MATCH(AP83,地温!$C$2:$C$366,FALSE))</f>
        <v>#N/A</v>
      </c>
      <c r="AS83" s="113" t="e">
        <f t="shared" si="65"/>
        <v>#N/A</v>
      </c>
      <c r="AT83" s="116" t="e">
        <f t="shared" si="47"/>
        <v>#N/A</v>
      </c>
      <c r="AU83" s="119" t="e">
        <f t="shared" si="48"/>
        <v>#N/A</v>
      </c>
      <c r="AV83" s="119">
        <f t="shared" si="49"/>
        <v>0</v>
      </c>
    </row>
    <row r="84" spans="1:48">
      <c r="A84" s="115">
        <f t="shared" si="50"/>
        <v>-45946</v>
      </c>
      <c r="B84" s="113">
        <f t="shared" si="33"/>
        <v>77</v>
      </c>
      <c r="C84" s="119">
        <f t="shared" si="34"/>
        <v>0</v>
      </c>
      <c r="F84" s="115">
        <f t="shared" si="51"/>
        <v>-45946</v>
      </c>
      <c r="G84" s="113">
        <f t="shared" si="52"/>
        <v>77</v>
      </c>
      <c r="H84" s="113" t="e">
        <f>INDEX(地温!$D$2:$D$366,MATCH(F84,地温!$C$2:$C$366,FALSE))</f>
        <v>#N/A</v>
      </c>
      <c r="I84" s="113" t="e">
        <f t="shared" si="53"/>
        <v>#N/A</v>
      </c>
      <c r="J84" s="116" t="e">
        <f t="shared" si="35"/>
        <v>#N/A</v>
      </c>
      <c r="K84" s="119" t="e">
        <f t="shared" si="36"/>
        <v>#N/A</v>
      </c>
      <c r="L84" s="119">
        <f t="shared" si="37"/>
        <v>0</v>
      </c>
      <c r="O84" s="115">
        <f t="shared" si="54"/>
        <v>-45946</v>
      </c>
      <c r="P84" s="113">
        <f t="shared" si="55"/>
        <v>77</v>
      </c>
      <c r="Q84" s="113" t="e">
        <f>INDEX(地温!$D$2:$D$366,MATCH(O84,地温!$C$2:$C$366,FALSE))</f>
        <v>#N/A</v>
      </c>
      <c r="R84" s="113" t="e">
        <f t="shared" si="56"/>
        <v>#N/A</v>
      </c>
      <c r="S84" s="116" t="e">
        <f t="shared" si="38"/>
        <v>#N/A</v>
      </c>
      <c r="T84" s="119" t="e">
        <f t="shared" si="39"/>
        <v>#N/A</v>
      </c>
      <c r="U84" s="119">
        <f t="shared" si="40"/>
        <v>0</v>
      </c>
      <c r="X84" s="115">
        <f t="shared" si="57"/>
        <v>-45946</v>
      </c>
      <c r="Y84" s="113">
        <f t="shared" si="58"/>
        <v>77</v>
      </c>
      <c r="Z84" s="113" t="e">
        <f>INDEX(地温!$D$2:$D$366,MATCH(X84,地温!$C$2:$C$366,FALSE))</f>
        <v>#N/A</v>
      </c>
      <c r="AA84" s="113" t="e">
        <f t="shared" si="59"/>
        <v>#N/A</v>
      </c>
      <c r="AB84" s="116" t="e">
        <f t="shared" si="41"/>
        <v>#N/A</v>
      </c>
      <c r="AC84" s="119" t="e">
        <f t="shared" si="42"/>
        <v>#N/A</v>
      </c>
      <c r="AD84" s="119">
        <f t="shared" si="43"/>
        <v>0</v>
      </c>
      <c r="AG84" s="115">
        <f t="shared" si="60"/>
        <v>-45946</v>
      </c>
      <c r="AH84" s="113">
        <f t="shared" si="61"/>
        <v>77</v>
      </c>
      <c r="AI84" s="113" t="e">
        <f>INDEX(地温!$D$2:$D$366,MATCH(AG84,地温!$C$2:$C$366,FALSE))</f>
        <v>#N/A</v>
      </c>
      <c r="AJ84" s="113" t="e">
        <f t="shared" si="62"/>
        <v>#N/A</v>
      </c>
      <c r="AK84" s="116" t="e">
        <f t="shared" si="44"/>
        <v>#N/A</v>
      </c>
      <c r="AL84" s="119" t="e">
        <f t="shared" si="45"/>
        <v>#N/A</v>
      </c>
      <c r="AM84" s="119">
        <f t="shared" si="46"/>
        <v>0</v>
      </c>
      <c r="AP84" s="115">
        <f t="shared" si="63"/>
        <v>-45946</v>
      </c>
      <c r="AQ84" s="113">
        <f t="shared" si="64"/>
        <v>77</v>
      </c>
      <c r="AR84" s="113" t="e">
        <f>INDEX(地温!$D$2:$D$366,MATCH(AP84,地温!$C$2:$C$366,FALSE))</f>
        <v>#N/A</v>
      </c>
      <c r="AS84" s="113" t="e">
        <f t="shared" si="65"/>
        <v>#N/A</v>
      </c>
      <c r="AT84" s="116" t="e">
        <f t="shared" si="47"/>
        <v>#N/A</v>
      </c>
      <c r="AU84" s="119" t="e">
        <f t="shared" si="48"/>
        <v>#N/A</v>
      </c>
      <c r="AV84" s="119">
        <f t="shared" si="49"/>
        <v>0</v>
      </c>
    </row>
    <row r="85" spans="1:48">
      <c r="A85" s="115">
        <f t="shared" si="50"/>
        <v>-45945</v>
      </c>
      <c r="B85" s="113">
        <f t="shared" si="33"/>
        <v>78</v>
      </c>
      <c r="C85" s="119">
        <f t="shared" si="34"/>
        <v>0</v>
      </c>
      <c r="F85" s="115">
        <f t="shared" si="51"/>
        <v>-45945</v>
      </c>
      <c r="G85" s="113">
        <f t="shared" si="52"/>
        <v>78</v>
      </c>
      <c r="H85" s="113" t="e">
        <f>INDEX(地温!$D$2:$D$366,MATCH(F85,地温!$C$2:$C$366,FALSE))</f>
        <v>#N/A</v>
      </c>
      <c r="I85" s="113" t="e">
        <f t="shared" si="53"/>
        <v>#N/A</v>
      </c>
      <c r="J85" s="116" t="e">
        <f t="shared" si="35"/>
        <v>#N/A</v>
      </c>
      <c r="K85" s="119" t="e">
        <f t="shared" si="36"/>
        <v>#N/A</v>
      </c>
      <c r="L85" s="119">
        <f t="shared" si="37"/>
        <v>0</v>
      </c>
      <c r="O85" s="115">
        <f t="shared" si="54"/>
        <v>-45945</v>
      </c>
      <c r="P85" s="113">
        <f t="shared" si="55"/>
        <v>78</v>
      </c>
      <c r="Q85" s="113" t="e">
        <f>INDEX(地温!$D$2:$D$366,MATCH(O85,地温!$C$2:$C$366,FALSE))</f>
        <v>#N/A</v>
      </c>
      <c r="R85" s="113" t="e">
        <f t="shared" si="56"/>
        <v>#N/A</v>
      </c>
      <c r="S85" s="116" t="e">
        <f t="shared" si="38"/>
        <v>#N/A</v>
      </c>
      <c r="T85" s="119" t="e">
        <f t="shared" si="39"/>
        <v>#N/A</v>
      </c>
      <c r="U85" s="119">
        <f t="shared" si="40"/>
        <v>0</v>
      </c>
      <c r="X85" s="115">
        <f t="shared" si="57"/>
        <v>-45945</v>
      </c>
      <c r="Y85" s="113">
        <f t="shared" si="58"/>
        <v>78</v>
      </c>
      <c r="Z85" s="113" t="e">
        <f>INDEX(地温!$D$2:$D$366,MATCH(X85,地温!$C$2:$C$366,FALSE))</f>
        <v>#N/A</v>
      </c>
      <c r="AA85" s="113" t="e">
        <f t="shared" si="59"/>
        <v>#N/A</v>
      </c>
      <c r="AB85" s="116" t="e">
        <f t="shared" si="41"/>
        <v>#N/A</v>
      </c>
      <c r="AC85" s="119" t="e">
        <f t="shared" si="42"/>
        <v>#N/A</v>
      </c>
      <c r="AD85" s="119">
        <f t="shared" si="43"/>
        <v>0</v>
      </c>
      <c r="AG85" s="115">
        <f t="shared" si="60"/>
        <v>-45945</v>
      </c>
      <c r="AH85" s="113">
        <f t="shared" si="61"/>
        <v>78</v>
      </c>
      <c r="AI85" s="113" t="e">
        <f>INDEX(地温!$D$2:$D$366,MATCH(AG85,地温!$C$2:$C$366,FALSE))</f>
        <v>#N/A</v>
      </c>
      <c r="AJ85" s="113" t="e">
        <f t="shared" si="62"/>
        <v>#N/A</v>
      </c>
      <c r="AK85" s="116" t="e">
        <f t="shared" si="44"/>
        <v>#N/A</v>
      </c>
      <c r="AL85" s="119" t="e">
        <f t="shared" si="45"/>
        <v>#N/A</v>
      </c>
      <c r="AM85" s="119">
        <f t="shared" si="46"/>
        <v>0</v>
      </c>
      <c r="AP85" s="115">
        <f t="shared" si="63"/>
        <v>-45945</v>
      </c>
      <c r="AQ85" s="113">
        <f t="shared" si="64"/>
        <v>78</v>
      </c>
      <c r="AR85" s="113" t="e">
        <f>INDEX(地温!$D$2:$D$366,MATCH(AP85,地温!$C$2:$C$366,FALSE))</f>
        <v>#N/A</v>
      </c>
      <c r="AS85" s="113" t="e">
        <f t="shared" si="65"/>
        <v>#N/A</v>
      </c>
      <c r="AT85" s="116" t="e">
        <f t="shared" si="47"/>
        <v>#N/A</v>
      </c>
      <c r="AU85" s="119" t="e">
        <f t="shared" si="48"/>
        <v>#N/A</v>
      </c>
      <c r="AV85" s="119">
        <f t="shared" si="49"/>
        <v>0</v>
      </c>
    </row>
    <row r="86" spans="1:48">
      <c r="A86" s="115">
        <f t="shared" si="50"/>
        <v>-45944</v>
      </c>
      <c r="B86" s="113">
        <f t="shared" si="33"/>
        <v>79</v>
      </c>
      <c r="C86" s="119">
        <f t="shared" si="34"/>
        <v>0</v>
      </c>
      <c r="F86" s="115">
        <f t="shared" si="51"/>
        <v>-45944</v>
      </c>
      <c r="G86" s="113">
        <f t="shared" si="52"/>
        <v>79</v>
      </c>
      <c r="H86" s="113" t="e">
        <f>INDEX(地温!$D$2:$D$366,MATCH(F86,地温!$C$2:$C$366,FALSE))</f>
        <v>#N/A</v>
      </c>
      <c r="I86" s="113" t="e">
        <f t="shared" si="53"/>
        <v>#N/A</v>
      </c>
      <c r="J86" s="116" t="e">
        <f t="shared" si="35"/>
        <v>#N/A</v>
      </c>
      <c r="K86" s="119" t="e">
        <f t="shared" si="36"/>
        <v>#N/A</v>
      </c>
      <c r="L86" s="119">
        <f t="shared" si="37"/>
        <v>0</v>
      </c>
      <c r="O86" s="115">
        <f t="shared" si="54"/>
        <v>-45944</v>
      </c>
      <c r="P86" s="113">
        <f t="shared" si="55"/>
        <v>79</v>
      </c>
      <c r="Q86" s="113" t="e">
        <f>INDEX(地温!$D$2:$D$366,MATCH(O86,地温!$C$2:$C$366,FALSE))</f>
        <v>#N/A</v>
      </c>
      <c r="R86" s="113" t="e">
        <f t="shared" si="56"/>
        <v>#N/A</v>
      </c>
      <c r="S86" s="116" t="e">
        <f t="shared" si="38"/>
        <v>#N/A</v>
      </c>
      <c r="T86" s="119" t="e">
        <f t="shared" si="39"/>
        <v>#N/A</v>
      </c>
      <c r="U86" s="119">
        <f t="shared" si="40"/>
        <v>0</v>
      </c>
      <c r="X86" s="115">
        <f t="shared" si="57"/>
        <v>-45944</v>
      </c>
      <c r="Y86" s="113">
        <f t="shared" si="58"/>
        <v>79</v>
      </c>
      <c r="Z86" s="113" t="e">
        <f>INDEX(地温!$D$2:$D$366,MATCH(X86,地温!$C$2:$C$366,FALSE))</f>
        <v>#N/A</v>
      </c>
      <c r="AA86" s="113" t="e">
        <f t="shared" si="59"/>
        <v>#N/A</v>
      </c>
      <c r="AB86" s="116" t="e">
        <f t="shared" si="41"/>
        <v>#N/A</v>
      </c>
      <c r="AC86" s="119" t="e">
        <f t="shared" si="42"/>
        <v>#N/A</v>
      </c>
      <c r="AD86" s="119">
        <f t="shared" si="43"/>
        <v>0</v>
      </c>
      <c r="AG86" s="115">
        <f t="shared" si="60"/>
        <v>-45944</v>
      </c>
      <c r="AH86" s="113">
        <f t="shared" si="61"/>
        <v>79</v>
      </c>
      <c r="AI86" s="113" t="e">
        <f>INDEX(地温!$D$2:$D$366,MATCH(AG86,地温!$C$2:$C$366,FALSE))</f>
        <v>#N/A</v>
      </c>
      <c r="AJ86" s="113" t="e">
        <f t="shared" si="62"/>
        <v>#N/A</v>
      </c>
      <c r="AK86" s="116" t="e">
        <f t="shared" si="44"/>
        <v>#N/A</v>
      </c>
      <c r="AL86" s="119" t="e">
        <f t="shared" si="45"/>
        <v>#N/A</v>
      </c>
      <c r="AM86" s="119">
        <f t="shared" si="46"/>
        <v>0</v>
      </c>
      <c r="AP86" s="115">
        <f t="shared" si="63"/>
        <v>-45944</v>
      </c>
      <c r="AQ86" s="113">
        <f t="shared" si="64"/>
        <v>79</v>
      </c>
      <c r="AR86" s="113" t="e">
        <f>INDEX(地温!$D$2:$D$366,MATCH(AP86,地温!$C$2:$C$366,FALSE))</f>
        <v>#N/A</v>
      </c>
      <c r="AS86" s="113" t="e">
        <f t="shared" si="65"/>
        <v>#N/A</v>
      </c>
      <c r="AT86" s="116" t="e">
        <f t="shared" si="47"/>
        <v>#N/A</v>
      </c>
      <c r="AU86" s="119" t="e">
        <f t="shared" si="48"/>
        <v>#N/A</v>
      </c>
      <c r="AV86" s="119">
        <f t="shared" si="49"/>
        <v>0</v>
      </c>
    </row>
    <row r="87" spans="1:48">
      <c r="A87" s="115">
        <f t="shared" si="50"/>
        <v>-45943</v>
      </c>
      <c r="B87" s="113">
        <f t="shared" si="33"/>
        <v>80</v>
      </c>
      <c r="C87" s="119">
        <f t="shared" si="34"/>
        <v>0</v>
      </c>
      <c r="F87" s="115">
        <f t="shared" si="51"/>
        <v>-45943</v>
      </c>
      <c r="G87" s="113">
        <f t="shared" si="52"/>
        <v>80</v>
      </c>
      <c r="H87" s="113" t="e">
        <f>INDEX(地温!$D$2:$D$366,MATCH(F87,地温!$C$2:$C$366,FALSE))</f>
        <v>#N/A</v>
      </c>
      <c r="I87" s="113" t="e">
        <f t="shared" si="53"/>
        <v>#N/A</v>
      </c>
      <c r="J87" s="116" t="e">
        <f t="shared" si="35"/>
        <v>#N/A</v>
      </c>
      <c r="K87" s="119" t="e">
        <f t="shared" si="36"/>
        <v>#N/A</v>
      </c>
      <c r="L87" s="119">
        <f t="shared" si="37"/>
        <v>0</v>
      </c>
      <c r="O87" s="115">
        <f t="shared" si="54"/>
        <v>-45943</v>
      </c>
      <c r="P87" s="113">
        <f t="shared" si="55"/>
        <v>80</v>
      </c>
      <c r="Q87" s="113" t="e">
        <f>INDEX(地温!$D$2:$D$366,MATCH(O87,地温!$C$2:$C$366,FALSE))</f>
        <v>#N/A</v>
      </c>
      <c r="R87" s="113" t="e">
        <f t="shared" si="56"/>
        <v>#N/A</v>
      </c>
      <c r="S87" s="116" t="e">
        <f t="shared" si="38"/>
        <v>#N/A</v>
      </c>
      <c r="T87" s="119" t="e">
        <f t="shared" si="39"/>
        <v>#N/A</v>
      </c>
      <c r="U87" s="119">
        <f t="shared" si="40"/>
        <v>0</v>
      </c>
      <c r="X87" s="115">
        <f t="shared" si="57"/>
        <v>-45943</v>
      </c>
      <c r="Y87" s="113">
        <f t="shared" si="58"/>
        <v>80</v>
      </c>
      <c r="Z87" s="113" t="e">
        <f>INDEX(地温!$D$2:$D$366,MATCH(X87,地温!$C$2:$C$366,FALSE))</f>
        <v>#N/A</v>
      </c>
      <c r="AA87" s="113" t="e">
        <f t="shared" si="59"/>
        <v>#N/A</v>
      </c>
      <c r="AB87" s="116" t="e">
        <f t="shared" si="41"/>
        <v>#N/A</v>
      </c>
      <c r="AC87" s="119" t="e">
        <f t="shared" si="42"/>
        <v>#N/A</v>
      </c>
      <c r="AD87" s="119">
        <f t="shared" si="43"/>
        <v>0</v>
      </c>
      <c r="AG87" s="115">
        <f t="shared" si="60"/>
        <v>-45943</v>
      </c>
      <c r="AH87" s="113">
        <f t="shared" si="61"/>
        <v>80</v>
      </c>
      <c r="AI87" s="113" t="e">
        <f>INDEX(地温!$D$2:$D$366,MATCH(AG87,地温!$C$2:$C$366,FALSE))</f>
        <v>#N/A</v>
      </c>
      <c r="AJ87" s="113" t="e">
        <f t="shared" si="62"/>
        <v>#N/A</v>
      </c>
      <c r="AK87" s="116" t="e">
        <f t="shared" si="44"/>
        <v>#N/A</v>
      </c>
      <c r="AL87" s="119" t="e">
        <f t="shared" si="45"/>
        <v>#N/A</v>
      </c>
      <c r="AM87" s="119">
        <f t="shared" si="46"/>
        <v>0</v>
      </c>
      <c r="AP87" s="115">
        <f t="shared" si="63"/>
        <v>-45943</v>
      </c>
      <c r="AQ87" s="113">
        <f t="shared" si="64"/>
        <v>80</v>
      </c>
      <c r="AR87" s="113" t="e">
        <f>INDEX(地温!$D$2:$D$366,MATCH(AP87,地温!$C$2:$C$366,FALSE))</f>
        <v>#N/A</v>
      </c>
      <c r="AS87" s="113" t="e">
        <f t="shared" si="65"/>
        <v>#N/A</v>
      </c>
      <c r="AT87" s="116" t="e">
        <f t="shared" si="47"/>
        <v>#N/A</v>
      </c>
      <c r="AU87" s="119" t="e">
        <f t="shared" si="48"/>
        <v>#N/A</v>
      </c>
      <c r="AV87" s="119">
        <f t="shared" si="49"/>
        <v>0</v>
      </c>
    </row>
    <row r="88" spans="1:48">
      <c r="A88" s="115">
        <f t="shared" si="50"/>
        <v>-45942</v>
      </c>
      <c r="B88" s="113">
        <f t="shared" si="33"/>
        <v>81</v>
      </c>
      <c r="C88" s="119">
        <f t="shared" si="34"/>
        <v>0</v>
      </c>
      <c r="F88" s="115">
        <f t="shared" si="51"/>
        <v>-45942</v>
      </c>
      <c r="G88" s="113">
        <f t="shared" si="52"/>
        <v>81</v>
      </c>
      <c r="H88" s="113" t="e">
        <f>INDEX(地温!$D$2:$D$366,MATCH(F88,地温!$C$2:$C$366,FALSE))</f>
        <v>#N/A</v>
      </c>
      <c r="I88" s="113" t="e">
        <f t="shared" si="53"/>
        <v>#N/A</v>
      </c>
      <c r="J88" s="116" t="e">
        <f t="shared" si="35"/>
        <v>#N/A</v>
      </c>
      <c r="K88" s="119" t="e">
        <f t="shared" si="36"/>
        <v>#N/A</v>
      </c>
      <c r="L88" s="119">
        <f t="shared" si="37"/>
        <v>0</v>
      </c>
      <c r="O88" s="115">
        <f t="shared" si="54"/>
        <v>-45942</v>
      </c>
      <c r="P88" s="113">
        <f t="shared" si="55"/>
        <v>81</v>
      </c>
      <c r="Q88" s="113" t="e">
        <f>INDEX(地温!$D$2:$D$366,MATCH(O88,地温!$C$2:$C$366,FALSE))</f>
        <v>#N/A</v>
      </c>
      <c r="R88" s="113" t="e">
        <f t="shared" si="56"/>
        <v>#N/A</v>
      </c>
      <c r="S88" s="116" t="e">
        <f t="shared" si="38"/>
        <v>#N/A</v>
      </c>
      <c r="T88" s="119" t="e">
        <f t="shared" si="39"/>
        <v>#N/A</v>
      </c>
      <c r="U88" s="119">
        <f t="shared" si="40"/>
        <v>0</v>
      </c>
      <c r="X88" s="115">
        <f t="shared" si="57"/>
        <v>-45942</v>
      </c>
      <c r="Y88" s="113">
        <f t="shared" si="58"/>
        <v>81</v>
      </c>
      <c r="Z88" s="113" t="e">
        <f>INDEX(地温!$D$2:$D$366,MATCH(X88,地温!$C$2:$C$366,FALSE))</f>
        <v>#N/A</v>
      </c>
      <c r="AA88" s="113" t="e">
        <f t="shared" si="59"/>
        <v>#N/A</v>
      </c>
      <c r="AB88" s="116" t="e">
        <f t="shared" si="41"/>
        <v>#N/A</v>
      </c>
      <c r="AC88" s="119" t="e">
        <f t="shared" si="42"/>
        <v>#N/A</v>
      </c>
      <c r="AD88" s="119">
        <f t="shared" si="43"/>
        <v>0</v>
      </c>
      <c r="AG88" s="115">
        <f t="shared" si="60"/>
        <v>-45942</v>
      </c>
      <c r="AH88" s="113">
        <f t="shared" si="61"/>
        <v>81</v>
      </c>
      <c r="AI88" s="113" t="e">
        <f>INDEX(地温!$D$2:$D$366,MATCH(AG88,地温!$C$2:$C$366,FALSE))</f>
        <v>#N/A</v>
      </c>
      <c r="AJ88" s="113" t="e">
        <f t="shared" si="62"/>
        <v>#N/A</v>
      </c>
      <c r="AK88" s="116" t="e">
        <f t="shared" si="44"/>
        <v>#N/A</v>
      </c>
      <c r="AL88" s="119" t="e">
        <f t="shared" si="45"/>
        <v>#N/A</v>
      </c>
      <c r="AM88" s="119">
        <f t="shared" si="46"/>
        <v>0</v>
      </c>
      <c r="AP88" s="115">
        <f t="shared" si="63"/>
        <v>-45942</v>
      </c>
      <c r="AQ88" s="113">
        <f t="shared" si="64"/>
        <v>81</v>
      </c>
      <c r="AR88" s="113" t="e">
        <f>INDEX(地温!$D$2:$D$366,MATCH(AP88,地温!$C$2:$C$366,FALSE))</f>
        <v>#N/A</v>
      </c>
      <c r="AS88" s="113" t="e">
        <f t="shared" si="65"/>
        <v>#N/A</v>
      </c>
      <c r="AT88" s="116" t="e">
        <f t="shared" si="47"/>
        <v>#N/A</v>
      </c>
      <c r="AU88" s="119" t="e">
        <f t="shared" si="48"/>
        <v>#N/A</v>
      </c>
      <c r="AV88" s="119">
        <f t="shared" si="49"/>
        <v>0</v>
      </c>
    </row>
    <row r="89" spans="1:48">
      <c r="A89" s="115">
        <f t="shared" si="50"/>
        <v>-45941</v>
      </c>
      <c r="B89" s="113">
        <f t="shared" si="33"/>
        <v>82</v>
      </c>
      <c r="C89" s="119">
        <f t="shared" si="34"/>
        <v>0</v>
      </c>
      <c r="F89" s="115">
        <f t="shared" si="51"/>
        <v>-45941</v>
      </c>
      <c r="G89" s="113">
        <f t="shared" si="52"/>
        <v>82</v>
      </c>
      <c r="H89" s="113" t="e">
        <f>INDEX(地温!$D$2:$D$366,MATCH(F89,地温!$C$2:$C$366,FALSE))</f>
        <v>#N/A</v>
      </c>
      <c r="I89" s="113" t="e">
        <f t="shared" si="53"/>
        <v>#N/A</v>
      </c>
      <c r="J89" s="116" t="e">
        <f t="shared" si="35"/>
        <v>#N/A</v>
      </c>
      <c r="K89" s="119" t="e">
        <f t="shared" si="36"/>
        <v>#N/A</v>
      </c>
      <c r="L89" s="119">
        <f t="shared" si="37"/>
        <v>0</v>
      </c>
      <c r="O89" s="115">
        <f t="shared" si="54"/>
        <v>-45941</v>
      </c>
      <c r="P89" s="113">
        <f t="shared" si="55"/>
        <v>82</v>
      </c>
      <c r="Q89" s="113" t="e">
        <f>INDEX(地温!$D$2:$D$366,MATCH(O89,地温!$C$2:$C$366,FALSE))</f>
        <v>#N/A</v>
      </c>
      <c r="R89" s="113" t="e">
        <f t="shared" si="56"/>
        <v>#N/A</v>
      </c>
      <c r="S89" s="116" t="e">
        <f t="shared" si="38"/>
        <v>#N/A</v>
      </c>
      <c r="T89" s="119" t="e">
        <f t="shared" si="39"/>
        <v>#N/A</v>
      </c>
      <c r="U89" s="119">
        <f t="shared" si="40"/>
        <v>0</v>
      </c>
      <c r="X89" s="115">
        <f t="shared" si="57"/>
        <v>-45941</v>
      </c>
      <c r="Y89" s="113">
        <f t="shared" si="58"/>
        <v>82</v>
      </c>
      <c r="Z89" s="113" t="e">
        <f>INDEX(地温!$D$2:$D$366,MATCH(X89,地温!$C$2:$C$366,FALSE))</f>
        <v>#N/A</v>
      </c>
      <c r="AA89" s="113" t="e">
        <f t="shared" si="59"/>
        <v>#N/A</v>
      </c>
      <c r="AB89" s="116" t="e">
        <f t="shared" si="41"/>
        <v>#N/A</v>
      </c>
      <c r="AC89" s="119" t="e">
        <f t="shared" si="42"/>
        <v>#N/A</v>
      </c>
      <c r="AD89" s="119">
        <f t="shared" si="43"/>
        <v>0</v>
      </c>
      <c r="AG89" s="115">
        <f t="shared" si="60"/>
        <v>-45941</v>
      </c>
      <c r="AH89" s="113">
        <f t="shared" si="61"/>
        <v>82</v>
      </c>
      <c r="AI89" s="113" t="e">
        <f>INDEX(地温!$D$2:$D$366,MATCH(AG89,地温!$C$2:$C$366,FALSE))</f>
        <v>#N/A</v>
      </c>
      <c r="AJ89" s="113" t="e">
        <f t="shared" si="62"/>
        <v>#N/A</v>
      </c>
      <c r="AK89" s="116" t="e">
        <f t="shared" si="44"/>
        <v>#N/A</v>
      </c>
      <c r="AL89" s="119" t="e">
        <f t="shared" si="45"/>
        <v>#N/A</v>
      </c>
      <c r="AM89" s="119">
        <f t="shared" si="46"/>
        <v>0</v>
      </c>
      <c r="AP89" s="115">
        <f t="shared" si="63"/>
        <v>-45941</v>
      </c>
      <c r="AQ89" s="113">
        <f t="shared" si="64"/>
        <v>82</v>
      </c>
      <c r="AR89" s="113" t="e">
        <f>INDEX(地温!$D$2:$D$366,MATCH(AP89,地温!$C$2:$C$366,FALSE))</f>
        <v>#N/A</v>
      </c>
      <c r="AS89" s="113" t="e">
        <f t="shared" si="65"/>
        <v>#N/A</v>
      </c>
      <c r="AT89" s="116" t="e">
        <f t="shared" si="47"/>
        <v>#N/A</v>
      </c>
      <c r="AU89" s="119" t="e">
        <f t="shared" si="48"/>
        <v>#N/A</v>
      </c>
      <c r="AV89" s="119">
        <f t="shared" si="49"/>
        <v>0</v>
      </c>
    </row>
    <row r="90" spans="1:48">
      <c r="A90" s="115">
        <f t="shared" si="50"/>
        <v>-45940</v>
      </c>
      <c r="B90" s="113">
        <f t="shared" si="33"/>
        <v>83</v>
      </c>
      <c r="C90" s="119">
        <f t="shared" si="34"/>
        <v>0</v>
      </c>
      <c r="F90" s="115">
        <f t="shared" si="51"/>
        <v>-45940</v>
      </c>
      <c r="G90" s="113">
        <f t="shared" si="52"/>
        <v>83</v>
      </c>
      <c r="H90" s="113" t="e">
        <f>INDEX(地温!$D$2:$D$366,MATCH(F90,地温!$C$2:$C$366,FALSE))</f>
        <v>#N/A</v>
      </c>
      <c r="I90" s="113" t="e">
        <f t="shared" si="53"/>
        <v>#N/A</v>
      </c>
      <c r="J90" s="116" t="e">
        <f t="shared" si="35"/>
        <v>#N/A</v>
      </c>
      <c r="K90" s="119" t="e">
        <f t="shared" si="36"/>
        <v>#N/A</v>
      </c>
      <c r="L90" s="119">
        <f t="shared" si="37"/>
        <v>0</v>
      </c>
      <c r="O90" s="115">
        <f t="shared" si="54"/>
        <v>-45940</v>
      </c>
      <c r="P90" s="113">
        <f t="shared" si="55"/>
        <v>83</v>
      </c>
      <c r="Q90" s="113" t="e">
        <f>INDEX(地温!$D$2:$D$366,MATCH(O90,地温!$C$2:$C$366,FALSE))</f>
        <v>#N/A</v>
      </c>
      <c r="R90" s="113" t="e">
        <f t="shared" si="56"/>
        <v>#N/A</v>
      </c>
      <c r="S90" s="116" t="e">
        <f t="shared" si="38"/>
        <v>#N/A</v>
      </c>
      <c r="T90" s="119" t="e">
        <f t="shared" si="39"/>
        <v>#N/A</v>
      </c>
      <c r="U90" s="119">
        <f t="shared" si="40"/>
        <v>0</v>
      </c>
      <c r="X90" s="115">
        <f t="shared" si="57"/>
        <v>-45940</v>
      </c>
      <c r="Y90" s="113">
        <f t="shared" si="58"/>
        <v>83</v>
      </c>
      <c r="Z90" s="113" t="e">
        <f>INDEX(地温!$D$2:$D$366,MATCH(X90,地温!$C$2:$C$366,FALSE))</f>
        <v>#N/A</v>
      </c>
      <c r="AA90" s="113" t="e">
        <f t="shared" si="59"/>
        <v>#N/A</v>
      </c>
      <c r="AB90" s="116" t="e">
        <f t="shared" si="41"/>
        <v>#N/A</v>
      </c>
      <c r="AC90" s="119" t="e">
        <f t="shared" si="42"/>
        <v>#N/A</v>
      </c>
      <c r="AD90" s="119">
        <f t="shared" si="43"/>
        <v>0</v>
      </c>
      <c r="AG90" s="115">
        <f t="shared" si="60"/>
        <v>-45940</v>
      </c>
      <c r="AH90" s="113">
        <f t="shared" si="61"/>
        <v>83</v>
      </c>
      <c r="AI90" s="113" t="e">
        <f>INDEX(地温!$D$2:$D$366,MATCH(AG90,地温!$C$2:$C$366,FALSE))</f>
        <v>#N/A</v>
      </c>
      <c r="AJ90" s="113" t="e">
        <f t="shared" si="62"/>
        <v>#N/A</v>
      </c>
      <c r="AK90" s="116" t="e">
        <f t="shared" si="44"/>
        <v>#N/A</v>
      </c>
      <c r="AL90" s="119" t="e">
        <f t="shared" si="45"/>
        <v>#N/A</v>
      </c>
      <c r="AM90" s="119">
        <f t="shared" si="46"/>
        <v>0</v>
      </c>
      <c r="AP90" s="115">
        <f t="shared" si="63"/>
        <v>-45940</v>
      </c>
      <c r="AQ90" s="113">
        <f t="shared" si="64"/>
        <v>83</v>
      </c>
      <c r="AR90" s="113" t="e">
        <f>INDEX(地温!$D$2:$D$366,MATCH(AP90,地温!$C$2:$C$366,FALSE))</f>
        <v>#N/A</v>
      </c>
      <c r="AS90" s="113" t="e">
        <f t="shared" si="65"/>
        <v>#N/A</v>
      </c>
      <c r="AT90" s="116" t="e">
        <f t="shared" si="47"/>
        <v>#N/A</v>
      </c>
      <c r="AU90" s="119" t="e">
        <f t="shared" si="48"/>
        <v>#N/A</v>
      </c>
      <c r="AV90" s="119">
        <f t="shared" si="49"/>
        <v>0</v>
      </c>
    </row>
    <row r="91" spans="1:48">
      <c r="A91" s="115">
        <f t="shared" si="50"/>
        <v>-45939</v>
      </c>
      <c r="B91" s="113">
        <f t="shared" si="33"/>
        <v>84</v>
      </c>
      <c r="C91" s="119">
        <f t="shared" si="34"/>
        <v>0</v>
      </c>
      <c r="F91" s="115">
        <f t="shared" si="51"/>
        <v>-45939</v>
      </c>
      <c r="G91" s="113">
        <f t="shared" si="52"/>
        <v>84</v>
      </c>
      <c r="H91" s="113" t="e">
        <f>INDEX(地温!$D$2:$D$366,MATCH(F91,地温!$C$2:$C$366,FALSE))</f>
        <v>#N/A</v>
      </c>
      <c r="I91" s="113" t="e">
        <f t="shared" si="53"/>
        <v>#N/A</v>
      </c>
      <c r="J91" s="116" t="e">
        <f t="shared" si="35"/>
        <v>#N/A</v>
      </c>
      <c r="K91" s="119" t="e">
        <f t="shared" si="36"/>
        <v>#N/A</v>
      </c>
      <c r="L91" s="119">
        <f t="shared" si="37"/>
        <v>0</v>
      </c>
      <c r="O91" s="115">
        <f t="shared" si="54"/>
        <v>-45939</v>
      </c>
      <c r="P91" s="113">
        <f t="shared" si="55"/>
        <v>84</v>
      </c>
      <c r="Q91" s="113" t="e">
        <f>INDEX(地温!$D$2:$D$366,MATCH(O91,地温!$C$2:$C$366,FALSE))</f>
        <v>#N/A</v>
      </c>
      <c r="R91" s="113" t="e">
        <f t="shared" si="56"/>
        <v>#N/A</v>
      </c>
      <c r="S91" s="116" t="e">
        <f t="shared" si="38"/>
        <v>#N/A</v>
      </c>
      <c r="T91" s="119" t="e">
        <f t="shared" si="39"/>
        <v>#N/A</v>
      </c>
      <c r="U91" s="119">
        <f t="shared" si="40"/>
        <v>0</v>
      </c>
      <c r="X91" s="115">
        <f t="shared" si="57"/>
        <v>-45939</v>
      </c>
      <c r="Y91" s="113">
        <f t="shared" si="58"/>
        <v>84</v>
      </c>
      <c r="Z91" s="113" t="e">
        <f>INDEX(地温!$D$2:$D$366,MATCH(X91,地温!$C$2:$C$366,FALSE))</f>
        <v>#N/A</v>
      </c>
      <c r="AA91" s="113" t="e">
        <f t="shared" si="59"/>
        <v>#N/A</v>
      </c>
      <c r="AB91" s="116" t="e">
        <f t="shared" si="41"/>
        <v>#N/A</v>
      </c>
      <c r="AC91" s="119" t="e">
        <f t="shared" si="42"/>
        <v>#N/A</v>
      </c>
      <c r="AD91" s="119">
        <f t="shared" si="43"/>
        <v>0</v>
      </c>
      <c r="AG91" s="115">
        <f t="shared" si="60"/>
        <v>-45939</v>
      </c>
      <c r="AH91" s="113">
        <f t="shared" si="61"/>
        <v>84</v>
      </c>
      <c r="AI91" s="113" t="e">
        <f>INDEX(地温!$D$2:$D$366,MATCH(AG91,地温!$C$2:$C$366,FALSE))</f>
        <v>#N/A</v>
      </c>
      <c r="AJ91" s="113" t="e">
        <f t="shared" si="62"/>
        <v>#N/A</v>
      </c>
      <c r="AK91" s="116" t="e">
        <f t="shared" si="44"/>
        <v>#N/A</v>
      </c>
      <c r="AL91" s="119" t="e">
        <f t="shared" si="45"/>
        <v>#N/A</v>
      </c>
      <c r="AM91" s="119">
        <f t="shared" si="46"/>
        <v>0</v>
      </c>
      <c r="AP91" s="115">
        <f t="shared" si="63"/>
        <v>-45939</v>
      </c>
      <c r="AQ91" s="113">
        <f t="shared" si="64"/>
        <v>84</v>
      </c>
      <c r="AR91" s="113" t="e">
        <f>INDEX(地温!$D$2:$D$366,MATCH(AP91,地温!$C$2:$C$366,FALSE))</f>
        <v>#N/A</v>
      </c>
      <c r="AS91" s="113" t="e">
        <f t="shared" si="65"/>
        <v>#N/A</v>
      </c>
      <c r="AT91" s="116" t="e">
        <f t="shared" si="47"/>
        <v>#N/A</v>
      </c>
      <c r="AU91" s="119" t="e">
        <f t="shared" si="48"/>
        <v>#N/A</v>
      </c>
      <c r="AV91" s="119">
        <f t="shared" si="49"/>
        <v>0</v>
      </c>
    </row>
    <row r="92" spans="1:48">
      <c r="A92" s="115">
        <f t="shared" si="50"/>
        <v>-45938</v>
      </c>
      <c r="B92" s="113">
        <f t="shared" si="33"/>
        <v>85</v>
      </c>
      <c r="C92" s="119">
        <f t="shared" si="34"/>
        <v>0</v>
      </c>
      <c r="F92" s="115">
        <f t="shared" si="51"/>
        <v>-45938</v>
      </c>
      <c r="G92" s="113">
        <f t="shared" si="52"/>
        <v>85</v>
      </c>
      <c r="H92" s="113" t="e">
        <f>INDEX(地温!$D$2:$D$366,MATCH(F92,地温!$C$2:$C$366,FALSE))</f>
        <v>#N/A</v>
      </c>
      <c r="I92" s="113" t="e">
        <f t="shared" si="53"/>
        <v>#N/A</v>
      </c>
      <c r="J92" s="116" t="e">
        <f t="shared" si="35"/>
        <v>#N/A</v>
      </c>
      <c r="K92" s="119" t="e">
        <f t="shared" si="36"/>
        <v>#N/A</v>
      </c>
      <c r="L92" s="119">
        <f t="shared" si="37"/>
        <v>0</v>
      </c>
      <c r="O92" s="115">
        <f t="shared" si="54"/>
        <v>-45938</v>
      </c>
      <c r="P92" s="113">
        <f t="shared" si="55"/>
        <v>85</v>
      </c>
      <c r="Q92" s="113" t="e">
        <f>INDEX(地温!$D$2:$D$366,MATCH(O92,地温!$C$2:$C$366,FALSE))</f>
        <v>#N/A</v>
      </c>
      <c r="R92" s="113" t="e">
        <f t="shared" si="56"/>
        <v>#N/A</v>
      </c>
      <c r="S92" s="116" t="e">
        <f t="shared" si="38"/>
        <v>#N/A</v>
      </c>
      <c r="T92" s="119" t="e">
        <f t="shared" si="39"/>
        <v>#N/A</v>
      </c>
      <c r="U92" s="119">
        <f t="shared" si="40"/>
        <v>0</v>
      </c>
      <c r="X92" s="115">
        <f t="shared" si="57"/>
        <v>-45938</v>
      </c>
      <c r="Y92" s="113">
        <f t="shared" si="58"/>
        <v>85</v>
      </c>
      <c r="Z92" s="113" t="e">
        <f>INDEX(地温!$D$2:$D$366,MATCH(X92,地温!$C$2:$C$366,FALSE))</f>
        <v>#N/A</v>
      </c>
      <c r="AA92" s="113" t="e">
        <f t="shared" si="59"/>
        <v>#N/A</v>
      </c>
      <c r="AB92" s="116" t="e">
        <f t="shared" si="41"/>
        <v>#N/A</v>
      </c>
      <c r="AC92" s="119" t="e">
        <f t="shared" si="42"/>
        <v>#N/A</v>
      </c>
      <c r="AD92" s="119">
        <f t="shared" si="43"/>
        <v>0</v>
      </c>
      <c r="AG92" s="115">
        <f t="shared" si="60"/>
        <v>-45938</v>
      </c>
      <c r="AH92" s="113">
        <f t="shared" si="61"/>
        <v>85</v>
      </c>
      <c r="AI92" s="113" t="e">
        <f>INDEX(地温!$D$2:$D$366,MATCH(AG92,地温!$C$2:$C$366,FALSE))</f>
        <v>#N/A</v>
      </c>
      <c r="AJ92" s="113" t="e">
        <f t="shared" si="62"/>
        <v>#N/A</v>
      </c>
      <c r="AK92" s="116" t="e">
        <f t="shared" si="44"/>
        <v>#N/A</v>
      </c>
      <c r="AL92" s="119" t="e">
        <f t="shared" si="45"/>
        <v>#N/A</v>
      </c>
      <c r="AM92" s="119">
        <f t="shared" si="46"/>
        <v>0</v>
      </c>
      <c r="AP92" s="115">
        <f t="shared" si="63"/>
        <v>-45938</v>
      </c>
      <c r="AQ92" s="113">
        <f t="shared" si="64"/>
        <v>85</v>
      </c>
      <c r="AR92" s="113" t="e">
        <f>INDEX(地温!$D$2:$D$366,MATCH(AP92,地温!$C$2:$C$366,FALSE))</f>
        <v>#N/A</v>
      </c>
      <c r="AS92" s="113" t="e">
        <f t="shared" si="65"/>
        <v>#N/A</v>
      </c>
      <c r="AT92" s="116" t="e">
        <f t="shared" si="47"/>
        <v>#N/A</v>
      </c>
      <c r="AU92" s="119" t="e">
        <f t="shared" si="48"/>
        <v>#N/A</v>
      </c>
      <c r="AV92" s="119">
        <f t="shared" si="49"/>
        <v>0</v>
      </c>
    </row>
    <row r="93" spans="1:48">
      <c r="A93" s="115">
        <f t="shared" si="50"/>
        <v>-45937</v>
      </c>
      <c r="B93" s="113">
        <f t="shared" si="33"/>
        <v>86</v>
      </c>
      <c r="C93" s="119">
        <f t="shared" si="34"/>
        <v>0</v>
      </c>
      <c r="F93" s="115">
        <f t="shared" si="51"/>
        <v>-45937</v>
      </c>
      <c r="G93" s="113">
        <f t="shared" si="52"/>
        <v>86</v>
      </c>
      <c r="H93" s="113" t="e">
        <f>INDEX(地温!$D$2:$D$366,MATCH(F93,地温!$C$2:$C$366,FALSE))</f>
        <v>#N/A</v>
      </c>
      <c r="I93" s="113" t="e">
        <f t="shared" si="53"/>
        <v>#N/A</v>
      </c>
      <c r="J93" s="116" t="e">
        <f t="shared" si="35"/>
        <v>#N/A</v>
      </c>
      <c r="K93" s="119" t="e">
        <f t="shared" si="36"/>
        <v>#N/A</v>
      </c>
      <c r="L93" s="119">
        <f t="shared" si="37"/>
        <v>0</v>
      </c>
      <c r="O93" s="115">
        <f t="shared" si="54"/>
        <v>-45937</v>
      </c>
      <c r="P93" s="113">
        <f t="shared" si="55"/>
        <v>86</v>
      </c>
      <c r="Q93" s="113" t="e">
        <f>INDEX(地温!$D$2:$D$366,MATCH(O93,地温!$C$2:$C$366,FALSE))</f>
        <v>#N/A</v>
      </c>
      <c r="R93" s="113" t="e">
        <f t="shared" si="56"/>
        <v>#N/A</v>
      </c>
      <c r="S93" s="116" t="e">
        <f t="shared" si="38"/>
        <v>#N/A</v>
      </c>
      <c r="T93" s="119" t="e">
        <f t="shared" si="39"/>
        <v>#N/A</v>
      </c>
      <c r="U93" s="119">
        <f t="shared" si="40"/>
        <v>0</v>
      </c>
      <c r="X93" s="115">
        <f t="shared" si="57"/>
        <v>-45937</v>
      </c>
      <c r="Y93" s="113">
        <f t="shared" si="58"/>
        <v>86</v>
      </c>
      <c r="Z93" s="113" t="e">
        <f>INDEX(地温!$D$2:$D$366,MATCH(X93,地温!$C$2:$C$366,FALSE))</f>
        <v>#N/A</v>
      </c>
      <c r="AA93" s="113" t="e">
        <f t="shared" si="59"/>
        <v>#N/A</v>
      </c>
      <c r="AB93" s="116" t="e">
        <f t="shared" si="41"/>
        <v>#N/A</v>
      </c>
      <c r="AC93" s="119" t="e">
        <f t="shared" si="42"/>
        <v>#N/A</v>
      </c>
      <c r="AD93" s="119">
        <f t="shared" si="43"/>
        <v>0</v>
      </c>
      <c r="AG93" s="115">
        <f t="shared" si="60"/>
        <v>-45937</v>
      </c>
      <c r="AH93" s="113">
        <f t="shared" si="61"/>
        <v>86</v>
      </c>
      <c r="AI93" s="113" t="e">
        <f>INDEX(地温!$D$2:$D$366,MATCH(AG93,地温!$C$2:$C$366,FALSE))</f>
        <v>#N/A</v>
      </c>
      <c r="AJ93" s="113" t="e">
        <f t="shared" si="62"/>
        <v>#N/A</v>
      </c>
      <c r="AK93" s="116" t="e">
        <f t="shared" si="44"/>
        <v>#N/A</v>
      </c>
      <c r="AL93" s="119" t="e">
        <f t="shared" si="45"/>
        <v>#N/A</v>
      </c>
      <c r="AM93" s="119">
        <f t="shared" si="46"/>
        <v>0</v>
      </c>
      <c r="AP93" s="115">
        <f t="shared" si="63"/>
        <v>-45937</v>
      </c>
      <c r="AQ93" s="113">
        <f t="shared" si="64"/>
        <v>86</v>
      </c>
      <c r="AR93" s="113" t="e">
        <f>INDEX(地温!$D$2:$D$366,MATCH(AP93,地温!$C$2:$C$366,FALSE))</f>
        <v>#N/A</v>
      </c>
      <c r="AS93" s="113" t="e">
        <f t="shared" si="65"/>
        <v>#N/A</v>
      </c>
      <c r="AT93" s="116" t="e">
        <f t="shared" si="47"/>
        <v>#N/A</v>
      </c>
      <c r="AU93" s="119" t="e">
        <f t="shared" si="48"/>
        <v>#N/A</v>
      </c>
      <c r="AV93" s="119">
        <f t="shared" si="49"/>
        <v>0</v>
      </c>
    </row>
    <row r="94" spans="1:48">
      <c r="A94" s="115">
        <f t="shared" si="50"/>
        <v>-45936</v>
      </c>
      <c r="B94" s="113">
        <f t="shared" si="33"/>
        <v>87</v>
      </c>
      <c r="C94" s="119">
        <f t="shared" si="34"/>
        <v>0</v>
      </c>
      <c r="F94" s="115">
        <f t="shared" si="51"/>
        <v>-45936</v>
      </c>
      <c r="G94" s="113">
        <f t="shared" si="52"/>
        <v>87</v>
      </c>
      <c r="H94" s="113" t="e">
        <f>INDEX(地温!$D$2:$D$366,MATCH(F94,地温!$C$2:$C$366,FALSE))</f>
        <v>#N/A</v>
      </c>
      <c r="I94" s="113" t="e">
        <f t="shared" si="53"/>
        <v>#N/A</v>
      </c>
      <c r="J94" s="116" t="e">
        <f t="shared" si="35"/>
        <v>#N/A</v>
      </c>
      <c r="K94" s="119" t="e">
        <f t="shared" si="36"/>
        <v>#N/A</v>
      </c>
      <c r="L94" s="119">
        <f t="shared" si="37"/>
        <v>0</v>
      </c>
      <c r="O94" s="115">
        <f t="shared" si="54"/>
        <v>-45936</v>
      </c>
      <c r="P94" s="113">
        <f t="shared" si="55"/>
        <v>87</v>
      </c>
      <c r="Q94" s="113" t="e">
        <f>INDEX(地温!$D$2:$D$366,MATCH(O94,地温!$C$2:$C$366,FALSE))</f>
        <v>#N/A</v>
      </c>
      <c r="R94" s="113" t="e">
        <f t="shared" si="56"/>
        <v>#N/A</v>
      </c>
      <c r="S94" s="116" t="e">
        <f t="shared" si="38"/>
        <v>#N/A</v>
      </c>
      <c r="T94" s="119" t="e">
        <f t="shared" si="39"/>
        <v>#N/A</v>
      </c>
      <c r="U94" s="119">
        <f t="shared" si="40"/>
        <v>0</v>
      </c>
      <c r="X94" s="115">
        <f t="shared" si="57"/>
        <v>-45936</v>
      </c>
      <c r="Y94" s="113">
        <f t="shared" si="58"/>
        <v>87</v>
      </c>
      <c r="Z94" s="113" t="e">
        <f>INDEX(地温!$D$2:$D$366,MATCH(X94,地温!$C$2:$C$366,FALSE))</f>
        <v>#N/A</v>
      </c>
      <c r="AA94" s="113" t="e">
        <f t="shared" si="59"/>
        <v>#N/A</v>
      </c>
      <c r="AB94" s="116" t="e">
        <f t="shared" si="41"/>
        <v>#N/A</v>
      </c>
      <c r="AC94" s="119" t="e">
        <f t="shared" si="42"/>
        <v>#N/A</v>
      </c>
      <c r="AD94" s="119">
        <f t="shared" si="43"/>
        <v>0</v>
      </c>
      <c r="AG94" s="115">
        <f t="shared" si="60"/>
        <v>-45936</v>
      </c>
      <c r="AH94" s="113">
        <f t="shared" si="61"/>
        <v>87</v>
      </c>
      <c r="AI94" s="113" t="e">
        <f>INDEX(地温!$D$2:$D$366,MATCH(AG94,地温!$C$2:$C$366,FALSE))</f>
        <v>#N/A</v>
      </c>
      <c r="AJ94" s="113" t="e">
        <f t="shared" si="62"/>
        <v>#N/A</v>
      </c>
      <c r="AK94" s="116" t="e">
        <f t="shared" si="44"/>
        <v>#N/A</v>
      </c>
      <c r="AL94" s="119" t="e">
        <f t="shared" si="45"/>
        <v>#N/A</v>
      </c>
      <c r="AM94" s="119">
        <f t="shared" si="46"/>
        <v>0</v>
      </c>
      <c r="AP94" s="115">
        <f t="shared" si="63"/>
        <v>-45936</v>
      </c>
      <c r="AQ94" s="113">
        <f t="shared" si="64"/>
        <v>87</v>
      </c>
      <c r="AR94" s="113" t="e">
        <f>INDEX(地温!$D$2:$D$366,MATCH(AP94,地温!$C$2:$C$366,FALSE))</f>
        <v>#N/A</v>
      </c>
      <c r="AS94" s="113" t="e">
        <f t="shared" si="65"/>
        <v>#N/A</v>
      </c>
      <c r="AT94" s="116" t="e">
        <f t="shared" si="47"/>
        <v>#N/A</v>
      </c>
      <c r="AU94" s="119" t="e">
        <f t="shared" si="48"/>
        <v>#N/A</v>
      </c>
      <c r="AV94" s="119">
        <f t="shared" si="49"/>
        <v>0</v>
      </c>
    </row>
    <row r="95" spans="1:48">
      <c r="A95" s="115">
        <f t="shared" si="50"/>
        <v>-45935</v>
      </c>
      <c r="B95" s="113">
        <f t="shared" si="33"/>
        <v>88</v>
      </c>
      <c r="C95" s="119">
        <f t="shared" si="34"/>
        <v>0</v>
      </c>
      <c r="F95" s="115">
        <f t="shared" si="51"/>
        <v>-45935</v>
      </c>
      <c r="G95" s="113">
        <f t="shared" si="52"/>
        <v>88</v>
      </c>
      <c r="H95" s="113" t="e">
        <f>INDEX(地温!$D$2:$D$366,MATCH(F95,地温!$C$2:$C$366,FALSE))</f>
        <v>#N/A</v>
      </c>
      <c r="I95" s="113" t="e">
        <f t="shared" si="53"/>
        <v>#N/A</v>
      </c>
      <c r="J95" s="116" t="e">
        <f t="shared" si="35"/>
        <v>#N/A</v>
      </c>
      <c r="K95" s="119" t="e">
        <f t="shared" si="36"/>
        <v>#N/A</v>
      </c>
      <c r="L95" s="119">
        <f t="shared" si="37"/>
        <v>0</v>
      </c>
      <c r="O95" s="115">
        <f t="shared" si="54"/>
        <v>-45935</v>
      </c>
      <c r="P95" s="113">
        <f t="shared" si="55"/>
        <v>88</v>
      </c>
      <c r="Q95" s="113" t="e">
        <f>INDEX(地温!$D$2:$D$366,MATCH(O95,地温!$C$2:$C$366,FALSE))</f>
        <v>#N/A</v>
      </c>
      <c r="R95" s="113" t="e">
        <f t="shared" si="56"/>
        <v>#N/A</v>
      </c>
      <c r="S95" s="116" t="e">
        <f t="shared" si="38"/>
        <v>#N/A</v>
      </c>
      <c r="T95" s="119" t="e">
        <f t="shared" si="39"/>
        <v>#N/A</v>
      </c>
      <c r="U95" s="119">
        <f t="shared" si="40"/>
        <v>0</v>
      </c>
      <c r="X95" s="115">
        <f t="shared" si="57"/>
        <v>-45935</v>
      </c>
      <c r="Y95" s="113">
        <f t="shared" si="58"/>
        <v>88</v>
      </c>
      <c r="Z95" s="113" t="e">
        <f>INDEX(地温!$D$2:$D$366,MATCH(X95,地温!$C$2:$C$366,FALSE))</f>
        <v>#N/A</v>
      </c>
      <c r="AA95" s="113" t="e">
        <f t="shared" si="59"/>
        <v>#N/A</v>
      </c>
      <c r="AB95" s="116" t="e">
        <f t="shared" si="41"/>
        <v>#N/A</v>
      </c>
      <c r="AC95" s="119" t="e">
        <f t="shared" si="42"/>
        <v>#N/A</v>
      </c>
      <c r="AD95" s="119">
        <f t="shared" si="43"/>
        <v>0</v>
      </c>
      <c r="AG95" s="115">
        <f t="shared" si="60"/>
        <v>-45935</v>
      </c>
      <c r="AH95" s="113">
        <f t="shared" si="61"/>
        <v>88</v>
      </c>
      <c r="AI95" s="113" t="e">
        <f>INDEX(地温!$D$2:$D$366,MATCH(AG95,地温!$C$2:$C$366,FALSE))</f>
        <v>#N/A</v>
      </c>
      <c r="AJ95" s="113" t="e">
        <f t="shared" si="62"/>
        <v>#N/A</v>
      </c>
      <c r="AK95" s="116" t="e">
        <f t="shared" si="44"/>
        <v>#N/A</v>
      </c>
      <c r="AL95" s="119" t="e">
        <f t="shared" si="45"/>
        <v>#N/A</v>
      </c>
      <c r="AM95" s="119">
        <f t="shared" si="46"/>
        <v>0</v>
      </c>
      <c r="AP95" s="115">
        <f t="shared" si="63"/>
        <v>-45935</v>
      </c>
      <c r="AQ95" s="113">
        <f t="shared" si="64"/>
        <v>88</v>
      </c>
      <c r="AR95" s="113" t="e">
        <f>INDEX(地温!$D$2:$D$366,MATCH(AP95,地温!$C$2:$C$366,FALSE))</f>
        <v>#N/A</v>
      </c>
      <c r="AS95" s="113" t="e">
        <f t="shared" si="65"/>
        <v>#N/A</v>
      </c>
      <c r="AT95" s="116" t="e">
        <f t="shared" si="47"/>
        <v>#N/A</v>
      </c>
      <c r="AU95" s="119" t="e">
        <f t="shared" si="48"/>
        <v>#N/A</v>
      </c>
      <c r="AV95" s="119">
        <f t="shared" si="49"/>
        <v>0</v>
      </c>
    </row>
    <row r="96" spans="1:48">
      <c r="A96" s="115">
        <f t="shared" si="50"/>
        <v>-45934</v>
      </c>
      <c r="B96" s="113">
        <f t="shared" si="33"/>
        <v>89</v>
      </c>
      <c r="C96" s="119">
        <f t="shared" si="34"/>
        <v>0</v>
      </c>
      <c r="F96" s="115">
        <f t="shared" si="51"/>
        <v>-45934</v>
      </c>
      <c r="G96" s="113">
        <f t="shared" si="52"/>
        <v>89</v>
      </c>
      <c r="H96" s="113" t="e">
        <f>INDEX(地温!$D$2:$D$366,MATCH(F96,地温!$C$2:$C$366,FALSE))</f>
        <v>#N/A</v>
      </c>
      <c r="I96" s="113" t="e">
        <f t="shared" si="53"/>
        <v>#N/A</v>
      </c>
      <c r="J96" s="116" t="e">
        <f t="shared" si="35"/>
        <v>#N/A</v>
      </c>
      <c r="K96" s="119" t="e">
        <f t="shared" si="36"/>
        <v>#N/A</v>
      </c>
      <c r="L96" s="119">
        <f t="shared" si="37"/>
        <v>0</v>
      </c>
      <c r="O96" s="115">
        <f t="shared" si="54"/>
        <v>-45934</v>
      </c>
      <c r="P96" s="113">
        <f t="shared" si="55"/>
        <v>89</v>
      </c>
      <c r="Q96" s="113" t="e">
        <f>INDEX(地温!$D$2:$D$366,MATCH(O96,地温!$C$2:$C$366,FALSE))</f>
        <v>#N/A</v>
      </c>
      <c r="R96" s="113" t="e">
        <f t="shared" si="56"/>
        <v>#N/A</v>
      </c>
      <c r="S96" s="116" t="e">
        <f t="shared" si="38"/>
        <v>#N/A</v>
      </c>
      <c r="T96" s="119" t="e">
        <f t="shared" si="39"/>
        <v>#N/A</v>
      </c>
      <c r="U96" s="119">
        <f t="shared" si="40"/>
        <v>0</v>
      </c>
      <c r="X96" s="115">
        <f t="shared" si="57"/>
        <v>-45934</v>
      </c>
      <c r="Y96" s="113">
        <f t="shared" si="58"/>
        <v>89</v>
      </c>
      <c r="Z96" s="113" t="e">
        <f>INDEX(地温!$D$2:$D$366,MATCH(X96,地温!$C$2:$C$366,FALSE))</f>
        <v>#N/A</v>
      </c>
      <c r="AA96" s="113" t="e">
        <f t="shared" si="59"/>
        <v>#N/A</v>
      </c>
      <c r="AB96" s="116" t="e">
        <f t="shared" si="41"/>
        <v>#N/A</v>
      </c>
      <c r="AC96" s="119" t="e">
        <f t="shared" si="42"/>
        <v>#N/A</v>
      </c>
      <c r="AD96" s="119">
        <f t="shared" si="43"/>
        <v>0</v>
      </c>
      <c r="AG96" s="115">
        <f t="shared" si="60"/>
        <v>-45934</v>
      </c>
      <c r="AH96" s="113">
        <f t="shared" si="61"/>
        <v>89</v>
      </c>
      <c r="AI96" s="113" t="e">
        <f>INDEX(地温!$D$2:$D$366,MATCH(AG96,地温!$C$2:$C$366,FALSE))</f>
        <v>#N/A</v>
      </c>
      <c r="AJ96" s="113" t="e">
        <f t="shared" si="62"/>
        <v>#N/A</v>
      </c>
      <c r="AK96" s="116" t="e">
        <f t="shared" si="44"/>
        <v>#N/A</v>
      </c>
      <c r="AL96" s="119" t="e">
        <f t="shared" si="45"/>
        <v>#N/A</v>
      </c>
      <c r="AM96" s="119">
        <f t="shared" si="46"/>
        <v>0</v>
      </c>
      <c r="AP96" s="115">
        <f t="shared" si="63"/>
        <v>-45934</v>
      </c>
      <c r="AQ96" s="113">
        <f t="shared" si="64"/>
        <v>89</v>
      </c>
      <c r="AR96" s="113" t="e">
        <f>INDEX(地温!$D$2:$D$366,MATCH(AP96,地温!$C$2:$C$366,FALSE))</f>
        <v>#N/A</v>
      </c>
      <c r="AS96" s="113" t="e">
        <f t="shared" si="65"/>
        <v>#N/A</v>
      </c>
      <c r="AT96" s="116" t="e">
        <f t="shared" si="47"/>
        <v>#N/A</v>
      </c>
      <c r="AU96" s="119" t="e">
        <f t="shared" si="48"/>
        <v>#N/A</v>
      </c>
      <c r="AV96" s="119">
        <f t="shared" si="49"/>
        <v>0</v>
      </c>
    </row>
    <row r="97" spans="1:48">
      <c r="A97" s="115">
        <f t="shared" si="50"/>
        <v>-45933</v>
      </c>
      <c r="B97" s="113">
        <f t="shared" si="33"/>
        <v>90</v>
      </c>
      <c r="C97" s="119">
        <f t="shared" si="34"/>
        <v>0</v>
      </c>
      <c r="F97" s="115">
        <f t="shared" si="51"/>
        <v>-45933</v>
      </c>
      <c r="G97" s="113">
        <f t="shared" si="52"/>
        <v>90</v>
      </c>
      <c r="H97" s="113" t="e">
        <f>INDEX(地温!$D$2:$D$366,MATCH(F97,地温!$C$2:$C$366,FALSE))</f>
        <v>#N/A</v>
      </c>
      <c r="I97" s="113" t="e">
        <f t="shared" si="53"/>
        <v>#N/A</v>
      </c>
      <c r="J97" s="116" t="e">
        <f t="shared" si="35"/>
        <v>#N/A</v>
      </c>
      <c r="K97" s="119" t="e">
        <f t="shared" si="36"/>
        <v>#N/A</v>
      </c>
      <c r="L97" s="119">
        <f t="shared" si="37"/>
        <v>0</v>
      </c>
      <c r="O97" s="115">
        <f t="shared" si="54"/>
        <v>-45933</v>
      </c>
      <c r="P97" s="113">
        <f t="shared" si="55"/>
        <v>90</v>
      </c>
      <c r="Q97" s="113" t="e">
        <f>INDEX(地温!$D$2:$D$366,MATCH(O97,地温!$C$2:$C$366,FALSE))</f>
        <v>#N/A</v>
      </c>
      <c r="R97" s="113" t="e">
        <f t="shared" si="56"/>
        <v>#N/A</v>
      </c>
      <c r="S97" s="116" t="e">
        <f t="shared" si="38"/>
        <v>#N/A</v>
      </c>
      <c r="T97" s="119" t="e">
        <f t="shared" si="39"/>
        <v>#N/A</v>
      </c>
      <c r="U97" s="119">
        <f t="shared" si="40"/>
        <v>0</v>
      </c>
      <c r="X97" s="115">
        <f t="shared" si="57"/>
        <v>-45933</v>
      </c>
      <c r="Y97" s="113">
        <f t="shared" si="58"/>
        <v>90</v>
      </c>
      <c r="Z97" s="113" t="e">
        <f>INDEX(地温!$D$2:$D$366,MATCH(X97,地温!$C$2:$C$366,FALSE))</f>
        <v>#N/A</v>
      </c>
      <c r="AA97" s="113" t="e">
        <f t="shared" si="59"/>
        <v>#N/A</v>
      </c>
      <c r="AB97" s="116" t="e">
        <f t="shared" si="41"/>
        <v>#N/A</v>
      </c>
      <c r="AC97" s="119" t="e">
        <f t="shared" si="42"/>
        <v>#N/A</v>
      </c>
      <c r="AD97" s="119">
        <f t="shared" si="43"/>
        <v>0</v>
      </c>
      <c r="AG97" s="115">
        <f t="shared" si="60"/>
        <v>-45933</v>
      </c>
      <c r="AH97" s="113">
        <f t="shared" si="61"/>
        <v>90</v>
      </c>
      <c r="AI97" s="113" t="e">
        <f>INDEX(地温!$D$2:$D$366,MATCH(AG97,地温!$C$2:$C$366,FALSE))</f>
        <v>#N/A</v>
      </c>
      <c r="AJ97" s="113" t="e">
        <f t="shared" si="62"/>
        <v>#N/A</v>
      </c>
      <c r="AK97" s="116" t="e">
        <f t="shared" si="44"/>
        <v>#N/A</v>
      </c>
      <c r="AL97" s="119" t="e">
        <f t="shared" si="45"/>
        <v>#N/A</v>
      </c>
      <c r="AM97" s="119">
        <f t="shared" si="46"/>
        <v>0</v>
      </c>
      <c r="AP97" s="115">
        <f t="shared" si="63"/>
        <v>-45933</v>
      </c>
      <c r="AQ97" s="113">
        <f t="shared" si="64"/>
        <v>90</v>
      </c>
      <c r="AR97" s="113" t="e">
        <f>INDEX(地温!$D$2:$D$366,MATCH(AP97,地温!$C$2:$C$366,FALSE))</f>
        <v>#N/A</v>
      </c>
      <c r="AS97" s="113" t="e">
        <f t="shared" si="65"/>
        <v>#N/A</v>
      </c>
      <c r="AT97" s="116" t="e">
        <f t="shared" si="47"/>
        <v>#N/A</v>
      </c>
      <c r="AU97" s="119" t="e">
        <f t="shared" si="48"/>
        <v>#N/A</v>
      </c>
      <c r="AV97" s="119">
        <f t="shared" si="49"/>
        <v>0</v>
      </c>
    </row>
    <row r="98" spans="1:48">
      <c r="A98" s="115">
        <f t="shared" si="50"/>
        <v>-45932</v>
      </c>
      <c r="B98" s="113">
        <f t="shared" si="33"/>
        <v>91</v>
      </c>
      <c r="C98" s="119">
        <f t="shared" si="34"/>
        <v>0</v>
      </c>
      <c r="F98" s="115">
        <f t="shared" si="51"/>
        <v>-45932</v>
      </c>
      <c r="G98" s="113">
        <f t="shared" si="52"/>
        <v>91</v>
      </c>
      <c r="H98" s="113" t="e">
        <f>INDEX(地温!$D$2:$D$366,MATCH(F98,地温!$C$2:$C$366,FALSE))</f>
        <v>#N/A</v>
      </c>
      <c r="I98" s="113" t="e">
        <f t="shared" si="53"/>
        <v>#N/A</v>
      </c>
      <c r="J98" s="116" t="e">
        <f t="shared" si="35"/>
        <v>#N/A</v>
      </c>
      <c r="K98" s="119" t="e">
        <f t="shared" si="36"/>
        <v>#N/A</v>
      </c>
      <c r="L98" s="119">
        <f t="shared" si="37"/>
        <v>0</v>
      </c>
      <c r="O98" s="115">
        <f t="shared" si="54"/>
        <v>-45932</v>
      </c>
      <c r="P98" s="113">
        <f t="shared" si="55"/>
        <v>91</v>
      </c>
      <c r="Q98" s="113" t="e">
        <f>INDEX(地温!$D$2:$D$366,MATCH(O98,地温!$C$2:$C$366,FALSE))</f>
        <v>#N/A</v>
      </c>
      <c r="R98" s="113" t="e">
        <f t="shared" si="56"/>
        <v>#N/A</v>
      </c>
      <c r="S98" s="116" t="e">
        <f t="shared" si="38"/>
        <v>#N/A</v>
      </c>
      <c r="T98" s="119" t="e">
        <f t="shared" si="39"/>
        <v>#N/A</v>
      </c>
      <c r="U98" s="119">
        <f t="shared" si="40"/>
        <v>0</v>
      </c>
      <c r="X98" s="115">
        <f t="shared" si="57"/>
        <v>-45932</v>
      </c>
      <c r="Y98" s="113">
        <f t="shared" si="58"/>
        <v>91</v>
      </c>
      <c r="Z98" s="113" t="e">
        <f>INDEX(地温!$D$2:$D$366,MATCH(X98,地温!$C$2:$C$366,FALSE))</f>
        <v>#N/A</v>
      </c>
      <c r="AA98" s="113" t="e">
        <f t="shared" si="59"/>
        <v>#N/A</v>
      </c>
      <c r="AB98" s="116" t="e">
        <f t="shared" si="41"/>
        <v>#N/A</v>
      </c>
      <c r="AC98" s="119" t="e">
        <f t="shared" si="42"/>
        <v>#N/A</v>
      </c>
      <c r="AD98" s="119">
        <f t="shared" si="43"/>
        <v>0</v>
      </c>
      <c r="AG98" s="115">
        <f t="shared" si="60"/>
        <v>-45932</v>
      </c>
      <c r="AH98" s="113">
        <f t="shared" si="61"/>
        <v>91</v>
      </c>
      <c r="AI98" s="113" t="e">
        <f>INDEX(地温!$D$2:$D$366,MATCH(AG98,地温!$C$2:$C$366,FALSE))</f>
        <v>#N/A</v>
      </c>
      <c r="AJ98" s="113" t="e">
        <f t="shared" si="62"/>
        <v>#N/A</v>
      </c>
      <c r="AK98" s="116" t="e">
        <f t="shared" si="44"/>
        <v>#N/A</v>
      </c>
      <c r="AL98" s="119" t="e">
        <f t="shared" si="45"/>
        <v>#N/A</v>
      </c>
      <c r="AM98" s="119">
        <f t="shared" si="46"/>
        <v>0</v>
      </c>
      <c r="AP98" s="115">
        <f t="shared" si="63"/>
        <v>-45932</v>
      </c>
      <c r="AQ98" s="113">
        <f t="shared" si="64"/>
        <v>91</v>
      </c>
      <c r="AR98" s="113" t="e">
        <f>INDEX(地温!$D$2:$D$366,MATCH(AP98,地温!$C$2:$C$366,FALSE))</f>
        <v>#N/A</v>
      </c>
      <c r="AS98" s="113" t="e">
        <f t="shared" si="65"/>
        <v>#N/A</v>
      </c>
      <c r="AT98" s="116" t="e">
        <f t="shared" si="47"/>
        <v>#N/A</v>
      </c>
      <c r="AU98" s="119" t="e">
        <f t="shared" si="48"/>
        <v>#N/A</v>
      </c>
      <c r="AV98" s="119">
        <f t="shared" si="49"/>
        <v>0</v>
      </c>
    </row>
    <row r="99" spans="1:48">
      <c r="A99" s="115">
        <f t="shared" si="50"/>
        <v>-45931</v>
      </c>
      <c r="B99" s="113">
        <f t="shared" si="33"/>
        <v>92</v>
      </c>
      <c r="C99" s="119">
        <f t="shared" si="34"/>
        <v>0</v>
      </c>
      <c r="F99" s="115">
        <f t="shared" si="51"/>
        <v>-45931</v>
      </c>
      <c r="G99" s="113">
        <f t="shared" si="52"/>
        <v>92</v>
      </c>
      <c r="H99" s="113" t="e">
        <f>INDEX(地温!$D$2:$D$366,MATCH(F99,地温!$C$2:$C$366,FALSE))</f>
        <v>#N/A</v>
      </c>
      <c r="I99" s="113" t="e">
        <f t="shared" si="53"/>
        <v>#N/A</v>
      </c>
      <c r="J99" s="116" t="e">
        <f t="shared" si="35"/>
        <v>#N/A</v>
      </c>
      <c r="K99" s="119" t="e">
        <f t="shared" si="36"/>
        <v>#N/A</v>
      </c>
      <c r="L99" s="119">
        <f t="shared" si="37"/>
        <v>0</v>
      </c>
      <c r="O99" s="115">
        <f t="shared" si="54"/>
        <v>-45931</v>
      </c>
      <c r="P99" s="113">
        <f t="shared" si="55"/>
        <v>92</v>
      </c>
      <c r="Q99" s="113" t="e">
        <f>INDEX(地温!$D$2:$D$366,MATCH(O99,地温!$C$2:$C$366,FALSE))</f>
        <v>#N/A</v>
      </c>
      <c r="R99" s="113" t="e">
        <f t="shared" si="56"/>
        <v>#N/A</v>
      </c>
      <c r="S99" s="116" t="e">
        <f t="shared" si="38"/>
        <v>#N/A</v>
      </c>
      <c r="T99" s="119" t="e">
        <f t="shared" si="39"/>
        <v>#N/A</v>
      </c>
      <c r="U99" s="119">
        <f t="shared" si="40"/>
        <v>0</v>
      </c>
      <c r="X99" s="115">
        <f t="shared" si="57"/>
        <v>-45931</v>
      </c>
      <c r="Y99" s="113">
        <f t="shared" si="58"/>
        <v>92</v>
      </c>
      <c r="Z99" s="113" t="e">
        <f>INDEX(地温!$D$2:$D$366,MATCH(X99,地温!$C$2:$C$366,FALSE))</f>
        <v>#N/A</v>
      </c>
      <c r="AA99" s="113" t="e">
        <f t="shared" si="59"/>
        <v>#N/A</v>
      </c>
      <c r="AB99" s="116" t="e">
        <f t="shared" si="41"/>
        <v>#N/A</v>
      </c>
      <c r="AC99" s="119" t="e">
        <f t="shared" si="42"/>
        <v>#N/A</v>
      </c>
      <c r="AD99" s="119">
        <f t="shared" si="43"/>
        <v>0</v>
      </c>
      <c r="AG99" s="115">
        <f t="shared" si="60"/>
        <v>-45931</v>
      </c>
      <c r="AH99" s="113">
        <f t="shared" si="61"/>
        <v>92</v>
      </c>
      <c r="AI99" s="113" t="e">
        <f>INDEX(地温!$D$2:$D$366,MATCH(AG99,地温!$C$2:$C$366,FALSE))</f>
        <v>#N/A</v>
      </c>
      <c r="AJ99" s="113" t="e">
        <f t="shared" si="62"/>
        <v>#N/A</v>
      </c>
      <c r="AK99" s="116" t="e">
        <f t="shared" si="44"/>
        <v>#N/A</v>
      </c>
      <c r="AL99" s="119" t="e">
        <f t="shared" si="45"/>
        <v>#N/A</v>
      </c>
      <c r="AM99" s="119">
        <f t="shared" si="46"/>
        <v>0</v>
      </c>
      <c r="AP99" s="115">
        <f t="shared" si="63"/>
        <v>-45931</v>
      </c>
      <c r="AQ99" s="113">
        <f t="shared" si="64"/>
        <v>92</v>
      </c>
      <c r="AR99" s="113" t="e">
        <f>INDEX(地温!$D$2:$D$366,MATCH(AP99,地温!$C$2:$C$366,FALSE))</f>
        <v>#N/A</v>
      </c>
      <c r="AS99" s="113" t="e">
        <f t="shared" si="65"/>
        <v>#N/A</v>
      </c>
      <c r="AT99" s="116" t="e">
        <f t="shared" si="47"/>
        <v>#N/A</v>
      </c>
      <c r="AU99" s="119" t="e">
        <f t="shared" si="48"/>
        <v>#N/A</v>
      </c>
      <c r="AV99" s="119">
        <f t="shared" si="49"/>
        <v>0</v>
      </c>
    </row>
    <row r="100" spans="1:48">
      <c r="A100" s="115">
        <f t="shared" si="50"/>
        <v>-45930</v>
      </c>
      <c r="B100" s="113">
        <f t="shared" si="33"/>
        <v>93</v>
      </c>
      <c r="C100" s="119">
        <f t="shared" si="34"/>
        <v>0</v>
      </c>
      <c r="F100" s="115">
        <f t="shared" si="51"/>
        <v>-45930</v>
      </c>
      <c r="G100" s="113">
        <f t="shared" si="52"/>
        <v>93</v>
      </c>
      <c r="H100" s="113" t="e">
        <f>INDEX(地温!$D$2:$D$366,MATCH(F100,地温!$C$2:$C$366,FALSE))</f>
        <v>#N/A</v>
      </c>
      <c r="I100" s="113" t="e">
        <f t="shared" si="53"/>
        <v>#N/A</v>
      </c>
      <c r="J100" s="116" t="e">
        <f t="shared" si="35"/>
        <v>#N/A</v>
      </c>
      <c r="K100" s="119" t="e">
        <f t="shared" si="36"/>
        <v>#N/A</v>
      </c>
      <c r="L100" s="119">
        <f t="shared" si="37"/>
        <v>0</v>
      </c>
      <c r="O100" s="115">
        <f t="shared" si="54"/>
        <v>-45930</v>
      </c>
      <c r="P100" s="113">
        <f t="shared" si="55"/>
        <v>93</v>
      </c>
      <c r="Q100" s="113" t="e">
        <f>INDEX(地温!$D$2:$D$366,MATCH(O100,地温!$C$2:$C$366,FALSE))</f>
        <v>#N/A</v>
      </c>
      <c r="R100" s="113" t="e">
        <f t="shared" si="56"/>
        <v>#N/A</v>
      </c>
      <c r="S100" s="116" t="e">
        <f t="shared" si="38"/>
        <v>#N/A</v>
      </c>
      <c r="T100" s="119" t="e">
        <f t="shared" si="39"/>
        <v>#N/A</v>
      </c>
      <c r="U100" s="119">
        <f t="shared" si="40"/>
        <v>0</v>
      </c>
      <c r="X100" s="115">
        <f t="shared" si="57"/>
        <v>-45930</v>
      </c>
      <c r="Y100" s="113">
        <f t="shared" si="58"/>
        <v>93</v>
      </c>
      <c r="Z100" s="113" t="e">
        <f>INDEX(地温!$D$2:$D$366,MATCH(X100,地温!$C$2:$C$366,FALSE))</f>
        <v>#N/A</v>
      </c>
      <c r="AA100" s="113" t="e">
        <f t="shared" si="59"/>
        <v>#N/A</v>
      </c>
      <c r="AB100" s="116" t="e">
        <f t="shared" si="41"/>
        <v>#N/A</v>
      </c>
      <c r="AC100" s="119" t="e">
        <f t="shared" si="42"/>
        <v>#N/A</v>
      </c>
      <c r="AD100" s="119">
        <f t="shared" si="43"/>
        <v>0</v>
      </c>
      <c r="AG100" s="115">
        <f t="shared" si="60"/>
        <v>-45930</v>
      </c>
      <c r="AH100" s="113">
        <f t="shared" si="61"/>
        <v>93</v>
      </c>
      <c r="AI100" s="113" t="e">
        <f>INDEX(地温!$D$2:$D$366,MATCH(AG100,地温!$C$2:$C$366,FALSE))</f>
        <v>#N/A</v>
      </c>
      <c r="AJ100" s="113" t="e">
        <f t="shared" si="62"/>
        <v>#N/A</v>
      </c>
      <c r="AK100" s="116" t="e">
        <f t="shared" si="44"/>
        <v>#N/A</v>
      </c>
      <c r="AL100" s="119" t="e">
        <f t="shared" si="45"/>
        <v>#N/A</v>
      </c>
      <c r="AM100" s="119">
        <f t="shared" si="46"/>
        <v>0</v>
      </c>
      <c r="AP100" s="115">
        <f t="shared" si="63"/>
        <v>-45930</v>
      </c>
      <c r="AQ100" s="113">
        <f t="shared" si="64"/>
        <v>93</v>
      </c>
      <c r="AR100" s="113" t="e">
        <f>INDEX(地温!$D$2:$D$366,MATCH(AP100,地温!$C$2:$C$366,FALSE))</f>
        <v>#N/A</v>
      </c>
      <c r="AS100" s="113" t="e">
        <f t="shared" si="65"/>
        <v>#N/A</v>
      </c>
      <c r="AT100" s="116" t="e">
        <f t="shared" si="47"/>
        <v>#N/A</v>
      </c>
      <c r="AU100" s="119" t="e">
        <f t="shared" si="48"/>
        <v>#N/A</v>
      </c>
      <c r="AV100" s="119">
        <f t="shared" si="49"/>
        <v>0</v>
      </c>
    </row>
    <row r="101" spans="1:48">
      <c r="A101" s="115">
        <f t="shared" si="50"/>
        <v>-45929</v>
      </c>
      <c r="B101" s="113">
        <f t="shared" si="33"/>
        <v>94</v>
      </c>
      <c r="C101" s="119">
        <f t="shared" si="34"/>
        <v>0</v>
      </c>
      <c r="F101" s="115">
        <f t="shared" si="51"/>
        <v>-45929</v>
      </c>
      <c r="G101" s="113">
        <f t="shared" si="52"/>
        <v>94</v>
      </c>
      <c r="H101" s="113" t="e">
        <f>INDEX(地温!$D$2:$D$366,MATCH(F101,地温!$C$2:$C$366,FALSE))</f>
        <v>#N/A</v>
      </c>
      <c r="I101" s="113" t="e">
        <f t="shared" si="53"/>
        <v>#N/A</v>
      </c>
      <c r="J101" s="116" t="e">
        <f t="shared" si="35"/>
        <v>#N/A</v>
      </c>
      <c r="K101" s="119" t="e">
        <f t="shared" si="36"/>
        <v>#N/A</v>
      </c>
      <c r="L101" s="119">
        <f t="shared" si="37"/>
        <v>0</v>
      </c>
      <c r="O101" s="115">
        <f t="shared" si="54"/>
        <v>-45929</v>
      </c>
      <c r="P101" s="113">
        <f t="shared" si="55"/>
        <v>94</v>
      </c>
      <c r="Q101" s="113" t="e">
        <f>INDEX(地温!$D$2:$D$366,MATCH(O101,地温!$C$2:$C$366,FALSE))</f>
        <v>#N/A</v>
      </c>
      <c r="R101" s="113" t="e">
        <f t="shared" si="56"/>
        <v>#N/A</v>
      </c>
      <c r="S101" s="116" t="e">
        <f t="shared" si="38"/>
        <v>#N/A</v>
      </c>
      <c r="T101" s="119" t="e">
        <f t="shared" si="39"/>
        <v>#N/A</v>
      </c>
      <c r="U101" s="119">
        <f t="shared" si="40"/>
        <v>0</v>
      </c>
      <c r="X101" s="115">
        <f t="shared" si="57"/>
        <v>-45929</v>
      </c>
      <c r="Y101" s="113">
        <f t="shared" si="58"/>
        <v>94</v>
      </c>
      <c r="Z101" s="113" t="e">
        <f>INDEX(地温!$D$2:$D$366,MATCH(X101,地温!$C$2:$C$366,FALSE))</f>
        <v>#N/A</v>
      </c>
      <c r="AA101" s="113" t="e">
        <f t="shared" si="59"/>
        <v>#N/A</v>
      </c>
      <c r="AB101" s="116" t="e">
        <f t="shared" si="41"/>
        <v>#N/A</v>
      </c>
      <c r="AC101" s="119" t="e">
        <f t="shared" si="42"/>
        <v>#N/A</v>
      </c>
      <c r="AD101" s="119">
        <f t="shared" si="43"/>
        <v>0</v>
      </c>
      <c r="AG101" s="115">
        <f t="shared" si="60"/>
        <v>-45929</v>
      </c>
      <c r="AH101" s="113">
        <f t="shared" si="61"/>
        <v>94</v>
      </c>
      <c r="AI101" s="113" t="e">
        <f>INDEX(地温!$D$2:$D$366,MATCH(AG101,地温!$C$2:$C$366,FALSE))</f>
        <v>#N/A</v>
      </c>
      <c r="AJ101" s="113" t="e">
        <f t="shared" si="62"/>
        <v>#N/A</v>
      </c>
      <c r="AK101" s="116" t="e">
        <f t="shared" si="44"/>
        <v>#N/A</v>
      </c>
      <c r="AL101" s="119" t="e">
        <f t="shared" si="45"/>
        <v>#N/A</v>
      </c>
      <c r="AM101" s="119">
        <f t="shared" si="46"/>
        <v>0</v>
      </c>
      <c r="AP101" s="115">
        <f t="shared" si="63"/>
        <v>-45929</v>
      </c>
      <c r="AQ101" s="113">
        <f t="shared" si="64"/>
        <v>94</v>
      </c>
      <c r="AR101" s="113" t="e">
        <f>INDEX(地温!$D$2:$D$366,MATCH(AP101,地温!$C$2:$C$366,FALSE))</f>
        <v>#N/A</v>
      </c>
      <c r="AS101" s="113" t="e">
        <f t="shared" si="65"/>
        <v>#N/A</v>
      </c>
      <c r="AT101" s="116" t="e">
        <f t="shared" si="47"/>
        <v>#N/A</v>
      </c>
      <c r="AU101" s="119" t="e">
        <f t="shared" si="48"/>
        <v>#N/A</v>
      </c>
      <c r="AV101" s="119">
        <f t="shared" si="49"/>
        <v>0</v>
      </c>
    </row>
    <row r="102" spans="1:48">
      <c r="A102" s="115">
        <f t="shared" si="50"/>
        <v>-45928</v>
      </c>
      <c r="B102" s="113">
        <f t="shared" si="33"/>
        <v>95</v>
      </c>
      <c r="C102" s="119">
        <f t="shared" si="34"/>
        <v>0</v>
      </c>
      <c r="F102" s="115">
        <f t="shared" si="51"/>
        <v>-45928</v>
      </c>
      <c r="G102" s="113">
        <f t="shared" si="52"/>
        <v>95</v>
      </c>
      <c r="H102" s="113" t="e">
        <f>INDEX(地温!$D$2:$D$366,MATCH(F102,地温!$C$2:$C$366,FALSE))</f>
        <v>#N/A</v>
      </c>
      <c r="I102" s="113" t="e">
        <f t="shared" si="53"/>
        <v>#N/A</v>
      </c>
      <c r="J102" s="116" t="e">
        <f t="shared" si="35"/>
        <v>#N/A</v>
      </c>
      <c r="K102" s="119" t="e">
        <f t="shared" si="36"/>
        <v>#N/A</v>
      </c>
      <c r="L102" s="119">
        <f t="shared" si="37"/>
        <v>0</v>
      </c>
      <c r="O102" s="115">
        <f t="shared" si="54"/>
        <v>-45928</v>
      </c>
      <c r="P102" s="113">
        <f t="shared" si="55"/>
        <v>95</v>
      </c>
      <c r="Q102" s="113" t="e">
        <f>INDEX(地温!$D$2:$D$366,MATCH(O102,地温!$C$2:$C$366,FALSE))</f>
        <v>#N/A</v>
      </c>
      <c r="R102" s="113" t="e">
        <f t="shared" si="56"/>
        <v>#N/A</v>
      </c>
      <c r="S102" s="116" t="e">
        <f t="shared" si="38"/>
        <v>#N/A</v>
      </c>
      <c r="T102" s="119" t="e">
        <f t="shared" si="39"/>
        <v>#N/A</v>
      </c>
      <c r="U102" s="119">
        <f t="shared" si="40"/>
        <v>0</v>
      </c>
      <c r="X102" s="115">
        <f t="shared" si="57"/>
        <v>-45928</v>
      </c>
      <c r="Y102" s="113">
        <f t="shared" si="58"/>
        <v>95</v>
      </c>
      <c r="Z102" s="113" t="e">
        <f>INDEX(地温!$D$2:$D$366,MATCH(X102,地温!$C$2:$C$366,FALSE))</f>
        <v>#N/A</v>
      </c>
      <c r="AA102" s="113" t="e">
        <f t="shared" si="59"/>
        <v>#N/A</v>
      </c>
      <c r="AB102" s="116" t="e">
        <f t="shared" si="41"/>
        <v>#N/A</v>
      </c>
      <c r="AC102" s="119" t="e">
        <f t="shared" si="42"/>
        <v>#N/A</v>
      </c>
      <c r="AD102" s="119">
        <f t="shared" si="43"/>
        <v>0</v>
      </c>
      <c r="AG102" s="115">
        <f t="shared" si="60"/>
        <v>-45928</v>
      </c>
      <c r="AH102" s="113">
        <f t="shared" si="61"/>
        <v>95</v>
      </c>
      <c r="AI102" s="113" t="e">
        <f>INDEX(地温!$D$2:$D$366,MATCH(AG102,地温!$C$2:$C$366,FALSE))</f>
        <v>#N/A</v>
      </c>
      <c r="AJ102" s="113" t="e">
        <f t="shared" si="62"/>
        <v>#N/A</v>
      </c>
      <c r="AK102" s="116" t="e">
        <f t="shared" si="44"/>
        <v>#N/A</v>
      </c>
      <c r="AL102" s="119" t="e">
        <f t="shared" si="45"/>
        <v>#N/A</v>
      </c>
      <c r="AM102" s="119">
        <f t="shared" si="46"/>
        <v>0</v>
      </c>
      <c r="AP102" s="115">
        <f t="shared" si="63"/>
        <v>-45928</v>
      </c>
      <c r="AQ102" s="113">
        <f t="shared" si="64"/>
        <v>95</v>
      </c>
      <c r="AR102" s="113" t="e">
        <f>INDEX(地温!$D$2:$D$366,MATCH(AP102,地温!$C$2:$C$366,FALSE))</f>
        <v>#N/A</v>
      </c>
      <c r="AS102" s="113" t="e">
        <f t="shared" si="65"/>
        <v>#N/A</v>
      </c>
      <c r="AT102" s="116" t="e">
        <f t="shared" si="47"/>
        <v>#N/A</v>
      </c>
      <c r="AU102" s="119" t="e">
        <f t="shared" si="48"/>
        <v>#N/A</v>
      </c>
      <c r="AV102" s="119">
        <f t="shared" si="49"/>
        <v>0</v>
      </c>
    </row>
    <row r="103" spans="1:48">
      <c r="A103" s="115">
        <f t="shared" si="50"/>
        <v>-45927</v>
      </c>
      <c r="B103" s="113">
        <f t="shared" si="33"/>
        <v>96</v>
      </c>
      <c r="C103" s="119">
        <f t="shared" si="34"/>
        <v>0</v>
      </c>
      <c r="F103" s="115">
        <f t="shared" si="51"/>
        <v>-45927</v>
      </c>
      <c r="G103" s="113">
        <f t="shared" si="52"/>
        <v>96</v>
      </c>
      <c r="H103" s="113" t="e">
        <f>INDEX(地温!$D$2:$D$366,MATCH(F103,地温!$C$2:$C$366,FALSE))</f>
        <v>#N/A</v>
      </c>
      <c r="I103" s="113" t="e">
        <f t="shared" si="53"/>
        <v>#N/A</v>
      </c>
      <c r="J103" s="116" t="e">
        <f t="shared" si="35"/>
        <v>#N/A</v>
      </c>
      <c r="K103" s="119" t="e">
        <f t="shared" si="36"/>
        <v>#N/A</v>
      </c>
      <c r="L103" s="119">
        <f t="shared" si="37"/>
        <v>0</v>
      </c>
      <c r="O103" s="115">
        <f t="shared" si="54"/>
        <v>-45927</v>
      </c>
      <c r="P103" s="113">
        <f t="shared" si="55"/>
        <v>96</v>
      </c>
      <c r="Q103" s="113" t="e">
        <f>INDEX(地温!$D$2:$D$366,MATCH(O103,地温!$C$2:$C$366,FALSE))</f>
        <v>#N/A</v>
      </c>
      <c r="R103" s="113" t="e">
        <f t="shared" si="56"/>
        <v>#N/A</v>
      </c>
      <c r="S103" s="116" t="e">
        <f t="shared" si="38"/>
        <v>#N/A</v>
      </c>
      <c r="T103" s="119" t="e">
        <f t="shared" si="39"/>
        <v>#N/A</v>
      </c>
      <c r="U103" s="119">
        <f t="shared" si="40"/>
        <v>0</v>
      </c>
      <c r="X103" s="115">
        <f t="shared" si="57"/>
        <v>-45927</v>
      </c>
      <c r="Y103" s="113">
        <f t="shared" si="58"/>
        <v>96</v>
      </c>
      <c r="Z103" s="113" t="e">
        <f>INDEX(地温!$D$2:$D$366,MATCH(X103,地温!$C$2:$C$366,FALSE))</f>
        <v>#N/A</v>
      </c>
      <c r="AA103" s="113" t="e">
        <f t="shared" si="59"/>
        <v>#N/A</v>
      </c>
      <c r="AB103" s="116" t="e">
        <f t="shared" si="41"/>
        <v>#N/A</v>
      </c>
      <c r="AC103" s="119" t="e">
        <f t="shared" si="42"/>
        <v>#N/A</v>
      </c>
      <c r="AD103" s="119">
        <f t="shared" si="43"/>
        <v>0</v>
      </c>
      <c r="AG103" s="115">
        <f t="shared" si="60"/>
        <v>-45927</v>
      </c>
      <c r="AH103" s="113">
        <f t="shared" si="61"/>
        <v>96</v>
      </c>
      <c r="AI103" s="113" t="e">
        <f>INDEX(地温!$D$2:$D$366,MATCH(AG103,地温!$C$2:$C$366,FALSE))</f>
        <v>#N/A</v>
      </c>
      <c r="AJ103" s="113" t="e">
        <f t="shared" si="62"/>
        <v>#N/A</v>
      </c>
      <c r="AK103" s="116" t="e">
        <f t="shared" si="44"/>
        <v>#N/A</v>
      </c>
      <c r="AL103" s="119" t="e">
        <f t="shared" si="45"/>
        <v>#N/A</v>
      </c>
      <c r="AM103" s="119">
        <f t="shared" si="46"/>
        <v>0</v>
      </c>
      <c r="AP103" s="115">
        <f t="shared" si="63"/>
        <v>-45927</v>
      </c>
      <c r="AQ103" s="113">
        <f t="shared" si="64"/>
        <v>96</v>
      </c>
      <c r="AR103" s="113" t="e">
        <f>INDEX(地温!$D$2:$D$366,MATCH(AP103,地温!$C$2:$C$366,FALSE))</f>
        <v>#N/A</v>
      </c>
      <c r="AS103" s="113" t="e">
        <f t="shared" si="65"/>
        <v>#N/A</v>
      </c>
      <c r="AT103" s="116" t="e">
        <f t="shared" si="47"/>
        <v>#N/A</v>
      </c>
      <c r="AU103" s="119" t="e">
        <f t="shared" si="48"/>
        <v>#N/A</v>
      </c>
      <c r="AV103" s="119">
        <f t="shared" si="49"/>
        <v>0</v>
      </c>
    </row>
    <row r="104" spans="1:48">
      <c r="A104" s="115">
        <f t="shared" si="50"/>
        <v>-45926</v>
      </c>
      <c r="B104" s="113">
        <f t="shared" si="33"/>
        <v>97</v>
      </c>
      <c r="C104" s="119">
        <f t="shared" si="34"/>
        <v>0</v>
      </c>
      <c r="F104" s="115">
        <f t="shared" si="51"/>
        <v>-45926</v>
      </c>
      <c r="G104" s="113">
        <f t="shared" si="52"/>
        <v>97</v>
      </c>
      <c r="H104" s="113" t="e">
        <f>INDEX(地温!$D$2:$D$366,MATCH(F104,地温!$C$2:$C$366,FALSE))</f>
        <v>#N/A</v>
      </c>
      <c r="I104" s="113" t="e">
        <f t="shared" si="53"/>
        <v>#N/A</v>
      </c>
      <c r="J104" s="116" t="e">
        <f t="shared" si="35"/>
        <v>#N/A</v>
      </c>
      <c r="K104" s="119" t="e">
        <f t="shared" si="36"/>
        <v>#N/A</v>
      </c>
      <c r="L104" s="119">
        <f t="shared" si="37"/>
        <v>0</v>
      </c>
      <c r="O104" s="115">
        <f t="shared" si="54"/>
        <v>-45926</v>
      </c>
      <c r="P104" s="113">
        <f t="shared" si="55"/>
        <v>97</v>
      </c>
      <c r="Q104" s="113" t="e">
        <f>INDEX(地温!$D$2:$D$366,MATCH(O104,地温!$C$2:$C$366,FALSE))</f>
        <v>#N/A</v>
      </c>
      <c r="R104" s="113" t="e">
        <f t="shared" si="56"/>
        <v>#N/A</v>
      </c>
      <c r="S104" s="116" t="e">
        <f t="shared" si="38"/>
        <v>#N/A</v>
      </c>
      <c r="T104" s="119" t="e">
        <f t="shared" si="39"/>
        <v>#N/A</v>
      </c>
      <c r="U104" s="119">
        <f t="shared" si="40"/>
        <v>0</v>
      </c>
      <c r="X104" s="115">
        <f t="shared" si="57"/>
        <v>-45926</v>
      </c>
      <c r="Y104" s="113">
        <f t="shared" si="58"/>
        <v>97</v>
      </c>
      <c r="Z104" s="113" t="e">
        <f>INDEX(地温!$D$2:$D$366,MATCH(X104,地温!$C$2:$C$366,FALSE))</f>
        <v>#N/A</v>
      </c>
      <c r="AA104" s="113" t="e">
        <f t="shared" si="59"/>
        <v>#N/A</v>
      </c>
      <c r="AB104" s="116" t="e">
        <f t="shared" si="41"/>
        <v>#N/A</v>
      </c>
      <c r="AC104" s="119" t="e">
        <f t="shared" si="42"/>
        <v>#N/A</v>
      </c>
      <c r="AD104" s="119">
        <f t="shared" si="43"/>
        <v>0</v>
      </c>
      <c r="AG104" s="115">
        <f t="shared" si="60"/>
        <v>-45926</v>
      </c>
      <c r="AH104" s="113">
        <f t="shared" si="61"/>
        <v>97</v>
      </c>
      <c r="AI104" s="113" t="e">
        <f>INDEX(地温!$D$2:$D$366,MATCH(AG104,地温!$C$2:$C$366,FALSE))</f>
        <v>#N/A</v>
      </c>
      <c r="AJ104" s="113" t="e">
        <f t="shared" si="62"/>
        <v>#N/A</v>
      </c>
      <c r="AK104" s="116" t="e">
        <f t="shared" si="44"/>
        <v>#N/A</v>
      </c>
      <c r="AL104" s="119" t="e">
        <f t="shared" si="45"/>
        <v>#N/A</v>
      </c>
      <c r="AM104" s="119">
        <f t="shared" si="46"/>
        <v>0</v>
      </c>
      <c r="AP104" s="115">
        <f t="shared" si="63"/>
        <v>-45926</v>
      </c>
      <c r="AQ104" s="113">
        <f t="shared" si="64"/>
        <v>97</v>
      </c>
      <c r="AR104" s="113" t="e">
        <f>INDEX(地温!$D$2:$D$366,MATCH(AP104,地温!$C$2:$C$366,FALSE))</f>
        <v>#N/A</v>
      </c>
      <c r="AS104" s="113" t="e">
        <f t="shared" si="65"/>
        <v>#N/A</v>
      </c>
      <c r="AT104" s="116" t="e">
        <f t="shared" si="47"/>
        <v>#N/A</v>
      </c>
      <c r="AU104" s="119" t="e">
        <f t="shared" si="48"/>
        <v>#N/A</v>
      </c>
      <c r="AV104" s="119">
        <f t="shared" si="49"/>
        <v>0</v>
      </c>
    </row>
    <row r="105" spans="1:48">
      <c r="A105" s="115">
        <f t="shared" si="50"/>
        <v>-45925</v>
      </c>
      <c r="B105" s="113">
        <f t="shared" si="33"/>
        <v>98</v>
      </c>
      <c r="C105" s="119">
        <f t="shared" si="34"/>
        <v>0</v>
      </c>
      <c r="F105" s="115">
        <f t="shared" si="51"/>
        <v>-45925</v>
      </c>
      <c r="G105" s="113">
        <f t="shared" si="52"/>
        <v>98</v>
      </c>
      <c r="H105" s="113" t="e">
        <f>INDEX(地温!$D$2:$D$366,MATCH(F105,地温!$C$2:$C$366,FALSE))</f>
        <v>#N/A</v>
      </c>
      <c r="I105" s="113" t="e">
        <f t="shared" si="53"/>
        <v>#N/A</v>
      </c>
      <c r="J105" s="116" t="e">
        <f t="shared" si="35"/>
        <v>#N/A</v>
      </c>
      <c r="K105" s="119" t="e">
        <f t="shared" si="36"/>
        <v>#N/A</v>
      </c>
      <c r="L105" s="119">
        <f t="shared" si="37"/>
        <v>0</v>
      </c>
      <c r="O105" s="115">
        <f t="shared" si="54"/>
        <v>-45925</v>
      </c>
      <c r="P105" s="113">
        <f t="shared" si="55"/>
        <v>98</v>
      </c>
      <c r="Q105" s="113" t="e">
        <f>INDEX(地温!$D$2:$D$366,MATCH(O105,地温!$C$2:$C$366,FALSE))</f>
        <v>#N/A</v>
      </c>
      <c r="R105" s="113" t="e">
        <f t="shared" si="56"/>
        <v>#N/A</v>
      </c>
      <c r="S105" s="116" t="e">
        <f t="shared" si="38"/>
        <v>#N/A</v>
      </c>
      <c r="T105" s="119" t="e">
        <f t="shared" si="39"/>
        <v>#N/A</v>
      </c>
      <c r="U105" s="119">
        <f t="shared" si="40"/>
        <v>0</v>
      </c>
      <c r="X105" s="115">
        <f t="shared" si="57"/>
        <v>-45925</v>
      </c>
      <c r="Y105" s="113">
        <f t="shared" si="58"/>
        <v>98</v>
      </c>
      <c r="Z105" s="113" t="e">
        <f>INDEX(地温!$D$2:$D$366,MATCH(X105,地温!$C$2:$C$366,FALSE))</f>
        <v>#N/A</v>
      </c>
      <c r="AA105" s="113" t="e">
        <f t="shared" si="59"/>
        <v>#N/A</v>
      </c>
      <c r="AB105" s="116" t="e">
        <f t="shared" si="41"/>
        <v>#N/A</v>
      </c>
      <c r="AC105" s="119" t="e">
        <f t="shared" si="42"/>
        <v>#N/A</v>
      </c>
      <c r="AD105" s="119">
        <f t="shared" si="43"/>
        <v>0</v>
      </c>
      <c r="AG105" s="115">
        <f t="shared" si="60"/>
        <v>-45925</v>
      </c>
      <c r="AH105" s="113">
        <f t="shared" si="61"/>
        <v>98</v>
      </c>
      <c r="AI105" s="113" t="e">
        <f>INDEX(地温!$D$2:$D$366,MATCH(AG105,地温!$C$2:$C$366,FALSE))</f>
        <v>#N/A</v>
      </c>
      <c r="AJ105" s="113" t="e">
        <f t="shared" si="62"/>
        <v>#N/A</v>
      </c>
      <c r="AK105" s="116" t="e">
        <f t="shared" si="44"/>
        <v>#N/A</v>
      </c>
      <c r="AL105" s="119" t="e">
        <f t="shared" si="45"/>
        <v>#N/A</v>
      </c>
      <c r="AM105" s="119">
        <f t="shared" si="46"/>
        <v>0</v>
      </c>
      <c r="AP105" s="115">
        <f t="shared" si="63"/>
        <v>-45925</v>
      </c>
      <c r="AQ105" s="113">
        <f t="shared" si="64"/>
        <v>98</v>
      </c>
      <c r="AR105" s="113" t="e">
        <f>INDEX(地温!$D$2:$D$366,MATCH(AP105,地温!$C$2:$C$366,FALSE))</f>
        <v>#N/A</v>
      </c>
      <c r="AS105" s="113" t="e">
        <f t="shared" si="65"/>
        <v>#N/A</v>
      </c>
      <c r="AT105" s="116" t="e">
        <f t="shared" si="47"/>
        <v>#N/A</v>
      </c>
      <c r="AU105" s="119" t="e">
        <f t="shared" si="48"/>
        <v>#N/A</v>
      </c>
      <c r="AV105" s="119">
        <f t="shared" si="49"/>
        <v>0</v>
      </c>
    </row>
    <row r="106" spans="1:48">
      <c r="A106" s="115">
        <f t="shared" si="50"/>
        <v>-45924</v>
      </c>
      <c r="B106" s="113">
        <f t="shared" si="33"/>
        <v>99</v>
      </c>
      <c r="C106" s="119">
        <f t="shared" si="34"/>
        <v>0</v>
      </c>
      <c r="F106" s="115">
        <f t="shared" si="51"/>
        <v>-45924</v>
      </c>
      <c r="G106" s="113">
        <f t="shared" si="52"/>
        <v>99</v>
      </c>
      <c r="H106" s="113" t="e">
        <f>INDEX(地温!$D$2:$D$366,MATCH(F106,地温!$C$2:$C$366,FALSE))</f>
        <v>#N/A</v>
      </c>
      <c r="I106" s="113" t="e">
        <f t="shared" si="53"/>
        <v>#N/A</v>
      </c>
      <c r="J106" s="116" t="e">
        <f t="shared" si="35"/>
        <v>#N/A</v>
      </c>
      <c r="K106" s="119" t="e">
        <f t="shared" si="36"/>
        <v>#N/A</v>
      </c>
      <c r="L106" s="119">
        <f t="shared" si="37"/>
        <v>0</v>
      </c>
      <c r="O106" s="115">
        <f t="shared" si="54"/>
        <v>-45924</v>
      </c>
      <c r="P106" s="113">
        <f t="shared" si="55"/>
        <v>99</v>
      </c>
      <c r="Q106" s="113" t="e">
        <f>INDEX(地温!$D$2:$D$366,MATCH(O106,地温!$C$2:$C$366,FALSE))</f>
        <v>#N/A</v>
      </c>
      <c r="R106" s="113" t="e">
        <f t="shared" si="56"/>
        <v>#N/A</v>
      </c>
      <c r="S106" s="116" t="e">
        <f t="shared" si="38"/>
        <v>#N/A</v>
      </c>
      <c r="T106" s="119" t="e">
        <f t="shared" si="39"/>
        <v>#N/A</v>
      </c>
      <c r="U106" s="119">
        <f t="shared" si="40"/>
        <v>0</v>
      </c>
      <c r="X106" s="115">
        <f t="shared" si="57"/>
        <v>-45924</v>
      </c>
      <c r="Y106" s="113">
        <f t="shared" si="58"/>
        <v>99</v>
      </c>
      <c r="Z106" s="113" t="e">
        <f>INDEX(地温!$D$2:$D$366,MATCH(X106,地温!$C$2:$C$366,FALSE))</f>
        <v>#N/A</v>
      </c>
      <c r="AA106" s="113" t="e">
        <f t="shared" si="59"/>
        <v>#N/A</v>
      </c>
      <c r="AB106" s="116" t="e">
        <f t="shared" si="41"/>
        <v>#N/A</v>
      </c>
      <c r="AC106" s="119" t="e">
        <f t="shared" si="42"/>
        <v>#N/A</v>
      </c>
      <c r="AD106" s="119">
        <f t="shared" si="43"/>
        <v>0</v>
      </c>
      <c r="AG106" s="115">
        <f t="shared" si="60"/>
        <v>-45924</v>
      </c>
      <c r="AH106" s="113">
        <f t="shared" si="61"/>
        <v>99</v>
      </c>
      <c r="AI106" s="113" t="e">
        <f>INDEX(地温!$D$2:$D$366,MATCH(AG106,地温!$C$2:$C$366,FALSE))</f>
        <v>#N/A</v>
      </c>
      <c r="AJ106" s="113" t="e">
        <f t="shared" si="62"/>
        <v>#N/A</v>
      </c>
      <c r="AK106" s="116" t="e">
        <f t="shared" si="44"/>
        <v>#N/A</v>
      </c>
      <c r="AL106" s="119" t="e">
        <f t="shared" si="45"/>
        <v>#N/A</v>
      </c>
      <c r="AM106" s="119">
        <f t="shared" si="46"/>
        <v>0</v>
      </c>
      <c r="AP106" s="115">
        <f t="shared" si="63"/>
        <v>-45924</v>
      </c>
      <c r="AQ106" s="113">
        <f t="shared" si="64"/>
        <v>99</v>
      </c>
      <c r="AR106" s="113" t="e">
        <f>INDEX(地温!$D$2:$D$366,MATCH(AP106,地温!$C$2:$C$366,FALSE))</f>
        <v>#N/A</v>
      </c>
      <c r="AS106" s="113" t="e">
        <f t="shared" si="65"/>
        <v>#N/A</v>
      </c>
      <c r="AT106" s="116" t="e">
        <f t="shared" si="47"/>
        <v>#N/A</v>
      </c>
      <c r="AU106" s="119" t="e">
        <f t="shared" si="48"/>
        <v>#N/A</v>
      </c>
      <c r="AV106" s="119">
        <f t="shared" si="49"/>
        <v>0</v>
      </c>
    </row>
    <row r="107" spans="1:48">
      <c r="A107" s="115">
        <f t="shared" si="50"/>
        <v>-45923</v>
      </c>
      <c r="B107" s="113">
        <f t="shared" si="33"/>
        <v>100</v>
      </c>
      <c r="C107" s="119">
        <f t="shared" si="34"/>
        <v>0</v>
      </c>
      <c r="F107" s="115">
        <f t="shared" si="51"/>
        <v>-45923</v>
      </c>
      <c r="G107" s="113">
        <f t="shared" si="52"/>
        <v>100</v>
      </c>
      <c r="H107" s="113" t="e">
        <f>INDEX(地温!$D$2:$D$366,MATCH(F107,地温!$C$2:$C$366,FALSE))</f>
        <v>#N/A</v>
      </c>
      <c r="I107" s="113" t="e">
        <f t="shared" si="53"/>
        <v>#N/A</v>
      </c>
      <c r="J107" s="116" t="e">
        <f t="shared" si="35"/>
        <v>#N/A</v>
      </c>
      <c r="K107" s="119" t="e">
        <f t="shared" si="36"/>
        <v>#N/A</v>
      </c>
      <c r="L107" s="119">
        <f t="shared" si="37"/>
        <v>0</v>
      </c>
      <c r="O107" s="115">
        <f t="shared" si="54"/>
        <v>-45923</v>
      </c>
      <c r="P107" s="113">
        <f t="shared" si="55"/>
        <v>100</v>
      </c>
      <c r="Q107" s="113" t="e">
        <f>INDEX(地温!$D$2:$D$366,MATCH(O107,地温!$C$2:$C$366,FALSE))</f>
        <v>#N/A</v>
      </c>
      <c r="R107" s="113" t="e">
        <f t="shared" si="56"/>
        <v>#N/A</v>
      </c>
      <c r="S107" s="116" t="e">
        <f t="shared" si="38"/>
        <v>#N/A</v>
      </c>
      <c r="T107" s="119" t="e">
        <f t="shared" si="39"/>
        <v>#N/A</v>
      </c>
      <c r="U107" s="119">
        <f t="shared" si="40"/>
        <v>0</v>
      </c>
      <c r="X107" s="115">
        <f t="shared" si="57"/>
        <v>-45923</v>
      </c>
      <c r="Y107" s="113">
        <f t="shared" si="58"/>
        <v>100</v>
      </c>
      <c r="Z107" s="113" t="e">
        <f>INDEX(地温!$D$2:$D$366,MATCH(X107,地温!$C$2:$C$366,FALSE))</f>
        <v>#N/A</v>
      </c>
      <c r="AA107" s="113" t="e">
        <f t="shared" si="59"/>
        <v>#N/A</v>
      </c>
      <c r="AB107" s="116" t="e">
        <f t="shared" si="41"/>
        <v>#N/A</v>
      </c>
      <c r="AC107" s="119" t="e">
        <f t="shared" si="42"/>
        <v>#N/A</v>
      </c>
      <c r="AD107" s="119">
        <f t="shared" si="43"/>
        <v>0</v>
      </c>
      <c r="AG107" s="115">
        <f t="shared" si="60"/>
        <v>-45923</v>
      </c>
      <c r="AH107" s="113">
        <f t="shared" si="61"/>
        <v>100</v>
      </c>
      <c r="AI107" s="113" t="e">
        <f>INDEX(地温!$D$2:$D$366,MATCH(AG107,地温!$C$2:$C$366,FALSE))</f>
        <v>#N/A</v>
      </c>
      <c r="AJ107" s="113" t="e">
        <f t="shared" si="62"/>
        <v>#N/A</v>
      </c>
      <c r="AK107" s="116" t="e">
        <f t="shared" si="44"/>
        <v>#N/A</v>
      </c>
      <c r="AL107" s="119" t="e">
        <f t="shared" si="45"/>
        <v>#N/A</v>
      </c>
      <c r="AM107" s="119">
        <f t="shared" si="46"/>
        <v>0</v>
      </c>
      <c r="AP107" s="115">
        <f t="shared" si="63"/>
        <v>-45923</v>
      </c>
      <c r="AQ107" s="113">
        <f t="shared" si="64"/>
        <v>100</v>
      </c>
      <c r="AR107" s="113" t="e">
        <f>INDEX(地温!$D$2:$D$366,MATCH(AP107,地温!$C$2:$C$366,FALSE))</f>
        <v>#N/A</v>
      </c>
      <c r="AS107" s="113" t="e">
        <f t="shared" si="65"/>
        <v>#N/A</v>
      </c>
      <c r="AT107" s="116" t="e">
        <f t="shared" si="47"/>
        <v>#N/A</v>
      </c>
      <c r="AU107" s="119" t="e">
        <f t="shared" si="48"/>
        <v>#N/A</v>
      </c>
      <c r="AV107" s="119">
        <f t="shared" si="49"/>
        <v>0</v>
      </c>
    </row>
    <row r="108" spans="1:48">
      <c r="A108" s="115">
        <f t="shared" si="50"/>
        <v>-45922</v>
      </c>
      <c r="B108" s="113">
        <f t="shared" si="33"/>
        <v>101</v>
      </c>
      <c r="C108" s="119">
        <f t="shared" si="34"/>
        <v>0</v>
      </c>
      <c r="F108" s="115">
        <f t="shared" si="51"/>
        <v>-45922</v>
      </c>
      <c r="G108" s="113">
        <f t="shared" si="52"/>
        <v>101</v>
      </c>
      <c r="H108" s="113" t="e">
        <f>INDEX(地温!$D$2:$D$366,MATCH(F108,地温!$C$2:$C$366,FALSE))</f>
        <v>#N/A</v>
      </c>
      <c r="I108" s="113" t="e">
        <f t="shared" si="53"/>
        <v>#N/A</v>
      </c>
      <c r="J108" s="116" t="e">
        <f t="shared" si="35"/>
        <v>#N/A</v>
      </c>
      <c r="K108" s="119" t="e">
        <f t="shared" si="36"/>
        <v>#N/A</v>
      </c>
      <c r="L108" s="119">
        <f t="shared" si="37"/>
        <v>0</v>
      </c>
      <c r="O108" s="115">
        <f t="shared" si="54"/>
        <v>-45922</v>
      </c>
      <c r="P108" s="113">
        <f t="shared" si="55"/>
        <v>101</v>
      </c>
      <c r="Q108" s="113" t="e">
        <f>INDEX(地温!$D$2:$D$366,MATCH(O108,地温!$C$2:$C$366,FALSE))</f>
        <v>#N/A</v>
      </c>
      <c r="R108" s="113" t="e">
        <f t="shared" si="56"/>
        <v>#N/A</v>
      </c>
      <c r="S108" s="116" t="e">
        <f t="shared" si="38"/>
        <v>#N/A</v>
      </c>
      <c r="T108" s="119" t="e">
        <f t="shared" si="39"/>
        <v>#N/A</v>
      </c>
      <c r="U108" s="119">
        <f t="shared" si="40"/>
        <v>0</v>
      </c>
      <c r="X108" s="115">
        <f t="shared" si="57"/>
        <v>-45922</v>
      </c>
      <c r="Y108" s="113">
        <f t="shared" si="58"/>
        <v>101</v>
      </c>
      <c r="Z108" s="113" t="e">
        <f>INDEX(地温!$D$2:$D$366,MATCH(X108,地温!$C$2:$C$366,FALSE))</f>
        <v>#N/A</v>
      </c>
      <c r="AA108" s="113" t="e">
        <f t="shared" si="59"/>
        <v>#N/A</v>
      </c>
      <c r="AB108" s="116" t="e">
        <f t="shared" si="41"/>
        <v>#N/A</v>
      </c>
      <c r="AC108" s="119" t="e">
        <f t="shared" si="42"/>
        <v>#N/A</v>
      </c>
      <c r="AD108" s="119">
        <f t="shared" si="43"/>
        <v>0</v>
      </c>
      <c r="AG108" s="115">
        <f t="shared" si="60"/>
        <v>-45922</v>
      </c>
      <c r="AH108" s="113">
        <f t="shared" si="61"/>
        <v>101</v>
      </c>
      <c r="AI108" s="113" t="e">
        <f>INDEX(地温!$D$2:$D$366,MATCH(AG108,地温!$C$2:$C$366,FALSE))</f>
        <v>#N/A</v>
      </c>
      <c r="AJ108" s="113" t="e">
        <f t="shared" si="62"/>
        <v>#N/A</v>
      </c>
      <c r="AK108" s="116" t="e">
        <f t="shared" si="44"/>
        <v>#N/A</v>
      </c>
      <c r="AL108" s="119" t="e">
        <f t="shared" si="45"/>
        <v>#N/A</v>
      </c>
      <c r="AM108" s="119">
        <f t="shared" si="46"/>
        <v>0</v>
      </c>
      <c r="AP108" s="115">
        <f t="shared" si="63"/>
        <v>-45922</v>
      </c>
      <c r="AQ108" s="113">
        <f t="shared" si="64"/>
        <v>101</v>
      </c>
      <c r="AR108" s="113" t="e">
        <f>INDEX(地温!$D$2:$D$366,MATCH(AP108,地温!$C$2:$C$366,FALSE))</f>
        <v>#N/A</v>
      </c>
      <c r="AS108" s="113" t="e">
        <f t="shared" si="65"/>
        <v>#N/A</v>
      </c>
      <c r="AT108" s="116" t="e">
        <f t="shared" si="47"/>
        <v>#N/A</v>
      </c>
      <c r="AU108" s="119" t="e">
        <f t="shared" si="48"/>
        <v>#N/A</v>
      </c>
      <c r="AV108" s="119">
        <f t="shared" si="49"/>
        <v>0</v>
      </c>
    </row>
    <row r="109" spans="1:48">
      <c r="A109" s="115">
        <f t="shared" si="50"/>
        <v>-45921</v>
      </c>
      <c r="B109" s="113">
        <f t="shared" si="33"/>
        <v>102</v>
      </c>
      <c r="C109" s="119">
        <f t="shared" si="34"/>
        <v>0</v>
      </c>
      <c r="F109" s="115">
        <f t="shared" si="51"/>
        <v>-45921</v>
      </c>
      <c r="G109" s="113">
        <f t="shared" si="52"/>
        <v>102</v>
      </c>
      <c r="H109" s="113" t="e">
        <f>INDEX(地温!$D$2:$D$366,MATCH(F109,地温!$C$2:$C$366,FALSE))</f>
        <v>#N/A</v>
      </c>
      <c r="I109" s="113" t="e">
        <f t="shared" si="53"/>
        <v>#N/A</v>
      </c>
      <c r="J109" s="116" t="e">
        <f t="shared" si="35"/>
        <v>#N/A</v>
      </c>
      <c r="K109" s="119" t="e">
        <f t="shared" si="36"/>
        <v>#N/A</v>
      </c>
      <c r="L109" s="119">
        <f t="shared" si="37"/>
        <v>0</v>
      </c>
      <c r="O109" s="115">
        <f t="shared" si="54"/>
        <v>-45921</v>
      </c>
      <c r="P109" s="113">
        <f t="shared" si="55"/>
        <v>102</v>
      </c>
      <c r="Q109" s="113" t="e">
        <f>INDEX(地温!$D$2:$D$366,MATCH(O109,地温!$C$2:$C$366,FALSE))</f>
        <v>#N/A</v>
      </c>
      <c r="R109" s="113" t="e">
        <f t="shared" si="56"/>
        <v>#N/A</v>
      </c>
      <c r="S109" s="116" t="e">
        <f t="shared" si="38"/>
        <v>#N/A</v>
      </c>
      <c r="T109" s="119" t="e">
        <f t="shared" si="39"/>
        <v>#N/A</v>
      </c>
      <c r="U109" s="119">
        <f t="shared" si="40"/>
        <v>0</v>
      </c>
      <c r="X109" s="115">
        <f t="shared" si="57"/>
        <v>-45921</v>
      </c>
      <c r="Y109" s="113">
        <f t="shared" si="58"/>
        <v>102</v>
      </c>
      <c r="Z109" s="113" t="e">
        <f>INDEX(地温!$D$2:$D$366,MATCH(X109,地温!$C$2:$C$366,FALSE))</f>
        <v>#N/A</v>
      </c>
      <c r="AA109" s="113" t="e">
        <f t="shared" si="59"/>
        <v>#N/A</v>
      </c>
      <c r="AB109" s="116" t="e">
        <f t="shared" si="41"/>
        <v>#N/A</v>
      </c>
      <c r="AC109" s="119" t="e">
        <f t="shared" si="42"/>
        <v>#N/A</v>
      </c>
      <c r="AD109" s="119">
        <f t="shared" si="43"/>
        <v>0</v>
      </c>
      <c r="AG109" s="115">
        <f t="shared" si="60"/>
        <v>-45921</v>
      </c>
      <c r="AH109" s="113">
        <f t="shared" si="61"/>
        <v>102</v>
      </c>
      <c r="AI109" s="113" t="e">
        <f>INDEX(地温!$D$2:$D$366,MATCH(AG109,地温!$C$2:$C$366,FALSE))</f>
        <v>#N/A</v>
      </c>
      <c r="AJ109" s="113" t="e">
        <f t="shared" si="62"/>
        <v>#N/A</v>
      </c>
      <c r="AK109" s="116" t="e">
        <f t="shared" si="44"/>
        <v>#N/A</v>
      </c>
      <c r="AL109" s="119" t="e">
        <f t="shared" si="45"/>
        <v>#N/A</v>
      </c>
      <c r="AM109" s="119">
        <f t="shared" si="46"/>
        <v>0</v>
      </c>
      <c r="AP109" s="115">
        <f t="shared" si="63"/>
        <v>-45921</v>
      </c>
      <c r="AQ109" s="113">
        <f t="shared" si="64"/>
        <v>102</v>
      </c>
      <c r="AR109" s="113" t="e">
        <f>INDEX(地温!$D$2:$D$366,MATCH(AP109,地温!$C$2:$C$366,FALSE))</f>
        <v>#N/A</v>
      </c>
      <c r="AS109" s="113" t="e">
        <f t="shared" si="65"/>
        <v>#N/A</v>
      </c>
      <c r="AT109" s="116" t="e">
        <f t="shared" si="47"/>
        <v>#N/A</v>
      </c>
      <c r="AU109" s="119" t="e">
        <f t="shared" si="48"/>
        <v>#N/A</v>
      </c>
      <c r="AV109" s="119">
        <f t="shared" si="49"/>
        <v>0</v>
      </c>
    </row>
    <row r="110" spans="1:48">
      <c r="A110" s="115">
        <f t="shared" si="50"/>
        <v>-45920</v>
      </c>
      <c r="B110" s="113">
        <f t="shared" si="33"/>
        <v>103</v>
      </c>
      <c r="C110" s="119">
        <f t="shared" si="34"/>
        <v>0</v>
      </c>
      <c r="F110" s="115">
        <f t="shared" si="51"/>
        <v>-45920</v>
      </c>
      <c r="G110" s="113">
        <f t="shared" si="52"/>
        <v>103</v>
      </c>
      <c r="H110" s="113" t="e">
        <f>INDEX(地温!$D$2:$D$366,MATCH(F110,地温!$C$2:$C$366,FALSE))</f>
        <v>#N/A</v>
      </c>
      <c r="I110" s="113" t="e">
        <f t="shared" si="53"/>
        <v>#N/A</v>
      </c>
      <c r="J110" s="116" t="e">
        <f t="shared" si="35"/>
        <v>#N/A</v>
      </c>
      <c r="K110" s="119" t="e">
        <f t="shared" si="36"/>
        <v>#N/A</v>
      </c>
      <c r="L110" s="119">
        <f t="shared" si="37"/>
        <v>0</v>
      </c>
      <c r="O110" s="115">
        <f t="shared" si="54"/>
        <v>-45920</v>
      </c>
      <c r="P110" s="113">
        <f t="shared" si="55"/>
        <v>103</v>
      </c>
      <c r="Q110" s="113" t="e">
        <f>INDEX(地温!$D$2:$D$366,MATCH(O110,地温!$C$2:$C$366,FALSE))</f>
        <v>#N/A</v>
      </c>
      <c r="R110" s="113" t="e">
        <f t="shared" si="56"/>
        <v>#N/A</v>
      </c>
      <c r="S110" s="116" t="e">
        <f t="shared" si="38"/>
        <v>#N/A</v>
      </c>
      <c r="T110" s="119" t="e">
        <f t="shared" si="39"/>
        <v>#N/A</v>
      </c>
      <c r="U110" s="119">
        <f t="shared" si="40"/>
        <v>0</v>
      </c>
      <c r="X110" s="115">
        <f t="shared" si="57"/>
        <v>-45920</v>
      </c>
      <c r="Y110" s="113">
        <f t="shared" si="58"/>
        <v>103</v>
      </c>
      <c r="Z110" s="113" t="e">
        <f>INDEX(地温!$D$2:$D$366,MATCH(X110,地温!$C$2:$C$366,FALSE))</f>
        <v>#N/A</v>
      </c>
      <c r="AA110" s="113" t="e">
        <f t="shared" si="59"/>
        <v>#N/A</v>
      </c>
      <c r="AB110" s="116" t="e">
        <f t="shared" si="41"/>
        <v>#N/A</v>
      </c>
      <c r="AC110" s="119" t="e">
        <f t="shared" si="42"/>
        <v>#N/A</v>
      </c>
      <c r="AD110" s="119">
        <f t="shared" si="43"/>
        <v>0</v>
      </c>
      <c r="AG110" s="115">
        <f t="shared" si="60"/>
        <v>-45920</v>
      </c>
      <c r="AH110" s="113">
        <f t="shared" si="61"/>
        <v>103</v>
      </c>
      <c r="AI110" s="113" t="e">
        <f>INDEX(地温!$D$2:$D$366,MATCH(AG110,地温!$C$2:$C$366,FALSE))</f>
        <v>#N/A</v>
      </c>
      <c r="AJ110" s="113" t="e">
        <f t="shared" si="62"/>
        <v>#N/A</v>
      </c>
      <c r="AK110" s="116" t="e">
        <f t="shared" si="44"/>
        <v>#N/A</v>
      </c>
      <c r="AL110" s="119" t="e">
        <f t="shared" si="45"/>
        <v>#N/A</v>
      </c>
      <c r="AM110" s="119">
        <f t="shared" si="46"/>
        <v>0</v>
      </c>
      <c r="AP110" s="115">
        <f t="shared" si="63"/>
        <v>-45920</v>
      </c>
      <c r="AQ110" s="113">
        <f t="shared" si="64"/>
        <v>103</v>
      </c>
      <c r="AR110" s="113" t="e">
        <f>INDEX(地温!$D$2:$D$366,MATCH(AP110,地温!$C$2:$C$366,FALSE))</f>
        <v>#N/A</v>
      </c>
      <c r="AS110" s="113" t="e">
        <f t="shared" si="65"/>
        <v>#N/A</v>
      </c>
      <c r="AT110" s="116" t="e">
        <f t="shared" si="47"/>
        <v>#N/A</v>
      </c>
      <c r="AU110" s="119" t="e">
        <f t="shared" si="48"/>
        <v>#N/A</v>
      </c>
      <c r="AV110" s="119">
        <f t="shared" si="49"/>
        <v>0</v>
      </c>
    </row>
    <row r="111" spans="1:48">
      <c r="A111" s="115">
        <f t="shared" si="50"/>
        <v>-45919</v>
      </c>
      <c r="B111" s="113">
        <f t="shared" si="33"/>
        <v>104</v>
      </c>
      <c r="C111" s="119">
        <f t="shared" si="34"/>
        <v>0</v>
      </c>
      <c r="F111" s="115">
        <f t="shared" si="51"/>
        <v>-45919</v>
      </c>
      <c r="G111" s="113">
        <f t="shared" si="52"/>
        <v>104</v>
      </c>
      <c r="H111" s="113" t="e">
        <f>INDEX(地温!$D$2:$D$366,MATCH(F111,地温!$C$2:$C$366,FALSE))</f>
        <v>#N/A</v>
      </c>
      <c r="I111" s="113" t="e">
        <f t="shared" si="53"/>
        <v>#N/A</v>
      </c>
      <c r="J111" s="116" t="e">
        <f t="shared" si="35"/>
        <v>#N/A</v>
      </c>
      <c r="K111" s="119" t="e">
        <f t="shared" si="36"/>
        <v>#N/A</v>
      </c>
      <c r="L111" s="119">
        <f t="shared" si="37"/>
        <v>0</v>
      </c>
      <c r="O111" s="115">
        <f t="shared" si="54"/>
        <v>-45919</v>
      </c>
      <c r="P111" s="113">
        <f t="shared" si="55"/>
        <v>104</v>
      </c>
      <c r="Q111" s="113" t="e">
        <f>INDEX(地温!$D$2:$D$366,MATCH(O111,地温!$C$2:$C$366,FALSE))</f>
        <v>#N/A</v>
      </c>
      <c r="R111" s="113" t="e">
        <f t="shared" si="56"/>
        <v>#N/A</v>
      </c>
      <c r="S111" s="116" t="e">
        <f t="shared" si="38"/>
        <v>#N/A</v>
      </c>
      <c r="T111" s="119" t="e">
        <f t="shared" si="39"/>
        <v>#N/A</v>
      </c>
      <c r="U111" s="119">
        <f t="shared" si="40"/>
        <v>0</v>
      </c>
      <c r="X111" s="115">
        <f t="shared" si="57"/>
        <v>-45919</v>
      </c>
      <c r="Y111" s="113">
        <f t="shared" si="58"/>
        <v>104</v>
      </c>
      <c r="Z111" s="113" t="e">
        <f>INDEX(地温!$D$2:$D$366,MATCH(X111,地温!$C$2:$C$366,FALSE))</f>
        <v>#N/A</v>
      </c>
      <c r="AA111" s="113" t="e">
        <f t="shared" si="59"/>
        <v>#N/A</v>
      </c>
      <c r="AB111" s="116" t="e">
        <f t="shared" si="41"/>
        <v>#N/A</v>
      </c>
      <c r="AC111" s="119" t="e">
        <f t="shared" si="42"/>
        <v>#N/A</v>
      </c>
      <c r="AD111" s="119">
        <f t="shared" si="43"/>
        <v>0</v>
      </c>
      <c r="AG111" s="115">
        <f t="shared" si="60"/>
        <v>-45919</v>
      </c>
      <c r="AH111" s="113">
        <f t="shared" si="61"/>
        <v>104</v>
      </c>
      <c r="AI111" s="113" t="e">
        <f>INDEX(地温!$D$2:$D$366,MATCH(AG111,地温!$C$2:$C$366,FALSE))</f>
        <v>#N/A</v>
      </c>
      <c r="AJ111" s="113" t="e">
        <f t="shared" si="62"/>
        <v>#N/A</v>
      </c>
      <c r="AK111" s="116" t="e">
        <f t="shared" si="44"/>
        <v>#N/A</v>
      </c>
      <c r="AL111" s="119" t="e">
        <f t="shared" si="45"/>
        <v>#N/A</v>
      </c>
      <c r="AM111" s="119">
        <f t="shared" si="46"/>
        <v>0</v>
      </c>
      <c r="AP111" s="115">
        <f t="shared" si="63"/>
        <v>-45919</v>
      </c>
      <c r="AQ111" s="113">
        <f t="shared" si="64"/>
        <v>104</v>
      </c>
      <c r="AR111" s="113" t="e">
        <f>INDEX(地温!$D$2:$D$366,MATCH(AP111,地温!$C$2:$C$366,FALSE))</f>
        <v>#N/A</v>
      </c>
      <c r="AS111" s="113" t="e">
        <f t="shared" si="65"/>
        <v>#N/A</v>
      </c>
      <c r="AT111" s="116" t="e">
        <f t="shared" si="47"/>
        <v>#N/A</v>
      </c>
      <c r="AU111" s="119" t="e">
        <f t="shared" si="48"/>
        <v>#N/A</v>
      </c>
      <c r="AV111" s="119">
        <f t="shared" si="49"/>
        <v>0</v>
      </c>
    </row>
    <row r="112" spans="1:48">
      <c r="A112" s="115">
        <f t="shared" si="50"/>
        <v>-45918</v>
      </c>
      <c r="B112" s="113">
        <f t="shared" si="33"/>
        <v>105</v>
      </c>
      <c r="C112" s="119">
        <f t="shared" si="34"/>
        <v>0</v>
      </c>
      <c r="F112" s="115">
        <f t="shared" si="51"/>
        <v>-45918</v>
      </c>
      <c r="G112" s="113">
        <f t="shared" si="52"/>
        <v>105</v>
      </c>
      <c r="H112" s="113" t="e">
        <f>INDEX(地温!$D$2:$D$366,MATCH(F112,地温!$C$2:$C$366,FALSE))</f>
        <v>#N/A</v>
      </c>
      <c r="I112" s="113" t="e">
        <f t="shared" si="53"/>
        <v>#N/A</v>
      </c>
      <c r="J112" s="116" t="e">
        <f t="shared" si="35"/>
        <v>#N/A</v>
      </c>
      <c r="K112" s="119" t="e">
        <f t="shared" si="36"/>
        <v>#N/A</v>
      </c>
      <c r="L112" s="119">
        <f t="shared" si="37"/>
        <v>0</v>
      </c>
      <c r="O112" s="115">
        <f t="shared" si="54"/>
        <v>-45918</v>
      </c>
      <c r="P112" s="113">
        <f t="shared" si="55"/>
        <v>105</v>
      </c>
      <c r="Q112" s="113" t="e">
        <f>INDEX(地温!$D$2:$D$366,MATCH(O112,地温!$C$2:$C$366,FALSE))</f>
        <v>#N/A</v>
      </c>
      <c r="R112" s="113" t="e">
        <f t="shared" si="56"/>
        <v>#N/A</v>
      </c>
      <c r="S112" s="116" t="e">
        <f t="shared" si="38"/>
        <v>#N/A</v>
      </c>
      <c r="T112" s="119" t="e">
        <f t="shared" si="39"/>
        <v>#N/A</v>
      </c>
      <c r="U112" s="119">
        <f t="shared" si="40"/>
        <v>0</v>
      </c>
      <c r="X112" s="115">
        <f t="shared" si="57"/>
        <v>-45918</v>
      </c>
      <c r="Y112" s="113">
        <f t="shared" si="58"/>
        <v>105</v>
      </c>
      <c r="Z112" s="113" t="e">
        <f>INDEX(地温!$D$2:$D$366,MATCH(X112,地温!$C$2:$C$366,FALSE))</f>
        <v>#N/A</v>
      </c>
      <c r="AA112" s="113" t="e">
        <f t="shared" si="59"/>
        <v>#N/A</v>
      </c>
      <c r="AB112" s="116" t="e">
        <f t="shared" si="41"/>
        <v>#N/A</v>
      </c>
      <c r="AC112" s="119" t="e">
        <f t="shared" si="42"/>
        <v>#N/A</v>
      </c>
      <c r="AD112" s="119">
        <f t="shared" si="43"/>
        <v>0</v>
      </c>
      <c r="AG112" s="115">
        <f t="shared" si="60"/>
        <v>-45918</v>
      </c>
      <c r="AH112" s="113">
        <f t="shared" si="61"/>
        <v>105</v>
      </c>
      <c r="AI112" s="113" t="e">
        <f>INDEX(地温!$D$2:$D$366,MATCH(AG112,地温!$C$2:$C$366,FALSE))</f>
        <v>#N/A</v>
      </c>
      <c r="AJ112" s="113" t="e">
        <f t="shared" si="62"/>
        <v>#N/A</v>
      </c>
      <c r="AK112" s="116" t="e">
        <f t="shared" si="44"/>
        <v>#N/A</v>
      </c>
      <c r="AL112" s="119" t="e">
        <f t="shared" si="45"/>
        <v>#N/A</v>
      </c>
      <c r="AM112" s="119">
        <f t="shared" si="46"/>
        <v>0</v>
      </c>
      <c r="AP112" s="115">
        <f t="shared" si="63"/>
        <v>-45918</v>
      </c>
      <c r="AQ112" s="113">
        <f t="shared" si="64"/>
        <v>105</v>
      </c>
      <c r="AR112" s="113" t="e">
        <f>INDEX(地温!$D$2:$D$366,MATCH(AP112,地温!$C$2:$C$366,FALSE))</f>
        <v>#N/A</v>
      </c>
      <c r="AS112" s="113" t="e">
        <f t="shared" si="65"/>
        <v>#N/A</v>
      </c>
      <c r="AT112" s="116" t="e">
        <f t="shared" si="47"/>
        <v>#N/A</v>
      </c>
      <c r="AU112" s="119" t="e">
        <f t="shared" si="48"/>
        <v>#N/A</v>
      </c>
      <c r="AV112" s="119">
        <f t="shared" si="49"/>
        <v>0</v>
      </c>
    </row>
    <row r="113" spans="1:48">
      <c r="A113" s="115">
        <f t="shared" si="50"/>
        <v>-45917</v>
      </c>
      <c r="B113" s="113">
        <f t="shared" si="33"/>
        <v>106</v>
      </c>
      <c r="C113" s="119">
        <f t="shared" si="34"/>
        <v>0</v>
      </c>
      <c r="F113" s="115">
        <f t="shared" si="51"/>
        <v>-45917</v>
      </c>
      <c r="G113" s="113">
        <f t="shared" si="52"/>
        <v>106</v>
      </c>
      <c r="H113" s="113" t="e">
        <f>INDEX(地温!$D$2:$D$366,MATCH(F113,地温!$C$2:$C$366,FALSE))</f>
        <v>#N/A</v>
      </c>
      <c r="I113" s="113" t="e">
        <f t="shared" si="53"/>
        <v>#N/A</v>
      </c>
      <c r="J113" s="116" t="e">
        <f t="shared" si="35"/>
        <v>#N/A</v>
      </c>
      <c r="K113" s="119" t="e">
        <f t="shared" si="36"/>
        <v>#N/A</v>
      </c>
      <c r="L113" s="119">
        <f t="shared" si="37"/>
        <v>0</v>
      </c>
      <c r="O113" s="115">
        <f t="shared" si="54"/>
        <v>-45917</v>
      </c>
      <c r="P113" s="113">
        <f t="shared" si="55"/>
        <v>106</v>
      </c>
      <c r="Q113" s="113" t="e">
        <f>INDEX(地温!$D$2:$D$366,MATCH(O113,地温!$C$2:$C$366,FALSE))</f>
        <v>#N/A</v>
      </c>
      <c r="R113" s="113" t="e">
        <f t="shared" si="56"/>
        <v>#N/A</v>
      </c>
      <c r="S113" s="116" t="e">
        <f t="shared" si="38"/>
        <v>#N/A</v>
      </c>
      <c r="T113" s="119" t="e">
        <f t="shared" si="39"/>
        <v>#N/A</v>
      </c>
      <c r="U113" s="119">
        <f t="shared" si="40"/>
        <v>0</v>
      </c>
      <c r="X113" s="115">
        <f t="shared" si="57"/>
        <v>-45917</v>
      </c>
      <c r="Y113" s="113">
        <f t="shared" si="58"/>
        <v>106</v>
      </c>
      <c r="Z113" s="113" t="e">
        <f>INDEX(地温!$D$2:$D$366,MATCH(X113,地温!$C$2:$C$366,FALSE))</f>
        <v>#N/A</v>
      </c>
      <c r="AA113" s="113" t="e">
        <f t="shared" si="59"/>
        <v>#N/A</v>
      </c>
      <c r="AB113" s="116" t="e">
        <f t="shared" si="41"/>
        <v>#N/A</v>
      </c>
      <c r="AC113" s="119" t="e">
        <f t="shared" si="42"/>
        <v>#N/A</v>
      </c>
      <c r="AD113" s="119">
        <f t="shared" si="43"/>
        <v>0</v>
      </c>
      <c r="AG113" s="115">
        <f t="shared" si="60"/>
        <v>-45917</v>
      </c>
      <c r="AH113" s="113">
        <f t="shared" si="61"/>
        <v>106</v>
      </c>
      <c r="AI113" s="113" t="e">
        <f>INDEX(地温!$D$2:$D$366,MATCH(AG113,地温!$C$2:$C$366,FALSE))</f>
        <v>#N/A</v>
      </c>
      <c r="AJ113" s="113" t="e">
        <f t="shared" si="62"/>
        <v>#N/A</v>
      </c>
      <c r="AK113" s="116" t="e">
        <f t="shared" si="44"/>
        <v>#N/A</v>
      </c>
      <c r="AL113" s="119" t="e">
        <f t="shared" si="45"/>
        <v>#N/A</v>
      </c>
      <c r="AM113" s="119">
        <f t="shared" si="46"/>
        <v>0</v>
      </c>
      <c r="AP113" s="115">
        <f t="shared" si="63"/>
        <v>-45917</v>
      </c>
      <c r="AQ113" s="113">
        <f t="shared" si="64"/>
        <v>106</v>
      </c>
      <c r="AR113" s="113" t="e">
        <f>INDEX(地温!$D$2:$D$366,MATCH(AP113,地温!$C$2:$C$366,FALSE))</f>
        <v>#N/A</v>
      </c>
      <c r="AS113" s="113" t="e">
        <f t="shared" si="65"/>
        <v>#N/A</v>
      </c>
      <c r="AT113" s="116" t="e">
        <f t="shared" si="47"/>
        <v>#N/A</v>
      </c>
      <c r="AU113" s="119" t="e">
        <f t="shared" si="48"/>
        <v>#N/A</v>
      </c>
      <c r="AV113" s="119">
        <f t="shared" si="49"/>
        <v>0</v>
      </c>
    </row>
    <row r="114" spans="1:48">
      <c r="A114" s="115">
        <f t="shared" si="50"/>
        <v>-45916</v>
      </c>
      <c r="B114" s="113">
        <f t="shared" si="33"/>
        <v>107</v>
      </c>
      <c r="C114" s="119">
        <f t="shared" si="34"/>
        <v>0</v>
      </c>
      <c r="F114" s="115">
        <f t="shared" si="51"/>
        <v>-45916</v>
      </c>
      <c r="G114" s="113">
        <f t="shared" si="52"/>
        <v>107</v>
      </c>
      <c r="H114" s="113" t="e">
        <f>INDEX(地温!$D$2:$D$366,MATCH(F114,地温!$C$2:$C$366,FALSE))</f>
        <v>#N/A</v>
      </c>
      <c r="I114" s="113" t="e">
        <f t="shared" si="53"/>
        <v>#N/A</v>
      </c>
      <c r="J114" s="116" t="e">
        <f t="shared" si="35"/>
        <v>#N/A</v>
      </c>
      <c r="K114" s="119" t="e">
        <f t="shared" si="36"/>
        <v>#N/A</v>
      </c>
      <c r="L114" s="119">
        <f t="shared" si="37"/>
        <v>0</v>
      </c>
      <c r="O114" s="115">
        <f t="shared" si="54"/>
        <v>-45916</v>
      </c>
      <c r="P114" s="113">
        <f t="shared" si="55"/>
        <v>107</v>
      </c>
      <c r="Q114" s="113" t="e">
        <f>INDEX(地温!$D$2:$D$366,MATCH(O114,地温!$C$2:$C$366,FALSE))</f>
        <v>#N/A</v>
      </c>
      <c r="R114" s="113" t="e">
        <f t="shared" si="56"/>
        <v>#N/A</v>
      </c>
      <c r="S114" s="116" t="e">
        <f t="shared" si="38"/>
        <v>#N/A</v>
      </c>
      <c r="T114" s="119" t="e">
        <f t="shared" si="39"/>
        <v>#N/A</v>
      </c>
      <c r="U114" s="119">
        <f t="shared" si="40"/>
        <v>0</v>
      </c>
      <c r="X114" s="115">
        <f t="shared" si="57"/>
        <v>-45916</v>
      </c>
      <c r="Y114" s="113">
        <f t="shared" si="58"/>
        <v>107</v>
      </c>
      <c r="Z114" s="113" t="e">
        <f>INDEX(地温!$D$2:$D$366,MATCH(X114,地温!$C$2:$C$366,FALSE))</f>
        <v>#N/A</v>
      </c>
      <c r="AA114" s="113" t="e">
        <f t="shared" si="59"/>
        <v>#N/A</v>
      </c>
      <c r="AB114" s="116" t="e">
        <f t="shared" si="41"/>
        <v>#N/A</v>
      </c>
      <c r="AC114" s="119" t="e">
        <f t="shared" si="42"/>
        <v>#N/A</v>
      </c>
      <c r="AD114" s="119">
        <f t="shared" si="43"/>
        <v>0</v>
      </c>
      <c r="AG114" s="115">
        <f t="shared" si="60"/>
        <v>-45916</v>
      </c>
      <c r="AH114" s="113">
        <f t="shared" si="61"/>
        <v>107</v>
      </c>
      <c r="AI114" s="113" t="e">
        <f>INDEX(地温!$D$2:$D$366,MATCH(AG114,地温!$C$2:$C$366,FALSE))</f>
        <v>#N/A</v>
      </c>
      <c r="AJ114" s="113" t="e">
        <f t="shared" si="62"/>
        <v>#N/A</v>
      </c>
      <c r="AK114" s="116" t="e">
        <f t="shared" si="44"/>
        <v>#N/A</v>
      </c>
      <c r="AL114" s="119" t="e">
        <f t="shared" si="45"/>
        <v>#N/A</v>
      </c>
      <c r="AM114" s="119">
        <f t="shared" si="46"/>
        <v>0</v>
      </c>
      <c r="AP114" s="115">
        <f t="shared" si="63"/>
        <v>-45916</v>
      </c>
      <c r="AQ114" s="113">
        <f t="shared" si="64"/>
        <v>107</v>
      </c>
      <c r="AR114" s="113" t="e">
        <f>INDEX(地温!$D$2:$D$366,MATCH(AP114,地温!$C$2:$C$366,FALSE))</f>
        <v>#N/A</v>
      </c>
      <c r="AS114" s="113" t="e">
        <f t="shared" si="65"/>
        <v>#N/A</v>
      </c>
      <c r="AT114" s="116" t="e">
        <f t="shared" si="47"/>
        <v>#N/A</v>
      </c>
      <c r="AU114" s="119" t="e">
        <f t="shared" si="48"/>
        <v>#N/A</v>
      </c>
      <c r="AV114" s="119">
        <f t="shared" si="49"/>
        <v>0</v>
      </c>
    </row>
    <row r="115" spans="1:48">
      <c r="A115" s="115">
        <f t="shared" si="50"/>
        <v>-45915</v>
      </c>
      <c r="B115" s="113">
        <f t="shared" si="33"/>
        <v>108</v>
      </c>
      <c r="C115" s="119">
        <f t="shared" si="34"/>
        <v>0</v>
      </c>
      <c r="F115" s="115">
        <f t="shared" si="51"/>
        <v>-45915</v>
      </c>
      <c r="G115" s="113">
        <f t="shared" si="52"/>
        <v>108</v>
      </c>
      <c r="H115" s="113" t="e">
        <f>INDEX(地温!$D$2:$D$366,MATCH(F115,地温!$C$2:$C$366,FALSE))</f>
        <v>#N/A</v>
      </c>
      <c r="I115" s="113" t="e">
        <f t="shared" si="53"/>
        <v>#N/A</v>
      </c>
      <c r="J115" s="116" t="e">
        <f t="shared" si="35"/>
        <v>#N/A</v>
      </c>
      <c r="K115" s="119" t="e">
        <f t="shared" si="36"/>
        <v>#N/A</v>
      </c>
      <c r="L115" s="119">
        <f t="shared" si="37"/>
        <v>0</v>
      </c>
      <c r="O115" s="115">
        <f t="shared" si="54"/>
        <v>-45915</v>
      </c>
      <c r="P115" s="113">
        <f t="shared" si="55"/>
        <v>108</v>
      </c>
      <c r="Q115" s="113" t="e">
        <f>INDEX(地温!$D$2:$D$366,MATCH(O115,地温!$C$2:$C$366,FALSE))</f>
        <v>#N/A</v>
      </c>
      <c r="R115" s="113" t="e">
        <f t="shared" si="56"/>
        <v>#N/A</v>
      </c>
      <c r="S115" s="116" t="e">
        <f t="shared" si="38"/>
        <v>#N/A</v>
      </c>
      <c r="T115" s="119" t="e">
        <f t="shared" si="39"/>
        <v>#N/A</v>
      </c>
      <c r="U115" s="119">
        <f t="shared" si="40"/>
        <v>0</v>
      </c>
      <c r="X115" s="115">
        <f t="shared" si="57"/>
        <v>-45915</v>
      </c>
      <c r="Y115" s="113">
        <f t="shared" si="58"/>
        <v>108</v>
      </c>
      <c r="Z115" s="113" t="e">
        <f>INDEX(地温!$D$2:$D$366,MATCH(X115,地温!$C$2:$C$366,FALSE))</f>
        <v>#N/A</v>
      </c>
      <c r="AA115" s="113" t="e">
        <f t="shared" si="59"/>
        <v>#N/A</v>
      </c>
      <c r="AB115" s="116" t="e">
        <f t="shared" si="41"/>
        <v>#N/A</v>
      </c>
      <c r="AC115" s="119" t="e">
        <f t="shared" si="42"/>
        <v>#N/A</v>
      </c>
      <c r="AD115" s="119">
        <f t="shared" si="43"/>
        <v>0</v>
      </c>
      <c r="AG115" s="115">
        <f t="shared" si="60"/>
        <v>-45915</v>
      </c>
      <c r="AH115" s="113">
        <f t="shared" si="61"/>
        <v>108</v>
      </c>
      <c r="AI115" s="113" t="e">
        <f>INDEX(地温!$D$2:$D$366,MATCH(AG115,地温!$C$2:$C$366,FALSE))</f>
        <v>#N/A</v>
      </c>
      <c r="AJ115" s="113" t="e">
        <f t="shared" si="62"/>
        <v>#N/A</v>
      </c>
      <c r="AK115" s="116" t="e">
        <f t="shared" si="44"/>
        <v>#N/A</v>
      </c>
      <c r="AL115" s="119" t="e">
        <f t="shared" si="45"/>
        <v>#N/A</v>
      </c>
      <c r="AM115" s="119">
        <f t="shared" si="46"/>
        <v>0</v>
      </c>
      <c r="AP115" s="115">
        <f t="shared" si="63"/>
        <v>-45915</v>
      </c>
      <c r="AQ115" s="113">
        <f t="shared" si="64"/>
        <v>108</v>
      </c>
      <c r="AR115" s="113" t="e">
        <f>INDEX(地温!$D$2:$D$366,MATCH(AP115,地温!$C$2:$C$366,FALSE))</f>
        <v>#N/A</v>
      </c>
      <c r="AS115" s="113" t="e">
        <f t="shared" si="65"/>
        <v>#N/A</v>
      </c>
      <c r="AT115" s="116" t="e">
        <f t="shared" si="47"/>
        <v>#N/A</v>
      </c>
      <c r="AU115" s="119" t="e">
        <f t="shared" si="48"/>
        <v>#N/A</v>
      </c>
      <c r="AV115" s="119">
        <f t="shared" si="49"/>
        <v>0</v>
      </c>
    </row>
    <row r="116" spans="1:48">
      <c r="A116" s="115">
        <f t="shared" si="50"/>
        <v>-45914</v>
      </c>
      <c r="B116" s="113">
        <f t="shared" si="33"/>
        <v>109</v>
      </c>
      <c r="C116" s="119">
        <f t="shared" si="34"/>
        <v>0</v>
      </c>
      <c r="F116" s="115">
        <f t="shared" si="51"/>
        <v>-45914</v>
      </c>
      <c r="G116" s="113">
        <f t="shared" si="52"/>
        <v>109</v>
      </c>
      <c r="H116" s="113" t="e">
        <f>INDEX(地温!$D$2:$D$366,MATCH(F116,地温!$C$2:$C$366,FALSE))</f>
        <v>#N/A</v>
      </c>
      <c r="I116" s="113" t="e">
        <f t="shared" si="53"/>
        <v>#N/A</v>
      </c>
      <c r="J116" s="116" t="e">
        <f t="shared" si="35"/>
        <v>#N/A</v>
      </c>
      <c r="K116" s="119" t="e">
        <f t="shared" si="36"/>
        <v>#N/A</v>
      </c>
      <c r="L116" s="119">
        <f t="shared" si="37"/>
        <v>0</v>
      </c>
      <c r="O116" s="115">
        <f t="shared" si="54"/>
        <v>-45914</v>
      </c>
      <c r="P116" s="113">
        <f t="shared" si="55"/>
        <v>109</v>
      </c>
      <c r="Q116" s="113" t="e">
        <f>INDEX(地温!$D$2:$D$366,MATCH(O116,地温!$C$2:$C$366,FALSE))</f>
        <v>#N/A</v>
      </c>
      <c r="R116" s="113" t="e">
        <f t="shared" si="56"/>
        <v>#N/A</v>
      </c>
      <c r="S116" s="116" t="e">
        <f t="shared" si="38"/>
        <v>#N/A</v>
      </c>
      <c r="T116" s="119" t="e">
        <f t="shared" si="39"/>
        <v>#N/A</v>
      </c>
      <c r="U116" s="119">
        <f t="shared" si="40"/>
        <v>0</v>
      </c>
      <c r="X116" s="115">
        <f t="shared" si="57"/>
        <v>-45914</v>
      </c>
      <c r="Y116" s="113">
        <f t="shared" si="58"/>
        <v>109</v>
      </c>
      <c r="Z116" s="113" t="e">
        <f>INDEX(地温!$D$2:$D$366,MATCH(X116,地温!$C$2:$C$366,FALSE))</f>
        <v>#N/A</v>
      </c>
      <c r="AA116" s="113" t="e">
        <f t="shared" si="59"/>
        <v>#N/A</v>
      </c>
      <c r="AB116" s="116" t="e">
        <f t="shared" si="41"/>
        <v>#N/A</v>
      </c>
      <c r="AC116" s="119" t="e">
        <f t="shared" si="42"/>
        <v>#N/A</v>
      </c>
      <c r="AD116" s="119">
        <f t="shared" si="43"/>
        <v>0</v>
      </c>
      <c r="AG116" s="115">
        <f t="shared" si="60"/>
        <v>-45914</v>
      </c>
      <c r="AH116" s="113">
        <f t="shared" si="61"/>
        <v>109</v>
      </c>
      <c r="AI116" s="113" t="e">
        <f>INDEX(地温!$D$2:$D$366,MATCH(AG116,地温!$C$2:$C$366,FALSE))</f>
        <v>#N/A</v>
      </c>
      <c r="AJ116" s="113" t="e">
        <f t="shared" si="62"/>
        <v>#N/A</v>
      </c>
      <c r="AK116" s="116" t="e">
        <f t="shared" si="44"/>
        <v>#N/A</v>
      </c>
      <c r="AL116" s="119" t="e">
        <f t="shared" si="45"/>
        <v>#N/A</v>
      </c>
      <c r="AM116" s="119">
        <f t="shared" si="46"/>
        <v>0</v>
      </c>
      <c r="AP116" s="115">
        <f t="shared" si="63"/>
        <v>-45914</v>
      </c>
      <c r="AQ116" s="113">
        <f t="shared" si="64"/>
        <v>109</v>
      </c>
      <c r="AR116" s="113" t="e">
        <f>INDEX(地温!$D$2:$D$366,MATCH(AP116,地温!$C$2:$C$366,FALSE))</f>
        <v>#N/A</v>
      </c>
      <c r="AS116" s="113" t="e">
        <f t="shared" si="65"/>
        <v>#N/A</v>
      </c>
      <c r="AT116" s="116" t="e">
        <f t="shared" si="47"/>
        <v>#N/A</v>
      </c>
      <c r="AU116" s="119" t="e">
        <f t="shared" si="48"/>
        <v>#N/A</v>
      </c>
      <c r="AV116" s="119">
        <f t="shared" si="49"/>
        <v>0</v>
      </c>
    </row>
    <row r="117" spans="1:48">
      <c r="A117" s="115">
        <f t="shared" si="50"/>
        <v>-45913</v>
      </c>
      <c r="B117" s="113">
        <f t="shared" si="33"/>
        <v>110</v>
      </c>
      <c r="C117" s="119">
        <f t="shared" si="34"/>
        <v>0</v>
      </c>
      <c r="F117" s="115">
        <f t="shared" si="51"/>
        <v>-45913</v>
      </c>
      <c r="G117" s="113">
        <f t="shared" si="52"/>
        <v>110</v>
      </c>
      <c r="H117" s="113" t="e">
        <f>INDEX(地温!$D$2:$D$366,MATCH(F117,地温!$C$2:$C$366,FALSE))</f>
        <v>#N/A</v>
      </c>
      <c r="I117" s="113" t="e">
        <f t="shared" si="53"/>
        <v>#N/A</v>
      </c>
      <c r="J117" s="116" t="e">
        <f t="shared" si="35"/>
        <v>#N/A</v>
      </c>
      <c r="K117" s="119" t="e">
        <f t="shared" si="36"/>
        <v>#N/A</v>
      </c>
      <c r="L117" s="119">
        <f t="shared" si="37"/>
        <v>0</v>
      </c>
      <c r="O117" s="115">
        <f t="shared" si="54"/>
        <v>-45913</v>
      </c>
      <c r="P117" s="113">
        <f t="shared" si="55"/>
        <v>110</v>
      </c>
      <c r="Q117" s="113" t="e">
        <f>INDEX(地温!$D$2:$D$366,MATCH(O117,地温!$C$2:$C$366,FALSE))</f>
        <v>#N/A</v>
      </c>
      <c r="R117" s="113" t="e">
        <f t="shared" si="56"/>
        <v>#N/A</v>
      </c>
      <c r="S117" s="116" t="e">
        <f t="shared" si="38"/>
        <v>#N/A</v>
      </c>
      <c r="T117" s="119" t="e">
        <f t="shared" si="39"/>
        <v>#N/A</v>
      </c>
      <c r="U117" s="119">
        <f t="shared" si="40"/>
        <v>0</v>
      </c>
      <c r="X117" s="115">
        <f t="shared" si="57"/>
        <v>-45913</v>
      </c>
      <c r="Y117" s="113">
        <f t="shared" si="58"/>
        <v>110</v>
      </c>
      <c r="Z117" s="113" t="e">
        <f>INDEX(地温!$D$2:$D$366,MATCH(X117,地温!$C$2:$C$366,FALSE))</f>
        <v>#N/A</v>
      </c>
      <c r="AA117" s="113" t="e">
        <f t="shared" si="59"/>
        <v>#N/A</v>
      </c>
      <c r="AB117" s="116" t="e">
        <f t="shared" si="41"/>
        <v>#N/A</v>
      </c>
      <c r="AC117" s="119" t="e">
        <f t="shared" si="42"/>
        <v>#N/A</v>
      </c>
      <c r="AD117" s="119">
        <f t="shared" si="43"/>
        <v>0</v>
      </c>
      <c r="AG117" s="115">
        <f t="shared" si="60"/>
        <v>-45913</v>
      </c>
      <c r="AH117" s="113">
        <f t="shared" si="61"/>
        <v>110</v>
      </c>
      <c r="AI117" s="113" t="e">
        <f>INDEX(地温!$D$2:$D$366,MATCH(AG117,地温!$C$2:$C$366,FALSE))</f>
        <v>#N/A</v>
      </c>
      <c r="AJ117" s="113" t="e">
        <f t="shared" si="62"/>
        <v>#N/A</v>
      </c>
      <c r="AK117" s="116" t="e">
        <f t="shared" si="44"/>
        <v>#N/A</v>
      </c>
      <c r="AL117" s="119" t="e">
        <f t="shared" si="45"/>
        <v>#N/A</v>
      </c>
      <c r="AM117" s="119">
        <f t="shared" si="46"/>
        <v>0</v>
      </c>
      <c r="AP117" s="115">
        <f t="shared" si="63"/>
        <v>-45913</v>
      </c>
      <c r="AQ117" s="113">
        <f t="shared" si="64"/>
        <v>110</v>
      </c>
      <c r="AR117" s="113" t="e">
        <f>INDEX(地温!$D$2:$D$366,MATCH(AP117,地温!$C$2:$C$366,FALSE))</f>
        <v>#N/A</v>
      </c>
      <c r="AS117" s="113" t="e">
        <f t="shared" si="65"/>
        <v>#N/A</v>
      </c>
      <c r="AT117" s="116" t="e">
        <f t="shared" si="47"/>
        <v>#N/A</v>
      </c>
      <c r="AU117" s="119" t="e">
        <f t="shared" si="48"/>
        <v>#N/A</v>
      </c>
      <c r="AV117" s="119">
        <f t="shared" si="49"/>
        <v>0</v>
      </c>
    </row>
    <row r="118" spans="1:48">
      <c r="A118" s="115">
        <f t="shared" si="50"/>
        <v>-45912</v>
      </c>
      <c r="B118" s="113">
        <f t="shared" si="33"/>
        <v>111</v>
      </c>
      <c r="C118" s="119">
        <f t="shared" si="34"/>
        <v>0</v>
      </c>
      <c r="F118" s="115">
        <f t="shared" si="51"/>
        <v>-45912</v>
      </c>
      <c r="G118" s="113">
        <f t="shared" si="52"/>
        <v>111</v>
      </c>
      <c r="H118" s="113" t="e">
        <f>INDEX(地温!$D$2:$D$366,MATCH(F118,地温!$C$2:$C$366,FALSE))</f>
        <v>#N/A</v>
      </c>
      <c r="I118" s="113" t="e">
        <f t="shared" si="53"/>
        <v>#N/A</v>
      </c>
      <c r="J118" s="116" t="e">
        <f t="shared" si="35"/>
        <v>#N/A</v>
      </c>
      <c r="K118" s="119" t="e">
        <f t="shared" si="36"/>
        <v>#N/A</v>
      </c>
      <c r="L118" s="119">
        <f t="shared" si="37"/>
        <v>0</v>
      </c>
      <c r="O118" s="115">
        <f t="shared" si="54"/>
        <v>-45912</v>
      </c>
      <c r="P118" s="113">
        <f t="shared" si="55"/>
        <v>111</v>
      </c>
      <c r="Q118" s="113" t="e">
        <f>INDEX(地温!$D$2:$D$366,MATCH(O118,地温!$C$2:$C$366,FALSE))</f>
        <v>#N/A</v>
      </c>
      <c r="R118" s="113" t="e">
        <f t="shared" si="56"/>
        <v>#N/A</v>
      </c>
      <c r="S118" s="116" t="e">
        <f t="shared" si="38"/>
        <v>#N/A</v>
      </c>
      <c r="T118" s="119" t="e">
        <f t="shared" si="39"/>
        <v>#N/A</v>
      </c>
      <c r="U118" s="119">
        <f t="shared" si="40"/>
        <v>0</v>
      </c>
      <c r="X118" s="115">
        <f t="shared" si="57"/>
        <v>-45912</v>
      </c>
      <c r="Y118" s="113">
        <f t="shared" si="58"/>
        <v>111</v>
      </c>
      <c r="Z118" s="113" t="e">
        <f>INDEX(地温!$D$2:$D$366,MATCH(X118,地温!$C$2:$C$366,FALSE))</f>
        <v>#N/A</v>
      </c>
      <c r="AA118" s="113" t="e">
        <f t="shared" si="59"/>
        <v>#N/A</v>
      </c>
      <c r="AB118" s="116" t="e">
        <f t="shared" si="41"/>
        <v>#N/A</v>
      </c>
      <c r="AC118" s="119" t="e">
        <f t="shared" si="42"/>
        <v>#N/A</v>
      </c>
      <c r="AD118" s="119">
        <f t="shared" si="43"/>
        <v>0</v>
      </c>
      <c r="AG118" s="115">
        <f t="shared" si="60"/>
        <v>-45912</v>
      </c>
      <c r="AH118" s="113">
        <f t="shared" si="61"/>
        <v>111</v>
      </c>
      <c r="AI118" s="113" t="e">
        <f>INDEX(地温!$D$2:$D$366,MATCH(AG118,地温!$C$2:$C$366,FALSE))</f>
        <v>#N/A</v>
      </c>
      <c r="AJ118" s="113" t="e">
        <f t="shared" si="62"/>
        <v>#N/A</v>
      </c>
      <c r="AK118" s="116" t="e">
        <f t="shared" si="44"/>
        <v>#N/A</v>
      </c>
      <c r="AL118" s="119" t="e">
        <f t="shared" si="45"/>
        <v>#N/A</v>
      </c>
      <c r="AM118" s="119">
        <f t="shared" si="46"/>
        <v>0</v>
      </c>
      <c r="AP118" s="115">
        <f t="shared" si="63"/>
        <v>-45912</v>
      </c>
      <c r="AQ118" s="113">
        <f t="shared" si="64"/>
        <v>111</v>
      </c>
      <c r="AR118" s="113" t="e">
        <f>INDEX(地温!$D$2:$D$366,MATCH(AP118,地温!$C$2:$C$366,FALSE))</f>
        <v>#N/A</v>
      </c>
      <c r="AS118" s="113" t="e">
        <f t="shared" si="65"/>
        <v>#N/A</v>
      </c>
      <c r="AT118" s="116" t="e">
        <f t="shared" si="47"/>
        <v>#N/A</v>
      </c>
      <c r="AU118" s="119" t="e">
        <f t="shared" si="48"/>
        <v>#N/A</v>
      </c>
      <c r="AV118" s="119">
        <f t="shared" si="49"/>
        <v>0</v>
      </c>
    </row>
    <row r="119" spans="1:48">
      <c r="A119" s="115">
        <f t="shared" si="50"/>
        <v>-45911</v>
      </c>
      <c r="B119" s="113">
        <f t="shared" si="33"/>
        <v>112</v>
      </c>
      <c r="C119" s="119">
        <f t="shared" si="34"/>
        <v>0</v>
      </c>
      <c r="F119" s="115">
        <f t="shared" si="51"/>
        <v>-45911</v>
      </c>
      <c r="G119" s="113">
        <f t="shared" si="52"/>
        <v>112</v>
      </c>
      <c r="H119" s="113" t="e">
        <f>INDEX(地温!$D$2:$D$366,MATCH(F119,地温!$C$2:$C$366,FALSE))</f>
        <v>#N/A</v>
      </c>
      <c r="I119" s="113" t="e">
        <f t="shared" si="53"/>
        <v>#N/A</v>
      </c>
      <c r="J119" s="116" t="e">
        <f t="shared" si="35"/>
        <v>#N/A</v>
      </c>
      <c r="K119" s="119" t="e">
        <f t="shared" si="36"/>
        <v>#N/A</v>
      </c>
      <c r="L119" s="119">
        <f t="shared" si="37"/>
        <v>0</v>
      </c>
      <c r="O119" s="115">
        <f t="shared" si="54"/>
        <v>-45911</v>
      </c>
      <c r="P119" s="113">
        <f t="shared" si="55"/>
        <v>112</v>
      </c>
      <c r="Q119" s="113" t="e">
        <f>INDEX(地温!$D$2:$D$366,MATCH(O119,地温!$C$2:$C$366,FALSE))</f>
        <v>#N/A</v>
      </c>
      <c r="R119" s="113" t="e">
        <f t="shared" si="56"/>
        <v>#N/A</v>
      </c>
      <c r="S119" s="116" t="e">
        <f t="shared" si="38"/>
        <v>#N/A</v>
      </c>
      <c r="T119" s="119" t="e">
        <f t="shared" si="39"/>
        <v>#N/A</v>
      </c>
      <c r="U119" s="119">
        <f t="shared" si="40"/>
        <v>0</v>
      </c>
      <c r="X119" s="115">
        <f t="shared" si="57"/>
        <v>-45911</v>
      </c>
      <c r="Y119" s="113">
        <f t="shared" si="58"/>
        <v>112</v>
      </c>
      <c r="Z119" s="113" t="e">
        <f>INDEX(地温!$D$2:$D$366,MATCH(X119,地温!$C$2:$C$366,FALSE))</f>
        <v>#N/A</v>
      </c>
      <c r="AA119" s="113" t="e">
        <f t="shared" si="59"/>
        <v>#N/A</v>
      </c>
      <c r="AB119" s="116" t="e">
        <f t="shared" si="41"/>
        <v>#N/A</v>
      </c>
      <c r="AC119" s="119" t="e">
        <f t="shared" si="42"/>
        <v>#N/A</v>
      </c>
      <c r="AD119" s="119">
        <f t="shared" si="43"/>
        <v>0</v>
      </c>
      <c r="AG119" s="115">
        <f t="shared" si="60"/>
        <v>-45911</v>
      </c>
      <c r="AH119" s="113">
        <f t="shared" si="61"/>
        <v>112</v>
      </c>
      <c r="AI119" s="113" t="e">
        <f>INDEX(地温!$D$2:$D$366,MATCH(AG119,地温!$C$2:$C$366,FALSE))</f>
        <v>#N/A</v>
      </c>
      <c r="AJ119" s="113" t="e">
        <f t="shared" si="62"/>
        <v>#N/A</v>
      </c>
      <c r="AK119" s="116" t="e">
        <f t="shared" si="44"/>
        <v>#N/A</v>
      </c>
      <c r="AL119" s="119" t="e">
        <f t="shared" si="45"/>
        <v>#N/A</v>
      </c>
      <c r="AM119" s="119">
        <f t="shared" si="46"/>
        <v>0</v>
      </c>
      <c r="AP119" s="115">
        <f t="shared" si="63"/>
        <v>-45911</v>
      </c>
      <c r="AQ119" s="113">
        <f t="shared" si="64"/>
        <v>112</v>
      </c>
      <c r="AR119" s="113" t="e">
        <f>INDEX(地温!$D$2:$D$366,MATCH(AP119,地温!$C$2:$C$366,FALSE))</f>
        <v>#N/A</v>
      </c>
      <c r="AS119" s="113" t="e">
        <f t="shared" si="65"/>
        <v>#N/A</v>
      </c>
      <c r="AT119" s="116" t="e">
        <f t="shared" si="47"/>
        <v>#N/A</v>
      </c>
      <c r="AU119" s="119" t="e">
        <f t="shared" si="48"/>
        <v>#N/A</v>
      </c>
      <c r="AV119" s="119">
        <f t="shared" si="49"/>
        <v>0</v>
      </c>
    </row>
    <row r="120" spans="1:48">
      <c r="A120" s="115">
        <f t="shared" si="50"/>
        <v>-45910</v>
      </c>
      <c r="B120" s="113">
        <f t="shared" si="33"/>
        <v>113</v>
      </c>
      <c r="C120" s="119">
        <f t="shared" si="34"/>
        <v>0</v>
      </c>
      <c r="F120" s="115">
        <f t="shared" si="51"/>
        <v>-45910</v>
      </c>
      <c r="G120" s="113">
        <f t="shared" si="52"/>
        <v>113</v>
      </c>
      <c r="H120" s="113" t="e">
        <f>INDEX(地温!$D$2:$D$366,MATCH(F120,地温!$C$2:$C$366,FALSE))</f>
        <v>#N/A</v>
      </c>
      <c r="I120" s="113" t="e">
        <f t="shared" si="53"/>
        <v>#N/A</v>
      </c>
      <c r="J120" s="116" t="e">
        <f t="shared" si="35"/>
        <v>#N/A</v>
      </c>
      <c r="K120" s="119" t="e">
        <f t="shared" si="36"/>
        <v>#N/A</v>
      </c>
      <c r="L120" s="119">
        <f t="shared" si="37"/>
        <v>0</v>
      </c>
      <c r="O120" s="115">
        <f t="shared" si="54"/>
        <v>-45910</v>
      </c>
      <c r="P120" s="113">
        <f t="shared" si="55"/>
        <v>113</v>
      </c>
      <c r="Q120" s="113" t="e">
        <f>INDEX(地温!$D$2:$D$366,MATCH(O120,地温!$C$2:$C$366,FALSE))</f>
        <v>#N/A</v>
      </c>
      <c r="R120" s="113" t="e">
        <f t="shared" si="56"/>
        <v>#N/A</v>
      </c>
      <c r="S120" s="116" t="e">
        <f t="shared" si="38"/>
        <v>#N/A</v>
      </c>
      <c r="T120" s="119" t="e">
        <f t="shared" si="39"/>
        <v>#N/A</v>
      </c>
      <c r="U120" s="119">
        <f t="shared" si="40"/>
        <v>0</v>
      </c>
      <c r="X120" s="115">
        <f t="shared" si="57"/>
        <v>-45910</v>
      </c>
      <c r="Y120" s="113">
        <f t="shared" si="58"/>
        <v>113</v>
      </c>
      <c r="Z120" s="113" t="e">
        <f>INDEX(地温!$D$2:$D$366,MATCH(X120,地温!$C$2:$C$366,FALSE))</f>
        <v>#N/A</v>
      </c>
      <c r="AA120" s="113" t="e">
        <f t="shared" si="59"/>
        <v>#N/A</v>
      </c>
      <c r="AB120" s="116" t="e">
        <f t="shared" si="41"/>
        <v>#N/A</v>
      </c>
      <c r="AC120" s="119" t="e">
        <f t="shared" si="42"/>
        <v>#N/A</v>
      </c>
      <c r="AD120" s="119">
        <f t="shared" si="43"/>
        <v>0</v>
      </c>
      <c r="AG120" s="115">
        <f t="shared" si="60"/>
        <v>-45910</v>
      </c>
      <c r="AH120" s="113">
        <f t="shared" si="61"/>
        <v>113</v>
      </c>
      <c r="AI120" s="113" t="e">
        <f>INDEX(地温!$D$2:$D$366,MATCH(AG120,地温!$C$2:$C$366,FALSE))</f>
        <v>#N/A</v>
      </c>
      <c r="AJ120" s="113" t="e">
        <f t="shared" si="62"/>
        <v>#N/A</v>
      </c>
      <c r="AK120" s="116" t="e">
        <f t="shared" si="44"/>
        <v>#N/A</v>
      </c>
      <c r="AL120" s="119" t="e">
        <f t="shared" si="45"/>
        <v>#N/A</v>
      </c>
      <c r="AM120" s="119">
        <f t="shared" si="46"/>
        <v>0</v>
      </c>
      <c r="AP120" s="115">
        <f t="shared" si="63"/>
        <v>-45910</v>
      </c>
      <c r="AQ120" s="113">
        <f t="shared" si="64"/>
        <v>113</v>
      </c>
      <c r="AR120" s="113" t="e">
        <f>INDEX(地温!$D$2:$D$366,MATCH(AP120,地温!$C$2:$C$366,FALSE))</f>
        <v>#N/A</v>
      </c>
      <c r="AS120" s="113" t="e">
        <f t="shared" si="65"/>
        <v>#N/A</v>
      </c>
      <c r="AT120" s="116" t="e">
        <f t="shared" si="47"/>
        <v>#N/A</v>
      </c>
      <c r="AU120" s="119" t="e">
        <f t="shared" si="48"/>
        <v>#N/A</v>
      </c>
      <c r="AV120" s="119">
        <f t="shared" si="49"/>
        <v>0</v>
      </c>
    </row>
    <row r="121" spans="1:48">
      <c r="A121" s="115">
        <f t="shared" si="50"/>
        <v>-45909</v>
      </c>
      <c r="B121" s="113">
        <f t="shared" si="33"/>
        <v>114</v>
      </c>
      <c r="C121" s="119">
        <f t="shared" si="34"/>
        <v>0</v>
      </c>
      <c r="F121" s="115">
        <f t="shared" si="51"/>
        <v>-45909</v>
      </c>
      <c r="G121" s="113">
        <f t="shared" si="52"/>
        <v>114</v>
      </c>
      <c r="H121" s="113" t="e">
        <f>INDEX(地温!$D$2:$D$366,MATCH(F121,地温!$C$2:$C$366,FALSE))</f>
        <v>#N/A</v>
      </c>
      <c r="I121" s="113" t="e">
        <f t="shared" si="53"/>
        <v>#N/A</v>
      </c>
      <c r="J121" s="116" t="e">
        <f t="shared" si="35"/>
        <v>#N/A</v>
      </c>
      <c r="K121" s="119" t="e">
        <f t="shared" si="36"/>
        <v>#N/A</v>
      </c>
      <c r="L121" s="119">
        <f t="shared" si="37"/>
        <v>0</v>
      </c>
      <c r="O121" s="115">
        <f t="shared" si="54"/>
        <v>-45909</v>
      </c>
      <c r="P121" s="113">
        <f t="shared" si="55"/>
        <v>114</v>
      </c>
      <c r="Q121" s="113" t="e">
        <f>INDEX(地温!$D$2:$D$366,MATCH(O121,地温!$C$2:$C$366,FALSE))</f>
        <v>#N/A</v>
      </c>
      <c r="R121" s="113" t="e">
        <f t="shared" si="56"/>
        <v>#N/A</v>
      </c>
      <c r="S121" s="116" t="e">
        <f t="shared" si="38"/>
        <v>#N/A</v>
      </c>
      <c r="T121" s="119" t="e">
        <f t="shared" si="39"/>
        <v>#N/A</v>
      </c>
      <c r="U121" s="119">
        <f t="shared" si="40"/>
        <v>0</v>
      </c>
      <c r="X121" s="115">
        <f t="shared" si="57"/>
        <v>-45909</v>
      </c>
      <c r="Y121" s="113">
        <f t="shared" si="58"/>
        <v>114</v>
      </c>
      <c r="Z121" s="113" t="e">
        <f>INDEX(地温!$D$2:$D$366,MATCH(X121,地温!$C$2:$C$366,FALSE))</f>
        <v>#N/A</v>
      </c>
      <c r="AA121" s="113" t="e">
        <f t="shared" si="59"/>
        <v>#N/A</v>
      </c>
      <c r="AB121" s="116" t="e">
        <f t="shared" si="41"/>
        <v>#N/A</v>
      </c>
      <c r="AC121" s="119" t="e">
        <f t="shared" si="42"/>
        <v>#N/A</v>
      </c>
      <c r="AD121" s="119">
        <f t="shared" si="43"/>
        <v>0</v>
      </c>
      <c r="AG121" s="115">
        <f t="shared" si="60"/>
        <v>-45909</v>
      </c>
      <c r="AH121" s="113">
        <f t="shared" si="61"/>
        <v>114</v>
      </c>
      <c r="AI121" s="113" t="e">
        <f>INDEX(地温!$D$2:$D$366,MATCH(AG121,地温!$C$2:$C$366,FALSE))</f>
        <v>#N/A</v>
      </c>
      <c r="AJ121" s="113" t="e">
        <f t="shared" si="62"/>
        <v>#N/A</v>
      </c>
      <c r="AK121" s="116" t="e">
        <f t="shared" si="44"/>
        <v>#N/A</v>
      </c>
      <c r="AL121" s="119" t="e">
        <f t="shared" si="45"/>
        <v>#N/A</v>
      </c>
      <c r="AM121" s="119">
        <f t="shared" si="46"/>
        <v>0</v>
      </c>
      <c r="AP121" s="115">
        <f t="shared" si="63"/>
        <v>-45909</v>
      </c>
      <c r="AQ121" s="113">
        <f t="shared" si="64"/>
        <v>114</v>
      </c>
      <c r="AR121" s="113" t="e">
        <f>INDEX(地温!$D$2:$D$366,MATCH(AP121,地温!$C$2:$C$366,FALSE))</f>
        <v>#N/A</v>
      </c>
      <c r="AS121" s="113" t="e">
        <f t="shared" si="65"/>
        <v>#N/A</v>
      </c>
      <c r="AT121" s="116" t="e">
        <f t="shared" si="47"/>
        <v>#N/A</v>
      </c>
      <c r="AU121" s="119" t="e">
        <f t="shared" si="48"/>
        <v>#N/A</v>
      </c>
      <c r="AV121" s="119">
        <f t="shared" si="49"/>
        <v>0</v>
      </c>
    </row>
    <row r="122" spans="1:48">
      <c r="A122" s="115">
        <f t="shared" si="50"/>
        <v>-45908</v>
      </c>
      <c r="B122" s="113">
        <f t="shared" si="33"/>
        <v>115</v>
      </c>
      <c r="C122" s="119">
        <f t="shared" si="34"/>
        <v>0</v>
      </c>
      <c r="F122" s="115">
        <f t="shared" si="51"/>
        <v>-45908</v>
      </c>
      <c r="G122" s="113">
        <f t="shared" si="52"/>
        <v>115</v>
      </c>
      <c r="H122" s="113" t="e">
        <f>INDEX(地温!$D$2:$D$366,MATCH(F122,地温!$C$2:$C$366,FALSE))</f>
        <v>#N/A</v>
      </c>
      <c r="I122" s="113" t="e">
        <f t="shared" si="53"/>
        <v>#N/A</v>
      </c>
      <c r="J122" s="116" t="e">
        <f t="shared" si="35"/>
        <v>#N/A</v>
      </c>
      <c r="K122" s="119" t="e">
        <f t="shared" si="36"/>
        <v>#N/A</v>
      </c>
      <c r="L122" s="119">
        <f t="shared" si="37"/>
        <v>0</v>
      </c>
      <c r="O122" s="115">
        <f t="shared" si="54"/>
        <v>-45908</v>
      </c>
      <c r="P122" s="113">
        <f t="shared" si="55"/>
        <v>115</v>
      </c>
      <c r="Q122" s="113" t="e">
        <f>INDEX(地温!$D$2:$D$366,MATCH(O122,地温!$C$2:$C$366,FALSE))</f>
        <v>#N/A</v>
      </c>
      <c r="R122" s="113" t="e">
        <f t="shared" si="56"/>
        <v>#N/A</v>
      </c>
      <c r="S122" s="116" t="e">
        <f t="shared" si="38"/>
        <v>#N/A</v>
      </c>
      <c r="T122" s="119" t="e">
        <f t="shared" si="39"/>
        <v>#N/A</v>
      </c>
      <c r="U122" s="119">
        <f t="shared" si="40"/>
        <v>0</v>
      </c>
      <c r="X122" s="115">
        <f t="shared" si="57"/>
        <v>-45908</v>
      </c>
      <c r="Y122" s="113">
        <f t="shared" si="58"/>
        <v>115</v>
      </c>
      <c r="Z122" s="113" t="e">
        <f>INDEX(地温!$D$2:$D$366,MATCH(X122,地温!$C$2:$C$366,FALSE))</f>
        <v>#N/A</v>
      </c>
      <c r="AA122" s="113" t="e">
        <f t="shared" si="59"/>
        <v>#N/A</v>
      </c>
      <c r="AB122" s="116" t="e">
        <f t="shared" si="41"/>
        <v>#N/A</v>
      </c>
      <c r="AC122" s="119" t="e">
        <f t="shared" si="42"/>
        <v>#N/A</v>
      </c>
      <c r="AD122" s="119">
        <f t="shared" si="43"/>
        <v>0</v>
      </c>
      <c r="AG122" s="115">
        <f t="shared" si="60"/>
        <v>-45908</v>
      </c>
      <c r="AH122" s="113">
        <f t="shared" si="61"/>
        <v>115</v>
      </c>
      <c r="AI122" s="113" t="e">
        <f>INDEX(地温!$D$2:$D$366,MATCH(AG122,地温!$C$2:$C$366,FALSE))</f>
        <v>#N/A</v>
      </c>
      <c r="AJ122" s="113" t="e">
        <f t="shared" si="62"/>
        <v>#N/A</v>
      </c>
      <c r="AK122" s="116" t="e">
        <f t="shared" si="44"/>
        <v>#N/A</v>
      </c>
      <c r="AL122" s="119" t="e">
        <f t="shared" si="45"/>
        <v>#N/A</v>
      </c>
      <c r="AM122" s="119">
        <f t="shared" si="46"/>
        <v>0</v>
      </c>
      <c r="AP122" s="115">
        <f t="shared" si="63"/>
        <v>-45908</v>
      </c>
      <c r="AQ122" s="113">
        <f t="shared" si="64"/>
        <v>115</v>
      </c>
      <c r="AR122" s="113" t="e">
        <f>INDEX(地温!$D$2:$D$366,MATCH(AP122,地温!$C$2:$C$366,FALSE))</f>
        <v>#N/A</v>
      </c>
      <c r="AS122" s="113" t="e">
        <f t="shared" si="65"/>
        <v>#N/A</v>
      </c>
      <c r="AT122" s="116" t="e">
        <f t="shared" si="47"/>
        <v>#N/A</v>
      </c>
      <c r="AU122" s="119" t="e">
        <f t="shared" si="48"/>
        <v>#N/A</v>
      </c>
      <c r="AV122" s="119">
        <f t="shared" si="49"/>
        <v>0</v>
      </c>
    </row>
    <row r="123" spans="1:48">
      <c r="A123" s="115">
        <f t="shared" si="50"/>
        <v>-45907</v>
      </c>
      <c r="B123" s="113">
        <f t="shared" si="33"/>
        <v>116</v>
      </c>
      <c r="C123" s="119">
        <f t="shared" si="34"/>
        <v>0</v>
      </c>
      <c r="F123" s="115">
        <f t="shared" si="51"/>
        <v>-45907</v>
      </c>
      <c r="G123" s="113">
        <f t="shared" si="52"/>
        <v>116</v>
      </c>
      <c r="H123" s="113" t="e">
        <f>INDEX(地温!$D$2:$D$366,MATCH(F123,地温!$C$2:$C$366,FALSE))</f>
        <v>#N/A</v>
      </c>
      <c r="I123" s="113" t="e">
        <f t="shared" si="53"/>
        <v>#N/A</v>
      </c>
      <c r="J123" s="116" t="e">
        <f t="shared" si="35"/>
        <v>#N/A</v>
      </c>
      <c r="K123" s="119" t="e">
        <f t="shared" si="36"/>
        <v>#N/A</v>
      </c>
      <c r="L123" s="119">
        <f t="shared" si="37"/>
        <v>0</v>
      </c>
      <c r="O123" s="115">
        <f t="shared" si="54"/>
        <v>-45907</v>
      </c>
      <c r="P123" s="113">
        <f t="shared" si="55"/>
        <v>116</v>
      </c>
      <c r="Q123" s="113" t="e">
        <f>INDEX(地温!$D$2:$D$366,MATCH(O123,地温!$C$2:$C$366,FALSE))</f>
        <v>#N/A</v>
      </c>
      <c r="R123" s="113" t="e">
        <f t="shared" si="56"/>
        <v>#N/A</v>
      </c>
      <c r="S123" s="116" t="e">
        <f t="shared" si="38"/>
        <v>#N/A</v>
      </c>
      <c r="T123" s="119" t="e">
        <f t="shared" si="39"/>
        <v>#N/A</v>
      </c>
      <c r="U123" s="119">
        <f t="shared" si="40"/>
        <v>0</v>
      </c>
      <c r="X123" s="115">
        <f t="shared" si="57"/>
        <v>-45907</v>
      </c>
      <c r="Y123" s="113">
        <f t="shared" si="58"/>
        <v>116</v>
      </c>
      <c r="Z123" s="113" t="e">
        <f>INDEX(地温!$D$2:$D$366,MATCH(X123,地温!$C$2:$C$366,FALSE))</f>
        <v>#N/A</v>
      </c>
      <c r="AA123" s="113" t="e">
        <f t="shared" si="59"/>
        <v>#N/A</v>
      </c>
      <c r="AB123" s="116" t="e">
        <f t="shared" si="41"/>
        <v>#N/A</v>
      </c>
      <c r="AC123" s="119" t="e">
        <f t="shared" si="42"/>
        <v>#N/A</v>
      </c>
      <c r="AD123" s="119">
        <f t="shared" si="43"/>
        <v>0</v>
      </c>
      <c r="AG123" s="115">
        <f t="shared" si="60"/>
        <v>-45907</v>
      </c>
      <c r="AH123" s="113">
        <f t="shared" si="61"/>
        <v>116</v>
      </c>
      <c r="AI123" s="113" t="e">
        <f>INDEX(地温!$D$2:$D$366,MATCH(AG123,地温!$C$2:$C$366,FALSE))</f>
        <v>#N/A</v>
      </c>
      <c r="AJ123" s="113" t="e">
        <f t="shared" si="62"/>
        <v>#N/A</v>
      </c>
      <c r="AK123" s="116" t="e">
        <f t="shared" si="44"/>
        <v>#N/A</v>
      </c>
      <c r="AL123" s="119" t="e">
        <f t="shared" si="45"/>
        <v>#N/A</v>
      </c>
      <c r="AM123" s="119">
        <f t="shared" si="46"/>
        <v>0</v>
      </c>
      <c r="AP123" s="115">
        <f t="shared" si="63"/>
        <v>-45907</v>
      </c>
      <c r="AQ123" s="113">
        <f t="shared" si="64"/>
        <v>116</v>
      </c>
      <c r="AR123" s="113" t="e">
        <f>INDEX(地温!$D$2:$D$366,MATCH(AP123,地温!$C$2:$C$366,FALSE))</f>
        <v>#N/A</v>
      </c>
      <c r="AS123" s="113" t="e">
        <f t="shared" si="65"/>
        <v>#N/A</v>
      </c>
      <c r="AT123" s="116" t="e">
        <f t="shared" si="47"/>
        <v>#N/A</v>
      </c>
      <c r="AU123" s="119" t="e">
        <f t="shared" si="48"/>
        <v>#N/A</v>
      </c>
      <c r="AV123" s="119">
        <f t="shared" si="49"/>
        <v>0</v>
      </c>
    </row>
    <row r="124" spans="1:48">
      <c r="A124" s="115">
        <f t="shared" si="50"/>
        <v>-45906</v>
      </c>
      <c r="B124" s="113">
        <f t="shared" si="33"/>
        <v>117</v>
      </c>
      <c r="C124" s="119">
        <f t="shared" si="34"/>
        <v>0</v>
      </c>
      <c r="F124" s="115">
        <f t="shared" si="51"/>
        <v>-45906</v>
      </c>
      <c r="G124" s="113">
        <f t="shared" si="52"/>
        <v>117</v>
      </c>
      <c r="H124" s="113" t="e">
        <f>INDEX(地温!$D$2:$D$366,MATCH(F124,地温!$C$2:$C$366,FALSE))</f>
        <v>#N/A</v>
      </c>
      <c r="I124" s="113" t="e">
        <f t="shared" si="53"/>
        <v>#N/A</v>
      </c>
      <c r="J124" s="116" t="e">
        <f t="shared" si="35"/>
        <v>#N/A</v>
      </c>
      <c r="K124" s="119" t="e">
        <f t="shared" si="36"/>
        <v>#N/A</v>
      </c>
      <c r="L124" s="119">
        <f t="shared" si="37"/>
        <v>0</v>
      </c>
      <c r="O124" s="115">
        <f t="shared" si="54"/>
        <v>-45906</v>
      </c>
      <c r="P124" s="113">
        <f t="shared" si="55"/>
        <v>117</v>
      </c>
      <c r="Q124" s="113" t="e">
        <f>INDEX(地温!$D$2:$D$366,MATCH(O124,地温!$C$2:$C$366,FALSE))</f>
        <v>#N/A</v>
      </c>
      <c r="R124" s="113" t="e">
        <f t="shared" si="56"/>
        <v>#N/A</v>
      </c>
      <c r="S124" s="116" t="e">
        <f t="shared" si="38"/>
        <v>#N/A</v>
      </c>
      <c r="T124" s="119" t="e">
        <f t="shared" si="39"/>
        <v>#N/A</v>
      </c>
      <c r="U124" s="119">
        <f t="shared" si="40"/>
        <v>0</v>
      </c>
      <c r="X124" s="115">
        <f t="shared" si="57"/>
        <v>-45906</v>
      </c>
      <c r="Y124" s="113">
        <f t="shared" si="58"/>
        <v>117</v>
      </c>
      <c r="Z124" s="113" t="e">
        <f>INDEX(地温!$D$2:$D$366,MATCH(X124,地温!$C$2:$C$366,FALSE))</f>
        <v>#N/A</v>
      </c>
      <c r="AA124" s="113" t="e">
        <f t="shared" si="59"/>
        <v>#N/A</v>
      </c>
      <c r="AB124" s="116" t="e">
        <f t="shared" si="41"/>
        <v>#N/A</v>
      </c>
      <c r="AC124" s="119" t="e">
        <f t="shared" si="42"/>
        <v>#N/A</v>
      </c>
      <c r="AD124" s="119">
        <f t="shared" si="43"/>
        <v>0</v>
      </c>
      <c r="AG124" s="115">
        <f t="shared" si="60"/>
        <v>-45906</v>
      </c>
      <c r="AH124" s="113">
        <f t="shared" si="61"/>
        <v>117</v>
      </c>
      <c r="AI124" s="113" t="e">
        <f>INDEX(地温!$D$2:$D$366,MATCH(AG124,地温!$C$2:$C$366,FALSE))</f>
        <v>#N/A</v>
      </c>
      <c r="AJ124" s="113" t="e">
        <f t="shared" si="62"/>
        <v>#N/A</v>
      </c>
      <c r="AK124" s="116" t="e">
        <f t="shared" si="44"/>
        <v>#N/A</v>
      </c>
      <c r="AL124" s="119" t="e">
        <f t="shared" si="45"/>
        <v>#N/A</v>
      </c>
      <c r="AM124" s="119">
        <f t="shared" si="46"/>
        <v>0</v>
      </c>
      <c r="AP124" s="115">
        <f t="shared" si="63"/>
        <v>-45906</v>
      </c>
      <c r="AQ124" s="113">
        <f t="shared" si="64"/>
        <v>117</v>
      </c>
      <c r="AR124" s="113" t="e">
        <f>INDEX(地温!$D$2:$D$366,MATCH(AP124,地温!$C$2:$C$366,FALSE))</f>
        <v>#N/A</v>
      </c>
      <c r="AS124" s="113" t="e">
        <f t="shared" si="65"/>
        <v>#N/A</v>
      </c>
      <c r="AT124" s="116" t="e">
        <f t="shared" si="47"/>
        <v>#N/A</v>
      </c>
      <c r="AU124" s="119" t="e">
        <f t="shared" si="48"/>
        <v>#N/A</v>
      </c>
      <c r="AV124" s="119">
        <f t="shared" si="49"/>
        <v>0</v>
      </c>
    </row>
    <row r="125" spans="1:48">
      <c r="A125" s="115">
        <f t="shared" si="50"/>
        <v>-45905</v>
      </c>
      <c r="B125" s="113">
        <f t="shared" si="33"/>
        <v>118</v>
      </c>
      <c r="C125" s="119">
        <f t="shared" si="34"/>
        <v>0</v>
      </c>
      <c r="F125" s="115">
        <f t="shared" si="51"/>
        <v>-45905</v>
      </c>
      <c r="G125" s="113">
        <f t="shared" si="52"/>
        <v>118</v>
      </c>
      <c r="H125" s="113" t="e">
        <f>INDEX(地温!$D$2:$D$366,MATCH(F125,地温!$C$2:$C$366,FALSE))</f>
        <v>#N/A</v>
      </c>
      <c r="I125" s="113" t="e">
        <f t="shared" si="53"/>
        <v>#N/A</v>
      </c>
      <c r="J125" s="116" t="e">
        <f t="shared" si="35"/>
        <v>#N/A</v>
      </c>
      <c r="K125" s="119" t="e">
        <f t="shared" si="36"/>
        <v>#N/A</v>
      </c>
      <c r="L125" s="119">
        <f t="shared" si="37"/>
        <v>0</v>
      </c>
      <c r="O125" s="115">
        <f t="shared" si="54"/>
        <v>-45905</v>
      </c>
      <c r="P125" s="113">
        <f t="shared" si="55"/>
        <v>118</v>
      </c>
      <c r="Q125" s="113" t="e">
        <f>INDEX(地温!$D$2:$D$366,MATCH(O125,地温!$C$2:$C$366,FALSE))</f>
        <v>#N/A</v>
      </c>
      <c r="R125" s="113" t="e">
        <f t="shared" si="56"/>
        <v>#N/A</v>
      </c>
      <c r="S125" s="116" t="e">
        <f t="shared" si="38"/>
        <v>#N/A</v>
      </c>
      <c r="T125" s="119" t="e">
        <f t="shared" si="39"/>
        <v>#N/A</v>
      </c>
      <c r="U125" s="119">
        <f t="shared" si="40"/>
        <v>0</v>
      </c>
      <c r="X125" s="115">
        <f t="shared" si="57"/>
        <v>-45905</v>
      </c>
      <c r="Y125" s="113">
        <f t="shared" si="58"/>
        <v>118</v>
      </c>
      <c r="Z125" s="113" t="e">
        <f>INDEX(地温!$D$2:$D$366,MATCH(X125,地温!$C$2:$C$366,FALSE))</f>
        <v>#N/A</v>
      </c>
      <c r="AA125" s="113" t="e">
        <f t="shared" si="59"/>
        <v>#N/A</v>
      </c>
      <c r="AB125" s="116" t="e">
        <f t="shared" si="41"/>
        <v>#N/A</v>
      </c>
      <c r="AC125" s="119" t="e">
        <f t="shared" si="42"/>
        <v>#N/A</v>
      </c>
      <c r="AD125" s="119">
        <f t="shared" si="43"/>
        <v>0</v>
      </c>
      <c r="AG125" s="115">
        <f t="shared" si="60"/>
        <v>-45905</v>
      </c>
      <c r="AH125" s="113">
        <f t="shared" si="61"/>
        <v>118</v>
      </c>
      <c r="AI125" s="113" t="e">
        <f>INDEX(地温!$D$2:$D$366,MATCH(AG125,地温!$C$2:$C$366,FALSE))</f>
        <v>#N/A</v>
      </c>
      <c r="AJ125" s="113" t="e">
        <f t="shared" si="62"/>
        <v>#N/A</v>
      </c>
      <c r="AK125" s="116" t="e">
        <f t="shared" si="44"/>
        <v>#N/A</v>
      </c>
      <c r="AL125" s="119" t="e">
        <f t="shared" si="45"/>
        <v>#N/A</v>
      </c>
      <c r="AM125" s="119">
        <f t="shared" si="46"/>
        <v>0</v>
      </c>
      <c r="AP125" s="115">
        <f t="shared" si="63"/>
        <v>-45905</v>
      </c>
      <c r="AQ125" s="113">
        <f t="shared" si="64"/>
        <v>118</v>
      </c>
      <c r="AR125" s="113" t="e">
        <f>INDEX(地温!$D$2:$D$366,MATCH(AP125,地温!$C$2:$C$366,FALSE))</f>
        <v>#N/A</v>
      </c>
      <c r="AS125" s="113" t="e">
        <f t="shared" si="65"/>
        <v>#N/A</v>
      </c>
      <c r="AT125" s="116" t="e">
        <f t="shared" si="47"/>
        <v>#N/A</v>
      </c>
      <c r="AU125" s="119" t="e">
        <f t="shared" si="48"/>
        <v>#N/A</v>
      </c>
      <c r="AV125" s="119">
        <f t="shared" si="49"/>
        <v>0</v>
      </c>
    </row>
    <row r="126" spans="1:48">
      <c r="A126" s="115">
        <f t="shared" si="50"/>
        <v>-45904</v>
      </c>
      <c r="B126" s="113">
        <f t="shared" si="33"/>
        <v>119</v>
      </c>
      <c r="C126" s="119">
        <f t="shared" si="34"/>
        <v>0</v>
      </c>
      <c r="F126" s="115">
        <f t="shared" si="51"/>
        <v>-45904</v>
      </c>
      <c r="G126" s="113">
        <f t="shared" si="52"/>
        <v>119</v>
      </c>
      <c r="H126" s="113" t="e">
        <f>INDEX(地温!$D$2:$D$366,MATCH(F126,地温!$C$2:$C$366,FALSE))</f>
        <v>#N/A</v>
      </c>
      <c r="I126" s="113" t="e">
        <f t="shared" si="53"/>
        <v>#N/A</v>
      </c>
      <c r="J126" s="116" t="e">
        <f t="shared" si="35"/>
        <v>#N/A</v>
      </c>
      <c r="K126" s="119" t="e">
        <f t="shared" si="36"/>
        <v>#N/A</v>
      </c>
      <c r="L126" s="119">
        <f t="shared" si="37"/>
        <v>0</v>
      </c>
      <c r="O126" s="115">
        <f t="shared" si="54"/>
        <v>-45904</v>
      </c>
      <c r="P126" s="113">
        <f t="shared" si="55"/>
        <v>119</v>
      </c>
      <c r="Q126" s="113" t="e">
        <f>INDEX(地温!$D$2:$D$366,MATCH(O126,地温!$C$2:$C$366,FALSE))</f>
        <v>#N/A</v>
      </c>
      <c r="R126" s="113" t="e">
        <f t="shared" si="56"/>
        <v>#N/A</v>
      </c>
      <c r="S126" s="116" t="e">
        <f t="shared" si="38"/>
        <v>#N/A</v>
      </c>
      <c r="T126" s="119" t="e">
        <f t="shared" si="39"/>
        <v>#N/A</v>
      </c>
      <c r="U126" s="119">
        <f t="shared" si="40"/>
        <v>0</v>
      </c>
      <c r="X126" s="115">
        <f t="shared" si="57"/>
        <v>-45904</v>
      </c>
      <c r="Y126" s="113">
        <f t="shared" si="58"/>
        <v>119</v>
      </c>
      <c r="Z126" s="113" t="e">
        <f>INDEX(地温!$D$2:$D$366,MATCH(X126,地温!$C$2:$C$366,FALSE))</f>
        <v>#N/A</v>
      </c>
      <c r="AA126" s="113" t="e">
        <f t="shared" si="59"/>
        <v>#N/A</v>
      </c>
      <c r="AB126" s="116" t="e">
        <f t="shared" si="41"/>
        <v>#N/A</v>
      </c>
      <c r="AC126" s="119" t="e">
        <f t="shared" si="42"/>
        <v>#N/A</v>
      </c>
      <c r="AD126" s="119">
        <f t="shared" si="43"/>
        <v>0</v>
      </c>
      <c r="AG126" s="115">
        <f t="shared" si="60"/>
        <v>-45904</v>
      </c>
      <c r="AH126" s="113">
        <f t="shared" si="61"/>
        <v>119</v>
      </c>
      <c r="AI126" s="113" t="e">
        <f>INDEX(地温!$D$2:$D$366,MATCH(AG126,地温!$C$2:$C$366,FALSE))</f>
        <v>#N/A</v>
      </c>
      <c r="AJ126" s="113" t="e">
        <f t="shared" si="62"/>
        <v>#N/A</v>
      </c>
      <c r="AK126" s="116" t="e">
        <f t="shared" si="44"/>
        <v>#N/A</v>
      </c>
      <c r="AL126" s="119" t="e">
        <f t="shared" si="45"/>
        <v>#N/A</v>
      </c>
      <c r="AM126" s="119">
        <f t="shared" si="46"/>
        <v>0</v>
      </c>
      <c r="AP126" s="115">
        <f t="shared" si="63"/>
        <v>-45904</v>
      </c>
      <c r="AQ126" s="113">
        <f t="shared" si="64"/>
        <v>119</v>
      </c>
      <c r="AR126" s="113" t="e">
        <f>INDEX(地温!$D$2:$D$366,MATCH(AP126,地温!$C$2:$C$366,FALSE))</f>
        <v>#N/A</v>
      </c>
      <c r="AS126" s="113" t="e">
        <f t="shared" si="65"/>
        <v>#N/A</v>
      </c>
      <c r="AT126" s="116" t="e">
        <f t="shared" si="47"/>
        <v>#N/A</v>
      </c>
      <c r="AU126" s="119" t="e">
        <f t="shared" si="48"/>
        <v>#N/A</v>
      </c>
      <c r="AV126" s="119">
        <f t="shared" si="49"/>
        <v>0</v>
      </c>
    </row>
    <row r="127" spans="1:48">
      <c r="A127" s="115">
        <f t="shared" si="50"/>
        <v>-45903</v>
      </c>
      <c r="B127" s="113">
        <f t="shared" si="33"/>
        <v>120</v>
      </c>
      <c r="C127" s="119">
        <f t="shared" si="34"/>
        <v>0</v>
      </c>
      <c r="F127" s="115">
        <f t="shared" si="51"/>
        <v>-45903</v>
      </c>
      <c r="G127" s="113">
        <f t="shared" si="52"/>
        <v>120</v>
      </c>
      <c r="H127" s="113" t="e">
        <f>INDEX(地温!$D$2:$D$366,MATCH(F127,地温!$C$2:$C$366,FALSE))</f>
        <v>#N/A</v>
      </c>
      <c r="I127" s="113" t="e">
        <f t="shared" si="53"/>
        <v>#N/A</v>
      </c>
      <c r="J127" s="116" t="e">
        <f t="shared" si="35"/>
        <v>#N/A</v>
      </c>
      <c r="K127" s="119" t="e">
        <f t="shared" si="36"/>
        <v>#N/A</v>
      </c>
      <c r="L127" s="119">
        <f t="shared" si="37"/>
        <v>0</v>
      </c>
      <c r="O127" s="115">
        <f t="shared" si="54"/>
        <v>-45903</v>
      </c>
      <c r="P127" s="113">
        <f t="shared" si="55"/>
        <v>120</v>
      </c>
      <c r="Q127" s="113" t="e">
        <f>INDEX(地温!$D$2:$D$366,MATCH(O127,地温!$C$2:$C$366,FALSE))</f>
        <v>#N/A</v>
      </c>
      <c r="R127" s="113" t="e">
        <f t="shared" si="56"/>
        <v>#N/A</v>
      </c>
      <c r="S127" s="116" t="e">
        <f t="shared" si="38"/>
        <v>#N/A</v>
      </c>
      <c r="T127" s="119" t="e">
        <f t="shared" si="39"/>
        <v>#N/A</v>
      </c>
      <c r="U127" s="119">
        <f t="shared" si="40"/>
        <v>0</v>
      </c>
      <c r="X127" s="115">
        <f t="shared" si="57"/>
        <v>-45903</v>
      </c>
      <c r="Y127" s="113">
        <f t="shared" si="58"/>
        <v>120</v>
      </c>
      <c r="Z127" s="113" t="e">
        <f>INDEX(地温!$D$2:$D$366,MATCH(X127,地温!$C$2:$C$366,FALSE))</f>
        <v>#N/A</v>
      </c>
      <c r="AA127" s="113" t="e">
        <f t="shared" si="59"/>
        <v>#N/A</v>
      </c>
      <c r="AB127" s="116" t="e">
        <f t="shared" si="41"/>
        <v>#N/A</v>
      </c>
      <c r="AC127" s="119" t="e">
        <f t="shared" si="42"/>
        <v>#N/A</v>
      </c>
      <c r="AD127" s="119">
        <f t="shared" si="43"/>
        <v>0</v>
      </c>
      <c r="AG127" s="115">
        <f t="shared" si="60"/>
        <v>-45903</v>
      </c>
      <c r="AH127" s="113">
        <f t="shared" si="61"/>
        <v>120</v>
      </c>
      <c r="AI127" s="113" t="e">
        <f>INDEX(地温!$D$2:$D$366,MATCH(AG127,地温!$C$2:$C$366,FALSE))</f>
        <v>#N/A</v>
      </c>
      <c r="AJ127" s="113" t="e">
        <f t="shared" si="62"/>
        <v>#N/A</v>
      </c>
      <c r="AK127" s="116" t="e">
        <f t="shared" si="44"/>
        <v>#N/A</v>
      </c>
      <c r="AL127" s="119" t="e">
        <f t="shared" si="45"/>
        <v>#N/A</v>
      </c>
      <c r="AM127" s="119">
        <f t="shared" si="46"/>
        <v>0</v>
      </c>
      <c r="AP127" s="115">
        <f t="shared" si="63"/>
        <v>-45903</v>
      </c>
      <c r="AQ127" s="113">
        <f t="shared" si="64"/>
        <v>120</v>
      </c>
      <c r="AR127" s="113" t="e">
        <f>INDEX(地温!$D$2:$D$366,MATCH(AP127,地温!$C$2:$C$366,FALSE))</f>
        <v>#N/A</v>
      </c>
      <c r="AS127" s="113" t="e">
        <f t="shared" si="65"/>
        <v>#N/A</v>
      </c>
      <c r="AT127" s="116" t="e">
        <f t="shared" si="47"/>
        <v>#N/A</v>
      </c>
      <c r="AU127" s="119" t="e">
        <f t="shared" si="48"/>
        <v>#N/A</v>
      </c>
      <c r="AV127" s="119">
        <f t="shared" si="49"/>
        <v>0</v>
      </c>
    </row>
    <row r="128" spans="1:48">
      <c r="A128" s="115">
        <f t="shared" si="50"/>
        <v>-45902</v>
      </c>
      <c r="B128" s="113">
        <f t="shared" si="33"/>
        <v>121</v>
      </c>
      <c r="C128" s="119">
        <f t="shared" si="34"/>
        <v>0</v>
      </c>
      <c r="F128" s="115">
        <f t="shared" si="51"/>
        <v>-45902</v>
      </c>
      <c r="G128" s="113">
        <f t="shared" si="52"/>
        <v>121</v>
      </c>
      <c r="H128" s="113" t="e">
        <f>INDEX(地温!$D$2:$D$366,MATCH(F128,地温!$C$2:$C$366,FALSE))</f>
        <v>#N/A</v>
      </c>
      <c r="I128" s="113" t="e">
        <f t="shared" si="53"/>
        <v>#N/A</v>
      </c>
      <c r="J128" s="116" t="e">
        <f t="shared" si="35"/>
        <v>#N/A</v>
      </c>
      <c r="K128" s="119" t="e">
        <f t="shared" si="36"/>
        <v>#N/A</v>
      </c>
      <c r="L128" s="119">
        <f t="shared" si="37"/>
        <v>0</v>
      </c>
      <c r="O128" s="115">
        <f t="shared" si="54"/>
        <v>-45902</v>
      </c>
      <c r="P128" s="113">
        <f t="shared" si="55"/>
        <v>121</v>
      </c>
      <c r="Q128" s="113" t="e">
        <f>INDEX(地温!$D$2:$D$366,MATCH(O128,地温!$C$2:$C$366,FALSE))</f>
        <v>#N/A</v>
      </c>
      <c r="R128" s="113" t="e">
        <f t="shared" si="56"/>
        <v>#N/A</v>
      </c>
      <c r="S128" s="116" t="e">
        <f t="shared" si="38"/>
        <v>#N/A</v>
      </c>
      <c r="T128" s="119" t="e">
        <f t="shared" si="39"/>
        <v>#N/A</v>
      </c>
      <c r="U128" s="119">
        <f t="shared" si="40"/>
        <v>0</v>
      </c>
      <c r="X128" s="115">
        <f t="shared" si="57"/>
        <v>-45902</v>
      </c>
      <c r="Y128" s="113">
        <f t="shared" si="58"/>
        <v>121</v>
      </c>
      <c r="Z128" s="113" t="e">
        <f>INDEX(地温!$D$2:$D$366,MATCH(X128,地温!$C$2:$C$366,FALSE))</f>
        <v>#N/A</v>
      </c>
      <c r="AA128" s="113" t="e">
        <f t="shared" si="59"/>
        <v>#N/A</v>
      </c>
      <c r="AB128" s="116" t="e">
        <f t="shared" si="41"/>
        <v>#N/A</v>
      </c>
      <c r="AC128" s="119" t="e">
        <f t="shared" si="42"/>
        <v>#N/A</v>
      </c>
      <c r="AD128" s="119">
        <f t="shared" si="43"/>
        <v>0</v>
      </c>
      <c r="AG128" s="115">
        <f t="shared" si="60"/>
        <v>-45902</v>
      </c>
      <c r="AH128" s="113">
        <f t="shared" si="61"/>
        <v>121</v>
      </c>
      <c r="AI128" s="113" t="e">
        <f>INDEX(地温!$D$2:$D$366,MATCH(AG128,地温!$C$2:$C$366,FALSE))</f>
        <v>#N/A</v>
      </c>
      <c r="AJ128" s="113" t="e">
        <f t="shared" si="62"/>
        <v>#N/A</v>
      </c>
      <c r="AK128" s="116" t="e">
        <f t="shared" si="44"/>
        <v>#N/A</v>
      </c>
      <c r="AL128" s="119" t="e">
        <f t="shared" si="45"/>
        <v>#N/A</v>
      </c>
      <c r="AM128" s="119">
        <f t="shared" si="46"/>
        <v>0</v>
      </c>
      <c r="AP128" s="115">
        <f t="shared" si="63"/>
        <v>-45902</v>
      </c>
      <c r="AQ128" s="113">
        <f t="shared" si="64"/>
        <v>121</v>
      </c>
      <c r="AR128" s="113" t="e">
        <f>INDEX(地温!$D$2:$D$366,MATCH(AP128,地温!$C$2:$C$366,FALSE))</f>
        <v>#N/A</v>
      </c>
      <c r="AS128" s="113" t="e">
        <f t="shared" si="65"/>
        <v>#N/A</v>
      </c>
      <c r="AT128" s="116" t="e">
        <f t="shared" si="47"/>
        <v>#N/A</v>
      </c>
      <c r="AU128" s="119" t="e">
        <f t="shared" si="48"/>
        <v>#N/A</v>
      </c>
      <c r="AV128" s="119">
        <f t="shared" si="49"/>
        <v>0</v>
      </c>
    </row>
    <row r="129" spans="1:48">
      <c r="A129" s="115">
        <f t="shared" si="50"/>
        <v>-45901</v>
      </c>
      <c r="B129" s="113">
        <f t="shared" si="33"/>
        <v>122</v>
      </c>
      <c r="C129" s="119">
        <f t="shared" si="34"/>
        <v>0</v>
      </c>
      <c r="F129" s="115">
        <f t="shared" si="51"/>
        <v>-45901</v>
      </c>
      <c r="G129" s="113">
        <f t="shared" si="52"/>
        <v>122</v>
      </c>
      <c r="H129" s="113" t="e">
        <f>INDEX(地温!$D$2:$D$366,MATCH(F129,地温!$C$2:$C$366,FALSE))</f>
        <v>#N/A</v>
      </c>
      <c r="I129" s="113" t="e">
        <f t="shared" si="53"/>
        <v>#N/A</v>
      </c>
      <c r="J129" s="116" t="e">
        <f t="shared" si="35"/>
        <v>#N/A</v>
      </c>
      <c r="K129" s="119" t="e">
        <f t="shared" si="36"/>
        <v>#N/A</v>
      </c>
      <c r="L129" s="119">
        <f t="shared" si="37"/>
        <v>0</v>
      </c>
      <c r="O129" s="115">
        <f t="shared" si="54"/>
        <v>-45901</v>
      </c>
      <c r="P129" s="113">
        <f t="shared" si="55"/>
        <v>122</v>
      </c>
      <c r="Q129" s="113" t="e">
        <f>INDEX(地温!$D$2:$D$366,MATCH(O129,地温!$C$2:$C$366,FALSE))</f>
        <v>#N/A</v>
      </c>
      <c r="R129" s="113" t="e">
        <f t="shared" si="56"/>
        <v>#N/A</v>
      </c>
      <c r="S129" s="116" t="e">
        <f t="shared" si="38"/>
        <v>#N/A</v>
      </c>
      <c r="T129" s="119" t="e">
        <f t="shared" si="39"/>
        <v>#N/A</v>
      </c>
      <c r="U129" s="119">
        <f t="shared" si="40"/>
        <v>0</v>
      </c>
      <c r="X129" s="115">
        <f t="shared" si="57"/>
        <v>-45901</v>
      </c>
      <c r="Y129" s="113">
        <f t="shared" si="58"/>
        <v>122</v>
      </c>
      <c r="Z129" s="113" t="e">
        <f>INDEX(地温!$D$2:$D$366,MATCH(X129,地温!$C$2:$C$366,FALSE))</f>
        <v>#N/A</v>
      </c>
      <c r="AA129" s="113" t="e">
        <f t="shared" si="59"/>
        <v>#N/A</v>
      </c>
      <c r="AB129" s="116" t="e">
        <f t="shared" si="41"/>
        <v>#N/A</v>
      </c>
      <c r="AC129" s="119" t="e">
        <f t="shared" si="42"/>
        <v>#N/A</v>
      </c>
      <c r="AD129" s="119">
        <f t="shared" si="43"/>
        <v>0</v>
      </c>
      <c r="AG129" s="115">
        <f t="shared" si="60"/>
        <v>-45901</v>
      </c>
      <c r="AH129" s="113">
        <f t="shared" si="61"/>
        <v>122</v>
      </c>
      <c r="AI129" s="113" t="e">
        <f>INDEX(地温!$D$2:$D$366,MATCH(AG129,地温!$C$2:$C$366,FALSE))</f>
        <v>#N/A</v>
      </c>
      <c r="AJ129" s="113" t="e">
        <f t="shared" si="62"/>
        <v>#N/A</v>
      </c>
      <c r="AK129" s="116" t="e">
        <f t="shared" si="44"/>
        <v>#N/A</v>
      </c>
      <c r="AL129" s="119" t="e">
        <f t="shared" si="45"/>
        <v>#N/A</v>
      </c>
      <c r="AM129" s="119">
        <f t="shared" si="46"/>
        <v>0</v>
      </c>
      <c r="AP129" s="115">
        <f t="shared" si="63"/>
        <v>-45901</v>
      </c>
      <c r="AQ129" s="113">
        <f t="shared" si="64"/>
        <v>122</v>
      </c>
      <c r="AR129" s="113" t="e">
        <f>INDEX(地温!$D$2:$D$366,MATCH(AP129,地温!$C$2:$C$366,FALSE))</f>
        <v>#N/A</v>
      </c>
      <c r="AS129" s="113" t="e">
        <f t="shared" si="65"/>
        <v>#N/A</v>
      </c>
      <c r="AT129" s="116" t="e">
        <f t="shared" si="47"/>
        <v>#N/A</v>
      </c>
      <c r="AU129" s="119" t="e">
        <f t="shared" si="48"/>
        <v>#N/A</v>
      </c>
      <c r="AV129" s="119">
        <f t="shared" si="49"/>
        <v>0</v>
      </c>
    </row>
    <row r="130" spans="1:48">
      <c r="A130" s="115">
        <f t="shared" si="50"/>
        <v>-45900</v>
      </c>
      <c r="B130" s="113">
        <f t="shared" si="33"/>
        <v>123</v>
      </c>
      <c r="C130" s="119">
        <f t="shared" si="34"/>
        <v>0</v>
      </c>
      <c r="F130" s="115">
        <f t="shared" si="51"/>
        <v>-45900</v>
      </c>
      <c r="G130" s="113">
        <f t="shared" si="52"/>
        <v>123</v>
      </c>
      <c r="H130" s="113" t="e">
        <f>INDEX(地温!$D$2:$D$366,MATCH(F130,地温!$C$2:$C$366,FALSE))</f>
        <v>#N/A</v>
      </c>
      <c r="I130" s="113" t="e">
        <f t="shared" si="53"/>
        <v>#N/A</v>
      </c>
      <c r="J130" s="116" t="e">
        <f t="shared" si="35"/>
        <v>#N/A</v>
      </c>
      <c r="K130" s="119" t="e">
        <f t="shared" si="36"/>
        <v>#N/A</v>
      </c>
      <c r="L130" s="119">
        <f t="shared" si="37"/>
        <v>0</v>
      </c>
      <c r="O130" s="115">
        <f t="shared" si="54"/>
        <v>-45900</v>
      </c>
      <c r="P130" s="113">
        <f t="shared" si="55"/>
        <v>123</v>
      </c>
      <c r="Q130" s="113" t="e">
        <f>INDEX(地温!$D$2:$D$366,MATCH(O130,地温!$C$2:$C$366,FALSE))</f>
        <v>#N/A</v>
      </c>
      <c r="R130" s="113" t="e">
        <f t="shared" si="56"/>
        <v>#N/A</v>
      </c>
      <c r="S130" s="116" t="e">
        <f t="shared" si="38"/>
        <v>#N/A</v>
      </c>
      <c r="T130" s="119" t="e">
        <f t="shared" si="39"/>
        <v>#N/A</v>
      </c>
      <c r="U130" s="119">
        <f t="shared" si="40"/>
        <v>0</v>
      </c>
      <c r="X130" s="115">
        <f t="shared" si="57"/>
        <v>-45900</v>
      </c>
      <c r="Y130" s="113">
        <f t="shared" si="58"/>
        <v>123</v>
      </c>
      <c r="Z130" s="113" t="e">
        <f>INDEX(地温!$D$2:$D$366,MATCH(X130,地温!$C$2:$C$366,FALSE))</f>
        <v>#N/A</v>
      </c>
      <c r="AA130" s="113" t="e">
        <f t="shared" si="59"/>
        <v>#N/A</v>
      </c>
      <c r="AB130" s="116" t="e">
        <f t="shared" si="41"/>
        <v>#N/A</v>
      </c>
      <c r="AC130" s="119" t="e">
        <f t="shared" si="42"/>
        <v>#N/A</v>
      </c>
      <c r="AD130" s="119">
        <f t="shared" si="43"/>
        <v>0</v>
      </c>
      <c r="AG130" s="115">
        <f t="shared" si="60"/>
        <v>-45900</v>
      </c>
      <c r="AH130" s="113">
        <f t="shared" si="61"/>
        <v>123</v>
      </c>
      <c r="AI130" s="113" t="e">
        <f>INDEX(地温!$D$2:$D$366,MATCH(AG130,地温!$C$2:$C$366,FALSE))</f>
        <v>#N/A</v>
      </c>
      <c r="AJ130" s="113" t="e">
        <f t="shared" si="62"/>
        <v>#N/A</v>
      </c>
      <c r="AK130" s="116" t="e">
        <f t="shared" si="44"/>
        <v>#N/A</v>
      </c>
      <c r="AL130" s="119" t="e">
        <f t="shared" si="45"/>
        <v>#N/A</v>
      </c>
      <c r="AM130" s="119">
        <f t="shared" si="46"/>
        <v>0</v>
      </c>
      <c r="AP130" s="115">
        <f t="shared" si="63"/>
        <v>-45900</v>
      </c>
      <c r="AQ130" s="113">
        <f t="shared" si="64"/>
        <v>123</v>
      </c>
      <c r="AR130" s="113" t="e">
        <f>INDEX(地温!$D$2:$D$366,MATCH(AP130,地温!$C$2:$C$366,FALSE))</f>
        <v>#N/A</v>
      </c>
      <c r="AS130" s="113" t="e">
        <f t="shared" si="65"/>
        <v>#N/A</v>
      </c>
      <c r="AT130" s="116" t="e">
        <f t="shared" si="47"/>
        <v>#N/A</v>
      </c>
      <c r="AU130" s="119" t="e">
        <f t="shared" si="48"/>
        <v>#N/A</v>
      </c>
      <c r="AV130" s="119">
        <f t="shared" si="49"/>
        <v>0</v>
      </c>
    </row>
    <row r="131" spans="1:48">
      <c r="A131" s="115">
        <f t="shared" si="50"/>
        <v>-45899</v>
      </c>
      <c r="B131" s="113">
        <f t="shared" si="33"/>
        <v>124</v>
      </c>
      <c r="C131" s="119">
        <f t="shared" si="34"/>
        <v>0</v>
      </c>
      <c r="F131" s="115">
        <f t="shared" si="51"/>
        <v>-45899</v>
      </c>
      <c r="G131" s="113">
        <f t="shared" si="52"/>
        <v>124</v>
      </c>
      <c r="H131" s="113" t="e">
        <f>INDEX(地温!$D$2:$D$366,MATCH(F131,地温!$C$2:$C$366,FALSE))</f>
        <v>#N/A</v>
      </c>
      <c r="I131" s="113" t="e">
        <f t="shared" si="53"/>
        <v>#N/A</v>
      </c>
      <c r="J131" s="116" t="e">
        <f t="shared" si="35"/>
        <v>#N/A</v>
      </c>
      <c r="K131" s="119" t="e">
        <f t="shared" si="36"/>
        <v>#N/A</v>
      </c>
      <c r="L131" s="119">
        <f t="shared" si="37"/>
        <v>0</v>
      </c>
      <c r="O131" s="115">
        <f t="shared" si="54"/>
        <v>-45899</v>
      </c>
      <c r="P131" s="113">
        <f t="shared" si="55"/>
        <v>124</v>
      </c>
      <c r="Q131" s="113" t="e">
        <f>INDEX(地温!$D$2:$D$366,MATCH(O131,地温!$C$2:$C$366,FALSE))</f>
        <v>#N/A</v>
      </c>
      <c r="R131" s="113" t="e">
        <f t="shared" si="56"/>
        <v>#N/A</v>
      </c>
      <c r="S131" s="116" t="e">
        <f t="shared" si="38"/>
        <v>#N/A</v>
      </c>
      <c r="T131" s="119" t="e">
        <f t="shared" si="39"/>
        <v>#N/A</v>
      </c>
      <c r="U131" s="119">
        <f t="shared" si="40"/>
        <v>0</v>
      </c>
      <c r="X131" s="115">
        <f t="shared" si="57"/>
        <v>-45899</v>
      </c>
      <c r="Y131" s="113">
        <f t="shared" si="58"/>
        <v>124</v>
      </c>
      <c r="Z131" s="113" t="e">
        <f>INDEX(地温!$D$2:$D$366,MATCH(X131,地温!$C$2:$C$366,FALSE))</f>
        <v>#N/A</v>
      </c>
      <c r="AA131" s="113" t="e">
        <f t="shared" si="59"/>
        <v>#N/A</v>
      </c>
      <c r="AB131" s="116" t="e">
        <f t="shared" si="41"/>
        <v>#N/A</v>
      </c>
      <c r="AC131" s="119" t="e">
        <f t="shared" si="42"/>
        <v>#N/A</v>
      </c>
      <c r="AD131" s="119">
        <f t="shared" si="43"/>
        <v>0</v>
      </c>
      <c r="AG131" s="115">
        <f t="shared" si="60"/>
        <v>-45899</v>
      </c>
      <c r="AH131" s="113">
        <f t="shared" si="61"/>
        <v>124</v>
      </c>
      <c r="AI131" s="113" t="e">
        <f>INDEX(地温!$D$2:$D$366,MATCH(AG131,地温!$C$2:$C$366,FALSE))</f>
        <v>#N/A</v>
      </c>
      <c r="AJ131" s="113" t="e">
        <f t="shared" si="62"/>
        <v>#N/A</v>
      </c>
      <c r="AK131" s="116" t="e">
        <f t="shared" si="44"/>
        <v>#N/A</v>
      </c>
      <c r="AL131" s="119" t="e">
        <f t="shared" si="45"/>
        <v>#N/A</v>
      </c>
      <c r="AM131" s="119">
        <f t="shared" si="46"/>
        <v>0</v>
      </c>
      <c r="AP131" s="115">
        <f t="shared" si="63"/>
        <v>-45899</v>
      </c>
      <c r="AQ131" s="113">
        <f t="shared" si="64"/>
        <v>124</v>
      </c>
      <c r="AR131" s="113" t="e">
        <f>INDEX(地温!$D$2:$D$366,MATCH(AP131,地温!$C$2:$C$366,FALSE))</f>
        <v>#N/A</v>
      </c>
      <c r="AS131" s="113" t="e">
        <f t="shared" si="65"/>
        <v>#N/A</v>
      </c>
      <c r="AT131" s="116" t="e">
        <f t="shared" si="47"/>
        <v>#N/A</v>
      </c>
      <c r="AU131" s="119" t="e">
        <f t="shared" si="48"/>
        <v>#N/A</v>
      </c>
      <c r="AV131" s="119">
        <f t="shared" si="49"/>
        <v>0</v>
      </c>
    </row>
    <row r="132" spans="1:48">
      <c r="A132" s="115">
        <f t="shared" si="50"/>
        <v>-45898</v>
      </c>
      <c r="B132" s="113">
        <f t="shared" si="33"/>
        <v>125</v>
      </c>
      <c r="C132" s="119">
        <f t="shared" si="34"/>
        <v>0</v>
      </c>
      <c r="F132" s="115">
        <f t="shared" si="51"/>
        <v>-45898</v>
      </c>
      <c r="G132" s="113">
        <f t="shared" si="52"/>
        <v>125</v>
      </c>
      <c r="H132" s="113" t="e">
        <f>INDEX(地温!$D$2:$D$366,MATCH(F132,地温!$C$2:$C$366,FALSE))</f>
        <v>#N/A</v>
      </c>
      <c r="I132" s="113" t="e">
        <f t="shared" si="53"/>
        <v>#N/A</v>
      </c>
      <c r="J132" s="116" t="e">
        <f t="shared" si="35"/>
        <v>#N/A</v>
      </c>
      <c r="K132" s="119" t="e">
        <f t="shared" si="36"/>
        <v>#N/A</v>
      </c>
      <c r="L132" s="119">
        <f t="shared" si="37"/>
        <v>0</v>
      </c>
      <c r="O132" s="115">
        <f t="shared" si="54"/>
        <v>-45898</v>
      </c>
      <c r="P132" s="113">
        <f t="shared" si="55"/>
        <v>125</v>
      </c>
      <c r="Q132" s="113" t="e">
        <f>INDEX(地温!$D$2:$D$366,MATCH(O132,地温!$C$2:$C$366,FALSE))</f>
        <v>#N/A</v>
      </c>
      <c r="R132" s="113" t="e">
        <f t="shared" si="56"/>
        <v>#N/A</v>
      </c>
      <c r="S132" s="116" t="e">
        <f t="shared" si="38"/>
        <v>#N/A</v>
      </c>
      <c r="T132" s="119" t="e">
        <f t="shared" si="39"/>
        <v>#N/A</v>
      </c>
      <c r="U132" s="119">
        <f t="shared" si="40"/>
        <v>0</v>
      </c>
      <c r="X132" s="115">
        <f t="shared" si="57"/>
        <v>-45898</v>
      </c>
      <c r="Y132" s="113">
        <f t="shared" si="58"/>
        <v>125</v>
      </c>
      <c r="Z132" s="113" t="e">
        <f>INDEX(地温!$D$2:$D$366,MATCH(X132,地温!$C$2:$C$366,FALSE))</f>
        <v>#N/A</v>
      </c>
      <c r="AA132" s="113" t="e">
        <f t="shared" si="59"/>
        <v>#N/A</v>
      </c>
      <c r="AB132" s="116" t="e">
        <f t="shared" si="41"/>
        <v>#N/A</v>
      </c>
      <c r="AC132" s="119" t="e">
        <f t="shared" si="42"/>
        <v>#N/A</v>
      </c>
      <c r="AD132" s="119">
        <f t="shared" si="43"/>
        <v>0</v>
      </c>
      <c r="AG132" s="115">
        <f t="shared" si="60"/>
        <v>-45898</v>
      </c>
      <c r="AH132" s="113">
        <f t="shared" si="61"/>
        <v>125</v>
      </c>
      <c r="AI132" s="113" t="e">
        <f>INDEX(地温!$D$2:$D$366,MATCH(AG132,地温!$C$2:$C$366,FALSE))</f>
        <v>#N/A</v>
      </c>
      <c r="AJ132" s="113" t="e">
        <f t="shared" si="62"/>
        <v>#N/A</v>
      </c>
      <c r="AK132" s="116" t="e">
        <f t="shared" si="44"/>
        <v>#N/A</v>
      </c>
      <c r="AL132" s="119" t="e">
        <f t="shared" si="45"/>
        <v>#N/A</v>
      </c>
      <c r="AM132" s="119">
        <f t="shared" si="46"/>
        <v>0</v>
      </c>
      <c r="AP132" s="115">
        <f t="shared" si="63"/>
        <v>-45898</v>
      </c>
      <c r="AQ132" s="113">
        <f t="shared" si="64"/>
        <v>125</v>
      </c>
      <c r="AR132" s="113" t="e">
        <f>INDEX(地温!$D$2:$D$366,MATCH(AP132,地温!$C$2:$C$366,FALSE))</f>
        <v>#N/A</v>
      </c>
      <c r="AS132" s="113" t="e">
        <f t="shared" si="65"/>
        <v>#N/A</v>
      </c>
      <c r="AT132" s="116" t="e">
        <f t="shared" si="47"/>
        <v>#N/A</v>
      </c>
      <c r="AU132" s="119" t="e">
        <f t="shared" si="48"/>
        <v>#N/A</v>
      </c>
      <c r="AV132" s="119">
        <f t="shared" si="49"/>
        <v>0</v>
      </c>
    </row>
    <row r="133" spans="1:48">
      <c r="A133" s="115">
        <f t="shared" si="50"/>
        <v>-45897</v>
      </c>
      <c r="B133" s="113">
        <f t="shared" si="33"/>
        <v>126</v>
      </c>
      <c r="C133" s="119">
        <f t="shared" si="34"/>
        <v>0</v>
      </c>
      <c r="F133" s="115">
        <f t="shared" si="51"/>
        <v>-45897</v>
      </c>
      <c r="G133" s="113">
        <f t="shared" si="52"/>
        <v>126</v>
      </c>
      <c r="H133" s="113" t="e">
        <f>INDEX(地温!$D$2:$D$366,MATCH(F133,地温!$C$2:$C$366,FALSE))</f>
        <v>#N/A</v>
      </c>
      <c r="I133" s="113" t="e">
        <f t="shared" si="53"/>
        <v>#N/A</v>
      </c>
      <c r="J133" s="116" t="e">
        <f t="shared" si="35"/>
        <v>#N/A</v>
      </c>
      <c r="K133" s="119" t="e">
        <f t="shared" si="36"/>
        <v>#N/A</v>
      </c>
      <c r="L133" s="119">
        <f t="shared" si="37"/>
        <v>0</v>
      </c>
      <c r="O133" s="115">
        <f t="shared" si="54"/>
        <v>-45897</v>
      </c>
      <c r="P133" s="113">
        <f t="shared" si="55"/>
        <v>126</v>
      </c>
      <c r="Q133" s="113" t="e">
        <f>INDEX(地温!$D$2:$D$366,MATCH(O133,地温!$C$2:$C$366,FALSE))</f>
        <v>#N/A</v>
      </c>
      <c r="R133" s="113" t="e">
        <f t="shared" si="56"/>
        <v>#N/A</v>
      </c>
      <c r="S133" s="116" t="e">
        <f t="shared" si="38"/>
        <v>#N/A</v>
      </c>
      <c r="T133" s="119" t="e">
        <f t="shared" si="39"/>
        <v>#N/A</v>
      </c>
      <c r="U133" s="119">
        <f t="shared" si="40"/>
        <v>0</v>
      </c>
      <c r="X133" s="115">
        <f t="shared" si="57"/>
        <v>-45897</v>
      </c>
      <c r="Y133" s="113">
        <f t="shared" si="58"/>
        <v>126</v>
      </c>
      <c r="Z133" s="113" t="e">
        <f>INDEX(地温!$D$2:$D$366,MATCH(X133,地温!$C$2:$C$366,FALSE))</f>
        <v>#N/A</v>
      </c>
      <c r="AA133" s="113" t="e">
        <f t="shared" si="59"/>
        <v>#N/A</v>
      </c>
      <c r="AB133" s="116" t="e">
        <f t="shared" si="41"/>
        <v>#N/A</v>
      </c>
      <c r="AC133" s="119" t="e">
        <f t="shared" si="42"/>
        <v>#N/A</v>
      </c>
      <c r="AD133" s="119">
        <f t="shared" si="43"/>
        <v>0</v>
      </c>
      <c r="AG133" s="115">
        <f t="shared" si="60"/>
        <v>-45897</v>
      </c>
      <c r="AH133" s="113">
        <f t="shared" si="61"/>
        <v>126</v>
      </c>
      <c r="AI133" s="113" t="e">
        <f>INDEX(地温!$D$2:$D$366,MATCH(AG133,地温!$C$2:$C$366,FALSE))</f>
        <v>#N/A</v>
      </c>
      <c r="AJ133" s="113" t="e">
        <f t="shared" si="62"/>
        <v>#N/A</v>
      </c>
      <c r="AK133" s="116" t="e">
        <f t="shared" si="44"/>
        <v>#N/A</v>
      </c>
      <c r="AL133" s="119" t="e">
        <f t="shared" si="45"/>
        <v>#N/A</v>
      </c>
      <c r="AM133" s="119">
        <f t="shared" si="46"/>
        <v>0</v>
      </c>
      <c r="AP133" s="115">
        <f t="shared" si="63"/>
        <v>-45897</v>
      </c>
      <c r="AQ133" s="113">
        <f t="shared" si="64"/>
        <v>126</v>
      </c>
      <c r="AR133" s="113" t="e">
        <f>INDEX(地温!$D$2:$D$366,MATCH(AP133,地温!$C$2:$C$366,FALSE))</f>
        <v>#N/A</v>
      </c>
      <c r="AS133" s="113" t="e">
        <f t="shared" si="65"/>
        <v>#N/A</v>
      </c>
      <c r="AT133" s="116" t="e">
        <f t="shared" si="47"/>
        <v>#N/A</v>
      </c>
      <c r="AU133" s="119" t="e">
        <f t="shared" si="48"/>
        <v>#N/A</v>
      </c>
      <c r="AV133" s="119">
        <f t="shared" si="49"/>
        <v>0</v>
      </c>
    </row>
    <row r="134" spans="1:48">
      <c r="A134" s="115">
        <f t="shared" si="50"/>
        <v>-45896</v>
      </c>
      <c r="B134" s="113">
        <f t="shared" si="33"/>
        <v>127</v>
      </c>
      <c r="C134" s="119">
        <f t="shared" si="34"/>
        <v>0</v>
      </c>
      <c r="F134" s="115">
        <f t="shared" si="51"/>
        <v>-45896</v>
      </c>
      <c r="G134" s="113">
        <f t="shared" si="52"/>
        <v>127</v>
      </c>
      <c r="H134" s="113" t="e">
        <f>INDEX(地温!$D$2:$D$366,MATCH(F134,地温!$C$2:$C$366,FALSE))</f>
        <v>#N/A</v>
      </c>
      <c r="I134" s="113" t="e">
        <f t="shared" si="53"/>
        <v>#N/A</v>
      </c>
      <c r="J134" s="116" t="e">
        <f t="shared" si="35"/>
        <v>#N/A</v>
      </c>
      <c r="K134" s="119" t="e">
        <f t="shared" si="36"/>
        <v>#N/A</v>
      </c>
      <c r="L134" s="119">
        <f t="shared" si="37"/>
        <v>0</v>
      </c>
      <c r="O134" s="115">
        <f t="shared" si="54"/>
        <v>-45896</v>
      </c>
      <c r="P134" s="113">
        <f t="shared" si="55"/>
        <v>127</v>
      </c>
      <c r="Q134" s="113" t="e">
        <f>INDEX(地温!$D$2:$D$366,MATCH(O134,地温!$C$2:$C$366,FALSE))</f>
        <v>#N/A</v>
      </c>
      <c r="R134" s="113" t="e">
        <f t="shared" si="56"/>
        <v>#N/A</v>
      </c>
      <c r="S134" s="116" t="e">
        <f t="shared" si="38"/>
        <v>#N/A</v>
      </c>
      <c r="T134" s="119" t="e">
        <f t="shared" si="39"/>
        <v>#N/A</v>
      </c>
      <c r="U134" s="119">
        <f t="shared" si="40"/>
        <v>0</v>
      </c>
      <c r="X134" s="115">
        <f t="shared" si="57"/>
        <v>-45896</v>
      </c>
      <c r="Y134" s="113">
        <f t="shared" si="58"/>
        <v>127</v>
      </c>
      <c r="Z134" s="113" t="e">
        <f>INDEX(地温!$D$2:$D$366,MATCH(X134,地温!$C$2:$C$366,FALSE))</f>
        <v>#N/A</v>
      </c>
      <c r="AA134" s="113" t="e">
        <f t="shared" si="59"/>
        <v>#N/A</v>
      </c>
      <c r="AB134" s="116" t="e">
        <f t="shared" si="41"/>
        <v>#N/A</v>
      </c>
      <c r="AC134" s="119" t="e">
        <f t="shared" si="42"/>
        <v>#N/A</v>
      </c>
      <c r="AD134" s="119">
        <f t="shared" si="43"/>
        <v>0</v>
      </c>
      <c r="AG134" s="115">
        <f t="shared" si="60"/>
        <v>-45896</v>
      </c>
      <c r="AH134" s="113">
        <f t="shared" si="61"/>
        <v>127</v>
      </c>
      <c r="AI134" s="113" t="e">
        <f>INDEX(地温!$D$2:$D$366,MATCH(AG134,地温!$C$2:$C$366,FALSE))</f>
        <v>#N/A</v>
      </c>
      <c r="AJ134" s="113" t="e">
        <f t="shared" si="62"/>
        <v>#N/A</v>
      </c>
      <c r="AK134" s="116" t="e">
        <f t="shared" si="44"/>
        <v>#N/A</v>
      </c>
      <c r="AL134" s="119" t="e">
        <f t="shared" si="45"/>
        <v>#N/A</v>
      </c>
      <c r="AM134" s="119">
        <f t="shared" si="46"/>
        <v>0</v>
      </c>
      <c r="AP134" s="115">
        <f t="shared" si="63"/>
        <v>-45896</v>
      </c>
      <c r="AQ134" s="113">
        <f t="shared" si="64"/>
        <v>127</v>
      </c>
      <c r="AR134" s="113" t="e">
        <f>INDEX(地温!$D$2:$D$366,MATCH(AP134,地温!$C$2:$C$366,FALSE))</f>
        <v>#N/A</v>
      </c>
      <c r="AS134" s="113" t="e">
        <f t="shared" si="65"/>
        <v>#N/A</v>
      </c>
      <c r="AT134" s="116" t="e">
        <f t="shared" si="47"/>
        <v>#N/A</v>
      </c>
      <c r="AU134" s="119" t="e">
        <f t="shared" si="48"/>
        <v>#N/A</v>
      </c>
      <c r="AV134" s="119">
        <f t="shared" si="49"/>
        <v>0</v>
      </c>
    </row>
    <row r="135" spans="1:48">
      <c r="A135" s="115">
        <f t="shared" si="50"/>
        <v>-45895</v>
      </c>
      <c r="B135" s="113">
        <f t="shared" si="33"/>
        <v>128</v>
      </c>
      <c r="C135" s="119">
        <f t="shared" si="34"/>
        <v>0</v>
      </c>
      <c r="F135" s="115">
        <f t="shared" si="51"/>
        <v>-45895</v>
      </c>
      <c r="G135" s="113">
        <f t="shared" si="52"/>
        <v>128</v>
      </c>
      <c r="H135" s="113" t="e">
        <f>INDEX(地温!$D$2:$D$366,MATCH(F135,地温!$C$2:$C$366,FALSE))</f>
        <v>#N/A</v>
      </c>
      <c r="I135" s="113" t="e">
        <f t="shared" si="53"/>
        <v>#N/A</v>
      </c>
      <c r="J135" s="116" t="e">
        <f t="shared" si="35"/>
        <v>#N/A</v>
      </c>
      <c r="K135" s="119" t="e">
        <f t="shared" si="36"/>
        <v>#N/A</v>
      </c>
      <c r="L135" s="119">
        <f t="shared" si="37"/>
        <v>0</v>
      </c>
      <c r="O135" s="115">
        <f t="shared" si="54"/>
        <v>-45895</v>
      </c>
      <c r="P135" s="113">
        <f t="shared" si="55"/>
        <v>128</v>
      </c>
      <c r="Q135" s="113" t="e">
        <f>INDEX(地温!$D$2:$D$366,MATCH(O135,地温!$C$2:$C$366,FALSE))</f>
        <v>#N/A</v>
      </c>
      <c r="R135" s="113" t="e">
        <f t="shared" si="56"/>
        <v>#N/A</v>
      </c>
      <c r="S135" s="116" t="e">
        <f t="shared" si="38"/>
        <v>#N/A</v>
      </c>
      <c r="T135" s="119" t="e">
        <f t="shared" si="39"/>
        <v>#N/A</v>
      </c>
      <c r="U135" s="119">
        <f t="shared" si="40"/>
        <v>0</v>
      </c>
      <c r="X135" s="115">
        <f t="shared" si="57"/>
        <v>-45895</v>
      </c>
      <c r="Y135" s="113">
        <f t="shared" si="58"/>
        <v>128</v>
      </c>
      <c r="Z135" s="113" t="e">
        <f>INDEX(地温!$D$2:$D$366,MATCH(X135,地温!$C$2:$C$366,FALSE))</f>
        <v>#N/A</v>
      </c>
      <c r="AA135" s="113" t="e">
        <f t="shared" si="59"/>
        <v>#N/A</v>
      </c>
      <c r="AB135" s="116" t="e">
        <f t="shared" si="41"/>
        <v>#N/A</v>
      </c>
      <c r="AC135" s="119" t="e">
        <f t="shared" si="42"/>
        <v>#N/A</v>
      </c>
      <c r="AD135" s="119">
        <f t="shared" si="43"/>
        <v>0</v>
      </c>
      <c r="AG135" s="115">
        <f t="shared" si="60"/>
        <v>-45895</v>
      </c>
      <c r="AH135" s="113">
        <f t="shared" si="61"/>
        <v>128</v>
      </c>
      <c r="AI135" s="113" t="e">
        <f>INDEX(地温!$D$2:$D$366,MATCH(AG135,地温!$C$2:$C$366,FALSE))</f>
        <v>#N/A</v>
      </c>
      <c r="AJ135" s="113" t="e">
        <f t="shared" si="62"/>
        <v>#N/A</v>
      </c>
      <c r="AK135" s="116" t="e">
        <f t="shared" si="44"/>
        <v>#N/A</v>
      </c>
      <c r="AL135" s="119" t="e">
        <f t="shared" si="45"/>
        <v>#N/A</v>
      </c>
      <c r="AM135" s="119">
        <f t="shared" si="46"/>
        <v>0</v>
      </c>
      <c r="AP135" s="115">
        <f t="shared" si="63"/>
        <v>-45895</v>
      </c>
      <c r="AQ135" s="113">
        <f t="shared" si="64"/>
        <v>128</v>
      </c>
      <c r="AR135" s="113" t="e">
        <f>INDEX(地温!$D$2:$D$366,MATCH(AP135,地温!$C$2:$C$366,FALSE))</f>
        <v>#N/A</v>
      </c>
      <c r="AS135" s="113" t="e">
        <f t="shared" si="65"/>
        <v>#N/A</v>
      </c>
      <c r="AT135" s="116" t="e">
        <f t="shared" si="47"/>
        <v>#N/A</v>
      </c>
      <c r="AU135" s="119" t="e">
        <f t="shared" si="48"/>
        <v>#N/A</v>
      </c>
      <c r="AV135" s="119">
        <f t="shared" si="49"/>
        <v>0</v>
      </c>
    </row>
    <row r="136" spans="1:48">
      <c r="A136" s="115">
        <f t="shared" si="50"/>
        <v>-45894</v>
      </c>
      <c r="B136" s="113">
        <f t="shared" ref="B136:B199" si="66">G136</f>
        <v>129</v>
      </c>
      <c r="C136" s="119">
        <f t="shared" ref="C136:C199" si="67">L136+U136+AD136+AM136+AV136</f>
        <v>0</v>
      </c>
      <c r="F136" s="115">
        <f t="shared" si="51"/>
        <v>-45894</v>
      </c>
      <c r="G136" s="113">
        <f t="shared" si="52"/>
        <v>129</v>
      </c>
      <c r="H136" s="113" t="e">
        <f>INDEX(地温!$D$2:$D$366,MATCH(F136,地温!$C$2:$C$366,FALSE))</f>
        <v>#N/A</v>
      </c>
      <c r="I136" s="113" t="e">
        <f t="shared" si="53"/>
        <v>#N/A</v>
      </c>
      <c r="J136" s="116" t="e">
        <f t="shared" ref="J136:J199" si="68">I136/G136</f>
        <v>#N/A</v>
      </c>
      <c r="K136" s="119" t="e">
        <f t="shared" ref="K136:K199" si="69">$H$4*EXP(-$I$4/(8.31*(J136+273)))</f>
        <v>#N/A</v>
      </c>
      <c r="L136" s="119">
        <f t="shared" ref="L136:L199" si="70">IF($G$1=0,0,$J$1*$G$4*0.01*(1-EXP(-K136*G136)))</f>
        <v>0</v>
      </c>
      <c r="O136" s="115">
        <f t="shared" si="54"/>
        <v>-45894</v>
      </c>
      <c r="P136" s="113">
        <f t="shared" si="55"/>
        <v>129</v>
      </c>
      <c r="Q136" s="113" t="e">
        <f>INDEX(地温!$D$2:$D$366,MATCH(O136,地温!$C$2:$C$366,FALSE))</f>
        <v>#N/A</v>
      </c>
      <c r="R136" s="113" t="e">
        <f t="shared" si="56"/>
        <v>#N/A</v>
      </c>
      <c r="S136" s="116" t="e">
        <f t="shared" ref="S136:S199" si="71">R136/P136</f>
        <v>#N/A</v>
      </c>
      <c r="T136" s="119" t="e">
        <f t="shared" ref="T136:T199" si="72">$Q$4*EXP(-$R$4/(8.31*(S136+273)))</f>
        <v>#N/A</v>
      </c>
      <c r="U136" s="119">
        <f t="shared" ref="U136:U199" si="73">IF($P$1=0,0,$S$1*$P$4*0.01*(1-EXP(-T136*P136)))</f>
        <v>0</v>
      </c>
      <c r="X136" s="115">
        <f t="shared" si="57"/>
        <v>-45894</v>
      </c>
      <c r="Y136" s="113">
        <f t="shared" si="58"/>
        <v>129</v>
      </c>
      <c r="Z136" s="113" t="e">
        <f>INDEX(地温!$D$2:$D$366,MATCH(X136,地温!$C$2:$C$366,FALSE))</f>
        <v>#N/A</v>
      </c>
      <c r="AA136" s="113" t="e">
        <f t="shared" si="59"/>
        <v>#N/A</v>
      </c>
      <c r="AB136" s="116" t="e">
        <f t="shared" ref="AB136:AB199" si="74">AA136/Y136</f>
        <v>#N/A</v>
      </c>
      <c r="AC136" s="119" t="e">
        <f t="shared" ref="AC136:AC199" si="75">$Z$4*EXP(-$AA$4/(8.31*(AB136+273)))</f>
        <v>#N/A</v>
      </c>
      <c r="AD136" s="119">
        <f t="shared" ref="AD136:AD199" si="76">IF($Y$1=0,0,$AB$1*$Y$4*0.01*(1-EXP(-AC136*Y136)))</f>
        <v>0</v>
      </c>
      <c r="AG136" s="115">
        <f t="shared" si="60"/>
        <v>-45894</v>
      </c>
      <c r="AH136" s="113">
        <f t="shared" si="61"/>
        <v>129</v>
      </c>
      <c r="AI136" s="113" t="e">
        <f>INDEX(地温!$D$2:$D$366,MATCH(AG136,地温!$C$2:$C$366,FALSE))</f>
        <v>#N/A</v>
      </c>
      <c r="AJ136" s="113" t="e">
        <f t="shared" si="62"/>
        <v>#N/A</v>
      </c>
      <c r="AK136" s="116" t="e">
        <f t="shared" ref="AK136:AK199" si="77">AJ136/AH136</f>
        <v>#N/A</v>
      </c>
      <c r="AL136" s="119" t="e">
        <f t="shared" ref="AL136:AL199" si="78">$AI$4*EXP(-$AJ$4/(8.31*(AK136+273)))</f>
        <v>#N/A</v>
      </c>
      <c r="AM136" s="119">
        <f t="shared" ref="AM136:AM199" si="79">IF($AH$1=0,0,$AK$1*$AH$4*0.01*(1-EXP(-AL136*AH136)))</f>
        <v>0</v>
      </c>
      <c r="AP136" s="115">
        <f t="shared" si="63"/>
        <v>-45894</v>
      </c>
      <c r="AQ136" s="113">
        <f t="shared" si="64"/>
        <v>129</v>
      </c>
      <c r="AR136" s="113" t="e">
        <f>INDEX(地温!$D$2:$D$366,MATCH(AP136,地温!$C$2:$C$366,FALSE))</f>
        <v>#N/A</v>
      </c>
      <c r="AS136" s="113" t="e">
        <f t="shared" si="65"/>
        <v>#N/A</v>
      </c>
      <c r="AT136" s="116" t="e">
        <f t="shared" ref="AT136:AT199" si="80">AS136/AQ136</f>
        <v>#N/A</v>
      </c>
      <c r="AU136" s="119" t="e">
        <f t="shared" ref="AU136:AU199" si="81">$AR$4*EXP(-$AS$4/(8.31*(AT136+273)))</f>
        <v>#N/A</v>
      </c>
      <c r="AV136" s="119">
        <f t="shared" ref="AV136:AV199" si="82">IF($AQ$1=0,0,$AT$1*$AQ$4*0.01*(1-EXP(-AU136*AQ136)))</f>
        <v>0</v>
      </c>
    </row>
    <row r="137" spans="1:48">
      <c r="A137" s="115">
        <f t="shared" ref="A137:A200" si="83">A136+1</f>
        <v>-45893</v>
      </c>
      <c r="B137" s="113">
        <f t="shared" si="66"/>
        <v>130</v>
      </c>
      <c r="C137" s="119">
        <f t="shared" si="67"/>
        <v>0</v>
      </c>
      <c r="F137" s="115">
        <f t="shared" ref="F137:F200" si="84">F136+1</f>
        <v>-45893</v>
      </c>
      <c r="G137" s="113">
        <f t="shared" ref="G137:G200" si="85">F137-F$8+1</f>
        <v>130</v>
      </c>
      <c r="H137" s="113" t="e">
        <f>INDEX(地温!$D$2:$D$366,MATCH(F137,地温!$C$2:$C$366,FALSE))</f>
        <v>#N/A</v>
      </c>
      <c r="I137" s="113" t="e">
        <f t="shared" ref="I137:I200" si="86">I136+H137</f>
        <v>#N/A</v>
      </c>
      <c r="J137" s="116" t="e">
        <f t="shared" si="68"/>
        <v>#N/A</v>
      </c>
      <c r="K137" s="119" t="e">
        <f t="shared" si="69"/>
        <v>#N/A</v>
      </c>
      <c r="L137" s="119">
        <f t="shared" si="70"/>
        <v>0</v>
      </c>
      <c r="O137" s="115">
        <f t="shared" ref="O137:O200" si="87">O136+1</f>
        <v>-45893</v>
      </c>
      <c r="P137" s="113">
        <f t="shared" ref="P137:P200" si="88">O137-O$8+1</f>
        <v>130</v>
      </c>
      <c r="Q137" s="113" t="e">
        <f>INDEX(地温!$D$2:$D$366,MATCH(O137,地温!$C$2:$C$366,FALSE))</f>
        <v>#N/A</v>
      </c>
      <c r="R137" s="113" t="e">
        <f t="shared" ref="R137:R200" si="89">R136+Q137</f>
        <v>#N/A</v>
      </c>
      <c r="S137" s="116" t="e">
        <f t="shared" si="71"/>
        <v>#N/A</v>
      </c>
      <c r="T137" s="119" t="e">
        <f t="shared" si="72"/>
        <v>#N/A</v>
      </c>
      <c r="U137" s="119">
        <f t="shared" si="73"/>
        <v>0</v>
      </c>
      <c r="X137" s="115">
        <f t="shared" ref="X137:X200" si="90">X136+1</f>
        <v>-45893</v>
      </c>
      <c r="Y137" s="113">
        <f t="shared" ref="Y137:Y200" si="91">X137-X$8+1</f>
        <v>130</v>
      </c>
      <c r="Z137" s="113" t="e">
        <f>INDEX(地温!$D$2:$D$366,MATCH(X137,地温!$C$2:$C$366,FALSE))</f>
        <v>#N/A</v>
      </c>
      <c r="AA137" s="113" t="e">
        <f t="shared" ref="AA137:AA200" si="92">AA136+Z137</f>
        <v>#N/A</v>
      </c>
      <c r="AB137" s="116" t="e">
        <f t="shared" si="74"/>
        <v>#N/A</v>
      </c>
      <c r="AC137" s="119" t="e">
        <f t="shared" si="75"/>
        <v>#N/A</v>
      </c>
      <c r="AD137" s="119">
        <f t="shared" si="76"/>
        <v>0</v>
      </c>
      <c r="AG137" s="115">
        <f t="shared" ref="AG137:AG200" si="93">AG136+1</f>
        <v>-45893</v>
      </c>
      <c r="AH137" s="113">
        <f t="shared" ref="AH137:AH200" si="94">AG137-AG$8+1</f>
        <v>130</v>
      </c>
      <c r="AI137" s="113" t="e">
        <f>INDEX(地温!$D$2:$D$366,MATCH(AG137,地温!$C$2:$C$366,FALSE))</f>
        <v>#N/A</v>
      </c>
      <c r="AJ137" s="113" t="e">
        <f t="shared" ref="AJ137:AJ200" si="95">AJ136+AI137</f>
        <v>#N/A</v>
      </c>
      <c r="AK137" s="116" t="e">
        <f t="shared" si="77"/>
        <v>#N/A</v>
      </c>
      <c r="AL137" s="119" t="e">
        <f t="shared" si="78"/>
        <v>#N/A</v>
      </c>
      <c r="AM137" s="119">
        <f t="shared" si="79"/>
        <v>0</v>
      </c>
      <c r="AP137" s="115">
        <f t="shared" ref="AP137:AP200" si="96">AP136+1</f>
        <v>-45893</v>
      </c>
      <c r="AQ137" s="113">
        <f t="shared" ref="AQ137:AQ200" si="97">AP137-AP$8+1</f>
        <v>130</v>
      </c>
      <c r="AR137" s="113" t="e">
        <f>INDEX(地温!$D$2:$D$366,MATCH(AP137,地温!$C$2:$C$366,FALSE))</f>
        <v>#N/A</v>
      </c>
      <c r="AS137" s="113" t="e">
        <f t="shared" ref="AS137:AS200" si="98">AS136+AR137</f>
        <v>#N/A</v>
      </c>
      <c r="AT137" s="116" t="e">
        <f t="shared" si="80"/>
        <v>#N/A</v>
      </c>
      <c r="AU137" s="119" t="e">
        <f t="shared" si="81"/>
        <v>#N/A</v>
      </c>
      <c r="AV137" s="119">
        <f t="shared" si="82"/>
        <v>0</v>
      </c>
    </row>
    <row r="138" spans="1:48">
      <c r="A138" s="115">
        <f t="shared" si="83"/>
        <v>-45892</v>
      </c>
      <c r="B138" s="113">
        <f t="shared" si="66"/>
        <v>131</v>
      </c>
      <c r="C138" s="119">
        <f t="shared" si="67"/>
        <v>0</v>
      </c>
      <c r="F138" s="115">
        <f t="shared" si="84"/>
        <v>-45892</v>
      </c>
      <c r="G138" s="113">
        <f t="shared" si="85"/>
        <v>131</v>
      </c>
      <c r="H138" s="113" t="e">
        <f>INDEX(地温!$D$2:$D$366,MATCH(F138,地温!$C$2:$C$366,FALSE))</f>
        <v>#N/A</v>
      </c>
      <c r="I138" s="113" t="e">
        <f t="shared" si="86"/>
        <v>#N/A</v>
      </c>
      <c r="J138" s="116" t="e">
        <f t="shared" si="68"/>
        <v>#N/A</v>
      </c>
      <c r="K138" s="119" t="e">
        <f t="shared" si="69"/>
        <v>#N/A</v>
      </c>
      <c r="L138" s="119">
        <f t="shared" si="70"/>
        <v>0</v>
      </c>
      <c r="O138" s="115">
        <f t="shared" si="87"/>
        <v>-45892</v>
      </c>
      <c r="P138" s="113">
        <f t="shared" si="88"/>
        <v>131</v>
      </c>
      <c r="Q138" s="113" t="e">
        <f>INDEX(地温!$D$2:$D$366,MATCH(O138,地温!$C$2:$C$366,FALSE))</f>
        <v>#N/A</v>
      </c>
      <c r="R138" s="113" t="e">
        <f t="shared" si="89"/>
        <v>#N/A</v>
      </c>
      <c r="S138" s="116" t="e">
        <f t="shared" si="71"/>
        <v>#N/A</v>
      </c>
      <c r="T138" s="119" t="e">
        <f t="shared" si="72"/>
        <v>#N/A</v>
      </c>
      <c r="U138" s="119">
        <f t="shared" si="73"/>
        <v>0</v>
      </c>
      <c r="X138" s="115">
        <f t="shared" si="90"/>
        <v>-45892</v>
      </c>
      <c r="Y138" s="113">
        <f t="shared" si="91"/>
        <v>131</v>
      </c>
      <c r="Z138" s="113" t="e">
        <f>INDEX(地温!$D$2:$D$366,MATCH(X138,地温!$C$2:$C$366,FALSE))</f>
        <v>#N/A</v>
      </c>
      <c r="AA138" s="113" t="e">
        <f t="shared" si="92"/>
        <v>#N/A</v>
      </c>
      <c r="AB138" s="116" t="e">
        <f t="shared" si="74"/>
        <v>#N/A</v>
      </c>
      <c r="AC138" s="119" t="e">
        <f t="shared" si="75"/>
        <v>#N/A</v>
      </c>
      <c r="AD138" s="119">
        <f t="shared" si="76"/>
        <v>0</v>
      </c>
      <c r="AG138" s="115">
        <f t="shared" si="93"/>
        <v>-45892</v>
      </c>
      <c r="AH138" s="113">
        <f t="shared" si="94"/>
        <v>131</v>
      </c>
      <c r="AI138" s="113" t="e">
        <f>INDEX(地温!$D$2:$D$366,MATCH(AG138,地温!$C$2:$C$366,FALSE))</f>
        <v>#N/A</v>
      </c>
      <c r="AJ138" s="113" t="e">
        <f t="shared" si="95"/>
        <v>#N/A</v>
      </c>
      <c r="AK138" s="116" t="e">
        <f t="shared" si="77"/>
        <v>#N/A</v>
      </c>
      <c r="AL138" s="119" t="e">
        <f t="shared" si="78"/>
        <v>#N/A</v>
      </c>
      <c r="AM138" s="119">
        <f t="shared" si="79"/>
        <v>0</v>
      </c>
      <c r="AP138" s="115">
        <f t="shared" si="96"/>
        <v>-45892</v>
      </c>
      <c r="AQ138" s="113">
        <f t="shared" si="97"/>
        <v>131</v>
      </c>
      <c r="AR138" s="113" t="e">
        <f>INDEX(地温!$D$2:$D$366,MATCH(AP138,地温!$C$2:$C$366,FALSE))</f>
        <v>#N/A</v>
      </c>
      <c r="AS138" s="113" t="e">
        <f t="shared" si="98"/>
        <v>#N/A</v>
      </c>
      <c r="AT138" s="116" t="e">
        <f t="shared" si="80"/>
        <v>#N/A</v>
      </c>
      <c r="AU138" s="119" t="e">
        <f t="shared" si="81"/>
        <v>#N/A</v>
      </c>
      <c r="AV138" s="119">
        <f t="shared" si="82"/>
        <v>0</v>
      </c>
    </row>
    <row r="139" spans="1:48">
      <c r="A139" s="115">
        <f t="shared" si="83"/>
        <v>-45891</v>
      </c>
      <c r="B139" s="113">
        <f t="shared" si="66"/>
        <v>132</v>
      </c>
      <c r="C139" s="119">
        <f t="shared" si="67"/>
        <v>0</v>
      </c>
      <c r="F139" s="115">
        <f t="shared" si="84"/>
        <v>-45891</v>
      </c>
      <c r="G139" s="113">
        <f t="shared" si="85"/>
        <v>132</v>
      </c>
      <c r="H139" s="113" t="e">
        <f>INDEX(地温!$D$2:$D$366,MATCH(F139,地温!$C$2:$C$366,FALSE))</f>
        <v>#N/A</v>
      </c>
      <c r="I139" s="113" t="e">
        <f t="shared" si="86"/>
        <v>#N/A</v>
      </c>
      <c r="J139" s="116" t="e">
        <f t="shared" si="68"/>
        <v>#N/A</v>
      </c>
      <c r="K139" s="119" t="e">
        <f t="shared" si="69"/>
        <v>#N/A</v>
      </c>
      <c r="L139" s="119">
        <f t="shared" si="70"/>
        <v>0</v>
      </c>
      <c r="O139" s="115">
        <f t="shared" si="87"/>
        <v>-45891</v>
      </c>
      <c r="P139" s="113">
        <f t="shared" si="88"/>
        <v>132</v>
      </c>
      <c r="Q139" s="113" t="e">
        <f>INDEX(地温!$D$2:$D$366,MATCH(O139,地温!$C$2:$C$366,FALSE))</f>
        <v>#N/A</v>
      </c>
      <c r="R139" s="113" t="e">
        <f t="shared" si="89"/>
        <v>#N/A</v>
      </c>
      <c r="S139" s="116" t="e">
        <f t="shared" si="71"/>
        <v>#N/A</v>
      </c>
      <c r="T139" s="119" t="e">
        <f t="shared" si="72"/>
        <v>#N/A</v>
      </c>
      <c r="U139" s="119">
        <f t="shared" si="73"/>
        <v>0</v>
      </c>
      <c r="X139" s="115">
        <f t="shared" si="90"/>
        <v>-45891</v>
      </c>
      <c r="Y139" s="113">
        <f t="shared" si="91"/>
        <v>132</v>
      </c>
      <c r="Z139" s="113" t="e">
        <f>INDEX(地温!$D$2:$D$366,MATCH(X139,地温!$C$2:$C$366,FALSE))</f>
        <v>#N/A</v>
      </c>
      <c r="AA139" s="113" t="e">
        <f t="shared" si="92"/>
        <v>#N/A</v>
      </c>
      <c r="AB139" s="116" t="e">
        <f t="shared" si="74"/>
        <v>#N/A</v>
      </c>
      <c r="AC139" s="119" t="e">
        <f t="shared" si="75"/>
        <v>#N/A</v>
      </c>
      <c r="AD139" s="119">
        <f t="shared" si="76"/>
        <v>0</v>
      </c>
      <c r="AG139" s="115">
        <f t="shared" si="93"/>
        <v>-45891</v>
      </c>
      <c r="AH139" s="113">
        <f t="shared" si="94"/>
        <v>132</v>
      </c>
      <c r="AI139" s="113" t="e">
        <f>INDEX(地温!$D$2:$D$366,MATCH(AG139,地温!$C$2:$C$366,FALSE))</f>
        <v>#N/A</v>
      </c>
      <c r="AJ139" s="113" t="e">
        <f t="shared" si="95"/>
        <v>#N/A</v>
      </c>
      <c r="AK139" s="116" t="e">
        <f t="shared" si="77"/>
        <v>#N/A</v>
      </c>
      <c r="AL139" s="119" t="e">
        <f t="shared" si="78"/>
        <v>#N/A</v>
      </c>
      <c r="AM139" s="119">
        <f t="shared" si="79"/>
        <v>0</v>
      </c>
      <c r="AP139" s="115">
        <f t="shared" si="96"/>
        <v>-45891</v>
      </c>
      <c r="AQ139" s="113">
        <f t="shared" si="97"/>
        <v>132</v>
      </c>
      <c r="AR139" s="113" t="e">
        <f>INDEX(地温!$D$2:$D$366,MATCH(AP139,地温!$C$2:$C$366,FALSE))</f>
        <v>#N/A</v>
      </c>
      <c r="AS139" s="113" t="e">
        <f t="shared" si="98"/>
        <v>#N/A</v>
      </c>
      <c r="AT139" s="116" t="e">
        <f t="shared" si="80"/>
        <v>#N/A</v>
      </c>
      <c r="AU139" s="119" t="e">
        <f t="shared" si="81"/>
        <v>#N/A</v>
      </c>
      <c r="AV139" s="119">
        <f t="shared" si="82"/>
        <v>0</v>
      </c>
    </row>
    <row r="140" spans="1:48">
      <c r="A140" s="115">
        <f t="shared" si="83"/>
        <v>-45890</v>
      </c>
      <c r="B140" s="113">
        <f t="shared" si="66"/>
        <v>133</v>
      </c>
      <c r="C140" s="119">
        <f t="shared" si="67"/>
        <v>0</v>
      </c>
      <c r="F140" s="115">
        <f t="shared" si="84"/>
        <v>-45890</v>
      </c>
      <c r="G140" s="113">
        <f t="shared" si="85"/>
        <v>133</v>
      </c>
      <c r="H140" s="113" t="e">
        <f>INDEX(地温!$D$2:$D$366,MATCH(F140,地温!$C$2:$C$366,FALSE))</f>
        <v>#N/A</v>
      </c>
      <c r="I140" s="113" t="e">
        <f t="shared" si="86"/>
        <v>#N/A</v>
      </c>
      <c r="J140" s="116" t="e">
        <f t="shared" si="68"/>
        <v>#N/A</v>
      </c>
      <c r="K140" s="119" t="e">
        <f t="shared" si="69"/>
        <v>#N/A</v>
      </c>
      <c r="L140" s="119">
        <f t="shared" si="70"/>
        <v>0</v>
      </c>
      <c r="O140" s="115">
        <f t="shared" si="87"/>
        <v>-45890</v>
      </c>
      <c r="P140" s="113">
        <f t="shared" si="88"/>
        <v>133</v>
      </c>
      <c r="Q140" s="113" t="e">
        <f>INDEX(地温!$D$2:$D$366,MATCH(O140,地温!$C$2:$C$366,FALSE))</f>
        <v>#N/A</v>
      </c>
      <c r="R140" s="113" t="e">
        <f t="shared" si="89"/>
        <v>#N/A</v>
      </c>
      <c r="S140" s="116" t="e">
        <f t="shared" si="71"/>
        <v>#N/A</v>
      </c>
      <c r="T140" s="119" t="e">
        <f t="shared" si="72"/>
        <v>#N/A</v>
      </c>
      <c r="U140" s="119">
        <f t="shared" si="73"/>
        <v>0</v>
      </c>
      <c r="X140" s="115">
        <f t="shared" si="90"/>
        <v>-45890</v>
      </c>
      <c r="Y140" s="113">
        <f t="shared" si="91"/>
        <v>133</v>
      </c>
      <c r="Z140" s="113" t="e">
        <f>INDEX(地温!$D$2:$D$366,MATCH(X140,地温!$C$2:$C$366,FALSE))</f>
        <v>#N/A</v>
      </c>
      <c r="AA140" s="113" t="e">
        <f t="shared" si="92"/>
        <v>#N/A</v>
      </c>
      <c r="AB140" s="116" t="e">
        <f t="shared" si="74"/>
        <v>#N/A</v>
      </c>
      <c r="AC140" s="119" t="e">
        <f t="shared" si="75"/>
        <v>#N/A</v>
      </c>
      <c r="AD140" s="119">
        <f t="shared" si="76"/>
        <v>0</v>
      </c>
      <c r="AG140" s="115">
        <f t="shared" si="93"/>
        <v>-45890</v>
      </c>
      <c r="AH140" s="113">
        <f t="shared" si="94"/>
        <v>133</v>
      </c>
      <c r="AI140" s="113" t="e">
        <f>INDEX(地温!$D$2:$D$366,MATCH(AG140,地温!$C$2:$C$366,FALSE))</f>
        <v>#N/A</v>
      </c>
      <c r="AJ140" s="113" t="e">
        <f t="shared" si="95"/>
        <v>#N/A</v>
      </c>
      <c r="AK140" s="116" t="e">
        <f t="shared" si="77"/>
        <v>#N/A</v>
      </c>
      <c r="AL140" s="119" t="e">
        <f t="shared" si="78"/>
        <v>#N/A</v>
      </c>
      <c r="AM140" s="119">
        <f t="shared" si="79"/>
        <v>0</v>
      </c>
      <c r="AP140" s="115">
        <f t="shared" si="96"/>
        <v>-45890</v>
      </c>
      <c r="AQ140" s="113">
        <f t="shared" si="97"/>
        <v>133</v>
      </c>
      <c r="AR140" s="113" t="e">
        <f>INDEX(地温!$D$2:$D$366,MATCH(AP140,地温!$C$2:$C$366,FALSE))</f>
        <v>#N/A</v>
      </c>
      <c r="AS140" s="113" t="e">
        <f t="shared" si="98"/>
        <v>#N/A</v>
      </c>
      <c r="AT140" s="116" t="e">
        <f t="shared" si="80"/>
        <v>#N/A</v>
      </c>
      <c r="AU140" s="119" t="e">
        <f t="shared" si="81"/>
        <v>#N/A</v>
      </c>
      <c r="AV140" s="119">
        <f t="shared" si="82"/>
        <v>0</v>
      </c>
    </row>
    <row r="141" spans="1:48">
      <c r="A141" s="115">
        <f t="shared" si="83"/>
        <v>-45889</v>
      </c>
      <c r="B141" s="113">
        <f t="shared" si="66"/>
        <v>134</v>
      </c>
      <c r="C141" s="119">
        <f t="shared" si="67"/>
        <v>0</v>
      </c>
      <c r="F141" s="115">
        <f t="shared" si="84"/>
        <v>-45889</v>
      </c>
      <c r="G141" s="113">
        <f t="shared" si="85"/>
        <v>134</v>
      </c>
      <c r="H141" s="113" t="e">
        <f>INDEX(地温!$D$2:$D$366,MATCH(F141,地温!$C$2:$C$366,FALSE))</f>
        <v>#N/A</v>
      </c>
      <c r="I141" s="113" t="e">
        <f t="shared" si="86"/>
        <v>#N/A</v>
      </c>
      <c r="J141" s="116" t="e">
        <f t="shared" si="68"/>
        <v>#N/A</v>
      </c>
      <c r="K141" s="119" t="e">
        <f t="shared" si="69"/>
        <v>#N/A</v>
      </c>
      <c r="L141" s="119">
        <f t="shared" si="70"/>
        <v>0</v>
      </c>
      <c r="O141" s="115">
        <f t="shared" si="87"/>
        <v>-45889</v>
      </c>
      <c r="P141" s="113">
        <f t="shared" si="88"/>
        <v>134</v>
      </c>
      <c r="Q141" s="113" t="e">
        <f>INDEX(地温!$D$2:$D$366,MATCH(O141,地温!$C$2:$C$366,FALSE))</f>
        <v>#N/A</v>
      </c>
      <c r="R141" s="113" t="e">
        <f t="shared" si="89"/>
        <v>#N/A</v>
      </c>
      <c r="S141" s="116" t="e">
        <f t="shared" si="71"/>
        <v>#N/A</v>
      </c>
      <c r="T141" s="119" t="e">
        <f t="shared" si="72"/>
        <v>#N/A</v>
      </c>
      <c r="U141" s="119">
        <f t="shared" si="73"/>
        <v>0</v>
      </c>
      <c r="X141" s="115">
        <f t="shared" si="90"/>
        <v>-45889</v>
      </c>
      <c r="Y141" s="113">
        <f t="shared" si="91"/>
        <v>134</v>
      </c>
      <c r="Z141" s="113" t="e">
        <f>INDEX(地温!$D$2:$D$366,MATCH(X141,地温!$C$2:$C$366,FALSE))</f>
        <v>#N/A</v>
      </c>
      <c r="AA141" s="113" t="e">
        <f t="shared" si="92"/>
        <v>#N/A</v>
      </c>
      <c r="AB141" s="116" t="e">
        <f t="shared" si="74"/>
        <v>#N/A</v>
      </c>
      <c r="AC141" s="119" t="e">
        <f t="shared" si="75"/>
        <v>#N/A</v>
      </c>
      <c r="AD141" s="119">
        <f t="shared" si="76"/>
        <v>0</v>
      </c>
      <c r="AG141" s="115">
        <f t="shared" si="93"/>
        <v>-45889</v>
      </c>
      <c r="AH141" s="113">
        <f t="shared" si="94"/>
        <v>134</v>
      </c>
      <c r="AI141" s="113" t="e">
        <f>INDEX(地温!$D$2:$D$366,MATCH(AG141,地温!$C$2:$C$366,FALSE))</f>
        <v>#N/A</v>
      </c>
      <c r="AJ141" s="113" t="e">
        <f t="shared" si="95"/>
        <v>#N/A</v>
      </c>
      <c r="AK141" s="116" t="e">
        <f t="shared" si="77"/>
        <v>#N/A</v>
      </c>
      <c r="AL141" s="119" t="e">
        <f t="shared" si="78"/>
        <v>#N/A</v>
      </c>
      <c r="AM141" s="119">
        <f t="shared" si="79"/>
        <v>0</v>
      </c>
      <c r="AP141" s="115">
        <f t="shared" si="96"/>
        <v>-45889</v>
      </c>
      <c r="AQ141" s="113">
        <f t="shared" si="97"/>
        <v>134</v>
      </c>
      <c r="AR141" s="113" t="e">
        <f>INDEX(地温!$D$2:$D$366,MATCH(AP141,地温!$C$2:$C$366,FALSE))</f>
        <v>#N/A</v>
      </c>
      <c r="AS141" s="113" t="e">
        <f t="shared" si="98"/>
        <v>#N/A</v>
      </c>
      <c r="AT141" s="116" t="e">
        <f t="shared" si="80"/>
        <v>#N/A</v>
      </c>
      <c r="AU141" s="119" t="e">
        <f t="shared" si="81"/>
        <v>#N/A</v>
      </c>
      <c r="AV141" s="119">
        <f t="shared" si="82"/>
        <v>0</v>
      </c>
    </row>
    <row r="142" spans="1:48">
      <c r="A142" s="115">
        <f t="shared" si="83"/>
        <v>-45888</v>
      </c>
      <c r="B142" s="113">
        <f t="shared" si="66"/>
        <v>135</v>
      </c>
      <c r="C142" s="119">
        <f t="shared" si="67"/>
        <v>0</v>
      </c>
      <c r="F142" s="115">
        <f t="shared" si="84"/>
        <v>-45888</v>
      </c>
      <c r="G142" s="113">
        <f t="shared" si="85"/>
        <v>135</v>
      </c>
      <c r="H142" s="113" t="e">
        <f>INDEX(地温!$D$2:$D$366,MATCH(F142,地温!$C$2:$C$366,FALSE))</f>
        <v>#N/A</v>
      </c>
      <c r="I142" s="113" t="e">
        <f t="shared" si="86"/>
        <v>#N/A</v>
      </c>
      <c r="J142" s="116" t="e">
        <f t="shared" si="68"/>
        <v>#N/A</v>
      </c>
      <c r="K142" s="119" t="e">
        <f t="shared" si="69"/>
        <v>#N/A</v>
      </c>
      <c r="L142" s="119">
        <f t="shared" si="70"/>
        <v>0</v>
      </c>
      <c r="O142" s="115">
        <f t="shared" si="87"/>
        <v>-45888</v>
      </c>
      <c r="P142" s="113">
        <f t="shared" si="88"/>
        <v>135</v>
      </c>
      <c r="Q142" s="113" t="e">
        <f>INDEX(地温!$D$2:$D$366,MATCH(O142,地温!$C$2:$C$366,FALSE))</f>
        <v>#N/A</v>
      </c>
      <c r="R142" s="113" t="e">
        <f t="shared" si="89"/>
        <v>#N/A</v>
      </c>
      <c r="S142" s="116" t="e">
        <f t="shared" si="71"/>
        <v>#N/A</v>
      </c>
      <c r="T142" s="119" t="e">
        <f t="shared" si="72"/>
        <v>#N/A</v>
      </c>
      <c r="U142" s="119">
        <f t="shared" si="73"/>
        <v>0</v>
      </c>
      <c r="X142" s="115">
        <f t="shared" si="90"/>
        <v>-45888</v>
      </c>
      <c r="Y142" s="113">
        <f t="shared" si="91"/>
        <v>135</v>
      </c>
      <c r="Z142" s="113" t="e">
        <f>INDEX(地温!$D$2:$D$366,MATCH(X142,地温!$C$2:$C$366,FALSE))</f>
        <v>#N/A</v>
      </c>
      <c r="AA142" s="113" t="e">
        <f t="shared" si="92"/>
        <v>#N/A</v>
      </c>
      <c r="AB142" s="116" t="e">
        <f t="shared" si="74"/>
        <v>#N/A</v>
      </c>
      <c r="AC142" s="119" t="e">
        <f t="shared" si="75"/>
        <v>#N/A</v>
      </c>
      <c r="AD142" s="119">
        <f t="shared" si="76"/>
        <v>0</v>
      </c>
      <c r="AG142" s="115">
        <f t="shared" si="93"/>
        <v>-45888</v>
      </c>
      <c r="AH142" s="113">
        <f t="shared" si="94"/>
        <v>135</v>
      </c>
      <c r="AI142" s="113" t="e">
        <f>INDEX(地温!$D$2:$D$366,MATCH(AG142,地温!$C$2:$C$366,FALSE))</f>
        <v>#N/A</v>
      </c>
      <c r="AJ142" s="113" t="e">
        <f t="shared" si="95"/>
        <v>#N/A</v>
      </c>
      <c r="AK142" s="116" t="e">
        <f t="shared" si="77"/>
        <v>#N/A</v>
      </c>
      <c r="AL142" s="119" t="e">
        <f t="shared" si="78"/>
        <v>#N/A</v>
      </c>
      <c r="AM142" s="119">
        <f t="shared" si="79"/>
        <v>0</v>
      </c>
      <c r="AP142" s="115">
        <f t="shared" si="96"/>
        <v>-45888</v>
      </c>
      <c r="AQ142" s="113">
        <f t="shared" si="97"/>
        <v>135</v>
      </c>
      <c r="AR142" s="113" t="e">
        <f>INDEX(地温!$D$2:$D$366,MATCH(AP142,地温!$C$2:$C$366,FALSE))</f>
        <v>#N/A</v>
      </c>
      <c r="AS142" s="113" t="e">
        <f t="shared" si="98"/>
        <v>#N/A</v>
      </c>
      <c r="AT142" s="116" t="e">
        <f t="shared" si="80"/>
        <v>#N/A</v>
      </c>
      <c r="AU142" s="119" t="e">
        <f t="shared" si="81"/>
        <v>#N/A</v>
      </c>
      <c r="AV142" s="119">
        <f t="shared" si="82"/>
        <v>0</v>
      </c>
    </row>
    <row r="143" spans="1:48">
      <c r="A143" s="115">
        <f t="shared" si="83"/>
        <v>-45887</v>
      </c>
      <c r="B143" s="113">
        <f t="shared" si="66"/>
        <v>136</v>
      </c>
      <c r="C143" s="119">
        <f t="shared" si="67"/>
        <v>0</v>
      </c>
      <c r="F143" s="115">
        <f t="shared" si="84"/>
        <v>-45887</v>
      </c>
      <c r="G143" s="113">
        <f t="shared" si="85"/>
        <v>136</v>
      </c>
      <c r="H143" s="113" t="e">
        <f>INDEX(地温!$D$2:$D$366,MATCH(F143,地温!$C$2:$C$366,FALSE))</f>
        <v>#N/A</v>
      </c>
      <c r="I143" s="113" t="e">
        <f t="shared" si="86"/>
        <v>#N/A</v>
      </c>
      <c r="J143" s="116" t="e">
        <f t="shared" si="68"/>
        <v>#N/A</v>
      </c>
      <c r="K143" s="119" t="e">
        <f t="shared" si="69"/>
        <v>#N/A</v>
      </c>
      <c r="L143" s="119">
        <f t="shared" si="70"/>
        <v>0</v>
      </c>
      <c r="O143" s="115">
        <f t="shared" si="87"/>
        <v>-45887</v>
      </c>
      <c r="P143" s="113">
        <f t="shared" si="88"/>
        <v>136</v>
      </c>
      <c r="Q143" s="113" t="e">
        <f>INDEX(地温!$D$2:$D$366,MATCH(O143,地温!$C$2:$C$366,FALSE))</f>
        <v>#N/A</v>
      </c>
      <c r="R143" s="113" t="e">
        <f t="shared" si="89"/>
        <v>#N/A</v>
      </c>
      <c r="S143" s="116" t="e">
        <f t="shared" si="71"/>
        <v>#N/A</v>
      </c>
      <c r="T143" s="119" t="e">
        <f t="shared" si="72"/>
        <v>#N/A</v>
      </c>
      <c r="U143" s="119">
        <f t="shared" si="73"/>
        <v>0</v>
      </c>
      <c r="X143" s="115">
        <f t="shared" si="90"/>
        <v>-45887</v>
      </c>
      <c r="Y143" s="113">
        <f t="shared" si="91"/>
        <v>136</v>
      </c>
      <c r="Z143" s="113" t="e">
        <f>INDEX(地温!$D$2:$D$366,MATCH(X143,地温!$C$2:$C$366,FALSE))</f>
        <v>#N/A</v>
      </c>
      <c r="AA143" s="113" t="e">
        <f t="shared" si="92"/>
        <v>#N/A</v>
      </c>
      <c r="AB143" s="116" t="e">
        <f t="shared" si="74"/>
        <v>#N/A</v>
      </c>
      <c r="AC143" s="119" t="e">
        <f t="shared" si="75"/>
        <v>#N/A</v>
      </c>
      <c r="AD143" s="119">
        <f t="shared" si="76"/>
        <v>0</v>
      </c>
      <c r="AG143" s="115">
        <f t="shared" si="93"/>
        <v>-45887</v>
      </c>
      <c r="AH143" s="113">
        <f t="shared" si="94"/>
        <v>136</v>
      </c>
      <c r="AI143" s="113" t="e">
        <f>INDEX(地温!$D$2:$D$366,MATCH(AG143,地温!$C$2:$C$366,FALSE))</f>
        <v>#N/A</v>
      </c>
      <c r="AJ143" s="113" t="e">
        <f t="shared" si="95"/>
        <v>#N/A</v>
      </c>
      <c r="AK143" s="116" t="e">
        <f t="shared" si="77"/>
        <v>#N/A</v>
      </c>
      <c r="AL143" s="119" t="e">
        <f t="shared" si="78"/>
        <v>#N/A</v>
      </c>
      <c r="AM143" s="119">
        <f t="shared" si="79"/>
        <v>0</v>
      </c>
      <c r="AP143" s="115">
        <f t="shared" si="96"/>
        <v>-45887</v>
      </c>
      <c r="AQ143" s="113">
        <f t="shared" si="97"/>
        <v>136</v>
      </c>
      <c r="AR143" s="113" t="e">
        <f>INDEX(地温!$D$2:$D$366,MATCH(AP143,地温!$C$2:$C$366,FALSE))</f>
        <v>#N/A</v>
      </c>
      <c r="AS143" s="113" t="e">
        <f t="shared" si="98"/>
        <v>#N/A</v>
      </c>
      <c r="AT143" s="116" t="e">
        <f t="shared" si="80"/>
        <v>#N/A</v>
      </c>
      <c r="AU143" s="119" t="e">
        <f t="shared" si="81"/>
        <v>#N/A</v>
      </c>
      <c r="AV143" s="119">
        <f t="shared" si="82"/>
        <v>0</v>
      </c>
    </row>
    <row r="144" spans="1:48">
      <c r="A144" s="115">
        <f t="shared" si="83"/>
        <v>-45886</v>
      </c>
      <c r="B144" s="113">
        <f t="shared" si="66"/>
        <v>137</v>
      </c>
      <c r="C144" s="119">
        <f t="shared" si="67"/>
        <v>0</v>
      </c>
      <c r="F144" s="115">
        <f t="shared" si="84"/>
        <v>-45886</v>
      </c>
      <c r="G144" s="113">
        <f t="shared" si="85"/>
        <v>137</v>
      </c>
      <c r="H144" s="113" t="e">
        <f>INDEX(地温!$D$2:$D$366,MATCH(F144,地温!$C$2:$C$366,FALSE))</f>
        <v>#N/A</v>
      </c>
      <c r="I144" s="113" t="e">
        <f t="shared" si="86"/>
        <v>#N/A</v>
      </c>
      <c r="J144" s="116" t="e">
        <f t="shared" si="68"/>
        <v>#N/A</v>
      </c>
      <c r="K144" s="119" t="e">
        <f t="shared" si="69"/>
        <v>#N/A</v>
      </c>
      <c r="L144" s="119">
        <f t="shared" si="70"/>
        <v>0</v>
      </c>
      <c r="O144" s="115">
        <f t="shared" si="87"/>
        <v>-45886</v>
      </c>
      <c r="P144" s="113">
        <f t="shared" si="88"/>
        <v>137</v>
      </c>
      <c r="Q144" s="113" t="e">
        <f>INDEX(地温!$D$2:$D$366,MATCH(O144,地温!$C$2:$C$366,FALSE))</f>
        <v>#N/A</v>
      </c>
      <c r="R144" s="113" t="e">
        <f t="shared" si="89"/>
        <v>#N/A</v>
      </c>
      <c r="S144" s="116" t="e">
        <f t="shared" si="71"/>
        <v>#N/A</v>
      </c>
      <c r="T144" s="119" t="e">
        <f t="shared" si="72"/>
        <v>#N/A</v>
      </c>
      <c r="U144" s="119">
        <f t="shared" si="73"/>
        <v>0</v>
      </c>
      <c r="X144" s="115">
        <f t="shared" si="90"/>
        <v>-45886</v>
      </c>
      <c r="Y144" s="113">
        <f t="shared" si="91"/>
        <v>137</v>
      </c>
      <c r="Z144" s="113" t="e">
        <f>INDEX(地温!$D$2:$D$366,MATCH(X144,地温!$C$2:$C$366,FALSE))</f>
        <v>#N/A</v>
      </c>
      <c r="AA144" s="113" t="e">
        <f t="shared" si="92"/>
        <v>#N/A</v>
      </c>
      <c r="AB144" s="116" t="e">
        <f t="shared" si="74"/>
        <v>#N/A</v>
      </c>
      <c r="AC144" s="119" t="e">
        <f t="shared" si="75"/>
        <v>#N/A</v>
      </c>
      <c r="AD144" s="119">
        <f t="shared" si="76"/>
        <v>0</v>
      </c>
      <c r="AG144" s="115">
        <f t="shared" si="93"/>
        <v>-45886</v>
      </c>
      <c r="AH144" s="113">
        <f t="shared" si="94"/>
        <v>137</v>
      </c>
      <c r="AI144" s="113" t="e">
        <f>INDEX(地温!$D$2:$D$366,MATCH(AG144,地温!$C$2:$C$366,FALSE))</f>
        <v>#N/A</v>
      </c>
      <c r="AJ144" s="113" t="e">
        <f t="shared" si="95"/>
        <v>#N/A</v>
      </c>
      <c r="AK144" s="116" t="e">
        <f t="shared" si="77"/>
        <v>#N/A</v>
      </c>
      <c r="AL144" s="119" t="e">
        <f t="shared" si="78"/>
        <v>#N/A</v>
      </c>
      <c r="AM144" s="119">
        <f t="shared" si="79"/>
        <v>0</v>
      </c>
      <c r="AP144" s="115">
        <f t="shared" si="96"/>
        <v>-45886</v>
      </c>
      <c r="AQ144" s="113">
        <f t="shared" si="97"/>
        <v>137</v>
      </c>
      <c r="AR144" s="113" t="e">
        <f>INDEX(地温!$D$2:$D$366,MATCH(AP144,地温!$C$2:$C$366,FALSE))</f>
        <v>#N/A</v>
      </c>
      <c r="AS144" s="113" t="e">
        <f t="shared" si="98"/>
        <v>#N/A</v>
      </c>
      <c r="AT144" s="116" t="e">
        <f t="shared" si="80"/>
        <v>#N/A</v>
      </c>
      <c r="AU144" s="119" t="e">
        <f t="shared" si="81"/>
        <v>#N/A</v>
      </c>
      <c r="AV144" s="119">
        <f t="shared" si="82"/>
        <v>0</v>
      </c>
    </row>
    <row r="145" spans="1:48">
      <c r="A145" s="115">
        <f t="shared" si="83"/>
        <v>-45885</v>
      </c>
      <c r="B145" s="113">
        <f t="shared" si="66"/>
        <v>138</v>
      </c>
      <c r="C145" s="119">
        <f t="shared" si="67"/>
        <v>0</v>
      </c>
      <c r="F145" s="115">
        <f t="shared" si="84"/>
        <v>-45885</v>
      </c>
      <c r="G145" s="113">
        <f t="shared" si="85"/>
        <v>138</v>
      </c>
      <c r="H145" s="113" t="e">
        <f>INDEX(地温!$D$2:$D$366,MATCH(F145,地温!$C$2:$C$366,FALSE))</f>
        <v>#N/A</v>
      </c>
      <c r="I145" s="113" t="e">
        <f t="shared" si="86"/>
        <v>#N/A</v>
      </c>
      <c r="J145" s="116" t="e">
        <f t="shared" si="68"/>
        <v>#N/A</v>
      </c>
      <c r="K145" s="119" t="e">
        <f t="shared" si="69"/>
        <v>#N/A</v>
      </c>
      <c r="L145" s="119">
        <f t="shared" si="70"/>
        <v>0</v>
      </c>
      <c r="O145" s="115">
        <f t="shared" si="87"/>
        <v>-45885</v>
      </c>
      <c r="P145" s="113">
        <f t="shared" si="88"/>
        <v>138</v>
      </c>
      <c r="Q145" s="113" t="e">
        <f>INDEX(地温!$D$2:$D$366,MATCH(O145,地温!$C$2:$C$366,FALSE))</f>
        <v>#N/A</v>
      </c>
      <c r="R145" s="113" t="e">
        <f t="shared" si="89"/>
        <v>#N/A</v>
      </c>
      <c r="S145" s="116" t="e">
        <f t="shared" si="71"/>
        <v>#N/A</v>
      </c>
      <c r="T145" s="119" t="e">
        <f t="shared" si="72"/>
        <v>#N/A</v>
      </c>
      <c r="U145" s="119">
        <f t="shared" si="73"/>
        <v>0</v>
      </c>
      <c r="X145" s="115">
        <f t="shared" si="90"/>
        <v>-45885</v>
      </c>
      <c r="Y145" s="113">
        <f t="shared" si="91"/>
        <v>138</v>
      </c>
      <c r="Z145" s="113" t="e">
        <f>INDEX(地温!$D$2:$D$366,MATCH(X145,地温!$C$2:$C$366,FALSE))</f>
        <v>#N/A</v>
      </c>
      <c r="AA145" s="113" t="e">
        <f t="shared" si="92"/>
        <v>#N/A</v>
      </c>
      <c r="AB145" s="116" t="e">
        <f t="shared" si="74"/>
        <v>#N/A</v>
      </c>
      <c r="AC145" s="119" t="e">
        <f t="shared" si="75"/>
        <v>#N/A</v>
      </c>
      <c r="AD145" s="119">
        <f t="shared" si="76"/>
        <v>0</v>
      </c>
      <c r="AG145" s="115">
        <f t="shared" si="93"/>
        <v>-45885</v>
      </c>
      <c r="AH145" s="113">
        <f t="shared" si="94"/>
        <v>138</v>
      </c>
      <c r="AI145" s="113" t="e">
        <f>INDEX(地温!$D$2:$D$366,MATCH(AG145,地温!$C$2:$C$366,FALSE))</f>
        <v>#N/A</v>
      </c>
      <c r="AJ145" s="113" t="e">
        <f t="shared" si="95"/>
        <v>#N/A</v>
      </c>
      <c r="AK145" s="116" t="e">
        <f t="shared" si="77"/>
        <v>#N/A</v>
      </c>
      <c r="AL145" s="119" t="e">
        <f t="shared" si="78"/>
        <v>#N/A</v>
      </c>
      <c r="AM145" s="119">
        <f t="shared" si="79"/>
        <v>0</v>
      </c>
      <c r="AP145" s="115">
        <f t="shared" si="96"/>
        <v>-45885</v>
      </c>
      <c r="AQ145" s="113">
        <f t="shared" si="97"/>
        <v>138</v>
      </c>
      <c r="AR145" s="113" t="e">
        <f>INDEX(地温!$D$2:$D$366,MATCH(AP145,地温!$C$2:$C$366,FALSE))</f>
        <v>#N/A</v>
      </c>
      <c r="AS145" s="113" t="e">
        <f t="shared" si="98"/>
        <v>#N/A</v>
      </c>
      <c r="AT145" s="116" t="e">
        <f t="shared" si="80"/>
        <v>#N/A</v>
      </c>
      <c r="AU145" s="119" t="e">
        <f t="shared" si="81"/>
        <v>#N/A</v>
      </c>
      <c r="AV145" s="119">
        <f t="shared" si="82"/>
        <v>0</v>
      </c>
    </row>
    <row r="146" spans="1:48">
      <c r="A146" s="115">
        <f t="shared" si="83"/>
        <v>-45884</v>
      </c>
      <c r="B146" s="113">
        <f t="shared" si="66"/>
        <v>139</v>
      </c>
      <c r="C146" s="119">
        <f t="shared" si="67"/>
        <v>0</v>
      </c>
      <c r="F146" s="115">
        <f t="shared" si="84"/>
        <v>-45884</v>
      </c>
      <c r="G146" s="113">
        <f t="shared" si="85"/>
        <v>139</v>
      </c>
      <c r="H146" s="113" t="e">
        <f>INDEX(地温!$D$2:$D$366,MATCH(F146,地温!$C$2:$C$366,FALSE))</f>
        <v>#N/A</v>
      </c>
      <c r="I146" s="113" t="e">
        <f t="shared" si="86"/>
        <v>#N/A</v>
      </c>
      <c r="J146" s="116" t="e">
        <f t="shared" si="68"/>
        <v>#N/A</v>
      </c>
      <c r="K146" s="119" t="e">
        <f t="shared" si="69"/>
        <v>#N/A</v>
      </c>
      <c r="L146" s="119">
        <f t="shared" si="70"/>
        <v>0</v>
      </c>
      <c r="O146" s="115">
        <f t="shared" si="87"/>
        <v>-45884</v>
      </c>
      <c r="P146" s="113">
        <f t="shared" si="88"/>
        <v>139</v>
      </c>
      <c r="Q146" s="113" t="e">
        <f>INDEX(地温!$D$2:$D$366,MATCH(O146,地温!$C$2:$C$366,FALSE))</f>
        <v>#N/A</v>
      </c>
      <c r="R146" s="113" t="e">
        <f t="shared" si="89"/>
        <v>#N/A</v>
      </c>
      <c r="S146" s="116" t="e">
        <f t="shared" si="71"/>
        <v>#N/A</v>
      </c>
      <c r="T146" s="119" t="e">
        <f t="shared" si="72"/>
        <v>#N/A</v>
      </c>
      <c r="U146" s="119">
        <f t="shared" si="73"/>
        <v>0</v>
      </c>
      <c r="X146" s="115">
        <f t="shared" si="90"/>
        <v>-45884</v>
      </c>
      <c r="Y146" s="113">
        <f t="shared" si="91"/>
        <v>139</v>
      </c>
      <c r="Z146" s="113" t="e">
        <f>INDEX(地温!$D$2:$D$366,MATCH(X146,地温!$C$2:$C$366,FALSE))</f>
        <v>#N/A</v>
      </c>
      <c r="AA146" s="113" t="e">
        <f t="shared" si="92"/>
        <v>#N/A</v>
      </c>
      <c r="AB146" s="116" t="e">
        <f t="shared" si="74"/>
        <v>#N/A</v>
      </c>
      <c r="AC146" s="119" t="e">
        <f t="shared" si="75"/>
        <v>#N/A</v>
      </c>
      <c r="AD146" s="119">
        <f t="shared" si="76"/>
        <v>0</v>
      </c>
      <c r="AG146" s="115">
        <f t="shared" si="93"/>
        <v>-45884</v>
      </c>
      <c r="AH146" s="113">
        <f t="shared" si="94"/>
        <v>139</v>
      </c>
      <c r="AI146" s="113" t="e">
        <f>INDEX(地温!$D$2:$D$366,MATCH(AG146,地温!$C$2:$C$366,FALSE))</f>
        <v>#N/A</v>
      </c>
      <c r="AJ146" s="113" t="e">
        <f t="shared" si="95"/>
        <v>#N/A</v>
      </c>
      <c r="AK146" s="116" t="e">
        <f t="shared" si="77"/>
        <v>#N/A</v>
      </c>
      <c r="AL146" s="119" t="e">
        <f t="shared" si="78"/>
        <v>#N/A</v>
      </c>
      <c r="AM146" s="119">
        <f t="shared" si="79"/>
        <v>0</v>
      </c>
      <c r="AP146" s="115">
        <f t="shared" si="96"/>
        <v>-45884</v>
      </c>
      <c r="AQ146" s="113">
        <f t="shared" si="97"/>
        <v>139</v>
      </c>
      <c r="AR146" s="113" t="e">
        <f>INDEX(地温!$D$2:$D$366,MATCH(AP146,地温!$C$2:$C$366,FALSE))</f>
        <v>#N/A</v>
      </c>
      <c r="AS146" s="113" t="e">
        <f t="shared" si="98"/>
        <v>#N/A</v>
      </c>
      <c r="AT146" s="116" t="e">
        <f t="shared" si="80"/>
        <v>#N/A</v>
      </c>
      <c r="AU146" s="119" t="e">
        <f t="shared" si="81"/>
        <v>#N/A</v>
      </c>
      <c r="AV146" s="119">
        <f t="shared" si="82"/>
        <v>0</v>
      </c>
    </row>
    <row r="147" spans="1:48">
      <c r="A147" s="115">
        <f t="shared" si="83"/>
        <v>-45883</v>
      </c>
      <c r="B147" s="113">
        <f t="shared" si="66"/>
        <v>140</v>
      </c>
      <c r="C147" s="119">
        <f t="shared" si="67"/>
        <v>0</v>
      </c>
      <c r="F147" s="115">
        <f t="shared" si="84"/>
        <v>-45883</v>
      </c>
      <c r="G147" s="113">
        <f t="shared" si="85"/>
        <v>140</v>
      </c>
      <c r="H147" s="113" t="e">
        <f>INDEX(地温!$D$2:$D$366,MATCH(F147,地温!$C$2:$C$366,FALSE))</f>
        <v>#N/A</v>
      </c>
      <c r="I147" s="113" t="e">
        <f t="shared" si="86"/>
        <v>#N/A</v>
      </c>
      <c r="J147" s="116" t="e">
        <f t="shared" si="68"/>
        <v>#N/A</v>
      </c>
      <c r="K147" s="119" t="e">
        <f t="shared" si="69"/>
        <v>#N/A</v>
      </c>
      <c r="L147" s="119">
        <f t="shared" si="70"/>
        <v>0</v>
      </c>
      <c r="O147" s="115">
        <f t="shared" si="87"/>
        <v>-45883</v>
      </c>
      <c r="P147" s="113">
        <f t="shared" si="88"/>
        <v>140</v>
      </c>
      <c r="Q147" s="113" t="e">
        <f>INDEX(地温!$D$2:$D$366,MATCH(O147,地温!$C$2:$C$366,FALSE))</f>
        <v>#N/A</v>
      </c>
      <c r="R147" s="113" t="e">
        <f t="shared" si="89"/>
        <v>#N/A</v>
      </c>
      <c r="S147" s="116" t="e">
        <f t="shared" si="71"/>
        <v>#N/A</v>
      </c>
      <c r="T147" s="119" t="e">
        <f t="shared" si="72"/>
        <v>#N/A</v>
      </c>
      <c r="U147" s="119">
        <f t="shared" si="73"/>
        <v>0</v>
      </c>
      <c r="X147" s="115">
        <f t="shared" si="90"/>
        <v>-45883</v>
      </c>
      <c r="Y147" s="113">
        <f t="shared" si="91"/>
        <v>140</v>
      </c>
      <c r="Z147" s="113" t="e">
        <f>INDEX(地温!$D$2:$D$366,MATCH(X147,地温!$C$2:$C$366,FALSE))</f>
        <v>#N/A</v>
      </c>
      <c r="AA147" s="113" t="e">
        <f t="shared" si="92"/>
        <v>#N/A</v>
      </c>
      <c r="AB147" s="116" t="e">
        <f t="shared" si="74"/>
        <v>#N/A</v>
      </c>
      <c r="AC147" s="119" t="e">
        <f t="shared" si="75"/>
        <v>#N/A</v>
      </c>
      <c r="AD147" s="119">
        <f t="shared" si="76"/>
        <v>0</v>
      </c>
      <c r="AG147" s="115">
        <f t="shared" si="93"/>
        <v>-45883</v>
      </c>
      <c r="AH147" s="113">
        <f t="shared" si="94"/>
        <v>140</v>
      </c>
      <c r="AI147" s="113" t="e">
        <f>INDEX(地温!$D$2:$D$366,MATCH(AG147,地温!$C$2:$C$366,FALSE))</f>
        <v>#N/A</v>
      </c>
      <c r="AJ147" s="113" t="e">
        <f t="shared" si="95"/>
        <v>#N/A</v>
      </c>
      <c r="AK147" s="116" t="e">
        <f t="shared" si="77"/>
        <v>#N/A</v>
      </c>
      <c r="AL147" s="119" t="e">
        <f t="shared" si="78"/>
        <v>#N/A</v>
      </c>
      <c r="AM147" s="119">
        <f t="shared" si="79"/>
        <v>0</v>
      </c>
      <c r="AP147" s="115">
        <f t="shared" si="96"/>
        <v>-45883</v>
      </c>
      <c r="AQ147" s="113">
        <f t="shared" si="97"/>
        <v>140</v>
      </c>
      <c r="AR147" s="113" t="e">
        <f>INDEX(地温!$D$2:$D$366,MATCH(AP147,地温!$C$2:$C$366,FALSE))</f>
        <v>#N/A</v>
      </c>
      <c r="AS147" s="113" t="e">
        <f t="shared" si="98"/>
        <v>#N/A</v>
      </c>
      <c r="AT147" s="116" t="e">
        <f t="shared" si="80"/>
        <v>#N/A</v>
      </c>
      <c r="AU147" s="119" t="e">
        <f t="shared" si="81"/>
        <v>#N/A</v>
      </c>
      <c r="AV147" s="119">
        <f t="shared" si="82"/>
        <v>0</v>
      </c>
    </row>
    <row r="148" spans="1:48">
      <c r="A148" s="115">
        <f t="shared" si="83"/>
        <v>-45882</v>
      </c>
      <c r="B148" s="113">
        <f t="shared" si="66"/>
        <v>141</v>
      </c>
      <c r="C148" s="119">
        <f t="shared" si="67"/>
        <v>0</v>
      </c>
      <c r="F148" s="115">
        <f t="shared" si="84"/>
        <v>-45882</v>
      </c>
      <c r="G148" s="113">
        <f t="shared" si="85"/>
        <v>141</v>
      </c>
      <c r="H148" s="113" t="e">
        <f>INDEX(地温!$D$2:$D$366,MATCH(F148,地温!$C$2:$C$366,FALSE))</f>
        <v>#N/A</v>
      </c>
      <c r="I148" s="113" t="e">
        <f t="shared" si="86"/>
        <v>#N/A</v>
      </c>
      <c r="J148" s="116" t="e">
        <f t="shared" si="68"/>
        <v>#N/A</v>
      </c>
      <c r="K148" s="119" t="e">
        <f t="shared" si="69"/>
        <v>#N/A</v>
      </c>
      <c r="L148" s="119">
        <f t="shared" si="70"/>
        <v>0</v>
      </c>
      <c r="O148" s="115">
        <f t="shared" si="87"/>
        <v>-45882</v>
      </c>
      <c r="P148" s="113">
        <f t="shared" si="88"/>
        <v>141</v>
      </c>
      <c r="Q148" s="113" t="e">
        <f>INDEX(地温!$D$2:$D$366,MATCH(O148,地温!$C$2:$C$366,FALSE))</f>
        <v>#N/A</v>
      </c>
      <c r="R148" s="113" t="e">
        <f t="shared" si="89"/>
        <v>#N/A</v>
      </c>
      <c r="S148" s="116" t="e">
        <f t="shared" si="71"/>
        <v>#N/A</v>
      </c>
      <c r="T148" s="119" t="e">
        <f t="shared" si="72"/>
        <v>#N/A</v>
      </c>
      <c r="U148" s="119">
        <f t="shared" si="73"/>
        <v>0</v>
      </c>
      <c r="X148" s="115">
        <f t="shared" si="90"/>
        <v>-45882</v>
      </c>
      <c r="Y148" s="113">
        <f t="shared" si="91"/>
        <v>141</v>
      </c>
      <c r="Z148" s="113" t="e">
        <f>INDEX(地温!$D$2:$D$366,MATCH(X148,地温!$C$2:$C$366,FALSE))</f>
        <v>#N/A</v>
      </c>
      <c r="AA148" s="113" t="e">
        <f t="shared" si="92"/>
        <v>#N/A</v>
      </c>
      <c r="AB148" s="116" t="e">
        <f t="shared" si="74"/>
        <v>#N/A</v>
      </c>
      <c r="AC148" s="119" t="e">
        <f t="shared" si="75"/>
        <v>#N/A</v>
      </c>
      <c r="AD148" s="119">
        <f t="shared" si="76"/>
        <v>0</v>
      </c>
      <c r="AG148" s="115">
        <f t="shared" si="93"/>
        <v>-45882</v>
      </c>
      <c r="AH148" s="113">
        <f t="shared" si="94"/>
        <v>141</v>
      </c>
      <c r="AI148" s="113" t="e">
        <f>INDEX(地温!$D$2:$D$366,MATCH(AG148,地温!$C$2:$C$366,FALSE))</f>
        <v>#N/A</v>
      </c>
      <c r="AJ148" s="113" t="e">
        <f t="shared" si="95"/>
        <v>#N/A</v>
      </c>
      <c r="AK148" s="116" t="e">
        <f t="shared" si="77"/>
        <v>#N/A</v>
      </c>
      <c r="AL148" s="119" t="e">
        <f t="shared" si="78"/>
        <v>#N/A</v>
      </c>
      <c r="AM148" s="119">
        <f t="shared" si="79"/>
        <v>0</v>
      </c>
      <c r="AP148" s="115">
        <f t="shared" si="96"/>
        <v>-45882</v>
      </c>
      <c r="AQ148" s="113">
        <f t="shared" si="97"/>
        <v>141</v>
      </c>
      <c r="AR148" s="113" t="e">
        <f>INDEX(地温!$D$2:$D$366,MATCH(AP148,地温!$C$2:$C$366,FALSE))</f>
        <v>#N/A</v>
      </c>
      <c r="AS148" s="113" t="e">
        <f t="shared" si="98"/>
        <v>#N/A</v>
      </c>
      <c r="AT148" s="116" t="e">
        <f t="shared" si="80"/>
        <v>#N/A</v>
      </c>
      <c r="AU148" s="119" t="e">
        <f t="shared" si="81"/>
        <v>#N/A</v>
      </c>
      <c r="AV148" s="119">
        <f t="shared" si="82"/>
        <v>0</v>
      </c>
    </row>
    <row r="149" spans="1:48">
      <c r="A149" s="115">
        <f t="shared" si="83"/>
        <v>-45881</v>
      </c>
      <c r="B149" s="113">
        <f t="shared" si="66"/>
        <v>142</v>
      </c>
      <c r="C149" s="119">
        <f t="shared" si="67"/>
        <v>0</v>
      </c>
      <c r="F149" s="115">
        <f t="shared" si="84"/>
        <v>-45881</v>
      </c>
      <c r="G149" s="113">
        <f t="shared" si="85"/>
        <v>142</v>
      </c>
      <c r="H149" s="113" t="e">
        <f>INDEX(地温!$D$2:$D$366,MATCH(F149,地温!$C$2:$C$366,FALSE))</f>
        <v>#N/A</v>
      </c>
      <c r="I149" s="113" t="e">
        <f t="shared" si="86"/>
        <v>#N/A</v>
      </c>
      <c r="J149" s="116" t="e">
        <f t="shared" si="68"/>
        <v>#N/A</v>
      </c>
      <c r="K149" s="119" t="e">
        <f t="shared" si="69"/>
        <v>#N/A</v>
      </c>
      <c r="L149" s="119">
        <f t="shared" si="70"/>
        <v>0</v>
      </c>
      <c r="O149" s="115">
        <f t="shared" si="87"/>
        <v>-45881</v>
      </c>
      <c r="P149" s="113">
        <f t="shared" si="88"/>
        <v>142</v>
      </c>
      <c r="Q149" s="113" t="e">
        <f>INDEX(地温!$D$2:$D$366,MATCH(O149,地温!$C$2:$C$366,FALSE))</f>
        <v>#N/A</v>
      </c>
      <c r="R149" s="113" t="e">
        <f t="shared" si="89"/>
        <v>#N/A</v>
      </c>
      <c r="S149" s="116" t="e">
        <f t="shared" si="71"/>
        <v>#N/A</v>
      </c>
      <c r="T149" s="119" t="e">
        <f t="shared" si="72"/>
        <v>#N/A</v>
      </c>
      <c r="U149" s="119">
        <f t="shared" si="73"/>
        <v>0</v>
      </c>
      <c r="X149" s="115">
        <f t="shared" si="90"/>
        <v>-45881</v>
      </c>
      <c r="Y149" s="113">
        <f t="shared" si="91"/>
        <v>142</v>
      </c>
      <c r="Z149" s="113" t="e">
        <f>INDEX(地温!$D$2:$D$366,MATCH(X149,地温!$C$2:$C$366,FALSE))</f>
        <v>#N/A</v>
      </c>
      <c r="AA149" s="113" t="e">
        <f t="shared" si="92"/>
        <v>#N/A</v>
      </c>
      <c r="AB149" s="116" t="e">
        <f t="shared" si="74"/>
        <v>#N/A</v>
      </c>
      <c r="AC149" s="119" t="e">
        <f t="shared" si="75"/>
        <v>#N/A</v>
      </c>
      <c r="AD149" s="119">
        <f t="shared" si="76"/>
        <v>0</v>
      </c>
      <c r="AG149" s="115">
        <f t="shared" si="93"/>
        <v>-45881</v>
      </c>
      <c r="AH149" s="113">
        <f t="shared" si="94"/>
        <v>142</v>
      </c>
      <c r="AI149" s="113" t="e">
        <f>INDEX(地温!$D$2:$D$366,MATCH(AG149,地温!$C$2:$C$366,FALSE))</f>
        <v>#N/A</v>
      </c>
      <c r="AJ149" s="113" t="e">
        <f t="shared" si="95"/>
        <v>#N/A</v>
      </c>
      <c r="AK149" s="116" t="e">
        <f t="shared" si="77"/>
        <v>#N/A</v>
      </c>
      <c r="AL149" s="119" t="e">
        <f t="shared" si="78"/>
        <v>#N/A</v>
      </c>
      <c r="AM149" s="119">
        <f t="shared" si="79"/>
        <v>0</v>
      </c>
      <c r="AP149" s="115">
        <f t="shared" si="96"/>
        <v>-45881</v>
      </c>
      <c r="AQ149" s="113">
        <f t="shared" si="97"/>
        <v>142</v>
      </c>
      <c r="AR149" s="113" t="e">
        <f>INDEX(地温!$D$2:$D$366,MATCH(AP149,地温!$C$2:$C$366,FALSE))</f>
        <v>#N/A</v>
      </c>
      <c r="AS149" s="113" t="e">
        <f t="shared" si="98"/>
        <v>#N/A</v>
      </c>
      <c r="AT149" s="116" t="e">
        <f t="shared" si="80"/>
        <v>#N/A</v>
      </c>
      <c r="AU149" s="119" t="e">
        <f t="shared" si="81"/>
        <v>#N/A</v>
      </c>
      <c r="AV149" s="119">
        <f t="shared" si="82"/>
        <v>0</v>
      </c>
    </row>
    <row r="150" spans="1:48">
      <c r="A150" s="115">
        <f t="shared" si="83"/>
        <v>-45880</v>
      </c>
      <c r="B150" s="113">
        <f t="shared" si="66"/>
        <v>143</v>
      </c>
      <c r="C150" s="119">
        <f t="shared" si="67"/>
        <v>0</v>
      </c>
      <c r="F150" s="115">
        <f t="shared" si="84"/>
        <v>-45880</v>
      </c>
      <c r="G150" s="113">
        <f t="shared" si="85"/>
        <v>143</v>
      </c>
      <c r="H150" s="113" t="e">
        <f>INDEX(地温!$D$2:$D$366,MATCH(F150,地温!$C$2:$C$366,FALSE))</f>
        <v>#N/A</v>
      </c>
      <c r="I150" s="113" t="e">
        <f t="shared" si="86"/>
        <v>#N/A</v>
      </c>
      <c r="J150" s="116" t="e">
        <f t="shared" si="68"/>
        <v>#N/A</v>
      </c>
      <c r="K150" s="119" t="e">
        <f t="shared" si="69"/>
        <v>#N/A</v>
      </c>
      <c r="L150" s="119">
        <f t="shared" si="70"/>
        <v>0</v>
      </c>
      <c r="O150" s="115">
        <f t="shared" si="87"/>
        <v>-45880</v>
      </c>
      <c r="P150" s="113">
        <f t="shared" si="88"/>
        <v>143</v>
      </c>
      <c r="Q150" s="113" t="e">
        <f>INDEX(地温!$D$2:$D$366,MATCH(O150,地温!$C$2:$C$366,FALSE))</f>
        <v>#N/A</v>
      </c>
      <c r="R150" s="113" t="e">
        <f t="shared" si="89"/>
        <v>#N/A</v>
      </c>
      <c r="S150" s="116" t="e">
        <f t="shared" si="71"/>
        <v>#N/A</v>
      </c>
      <c r="T150" s="119" t="e">
        <f t="shared" si="72"/>
        <v>#N/A</v>
      </c>
      <c r="U150" s="119">
        <f t="shared" si="73"/>
        <v>0</v>
      </c>
      <c r="X150" s="115">
        <f t="shared" si="90"/>
        <v>-45880</v>
      </c>
      <c r="Y150" s="113">
        <f t="shared" si="91"/>
        <v>143</v>
      </c>
      <c r="Z150" s="113" t="e">
        <f>INDEX(地温!$D$2:$D$366,MATCH(X150,地温!$C$2:$C$366,FALSE))</f>
        <v>#N/A</v>
      </c>
      <c r="AA150" s="113" t="e">
        <f t="shared" si="92"/>
        <v>#N/A</v>
      </c>
      <c r="AB150" s="116" t="e">
        <f t="shared" si="74"/>
        <v>#N/A</v>
      </c>
      <c r="AC150" s="119" t="e">
        <f t="shared" si="75"/>
        <v>#N/A</v>
      </c>
      <c r="AD150" s="119">
        <f t="shared" si="76"/>
        <v>0</v>
      </c>
      <c r="AG150" s="115">
        <f t="shared" si="93"/>
        <v>-45880</v>
      </c>
      <c r="AH150" s="113">
        <f t="shared" si="94"/>
        <v>143</v>
      </c>
      <c r="AI150" s="113" t="e">
        <f>INDEX(地温!$D$2:$D$366,MATCH(AG150,地温!$C$2:$C$366,FALSE))</f>
        <v>#N/A</v>
      </c>
      <c r="AJ150" s="113" t="e">
        <f t="shared" si="95"/>
        <v>#N/A</v>
      </c>
      <c r="AK150" s="116" t="e">
        <f t="shared" si="77"/>
        <v>#N/A</v>
      </c>
      <c r="AL150" s="119" t="e">
        <f t="shared" si="78"/>
        <v>#N/A</v>
      </c>
      <c r="AM150" s="119">
        <f t="shared" si="79"/>
        <v>0</v>
      </c>
      <c r="AP150" s="115">
        <f t="shared" si="96"/>
        <v>-45880</v>
      </c>
      <c r="AQ150" s="113">
        <f t="shared" si="97"/>
        <v>143</v>
      </c>
      <c r="AR150" s="113" t="e">
        <f>INDEX(地温!$D$2:$D$366,MATCH(AP150,地温!$C$2:$C$366,FALSE))</f>
        <v>#N/A</v>
      </c>
      <c r="AS150" s="113" t="e">
        <f t="shared" si="98"/>
        <v>#N/A</v>
      </c>
      <c r="AT150" s="116" t="e">
        <f t="shared" si="80"/>
        <v>#N/A</v>
      </c>
      <c r="AU150" s="119" t="e">
        <f t="shared" si="81"/>
        <v>#N/A</v>
      </c>
      <c r="AV150" s="119">
        <f t="shared" si="82"/>
        <v>0</v>
      </c>
    </row>
    <row r="151" spans="1:48">
      <c r="A151" s="115">
        <f t="shared" si="83"/>
        <v>-45879</v>
      </c>
      <c r="B151" s="113">
        <f t="shared" si="66"/>
        <v>144</v>
      </c>
      <c r="C151" s="119">
        <f t="shared" si="67"/>
        <v>0</v>
      </c>
      <c r="F151" s="115">
        <f t="shared" si="84"/>
        <v>-45879</v>
      </c>
      <c r="G151" s="113">
        <f t="shared" si="85"/>
        <v>144</v>
      </c>
      <c r="H151" s="113" t="e">
        <f>INDEX(地温!$D$2:$D$366,MATCH(F151,地温!$C$2:$C$366,FALSE))</f>
        <v>#N/A</v>
      </c>
      <c r="I151" s="113" t="e">
        <f t="shared" si="86"/>
        <v>#N/A</v>
      </c>
      <c r="J151" s="116" t="e">
        <f t="shared" si="68"/>
        <v>#N/A</v>
      </c>
      <c r="K151" s="119" t="e">
        <f t="shared" si="69"/>
        <v>#N/A</v>
      </c>
      <c r="L151" s="119">
        <f t="shared" si="70"/>
        <v>0</v>
      </c>
      <c r="O151" s="115">
        <f t="shared" si="87"/>
        <v>-45879</v>
      </c>
      <c r="P151" s="113">
        <f t="shared" si="88"/>
        <v>144</v>
      </c>
      <c r="Q151" s="113" t="e">
        <f>INDEX(地温!$D$2:$D$366,MATCH(O151,地温!$C$2:$C$366,FALSE))</f>
        <v>#N/A</v>
      </c>
      <c r="R151" s="113" t="e">
        <f t="shared" si="89"/>
        <v>#N/A</v>
      </c>
      <c r="S151" s="116" t="e">
        <f t="shared" si="71"/>
        <v>#N/A</v>
      </c>
      <c r="T151" s="119" t="e">
        <f t="shared" si="72"/>
        <v>#N/A</v>
      </c>
      <c r="U151" s="119">
        <f t="shared" si="73"/>
        <v>0</v>
      </c>
      <c r="X151" s="115">
        <f t="shared" si="90"/>
        <v>-45879</v>
      </c>
      <c r="Y151" s="113">
        <f t="shared" si="91"/>
        <v>144</v>
      </c>
      <c r="Z151" s="113" t="e">
        <f>INDEX(地温!$D$2:$D$366,MATCH(X151,地温!$C$2:$C$366,FALSE))</f>
        <v>#N/A</v>
      </c>
      <c r="AA151" s="113" t="e">
        <f t="shared" si="92"/>
        <v>#N/A</v>
      </c>
      <c r="AB151" s="116" t="e">
        <f t="shared" si="74"/>
        <v>#N/A</v>
      </c>
      <c r="AC151" s="119" t="e">
        <f t="shared" si="75"/>
        <v>#N/A</v>
      </c>
      <c r="AD151" s="119">
        <f t="shared" si="76"/>
        <v>0</v>
      </c>
      <c r="AG151" s="115">
        <f t="shared" si="93"/>
        <v>-45879</v>
      </c>
      <c r="AH151" s="113">
        <f t="shared" si="94"/>
        <v>144</v>
      </c>
      <c r="AI151" s="113" t="e">
        <f>INDEX(地温!$D$2:$D$366,MATCH(AG151,地温!$C$2:$C$366,FALSE))</f>
        <v>#N/A</v>
      </c>
      <c r="AJ151" s="113" t="e">
        <f t="shared" si="95"/>
        <v>#N/A</v>
      </c>
      <c r="AK151" s="116" t="e">
        <f t="shared" si="77"/>
        <v>#N/A</v>
      </c>
      <c r="AL151" s="119" t="e">
        <f t="shared" si="78"/>
        <v>#N/A</v>
      </c>
      <c r="AM151" s="119">
        <f t="shared" si="79"/>
        <v>0</v>
      </c>
      <c r="AP151" s="115">
        <f t="shared" si="96"/>
        <v>-45879</v>
      </c>
      <c r="AQ151" s="113">
        <f t="shared" si="97"/>
        <v>144</v>
      </c>
      <c r="AR151" s="113" t="e">
        <f>INDEX(地温!$D$2:$D$366,MATCH(AP151,地温!$C$2:$C$366,FALSE))</f>
        <v>#N/A</v>
      </c>
      <c r="AS151" s="113" t="e">
        <f t="shared" si="98"/>
        <v>#N/A</v>
      </c>
      <c r="AT151" s="116" t="e">
        <f t="shared" si="80"/>
        <v>#N/A</v>
      </c>
      <c r="AU151" s="119" t="e">
        <f t="shared" si="81"/>
        <v>#N/A</v>
      </c>
      <c r="AV151" s="119">
        <f t="shared" si="82"/>
        <v>0</v>
      </c>
    </row>
    <row r="152" spans="1:48">
      <c r="A152" s="115">
        <f t="shared" si="83"/>
        <v>-45878</v>
      </c>
      <c r="B152" s="113">
        <f t="shared" si="66"/>
        <v>145</v>
      </c>
      <c r="C152" s="119">
        <f t="shared" si="67"/>
        <v>0</v>
      </c>
      <c r="F152" s="115">
        <f t="shared" si="84"/>
        <v>-45878</v>
      </c>
      <c r="G152" s="113">
        <f t="shared" si="85"/>
        <v>145</v>
      </c>
      <c r="H152" s="113" t="e">
        <f>INDEX(地温!$D$2:$D$366,MATCH(F152,地温!$C$2:$C$366,FALSE))</f>
        <v>#N/A</v>
      </c>
      <c r="I152" s="113" t="e">
        <f t="shared" si="86"/>
        <v>#N/A</v>
      </c>
      <c r="J152" s="116" t="e">
        <f t="shared" si="68"/>
        <v>#N/A</v>
      </c>
      <c r="K152" s="119" t="e">
        <f t="shared" si="69"/>
        <v>#N/A</v>
      </c>
      <c r="L152" s="119">
        <f t="shared" si="70"/>
        <v>0</v>
      </c>
      <c r="O152" s="115">
        <f t="shared" si="87"/>
        <v>-45878</v>
      </c>
      <c r="P152" s="113">
        <f t="shared" si="88"/>
        <v>145</v>
      </c>
      <c r="Q152" s="113" t="e">
        <f>INDEX(地温!$D$2:$D$366,MATCH(O152,地温!$C$2:$C$366,FALSE))</f>
        <v>#N/A</v>
      </c>
      <c r="R152" s="113" t="e">
        <f t="shared" si="89"/>
        <v>#N/A</v>
      </c>
      <c r="S152" s="116" t="e">
        <f t="shared" si="71"/>
        <v>#N/A</v>
      </c>
      <c r="T152" s="119" t="e">
        <f t="shared" si="72"/>
        <v>#N/A</v>
      </c>
      <c r="U152" s="119">
        <f t="shared" si="73"/>
        <v>0</v>
      </c>
      <c r="X152" s="115">
        <f t="shared" si="90"/>
        <v>-45878</v>
      </c>
      <c r="Y152" s="113">
        <f t="shared" si="91"/>
        <v>145</v>
      </c>
      <c r="Z152" s="113" t="e">
        <f>INDEX(地温!$D$2:$D$366,MATCH(X152,地温!$C$2:$C$366,FALSE))</f>
        <v>#N/A</v>
      </c>
      <c r="AA152" s="113" t="e">
        <f t="shared" si="92"/>
        <v>#N/A</v>
      </c>
      <c r="AB152" s="116" t="e">
        <f t="shared" si="74"/>
        <v>#N/A</v>
      </c>
      <c r="AC152" s="119" t="e">
        <f t="shared" si="75"/>
        <v>#N/A</v>
      </c>
      <c r="AD152" s="119">
        <f t="shared" si="76"/>
        <v>0</v>
      </c>
      <c r="AG152" s="115">
        <f t="shared" si="93"/>
        <v>-45878</v>
      </c>
      <c r="AH152" s="113">
        <f t="shared" si="94"/>
        <v>145</v>
      </c>
      <c r="AI152" s="113" t="e">
        <f>INDEX(地温!$D$2:$D$366,MATCH(AG152,地温!$C$2:$C$366,FALSE))</f>
        <v>#N/A</v>
      </c>
      <c r="AJ152" s="113" t="e">
        <f t="shared" si="95"/>
        <v>#N/A</v>
      </c>
      <c r="AK152" s="116" t="e">
        <f t="shared" si="77"/>
        <v>#N/A</v>
      </c>
      <c r="AL152" s="119" t="e">
        <f t="shared" si="78"/>
        <v>#N/A</v>
      </c>
      <c r="AM152" s="119">
        <f t="shared" si="79"/>
        <v>0</v>
      </c>
      <c r="AP152" s="115">
        <f t="shared" si="96"/>
        <v>-45878</v>
      </c>
      <c r="AQ152" s="113">
        <f t="shared" si="97"/>
        <v>145</v>
      </c>
      <c r="AR152" s="113" t="e">
        <f>INDEX(地温!$D$2:$D$366,MATCH(AP152,地温!$C$2:$C$366,FALSE))</f>
        <v>#N/A</v>
      </c>
      <c r="AS152" s="113" t="e">
        <f t="shared" si="98"/>
        <v>#N/A</v>
      </c>
      <c r="AT152" s="116" t="e">
        <f t="shared" si="80"/>
        <v>#N/A</v>
      </c>
      <c r="AU152" s="119" t="e">
        <f t="shared" si="81"/>
        <v>#N/A</v>
      </c>
      <c r="AV152" s="119">
        <f t="shared" si="82"/>
        <v>0</v>
      </c>
    </row>
    <row r="153" spans="1:48">
      <c r="A153" s="115">
        <f t="shared" si="83"/>
        <v>-45877</v>
      </c>
      <c r="B153" s="113">
        <f t="shared" si="66"/>
        <v>146</v>
      </c>
      <c r="C153" s="119">
        <f t="shared" si="67"/>
        <v>0</v>
      </c>
      <c r="F153" s="115">
        <f t="shared" si="84"/>
        <v>-45877</v>
      </c>
      <c r="G153" s="113">
        <f t="shared" si="85"/>
        <v>146</v>
      </c>
      <c r="H153" s="113" t="e">
        <f>INDEX(地温!$D$2:$D$366,MATCH(F153,地温!$C$2:$C$366,FALSE))</f>
        <v>#N/A</v>
      </c>
      <c r="I153" s="113" t="e">
        <f t="shared" si="86"/>
        <v>#N/A</v>
      </c>
      <c r="J153" s="116" t="e">
        <f t="shared" si="68"/>
        <v>#N/A</v>
      </c>
      <c r="K153" s="119" t="e">
        <f t="shared" si="69"/>
        <v>#N/A</v>
      </c>
      <c r="L153" s="119">
        <f t="shared" si="70"/>
        <v>0</v>
      </c>
      <c r="O153" s="115">
        <f t="shared" si="87"/>
        <v>-45877</v>
      </c>
      <c r="P153" s="113">
        <f t="shared" si="88"/>
        <v>146</v>
      </c>
      <c r="Q153" s="113" t="e">
        <f>INDEX(地温!$D$2:$D$366,MATCH(O153,地温!$C$2:$C$366,FALSE))</f>
        <v>#N/A</v>
      </c>
      <c r="R153" s="113" t="e">
        <f t="shared" si="89"/>
        <v>#N/A</v>
      </c>
      <c r="S153" s="116" t="e">
        <f t="shared" si="71"/>
        <v>#N/A</v>
      </c>
      <c r="T153" s="119" t="e">
        <f t="shared" si="72"/>
        <v>#N/A</v>
      </c>
      <c r="U153" s="119">
        <f t="shared" si="73"/>
        <v>0</v>
      </c>
      <c r="X153" s="115">
        <f t="shared" si="90"/>
        <v>-45877</v>
      </c>
      <c r="Y153" s="113">
        <f t="shared" si="91"/>
        <v>146</v>
      </c>
      <c r="Z153" s="113" t="e">
        <f>INDEX(地温!$D$2:$D$366,MATCH(X153,地温!$C$2:$C$366,FALSE))</f>
        <v>#N/A</v>
      </c>
      <c r="AA153" s="113" t="e">
        <f t="shared" si="92"/>
        <v>#N/A</v>
      </c>
      <c r="AB153" s="116" t="e">
        <f t="shared" si="74"/>
        <v>#N/A</v>
      </c>
      <c r="AC153" s="119" t="e">
        <f t="shared" si="75"/>
        <v>#N/A</v>
      </c>
      <c r="AD153" s="119">
        <f t="shared" si="76"/>
        <v>0</v>
      </c>
      <c r="AG153" s="115">
        <f t="shared" si="93"/>
        <v>-45877</v>
      </c>
      <c r="AH153" s="113">
        <f t="shared" si="94"/>
        <v>146</v>
      </c>
      <c r="AI153" s="113" t="e">
        <f>INDEX(地温!$D$2:$D$366,MATCH(AG153,地温!$C$2:$C$366,FALSE))</f>
        <v>#N/A</v>
      </c>
      <c r="AJ153" s="113" t="e">
        <f t="shared" si="95"/>
        <v>#N/A</v>
      </c>
      <c r="AK153" s="116" t="e">
        <f t="shared" si="77"/>
        <v>#N/A</v>
      </c>
      <c r="AL153" s="119" t="e">
        <f t="shared" si="78"/>
        <v>#N/A</v>
      </c>
      <c r="AM153" s="119">
        <f t="shared" si="79"/>
        <v>0</v>
      </c>
      <c r="AP153" s="115">
        <f t="shared" si="96"/>
        <v>-45877</v>
      </c>
      <c r="AQ153" s="113">
        <f t="shared" si="97"/>
        <v>146</v>
      </c>
      <c r="AR153" s="113" t="e">
        <f>INDEX(地温!$D$2:$D$366,MATCH(AP153,地温!$C$2:$C$366,FALSE))</f>
        <v>#N/A</v>
      </c>
      <c r="AS153" s="113" t="e">
        <f t="shared" si="98"/>
        <v>#N/A</v>
      </c>
      <c r="AT153" s="116" t="e">
        <f t="shared" si="80"/>
        <v>#N/A</v>
      </c>
      <c r="AU153" s="119" t="e">
        <f t="shared" si="81"/>
        <v>#N/A</v>
      </c>
      <c r="AV153" s="119">
        <f t="shared" si="82"/>
        <v>0</v>
      </c>
    </row>
    <row r="154" spans="1:48">
      <c r="A154" s="115">
        <f t="shared" si="83"/>
        <v>-45876</v>
      </c>
      <c r="B154" s="113">
        <f t="shared" si="66"/>
        <v>147</v>
      </c>
      <c r="C154" s="119">
        <f t="shared" si="67"/>
        <v>0</v>
      </c>
      <c r="F154" s="115">
        <f t="shared" si="84"/>
        <v>-45876</v>
      </c>
      <c r="G154" s="113">
        <f t="shared" si="85"/>
        <v>147</v>
      </c>
      <c r="H154" s="113" t="e">
        <f>INDEX(地温!$D$2:$D$366,MATCH(F154,地温!$C$2:$C$366,FALSE))</f>
        <v>#N/A</v>
      </c>
      <c r="I154" s="113" t="e">
        <f t="shared" si="86"/>
        <v>#N/A</v>
      </c>
      <c r="J154" s="116" t="e">
        <f t="shared" si="68"/>
        <v>#N/A</v>
      </c>
      <c r="K154" s="119" t="e">
        <f t="shared" si="69"/>
        <v>#N/A</v>
      </c>
      <c r="L154" s="119">
        <f t="shared" si="70"/>
        <v>0</v>
      </c>
      <c r="O154" s="115">
        <f t="shared" si="87"/>
        <v>-45876</v>
      </c>
      <c r="P154" s="113">
        <f t="shared" si="88"/>
        <v>147</v>
      </c>
      <c r="Q154" s="113" t="e">
        <f>INDEX(地温!$D$2:$D$366,MATCH(O154,地温!$C$2:$C$366,FALSE))</f>
        <v>#N/A</v>
      </c>
      <c r="R154" s="113" t="e">
        <f t="shared" si="89"/>
        <v>#N/A</v>
      </c>
      <c r="S154" s="116" t="e">
        <f t="shared" si="71"/>
        <v>#N/A</v>
      </c>
      <c r="T154" s="119" t="e">
        <f t="shared" si="72"/>
        <v>#N/A</v>
      </c>
      <c r="U154" s="119">
        <f t="shared" si="73"/>
        <v>0</v>
      </c>
      <c r="X154" s="115">
        <f t="shared" si="90"/>
        <v>-45876</v>
      </c>
      <c r="Y154" s="113">
        <f t="shared" si="91"/>
        <v>147</v>
      </c>
      <c r="Z154" s="113" t="e">
        <f>INDEX(地温!$D$2:$D$366,MATCH(X154,地温!$C$2:$C$366,FALSE))</f>
        <v>#N/A</v>
      </c>
      <c r="AA154" s="113" t="e">
        <f t="shared" si="92"/>
        <v>#N/A</v>
      </c>
      <c r="AB154" s="116" t="e">
        <f t="shared" si="74"/>
        <v>#N/A</v>
      </c>
      <c r="AC154" s="119" t="e">
        <f t="shared" si="75"/>
        <v>#N/A</v>
      </c>
      <c r="AD154" s="119">
        <f t="shared" si="76"/>
        <v>0</v>
      </c>
      <c r="AG154" s="115">
        <f t="shared" si="93"/>
        <v>-45876</v>
      </c>
      <c r="AH154" s="113">
        <f t="shared" si="94"/>
        <v>147</v>
      </c>
      <c r="AI154" s="113" t="e">
        <f>INDEX(地温!$D$2:$D$366,MATCH(AG154,地温!$C$2:$C$366,FALSE))</f>
        <v>#N/A</v>
      </c>
      <c r="AJ154" s="113" t="e">
        <f t="shared" si="95"/>
        <v>#N/A</v>
      </c>
      <c r="AK154" s="116" t="e">
        <f t="shared" si="77"/>
        <v>#N/A</v>
      </c>
      <c r="AL154" s="119" t="e">
        <f t="shared" si="78"/>
        <v>#N/A</v>
      </c>
      <c r="AM154" s="119">
        <f t="shared" si="79"/>
        <v>0</v>
      </c>
      <c r="AP154" s="115">
        <f t="shared" si="96"/>
        <v>-45876</v>
      </c>
      <c r="AQ154" s="113">
        <f t="shared" si="97"/>
        <v>147</v>
      </c>
      <c r="AR154" s="113" t="e">
        <f>INDEX(地温!$D$2:$D$366,MATCH(AP154,地温!$C$2:$C$366,FALSE))</f>
        <v>#N/A</v>
      </c>
      <c r="AS154" s="113" t="e">
        <f t="shared" si="98"/>
        <v>#N/A</v>
      </c>
      <c r="AT154" s="116" t="e">
        <f t="shared" si="80"/>
        <v>#N/A</v>
      </c>
      <c r="AU154" s="119" t="e">
        <f t="shared" si="81"/>
        <v>#N/A</v>
      </c>
      <c r="AV154" s="119">
        <f t="shared" si="82"/>
        <v>0</v>
      </c>
    </row>
    <row r="155" spans="1:48">
      <c r="A155" s="115">
        <f t="shared" si="83"/>
        <v>-45875</v>
      </c>
      <c r="B155" s="113">
        <f t="shared" si="66"/>
        <v>148</v>
      </c>
      <c r="C155" s="119">
        <f t="shared" si="67"/>
        <v>0</v>
      </c>
      <c r="F155" s="115">
        <f t="shared" si="84"/>
        <v>-45875</v>
      </c>
      <c r="G155" s="113">
        <f t="shared" si="85"/>
        <v>148</v>
      </c>
      <c r="H155" s="113" t="e">
        <f>INDEX(地温!$D$2:$D$366,MATCH(F155,地温!$C$2:$C$366,FALSE))</f>
        <v>#N/A</v>
      </c>
      <c r="I155" s="113" t="e">
        <f t="shared" si="86"/>
        <v>#N/A</v>
      </c>
      <c r="J155" s="116" t="e">
        <f t="shared" si="68"/>
        <v>#N/A</v>
      </c>
      <c r="K155" s="119" t="e">
        <f t="shared" si="69"/>
        <v>#N/A</v>
      </c>
      <c r="L155" s="119">
        <f t="shared" si="70"/>
        <v>0</v>
      </c>
      <c r="O155" s="115">
        <f t="shared" si="87"/>
        <v>-45875</v>
      </c>
      <c r="P155" s="113">
        <f t="shared" si="88"/>
        <v>148</v>
      </c>
      <c r="Q155" s="113" t="e">
        <f>INDEX(地温!$D$2:$D$366,MATCH(O155,地温!$C$2:$C$366,FALSE))</f>
        <v>#N/A</v>
      </c>
      <c r="R155" s="113" t="e">
        <f t="shared" si="89"/>
        <v>#N/A</v>
      </c>
      <c r="S155" s="116" t="e">
        <f t="shared" si="71"/>
        <v>#N/A</v>
      </c>
      <c r="T155" s="119" t="e">
        <f t="shared" si="72"/>
        <v>#N/A</v>
      </c>
      <c r="U155" s="119">
        <f t="shared" si="73"/>
        <v>0</v>
      </c>
      <c r="X155" s="115">
        <f t="shared" si="90"/>
        <v>-45875</v>
      </c>
      <c r="Y155" s="113">
        <f t="shared" si="91"/>
        <v>148</v>
      </c>
      <c r="Z155" s="113" t="e">
        <f>INDEX(地温!$D$2:$D$366,MATCH(X155,地温!$C$2:$C$366,FALSE))</f>
        <v>#N/A</v>
      </c>
      <c r="AA155" s="113" t="e">
        <f t="shared" si="92"/>
        <v>#N/A</v>
      </c>
      <c r="AB155" s="116" t="e">
        <f t="shared" si="74"/>
        <v>#N/A</v>
      </c>
      <c r="AC155" s="119" t="e">
        <f t="shared" si="75"/>
        <v>#N/A</v>
      </c>
      <c r="AD155" s="119">
        <f t="shared" si="76"/>
        <v>0</v>
      </c>
      <c r="AG155" s="115">
        <f t="shared" si="93"/>
        <v>-45875</v>
      </c>
      <c r="AH155" s="113">
        <f t="shared" si="94"/>
        <v>148</v>
      </c>
      <c r="AI155" s="113" t="e">
        <f>INDEX(地温!$D$2:$D$366,MATCH(AG155,地温!$C$2:$C$366,FALSE))</f>
        <v>#N/A</v>
      </c>
      <c r="AJ155" s="113" t="e">
        <f t="shared" si="95"/>
        <v>#N/A</v>
      </c>
      <c r="AK155" s="116" t="e">
        <f t="shared" si="77"/>
        <v>#N/A</v>
      </c>
      <c r="AL155" s="119" t="e">
        <f t="shared" si="78"/>
        <v>#N/A</v>
      </c>
      <c r="AM155" s="119">
        <f t="shared" si="79"/>
        <v>0</v>
      </c>
      <c r="AP155" s="115">
        <f t="shared" si="96"/>
        <v>-45875</v>
      </c>
      <c r="AQ155" s="113">
        <f t="shared" si="97"/>
        <v>148</v>
      </c>
      <c r="AR155" s="113" t="e">
        <f>INDEX(地温!$D$2:$D$366,MATCH(AP155,地温!$C$2:$C$366,FALSE))</f>
        <v>#N/A</v>
      </c>
      <c r="AS155" s="113" t="e">
        <f t="shared" si="98"/>
        <v>#N/A</v>
      </c>
      <c r="AT155" s="116" t="e">
        <f t="shared" si="80"/>
        <v>#N/A</v>
      </c>
      <c r="AU155" s="119" t="e">
        <f t="shared" si="81"/>
        <v>#N/A</v>
      </c>
      <c r="AV155" s="119">
        <f t="shared" si="82"/>
        <v>0</v>
      </c>
    </row>
    <row r="156" spans="1:48">
      <c r="A156" s="115">
        <f t="shared" si="83"/>
        <v>-45874</v>
      </c>
      <c r="B156" s="113">
        <f t="shared" si="66"/>
        <v>149</v>
      </c>
      <c r="C156" s="119">
        <f t="shared" si="67"/>
        <v>0</v>
      </c>
      <c r="F156" s="115">
        <f t="shared" si="84"/>
        <v>-45874</v>
      </c>
      <c r="G156" s="113">
        <f t="shared" si="85"/>
        <v>149</v>
      </c>
      <c r="H156" s="113" t="e">
        <f>INDEX(地温!$D$2:$D$366,MATCH(F156,地温!$C$2:$C$366,FALSE))</f>
        <v>#N/A</v>
      </c>
      <c r="I156" s="113" t="e">
        <f t="shared" si="86"/>
        <v>#N/A</v>
      </c>
      <c r="J156" s="116" t="e">
        <f t="shared" si="68"/>
        <v>#N/A</v>
      </c>
      <c r="K156" s="119" t="e">
        <f t="shared" si="69"/>
        <v>#N/A</v>
      </c>
      <c r="L156" s="119">
        <f t="shared" si="70"/>
        <v>0</v>
      </c>
      <c r="O156" s="115">
        <f t="shared" si="87"/>
        <v>-45874</v>
      </c>
      <c r="P156" s="113">
        <f t="shared" si="88"/>
        <v>149</v>
      </c>
      <c r="Q156" s="113" t="e">
        <f>INDEX(地温!$D$2:$D$366,MATCH(O156,地温!$C$2:$C$366,FALSE))</f>
        <v>#N/A</v>
      </c>
      <c r="R156" s="113" t="e">
        <f t="shared" si="89"/>
        <v>#N/A</v>
      </c>
      <c r="S156" s="116" t="e">
        <f t="shared" si="71"/>
        <v>#N/A</v>
      </c>
      <c r="T156" s="119" t="e">
        <f t="shared" si="72"/>
        <v>#N/A</v>
      </c>
      <c r="U156" s="119">
        <f t="shared" si="73"/>
        <v>0</v>
      </c>
      <c r="X156" s="115">
        <f t="shared" si="90"/>
        <v>-45874</v>
      </c>
      <c r="Y156" s="113">
        <f t="shared" si="91"/>
        <v>149</v>
      </c>
      <c r="Z156" s="113" t="e">
        <f>INDEX(地温!$D$2:$D$366,MATCH(X156,地温!$C$2:$C$366,FALSE))</f>
        <v>#N/A</v>
      </c>
      <c r="AA156" s="113" t="e">
        <f t="shared" si="92"/>
        <v>#N/A</v>
      </c>
      <c r="AB156" s="116" t="e">
        <f t="shared" si="74"/>
        <v>#N/A</v>
      </c>
      <c r="AC156" s="119" t="e">
        <f t="shared" si="75"/>
        <v>#N/A</v>
      </c>
      <c r="AD156" s="119">
        <f t="shared" si="76"/>
        <v>0</v>
      </c>
      <c r="AG156" s="115">
        <f t="shared" si="93"/>
        <v>-45874</v>
      </c>
      <c r="AH156" s="113">
        <f t="shared" si="94"/>
        <v>149</v>
      </c>
      <c r="AI156" s="113" t="e">
        <f>INDEX(地温!$D$2:$D$366,MATCH(AG156,地温!$C$2:$C$366,FALSE))</f>
        <v>#N/A</v>
      </c>
      <c r="AJ156" s="113" t="e">
        <f t="shared" si="95"/>
        <v>#N/A</v>
      </c>
      <c r="AK156" s="116" t="e">
        <f t="shared" si="77"/>
        <v>#N/A</v>
      </c>
      <c r="AL156" s="119" t="e">
        <f t="shared" si="78"/>
        <v>#N/A</v>
      </c>
      <c r="AM156" s="119">
        <f t="shared" si="79"/>
        <v>0</v>
      </c>
      <c r="AP156" s="115">
        <f t="shared" si="96"/>
        <v>-45874</v>
      </c>
      <c r="AQ156" s="113">
        <f t="shared" si="97"/>
        <v>149</v>
      </c>
      <c r="AR156" s="113" t="e">
        <f>INDEX(地温!$D$2:$D$366,MATCH(AP156,地温!$C$2:$C$366,FALSE))</f>
        <v>#N/A</v>
      </c>
      <c r="AS156" s="113" t="e">
        <f t="shared" si="98"/>
        <v>#N/A</v>
      </c>
      <c r="AT156" s="116" t="e">
        <f t="shared" si="80"/>
        <v>#N/A</v>
      </c>
      <c r="AU156" s="119" t="e">
        <f t="shared" si="81"/>
        <v>#N/A</v>
      </c>
      <c r="AV156" s="119">
        <f t="shared" si="82"/>
        <v>0</v>
      </c>
    </row>
    <row r="157" spans="1:48">
      <c r="A157" s="115">
        <f t="shared" si="83"/>
        <v>-45873</v>
      </c>
      <c r="B157" s="113">
        <f t="shared" si="66"/>
        <v>150</v>
      </c>
      <c r="C157" s="119">
        <f t="shared" si="67"/>
        <v>0</v>
      </c>
      <c r="F157" s="115">
        <f t="shared" si="84"/>
        <v>-45873</v>
      </c>
      <c r="G157" s="113">
        <f t="shared" si="85"/>
        <v>150</v>
      </c>
      <c r="H157" s="113" t="e">
        <f>INDEX(地温!$D$2:$D$366,MATCH(F157,地温!$C$2:$C$366,FALSE))</f>
        <v>#N/A</v>
      </c>
      <c r="I157" s="113" t="e">
        <f t="shared" si="86"/>
        <v>#N/A</v>
      </c>
      <c r="J157" s="116" t="e">
        <f t="shared" si="68"/>
        <v>#N/A</v>
      </c>
      <c r="K157" s="119" t="e">
        <f t="shared" si="69"/>
        <v>#N/A</v>
      </c>
      <c r="L157" s="119">
        <f t="shared" si="70"/>
        <v>0</v>
      </c>
      <c r="O157" s="115">
        <f t="shared" si="87"/>
        <v>-45873</v>
      </c>
      <c r="P157" s="113">
        <f t="shared" si="88"/>
        <v>150</v>
      </c>
      <c r="Q157" s="113" t="e">
        <f>INDEX(地温!$D$2:$D$366,MATCH(O157,地温!$C$2:$C$366,FALSE))</f>
        <v>#N/A</v>
      </c>
      <c r="R157" s="113" t="e">
        <f t="shared" si="89"/>
        <v>#N/A</v>
      </c>
      <c r="S157" s="116" t="e">
        <f t="shared" si="71"/>
        <v>#N/A</v>
      </c>
      <c r="T157" s="119" t="e">
        <f t="shared" si="72"/>
        <v>#N/A</v>
      </c>
      <c r="U157" s="119">
        <f t="shared" si="73"/>
        <v>0</v>
      </c>
      <c r="X157" s="115">
        <f t="shared" si="90"/>
        <v>-45873</v>
      </c>
      <c r="Y157" s="113">
        <f t="shared" si="91"/>
        <v>150</v>
      </c>
      <c r="Z157" s="113" t="e">
        <f>INDEX(地温!$D$2:$D$366,MATCH(X157,地温!$C$2:$C$366,FALSE))</f>
        <v>#N/A</v>
      </c>
      <c r="AA157" s="113" t="e">
        <f t="shared" si="92"/>
        <v>#N/A</v>
      </c>
      <c r="AB157" s="116" t="e">
        <f t="shared" si="74"/>
        <v>#N/A</v>
      </c>
      <c r="AC157" s="119" t="e">
        <f t="shared" si="75"/>
        <v>#N/A</v>
      </c>
      <c r="AD157" s="119">
        <f t="shared" si="76"/>
        <v>0</v>
      </c>
      <c r="AG157" s="115">
        <f t="shared" si="93"/>
        <v>-45873</v>
      </c>
      <c r="AH157" s="113">
        <f t="shared" si="94"/>
        <v>150</v>
      </c>
      <c r="AI157" s="113" t="e">
        <f>INDEX(地温!$D$2:$D$366,MATCH(AG157,地温!$C$2:$C$366,FALSE))</f>
        <v>#N/A</v>
      </c>
      <c r="AJ157" s="113" t="e">
        <f t="shared" si="95"/>
        <v>#N/A</v>
      </c>
      <c r="AK157" s="116" t="e">
        <f t="shared" si="77"/>
        <v>#N/A</v>
      </c>
      <c r="AL157" s="119" t="e">
        <f t="shared" si="78"/>
        <v>#N/A</v>
      </c>
      <c r="AM157" s="119">
        <f t="shared" si="79"/>
        <v>0</v>
      </c>
      <c r="AP157" s="115">
        <f t="shared" si="96"/>
        <v>-45873</v>
      </c>
      <c r="AQ157" s="113">
        <f t="shared" si="97"/>
        <v>150</v>
      </c>
      <c r="AR157" s="113" t="e">
        <f>INDEX(地温!$D$2:$D$366,MATCH(AP157,地温!$C$2:$C$366,FALSE))</f>
        <v>#N/A</v>
      </c>
      <c r="AS157" s="113" t="e">
        <f t="shared" si="98"/>
        <v>#N/A</v>
      </c>
      <c r="AT157" s="116" t="e">
        <f t="shared" si="80"/>
        <v>#N/A</v>
      </c>
      <c r="AU157" s="119" t="e">
        <f t="shared" si="81"/>
        <v>#N/A</v>
      </c>
      <c r="AV157" s="119">
        <f t="shared" si="82"/>
        <v>0</v>
      </c>
    </row>
    <row r="158" spans="1:48">
      <c r="A158" s="115">
        <f t="shared" si="83"/>
        <v>-45872</v>
      </c>
      <c r="B158" s="113">
        <f t="shared" si="66"/>
        <v>151</v>
      </c>
      <c r="C158" s="119">
        <f t="shared" si="67"/>
        <v>0</v>
      </c>
      <c r="F158" s="115">
        <f t="shared" si="84"/>
        <v>-45872</v>
      </c>
      <c r="G158" s="113">
        <f t="shared" si="85"/>
        <v>151</v>
      </c>
      <c r="H158" s="113" t="e">
        <f>INDEX(地温!$D$2:$D$366,MATCH(F158,地温!$C$2:$C$366,FALSE))</f>
        <v>#N/A</v>
      </c>
      <c r="I158" s="113" t="e">
        <f t="shared" si="86"/>
        <v>#N/A</v>
      </c>
      <c r="J158" s="116" t="e">
        <f t="shared" si="68"/>
        <v>#N/A</v>
      </c>
      <c r="K158" s="119" t="e">
        <f t="shared" si="69"/>
        <v>#N/A</v>
      </c>
      <c r="L158" s="119">
        <f t="shared" si="70"/>
        <v>0</v>
      </c>
      <c r="O158" s="115">
        <f t="shared" si="87"/>
        <v>-45872</v>
      </c>
      <c r="P158" s="113">
        <f t="shared" si="88"/>
        <v>151</v>
      </c>
      <c r="Q158" s="113" t="e">
        <f>INDEX(地温!$D$2:$D$366,MATCH(O158,地温!$C$2:$C$366,FALSE))</f>
        <v>#N/A</v>
      </c>
      <c r="R158" s="113" t="e">
        <f t="shared" si="89"/>
        <v>#N/A</v>
      </c>
      <c r="S158" s="116" t="e">
        <f t="shared" si="71"/>
        <v>#N/A</v>
      </c>
      <c r="T158" s="119" t="e">
        <f t="shared" si="72"/>
        <v>#N/A</v>
      </c>
      <c r="U158" s="119">
        <f t="shared" si="73"/>
        <v>0</v>
      </c>
      <c r="X158" s="115">
        <f t="shared" si="90"/>
        <v>-45872</v>
      </c>
      <c r="Y158" s="113">
        <f t="shared" si="91"/>
        <v>151</v>
      </c>
      <c r="Z158" s="113" t="e">
        <f>INDEX(地温!$D$2:$D$366,MATCH(X158,地温!$C$2:$C$366,FALSE))</f>
        <v>#N/A</v>
      </c>
      <c r="AA158" s="113" t="e">
        <f t="shared" si="92"/>
        <v>#N/A</v>
      </c>
      <c r="AB158" s="116" t="e">
        <f t="shared" si="74"/>
        <v>#N/A</v>
      </c>
      <c r="AC158" s="119" t="e">
        <f t="shared" si="75"/>
        <v>#N/A</v>
      </c>
      <c r="AD158" s="119">
        <f t="shared" si="76"/>
        <v>0</v>
      </c>
      <c r="AG158" s="115">
        <f t="shared" si="93"/>
        <v>-45872</v>
      </c>
      <c r="AH158" s="113">
        <f t="shared" si="94"/>
        <v>151</v>
      </c>
      <c r="AI158" s="113" t="e">
        <f>INDEX(地温!$D$2:$D$366,MATCH(AG158,地温!$C$2:$C$366,FALSE))</f>
        <v>#N/A</v>
      </c>
      <c r="AJ158" s="113" t="e">
        <f t="shared" si="95"/>
        <v>#N/A</v>
      </c>
      <c r="AK158" s="116" t="e">
        <f t="shared" si="77"/>
        <v>#N/A</v>
      </c>
      <c r="AL158" s="119" t="e">
        <f t="shared" si="78"/>
        <v>#N/A</v>
      </c>
      <c r="AM158" s="119">
        <f t="shared" si="79"/>
        <v>0</v>
      </c>
      <c r="AP158" s="115">
        <f t="shared" si="96"/>
        <v>-45872</v>
      </c>
      <c r="AQ158" s="113">
        <f t="shared" si="97"/>
        <v>151</v>
      </c>
      <c r="AR158" s="113" t="e">
        <f>INDEX(地温!$D$2:$D$366,MATCH(AP158,地温!$C$2:$C$366,FALSE))</f>
        <v>#N/A</v>
      </c>
      <c r="AS158" s="113" t="e">
        <f t="shared" si="98"/>
        <v>#N/A</v>
      </c>
      <c r="AT158" s="116" t="e">
        <f t="shared" si="80"/>
        <v>#N/A</v>
      </c>
      <c r="AU158" s="119" t="e">
        <f t="shared" si="81"/>
        <v>#N/A</v>
      </c>
      <c r="AV158" s="119">
        <f t="shared" si="82"/>
        <v>0</v>
      </c>
    </row>
    <row r="159" spans="1:48">
      <c r="A159" s="115">
        <f t="shared" si="83"/>
        <v>-45871</v>
      </c>
      <c r="B159" s="113">
        <f t="shared" si="66"/>
        <v>152</v>
      </c>
      <c r="C159" s="119">
        <f t="shared" si="67"/>
        <v>0</v>
      </c>
      <c r="F159" s="115">
        <f t="shared" si="84"/>
        <v>-45871</v>
      </c>
      <c r="G159" s="113">
        <f t="shared" si="85"/>
        <v>152</v>
      </c>
      <c r="H159" s="113" t="e">
        <f>INDEX(地温!$D$2:$D$366,MATCH(F159,地温!$C$2:$C$366,FALSE))</f>
        <v>#N/A</v>
      </c>
      <c r="I159" s="113" t="e">
        <f t="shared" si="86"/>
        <v>#N/A</v>
      </c>
      <c r="J159" s="116" t="e">
        <f t="shared" si="68"/>
        <v>#N/A</v>
      </c>
      <c r="K159" s="119" t="e">
        <f t="shared" si="69"/>
        <v>#N/A</v>
      </c>
      <c r="L159" s="119">
        <f t="shared" si="70"/>
        <v>0</v>
      </c>
      <c r="O159" s="115">
        <f t="shared" si="87"/>
        <v>-45871</v>
      </c>
      <c r="P159" s="113">
        <f t="shared" si="88"/>
        <v>152</v>
      </c>
      <c r="Q159" s="113" t="e">
        <f>INDEX(地温!$D$2:$D$366,MATCH(O159,地温!$C$2:$C$366,FALSE))</f>
        <v>#N/A</v>
      </c>
      <c r="R159" s="113" t="e">
        <f t="shared" si="89"/>
        <v>#N/A</v>
      </c>
      <c r="S159" s="116" t="e">
        <f t="shared" si="71"/>
        <v>#N/A</v>
      </c>
      <c r="T159" s="119" t="e">
        <f t="shared" si="72"/>
        <v>#N/A</v>
      </c>
      <c r="U159" s="119">
        <f t="shared" si="73"/>
        <v>0</v>
      </c>
      <c r="X159" s="115">
        <f t="shared" si="90"/>
        <v>-45871</v>
      </c>
      <c r="Y159" s="113">
        <f t="shared" si="91"/>
        <v>152</v>
      </c>
      <c r="Z159" s="113" t="e">
        <f>INDEX(地温!$D$2:$D$366,MATCH(X159,地温!$C$2:$C$366,FALSE))</f>
        <v>#N/A</v>
      </c>
      <c r="AA159" s="113" t="e">
        <f t="shared" si="92"/>
        <v>#N/A</v>
      </c>
      <c r="AB159" s="116" t="e">
        <f t="shared" si="74"/>
        <v>#N/A</v>
      </c>
      <c r="AC159" s="119" t="e">
        <f t="shared" si="75"/>
        <v>#N/A</v>
      </c>
      <c r="AD159" s="119">
        <f t="shared" si="76"/>
        <v>0</v>
      </c>
      <c r="AG159" s="115">
        <f t="shared" si="93"/>
        <v>-45871</v>
      </c>
      <c r="AH159" s="113">
        <f t="shared" si="94"/>
        <v>152</v>
      </c>
      <c r="AI159" s="113" t="e">
        <f>INDEX(地温!$D$2:$D$366,MATCH(AG159,地温!$C$2:$C$366,FALSE))</f>
        <v>#N/A</v>
      </c>
      <c r="AJ159" s="113" t="e">
        <f t="shared" si="95"/>
        <v>#N/A</v>
      </c>
      <c r="AK159" s="116" t="e">
        <f t="shared" si="77"/>
        <v>#N/A</v>
      </c>
      <c r="AL159" s="119" t="e">
        <f t="shared" si="78"/>
        <v>#N/A</v>
      </c>
      <c r="AM159" s="119">
        <f t="shared" si="79"/>
        <v>0</v>
      </c>
      <c r="AP159" s="115">
        <f t="shared" si="96"/>
        <v>-45871</v>
      </c>
      <c r="AQ159" s="113">
        <f t="shared" si="97"/>
        <v>152</v>
      </c>
      <c r="AR159" s="113" t="e">
        <f>INDEX(地温!$D$2:$D$366,MATCH(AP159,地温!$C$2:$C$366,FALSE))</f>
        <v>#N/A</v>
      </c>
      <c r="AS159" s="113" t="e">
        <f t="shared" si="98"/>
        <v>#N/A</v>
      </c>
      <c r="AT159" s="116" t="e">
        <f t="shared" si="80"/>
        <v>#N/A</v>
      </c>
      <c r="AU159" s="119" t="e">
        <f t="shared" si="81"/>
        <v>#N/A</v>
      </c>
      <c r="AV159" s="119">
        <f t="shared" si="82"/>
        <v>0</v>
      </c>
    </row>
    <row r="160" spans="1:48">
      <c r="A160" s="115">
        <f t="shared" si="83"/>
        <v>-45870</v>
      </c>
      <c r="B160" s="113">
        <f t="shared" si="66"/>
        <v>153</v>
      </c>
      <c r="C160" s="119">
        <f t="shared" si="67"/>
        <v>0</v>
      </c>
      <c r="F160" s="115">
        <f t="shared" si="84"/>
        <v>-45870</v>
      </c>
      <c r="G160" s="113">
        <f t="shared" si="85"/>
        <v>153</v>
      </c>
      <c r="H160" s="113" t="e">
        <f>INDEX(地温!$D$2:$D$366,MATCH(F160,地温!$C$2:$C$366,FALSE))</f>
        <v>#N/A</v>
      </c>
      <c r="I160" s="113" t="e">
        <f t="shared" si="86"/>
        <v>#N/A</v>
      </c>
      <c r="J160" s="116" t="e">
        <f t="shared" si="68"/>
        <v>#N/A</v>
      </c>
      <c r="K160" s="119" t="e">
        <f t="shared" si="69"/>
        <v>#N/A</v>
      </c>
      <c r="L160" s="119">
        <f t="shared" si="70"/>
        <v>0</v>
      </c>
      <c r="O160" s="115">
        <f t="shared" si="87"/>
        <v>-45870</v>
      </c>
      <c r="P160" s="113">
        <f t="shared" si="88"/>
        <v>153</v>
      </c>
      <c r="Q160" s="113" t="e">
        <f>INDEX(地温!$D$2:$D$366,MATCH(O160,地温!$C$2:$C$366,FALSE))</f>
        <v>#N/A</v>
      </c>
      <c r="R160" s="113" t="e">
        <f t="shared" si="89"/>
        <v>#N/A</v>
      </c>
      <c r="S160" s="116" t="e">
        <f t="shared" si="71"/>
        <v>#N/A</v>
      </c>
      <c r="T160" s="119" t="e">
        <f t="shared" si="72"/>
        <v>#N/A</v>
      </c>
      <c r="U160" s="119">
        <f t="shared" si="73"/>
        <v>0</v>
      </c>
      <c r="X160" s="115">
        <f t="shared" si="90"/>
        <v>-45870</v>
      </c>
      <c r="Y160" s="113">
        <f t="shared" si="91"/>
        <v>153</v>
      </c>
      <c r="Z160" s="113" t="e">
        <f>INDEX(地温!$D$2:$D$366,MATCH(X160,地温!$C$2:$C$366,FALSE))</f>
        <v>#N/A</v>
      </c>
      <c r="AA160" s="113" t="e">
        <f t="shared" si="92"/>
        <v>#N/A</v>
      </c>
      <c r="AB160" s="116" t="e">
        <f t="shared" si="74"/>
        <v>#N/A</v>
      </c>
      <c r="AC160" s="119" t="e">
        <f t="shared" si="75"/>
        <v>#N/A</v>
      </c>
      <c r="AD160" s="119">
        <f t="shared" si="76"/>
        <v>0</v>
      </c>
      <c r="AG160" s="115">
        <f t="shared" si="93"/>
        <v>-45870</v>
      </c>
      <c r="AH160" s="113">
        <f t="shared" si="94"/>
        <v>153</v>
      </c>
      <c r="AI160" s="113" t="e">
        <f>INDEX(地温!$D$2:$D$366,MATCH(AG160,地温!$C$2:$C$366,FALSE))</f>
        <v>#N/A</v>
      </c>
      <c r="AJ160" s="113" t="e">
        <f t="shared" si="95"/>
        <v>#N/A</v>
      </c>
      <c r="AK160" s="116" t="e">
        <f t="shared" si="77"/>
        <v>#N/A</v>
      </c>
      <c r="AL160" s="119" t="e">
        <f t="shared" si="78"/>
        <v>#N/A</v>
      </c>
      <c r="AM160" s="119">
        <f t="shared" si="79"/>
        <v>0</v>
      </c>
      <c r="AP160" s="115">
        <f t="shared" si="96"/>
        <v>-45870</v>
      </c>
      <c r="AQ160" s="113">
        <f t="shared" si="97"/>
        <v>153</v>
      </c>
      <c r="AR160" s="113" t="e">
        <f>INDEX(地温!$D$2:$D$366,MATCH(AP160,地温!$C$2:$C$366,FALSE))</f>
        <v>#N/A</v>
      </c>
      <c r="AS160" s="113" t="e">
        <f t="shared" si="98"/>
        <v>#N/A</v>
      </c>
      <c r="AT160" s="116" t="e">
        <f t="shared" si="80"/>
        <v>#N/A</v>
      </c>
      <c r="AU160" s="119" t="e">
        <f t="shared" si="81"/>
        <v>#N/A</v>
      </c>
      <c r="AV160" s="119">
        <f t="shared" si="82"/>
        <v>0</v>
      </c>
    </row>
    <row r="161" spans="1:48">
      <c r="A161" s="115">
        <f t="shared" si="83"/>
        <v>-45869</v>
      </c>
      <c r="B161" s="113">
        <f t="shared" si="66"/>
        <v>154</v>
      </c>
      <c r="C161" s="119">
        <f t="shared" si="67"/>
        <v>0</v>
      </c>
      <c r="F161" s="115">
        <f t="shared" si="84"/>
        <v>-45869</v>
      </c>
      <c r="G161" s="113">
        <f t="shared" si="85"/>
        <v>154</v>
      </c>
      <c r="H161" s="113" t="e">
        <f>INDEX(地温!$D$2:$D$366,MATCH(F161,地温!$C$2:$C$366,FALSE))</f>
        <v>#N/A</v>
      </c>
      <c r="I161" s="113" t="e">
        <f t="shared" si="86"/>
        <v>#N/A</v>
      </c>
      <c r="J161" s="116" t="e">
        <f t="shared" si="68"/>
        <v>#N/A</v>
      </c>
      <c r="K161" s="119" t="e">
        <f t="shared" si="69"/>
        <v>#N/A</v>
      </c>
      <c r="L161" s="119">
        <f t="shared" si="70"/>
        <v>0</v>
      </c>
      <c r="O161" s="115">
        <f t="shared" si="87"/>
        <v>-45869</v>
      </c>
      <c r="P161" s="113">
        <f t="shared" si="88"/>
        <v>154</v>
      </c>
      <c r="Q161" s="113" t="e">
        <f>INDEX(地温!$D$2:$D$366,MATCH(O161,地温!$C$2:$C$366,FALSE))</f>
        <v>#N/A</v>
      </c>
      <c r="R161" s="113" t="e">
        <f t="shared" si="89"/>
        <v>#N/A</v>
      </c>
      <c r="S161" s="116" t="e">
        <f t="shared" si="71"/>
        <v>#N/A</v>
      </c>
      <c r="T161" s="119" t="e">
        <f t="shared" si="72"/>
        <v>#N/A</v>
      </c>
      <c r="U161" s="119">
        <f t="shared" si="73"/>
        <v>0</v>
      </c>
      <c r="X161" s="115">
        <f t="shared" si="90"/>
        <v>-45869</v>
      </c>
      <c r="Y161" s="113">
        <f t="shared" si="91"/>
        <v>154</v>
      </c>
      <c r="Z161" s="113" t="e">
        <f>INDEX(地温!$D$2:$D$366,MATCH(X161,地温!$C$2:$C$366,FALSE))</f>
        <v>#N/A</v>
      </c>
      <c r="AA161" s="113" t="e">
        <f t="shared" si="92"/>
        <v>#N/A</v>
      </c>
      <c r="AB161" s="116" t="e">
        <f t="shared" si="74"/>
        <v>#N/A</v>
      </c>
      <c r="AC161" s="119" t="e">
        <f t="shared" si="75"/>
        <v>#N/A</v>
      </c>
      <c r="AD161" s="119">
        <f t="shared" si="76"/>
        <v>0</v>
      </c>
      <c r="AG161" s="115">
        <f t="shared" si="93"/>
        <v>-45869</v>
      </c>
      <c r="AH161" s="113">
        <f t="shared" si="94"/>
        <v>154</v>
      </c>
      <c r="AI161" s="113" t="e">
        <f>INDEX(地温!$D$2:$D$366,MATCH(AG161,地温!$C$2:$C$366,FALSE))</f>
        <v>#N/A</v>
      </c>
      <c r="AJ161" s="113" t="e">
        <f t="shared" si="95"/>
        <v>#N/A</v>
      </c>
      <c r="AK161" s="116" t="e">
        <f t="shared" si="77"/>
        <v>#N/A</v>
      </c>
      <c r="AL161" s="119" t="e">
        <f t="shared" si="78"/>
        <v>#N/A</v>
      </c>
      <c r="AM161" s="119">
        <f t="shared" si="79"/>
        <v>0</v>
      </c>
      <c r="AP161" s="115">
        <f t="shared" si="96"/>
        <v>-45869</v>
      </c>
      <c r="AQ161" s="113">
        <f t="shared" si="97"/>
        <v>154</v>
      </c>
      <c r="AR161" s="113" t="e">
        <f>INDEX(地温!$D$2:$D$366,MATCH(AP161,地温!$C$2:$C$366,FALSE))</f>
        <v>#N/A</v>
      </c>
      <c r="AS161" s="113" t="e">
        <f t="shared" si="98"/>
        <v>#N/A</v>
      </c>
      <c r="AT161" s="116" t="e">
        <f t="shared" si="80"/>
        <v>#N/A</v>
      </c>
      <c r="AU161" s="119" t="e">
        <f t="shared" si="81"/>
        <v>#N/A</v>
      </c>
      <c r="AV161" s="119">
        <f t="shared" si="82"/>
        <v>0</v>
      </c>
    </row>
    <row r="162" spans="1:48">
      <c r="A162" s="115">
        <f t="shared" si="83"/>
        <v>-45868</v>
      </c>
      <c r="B162" s="113">
        <f t="shared" si="66"/>
        <v>155</v>
      </c>
      <c r="C162" s="119">
        <f t="shared" si="67"/>
        <v>0</v>
      </c>
      <c r="F162" s="115">
        <f t="shared" si="84"/>
        <v>-45868</v>
      </c>
      <c r="G162" s="113">
        <f t="shared" si="85"/>
        <v>155</v>
      </c>
      <c r="H162" s="113" t="e">
        <f>INDEX(地温!$D$2:$D$366,MATCH(F162,地温!$C$2:$C$366,FALSE))</f>
        <v>#N/A</v>
      </c>
      <c r="I162" s="113" t="e">
        <f t="shared" si="86"/>
        <v>#N/A</v>
      </c>
      <c r="J162" s="116" t="e">
        <f t="shared" si="68"/>
        <v>#N/A</v>
      </c>
      <c r="K162" s="119" t="e">
        <f t="shared" si="69"/>
        <v>#N/A</v>
      </c>
      <c r="L162" s="119">
        <f t="shared" si="70"/>
        <v>0</v>
      </c>
      <c r="O162" s="115">
        <f t="shared" si="87"/>
        <v>-45868</v>
      </c>
      <c r="P162" s="113">
        <f t="shared" si="88"/>
        <v>155</v>
      </c>
      <c r="Q162" s="113" t="e">
        <f>INDEX(地温!$D$2:$D$366,MATCH(O162,地温!$C$2:$C$366,FALSE))</f>
        <v>#N/A</v>
      </c>
      <c r="R162" s="113" t="e">
        <f t="shared" si="89"/>
        <v>#N/A</v>
      </c>
      <c r="S162" s="116" t="e">
        <f t="shared" si="71"/>
        <v>#N/A</v>
      </c>
      <c r="T162" s="119" t="e">
        <f t="shared" si="72"/>
        <v>#N/A</v>
      </c>
      <c r="U162" s="119">
        <f t="shared" si="73"/>
        <v>0</v>
      </c>
      <c r="X162" s="115">
        <f t="shared" si="90"/>
        <v>-45868</v>
      </c>
      <c r="Y162" s="113">
        <f t="shared" si="91"/>
        <v>155</v>
      </c>
      <c r="Z162" s="113" t="e">
        <f>INDEX(地温!$D$2:$D$366,MATCH(X162,地温!$C$2:$C$366,FALSE))</f>
        <v>#N/A</v>
      </c>
      <c r="AA162" s="113" t="e">
        <f t="shared" si="92"/>
        <v>#N/A</v>
      </c>
      <c r="AB162" s="116" t="e">
        <f t="shared" si="74"/>
        <v>#N/A</v>
      </c>
      <c r="AC162" s="119" t="e">
        <f t="shared" si="75"/>
        <v>#N/A</v>
      </c>
      <c r="AD162" s="119">
        <f t="shared" si="76"/>
        <v>0</v>
      </c>
      <c r="AG162" s="115">
        <f t="shared" si="93"/>
        <v>-45868</v>
      </c>
      <c r="AH162" s="113">
        <f t="shared" si="94"/>
        <v>155</v>
      </c>
      <c r="AI162" s="113" t="e">
        <f>INDEX(地温!$D$2:$D$366,MATCH(AG162,地温!$C$2:$C$366,FALSE))</f>
        <v>#N/A</v>
      </c>
      <c r="AJ162" s="113" t="e">
        <f t="shared" si="95"/>
        <v>#N/A</v>
      </c>
      <c r="AK162" s="116" t="e">
        <f t="shared" si="77"/>
        <v>#N/A</v>
      </c>
      <c r="AL162" s="119" t="e">
        <f t="shared" si="78"/>
        <v>#N/A</v>
      </c>
      <c r="AM162" s="119">
        <f t="shared" si="79"/>
        <v>0</v>
      </c>
      <c r="AP162" s="115">
        <f t="shared" si="96"/>
        <v>-45868</v>
      </c>
      <c r="AQ162" s="113">
        <f t="shared" si="97"/>
        <v>155</v>
      </c>
      <c r="AR162" s="113" t="e">
        <f>INDEX(地温!$D$2:$D$366,MATCH(AP162,地温!$C$2:$C$366,FALSE))</f>
        <v>#N/A</v>
      </c>
      <c r="AS162" s="113" t="e">
        <f t="shared" si="98"/>
        <v>#N/A</v>
      </c>
      <c r="AT162" s="116" t="e">
        <f t="shared" si="80"/>
        <v>#N/A</v>
      </c>
      <c r="AU162" s="119" t="e">
        <f t="shared" si="81"/>
        <v>#N/A</v>
      </c>
      <c r="AV162" s="119">
        <f t="shared" si="82"/>
        <v>0</v>
      </c>
    </row>
    <row r="163" spans="1:48">
      <c r="A163" s="115">
        <f t="shared" si="83"/>
        <v>-45867</v>
      </c>
      <c r="B163" s="113">
        <f t="shared" si="66"/>
        <v>156</v>
      </c>
      <c r="C163" s="119">
        <f t="shared" si="67"/>
        <v>0</v>
      </c>
      <c r="F163" s="115">
        <f t="shared" si="84"/>
        <v>-45867</v>
      </c>
      <c r="G163" s="113">
        <f t="shared" si="85"/>
        <v>156</v>
      </c>
      <c r="H163" s="113" t="e">
        <f>INDEX(地温!$D$2:$D$366,MATCH(F163,地温!$C$2:$C$366,FALSE))</f>
        <v>#N/A</v>
      </c>
      <c r="I163" s="113" t="e">
        <f t="shared" si="86"/>
        <v>#N/A</v>
      </c>
      <c r="J163" s="116" t="e">
        <f t="shared" si="68"/>
        <v>#N/A</v>
      </c>
      <c r="K163" s="119" t="e">
        <f t="shared" si="69"/>
        <v>#N/A</v>
      </c>
      <c r="L163" s="119">
        <f t="shared" si="70"/>
        <v>0</v>
      </c>
      <c r="O163" s="115">
        <f t="shared" si="87"/>
        <v>-45867</v>
      </c>
      <c r="P163" s="113">
        <f t="shared" si="88"/>
        <v>156</v>
      </c>
      <c r="Q163" s="113" t="e">
        <f>INDEX(地温!$D$2:$D$366,MATCH(O163,地温!$C$2:$C$366,FALSE))</f>
        <v>#N/A</v>
      </c>
      <c r="R163" s="113" t="e">
        <f t="shared" si="89"/>
        <v>#N/A</v>
      </c>
      <c r="S163" s="116" t="e">
        <f t="shared" si="71"/>
        <v>#N/A</v>
      </c>
      <c r="T163" s="119" t="e">
        <f t="shared" si="72"/>
        <v>#N/A</v>
      </c>
      <c r="U163" s="119">
        <f t="shared" si="73"/>
        <v>0</v>
      </c>
      <c r="X163" s="115">
        <f t="shared" si="90"/>
        <v>-45867</v>
      </c>
      <c r="Y163" s="113">
        <f t="shared" si="91"/>
        <v>156</v>
      </c>
      <c r="Z163" s="113" t="e">
        <f>INDEX(地温!$D$2:$D$366,MATCH(X163,地温!$C$2:$C$366,FALSE))</f>
        <v>#N/A</v>
      </c>
      <c r="AA163" s="113" t="e">
        <f t="shared" si="92"/>
        <v>#N/A</v>
      </c>
      <c r="AB163" s="116" t="e">
        <f t="shared" si="74"/>
        <v>#N/A</v>
      </c>
      <c r="AC163" s="119" t="e">
        <f t="shared" si="75"/>
        <v>#N/A</v>
      </c>
      <c r="AD163" s="119">
        <f t="shared" si="76"/>
        <v>0</v>
      </c>
      <c r="AG163" s="115">
        <f t="shared" si="93"/>
        <v>-45867</v>
      </c>
      <c r="AH163" s="113">
        <f t="shared" si="94"/>
        <v>156</v>
      </c>
      <c r="AI163" s="113" t="e">
        <f>INDEX(地温!$D$2:$D$366,MATCH(AG163,地温!$C$2:$C$366,FALSE))</f>
        <v>#N/A</v>
      </c>
      <c r="AJ163" s="113" t="e">
        <f t="shared" si="95"/>
        <v>#N/A</v>
      </c>
      <c r="AK163" s="116" t="e">
        <f t="shared" si="77"/>
        <v>#N/A</v>
      </c>
      <c r="AL163" s="119" t="e">
        <f t="shared" si="78"/>
        <v>#N/A</v>
      </c>
      <c r="AM163" s="119">
        <f t="shared" si="79"/>
        <v>0</v>
      </c>
      <c r="AP163" s="115">
        <f t="shared" si="96"/>
        <v>-45867</v>
      </c>
      <c r="AQ163" s="113">
        <f t="shared" si="97"/>
        <v>156</v>
      </c>
      <c r="AR163" s="113" t="e">
        <f>INDEX(地温!$D$2:$D$366,MATCH(AP163,地温!$C$2:$C$366,FALSE))</f>
        <v>#N/A</v>
      </c>
      <c r="AS163" s="113" t="e">
        <f t="shared" si="98"/>
        <v>#N/A</v>
      </c>
      <c r="AT163" s="116" t="e">
        <f t="shared" si="80"/>
        <v>#N/A</v>
      </c>
      <c r="AU163" s="119" t="e">
        <f t="shared" si="81"/>
        <v>#N/A</v>
      </c>
      <c r="AV163" s="119">
        <f t="shared" si="82"/>
        <v>0</v>
      </c>
    </row>
    <row r="164" spans="1:48">
      <c r="A164" s="115">
        <f t="shared" si="83"/>
        <v>-45866</v>
      </c>
      <c r="B164" s="113">
        <f t="shared" si="66"/>
        <v>157</v>
      </c>
      <c r="C164" s="119">
        <f t="shared" si="67"/>
        <v>0</v>
      </c>
      <c r="F164" s="115">
        <f t="shared" si="84"/>
        <v>-45866</v>
      </c>
      <c r="G164" s="113">
        <f t="shared" si="85"/>
        <v>157</v>
      </c>
      <c r="H164" s="113" t="e">
        <f>INDEX(地温!$D$2:$D$366,MATCH(F164,地温!$C$2:$C$366,FALSE))</f>
        <v>#N/A</v>
      </c>
      <c r="I164" s="113" t="e">
        <f t="shared" si="86"/>
        <v>#N/A</v>
      </c>
      <c r="J164" s="116" t="e">
        <f t="shared" si="68"/>
        <v>#N/A</v>
      </c>
      <c r="K164" s="119" t="e">
        <f t="shared" si="69"/>
        <v>#N/A</v>
      </c>
      <c r="L164" s="119">
        <f t="shared" si="70"/>
        <v>0</v>
      </c>
      <c r="O164" s="115">
        <f t="shared" si="87"/>
        <v>-45866</v>
      </c>
      <c r="P164" s="113">
        <f t="shared" si="88"/>
        <v>157</v>
      </c>
      <c r="Q164" s="113" t="e">
        <f>INDEX(地温!$D$2:$D$366,MATCH(O164,地温!$C$2:$C$366,FALSE))</f>
        <v>#N/A</v>
      </c>
      <c r="R164" s="113" t="e">
        <f t="shared" si="89"/>
        <v>#N/A</v>
      </c>
      <c r="S164" s="116" t="e">
        <f t="shared" si="71"/>
        <v>#N/A</v>
      </c>
      <c r="T164" s="119" t="e">
        <f t="shared" si="72"/>
        <v>#N/A</v>
      </c>
      <c r="U164" s="119">
        <f t="shared" si="73"/>
        <v>0</v>
      </c>
      <c r="X164" s="115">
        <f t="shared" si="90"/>
        <v>-45866</v>
      </c>
      <c r="Y164" s="113">
        <f t="shared" si="91"/>
        <v>157</v>
      </c>
      <c r="Z164" s="113" t="e">
        <f>INDEX(地温!$D$2:$D$366,MATCH(X164,地温!$C$2:$C$366,FALSE))</f>
        <v>#N/A</v>
      </c>
      <c r="AA164" s="113" t="e">
        <f t="shared" si="92"/>
        <v>#N/A</v>
      </c>
      <c r="AB164" s="116" t="e">
        <f t="shared" si="74"/>
        <v>#N/A</v>
      </c>
      <c r="AC164" s="119" t="e">
        <f t="shared" si="75"/>
        <v>#N/A</v>
      </c>
      <c r="AD164" s="119">
        <f t="shared" si="76"/>
        <v>0</v>
      </c>
      <c r="AG164" s="115">
        <f t="shared" si="93"/>
        <v>-45866</v>
      </c>
      <c r="AH164" s="113">
        <f t="shared" si="94"/>
        <v>157</v>
      </c>
      <c r="AI164" s="113" t="e">
        <f>INDEX(地温!$D$2:$D$366,MATCH(AG164,地温!$C$2:$C$366,FALSE))</f>
        <v>#N/A</v>
      </c>
      <c r="AJ164" s="113" t="e">
        <f t="shared" si="95"/>
        <v>#N/A</v>
      </c>
      <c r="AK164" s="116" t="e">
        <f t="shared" si="77"/>
        <v>#N/A</v>
      </c>
      <c r="AL164" s="119" t="e">
        <f t="shared" si="78"/>
        <v>#N/A</v>
      </c>
      <c r="AM164" s="119">
        <f t="shared" si="79"/>
        <v>0</v>
      </c>
      <c r="AP164" s="115">
        <f t="shared" si="96"/>
        <v>-45866</v>
      </c>
      <c r="AQ164" s="113">
        <f t="shared" si="97"/>
        <v>157</v>
      </c>
      <c r="AR164" s="113" t="e">
        <f>INDEX(地温!$D$2:$D$366,MATCH(AP164,地温!$C$2:$C$366,FALSE))</f>
        <v>#N/A</v>
      </c>
      <c r="AS164" s="113" t="e">
        <f t="shared" si="98"/>
        <v>#N/A</v>
      </c>
      <c r="AT164" s="116" t="e">
        <f t="shared" si="80"/>
        <v>#N/A</v>
      </c>
      <c r="AU164" s="119" t="e">
        <f t="shared" si="81"/>
        <v>#N/A</v>
      </c>
      <c r="AV164" s="119">
        <f t="shared" si="82"/>
        <v>0</v>
      </c>
    </row>
    <row r="165" spans="1:48">
      <c r="A165" s="115">
        <f t="shared" si="83"/>
        <v>-45865</v>
      </c>
      <c r="B165" s="113">
        <f t="shared" si="66"/>
        <v>158</v>
      </c>
      <c r="C165" s="119">
        <f t="shared" si="67"/>
        <v>0</v>
      </c>
      <c r="F165" s="115">
        <f t="shared" si="84"/>
        <v>-45865</v>
      </c>
      <c r="G165" s="113">
        <f t="shared" si="85"/>
        <v>158</v>
      </c>
      <c r="H165" s="113" t="e">
        <f>INDEX(地温!$D$2:$D$366,MATCH(F165,地温!$C$2:$C$366,FALSE))</f>
        <v>#N/A</v>
      </c>
      <c r="I165" s="113" t="e">
        <f t="shared" si="86"/>
        <v>#N/A</v>
      </c>
      <c r="J165" s="116" t="e">
        <f t="shared" si="68"/>
        <v>#N/A</v>
      </c>
      <c r="K165" s="119" t="e">
        <f t="shared" si="69"/>
        <v>#N/A</v>
      </c>
      <c r="L165" s="119">
        <f t="shared" si="70"/>
        <v>0</v>
      </c>
      <c r="O165" s="115">
        <f t="shared" si="87"/>
        <v>-45865</v>
      </c>
      <c r="P165" s="113">
        <f t="shared" si="88"/>
        <v>158</v>
      </c>
      <c r="Q165" s="113" t="e">
        <f>INDEX(地温!$D$2:$D$366,MATCH(O165,地温!$C$2:$C$366,FALSE))</f>
        <v>#N/A</v>
      </c>
      <c r="R165" s="113" t="e">
        <f t="shared" si="89"/>
        <v>#N/A</v>
      </c>
      <c r="S165" s="116" t="e">
        <f t="shared" si="71"/>
        <v>#N/A</v>
      </c>
      <c r="T165" s="119" t="e">
        <f t="shared" si="72"/>
        <v>#N/A</v>
      </c>
      <c r="U165" s="119">
        <f t="shared" si="73"/>
        <v>0</v>
      </c>
      <c r="X165" s="115">
        <f t="shared" si="90"/>
        <v>-45865</v>
      </c>
      <c r="Y165" s="113">
        <f t="shared" si="91"/>
        <v>158</v>
      </c>
      <c r="Z165" s="113" t="e">
        <f>INDEX(地温!$D$2:$D$366,MATCH(X165,地温!$C$2:$C$366,FALSE))</f>
        <v>#N/A</v>
      </c>
      <c r="AA165" s="113" t="e">
        <f t="shared" si="92"/>
        <v>#N/A</v>
      </c>
      <c r="AB165" s="116" t="e">
        <f t="shared" si="74"/>
        <v>#N/A</v>
      </c>
      <c r="AC165" s="119" t="e">
        <f t="shared" si="75"/>
        <v>#N/A</v>
      </c>
      <c r="AD165" s="119">
        <f t="shared" si="76"/>
        <v>0</v>
      </c>
      <c r="AG165" s="115">
        <f t="shared" si="93"/>
        <v>-45865</v>
      </c>
      <c r="AH165" s="113">
        <f t="shared" si="94"/>
        <v>158</v>
      </c>
      <c r="AI165" s="113" t="e">
        <f>INDEX(地温!$D$2:$D$366,MATCH(AG165,地温!$C$2:$C$366,FALSE))</f>
        <v>#N/A</v>
      </c>
      <c r="AJ165" s="113" t="e">
        <f t="shared" si="95"/>
        <v>#N/A</v>
      </c>
      <c r="AK165" s="116" t="e">
        <f t="shared" si="77"/>
        <v>#N/A</v>
      </c>
      <c r="AL165" s="119" t="e">
        <f t="shared" si="78"/>
        <v>#N/A</v>
      </c>
      <c r="AM165" s="119">
        <f t="shared" si="79"/>
        <v>0</v>
      </c>
      <c r="AP165" s="115">
        <f t="shared" si="96"/>
        <v>-45865</v>
      </c>
      <c r="AQ165" s="113">
        <f t="shared" si="97"/>
        <v>158</v>
      </c>
      <c r="AR165" s="113" t="e">
        <f>INDEX(地温!$D$2:$D$366,MATCH(AP165,地温!$C$2:$C$366,FALSE))</f>
        <v>#N/A</v>
      </c>
      <c r="AS165" s="113" t="e">
        <f t="shared" si="98"/>
        <v>#N/A</v>
      </c>
      <c r="AT165" s="116" t="e">
        <f t="shared" si="80"/>
        <v>#N/A</v>
      </c>
      <c r="AU165" s="119" t="e">
        <f t="shared" si="81"/>
        <v>#N/A</v>
      </c>
      <c r="AV165" s="119">
        <f t="shared" si="82"/>
        <v>0</v>
      </c>
    </row>
    <row r="166" spans="1:48">
      <c r="A166" s="115">
        <f t="shared" si="83"/>
        <v>-45864</v>
      </c>
      <c r="B166" s="113">
        <f t="shared" si="66"/>
        <v>159</v>
      </c>
      <c r="C166" s="119">
        <f t="shared" si="67"/>
        <v>0</v>
      </c>
      <c r="F166" s="115">
        <f t="shared" si="84"/>
        <v>-45864</v>
      </c>
      <c r="G166" s="113">
        <f t="shared" si="85"/>
        <v>159</v>
      </c>
      <c r="H166" s="113" t="e">
        <f>INDEX(地温!$D$2:$D$366,MATCH(F166,地温!$C$2:$C$366,FALSE))</f>
        <v>#N/A</v>
      </c>
      <c r="I166" s="113" t="e">
        <f t="shared" si="86"/>
        <v>#N/A</v>
      </c>
      <c r="J166" s="116" t="e">
        <f t="shared" si="68"/>
        <v>#N/A</v>
      </c>
      <c r="K166" s="119" t="e">
        <f t="shared" si="69"/>
        <v>#N/A</v>
      </c>
      <c r="L166" s="119">
        <f t="shared" si="70"/>
        <v>0</v>
      </c>
      <c r="O166" s="115">
        <f t="shared" si="87"/>
        <v>-45864</v>
      </c>
      <c r="P166" s="113">
        <f t="shared" si="88"/>
        <v>159</v>
      </c>
      <c r="Q166" s="113" t="e">
        <f>INDEX(地温!$D$2:$D$366,MATCH(O166,地温!$C$2:$C$366,FALSE))</f>
        <v>#N/A</v>
      </c>
      <c r="R166" s="113" t="e">
        <f t="shared" si="89"/>
        <v>#N/A</v>
      </c>
      <c r="S166" s="116" t="e">
        <f t="shared" si="71"/>
        <v>#N/A</v>
      </c>
      <c r="T166" s="119" t="e">
        <f t="shared" si="72"/>
        <v>#N/A</v>
      </c>
      <c r="U166" s="119">
        <f t="shared" si="73"/>
        <v>0</v>
      </c>
      <c r="X166" s="115">
        <f t="shared" si="90"/>
        <v>-45864</v>
      </c>
      <c r="Y166" s="113">
        <f t="shared" si="91"/>
        <v>159</v>
      </c>
      <c r="Z166" s="113" t="e">
        <f>INDEX(地温!$D$2:$D$366,MATCH(X166,地温!$C$2:$C$366,FALSE))</f>
        <v>#N/A</v>
      </c>
      <c r="AA166" s="113" t="e">
        <f t="shared" si="92"/>
        <v>#N/A</v>
      </c>
      <c r="AB166" s="116" t="e">
        <f t="shared" si="74"/>
        <v>#N/A</v>
      </c>
      <c r="AC166" s="119" t="e">
        <f t="shared" si="75"/>
        <v>#N/A</v>
      </c>
      <c r="AD166" s="119">
        <f t="shared" si="76"/>
        <v>0</v>
      </c>
      <c r="AG166" s="115">
        <f t="shared" si="93"/>
        <v>-45864</v>
      </c>
      <c r="AH166" s="113">
        <f t="shared" si="94"/>
        <v>159</v>
      </c>
      <c r="AI166" s="113" t="e">
        <f>INDEX(地温!$D$2:$D$366,MATCH(AG166,地温!$C$2:$C$366,FALSE))</f>
        <v>#N/A</v>
      </c>
      <c r="AJ166" s="113" t="e">
        <f t="shared" si="95"/>
        <v>#N/A</v>
      </c>
      <c r="AK166" s="116" t="e">
        <f t="shared" si="77"/>
        <v>#N/A</v>
      </c>
      <c r="AL166" s="119" t="e">
        <f t="shared" si="78"/>
        <v>#N/A</v>
      </c>
      <c r="AM166" s="119">
        <f t="shared" si="79"/>
        <v>0</v>
      </c>
      <c r="AP166" s="115">
        <f t="shared" si="96"/>
        <v>-45864</v>
      </c>
      <c r="AQ166" s="113">
        <f t="shared" si="97"/>
        <v>159</v>
      </c>
      <c r="AR166" s="113" t="e">
        <f>INDEX(地温!$D$2:$D$366,MATCH(AP166,地温!$C$2:$C$366,FALSE))</f>
        <v>#N/A</v>
      </c>
      <c r="AS166" s="113" t="e">
        <f t="shared" si="98"/>
        <v>#N/A</v>
      </c>
      <c r="AT166" s="116" t="e">
        <f t="shared" si="80"/>
        <v>#N/A</v>
      </c>
      <c r="AU166" s="119" t="e">
        <f t="shared" si="81"/>
        <v>#N/A</v>
      </c>
      <c r="AV166" s="119">
        <f t="shared" si="82"/>
        <v>0</v>
      </c>
    </row>
    <row r="167" spans="1:48">
      <c r="A167" s="115">
        <f t="shared" si="83"/>
        <v>-45863</v>
      </c>
      <c r="B167" s="113">
        <f t="shared" si="66"/>
        <v>160</v>
      </c>
      <c r="C167" s="119">
        <f t="shared" si="67"/>
        <v>0</v>
      </c>
      <c r="F167" s="115">
        <f t="shared" si="84"/>
        <v>-45863</v>
      </c>
      <c r="G167" s="113">
        <f t="shared" si="85"/>
        <v>160</v>
      </c>
      <c r="H167" s="113" t="e">
        <f>INDEX(地温!$D$2:$D$366,MATCH(F167,地温!$C$2:$C$366,FALSE))</f>
        <v>#N/A</v>
      </c>
      <c r="I167" s="113" t="e">
        <f t="shared" si="86"/>
        <v>#N/A</v>
      </c>
      <c r="J167" s="116" t="e">
        <f t="shared" si="68"/>
        <v>#N/A</v>
      </c>
      <c r="K167" s="119" t="e">
        <f t="shared" si="69"/>
        <v>#N/A</v>
      </c>
      <c r="L167" s="119">
        <f t="shared" si="70"/>
        <v>0</v>
      </c>
      <c r="O167" s="115">
        <f t="shared" si="87"/>
        <v>-45863</v>
      </c>
      <c r="P167" s="113">
        <f t="shared" si="88"/>
        <v>160</v>
      </c>
      <c r="Q167" s="113" t="e">
        <f>INDEX(地温!$D$2:$D$366,MATCH(O167,地温!$C$2:$C$366,FALSE))</f>
        <v>#N/A</v>
      </c>
      <c r="R167" s="113" t="e">
        <f t="shared" si="89"/>
        <v>#N/A</v>
      </c>
      <c r="S167" s="116" t="e">
        <f t="shared" si="71"/>
        <v>#N/A</v>
      </c>
      <c r="T167" s="119" t="e">
        <f t="shared" si="72"/>
        <v>#N/A</v>
      </c>
      <c r="U167" s="119">
        <f t="shared" si="73"/>
        <v>0</v>
      </c>
      <c r="X167" s="115">
        <f t="shared" si="90"/>
        <v>-45863</v>
      </c>
      <c r="Y167" s="113">
        <f t="shared" si="91"/>
        <v>160</v>
      </c>
      <c r="Z167" s="113" t="e">
        <f>INDEX(地温!$D$2:$D$366,MATCH(X167,地温!$C$2:$C$366,FALSE))</f>
        <v>#N/A</v>
      </c>
      <c r="AA167" s="113" t="e">
        <f t="shared" si="92"/>
        <v>#N/A</v>
      </c>
      <c r="AB167" s="116" t="e">
        <f t="shared" si="74"/>
        <v>#N/A</v>
      </c>
      <c r="AC167" s="119" t="e">
        <f t="shared" si="75"/>
        <v>#N/A</v>
      </c>
      <c r="AD167" s="119">
        <f t="shared" si="76"/>
        <v>0</v>
      </c>
      <c r="AG167" s="115">
        <f t="shared" si="93"/>
        <v>-45863</v>
      </c>
      <c r="AH167" s="113">
        <f t="shared" si="94"/>
        <v>160</v>
      </c>
      <c r="AI167" s="113" t="e">
        <f>INDEX(地温!$D$2:$D$366,MATCH(AG167,地温!$C$2:$C$366,FALSE))</f>
        <v>#N/A</v>
      </c>
      <c r="AJ167" s="113" t="e">
        <f t="shared" si="95"/>
        <v>#N/A</v>
      </c>
      <c r="AK167" s="116" t="e">
        <f t="shared" si="77"/>
        <v>#N/A</v>
      </c>
      <c r="AL167" s="119" t="e">
        <f t="shared" si="78"/>
        <v>#N/A</v>
      </c>
      <c r="AM167" s="119">
        <f t="shared" si="79"/>
        <v>0</v>
      </c>
      <c r="AP167" s="115">
        <f t="shared" si="96"/>
        <v>-45863</v>
      </c>
      <c r="AQ167" s="113">
        <f t="shared" si="97"/>
        <v>160</v>
      </c>
      <c r="AR167" s="113" t="e">
        <f>INDEX(地温!$D$2:$D$366,MATCH(AP167,地温!$C$2:$C$366,FALSE))</f>
        <v>#N/A</v>
      </c>
      <c r="AS167" s="113" t="e">
        <f t="shared" si="98"/>
        <v>#N/A</v>
      </c>
      <c r="AT167" s="116" t="e">
        <f t="shared" si="80"/>
        <v>#N/A</v>
      </c>
      <c r="AU167" s="119" t="e">
        <f t="shared" si="81"/>
        <v>#N/A</v>
      </c>
      <c r="AV167" s="119">
        <f t="shared" si="82"/>
        <v>0</v>
      </c>
    </row>
    <row r="168" spans="1:48">
      <c r="A168" s="115">
        <f t="shared" si="83"/>
        <v>-45862</v>
      </c>
      <c r="B168" s="113">
        <f t="shared" si="66"/>
        <v>161</v>
      </c>
      <c r="C168" s="119">
        <f t="shared" si="67"/>
        <v>0</v>
      </c>
      <c r="F168" s="115">
        <f t="shared" si="84"/>
        <v>-45862</v>
      </c>
      <c r="G168" s="113">
        <f t="shared" si="85"/>
        <v>161</v>
      </c>
      <c r="H168" s="113" t="e">
        <f>INDEX(地温!$D$2:$D$366,MATCH(F168,地温!$C$2:$C$366,FALSE))</f>
        <v>#N/A</v>
      </c>
      <c r="I168" s="113" t="e">
        <f t="shared" si="86"/>
        <v>#N/A</v>
      </c>
      <c r="J168" s="116" t="e">
        <f t="shared" si="68"/>
        <v>#N/A</v>
      </c>
      <c r="K168" s="119" t="e">
        <f t="shared" si="69"/>
        <v>#N/A</v>
      </c>
      <c r="L168" s="119">
        <f t="shared" si="70"/>
        <v>0</v>
      </c>
      <c r="O168" s="115">
        <f t="shared" si="87"/>
        <v>-45862</v>
      </c>
      <c r="P168" s="113">
        <f t="shared" si="88"/>
        <v>161</v>
      </c>
      <c r="Q168" s="113" t="e">
        <f>INDEX(地温!$D$2:$D$366,MATCH(O168,地温!$C$2:$C$366,FALSE))</f>
        <v>#N/A</v>
      </c>
      <c r="R168" s="113" t="e">
        <f t="shared" si="89"/>
        <v>#N/A</v>
      </c>
      <c r="S168" s="116" t="e">
        <f t="shared" si="71"/>
        <v>#N/A</v>
      </c>
      <c r="T168" s="119" t="e">
        <f t="shared" si="72"/>
        <v>#N/A</v>
      </c>
      <c r="U168" s="119">
        <f t="shared" si="73"/>
        <v>0</v>
      </c>
      <c r="X168" s="115">
        <f t="shared" si="90"/>
        <v>-45862</v>
      </c>
      <c r="Y168" s="113">
        <f t="shared" si="91"/>
        <v>161</v>
      </c>
      <c r="Z168" s="113" t="e">
        <f>INDEX(地温!$D$2:$D$366,MATCH(X168,地温!$C$2:$C$366,FALSE))</f>
        <v>#N/A</v>
      </c>
      <c r="AA168" s="113" t="e">
        <f t="shared" si="92"/>
        <v>#N/A</v>
      </c>
      <c r="AB168" s="116" t="e">
        <f t="shared" si="74"/>
        <v>#N/A</v>
      </c>
      <c r="AC168" s="119" t="e">
        <f t="shared" si="75"/>
        <v>#N/A</v>
      </c>
      <c r="AD168" s="119">
        <f t="shared" si="76"/>
        <v>0</v>
      </c>
      <c r="AG168" s="115">
        <f t="shared" si="93"/>
        <v>-45862</v>
      </c>
      <c r="AH168" s="113">
        <f t="shared" si="94"/>
        <v>161</v>
      </c>
      <c r="AI168" s="113" t="e">
        <f>INDEX(地温!$D$2:$D$366,MATCH(AG168,地温!$C$2:$C$366,FALSE))</f>
        <v>#N/A</v>
      </c>
      <c r="AJ168" s="113" t="e">
        <f t="shared" si="95"/>
        <v>#N/A</v>
      </c>
      <c r="AK168" s="116" t="e">
        <f t="shared" si="77"/>
        <v>#N/A</v>
      </c>
      <c r="AL168" s="119" t="e">
        <f t="shared" si="78"/>
        <v>#N/A</v>
      </c>
      <c r="AM168" s="119">
        <f t="shared" si="79"/>
        <v>0</v>
      </c>
      <c r="AP168" s="115">
        <f t="shared" si="96"/>
        <v>-45862</v>
      </c>
      <c r="AQ168" s="113">
        <f t="shared" si="97"/>
        <v>161</v>
      </c>
      <c r="AR168" s="113" t="e">
        <f>INDEX(地温!$D$2:$D$366,MATCH(AP168,地温!$C$2:$C$366,FALSE))</f>
        <v>#N/A</v>
      </c>
      <c r="AS168" s="113" t="e">
        <f t="shared" si="98"/>
        <v>#N/A</v>
      </c>
      <c r="AT168" s="116" t="e">
        <f t="shared" si="80"/>
        <v>#N/A</v>
      </c>
      <c r="AU168" s="119" t="e">
        <f t="shared" si="81"/>
        <v>#N/A</v>
      </c>
      <c r="AV168" s="119">
        <f t="shared" si="82"/>
        <v>0</v>
      </c>
    </row>
    <row r="169" spans="1:48">
      <c r="A169" s="115">
        <f t="shared" si="83"/>
        <v>-45861</v>
      </c>
      <c r="B169" s="113">
        <f t="shared" si="66"/>
        <v>162</v>
      </c>
      <c r="C169" s="119">
        <f t="shared" si="67"/>
        <v>0</v>
      </c>
      <c r="F169" s="115">
        <f t="shared" si="84"/>
        <v>-45861</v>
      </c>
      <c r="G169" s="113">
        <f t="shared" si="85"/>
        <v>162</v>
      </c>
      <c r="H169" s="113" t="e">
        <f>INDEX(地温!$D$2:$D$366,MATCH(F169,地温!$C$2:$C$366,FALSE))</f>
        <v>#N/A</v>
      </c>
      <c r="I169" s="113" t="e">
        <f t="shared" si="86"/>
        <v>#N/A</v>
      </c>
      <c r="J169" s="116" t="e">
        <f t="shared" si="68"/>
        <v>#N/A</v>
      </c>
      <c r="K169" s="119" t="e">
        <f t="shared" si="69"/>
        <v>#N/A</v>
      </c>
      <c r="L169" s="119">
        <f t="shared" si="70"/>
        <v>0</v>
      </c>
      <c r="O169" s="115">
        <f t="shared" si="87"/>
        <v>-45861</v>
      </c>
      <c r="P169" s="113">
        <f t="shared" si="88"/>
        <v>162</v>
      </c>
      <c r="Q169" s="113" t="e">
        <f>INDEX(地温!$D$2:$D$366,MATCH(O169,地温!$C$2:$C$366,FALSE))</f>
        <v>#N/A</v>
      </c>
      <c r="R169" s="113" t="e">
        <f t="shared" si="89"/>
        <v>#N/A</v>
      </c>
      <c r="S169" s="116" t="e">
        <f t="shared" si="71"/>
        <v>#N/A</v>
      </c>
      <c r="T169" s="119" t="e">
        <f t="shared" si="72"/>
        <v>#N/A</v>
      </c>
      <c r="U169" s="119">
        <f t="shared" si="73"/>
        <v>0</v>
      </c>
      <c r="X169" s="115">
        <f t="shared" si="90"/>
        <v>-45861</v>
      </c>
      <c r="Y169" s="113">
        <f t="shared" si="91"/>
        <v>162</v>
      </c>
      <c r="Z169" s="113" t="e">
        <f>INDEX(地温!$D$2:$D$366,MATCH(X169,地温!$C$2:$C$366,FALSE))</f>
        <v>#N/A</v>
      </c>
      <c r="AA169" s="113" t="e">
        <f t="shared" si="92"/>
        <v>#N/A</v>
      </c>
      <c r="AB169" s="116" t="e">
        <f t="shared" si="74"/>
        <v>#N/A</v>
      </c>
      <c r="AC169" s="119" t="e">
        <f t="shared" si="75"/>
        <v>#N/A</v>
      </c>
      <c r="AD169" s="119">
        <f t="shared" si="76"/>
        <v>0</v>
      </c>
      <c r="AG169" s="115">
        <f t="shared" si="93"/>
        <v>-45861</v>
      </c>
      <c r="AH169" s="113">
        <f t="shared" si="94"/>
        <v>162</v>
      </c>
      <c r="AI169" s="113" t="e">
        <f>INDEX(地温!$D$2:$D$366,MATCH(AG169,地温!$C$2:$C$366,FALSE))</f>
        <v>#N/A</v>
      </c>
      <c r="AJ169" s="113" t="e">
        <f t="shared" si="95"/>
        <v>#N/A</v>
      </c>
      <c r="AK169" s="116" t="e">
        <f t="shared" si="77"/>
        <v>#N/A</v>
      </c>
      <c r="AL169" s="119" t="e">
        <f t="shared" si="78"/>
        <v>#N/A</v>
      </c>
      <c r="AM169" s="119">
        <f t="shared" si="79"/>
        <v>0</v>
      </c>
      <c r="AP169" s="115">
        <f t="shared" si="96"/>
        <v>-45861</v>
      </c>
      <c r="AQ169" s="113">
        <f t="shared" si="97"/>
        <v>162</v>
      </c>
      <c r="AR169" s="113" t="e">
        <f>INDEX(地温!$D$2:$D$366,MATCH(AP169,地温!$C$2:$C$366,FALSE))</f>
        <v>#N/A</v>
      </c>
      <c r="AS169" s="113" t="e">
        <f t="shared" si="98"/>
        <v>#N/A</v>
      </c>
      <c r="AT169" s="116" t="e">
        <f t="shared" si="80"/>
        <v>#N/A</v>
      </c>
      <c r="AU169" s="119" t="e">
        <f t="shared" si="81"/>
        <v>#N/A</v>
      </c>
      <c r="AV169" s="119">
        <f t="shared" si="82"/>
        <v>0</v>
      </c>
    </row>
    <row r="170" spans="1:48">
      <c r="A170" s="115">
        <f t="shared" si="83"/>
        <v>-45860</v>
      </c>
      <c r="B170" s="113">
        <f t="shared" si="66"/>
        <v>163</v>
      </c>
      <c r="C170" s="119">
        <f t="shared" si="67"/>
        <v>0</v>
      </c>
      <c r="F170" s="115">
        <f t="shared" si="84"/>
        <v>-45860</v>
      </c>
      <c r="G170" s="113">
        <f t="shared" si="85"/>
        <v>163</v>
      </c>
      <c r="H170" s="113" t="e">
        <f>INDEX(地温!$D$2:$D$366,MATCH(F170,地温!$C$2:$C$366,FALSE))</f>
        <v>#N/A</v>
      </c>
      <c r="I170" s="113" t="e">
        <f t="shared" si="86"/>
        <v>#N/A</v>
      </c>
      <c r="J170" s="116" t="e">
        <f t="shared" si="68"/>
        <v>#N/A</v>
      </c>
      <c r="K170" s="119" t="e">
        <f t="shared" si="69"/>
        <v>#N/A</v>
      </c>
      <c r="L170" s="119">
        <f t="shared" si="70"/>
        <v>0</v>
      </c>
      <c r="O170" s="115">
        <f t="shared" si="87"/>
        <v>-45860</v>
      </c>
      <c r="P170" s="113">
        <f t="shared" si="88"/>
        <v>163</v>
      </c>
      <c r="Q170" s="113" t="e">
        <f>INDEX(地温!$D$2:$D$366,MATCH(O170,地温!$C$2:$C$366,FALSE))</f>
        <v>#N/A</v>
      </c>
      <c r="R170" s="113" t="e">
        <f t="shared" si="89"/>
        <v>#N/A</v>
      </c>
      <c r="S170" s="116" t="e">
        <f t="shared" si="71"/>
        <v>#N/A</v>
      </c>
      <c r="T170" s="119" t="e">
        <f t="shared" si="72"/>
        <v>#N/A</v>
      </c>
      <c r="U170" s="119">
        <f t="shared" si="73"/>
        <v>0</v>
      </c>
      <c r="X170" s="115">
        <f t="shared" si="90"/>
        <v>-45860</v>
      </c>
      <c r="Y170" s="113">
        <f t="shared" si="91"/>
        <v>163</v>
      </c>
      <c r="Z170" s="113" t="e">
        <f>INDEX(地温!$D$2:$D$366,MATCH(X170,地温!$C$2:$C$366,FALSE))</f>
        <v>#N/A</v>
      </c>
      <c r="AA170" s="113" t="e">
        <f t="shared" si="92"/>
        <v>#N/A</v>
      </c>
      <c r="AB170" s="116" t="e">
        <f t="shared" si="74"/>
        <v>#N/A</v>
      </c>
      <c r="AC170" s="119" t="e">
        <f t="shared" si="75"/>
        <v>#N/A</v>
      </c>
      <c r="AD170" s="119">
        <f t="shared" si="76"/>
        <v>0</v>
      </c>
      <c r="AG170" s="115">
        <f t="shared" si="93"/>
        <v>-45860</v>
      </c>
      <c r="AH170" s="113">
        <f t="shared" si="94"/>
        <v>163</v>
      </c>
      <c r="AI170" s="113" t="e">
        <f>INDEX(地温!$D$2:$D$366,MATCH(AG170,地温!$C$2:$C$366,FALSE))</f>
        <v>#N/A</v>
      </c>
      <c r="AJ170" s="113" t="e">
        <f t="shared" si="95"/>
        <v>#N/A</v>
      </c>
      <c r="AK170" s="116" t="e">
        <f t="shared" si="77"/>
        <v>#N/A</v>
      </c>
      <c r="AL170" s="119" t="e">
        <f t="shared" si="78"/>
        <v>#N/A</v>
      </c>
      <c r="AM170" s="119">
        <f t="shared" si="79"/>
        <v>0</v>
      </c>
      <c r="AP170" s="115">
        <f t="shared" si="96"/>
        <v>-45860</v>
      </c>
      <c r="AQ170" s="113">
        <f t="shared" si="97"/>
        <v>163</v>
      </c>
      <c r="AR170" s="113" t="e">
        <f>INDEX(地温!$D$2:$D$366,MATCH(AP170,地温!$C$2:$C$366,FALSE))</f>
        <v>#N/A</v>
      </c>
      <c r="AS170" s="113" t="e">
        <f t="shared" si="98"/>
        <v>#N/A</v>
      </c>
      <c r="AT170" s="116" t="e">
        <f t="shared" si="80"/>
        <v>#N/A</v>
      </c>
      <c r="AU170" s="119" t="e">
        <f t="shared" si="81"/>
        <v>#N/A</v>
      </c>
      <c r="AV170" s="119">
        <f t="shared" si="82"/>
        <v>0</v>
      </c>
    </row>
    <row r="171" spans="1:48">
      <c r="A171" s="115">
        <f t="shared" si="83"/>
        <v>-45859</v>
      </c>
      <c r="B171" s="113">
        <f t="shared" si="66"/>
        <v>164</v>
      </c>
      <c r="C171" s="119">
        <f t="shared" si="67"/>
        <v>0</v>
      </c>
      <c r="F171" s="115">
        <f t="shared" si="84"/>
        <v>-45859</v>
      </c>
      <c r="G171" s="113">
        <f t="shared" si="85"/>
        <v>164</v>
      </c>
      <c r="H171" s="113" t="e">
        <f>INDEX(地温!$D$2:$D$366,MATCH(F171,地温!$C$2:$C$366,FALSE))</f>
        <v>#N/A</v>
      </c>
      <c r="I171" s="113" t="e">
        <f t="shared" si="86"/>
        <v>#N/A</v>
      </c>
      <c r="J171" s="116" t="e">
        <f t="shared" si="68"/>
        <v>#N/A</v>
      </c>
      <c r="K171" s="119" t="e">
        <f t="shared" si="69"/>
        <v>#N/A</v>
      </c>
      <c r="L171" s="119">
        <f t="shared" si="70"/>
        <v>0</v>
      </c>
      <c r="O171" s="115">
        <f t="shared" si="87"/>
        <v>-45859</v>
      </c>
      <c r="P171" s="113">
        <f t="shared" si="88"/>
        <v>164</v>
      </c>
      <c r="Q171" s="113" t="e">
        <f>INDEX(地温!$D$2:$D$366,MATCH(O171,地温!$C$2:$C$366,FALSE))</f>
        <v>#N/A</v>
      </c>
      <c r="R171" s="113" t="e">
        <f t="shared" si="89"/>
        <v>#N/A</v>
      </c>
      <c r="S171" s="116" t="e">
        <f t="shared" si="71"/>
        <v>#N/A</v>
      </c>
      <c r="T171" s="119" t="e">
        <f t="shared" si="72"/>
        <v>#N/A</v>
      </c>
      <c r="U171" s="119">
        <f t="shared" si="73"/>
        <v>0</v>
      </c>
      <c r="X171" s="115">
        <f t="shared" si="90"/>
        <v>-45859</v>
      </c>
      <c r="Y171" s="113">
        <f t="shared" si="91"/>
        <v>164</v>
      </c>
      <c r="Z171" s="113" t="e">
        <f>INDEX(地温!$D$2:$D$366,MATCH(X171,地温!$C$2:$C$366,FALSE))</f>
        <v>#N/A</v>
      </c>
      <c r="AA171" s="113" t="e">
        <f t="shared" si="92"/>
        <v>#N/A</v>
      </c>
      <c r="AB171" s="116" t="e">
        <f t="shared" si="74"/>
        <v>#N/A</v>
      </c>
      <c r="AC171" s="119" t="e">
        <f t="shared" si="75"/>
        <v>#N/A</v>
      </c>
      <c r="AD171" s="119">
        <f t="shared" si="76"/>
        <v>0</v>
      </c>
      <c r="AG171" s="115">
        <f t="shared" si="93"/>
        <v>-45859</v>
      </c>
      <c r="AH171" s="113">
        <f t="shared" si="94"/>
        <v>164</v>
      </c>
      <c r="AI171" s="113" t="e">
        <f>INDEX(地温!$D$2:$D$366,MATCH(AG171,地温!$C$2:$C$366,FALSE))</f>
        <v>#N/A</v>
      </c>
      <c r="AJ171" s="113" t="e">
        <f t="shared" si="95"/>
        <v>#N/A</v>
      </c>
      <c r="AK171" s="116" t="e">
        <f t="shared" si="77"/>
        <v>#N/A</v>
      </c>
      <c r="AL171" s="119" t="e">
        <f t="shared" si="78"/>
        <v>#N/A</v>
      </c>
      <c r="AM171" s="119">
        <f t="shared" si="79"/>
        <v>0</v>
      </c>
      <c r="AP171" s="115">
        <f t="shared" si="96"/>
        <v>-45859</v>
      </c>
      <c r="AQ171" s="113">
        <f t="shared" si="97"/>
        <v>164</v>
      </c>
      <c r="AR171" s="113" t="e">
        <f>INDEX(地温!$D$2:$D$366,MATCH(AP171,地温!$C$2:$C$366,FALSE))</f>
        <v>#N/A</v>
      </c>
      <c r="AS171" s="113" t="e">
        <f t="shared" si="98"/>
        <v>#N/A</v>
      </c>
      <c r="AT171" s="116" t="e">
        <f t="shared" si="80"/>
        <v>#N/A</v>
      </c>
      <c r="AU171" s="119" t="e">
        <f t="shared" si="81"/>
        <v>#N/A</v>
      </c>
      <c r="AV171" s="119">
        <f t="shared" si="82"/>
        <v>0</v>
      </c>
    </row>
    <row r="172" spans="1:48">
      <c r="A172" s="115">
        <f t="shared" si="83"/>
        <v>-45858</v>
      </c>
      <c r="B172" s="113">
        <f t="shared" si="66"/>
        <v>165</v>
      </c>
      <c r="C172" s="119">
        <f t="shared" si="67"/>
        <v>0</v>
      </c>
      <c r="F172" s="115">
        <f t="shared" si="84"/>
        <v>-45858</v>
      </c>
      <c r="G172" s="113">
        <f t="shared" si="85"/>
        <v>165</v>
      </c>
      <c r="H172" s="113" t="e">
        <f>INDEX(地温!$D$2:$D$366,MATCH(F172,地温!$C$2:$C$366,FALSE))</f>
        <v>#N/A</v>
      </c>
      <c r="I172" s="113" t="e">
        <f t="shared" si="86"/>
        <v>#N/A</v>
      </c>
      <c r="J172" s="116" t="e">
        <f t="shared" si="68"/>
        <v>#N/A</v>
      </c>
      <c r="K172" s="119" t="e">
        <f t="shared" si="69"/>
        <v>#N/A</v>
      </c>
      <c r="L172" s="119">
        <f t="shared" si="70"/>
        <v>0</v>
      </c>
      <c r="O172" s="115">
        <f t="shared" si="87"/>
        <v>-45858</v>
      </c>
      <c r="P172" s="113">
        <f t="shared" si="88"/>
        <v>165</v>
      </c>
      <c r="Q172" s="113" t="e">
        <f>INDEX(地温!$D$2:$D$366,MATCH(O172,地温!$C$2:$C$366,FALSE))</f>
        <v>#N/A</v>
      </c>
      <c r="R172" s="113" t="e">
        <f t="shared" si="89"/>
        <v>#N/A</v>
      </c>
      <c r="S172" s="116" t="e">
        <f t="shared" si="71"/>
        <v>#N/A</v>
      </c>
      <c r="T172" s="119" t="e">
        <f t="shared" si="72"/>
        <v>#N/A</v>
      </c>
      <c r="U172" s="119">
        <f t="shared" si="73"/>
        <v>0</v>
      </c>
      <c r="X172" s="115">
        <f t="shared" si="90"/>
        <v>-45858</v>
      </c>
      <c r="Y172" s="113">
        <f t="shared" si="91"/>
        <v>165</v>
      </c>
      <c r="Z172" s="113" t="e">
        <f>INDEX(地温!$D$2:$D$366,MATCH(X172,地温!$C$2:$C$366,FALSE))</f>
        <v>#N/A</v>
      </c>
      <c r="AA172" s="113" t="e">
        <f t="shared" si="92"/>
        <v>#N/A</v>
      </c>
      <c r="AB172" s="116" t="e">
        <f t="shared" si="74"/>
        <v>#N/A</v>
      </c>
      <c r="AC172" s="119" t="e">
        <f t="shared" si="75"/>
        <v>#N/A</v>
      </c>
      <c r="AD172" s="119">
        <f t="shared" si="76"/>
        <v>0</v>
      </c>
      <c r="AG172" s="115">
        <f t="shared" si="93"/>
        <v>-45858</v>
      </c>
      <c r="AH172" s="113">
        <f t="shared" si="94"/>
        <v>165</v>
      </c>
      <c r="AI172" s="113" t="e">
        <f>INDEX(地温!$D$2:$D$366,MATCH(AG172,地温!$C$2:$C$366,FALSE))</f>
        <v>#N/A</v>
      </c>
      <c r="AJ172" s="113" t="e">
        <f t="shared" si="95"/>
        <v>#N/A</v>
      </c>
      <c r="AK172" s="116" t="e">
        <f t="shared" si="77"/>
        <v>#N/A</v>
      </c>
      <c r="AL172" s="119" t="e">
        <f t="shared" si="78"/>
        <v>#N/A</v>
      </c>
      <c r="AM172" s="119">
        <f t="shared" si="79"/>
        <v>0</v>
      </c>
      <c r="AP172" s="115">
        <f t="shared" si="96"/>
        <v>-45858</v>
      </c>
      <c r="AQ172" s="113">
        <f t="shared" si="97"/>
        <v>165</v>
      </c>
      <c r="AR172" s="113" t="e">
        <f>INDEX(地温!$D$2:$D$366,MATCH(AP172,地温!$C$2:$C$366,FALSE))</f>
        <v>#N/A</v>
      </c>
      <c r="AS172" s="113" t="e">
        <f t="shared" si="98"/>
        <v>#N/A</v>
      </c>
      <c r="AT172" s="116" t="e">
        <f t="shared" si="80"/>
        <v>#N/A</v>
      </c>
      <c r="AU172" s="119" t="e">
        <f t="shared" si="81"/>
        <v>#N/A</v>
      </c>
      <c r="AV172" s="119">
        <f t="shared" si="82"/>
        <v>0</v>
      </c>
    </row>
    <row r="173" spans="1:48">
      <c r="A173" s="115">
        <f t="shared" si="83"/>
        <v>-45857</v>
      </c>
      <c r="B173" s="113">
        <f t="shared" si="66"/>
        <v>166</v>
      </c>
      <c r="C173" s="119">
        <f t="shared" si="67"/>
        <v>0</v>
      </c>
      <c r="F173" s="115">
        <f t="shared" si="84"/>
        <v>-45857</v>
      </c>
      <c r="G173" s="113">
        <f t="shared" si="85"/>
        <v>166</v>
      </c>
      <c r="H173" s="113" t="e">
        <f>INDEX(地温!$D$2:$D$366,MATCH(F173,地温!$C$2:$C$366,FALSE))</f>
        <v>#N/A</v>
      </c>
      <c r="I173" s="113" t="e">
        <f t="shared" si="86"/>
        <v>#N/A</v>
      </c>
      <c r="J173" s="116" t="e">
        <f t="shared" si="68"/>
        <v>#N/A</v>
      </c>
      <c r="K173" s="119" t="e">
        <f t="shared" si="69"/>
        <v>#N/A</v>
      </c>
      <c r="L173" s="119">
        <f t="shared" si="70"/>
        <v>0</v>
      </c>
      <c r="O173" s="115">
        <f t="shared" si="87"/>
        <v>-45857</v>
      </c>
      <c r="P173" s="113">
        <f t="shared" si="88"/>
        <v>166</v>
      </c>
      <c r="Q173" s="113" t="e">
        <f>INDEX(地温!$D$2:$D$366,MATCH(O173,地温!$C$2:$C$366,FALSE))</f>
        <v>#N/A</v>
      </c>
      <c r="R173" s="113" t="e">
        <f t="shared" si="89"/>
        <v>#N/A</v>
      </c>
      <c r="S173" s="116" t="e">
        <f t="shared" si="71"/>
        <v>#N/A</v>
      </c>
      <c r="T173" s="119" t="e">
        <f t="shared" si="72"/>
        <v>#N/A</v>
      </c>
      <c r="U173" s="119">
        <f t="shared" si="73"/>
        <v>0</v>
      </c>
      <c r="X173" s="115">
        <f t="shared" si="90"/>
        <v>-45857</v>
      </c>
      <c r="Y173" s="113">
        <f t="shared" si="91"/>
        <v>166</v>
      </c>
      <c r="Z173" s="113" t="e">
        <f>INDEX(地温!$D$2:$D$366,MATCH(X173,地温!$C$2:$C$366,FALSE))</f>
        <v>#N/A</v>
      </c>
      <c r="AA173" s="113" t="e">
        <f t="shared" si="92"/>
        <v>#N/A</v>
      </c>
      <c r="AB173" s="116" t="e">
        <f t="shared" si="74"/>
        <v>#N/A</v>
      </c>
      <c r="AC173" s="119" t="e">
        <f t="shared" si="75"/>
        <v>#N/A</v>
      </c>
      <c r="AD173" s="119">
        <f t="shared" si="76"/>
        <v>0</v>
      </c>
      <c r="AG173" s="115">
        <f t="shared" si="93"/>
        <v>-45857</v>
      </c>
      <c r="AH173" s="113">
        <f t="shared" si="94"/>
        <v>166</v>
      </c>
      <c r="AI173" s="113" t="e">
        <f>INDEX(地温!$D$2:$D$366,MATCH(AG173,地温!$C$2:$C$366,FALSE))</f>
        <v>#N/A</v>
      </c>
      <c r="AJ173" s="113" t="e">
        <f t="shared" si="95"/>
        <v>#N/A</v>
      </c>
      <c r="AK173" s="116" t="e">
        <f t="shared" si="77"/>
        <v>#N/A</v>
      </c>
      <c r="AL173" s="119" t="e">
        <f t="shared" si="78"/>
        <v>#N/A</v>
      </c>
      <c r="AM173" s="119">
        <f t="shared" si="79"/>
        <v>0</v>
      </c>
      <c r="AP173" s="115">
        <f t="shared" si="96"/>
        <v>-45857</v>
      </c>
      <c r="AQ173" s="113">
        <f t="shared" si="97"/>
        <v>166</v>
      </c>
      <c r="AR173" s="113" t="e">
        <f>INDEX(地温!$D$2:$D$366,MATCH(AP173,地温!$C$2:$C$366,FALSE))</f>
        <v>#N/A</v>
      </c>
      <c r="AS173" s="113" t="e">
        <f t="shared" si="98"/>
        <v>#N/A</v>
      </c>
      <c r="AT173" s="116" t="e">
        <f t="shared" si="80"/>
        <v>#N/A</v>
      </c>
      <c r="AU173" s="119" t="e">
        <f t="shared" si="81"/>
        <v>#N/A</v>
      </c>
      <c r="AV173" s="119">
        <f t="shared" si="82"/>
        <v>0</v>
      </c>
    </row>
    <row r="174" spans="1:48">
      <c r="A174" s="115">
        <f t="shared" si="83"/>
        <v>-45856</v>
      </c>
      <c r="B174" s="113">
        <f t="shared" si="66"/>
        <v>167</v>
      </c>
      <c r="C174" s="119">
        <f t="shared" si="67"/>
        <v>0</v>
      </c>
      <c r="F174" s="115">
        <f t="shared" si="84"/>
        <v>-45856</v>
      </c>
      <c r="G174" s="113">
        <f t="shared" si="85"/>
        <v>167</v>
      </c>
      <c r="H174" s="113" t="e">
        <f>INDEX(地温!$D$2:$D$366,MATCH(F174,地温!$C$2:$C$366,FALSE))</f>
        <v>#N/A</v>
      </c>
      <c r="I174" s="113" t="e">
        <f t="shared" si="86"/>
        <v>#N/A</v>
      </c>
      <c r="J174" s="116" t="e">
        <f t="shared" si="68"/>
        <v>#N/A</v>
      </c>
      <c r="K174" s="119" t="e">
        <f t="shared" si="69"/>
        <v>#N/A</v>
      </c>
      <c r="L174" s="119">
        <f t="shared" si="70"/>
        <v>0</v>
      </c>
      <c r="O174" s="115">
        <f t="shared" si="87"/>
        <v>-45856</v>
      </c>
      <c r="P174" s="113">
        <f t="shared" si="88"/>
        <v>167</v>
      </c>
      <c r="Q174" s="113" t="e">
        <f>INDEX(地温!$D$2:$D$366,MATCH(O174,地温!$C$2:$C$366,FALSE))</f>
        <v>#N/A</v>
      </c>
      <c r="R174" s="113" t="e">
        <f t="shared" si="89"/>
        <v>#N/A</v>
      </c>
      <c r="S174" s="116" t="e">
        <f t="shared" si="71"/>
        <v>#N/A</v>
      </c>
      <c r="T174" s="119" t="e">
        <f t="shared" si="72"/>
        <v>#N/A</v>
      </c>
      <c r="U174" s="119">
        <f t="shared" si="73"/>
        <v>0</v>
      </c>
      <c r="X174" s="115">
        <f t="shared" si="90"/>
        <v>-45856</v>
      </c>
      <c r="Y174" s="113">
        <f t="shared" si="91"/>
        <v>167</v>
      </c>
      <c r="Z174" s="113" t="e">
        <f>INDEX(地温!$D$2:$D$366,MATCH(X174,地温!$C$2:$C$366,FALSE))</f>
        <v>#N/A</v>
      </c>
      <c r="AA174" s="113" t="e">
        <f t="shared" si="92"/>
        <v>#N/A</v>
      </c>
      <c r="AB174" s="116" t="e">
        <f t="shared" si="74"/>
        <v>#N/A</v>
      </c>
      <c r="AC174" s="119" t="e">
        <f t="shared" si="75"/>
        <v>#N/A</v>
      </c>
      <c r="AD174" s="119">
        <f t="shared" si="76"/>
        <v>0</v>
      </c>
      <c r="AG174" s="115">
        <f t="shared" si="93"/>
        <v>-45856</v>
      </c>
      <c r="AH174" s="113">
        <f t="shared" si="94"/>
        <v>167</v>
      </c>
      <c r="AI174" s="113" t="e">
        <f>INDEX(地温!$D$2:$D$366,MATCH(AG174,地温!$C$2:$C$366,FALSE))</f>
        <v>#N/A</v>
      </c>
      <c r="AJ174" s="113" t="e">
        <f t="shared" si="95"/>
        <v>#N/A</v>
      </c>
      <c r="AK174" s="116" t="e">
        <f t="shared" si="77"/>
        <v>#N/A</v>
      </c>
      <c r="AL174" s="119" t="e">
        <f t="shared" si="78"/>
        <v>#N/A</v>
      </c>
      <c r="AM174" s="119">
        <f t="shared" si="79"/>
        <v>0</v>
      </c>
      <c r="AP174" s="115">
        <f t="shared" si="96"/>
        <v>-45856</v>
      </c>
      <c r="AQ174" s="113">
        <f t="shared" si="97"/>
        <v>167</v>
      </c>
      <c r="AR174" s="113" t="e">
        <f>INDEX(地温!$D$2:$D$366,MATCH(AP174,地温!$C$2:$C$366,FALSE))</f>
        <v>#N/A</v>
      </c>
      <c r="AS174" s="113" t="e">
        <f t="shared" si="98"/>
        <v>#N/A</v>
      </c>
      <c r="AT174" s="116" t="e">
        <f t="shared" si="80"/>
        <v>#N/A</v>
      </c>
      <c r="AU174" s="119" t="e">
        <f t="shared" si="81"/>
        <v>#N/A</v>
      </c>
      <c r="AV174" s="119">
        <f t="shared" si="82"/>
        <v>0</v>
      </c>
    </row>
    <row r="175" spans="1:48">
      <c r="A175" s="115">
        <f t="shared" si="83"/>
        <v>-45855</v>
      </c>
      <c r="B175" s="113">
        <f t="shared" si="66"/>
        <v>168</v>
      </c>
      <c r="C175" s="119">
        <f t="shared" si="67"/>
        <v>0</v>
      </c>
      <c r="F175" s="115">
        <f t="shared" si="84"/>
        <v>-45855</v>
      </c>
      <c r="G175" s="113">
        <f t="shared" si="85"/>
        <v>168</v>
      </c>
      <c r="H175" s="113" t="e">
        <f>INDEX(地温!$D$2:$D$366,MATCH(F175,地温!$C$2:$C$366,FALSE))</f>
        <v>#N/A</v>
      </c>
      <c r="I175" s="113" t="e">
        <f t="shared" si="86"/>
        <v>#N/A</v>
      </c>
      <c r="J175" s="116" t="e">
        <f t="shared" si="68"/>
        <v>#N/A</v>
      </c>
      <c r="K175" s="119" t="e">
        <f t="shared" si="69"/>
        <v>#N/A</v>
      </c>
      <c r="L175" s="119">
        <f t="shared" si="70"/>
        <v>0</v>
      </c>
      <c r="O175" s="115">
        <f t="shared" si="87"/>
        <v>-45855</v>
      </c>
      <c r="P175" s="113">
        <f t="shared" si="88"/>
        <v>168</v>
      </c>
      <c r="Q175" s="113" t="e">
        <f>INDEX(地温!$D$2:$D$366,MATCH(O175,地温!$C$2:$C$366,FALSE))</f>
        <v>#N/A</v>
      </c>
      <c r="R175" s="113" t="e">
        <f t="shared" si="89"/>
        <v>#N/A</v>
      </c>
      <c r="S175" s="116" t="e">
        <f t="shared" si="71"/>
        <v>#N/A</v>
      </c>
      <c r="T175" s="119" t="e">
        <f t="shared" si="72"/>
        <v>#N/A</v>
      </c>
      <c r="U175" s="119">
        <f t="shared" si="73"/>
        <v>0</v>
      </c>
      <c r="X175" s="115">
        <f t="shared" si="90"/>
        <v>-45855</v>
      </c>
      <c r="Y175" s="113">
        <f t="shared" si="91"/>
        <v>168</v>
      </c>
      <c r="Z175" s="113" t="e">
        <f>INDEX(地温!$D$2:$D$366,MATCH(X175,地温!$C$2:$C$366,FALSE))</f>
        <v>#N/A</v>
      </c>
      <c r="AA175" s="113" t="e">
        <f t="shared" si="92"/>
        <v>#N/A</v>
      </c>
      <c r="AB175" s="116" t="e">
        <f t="shared" si="74"/>
        <v>#N/A</v>
      </c>
      <c r="AC175" s="119" t="e">
        <f t="shared" si="75"/>
        <v>#N/A</v>
      </c>
      <c r="AD175" s="119">
        <f t="shared" si="76"/>
        <v>0</v>
      </c>
      <c r="AG175" s="115">
        <f t="shared" si="93"/>
        <v>-45855</v>
      </c>
      <c r="AH175" s="113">
        <f t="shared" si="94"/>
        <v>168</v>
      </c>
      <c r="AI175" s="113" t="e">
        <f>INDEX(地温!$D$2:$D$366,MATCH(AG175,地温!$C$2:$C$366,FALSE))</f>
        <v>#N/A</v>
      </c>
      <c r="AJ175" s="113" t="e">
        <f t="shared" si="95"/>
        <v>#N/A</v>
      </c>
      <c r="AK175" s="116" t="e">
        <f t="shared" si="77"/>
        <v>#N/A</v>
      </c>
      <c r="AL175" s="119" t="e">
        <f t="shared" si="78"/>
        <v>#N/A</v>
      </c>
      <c r="AM175" s="119">
        <f t="shared" si="79"/>
        <v>0</v>
      </c>
      <c r="AP175" s="115">
        <f t="shared" si="96"/>
        <v>-45855</v>
      </c>
      <c r="AQ175" s="113">
        <f t="shared" si="97"/>
        <v>168</v>
      </c>
      <c r="AR175" s="113" t="e">
        <f>INDEX(地温!$D$2:$D$366,MATCH(AP175,地温!$C$2:$C$366,FALSE))</f>
        <v>#N/A</v>
      </c>
      <c r="AS175" s="113" t="e">
        <f t="shared" si="98"/>
        <v>#N/A</v>
      </c>
      <c r="AT175" s="116" t="e">
        <f t="shared" si="80"/>
        <v>#N/A</v>
      </c>
      <c r="AU175" s="119" t="e">
        <f t="shared" si="81"/>
        <v>#N/A</v>
      </c>
      <c r="AV175" s="119">
        <f t="shared" si="82"/>
        <v>0</v>
      </c>
    </row>
    <row r="176" spans="1:48">
      <c r="A176" s="115">
        <f t="shared" si="83"/>
        <v>-45854</v>
      </c>
      <c r="B176" s="113">
        <f t="shared" si="66"/>
        <v>169</v>
      </c>
      <c r="C176" s="119">
        <f t="shared" si="67"/>
        <v>0</v>
      </c>
      <c r="F176" s="115">
        <f t="shared" si="84"/>
        <v>-45854</v>
      </c>
      <c r="G176" s="113">
        <f t="shared" si="85"/>
        <v>169</v>
      </c>
      <c r="H176" s="113" t="e">
        <f>INDEX(地温!$D$2:$D$366,MATCH(F176,地温!$C$2:$C$366,FALSE))</f>
        <v>#N/A</v>
      </c>
      <c r="I176" s="113" t="e">
        <f t="shared" si="86"/>
        <v>#N/A</v>
      </c>
      <c r="J176" s="116" t="e">
        <f t="shared" si="68"/>
        <v>#N/A</v>
      </c>
      <c r="K176" s="119" t="e">
        <f t="shared" si="69"/>
        <v>#N/A</v>
      </c>
      <c r="L176" s="119">
        <f t="shared" si="70"/>
        <v>0</v>
      </c>
      <c r="O176" s="115">
        <f t="shared" si="87"/>
        <v>-45854</v>
      </c>
      <c r="P176" s="113">
        <f t="shared" si="88"/>
        <v>169</v>
      </c>
      <c r="Q176" s="113" t="e">
        <f>INDEX(地温!$D$2:$D$366,MATCH(O176,地温!$C$2:$C$366,FALSE))</f>
        <v>#N/A</v>
      </c>
      <c r="R176" s="113" t="e">
        <f t="shared" si="89"/>
        <v>#N/A</v>
      </c>
      <c r="S176" s="116" t="e">
        <f t="shared" si="71"/>
        <v>#N/A</v>
      </c>
      <c r="T176" s="119" t="e">
        <f t="shared" si="72"/>
        <v>#N/A</v>
      </c>
      <c r="U176" s="119">
        <f t="shared" si="73"/>
        <v>0</v>
      </c>
      <c r="X176" s="115">
        <f t="shared" si="90"/>
        <v>-45854</v>
      </c>
      <c r="Y176" s="113">
        <f t="shared" si="91"/>
        <v>169</v>
      </c>
      <c r="Z176" s="113" t="e">
        <f>INDEX(地温!$D$2:$D$366,MATCH(X176,地温!$C$2:$C$366,FALSE))</f>
        <v>#N/A</v>
      </c>
      <c r="AA176" s="113" t="e">
        <f t="shared" si="92"/>
        <v>#N/A</v>
      </c>
      <c r="AB176" s="116" t="e">
        <f t="shared" si="74"/>
        <v>#N/A</v>
      </c>
      <c r="AC176" s="119" t="e">
        <f t="shared" si="75"/>
        <v>#N/A</v>
      </c>
      <c r="AD176" s="119">
        <f t="shared" si="76"/>
        <v>0</v>
      </c>
      <c r="AG176" s="115">
        <f t="shared" si="93"/>
        <v>-45854</v>
      </c>
      <c r="AH176" s="113">
        <f t="shared" si="94"/>
        <v>169</v>
      </c>
      <c r="AI176" s="113" t="e">
        <f>INDEX(地温!$D$2:$D$366,MATCH(AG176,地温!$C$2:$C$366,FALSE))</f>
        <v>#N/A</v>
      </c>
      <c r="AJ176" s="113" t="e">
        <f t="shared" si="95"/>
        <v>#N/A</v>
      </c>
      <c r="AK176" s="116" t="e">
        <f t="shared" si="77"/>
        <v>#N/A</v>
      </c>
      <c r="AL176" s="119" t="e">
        <f t="shared" si="78"/>
        <v>#N/A</v>
      </c>
      <c r="AM176" s="119">
        <f t="shared" si="79"/>
        <v>0</v>
      </c>
      <c r="AP176" s="115">
        <f t="shared" si="96"/>
        <v>-45854</v>
      </c>
      <c r="AQ176" s="113">
        <f t="shared" si="97"/>
        <v>169</v>
      </c>
      <c r="AR176" s="113" t="e">
        <f>INDEX(地温!$D$2:$D$366,MATCH(AP176,地温!$C$2:$C$366,FALSE))</f>
        <v>#N/A</v>
      </c>
      <c r="AS176" s="113" t="e">
        <f t="shared" si="98"/>
        <v>#N/A</v>
      </c>
      <c r="AT176" s="116" t="e">
        <f t="shared" si="80"/>
        <v>#N/A</v>
      </c>
      <c r="AU176" s="119" t="e">
        <f t="shared" si="81"/>
        <v>#N/A</v>
      </c>
      <c r="AV176" s="119">
        <f t="shared" si="82"/>
        <v>0</v>
      </c>
    </row>
    <row r="177" spans="1:48">
      <c r="A177" s="115">
        <f t="shared" si="83"/>
        <v>-45853</v>
      </c>
      <c r="B177" s="113">
        <f t="shared" si="66"/>
        <v>170</v>
      </c>
      <c r="C177" s="119">
        <f t="shared" si="67"/>
        <v>0</v>
      </c>
      <c r="F177" s="115">
        <f t="shared" si="84"/>
        <v>-45853</v>
      </c>
      <c r="G177" s="113">
        <f t="shared" si="85"/>
        <v>170</v>
      </c>
      <c r="H177" s="113" t="e">
        <f>INDEX(地温!$D$2:$D$366,MATCH(F177,地温!$C$2:$C$366,FALSE))</f>
        <v>#N/A</v>
      </c>
      <c r="I177" s="113" t="e">
        <f t="shared" si="86"/>
        <v>#N/A</v>
      </c>
      <c r="J177" s="116" t="e">
        <f t="shared" si="68"/>
        <v>#N/A</v>
      </c>
      <c r="K177" s="119" t="e">
        <f t="shared" si="69"/>
        <v>#N/A</v>
      </c>
      <c r="L177" s="119">
        <f t="shared" si="70"/>
        <v>0</v>
      </c>
      <c r="O177" s="115">
        <f t="shared" si="87"/>
        <v>-45853</v>
      </c>
      <c r="P177" s="113">
        <f t="shared" si="88"/>
        <v>170</v>
      </c>
      <c r="Q177" s="113" t="e">
        <f>INDEX(地温!$D$2:$D$366,MATCH(O177,地温!$C$2:$C$366,FALSE))</f>
        <v>#N/A</v>
      </c>
      <c r="R177" s="113" t="e">
        <f t="shared" si="89"/>
        <v>#N/A</v>
      </c>
      <c r="S177" s="116" t="e">
        <f t="shared" si="71"/>
        <v>#N/A</v>
      </c>
      <c r="T177" s="119" t="e">
        <f t="shared" si="72"/>
        <v>#N/A</v>
      </c>
      <c r="U177" s="119">
        <f t="shared" si="73"/>
        <v>0</v>
      </c>
      <c r="X177" s="115">
        <f t="shared" si="90"/>
        <v>-45853</v>
      </c>
      <c r="Y177" s="113">
        <f t="shared" si="91"/>
        <v>170</v>
      </c>
      <c r="Z177" s="113" t="e">
        <f>INDEX(地温!$D$2:$D$366,MATCH(X177,地温!$C$2:$C$366,FALSE))</f>
        <v>#N/A</v>
      </c>
      <c r="AA177" s="113" t="e">
        <f t="shared" si="92"/>
        <v>#N/A</v>
      </c>
      <c r="AB177" s="116" t="e">
        <f t="shared" si="74"/>
        <v>#N/A</v>
      </c>
      <c r="AC177" s="119" t="e">
        <f t="shared" si="75"/>
        <v>#N/A</v>
      </c>
      <c r="AD177" s="119">
        <f t="shared" si="76"/>
        <v>0</v>
      </c>
      <c r="AG177" s="115">
        <f t="shared" si="93"/>
        <v>-45853</v>
      </c>
      <c r="AH177" s="113">
        <f t="shared" si="94"/>
        <v>170</v>
      </c>
      <c r="AI177" s="113" t="e">
        <f>INDEX(地温!$D$2:$D$366,MATCH(AG177,地温!$C$2:$C$366,FALSE))</f>
        <v>#N/A</v>
      </c>
      <c r="AJ177" s="113" t="e">
        <f t="shared" si="95"/>
        <v>#N/A</v>
      </c>
      <c r="AK177" s="116" t="e">
        <f t="shared" si="77"/>
        <v>#N/A</v>
      </c>
      <c r="AL177" s="119" t="e">
        <f t="shared" si="78"/>
        <v>#N/A</v>
      </c>
      <c r="AM177" s="119">
        <f t="shared" si="79"/>
        <v>0</v>
      </c>
      <c r="AP177" s="115">
        <f t="shared" si="96"/>
        <v>-45853</v>
      </c>
      <c r="AQ177" s="113">
        <f t="shared" si="97"/>
        <v>170</v>
      </c>
      <c r="AR177" s="113" t="e">
        <f>INDEX(地温!$D$2:$D$366,MATCH(AP177,地温!$C$2:$C$366,FALSE))</f>
        <v>#N/A</v>
      </c>
      <c r="AS177" s="113" t="e">
        <f t="shared" si="98"/>
        <v>#N/A</v>
      </c>
      <c r="AT177" s="116" t="e">
        <f t="shared" si="80"/>
        <v>#N/A</v>
      </c>
      <c r="AU177" s="119" t="e">
        <f t="shared" si="81"/>
        <v>#N/A</v>
      </c>
      <c r="AV177" s="119">
        <f t="shared" si="82"/>
        <v>0</v>
      </c>
    </row>
    <row r="178" spans="1:48">
      <c r="A178" s="115">
        <f t="shared" si="83"/>
        <v>-45852</v>
      </c>
      <c r="B178" s="113">
        <f t="shared" si="66"/>
        <v>171</v>
      </c>
      <c r="C178" s="119">
        <f t="shared" si="67"/>
        <v>0</v>
      </c>
      <c r="F178" s="115">
        <f t="shared" si="84"/>
        <v>-45852</v>
      </c>
      <c r="G178" s="113">
        <f t="shared" si="85"/>
        <v>171</v>
      </c>
      <c r="H178" s="113" t="e">
        <f>INDEX(地温!$D$2:$D$366,MATCH(F178,地温!$C$2:$C$366,FALSE))</f>
        <v>#N/A</v>
      </c>
      <c r="I178" s="113" t="e">
        <f t="shared" si="86"/>
        <v>#N/A</v>
      </c>
      <c r="J178" s="116" t="e">
        <f t="shared" si="68"/>
        <v>#N/A</v>
      </c>
      <c r="K178" s="119" t="e">
        <f t="shared" si="69"/>
        <v>#N/A</v>
      </c>
      <c r="L178" s="119">
        <f t="shared" si="70"/>
        <v>0</v>
      </c>
      <c r="O178" s="115">
        <f t="shared" si="87"/>
        <v>-45852</v>
      </c>
      <c r="P178" s="113">
        <f t="shared" si="88"/>
        <v>171</v>
      </c>
      <c r="Q178" s="113" t="e">
        <f>INDEX(地温!$D$2:$D$366,MATCH(O178,地温!$C$2:$C$366,FALSE))</f>
        <v>#N/A</v>
      </c>
      <c r="R178" s="113" t="e">
        <f t="shared" si="89"/>
        <v>#N/A</v>
      </c>
      <c r="S178" s="116" t="e">
        <f t="shared" si="71"/>
        <v>#N/A</v>
      </c>
      <c r="T178" s="119" t="e">
        <f t="shared" si="72"/>
        <v>#N/A</v>
      </c>
      <c r="U178" s="119">
        <f t="shared" si="73"/>
        <v>0</v>
      </c>
      <c r="X178" s="115">
        <f t="shared" si="90"/>
        <v>-45852</v>
      </c>
      <c r="Y178" s="113">
        <f t="shared" si="91"/>
        <v>171</v>
      </c>
      <c r="Z178" s="113" t="e">
        <f>INDEX(地温!$D$2:$D$366,MATCH(X178,地温!$C$2:$C$366,FALSE))</f>
        <v>#N/A</v>
      </c>
      <c r="AA178" s="113" t="e">
        <f t="shared" si="92"/>
        <v>#N/A</v>
      </c>
      <c r="AB178" s="116" t="e">
        <f t="shared" si="74"/>
        <v>#N/A</v>
      </c>
      <c r="AC178" s="119" t="e">
        <f t="shared" si="75"/>
        <v>#N/A</v>
      </c>
      <c r="AD178" s="119">
        <f t="shared" si="76"/>
        <v>0</v>
      </c>
      <c r="AG178" s="115">
        <f t="shared" si="93"/>
        <v>-45852</v>
      </c>
      <c r="AH178" s="113">
        <f t="shared" si="94"/>
        <v>171</v>
      </c>
      <c r="AI178" s="113" t="e">
        <f>INDEX(地温!$D$2:$D$366,MATCH(AG178,地温!$C$2:$C$366,FALSE))</f>
        <v>#N/A</v>
      </c>
      <c r="AJ178" s="113" t="e">
        <f t="shared" si="95"/>
        <v>#N/A</v>
      </c>
      <c r="AK178" s="116" t="e">
        <f t="shared" si="77"/>
        <v>#N/A</v>
      </c>
      <c r="AL178" s="119" t="e">
        <f t="shared" si="78"/>
        <v>#N/A</v>
      </c>
      <c r="AM178" s="119">
        <f t="shared" si="79"/>
        <v>0</v>
      </c>
      <c r="AP178" s="115">
        <f t="shared" si="96"/>
        <v>-45852</v>
      </c>
      <c r="AQ178" s="113">
        <f t="shared" si="97"/>
        <v>171</v>
      </c>
      <c r="AR178" s="113" t="e">
        <f>INDEX(地温!$D$2:$D$366,MATCH(AP178,地温!$C$2:$C$366,FALSE))</f>
        <v>#N/A</v>
      </c>
      <c r="AS178" s="113" t="e">
        <f t="shared" si="98"/>
        <v>#N/A</v>
      </c>
      <c r="AT178" s="116" t="e">
        <f t="shared" si="80"/>
        <v>#N/A</v>
      </c>
      <c r="AU178" s="119" t="e">
        <f t="shared" si="81"/>
        <v>#N/A</v>
      </c>
      <c r="AV178" s="119">
        <f t="shared" si="82"/>
        <v>0</v>
      </c>
    </row>
    <row r="179" spans="1:48">
      <c r="A179" s="115">
        <f t="shared" si="83"/>
        <v>-45851</v>
      </c>
      <c r="B179" s="113">
        <f t="shared" si="66"/>
        <v>172</v>
      </c>
      <c r="C179" s="119">
        <f t="shared" si="67"/>
        <v>0</v>
      </c>
      <c r="F179" s="115">
        <f t="shared" si="84"/>
        <v>-45851</v>
      </c>
      <c r="G179" s="113">
        <f t="shared" si="85"/>
        <v>172</v>
      </c>
      <c r="H179" s="113" t="e">
        <f>INDEX(地温!$D$2:$D$366,MATCH(F179,地温!$C$2:$C$366,FALSE))</f>
        <v>#N/A</v>
      </c>
      <c r="I179" s="113" t="e">
        <f t="shared" si="86"/>
        <v>#N/A</v>
      </c>
      <c r="J179" s="116" t="e">
        <f t="shared" si="68"/>
        <v>#N/A</v>
      </c>
      <c r="K179" s="119" t="e">
        <f t="shared" si="69"/>
        <v>#N/A</v>
      </c>
      <c r="L179" s="119">
        <f t="shared" si="70"/>
        <v>0</v>
      </c>
      <c r="O179" s="115">
        <f t="shared" si="87"/>
        <v>-45851</v>
      </c>
      <c r="P179" s="113">
        <f t="shared" si="88"/>
        <v>172</v>
      </c>
      <c r="Q179" s="113" t="e">
        <f>INDEX(地温!$D$2:$D$366,MATCH(O179,地温!$C$2:$C$366,FALSE))</f>
        <v>#N/A</v>
      </c>
      <c r="R179" s="113" t="e">
        <f t="shared" si="89"/>
        <v>#N/A</v>
      </c>
      <c r="S179" s="116" t="e">
        <f t="shared" si="71"/>
        <v>#N/A</v>
      </c>
      <c r="T179" s="119" t="e">
        <f t="shared" si="72"/>
        <v>#N/A</v>
      </c>
      <c r="U179" s="119">
        <f t="shared" si="73"/>
        <v>0</v>
      </c>
      <c r="X179" s="115">
        <f t="shared" si="90"/>
        <v>-45851</v>
      </c>
      <c r="Y179" s="113">
        <f t="shared" si="91"/>
        <v>172</v>
      </c>
      <c r="Z179" s="113" t="e">
        <f>INDEX(地温!$D$2:$D$366,MATCH(X179,地温!$C$2:$C$366,FALSE))</f>
        <v>#N/A</v>
      </c>
      <c r="AA179" s="113" t="e">
        <f t="shared" si="92"/>
        <v>#N/A</v>
      </c>
      <c r="AB179" s="116" t="e">
        <f t="shared" si="74"/>
        <v>#N/A</v>
      </c>
      <c r="AC179" s="119" t="e">
        <f t="shared" si="75"/>
        <v>#N/A</v>
      </c>
      <c r="AD179" s="119">
        <f t="shared" si="76"/>
        <v>0</v>
      </c>
      <c r="AG179" s="115">
        <f t="shared" si="93"/>
        <v>-45851</v>
      </c>
      <c r="AH179" s="113">
        <f t="shared" si="94"/>
        <v>172</v>
      </c>
      <c r="AI179" s="113" t="e">
        <f>INDEX(地温!$D$2:$D$366,MATCH(AG179,地温!$C$2:$C$366,FALSE))</f>
        <v>#N/A</v>
      </c>
      <c r="AJ179" s="113" t="e">
        <f t="shared" si="95"/>
        <v>#N/A</v>
      </c>
      <c r="AK179" s="116" t="e">
        <f t="shared" si="77"/>
        <v>#N/A</v>
      </c>
      <c r="AL179" s="119" t="e">
        <f t="shared" si="78"/>
        <v>#N/A</v>
      </c>
      <c r="AM179" s="119">
        <f t="shared" si="79"/>
        <v>0</v>
      </c>
      <c r="AP179" s="115">
        <f t="shared" si="96"/>
        <v>-45851</v>
      </c>
      <c r="AQ179" s="113">
        <f t="shared" si="97"/>
        <v>172</v>
      </c>
      <c r="AR179" s="113" t="e">
        <f>INDEX(地温!$D$2:$D$366,MATCH(AP179,地温!$C$2:$C$366,FALSE))</f>
        <v>#N/A</v>
      </c>
      <c r="AS179" s="113" t="e">
        <f t="shared" si="98"/>
        <v>#N/A</v>
      </c>
      <c r="AT179" s="116" t="e">
        <f t="shared" si="80"/>
        <v>#N/A</v>
      </c>
      <c r="AU179" s="119" t="e">
        <f t="shared" si="81"/>
        <v>#N/A</v>
      </c>
      <c r="AV179" s="119">
        <f t="shared" si="82"/>
        <v>0</v>
      </c>
    </row>
    <row r="180" spans="1:48">
      <c r="A180" s="115">
        <f t="shared" si="83"/>
        <v>-45850</v>
      </c>
      <c r="B180" s="113">
        <f t="shared" si="66"/>
        <v>173</v>
      </c>
      <c r="C180" s="119">
        <f t="shared" si="67"/>
        <v>0</v>
      </c>
      <c r="F180" s="115">
        <f t="shared" si="84"/>
        <v>-45850</v>
      </c>
      <c r="G180" s="113">
        <f t="shared" si="85"/>
        <v>173</v>
      </c>
      <c r="H180" s="113" t="e">
        <f>INDEX(地温!$D$2:$D$366,MATCH(F180,地温!$C$2:$C$366,FALSE))</f>
        <v>#N/A</v>
      </c>
      <c r="I180" s="113" t="e">
        <f t="shared" si="86"/>
        <v>#N/A</v>
      </c>
      <c r="J180" s="116" t="e">
        <f t="shared" si="68"/>
        <v>#N/A</v>
      </c>
      <c r="K180" s="119" t="e">
        <f t="shared" si="69"/>
        <v>#N/A</v>
      </c>
      <c r="L180" s="119">
        <f t="shared" si="70"/>
        <v>0</v>
      </c>
      <c r="O180" s="115">
        <f t="shared" si="87"/>
        <v>-45850</v>
      </c>
      <c r="P180" s="113">
        <f t="shared" si="88"/>
        <v>173</v>
      </c>
      <c r="Q180" s="113" t="e">
        <f>INDEX(地温!$D$2:$D$366,MATCH(O180,地温!$C$2:$C$366,FALSE))</f>
        <v>#N/A</v>
      </c>
      <c r="R180" s="113" t="e">
        <f t="shared" si="89"/>
        <v>#N/A</v>
      </c>
      <c r="S180" s="116" t="e">
        <f t="shared" si="71"/>
        <v>#N/A</v>
      </c>
      <c r="T180" s="119" t="e">
        <f t="shared" si="72"/>
        <v>#N/A</v>
      </c>
      <c r="U180" s="119">
        <f t="shared" si="73"/>
        <v>0</v>
      </c>
      <c r="X180" s="115">
        <f t="shared" si="90"/>
        <v>-45850</v>
      </c>
      <c r="Y180" s="113">
        <f t="shared" si="91"/>
        <v>173</v>
      </c>
      <c r="Z180" s="113" t="e">
        <f>INDEX(地温!$D$2:$D$366,MATCH(X180,地温!$C$2:$C$366,FALSE))</f>
        <v>#N/A</v>
      </c>
      <c r="AA180" s="113" t="e">
        <f t="shared" si="92"/>
        <v>#N/A</v>
      </c>
      <c r="AB180" s="116" t="e">
        <f t="shared" si="74"/>
        <v>#N/A</v>
      </c>
      <c r="AC180" s="119" t="e">
        <f t="shared" si="75"/>
        <v>#N/A</v>
      </c>
      <c r="AD180" s="119">
        <f t="shared" si="76"/>
        <v>0</v>
      </c>
      <c r="AG180" s="115">
        <f t="shared" si="93"/>
        <v>-45850</v>
      </c>
      <c r="AH180" s="113">
        <f t="shared" si="94"/>
        <v>173</v>
      </c>
      <c r="AI180" s="113" t="e">
        <f>INDEX(地温!$D$2:$D$366,MATCH(AG180,地温!$C$2:$C$366,FALSE))</f>
        <v>#N/A</v>
      </c>
      <c r="AJ180" s="113" t="e">
        <f t="shared" si="95"/>
        <v>#N/A</v>
      </c>
      <c r="AK180" s="116" t="e">
        <f t="shared" si="77"/>
        <v>#N/A</v>
      </c>
      <c r="AL180" s="119" t="e">
        <f t="shared" si="78"/>
        <v>#N/A</v>
      </c>
      <c r="AM180" s="119">
        <f t="shared" si="79"/>
        <v>0</v>
      </c>
      <c r="AP180" s="115">
        <f t="shared" si="96"/>
        <v>-45850</v>
      </c>
      <c r="AQ180" s="113">
        <f t="shared" si="97"/>
        <v>173</v>
      </c>
      <c r="AR180" s="113" t="e">
        <f>INDEX(地温!$D$2:$D$366,MATCH(AP180,地温!$C$2:$C$366,FALSE))</f>
        <v>#N/A</v>
      </c>
      <c r="AS180" s="113" t="e">
        <f t="shared" si="98"/>
        <v>#N/A</v>
      </c>
      <c r="AT180" s="116" t="e">
        <f t="shared" si="80"/>
        <v>#N/A</v>
      </c>
      <c r="AU180" s="119" t="e">
        <f t="shared" si="81"/>
        <v>#N/A</v>
      </c>
      <c r="AV180" s="119">
        <f t="shared" si="82"/>
        <v>0</v>
      </c>
    </row>
    <row r="181" spans="1:48">
      <c r="A181" s="115">
        <f t="shared" si="83"/>
        <v>-45849</v>
      </c>
      <c r="B181" s="113">
        <f t="shared" si="66"/>
        <v>174</v>
      </c>
      <c r="C181" s="119">
        <f t="shared" si="67"/>
        <v>0</v>
      </c>
      <c r="F181" s="115">
        <f t="shared" si="84"/>
        <v>-45849</v>
      </c>
      <c r="G181" s="113">
        <f t="shared" si="85"/>
        <v>174</v>
      </c>
      <c r="H181" s="113" t="e">
        <f>INDEX(地温!$D$2:$D$366,MATCH(F181,地温!$C$2:$C$366,FALSE))</f>
        <v>#N/A</v>
      </c>
      <c r="I181" s="113" t="e">
        <f t="shared" si="86"/>
        <v>#N/A</v>
      </c>
      <c r="J181" s="116" t="e">
        <f t="shared" si="68"/>
        <v>#N/A</v>
      </c>
      <c r="K181" s="119" t="e">
        <f t="shared" si="69"/>
        <v>#N/A</v>
      </c>
      <c r="L181" s="119">
        <f t="shared" si="70"/>
        <v>0</v>
      </c>
      <c r="O181" s="115">
        <f t="shared" si="87"/>
        <v>-45849</v>
      </c>
      <c r="P181" s="113">
        <f t="shared" si="88"/>
        <v>174</v>
      </c>
      <c r="Q181" s="113" t="e">
        <f>INDEX(地温!$D$2:$D$366,MATCH(O181,地温!$C$2:$C$366,FALSE))</f>
        <v>#N/A</v>
      </c>
      <c r="R181" s="113" t="e">
        <f t="shared" si="89"/>
        <v>#N/A</v>
      </c>
      <c r="S181" s="116" t="e">
        <f t="shared" si="71"/>
        <v>#N/A</v>
      </c>
      <c r="T181" s="119" t="e">
        <f t="shared" si="72"/>
        <v>#N/A</v>
      </c>
      <c r="U181" s="119">
        <f t="shared" si="73"/>
        <v>0</v>
      </c>
      <c r="X181" s="115">
        <f t="shared" si="90"/>
        <v>-45849</v>
      </c>
      <c r="Y181" s="113">
        <f t="shared" si="91"/>
        <v>174</v>
      </c>
      <c r="Z181" s="113" t="e">
        <f>INDEX(地温!$D$2:$D$366,MATCH(X181,地温!$C$2:$C$366,FALSE))</f>
        <v>#N/A</v>
      </c>
      <c r="AA181" s="113" t="e">
        <f t="shared" si="92"/>
        <v>#N/A</v>
      </c>
      <c r="AB181" s="116" t="e">
        <f t="shared" si="74"/>
        <v>#N/A</v>
      </c>
      <c r="AC181" s="119" t="e">
        <f t="shared" si="75"/>
        <v>#N/A</v>
      </c>
      <c r="AD181" s="119">
        <f t="shared" si="76"/>
        <v>0</v>
      </c>
      <c r="AG181" s="115">
        <f t="shared" si="93"/>
        <v>-45849</v>
      </c>
      <c r="AH181" s="113">
        <f t="shared" si="94"/>
        <v>174</v>
      </c>
      <c r="AI181" s="113" t="e">
        <f>INDEX(地温!$D$2:$D$366,MATCH(AG181,地温!$C$2:$C$366,FALSE))</f>
        <v>#N/A</v>
      </c>
      <c r="AJ181" s="113" t="e">
        <f t="shared" si="95"/>
        <v>#N/A</v>
      </c>
      <c r="AK181" s="116" t="e">
        <f t="shared" si="77"/>
        <v>#N/A</v>
      </c>
      <c r="AL181" s="119" t="e">
        <f t="shared" si="78"/>
        <v>#N/A</v>
      </c>
      <c r="AM181" s="119">
        <f t="shared" si="79"/>
        <v>0</v>
      </c>
      <c r="AP181" s="115">
        <f t="shared" si="96"/>
        <v>-45849</v>
      </c>
      <c r="AQ181" s="113">
        <f t="shared" si="97"/>
        <v>174</v>
      </c>
      <c r="AR181" s="113" t="e">
        <f>INDEX(地温!$D$2:$D$366,MATCH(AP181,地温!$C$2:$C$366,FALSE))</f>
        <v>#N/A</v>
      </c>
      <c r="AS181" s="113" t="e">
        <f t="shared" si="98"/>
        <v>#N/A</v>
      </c>
      <c r="AT181" s="116" t="e">
        <f t="shared" si="80"/>
        <v>#N/A</v>
      </c>
      <c r="AU181" s="119" t="e">
        <f t="shared" si="81"/>
        <v>#N/A</v>
      </c>
      <c r="AV181" s="119">
        <f t="shared" si="82"/>
        <v>0</v>
      </c>
    </row>
    <row r="182" spans="1:48">
      <c r="A182" s="115">
        <f t="shared" si="83"/>
        <v>-45848</v>
      </c>
      <c r="B182" s="113">
        <f t="shared" si="66"/>
        <v>175</v>
      </c>
      <c r="C182" s="119">
        <f t="shared" si="67"/>
        <v>0</v>
      </c>
      <c r="F182" s="115">
        <f t="shared" si="84"/>
        <v>-45848</v>
      </c>
      <c r="G182" s="113">
        <f t="shared" si="85"/>
        <v>175</v>
      </c>
      <c r="H182" s="113" t="e">
        <f>INDEX(地温!$D$2:$D$366,MATCH(F182,地温!$C$2:$C$366,FALSE))</f>
        <v>#N/A</v>
      </c>
      <c r="I182" s="113" t="e">
        <f t="shared" si="86"/>
        <v>#N/A</v>
      </c>
      <c r="J182" s="116" t="e">
        <f t="shared" si="68"/>
        <v>#N/A</v>
      </c>
      <c r="K182" s="119" t="e">
        <f t="shared" si="69"/>
        <v>#N/A</v>
      </c>
      <c r="L182" s="119">
        <f t="shared" si="70"/>
        <v>0</v>
      </c>
      <c r="O182" s="115">
        <f t="shared" si="87"/>
        <v>-45848</v>
      </c>
      <c r="P182" s="113">
        <f t="shared" si="88"/>
        <v>175</v>
      </c>
      <c r="Q182" s="113" t="e">
        <f>INDEX(地温!$D$2:$D$366,MATCH(O182,地温!$C$2:$C$366,FALSE))</f>
        <v>#N/A</v>
      </c>
      <c r="R182" s="113" t="e">
        <f t="shared" si="89"/>
        <v>#N/A</v>
      </c>
      <c r="S182" s="116" t="e">
        <f t="shared" si="71"/>
        <v>#N/A</v>
      </c>
      <c r="T182" s="119" t="e">
        <f t="shared" si="72"/>
        <v>#N/A</v>
      </c>
      <c r="U182" s="119">
        <f t="shared" si="73"/>
        <v>0</v>
      </c>
      <c r="X182" s="115">
        <f t="shared" si="90"/>
        <v>-45848</v>
      </c>
      <c r="Y182" s="113">
        <f t="shared" si="91"/>
        <v>175</v>
      </c>
      <c r="Z182" s="113" t="e">
        <f>INDEX(地温!$D$2:$D$366,MATCH(X182,地温!$C$2:$C$366,FALSE))</f>
        <v>#N/A</v>
      </c>
      <c r="AA182" s="113" t="e">
        <f t="shared" si="92"/>
        <v>#N/A</v>
      </c>
      <c r="AB182" s="116" t="e">
        <f t="shared" si="74"/>
        <v>#N/A</v>
      </c>
      <c r="AC182" s="119" t="e">
        <f t="shared" si="75"/>
        <v>#N/A</v>
      </c>
      <c r="AD182" s="119">
        <f t="shared" si="76"/>
        <v>0</v>
      </c>
      <c r="AG182" s="115">
        <f t="shared" si="93"/>
        <v>-45848</v>
      </c>
      <c r="AH182" s="113">
        <f t="shared" si="94"/>
        <v>175</v>
      </c>
      <c r="AI182" s="113" t="e">
        <f>INDEX(地温!$D$2:$D$366,MATCH(AG182,地温!$C$2:$C$366,FALSE))</f>
        <v>#N/A</v>
      </c>
      <c r="AJ182" s="113" t="e">
        <f t="shared" si="95"/>
        <v>#N/A</v>
      </c>
      <c r="AK182" s="116" t="e">
        <f t="shared" si="77"/>
        <v>#N/A</v>
      </c>
      <c r="AL182" s="119" t="e">
        <f t="shared" si="78"/>
        <v>#N/A</v>
      </c>
      <c r="AM182" s="119">
        <f t="shared" si="79"/>
        <v>0</v>
      </c>
      <c r="AP182" s="115">
        <f t="shared" si="96"/>
        <v>-45848</v>
      </c>
      <c r="AQ182" s="113">
        <f t="shared" si="97"/>
        <v>175</v>
      </c>
      <c r="AR182" s="113" t="e">
        <f>INDEX(地温!$D$2:$D$366,MATCH(AP182,地温!$C$2:$C$366,FALSE))</f>
        <v>#N/A</v>
      </c>
      <c r="AS182" s="113" t="e">
        <f t="shared" si="98"/>
        <v>#N/A</v>
      </c>
      <c r="AT182" s="116" t="e">
        <f t="shared" si="80"/>
        <v>#N/A</v>
      </c>
      <c r="AU182" s="119" t="e">
        <f t="shared" si="81"/>
        <v>#N/A</v>
      </c>
      <c r="AV182" s="119">
        <f t="shared" si="82"/>
        <v>0</v>
      </c>
    </row>
    <row r="183" spans="1:48">
      <c r="A183" s="115">
        <f t="shared" si="83"/>
        <v>-45847</v>
      </c>
      <c r="B183" s="113">
        <f t="shared" si="66"/>
        <v>176</v>
      </c>
      <c r="C183" s="119">
        <f t="shared" si="67"/>
        <v>0</v>
      </c>
      <c r="F183" s="115">
        <f t="shared" si="84"/>
        <v>-45847</v>
      </c>
      <c r="G183" s="113">
        <f t="shared" si="85"/>
        <v>176</v>
      </c>
      <c r="H183" s="113" t="e">
        <f>INDEX(地温!$D$2:$D$366,MATCH(F183,地温!$C$2:$C$366,FALSE))</f>
        <v>#N/A</v>
      </c>
      <c r="I183" s="113" t="e">
        <f t="shared" si="86"/>
        <v>#N/A</v>
      </c>
      <c r="J183" s="116" t="e">
        <f t="shared" si="68"/>
        <v>#N/A</v>
      </c>
      <c r="K183" s="119" t="e">
        <f t="shared" si="69"/>
        <v>#N/A</v>
      </c>
      <c r="L183" s="119">
        <f t="shared" si="70"/>
        <v>0</v>
      </c>
      <c r="O183" s="115">
        <f t="shared" si="87"/>
        <v>-45847</v>
      </c>
      <c r="P183" s="113">
        <f t="shared" si="88"/>
        <v>176</v>
      </c>
      <c r="Q183" s="113" t="e">
        <f>INDEX(地温!$D$2:$D$366,MATCH(O183,地温!$C$2:$C$366,FALSE))</f>
        <v>#N/A</v>
      </c>
      <c r="R183" s="113" t="e">
        <f t="shared" si="89"/>
        <v>#N/A</v>
      </c>
      <c r="S183" s="116" t="e">
        <f t="shared" si="71"/>
        <v>#N/A</v>
      </c>
      <c r="T183" s="119" t="e">
        <f t="shared" si="72"/>
        <v>#N/A</v>
      </c>
      <c r="U183" s="119">
        <f t="shared" si="73"/>
        <v>0</v>
      </c>
      <c r="X183" s="115">
        <f t="shared" si="90"/>
        <v>-45847</v>
      </c>
      <c r="Y183" s="113">
        <f t="shared" si="91"/>
        <v>176</v>
      </c>
      <c r="Z183" s="113" t="e">
        <f>INDEX(地温!$D$2:$D$366,MATCH(X183,地温!$C$2:$C$366,FALSE))</f>
        <v>#N/A</v>
      </c>
      <c r="AA183" s="113" t="e">
        <f t="shared" si="92"/>
        <v>#N/A</v>
      </c>
      <c r="AB183" s="116" t="e">
        <f t="shared" si="74"/>
        <v>#N/A</v>
      </c>
      <c r="AC183" s="119" t="e">
        <f t="shared" si="75"/>
        <v>#N/A</v>
      </c>
      <c r="AD183" s="119">
        <f t="shared" si="76"/>
        <v>0</v>
      </c>
      <c r="AG183" s="115">
        <f t="shared" si="93"/>
        <v>-45847</v>
      </c>
      <c r="AH183" s="113">
        <f t="shared" si="94"/>
        <v>176</v>
      </c>
      <c r="AI183" s="113" t="e">
        <f>INDEX(地温!$D$2:$D$366,MATCH(AG183,地温!$C$2:$C$366,FALSE))</f>
        <v>#N/A</v>
      </c>
      <c r="AJ183" s="113" t="e">
        <f t="shared" si="95"/>
        <v>#N/A</v>
      </c>
      <c r="AK183" s="116" t="e">
        <f t="shared" si="77"/>
        <v>#N/A</v>
      </c>
      <c r="AL183" s="119" t="e">
        <f t="shared" si="78"/>
        <v>#N/A</v>
      </c>
      <c r="AM183" s="119">
        <f t="shared" si="79"/>
        <v>0</v>
      </c>
      <c r="AP183" s="115">
        <f t="shared" si="96"/>
        <v>-45847</v>
      </c>
      <c r="AQ183" s="113">
        <f t="shared" si="97"/>
        <v>176</v>
      </c>
      <c r="AR183" s="113" t="e">
        <f>INDEX(地温!$D$2:$D$366,MATCH(AP183,地温!$C$2:$C$366,FALSE))</f>
        <v>#N/A</v>
      </c>
      <c r="AS183" s="113" t="e">
        <f t="shared" si="98"/>
        <v>#N/A</v>
      </c>
      <c r="AT183" s="116" t="e">
        <f t="shared" si="80"/>
        <v>#N/A</v>
      </c>
      <c r="AU183" s="119" t="e">
        <f t="shared" si="81"/>
        <v>#N/A</v>
      </c>
      <c r="AV183" s="119">
        <f t="shared" si="82"/>
        <v>0</v>
      </c>
    </row>
    <row r="184" spans="1:48">
      <c r="A184" s="115">
        <f t="shared" si="83"/>
        <v>-45846</v>
      </c>
      <c r="B184" s="113">
        <f t="shared" si="66"/>
        <v>177</v>
      </c>
      <c r="C184" s="119">
        <f t="shared" si="67"/>
        <v>0</v>
      </c>
      <c r="F184" s="115">
        <f t="shared" si="84"/>
        <v>-45846</v>
      </c>
      <c r="G184" s="113">
        <f t="shared" si="85"/>
        <v>177</v>
      </c>
      <c r="H184" s="113" t="e">
        <f>INDEX(地温!$D$2:$D$366,MATCH(F184,地温!$C$2:$C$366,FALSE))</f>
        <v>#N/A</v>
      </c>
      <c r="I184" s="113" t="e">
        <f t="shared" si="86"/>
        <v>#N/A</v>
      </c>
      <c r="J184" s="116" t="e">
        <f t="shared" si="68"/>
        <v>#N/A</v>
      </c>
      <c r="K184" s="119" t="e">
        <f t="shared" si="69"/>
        <v>#N/A</v>
      </c>
      <c r="L184" s="119">
        <f t="shared" si="70"/>
        <v>0</v>
      </c>
      <c r="O184" s="115">
        <f t="shared" si="87"/>
        <v>-45846</v>
      </c>
      <c r="P184" s="113">
        <f t="shared" si="88"/>
        <v>177</v>
      </c>
      <c r="Q184" s="113" t="e">
        <f>INDEX(地温!$D$2:$D$366,MATCH(O184,地温!$C$2:$C$366,FALSE))</f>
        <v>#N/A</v>
      </c>
      <c r="R184" s="113" t="e">
        <f t="shared" si="89"/>
        <v>#N/A</v>
      </c>
      <c r="S184" s="116" t="e">
        <f t="shared" si="71"/>
        <v>#N/A</v>
      </c>
      <c r="T184" s="119" t="e">
        <f t="shared" si="72"/>
        <v>#N/A</v>
      </c>
      <c r="U184" s="119">
        <f t="shared" si="73"/>
        <v>0</v>
      </c>
      <c r="X184" s="115">
        <f t="shared" si="90"/>
        <v>-45846</v>
      </c>
      <c r="Y184" s="113">
        <f t="shared" si="91"/>
        <v>177</v>
      </c>
      <c r="Z184" s="113" t="e">
        <f>INDEX(地温!$D$2:$D$366,MATCH(X184,地温!$C$2:$C$366,FALSE))</f>
        <v>#N/A</v>
      </c>
      <c r="AA184" s="113" t="e">
        <f t="shared" si="92"/>
        <v>#N/A</v>
      </c>
      <c r="AB184" s="116" t="e">
        <f t="shared" si="74"/>
        <v>#N/A</v>
      </c>
      <c r="AC184" s="119" t="e">
        <f t="shared" si="75"/>
        <v>#N/A</v>
      </c>
      <c r="AD184" s="119">
        <f t="shared" si="76"/>
        <v>0</v>
      </c>
      <c r="AG184" s="115">
        <f t="shared" si="93"/>
        <v>-45846</v>
      </c>
      <c r="AH184" s="113">
        <f t="shared" si="94"/>
        <v>177</v>
      </c>
      <c r="AI184" s="113" t="e">
        <f>INDEX(地温!$D$2:$D$366,MATCH(AG184,地温!$C$2:$C$366,FALSE))</f>
        <v>#N/A</v>
      </c>
      <c r="AJ184" s="113" t="e">
        <f t="shared" si="95"/>
        <v>#N/A</v>
      </c>
      <c r="AK184" s="116" t="e">
        <f t="shared" si="77"/>
        <v>#N/A</v>
      </c>
      <c r="AL184" s="119" t="e">
        <f t="shared" si="78"/>
        <v>#N/A</v>
      </c>
      <c r="AM184" s="119">
        <f t="shared" si="79"/>
        <v>0</v>
      </c>
      <c r="AP184" s="115">
        <f t="shared" si="96"/>
        <v>-45846</v>
      </c>
      <c r="AQ184" s="113">
        <f t="shared" si="97"/>
        <v>177</v>
      </c>
      <c r="AR184" s="113" t="e">
        <f>INDEX(地温!$D$2:$D$366,MATCH(AP184,地温!$C$2:$C$366,FALSE))</f>
        <v>#N/A</v>
      </c>
      <c r="AS184" s="113" t="e">
        <f t="shared" si="98"/>
        <v>#N/A</v>
      </c>
      <c r="AT184" s="116" t="e">
        <f t="shared" si="80"/>
        <v>#N/A</v>
      </c>
      <c r="AU184" s="119" t="e">
        <f t="shared" si="81"/>
        <v>#N/A</v>
      </c>
      <c r="AV184" s="119">
        <f t="shared" si="82"/>
        <v>0</v>
      </c>
    </row>
    <row r="185" spans="1:48">
      <c r="A185" s="115">
        <f t="shared" si="83"/>
        <v>-45845</v>
      </c>
      <c r="B185" s="113">
        <f t="shared" si="66"/>
        <v>178</v>
      </c>
      <c r="C185" s="119">
        <f t="shared" si="67"/>
        <v>0</v>
      </c>
      <c r="F185" s="115">
        <f t="shared" si="84"/>
        <v>-45845</v>
      </c>
      <c r="G185" s="113">
        <f t="shared" si="85"/>
        <v>178</v>
      </c>
      <c r="H185" s="113" t="e">
        <f>INDEX(地温!$D$2:$D$366,MATCH(F185,地温!$C$2:$C$366,FALSE))</f>
        <v>#N/A</v>
      </c>
      <c r="I185" s="113" t="e">
        <f t="shared" si="86"/>
        <v>#N/A</v>
      </c>
      <c r="J185" s="116" t="e">
        <f t="shared" si="68"/>
        <v>#N/A</v>
      </c>
      <c r="K185" s="119" t="e">
        <f t="shared" si="69"/>
        <v>#N/A</v>
      </c>
      <c r="L185" s="119">
        <f t="shared" si="70"/>
        <v>0</v>
      </c>
      <c r="O185" s="115">
        <f t="shared" si="87"/>
        <v>-45845</v>
      </c>
      <c r="P185" s="113">
        <f t="shared" si="88"/>
        <v>178</v>
      </c>
      <c r="Q185" s="113" t="e">
        <f>INDEX(地温!$D$2:$D$366,MATCH(O185,地温!$C$2:$C$366,FALSE))</f>
        <v>#N/A</v>
      </c>
      <c r="R185" s="113" t="e">
        <f t="shared" si="89"/>
        <v>#N/A</v>
      </c>
      <c r="S185" s="116" t="e">
        <f t="shared" si="71"/>
        <v>#N/A</v>
      </c>
      <c r="T185" s="119" t="e">
        <f t="shared" si="72"/>
        <v>#N/A</v>
      </c>
      <c r="U185" s="119">
        <f t="shared" si="73"/>
        <v>0</v>
      </c>
      <c r="X185" s="115">
        <f t="shared" si="90"/>
        <v>-45845</v>
      </c>
      <c r="Y185" s="113">
        <f t="shared" si="91"/>
        <v>178</v>
      </c>
      <c r="Z185" s="113" t="e">
        <f>INDEX(地温!$D$2:$D$366,MATCH(X185,地温!$C$2:$C$366,FALSE))</f>
        <v>#N/A</v>
      </c>
      <c r="AA185" s="113" t="e">
        <f t="shared" si="92"/>
        <v>#N/A</v>
      </c>
      <c r="AB185" s="116" t="e">
        <f t="shared" si="74"/>
        <v>#N/A</v>
      </c>
      <c r="AC185" s="119" t="e">
        <f t="shared" si="75"/>
        <v>#N/A</v>
      </c>
      <c r="AD185" s="119">
        <f t="shared" si="76"/>
        <v>0</v>
      </c>
      <c r="AG185" s="115">
        <f t="shared" si="93"/>
        <v>-45845</v>
      </c>
      <c r="AH185" s="113">
        <f t="shared" si="94"/>
        <v>178</v>
      </c>
      <c r="AI185" s="113" t="e">
        <f>INDEX(地温!$D$2:$D$366,MATCH(AG185,地温!$C$2:$C$366,FALSE))</f>
        <v>#N/A</v>
      </c>
      <c r="AJ185" s="113" t="e">
        <f t="shared" si="95"/>
        <v>#N/A</v>
      </c>
      <c r="AK185" s="116" t="e">
        <f t="shared" si="77"/>
        <v>#N/A</v>
      </c>
      <c r="AL185" s="119" t="e">
        <f t="shared" si="78"/>
        <v>#N/A</v>
      </c>
      <c r="AM185" s="119">
        <f t="shared" si="79"/>
        <v>0</v>
      </c>
      <c r="AP185" s="115">
        <f t="shared" si="96"/>
        <v>-45845</v>
      </c>
      <c r="AQ185" s="113">
        <f t="shared" si="97"/>
        <v>178</v>
      </c>
      <c r="AR185" s="113" t="e">
        <f>INDEX(地温!$D$2:$D$366,MATCH(AP185,地温!$C$2:$C$366,FALSE))</f>
        <v>#N/A</v>
      </c>
      <c r="AS185" s="113" t="e">
        <f t="shared" si="98"/>
        <v>#N/A</v>
      </c>
      <c r="AT185" s="116" t="e">
        <f t="shared" si="80"/>
        <v>#N/A</v>
      </c>
      <c r="AU185" s="119" t="e">
        <f t="shared" si="81"/>
        <v>#N/A</v>
      </c>
      <c r="AV185" s="119">
        <f t="shared" si="82"/>
        <v>0</v>
      </c>
    </row>
    <row r="186" spans="1:48">
      <c r="A186" s="115">
        <f t="shared" si="83"/>
        <v>-45844</v>
      </c>
      <c r="B186" s="113">
        <f t="shared" si="66"/>
        <v>179</v>
      </c>
      <c r="C186" s="119">
        <f t="shared" si="67"/>
        <v>0</v>
      </c>
      <c r="F186" s="115">
        <f t="shared" si="84"/>
        <v>-45844</v>
      </c>
      <c r="G186" s="113">
        <f t="shared" si="85"/>
        <v>179</v>
      </c>
      <c r="H186" s="113" t="e">
        <f>INDEX(地温!$D$2:$D$366,MATCH(F186,地温!$C$2:$C$366,FALSE))</f>
        <v>#N/A</v>
      </c>
      <c r="I186" s="113" t="e">
        <f t="shared" si="86"/>
        <v>#N/A</v>
      </c>
      <c r="J186" s="116" t="e">
        <f t="shared" si="68"/>
        <v>#N/A</v>
      </c>
      <c r="K186" s="119" t="e">
        <f t="shared" si="69"/>
        <v>#N/A</v>
      </c>
      <c r="L186" s="119">
        <f t="shared" si="70"/>
        <v>0</v>
      </c>
      <c r="O186" s="115">
        <f t="shared" si="87"/>
        <v>-45844</v>
      </c>
      <c r="P186" s="113">
        <f t="shared" si="88"/>
        <v>179</v>
      </c>
      <c r="Q186" s="113" t="e">
        <f>INDEX(地温!$D$2:$D$366,MATCH(O186,地温!$C$2:$C$366,FALSE))</f>
        <v>#N/A</v>
      </c>
      <c r="R186" s="113" t="e">
        <f t="shared" si="89"/>
        <v>#N/A</v>
      </c>
      <c r="S186" s="116" t="e">
        <f t="shared" si="71"/>
        <v>#N/A</v>
      </c>
      <c r="T186" s="119" t="e">
        <f t="shared" si="72"/>
        <v>#N/A</v>
      </c>
      <c r="U186" s="119">
        <f t="shared" si="73"/>
        <v>0</v>
      </c>
      <c r="X186" s="115">
        <f t="shared" si="90"/>
        <v>-45844</v>
      </c>
      <c r="Y186" s="113">
        <f t="shared" si="91"/>
        <v>179</v>
      </c>
      <c r="Z186" s="113" t="e">
        <f>INDEX(地温!$D$2:$D$366,MATCH(X186,地温!$C$2:$C$366,FALSE))</f>
        <v>#N/A</v>
      </c>
      <c r="AA186" s="113" t="e">
        <f t="shared" si="92"/>
        <v>#N/A</v>
      </c>
      <c r="AB186" s="116" t="e">
        <f t="shared" si="74"/>
        <v>#N/A</v>
      </c>
      <c r="AC186" s="119" t="e">
        <f t="shared" si="75"/>
        <v>#N/A</v>
      </c>
      <c r="AD186" s="119">
        <f t="shared" si="76"/>
        <v>0</v>
      </c>
      <c r="AG186" s="115">
        <f t="shared" si="93"/>
        <v>-45844</v>
      </c>
      <c r="AH186" s="113">
        <f t="shared" si="94"/>
        <v>179</v>
      </c>
      <c r="AI186" s="113" t="e">
        <f>INDEX(地温!$D$2:$D$366,MATCH(AG186,地温!$C$2:$C$366,FALSE))</f>
        <v>#N/A</v>
      </c>
      <c r="AJ186" s="113" t="e">
        <f t="shared" si="95"/>
        <v>#N/A</v>
      </c>
      <c r="AK186" s="116" t="e">
        <f t="shared" si="77"/>
        <v>#N/A</v>
      </c>
      <c r="AL186" s="119" t="e">
        <f t="shared" si="78"/>
        <v>#N/A</v>
      </c>
      <c r="AM186" s="119">
        <f t="shared" si="79"/>
        <v>0</v>
      </c>
      <c r="AP186" s="115">
        <f t="shared" si="96"/>
        <v>-45844</v>
      </c>
      <c r="AQ186" s="113">
        <f t="shared" si="97"/>
        <v>179</v>
      </c>
      <c r="AR186" s="113" t="e">
        <f>INDEX(地温!$D$2:$D$366,MATCH(AP186,地温!$C$2:$C$366,FALSE))</f>
        <v>#N/A</v>
      </c>
      <c r="AS186" s="113" t="e">
        <f t="shared" si="98"/>
        <v>#N/A</v>
      </c>
      <c r="AT186" s="116" t="e">
        <f t="shared" si="80"/>
        <v>#N/A</v>
      </c>
      <c r="AU186" s="119" t="e">
        <f t="shared" si="81"/>
        <v>#N/A</v>
      </c>
      <c r="AV186" s="119">
        <f t="shared" si="82"/>
        <v>0</v>
      </c>
    </row>
    <row r="187" spans="1:48">
      <c r="A187" s="115">
        <f t="shared" si="83"/>
        <v>-45843</v>
      </c>
      <c r="B187" s="113">
        <f t="shared" si="66"/>
        <v>180</v>
      </c>
      <c r="C187" s="119">
        <f t="shared" si="67"/>
        <v>0</v>
      </c>
      <c r="F187" s="115">
        <f t="shared" si="84"/>
        <v>-45843</v>
      </c>
      <c r="G187" s="113">
        <f t="shared" si="85"/>
        <v>180</v>
      </c>
      <c r="H187" s="113" t="e">
        <f>INDEX(地温!$D$2:$D$366,MATCH(F187,地温!$C$2:$C$366,FALSE))</f>
        <v>#N/A</v>
      </c>
      <c r="I187" s="113" t="e">
        <f t="shared" si="86"/>
        <v>#N/A</v>
      </c>
      <c r="J187" s="116" t="e">
        <f t="shared" si="68"/>
        <v>#N/A</v>
      </c>
      <c r="K187" s="119" t="e">
        <f t="shared" si="69"/>
        <v>#N/A</v>
      </c>
      <c r="L187" s="119">
        <f t="shared" si="70"/>
        <v>0</v>
      </c>
      <c r="O187" s="115">
        <f t="shared" si="87"/>
        <v>-45843</v>
      </c>
      <c r="P187" s="113">
        <f t="shared" si="88"/>
        <v>180</v>
      </c>
      <c r="Q187" s="113" t="e">
        <f>INDEX(地温!$D$2:$D$366,MATCH(O187,地温!$C$2:$C$366,FALSE))</f>
        <v>#N/A</v>
      </c>
      <c r="R187" s="113" t="e">
        <f t="shared" si="89"/>
        <v>#N/A</v>
      </c>
      <c r="S187" s="116" t="e">
        <f t="shared" si="71"/>
        <v>#N/A</v>
      </c>
      <c r="T187" s="119" t="e">
        <f t="shared" si="72"/>
        <v>#N/A</v>
      </c>
      <c r="U187" s="119">
        <f t="shared" si="73"/>
        <v>0</v>
      </c>
      <c r="X187" s="115">
        <f t="shared" si="90"/>
        <v>-45843</v>
      </c>
      <c r="Y187" s="113">
        <f t="shared" si="91"/>
        <v>180</v>
      </c>
      <c r="Z187" s="113" t="e">
        <f>INDEX(地温!$D$2:$D$366,MATCH(X187,地温!$C$2:$C$366,FALSE))</f>
        <v>#N/A</v>
      </c>
      <c r="AA187" s="113" t="e">
        <f t="shared" si="92"/>
        <v>#N/A</v>
      </c>
      <c r="AB187" s="116" t="e">
        <f t="shared" si="74"/>
        <v>#N/A</v>
      </c>
      <c r="AC187" s="119" t="e">
        <f t="shared" si="75"/>
        <v>#N/A</v>
      </c>
      <c r="AD187" s="119">
        <f t="shared" si="76"/>
        <v>0</v>
      </c>
      <c r="AG187" s="115">
        <f t="shared" si="93"/>
        <v>-45843</v>
      </c>
      <c r="AH187" s="113">
        <f t="shared" si="94"/>
        <v>180</v>
      </c>
      <c r="AI187" s="113" t="e">
        <f>INDEX(地温!$D$2:$D$366,MATCH(AG187,地温!$C$2:$C$366,FALSE))</f>
        <v>#N/A</v>
      </c>
      <c r="AJ187" s="113" t="e">
        <f t="shared" si="95"/>
        <v>#N/A</v>
      </c>
      <c r="AK187" s="116" t="e">
        <f t="shared" si="77"/>
        <v>#N/A</v>
      </c>
      <c r="AL187" s="119" t="e">
        <f t="shared" si="78"/>
        <v>#N/A</v>
      </c>
      <c r="AM187" s="119">
        <f t="shared" si="79"/>
        <v>0</v>
      </c>
      <c r="AP187" s="115">
        <f t="shared" si="96"/>
        <v>-45843</v>
      </c>
      <c r="AQ187" s="113">
        <f t="shared" si="97"/>
        <v>180</v>
      </c>
      <c r="AR187" s="113" t="e">
        <f>INDEX(地温!$D$2:$D$366,MATCH(AP187,地温!$C$2:$C$366,FALSE))</f>
        <v>#N/A</v>
      </c>
      <c r="AS187" s="113" t="e">
        <f t="shared" si="98"/>
        <v>#N/A</v>
      </c>
      <c r="AT187" s="116" t="e">
        <f t="shared" si="80"/>
        <v>#N/A</v>
      </c>
      <c r="AU187" s="119" t="e">
        <f t="shared" si="81"/>
        <v>#N/A</v>
      </c>
      <c r="AV187" s="119">
        <f t="shared" si="82"/>
        <v>0</v>
      </c>
    </row>
    <row r="188" spans="1:48">
      <c r="A188" s="115">
        <f t="shared" si="83"/>
        <v>-45842</v>
      </c>
      <c r="B188" s="113">
        <f t="shared" si="66"/>
        <v>181</v>
      </c>
      <c r="C188" s="119">
        <f t="shared" si="67"/>
        <v>0</v>
      </c>
      <c r="F188" s="115">
        <f t="shared" si="84"/>
        <v>-45842</v>
      </c>
      <c r="G188" s="113">
        <f t="shared" si="85"/>
        <v>181</v>
      </c>
      <c r="H188" s="113" t="e">
        <f>INDEX(地温!$D$2:$D$366,MATCH(F188,地温!$C$2:$C$366,FALSE))</f>
        <v>#N/A</v>
      </c>
      <c r="I188" s="113" t="e">
        <f t="shared" si="86"/>
        <v>#N/A</v>
      </c>
      <c r="J188" s="116" t="e">
        <f t="shared" si="68"/>
        <v>#N/A</v>
      </c>
      <c r="K188" s="119" t="e">
        <f t="shared" si="69"/>
        <v>#N/A</v>
      </c>
      <c r="L188" s="119">
        <f t="shared" si="70"/>
        <v>0</v>
      </c>
      <c r="O188" s="115">
        <f t="shared" si="87"/>
        <v>-45842</v>
      </c>
      <c r="P188" s="113">
        <f t="shared" si="88"/>
        <v>181</v>
      </c>
      <c r="Q188" s="113" t="e">
        <f>INDEX(地温!$D$2:$D$366,MATCH(O188,地温!$C$2:$C$366,FALSE))</f>
        <v>#N/A</v>
      </c>
      <c r="R188" s="113" t="e">
        <f t="shared" si="89"/>
        <v>#N/A</v>
      </c>
      <c r="S188" s="116" t="e">
        <f t="shared" si="71"/>
        <v>#N/A</v>
      </c>
      <c r="T188" s="119" t="e">
        <f t="shared" si="72"/>
        <v>#N/A</v>
      </c>
      <c r="U188" s="119">
        <f t="shared" si="73"/>
        <v>0</v>
      </c>
      <c r="X188" s="115">
        <f t="shared" si="90"/>
        <v>-45842</v>
      </c>
      <c r="Y188" s="113">
        <f t="shared" si="91"/>
        <v>181</v>
      </c>
      <c r="Z188" s="113" t="e">
        <f>INDEX(地温!$D$2:$D$366,MATCH(X188,地温!$C$2:$C$366,FALSE))</f>
        <v>#N/A</v>
      </c>
      <c r="AA188" s="113" t="e">
        <f t="shared" si="92"/>
        <v>#N/A</v>
      </c>
      <c r="AB188" s="116" t="e">
        <f t="shared" si="74"/>
        <v>#N/A</v>
      </c>
      <c r="AC188" s="119" t="e">
        <f t="shared" si="75"/>
        <v>#N/A</v>
      </c>
      <c r="AD188" s="119">
        <f t="shared" si="76"/>
        <v>0</v>
      </c>
      <c r="AG188" s="115">
        <f t="shared" si="93"/>
        <v>-45842</v>
      </c>
      <c r="AH188" s="113">
        <f t="shared" si="94"/>
        <v>181</v>
      </c>
      <c r="AI188" s="113" t="e">
        <f>INDEX(地温!$D$2:$D$366,MATCH(AG188,地温!$C$2:$C$366,FALSE))</f>
        <v>#N/A</v>
      </c>
      <c r="AJ188" s="113" t="e">
        <f t="shared" si="95"/>
        <v>#N/A</v>
      </c>
      <c r="AK188" s="116" t="e">
        <f t="shared" si="77"/>
        <v>#N/A</v>
      </c>
      <c r="AL188" s="119" t="e">
        <f t="shared" si="78"/>
        <v>#N/A</v>
      </c>
      <c r="AM188" s="119">
        <f t="shared" si="79"/>
        <v>0</v>
      </c>
      <c r="AP188" s="115">
        <f t="shared" si="96"/>
        <v>-45842</v>
      </c>
      <c r="AQ188" s="113">
        <f t="shared" si="97"/>
        <v>181</v>
      </c>
      <c r="AR188" s="113" t="e">
        <f>INDEX(地温!$D$2:$D$366,MATCH(AP188,地温!$C$2:$C$366,FALSE))</f>
        <v>#N/A</v>
      </c>
      <c r="AS188" s="113" t="e">
        <f t="shared" si="98"/>
        <v>#N/A</v>
      </c>
      <c r="AT188" s="116" t="e">
        <f t="shared" si="80"/>
        <v>#N/A</v>
      </c>
      <c r="AU188" s="119" t="e">
        <f t="shared" si="81"/>
        <v>#N/A</v>
      </c>
      <c r="AV188" s="119">
        <f t="shared" si="82"/>
        <v>0</v>
      </c>
    </row>
    <row r="189" spans="1:48">
      <c r="A189" s="115">
        <f t="shared" si="83"/>
        <v>-45841</v>
      </c>
      <c r="B189" s="113">
        <f t="shared" si="66"/>
        <v>182</v>
      </c>
      <c r="C189" s="119">
        <f t="shared" si="67"/>
        <v>0</v>
      </c>
      <c r="F189" s="115">
        <f t="shared" si="84"/>
        <v>-45841</v>
      </c>
      <c r="G189" s="113">
        <f t="shared" si="85"/>
        <v>182</v>
      </c>
      <c r="H189" s="113" t="e">
        <f>INDEX(地温!$D$2:$D$366,MATCH(F189,地温!$C$2:$C$366,FALSE))</f>
        <v>#N/A</v>
      </c>
      <c r="I189" s="113" t="e">
        <f t="shared" si="86"/>
        <v>#N/A</v>
      </c>
      <c r="J189" s="116" t="e">
        <f t="shared" si="68"/>
        <v>#N/A</v>
      </c>
      <c r="K189" s="119" t="e">
        <f t="shared" si="69"/>
        <v>#N/A</v>
      </c>
      <c r="L189" s="119">
        <f t="shared" si="70"/>
        <v>0</v>
      </c>
      <c r="O189" s="115">
        <f t="shared" si="87"/>
        <v>-45841</v>
      </c>
      <c r="P189" s="113">
        <f t="shared" si="88"/>
        <v>182</v>
      </c>
      <c r="Q189" s="113" t="e">
        <f>INDEX(地温!$D$2:$D$366,MATCH(O189,地温!$C$2:$C$366,FALSE))</f>
        <v>#N/A</v>
      </c>
      <c r="R189" s="113" t="e">
        <f t="shared" si="89"/>
        <v>#N/A</v>
      </c>
      <c r="S189" s="116" t="e">
        <f t="shared" si="71"/>
        <v>#N/A</v>
      </c>
      <c r="T189" s="119" t="e">
        <f t="shared" si="72"/>
        <v>#N/A</v>
      </c>
      <c r="U189" s="119">
        <f t="shared" si="73"/>
        <v>0</v>
      </c>
      <c r="X189" s="115">
        <f t="shared" si="90"/>
        <v>-45841</v>
      </c>
      <c r="Y189" s="113">
        <f t="shared" si="91"/>
        <v>182</v>
      </c>
      <c r="Z189" s="113" t="e">
        <f>INDEX(地温!$D$2:$D$366,MATCH(X189,地温!$C$2:$C$366,FALSE))</f>
        <v>#N/A</v>
      </c>
      <c r="AA189" s="113" t="e">
        <f t="shared" si="92"/>
        <v>#N/A</v>
      </c>
      <c r="AB189" s="116" t="e">
        <f t="shared" si="74"/>
        <v>#N/A</v>
      </c>
      <c r="AC189" s="119" t="e">
        <f t="shared" si="75"/>
        <v>#N/A</v>
      </c>
      <c r="AD189" s="119">
        <f t="shared" si="76"/>
        <v>0</v>
      </c>
      <c r="AG189" s="115">
        <f t="shared" si="93"/>
        <v>-45841</v>
      </c>
      <c r="AH189" s="113">
        <f t="shared" si="94"/>
        <v>182</v>
      </c>
      <c r="AI189" s="113" t="e">
        <f>INDEX(地温!$D$2:$D$366,MATCH(AG189,地温!$C$2:$C$366,FALSE))</f>
        <v>#N/A</v>
      </c>
      <c r="AJ189" s="113" t="e">
        <f t="shared" si="95"/>
        <v>#N/A</v>
      </c>
      <c r="AK189" s="116" t="e">
        <f t="shared" si="77"/>
        <v>#N/A</v>
      </c>
      <c r="AL189" s="119" t="e">
        <f t="shared" si="78"/>
        <v>#N/A</v>
      </c>
      <c r="AM189" s="119">
        <f t="shared" si="79"/>
        <v>0</v>
      </c>
      <c r="AP189" s="115">
        <f t="shared" si="96"/>
        <v>-45841</v>
      </c>
      <c r="AQ189" s="113">
        <f t="shared" si="97"/>
        <v>182</v>
      </c>
      <c r="AR189" s="113" t="e">
        <f>INDEX(地温!$D$2:$D$366,MATCH(AP189,地温!$C$2:$C$366,FALSE))</f>
        <v>#N/A</v>
      </c>
      <c r="AS189" s="113" t="e">
        <f t="shared" si="98"/>
        <v>#N/A</v>
      </c>
      <c r="AT189" s="116" t="e">
        <f t="shared" si="80"/>
        <v>#N/A</v>
      </c>
      <c r="AU189" s="119" t="e">
        <f t="shared" si="81"/>
        <v>#N/A</v>
      </c>
      <c r="AV189" s="119">
        <f t="shared" si="82"/>
        <v>0</v>
      </c>
    </row>
    <row r="190" spans="1:48">
      <c r="A190" s="115">
        <f t="shared" si="83"/>
        <v>-45840</v>
      </c>
      <c r="B190" s="113">
        <f t="shared" si="66"/>
        <v>183</v>
      </c>
      <c r="C190" s="119">
        <f t="shared" si="67"/>
        <v>0</v>
      </c>
      <c r="F190" s="115">
        <f t="shared" si="84"/>
        <v>-45840</v>
      </c>
      <c r="G190" s="113">
        <f t="shared" si="85"/>
        <v>183</v>
      </c>
      <c r="H190" s="113" t="e">
        <f>INDEX(地温!$D$2:$D$366,MATCH(F190,地温!$C$2:$C$366,FALSE))</f>
        <v>#N/A</v>
      </c>
      <c r="I190" s="113" t="e">
        <f t="shared" si="86"/>
        <v>#N/A</v>
      </c>
      <c r="J190" s="116" t="e">
        <f t="shared" si="68"/>
        <v>#N/A</v>
      </c>
      <c r="K190" s="119" t="e">
        <f t="shared" si="69"/>
        <v>#N/A</v>
      </c>
      <c r="L190" s="119">
        <f t="shared" si="70"/>
        <v>0</v>
      </c>
      <c r="O190" s="115">
        <f t="shared" si="87"/>
        <v>-45840</v>
      </c>
      <c r="P190" s="113">
        <f t="shared" si="88"/>
        <v>183</v>
      </c>
      <c r="Q190" s="113" t="e">
        <f>INDEX(地温!$D$2:$D$366,MATCH(O190,地温!$C$2:$C$366,FALSE))</f>
        <v>#N/A</v>
      </c>
      <c r="R190" s="113" t="e">
        <f t="shared" si="89"/>
        <v>#N/A</v>
      </c>
      <c r="S190" s="116" t="e">
        <f t="shared" si="71"/>
        <v>#N/A</v>
      </c>
      <c r="T190" s="119" t="e">
        <f t="shared" si="72"/>
        <v>#N/A</v>
      </c>
      <c r="U190" s="119">
        <f t="shared" si="73"/>
        <v>0</v>
      </c>
      <c r="X190" s="115">
        <f t="shared" si="90"/>
        <v>-45840</v>
      </c>
      <c r="Y190" s="113">
        <f t="shared" si="91"/>
        <v>183</v>
      </c>
      <c r="Z190" s="113" t="e">
        <f>INDEX(地温!$D$2:$D$366,MATCH(X190,地温!$C$2:$C$366,FALSE))</f>
        <v>#N/A</v>
      </c>
      <c r="AA190" s="113" t="e">
        <f t="shared" si="92"/>
        <v>#N/A</v>
      </c>
      <c r="AB190" s="116" t="e">
        <f t="shared" si="74"/>
        <v>#N/A</v>
      </c>
      <c r="AC190" s="119" t="e">
        <f t="shared" si="75"/>
        <v>#N/A</v>
      </c>
      <c r="AD190" s="119">
        <f t="shared" si="76"/>
        <v>0</v>
      </c>
      <c r="AG190" s="115">
        <f t="shared" si="93"/>
        <v>-45840</v>
      </c>
      <c r="AH190" s="113">
        <f t="shared" si="94"/>
        <v>183</v>
      </c>
      <c r="AI190" s="113" t="e">
        <f>INDEX(地温!$D$2:$D$366,MATCH(AG190,地温!$C$2:$C$366,FALSE))</f>
        <v>#N/A</v>
      </c>
      <c r="AJ190" s="113" t="e">
        <f t="shared" si="95"/>
        <v>#N/A</v>
      </c>
      <c r="AK190" s="116" t="e">
        <f t="shared" si="77"/>
        <v>#N/A</v>
      </c>
      <c r="AL190" s="119" t="e">
        <f t="shared" si="78"/>
        <v>#N/A</v>
      </c>
      <c r="AM190" s="119">
        <f t="shared" si="79"/>
        <v>0</v>
      </c>
      <c r="AP190" s="115">
        <f t="shared" si="96"/>
        <v>-45840</v>
      </c>
      <c r="AQ190" s="113">
        <f t="shared" si="97"/>
        <v>183</v>
      </c>
      <c r="AR190" s="113" t="e">
        <f>INDEX(地温!$D$2:$D$366,MATCH(AP190,地温!$C$2:$C$366,FALSE))</f>
        <v>#N/A</v>
      </c>
      <c r="AS190" s="113" t="e">
        <f t="shared" si="98"/>
        <v>#N/A</v>
      </c>
      <c r="AT190" s="116" t="e">
        <f t="shared" si="80"/>
        <v>#N/A</v>
      </c>
      <c r="AU190" s="119" t="e">
        <f t="shared" si="81"/>
        <v>#N/A</v>
      </c>
      <c r="AV190" s="119">
        <f t="shared" si="82"/>
        <v>0</v>
      </c>
    </row>
    <row r="191" spans="1:48">
      <c r="A191" s="115">
        <f t="shared" si="83"/>
        <v>-45839</v>
      </c>
      <c r="B191" s="113">
        <f t="shared" si="66"/>
        <v>184</v>
      </c>
      <c r="C191" s="119">
        <f t="shared" si="67"/>
        <v>0</v>
      </c>
      <c r="F191" s="115">
        <f t="shared" si="84"/>
        <v>-45839</v>
      </c>
      <c r="G191" s="113">
        <f t="shared" si="85"/>
        <v>184</v>
      </c>
      <c r="H191" s="113" t="e">
        <f>INDEX(地温!$D$2:$D$366,MATCH(F191,地温!$C$2:$C$366,FALSE))</f>
        <v>#N/A</v>
      </c>
      <c r="I191" s="113" t="e">
        <f t="shared" si="86"/>
        <v>#N/A</v>
      </c>
      <c r="J191" s="116" t="e">
        <f t="shared" si="68"/>
        <v>#N/A</v>
      </c>
      <c r="K191" s="119" t="e">
        <f t="shared" si="69"/>
        <v>#N/A</v>
      </c>
      <c r="L191" s="119">
        <f t="shared" si="70"/>
        <v>0</v>
      </c>
      <c r="O191" s="115">
        <f t="shared" si="87"/>
        <v>-45839</v>
      </c>
      <c r="P191" s="113">
        <f t="shared" si="88"/>
        <v>184</v>
      </c>
      <c r="Q191" s="113" t="e">
        <f>INDEX(地温!$D$2:$D$366,MATCH(O191,地温!$C$2:$C$366,FALSE))</f>
        <v>#N/A</v>
      </c>
      <c r="R191" s="113" t="e">
        <f t="shared" si="89"/>
        <v>#N/A</v>
      </c>
      <c r="S191" s="116" t="e">
        <f t="shared" si="71"/>
        <v>#N/A</v>
      </c>
      <c r="T191" s="119" t="e">
        <f t="shared" si="72"/>
        <v>#N/A</v>
      </c>
      <c r="U191" s="119">
        <f t="shared" si="73"/>
        <v>0</v>
      </c>
      <c r="X191" s="115">
        <f t="shared" si="90"/>
        <v>-45839</v>
      </c>
      <c r="Y191" s="113">
        <f t="shared" si="91"/>
        <v>184</v>
      </c>
      <c r="Z191" s="113" t="e">
        <f>INDEX(地温!$D$2:$D$366,MATCH(X191,地温!$C$2:$C$366,FALSE))</f>
        <v>#N/A</v>
      </c>
      <c r="AA191" s="113" t="e">
        <f t="shared" si="92"/>
        <v>#N/A</v>
      </c>
      <c r="AB191" s="116" t="e">
        <f t="shared" si="74"/>
        <v>#N/A</v>
      </c>
      <c r="AC191" s="119" t="e">
        <f t="shared" si="75"/>
        <v>#N/A</v>
      </c>
      <c r="AD191" s="119">
        <f t="shared" si="76"/>
        <v>0</v>
      </c>
      <c r="AG191" s="115">
        <f t="shared" si="93"/>
        <v>-45839</v>
      </c>
      <c r="AH191" s="113">
        <f t="shared" si="94"/>
        <v>184</v>
      </c>
      <c r="AI191" s="113" t="e">
        <f>INDEX(地温!$D$2:$D$366,MATCH(AG191,地温!$C$2:$C$366,FALSE))</f>
        <v>#N/A</v>
      </c>
      <c r="AJ191" s="113" t="e">
        <f t="shared" si="95"/>
        <v>#N/A</v>
      </c>
      <c r="AK191" s="116" t="e">
        <f t="shared" si="77"/>
        <v>#N/A</v>
      </c>
      <c r="AL191" s="119" t="e">
        <f t="shared" si="78"/>
        <v>#N/A</v>
      </c>
      <c r="AM191" s="119">
        <f t="shared" si="79"/>
        <v>0</v>
      </c>
      <c r="AP191" s="115">
        <f t="shared" si="96"/>
        <v>-45839</v>
      </c>
      <c r="AQ191" s="113">
        <f t="shared" si="97"/>
        <v>184</v>
      </c>
      <c r="AR191" s="113" t="e">
        <f>INDEX(地温!$D$2:$D$366,MATCH(AP191,地温!$C$2:$C$366,FALSE))</f>
        <v>#N/A</v>
      </c>
      <c r="AS191" s="113" t="e">
        <f t="shared" si="98"/>
        <v>#N/A</v>
      </c>
      <c r="AT191" s="116" t="e">
        <f t="shared" si="80"/>
        <v>#N/A</v>
      </c>
      <c r="AU191" s="119" t="e">
        <f t="shared" si="81"/>
        <v>#N/A</v>
      </c>
      <c r="AV191" s="119">
        <f t="shared" si="82"/>
        <v>0</v>
      </c>
    </row>
    <row r="192" spans="1:48">
      <c r="A192" s="115">
        <f t="shared" si="83"/>
        <v>-45838</v>
      </c>
      <c r="B192" s="113">
        <f t="shared" si="66"/>
        <v>185</v>
      </c>
      <c r="C192" s="119">
        <f t="shared" si="67"/>
        <v>0</v>
      </c>
      <c r="F192" s="115">
        <f t="shared" si="84"/>
        <v>-45838</v>
      </c>
      <c r="G192" s="113">
        <f t="shared" si="85"/>
        <v>185</v>
      </c>
      <c r="H192" s="113" t="e">
        <f>INDEX(地温!$D$2:$D$366,MATCH(F192,地温!$C$2:$C$366,FALSE))</f>
        <v>#N/A</v>
      </c>
      <c r="I192" s="113" t="e">
        <f t="shared" si="86"/>
        <v>#N/A</v>
      </c>
      <c r="J192" s="116" t="e">
        <f t="shared" si="68"/>
        <v>#N/A</v>
      </c>
      <c r="K192" s="119" t="e">
        <f t="shared" si="69"/>
        <v>#N/A</v>
      </c>
      <c r="L192" s="119">
        <f t="shared" si="70"/>
        <v>0</v>
      </c>
      <c r="O192" s="115">
        <f t="shared" si="87"/>
        <v>-45838</v>
      </c>
      <c r="P192" s="113">
        <f t="shared" si="88"/>
        <v>185</v>
      </c>
      <c r="Q192" s="113" t="e">
        <f>INDEX(地温!$D$2:$D$366,MATCH(O192,地温!$C$2:$C$366,FALSE))</f>
        <v>#N/A</v>
      </c>
      <c r="R192" s="113" t="e">
        <f t="shared" si="89"/>
        <v>#N/A</v>
      </c>
      <c r="S192" s="116" t="e">
        <f t="shared" si="71"/>
        <v>#N/A</v>
      </c>
      <c r="T192" s="119" t="e">
        <f t="shared" si="72"/>
        <v>#N/A</v>
      </c>
      <c r="U192" s="119">
        <f t="shared" si="73"/>
        <v>0</v>
      </c>
      <c r="X192" s="115">
        <f t="shared" si="90"/>
        <v>-45838</v>
      </c>
      <c r="Y192" s="113">
        <f t="shared" si="91"/>
        <v>185</v>
      </c>
      <c r="Z192" s="113" t="e">
        <f>INDEX(地温!$D$2:$D$366,MATCH(X192,地温!$C$2:$C$366,FALSE))</f>
        <v>#N/A</v>
      </c>
      <c r="AA192" s="113" t="e">
        <f t="shared" si="92"/>
        <v>#N/A</v>
      </c>
      <c r="AB192" s="116" t="e">
        <f t="shared" si="74"/>
        <v>#N/A</v>
      </c>
      <c r="AC192" s="119" t="e">
        <f t="shared" si="75"/>
        <v>#N/A</v>
      </c>
      <c r="AD192" s="119">
        <f t="shared" si="76"/>
        <v>0</v>
      </c>
      <c r="AG192" s="115">
        <f t="shared" si="93"/>
        <v>-45838</v>
      </c>
      <c r="AH192" s="113">
        <f t="shared" si="94"/>
        <v>185</v>
      </c>
      <c r="AI192" s="113" t="e">
        <f>INDEX(地温!$D$2:$D$366,MATCH(AG192,地温!$C$2:$C$366,FALSE))</f>
        <v>#N/A</v>
      </c>
      <c r="AJ192" s="113" t="e">
        <f t="shared" si="95"/>
        <v>#N/A</v>
      </c>
      <c r="AK192" s="116" t="e">
        <f t="shared" si="77"/>
        <v>#N/A</v>
      </c>
      <c r="AL192" s="119" t="e">
        <f t="shared" si="78"/>
        <v>#N/A</v>
      </c>
      <c r="AM192" s="119">
        <f t="shared" si="79"/>
        <v>0</v>
      </c>
      <c r="AP192" s="115">
        <f t="shared" si="96"/>
        <v>-45838</v>
      </c>
      <c r="AQ192" s="113">
        <f t="shared" si="97"/>
        <v>185</v>
      </c>
      <c r="AR192" s="113" t="e">
        <f>INDEX(地温!$D$2:$D$366,MATCH(AP192,地温!$C$2:$C$366,FALSE))</f>
        <v>#N/A</v>
      </c>
      <c r="AS192" s="113" t="e">
        <f t="shared" si="98"/>
        <v>#N/A</v>
      </c>
      <c r="AT192" s="116" t="e">
        <f t="shared" si="80"/>
        <v>#N/A</v>
      </c>
      <c r="AU192" s="119" t="e">
        <f t="shared" si="81"/>
        <v>#N/A</v>
      </c>
      <c r="AV192" s="119">
        <f t="shared" si="82"/>
        <v>0</v>
      </c>
    </row>
    <row r="193" spans="1:48">
      <c r="A193" s="115">
        <f t="shared" si="83"/>
        <v>-45837</v>
      </c>
      <c r="B193" s="113">
        <f t="shared" si="66"/>
        <v>186</v>
      </c>
      <c r="C193" s="119">
        <f t="shared" si="67"/>
        <v>0</v>
      </c>
      <c r="F193" s="115">
        <f t="shared" si="84"/>
        <v>-45837</v>
      </c>
      <c r="G193" s="113">
        <f t="shared" si="85"/>
        <v>186</v>
      </c>
      <c r="H193" s="113" t="e">
        <f>INDEX(地温!$D$2:$D$366,MATCH(F193,地温!$C$2:$C$366,FALSE))</f>
        <v>#N/A</v>
      </c>
      <c r="I193" s="113" t="e">
        <f t="shared" si="86"/>
        <v>#N/A</v>
      </c>
      <c r="J193" s="116" t="e">
        <f t="shared" si="68"/>
        <v>#N/A</v>
      </c>
      <c r="K193" s="119" t="e">
        <f t="shared" si="69"/>
        <v>#N/A</v>
      </c>
      <c r="L193" s="119">
        <f t="shared" si="70"/>
        <v>0</v>
      </c>
      <c r="O193" s="115">
        <f t="shared" si="87"/>
        <v>-45837</v>
      </c>
      <c r="P193" s="113">
        <f t="shared" si="88"/>
        <v>186</v>
      </c>
      <c r="Q193" s="113" t="e">
        <f>INDEX(地温!$D$2:$D$366,MATCH(O193,地温!$C$2:$C$366,FALSE))</f>
        <v>#N/A</v>
      </c>
      <c r="R193" s="113" t="e">
        <f t="shared" si="89"/>
        <v>#N/A</v>
      </c>
      <c r="S193" s="116" t="e">
        <f t="shared" si="71"/>
        <v>#N/A</v>
      </c>
      <c r="T193" s="119" t="e">
        <f t="shared" si="72"/>
        <v>#N/A</v>
      </c>
      <c r="U193" s="119">
        <f t="shared" si="73"/>
        <v>0</v>
      </c>
      <c r="X193" s="115">
        <f t="shared" si="90"/>
        <v>-45837</v>
      </c>
      <c r="Y193" s="113">
        <f t="shared" si="91"/>
        <v>186</v>
      </c>
      <c r="Z193" s="113" t="e">
        <f>INDEX(地温!$D$2:$D$366,MATCH(X193,地温!$C$2:$C$366,FALSE))</f>
        <v>#N/A</v>
      </c>
      <c r="AA193" s="113" t="e">
        <f t="shared" si="92"/>
        <v>#N/A</v>
      </c>
      <c r="AB193" s="116" t="e">
        <f t="shared" si="74"/>
        <v>#N/A</v>
      </c>
      <c r="AC193" s="119" t="e">
        <f t="shared" si="75"/>
        <v>#N/A</v>
      </c>
      <c r="AD193" s="119">
        <f t="shared" si="76"/>
        <v>0</v>
      </c>
      <c r="AG193" s="115">
        <f t="shared" si="93"/>
        <v>-45837</v>
      </c>
      <c r="AH193" s="113">
        <f t="shared" si="94"/>
        <v>186</v>
      </c>
      <c r="AI193" s="113" t="e">
        <f>INDEX(地温!$D$2:$D$366,MATCH(AG193,地温!$C$2:$C$366,FALSE))</f>
        <v>#N/A</v>
      </c>
      <c r="AJ193" s="113" t="e">
        <f t="shared" si="95"/>
        <v>#N/A</v>
      </c>
      <c r="AK193" s="116" t="e">
        <f t="shared" si="77"/>
        <v>#N/A</v>
      </c>
      <c r="AL193" s="119" t="e">
        <f t="shared" si="78"/>
        <v>#N/A</v>
      </c>
      <c r="AM193" s="119">
        <f t="shared" si="79"/>
        <v>0</v>
      </c>
      <c r="AP193" s="115">
        <f t="shared" si="96"/>
        <v>-45837</v>
      </c>
      <c r="AQ193" s="113">
        <f t="shared" si="97"/>
        <v>186</v>
      </c>
      <c r="AR193" s="113" t="e">
        <f>INDEX(地温!$D$2:$D$366,MATCH(AP193,地温!$C$2:$C$366,FALSE))</f>
        <v>#N/A</v>
      </c>
      <c r="AS193" s="113" t="e">
        <f t="shared" si="98"/>
        <v>#N/A</v>
      </c>
      <c r="AT193" s="116" t="e">
        <f t="shared" si="80"/>
        <v>#N/A</v>
      </c>
      <c r="AU193" s="119" t="e">
        <f t="shared" si="81"/>
        <v>#N/A</v>
      </c>
      <c r="AV193" s="119">
        <f t="shared" si="82"/>
        <v>0</v>
      </c>
    </row>
    <row r="194" spans="1:48">
      <c r="A194" s="115">
        <f t="shared" si="83"/>
        <v>-45836</v>
      </c>
      <c r="B194" s="113">
        <f t="shared" si="66"/>
        <v>187</v>
      </c>
      <c r="C194" s="119">
        <f t="shared" si="67"/>
        <v>0</v>
      </c>
      <c r="F194" s="115">
        <f t="shared" si="84"/>
        <v>-45836</v>
      </c>
      <c r="G194" s="113">
        <f t="shared" si="85"/>
        <v>187</v>
      </c>
      <c r="H194" s="113" t="e">
        <f>INDEX(地温!$D$2:$D$366,MATCH(F194,地温!$C$2:$C$366,FALSE))</f>
        <v>#N/A</v>
      </c>
      <c r="I194" s="113" t="e">
        <f t="shared" si="86"/>
        <v>#N/A</v>
      </c>
      <c r="J194" s="116" t="e">
        <f t="shared" si="68"/>
        <v>#N/A</v>
      </c>
      <c r="K194" s="119" t="e">
        <f t="shared" si="69"/>
        <v>#N/A</v>
      </c>
      <c r="L194" s="119">
        <f t="shared" si="70"/>
        <v>0</v>
      </c>
      <c r="O194" s="115">
        <f t="shared" si="87"/>
        <v>-45836</v>
      </c>
      <c r="P194" s="113">
        <f t="shared" si="88"/>
        <v>187</v>
      </c>
      <c r="Q194" s="113" t="e">
        <f>INDEX(地温!$D$2:$D$366,MATCH(O194,地温!$C$2:$C$366,FALSE))</f>
        <v>#N/A</v>
      </c>
      <c r="R194" s="113" t="e">
        <f t="shared" si="89"/>
        <v>#N/A</v>
      </c>
      <c r="S194" s="116" t="e">
        <f t="shared" si="71"/>
        <v>#N/A</v>
      </c>
      <c r="T194" s="119" t="e">
        <f t="shared" si="72"/>
        <v>#N/A</v>
      </c>
      <c r="U194" s="119">
        <f t="shared" si="73"/>
        <v>0</v>
      </c>
      <c r="X194" s="115">
        <f t="shared" si="90"/>
        <v>-45836</v>
      </c>
      <c r="Y194" s="113">
        <f t="shared" si="91"/>
        <v>187</v>
      </c>
      <c r="Z194" s="113" t="e">
        <f>INDEX(地温!$D$2:$D$366,MATCH(X194,地温!$C$2:$C$366,FALSE))</f>
        <v>#N/A</v>
      </c>
      <c r="AA194" s="113" t="e">
        <f t="shared" si="92"/>
        <v>#N/A</v>
      </c>
      <c r="AB194" s="116" t="e">
        <f t="shared" si="74"/>
        <v>#N/A</v>
      </c>
      <c r="AC194" s="119" t="e">
        <f t="shared" si="75"/>
        <v>#N/A</v>
      </c>
      <c r="AD194" s="119">
        <f t="shared" si="76"/>
        <v>0</v>
      </c>
      <c r="AG194" s="115">
        <f t="shared" si="93"/>
        <v>-45836</v>
      </c>
      <c r="AH194" s="113">
        <f t="shared" si="94"/>
        <v>187</v>
      </c>
      <c r="AI194" s="113" t="e">
        <f>INDEX(地温!$D$2:$D$366,MATCH(AG194,地温!$C$2:$C$366,FALSE))</f>
        <v>#N/A</v>
      </c>
      <c r="AJ194" s="113" t="e">
        <f t="shared" si="95"/>
        <v>#N/A</v>
      </c>
      <c r="AK194" s="116" t="e">
        <f t="shared" si="77"/>
        <v>#N/A</v>
      </c>
      <c r="AL194" s="119" t="e">
        <f t="shared" si="78"/>
        <v>#N/A</v>
      </c>
      <c r="AM194" s="119">
        <f t="shared" si="79"/>
        <v>0</v>
      </c>
      <c r="AP194" s="115">
        <f t="shared" si="96"/>
        <v>-45836</v>
      </c>
      <c r="AQ194" s="113">
        <f t="shared" si="97"/>
        <v>187</v>
      </c>
      <c r="AR194" s="113" t="e">
        <f>INDEX(地温!$D$2:$D$366,MATCH(AP194,地温!$C$2:$C$366,FALSE))</f>
        <v>#N/A</v>
      </c>
      <c r="AS194" s="113" t="e">
        <f t="shared" si="98"/>
        <v>#N/A</v>
      </c>
      <c r="AT194" s="116" t="e">
        <f t="shared" si="80"/>
        <v>#N/A</v>
      </c>
      <c r="AU194" s="119" t="e">
        <f t="shared" si="81"/>
        <v>#N/A</v>
      </c>
      <c r="AV194" s="119">
        <f t="shared" si="82"/>
        <v>0</v>
      </c>
    </row>
    <row r="195" spans="1:48">
      <c r="A195" s="115">
        <f t="shared" si="83"/>
        <v>-45835</v>
      </c>
      <c r="B195" s="113">
        <f t="shared" si="66"/>
        <v>188</v>
      </c>
      <c r="C195" s="119">
        <f t="shared" si="67"/>
        <v>0</v>
      </c>
      <c r="F195" s="115">
        <f t="shared" si="84"/>
        <v>-45835</v>
      </c>
      <c r="G195" s="113">
        <f t="shared" si="85"/>
        <v>188</v>
      </c>
      <c r="H195" s="113" t="e">
        <f>INDEX(地温!$D$2:$D$366,MATCH(F195,地温!$C$2:$C$366,FALSE))</f>
        <v>#N/A</v>
      </c>
      <c r="I195" s="113" t="e">
        <f t="shared" si="86"/>
        <v>#N/A</v>
      </c>
      <c r="J195" s="116" t="e">
        <f t="shared" si="68"/>
        <v>#N/A</v>
      </c>
      <c r="K195" s="119" t="e">
        <f t="shared" si="69"/>
        <v>#N/A</v>
      </c>
      <c r="L195" s="119">
        <f t="shared" si="70"/>
        <v>0</v>
      </c>
      <c r="O195" s="115">
        <f t="shared" si="87"/>
        <v>-45835</v>
      </c>
      <c r="P195" s="113">
        <f t="shared" si="88"/>
        <v>188</v>
      </c>
      <c r="Q195" s="113" t="e">
        <f>INDEX(地温!$D$2:$D$366,MATCH(O195,地温!$C$2:$C$366,FALSE))</f>
        <v>#N/A</v>
      </c>
      <c r="R195" s="113" t="e">
        <f t="shared" si="89"/>
        <v>#N/A</v>
      </c>
      <c r="S195" s="116" t="e">
        <f t="shared" si="71"/>
        <v>#N/A</v>
      </c>
      <c r="T195" s="119" t="e">
        <f t="shared" si="72"/>
        <v>#N/A</v>
      </c>
      <c r="U195" s="119">
        <f t="shared" si="73"/>
        <v>0</v>
      </c>
      <c r="X195" s="115">
        <f t="shared" si="90"/>
        <v>-45835</v>
      </c>
      <c r="Y195" s="113">
        <f t="shared" si="91"/>
        <v>188</v>
      </c>
      <c r="Z195" s="113" t="e">
        <f>INDEX(地温!$D$2:$D$366,MATCH(X195,地温!$C$2:$C$366,FALSE))</f>
        <v>#N/A</v>
      </c>
      <c r="AA195" s="113" t="e">
        <f t="shared" si="92"/>
        <v>#N/A</v>
      </c>
      <c r="AB195" s="116" t="e">
        <f t="shared" si="74"/>
        <v>#N/A</v>
      </c>
      <c r="AC195" s="119" t="e">
        <f t="shared" si="75"/>
        <v>#N/A</v>
      </c>
      <c r="AD195" s="119">
        <f t="shared" si="76"/>
        <v>0</v>
      </c>
      <c r="AG195" s="115">
        <f t="shared" si="93"/>
        <v>-45835</v>
      </c>
      <c r="AH195" s="113">
        <f t="shared" si="94"/>
        <v>188</v>
      </c>
      <c r="AI195" s="113" t="e">
        <f>INDEX(地温!$D$2:$D$366,MATCH(AG195,地温!$C$2:$C$366,FALSE))</f>
        <v>#N/A</v>
      </c>
      <c r="AJ195" s="113" t="e">
        <f t="shared" si="95"/>
        <v>#N/A</v>
      </c>
      <c r="AK195" s="116" t="e">
        <f t="shared" si="77"/>
        <v>#N/A</v>
      </c>
      <c r="AL195" s="119" t="e">
        <f t="shared" si="78"/>
        <v>#N/A</v>
      </c>
      <c r="AM195" s="119">
        <f t="shared" si="79"/>
        <v>0</v>
      </c>
      <c r="AP195" s="115">
        <f t="shared" si="96"/>
        <v>-45835</v>
      </c>
      <c r="AQ195" s="113">
        <f t="shared" si="97"/>
        <v>188</v>
      </c>
      <c r="AR195" s="113" t="e">
        <f>INDEX(地温!$D$2:$D$366,MATCH(AP195,地温!$C$2:$C$366,FALSE))</f>
        <v>#N/A</v>
      </c>
      <c r="AS195" s="113" t="e">
        <f t="shared" si="98"/>
        <v>#N/A</v>
      </c>
      <c r="AT195" s="116" t="e">
        <f t="shared" si="80"/>
        <v>#N/A</v>
      </c>
      <c r="AU195" s="119" t="e">
        <f t="shared" si="81"/>
        <v>#N/A</v>
      </c>
      <c r="AV195" s="119">
        <f t="shared" si="82"/>
        <v>0</v>
      </c>
    </row>
    <row r="196" spans="1:48">
      <c r="A196" s="115">
        <f t="shared" si="83"/>
        <v>-45834</v>
      </c>
      <c r="B196" s="113">
        <f t="shared" si="66"/>
        <v>189</v>
      </c>
      <c r="C196" s="119">
        <f t="shared" si="67"/>
        <v>0</v>
      </c>
      <c r="F196" s="115">
        <f t="shared" si="84"/>
        <v>-45834</v>
      </c>
      <c r="G196" s="113">
        <f t="shared" si="85"/>
        <v>189</v>
      </c>
      <c r="H196" s="113" t="e">
        <f>INDEX(地温!$D$2:$D$366,MATCH(F196,地温!$C$2:$C$366,FALSE))</f>
        <v>#N/A</v>
      </c>
      <c r="I196" s="113" t="e">
        <f t="shared" si="86"/>
        <v>#N/A</v>
      </c>
      <c r="J196" s="116" t="e">
        <f t="shared" si="68"/>
        <v>#N/A</v>
      </c>
      <c r="K196" s="119" t="e">
        <f t="shared" si="69"/>
        <v>#N/A</v>
      </c>
      <c r="L196" s="119">
        <f t="shared" si="70"/>
        <v>0</v>
      </c>
      <c r="O196" s="115">
        <f t="shared" si="87"/>
        <v>-45834</v>
      </c>
      <c r="P196" s="113">
        <f t="shared" si="88"/>
        <v>189</v>
      </c>
      <c r="Q196" s="113" t="e">
        <f>INDEX(地温!$D$2:$D$366,MATCH(O196,地温!$C$2:$C$366,FALSE))</f>
        <v>#N/A</v>
      </c>
      <c r="R196" s="113" t="e">
        <f t="shared" si="89"/>
        <v>#N/A</v>
      </c>
      <c r="S196" s="116" t="e">
        <f t="shared" si="71"/>
        <v>#N/A</v>
      </c>
      <c r="T196" s="119" t="e">
        <f t="shared" si="72"/>
        <v>#N/A</v>
      </c>
      <c r="U196" s="119">
        <f t="shared" si="73"/>
        <v>0</v>
      </c>
      <c r="X196" s="115">
        <f t="shared" si="90"/>
        <v>-45834</v>
      </c>
      <c r="Y196" s="113">
        <f t="shared" si="91"/>
        <v>189</v>
      </c>
      <c r="Z196" s="113" t="e">
        <f>INDEX(地温!$D$2:$D$366,MATCH(X196,地温!$C$2:$C$366,FALSE))</f>
        <v>#N/A</v>
      </c>
      <c r="AA196" s="113" t="e">
        <f t="shared" si="92"/>
        <v>#N/A</v>
      </c>
      <c r="AB196" s="116" t="e">
        <f t="shared" si="74"/>
        <v>#N/A</v>
      </c>
      <c r="AC196" s="119" t="e">
        <f t="shared" si="75"/>
        <v>#N/A</v>
      </c>
      <c r="AD196" s="119">
        <f t="shared" si="76"/>
        <v>0</v>
      </c>
      <c r="AG196" s="115">
        <f t="shared" si="93"/>
        <v>-45834</v>
      </c>
      <c r="AH196" s="113">
        <f t="shared" si="94"/>
        <v>189</v>
      </c>
      <c r="AI196" s="113" t="e">
        <f>INDEX(地温!$D$2:$D$366,MATCH(AG196,地温!$C$2:$C$366,FALSE))</f>
        <v>#N/A</v>
      </c>
      <c r="AJ196" s="113" t="e">
        <f t="shared" si="95"/>
        <v>#N/A</v>
      </c>
      <c r="AK196" s="116" t="e">
        <f t="shared" si="77"/>
        <v>#N/A</v>
      </c>
      <c r="AL196" s="119" t="e">
        <f t="shared" si="78"/>
        <v>#N/A</v>
      </c>
      <c r="AM196" s="119">
        <f t="shared" si="79"/>
        <v>0</v>
      </c>
      <c r="AP196" s="115">
        <f t="shared" si="96"/>
        <v>-45834</v>
      </c>
      <c r="AQ196" s="113">
        <f t="shared" si="97"/>
        <v>189</v>
      </c>
      <c r="AR196" s="113" t="e">
        <f>INDEX(地温!$D$2:$D$366,MATCH(AP196,地温!$C$2:$C$366,FALSE))</f>
        <v>#N/A</v>
      </c>
      <c r="AS196" s="113" t="e">
        <f t="shared" si="98"/>
        <v>#N/A</v>
      </c>
      <c r="AT196" s="116" t="e">
        <f t="shared" si="80"/>
        <v>#N/A</v>
      </c>
      <c r="AU196" s="119" t="e">
        <f t="shared" si="81"/>
        <v>#N/A</v>
      </c>
      <c r="AV196" s="119">
        <f t="shared" si="82"/>
        <v>0</v>
      </c>
    </row>
    <row r="197" spans="1:48">
      <c r="A197" s="115">
        <f t="shared" si="83"/>
        <v>-45833</v>
      </c>
      <c r="B197" s="113">
        <f t="shared" si="66"/>
        <v>190</v>
      </c>
      <c r="C197" s="119">
        <f t="shared" si="67"/>
        <v>0</v>
      </c>
      <c r="F197" s="115">
        <f t="shared" si="84"/>
        <v>-45833</v>
      </c>
      <c r="G197" s="113">
        <f t="shared" si="85"/>
        <v>190</v>
      </c>
      <c r="H197" s="113" t="e">
        <f>INDEX(地温!$D$2:$D$366,MATCH(F197,地温!$C$2:$C$366,FALSE))</f>
        <v>#N/A</v>
      </c>
      <c r="I197" s="113" t="e">
        <f t="shared" si="86"/>
        <v>#N/A</v>
      </c>
      <c r="J197" s="116" t="e">
        <f t="shared" si="68"/>
        <v>#N/A</v>
      </c>
      <c r="K197" s="119" t="e">
        <f t="shared" si="69"/>
        <v>#N/A</v>
      </c>
      <c r="L197" s="119">
        <f t="shared" si="70"/>
        <v>0</v>
      </c>
      <c r="O197" s="115">
        <f t="shared" si="87"/>
        <v>-45833</v>
      </c>
      <c r="P197" s="113">
        <f t="shared" si="88"/>
        <v>190</v>
      </c>
      <c r="Q197" s="113" t="e">
        <f>INDEX(地温!$D$2:$D$366,MATCH(O197,地温!$C$2:$C$366,FALSE))</f>
        <v>#N/A</v>
      </c>
      <c r="R197" s="113" t="e">
        <f t="shared" si="89"/>
        <v>#N/A</v>
      </c>
      <c r="S197" s="116" t="e">
        <f t="shared" si="71"/>
        <v>#N/A</v>
      </c>
      <c r="T197" s="119" t="e">
        <f t="shared" si="72"/>
        <v>#N/A</v>
      </c>
      <c r="U197" s="119">
        <f t="shared" si="73"/>
        <v>0</v>
      </c>
      <c r="X197" s="115">
        <f t="shared" si="90"/>
        <v>-45833</v>
      </c>
      <c r="Y197" s="113">
        <f t="shared" si="91"/>
        <v>190</v>
      </c>
      <c r="Z197" s="113" t="e">
        <f>INDEX(地温!$D$2:$D$366,MATCH(X197,地温!$C$2:$C$366,FALSE))</f>
        <v>#N/A</v>
      </c>
      <c r="AA197" s="113" t="e">
        <f t="shared" si="92"/>
        <v>#N/A</v>
      </c>
      <c r="AB197" s="116" t="e">
        <f t="shared" si="74"/>
        <v>#N/A</v>
      </c>
      <c r="AC197" s="119" t="e">
        <f t="shared" si="75"/>
        <v>#N/A</v>
      </c>
      <c r="AD197" s="119">
        <f t="shared" si="76"/>
        <v>0</v>
      </c>
      <c r="AG197" s="115">
        <f t="shared" si="93"/>
        <v>-45833</v>
      </c>
      <c r="AH197" s="113">
        <f t="shared" si="94"/>
        <v>190</v>
      </c>
      <c r="AI197" s="113" t="e">
        <f>INDEX(地温!$D$2:$D$366,MATCH(AG197,地温!$C$2:$C$366,FALSE))</f>
        <v>#N/A</v>
      </c>
      <c r="AJ197" s="113" t="e">
        <f t="shared" si="95"/>
        <v>#N/A</v>
      </c>
      <c r="AK197" s="116" t="e">
        <f t="shared" si="77"/>
        <v>#N/A</v>
      </c>
      <c r="AL197" s="119" t="e">
        <f t="shared" si="78"/>
        <v>#N/A</v>
      </c>
      <c r="AM197" s="119">
        <f t="shared" si="79"/>
        <v>0</v>
      </c>
      <c r="AP197" s="115">
        <f t="shared" si="96"/>
        <v>-45833</v>
      </c>
      <c r="AQ197" s="113">
        <f t="shared" si="97"/>
        <v>190</v>
      </c>
      <c r="AR197" s="113" t="e">
        <f>INDEX(地温!$D$2:$D$366,MATCH(AP197,地温!$C$2:$C$366,FALSE))</f>
        <v>#N/A</v>
      </c>
      <c r="AS197" s="113" t="e">
        <f t="shared" si="98"/>
        <v>#N/A</v>
      </c>
      <c r="AT197" s="116" t="e">
        <f t="shared" si="80"/>
        <v>#N/A</v>
      </c>
      <c r="AU197" s="119" t="e">
        <f t="shared" si="81"/>
        <v>#N/A</v>
      </c>
      <c r="AV197" s="119">
        <f t="shared" si="82"/>
        <v>0</v>
      </c>
    </row>
    <row r="198" spans="1:48">
      <c r="A198" s="115">
        <f t="shared" si="83"/>
        <v>-45832</v>
      </c>
      <c r="B198" s="113">
        <f t="shared" si="66"/>
        <v>191</v>
      </c>
      <c r="C198" s="119">
        <f t="shared" si="67"/>
        <v>0</v>
      </c>
      <c r="F198" s="115">
        <f t="shared" si="84"/>
        <v>-45832</v>
      </c>
      <c r="G198" s="113">
        <f t="shared" si="85"/>
        <v>191</v>
      </c>
      <c r="H198" s="113" t="e">
        <f>INDEX(地温!$D$2:$D$366,MATCH(F198,地温!$C$2:$C$366,FALSE))</f>
        <v>#N/A</v>
      </c>
      <c r="I198" s="113" t="e">
        <f t="shared" si="86"/>
        <v>#N/A</v>
      </c>
      <c r="J198" s="116" t="e">
        <f t="shared" si="68"/>
        <v>#N/A</v>
      </c>
      <c r="K198" s="119" t="e">
        <f t="shared" si="69"/>
        <v>#N/A</v>
      </c>
      <c r="L198" s="119">
        <f t="shared" si="70"/>
        <v>0</v>
      </c>
      <c r="O198" s="115">
        <f t="shared" si="87"/>
        <v>-45832</v>
      </c>
      <c r="P198" s="113">
        <f t="shared" si="88"/>
        <v>191</v>
      </c>
      <c r="Q198" s="113" t="e">
        <f>INDEX(地温!$D$2:$D$366,MATCH(O198,地温!$C$2:$C$366,FALSE))</f>
        <v>#N/A</v>
      </c>
      <c r="R198" s="113" t="e">
        <f t="shared" si="89"/>
        <v>#N/A</v>
      </c>
      <c r="S198" s="116" t="e">
        <f t="shared" si="71"/>
        <v>#N/A</v>
      </c>
      <c r="T198" s="119" t="e">
        <f t="shared" si="72"/>
        <v>#N/A</v>
      </c>
      <c r="U198" s="119">
        <f t="shared" si="73"/>
        <v>0</v>
      </c>
      <c r="X198" s="115">
        <f t="shared" si="90"/>
        <v>-45832</v>
      </c>
      <c r="Y198" s="113">
        <f t="shared" si="91"/>
        <v>191</v>
      </c>
      <c r="Z198" s="113" t="e">
        <f>INDEX(地温!$D$2:$D$366,MATCH(X198,地温!$C$2:$C$366,FALSE))</f>
        <v>#N/A</v>
      </c>
      <c r="AA198" s="113" t="e">
        <f t="shared" si="92"/>
        <v>#N/A</v>
      </c>
      <c r="AB198" s="116" t="e">
        <f t="shared" si="74"/>
        <v>#N/A</v>
      </c>
      <c r="AC198" s="119" t="e">
        <f t="shared" si="75"/>
        <v>#N/A</v>
      </c>
      <c r="AD198" s="119">
        <f t="shared" si="76"/>
        <v>0</v>
      </c>
      <c r="AG198" s="115">
        <f t="shared" si="93"/>
        <v>-45832</v>
      </c>
      <c r="AH198" s="113">
        <f t="shared" si="94"/>
        <v>191</v>
      </c>
      <c r="AI198" s="113" t="e">
        <f>INDEX(地温!$D$2:$D$366,MATCH(AG198,地温!$C$2:$C$366,FALSE))</f>
        <v>#N/A</v>
      </c>
      <c r="AJ198" s="113" t="e">
        <f t="shared" si="95"/>
        <v>#N/A</v>
      </c>
      <c r="AK198" s="116" t="e">
        <f t="shared" si="77"/>
        <v>#N/A</v>
      </c>
      <c r="AL198" s="119" t="e">
        <f t="shared" si="78"/>
        <v>#N/A</v>
      </c>
      <c r="AM198" s="119">
        <f t="shared" si="79"/>
        <v>0</v>
      </c>
      <c r="AP198" s="115">
        <f t="shared" si="96"/>
        <v>-45832</v>
      </c>
      <c r="AQ198" s="113">
        <f t="shared" si="97"/>
        <v>191</v>
      </c>
      <c r="AR198" s="113" t="e">
        <f>INDEX(地温!$D$2:$D$366,MATCH(AP198,地温!$C$2:$C$366,FALSE))</f>
        <v>#N/A</v>
      </c>
      <c r="AS198" s="113" t="e">
        <f t="shared" si="98"/>
        <v>#N/A</v>
      </c>
      <c r="AT198" s="116" t="e">
        <f t="shared" si="80"/>
        <v>#N/A</v>
      </c>
      <c r="AU198" s="119" t="e">
        <f t="shared" si="81"/>
        <v>#N/A</v>
      </c>
      <c r="AV198" s="119">
        <f t="shared" si="82"/>
        <v>0</v>
      </c>
    </row>
    <row r="199" spans="1:48">
      <c r="A199" s="115">
        <f t="shared" si="83"/>
        <v>-45831</v>
      </c>
      <c r="B199" s="113">
        <f t="shared" si="66"/>
        <v>192</v>
      </c>
      <c r="C199" s="119">
        <f t="shared" si="67"/>
        <v>0</v>
      </c>
      <c r="F199" s="115">
        <f t="shared" si="84"/>
        <v>-45831</v>
      </c>
      <c r="G199" s="113">
        <f t="shared" si="85"/>
        <v>192</v>
      </c>
      <c r="H199" s="113" t="e">
        <f>INDEX(地温!$D$2:$D$366,MATCH(F199,地温!$C$2:$C$366,FALSE))</f>
        <v>#N/A</v>
      </c>
      <c r="I199" s="113" t="e">
        <f t="shared" si="86"/>
        <v>#N/A</v>
      </c>
      <c r="J199" s="116" t="e">
        <f t="shared" si="68"/>
        <v>#N/A</v>
      </c>
      <c r="K199" s="119" t="e">
        <f t="shared" si="69"/>
        <v>#N/A</v>
      </c>
      <c r="L199" s="119">
        <f t="shared" si="70"/>
        <v>0</v>
      </c>
      <c r="O199" s="115">
        <f t="shared" si="87"/>
        <v>-45831</v>
      </c>
      <c r="P199" s="113">
        <f t="shared" si="88"/>
        <v>192</v>
      </c>
      <c r="Q199" s="113" t="e">
        <f>INDEX(地温!$D$2:$D$366,MATCH(O199,地温!$C$2:$C$366,FALSE))</f>
        <v>#N/A</v>
      </c>
      <c r="R199" s="113" t="e">
        <f t="shared" si="89"/>
        <v>#N/A</v>
      </c>
      <c r="S199" s="116" t="e">
        <f t="shared" si="71"/>
        <v>#N/A</v>
      </c>
      <c r="T199" s="119" t="e">
        <f t="shared" si="72"/>
        <v>#N/A</v>
      </c>
      <c r="U199" s="119">
        <f t="shared" si="73"/>
        <v>0</v>
      </c>
      <c r="X199" s="115">
        <f t="shared" si="90"/>
        <v>-45831</v>
      </c>
      <c r="Y199" s="113">
        <f t="shared" si="91"/>
        <v>192</v>
      </c>
      <c r="Z199" s="113" t="e">
        <f>INDEX(地温!$D$2:$D$366,MATCH(X199,地温!$C$2:$C$366,FALSE))</f>
        <v>#N/A</v>
      </c>
      <c r="AA199" s="113" t="e">
        <f t="shared" si="92"/>
        <v>#N/A</v>
      </c>
      <c r="AB199" s="116" t="e">
        <f t="shared" si="74"/>
        <v>#N/A</v>
      </c>
      <c r="AC199" s="119" t="e">
        <f t="shared" si="75"/>
        <v>#N/A</v>
      </c>
      <c r="AD199" s="119">
        <f t="shared" si="76"/>
        <v>0</v>
      </c>
      <c r="AG199" s="115">
        <f t="shared" si="93"/>
        <v>-45831</v>
      </c>
      <c r="AH199" s="113">
        <f t="shared" si="94"/>
        <v>192</v>
      </c>
      <c r="AI199" s="113" t="e">
        <f>INDEX(地温!$D$2:$D$366,MATCH(AG199,地温!$C$2:$C$366,FALSE))</f>
        <v>#N/A</v>
      </c>
      <c r="AJ199" s="113" t="e">
        <f t="shared" si="95"/>
        <v>#N/A</v>
      </c>
      <c r="AK199" s="116" t="e">
        <f t="shared" si="77"/>
        <v>#N/A</v>
      </c>
      <c r="AL199" s="119" t="e">
        <f t="shared" si="78"/>
        <v>#N/A</v>
      </c>
      <c r="AM199" s="119">
        <f t="shared" si="79"/>
        <v>0</v>
      </c>
      <c r="AP199" s="115">
        <f t="shared" si="96"/>
        <v>-45831</v>
      </c>
      <c r="AQ199" s="113">
        <f t="shared" si="97"/>
        <v>192</v>
      </c>
      <c r="AR199" s="113" t="e">
        <f>INDEX(地温!$D$2:$D$366,MATCH(AP199,地温!$C$2:$C$366,FALSE))</f>
        <v>#N/A</v>
      </c>
      <c r="AS199" s="113" t="e">
        <f t="shared" si="98"/>
        <v>#N/A</v>
      </c>
      <c r="AT199" s="116" t="e">
        <f t="shared" si="80"/>
        <v>#N/A</v>
      </c>
      <c r="AU199" s="119" t="e">
        <f t="shared" si="81"/>
        <v>#N/A</v>
      </c>
      <c r="AV199" s="119">
        <f t="shared" si="82"/>
        <v>0</v>
      </c>
    </row>
    <row r="200" spans="1:48">
      <c r="A200" s="115">
        <f t="shared" si="83"/>
        <v>-45830</v>
      </c>
      <c r="B200" s="113">
        <f t="shared" ref="B200:B263" si="99">G200</f>
        <v>193</v>
      </c>
      <c r="C200" s="119">
        <f t="shared" ref="C200:C263" si="100">L200+U200+AD200+AM200+AV200</f>
        <v>0</v>
      </c>
      <c r="F200" s="115">
        <f t="shared" si="84"/>
        <v>-45830</v>
      </c>
      <c r="G200" s="113">
        <f t="shared" si="85"/>
        <v>193</v>
      </c>
      <c r="H200" s="113" t="e">
        <f>INDEX(地温!$D$2:$D$366,MATCH(F200,地温!$C$2:$C$366,FALSE))</f>
        <v>#N/A</v>
      </c>
      <c r="I200" s="113" t="e">
        <f t="shared" si="86"/>
        <v>#N/A</v>
      </c>
      <c r="J200" s="116" t="e">
        <f t="shared" ref="J200:J263" si="101">I200/G200</f>
        <v>#N/A</v>
      </c>
      <c r="K200" s="119" t="e">
        <f t="shared" ref="K200:K263" si="102">$H$4*EXP(-$I$4/(8.31*(J200+273)))</f>
        <v>#N/A</v>
      </c>
      <c r="L200" s="119">
        <f t="shared" ref="L200:L263" si="103">IF($G$1=0,0,$J$1*$G$4*0.01*(1-EXP(-K200*G200)))</f>
        <v>0</v>
      </c>
      <c r="O200" s="115">
        <f t="shared" si="87"/>
        <v>-45830</v>
      </c>
      <c r="P200" s="113">
        <f t="shared" si="88"/>
        <v>193</v>
      </c>
      <c r="Q200" s="113" t="e">
        <f>INDEX(地温!$D$2:$D$366,MATCH(O200,地温!$C$2:$C$366,FALSE))</f>
        <v>#N/A</v>
      </c>
      <c r="R200" s="113" t="e">
        <f t="shared" si="89"/>
        <v>#N/A</v>
      </c>
      <c r="S200" s="116" t="e">
        <f t="shared" ref="S200:S263" si="104">R200/P200</f>
        <v>#N/A</v>
      </c>
      <c r="T200" s="119" t="e">
        <f t="shared" ref="T200:T263" si="105">$Q$4*EXP(-$R$4/(8.31*(S200+273)))</f>
        <v>#N/A</v>
      </c>
      <c r="U200" s="119">
        <f t="shared" ref="U200:U263" si="106">IF($P$1=0,0,$S$1*$P$4*0.01*(1-EXP(-T200*P200)))</f>
        <v>0</v>
      </c>
      <c r="X200" s="115">
        <f t="shared" si="90"/>
        <v>-45830</v>
      </c>
      <c r="Y200" s="113">
        <f t="shared" si="91"/>
        <v>193</v>
      </c>
      <c r="Z200" s="113" t="e">
        <f>INDEX(地温!$D$2:$D$366,MATCH(X200,地温!$C$2:$C$366,FALSE))</f>
        <v>#N/A</v>
      </c>
      <c r="AA200" s="113" t="e">
        <f t="shared" si="92"/>
        <v>#N/A</v>
      </c>
      <c r="AB200" s="116" t="e">
        <f t="shared" ref="AB200:AB263" si="107">AA200/Y200</f>
        <v>#N/A</v>
      </c>
      <c r="AC200" s="119" t="e">
        <f t="shared" ref="AC200:AC263" si="108">$Z$4*EXP(-$AA$4/(8.31*(AB200+273)))</f>
        <v>#N/A</v>
      </c>
      <c r="AD200" s="119">
        <f t="shared" ref="AD200:AD263" si="109">IF($Y$1=0,0,$AB$1*$Y$4*0.01*(1-EXP(-AC200*Y200)))</f>
        <v>0</v>
      </c>
      <c r="AG200" s="115">
        <f t="shared" si="93"/>
        <v>-45830</v>
      </c>
      <c r="AH200" s="113">
        <f t="shared" si="94"/>
        <v>193</v>
      </c>
      <c r="AI200" s="113" t="e">
        <f>INDEX(地温!$D$2:$D$366,MATCH(AG200,地温!$C$2:$C$366,FALSE))</f>
        <v>#N/A</v>
      </c>
      <c r="AJ200" s="113" t="e">
        <f t="shared" si="95"/>
        <v>#N/A</v>
      </c>
      <c r="AK200" s="116" t="e">
        <f t="shared" ref="AK200:AK263" si="110">AJ200/AH200</f>
        <v>#N/A</v>
      </c>
      <c r="AL200" s="119" t="e">
        <f t="shared" ref="AL200:AL263" si="111">$AI$4*EXP(-$AJ$4/(8.31*(AK200+273)))</f>
        <v>#N/A</v>
      </c>
      <c r="AM200" s="119">
        <f t="shared" ref="AM200:AM263" si="112">IF($AH$1=0,0,$AK$1*$AH$4*0.01*(1-EXP(-AL200*AH200)))</f>
        <v>0</v>
      </c>
      <c r="AP200" s="115">
        <f t="shared" si="96"/>
        <v>-45830</v>
      </c>
      <c r="AQ200" s="113">
        <f t="shared" si="97"/>
        <v>193</v>
      </c>
      <c r="AR200" s="113" t="e">
        <f>INDEX(地温!$D$2:$D$366,MATCH(AP200,地温!$C$2:$C$366,FALSE))</f>
        <v>#N/A</v>
      </c>
      <c r="AS200" s="113" t="e">
        <f t="shared" si="98"/>
        <v>#N/A</v>
      </c>
      <c r="AT200" s="116" t="e">
        <f t="shared" ref="AT200:AT263" si="113">AS200/AQ200</f>
        <v>#N/A</v>
      </c>
      <c r="AU200" s="119" t="e">
        <f t="shared" ref="AU200:AU263" si="114">$AR$4*EXP(-$AS$4/(8.31*(AT200+273)))</f>
        <v>#N/A</v>
      </c>
      <c r="AV200" s="119">
        <f t="shared" ref="AV200:AV263" si="115">IF($AQ$1=0,0,$AT$1*$AQ$4*0.01*(1-EXP(-AU200*AQ200)))</f>
        <v>0</v>
      </c>
    </row>
    <row r="201" spans="1:48">
      <c r="A201" s="115">
        <f t="shared" ref="A201:A264" si="116">A200+1</f>
        <v>-45829</v>
      </c>
      <c r="B201" s="113">
        <f t="shared" si="99"/>
        <v>194</v>
      </c>
      <c r="C201" s="119">
        <f t="shared" si="100"/>
        <v>0</v>
      </c>
      <c r="F201" s="115">
        <f t="shared" ref="F201:F264" si="117">F200+1</f>
        <v>-45829</v>
      </c>
      <c r="G201" s="113">
        <f t="shared" ref="G201:G264" si="118">F201-F$8+1</f>
        <v>194</v>
      </c>
      <c r="H201" s="113" t="e">
        <f>INDEX(地温!$D$2:$D$366,MATCH(F201,地温!$C$2:$C$366,FALSE))</f>
        <v>#N/A</v>
      </c>
      <c r="I201" s="113" t="e">
        <f t="shared" ref="I201:I264" si="119">I200+H201</f>
        <v>#N/A</v>
      </c>
      <c r="J201" s="116" t="e">
        <f t="shared" si="101"/>
        <v>#N/A</v>
      </c>
      <c r="K201" s="119" t="e">
        <f t="shared" si="102"/>
        <v>#N/A</v>
      </c>
      <c r="L201" s="119">
        <f t="shared" si="103"/>
        <v>0</v>
      </c>
      <c r="O201" s="115">
        <f t="shared" ref="O201:O264" si="120">O200+1</f>
        <v>-45829</v>
      </c>
      <c r="P201" s="113">
        <f t="shared" ref="P201:P264" si="121">O201-O$8+1</f>
        <v>194</v>
      </c>
      <c r="Q201" s="113" t="e">
        <f>INDEX(地温!$D$2:$D$366,MATCH(O201,地温!$C$2:$C$366,FALSE))</f>
        <v>#N/A</v>
      </c>
      <c r="R201" s="113" t="e">
        <f t="shared" ref="R201:R264" si="122">R200+Q201</f>
        <v>#N/A</v>
      </c>
      <c r="S201" s="116" t="e">
        <f t="shared" si="104"/>
        <v>#N/A</v>
      </c>
      <c r="T201" s="119" t="e">
        <f t="shared" si="105"/>
        <v>#N/A</v>
      </c>
      <c r="U201" s="119">
        <f t="shared" si="106"/>
        <v>0</v>
      </c>
      <c r="X201" s="115">
        <f t="shared" ref="X201:X264" si="123">X200+1</f>
        <v>-45829</v>
      </c>
      <c r="Y201" s="113">
        <f t="shared" ref="Y201:Y264" si="124">X201-X$8+1</f>
        <v>194</v>
      </c>
      <c r="Z201" s="113" t="e">
        <f>INDEX(地温!$D$2:$D$366,MATCH(X201,地温!$C$2:$C$366,FALSE))</f>
        <v>#N/A</v>
      </c>
      <c r="AA201" s="113" t="e">
        <f t="shared" ref="AA201:AA264" si="125">AA200+Z201</f>
        <v>#N/A</v>
      </c>
      <c r="AB201" s="116" t="e">
        <f t="shared" si="107"/>
        <v>#N/A</v>
      </c>
      <c r="AC201" s="119" t="e">
        <f t="shared" si="108"/>
        <v>#N/A</v>
      </c>
      <c r="AD201" s="119">
        <f t="shared" si="109"/>
        <v>0</v>
      </c>
      <c r="AG201" s="115">
        <f t="shared" ref="AG201:AG264" si="126">AG200+1</f>
        <v>-45829</v>
      </c>
      <c r="AH201" s="113">
        <f t="shared" ref="AH201:AH264" si="127">AG201-AG$8+1</f>
        <v>194</v>
      </c>
      <c r="AI201" s="113" t="e">
        <f>INDEX(地温!$D$2:$D$366,MATCH(AG201,地温!$C$2:$C$366,FALSE))</f>
        <v>#N/A</v>
      </c>
      <c r="AJ201" s="113" t="e">
        <f t="shared" ref="AJ201:AJ264" si="128">AJ200+AI201</f>
        <v>#N/A</v>
      </c>
      <c r="AK201" s="116" t="e">
        <f t="shared" si="110"/>
        <v>#N/A</v>
      </c>
      <c r="AL201" s="119" t="e">
        <f t="shared" si="111"/>
        <v>#N/A</v>
      </c>
      <c r="AM201" s="119">
        <f t="shared" si="112"/>
        <v>0</v>
      </c>
      <c r="AP201" s="115">
        <f t="shared" ref="AP201:AP264" si="129">AP200+1</f>
        <v>-45829</v>
      </c>
      <c r="AQ201" s="113">
        <f t="shared" ref="AQ201:AQ264" si="130">AP201-AP$8+1</f>
        <v>194</v>
      </c>
      <c r="AR201" s="113" t="e">
        <f>INDEX(地温!$D$2:$D$366,MATCH(AP201,地温!$C$2:$C$366,FALSE))</f>
        <v>#N/A</v>
      </c>
      <c r="AS201" s="113" t="e">
        <f t="shared" ref="AS201:AS264" si="131">AS200+AR201</f>
        <v>#N/A</v>
      </c>
      <c r="AT201" s="116" t="e">
        <f t="shared" si="113"/>
        <v>#N/A</v>
      </c>
      <c r="AU201" s="119" t="e">
        <f t="shared" si="114"/>
        <v>#N/A</v>
      </c>
      <c r="AV201" s="119">
        <f t="shared" si="115"/>
        <v>0</v>
      </c>
    </row>
    <row r="202" spans="1:48">
      <c r="A202" s="115">
        <f t="shared" si="116"/>
        <v>-45828</v>
      </c>
      <c r="B202" s="113">
        <f t="shared" si="99"/>
        <v>195</v>
      </c>
      <c r="C202" s="119">
        <f t="shared" si="100"/>
        <v>0</v>
      </c>
      <c r="F202" s="115">
        <f t="shared" si="117"/>
        <v>-45828</v>
      </c>
      <c r="G202" s="113">
        <f t="shared" si="118"/>
        <v>195</v>
      </c>
      <c r="H202" s="113" t="e">
        <f>INDEX(地温!$D$2:$D$366,MATCH(F202,地温!$C$2:$C$366,FALSE))</f>
        <v>#N/A</v>
      </c>
      <c r="I202" s="113" t="e">
        <f t="shared" si="119"/>
        <v>#N/A</v>
      </c>
      <c r="J202" s="116" t="e">
        <f t="shared" si="101"/>
        <v>#N/A</v>
      </c>
      <c r="K202" s="119" t="e">
        <f t="shared" si="102"/>
        <v>#N/A</v>
      </c>
      <c r="L202" s="119">
        <f t="shared" si="103"/>
        <v>0</v>
      </c>
      <c r="O202" s="115">
        <f t="shared" si="120"/>
        <v>-45828</v>
      </c>
      <c r="P202" s="113">
        <f t="shared" si="121"/>
        <v>195</v>
      </c>
      <c r="Q202" s="113" t="e">
        <f>INDEX(地温!$D$2:$D$366,MATCH(O202,地温!$C$2:$C$366,FALSE))</f>
        <v>#N/A</v>
      </c>
      <c r="R202" s="113" t="e">
        <f t="shared" si="122"/>
        <v>#N/A</v>
      </c>
      <c r="S202" s="116" t="e">
        <f t="shared" si="104"/>
        <v>#N/A</v>
      </c>
      <c r="T202" s="119" t="e">
        <f t="shared" si="105"/>
        <v>#N/A</v>
      </c>
      <c r="U202" s="119">
        <f t="shared" si="106"/>
        <v>0</v>
      </c>
      <c r="X202" s="115">
        <f t="shared" si="123"/>
        <v>-45828</v>
      </c>
      <c r="Y202" s="113">
        <f t="shared" si="124"/>
        <v>195</v>
      </c>
      <c r="Z202" s="113" t="e">
        <f>INDEX(地温!$D$2:$D$366,MATCH(X202,地温!$C$2:$C$366,FALSE))</f>
        <v>#N/A</v>
      </c>
      <c r="AA202" s="113" t="e">
        <f t="shared" si="125"/>
        <v>#N/A</v>
      </c>
      <c r="AB202" s="116" t="e">
        <f t="shared" si="107"/>
        <v>#N/A</v>
      </c>
      <c r="AC202" s="119" t="e">
        <f t="shared" si="108"/>
        <v>#N/A</v>
      </c>
      <c r="AD202" s="119">
        <f t="shared" si="109"/>
        <v>0</v>
      </c>
      <c r="AG202" s="115">
        <f t="shared" si="126"/>
        <v>-45828</v>
      </c>
      <c r="AH202" s="113">
        <f t="shared" si="127"/>
        <v>195</v>
      </c>
      <c r="AI202" s="113" t="e">
        <f>INDEX(地温!$D$2:$D$366,MATCH(AG202,地温!$C$2:$C$366,FALSE))</f>
        <v>#N/A</v>
      </c>
      <c r="AJ202" s="113" t="e">
        <f t="shared" si="128"/>
        <v>#N/A</v>
      </c>
      <c r="AK202" s="116" t="e">
        <f t="shared" si="110"/>
        <v>#N/A</v>
      </c>
      <c r="AL202" s="119" t="e">
        <f t="shared" si="111"/>
        <v>#N/A</v>
      </c>
      <c r="AM202" s="119">
        <f t="shared" si="112"/>
        <v>0</v>
      </c>
      <c r="AP202" s="115">
        <f t="shared" si="129"/>
        <v>-45828</v>
      </c>
      <c r="AQ202" s="113">
        <f t="shared" si="130"/>
        <v>195</v>
      </c>
      <c r="AR202" s="113" t="e">
        <f>INDEX(地温!$D$2:$D$366,MATCH(AP202,地温!$C$2:$C$366,FALSE))</f>
        <v>#N/A</v>
      </c>
      <c r="AS202" s="113" t="e">
        <f t="shared" si="131"/>
        <v>#N/A</v>
      </c>
      <c r="AT202" s="116" t="e">
        <f t="shared" si="113"/>
        <v>#N/A</v>
      </c>
      <c r="AU202" s="119" t="e">
        <f t="shared" si="114"/>
        <v>#N/A</v>
      </c>
      <c r="AV202" s="119">
        <f t="shared" si="115"/>
        <v>0</v>
      </c>
    </row>
    <row r="203" spans="1:48">
      <c r="A203" s="115">
        <f t="shared" si="116"/>
        <v>-45827</v>
      </c>
      <c r="B203" s="113">
        <f t="shared" si="99"/>
        <v>196</v>
      </c>
      <c r="C203" s="119">
        <f t="shared" si="100"/>
        <v>0</v>
      </c>
      <c r="F203" s="115">
        <f t="shared" si="117"/>
        <v>-45827</v>
      </c>
      <c r="G203" s="113">
        <f t="shared" si="118"/>
        <v>196</v>
      </c>
      <c r="H203" s="113" t="e">
        <f>INDEX(地温!$D$2:$D$366,MATCH(F203,地温!$C$2:$C$366,FALSE))</f>
        <v>#N/A</v>
      </c>
      <c r="I203" s="113" t="e">
        <f t="shared" si="119"/>
        <v>#N/A</v>
      </c>
      <c r="J203" s="116" t="e">
        <f t="shared" si="101"/>
        <v>#N/A</v>
      </c>
      <c r="K203" s="119" t="e">
        <f t="shared" si="102"/>
        <v>#N/A</v>
      </c>
      <c r="L203" s="119">
        <f t="shared" si="103"/>
        <v>0</v>
      </c>
      <c r="O203" s="115">
        <f t="shared" si="120"/>
        <v>-45827</v>
      </c>
      <c r="P203" s="113">
        <f t="shared" si="121"/>
        <v>196</v>
      </c>
      <c r="Q203" s="113" t="e">
        <f>INDEX(地温!$D$2:$D$366,MATCH(O203,地温!$C$2:$C$366,FALSE))</f>
        <v>#N/A</v>
      </c>
      <c r="R203" s="113" t="e">
        <f t="shared" si="122"/>
        <v>#N/A</v>
      </c>
      <c r="S203" s="116" t="e">
        <f t="shared" si="104"/>
        <v>#N/A</v>
      </c>
      <c r="T203" s="119" t="e">
        <f t="shared" si="105"/>
        <v>#N/A</v>
      </c>
      <c r="U203" s="119">
        <f t="shared" si="106"/>
        <v>0</v>
      </c>
      <c r="X203" s="115">
        <f t="shared" si="123"/>
        <v>-45827</v>
      </c>
      <c r="Y203" s="113">
        <f t="shared" si="124"/>
        <v>196</v>
      </c>
      <c r="Z203" s="113" t="e">
        <f>INDEX(地温!$D$2:$D$366,MATCH(X203,地温!$C$2:$C$366,FALSE))</f>
        <v>#N/A</v>
      </c>
      <c r="AA203" s="113" t="e">
        <f t="shared" si="125"/>
        <v>#N/A</v>
      </c>
      <c r="AB203" s="116" t="e">
        <f t="shared" si="107"/>
        <v>#N/A</v>
      </c>
      <c r="AC203" s="119" t="e">
        <f t="shared" si="108"/>
        <v>#N/A</v>
      </c>
      <c r="AD203" s="119">
        <f t="shared" si="109"/>
        <v>0</v>
      </c>
      <c r="AG203" s="115">
        <f t="shared" si="126"/>
        <v>-45827</v>
      </c>
      <c r="AH203" s="113">
        <f t="shared" si="127"/>
        <v>196</v>
      </c>
      <c r="AI203" s="113" t="e">
        <f>INDEX(地温!$D$2:$D$366,MATCH(AG203,地温!$C$2:$C$366,FALSE))</f>
        <v>#N/A</v>
      </c>
      <c r="AJ203" s="113" t="e">
        <f t="shared" si="128"/>
        <v>#N/A</v>
      </c>
      <c r="AK203" s="116" t="e">
        <f t="shared" si="110"/>
        <v>#N/A</v>
      </c>
      <c r="AL203" s="119" t="e">
        <f t="shared" si="111"/>
        <v>#N/A</v>
      </c>
      <c r="AM203" s="119">
        <f t="shared" si="112"/>
        <v>0</v>
      </c>
      <c r="AP203" s="115">
        <f t="shared" si="129"/>
        <v>-45827</v>
      </c>
      <c r="AQ203" s="113">
        <f t="shared" si="130"/>
        <v>196</v>
      </c>
      <c r="AR203" s="113" t="e">
        <f>INDEX(地温!$D$2:$D$366,MATCH(AP203,地温!$C$2:$C$366,FALSE))</f>
        <v>#N/A</v>
      </c>
      <c r="AS203" s="113" t="e">
        <f t="shared" si="131"/>
        <v>#N/A</v>
      </c>
      <c r="AT203" s="116" t="e">
        <f t="shared" si="113"/>
        <v>#N/A</v>
      </c>
      <c r="AU203" s="119" t="e">
        <f t="shared" si="114"/>
        <v>#N/A</v>
      </c>
      <c r="AV203" s="119">
        <f t="shared" si="115"/>
        <v>0</v>
      </c>
    </row>
    <row r="204" spans="1:48">
      <c r="A204" s="115">
        <f t="shared" si="116"/>
        <v>-45826</v>
      </c>
      <c r="B204" s="113">
        <f t="shared" si="99"/>
        <v>197</v>
      </c>
      <c r="C204" s="119">
        <f t="shared" si="100"/>
        <v>0</v>
      </c>
      <c r="F204" s="115">
        <f t="shared" si="117"/>
        <v>-45826</v>
      </c>
      <c r="G204" s="113">
        <f t="shared" si="118"/>
        <v>197</v>
      </c>
      <c r="H204" s="113" t="e">
        <f>INDEX(地温!$D$2:$D$366,MATCH(F204,地温!$C$2:$C$366,FALSE))</f>
        <v>#N/A</v>
      </c>
      <c r="I204" s="113" t="e">
        <f t="shared" si="119"/>
        <v>#N/A</v>
      </c>
      <c r="J204" s="116" t="e">
        <f t="shared" si="101"/>
        <v>#N/A</v>
      </c>
      <c r="K204" s="119" t="e">
        <f t="shared" si="102"/>
        <v>#N/A</v>
      </c>
      <c r="L204" s="119">
        <f t="shared" si="103"/>
        <v>0</v>
      </c>
      <c r="O204" s="115">
        <f t="shared" si="120"/>
        <v>-45826</v>
      </c>
      <c r="P204" s="113">
        <f t="shared" si="121"/>
        <v>197</v>
      </c>
      <c r="Q204" s="113" t="e">
        <f>INDEX(地温!$D$2:$D$366,MATCH(O204,地温!$C$2:$C$366,FALSE))</f>
        <v>#N/A</v>
      </c>
      <c r="R204" s="113" t="e">
        <f t="shared" si="122"/>
        <v>#N/A</v>
      </c>
      <c r="S204" s="116" t="e">
        <f t="shared" si="104"/>
        <v>#N/A</v>
      </c>
      <c r="T204" s="119" t="e">
        <f t="shared" si="105"/>
        <v>#N/A</v>
      </c>
      <c r="U204" s="119">
        <f t="shared" si="106"/>
        <v>0</v>
      </c>
      <c r="X204" s="115">
        <f t="shared" si="123"/>
        <v>-45826</v>
      </c>
      <c r="Y204" s="113">
        <f t="shared" si="124"/>
        <v>197</v>
      </c>
      <c r="Z204" s="113" t="e">
        <f>INDEX(地温!$D$2:$D$366,MATCH(X204,地温!$C$2:$C$366,FALSE))</f>
        <v>#N/A</v>
      </c>
      <c r="AA204" s="113" t="e">
        <f t="shared" si="125"/>
        <v>#N/A</v>
      </c>
      <c r="AB204" s="116" t="e">
        <f t="shared" si="107"/>
        <v>#N/A</v>
      </c>
      <c r="AC204" s="119" t="e">
        <f t="shared" si="108"/>
        <v>#N/A</v>
      </c>
      <c r="AD204" s="119">
        <f t="shared" si="109"/>
        <v>0</v>
      </c>
      <c r="AG204" s="115">
        <f t="shared" si="126"/>
        <v>-45826</v>
      </c>
      <c r="AH204" s="113">
        <f t="shared" si="127"/>
        <v>197</v>
      </c>
      <c r="AI204" s="113" t="e">
        <f>INDEX(地温!$D$2:$D$366,MATCH(AG204,地温!$C$2:$C$366,FALSE))</f>
        <v>#N/A</v>
      </c>
      <c r="AJ204" s="113" t="e">
        <f t="shared" si="128"/>
        <v>#N/A</v>
      </c>
      <c r="AK204" s="116" t="e">
        <f t="shared" si="110"/>
        <v>#N/A</v>
      </c>
      <c r="AL204" s="119" t="e">
        <f t="shared" si="111"/>
        <v>#N/A</v>
      </c>
      <c r="AM204" s="119">
        <f t="shared" si="112"/>
        <v>0</v>
      </c>
      <c r="AP204" s="115">
        <f t="shared" si="129"/>
        <v>-45826</v>
      </c>
      <c r="AQ204" s="113">
        <f t="shared" si="130"/>
        <v>197</v>
      </c>
      <c r="AR204" s="113" t="e">
        <f>INDEX(地温!$D$2:$D$366,MATCH(AP204,地温!$C$2:$C$366,FALSE))</f>
        <v>#N/A</v>
      </c>
      <c r="AS204" s="113" t="e">
        <f t="shared" si="131"/>
        <v>#N/A</v>
      </c>
      <c r="AT204" s="116" t="e">
        <f t="shared" si="113"/>
        <v>#N/A</v>
      </c>
      <c r="AU204" s="119" t="e">
        <f t="shared" si="114"/>
        <v>#N/A</v>
      </c>
      <c r="AV204" s="119">
        <f t="shared" si="115"/>
        <v>0</v>
      </c>
    </row>
    <row r="205" spans="1:48">
      <c r="A205" s="115">
        <f t="shared" si="116"/>
        <v>-45825</v>
      </c>
      <c r="B205" s="113">
        <f t="shared" si="99"/>
        <v>198</v>
      </c>
      <c r="C205" s="119">
        <f t="shared" si="100"/>
        <v>0</v>
      </c>
      <c r="F205" s="115">
        <f t="shared" si="117"/>
        <v>-45825</v>
      </c>
      <c r="G205" s="113">
        <f t="shared" si="118"/>
        <v>198</v>
      </c>
      <c r="H205" s="113" t="e">
        <f>INDEX(地温!$D$2:$D$366,MATCH(F205,地温!$C$2:$C$366,FALSE))</f>
        <v>#N/A</v>
      </c>
      <c r="I205" s="113" t="e">
        <f t="shared" si="119"/>
        <v>#N/A</v>
      </c>
      <c r="J205" s="116" t="e">
        <f t="shared" si="101"/>
        <v>#N/A</v>
      </c>
      <c r="K205" s="119" t="e">
        <f t="shared" si="102"/>
        <v>#N/A</v>
      </c>
      <c r="L205" s="119">
        <f t="shared" si="103"/>
        <v>0</v>
      </c>
      <c r="O205" s="115">
        <f t="shared" si="120"/>
        <v>-45825</v>
      </c>
      <c r="P205" s="113">
        <f t="shared" si="121"/>
        <v>198</v>
      </c>
      <c r="Q205" s="113" t="e">
        <f>INDEX(地温!$D$2:$D$366,MATCH(O205,地温!$C$2:$C$366,FALSE))</f>
        <v>#N/A</v>
      </c>
      <c r="R205" s="113" t="e">
        <f t="shared" si="122"/>
        <v>#N/A</v>
      </c>
      <c r="S205" s="116" t="e">
        <f t="shared" si="104"/>
        <v>#N/A</v>
      </c>
      <c r="T205" s="119" t="e">
        <f t="shared" si="105"/>
        <v>#N/A</v>
      </c>
      <c r="U205" s="119">
        <f t="shared" si="106"/>
        <v>0</v>
      </c>
      <c r="X205" s="115">
        <f t="shared" si="123"/>
        <v>-45825</v>
      </c>
      <c r="Y205" s="113">
        <f t="shared" si="124"/>
        <v>198</v>
      </c>
      <c r="Z205" s="113" t="e">
        <f>INDEX(地温!$D$2:$D$366,MATCH(X205,地温!$C$2:$C$366,FALSE))</f>
        <v>#N/A</v>
      </c>
      <c r="AA205" s="113" t="e">
        <f t="shared" si="125"/>
        <v>#N/A</v>
      </c>
      <c r="AB205" s="116" t="e">
        <f t="shared" si="107"/>
        <v>#N/A</v>
      </c>
      <c r="AC205" s="119" t="e">
        <f t="shared" si="108"/>
        <v>#N/A</v>
      </c>
      <c r="AD205" s="119">
        <f t="shared" si="109"/>
        <v>0</v>
      </c>
      <c r="AG205" s="115">
        <f t="shared" si="126"/>
        <v>-45825</v>
      </c>
      <c r="AH205" s="113">
        <f t="shared" si="127"/>
        <v>198</v>
      </c>
      <c r="AI205" s="113" t="e">
        <f>INDEX(地温!$D$2:$D$366,MATCH(AG205,地温!$C$2:$C$366,FALSE))</f>
        <v>#N/A</v>
      </c>
      <c r="AJ205" s="113" t="e">
        <f t="shared" si="128"/>
        <v>#N/A</v>
      </c>
      <c r="AK205" s="116" t="e">
        <f t="shared" si="110"/>
        <v>#N/A</v>
      </c>
      <c r="AL205" s="119" t="e">
        <f t="shared" si="111"/>
        <v>#N/A</v>
      </c>
      <c r="AM205" s="119">
        <f t="shared" si="112"/>
        <v>0</v>
      </c>
      <c r="AP205" s="115">
        <f t="shared" si="129"/>
        <v>-45825</v>
      </c>
      <c r="AQ205" s="113">
        <f t="shared" si="130"/>
        <v>198</v>
      </c>
      <c r="AR205" s="113" t="e">
        <f>INDEX(地温!$D$2:$D$366,MATCH(AP205,地温!$C$2:$C$366,FALSE))</f>
        <v>#N/A</v>
      </c>
      <c r="AS205" s="113" t="e">
        <f t="shared" si="131"/>
        <v>#N/A</v>
      </c>
      <c r="AT205" s="116" t="e">
        <f t="shared" si="113"/>
        <v>#N/A</v>
      </c>
      <c r="AU205" s="119" t="e">
        <f t="shared" si="114"/>
        <v>#N/A</v>
      </c>
      <c r="AV205" s="119">
        <f t="shared" si="115"/>
        <v>0</v>
      </c>
    </row>
    <row r="206" spans="1:48">
      <c r="A206" s="115">
        <f t="shared" si="116"/>
        <v>-45824</v>
      </c>
      <c r="B206" s="113">
        <f t="shared" si="99"/>
        <v>199</v>
      </c>
      <c r="C206" s="119">
        <f t="shared" si="100"/>
        <v>0</v>
      </c>
      <c r="F206" s="115">
        <f t="shared" si="117"/>
        <v>-45824</v>
      </c>
      <c r="G206" s="113">
        <f t="shared" si="118"/>
        <v>199</v>
      </c>
      <c r="H206" s="113" t="e">
        <f>INDEX(地温!$D$2:$D$366,MATCH(F206,地温!$C$2:$C$366,FALSE))</f>
        <v>#N/A</v>
      </c>
      <c r="I206" s="113" t="e">
        <f t="shared" si="119"/>
        <v>#N/A</v>
      </c>
      <c r="J206" s="116" t="e">
        <f t="shared" si="101"/>
        <v>#N/A</v>
      </c>
      <c r="K206" s="119" t="e">
        <f t="shared" si="102"/>
        <v>#N/A</v>
      </c>
      <c r="L206" s="119">
        <f t="shared" si="103"/>
        <v>0</v>
      </c>
      <c r="O206" s="115">
        <f t="shared" si="120"/>
        <v>-45824</v>
      </c>
      <c r="P206" s="113">
        <f t="shared" si="121"/>
        <v>199</v>
      </c>
      <c r="Q206" s="113" t="e">
        <f>INDEX(地温!$D$2:$D$366,MATCH(O206,地温!$C$2:$C$366,FALSE))</f>
        <v>#N/A</v>
      </c>
      <c r="R206" s="113" t="e">
        <f t="shared" si="122"/>
        <v>#N/A</v>
      </c>
      <c r="S206" s="116" t="e">
        <f t="shared" si="104"/>
        <v>#N/A</v>
      </c>
      <c r="T206" s="119" t="e">
        <f t="shared" si="105"/>
        <v>#N/A</v>
      </c>
      <c r="U206" s="119">
        <f t="shared" si="106"/>
        <v>0</v>
      </c>
      <c r="X206" s="115">
        <f t="shared" si="123"/>
        <v>-45824</v>
      </c>
      <c r="Y206" s="113">
        <f t="shared" si="124"/>
        <v>199</v>
      </c>
      <c r="Z206" s="113" t="e">
        <f>INDEX(地温!$D$2:$D$366,MATCH(X206,地温!$C$2:$C$366,FALSE))</f>
        <v>#N/A</v>
      </c>
      <c r="AA206" s="113" t="e">
        <f t="shared" si="125"/>
        <v>#N/A</v>
      </c>
      <c r="AB206" s="116" t="e">
        <f t="shared" si="107"/>
        <v>#N/A</v>
      </c>
      <c r="AC206" s="119" t="e">
        <f t="shared" si="108"/>
        <v>#N/A</v>
      </c>
      <c r="AD206" s="119">
        <f t="shared" si="109"/>
        <v>0</v>
      </c>
      <c r="AG206" s="115">
        <f t="shared" si="126"/>
        <v>-45824</v>
      </c>
      <c r="AH206" s="113">
        <f t="shared" si="127"/>
        <v>199</v>
      </c>
      <c r="AI206" s="113" t="e">
        <f>INDEX(地温!$D$2:$D$366,MATCH(AG206,地温!$C$2:$C$366,FALSE))</f>
        <v>#N/A</v>
      </c>
      <c r="AJ206" s="113" t="e">
        <f t="shared" si="128"/>
        <v>#N/A</v>
      </c>
      <c r="AK206" s="116" t="e">
        <f t="shared" si="110"/>
        <v>#N/A</v>
      </c>
      <c r="AL206" s="119" t="e">
        <f t="shared" si="111"/>
        <v>#N/A</v>
      </c>
      <c r="AM206" s="119">
        <f t="shared" si="112"/>
        <v>0</v>
      </c>
      <c r="AP206" s="115">
        <f t="shared" si="129"/>
        <v>-45824</v>
      </c>
      <c r="AQ206" s="113">
        <f t="shared" si="130"/>
        <v>199</v>
      </c>
      <c r="AR206" s="113" t="e">
        <f>INDEX(地温!$D$2:$D$366,MATCH(AP206,地温!$C$2:$C$366,FALSE))</f>
        <v>#N/A</v>
      </c>
      <c r="AS206" s="113" t="e">
        <f t="shared" si="131"/>
        <v>#N/A</v>
      </c>
      <c r="AT206" s="116" t="e">
        <f t="shared" si="113"/>
        <v>#N/A</v>
      </c>
      <c r="AU206" s="119" t="e">
        <f t="shared" si="114"/>
        <v>#N/A</v>
      </c>
      <c r="AV206" s="119">
        <f t="shared" si="115"/>
        <v>0</v>
      </c>
    </row>
    <row r="207" spans="1:48">
      <c r="A207" s="115">
        <f t="shared" si="116"/>
        <v>-45823</v>
      </c>
      <c r="B207" s="113">
        <f t="shared" si="99"/>
        <v>200</v>
      </c>
      <c r="C207" s="119">
        <f t="shared" si="100"/>
        <v>0</v>
      </c>
      <c r="F207" s="115">
        <f t="shared" si="117"/>
        <v>-45823</v>
      </c>
      <c r="G207" s="113">
        <f t="shared" si="118"/>
        <v>200</v>
      </c>
      <c r="H207" s="113" t="e">
        <f>INDEX(地温!$D$2:$D$366,MATCH(F207,地温!$C$2:$C$366,FALSE))</f>
        <v>#N/A</v>
      </c>
      <c r="I207" s="113" t="e">
        <f t="shared" si="119"/>
        <v>#N/A</v>
      </c>
      <c r="J207" s="116" t="e">
        <f t="shared" si="101"/>
        <v>#N/A</v>
      </c>
      <c r="K207" s="119" t="e">
        <f t="shared" si="102"/>
        <v>#N/A</v>
      </c>
      <c r="L207" s="119">
        <f t="shared" si="103"/>
        <v>0</v>
      </c>
      <c r="O207" s="115">
        <f t="shared" si="120"/>
        <v>-45823</v>
      </c>
      <c r="P207" s="113">
        <f t="shared" si="121"/>
        <v>200</v>
      </c>
      <c r="Q207" s="113" t="e">
        <f>INDEX(地温!$D$2:$D$366,MATCH(O207,地温!$C$2:$C$366,FALSE))</f>
        <v>#N/A</v>
      </c>
      <c r="R207" s="113" t="e">
        <f t="shared" si="122"/>
        <v>#N/A</v>
      </c>
      <c r="S207" s="116" t="e">
        <f t="shared" si="104"/>
        <v>#N/A</v>
      </c>
      <c r="T207" s="119" t="e">
        <f t="shared" si="105"/>
        <v>#N/A</v>
      </c>
      <c r="U207" s="119">
        <f t="shared" si="106"/>
        <v>0</v>
      </c>
      <c r="X207" s="115">
        <f t="shared" si="123"/>
        <v>-45823</v>
      </c>
      <c r="Y207" s="113">
        <f t="shared" si="124"/>
        <v>200</v>
      </c>
      <c r="Z207" s="113" t="e">
        <f>INDEX(地温!$D$2:$D$366,MATCH(X207,地温!$C$2:$C$366,FALSE))</f>
        <v>#N/A</v>
      </c>
      <c r="AA207" s="113" t="e">
        <f t="shared" si="125"/>
        <v>#N/A</v>
      </c>
      <c r="AB207" s="116" t="e">
        <f t="shared" si="107"/>
        <v>#N/A</v>
      </c>
      <c r="AC207" s="119" t="e">
        <f t="shared" si="108"/>
        <v>#N/A</v>
      </c>
      <c r="AD207" s="119">
        <f t="shared" si="109"/>
        <v>0</v>
      </c>
      <c r="AG207" s="115">
        <f t="shared" si="126"/>
        <v>-45823</v>
      </c>
      <c r="AH207" s="113">
        <f t="shared" si="127"/>
        <v>200</v>
      </c>
      <c r="AI207" s="113" t="e">
        <f>INDEX(地温!$D$2:$D$366,MATCH(AG207,地温!$C$2:$C$366,FALSE))</f>
        <v>#N/A</v>
      </c>
      <c r="AJ207" s="113" t="e">
        <f t="shared" si="128"/>
        <v>#N/A</v>
      </c>
      <c r="AK207" s="116" t="e">
        <f t="shared" si="110"/>
        <v>#N/A</v>
      </c>
      <c r="AL207" s="119" t="e">
        <f t="shared" si="111"/>
        <v>#N/A</v>
      </c>
      <c r="AM207" s="119">
        <f t="shared" si="112"/>
        <v>0</v>
      </c>
      <c r="AP207" s="115">
        <f t="shared" si="129"/>
        <v>-45823</v>
      </c>
      <c r="AQ207" s="113">
        <f t="shared" si="130"/>
        <v>200</v>
      </c>
      <c r="AR207" s="113" t="e">
        <f>INDEX(地温!$D$2:$D$366,MATCH(AP207,地温!$C$2:$C$366,FALSE))</f>
        <v>#N/A</v>
      </c>
      <c r="AS207" s="113" t="e">
        <f t="shared" si="131"/>
        <v>#N/A</v>
      </c>
      <c r="AT207" s="116" t="e">
        <f t="shared" si="113"/>
        <v>#N/A</v>
      </c>
      <c r="AU207" s="119" t="e">
        <f t="shared" si="114"/>
        <v>#N/A</v>
      </c>
      <c r="AV207" s="119">
        <f t="shared" si="115"/>
        <v>0</v>
      </c>
    </row>
    <row r="208" spans="1:48">
      <c r="A208" s="115">
        <f t="shared" si="116"/>
        <v>-45822</v>
      </c>
      <c r="B208" s="113">
        <f t="shared" si="99"/>
        <v>201</v>
      </c>
      <c r="C208" s="119">
        <f t="shared" si="100"/>
        <v>0</v>
      </c>
      <c r="F208" s="115">
        <f t="shared" si="117"/>
        <v>-45822</v>
      </c>
      <c r="G208" s="113">
        <f t="shared" si="118"/>
        <v>201</v>
      </c>
      <c r="H208" s="113" t="e">
        <f>INDEX(地温!$D$2:$D$366,MATCH(F208,地温!$C$2:$C$366,FALSE))</f>
        <v>#N/A</v>
      </c>
      <c r="I208" s="113" t="e">
        <f t="shared" si="119"/>
        <v>#N/A</v>
      </c>
      <c r="J208" s="116" t="e">
        <f t="shared" si="101"/>
        <v>#N/A</v>
      </c>
      <c r="K208" s="119" t="e">
        <f t="shared" si="102"/>
        <v>#N/A</v>
      </c>
      <c r="L208" s="119">
        <f t="shared" si="103"/>
        <v>0</v>
      </c>
      <c r="O208" s="115">
        <f t="shared" si="120"/>
        <v>-45822</v>
      </c>
      <c r="P208" s="113">
        <f t="shared" si="121"/>
        <v>201</v>
      </c>
      <c r="Q208" s="113" t="e">
        <f>INDEX(地温!$D$2:$D$366,MATCH(O208,地温!$C$2:$C$366,FALSE))</f>
        <v>#N/A</v>
      </c>
      <c r="R208" s="113" t="e">
        <f t="shared" si="122"/>
        <v>#N/A</v>
      </c>
      <c r="S208" s="116" t="e">
        <f t="shared" si="104"/>
        <v>#N/A</v>
      </c>
      <c r="T208" s="119" t="e">
        <f t="shared" si="105"/>
        <v>#N/A</v>
      </c>
      <c r="U208" s="119">
        <f t="shared" si="106"/>
        <v>0</v>
      </c>
      <c r="X208" s="115">
        <f t="shared" si="123"/>
        <v>-45822</v>
      </c>
      <c r="Y208" s="113">
        <f t="shared" si="124"/>
        <v>201</v>
      </c>
      <c r="Z208" s="113" t="e">
        <f>INDEX(地温!$D$2:$D$366,MATCH(X208,地温!$C$2:$C$366,FALSE))</f>
        <v>#N/A</v>
      </c>
      <c r="AA208" s="113" t="e">
        <f t="shared" si="125"/>
        <v>#N/A</v>
      </c>
      <c r="AB208" s="116" t="e">
        <f t="shared" si="107"/>
        <v>#N/A</v>
      </c>
      <c r="AC208" s="119" t="e">
        <f t="shared" si="108"/>
        <v>#N/A</v>
      </c>
      <c r="AD208" s="119">
        <f t="shared" si="109"/>
        <v>0</v>
      </c>
      <c r="AG208" s="115">
        <f t="shared" si="126"/>
        <v>-45822</v>
      </c>
      <c r="AH208" s="113">
        <f t="shared" si="127"/>
        <v>201</v>
      </c>
      <c r="AI208" s="113" t="e">
        <f>INDEX(地温!$D$2:$D$366,MATCH(AG208,地温!$C$2:$C$366,FALSE))</f>
        <v>#N/A</v>
      </c>
      <c r="AJ208" s="113" t="e">
        <f t="shared" si="128"/>
        <v>#N/A</v>
      </c>
      <c r="AK208" s="116" t="e">
        <f t="shared" si="110"/>
        <v>#N/A</v>
      </c>
      <c r="AL208" s="119" t="e">
        <f t="shared" si="111"/>
        <v>#N/A</v>
      </c>
      <c r="AM208" s="119">
        <f t="shared" si="112"/>
        <v>0</v>
      </c>
      <c r="AP208" s="115">
        <f t="shared" si="129"/>
        <v>-45822</v>
      </c>
      <c r="AQ208" s="113">
        <f t="shared" si="130"/>
        <v>201</v>
      </c>
      <c r="AR208" s="113" t="e">
        <f>INDEX(地温!$D$2:$D$366,MATCH(AP208,地温!$C$2:$C$366,FALSE))</f>
        <v>#N/A</v>
      </c>
      <c r="AS208" s="113" t="e">
        <f t="shared" si="131"/>
        <v>#N/A</v>
      </c>
      <c r="AT208" s="116" t="e">
        <f t="shared" si="113"/>
        <v>#N/A</v>
      </c>
      <c r="AU208" s="119" t="e">
        <f t="shared" si="114"/>
        <v>#N/A</v>
      </c>
      <c r="AV208" s="119">
        <f t="shared" si="115"/>
        <v>0</v>
      </c>
    </row>
    <row r="209" spans="1:48">
      <c r="A209" s="115">
        <f t="shared" si="116"/>
        <v>-45821</v>
      </c>
      <c r="B209" s="113">
        <f t="shared" si="99"/>
        <v>202</v>
      </c>
      <c r="C209" s="119">
        <f t="shared" si="100"/>
        <v>0</v>
      </c>
      <c r="F209" s="115">
        <f t="shared" si="117"/>
        <v>-45821</v>
      </c>
      <c r="G209" s="113">
        <f t="shared" si="118"/>
        <v>202</v>
      </c>
      <c r="H209" s="113" t="e">
        <f>INDEX(地温!$D$2:$D$366,MATCH(F209,地温!$C$2:$C$366,FALSE))</f>
        <v>#N/A</v>
      </c>
      <c r="I209" s="113" t="e">
        <f t="shared" si="119"/>
        <v>#N/A</v>
      </c>
      <c r="J209" s="116" t="e">
        <f t="shared" si="101"/>
        <v>#N/A</v>
      </c>
      <c r="K209" s="119" t="e">
        <f t="shared" si="102"/>
        <v>#N/A</v>
      </c>
      <c r="L209" s="119">
        <f t="shared" si="103"/>
        <v>0</v>
      </c>
      <c r="O209" s="115">
        <f t="shared" si="120"/>
        <v>-45821</v>
      </c>
      <c r="P209" s="113">
        <f t="shared" si="121"/>
        <v>202</v>
      </c>
      <c r="Q209" s="113" t="e">
        <f>INDEX(地温!$D$2:$D$366,MATCH(O209,地温!$C$2:$C$366,FALSE))</f>
        <v>#N/A</v>
      </c>
      <c r="R209" s="113" t="e">
        <f t="shared" si="122"/>
        <v>#N/A</v>
      </c>
      <c r="S209" s="116" t="e">
        <f t="shared" si="104"/>
        <v>#N/A</v>
      </c>
      <c r="T209" s="119" t="e">
        <f t="shared" si="105"/>
        <v>#N/A</v>
      </c>
      <c r="U209" s="119">
        <f t="shared" si="106"/>
        <v>0</v>
      </c>
      <c r="X209" s="115">
        <f t="shared" si="123"/>
        <v>-45821</v>
      </c>
      <c r="Y209" s="113">
        <f t="shared" si="124"/>
        <v>202</v>
      </c>
      <c r="Z209" s="113" t="e">
        <f>INDEX(地温!$D$2:$D$366,MATCH(X209,地温!$C$2:$C$366,FALSE))</f>
        <v>#N/A</v>
      </c>
      <c r="AA209" s="113" t="e">
        <f t="shared" si="125"/>
        <v>#N/A</v>
      </c>
      <c r="AB209" s="116" t="e">
        <f t="shared" si="107"/>
        <v>#N/A</v>
      </c>
      <c r="AC209" s="119" t="e">
        <f t="shared" si="108"/>
        <v>#N/A</v>
      </c>
      <c r="AD209" s="119">
        <f t="shared" si="109"/>
        <v>0</v>
      </c>
      <c r="AG209" s="115">
        <f t="shared" si="126"/>
        <v>-45821</v>
      </c>
      <c r="AH209" s="113">
        <f t="shared" si="127"/>
        <v>202</v>
      </c>
      <c r="AI209" s="113" t="e">
        <f>INDEX(地温!$D$2:$D$366,MATCH(AG209,地温!$C$2:$C$366,FALSE))</f>
        <v>#N/A</v>
      </c>
      <c r="AJ209" s="113" t="e">
        <f t="shared" si="128"/>
        <v>#N/A</v>
      </c>
      <c r="AK209" s="116" t="e">
        <f t="shared" si="110"/>
        <v>#N/A</v>
      </c>
      <c r="AL209" s="119" t="e">
        <f t="shared" si="111"/>
        <v>#N/A</v>
      </c>
      <c r="AM209" s="119">
        <f t="shared" si="112"/>
        <v>0</v>
      </c>
      <c r="AP209" s="115">
        <f t="shared" si="129"/>
        <v>-45821</v>
      </c>
      <c r="AQ209" s="113">
        <f t="shared" si="130"/>
        <v>202</v>
      </c>
      <c r="AR209" s="113" t="e">
        <f>INDEX(地温!$D$2:$D$366,MATCH(AP209,地温!$C$2:$C$366,FALSE))</f>
        <v>#N/A</v>
      </c>
      <c r="AS209" s="113" t="e">
        <f t="shared" si="131"/>
        <v>#N/A</v>
      </c>
      <c r="AT209" s="116" t="e">
        <f t="shared" si="113"/>
        <v>#N/A</v>
      </c>
      <c r="AU209" s="119" t="e">
        <f t="shared" si="114"/>
        <v>#N/A</v>
      </c>
      <c r="AV209" s="119">
        <f t="shared" si="115"/>
        <v>0</v>
      </c>
    </row>
    <row r="210" spans="1:48">
      <c r="A210" s="115">
        <f t="shared" si="116"/>
        <v>-45820</v>
      </c>
      <c r="B210" s="113">
        <f t="shared" si="99"/>
        <v>203</v>
      </c>
      <c r="C210" s="119">
        <f t="shared" si="100"/>
        <v>0</v>
      </c>
      <c r="F210" s="115">
        <f t="shared" si="117"/>
        <v>-45820</v>
      </c>
      <c r="G210" s="113">
        <f t="shared" si="118"/>
        <v>203</v>
      </c>
      <c r="H210" s="113" t="e">
        <f>INDEX(地温!$D$2:$D$366,MATCH(F210,地温!$C$2:$C$366,FALSE))</f>
        <v>#N/A</v>
      </c>
      <c r="I210" s="113" t="e">
        <f t="shared" si="119"/>
        <v>#N/A</v>
      </c>
      <c r="J210" s="116" t="e">
        <f t="shared" si="101"/>
        <v>#N/A</v>
      </c>
      <c r="K210" s="119" t="e">
        <f t="shared" si="102"/>
        <v>#N/A</v>
      </c>
      <c r="L210" s="119">
        <f t="shared" si="103"/>
        <v>0</v>
      </c>
      <c r="O210" s="115">
        <f t="shared" si="120"/>
        <v>-45820</v>
      </c>
      <c r="P210" s="113">
        <f t="shared" si="121"/>
        <v>203</v>
      </c>
      <c r="Q210" s="113" t="e">
        <f>INDEX(地温!$D$2:$D$366,MATCH(O210,地温!$C$2:$C$366,FALSE))</f>
        <v>#N/A</v>
      </c>
      <c r="R210" s="113" t="e">
        <f t="shared" si="122"/>
        <v>#N/A</v>
      </c>
      <c r="S210" s="116" t="e">
        <f t="shared" si="104"/>
        <v>#N/A</v>
      </c>
      <c r="T210" s="119" t="e">
        <f t="shared" si="105"/>
        <v>#N/A</v>
      </c>
      <c r="U210" s="119">
        <f t="shared" si="106"/>
        <v>0</v>
      </c>
      <c r="X210" s="115">
        <f t="shared" si="123"/>
        <v>-45820</v>
      </c>
      <c r="Y210" s="113">
        <f t="shared" si="124"/>
        <v>203</v>
      </c>
      <c r="Z210" s="113" t="e">
        <f>INDEX(地温!$D$2:$D$366,MATCH(X210,地温!$C$2:$C$366,FALSE))</f>
        <v>#N/A</v>
      </c>
      <c r="AA210" s="113" t="e">
        <f t="shared" si="125"/>
        <v>#N/A</v>
      </c>
      <c r="AB210" s="116" t="e">
        <f t="shared" si="107"/>
        <v>#N/A</v>
      </c>
      <c r="AC210" s="119" t="e">
        <f t="shared" si="108"/>
        <v>#N/A</v>
      </c>
      <c r="AD210" s="119">
        <f t="shared" si="109"/>
        <v>0</v>
      </c>
      <c r="AG210" s="115">
        <f t="shared" si="126"/>
        <v>-45820</v>
      </c>
      <c r="AH210" s="113">
        <f t="shared" si="127"/>
        <v>203</v>
      </c>
      <c r="AI210" s="113" t="e">
        <f>INDEX(地温!$D$2:$D$366,MATCH(AG210,地温!$C$2:$C$366,FALSE))</f>
        <v>#N/A</v>
      </c>
      <c r="AJ210" s="113" t="e">
        <f t="shared" si="128"/>
        <v>#N/A</v>
      </c>
      <c r="AK210" s="116" t="e">
        <f t="shared" si="110"/>
        <v>#N/A</v>
      </c>
      <c r="AL210" s="119" t="e">
        <f t="shared" si="111"/>
        <v>#N/A</v>
      </c>
      <c r="AM210" s="119">
        <f t="shared" si="112"/>
        <v>0</v>
      </c>
      <c r="AP210" s="115">
        <f t="shared" si="129"/>
        <v>-45820</v>
      </c>
      <c r="AQ210" s="113">
        <f t="shared" si="130"/>
        <v>203</v>
      </c>
      <c r="AR210" s="113" t="e">
        <f>INDEX(地温!$D$2:$D$366,MATCH(AP210,地温!$C$2:$C$366,FALSE))</f>
        <v>#N/A</v>
      </c>
      <c r="AS210" s="113" t="e">
        <f t="shared" si="131"/>
        <v>#N/A</v>
      </c>
      <c r="AT210" s="116" t="e">
        <f t="shared" si="113"/>
        <v>#N/A</v>
      </c>
      <c r="AU210" s="119" t="e">
        <f t="shared" si="114"/>
        <v>#N/A</v>
      </c>
      <c r="AV210" s="119">
        <f t="shared" si="115"/>
        <v>0</v>
      </c>
    </row>
    <row r="211" spans="1:48">
      <c r="A211" s="115">
        <f t="shared" si="116"/>
        <v>-45819</v>
      </c>
      <c r="B211" s="113">
        <f t="shared" si="99"/>
        <v>204</v>
      </c>
      <c r="C211" s="119">
        <f t="shared" si="100"/>
        <v>0</v>
      </c>
      <c r="F211" s="115">
        <f t="shared" si="117"/>
        <v>-45819</v>
      </c>
      <c r="G211" s="113">
        <f t="shared" si="118"/>
        <v>204</v>
      </c>
      <c r="H211" s="113" t="e">
        <f>INDEX(地温!$D$2:$D$366,MATCH(F211,地温!$C$2:$C$366,FALSE))</f>
        <v>#N/A</v>
      </c>
      <c r="I211" s="113" t="e">
        <f t="shared" si="119"/>
        <v>#N/A</v>
      </c>
      <c r="J211" s="116" t="e">
        <f t="shared" si="101"/>
        <v>#N/A</v>
      </c>
      <c r="K211" s="119" t="e">
        <f t="shared" si="102"/>
        <v>#N/A</v>
      </c>
      <c r="L211" s="119">
        <f t="shared" si="103"/>
        <v>0</v>
      </c>
      <c r="O211" s="115">
        <f t="shared" si="120"/>
        <v>-45819</v>
      </c>
      <c r="P211" s="113">
        <f t="shared" si="121"/>
        <v>204</v>
      </c>
      <c r="Q211" s="113" t="e">
        <f>INDEX(地温!$D$2:$D$366,MATCH(O211,地温!$C$2:$C$366,FALSE))</f>
        <v>#N/A</v>
      </c>
      <c r="R211" s="113" t="e">
        <f t="shared" si="122"/>
        <v>#N/A</v>
      </c>
      <c r="S211" s="116" t="e">
        <f t="shared" si="104"/>
        <v>#N/A</v>
      </c>
      <c r="T211" s="119" t="e">
        <f t="shared" si="105"/>
        <v>#N/A</v>
      </c>
      <c r="U211" s="119">
        <f t="shared" si="106"/>
        <v>0</v>
      </c>
      <c r="X211" s="115">
        <f t="shared" si="123"/>
        <v>-45819</v>
      </c>
      <c r="Y211" s="113">
        <f t="shared" si="124"/>
        <v>204</v>
      </c>
      <c r="Z211" s="113" t="e">
        <f>INDEX(地温!$D$2:$D$366,MATCH(X211,地温!$C$2:$C$366,FALSE))</f>
        <v>#N/A</v>
      </c>
      <c r="AA211" s="113" t="e">
        <f t="shared" si="125"/>
        <v>#N/A</v>
      </c>
      <c r="AB211" s="116" t="e">
        <f t="shared" si="107"/>
        <v>#N/A</v>
      </c>
      <c r="AC211" s="119" t="e">
        <f t="shared" si="108"/>
        <v>#N/A</v>
      </c>
      <c r="AD211" s="119">
        <f t="shared" si="109"/>
        <v>0</v>
      </c>
      <c r="AG211" s="115">
        <f t="shared" si="126"/>
        <v>-45819</v>
      </c>
      <c r="AH211" s="113">
        <f t="shared" si="127"/>
        <v>204</v>
      </c>
      <c r="AI211" s="113" t="e">
        <f>INDEX(地温!$D$2:$D$366,MATCH(AG211,地温!$C$2:$C$366,FALSE))</f>
        <v>#N/A</v>
      </c>
      <c r="AJ211" s="113" t="e">
        <f t="shared" si="128"/>
        <v>#N/A</v>
      </c>
      <c r="AK211" s="116" t="e">
        <f t="shared" si="110"/>
        <v>#N/A</v>
      </c>
      <c r="AL211" s="119" t="e">
        <f t="shared" si="111"/>
        <v>#N/A</v>
      </c>
      <c r="AM211" s="119">
        <f t="shared" si="112"/>
        <v>0</v>
      </c>
      <c r="AP211" s="115">
        <f t="shared" si="129"/>
        <v>-45819</v>
      </c>
      <c r="AQ211" s="113">
        <f t="shared" si="130"/>
        <v>204</v>
      </c>
      <c r="AR211" s="113" t="e">
        <f>INDEX(地温!$D$2:$D$366,MATCH(AP211,地温!$C$2:$C$366,FALSE))</f>
        <v>#N/A</v>
      </c>
      <c r="AS211" s="113" t="e">
        <f t="shared" si="131"/>
        <v>#N/A</v>
      </c>
      <c r="AT211" s="116" t="e">
        <f t="shared" si="113"/>
        <v>#N/A</v>
      </c>
      <c r="AU211" s="119" t="e">
        <f t="shared" si="114"/>
        <v>#N/A</v>
      </c>
      <c r="AV211" s="119">
        <f t="shared" si="115"/>
        <v>0</v>
      </c>
    </row>
    <row r="212" spans="1:48">
      <c r="A212" s="115">
        <f t="shared" si="116"/>
        <v>-45818</v>
      </c>
      <c r="B212" s="113">
        <f t="shared" si="99"/>
        <v>205</v>
      </c>
      <c r="C212" s="119">
        <f t="shared" si="100"/>
        <v>0</v>
      </c>
      <c r="F212" s="115">
        <f t="shared" si="117"/>
        <v>-45818</v>
      </c>
      <c r="G212" s="113">
        <f t="shared" si="118"/>
        <v>205</v>
      </c>
      <c r="H212" s="113" t="e">
        <f>INDEX(地温!$D$2:$D$366,MATCH(F212,地温!$C$2:$C$366,FALSE))</f>
        <v>#N/A</v>
      </c>
      <c r="I212" s="113" t="e">
        <f t="shared" si="119"/>
        <v>#N/A</v>
      </c>
      <c r="J212" s="116" t="e">
        <f t="shared" si="101"/>
        <v>#N/A</v>
      </c>
      <c r="K212" s="119" t="e">
        <f t="shared" si="102"/>
        <v>#N/A</v>
      </c>
      <c r="L212" s="119">
        <f t="shared" si="103"/>
        <v>0</v>
      </c>
      <c r="O212" s="115">
        <f t="shared" si="120"/>
        <v>-45818</v>
      </c>
      <c r="P212" s="113">
        <f t="shared" si="121"/>
        <v>205</v>
      </c>
      <c r="Q212" s="113" t="e">
        <f>INDEX(地温!$D$2:$D$366,MATCH(O212,地温!$C$2:$C$366,FALSE))</f>
        <v>#N/A</v>
      </c>
      <c r="R212" s="113" t="e">
        <f t="shared" si="122"/>
        <v>#N/A</v>
      </c>
      <c r="S212" s="116" t="e">
        <f t="shared" si="104"/>
        <v>#N/A</v>
      </c>
      <c r="T212" s="119" t="e">
        <f t="shared" si="105"/>
        <v>#N/A</v>
      </c>
      <c r="U212" s="119">
        <f t="shared" si="106"/>
        <v>0</v>
      </c>
      <c r="X212" s="115">
        <f t="shared" si="123"/>
        <v>-45818</v>
      </c>
      <c r="Y212" s="113">
        <f t="shared" si="124"/>
        <v>205</v>
      </c>
      <c r="Z212" s="113" t="e">
        <f>INDEX(地温!$D$2:$D$366,MATCH(X212,地温!$C$2:$C$366,FALSE))</f>
        <v>#N/A</v>
      </c>
      <c r="AA212" s="113" t="e">
        <f t="shared" si="125"/>
        <v>#N/A</v>
      </c>
      <c r="AB212" s="116" t="e">
        <f t="shared" si="107"/>
        <v>#N/A</v>
      </c>
      <c r="AC212" s="119" t="e">
        <f t="shared" si="108"/>
        <v>#N/A</v>
      </c>
      <c r="AD212" s="119">
        <f t="shared" si="109"/>
        <v>0</v>
      </c>
      <c r="AG212" s="115">
        <f t="shared" si="126"/>
        <v>-45818</v>
      </c>
      <c r="AH212" s="113">
        <f t="shared" si="127"/>
        <v>205</v>
      </c>
      <c r="AI212" s="113" t="e">
        <f>INDEX(地温!$D$2:$D$366,MATCH(AG212,地温!$C$2:$C$366,FALSE))</f>
        <v>#N/A</v>
      </c>
      <c r="AJ212" s="113" t="e">
        <f t="shared" si="128"/>
        <v>#N/A</v>
      </c>
      <c r="AK212" s="116" t="e">
        <f t="shared" si="110"/>
        <v>#N/A</v>
      </c>
      <c r="AL212" s="119" t="e">
        <f t="shared" si="111"/>
        <v>#N/A</v>
      </c>
      <c r="AM212" s="119">
        <f t="shared" si="112"/>
        <v>0</v>
      </c>
      <c r="AP212" s="115">
        <f t="shared" si="129"/>
        <v>-45818</v>
      </c>
      <c r="AQ212" s="113">
        <f t="shared" si="130"/>
        <v>205</v>
      </c>
      <c r="AR212" s="113" t="e">
        <f>INDEX(地温!$D$2:$D$366,MATCH(AP212,地温!$C$2:$C$366,FALSE))</f>
        <v>#N/A</v>
      </c>
      <c r="AS212" s="113" t="e">
        <f t="shared" si="131"/>
        <v>#N/A</v>
      </c>
      <c r="AT212" s="116" t="e">
        <f t="shared" si="113"/>
        <v>#N/A</v>
      </c>
      <c r="AU212" s="119" t="e">
        <f t="shared" si="114"/>
        <v>#N/A</v>
      </c>
      <c r="AV212" s="119">
        <f t="shared" si="115"/>
        <v>0</v>
      </c>
    </row>
    <row r="213" spans="1:48">
      <c r="A213" s="115">
        <f t="shared" si="116"/>
        <v>-45817</v>
      </c>
      <c r="B213" s="113">
        <f t="shared" si="99"/>
        <v>206</v>
      </c>
      <c r="C213" s="119">
        <f t="shared" si="100"/>
        <v>0</v>
      </c>
      <c r="F213" s="115">
        <f t="shared" si="117"/>
        <v>-45817</v>
      </c>
      <c r="G213" s="113">
        <f t="shared" si="118"/>
        <v>206</v>
      </c>
      <c r="H213" s="113" t="e">
        <f>INDEX(地温!$D$2:$D$366,MATCH(F213,地温!$C$2:$C$366,FALSE))</f>
        <v>#N/A</v>
      </c>
      <c r="I213" s="113" t="e">
        <f t="shared" si="119"/>
        <v>#N/A</v>
      </c>
      <c r="J213" s="116" t="e">
        <f t="shared" si="101"/>
        <v>#N/A</v>
      </c>
      <c r="K213" s="119" t="e">
        <f t="shared" si="102"/>
        <v>#N/A</v>
      </c>
      <c r="L213" s="119">
        <f t="shared" si="103"/>
        <v>0</v>
      </c>
      <c r="O213" s="115">
        <f t="shared" si="120"/>
        <v>-45817</v>
      </c>
      <c r="P213" s="113">
        <f t="shared" si="121"/>
        <v>206</v>
      </c>
      <c r="Q213" s="113" t="e">
        <f>INDEX(地温!$D$2:$D$366,MATCH(O213,地温!$C$2:$C$366,FALSE))</f>
        <v>#N/A</v>
      </c>
      <c r="R213" s="113" t="e">
        <f t="shared" si="122"/>
        <v>#N/A</v>
      </c>
      <c r="S213" s="116" t="e">
        <f t="shared" si="104"/>
        <v>#N/A</v>
      </c>
      <c r="T213" s="119" t="e">
        <f t="shared" si="105"/>
        <v>#N/A</v>
      </c>
      <c r="U213" s="119">
        <f t="shared" si="106"/>
        <v>0</v>
      </c>
      <c r="X213" s="115">
        <f t="shared" si="123"/>
        <v>-45817</v>
      </c>
      <c r="Y213" s="113">
        <f t="shared" si="124"/>
        <v>206</v>
      </c>
      <c r="Z213" s="113" t="e">
        <f>INDEX(地温!$D$2:$D$366,MATCH(X213,地温!$C$2:$C$366,FALSE))</f>
        <v>#N/A</v>
      </c>
      <c r="AA213" s="113" t="e">
        <f t="shared" si="125"/>
        <v>#N/A</v>
      </c>
      <c r="AB213" s="116" t="e">
        <f t="shared" si="107"/>
        <v>#N/A</v>
      </c>
      <c r="AC213" s="119" t="e">
        <f t="shared" si="108"/>
        <v>#N/A</v>
      </c>
      <c r="AD213" s="119">
        <f t="shared" si="109"/>
        <v>0</v>
      </c>
      <c r="AG213" s="115">
        <f t="shared" si="126"/>
        <v>-45817</v>
      </c>
      <c r="AH213" s="113">
        <f t="shared" si="127"/>
        <v>206</v>
      </c>
      <c r="AI213" s="113" t="e">
        <f>INDEX(地温!$D$2:$D$366,MATCH(AG213,地温!$C$2:$C$366,FALSE))</f>
        <v>#N/A</v>
      </c>
      <c r="AJ213" s="113" t="e">
        <f t="shared" si="128"/>
        <v>#N/A</v>
      </c>
      <c r="AK213" s="116" t="e">
        <f t="shared" si="110"/>
        <v>#N/A</v>
      </c>
      <c r="AL213" s="119" t="e">
        <f t="shared" si="111"/>
        <v>#N/A</v>
      </c>
      <c r="AM213" s="119">
        <f t="shared" si="112"/>
        <v>0</v>
      </c>
      <c r="AP213" s="115">
        <f t="shared" si="129"/>
        <v>-45817</v>
      </c>
      <c r="AQ213" s="113">
        <f t="shared" si="130"/>
        <v>206</v>
      </c>
      <c r="AR213" s="113" t="e">
        <f>INDEX(地温!$D$2:$D$366,MATCH(AP213,地温!$C$2:$C$366,FALSE))</f>
        <v>#N/A</v>
      </c>
      <c r="AS213" s="113" t="e">
        <f t="shared" si="131"/>
        <v>#N/A</v>
      </c>
      <c r="AT213" s="116" t="e">
        <f t="shared" si="113"/>
        <v>#N/A</v>
      </c>
      <c r="AU213" s="119" t="e">
        <f t="shared" si="114"/>
        <v>#N/A</v>
      </c>
      <c r="AV213" s="119">
        <f t="shared" si="115"/>
        <v>0</v>
      </c>
    </row>
    <row r="214" spans="1:48">
      <c r="A214" s="115">
        <f t="shared" si="116"/>
        <v>-45816</v>
      </c>
      <c r="B214" s="113">
        <f t="shared" si="99"/>
        <v>207</v>
      </c>
      <c r="C214" s="119">
        <f t="shared" si="100"/>
        <v>0</v>
      </c>
      <c r="F214" s="115">
        <f t="shared" si="117"/>
        <v>-45816</v>
      </c>
      <c r="G214" s="113">
        <f t="shared" si="118"/>
        <v>207</v>
      </c>
      <c r="H214" s="113" t="e">
        <f>INDEX(地温!$D$2:$D$366,MATCH(F214,地温!$C$2:$C$366,FALSE))</f>
        <v>#N/A</v>
      </c>
      <c r="I214" s="113" t="e">
        <f t="shared" si="119"/>
        <v>#N/A</v>
      </c>
      <c r="J214" s="116" t="e">
        <f t="shared" si="101"/>
        <v>#N/A</v>
      </c>
      <c r="K214" s="119" t="e">
        <f t="shared" si="102"/>
        <v>#N/A</v>
      </c>
      <c r="L214" s="119">
        <f t="shared" si="103"/>
        <v>0</v>
      </c>
      <c r="O214" s="115">
        <f t="shared" si="120"/>
        <v>-45816</v>
      </c>
      <c r="P214" s="113">
        <f t="shared" si="121"/>
        <v>207</v>
      </c>
      <c r="Q214" s="113" t="e">
        <f>INDEX(地温!$D$2:$D$366,MATCH(O214,地温!$C$2:$C$366,FALSE))</f>
        <v>#N/A</v>
      </c>
      <c r="R214" s="113" t="e">
        <f t="shared" si="122"/>
        <v>#N/A</v>
      </c>
      <c r="S214" s="116" t="e">
        <f t="shared" si="104"/>
        <v>#N/A</v>
      </c>
      <c r="T214" s="119" t="e">
        <f t="shared" si="105"/>
        <v>#N/A</v>
      </c>
      <c r="U214" s="119">
        <f t="shared" si="106"/>
        <v>0</v>
      </c>
      <c r="X214" s="115">
        <f t="shared" si="123"/>
        <v>-45816</v>
      </c>
      <c r="Y214" s="113">
        <f t="shared" si="124"/>
        <v>207</v>
      </c>
      <c r="Z214" s="113" t="e">
        <f>INDEX(地温!$D$2:$D$366,MATCH(X214,地温!$C$2:$C$366,FALSE))</f>
        <v>#N/A</v>
      </c>
      <c r="AA214" s="113" t="e">
        <f t="shared" si="125"/>
        <v>#N/A</v>
      </c>
      <c r="AB214" s="116" t="e">
        <f t="shared" si="107"/>
        <v>#N/A</v>
      </c>
      <c r="AC214" s="119" t="e">
        <f t="shared" si="108"/>
        <v>#N/A</v>
      </c>
      <c r="AD214" s="119">
        <f t="shared" si="109"/>
        <v>0</v>
      </c>
      <c r="AG214" s="115">
        <f t="shared" si="126"/>
        <v>-45816</v>
      </c>
      <c r="AH214" s="113">
        <f t="shared" si="127"/>
        <v>207</v>
      </c>
      <c r="AI214" s="113" t="e">
        <f>INDEX(地温!$D$2:$D$366,MATCH(AG214,地温!$C$2:$C$366,FALSE))</f>
        <v>#N/A</v>
      </c>
      <c r="AJ214" s="113" t="e">
        <f t="shared" si="128"/>
        <v>#N/A</v>
      </c>
      <c r="AK214" s="116" t="e">
        <f t="shared" si="110"/>
        <v>#N/A</v>
      </c>
      <c r="AL214" s="119" t="e">
        <f t="shared" si="111"/>
        <v>#N/A</v>
      </c>
      <c r="AM214" s="119">
        <f t="shared" si="112"/>
        <v>0</v>
      </c>
      <c r="AP214" s="115">
        <f t="shared" si="129"/>
        <v>-45816</v>
      </c>
      <c r="AQ214" s="113">
        <f t="shared" si="130"/>
        <v>207</v>
      </c>
      <c r="AR214" s="113" t="e">
        <f>INDEX(地温!$D$2:$D$366,MATCH(AP214,地温!$C$2:$C$366,FALSE))</f>
        <v>#N/A</v>
      </c>
      <c r="AS214" s="113" t="e">
        <f t="shared" si="131"/>
        <v>#N/A</v>
      </c>
      <c r="AT214" s="116" t="e">
        <f t="shared" si="113"/>
        <v>#N/A</v>
      </c>
      <c r="AU214" s="119" t="e">
        <f t="shared" si="114"/>
        <v>#N/A</v>
      </c>
      <c r="AV214" s="119">
        <f t="shared" si="115"/>
        <v>0</v>
      </c>
    </row>
    <row r="215" spans="1:48">
      <c r="A215" s="115">
        <f t="shared" si="116"/>
        <v>-45815</v>
      </c>
      <c r="B215" s="113">
        <f t="shared" si="99"/>
        <v>208</v>
      </c>
      <c r="C215" s="119">
        <f t="shared" si="100"/>
        <v>0</v>
      </c>
      <c r="F215" s="115">
        <f t="shared" si="117"/>
        <v>-45815</v>
      </c>
      <c r="G215" s="113">
        <f t="shared" si="118"/>
        <v>208</v>
      </c>
      <c r="H215" s="113" t="e">
        <f>INDEX(地温!$D$2:$D$366,MATCH(F215,地温!$C$2:$C$366,FALSE))</f>
        <v>#N/A</v>
      </c>
      <c r="I215" s="113" t="e">
        <f t="shared" si="119"/>
        <v>#N/A</v>
      </c>
      <c r="J215" s="116" t="e">
        <f t="shared" si="101"/>
        <v>#N/A</v>
      </c>
      <c r="K215" s="119" t="e">
        <f t="shared" si="102"/>
        <v>#N/A</v>
      </c>
      <c r="L215" s="119">
        <f t="shared" si="103"/>
        <v>0</v>
      </c>
      <c r="O215" s="115">
        <f t="shared" si="120"/>
        <v>-45815</v>
      </c>
      <c r="P215" s="113">
        <f t="shared" si="121"/>
        <v>208</v>
      </c>
      <c r="Q215" s="113" t="e">
        <f>INDEX(地温!$D$2:$D$366,MATCH(O215,地温!$C$2:$C$366,FALSE))</f>
        <v>#N/A</v>
      </c>
      <c r="R215" s="113" t="e">
        <f t="shared" si="122"/>
        <v>#N/A</v>
      </c>
      <c r="S215" s="116" t="e">
        <f t="shared" si="104"/>
        <v>#N/A</v>
      </c>
      <c r="T215" s="119" t="e">
        <f t="shared" si="105"/>
        <v>#N/A</v>
      </c>
      <c r="U215" s="119">
        <f t="shared" si="106"/>
        <v>0</v>
      </c>
      <c r="X215" s="115">
        <f t="shared" si="123"/>
        <v>-45815</v>
      </c>
      <c r="Y215" s="113">
        <f t="shared" si="124"/>
        <v>208</v>
      </c>
      <c r="Z215" s="113" t="e">
        <f>INDEX(地温!$D$2:$D$366,MATCH(X215,地温!$C$2:$C$366,FALSE))</f>
        <v>#N/A</v>
      </c>
      <c r="AA215" s="113" t="e">
        <f t="shared" si="125"/>
        <v>#N/A</v>
      </c>
      <c r="AB215" s="116" t="e">
        <f t="shared" si="107"/>
        <v>#N/A</v>
      </c>
      <c r="AC215" s="119" t="e">
        <f t="shared" si="108"/>
        <v>#N/A</v>
      </c>
      <c r="AD215" s="119">
        <f t="shared" si="109"/>
        <v>0</v>
      </c>
      <c r="AG215" s="115">
        <f t="shared" si="126"/>
        <v>-45815</v>
      </c>
      <c r="AH215" s="113">
        <f t="shared" si="127"/>
        <v>208</v>
      </c>
      <c r="AI215" s="113" t="e">
        <f>INDEX(地温!$D$2:$D$366,MATCH(AG215,地温!$C$2:$C$366,FALSE))</f>
        <v>#N/A</v>
      </c>
      <c r="AJ215" s="113" t="e">
        <f t="shared" si="128"/>
        <v>#N/A</v>
      </c>
      <c r="AK215" s="116" t="e">
        <f t="shared" si="110"/>
        <v>#N/A</v>
      </c>
      <c r="AL215" s="119" t="e">
        <f t="shared" si="111"/>
        <v>#N/A</v>
      </c>
      <c r="AM215" s="119">
        <f t="shared" si="112"/>
        <v>0</v>
      </c>
      <c r="AP215" s="115">
        <f t="shared" si="129"/>
        <v>-45815</v>
      </c>
      <c r="AQ215" s="113">
        <f t="shared" si="130"/>
        <v>208</v>
      </c>
      <c r="AR215" s="113" t="e">
        <f>INDEX(地温!$D$2:$D$366,MATCH(AP215,地温!$C$2:$C$366,FALSE))</f>
        <v>#N/A</v>
      </c>
      <c r="AS215" s="113" t="e">
        <f t="shared" si="131"/>
        <v>#N/A</v>
      </c>
      <c r="AT215" s="116" t="e">
        <f t="shared" si="113"/>
        <v>#N/A</v>
      </c>
      <c r="AU215" s="119" t="e">
        <f t="shared" si="114"/>
        <v>#N/A</v>
      </c>
      <c r="AV215" s="119">
        <f t="shared" si="115"/>
        <v>0</v>
      </c>
    </row>
    <row r="216" spans="1:48">
      <c r="A216" s="115">
        <f t="shared" si="116"/>
        <v>-45814</v>
      </c>
      <c r="B216" s="113">
        <f t="shared" si="99"/>
        <v>209</v>
      </c>
      <c r="C216" s="119">
        <f t="shared" si="100"/>
        <v>0</v>
      </c>
      <c r="F216" s="115">
        <f t="shared" si="117"/>
        <v>-45814</v>
      </c>
      <c r="G216" s="113">
        <f t="shared" si="118"/>
        <v>209</v>
      </c>
      <c r="H216" s="113" t="e">
        <f>INDEX(地温!$D$2:$D$366,MATCH(F216,地温!$C$2:$C$366,FALSE))</f>
        <v>#N/A</v>
      </c>
      <c r="I216" s="113" t="e">
        <f t="shared" si="119"/>
        <v>#N/A</v>
      </c>
      <c r="J216" s="116" t="e">
        <f t="shared" si="101"/>
        <v>#N/A</v>
      </c>
      <c r="K216" s="119" t="e">
        <f t="shared" si="102"/>
        <v>#N/A</v>
      </c>
      <c r="L216" s="119">
        <f t="shared" si="103"/>
        <v>0</v>
      </c>
      <c r="O216" s="115">
        <f t="shared" si="120"/>
        <v>-45814</v>
      </c>
      <c r="P216" s="113">
        <f t="shared" si="121"/>
        <v>209</v>
      </c>
      <c r="Q216" s="113" t="e">
        <f>INDEX(地温!$D$2:$D$366,MATCH(O216,地温!$C$2:$C$366,FALSE))</f>
        <v>#N/A</v>
      </c>
      <c r="R216" s="113" t="e">
        <f t="shared" si="122"/>
        <v>#N/A</v>
      </c>
      <c r="S216" s="116" t="e">
        <f t="shared" si="104"/>
        <v>#N/A</v>
      </c>
      <c r="T216" s="119" t="e">
        <f t="shared" si="105"/>
        <v>#N/A</v>
      </c>
      <c r="U216" s="119">
        <f t="shared" si="106"/>
        <v>0</v>
      </c>
      <c r="X216" s="115">
        <f t="shared" si="123"/>
        <v>-45814</v>
      </c>
      <c r="Y216" s="113">
        <f t="shared" si="124"/>
        <v>209</v>
      </c>
      <c r="Z216" s="113" t="e">
        <f>INDEX(地温!$D$2:$D$366,MATCH(X216,地温!$C$2:$C$366,FALSE))</f>
        <v>#N/A</v>
      </c>
      <c r="AA216" s="113" t="e">
        <f t="shared" si="125"/>
        <v>#N/A</v>
      </c>
      <c r="AB216" s="116" t="e">
        <f t="shared" si="107"/>
        <v>#N/A</v>
      </c>
      <c r="AC216" s="119" t="e">
        <f t="shared" si="108"/>
        <v>#N/A</v>
      </c>
      <c r="AD216" s="119">
        <f t="shared" si="109"/>
        <v>0</v>
      </c>
      <c r="AG216" s="115">
        <f t="shared" si="126"/>
        <v>-45814</v>
      </c>
      <c r="AH216" s="113">
        <f t="shared" si="127"/>
        <v>209</v>
      </c>
      <c r="AI216" s="113" t="e">
        <f>INDEX(地温!$D$2:$D$366,MATCH(AG216,地温!$C$2:$C$366,FALSE))</f>
        <v>#N/A</v>
      </c>
      <c r="AJ216" s="113" t="e">
        <f t="shared" si="128"/>
        <v>#N/A</v>
      </c>
      <c r="AK216" s="116" t="e">
        <f t="shared" si="110"/>
        <v>#N/A</v>
      </c>
      <c r="AL216" s="119" t="e">
        <f t="shared" si="111"/>
        <v>#N/A</v>
      </c>
      <c r="AM216" s="119">
        <f t="shared" si="112"/>
        <v>0</v>
      </c>
      <c r="AP216" s="115">
        <f t="shared" si="129"/>
        <v>-45814</v>
      </c>
      <c r="AQ216" s="113">
        <f t="shared" si="130"/>
        <v>209</v>
      </c>
      <c r="AR216" s="113" t="e">
        <f>INDEX(地温!$D$2:$D$366,MATCH(AP216,地温!$C$2:$C$366,FALSE))</f>
        <v>#N/A</v>
      </c>
      <c r="AS216" s="113" t="e">
        <f t="shared" si="131"/>
        <v>#N/A</v>
      </c>
      <c r="AT216" s="116" t="e">
        <f t="shared" si="113"/>
        <v>#N/A</v>
      </c>
      <c r="AU216" s="119" t="e">
        <f t="shared" si="114"/>
        <v>#N/A</v>
      </c>
      <c r="AV216" s="119">
        <f t="shared" si="115"/>
        <v>0</v>
      </c>
    </row>
    <row r="217" spans="1:48">
      <c r="A217" s="115">
        <f t="shared" si="116"/>
        <v>-45813</v>
      </c>
      <c r="B217" s="113">
        <f t="shared" si="99"/>
        <v>210</v>
      </c>
      <c r="C217" s="119">
        <f t="shared" si="100"/>
        <v>0</v>
      </c>
      <c r="F217" s="115">
        <f t="shared" si="117"/>
        <v>-45813</v>
      </c>
      <c r="G217" s="113">
        <f t="shared" si="118"/>
        <v>210</v>
      </c>
      <c r="H217" s="113" t="e">
        <f>INDEX(地温!$D$2:$D$366,MATCH(F217,地温!$C$2:$C$366,FALSE))</f>
        <v>#N/A</v>
      </c>
      <c r="I217" s="113" t="e">
        <f t="shared" si="119"/>
        <v>#N/A</v>
      </c>
      <c r="J217" s="116" t="e">
        <f t="shared" si="101"/>
        <v>#N/A</v>
      </c>
      <c r="K217" s="119" t="e">
        <f t="shared" si="102"/>
        <v>#N/A</v>
      </c>
      <c r="L217" s="119">
        <f t="shared" si="103"/>
        <v>0</v>
      </c>
      <c r="O217" s="115">
        <f t="shared" si="120"/>
        <v>-45813</v>
      </c>
      <c r="P217" s="113">
        <f t="shared" si="121"/>
        <v>210</v>
      </c>
      <c r="Q217" s="113" t="e">
        <f>INDEX(地温!$D$2:$D$366,MATCH(O217,地温!$C$2:$C$366,FALSE))</f>
        <v>#N/A</v>
      </c>
      <c r="R217" s="113" t="e">
        <f t="shared" si="122"/>
        <v>#N/A</v>
      </c>
      <c r="S217" s="116" t="e">
        <f t="shared" si="104"/>
        <v>#N/A</v>
      </c>
      <c r="T217" s="119" t="e">
        <f t="shared" si="105"/>
        <v>#N/A</v>
      </c>
      <c r="U217" s="119">
        <f t="shared" si="106"/>
        <v>0</v>
      </c>
      <c r="X217" s="115">
        <f t="shared" si="123"/>
        <v>-45813</v>
      </c>
      <c r="Y217" s="113">
        <f t="shared" si="124"/>
        <v>210</v>
      </c>
      <c r="Z217" s="113" t="e">
        <f>INDEX(地温!$D$2:$D$366,MATCH(X217,地温!$C$2:$C$366,FALSE))</f>
        <v>#N/A</v>
      </c>
      <c r="AA217" s="113" t="e">
        <f t="shared" si="125"/>
        <v>#N/A</v>
      </c>
      <c r="AB217" s="116" t="e">
        <f t="shared" si="107"/>
        <v>#N/A</v>
      </c>
      <c r="AC217" s="119" t="e">
        <f t="shared" si="108"/>
        <v>#N/A</v>
      </c>
      <c r="AD217" s="119">
        <f t="shared" si="109"/>
        <v>0</v>
      </c>
      <c r="AG217" s="115">
        <f t="shared" si="126"/>
        <v>-45813</v>
      </c>
      <c r="AH217" s="113">
        <f t="shared" si="127"/>
        <v>210</v>
      </c>
      <c r="AI217" s="113" t="e">
        <f>INDEX(地温!$D$2:$D$366,MATCH(AG217,地温!$C$2:$C$366,FALSE))</f>
        <v>#N/A</v>
      </c>
      <c r="AJ217" s="113" t="e">
        <f t="shared" si="128"/>
        <v>#N/A</v>
      </c>
      <c r="AK217" s="116" t="e">
        <f t="shared" si="110"/>
        <v>#N/A</v>
      </c>
      <c r="AL217" s="119" t="e">
        <f t="shared" si="111"/>
        <v>#N/A</v>
      </c>
      <c r="AM217" s="119">
        <f t="shared" si="112"/>
        <v>0</v>
      </c>
      <c r="AP217" s="115">
        <f t="shared" si="129"/>
        <v>-45813</v>
      </c>
      <c r="AQ217" s="113">
        <f t="shared" si="130"/>
        <v>210</v>
      </c>
      <c r="AR217" s="113" t="e">
        <f>INDEX(地温!$D$2:$D$366,MATCH(AP217,地温!$C$2:$C$366,FALSE))</f>
        <v>#N/A</v>
      </c>
      <c r="AS217" s="113" t="e">
        <f t="shared" si="131"/>
        <v>#N/A</v>
      </c>
      <c r="AT217" s="116" t="e">
        <f t="shared" si="113"/>
        <v>#N/A</v>
      </c>
      <c r="AU217" s="119" t="e">
        <f t="shared" si="114"/>
        <v>#N/A</v>
      </c>
      <c r="AV217" s="119">
        <f t="shared" si="115"/>
        <v>0</v>
      </c>
    </row>
    <row r="218" spans="1:48">
      <c r="A218" s="115">
        <f t="shared" si="116"/>
        <v>-45812</v>
      </c>
      <c r="B218" s="113">
        <f t="shared" si="99"/>
        <v>211</v>
      </c>
      <c r="C218" s="119">
        <f t="shared" si="100"/>
        <v>0</v>
      </c>
      <c r="F218" s="115">
        <f t="shared" si="117"/>
        <v>-45812</v>
      </c>
      <c r="G218" s="113">
        <f t="shared" si="118"/>
        <v>211</v>
      </c>
      <c r="H218" s="113" t="e">
        <f>INDEX(地温!$D$2:$D$366,MATCH(F218,地温!$C$2:$C$366,FALSE))</f>
        <v>#N/A</v>
      </c>
      <c r="I218" s="113" t="e">
        <f t="shared" si="119"/>
        <v>#N/A</v>
      </c>
      <c r="J218" s="116" t="e">
        <f t="shared" si="101"/>
        <v>#N/A</v>
      </c>
      <c r="K218" s="119" t="e">
        <f t="shared" si="102"/>
        <v>#N/A</v>
      </c>
      <c r="L218" s="119">
        <f t="shared" si="103"/>
        <v>0</v>
      </c>
      <c r="O218" s="115">
        <f t="shared" si="120"/>
        <v>-45812</v>
      </c>
      <c r="P218" s="113">
        <f t="shared" si="121"/>
        <v>211</v>
      </c>
      <c r="Q218" s="113" t="e">
        <f>INDEX(地温!$D$2:$D$366,MATCH(O218,地温!$C$2:$C$366,FALSE))</f>
        <v>#N/A</v>
      </c>
      <c r="R218" s="113" t="e">
        <f t="shared" si="122"/>
        <v>#N/A</v>
      </c>
      <c r="S218" s="116" t="e">
        <f t="shared" si="104"/>
        <v>#N/A</v>
      </c>
      <c r="T218" s="119" t="e">
        <f t="shared" si="105"/>
        <v>#N/A</v>
      </c>
      <c r="U218" s="119">
        <f t="shared" si="106"/>
        <v>0</v>
      </c>
      <c r="X218" s="115">
        <f t="shared" si="123"/>
        <v>-45812</v>
      </c>
      <c r="Y218" s="113">
        <f t="shared" si="124"/>
        <v>211</v>
      </c>
      <c r="Z218" s="113" t="e">
        <f>INDEX(地温!$D$2:$D$366,MATCH(X218,地温!$C$2:$C$366,FALSE))</f>
        <v>#N/A</v>
      </c>
      <c r="AA218" s="113" t="e">
        <f t="shared" si="125"/>
        <v>#N/A</v>
      </c>
      <c r="AB218" s="116" t="e">
        <f t="shared" si="107"/>
        <v>#N/A</v>
      </c>
      <c r="AC218" s="119" t="e">
        <f t="shared" si="108"/>
        <v>#N/A</v>
      </c>
      <c r="AD218" s="119">
        <f t="shared" si="109"/>
        <v>0</v>
      </c>
      <c r="AG218" s="115">
        <f t="shared" si="126"/>
        <v>-45812</v>
      </c>
      <c r="AH218" s="113">
        <f t="shared" si="127"/>
        <v>211</v>
      </c>
      <c r="AI218" s="113" t="e">
        <f>INDEX(地温!$D$2:$D$366,MATCH(AG218,地温!$C$2:$C$366,FALSE))</f>
        <v>#N/A</v>
      </c>
      <c r="AJ218" s="113" t="e">
        <f t="shared" si="128"/>
        <v>#N/A</v>
      </c>
      <c r="AK218" s="116" t="e">
        <f t="shared" si="110"/>
        <v>#N/A</v>
      </c>
      <c r="AL218" s="119" t="e">
        <f t="shared" si="111"/>
        <v>#N/A</v>
      </c>
      <c r="AM218" s="119">
        <f t="shared" si="112"/>
        <v>0</v>
      </c>
      <c r="AP218" s="115">
        <f t="shared" si="129"/>
        <v>-45812</v>
      </c>
      <c r="AQ218" s="113">
        <f t="shared" si="130"/>
        <v>211</v>
      </c>
      <c r="AR218" s="113" t="e">
        <f>INDEX(地温!$D$2:$D$366,MATCH(AP218,地温!$C$2:$C$366,FALSE))</f>
        <v>#N/A</v>
      </c>
      <c r="AS218" s="113" t="e">
        <f t="shared" si="131"/>
        <v>#N/A</v>
      </c>
      <c r="AT218" s="116" t="e">
        <f t="shared" si="113"/>
        <v>#N/A</v>
      </c>
      <c r="AU218" s="119" t="e">
        <f t="shared" si="114"/>
        <v>#N/A</v>
      </c>
      <c r="AV218" s="119">
        <f t="shared" si="115"/>
        <v>0</v>
      </c>
    </row>
    <row r="219" spans="1:48">
      <c r="A219" s="115">
        <f t="shared" si="116"/>
        <v>-45811</v>
      </c>
      <c r="B219" s="113">
        <f t="shared" si="99"/>
        <v>212</v>
      </c>
      <c r="C219" s="119">
        <f t="shared" si="100"/>
        <v>0</v>
      </c>
      <c r="F219" s="115">
        <f t="shared" si="117"/>
        <v>-45811</v>
      </c>
      <c r="G219" s="113">
        <f t="shared" si="118"/>
        <v>212</v>
      </c>
      <c r="H219" s="113" t="e">
        <f>INDEX(地温!$D$2:$D$366,MATCH(F219,地温!$C$2:$C$366,FALSE))</f>
        <v>#N/A</v>
      </c>
      <c r="I219" s="113" t="e">
        <f t="shared" si="119"/>
        <v>#N/A</v>
      </c>
      <c r="J219" s="116" t="e">
        <f t="shared" si="101"/>
        <v>#N/A</v>
      </c>
      <c r="K219" s="119" t="e">
        <f t="shared" si="102"/>
        <v>#N/A</v>
      </c>
      <c r="L219" s="119">
        <f t="shared" si="103"/>
        <v>0</v>
      </c>
      <c r="O219" s="115">
        <f t="shared" si="120"/>
        <v>-45811</v>
      </c>
      <c r="P219" s="113">
        <f t="shared" si="121"/>
        <v>212</v>
      </c>
      <c r="Q219" s="113" t="e">
        <f>INDEX(地温!$D$2:$D$366,MATCH(O219,地温!$C$2:$C$366,FALSE))</f>
        <v>#N/A</v>
      </c>
      <c r="R219" s="113" t="e">
        <f t="shared" si="122"/>
        <v>#N/A</v>
      </c>
      <c r="S219" s="116" t="e">
        <f t="shared" si="104"/>
        <v>#N/A</v>
      </c>
      <c r="T219" s="119" t="e">
        <f t="shared" si="105"/>
        <v>#N/A</v>
      </c>
      <c r="U219" s="119">
        <f t="shared" si="106"/>
        <v>0</v>
      </c>
      <c r="X219" s="115">
        <f t="shared" si="123"/>
        <v>-45811</v>
      </c>
      <c r="Y219" s="113">
        <f t="shared" si="124"/>
        <v>212</v>
      </c>
      <c r="Z219" s="113" t="e">
        <f>INDEX(地温!$D$2:$D$366,MATCH(X219,地温!$C$2:$C$366,FALSE))</f>
        <v>#N/A</v>
      </c>
      <c r="AA219" s="113" t="e">
        <f t="shared" si="125"/>
        <v>#N/A</v>
      </c>
      <c r="AB219" s="116" t="e">
        <f t="shared" si="107"/>
        <v>#N/A</v>
      </c>
      <c r="AC219" s="119" t="e">
        <f t="shared" si="108"/>
        <v>#N/A</v>
      </c>
      <c r="AD219" s="119">
        <f t="shared" si="109"/>
        <v>0</v>
      </c>
      <c r="AG219" s="115">
        <f t="shared" si="126"/>
        <v>-45811</v>
      </c>
      <c r="AH219" s="113">
        <f t="shared" si="127"/>
        <v>212</v>
      </c>
      <c r="AI219" s="113" t="e">
        <f>INDEX(地温!$D$2:$D$366,MATCH(AG219,地温!$C$2:$C$366,FALSE))</f>
        <v>#N/A</v>
      </c>
      <c r="AJ219" s="113" t="e">
        <f t="shared" si="128"/>
        <v>#N/A</v>
      </c>
      <c r="AK219" s="116" t="e">
        <f t="shared" si="110"/>
        <v>#N/A</v>
      </c>
      <c r="AL219" s="119" t="e">
        <f t="shared" si="111"/>
        <v>#N/A</v>
      </c>
      <c r="AM219" s="119">
        <f t="shared" si="112"/>
        <v>0</v>
      </c>
      <c r="AP219" s="115">
        <f t="shared" si="129"/>
        <v>-45811</v>
      </c>
      <c r="AQ219" s="113">
        <f t="shared" si="130"/>
        <v>212</v>
      </c>
      <c r="AR219" s="113" t="e">
        <f>INDEX(地温!$D$2:$D$366,MATCH(AP219,地温!$C$2:$C$366,FALSE))</f>
        <v>#N/A</v>
      </c>
      <c r="AS219" s="113" t="e">
        <f t="shared" si="131"/>
        <v>#N/A</v>
      </c>
      <c r="AT219" s="116" t="e">
        <f t="shared" si="113"/>
        <v>#N/A</v>
      </c>
      <c r="AU219" s="119" t="e">
        <f t="shared" si="114"/>
        <v>#N/A</v>
      </c>
      <c r="AV219" s="119">
        <f t="shared" si="115"/>
        <v>0</v>
      </c>
    </row>
    <row r="220" spans="1:48">
      <c r="A220" s="115">
        <f t="shared" si="116"/>
        <v>-45810</v>
      </c>
      <c r="B220" s="113">
        <f t="shared" si="99"/>
        <v>213</v>
      </c>
      <c r="C220" s="119">
        <f t="shared" si="100"/>
        <v>0</v>
      </c>
      <c r="F220" s="115">
        <f t="shared" si="117"/>
        <v>-45810</v>
      </c>
      <c r="G220" s="113">
        <f t="shared" si="118"/>
        <v>213</v>
      </c>
      <c r="H220" s="113" t="e">
        <f>INDEX(地温!$D$2:$D$366,MATCH(F220,地温!$C$2:$C$366,FALSE))</f>
        <v>#N/A</v>
      </c>
      <c r="I220" s="113" t="e">
        <f t="shared" si="119"/>
        <v>#N/A</v>
      </c>
      <c r="J220" s="116" t="e">
        <f t="shared" si="101"/>
        <v>#N/A</v>
      </c>
      <c r="K220" s="119" t="e">
        <f t="shared" si="102"/>
        <v>#N/A</v>
      </c>
      <c r="L220" s="119">
        <f t="shared" si="103"/>
        <v>0</v>
      </c>
      <c r="O220" s="115">
        <f t="shared" si="120"/>
        <v>-45810</v>
      </c>
      <c r="P220" s="113">
        <f t="shared" si="121"/>
        <v>213</v>
      </c>
      <c r="Q220" s="113" t="e">
        <f>INDEX(地温!$D$2:$D$366,MATCH(O220,地温!$C$2:$C$366,FALSE))</f>
        <v>#N/A</v>
      </c>
      <c r="R220" s="113" t="e">
        <f t="shared" si="122"/>
        <v>#N/A</v>
      </c>
      <c r="S220" s="116" t="e">
        <f t="shared" si="104"/>
        <v>#N/A</v>
      </c>
      <c r="T220" s="119" t="e">
        <f t="shared" si="105"/>
        <v>#N/A</v>
      </c>
      <c r="U220" s="119">
        <f t="shared" si="106"/>
        <v>0</v>
      </c>
      <c r="X220" s="115">
        <f t="shared" si="123"/>
        <v>-45810</v>
      </c>
      <c r="Y220" s="113">
        <f t="shared" si="124"/>
        <v>213</v>
      </c>
      <c r="Z220" s="113" t="e">
        <f>INDEX(地温!$D$2:$D$366,MATCH(X220,地温!$C$2:$C$366,FALSE))</f>
        <v>#N/A</v>
      </c>
      <c r="AA220" s="113" t="e">
        <f t="shared" si="125"/>
        <v>#N/A</v>
      </c>
      <c r="AB220" s="116" t="e">
        <f t="shared" si="107"/>
        <v>#N/A</v>
      </c>
      <c r="AC220" s="119" t="e">
        <f t="shared" si="108"/>
        <v>#N/A</v>
      </c>
      <c r="AD220" s="119">
        <f t="shared" si="109"/>
        <v>0</v>
      </c>
      <c r="AG220" s="115">
        <f t="shared" si="126"/>
        <v>-45810</v>
      </c>
      <c r="AH220" s="113">
        <f t="shared" si="127"/>
        <v>213</v>
      </c>
      <c r="AI220" s="113" t="e">
        <f>INDEX(地温!$D$2:$D$366,MATCH(AG220,地温!$C$2:$C$366,FALSE))</f>
        <v>#N/A</v>
      </c>
      <c r="AJ220" s="113" t="e">
        <f t="shared" si="128"/>
        <v>#N/A</v>
      </c>
      <c r="AK220" s="116" t="e">
        <f t="shared" si="110"/>
        <v>#N/A</v>
      </c>
      <c r="AL220" s="119" t="e">
        <f t="shared" si="111"/>
        <v>#N/A</v>
      </c>
      <c r="AM220" s="119">
        <f t="shared" si="112"/>
        <v>0</v>
      </c>
      <c r="AP220" s="115">
        <f t="shared" si="129"/>
        <v>-45810</v>
      </c>
      <c r="AQ220" s="113">
        <f t="shared" si="130"/>
        <v>213</v>
      </c>
      <c r="AR220" s="113" t="e">
        <f>INDEX(地温!$D$2:$D$366,MATCH(AP220,地温!$C$2:$C$366,FALSE))</f>
        <v>#N/A</v>
      </c>
      <c r="AS220" s="113" t="e">
        <f t="shared" si="131"/>
        <v>#N/A</v>
      </c>
      <c r="AT220" s="116" t="e">
        <f t="shared" si="113"/>
        <v>#N/A</v>
      </c>
      <c r="AU220" s="119" t="e">
        <f t="shared" si="114"/>
        <v>#N/A</v>
      </c>
      <c r="AV220" s="119">
        <f t="shared" si="115"/>
        <v>0</v>
      </c>
    </row>
    <row r="221" spans="1:48">
      <c r="A221" s="115">
        <f t="shared" si="116"/>
        <v>-45809</v>
      </c>
      <c r="B221" s="113">
        <f t="shared" si="99"/>
        <v>214</v>
      </c>
      <c r="C221" s="119">
        <f t="shared" si="100"/>
        <v>0</v>
      </c>
      <c r="F221" s="115">
        <f t="shared" si="117"/>
        <v>-45809</v>
      </c>
      <c r="G221" s="113">
        <f t="shared" si="118"/>
        <v>214</v>
      </c>
      <c r="H221" s="113" t="e">
        <f>INDEX(地温!$D$2:$D$366,MATCH(F221,地温!$C$2:$C$366,FALSE))</f>
        <v>#N/A</v>
      </c>
      <c r="I221" s="113" t="e">
        <f t="shared" si="119"/>
        <v>#N/A</v>
      </c>
      <c r="J221" s="116" t="e">
        <f t="shared" si="101"/>
        <v>#N/A</v>
      </c>
      <c r="K221" s="119" t="e">
        <f t="shared" si="102"/>
        <v>#N/A</v>
      </c>
      <c r="L221" s="119">
        <f t="shared" si="103"/>
        <v>0</v>
      </c>
      <c r="O221" s="115">
        <f t="shared" si="120"/>
        <v>-45809</v>
      </c>
      <c r="P221" s="113">
        <f t="shared" si="121"/>
        <v>214</v>
      </c>
      <c r="Q221" s="113" t="e">
        <f>INDEX(地温!$D$2:$D$366,MATCH(O221,地温!$C$2:$C$366,FALSE))</f>
        <v>#N/A</v>
      </c>
      <c r="R221" s="113" t="e">
        <f t="shared" si="122"/>
        <v>#N/A</v>
      </c>
      <c r="S221" s="116" t="e">
        <f t="shared" si="104"/>
        <v>#N/A</v>
      </c>
      <c r="T221" s="119" t="e">
        <f t="shared" si="105"/>
        <v>#N/A</v>
      </c>
      <c r="U221" s="119">
        <f t="shared" si="106"/>
        <v>0</v>
      </c>
      <c r="X221" s="115">
        <f t="shared" si="123"/>
        <v>-45809</v>
      </c>
      <c r="Y221" s="113">
        <f t="shared" si="124"/>
        <v>214</v>
      </c>
      <c r="Z221" s="113" t="e">
        <f>INDEX(地温!$D$2:$D$366,MATCH(X221,地温!$C$2:$C$366,FALSE))</f>
        <v>#N/A</v>
      </c>
      <c r="AA221" s="113" t="e">
        <f t="shared" si="125"/>
        <v>#N/A</v>
      </c>
      <c r="AB221" s="116" t="e">
        <f t="shared" si="107"/>
        <v>#N/A</v>
      </c>
      <c r="AC221" s="119" t="e">
        <f t="shared" si="108"/>
        <v>#N/A</v>
      </c>
      <c r="AD221" s="119">
        <f t="shared" si="109"/>
        <v>0</v>
      </c>
      <c r="AG221" s="115">
        <f t="shared" si="126"/>
        <v>-45809</v>
      </c>
      <c r="AH221" s="113">
        <f t="shared" si="127"/>
        <v>214</v>
      </c>
      <c r="AI221" s="113" t="e">
        <f>INDEX(地温!$D$2:$D$366,MATCH(AG221,地温!$C$2:$C$366,FALSE))</f>
        <v>#N/A</v>
      </c>
      <c r="AJ221" s="113" t="e">
        <f t="shared" si="128"/>
        <v>#N/A</v>
      </c>
      <c r="AK221" s="116" t="e">
        <f t="shared" si="110"/>
        <v>#N/A</v>
      </c>
      <c r="AL221" s="119" t="e">
        <f t="shared" si="111"/>
        <v>#N/A</v>
      </c>
      <c r="AM221" s="119">
        <f t="shared" si="112"/>
        <v>0</v>
      </c>
      <c r="AP221" s="115">
        <f t="shared" si="129"/>
        <v>-45809</v>
      </c>
      <c r="AQ221" s="113">
        <f t="shared" si="130"/>
        <v>214</v>
      </c>
      <c r="AR221" s="113" t="e">
        <f>INDEX(地温!$D$2:$D$366,MATCH(AP221,地温!$C$2:$C$366,FALSE))</f>
        <v>#N/A</v>
      </c>
      <c r="AS221" s="113" t="e">
        <f t="shared" si="131"/>
        <v>#N/A</v>
      </c>
      <c r="AT221" s="116" t="e">
        <f t="shared" si="113"/>
        <v>#N/A</v>
      </c>
      <c r="AU221" s="119" t="e">
        <f t="shared" si="114"/>
        <v>#N/A</v>
      </c>
      <c r="AV221" s="119">
        <f t="shared" si="115"/>
        <v>0</v>
      </c>
    </row>
    <row r="222" spans="1:48">
      <c r="A222" s="115">
        <f t="shared" si="116"/>
        <v>-45808</v>
      </c>
      <c r="B222" s="113">
        <f t="shared" si="99"/>
        <v>215</v>
      </c>
      <c r="C222" s="119">
        <f t="shared" si="100"/>
        <v>0</v>
      </c>
      <c r="F222" s="115">
        <f t="shared" si="117"/>
        <v>-45808</v>
      </c>
      <c r="G222" s="113">
        <f t="shared" si="118"/>
        <v>215</v>
      </c>
      <c r="H222" s="113" t="e">
        <f>INDEX(地温!$D$2:$D$366,MATCH(F222,地温!$C$2:$C$366,FALSE))</f>
        <v>#N/A</v>
      </c>
      <c r="I222" s="113" t="e">
        <f t="shared" si="119"/>
        <v>#N/A</v>
      </c>
      <c r="J222" s="116" t="e">
        <f t="shared" si="101"/>
        <v>#N/A</v>
      </c>
      <c r="K222" s="119" t="e">
        <f t="shared" si="102"/>
        <v>#N/A</v>
      </c>
      <c r="L222" s="119">
        <f t="shared" si="103"/>
        <v>0</v>
      </c>
      <c r="O222" s="115">
        <f t="shared" si="120"/>
        <v>-45808</v>
      </c>
      <c r="P222" s="113">
        <f t="shared" si="121"/>
        <v>215</v>
      </c>
      <c r="Q222" s="113" t="e">
        <f>INDEX(地温!$D$2:$D$366,MATCH(O222,地温!$C$2:$C$366,FALSE))</f>
        <v>#N/A</v>
      </c>
      <c r="R222" s="113" t="e">
        <f t="shared" si="122"/>
        <v>#N/A</v>
      </c>
      <c r="S222" s="116" t="e">
        <f t="shared" si="104"/>
        <v>#N/A</v>
      </c>
      <c r="T222" s="119" t="e">
        <f t="shared" si="105"/>
        <v>#N/A</v>
      </c>
      <c r="U222" s="119">
        <f t="shared" si="106"/>
        <v>0</v>
      </c>
      <c r="X222" s="115">
        <f t="shared" si="123"/>
        <v>-45808</v>
      </c>
      <c r="Y222" s="113">
        <f t="shared" si="124"/>
        <v>215</v>
      </c>
      <c r="Z222" s="113" t="e">
        <f>INDEX(地温!$D$2:$D$366,MATCH(X222,地温!$C$2:$C$366,FALSE))</f>
        <v>#N/A</v>
      </c>
      <c r="AA222" s="113" t="e">
        <f t="shared" si="125"/>
        <v>#N/A</v>
      </c>
      <c r="AB222" s="116" t="e">
        <f t="shared" si="107"/>
        <v>#N/A</v>
      </c>
      <c r="AC222" s="119" t="e">
        <f t="shared" si="108"/>
        <v>#N/A</v>
      </c>
      <c r="AD222" s="119">
        <f t="shared" si="109"/>
        <v>0</v>
      </c>
      <c r="AG222" s="115">
        <f t="shared" si="126"/>
        <v>-45808</v>
      </c>
      <c r="AH222" s="113">
        <f t="shared" si="127"/>
        <v>215</v>
      </c>
      <c r="AI222" s="113" t="e">
        <f>INDEX(地温!$D$2:$D$366,MATCH(AG222,地温!$C$2:$C$366,FALSE))</f>
        <v>#N/A</v>
      </c>
      <c r="AJ222" s="113" t="e">
        <f t="shared" si="128"/>
        <v>#N/A</v>
      </c>
      <c r="AK222" s="116" t="e">
        <f t="shared" si="110"/>
        <v>#N/A</v>
      </c>
      <c r="AL222" s="119" t="e">
        <f t="shared" si="111"/>
        <v>#N/A</v>
      </c>
      <c r="AM222" s="119">
        <f t="shared" si="112"/>
        <v>0</v>
      </c>
      <c r="AP222" s="115">
        <f t="shared" si="129"/>
        <v>-45808</v>
      </c>
      <c r="AQ222" s="113">
        <f t="shared" si="130"/>
        <v>215</v>
      </c>
      <c r="AR222" s="113" t="e">
        <f>INDEX(地温!$D$2:$D$366,MATCH(AP222,地温!$C$2:$C$366,FALSE))</f>
        <v>#N/A</v>
      </c>
      <c r="AS222" s="113" t="e">
        <f t="shared" si="131"/>
        <v>#N/A</v>
      </c>
      <c r="AT222" s="116" t="e">
        <f t="shared" si="113"/>
        <v>#N/A</v>
      </c>
      <c r="AU222" s="119" t="e">
        <f t="shared" si="114"/>
        <v>#N/A</v>
      </c>
      <c r="AV222" s="119">
        <f t="shared" si="115"/>
        <v>0</v>
      </c>
    </row>
    <row r="223" spans="1:48">
      <c r="A223" s="115">
        <f t="shared" si="116"/>
        <v>-45807</v>
      </c>
      <c r="B223" s="113">
        <f t="shared" si="99"/>
        <v>216</v>
      </c>
      <c r="C223" s="119">
        <f t="shared" si="100"/>
        <v>0</v>
      </c>
      <c r="F223" s="115">
        <f t="shared" si="117"/>
        <v>-45807</v>
      </c>
      <c r="G223" s="113">
        <f t="shared" si="118"/>
        <v>216</v>
      </c>
      <c r="H223" s="113" t="e">
        <f>INDEX(地温!$D$2:$D$366,MATCH(F223,地温!$C$2:$C$366,FALSE))</f>
        <v>#N/A</v>
      </c>
      <c r="I223" s="113" t="e">
        <f t="shared" si="119"/>
        <v>#N/A</v>
      </c>
      <c r="J223" s="116" t="e">
        <f t="shared" si="101"/>
        <v>#N/A</v>
      </c>
      <c r="K223" s="119" t="e">
        <f t="shared" si="102"/>
        <v>#N/A</v>
      </c>
      <c r="L223" s="119">
        <f t="shared" si="103"/>
        <v>0</v>
      </c>
      <c r="O223" s="115">
        <f t="shared" si="120"/>
        <v>-45807</v>
      </c>
      <c r="P223" s="113">
        <f t="shared" si="121"/>
        <v>216</v>
      </c>
      <c r="Q223" s="113" t="e">
        <f>INDEX(地温!$D$2:$D$366,MATCH(O223,地温!$C$2:$C$366,FALSE))</f>
        <v>#N/A</v>
      </c>
      <c r="R223" s="113" t="e">
        <f t="shared" si="122"/>
        <v>#N/A</v>
      </c>
      <c r="S223" s="116" t="e">
        <f t="shared" si="104"/>
        <v>#N/A</v>
      </c>
      <c r="T223" s="119" t="e">
        <f t="shared" si="105"/>
        <v>#N/A</v>
      </c>
      <c r="U223" s="119">
        <f t="shared" si="106"/>
        <v>0</v>
      </c>
      <c r="X223" s="115">
        <f t="shared" si="123"/>
        <v>-45807</v>
      </c>
      <c r="Y223" s="113">
        <f t="shared" si="124"/>
        <v>216</v>
      </c>
      <c r="Z223" s="113" t="e">
        <f>INDEX(地温!$D$2:$D$366,MATCH(X223,地温!$C$2:$C$366,FALSE))</f>
        <v>#N/A</v>
      </c>
      <c r="AA223" s="113" t="e">
        <f t="shared" si="125"/>
        <v>#N/A</v>
      </c>
      <c r="AB223" s="116" t="e">
        <f t="shared" si="107"/>
        <v>#N/A</v>
      </c>
      <c r="AC223" s="119" t="e">
        <f t="shared" si="108"/>
        <v>#N/A</v>
      </c>
      <c r="AD223" s="119">
        <f t="shared" si="109"/>
        <v>0</v>
      </c>
      <c r="AG223" s="115">
        <f t="shared" si="126"/>
        <v>-45807</v>
      </c>
      <c r="AH223" s="113">
        <f t="shared" si="127"/>
        <v>216</v>
      </c>
      <c r="AI223" s="113" t="e">
        <f>INDEX(地温!$D$2:$D$366,MATCH(AG223,地温!$C$2:$C$366,FALSE))</f>
        <v>#N/A</v>
      </c>
      <c r="AJ223" s="113" t="e">
        <f t="shared" si="128"/>
        <v>#N/A</v>
      </c>
      <c r="AK223" s="116" t="e">
        <f t="shared" si="110"/>
        <v>#N/A</v>
      </c>
      <c r="AL223" s="119" t="e">
        <f t="shared" si="111"/>
        <v>#N/A</v>
      </c>
      <c r="AM223" s="119">
        <f t="shared" si="112"/>
        <v>0</v>
      </c>
      <c r="AP223" s="115">
        <f t="shared" si="129"/>
        <v>-45807</v>
      </c>
      <c r="AQ223" s="113">
        <f t="shared" si="130"/>
        <v>216</v>
      </c>
      <c r="AR223" s="113" t="e">
        <f>INDEX(地温!$D$2:$D$366,MATCH(AP223,地温!$C$2:$C$366,FALSE))</f>
        <v>#N/A</v>
      </c>
      <c r="AS223" s="113" t="e">
        <f t="shared" si="131"/>
        <v>#N/A</v>
      </c>
      <c r="AT223" s="116" t="e">
        <f t="shared" si="113"/>
        <v>#N/A</v>
      </c>
      <c r="AU223" s="119" t="e">
        <f t="shared" si="114"/>
        <v>#N/A</v>
      </c>
      <c r="AV223" s="119">
        <f t="shared" si="115"/>
        <v>0</v>
      </c>
    </row>
    <row r="224" spans="1:48">
      <c r="A224" s="115">
        <f t="shared" si="116"/>
        <v>-45806</v>
      </c>
      <c r="B224" s="113">
        <f t="shared" si="99"/>
        <v>217</v>
      </c>
      <c r="C224" s="119">
        <f t="shared" si="100"/>
        <v>0</v>
      </c>
      <c r="F224" s="115">
        <f t="shared" si="117"/>
        <v>-45806</v>
      </c>
      <c r="G224" s="113">
        <f t="shared" si="118"/>
        <v>217</v>
      </c>
      <c r="H224" s="113" t="e">
        <f>INDEX(地温!$D$2:$D$366,MATCH(F224,地温!$C$2:$C$366,FALSE))</f>
        <v>#N/A</v>
      </c>
      <c r="I224" s="113" t="e">
        <f t="shared" si="119"/>
        <v>#N/A</v>
      </c>
      <c r="J224" s="116" t="e">
        <f t="shared" si="101"/>
        <v>#N/A</v>
      </c>
      <c r="K224" s="119" t="e">
        <f t="shared" si="102"/>
        <v>#N/A</v>
      </c>
      <c r="L224" s="119">
        <f t="shared" si="103"/>
        <v>0</v>
      </c>
      <c r="O224" s="115">
        <f t="shared" si="120"/>
        <v>-45806</v>
      </c>
      <c r="P224" s="113">
        <f t="shared" si="121"/>
        <v>217</v>
      </c>
      <c r="Q224" s="113" t="e">
        <f>INDEX(地温!$D$2:$D$366,MATCH(O224,地温!$C$2:$C$366,FALSE))</f>
        <v>#N/A</v>
      </c>
      <c r="R224" s="113" t="e">
        <f t="shared" si="122"/>
        <v>#N/A</v>
      </c>
      <c r="S224" s="116" t="e">
        <f t="shared" si="104"/>
        <v>#N/A</v>
      </c>
      <c r="T224" s="119" t="e">
        <f t="shared" si="105"/>
        <v>#N/A</v>
      </c>
      <c r="U224" s="119">
        <f t="shared" si="106"/>
        <v>0</v>
      </c>
      <c r="X224" s="115">
        <f t="shared" si="123"/>
        <v>-45806</v>
      </c>
      <c r="Y224" s="113">
        <f t="shared" si="124"/>
        <v>217</v>
      </c>
      <c r="Z224" s="113" t="e">
        <f>INDEX(地温!$D$2:$D$366,MATCH(X224,地温!$C$2:$C$366,FALSE))</f>
        <v>#N/A</v>
      </c>
      <c r="AA224" s="113" t="e">
        <f t="shared" si="125"/>
        <v>#N/A</v>
      </c>
      <c r="AB224" s="116" t="e">
        <f t="shared" si="107"/>
        <v>#N/A</v>
      </c>
      <c r="AC224" s="119" t="e">
        <f t="shared" si="108"/>
        <v>#N/A</v>
      </c>
      <c r="AD224" s="119">
        <f t="shared" si="109"/>
        <v>0</v>
      </c>
      <c r="AG224" s="115">
        <f t="shared" si="126"/>
        <v>-45806</v>
      </c>
      <c r="AH224" s="113">
        <f t="shared" si="127"/>
        <v>217</v>
      </c>
      <c r="AI224" s="113" t="e">
        <f>INDEX(地温!$D$2:$D$366,MATCH(AG224,地温!$C$2:$C$366,FALSE))</f>
        <v>#N/A</v>
      </c>
      <c r="AJ224" s="113" t="e">
        <f t="shared" si="128"/>
        <v>#N/A</v>
      </c>
      <c r="AK224" s="116" t="e">
        <f t="shared" si="110"/>
        <v>#N/A</v>
      </c>
      <c r="AL224" s="119" t="e">
        <f t="shared" si="111"/>
        <v>#N/A</v>
      </c>
      <c r="AM224" s="119">
        <f t="shared" si="112"/>
        <v>0</v>
      </c>
      <c r="AP224" s="115">
        <f t="shared" si="129"/>
        <v>-45806</v>
      </c>
      <c r="AQ224" s="113">
        <f t="shared" si="130"/>
        <v>217</v>
      </c>
      <c r="AR224" s="113" t="e">
        <f>INDEX(地温!$D$2:$D$366,MATCH(AP224,地温!$C$2:$C$366,FALSE))</f>
        <v>#N/A</v>
      </c>
      <c r="AS224" s="113" t="e">
        <f t="shared" si="131"/>
        <v>#N/A</v>
      </c>
      <c r="AT224" s="116" t="e">
        <f t="shared" si="113"/>
        <v>#N/A</v>
      </c>
      <c r="AU224" s="119" t="e">
        <f t="shared" si="114"/>
        <v>#N/A</v>
      </c>
      <c r="AV224" s="119">
        <f t="shared" si="115"/>
        <v>0</v>
      </c>
    </row>
    <row r="225" spans="1:48">
      <c r="A225" s="115">
        <f t="shared" si="116"/>
        <v>-45805</v>
      </c>
      <c r="B225" s="113">
        <f t="shared" si="99"/>
        <v>218</v>
      </c>
      <c r="C225" s="119">
        <f t="shared" si="100"/>
        <v>0</v>
      </c>
      <c r="F225" s="115">
        <f t="shared" si="117"/>
        <v>-45805</v>
      </c>
      <c r="G225" s="113">
        <f t="shared" si="118"/>
        <v>218</v>
      </c>
      <c r="H225" s="113" t="e">
        <f>INDEX(地温!$D$2:$D$366,MATCH(F225,地温!$C$2:$C$366,FALSE))</f>
        <v>#N/A</v>
      </c>
      <c r="I225" s="113" t="e">
        <f t="shared" si="119"/>
        <v>#N/A</v>
      </c>
      <c r="J225" s="116" t="e">
        <f t="shared" si="101"/>
        <v>#N/A</v>
      </c>
      <c r="K225" s="119" t="e">
        <f t="shared" si="102"/>
        <v>#N/A</v>
      </c>
      <c r="L225" s="119">
        <f t="shared" si="103"/>
        <v>0</v>
      </c>
      <c r="O225" s="115">
        <f t="shared" si="120"/>
        <v>-45805</v>
      </c>
      <c r="P225" s="113">
        <f t="shared" si="121"/>
        <v>218</v>
      </c>
      <c r="Q225" s="113" t="e">
        <f>INDEX(地温!$D$2:$D$366,MATCH(O225,地温!$C$2:$C$366,FALSE))</f>
        <v>#N/A</v>
      </c>
      <c r="R225" s="113" t="e">
        <f t="shared" si="122"/>
        <v>#N/A</v>
      </c>
      <c r="S225" s="116" t="e">
        <f t="shared" si="104"/>
        <v>#N/A</v>
      </c>
      <c r="T225" s="119" t="e">
        <f t="shared" si="105"/>
        <v>#N/A</v>
      </c>
      <c r="U225" s="119">
        <f t="shared" si="106"/>
        <v>0</v>
      </c>
      <c r="X225" s="115">
        <f t="shared" si="123"/>
        <v>-45805</v>
      </c>
      <c r="Y225" s="113">
        <f t="shared" si="124"/>
        <v>218</v>
      </c>
      <c r="Z225" s="113" t="e">
        <f>INDEX(地温!$D$2:$D$366,MATCH(X225,地温!$C$2:$C$366,FALSE))</f>
        <v>#N/A</v>
      </c>
      <c r="AA225" s="113" t="e">
        <f t="shared" si="125"/>
        <v>#N/A</v>
      </c>
      <c r="AB225" s="116" t="e">
        <f t="shared" si="107"/>
        <v>#N/A</v>
      </c>
      <c r="AC225" s="119" t="e">
        <f t="shared" si="108"/>
        <v>#N/A</v>
      </c>
      <c r="AD225" s="119">
        <f t="shared" si="109"/>
        <v>0</v>
      </c>
      <c r="AG225" s="115">
        <f t="shared" si="126"/>
        <v>-45805</v>
      </c>
      <c r="AH225" s="113">
        <f t="shared" si="127"/>
        <v>218</v>
      </c>
      <c r="AI225" s="113" t="e">
        <f>INDEX(地温!$D$2:$D$366,MATCH(AG225,地温!$C$2:$C$366,FALSE))</f>
        <v>#N/A</v>
      </c>
      <c r="AJ225" s="113" t="e">
        <f t="shared" si="128"/>
        <v>#N/A</v>
      </c>
      <c r="AK225" s="116" t="e">
        <f t="shared" si="110"/>
        <v>#N/A</v>
      </c>
      <c r="AL225" s="119" t="e">
        <f t="shared" si="111"/>
        <v>#N/A</v>
      </c>
      <c r="AM225" s="119">
        <f t="shared" si="112"/>
        <v>0</v>
      </c>
      <c r="AP225" s="115">
        <f t="shared" si="129"/>
        <v>-45805</v>
      </c>
      <c r="AQ225" s="113">
        <f t="shared" si="130"/>
        <v>218</v>
      </c>
      <c r="AR225" s="113" t="e">
        <f>INDEX(地温!$D$2:$D$366,MATCH(AP225,地温!$C$2:$C$366,FALSE))</f>
        <v>#N/A</v>
      </c>
      <c r="AS225" s="113" t="e">
        <f t="shared" si="131"/>
        <v>#N/A</v>
      </c>
      <c r="AT225" s="116" t="e">
        <f t="shared" si="113"/>
        <v>#N/A</v>
      </c>
      <c r="AU225" s="119" t="e">
        <f t="shared" si="114"/>
        <v>#N/A</v>
      </c>
      <c r="AV225" s="119">
        <f t="shared" si="115"/>
        <v>0</v>
      </c>
    </row>
    <row r="226" spans="1:48">
      <c r="A226" s="115">
        <f t="shared" si="116"/>
        <v>-45804</v>
      </c>
      <c r="B226" s="113">
        <f t="shared" si="99"/>
        <v>219</v>
      </c>
      <c r="C226" s="119">
        <f t="shared" si="100"/>
        <v>0</v>
      </c>
      <c r="F226" s="115">
        <f t="shared" si="117"/>
        <v>-45804</v>
      </c>
      <c r="G226" s="113">
        <f t="shared" si="118"/>
        <v>219</v>
      </c>
      <c r="H226" s="113" t="e">
        <f>INDEX(地温!$D$2:$D$366,MATCH(F226,地温!$C$2:$C$366,FALSE))</f>
        <v>#N/A</v>
      </c>
      <c r="I226" s="113" t="e">
        <f t="shared" si="119"/>
        <v>#N/A</v>
      </c>
      <c r="J226" s="116" t="e">
        <f t="shared" si="101"/>
        <v>#N/A</v>
      </c>
      <c r="K226" s="119" t="e">
        <f t="shared" si="102"/>
        <v>#N/A</v>
      </c>
      <c r="L226" s="119">
        <f t="shared" si="103"/>
        <v>0</v>
      </c>
      <c r="O226" s="115">
        <f t="shared" si="120"/>
        <v>-45804</v>
      </c>
      <c r="P226" s="113">
        <f t="shared" si="121"/>
        <v>219</v>
      </c>
      <c r="Q226" s="113" t="e">
        <f>INDEX(地温!$D$2:$D$366,MATCH(O226,地温!$C$2:$C$366,FALSE))</f>
        <v>#N/A</v>
      </c>
      <c r="R226" s="113" t="e">
        <f t="shared" si="122"/>
        <v>#N/A</v>
      </c>
      <c r="S226" s="116" t="e">
        <f t="shared" si="104"/>
        <v>#N/A</v>
      </c>
      <c r="T226" s="119" t="e">
        <f t="shared" si="105"/>
        <v>#N/A</v>
      </c>
      <c r="U226" s="119">
        <f t="shared" si="106"/>
        <v>0</v>
      </c>
      <c r="X226" s="115">
        <f t="shared" si="123"/>
        <v>-45804</v>
      </c>
      <c r="Y226" s="113">
        <f t="shared" si="124"/>
        <v>219</v>
      </c>
      <c r="Z226" s="113" t="e">
        <f>INDEX(地温!$D$2:$D$366,MATCH(X226,地温!$C$2:$C$366,FALSE))</f>
        <v>#N/A</v>
      </c>
      <c r="AA226" s="113" t="e">
        <f t="shared" si="125"/>
        <v>#N/A</v>
      </c>
      <c r="AB226" s="116" t="e">
        <f t="shared" si="107"/>
        <v>#N/A</v>
      </c>
      <c r="AC226" s="119" t="e">
        <f t="shared" si="108"/>
        <v>#N/A</v>
      </c>
      <c r="AD226" s="119">
        <f t="shared" si="109"/>
        <v>0</v>
      </c>
      <c r="AG226" s="115">
        <f t="shared" si="126"/>
        <v>-45804</v>
      </c>
      <c r="AH226" s="113">
        <f t="shared" si="127"/>
        <v>219</v>
      </c>
      <c r="AI226" s="113" t="e">
        <f>INDEX(地温!$D$2:$D$366,MATCH(AG226,地温!$C$2:$C$366,FALSE))</f>
        <v>#N/A</v>
      </c>
      <c r="AJ226" s="113" t="e">
        <f t="shared" si="128"/>
        <v>#N/A</v>
      </c>
      <c r="AK226" s="116" t="e">
        <f t="shared" si="110"/>
        <v>#N/A</v>
      </c>
      <c r="AL226" s="119" t="e">
        <f t="shared" si="111"/>
        <v>#N/A</v>
      </c>
      <c r="AM226" s="119">
        <f t="shared" si="112"/>
        <v>0</v>
      </c>
      <c r="AP226" s="115">
        <f t="shared" si="129"/>
        <v>-45804</v>
      </c>
      <c r="AQ226" s="113">
        <f t="shared" si="130"/>
        <v>219</v>
      </c>
      <c r="AR226" s="113" t="e">
        <f>INDEX(地温!$D$2:$D$366,MATCH(AP226,地温!$C$2:$C$366,FALSE))</f>
        <v>#N/A</v>
      </c>
      <c r="AS226" s="113" t="e">
        <f t="shared" si="131"/>
        <v>#N/A</v>
      </c>
      <c r="AT226" s="116" t="e">
        <f t="shared" si="113"/>
        <v>#N/A</v>
      </c>
      <c r="AU226" s="119" t="e">
        <f t="shared" si="114"/>
        <v>#N/A</v>
      </c>
      <c r="AV226" s="119">
        <f t="shared" si="115"/>
        <v>0</v>
      </c>
    </row>
    <row r="227" spans="1:48">
      <c r="A227" s="115">
        <f t="shared" si="116"/>
        <v>-45803</v>
      </c>
      <c r="B227" s="113">
        <f t="shared" si="99"/>
        <v>220</v>
      </c>
      <c r="C227" s="119">
        <f t="shared" si="100"/>
        <v>0</v>
      </c>
      <c r="F227" s="115">
        <f t="shared" si="117"/>
        <v>-45803</v>
      </c>
      <c r="G227" s="113">
        <f t="shared" si="118"/>
        <v>220</v>
      </c>
      <c r="H227" s="113" t="e">
        <f>INDEX(地温!$D$2:$D$366,MATCH(F227,地温!$C$2:$C$366,FALSE))</f>
        <v>#N/A</v>
      </c>
      <c r="I227" s="113" t="e">
        <f t="shared" si="119"/>
        <v>#N/A</v>
      </c>
      <c r="J227" s="116" t="e">
        <f t="shared" si="101"/>
        <v>#N/A</v>
      </c>
      <c r="K227" s="119" t="e">
        <f t="shared" si="102"/>
        <v>#N/A</v>
      </c>
      <c r="L227" s="119">
        <f t="shared" si="103"/>
        <v>0</v>
      </c>
      <c r="O227" s="115">
        <f t="shared" si="120"/>
        <v>-45803</v>
      </c>
      <c r="P227" s="113">
        <f t="shared" si="121"/>
        <v>220</v>
      </c>
      <c r="Q227" s="113" t="e">
        <f>INDEX(地温!$D$2:$D$366,MATCH(O227,地温!$C$2:$C$366,FALSE))</f>
        <v>#N/A</v>
      </c>
      <c r="R227" s="113" t="e">
        <f t="shared" si="122"/>
        <v>#N/A</v>
      </c>
      <c r="S227" s="116" t="e">
        <f t="shared" si="104"/>
        <v>#N/A</v>
      </c>
      <c r="T227" s="119" t="e">
        <f t="shared" si="105"/>
        <v>#N/A</v>
      </c>
      <c r="U227" s="119">
        <f t="shared" si="106"/>
        <v>0</v>
      </c>
      <c r="X227" s="115">
        <f t="shared" si="123"/>
        <v>-45803</v>
      </c>
      <c r="Y227" s="113">
        <f t="shared" si="124"/>
        <v>220</v>
      </c>
      <c r="Z227" s="113" t="e">
        <f>INDEX(地温!$D$2:$D$366,MATCH(X227,地温!$C$2:$C$366,FALSE))</f>
        <v>#N/A</v>
      </c>
      <c r="AA227" s="113" t="e">
        <f t="shared" si="125"/>
        <v>#N/A</v>
      </c>
      <c r="AB227" s="116" t="e">
        <f t="shared" si="107"/>
        <v>#N/A</v>
      </c>
      <c r="AC227" s="119" t="e">
        <f t="shared" si="108"/>
        <v>#N/A</v>
      </c>
      <c r="AD227" s="119">
        <f t="shared" si="109"/>
        <v>0</v>
      </c>
      <c r="AG227" s="115">
        <f t="shared" si="126"/>
        <v>-45803</v>
      </c>
      <c r="AH227" s="113">
        <f t="shared" si="127"/>
        <v>220</v>
      </c>
      <c r="AI227" s="113" t="e">
        <f>INDEX(地温!$D$2:$D$366,MATCH(AG227,地温!$C$2:$C$366,FALSE))</f>
        <v>#N/A</v>
      </c>
      <c r="AJ227" s="113" t="e">
        <f t="shared" si="128"/>
        <v>#N/A</v>
      </c>
      <c r="AK227" s="116" t="e">
        <f t="shared" si="110"/>
        <v>#N/A</v>
      </c>
      <c r="AL227" s="119" t="e">
        <f t="shared" si="111"/>
        <v>#N/A</v>
      </c>
      <c r="AM227" s="119">
        <f t="shared" si="112"/>
        <v>0</v>
      </c>
      <c r="AP227" s="115">
        <f t="shared" si="129"/>
        <v>-45803</v>
      </c>
      <c r="AQ227" s="113">
        <f t="shared" si="130"/>
        <v>220</v>
      </c>
      <c r="AR227" s="113" t="e">
        <f>INDEX(地温!$D$2:$D$366,MATCH(AP227,地温!$C$2:$C$366,FALSE))</f>
        <v>#N/A</v>
      </c>
      <c r="AS227" s="113" t="e">
        <f t="shared" si="131"/>
        <v>#N/A</v>
      </c>
      <c r="AT227" s="116" t="e">
        <f t="shared" si="113"/>
        <v>#N/A</v>
      </c>
      <c r="AU227" s="119" t="e">
        <f t="shared" si="114"/>
        <v>#N/A</v>
      </c>
      <c r="AV227" s="119">
        <f t="shared" si="115"/>
        <v>0</v>
      </c>
    </row>
    <row r="228" spans="1:48">
      <c r="A228" s="115">
        <f t="shared" si="116"/>
        <v>-45802</v>
      </c>
      <c r="B228" s="113">
        <f t="shared" si="99"/>
        <v>221</v>
      </c>
      <c r="C228" s="119">
        <f t="shared" si="100"/>
        <v>0</v>
      </c>
      <c r="F228" s="115">
        <f t="shared" si="117"/>
        <v>-45802</v>
      </c>
      <c r="G228" s="113">
        <f t="shared" si="118"/>
        <v>221</v>
      </c>
      <c r="H228" s="113" t="e">
        <f>INDEX(地温!$D$2:$D$366,MATCH(F228,地温!$C$2:$C$366,FALSE))</f>
        <v>#N/A</v>
      </c>
      <c r="I228" s="113" t="e">
        <f t="shared" si="119"/>
        <v>#N/A</v>
      </c>
      <c r="J228" s="116" t="e">
        <f t="shared" si="101"/>
        <v>#N/A</v>
      </c>
      <c r="K228" s="119" t="e">
        <f t="shared" si="102"/>
        <v>#N/A</v>
      </c>
      <c r="L228" s="119">
        <f t="shared" si="103"/>
        <v>0</v>
      </c>
      <c r="O228" s="115">
        <f t="shared" si="120"/>
        <v>-45802</v>
      </c>
      <c r="P228" s="113">
        <f t="shared" si="121"/>
        <v>221</v>
      </c>
      <c r="Q228" s="113" t="e">
        <f>INDEX(地温!$D$2:$D$366,MATCH(O228,地温!$C$2:$C$366,FALSE))</f>
        <v>#N/A</v>
      </c>
      <c r="R228" s="113" t="e">
        <f t="shared" si="122"/>
        <v>#N/A</v>
      </c>
      <c r="S228" s="116" t="e">
        <f t="shared" si="104"/>
        <v>#N/A</v>
      </c>
      <c r="T228" s="119" t="e">
        <f t="shared" si="105"/>
        <v>#N/A</v>
      </c>
      <c r="U228" s="119">
        <f t="shared" si="106"/>
        <v>0</v>
      </c>
      <c r="X228" s="115">
        <f t="shared" si="123"/>
        <v>-45802</v>
      </c>
      <c r="Y228" s="113">
        <f t="shared" si="124"/>
        <v>221</v>
      </c>
      <c r="Z228" s="113" t="e">
        <f>INDEX(地温!$D$2:$D$366,MATCH(X228,地温!$C$2:$C$366,FALSE))</f>
        <v>#N/A</v>
      </c>
      <c r="AA228" s="113" t="e">
        <f t="shared" si="125"/>
        <v>#N/A</v>
      </c>
      <c r="AB228" s="116" t="e">
        <f t="shared" si="107"/>
        <v>#N/A</v>
      </c>
      <c r="AC228" s="119" t="e">
        <f t="shared" si="108"/>
        <v>#N/A</v>
      </c>
      <c r="AD228" s="119">
        <f t="shared" si="109"/>
        <v>0</v>
      </c>
      <c r="AG228" s="115">
        <f t="shared" si="126"/>
        <v>-45802</v>
      </c>
      <c r="AH228" s="113">
        <f t="shared" si="127"/>
        <v>221</v>
      </c>
      <c r="AI228" s="113" t="e">
        <f>INDEX(地温!$D$2:$D$366,MATCH(AG228,地温!$C$2:$C$366,FALSE))</f>
        <v>#N/A</v>
      </c>
      <c r="AJ228" s="113" t="e">
        <f t="shared" si="128"/>
        <v>#N/A</v>
      </c>
      <c r="AK228" s="116" t="e">
        <f t="shared" si="110"/>
        <v>#N/A</v>
      </c>
      <c r="AL228" s="119" t="e">
        <f t="shared" si="111"/>
        <v>#N/A</v>
      </c>
      <c r="AM228" s="119">
        <f t="shared" si="112"/>
        <v>0</v>
      </c>
      <c r="AP228" s="115">
        <f t="shared" si="129"/>
        <v>-45802</v>
      </c>
      <c r="AQ228" s="113">
        <f t="shared" si="130"/>
        <v>221</v>
      </c>
      <c r="AR228" s="113" t="e">
        <f>INDEX(地温!$D$2:$D$366,MATCH(AP228,地温!$C$2:$C$366,FALSE))</f>
        <v>#N/A</v>
      </c>
      <c r="AS228" s="113" t="e">
        <f t="shared" si="131"/>
        <v>#N/A</v>
      </c>
      <c r="AT228" s="116" t="e">
        <f t="shared" si="113"/>
        <v>#N/A</v>
      </c>
      <c r="AU228" s="119" t="e">
        <f t="shared" si="114"/>
        <v>#N/A</v>
      </c>
      <c r="AV228" s="119">
        <f t="shared" si="115"/>
        <v>0</v>
      </c>
    </row>
    <row r="229" spans="1:48">
      <c r="A229" s="115">
        <f t="shared" si="116"/>
        <v>-45801</v>
      </c>
      <c r="B229" s="113">
        <f t="shared" si="99"/>
        <v>222</v>
      </c>
      <c r="C229" s="119">
        <f t="shared" si="100"/>
        <v>0</v>
      </c>
      <c r="F229" s="115">
        <f t="shared" si="117"/>
        <v>-45801</v>
      </c>
      <c r="G229" s="113">
        <f t="shared" si="118"/>
        <v>222</v>
      </c>
      <c r="H229" s="113" t="e">
        <f>INDEX(地温!$D$2:$D$366,MATCH(F229,地温!$C$2:$C$366,FALSE))</f>
        <v>#N/A</v>
      </c>
      <c r="I229" s="113" t="e">
        <f t="shared" si="119"/>
        <v>#N/A</v>
      </c>
      <c r="J229" s="116" t="e">
        <f t="shared" si="101"/>
        <v>#N/A</v>
      </c>
      <c r="K229" s="119" t="e">
        <f t="shared" si="102"/>
        <v>#N/A</v>
      </c>
      <c r="L229" s="119">
        <f t="shared" si="103"/>
        <v>0</v>
      </c>
      <c r="O229" s="115">
        <f t="shared" si="120"/>
        <v>-45801</v>
      </c>
      <c r="P229" s="113">
        <f t="shared" si="121"/>
        <v>222</v>
      </c>
      <c r="Q229" s="113" t="e">
        <f>INDEX(地温!$D$2:$D$366,MATCH(O229,地温!$C$2:$C$366,FALSE))</f>
        <v>#N/A</v>
      </c>
      <c r="R229" s="113" t="e">
        <f t="shared" si="122"/>
        <v>#N/A</v>
      </c>
      <c r="S229" s="116" t="e">
        <f t="shared" si="104"/>
        <v>#N/A</v>
      </c>
      <c r="T229" s="119" t="e">
        <f t="shared" si="105"/>
        <v>#N/A</v>
      </c>
      <c r="U229" s="119">
        <f t="shared" si="106"/>
        <v>0</v>
      </c>
      <c r="X229" s="115">
        <f t="shared" si="123"/>
        <v>-45801</v>
      </c>
      <c r="Y229" s="113">
        <f t="shared" si="124"/>
        <v>222</v>
      </c>
      <c r="Z229" s="113" t="e">
        <f>INDEX(地温!$D$2:$D$366,MATCH(X229,地温!$C$2:$C$366,FALSE))</f>
        <v>#N/A</v>
      </c>
      <c r="AA229" s="113" t="e">
        <f t="shared" si="125"/>
        <v>#N/A</v>
      </c>
      <c r="AB229" s="116" t="e">
        <f t="shared" si="107"/>
        <v>#N/A</v>
      </c>
      <c r="AC229" s="119" t="e">
        <f t="shared" si="108"/>
        <v>#N/A</v>
      </c>
      <c r="AD229" s="119">
        <f t="shared" si="109"/>
        <v>0</v>
      </c>
      <c r="AG229" s="115">
        <f t="shared" si="126"/>
        <v>-45801</v>
      </c>
      <c r="AH229" s="113">
        <f t="shared" si="127"/>
        <v>222</v>
      </c>
      <c r="AI229" s="113" t="e">
        <f>INDEX(地温!$D$2:$D$366,MATCH(AG229,地温!$C$2:$C$366,FALSE))</f>
        <v>#N/A</v>
      </c>
      <c r="AJ229" s="113" t="e">
        <f t="shared" si="128"/>
        <v>#N/A</v>
      </c>
      <c r="AK229" s="116" t="e">
        <f t="shared" si="110"/>
        <v>#N/A</v>
      </c>
      <c r="AL229" s="119" t="e">
        <f t="shared" si="111"/>
        <v>#N/A</v>
      </c>
      <c r="AM229" s="119">
        <f t="shared" si="112"/>
        <v>0</v>
      </c>
      <c r="AP229" s="115">
        <f t="shared" si="129"/>
        <v>-45801</v>
      </c>
      <c r="AQ229" s="113">
        <f t="shared" si="130"/>
        <v>222</v>
      </c>
      <c r="AR229" s="113" t="e">
        <f>INDEX(地温!$D$2:$D$366,MATCH(AP229,地温!$C$2:$C$366,FALSE))</f>
        <v>#N/A</v>
      </c>
      <c r="AS229" s="113" t="e">
        <f t="shared" si="131"/>
        <v>#N/A</v>
      </c>
      <c r="AT229" s="116" t="e">
        <f t="shared" si="113"/>
        <v>#N/A</v>
      </c>
      <c r="AU229" s="119" t="e">
        <f t="shared" si="114"/>
        <v>#N/A</v>
      </c>
      <c r="AV229" s="119">
        <f t="shared" si="115"/>
        <v>0</v>
      </c>
    </row>
    <row r="230" spans="1:48">
      <c r="A230" s="115">
        <f t="shared" si="116"/>
        <v>-45800</v>
      </c>
      <c r="B230" s="113">
        <f t="shared" si="99"/>
        <v>223</v>
      </c>
      <c r="C230" s="119">
        <f t="shared" si="100"/>
        <v>0</v>
      </c>
      <c r="F230" s="115">
        <f t="shared" si="117"/>
        <v>-45800</v>
      </c>
      <c r="G230" s="113">
        <f t="shared" si="118"/>
        <v>223</v>
      </c>
      <c r="H230" s="113" t="e">
        <f>INDEX(地温!$D$2:$D$366,MATCH(F230,地温!$C$2:$C$366,FALSE))</f>
        <v>#N/A</v>
      </c>
      <c r="I230" s="113" t="e">
        <f t="shared" si="119"/>
        <v>#N/A</v>
      </c>
      <c r="J230" s="116" t="e">
        <f t="shared" si="101"/>
        <v>#N/A</v>
      </c>
      <c r="K230" s="119" t="e">
        <f t="shared" si="102"/>
        <v>#N/A</v>
      </c>
      <c r="L230" s="119">
        <f t="shared" si="103"/>
        <v>0</v>
      </c>
      <c r="O230" s="115">
        <f t="shared" si="120"/>
        <v>-45800</v>
      </c>
      <c r="P230" s="113">
        <f t="shared" si="121"/>
        <v>223</v>
      </c>
      <c r="Q230" s="113" t="e">
        <f>INDEX(地温!$D$2:$D$366,MATCH(O230,地温!$C$2:$C$366,FALSE))</f>
        <v>#N/A</v>
      </c>
      <c r="R230" s="113" t="e">
        <f t="shared" si="122"/>
        <v>#N/A</v>
      </c>
      <c r="S230" s="116" t="e">
        <f t="shared" si="104"/>
        <v>#N/A</v>
      </c>
      <c r="T230" s="119" t="e">
        <f t="shared" si="105"/>
        <v>#N/A</v>
      </c>
      <c r="U230" s="119">
        <f t="shared" si="106"/>
        <v>0</v>
      </c>
      <c r="X230" s="115">
        <f t="shared" si="123"/>
        <v>-45800</v>
      </c>
      <c r="Y230" s="113">
        <f t="shared" si="124"/>
        <v>223</v>
      </c>
      <c r="Z230" s="113" t="e">
        <f>INDEX(地温!$D$2:$D$366,MATCH(X230,地温!$C$2:$C$366,FALSE))</f>
        <v>#N/A</v>
      </c>
      <c r="AA230" s="113" t="e">
        <f t="shared" si="125"/>
        <v>#N/A</v>
      </c>
      <c r="AB230" s="116" t="e">
        <f t="shared" si="107"/>
        <v>#N/A</v>
      </c>
      <c r="AC230" s="119" t="e">
        <f t="shared" si="108"/>
        <v>#N/A</v>
      </c>
      <c r="AD230" s="119">
        <f t="shared" si="109"/>
        <v>0</v>
      </c>
      <c r="AG230" s="115">
        <f t="shared" si="126"/>
        <v>-45800</v>
      </c>
      <c r="AH230" s="113">
        <f t="shared" si="127"/>
        <v>223</v>
      </c>
      <c r="AI230" s="113" t="e">
        <f>INDEX(地温!$D$2:$D$366,MATCH(AG230,地温!$C$2:$C$366,FALSE))</f>
        <v>#N/A</v>
      </c>
      <c r="AJ230" s="113" t="e">
        <f t="shared" si="128"/>
        <v>#N/A</v>
      </c>
      <c r="AK230" s="116" t="e">
        <f t="shared" si="110"/>
        <v>#N/A</v>
      </c>
      <c r="AL230" s="119" t="e">
        <f t="shared" si="111"/>
        <v>#N/A</v>
      </c>
      <c r="AM230" s="119">
        <f t="shared" si="112"/>
        <v>0</v>
      </c>
      <c r="AP230" s="115">
        <f t="shared" si="129"/>
        <v>-45800</v>
      </c>
      <c r="AQ230" s="113">
        <f t="shared" si="130"/>
        <v>223</v>
      </c>
      <c r="AR230" s="113" t="e">
        <f>INDEX(地温!$D$2:$D$366,MATCH(AP230,地温!$C$2:$C$366,FALSE))</f>
        <v>#N/A</v>
      </c>
      <c r="AS230" s="113" t="e">
        <f t="shared" si="131"/>
        <v>#N/A</v>
      </c>
      <c r="AT230" s="116" t="e">
        <f t="shared" si="113"/>
        <v>#N/A</v>
      </c>
      <c r="AU230" s="119" t="e">
        <f t="shared" si="114"/>
        <v>#N/A</v>
      </c>
      <c r="AV230" s="119">
        <f t="shared" si="115"/>
        <v>0</v>
      </c>
    </row>
    <row r="231" spans="1:48">
      <c r="A231" s="115">
        <f t="shared" si="116"/>
        <v>-45799</v>
      </c>
      <c r="B231" s="113">
        <f t="shared" si="99"/>
        <v>224</v>
      </c>
      <c r="C231" s="119">
        <f t="shared" si="100"/>
        <v>0</v>
      </c>
      <c r="F231" s="115">
        <f t="shared" si="117"/>
        <v>-45799</v>
      </c>
      <c r="G231" s="113">
        <f t="shared" si="118"/>
        <v>224</v>
      </c>
      <c r="H231" s="113" t="e">
        <f>INDEX(地温!$D$2:$D$366,MATCH(F231,地温!$C$2:$C$366,FALSE))</f>
        <v>#N/A</v>
      </c>
      <c r="I231" s="113" t="e">
        <f t="shared" si="119"/>
        <v>#N/A</v>
      </c>
      <c r="J231" s="116" t="e">
        <f t="shared" si="101"/>
        <v>#N/A</v>
      </c>
      <c r="K231" s="119" t="e">
        <f t="shared" si="102"/>
        <v>#N/A</v>
      </c>
      <c r="L231" s="119">
        <f t="shared" si="103"/>
        <v>0</v>
      </c>
      <c r="O231" s="115">
        <f t="shared" si="120"/>
        <v>-45799</v>
      </c>
      <c r="P231" s="113">
        <f t="shared" si="121"/>
        <v>224</v>
      </c>
      <c r="Q231" s="113" t="e">
        <f>INDEX(地温!$D$2:$D$366,MATCH(O231,地温!$C$2:$C$366,FALSE))</f>
        <v>#N/A</v>
      </c>
      <c r="R231" s="113" t="e">
        <f t="shared" si="122"/>
        <v>#N/A</v>
      </c>
      <c r="S231" s="116" t="e">
        <f t="shared" si="104"/>
        <v>#N/A</v>
      </c>
      <c r="T231" s="119" t="e">
        <f t="shared" si="105"/>
        <v>#N/A</v>
      </c>
      <c r="U231" s="119">
        <f t="shared" si="106"/>
        <v>0</v>
      </c>
      <c r="X231" s="115">
        <f t="shared" si="123"/>
        <v>-45799</v>
      </c>
      <c r="Y231" s="113">
        <f t="shared" si="124"/>
        <v>224</v>
      </c>
      <c r="Z231" s="113" t="e">
        <f>INDEX(地温!$D$2:$D$366,MATCH(X231,地温!$C$2:$C$366,FALSE))</f>
        <v>#N/A</v>
      </c>
      <c r="AA231" s="113" t="e">
        <f t="shared" si="125"/>
        <v>#N/A</v>
      </c>
      <c r="AB231" s="116" t="e">
        <f t="shared" si="107"/>
        <v>#N/A</v>
      </c>
      <c r="AC231" s="119" t="e">
        <f t="shared" si="108"/>
        <v>#N/A</v>
      </c>
      <c r="AD231" s="119">
        <f t="shared" si="109"/>
        <v>0</v>
      </c>
      <c r="AG231" s="115">
        <f t="shared" si="126"/>
        <v>-45799</v>
      </c>
      <c r="AH231" s="113">
        <f t="shared" si="127"/>
        <v>224</v>
      </c>
      <c r="AI231" s="113" t="e">
        <f>INDEX(地温!$D$2:$D$366,MATCH(AG231,地温!$C$2:$C$366,FALSE))</f>
        <v>#N/A</v>
      </c>
      <c r="AJ231" s="113" t="e">
        <f t="shared" si="128"/>
        <v>#N/A</v>
      </c>
      <c r="AK231" s="116" t="e">
        <f t="shared" si="110"/>
        <v>#N/A</v>
      </c>
      <c r="AL231" s="119" t="e">
        <f t="shared" si="111"/>
        <v>#N/A</v>
      </c>
      <c r="AM231" s="119">
        <f t="shared" si="112"/>
        <v>0</v>
      </c>
      <c r="AP231" s="115">
        <f t="shared" si="129"/>
        <v>-45799</v>
      </c>
      <c r="AQ231" s="113">
        <f t="shared" si="130"/>
        <v>224</v>
      </c>
      <c r="AR231" s="113" t="e">
        <f>INDEX(地温!$D$2:$D$366,MATCH(AP231,地温!$C$2:$C$366,FALSE))</f>
        <v>#N/A</v>
      </c>
      <c r="AS231" s="113" t="e">
        <f t="shared" si="131"/>
        <v>#N/A</v>
      </c>
      <c r="AT231" s="116" t="e">
        <f t="shared" si="113"/>
        <v>#N/A</v>
      </c>
      <c r="AU231" s="119" t="e">
        <f t="shared" si="114"/>
        <v>#N/A</v>
      </c>
      <c r="AV231" s="119">
        <f t="shared" si="115"/>
        <v>0</v>
      </c>
    </row>
    <row r="232" spans="1:48">
      <c r="A232" s="115">
        <f t="shared" si="116"/>
        <v>-45798</v>
      </c>
      <c r="B232" s="113">
        <f t="shared" si="99"/>
        <v>225</v>
      </c>
      <c r="C232" s="119">
        <f t="shared" si="100"/>
        <v>0</v>
      </c>
      <c r="F232" s="115">
        <f t="shared" si="117"/>
        <v>-45798</v>
      </c>
      <c r="G232" s="113">
        <f t="shared" si="118"/>
        <v>225</v>
      </c>
      <c r="H232" s="113" t="e">
        <f>INDEX(地温!$D$2:$D$366,MATCH(F232,地温!$C$2:$C$366,FALSE))</f>
        <v>#N/A</v>
      </c>
      <c r="I232" s="113" t="e">
        <f t="shared" si="119"/>
        <v>#N/A</v>
      </c>
      <c r="J232" s="116" t="e">
        <f t="shared" si="101"/>
        <v>#N/A</v>
      </c>
      <c r="K232" s="119" t="e">
        <f t="shared" si="102"/>
        <v>#N/A</v>
      </c>
      <c r="L232" s="119">
        <f t="shared" si="103"/>
        <v>0</v>
      </c>
      <c r="O232" s="115">
        <f t="shared" si="120"/>
        <v>-45798</v>
      </c>
      <c r="P232" s="113">
        <f t="shared" si="121"/>
        <v>225</v>
      </c>
      <c r="Q232" s="113" t="e">
        <f>INDEX(地温!$D$2:$D$366,MATCH(O232,地温!$C$2:$C$366,FALSE))</f>
        <v>#N/A</v>
      </c>
      <c r="R232" s="113" t="e">
        <f t="shared" si="122"/>
        <v>#N/A</v>
      </c>
      <c r="S232" s="116" t="e">
        <f t="shared" si="104"/>
        <v>#N/A</v>
      </c>
      <c r="T232" s="119" t="e">
        <f t="shared" si="105"/>
        <v>#N/A</v>
      </c>
      <c r="U232" s="119">
        <f t="shared" si="106"/>
        <v>0</v>
      </c>
      <c r="X232" s="115">
        <f t="shared" si="123"/>
        <v>-45798</v>
      </c>
      <c r="Y232" s="113">
        <f t="shared" si="124"/>
        <v>225</v>
      </c>
      <c r="Z232" s="113" t="e">
        <f>INDEX(地温!$D$2:$D$366,MATCH(X232,地温!$C$2:$C$366,FALSE))</f>
        <v>#N/A</v>
      </c>
      <c r="AA232" s="113" t="e">
        <f t="shared" si="125"/>
        <v>#N/A</v>
      </c>
      <c r="AB232" s="116" t="e">
        <f t="shared" si="107"/>
        <v>#N/A</v>
      </c>
      <c r="AC232" s="119" t="e">
        <f t="shared" si="108"/>
        <v>#N/A</v>
      </c>
      <c r="AD232" s="119">
        <f t="shared" si="109"/>
        <v>0</v>
      </c>
      <c r="AG232" s="115">
        <f t="shared" si="126"/>
        <v>-45798</v>
      </c>
      <c r="AH232" s="113">
        <f t="shared" si="127"/>
        <v>225</v>
      </c>
      <c r="AI232" s="113" t="e">
        <f>INDEX(地温!$D$2:$D$366,MATCH(AG232,地温!$C$2:$C$366,FALSE))</f>
        <v>#N/A</v>
      </c>
      <c r="AJ232" s="113" t="e">
        <f t="shared" si="128"/>
        <v>#N/A</v>
      </c>
      <c r="AK232" s="116" t="e">
        <f t="shared" si="110"/>
        <v>#N/A</v>
      </c>
      <c r="AL232" s="119" t="e">
        <f t="shared" si="111"/>
        <v>#N/A</v>
      </c>
      <c r="AM232" s="119">
        <f t="shared" si="112"/>
        <v>0</v>
      </c>
      <c r="AP232" s="115">
        <f t="shared" si="129"/>
        <v>-45798</v>
      </c>
      <c r="AQ232" s="113">
        <f t="shared" si="130"/>
        <v>225</v>
      </c>
      <c r="AR232" s="113" t="e">
        <f>INDEX(地温!$D$2:$D$366,MATCH(AP232,地温!$C$2:$C$366,FALSE))</f>
        <v>#N/A</v>
      </c>
      <c r="AS232" s="113" t="e">
        <f t="shared" si="131"/>
        <v>#N/A</v>
      </c>
      <c r="AT232" s="116" t="e">
        <f t="shared" si="113"/>
        <v>#N/A</v>
      </c>
      <c r="AU232" s="119" t="e">
        <f t="shared" si="114"/>
        <v>#N/A</v>
      </c>
      <c r="AV232" s="119">
        <f t="shared" si="115"/>
        <v>0</v>
      </c>
    </row>
    <row r="233" spans="1:48">
      <c r="A233" s="115">
        <f t="shared" si="116"/>
        <v>-45797</v>
      </c>
      <c r="B233" s="113">
        <f t="shared" si="99"/>
        <v>226</v>
      </c>
      <c r="C233" s="119">
        <f t="shared" si="100"/>
        <v>0</v>
      </c>
      <c r="F233" s="115">
        <f t="shared" si="117"/>
        <v>-45797</v>
      </c>
      <c r="G233" s="113">
        <f t="shared" si="118"/>
        <v>226</v>
      </c>
      <c r="H233" s="113" t="e">
        <f>INDEX(地温!$D$2:$D$366,MATCH(F233,地温!$C$2:$C$366,FALSE))</f>
        <v>#N/A</v>
      </c>
      <c r="I233" s="113" t="e">
        <f t="shared" si="119"/>
        <v>#N/A</v>
      </c>
      <c r="J233" s="116" t="e">
        <f t="shared" si="101"/>
        <v>#N/A</v>
      </c>
      <c r="K233" s="119" t="e">
        <f t="shared" si="102"/>
        <v>#N/A</v>
      </c>
      <c r="L233" s="119">
        <f t="shared" si="103"/>
        <v>0</v>
      </c>
      <c r="O233" s="115">
        <f t="shared" si="120"/>
        <v>-45797</v>
      </c>
      <c r="P233" s="113">
        <f t="shared" si="121"/>
        <v>226</v>
      </c>
      <c r="Q233" s="113" t="e">
        <f>INDEX(地温!$D$2:$D$366,MATCH(O233,地温!$C$2:$C$366,FALSE))</f>
        <v>#N/A</v>
      </c>
      <c r="R233" s="113" t="e">
        <f t="shared" si="122"/>
        <v>#N/A</v>
      </c>
      <c r="S233" s="116" t="e">
        <f t="shared" si="104"/>
        <v>#N/A</v>
      </c>
      <c r="T233" s="119" t="e">
        <f t="shared" si="105"/>
        <v>#N/A</v>
      </c>
      <c r="U233" s="119">
        <f t="shared" si="106"/>
        <v>0</v>
      </c>
      <c r="X233" s="115">
        <f t="shared" si="123"/>
        <v>-45797</v>
      </c>
      <c r="Y233" s="113">
        <f t="shared" si="124"/>
        <v>226</v>
      </c>
      <c r="Z233" s="113" t="e">
        <f>INDEX(地温!$D$2:$D$366,MATCH(X233,地温!$C$2:$C$366,FALSE))</f>
        <v>#N/A</v>
      </c>
      <c r="AA233" s="113" t="e">
        <f t="shared" si="125"/>
        <v>#N/A</v>
      </c>
      <c r="AB233" s="116" t="e">
        <f t="shared" si="107"/>
        <v>#N/A</v>
      </c>
      <c r="AC233" s="119" t="e">
        <f t="shared" si="108"/>
        <v>#N/A</v>
      </c>
      <c r="AD233" s="119">
        <f t="shared" si="109"/>
        <v>0</v>
      </c>
      <c r="AG233" s="115">
        <f t="shared" si="126"/>
        <v>-45797</v>
      </c>
      <c r="AH233" s="113">
        <f t="shared" si="127"/>
        <v>226</v>
      </c>
      <c r="AI233" s="113" t="e">
        <f>INDEX(地温!$D$2:$D$366,MATCH(AG233,地温!$C$2:$C$366,FALSE))</f>
        <v>#N/A</v>
      </c>
      <c r="AJ233" s="113" t="e">
        <f t="shared" si="128"/>
        <v>#N/A</v>
      </c>
      <c r="AK233" s="116" t="e">
        <f t="shared" si="110"/>
        <v>#N/A</v>
      </c>
      <c r="AL233" s="119" t="e">
        <f t="shared" si="111"/>
        <v>#N/A</v>
      </c>
      <c r="AM233" s="119">
        <f t="shared" si="112"/>
        <v>0</v>
      </c>
      <c r="AP233" s="115">
        <f t="shared" si="129"/>
        <v>-45797</v>
      </c>
      <c r="AQ233" s="113">
        <f t="shared" si="130"/>
        <v>226</v>
      </c>
      <c r="AR233" s="113" t="e">
        <f>INDEX(地温!$D$2:$D$366,MATCH(AP233,地温!$C$2:$C$366,FALSE))</f>
        <v>#N/A</v>
      </c>
      <c r="AS233" s="113" t="e">
        <f t="shared" si="131"/>
        <v>#N/A</v>
      </c>
      <c r="AT233" s="116" t="e">
        <f t="shared" si="113"/>
        <v>#N/A</v>
      </c>
      <c r="AU233" s="119" t="e">
        <f t="shared" si="114"/>
        <v>#N/A</v>
      </c>
      <c r="AV233" s="119">
        <f t="shared" si="115"/>
        <v>0</v>
      </c>
    </row>
    <row r="234" spans="1:48">
      <c r="A234" s="115">
        <f t="shared" si="116"/>
        <v>-45796</v>
      </c>
      <c r="B234" s="113">
        <f t="shared" si="99"/>
        <v>227</v>
      </c>
      <c r="C234" s="119">
        <f t="shared" si="100"/>
        <v>0</v>
      </c>
      <c r="F234" s="115">
        <f t="shared" si="117"/>
        <v>-45796</v>
      </c>
      <c r="G234" s="113">
        <f t="shared" si="118"/>
        <v>227</v>
      </c>
      <c r="H234" s="113" t="e">
        <f>INDEX(地温!$D$2:$D$366,MATCH(F234,地温!$C$2:$C$366,FALSE))</f>
        <v>#N/A</v>
      </c>
      <c r="I234" s="113" t="e">
        <f t="shared" si="119"/>
        <v>#N/A</v>
      </c>
      <c r="J234" s="116" t="e">
        <f t="shared" si="101"/>
        <v>#N/A</v>
      </c>
      <c r="K234" s="119" t="e">
        <f t="shared" si="102"/>
        <v>#N/A</v>
      </c>
      <c r="L234" s="119">
        <f t="shared" si="103"/>
        <v>0</v>
      </c>
      <c r="O234" s="115">
        <f t="shared" si="120"/>
        <v>-45796</v>
      </c>
      <c r="P234" s="113">
        <f t="shared" si="121"/>
        <v>227</v>
      </c>
      <c r="Q234" s="113" t="e">
        <f>INDEX(地温!$D$2:$D$366,MATCH(O234,地温!$C$2:$C$366,FALSE))</f>
        <v>#N/A</v>
      </c>
      <c r="R234" s="113" t="e">
        <f t="shared" si="122"/>
        <v>#N/A</v>
      </c>
      <c r="S234" s="116" t="e">
        <f t="shared" si="104"/>
        <v>#N/A</v>
      </c>
      <c r="T234" s="119" t="e">
        <f t="shared" si="105"/>
        <v>#N/A</v>
      </c>
      <c r="U234" s="119">
        <f t="shared" si="106"/>
        <v>0</v>
      </c>
      <c r="X234" s="115">
        <f t="shared" si="123"/>
        <v>-45796</v>
      </c>
      <c r="Y234" s="113">
        <f t="shared" si="124"/>
        <v>227</v>
      </c>
      <c r="Z234" s="113" t="e">
        <f>INDEX(地温!$D$2:$D$366,MATCH(X234,地温!$C$2:$C$366,FALSE))</f>
        <v>#N/A</v>
      </c>
      <c r="AA234" s="113" t="e">
        <f t="shared" si="125"/>
        <v>#N/A</v>
      </c>
      <c r="AB234" s="116" t="e">
        <f t="shared" si="107"/>
        <v>#N/A</v>
      </c>
      <c r="AC234" s="119" t="e">
        <f t="shared" si="108"/>
        <v>#N/A</v>
      </c>
      <c r="AD234" s="119">
        <f t="shared" si="109"/>
        <v>0</v>
      </c>
      <c r="AG234" s="115">
        <f t="shared" si="126"/>
        <v>-45796</v>
      </c>
      <c r="AH234" s="113">
        <f t="shared" si="127"/>
        <v>227</v>
      </c>
      <c r="AI234" s="113" t="e">
        <f>INDEX(地温!$D$2:$D$366,MATCH(AG234,地温!$C$2:$C$366,FALSE))</f>
        <v>#N/A</v>
      </c>
      <c r="AJ234" s="113" t="e">
        <f t="shared" si="128"/>
        <v>#N/A</v>
      </c>
      <c r="AK234" s="116" t="e">
        <f t="shared" si="110"/>
        <v>#N/A</v>
      </c>
      <c r="AL234" s="119" t="e">
        <f t="shared" si="111"/>
        <v>#N/A</v>
      </c>
      <c r="AM234" s="119">
        <f t="shared" si="112"/>
        <v>0</v>
      </c>
      <c r="AP234" s="115">
        <f t="shared" si="129"/>
        <v>-45796</v>
      </c>
      <c r="AQ234" s="113">
        <f t="shared" si="130"/>
        <v>227</v>
      </c>
      <c r="AR234" s="113" t="e">
        <f>INDEX(地温!$D$2:$D$366,MATCH(AP234,地温!$C$2:$C$366,FALSE))</f>
        <v>#N/A</v>
      </c>
      <c r="AS234" s="113" t="e">
        <f t="shared" si="131"/>
        <v>#N/A</v>
      </c>
      <c r="AT234" s="116" t="e">
        <f t="shared" si="113"/>
        <v>#N/A</v>
      </c>
      <c r="AU234" s="119" t="e">
        <f t="shared" si="114"/>
        <v>#N/A</v>
      </c>
      <c r="AV234" s="119">
        <f t="shared" si="115"/>
        <v>0</v>
      </c>
    </row>
    <row r="235" spans="1:48">
      <c r="A235" s="115">
        <f t="shared" si="116"/>
        <v>-45795</v>
      </c>
      <c r="B235" s="113">
        <f t="shared" si="99"/>
        <v>228</v>
      </c>
      <c r="C235" s="119">
        <f t="shared" si="100"/>
        <v>0</v>
      </c>
      <c r="F235" s="115">
        <f t="shared" si="117"/>
        <v>-45795</v>
      </c>
      <c r="G235" s="113">
        <f t="shared" si="118"/>
        <v>228</v>
      </c>
      <c r="H235" s="113" t="e">
        <f>INDEX(地温!$D$2:$D$366,MATCH(F235,地温!$C$2:$C$366,FALSE))</f>
        <v>#N/A</v>
      </c>
      <c r="I235" s="113" t="e">
        <f t="shared" si="119"/>
        <v>#N/A</v>
      </c>
      <c r="J235" s="116" t="e">
        <f t="shared" si="101"/>
        <v>#N/A</v>
      </c>
      <c r="K235" s="119" t="e">
        <f t="shared" si="102"/>
        <v>#N/A</v>
      </c>
      <c r="L235" s="119">
        <f t="shared" si="103"/>
        <v>0</v>
      </c>
      <c r="O235" s="115">
        <f t="shared" si="120"/>
        <v>-45795</v>
      </c>
      <c r="P235" s="113">
        <f t="shared" si="121"/>
        <v>228</v>
      </c>
      <c r="Q235" s="113" t="e">
        <f>INDEX(地温!$D$2:$D$366,MATCH(O235,地温!$C$2:$C$366,FALSE))</f>
        <v>#N/A</v>
      </c>
      <c r="R235" s="113" t="e">
        <f t="shared" si="122"/>
        <v>#N/A</v>
      </c>
      <c r="S235" s="116" t="e">
        <f t="shared" si="104"/>
        <v>#N/A</v>
      </c>
      <c r="T235" s="119" t="e">
        <f t="shared" si="105"/>
        <v>#N/A</v>
      </c>
      <c r="U235" s="119">
        <f t="shared" si="106"/>
        <v>0</v>
      </c>
      <c r="X235" s="115">
        <f t="shared" si="123"/>
        <v>-45795</v>
      </c>
      <c r="Y235" s="113">
        <f t="shared" si="124"/>
        <v>228</v>
      </c>
      <c r="Z235" s="113" t="e">
        <f>INDEX(地温!$D$2:$D$366,MATCH(X235,地温!$C$2:$C$366,FALSE))</f>
        <v>#N/A</v>
      </c>
      <c r="AA235" s="113" t="e">
        <f t="shared" si="125"/>
        <v>#N/A</v>
      </c>
      <c r="AB235" s="116" t="e">
        <f t="shared" si="107"/>
        <v>#N/A</v>
      </c>
      <c r="AC235" s="119" t="e">
        <f t="shared" si="108"/>
        <v>#N/A</v>
      </c>
      <c r="AD235" s="119">
        <f t="shared" si="109"/>
        <v>0</v>
      </c>
      <c r="AG235" s="115">
        <f t="shared" si="126"/>
        <v>-45795</v>
      </c>
      <c r="AH235" s="113">
        <f t="shared" si="127"/>
        <v>228</v>
      </c>
      <c r="AI235" s="113" t="e">
        <f>INDEX(地温!$D$2:$D$366,MATCH(AG235,地温!$C$2:$C$366,FALSE))</f>
        <v>#N/A</v>
      </c>
      <c r="AJ235" s="113" t="e">
        <f t="shared" si="128"/>
        <v>#N/A</v>
      </c>
      <c r="AK235" s="116" t="e">
        <f t="shared" si="110"/>
        <v>#N/A</v>
      </c>
      <c r="AL235" s="119" t="e">
        <f t="shared" si="111"/>
        <v>#N/A</v>
      </c>
      <c r="AM235" s="119">
        <f t="shared" si="112"/>
        <v>0</v>
      </c>
      <c r="AP235" s="115">
        <f t="shared" si="129"/>
        <v>-45795</v>
      </c>
      <c r="AQ235" s="113">
        <f t="shared" si="130"/>
        <v>228</v>
      </c>
      <c r="AR235" s="113" t="e">
        <f>INDEX(地温!$D$2:$D$366,MATCH(AP235,地温!$C$2:$C$366,FALSE))</f>
        <v>#N/A</v>
      </c>
      <c r="AS235" s="113" t="e">
        <f t="shared" si="131"/>
        <v>#N/A</v>
      </c>
      <c r="AT235" s="116" t="e">
        <f t="shared" si="113"/>
        <v>#N/A</v>
      </c>
      <c r="AU235" s="119" t="e">
        <f t="shared" si="114"/>
        <v>#N/A</v>
      </c>
      <c r="AV235" s="119">
        <f t="shared" si="115"/>
        <v>0</v>
      </c>
    </row>
    <row r="236" spans="1:48">
      <c r="A236" s="115">
        <f t="shared" si="116"/>
        <v>-45794</v>
      </c>
      <c r="B236" s="113">
        <f t="shared" si="99"/>
        <v>229</v>
      </c>
      <c r="C236" s="119">
        <f t="shared" si="100"/>
        <v>0</v>
      </c>
      <c r="F236" s="115">
        <f t="shared" si="117"/>
        <v>-45794</v>
      </c>
      <c r="G236" s="113">
        <f t="shared" si="118"/>
        <v>229</v>
      </c>
      <c r="H236" s="113" t="e">
        <f>INDEX(地温!$D$2:$D$366,MATCH(F236,地温!$C$2:$C$366,FALSE))</f>
        <v>#N/A</v>
      </c>
      <c r="I236" s="113" t="e">
        <f t="shared" si="119"/>
        <v>#N/A</v>
      </c>
      <c r="J236" s="116" t="e">
        <f t="shared" si="101"/>
        <v>#N/A</v>
      </c>
      <c r="K236" s="119" t="e">
        <f t="shared" si="102"/>
        <v>#N/A</v>
      </c>
      <c r="L236" s="119">
        <f t="shared" si="103"/>
        <v>0</v>
      </c>
      <c r="O236" s="115">
        <f t="shared" si="120"/>
        <v>-45794</v>
      </c>
      <c r="P236" s="113">
        <f t="shared" si="121"/>
        <v>229</v>
      </c>
      <c r="Q236" s="113" t="e">
        <f>INDEX(地温!$D$2:$D$366,MATCH(O236,地温!$C$2:$C$366,FALSE))</f>
        <v>#N/A</v>
      </c>
      <c r="R236" s="113" t="e">
        <f t="shared" si="122"/>
        <v>#N/A</v>
      </c>
      <c r="S236" s="116" t="e">
        <f t="shared" si="104"/>
        <v>#N/A</v>
      </c>
      <c r="T236" s="119" t="e">
        <f t="shared" si="105"/>
        <v>#N/A</v>
      </c>
      <c r="U236" s="119">
        <f t="shared" si="106"/>
        <v>0</v>
      </c>
      <c r="X236" s="115">
        <f t="shared" si="123"/>
        <v>-45794</v>
      </c>
      <c r="Y236" s="113">
        <f t="shared" si="124"/>
        <v>229</v>
      </c>
      <c r="Z236" s="113" t="e">
        <f>INDEX(地温!$D$2:$D$366,MATCH(X236,地温!$C$2:$C$366,FALSE))</f>
        <v>#N/A</v>
      </c>
      <c r="AA236" s="113" t="e">
        <f t="shared" si="125"/>
        <v>#N/A</v>
      </c>
      <c r="AB236" s="116" t="e">
        <f t="shared" si="107"/>
        <v>#N/A</v>
      </c>
      <c r="AC236" s="119" t="e">
        <f t="shared" si="108"/>
        <v>#N/A</v>
      </c>
      <c r="AD236" s="119">
        <f t="shared" si="109"/>
        <v>0</v>
      </c>
      <c r="AG236" s="115">
        <f t="shared" si="126"/>
        <v>-45794</v>
      </c>
      <c r="AH236" s="113">
        <f t="shared" si="127"/>
        <v>229</v>
      </c>
      <c r="AI236" s="113" t="e">
        <f>INDEX(地温!$D$2:$D$366,MATCH(AG236,地温!$C$2:$C$366,FALSE))</f>
        <v>#N/A</v>
      </c>
      <c r="AJ236" s="113" t="e">
        <f t="shared" si="128"/>
        <v>#N/A</v>
      </c>
      <c r="AK236" s="116" t="e">
        <f t="shared" si="110"/>
        <v>#N/A</v>
      </c>
      <c r="AL236" s="119" t="e">
        <f t="shared" si="111"/>
        <v>#N/A</v>
      </c>
      <c r="AM236" s="119">
        <f t="shared" si="112"/>
        <v>0</v>
      </c>
      <c r="AP236" s="115">
        <f t="shared" si="129"/>
        <v>-45794</v>
      </c>
      <c r="AQ236" s="113">
        <f t="shared" si="130"/>
        <v>229</v>
      </c>
      <c r="AR236" s="113" t="e">
        <f>INDEX(地温!$D$2:$D$366,MATCH(AP236,地温!$C$2:$C$366,FALSE))</f>
        <v>#N/A</v>
      </c>
      <c r="AS236" s="113" t="e">
        <f t="shared" si="131"/>
        <v>#N/A</v>
      </c>
      <c r="AT236" s="116" t="e">
        <f t="shared" si="113"/>
        <v>#N/A</v>
      </c>
      <c r="AU236" s="119" t="e">
        <f t="shared" si="114"/>
        <v>#N/A</v>
      </c>
      <c r="AV236" s="119">
        <f t="shared" si="115"/>
        <v>0</v>
      </c>
    </row>
    <row r="237" spans="1:48">
      <c r="A237" s="115">
        <f t="shared" si="116"/>
        <v>-45793</v>
      </c>
      <c r="B237" s="113">
        <f t="shared" si="99"/>
        <v>230</v>
      </c>
      <c r="C237" s="119">
        <f t="shared" si="100"/>
        <v>0</v>
      </c>
      <c r="F237" s="115">
        <f t="shared" si="117"/>
        <v>-45793</v>
      </c>
      <c r="G237" s="113">
        <f t="shared" si="118"/>
        <v>230</v>
      </c>
      <c r="H237" s="113" t="e">
        <f>INDEX(地温!$D$2:$D$366,MATCH(F237,地温!$C$2:$C$366,FALSE))</f>
        <v>#N/A</v>
      </c>
      <c r="I237" s="113" t="e">
        <f t="shared" si="119"/>
        <v>#N/A</v>
      </c>
      <c r="J237" s="116" t="e">
        <f t="shared" si="101"/>
        <v>#N/A</v>
      </c>
      <c r="K237" s="119" t="e">
        <f t="shared" si="102"/>
        <v>#N/A</v>
      </c>
      <c r="L237" s="119">
        <f t="shared" si="103"/>
        <v>0</v>
      </c>
      <c r="O237" s="115">
        <f t="shared" si="120"/>
        <v>-45793</v>
      </c>
      <c r="P237" s="113">
        <f t="shared" si="121"/>
        <v>230</v>
      </c>
      <c r="Q237" s="113" t="e">
        <f>INDEX(地温!$D$2:$D$366,MATCH(O237,地温!$C$2:$C$366,FALSE))</f>
        <v>#N/A</v>
      </c>
      <c r="R237" s="113" t="e">
        <f t="shared" si="122"/>
        <v>#N/A</v>
      </c>
      <c r="S237" s="116" t="e">
        <f t="shared" si="104"/>
        <v>#N/A</v>
      </c>
      <c r="T237" s="119" t="e">
        <f t="shared" si="105"/>
        <v>#N/A</v>
      </c>
      <c r="U237" s="119">
        <f t="shared" si="106"/>
        <v>0</v>
      </c>
      <c r="X237" s="115">
        <f t="shared" si="123"/>
        <v>-45793</v>
      </c>
      <c r="Y237" s="113">
        <f t="shared" si="124"/>
        <v>230</v>
      </c>
      <c r="Z237" s="113" t="e">
        <f>INDEX(地温!$D$2:$D$366,MATCH(X237,地温!$C$2:$C$366,FALSE))</f>
        <v>#N/A</v>
      </c>
      <c r="AA237" s="113" t="e">
        <f t="shared" si="125"/>
        <v>#N/A</v>
      </c>
      <c r="AB237" s="116" t="e">
        <f t="shared" si="107"/>
        <v>#N/A</v>
      </c>
      <c r="AC237" s="119" t="e">
        <f t="shared" si="108"/>
        <v>#N/A</v>
      </c>
      <c r="AD237" s="119">
        <f t="shared" si="109"/>
        <v>0</v>
      </c>
      <c r="AG237" s="115">
        <f t="shared" si="126"/>
        <v>-45793</v>
      </c>
      <c r="AH237" s="113">
        <f t="shared" si="127"/>
        <v>230</v>
      </c>
      <c r="AI237" s="113" t="e">
        <f>INDEX(地温!$D$2:$D$366,MATCH(AG237,地温!$C$2:$C$366,FALSE))</f>
        <v>#N/A</v>
      </c>
      <c r="AJ237" s="113" t="e">
        <f t="shared" si="128"/>
        <v>#N/A</v>
      </c>
      <c r="AK237" s="116" t="e">
        <f t="shared" si="110"/>
        <v>#N/A</v>
      </c>
      <c r="AL237" s="119" t="e">
        <f t="shared" si="111"/>
        <v>#N/A</v>
      </c>
      <c r="AM237" s="119">
        <f t="shared" si="112"/>
        <v>0</v>
      </c>
      <c r="AP237" s="115">
        <f t="shared" si="129"/>
        <v>-45793</v>
      </c>
      <c r="AQ237" s="113">
        <f t="shared" si="130"/>
        <v>230</v>
      </c>
      <c r="AR237" s="113" t="e">
        <f>INDEX(地温!$D$2:$D$366,MATCH(AP237,地温!$C$2:$C$366,FALSE))</f>
        <v>#N/A</v>
      </c>
      <c r="AS237" s="113" t="e">
        <f t="shared" si="131"/>
        <v>#N/A</v>
      </c>
      <c r="AT237" s="116" t="e">
        <f t="shared" si="113"/>
        <v>#N/A</v>
      </c>
      <c r="AU237" s="119" t="e">
        <f t="shared" si="114"/>
        <v>#N/A</v>
      </c>
      <c r="AV237" s="119">
        <f t="shared" si="115"/>
        <v>0</v>
      </c>
    </row>
    <row r="238" spans="1:48">
      <c r="A238" s="115">
        <f t="shared" si="116"/>
        <v>-45792</v>
      </c>
      <c r="B238" s="113">
        <f t="shared" si="99"/>
        <v>231</v>
      </c>
      <c r="C238" s="119">
        <f t="shared" si="100"/>
        <v>0</v>
      </c>
      <c r="F238" s="115">
        <f t="shared" si="117"/>
        <v>-45792</v>
      </c>
      <c r="G238" s="113">
        <f t="shared" si="118"/>
        <v>231</v>
      </c>
      <c r="H238" s="113" t="e">
        <f>INDEX(地温!$D$2:$D$366,MATCH(F238,地温!$C$2:$C$366,FALSE))</f>
        <v>#N/A</v>
      </c>
      <c r="I238" s="113" t="e">
        <f t="shared" si="119"/>
        <v>#N/A</v>
      </c>
      <c r="J238" s="116" t="e">
        <f t="shared" si="101"/>
        <v>#N/A</v>
      </c>
      <c r="K238" s="119" t="e">
        <f t="shared" si="102"/>
        <v>#N/A</v>
      </c>
      <c r="L238" s="119">
        <f t="shared" si="103"/>
        <v>0</v>
      </c>
      <c r="O238" s="115">
        <f t="shared" si="120"/>
        <v>-45792</v>
      </c>
      <c r="P238" s="113">
        <f t="shared" si="121"/>
        <v>231</v>
      </c>
      <c r="Q238" s="113" t="e">
        <f>INDEX(地温!$D$2:$D$366,MATCH(O238,地温!$C$2:$C$366,FALSE))</f>
        <v>#N/A</v>
      </c>
      <c r="R238" s="113" t="e">
        <f t="shared" si="122"/>
        <v>#N/A</v>
      </c>
      <c r="S238" s="116" t="e">
        <f t="shared" si="104"/>
        <v>#N/A</v>
      </c>
      <c r="T238" s="119" t="e">
        <f t="shared" si="105"/>
        <v>#N/A</v>
      </c>
      <c r="U238" s="119">
        <f t="shared" si="106"/>
        <v>0</v>
      </c>
      <c r="X238" s="115">
        <f t="shared" si="123"/>
        <v>-45792</v>
      </c>
      <c r="Y238" s="113">
        <f t="shared" si="124"/>
        <v>231</v>
      </c>
      <c r="Z238" s="113" t="e">
        <f>INDEX(地温!$D$2:$D$366,MATCH(X238,地温!$C$2:$C$366,FALSE))</f>
        <v>#N/A</v>
      </c>
      <c r="AA238" s="113" t="e">
        <f t="shared" si="125"/>
        <v>#N/A</v>
      </c>
      <c r="AB238" s="116" t="e">
        <f t="shared" si="107"/>
        <v>#N/A</v>
      </c>
      <c r="AC238" s="119" t="e">
        <f t="shared" si="108"/>
        <v>#N/A</v>
      </c>
      <c r="AD238" s="119">
        <f t="shared" si="109"/>
        <v>0</v>
      </c>
      <c r="AG238" s="115">
        <f t="shared" si="126"/>
        <v>-45792</v>
      </c>
      <c r="AH238" s="113">
        <f t="shared" si="127"/>
        <v>231</v>
      </c>
      <c r="AI238" s="113" t="e">
        <f>INDEX(地温!$D$2:$D$366,MATCH(AG238,地温!$C$2:$C$366,FALSE))</f>
        <v>#N/A</v>
      </c>
      <c r="AJ238" s="113" t="e">
        <f t="shared" si="128"/>
        <v>#N/A</v>
      </c>
      <c r="AK238" s="116" t="e">
        <f t="shared" si="110"/>
        <v>#N/A</v>
      </c>
      <c r="AL238" s="119" t="e">
        <f t="shared" si="111"/>
        <v>#N/A</v>
      </c>
      <c r="AM238" s="119">
        <f t="shared" si="112"/>
        <v>0</v>
      </c>
      <c r="AP238" s="115">
        <f t="shared" si="129"/>
        <v>-45792</v>
      </c>
      <c r="AQ238" s="113">
        <f t="shared" si="130"/>
        <v>231</v>
      </c>
      <c r="AR238" s="113" t="e">
        <f>INDEX(地温!$D$2:$D$366,MATCH(AP238,地温!$C$2:$C$366,FALSE))</f>
        <v>#N/A</v>
      </c>
      <c r="AS238" s="113" t="e">
        <f t="shared" si="131"/>
        <v>#N/A</v>
      </c>
      <c r="AT238" s="116" t="e">
        <f t="shared" si="113"/>
        <v>#N/A</v>
      </c>
      <c r="AU238" s="119" t="e">
        <f t="shared" si="114"/>
        <v>#N/A</v>
      </c>
      <c r="AV238" s="119">
        <f t="shared" si="115"/>
        <v>0</v>
      </c>
    </row>
    <row r="239" spans="1:48">
      <c r="A239" s="115">
        <f t="shared" si="116"/>
        <v>-45791</v>
      </c>
      <c r="B239" s="113">
        <f t="shared" si="99"/>
        <v>232</v>
      </c>
      <c r="C239" s="119">
        <f t="shared" si="100"/>
        <v>0</v>
      </c>
      <c r="F239" s="115">
        <f t="shared" si="117"/>
        <v>-45791</v>
      </c>
      <c r="G239" s="113">
        <f t="shared" si="118"/>
        <v>232</v>
      </c>
      <c r="H239" s="113" t="e">
        <f>INDEX(地温!$D$2:$D$366,MATCH(F239,地温!$C$2:$C$366,FALSE))</f>
        <v>#N/A</v>
      </c>
      <c r="I239" s="113" t="e">
        <f t="shared" si="119"/>
        <v>#N/A</v>
      </c>
      <c r="J239" s="116" t="e">
        <f t="shared" si="101"/>
        <v>#N/A</v>
      </c>
      <c r="K239" s="119" t="e">
        <f t="shared" si="102"/>
        <v>#N/A</v>
      </c>
      <c r="L239" s="119">
        <f t="shared" si="103"/>
        <v>0</v>
      </c>
      <c r="O239" s="115">
        <f t="shared" si="120"/>
        <v>-45791</v>
      </c>
      <c r="P239" s="113">
        <f t="shared" si="121"/>
        <v>232</v>
      </c>
      <c r="Q239" s="113" t="e">
        <f>INDEX(地温!$D$2:$D$366,MATCH(O239,地温!$C$2:$C$366,FALSE))</f>
        <v>#N/A</v>
      </c>
      <c r="R239" s="113" t="e">
        <f t="shared" si="122"/>
        <v>#N/A</v>
      </c>
      <c r="S239" s="116" t="e">
        <f t="shared" si="104"/>
        <v>#N/A</v>
      </c>
      <c r="T239" s="119" t="e">
        <f t="shared" si="105"/>
        <v>#N/A</v>
      </c>
      <c r="U239" s="119">
        <f t="shared" si="106"/>
        <v>0</v>
      </c>
      <c r="X239" s="115">
        <f t="shared" si="123"/>
        <v>-45791</v>
      </c>
      <c r="Y239" s="113">
        <f t="shared" si="124"/>
        <v>232</v>
      </c>
      <c r="Z239" s="113" t="e">
        <f>INDEX(地温!$D$2:$D$366,MATCH(X239,地温!$C$2:$C$366,FALSE))</f>
        <v>#N/A</v>
      </c>
      <c r="AA239" s="113" t="e">
        <f t="shared" si="125"/>
        <v>#N/A</v>
      </c>
      <c r="AB239" s="116" t="e">
        <f t="shared" si="107"/>
        <v>#N/A</v>
      </c>
      <c r="AC239" s="119" t="e">
        <f t="shared" si="108"/>
        <v>#N/A</v>
      </c>
      <c r="AD239" s="119">
        <f t="shared" si="109"/>
        <v>0</v>
      </c>
      <c r="AG239" s="115">
        <f t="shared" si="126"/>
        <v>-45791</v>
      </c>
      <c r="AH239" s="113">
        <f t="shared" si="127"/>
        <v>232</v>
      </c>
      <c r="AI239" s="113" t="e">
        <f>INDEX(地温!$D$2:$D$366,MATCH(AG239,地温!$C$2:$C$366,FALSE))</f>
        <v>#N/A</v>
      </c>
      <c r="AJ239" s="113" t="e">
        <f t="shared" si="128"/>
        <v>#N/A</v>
      </c>
      <c r="AK239" s="116" t="e">
        <f t="shared" si="110"/>
        <v>#N/A</v>
      </c>
      <c r="AL239" s="119" t="e">
        <f t="shared" si="111"/>
        <v>#N/A</v>
      </c>
      <c r="AM239" s="119">
        <f t="shared" si="112"/>
        <v>0</v>
      </c>
      <c r="AP239" s="115">
        <f t="shared" si="129"/>
        <v>-45791</v>
      </c>
      <c r="AQ239" s="113">
        <f t="shared" si="130"/>
        <v>232</v>
      </c>
      <c r="AR239" s="113" t="e">
        <f>INDEX(地温!$D$2:$D$366,MATCH(AP239,地温!$C$2:$C$366,FALSE))</f>
        <v>#N/A</v>
      </c>
      <c r="AS239" s="113" t="e">
        <f t="shared" si="131"/>
        <v>#N/A</v>
      </c>
      <c r="AT239" s="116" t="e">
        <f t="shared" si="113"/>
        <v>#N/A</v>
      </c>
      <c r="AU239" s="119" t="e">
        <f t="shared" si="114"/>
        <v>#N/A</v>
      </c>
      <c r="AV239" s="119">
        <f t="shared" si="115"/>
        <v>0</v>
      </c>
    </row>
    <row r="240" spans="1:48">
      <c r="A240" s="115">
        <f t="shared" si="116"/>
        <v>-45790</v>
      </c>
      <c r="B240" s="113">
        <f t="shared" si="99"/>
        <v>233</v>
      </c>
      <c r="C240" s="119">
        <f t="shared" si="100"/>
        <v>0</v>
      </c>
      <c r="F240" s="115">
        <f t="shared" si="117"/>
        <v>-45790</v>
      </c>
      <c r="G240" s="113">
        <f t="shared" si="118"/>
        <v>233</v>
      </c>
      <c r="H240" s="113" t="e">
        <f>INDEX(地温!$D$2:$D$366,MATCH(F240,地温!$C$2:$C$366,FALSE))</f>
        <v>#N/A</v>
      </c>
      <c r="I240" s="113" t="e">
        <f t="shared" si="119"/>
        <v>#N/A</v>
      </c>
      <c r="J240" s="116" t="e">
        <f t="shared" si="101"/>
        <v>#N/A</v>
      </c>
      <c r="K240" s="119" t="e">
        <f t="shared" si="102"/>
        <v>#N/A</v>
      </c>
      <c r="L240" s="119">
        <f t="shared" si="103"/>
        <v>0</v>
      </c>
      <c r="O240" s="115">
        <f t="shared" si="120"/>
        <v>-45790</v>
      </c>
      <c r="P240" s="113">
        <f t="shared" si="121"/>
        <v>233</v>
      </c>
      <c r="Q240" s="113" t="e">
        <f>INDEX(地温!$D$2:$D$366,MATCH(O240,地温!$C$2:$C$366,FALSE))</f>
        <v>#N/A</v>
      </c>
      <c r="R240" s="113" t="e">
        <f t="shared" si="122"/>
        <v>#N/A</v>
      </c>
      <c r="S240" s="116" t="e">
        <f t="shared" si="104"/>
        <v>#N/A</v>
      </c>
      <c r="T240" s="119" t="e">
        <f t="shared" si="105"/>
        <v>#N/A</v>
      </c>
      <c r="U240" s="119">
        <f t="shared" si="106"/>
        <v>0</v>
      </c>
      <c r="X240" s="115">
        <f t="shared" si="123"/>
        <v>-45790</v>
      </c>
      <c r="Y240" s="113">
        <f t="shared" si="124"/>
        <v>233</v>
      </c>
      <c r="Z240" s="113" t="e">
        <f>INDEX(地温!$D$2:$D$366,MATCH(X240,地温!$C$2:$C$366,FALSE))</f>
        <v>#N/A</v>
      </c>
      <c r="AA240" s="113" t="e">
        <f t="shared" si="125"/>
        <v>#N/A</v>
      </c>
      <c r="AB240" s="116" t="e">
        <f t="shared" si="107"/>
        <v>#N/A</v>
      </c>
      <c r="AC240" s="119" t="e">
        <f t="shared" si="108"/>
        <v>#N/A</v>
      </c>
      <c r="AD240" s="119">
        <f t="shared" si="109"/>
        <v>0</v>
      </c>
      <c r="AG240" s="115">
        <f t="shared" si="126"/>
        <v>-45790</v>
      </c>
      <c r="AH240" s="113">
        <f t="shared" si="127"/>
        <v>233</v>
      </c>
      <c r="AI240" s="113" t="e">
        <f>INDEX(地温!$D$2:$D$366,MATCH(AG240,地温!$C$2:$C$366,FALSE))</f>
        <v>#N/A</v>
      </c>
      <c r="AJ240" s="113" t="e">
        <f t="shared" si="128"/>
        <v>#N/A</v>
      </c>
      <c r="AK240" s="116" t="e">
        <f t="shared" si="110"/>
        <v>#N/A</v>
      </c>
      <c r="AL240" s="119" t="e">
        <f t="shared" si="111"/>
        <v>#N/A</v>
      </c>
      <c r="AM240" s="119">
        <f t="shared" si="112"/>
        <v>0</v>
      </c>
      <c r="AP240" s="115">
        <f t="shared" si="129"/>
        <v>-45790</v>
      </c>
      <c r="AQ240" s="113">
        <f t="shared" si="130"/>
        <v>233</v>
      </c>
      <c r="AR240" s="113" t="e">
        <f>INDEX(地温!$D$2:$D$366,MATCH(AP240,地温!$C$2:$C$366,FALSE))</f>
        <v>#N/A</v>
      </c>
      <c r="AS240" s="113" t="e">
        <f t="shared" si="131"/>
        <v>#N/A</v>
      </c>
      <c r="AT240" s="116" t="e">
        <f t="shared" si="113"/>
        <v>#N/A</v>
      </c>
      <c r="AU240" s="119" t="e">
        <f t="shared" si="114"/>
        <v>#N/A</v>
      </c>
      <c r="AV240" s="119">
        <f t="shared" si="115"/>
        <v>0</v>
      </c>
    </row>
    <row r="241" spans="1:48">
      <c r="A241" s="115">
        <f t="shared" si="116"/>
        <v>-45789</v>
      </c>
      <c r="B241" s="113">
        <f t="shared" si="99"/>
        <v>234</v>
      </c>
      <c r="C241" s="119">
        <f t="shared" si="100"/>
        <v>0</v>
      </c>
      <c r="F241" s="115">
        <f t="shared" si="117"/>
        <v>-45789</v>
      </c>
      <c r="G241" s="113">
        <f t="shared" si="118"/>
        <v>234</v>
      </c>
      <c r="H241" s="113" t="e">
        <f>INDEX(地温!$D$2:$D$366,MATCH(F241,地温!$C$2:$C$366,FALSE))</f>
        <v>#N/A</v>
      </c>
      <c r="I241" s="113" t="e">
        <f t="shared" si="119"/>
        <v>#N/A</v>
      </c>
      <c r="J241" s="116" t="e">
        <f t="shared" si="101"/>
        <v>#N/A</v>
      </c>
      <c r="K241" s="119" t="e">
        <f t="shared" si="102"/>
        <v>#N/A</v>
      </c>
      <c r="L241" s="119">
        <f t="shared" si="103"/>
        <v>0</v>
      </c>
      <c r="O241" s="115">
        <f t="shared" si="120"/>
        <v>-45789</v>
      </c>
      <c r="P241" s="113">
        <f t="shared" si="121"/>
        <v>234</v>
      </c>
      <c r="Q241" s="113" t="e">
        <f>INDEX(地温!$D$2:$D$366,MATCH(O241,地温!$C$2:$C$366,FALSE))</f>
        <v>#N/A</v>
      </c>
      <c r="R241" s="113" t="e">
        <f t="shared" si="122"/>
        <v>#N/A</v>
      </c>
      <c r="S241" s="116" t="e">
        <f t="shared" si="104"/>
        <v>#N/A</v>
      </c>
      <c r="T241" s="119" t="e">
        <f t="shared" si="105"/>
        <v>#N/A</v>
      </c>
      <c r="U241" s="119">
        <f t="shared" si="106"/>
        <v>0</v>
      </c>
      <c r="X241" s="115">
        <f t="shared" si="123"/>
        <v>-45789</v>
      </c>
      <c r="Y241" s="113">
        <f t="shared" si="124"/>
        <v>234</v>
      </c>
      <c r="Z241" s="113" t="e">
        <f>INDEX(地温!$D$2:$D$366,MATCH(X241,地温!$C$2:$C$366,FALSE))</f>
        <v>#N/A</v>
      </c>
      <c r="AA241" s="113" t="e">
        <f t="shared" si="125"/>
        <v>#N/A</v>
      </c>
      <c r="AB241" s="116" t="e">
        <f t="shared" si="107"/>
        <v>#N/A</v>
      </c>
      <c r="AC241" s="119" t="e">
        <f t="shared" si="108"/>
        <v>#N/A</v>
      </c>
      <c r="AD241" s="119">
        <f t="shared" si="109"/>
        <v>0</v>
      </c>
      <c r="AG241" s="115">
        <f t="shared" si="126"/>
        <v>-45789</v>
      </c>
      <c r="AH241" s="113">
        <f t="shared" si="127"/>
        <v>234</v>
      </c>
      <c r="AI241" s="113" t="e">
        <f>INDEX(地温!$D$2:$D$366,MATCH(AG241,地温!$C$2:$C$366,FALSE))</f>
        <v>#N/A</v>
      </c>
      <c r="AJ241" s="113" t="e">
        <f t="shared" si="128"/>
        <v>#N/A</v>
      </c>
      <c r="AK241" s="116" t="e">
        <f t="shared" si="110"/>
        <v>#N/A</v>
      </c>
      <c r="AL241" s="119" t="e">
        <f t="shared" si="111"/>
        <v>#N/A</v>
      </c>
      <c r="AM241" s="119">
        <f t="shared" si="112"/>
        <v>0</v>
      </c>
      <c r="AP241" s="115">
        <f t="shared" si="129"/>
        <v>-45789</v>
      </c>
      <c r="AQ241" s="113">
        <f t="shared" si="130"/>
        <v>234</v>
      </c>
      <c r="AR241" s="113" t="e">
        <f>INDEX(地温!$D$2:$D$366,MATCH(AP241,地温!$C$2:$C$366,FALSE))</f>
        <v>#N/A</v>
      </c>
      <c r="AS241" s="113" t="e">
        <f t="shared" si="131"/>
        <v>#N/A</v>
      </c>
      <c r="AT241" s="116" t="e">
        <f t="shared" si="113"/>
        <v>#N/A</v>
      </c>
      <c r="AU241" s="119" t="e">
        <f t="shared" si="114"/>
        <v>#N/A</v>
      </c>
      <c r="AV241" s="119">
        <f t="shared" si="115"/>
        <v>0</v>
      </c>
    </row>
    <row r="242" spans="1:48">
      <c r="A242" s="115">
        <f t="shared" si="116"/>
        <v>-45788</v>
      </c>
      <c r="B242" s="113">
        <f t="shared" si="99"/>
        <v>235</v>
      </c>
      <c r="C242" s="119">
        <f t="shared" si="100"/>
        <v>0</v>
      </c>
      <c r="F242" s="115">
        <f t="shared" si="117"/>
        <v>-45788</v>
      </c>
      <c r="G242" s="113">
        <f t="shared" si="118"/>
        <v>235</v>
      </c>
      <c r="H242" s="113" t="e">
        <f>INDEX(地温!$D$2:$D$366,MATCH(F242,地温!$C$2:$C$366,FALSE))</f>
        <v>#N/A</v>
      </c>
      <c r="I242" s="113" t="e">
        <f t="shared" si="119"/>
        <v>#N/A</v>
      </c>
      <c r="J242" s="116" t="e">
        <f t="shared" si="101"/>
        <v>#N/A</v>
      </c>
      <c r="K242" s="119" t="e">
        <f t="shared" si="102"/>
        <v>#N/A</v>
      </c>
      <c r="L242" s="119">
        <f t="shared" si="103"/>
        <v>0</v>
      </c>
      <c r="O242" s="115">
        <f t="shared" si="120"/>
        <v>-45788</v>
      </c>
      <c r="P242" s="113">
        <f t="shared" si="121"/>
        <v>235</v>
      </c>
      <c r="Q242" s="113" t="e">
        <f>INDEX(地温!$D$2:$D$366,MATCH(O242,地温!$C$2:$C$366,FALSE))</f>
        <v>#N/A</v>
      </c>
      <c r="R242" s="113" t="e">
        <f t="shared" si="122"/>
        <v>#N/A</v>
      </c>
      <c r="S242" s="116" t="e">
        <f t="shared" si="104"/>
        <v>#N/A</v>
      </c>
      <c r="T242" s="119" t="e">
        <f t="shared" si="105"/>
        <v>#N/A</v>
      </c>
      <c r="U242" s="119">
        <f t="shared" si="106"/>
        <v>0</v>
      </c>
      <c r="X242" s="115">
        <f t="shared" si="123"/>
        <v>-45788</v>
      </c>
      <c r="Y242" s="113">
        <f t="shared" si="124"/>
        <v>235</v>
      </c>
      <c r="Z242" s="113" t="e">
        <f>INDEX(地温!$D$2:$D$366,MATCH(X242,地温!$C$2:$C$366,FALSE))</f>
        <v>#N/A</v>
      </c>
      <c r="AA242" s="113" t="e">
        <f t="shared" si="125"/>
        <v>#N/A</v>
      </c>
      <c r="AB242" s="116" t="e">
        <f t="shared" si="107"/>
        <v>#N/A</v>
      </c>
      <c r="AC242" s="119" t="e">
        <f t="shared" si="108"/>
        <v>#N/A</v>
      </c>
      <c r="AD242" s="119">
        <f t="shared" si="109"/>
        <v>0</v>
      </c>
      <c r="AG242" s="115">
        <f t="shared" si="126"/>
        <v>-45788</v>
      </c>
      <c r="AH242" s="113">
        <f t="shared" si="127"/>
        <v>235</v>
      </c>
      <c r="AI242" s="113" t="e">
        <f>INDEX(地温!$D$2:$D$366,MATCH(AG242,地温!$C$2:$C$366,FALSE))</f>
        <v>#N/A</v>
      </c>
      <c r="AJ242" s="113" t="e">
        <f t="shared" si="128"/>
        <v>#N/A</v>
      </c>
      <c r="AK242" s="116" t="e">
        <f t="shared" si="110"/>
        <v>#N/A</v>
      </c>
      <c r="AL242" s="119" t="e">
        <f t="shared" si="111"/>
        <v>#N/A</v>
      </c>
      <c r="AM242" s="119">
        <f t="shared" si="112"/>
        <v>0</v>
      </c>
      <c r="AP242" s="115">
        <f t="shared" si="129"/>
        <v>-45788</v>
      </c>
      <c r="AQ242" s="113">
        <f t="shared" si="130"/>
        <v>235</v>
      </c>
      <c r="AR242" s="113" t="e">
        <f>INDEX(地温!$D$2:$D$366,MATCH(AP242,地温!$C$2:$C$366,FALSE))</f>
        <v>#N/A</v>
      </c>
      <c r="AS242" s="113" t="e">
        <f t="shared" si="131"/>
        <v>#N/A</v>
      </c>
      <c r="AT242" s="116" t="e">
        <f t="shared" si="113"/>
        <v>#N/A</v>
      </c>
      <c r="AU242" s="119" t="e">
        <f t="shared" si="114"/>
        <v>#N/A</v>
      </c>
      <c r="AV242" s="119">
        <f t="shared" si="115"/>
        <v>0</v>
      </c>
    </row>
    <row r="243" spans="1:48">
      <c r="A243" s="115">
        <f t="shared" si="116"/>
        <v>-45787</v>
      </c>
      <c r="B243" s="113">
        <f t="shared" si="99"/>
        <v>236</v>
      </c>
      <c r="C243" s="119">
        <f t="shared" si="100"/>
        <v>0</v>
      </c>
      <c r="F243" s="115">
        <f t="shared" si="117"/>
        <v>-45787</v>
      </c>
      <c r="G243" s="113">
        <f t="shared" si="118"/>
        <v>236</v>
      </c>
      <c r="H243" s="113" t="e">
        <f>INDEX(地温!$D$2:$D$366,MATCH(F243,地温!$C$2:$C$366,FALSE))</f>
        <v>#N/A</v>
      </c>
      <c r="I243" s="113" t="e">
        <f t="shared" si="119"/>
        <v>#N/A</v>
      </c>
      <c r="J243" s="116" t="e">
        <f t="shared" si="101"/>
        <v>#N/A</v>
      </c>
      <c r="K243" s="119" t="e">
        <f t="shared" si="102"/>
        <v>#N/A</v>
      </c>
      <c r="L243" s="119">
        <f t="shared" si="103"/>
        <v>0</v>
      </c>
      <c r="O243" s="115">
        <f t="shared" si="120"/>
        <v>-45787</v>
      </c>
      <c r="P243" s="113">
        <f t="shared" si="121"/>
        <v>236</v>
      </c>
      <c r="Q243" s="113" t="e">
        <f>INDEX(地温!$D$2:$D$366,MATCH(O243,地温!$C$2:$C$366,FALSE))</f>
        <v>#N/A</v>
      </c>
      <c r="R243" s="113" t="e">
        <f t="shared" si="122"/>
        <v>#N/A</v>
      </c>
      <c r="S243" s="116" t="e">
        <f t="shared" si="104"/>
        <v>#N/A</v>
      </c>
      <c r="T243" s="119" t="e">
        <f t="shared" si="105"/>
        <v>#N/A</v>
      </c>
      <c r="U243" s="119">
        <f t="shared" si="106"/>
        <v>0</v>
      </c>
      <c r="X243" s="115">
        <f t="shared" si="123"/>
        <v>-45787</v>
      </c>
      <c r="Y243" s="113">
        <f t="shared" si="124"/>
        <v>236</v>
      </c>
      <c r="Z243" s="113" t="e">
        <f>INDEX(地温!$D$2:$D$366,MATCH(X243,地温!$C$2:$C$366,FALSE))</f>
        <v>#N/A</v>
      </c>
      <c r="AA243" s="113" t="e">
        <f t="shared" si="125"/>
        <v>#N/A</v>
      </c>
      <c r="AB243" s="116" t="e">
        <f t="shared" si="107"/>
        <v>#N/A</v>
      </c>
      <c r="AC243" s="119" t="e">
        <f t="shared" si="108"/>
        <v>#N/A</v>
      </c>
      <c r="AD243" s="119">
        <f t="shared" si="109"/>
        <v>0</v>
      </c>
      <c r="AG243" s="115">
        <f t="shared" si="126"/>
        <v>-45787</v>
      </c>
      <c r="AH243" s="113">
        <f t="shared" si="127"/>
        <v>236</v>
      </c>
      <c r="AI243" s="113" t="e">
        <f>INDEX(地温!$D$2:$D$366,MATCH(AG243,地温!$C$2:$C$366,FALSE))</f>
        <v>#N/A</v>
      </c>
      <c r="AJ243" s="113" t="e">
        <f t="shared" si="128"/>
        <v>#N/A</v>
      </c>
      <c r="AK243" s="116" t="e">
        <f t="shared" si="110"/>
        <v>#N/A</v>
      </c>
      <c r="AL243" s="119" t="e">
        <f t="shared" si="111"/>
        <v>#N/A</v>
      </c>
      <c r="AM243" s="119">
        <f t="shared" si="112"/>
        <v>0</v>
      </c>
      <c r="AP243" s="115">
        <f t="shared" si="129"/>
        <v>-45787</v>
      </c>
      <c r="AQ243" s="113">
        <f t="shared" si="130"/>
        <v>236</v>
      </c>
      <c r="AR243" s="113" t="e">
        <f>INDEX(地温!$D$2:$D$366,MATCH(AP243,地温!$C$2:$C$366,FALSE))</f>
        <v>#N/A</v>
      </c>
      <c r="AS243" s="113" t="e">
        <f t="shared" si="131"/>
        <v>#N/A</v>
      </c>
      <c r="AT243" s="116" t="e">
        <f t="shared" si="113"/>
        <v>#N/A</v>
      </c>
      <c r="AU243" s="119" t="e">
        <f t="shared" si="114"/>
        <v>#N/A</v>
      </c>
      <c r="AV243" s="119">
        <f t="shared" si="115"/>
        <v>0</v>
      </c>
    </row>
    <row r="244" spans="1:48">
      <c r="A244" s="115">
        <f t="shared" si="116"/>
        <v>-45786</v>
      </c>
      <c r="B244" s="113">
        <f t="shared" si="99"/>
        <v>237</v>
      </c>
      <c r="C244" s="119">
        <f t="shared" si="100"/>
        <v>0</v>
      </c>
      <c r="F244" s="115">
        <f t="shared" si="117"/>
        <v>-45786</v>
      </c>
      <c r="G244" s="113">
        <f t="shared" si="118"/>
        <v>237</v>
      </c>
      <c r="H244" s="113" t="e">
        <f>INDEX(地温!$D$2:$D$366,MATCH(F244,地温!$C$2:$C$366,FALSE))</f>
        <v>#N/A</v>
      </c>
      <c r="I244" s="113" t="e">
        <f t="shared" si="119"/>
        <v>#N/A</v>
      </c>
      <c r="J244" s="116" t="e">
        <f t="shared" si="101"/>
        <v>#N/A</v>
      </c>
      <c r="K244" s="119" t="e">
        <f t="shared" si="102"/>
        <v>#N/A</v>
      </c>
      <c r="L244" s="119">
        <f t="shared" si="103"/>
        <v>0</v>
      </c>
      <c r="O244" s="115">
        <f t="shared" si="120"/>
        <v>-45786</v>
      </c>
      <c r="P244" s="113">
        <f t="shared" si="121"/>
        <v>237</v>
      </c>
      <c r="Q244" s="113" t="e">
        <f>INDEX(地温!$D$2:$D$366,MATCH(O244,地温!$C$2:$C$366,FALSE))</f>
        <v>#N/A</v>
      </c>
      <c r="R244" s="113" t="e">
        <f t="shared" si="122"/>
        <v>#N/A</v>
      </c>
      <c r="S244" s="116" t="e">
        <f t="shared" si="104"/>
        <v>#N/A</v>
      </c>
      <c r="T244" s="119" t="e">
        <f t="shared" si="105"/>
        <v>#N/A</v>
      </c>
      <c r="U244" s="119">
        <f t="shared" si="106"/>
        <v>0</v>
      </c>
      <c r="X244" s="115">
        <f t="shared" si="123"/>
        <v>-45786</v>
      </c>
      <c r="Y244" s="113">
        <f t="shared" si="124"/>
        <v>237</v>
      </c>
      <c r="Z244" s="113" t="e">
        <f>INDEX(地温!$D$2:$D$366,MATCH(X244,地温!$C$2:$C$366,FALSE))</f>
        <v>#N/A</v>
      </c>
      <c r="AA244" s="113" t="e">
        <f t="shared" si="125"/>
        <v>#N/A</v>
      </c>
      <c r="AB244" s="116" t="e">
        <f t="shared" si="107"/>
        <v>#N/A</v>
      </c>
      <c r="AC244" s="119" t="e">
        <f t="shared" si="108"/>
        <v>#N/A</v>
      </c>
      <c r="AD244" s="119">
        <f t="shared" si="109"/>
        <v>0</v>
      </c>
      <c r="AG244" s="115">
        <f t="shared" si="126"/>
        <v>-45786</v>
      </c>
      <c r="AH244" s="113">
        <f t="shared" si="127"/>
        <v>237</v>
      </c>
      <c r="AI244" s="113" t="e">
        <f>INDEX(地温!$D$2:$D$366,MATCH(AG244,地温!$C$2:$C$366,FALSE))</f>
        <v>#N/A</v>
      </c>
      <c r="AJ244" s="113" t="e">
        <f t="shared" si="128"/>
        <v>#N/A</v>
      </c>
      <c r="AK244" s="116" t="e">
        <f t="shared" si="110"/>
        <v>#N/A</v>
      </c>
      <c r="AL244" s="119" t="e">
        <f t="shared" si="111"/>
        <v>#N/A</v>
      </c>
      <c r="AM244" s="119">
        <f t="shared" si="112"/>
        <v>0</v>
      </c>
      <c r="AP244" s="115">
        <f t="shared" si="129"/>
        <v>-45786</v>
      </c>
      <c r="AQ244" s="113">
        <f t="shared" si="130"/>
        <v>237</v>
      </c>
      <c r="AR244" s="113" t="e">
        <f>INDEX(地温!$D$2:$D$366,MATCH(AP244,地温!$C$2:$C$366,FALSE))</f>
        <v>#N/A</v>
      </c>
      <c r="AS244" s="113" t="e">
        <f t="shared" si="131"/>
        <v>#N/A</v>
      </c>
      <c r="AT244" s="116" t="e">
        <f t="shared" si="113"/>
        <v>#N/A</v>
      </c>
      <c r="AU244" s="119" t="e">
        <f t="shared" si="114"/>
        <v>#N/A</v>
      </c>
      <c r="AV244" s="119">
        <f t="shared" si="115"/>
        <v>0</v>
      </c>
    </row>
    <row r="245" spans="1:48">
      <c r="A245" s="115">
        <f t="shared" si="116"/>
        <v>-45785</v>
      </c>
      <c r="B245" s="113">
        <f t="shared" si="99"/>
        <v>238</v>
      </c>
      <c r="C245" s="119">
        <f t="shared" si="100"/>
        <v>0</v>
      </c>
      <c r="F245" s="115">
        <f t="shared" si="117"/>
        <v>-45785</v>
      </c>
      <c r="G245" s="113">
        <f t="shared" si="118"/>
        <v>238</v>
      </c>
      <c r="H245" s="113" t="e">
        <f>INDEX(地温!$D$2:$D$366,MATCH(F245,地温!$C$2:$C$366,FALSE))</f>
        <v>#N/A</v>
      </c>
      <c r="I245" s="113" t="e">
        <f t="shared" si="119"/>
        <v>#N/A</v>
      </c>
      <c r="J245" s="116" t="e">
        <f t="shared" si="101"/>
        <v>#N/A</v>
      </c>
      <c r="K245" s="119" t="e">
        <f t="shared" si="102"/>
        <v>#N/A</v>
      </c>
      <c r="L245" s="119">
        <f t="shared" si="103"/>
        <v>0</v>
      </c>
      <c r="O245" s="115">
        <f t="shared" si="120"/>
        <v>-45785</v>
      </c>
      <c r="P245" s="113">
        <f t="shared" si="121"/>
        <v>238</v>
      </c>
      <c r="Q245" s="113" t="e">
        <f>INDEX(地温!$D$2:$D$366,MATCH(O245,地温!$C$2:$C$366,FALSE))</f>
        <v>#N/A</v>
      </c>
      <c r="R245" s="113" t="e">
        <f t="shared" si="122"/>
        <v>#N/A</v>
      </c>
      <c r="S245" s="116" t="e">
        <f t="shared" si="104"/>
        <v>#N/A</v>
      </c>
      <c r="T245" s="119" t="e">
        <f t="shared" si="105"/>
        <v>#N/A</v>
      </c>
      <c r="U245" s="119">
        <f t="shared" si="106"/>
        <v>0</v>
      </c>
      <c r="X245" s="115">
        <f t="shared" si="123"/>
        <v>-45785</v>
      </c>
      <c r="Y245" s="113">
        <f t="shared" si="124"/>
        <v>238</v>
      </c>
      <c r="Z245" s="113" t="e">
        <f>INDEX(地温!$D$2:$D$366,MATCH(X245,地温!$C$2:$C$366,FALSE))</f>
        <v>#N/A</v>
      </c>
      <c r="AA245" s="113" t="e">
        <f t="shared" si="125"/>
        <v>#N/A</v>
      </c>
      <c r="AB245" s="116" t="e">
        <f t="shared" si="107"/>
        <v>#N/A</v>
      </c>
      <c r="AC245" s="119" t="e">
        <f t="shared" si="108"/>
        <v>#N/A</v>
      </c>
      <c r="AD245" s="119">
        <f t="shared" si="109"/>
        <v>0</v>
      </c>
      <c r="AG245" s="115">
        <f t="shared" si="126"/>
        <v>-45785</v>
      </c>
      <c r="AH245" s="113">
        <f t="shared" si="127"/>
        <v>238</v>
      </c>
      <c r="AI245" s="113" t="e">
        <f>INDEX(地温!$D$2:$D$366,MATCH(AG245,地温!$C$2:$C$366,FALSE))</f>
        <v>#N/A</v>
      </c>
      <c r="AJ245" s="113" t="e">
        <f t="shared" si="128"/>
        <v>#N/A</v>
      </c>
      <c r="AK245" s="116" t="e">
        <f t="shared" si="110"/>
        <v>#N/A</v>
      </c>
      <c r="AL245" s="119" t="e">
        <f t="shared" si="111"/>
        <v>#N/A</v>
      </c>
      <c r="AM245" s="119">
        <f t="shared" si="112"/>
        <v>0</v>
      </c>
      <c r="AP245" s="115">
        <f t="shared" si="129"/>
        <v>-45785</v>
      </c>
      <c r="AQ245" s="113">
        <f t="shared" si="130"/>
        <v>238</v>
      </c>
      <c r="AR245" s="113" t="e">
        <f>INDEX(地温!$D$2:$D$366,MATCH(AP245,地温!$C$2:$C$366,FALSE))</f>
        <v>#N/A</v>
      </c>
      <c r="AS245" s="113" t="e">
        <f t="shared" si="131"/>
        <v>#N/A</v>
      </c>
      <c r="AT245" s="116" t="e">
        <f t="shared" si="113"/>
        <v>#N/A</v>
      </c>
      <c r="AU245" s="119" t="e">
        <f t="shared" si="114"/>
        <v>#N/A</v>
      </c>
      <c r="AV245" s="119">
        <f t="shared" si="115"/>
        <v>0</v>
      </c>
    </row>
    <row r="246" spans="1:48">
      <c r="A246" s="115">
        <f t="shared" si="116"/>
        <v>-45784</v>
      </c>
      <c r="B246" s="113">
        <f t="shared" si="99"/>
        <v>239</v>
      </c>
      <c r="C246" s="119">
        <f t="shared" si="100"/>
        <v>0</v>
      </c>
      <c r="F246" s="115">
        <f t="shared" si="117"/>
        <v>-45784</v>
      </c>
      <c r="G246" s="113">
        <f t="shared" si="118"/>
        <v>239</v>
      </c>
      <c r="H246" s="113" t="e">
        <f>INDEX(地温!$D$2:$D$366,MATCH(F246,地温!$C$2:$C$366,FALSE))</f>
        <v>#N/A</v>
      </c>
      <c r="I246" s="113" t="e">
        <f t="shared" si="119"/>
        <v>#N/A</v>
      </c>
      <c r="J246" s="116" t="e">
        <f t="shared" si="101"/>
        <v>#N/A</v>
      </c>
      <c r="K246" s="119" t="e">
        <f t="shared" si="102"/>
        <v>#N/A</v>
      </c>
      <c r="L246" s="119">
        <f t="shared" si="103"/>
        <v>0</v>
      </c>
      <c r="O246" s="115">
        <f t="shared" si="120"/>
        <v>-45784</v>
      </c>
      <c r="P246" s="113">
        <f t="shared" si="121"/>
        <v>239</v>
      </c>
      <c r="Q246" s="113" t="e">
        <f>INDEX(地温!$D$2:$D$366,MATCH(O246,地温!$C$2:$C$366,FALSE))</f>
        <v>#N/A</v>
      </c>
      <c r="R246" s="113" t="e">
        <f t="shared" si="122"/>
        <v>#N/A</v>
      </c>
      <c r="S246" s="116" t="e">
        <f t="shared" si="104"/>
        <v>#N/A</v>
      </c>
      <c r="T246" s="119" t="e">
        <f t="shared" si="105"/>
        <v>#N/A</v>
      </c>
      <c r="U246" s="119">
        <f t="shared" si="106"/>
        <v>0</v>
      </c>
      <c r="X246" s="115">
        <f t="shared" si="123"/>
        <v>-45784</v>
      </c>
      <c r="Y246" s="113">
        <f t="shared" si="124"/>
        <v>239</v>
      </c>
      <c r="Z246" s="113" t="e">
        <f>INDEX(地温!$D$2:$D$366,MATCH(X246,地温!$C$2:$C$366,FALSE))</f>
        <v>#N/A</v>
      </c>
      <c r="AA246" s="113" t="e">
        <f t="shared" si="125"/>
        <v>#N/A</v>
      </c>
      <c r="AB246" s="116" t="e">
        <f t="shared" si="107"/>
        <v>#N/A</v>
      </c>
      <c r="AC246" s="119" t="e">
        <f t="shared" si="108"/>
        <v>#N/A</v>
      </c>
      <c r="AD246" s="119">
        <f t="shared" si="109"/>
        <v>0</v>
      </c>
      <c r="AG246" s="115">
        <f t="shared" si="126"/>
        <v>-45784</v>
      </c>
      <c r="AH246" s="113">
        <f t="shared" si="127"/>
        <v>239</v>
      </c>
      <c r="AI246" s="113" t="e">
        <f>INDEX(地温!$D$2:$D$366,MATCH(AG246,地温!$C$2:$C$366,FALSE))</f>
        <v>#N/A</v>
      </c>
      <c r="AJ246" s="113" t="e">
        <f t="shared" si="128"/>
        <v>#N/A</v>
      </c>
      <c r="AK246" s="116" t="e">
        <f t="shared" si="110"/>
        <v>#N/A</v>
      </c>
      <c r="AL246" s="119" t="e">
        <f t="shared" si="111"/>
        <v>#N/A</v>
      </c>
      <c r="AM246" s="119">
        <f t="shared" si="112"/>
        <v>0</v>
      </c>
      <c r="AP246" s="115">
        <f t="shared" si="129"/>
        <v>-45784</v>
      </c>
      <c r="AQ246" s="113">
        <f t="shared" si="130"/>
        <v>239</v>
      </c>
      <c r="AR246" s="113" t="e">
        <f>INDEX(地温!$D$2:$D$366,MATCH(AP246,地温!$C$2:$C$366,FALSE))</f>
        <v>#N/A</v>
      </c>
      <c r="AS246" s="113" t="e">
        <f t="shared" si="131"/>
        <v>#N/A</v>
      </c>
      <c r="AT246" s="116" t="e">
        <f t="shared" si="113"/>
        <v>#N/A</v>
      </c>
      <c r="AU246" s="119" t="e">
        <f t="shared" si="114"/>
        <v>#N/A</v>
      </c>
      <c r="AV246" s="119">
        <f t="shared" si="115"/>
        <v>0</v>
      </c>
    </row>
    <row r="247" spans="1:48">
      <c r="A247" s="115">
        <f t="shared" si="116"/>
        <v>-45783</v>
      </c>
      <c r="B247" s="113">
        <f t="shared" si="99"/>
        <v>240</v>
      </c>
      <c r="C247" s="119">
        <f t="shared" si="100"/>
        <v>0</v>
      </c>
      <c r="F247" s="115">
        <f t="shared" si="117"/>
        <v>-45783</v>
      </c>
      <c r="G247" s="113">
        <f t="shared" si="118"/>
        <v>240</v>
      </c>
      <c r="H247" s="113" t="e">
        <f>INDEX(地温!$D$2:$D$366,MATCH(F247,地温!$C$2:$C$366,FALSE))</f>
        <v>#N/A</v>
      </c>
      <c r="I247" s="113" t="e">
        <f t="shared" si="119"/>
        <v>#N/A</v>
      </c>
      <c r="J247" s="116" t="e">
        <f t="shared" si="101"/>
        <v>#N/A</v>
      </c>
      <c r="K247" s="119" t="e">
        <f t="shared" si="102"/>
        <v>#N/A</v>
      </c>
      <c r="L247" s="119">
        <f t="shared" si="103"/>
        <v>0</v>
      </c>
      <c r="O247" s="115">
        <f t="shared" si="120"/>
        <v>-45783</v>
      </c>
      <c r="P247" s="113">
        <f t="shared" si="121"/>
        <v>240</v>
      </c>
      <c r="Q247" s="113" t="e">
        <f>INDEX(地温!$D$2:$D$366,MATCH(O247,地温!$C$2:$C$366,FALSE))</f>
        <v>#N/A</v>
      </c>
      <c r="R247" s="113" t="e">
        <f t="shared" si="122"/>
        <v>#N/A</v>
      </c>
      <c r="S247" s="116" t="e">
        <f t="shared" si="104"/>
        <v>#N/A</v>
      </c>
      <c r="T247" s="119" t="e">
        <f t="shared" si="105"/>
        <v>#N/A</v>
      </c>
      <c r="U247" s="119">
        <f t="shared" si="106"/>
        <v>0</v>
      </c>
      <c r="X247" s="115">
        <f t="shared" si="123"/>
        <v>-45783</v>
      </c>
      <c r="Y247" s="113">
        <f t="shared" si="124"/>
        <v>240</v>
      </c>
      <c r="Z247" s="113" t="e">
        <f>INDEX(地温!$D$2:$D$366,MATCH(X247,地温!$C$2:$C$366,FALSE))</f>
        <v>#N/A</v>
      </c>
      <c r="AA247" s="113" t="e">
        <f t="shared" si="125"/>
        <v>#N/A</v>
      </c>
      <c r="AB247" s="116" t="e">
        <f t="shared" si="107"/>
        <v>#N/A</v>
      </c>
      <c r="AC247" s="119" t="e">
        <f t="shared" si="108"/>
        <v>#N/A</v>
      </c>
      <c r="AD247" s="119">
        <f t="shared" si="109"/>
        <v>0</v>
      </c>
      <c r="AG247" s="115">
        <f t="shared" si="126"/>
        <v>-45783</v>
      </c>
      <c r="AH247" s="113">
        <f t="shared" si="127"/>
        <v>240</v>
      </c>
      <c r="AI247" s="113" t="e">
        <f>INDEX(地温!$D$2:$D$366,MATCH(AG247,地温!$C$2:$C$366,FALSE))</f>
        <v>#N/A</v>
      </c>
      <c r="AJ247" s="113" t="e">
        <f t="shared" si="128"/>
        <v>#N/A</v>
      </c>
      <c r="AK247" s="116" t="e">
        <f t="shared" si="110"/>
        <v>#N/A</v>
      </c>
      <c r="AL247" s="119" t="e">
        <f t="shared" si="111"/>
        <v>#N/A</v>
      </c>
      <c r="AM247" s="119">
        <f t="shared" si="112"/>
        <v>0</v>
      </c>
      <c r="AP247" s="115">
        <f t="shared" si="129"/>
        <v>-45783</v>
      </c>
      <c r="AQ247" s="113">
        <f t="shared" si="130"/>
        <v>240</v>
      </c>
      <c r="AR247" s="113" t="e">
        <f>INDEX(地温!$D$2:$D$366,MATCH(AP247,地温!$C$2:$C$366,FALSE))</f>
        <v>#N/A</v>
      </c>
      <c r="AS247" s="113" t="e">
        <f t="shared" si="131"/>
        <v>#N/A</v>
      </c>
      <c r="AT247" s="116" t="e">
        <f t="shared" si="113"/>
        <v>#N/A</v>
      </c>
      <c r="AU247" s="119" t="e">
        <f t="shared" si="114"/>
        <v>#N/A</v>
      </c>
      <c r="AV247" s="119">
        <f t="shared" si="115"/>
        <v>0</v>
      </c>
    </row>
    <row r="248" spans="1:48">
      <c r="A248" s="115">
        <f t="shared" si="116"/>
        <v>-45782</v>
      </c>
      <c r="B248" s="113">
        <f t="shared" si="99"/>
        <v>241</v>
      </c>
      <c r="C248" s="119">
        <f t="shared" si="100"/>
        <v>0</v>
      </c>
      <c r="F248" s="115">
        <f t="shared" si="117"/>
        <v>-45782</v>
      </c>
      <c r="G248" s="113">
        <f t="shared" si="118"/>
        <v>241</v>
      </c>
      <c r="H248" s="113" t="e">
        <f>INDEX(地温!$D$2:$D$366,MATCH(F248,地温!$C$2:$C$366,FALSE))</f>
        <v>#N/A</v>
      </c>
      <c r="I248" s="113" t="e">
        <f t="shared" si="119"/>
        <v>#N/A</v>
      </c>
      <c r="J248" s="116" t="e">
        <f t="shared" si="101"/>
        <v>#N/A</v>
      </c>
      <c r="K248" s="119" t="e">
        <f t="shared" si="102"/>
        <v>#N/A</v>
      </c>
      <c r="L248" s="119">
        <f t="shared" si="103"/>
        <v>0</v>
      </c>
      <c r="O248" s="115">
        <f t="shared" si="120"/>
        <v>-45782</v>
      </c>
      <c r="P248" s="113">
        <f t="shared" si="121"/>
        <v>241</v>
      </c>
      <c r="Q248" s="113" t="e">
        <f>INDEX(地温!$D$2:$D$366,MATCH(O248,地温!$C$2:$C$366,FALSE))</f>
        <v>#N/A</v>
      </c>
      <c r="R248" s="113" t="e">
        <f t="shared" si="122"/>
        <v>#N/A</v>
      </c>
      <c r="S248" s="116" t="e">
        <f t="shared" si="104"/>
        <v>#N/A</v>
      </c>
      <c r="T248" s="119" t="e">
        <f t="shared" si="105"/>
        <v>#N/A</v>
      </c>
      <c r="U248" s="119">
        <f t="shared" si="106"/>
        <v>0</v>
      </c>
      <c r="X248" s="115">
        <f t="shared" si="123"/>
        <v>-45782</v>
      </c>
      <c r="Y248" s="113">
        <f t="shared" si="124"/>
        <v>241</v>
      </c>
      <c r="Z248" s="113" t="e">
        <f>INDEX(地温!$D$2:$D$366,MATCH(X248,地温!$C$2:$C$366,FALSE))</f>
        <v>#N/A</v>
      </c>
      <c r="AA248" s="113" t="e">
        <f t="shared" si="125"/>
        <v>#N/A</v>
      </c>
      <c r="AB248" s="116" t="e">
        <f t="shared" si="107"/>
        <v>#N/A</v>
      </c>
      <c r="AC248" s="119" t="e">
        <f t="shared" si="108"/>
        <v>#N/A</v>
      </c>
      <c r="AD248" s="119">
        <f t="shared" si="109"/>
        <v>0</v>
      </c>
      <c r="AG248" s="115">
        <f t="shared" si="126"/>
        <v>-45782</v>
      </c>
      <c r="AH248" s="113">
        <f t="shared" si="127"/>
        <v>241</v>
      </c>
      <c r="AI248" s="113" t="e">
        <f>INDEX(地温!$D$2:$D$366,MATCH(AG248,地温!$C$2:$C$366,FALSE))</f>
        <v>#N/A</v>
      </c>
      <c r="AJ248" s="113" t="e">
        <f t="shared" si="128"/>
        <v>#N/A</v>
      </c>
      <c r="AK248" s="116" t="e">
        <f t="shared" si="110"/>
        <v>#N/A</v>
      </c>
      <c r="AL248" s="119" t="e">
        <f t="shared" si="111"/>
        <v>#N/A</v>
      </c>
      <c r="AM248" s="119">
        <f t="shared" si="112"/>
        <v>0</v>
      </c>
      <c r="AP248" s="115">
        <f t="shared" si="129"/>
        <v>-45782</v>
      </c>
      <c r="AQ248" s="113">
        <f t="shared" si="130"/>
        <v>241</v>
      </c>
      <c r="AR248" s="113" t="e">
        <f>INDEX(地温!$D$2:$D$366,MATCH(AP248,地温!$C$2:$C$366,FALSE))</f>
        <v>#N/A</v>
      </c>
      <c r="AS248" s="113" t="e">
        <f t="shared" si="131"/>
        <v>#N/A</v>
      </c>
      <c r="AT248" s="116" t="e">
        <f t="shared" si="113"/>
        <v>#N/A</v>
      </c>
      <c r="AU248" s="119" t="e">
        <f t="shared" si="114"/>
        <v>#N/A</v>
      </c>
      <c r="AV248" s="119">
        <f t="shared" si="115"/>
        <v>0</v>
      </c>
    </row>
    <row r="249" spans="1:48">
      <c r="A249" s="115">
        <f t="shared" si="116"/>
        <v>-45781</v>
      </c>
      <c r="B249" s="113">
        <f t="shared" si="99"/>
        <v>242</v>
      </c>
      <c r="C249" s="119">
        <f t="shared" si="100"/>
        <v>0</v>
      </c>
      <c r="F249" s="115">
        <f t="shared" si="117"/>
        <v>-45781</v>
      </c>
      <c r="G249" s="113">
        <f t="shared" si="118"/>
        <v>242</v>
      </c>
      <c r="H249" s="113" t="e">
        <f>INDEX(地温!$D$2:$D$366,MATCH(F249,地温!$C$2:$C$366,FALSE))</f>
        <v>#N/A</v>
      </c>
      <c r="I249" s="113" t="e">
        <f t="shared" si="119"/>
        <v>#N/A</v>
      </c>
      <c r="J249" s="116" t="e">
        <f t="shared" si="101"/>
        <v>#N/A</v>
      </c>
      <c r="K249" s="119" t="e">
        <f t="shared" si="102"/>
        <v>#N/A</v>
      </c>
      <c r="L249" s="119">
        <f t="shared" si="103"/>
        <v>0</v>
      </c>
      <c r="O249" s="115">
        <f t="shared" si="120"/>
        <v>-45781</v>
      </c>
      <c r="P249" s="113">
        <f t="shared" si="121"/>
        <v>242</v>
      </c>
      <c r="Q249" s="113" t="e">
        <f>INDEX(地温!$D$2:$D$366,MATCH(O249,地温!$C$2:$C$366,FALSE))</f>
        <v>#N/A</v>
      </c>
      <c r="R249" s="113" t="e">
        <f t="shared" si="122"/>
        <v>#N/A</v>
      </c>
      <c r="S249" s="116" t="e">
        <f t="shared" si="104"/>
        <v>#N/A</v>
      </c>
      <c r="T249" s="119" t="e">
        <f t="shared" si="105"/>
        <v>#N/A</v>
      </c>
      <c r="U249" s="119">
        <f t="shared" si="106"/>
        <v>0</v>
      </c>
      <c r="X249" s="115">
        <f t="shared" si="123"/>
        <v>-45781</v>
      </c>
      <c r="Y249" s="113">
        <f t="shared" si="124"/>
        <v>242</v>
      </c>
      <c r="Z249" s="113" t="e">
        <f>INDEX(地温!$D$2:$D$366,MATCH(X249,地温!$C$2:$C$366,FALSE))</f>
        <v>#N/A</v>
      </c>
      <c r="AA249" s="113" t="e">
        <f t="shared" si="125"/>
        <v>#N/A</v>
      </c>
      <c r="AB249" s="116" t="e">
        <f t="shared" si="107"/>
        <v>#N/A</v>
      </c>
      <c r="AC249" s="119" t="e">
        <f t="shared" si="108"/>
        <v>#N/A</v>
      </c>
      <c r="AD249" s="119">
        <f t="shared" si="109"/>
        <v>0</v>
      </c>
      <c r="AG249" s="115">
        <f t="shared" si="126"/>
        <v>-45781</v>
      </c>
      <c r="AH249" s="113">
        <f t="shared" si="127"/>
        <v>242</v>
      </c>
      <c r="AI249" s="113" t="e">
        <f>INDEX(地温!$D$2:$D$366,MATCH(AG249,地温!$C$2:$C$366,FALSE))</f>
        <v>#N/A</v>
      </c>
      <c r="AJ249" s="113" t="e">
        <f t="shared" si="128"/>
        <v>#N/A</v>
      </c>
      <c r="AK249" s="116" t="e">
        <f t="shared" si="110"/>
        <v>#N/A</v>
      </c>
      <c r="AL249" s="119" t="e">
        <f t="shared" si="111"/>
        <v>#N/A</v>
      </c>
      <c r="AM249" s="119">
        <f t="shared" si="112"/>
        <v>0</v>
      </c>
      <c r="AP249" s="115">
        <f t="shared" si="129"/>
        <v>-45781</v>
      </c>
      <c r="AQ249" s="113">
        <f t="shared" si="130"/>
        <v>242</v>
      </c>
      <c r="AR249" s="113" t="e">
        <f>INDEX(地温!$D$2:$D$366,MATCH(AP249,地温!$C$2:$C$366,FALSE))</f>
        <v>#N/A</v>
      </c>
      <c r="AS249" s="113" t="e">
        <f t="shared" si="131"/>
        <v>#N/A</v>
      </c>
      <c r="AT249" s="116" t="e">
        <f t="shared" si="113"/>
        <v>#N/A</v>
      </c>
      <c r="AU249" s="119" t="e">
        <f t="shared" si="114"/>
        <v>#N/A</v>
      </c>
      <c r="AV249" s="119">
        <f t="shared" si="115"/>
        <v>0</v>
      </c>
    </row>
    <row r="250" spans="1:48">
      <c r="A250" s="115">
        <f t="shared" si="116"/>
        <v>-45780</v>
      </c>
      <c r="B250" s="113">
        <f t="shared" si="99"/>
        <v>243</v>
      </c>
      <c r="C250" s="119">
        <f t="shared" si="100"/>
        <v>0</v>
      </c>
      <c r="F250" s="115">
        <f t="shared" si="117"/>
        <v>-45780</v>
      </c>
      <c r="G250" s="113">
        <f t="shared" si="118"/>
        <v>243</v>
      </c>
      <c r="H250" s="113" t="e">
        <f>INDEX(地温!$D$2:$D$366,MATCH(F250,地温!$C$2:$C$366,FALSE))</f>
        <v>#N/A</v>
      </c>
      <c r="I250" s="113" t="e">
        <f t="shared" si="119"/>
        <v>#N/A</v>
      </c>
      <c r="J250" s="116" t="e">
        <f t="shared" si="101"/>
        <v>#N/A</v>
      </c>
      <c r="K250" s="119" t="e">
        <f t="shared" si="102"/>
        <v>#N/A</v>
      </c>
      <c r="L250" s="119">
        <f t="shared" si="103"/>
        <v>0</v>
      </c>
      <c r="O250" s="115">
        <f t="shared" si="120"/>
        <v>-45780</v>
      </c>
      <c r="P250" s="113">
        <f t="shared" si="121"/>
        <v>243</v>
      </c>
      <c r="Q250" s="113" t="e">
        <f>INDEX(地温!$D$2:$D$366,MATCH(O250,地温!$C$2:$C$366,FALSE))</f>
        <v>#N/A</v>
      </c>
      <c r="R250" s="113" t="e">
        <f t="shared" si="122"/>
        <v>#N/A</v>
      </c>
      <c r="S250" s="116" t="e">
        <f t="shared" si="104"/>
        <v>#N/A</v>
      </c>
      <c r="T250" s="119" t="e">
        <f t="shared" si="105"/>
        <v>#N/A</v>
      </c>
      <c r="U250" s="119">
        <f t="shared" si="106"/>
        <v>0</v>
      </c>
      <c r="X250" s="115">
        <f t="shared" si="123"/>
        <v>-45780</v>
      </c>
      <c r="Y250" s="113">
        <f t="shared" si="124"/>
        <v>243</v>
      </c>
      <c r="Z250" s="113" t="e">
        <f>INDEX(地温!$D$2:$D$366,MATCH(X250,地温!$C$2:$C$366,FALSE))</f>
        <v>#N/A</v>
      </c>
      <c r="AA250" s="113" t="e">
        <f t="shared" si="125"/>
        <v>#N/A</v>
      </c>
      <c r="AB250" s="116" t="e">
        <f t="shared" si="107"/>
        <v>#N/A</v>
      </c>
      <c r="AC250" s="119" t="e">
        <f t="shared" si="108"/>
        <v>#N/A</v>
      </c>
      <c r="AD250" s="119">
        <f t="shared" si="109"/>
        <v>0</v>
      </c>
      <c r="AG250" s="115">
        <f t="shared" si="126"/>
        <v>-45780</v>
      </c>
      <c r="AH250" s="113">
        <f t="shared" si="127"/>
        <v>243</v>
      </c>
      <c r="AI250" s="113" t="e">
        <f>INDEX(地温!$D$2:$D$366,MATCH(AG250,地温!$C$2:$C$366,FALSE))</f>
        <v>#N/A</v>
      </c>
      <c r="AJ250" s="113" t="e">
        <f t="shared" si="128"/>
        <v>#N/A</v>
      </c>
      <c r="AK250" s="116" t="e">
        <f t="shared" si="110"/>
        <v>#N/A</v>
      </c>
      <c r="AL250" s="119" t="e">
        <f t="shared" si="111"/>
        <v>#N/A</v>
      </c>
      <c r="AM250" s="119">
        <f t="shared" si="112"/>
        <v>0</v>
      </c>
      <c r="AP250" s="115">
        <f t="shared" si="129"/>
        <v>-45780</v>
      </c>
      <c r="AQ250" s="113">
        <f t="shared" si="130"/>
        <v>243</v>
      </c>
      <c r="AR250" s="113" t="e">
        <f>INDEX(地温!$D$2:$D$366,MATCH(AP250,地温!$C$2:$C$366,FALSE))</f>
        <v>#N/A</v>
      </c>
      <c r="AS250" s="113" t="e">
        <f t="shared" si="131"/>
        <v>#N/A</v>
      </c>
      <c r="AT250" s="116" t="e">
        <f t="shared" si="113"/>
        <v>#N/A</v>
      </c>
      <c r="AU250" s="119" t="e">
        <f t="shared" si="114"/>
        <v>#N/A</v>
      </c>
      <c r="AV250" s="119">
        <f t="shared" si="115"/>
        <v>0</v>
      </c>
    </row>
    <row r="251" spans="1:48">
      <c r="A251" s="115">
        <f t="shared" si="116"/>
        <v>-45779</v>
      </c>
      <c r="B251" s="113">
        <f t="shared" si="99"/>
        <v>244</v>
      </c>
      <c r="C251" s="119">
        <f t="shared" si="100"/>
        <v>0</v>
      </c>
      <c r="F251" s="115">
        <f t="shared" si="117"/>
        <v>-45779</v>
      </c>
      <c r="G251" s="113">
        <f t="shared" si="118"/>
        <v>244</v>
      </c>
      <c r="H251" s="113" t="e">
        <f>INDEX(地温!$D$2:$D$366,MATCH(F251,地温!$C$2:$C$366,FALSE))</f>
        <v>#N/A</v>
      </c>
      <c r="I251" s="113" t="e">
        <f t="shared" si="119"/>
        <v>#N/A</v>
      </c>
      <c r="J251" s="116" t="e">
        <f t="shared" si="101"/>
        <v>#N/A</v>
      </c>
      <c r="K251" s="119" t="e">
        <f t="shared" si="102"/>
        <v>#N/A</v>
      </c>
      <c r="L251" s="119">
        <f t="shared" si="103"/>
        <v>0</v>
      </c>
      <c r="O251" s="115">
        <f t="shared" si="120"/>
        <v>-45779</v>
      </c>
      <c r="P251" s="113">
        <f t="shared" si="121"/>
        <v>244</v>
      </c>
      <c r="Q251" s="113" t="e">
        <f>INDEX(地温!$D$2:$D$366,MATCH(O251,地温!$C$2:$C$366,FALSE))</f>
        <v>#N/A</v>
      </c>
      <c r="R251" s="113" t="e">
        <f t="shared" si="122"/>
        <v>#N/A</v>
      </c>
      <c r="S251" s="116" t="e">
        <f t="shared" si="104"/>
        <v>#N/A</v>
      </c>
      <c r="T251" s="119" t="e">
        <f t="shared" si="105"/>
        <v>#N/A</v>
      </c>
      <c r="U251" s="119">
        <f t="shared" si="106"/>
        <v>0</v>
      </c>
      <c r="X251" s="115">
        <f t="shared" si="123"/>
        <v>-45779</v>
      </c>
      <c r="Y251" s="113">
        <f t="shared" si="124"/>
        <v>244</v>
      </c>
      <c r="Z251" s="113" t="e">
        <f>INDEX(地温!$D$2:$D$366,MATCH(X251,地温!$C$2:$C$366,FALSE))</f>
        <v>#N/A</v>
      </c>
      <c r="AA251" s="113" t="e">
        <f t="shared" si="125"/>
        <v>#N/A</v>
      </c>
      <c r="AB251" s="116" t="e">
        <f t="shared" si="107"/>
        <v>#N/A</v>
      </c>
      <c r="AC251" s="119" t="e">
        <f t="shared" si="108"/>
        <v>#N/A</v>
      </c>
      <c r="AD251" s="119">
        <f t="shared" si="109"/>
        <v>0</v>
      </c>
      <c r="AG251" s="115">
        <f t="shared" si="126"/>
        <v>-45779</v>
      </c>
      <c r="AH251" s="113">
        <f t="shared" si="127"/>
        <v>244</v>
      </c>
      <c r="AI251" s="113" t="e">
        <f>INDEX(地温!$D$2:$D$366,MATCH(AG251,地温!$C$2:$C$366,FALSE))</f>
        <v>#N/A</v>
      </c>
      <c r="AJ251" s="113" t="e">
        <f t="shared" si="128"/>
        <v>#N/A</v>
      </c>
      <c r="AK251" s="116" t="e">
        <f t="shared" si="110"/>
        <v>#N/A</v>
      </c>
      <c r="AL251" s="119" t="e">
        <f t="shared" si="111"/>
        <v>#N/A</v>
      </c>
      <c r="AM251" s="119">
        <f t="shared" si="112"/>
        <v>0</v>
      </c>
      <c r="AP251" s="115">
        <f t="shared" si="129"/>
        <v>-45779</v>
      </c>
      <c r="AQ251" s="113">
        <f t="shared" si="130"/>
        <v>244</v>
      </c>
      <c r="AR251" s="113" t="e">
        <f>INDEX(地温!$D$2:$D$366,MATCH(AP251,地温!$C$2:$C$366,FALSE))</f>
        <v>#N/A</v>
      </c>
      <c r="AS251" s="113" t="e">
        <f t="shared" si="131"/>
        <v>#N/A</v>
      </c>
      <c r="AT251" s="116" t="e">
        <f t="shared" si="113"/>
        <v>#N/A</v>
      </c>
      <c r="AU251" s="119" t="e">
        <f t="shared" si="114"/>
        <v>#N/A</v>
      </c>
      <c r="AV251" s="119">
        <f t="shared" si="115"/>
        <v>0</v>
      </c>
    </row>
    <row r="252" spans="1:48">
      <c r="A252" s="115">
        <f t="shared" si="116"/>
        <v>-45778</v>
      </c>
      <c r="B252" s="113">
        <f t="shared" si="99"/>
        <v>245</v>
      </c>
      <c r="C252" s="119">
        <f t="shared" si="100"/>
        <v>0</v>
      </c>
      <c r="F252" s="115">
        <f t="shared" si="117"/>
        <v>-45778</v>
      </c>
      <c r="G252" s="113">
        <f t="shared" si="118"/>
        <v>245</v>
      </c>
      <c r="H252" s="113" t="e">
        <f>INDEX(地温!$D$2:$D$366,MATCH(F252,地温!$C$2:$C$366,FALSE))</f>
        <v>#N/A</v>
      </c>
      <c r="I252" s="113" t="e">
        <f t="shared" si="119"/>
        <v>#N/A</v>
      </c>
      <c r="J252" s="116" t="e">
        <f t="shared" si="101"/>
        <v>#N/A</v>
      </c>
      <c r="K252" s="119" t="e">
        <f t="shared" si="102"/>
        <v>#N/A</v>
      </c>
      <c r="L252" s="119">
        <f t="shared" si="103"/>
        <v>0</v>
      </c>
      <c r="O252" s="115">
        <f t="shared" si="120"/>
        <v>-45778</v>
      </c>
      <c r="P252" s="113">
        <f t="shared" si="121"/>
        <v>245</v>
      </c>
      <c r="Q252" s="113" t="e">
        <f>INDEX(地温!$D$2:$D$366,MATCH(O252,地温!$C$2:$C$366,FALSE))</f>
        <v>#N/A</v>
      </c>
      <c r="R252" s="113" t="e">
        <f t="shared" si="122"/>
        <v>#N/A</v>
      </c>
      <c r="S252" s="116" t="e">
        <f t="shared" si="104"/>
        <v>#N/A</v>
      </c>
      <c r="T252" s="119" t="e">
        <f t="shared" si="105"/>
        <v>#N/A</v>
      </c>
      <c r="U252" s="119">
        <f t="shared" si="106"/>
        <v>0</v>
      </c>
      <c r="X252" s="115">
        <f t="shared" si="123"/>
        <v>-45778</v>
      </c>
      <c r="Y252" s="113">
        <f t="shared" si="124"/>
        <v>245</v>
      </c>
      <c r="Z252" s="113" t="e">
        <f>INDEX(地温!$D$2:$D$366,MATCH(X252,地温!$C$2:$C$366,FALSE))</f>
        <v>#N/A</v>
      </c>
      <c r="AA252" s="113" t="e">
        <f t="shared" si="125"/>
        <v>#N/A</v>
      </c>
      <c r="AB252" s="116" t="e">
        <f t="shared" si="107"/>
        <v>#N/A</v>
      </c>
      <c r="AC252" s="119" t="e">
        <f t="shared" si="108"/>
        <v>#N/A</v>
      </c>
      <c r="AD252" s="119">
        <f t="shared" si="109"/>
        <v>0</v>
      </c>
      <c r="AG252" s="115">
        <f t="shared" si="126"/>
        <v>-45778</v>
      </c>
      <c r="AH252" s="113">
        <f t="shared" si="127"/>
        <v>245</v>
      </c>
      <c r="AI252" s="113" t="e">
        <f>INDEX(地温!$D$2:$D$366,MATCH(AG252,地温!$C$2:$C$366,FALSE))</f>
        <v>#N/A</v>
      </c>
      <c r="AJ252" s="113" t="e">
        <f t="shared" si="128"/>
        <v>#N/A</v>
      </c>
      <c r="AK252" s="116" t="e">
        <f t="shared" si="110"/>
        <v>#N/A</v>
      </c>
      <c r="AL252" s="119" t="e">
        <f t="shared" si="111"/>
        <v>#N/A</v>
      </c>
      <c r="AM252" s="119">
        <f t="shared" si="112"/>
        <v>0</v>
      </c>
      <c r="AP252" s="115">
        <f t="shared" si="129"/>
        <v>-45778</v>
      </c>
      <c r="AQ252" s="113">
        <f t="shared" si="130"/>
        <v>245</v>
      </c>
      <c r="AR252" s="113" t="e">
        <f>INDEX(地温!$D$2:$D$366,MATCH(AP252,地温!$C$2:$C$366,FALSE))</f>
        <v>#N/A</v>
      </c>
      <c r="AS252" s="113" t="e">
        <f t="shared" si="131"/>
        <v>#N/A</v>
      </c>
      <c r="AT252" s="116" t="e">
        <f t="shared" si="113"/>
        <v>#N/A</v>
      </c>
      <c r="AU252" s="119" t="e">
        <f t="shared" si="114"/>
        <v>#N/A</v>
      </c>
      <c r="AV252" s="119">
        <f t="shared" si="115"/>
        <v>0</v>
      </c>
    </row>
    <row r="253" spans="1:48">
      <c r="A253" s="115">
        <f t="shared" si="116"/>
        <v>-45777</v>
      </c>
      <c r="B253" s="113">
        <f t="shared" si="99"/>
        <v>246</v>
      </c>
      <c r="C253" s="119">
        <f t="shared" si="100"/>
        <v>0</v>
      </c>
      <c r="F253" s="115">
        <f t="shared" si="117"/>
        <v>-45777</v>
      </c>
      <c r="G253" s="113">
        <f t="shared" si="118"/>
        <v>246</v>
      </c>
      <c r="H253" s="113" t="e">
        <f>INDEX(地温!$D$2:$D$366,MATCH(F253,地温!$C$2:$C$366,FALSE))</f>
        <v>#N/A</v>
      </c>
      <c r="I253" s="113" t="e">
        <f t="shared" si="119"/>
        <v>#N/A</v>
      </c>
      <c r="J253" s="116" t="e">
        <f t="shared" si="101"/>
        <v>#N/A</v>
      </c>
      <c r="K253" s="119" t="e">
        <f t="shared" si="102"/>
        <v>#N/A</v>
      </c>
      <c r="L253" s="119">
        <f t="shared" si="103"/>
        <v>0</v>
      </c>
      <c r="O253" s="115">
        <f t="shared" si="120"/>
        <v>-45777</v>
      </c>
      <c r="P253" s="113">
        <f t="shared" si="121"/>
        <v>246</v>
      </c>
      <c r="Q253" s="113" t="e">
        <f>INDEX(地温!$D$2:$D$366,MATCH(O253,地温!$C$2:$C$366,FALSE))</f>
        <v>#N/A</v>
      </c>
      <c r="R253" s="113" t="e">
        <f t="shared" si="122"/>
        <v>#N/A</v>
      </c>
      <c r="S253" s="116" t="e">
        <f t="shared" si="104"/>
        <v>#N/A</v>
      </c>
      <c r="T253" s="119" t="e">
        <f t="shared" si="105"/>
        <v>#N/A</v>
      </c>
      <c r="U253" s="119">
        <f t="shared" si="106"/>
        <v>0</v>
      </c>
      <c r="X253" s="115">
        <f t="shared" si="123"/>
        <v>-45777</v>
      </c>
      <c r="Y253" s="113">
        <f t="shared" si="124"/>
        <v>246</v>
      </c>
      <c r="Z253" s="113" t="e">
        <f>INDEX(地温!$D$2:$D$366,MATCH(X253,地温!$C$2:$C$366,FALSE))</f>
        <v>#N/A</v>
      </c>
      <c r="AA253" s="113" t="e">
        <f t="shared" si="125"/>
        <v>#N/A</v>
      </c>
      <c r="AB253" s="116" t="e">
        <f t="shared" si="107"/>
        <v>#N/A</v>
      </c>
      <c r="AC253" s="119" t="e">
        <f t="shared" si="108"/>
        <v>#N/A</v>
      </c>
      <c r="AD253" s="119">
        <f t="shared" si="109"/>
        <v>0</v>
      </c>
      <c r="AG253" s="115">
        <f t="shared" si="126"/>
        <v>-45777</v>
      </c>
      <c r="AH253" s="113">
        <f t="shared" si="127"/>
        <v>246</v>
      </c>
      <c r="AI253" s="113" t="e">
        <f>INDEX(地温!$D$2:$D$366,MATCH(AG253,地温!$C$2:$C$366,FALSE))</f>
        <v>#N/A</v>
      </c>
      <c r="AJ253" s="113" t="e">
        <f t="shared" si="128"/>
        <v>#N/A</v>
      </c>
      <c r="AK253" s="116" t="e">
        <f t="shared" si="110"/>
        <v>#N/A</v>
      </c>
      <c r="AL253" s="119" t="e">
        <f t="shared" si="111"/>
        <v>#N/A</v>
      </c>
      <c r="AM253" s="119">
        <f t="shared" si="112"/>
        <v>0</v>
      </c>
      <c r="AP253" s="115">
        <f t="shared" si="129"/>
        <v>-45777</v>
      </c>
      <c r="AQ253" s="113">
        <f t="shared" si="130"/>
        <v>246</v>
      </c>
      <c r="AR253" s="113" t="e">
        <f>INDEX(地温!$D$2:$D$366,MATCH(AP253,地温!$C$2:$C$366,FALSE))</f>
        <v>#N/A</v>
      </c>
      <c r="AS253" s="113" t="e">
        <f t="shared" si="131"/>
        <v>#N/A</v>
      </c>
      <c r="AT253" s="116" t="e">
        <f t="shared" si="113"/>
        <v>#N/A</v>
      </c>
      <c r="AU253" s="119" t="e">
        <f t="shared" si="114"/>
        <v>#N/A</v>
      </c>
      <c r="AV253" s="119">
        <f t="shared" si="115"/>
        <v>0</v>
      </c>
    </row>
    <row r="254" spans="1:48">
      <c r="A254" s="115">
        <f t="shared" si="116"/>
        <v>-45776</v>
      </c>
      <c r="B254" s="113">
        <f t="shared" si="99"/>
        <v>247</v>
      </c>
      <c r="C254" s="119">
        <f t="shared" si="100"/>
        <v>0</v>
      </c>
      <c r="F254" s="115">
        <f t="shared" si="117"/>
        <v>-45776</v>
      </c>
      <c r="G254" s="113">
        <f t="shared" si="118"/>
        <v>247</v>
      </c>
      <c r="H254" s="113" t="e">
        <f>INDEX(地温!$D$2:$D$366,MATCH(F254,地温!$C$2:$C$366,FALSE))</f>
        <v>#N/A</v>
      </c>
      <c r="I254" s="113" t="e">
        <f t="shared" si="119"/>
        <v>#N/A</v>
      </c>
      <c r="J254" s="116" t="e">
        <f t="shared" si="101"/>
        <v>#N/A</v>
      </c>
      <c r="K254" s="119" t="e">
        <f t="shared" si="102"/>
        <v>#N/A</v>
      </c>
      <c r="L254" s="119">
        <f t="shared" si="103"/>
        <v>0</v>
      </c>
      <c r="O254" s="115">
        <f t="shared" si="120"/>
        <v>-45776</v>
      </c>
      <c r="P254" s="113">
        <f t="shared" si="121"/>
        <v>247</v>
      </c>
      <c r="Q254" s="113" t="e">
        <f>INDEX(地温!$D$2:$D$366,MATCH(O254,地温!$C$2:$C$366,FALSE))</f>
        <v>#N/A</v>
      </c>
      <c r="R254" s="113" t="e">
        <f t="shared" si="122"/>
        <v>#N/A</v>
      </c>
      <c r="S254" s="116" t="e">
        <f t="shared" si="104"/>
        <v>#N/A</v>
      </c>
      <c r="T254" s="119" t="e">
        <f t="shared" si="105"/>
        <v>#N/A</v>
      </c>
      <c r="U254" s="119">
        <f t="shared" si="106"/>
        <v>0</v>
      </c>
      <c r="X254" s="115">
        <f t="shared" si="123"/>
        <v>-45776</v>
      </c>
      <c r="Y254" s="113">
        <f t="shared" si="124"/>
        <v>247</v>
      </c>
      <c r="Z254" s="113" t="e">
        <f>INDEX(地温!$D$2:$D$366,MATCH(X254,地温!$C$2:$C$366,FALSE))</f>
        <v>#N/A</v>
      </c>
      <c r="AA254" s="113" t="e">
        <f t="shared" si="125"/>
        <v>#N/A</v>
      </c>
      <c r="AB254" s="116" t="e">
        <f t="shared" si="107"/>
        <v>#N/A</v>
      </c>
      <c r="AC254" s="119" t="e">
        <f t="shared" si="108"/>
        <v>#N/A</v>
      </c>
      <c r="AD254" s="119">
        <f t="shared" si="109"/>
        <v>0</v>
      </c>
      <c r="AG254" s="115">
        <f t="shared" si="126"/>
        <v>-45776</v>
      </c>
      <c r="AH254" s="113">
        <f t="shared" si="127"/>
        <v>247</v>
      </c>
      <c r="AI254" s="113" t="e">
        <f>INDEX(地温!$D$2:$D$366,MATCH(AG254,地温!$C$2:$C$366,FALSE))</f>
        <v>#N/A</v>
      </c>
      <c r="AJ254" s="113" t="e">
        <f t="shared" si="128"/>
        <v>#N/A</v>
      </c>
      <c r="AK254" s="116" t="e">
        <f t="shared" si="110"/>
        <v>#N/A</v>
      </c>
      <c r="AL254" s="119" t="e">
        <f t="shared" si="111"/>
        <v>#N/A</v>
      </c>
      <c r="AM254" s="119">
        <f t="shared" si="112"/>
        <v>0</v>
      </c>
      <c r="AP254" s="115">
        <f t="shared" si="129"/>
        <v>-45776</v>
      </c>
      <c r="AQ254" s="113">
        <f t="shared" si="130"/>
        <v>247</v>
      </c>
      <c r="AR254" s="113" t="e">
        <f>INDEX(地温!$D$2:$D$366,MATCH(AP254,地温!$C$2:$C$366,FALSE))</f>
        <v>#N/A</v>
      </c>
      <c r="AS254" s="113" t="e">
        <f t="shared" si="131"/>
        <v>#N/A</v>
      </c>
      <c r="AT254" s="116" t="e">
        <f t="shared" si="113"/>
        <v>#N/A</v>
      </c>
      <c r="AU254" s="119" t="e">
        <f t="shared" si="114"/>
        <v>#N/A</v>
      </c>
      <c r="AV254" s="119">
        <f t="shared" si="115"/>
        <v>0</v>
      </c>
    </row>
    <row r="255" spans="1:48">
      <c r="A255" s="115">
        <f t="shared" si="116"/>
        <v>-45775</v>
      </c>
      <c r="B255" s="113">
        <f t="shared" si="99"/>
        <v>248</v>
      </c>
      <c r="C255" s="119">
        <f t="shared" si="100"/>
        <v>0</v>
      </c>
      <c r="F255" s="115">
        <f t="shared" si="117"/>
        <v>-45775</v>
      </c>
      <c r="G255" s="113">
        <f t="shared" si="118"/>
        <v>248</v>
      </c>
      <c r="H255" s="113" t="e">
        <f>INDEX(地温!$D$2:$D$366,MATCH(F255,地温!$C$2:$C$366,FALSE))</f>
        <v>#N/A</v>
      </c>
      <c r="I255" s="113" t="e">
        <f t="shared" si="119"/>
        <v>#N/A</v>
      </c>
      <c r="J255" s="116" t="e">
        <f t="shared" si="101"/>
        <v>#N/A</v>
      </c>
      <c r="K255" s="119" t="e">
        <f t="shared" si="102"/>
        <v>#N/A</v>
      </c>
      <c r="L255" s="119">
        <f t="shared" si="103"/>
        <v>0</v>
      </c>
      <c r="O255" s="115">
        <f t="shared" si="120"/>
        <v>-45775</v>
      </c>
      <c r="P255" s="113">
        <f t="shared" si="121"/>
        <v>248</v>
      </c>
      <c r="Q255" s="113" t="e">
        <f>INDEX(地温!$D$2:$D$366,MATCH(O255,地温!$C$2:$C$366,FALSE))</f>
        <v>#N/A</v>
      </c>
      <c r="R255" s="113" t="e">
        <f t="shared" si="122"/>
        <v>#N/A</v>
      </c>
      <c r="S255" s="116" t="e">
        <f t="shared" si="104"/>
        <v>#N/A</v>
      </c>
      <c r="T255" s="119" t="e">
        <f t="shared" si="105"/>
        <v>#N/A</v>
      </c>
      <c r="U255" s="119">
        <f t="shared" si="106"/>
        <v>0</v>
      </c>
      <c r="X255" s="115">
        <f t="shared" si="123"/>
        <v>-45775</v>
      </c>
      <c r="Y255" s="113">
        <f t="shared" si="124"/>
        <v>248</v>
      </c>
      <c r="Z255" s="113" t="e">
        <f>INDEX(地温!$D$2:$D$366,MATCH(X255,地温!$C$2:$C$366,FALSE))</f>
        <v>#N/A</v>
      </c>
      <c r="AA255" s="113" t="e">
        <f t="shared" si="125"/>
        <v>#N/A</v>
      </c>
      <c r="AB255" s="116" t="e">
        <f t="shared" si="107"/>
        <v>#N/A</v>
      </c>
      <c r="AC255" s="119" t="e">
        <f t="shared" si="108"/>
        <v>#N/A</v>
      </c>
      <c r="AD255" s="119">
        <f t="shared" si="109"/>
        <v>0</v>
      </c>
      <c r="AG255" s="115">
        <f t="shared" si="126"/>
        <v>-45775</v>
      </c>
      <c r="AH255" s="113">
        <f t="shared" si="127"/>
        <v>248</v>
      </c>
      <c r="AI255" s="113" t="e">
        <f>INDEX(地温!$D$2:$D$366,MATCH(AG255,地温!$C$2:$C$366,FALSE))</f>
        <v>#N/A</v>
      </c>
      <c r="AJ255" s="113" t="e">
        <f t="shared" si="128"/>
        <v>#N/A</v>
      </c>
      <c r="AK255" s="116" t="e">
        <f t="shared" si="110"/>
        <v>#N/A</v>
      </c>
      <c r="AL255" s="119" t="e">
        <f t="shared" si="111"/>
        <v>#N/A</v>
      </c>
      <c r="AM255" s="119">
        <f t="shared" si="112"/>
        <v>0</v>
      </c>
      <c r="AP255" s="115">
        <f t="shared" si="129"/>
        <v>-45775</v>
      </c>
      <c r="AQ255" s="113">
        <f t="shared" si="130"/>
        <v>248</v>
      </c>
      <c r="AR255" s="113" t="e">
        <f>INDEX(地温!$D$2:$D$366,MATCH(AP255,地温!$C$2:$C$366,FALSE))</f>
        <v>#N/A</v>
      </c>
      <c r="AS255" s="113" t="e">
        <f t="shared" si="131"/>
        <v>#N/A</v>
      </c>
      <c r="AT255" s="116" t="e">
        <f t="shared" si="113"/>
        <v>#N/A</v>
      </c>
      <c r="AU255" s="119" t="e">
        <f t="shared" si="114"/>
        <v>#N/A</v>
      </c>
      <c r="AV255" s="119">
        <f t="shared" si="115"/>
        <v>0</v>
      </c>
    </row>
    <row r="256" spans="1:48">
      <c r="A256" s="115">
        <f t="shared" si="116"/>
        <v>-45774</v>
      </c>
      <c r="B256" s="113">
        <f t="shared" si="99"/>
        <v>249</v>
      </c>
      <c r="C256" s="119">
        <f t="shared" si="100"/>
        <v>0</v>
      </c>
      <c r="F256" s="115">
        <f t="shared" si="117"/>
        <v>-45774</v>
      </c>
      <c r="G256" s="113">
        <f t="shared" si="118"/>
        <v>249</v>
      </c>
      <c r="H256" s="113" t="e">
        <f>INDEX(地温!$D$2:$D$366,MATCH(F256,地温!$C$2:$C$366,FALSE))</f>
        <v>#N/A</v>
      </c>
      <c r="I256" s="113" t="e">
        <f t="shared" si="119"/>
        <v>#N/A</v>
      </c>
      <c r="J256" s="116" t="e">
        <f t="shared" si="101"/>
        <v>#N/A</v>
      </c>
      <c r="K256" s="119" t="e">
        <f t="shared" si="102"/>
        <v>#N/A</v>
      </c>
      <c r="L256" s="119">
        <f t="shared" si="103"/>
        <v>0</v>
      </c>
      <c r="O256" s="115">
        <f t="shared" si="120"/>
        <v>-45774</v>
      </c>
      <c r="P256" s="113">
        <f t="shared" si="121"/>
        <v>249</v>
      </c>
      <c r="Q256" s="113" t="e">
        <f>INDEX(地温!$D$2:$D$366,MATCH(O256,地温!$C$2:$C$366,FALSE))</f>
        <v>#N/A</v>
      </c>
      <c r="R256" s="113" t="e">
        <f t="shared" si="122"/>
        <v>#N/A</v>
      </c>
      <c r="S256" s="116" t="e">
        <f t="shared" si="104"/>
        <v>#N/A</v>
      </c>
      <c r="T256" s="119" t="e">
        <f t="shared" si="105"/>
        <v>#N/A</v>
      </c>
      <c r="U256" s="119">
        <f t="shared" si="106"/>
        <v>0</v>
      </c>
      <c r="X256" s="115">
        <f t="shared" si="123"/>
        <v>-45774</v>
      </c>
      <c r="Y256" s="113">
        <f t="shared" si="124"/>
        <v>249</v>
      </c>
      <c r="Z256" s="113" t="e">
        <f>INDEX(地温!$D$2:$D$366,MATCH(X256,地温!$C$2:$C$366,FALSE))</f>
        <v>#N/A</v>
      </c>
      <c r="AA256" s="113" t="e">
        <f t="shared" si="125"/>
        <v>#N/A</v>
      </c>
      <c r="AB256" s="116" t="e">
        <f t="shared" si="107"/>
        <v>#N/A</v>
      </c>
      <c r="AC256" s="119" t="e">
        <f t="shared" si="108"/>
        <v>#N/A</v>
      </c>
      <c r="AD256" s="119">
        <f t="shared" si="109"/>
        <v>0</v>
      </c>
      <c r="AG256" s="115">
        <f t="shared" si="126"/>
        <v>-45774</v>
      </c>
      <c r="AH256" s="113">
        <f t="shared" si="127"/>
        <v>249</v>
      </c>
      <c r="AI256" s="113" t="e">
        <f>INDEX(地温!$D$2:$D$366,MATCH(AG256,地温!$C$2:$C$366,FALSE))</f>
        <v>#N/A</v>
      </c>
      <c r="AJ256" s="113" t="e">
        <f t="shared" si="128"/>
        <v>#N/A</v>
      </c>
      <c r="AK256" s="116" t="e">
        <f t="shared" si="110"/>
        <v>#N/A</v>
      </c>
      <c r="AL256" s="119" t="e">
        <f t="shared" si="111"/>
        <v>#N/A</v>
      </c>
      <c r="AM256" s="119">
        <f t="shared" si="112"/>
        <v>0</v>
      </c>
      <c r="AP256" s="115">
        <f t="shared" si="129"/>
        <v>-45774</v>
      </c>
      <c r="AQ256" s="113">
        <f t="shared" si="130"/>
        <v>249</v>
      </c>
      <c r="AR256" s="113" t="e">
        <f>INDEX(地温!$D$2:$D$366,MATCH(AP256,地温!$C$2:$C$366,FALSE))</f>
        <v>#N/A</v>
      </c>
      <c r="AS256" s="113" t="e">
        <f t="shared" si="131"/>
        <v>#N/A</v>
      </c>
      <c r="AT256" s="116" t="e">
        <f t="shared" si="113"/>
        <v>#N/A</v>
      </c>
      <c r="AU256" s="119" t="e">
        <f t="shared" si="114"/>
        <v>#N/A</v>
      </c>
      <c r="AV256" s="119">
        <f t="shared" si="115"/>
        <v>0</v>
      </c>
    </row>
    <row r="257" spans="1:48">
      <c r="A257" s="115">
        <f t="shared" si="116"/>
        <v>-45773</v>
      </c>
      <c r="B257" s="113">
        <f t="shared" si="99"/>
        <v>250</v>
      </c>
      <c r="C257" s="119">
        <f t="shared" si="100"/>
        <v>0</v>
      </c>
      <c r="F257" s="115">
        <f t="shared" si="117"/>
        <v>-45773</v>
      </c>
      <c r="G257" s="113">
        <f t="shared" si="118"/>
        <v>250</v>
      </c>
      <c r="H257" s="113" t="e">
        <f>INDEX(地温!$D$2:$D$366,MATCH(F257,地温!$C$2:$C$366,FALSE))</f>
        <v>#N/A</v>
      </c>
      <c r="I257" s="113" t="e">
        <f t="shared" si="119"/>
        <v>#N/A</v>
      </c>
      <c r="J257" s="116" t="e">
        <f t="shared" si="101"/>
        <v>#N/A</v>
      </c>
      <c r="K257" s="119" t="e">
        <f t="shared" si="102"/>
        <v>#N/A</v>
      </c>
      <c r="L257" s="119">
        <f t="shared" si="103"/>
        <v>0</v>
      </c>
      <c r="O257" s="115">
        <f t="shared" si="120"/>
        <v>-45773</v>
      </c>
      <c r="P257" s="113">
        <f t="shared" si="121"/>
        <v>250</v>
      </c>
      <c r="Q257" s="113" t="e">
        <f>INDEX(地温!$D$2:$D$366,MATCH(O257,地温!$C$2:$C$366,FALSE))</f>
        <v>#N/A</v>
      </c>
      <c r="R257" s="113" t="e">
        <f t="shared" si="122"/>
        <v>#N/A</v>
      </c>
      <c r="S257" s="116" t="e">
        <f t="shared" si="104"/>
        <v>#N/A</v>
      </c>
      <c r="T257" s="119" t="e">
        <f t="shared" si="105"/>
        <v>#N/A</v>
      </c>
      <c r="U257" s="119">
        <f t="shared" si="106"/>
        <v>0</v>
      </c>
      <c r="X257" s="115">
        <f t="shared" si="123"/>
        <v>-45773</v>
      </c>
      <c r="Y257" s="113">
        <f t="shared" si="124"/>
        <v>250</v>
      </c>
      <c r="Z257" s="113" t="e">
        <f>INDEX(地温!$D$2:$D$366,MATCH(X257,地温!$C$2:$C$366,FALSE))</f>
        <v>#N/A</v>
      </c>
      <c r="AA257" s="113" t="e">
        <f t="shared" si="125"/>
        <v>#N/A</v>
      </c>
      <c r="AB257" s="116" t="e">
        <f t="shared" si="107"/>
        <v>#N/A</v>
      </c>
      <c r="AC257" s="119" t="e">
        <f t="shared" si="108"/>
        <v>#N/A</v>
      </c>
      <c r="AD257" s="119">
        <f t="shared" si="109"/>
        <v>0</v>
      </c>
      <c r="AG257" s="115">
        <f t="shared" si="126"/>
        <v>-45773</v>
      </c>
      <c r="AH257" s="113">
        <f t="shared" si="127"/>
        <v>250</v>
      </c>
      <c r="AI257" s="113" t="e">
        <f>INDEX(地温!$D$2:$D$366,MATCH(AG257,地温!$C$2:$C$366,FALSE))</f>
        <v>#N/A</v>
      </c>
      <c r="AJ257" s="113" t="e">
        <f t="shared" si="128"/>
        <v>#N/A</v>
      </c>
      <c r="AK257" s="116" t="e">
        <f t="shared" si="110"/>
        <v>#N/A</v>
      </c>
      <c r="AL257" s="119" t="e">
        <f t="shared" si="111"/>
        <v>#N/A</v>
      </c>
      <c r="AM257" s="119">
        <f t="shared" si="112"/>
        <v>0</v>
      </c>
      <c r="AP257" s="115">
        <f t="shared" si="129"/>
        <v>-45773</v>
      </c>
      <c r="AQ257" s="113">
        <f t="shared" si="130"/>
        <v>250</v>
      </c>
      <c r="AR257" s="113" t="e">
        <f>INDEX(地温!$D$2:$D$366,MATCH(AP257,地温!$C$2:$C$366,FALSE))</f>
        <v>#N/A</v>
      </c>
      <c r="AS257" s="113" t="e">
        <f t="shared" si="131"/>
        <v>#N/A</v>
      </c>
      <c r="AT257" s="116" t="e">
        <f t="shared" si="113"/>
        <v>#N/A</v>
      </c>
      <c r="AU257" s="119" t="e">
        <f t="shared" si="114"/>
        <v>#N/A</v>
      </c>
      <c r="AV257" s="119">
        <f t="shared" si="115"/>
        <v>0</v>
      </c>
    </row>
    <row r="258" spans="1:48">
      <c r="A258" s="115">
        <f t="shared" si="116"/>
        <v>-45772</v>
      </c>
      <c r="B258" s="113">
        <f t="shared" si="99"/>
        <v>251</v>
      </c>
      <c r="C258" s="119">
        <f t="shared" si="100"/>
        <v>0</v>
      </c>
      <c r="F258" s="115">
        <f t="shared" si="117"/>
        <v>-45772</v>
      </c>
      <c r="G258" s="113">
        <f t="shared" si="118"/>
        <v>251</v>
      </c>
      <c r="H258" s="113" t="e">
        <f>INDEX(地温!$D$2:$D$366,MATCH(F258,地温!$C$2:$C$366,FALSE))</f>
        <v>#N/A</v>
      </c>
      <c r="I258" s="113" t="e">
        <f t="shared" si="119"/>
        <v>#N/A</v>
      </c>
      <c r="J258" s="116" t="e">
        <f t="shared" si="101"/>
        <v>#N/A</v>
      </c>
      <c r="K258" s="119" t="e">
        <f t="shared" si="102"/>
        <v>#N/A</v>
      </c>
      <c r="L258" s="119">
        <f t="shared" si="103"/>
        <v>0</v>
      </c>
      <c r="O258" s="115">
        <f t="shared" si="120"/>
        <v>-45772</v>
      </c>
      <c r="P258" s="113">
        <f t="shared" si="121"/>
        <v>251</v>
      </c>
      <c r="Q258" s="113" t="e">
        <f>INDEX(地温!$D$2:$D$366,MATCH(O258,地温!$C$2:$C$366,FALSE))</f>
        <v>#N/A</v>
      </c>
      <c r="R258" s="113" t="e">
        <f t="shared" si="122"/>
        <v>#N/A</v>
      </c>
      <c r="S258" s="116" t="e">
        <f t="shared" si="104"/>
        <v>#N/A</v>
      </c>
      <c r="T258" s="119" t="e">
        <f t="shared" si="105"/>
        <v>#N/A</v>
      </c>
      <c r="U258" s="119">
        <f t="shared" si="106"/>
        <v>0</v>
      </c>
      <c r="X258" s="115">
        <f t="shared" si="123"/>
        <v>-45772</v>
      </c>
      <c r="Y258" s="113">
        <f t="shared" si="124"/>
        <v>251</v>
      </c>
      <c r="Z258" s="113" t="e">
        <f>INDEX(地温!$D$2:$D$366,MATCH(X258,地温!$C$2:$C$366,FALSE))</f>
        <v>#N/A</v>
      </c>
      <c r="AA258" s="113" t="e">
        <f t="shared" si="125"/>
        <v>#N/A</v>
      </c>
      <c r="AB258" s="116" t="e">
        <f t="shared" si="107"/>
        <v>#N/A</v>
      </c>
      <c r="AC258" s="119" t="e">
        <f t="shared" si="108"/>
        <v>#N/A</v>
      </c>
      <c r="AD258" s="119">
        <f t="shared" si="109"/>
        <v>0</v>
      </c>
      <c r="AG258" s="115">
        <f t="shared" si="126"/>
        <v>-45772</v>
      </c>
      <c r="AH258" s="113">
        <f t="shared" si="127"/>
        <v>251</v>
      </c>
      <c r="AI258" s="113" t="e">
        <f>INDEX(地温!$D$2:$D$366,MATCH(AG258,地温!$C$2:$C$366,FALSE))</f>
        <v>#N/A</v>
      </c>
      <c r="AJ258" s="113" t="e">
        <f t="shared" si="128"/>
        <v>#N/A</v>
      </c>
      <c r="AK258" s="116" t="e">
        <f t="shared" si="110"/>
        <v>#N/A</v>
      </c>
      <c r="AL258" s="119" t="e">
        <f t="shared" si="111"/>
        <v>#N/A</v>
      </c>
      <c r="AM258" s="119">
        <f t="shared" si="112"/>
        <v>0</v>
      </c>
      <c r="AP258" s="115">
        <f t="shared" si="129"/>
        <v>-45772</v>
      </c>
      <c r="AQ258" s="113">
        <f t="shared" si="130"/>
        <v>251</v>
      </c>
      <c r="AR258" s="113" t="e">
        <f>INDEX(地温!$D$2:$D$366,MATCH(AP258,地温!$C$2:$C$366,FALSE))</f>
        <v>#N/A</v>
      </c>
      <c r="AS258" s="113" t="e">
        <f t="shared" si="131"/>
        <v>#N/A</v>
      </c>
      <c r="AT258" s="116" t="e">
        <f t="shared" si="113"/>
        <v>#N/A</v>
      </c>
      <c r="AU258" s="119" t="e">
        <f t="shared" si="114"/>
        <v>#N/A</v>
      </c>
      <c r="AV258" s="119">
        <f t="shared" si="115"/>
        <v>0</v>
      </c>
    </row>
    <row r="259" spans="1:48">
      <c r="A259" s="115">
        <f t="shared" si="116"/>
        <v>-45771</v>
      </c>
      <c r="B259" s="113">
        <f t="shared" si="99"/>
        <v>252</v>
      </c>
      <c r="C259" s="119">
        <f t="shared" si="100"/>
        <v>0</v>
      </c>
      <c r="F259" s="115">
        <f t="shared" si="117"/>
        <v>-45771</v>
      </c>
      <c r="G259" s="113">
        <f t="shared" si="118"/>
        <v>252</v>
      </c>
      <c r="H259" s="113" t="e">
        <f>INDEX(地温!$D$2:$D$366,MATCH(F259,地温!$C$2:$C$366,FALSE))</f>
        <v>#N/A</v>
      </c>
      <c r="I259" s="113" t="e">
        <f t="shared" si="119"/>
        <v>#N/A</v>
      </c>
      <c r="J259" s="116" t="e">
        <f t="shared" si="101"/>
        <v>#N/A</v>
      </c>
      <c r="K259" s="119" t="e">
        <f t="shared" si="102"/>
        <v>#N/A</v>
      </c>
      <c r="L259" s="119">
        <f t="shared" si="103"/>
        <v>0</v>
      </c>
      <c r="O259" s="115">
        <f t="shared" si="120"/>
        <v>-45771</v>
      </c>
      <c r="P259" s="113">
        <f t="shared" si="121"/>
        <v>252</v>
      </c>
      <c r="Q259" s="113" t="e">
        <f>INDEX(地温!$D$2:$D$366,MATCH(O259,地温!$C$2:$C$366,FALSE))</f>
        <v>#N/A</v>
      </c>
      <c r="R259" s="113" t="e">
        <f t="shared" si="122"/>
        <v>#N/A</v>
      </c>
      <c r="S259" s="116" t="e">
        <f t="shared" si="104"/>
        <v>#N/A</v>
      </c>
      <c r="T259" s="119" t="e">
        <f t="shared" si="105"/>
        <v>#N/A</v>
      </c>
      <c r="U259" s="119">
        <f t="shared" si="106"/>
        <v>0</v>
      </c>
      <c r="X259" s="115">
        <f t="shared" si="123"/>
        <v>-45771</v>
      </c>
      <c r="Y259" s="113">
        <f t="shared" si="124"/>
        <v>252</v>
      </c>
      <c r="Z259" s="113" t="e">
        <f>INDEX(地温!$D$2:$D$366,MATCH(X259,地温!$C$2:$C$366,FALSE))</f>
        <v>#N/A</v>
      </c>
      <c r="AA259" s="113" t="e">
        <f t="shared" si="125"/>
        <v>#N/A</v>
      </c>
      <c r="AB259" s="116" t="e">
        <f t="shared" si="107"/>
        <v>#N/A</v>
      </c>
      <c r="AC259" s="119" t="e">
        <f t="shared" si="108"/>
        <v>#N/A</v>
      </c>
      <c r="AD259" s="119">
        <f t="shared" si="109"/>
        <v>0</v>
      </c>
      <c r="AG259" s="115">
        <f t="shared" si="126"/>
        <v>-45771</v>
      </c>
      <c r="AH259" s="113">
        <f t="shared" si="127"/>
        <v>252</v>
      </c>
      <c r="AI259" s="113" t="e">
        <f>INDEX(地温!$D$2:$D$366,MATCH(AG259,地温!$C$2:$C$366,FALSE))</f>
        <v>#N/A</v>
      </c>
      <c r="AJ259" s="113" t="e">
        <f t="shared" si="128"/>
        <v>#N/A</v>
      </c>
      <c r="AK259" s="116" t="e">
        <f t="shared" si="110"/>
        <v>#N/A</v>
      </c>
      <c r="AL259" s="119" t="e">
        <f t="shared" si="111"/>
        <v>#N/A</v>
      </c>
      <c r="AM259" s="119">
        <f t="shared" si="112"/>
        <v>0</v>
      </c>
      <c r="AP259" s="115">
        <f t="shared" si="129"/>
        <v>-45771</v>
      </c>
      <c r="AQ259" s="113">
        <f t="shared" si="130"/>
        <v>252</v>
      </c>
      <c r="AR259" s="113" t="e">
        <f>INDEX(地温!$D$2:$D$366,MATCH(AP259,地温!$C$2:$C$366,FALSE))</f>
        <v>#N/A</v>
      </c>
      <c r="AS259" s="113" t="e">
        <f t="shared" si="131"/>
        <v>#N/A</v>
      </c>
      <c r="AT259" s="116" t="e">
        <f t="shared" si="113"/>
        <v>#N/A</v>
      </c>
      <c r="AU259" s="119" t="e">
        <f t="shared" si="114"/>
        <v>#N/A</v>
      </c>
      <c r="AV259" s="119">
        <f t="shared" si="115"/>
        <v>0</v>
      </c>
    </row>
    <row r="260" spans="1:48">
      <c r="A260" s="115">
        <f t="shared" si="116"/>
        <v>-45770</v>
      </c>
      <c r="B260" s="113">
        <f t="shared" si="99"/>
        <v>253</v>
      </c>
      <c r="C260" s="119">
        <f t="shared" si="100"/>
        <v>0</v>
      </c>
      <c r="F260" s="115">
        <f t="shared" si="117"/>
        <v>-45770</v>
      </c>
      <c r="G260" s="113">
        <f t="shared" si="118"/>
        <v>253</v>
      </c>
      <c r="H260" s="113" t="e">
        <f>INDEX(地温!$D$2:$D$366,MATCH(F260,地温!$C$2:$C$366,FALSE))</f>
        <v>#N/A</v>
      </c>
      <c r="I260" s="113" t="e">
        <f t="shared" si="119"/>
        <v>#N/A</v>
      </c>
      <c r="J260" s="116" t="e">
        <f t="shared" si="101"/>
        <v>#N/A</v>
      </c>
      <c r="K260" s="119" t="e">
        <f t="shared" si="102"/>
        <v>#N/A</v>
      </c>
      <c r="L260" s="119">
        <f t="shared" si="103"/>
        <v>0</v>
      </c>
      <c r="O260" s="115">
        <f t="shared" si="120"/>
        <v>-45770</v>
      </c>
      <c r="P260" s="113">
        <f t="shared" si="121"/>
        <v>253</v>
      </c>
      <c r="Q260" s="113" t="e">
        <f>INDEX(地温!$D$2:$D$366,MATCH(O260,地温!$C$2:$C$366,FALSE))</f>
        <v>#N/A</v>
      </c>
      <c r="R260" s="113" t="e">
        <f t="shared" si="122"/>
        <v>#N/A</v>
      </c>
      <c r="S260" s="116" t="e">
        <f t="shared" si="104"/>
        <v>#N/A</v>
      </c>
      <c r="T260" s="119" t="e">
        <f t="shared" si="105"/>
        <v>#N/A</v>
      </c>
      <c r="U260" s="119">
        <f t="shared" si="106"/>
        <v>0</v>
      </c>
      <c r="X260" s="115">
        <f t="shared" si="123"/>
        <v>-45770</v>
      </c>
      <c r="Y260" s="113">
        <f t="shared" si="124"/>
        <v>253</v>
      </c>
      <c r="Z260" s="113" t="e">
        <f>INDEX(地温!$D$2:$D$366,MATCH(X260,地温!$C$2:$C$366,FALSE))</f>
        <v>#N/A</v>
      </c>
      <c r="AA260" s="113" t="e">
        <f t="shared" si="125"/>
        <v>#N/A</v>
      </c>
      <c r="AB260" s="116" t="e">
        <f t="shared" si="107"/>
        <v>#N/A</v>
      </c>
      <c r="AC260" s="119" t="e">
        <f t="shared" si="108"/>
        <v>#N/A</v>
      </c>
      <c r="AD260" s="119">
        <f t="shared" si="109"/>
        <v>0</v>
      </c>
      <c r="AG260" s="115">
        <f t="shared" si="126"/>
        <v>-45770</v>
      </c>
      <c r="AH260" s="113">
        <f t="shared" si="127"/>
        <v>253</v>
      </c>
      <c r="AI260" s="113" t="e">
        <f>INDEX(地温!$D$2:$D$366,MATCH(AG260,地温!$C$2:$C$366,FALSE))</f>
        <v>#N/A</v>
      </c>
      <c r="AJ260" s="113" t="e">
        <f t="shared" si="128"/>
        <v>#N/A</v>
      </c>
      <c r="AK260" s="116" t="e">
        <f t="shared" si="110"/>
        <v>#N/A</v>
      </c>
      <c r="AL260" s="119" t="e">
        <f t="shared" si="111"/>
        <v>#N/A</v>
      </c>
      <c r="AM260" s="119">
        <f t="shared" si="112"/>
        <v>0</v>
      </c>
      <c r="AP260" s="115">
        <f t="shared" si="129"/>
        <v>-45770</v>
      </c>
      <c r="AQ260" s="113">
        <f t="shared" si="130"/>
        <v>253</v>
      </c>
      <c r="AR260" s="113" t="e">
        <f>INDEX(地温!$D$2:$D$366,MATCH(AP260,地温!$C$2:$C$366,FALSE))</f>
        <v>#N/A</v>
      </c>
      <c r="AS260" s="113" t="e">
        <f t="shared" si="131"/>
        <v>#N/A</v>
      </c>
      <c r="AT260" s="116" t="e">
        <f t="shared" si="113"/>
        <v>#N/A</v>
      </c>
      <c r="AU260" s="119" t="e">
        <f t="shared" si="114"/>
        <v>#N/A</v>
      </c>
      <c r="AV260" s="119">
        <f t="shared" si="115"/>
        <v>0</v>
      </c>
    </row>
    <row r="261" spans="1:48">
      <c r="A261" s="115">
        <f t="shared" si="116"/>
        <v>-45769</v>
      </c>
      <c r="B261" s="113">
        <f t="shared" si="99"/>
        <v>254</v>
      </c>
      <c r="C261" s="119">
        <f t="shared" si="100"/>
        <v>0</v>
      </c>
      <c r="F261" s="115">
        <f t="shared" si="117"/>
        <v>-45769</v>
      </c>
      <c r="G261" s="113">
        <f t="shared" si="118"/>
        <v>254</v>
      </c>
      <c r="H261" s="113" t="e">
        <f>INDEX(地温!$D$2:$D$366,MATCH(F261,地温!$C$2:$C$366,FALSE))</f>
        <v>#N/A</v>
      </c>
      <c r="I261" s="113" t="e">
        <f t="shared" si="119"/>
        <v>#N/A</v>
      </c>
      <c r="J261" s="116" t="e">
        <f t="shared" si="101"/>
        <v>#N/A</v>
      </c>
      <c r="K261" s="119" t="e">
        <f t="shared" si="102"/>
        <v>#N/A</v>
      </c>
      <c r="L261" s="119">
        <f t="shared" si="103"/>
        <v>0</v>
      </c>
      <c r="O261" s="115">
        <f t="shared" si="120"/>
        <v>-45769</v>
      </c>
      <c r="P261" s="113">
        <f t="shared" si="121"/>
        <v>254</v>
      </c>
      <c r="Q261" s="113" t="e">
        <f>INDEX(地温!$D$2:$D$366,MATCH(O261,地温!$C$2:$C$366,FALSE))</f>
        <v>#N/A</v>
      </c>
      <c r="R261" s="113" t="e">
        <f t="shared" si="122"/>
        <v>#N/A</v>
      </c>
      <c r="S261" s="116" t="e">
        <f t="shared" si="104"/>
        <v>#N/A</v>
      </c>
      <c r="T261" s="119" t="e">
        <f t="shared" si="105"/>
        <v>#N/A</v>
      </c>
      <c r="U261" s="119">
        <f t="shared" si="106"/>
        <v>0</v>
      </c>
      <c r="X261" s="115">
        <f t="shared" si="123"/>
        <v>-45769</v>
      </c>
      <c r="Y261" s="113">
        <f t="shared" si="124"/>
        <v>254</v>
      </c>
      <c r="Z261" s="113" t="e">
        <f>INDEX(地温!$D$2:$D$366,MATCH(X261,地温!$C$2:$C$366,FALSE))</f>
        <v>#N/A</v>
      </c>
      <c r="AA261" s="113" t="e">
        <f t="shared" si="125"/>
        <v>#N/A</v>
      </c>
      <c r="AB261" s="116" t="e">
        <f t="shared" si="107"/>
        <v>#N/A</v>
      </c>
      <c r="AC261" s="119" t="e">
        <f t="shared" si="108"/>
        <v>#N/A</v>
      </c>
      <c r="AD261" s="119">
        <f t="shared" si="109"/>
        <v>0</v>
      </c>
      <c r="AG261" s="115">
        <f t="shared" si="126"/>
        <v>-45769</v>
      </c>
      <c r="AH261" s="113">
        <f t="shared" si="127"/>
        <v>254</v>
      </c>
      <c r="AI261" s="113" t="e">
        <f>INDEX(地温!$D$2:$D$366,MATCH(AG261,地温!$C$2:$C$366,FALSE))</f>
        <v>#N/A</v>
      </c>
      <c r="AJ261" s="113" t="e">
        <f t="shared" si="128"/>
        <v>#N/A</v>
      </c>
      <c r="AK261" s="116" t="e">
        <f t="shared" si="110"/>
        <v>#N/A</v>
      </c>
      <c r="AL261" s="119" t="e">
        <f t="shared" si="111"/>
        <v>#N/A</v>
      </c>
      <c r="AM261" s="119">
        <f t="shared" si="112"/>
        <v>0</v>
      </c>
      <c r="AP261" s="115">
        <f t="shared" si="129"/>
        <v>-45769</v>
      </c>
      <c r="AQ261" s="113">
        <f t="shared" si="130"/>
        <v>254</v>
      </c>
      <c r="AR261" s="113" t="e">
        <f>INDEX(地温!$D$2:$D$366,MATCH(AP261,地温!$C$2:$C$366,FALSE))</f>
        <v>#N/A</v>
      </c>
      <c r="AS261" s="113" t="e">
        <f t="shared" si="131"/>
        <v>#N/A</v>
      </c>
      <c r="AT261" s="116" t="e">
        <f t="shared" si="113"/>
        <v>#N/A</v>
      </c>
      <c r="AU261" s="119" t="e">
        <f t="shared" si="114"/>
        <v>#N/A</v>
      </c>
      <c r="AV261" s="119">
        <f t="shared" si="115"/>
        <v>0</v>
      </c>
    </row>
    <row r="262" spans="1:48">
      <c r="A262" s="115">
        <f t="shared" si="116"/>
        <v>-45768</v>
      </c>
      <c r="B262" s="113">
        <f t="shared" si="99"/>
        <v>255</v>
      </c>
      <c r="C262" s="119">
        <f t="shared" si="100"/>
        <v>0</v>
      </c>
      <c r="F262" s="115">
        <f t="shared" si="117"/>
        <v>-45768</v>
      </c>
      <c r="G262" s="113">
        <f t="shared" si="118"/>
        <v>255</v>
      </c>
      <c r="H262" s="113" t="e">
        <f>INDEX(地温!$D$2:$D$366,MATCH(F262,地温!$C$2:$C$366,FALSE))</f>
        <v>#N/A</v>
      </c>
      <c r="I262" s="113" t="e">
        <f t="shared" si="119"/>
        <v>#N/A</v>
      </c>
      <c r="J262" s="116" t="e">
        <f t="shared" si="101"/>
        <v>#N/A</v>
      </c>
      <c r="K262" s="119" t="e">
        <f t="shared" si="102"/>
        <v>#N/A</v>
      </c>
      <c r="L262" s="119">
        <f t="shared" si="103"/>
        <v>0</v>
      </c>
      <c r="O262" s="115">
        <f t="shared" si="120"/>
        <v>-45768</v>
      </c>
      <c r="P262" s="113">
        <f t="shared" si="121"/>
        <v>255</v>
      </c>
      <c r="Q262" s="113" t="e">
        <f>INDEX(地温!$D$2:$D$366,MATCH(O262,地温!$C$2:$C$366,FALSE))</f>
        <v>#N/A</v>
      </c>
      <c r="R262" s="113" t="e">
        <f t="shared" si="122"/>
        <v>#N/A</v>
      </c>
      <c r="S262" s="116" t="e">
        <f t="shared" si="104"/>
        <v>#N/A</v>
      </c>
      <c r="T262" s="119" t="e">
        <f t="shared" si="105"/>
        <v>#N/A</v>
      </c>
      <c r="U262" s="119">
        <f t="shared" si="106"/>
        <v>0</v>
      </c>
      <c r="X262" s="115">
        <f t="shared" si="123"/>
        <v>-45768</v>
      </c>
      <c r="Y262" s="113">
        <f t="shared" si="124"/>
        <v>255</v>
      </c>
      <c r="Z262" s="113" t="e">
        <f>INDEX(地温!$D$2:$D$366,MATCH(X262,地温!$C$2:$C$366,FALSE))</f>
        <v>#N/A</v>
      </c>
      <c r="AA262" s="113" t="e">
        <f t="shared" si="125"/>
        <v>#N/A</v>
      </c>
      <c r="AB262" s="116" t="e">
        <f t="shared" si="107"/>
        <v>#N/A</v>
      </c>
      <c r="AC262" s="119" t="e">
        <f t="shared" si="108"/>
        <v>#N/A</v>
      </c>
      <c r="AD262" s="119">
        <f t="shared" si="109"/>
        <v>0</v>
      </c>
      <c r="AG262" s="115">
        <f t="shared" si="126"/>
        <v>-45768</v>
      </c>
      <c r="AH262" s="113">
        <f t="shared" si="127"/>
        <v>255</v>
      </c>
      <c r="AI262" s="113" t="e">
        <f>INDEX(地温!$D$2:$D$366,MATCH(AG262,地温!$C$2:$C$366,FALSE))</f>
        <v>#N/A</v>
      </c>
      <c r="AJ262" s="113" t="e">
        <f t="shared" si="128"/>
        <v>#N/A</v>
      </c>
      <c r="AK262" s="116" t="e">
        <f t="shared" si="110"/>
        <v>#N/A</v>
      </c>
      <c r="AL262" s="119" t="e">
        <f t="shared" si="111"/>
        <v>#N/A</v>
      </c>
      <c r="AM262" s="119">
        <f t="shared" si="112"/>
        <v>0</v>
      </c>
      <c r="AP262" s="115">
        <f t="shared" si="129"/>
        <v>-45768</v>
      </c>
      <c r="AQ262" s="113">
        <f t="shared" si="130"/>
        <v>255</v>
      </c>
      <c r="AR262" s="113" t="e">
        <f>INDEX(地温!$D$2:$D$366,MATCH(AP262,地温!$C$2:$C$366,FALSE))</f>
        <v>#N/A</v>
      </c>
      <c r="AS262" s="113" t="e">
        <f t="shared" si="131"/>
        <v>#N/A</v>
      </c>
      <c r="AT262" s="116" t="e">
        <f t="shared" si="113"/>
        <v>#N/A</v>
      </c>
      <c r="AU262" s="119" t="e">
        <f t="shared" si="114"/>
        <v>#N/A</v>
      </c>
      <c r="AV262" s="119">
        <f t="shared" si="115"/>
        <v>0</v>
      </c>
    </row>
    <row r="263" spans="1:48">
      <c r="A263" s="115">
        <f t="shared" si="116"/>
        <v>-45767</v>
      </c>
      <c r="B263" s="113">
        <f t="shared" si="99"/>
        <v>256</v>
      </c>
      <c r="C263" s="119">
        <f t="shared" si="100"/>
        <v>0</v>
      </c>
      <c r="F263" s="115">
        <f t="shared" si="117"/>
        <v>-45767</v>
      </c>
      <c r="G263" s="113">
        <f t="shared" si="118"/>
        <v>256</v>
      </c>
      <c r="H263" s="113" t="e">
        <f>INDEX(地温!$D$2:$D$366,MATCH(F263,地温!$C$2:$C$366,FALSE))</f>
        <v>#N/A</v>
      </c>
      <c r="I263" s="113" t="e">
        <f t="shared" si="119"/>
        <v>#N/A</v>
      </c>
      <c r="J263" s="116" t="e">
        <f t="shared" si="101"/>
        <v>#N/A</v>
      </c>
      <c r="K263" s="119" t="e">
        <f t="shared" si="102"/>
        <v>#N/A</v>
      </c>
      <c r="L263" s="119">
        <f t="shared" si="103"/>
        <v>0</v>
      </c>
      <c r="O263" s="115">
        <f t="shared" si="120"/>
        <v>-45767</v>
      </c>
      <c r="P263" s="113">
        <f t="shared" si="121"/>
        <v>256</v>
      </c>
      <c r="Q263" s="113" t="e">
        <f>INDEX(地温!$D$2:$D$366,MATCH(O263,地温!$C$2:$C$366,FALSE))</f>
        <v>#N/A</v>
      </c>
      <c r="R263" s="113" t="e">
        <f t="shared" si="122"/>
        <v>#N/A</v>
      </c>
      <c r="S263" s="116" t="e">
        <f t="shared" si="104"/>
        <v>#N/A</v>
      </c>
      <c r="T263" s="119" t="e">
        <f t="shared" si="105"/>
        <v>#N/A</v>
      </c>
      <c r="U263" s="119">
        <f t="shared" si="106"/>
        <v>0</v>
      </c>
      <c r="X263" s="115">
        <f t="shared" si="123"/>
        <v>-45767</v>
      </c>
      <c r="Y263" s="113">
        <f t="shared" si="124"/>
        <v>256</v>
      </c>
      <c r="Z263" s="113" t="e">
        <f>INDEX(地温!$D$2:$D$366,MATCH(X263,地温!$C$2:$C$366,FALSE))</f>
        <v>#N/A</v>
      </c>
      <c r="AA263" s="113" t="e">
        <f t="shared" si="125"/>
        <v>#N/A</v>
      </c>
      <c r="AB263" s="116" t="e">
        <f t="shared" si="107"/>
        <v>#N/A</v>
      </c>
      <c r="AC263" s="119" t="e">
        <f t="shared" si="108"/>
        <v>#N/A</v>
      </c>
      <c r="AD263" s="119">
        <f t="shared" si="109"/>
        <v>0</v>
      </c>
      <c r="AG263" s="115">
        <f t="shared" si="126"/>
        <v>-45767</v>
      </c>
      <c r="AH263" s="113">
        <f t="shared" si="127"/>
        <v>256</v>
      </c>
      <c r="AI263" s="113" t="e">
        <f>INDEX(地温!$D$2:$D$366,MATCH(AG263,地温!$C$2:$C$366,FALSE))</f>
        <v>#N/A</v>
      </c>
      <c r="AJ263" s="113" t="e">
        <f t="shared" si="128"/>
        <v>#N/A</v>
      </c>
      <c r="AK263" s="116" t="e">
        <f t="shared" si="110"/>
        <v>#N/A</v>
      </c>
      <c r="AL263" s="119" t="e">
        <f t="shared" si="111"/>
        <v>#N/A</v>
      </c>
      <c r="AM263" s="119">
        <f t="shared" si="112"/>
        <v>0</v>
      </c>
      <c r="AP263" s="115">
        <f t="shared" si="129"/>
        <v>-45767</v>
      </c>
      <c r="AQ263" s="113">
        <f t="shared" si="130"/>
        <v>256</v>
      </c>
      <c r="AR263" s="113" t="e">
        <f>INDEX(地温!$D$2:$D$366,MATCH(AP263,地温!$C$2:$C$366,FALSE))</f>
        <v>#N/A</v>
      </c>
      <c r="AS263" s="113" t="e">
        <f t="shared" si="131"/>
        <v>#N/A</v>
      </c>
      <c r="AT263" s="116" t="e">
        <f t="shared" si="113"/>
        <v>#N/A</v>
      </c>
      <c r="AU263" s="119" t="e">
        <f t="shared" si="114"/>
        <v>#N/A</v>
      </c>
      <c r="AV263" s="119">
        <f t="shared" si="115"/>
        <v>0</v>
      </c>
    </row>
    <row r="264" spans="1:48">
      <c r="A264" s="115">
        <f t="shared" si="116"/>
        <v>-45766</v>
      </c>
      <c r="B264" s="113">
        <f t="shared" ref="B264:B327" si="132">G264</f>
        <v>257</v>
      </c>
      <c r="C264" s="119">
        <f t="shared" ref="C264:C327" si="133">L264+U264+AD264+AM264+AV264</f>
        <v>0</v>
      </c>
      <c r="F264" s="115">
        <f t="shared" si="117"/>
        <v>-45766</v>
      </c>
      <c r="G264" s="113">
        <f t="shared" si="118"/>
        <v>257</v>
      </c>
      <c r="H264" s="113" t="e">
        <f>INDEX(地温!$D$2:$D$366,MATCH(F264,地温!$C$2:$C$366,FALSE))</f>
        <v>#N/A</v>
      </c>
      <c r="I264" s="113" t="e">
        <f t="shared" si="119"/>
        <v>#N/A</v>
      </c>
      <c r="J264" s="116" t="e">
        <f t="shared" ref="J264:J327" si="134">I264/G264</f>
        <v>#N/A</v>
      </c>
      <c r="K264" s="119" t="e">
        <f t="shared" ref="K264:K327" si="135">$H$4*EXP(-$I$4/(8.31*(J264+273)))</f>
        <v>#N/A</v>
      </c>
      <c r="L264" s="119">
        <f t="shared" ref="L264:L327" si="136">IF($G$1=0,0,$J$1*$G$4*0.01*(1-EXP(-K264*G264)))</f>
        <v>0</v>
      </c>
      <c r="O264" s="115">
        <f t="shared" si="120"/>
        <v>-45766</v>
      </c>
      <c r="P264" s="113">
        <f t="shared" si="121"/>
        <v>257</v>
      </c>
      <c r="Q264" s="113" t="e">
        <f>INDEX(地温!$D$2:$D$366,MATCH(O264,地温!$C$2:$C$366,FALSE))</f>
        <v>#N/A</v>
      </c>
      <c r="R264" s="113" t="e">
        <f t="shared" si="122"/>
        <v>#N/A</v>
      </c>
      <c r="S264" s="116" t="e">
        <f t="shared" ref="S264:S327" si="137">R264/P264</f>
        <v>#N/A</v>
      </c>
      <c r="T264" s="119" t="e">
        <f t="shared" ref="T264:T327" si="138">$Q$4*EXP(-$R$4/(8.31*(S264+273)))</f>
        <v>#N/A</v>
      </c>
      <c r="U264" s="119">
        <f t="shared" ref="U264:U327" si="139">IF($P$1=0,0,$S$1*$P$4*0.01*(1-EXP(-T264*P264)))</f>
        <v>0</v>
      </c>
      <c r="X264" s="115">
        <f t="shared" si="123"/>
        <v>-45766</v>
      </c>
      <c r="Y264" s="113">
        <f t="shared" si="124"/>
        <v>257</v>
      </c>
      <c r="Z264" s="113" t="e">
        <f>INDEX(地温!$D$2:$D$366,MATCH(X264,地温!$C$2:$C$366,FALSE))</f>
        <v>#N/A</v>
      </c>
      <c r="AA264" s="113" t="e">
        <f t="shared" si="125"/>
        <v>#N/A</v>
      </c>
      <c r="AB264" s="116" t="e">
        <f t="shared" ref="AB264:AB327" si="140">AA264/Y264</f>
        <v>#N/A</v>
      </c>
      <c r="AC264" s="119" t="e">
        <f t="shared" ref="AC264:AC327" si="141">$Z$4*EXP(-$AA$4/(8.31*(AB264+273)))</f>
        <v>#N/A</v>
      </c>
      <c r="AD264" s="119">
        <f t="shared" ref="AD264:AD327" si="142">IF($Y$1=0,0,$AB$1*$Y$4*0.01*(1-EXP(-AC264*Y264)))</f>
        <v>0</v>
      </c>
      <c r="AG264" s="115">
        <f t="shared" si="126"/>
        <v>-45766</v>
      </c>
      <c r="AH264" s="113">
        <f t="shared" si="127"/>
        <v>257</v>
      </c>
      <c r="AI264" s="113" t="e">
        <f>INDEX(地温!$D$2:$D$366,MATCH(AG264,地温!$C$2:$C$366,FALSE))</f>
        <v>#N/A</v>
      </c>
      <c r="AJ264" s="113" t="e">
        <f t="shared" si="128"/>
        <v>#N/A</v>
      </c>
      <c r="AK264" s="116" t="e">
        <f t="shared" ref="AK264:AK327" si="143">AJ264/AH264</f>
        <v>#N/A</v>
      </c>
      <c r="AL264" s="119" t="e">
        <f t="shared" ref="AL264:AL327" si="144">$AI$4*EXP(-$AJ$4/(8.31*(AK264+273)))</f>
        <v>#N/A</v>
      </c>
      <c r="AM264" s="119">
        <f t="shared" ref="AM264:AM327" si="145">IF($AH$1=0,0,$AK$1*$AH$4*0.01*(1-EXP(-AL264*AH264)))</f>
        <v>0</v>
      </c>
      <c r="AP264" s="115">
        <f t="shared" si="129"/>
        <v>-45766</v>
      </c>
      <c r="AQ264" s="113">
        <f t="shared" si="130"/>
        <v>257</v>
      </c>
      <c r="AR264" s="113" t="e">
        <f>INDEX(地温!$D$2:$D$366,MATCH(AP264,地温!$C$2:$C$366,FALSE))</f>
        <v>#N/A</v>
      </c>
      <c r="AS264" s="113" t="e">
        <f t="shared" si="131"/>
        <v>#N/A</v>
      </c>
      <c r="AT264" s="116" t="e">
        <f t="shared" ref="AT264:AT327" si="146">AS264/AQ264</f>
        <v>#N/A</v>
      </c>
      <c r="AU264" s="119" t="e">
        <f t="shared" ref="AU264:AU327" si="147">$AR$4*EXP(-$AS$4/(8.31*(AT264+273)))</f>
        <v>#N/A</v>
      </c>
      <c r="AV264" s="119">
        <f t="shared" ref="AV264:AV327" si="148">IF($AQ$1=0,0,$AT$1*$AQ$4*0.01*(1-EXP(-AU264*AQ264)))</f>
        <v>0</v>
      </c>
    </row>
    <row r="265" spans="1:48">
      <c r="A265" s="115">
        <f t="shared" ref="A265:A328" si="149">A264+1</f>
        <v>-45765</v>
      </c>
      <c r="B265" s="113">
        <f t="shared" si="132"/>
        <v>258</v>
      </c>
      <c r="C265" s="119">
        <f t="shared" si="133"/>
        <v>0</v>
      </c>
      <c r="F265" s="115">
        <f t="shared" ref="F265:F328" si="150">F264+1</f>
        <v>-45765</v>
      </c>
      <c r="G265" s="113">
        <f t="shared" ref="G265:G328" si="151">F265-F$8+1</f>
        <v>258</v>
      </c>
      <c r="H265" s="113" t="e">
        <f>INDEX(地温!$D$2:$D$366,MATCH(F265,地温!$C$2:$C$366,FALSE))</f>
        <v>#N/A</v>
      </c>
      <c r="I265" s="113" t="e">
        <f t="shared" ref="I265:I328" si="152">I264+H265</f>
        <v>#N/A</v>
      </c>
      <c r="J265" s="116" t="e">
        <f t="shared" si="134"/>
        <v>#N/A</v>
      </c>
      <c r="K265" s="119" t="e">
        <f t="shared" si="135"/>
        <v>#N/A</v>
      </c>
      <c r="L265" s="119">
        <f t="shared" si="136"/>
        <v>0</v>
      </c>
      <c r="O265" s="115">
        <f t="shared" ref="O265:O328" si="153">O264+1</f>
        <v>-45765</v>
      </c>
      <c r="P265" s="113">
        <f t="shared" ref="P265:P328" si="154">O265-O$8+1</f>
        <v>258</v>
      </c>
      <c r="Q265" s="113" t="e">
        <f>INDEX(地温!$D$2:$D$366,MATCH(O265,地温!$C$2:$C$366,FALSE))</f>
        <v>#N/A</v>
      </c>
      <c r="R265" s="113" t="e">
        <f t="shared" ref="R265:R328" si="155">R264+Q265</f>
        <v>#N/A</v>
      </c>
      <c r="S265" s="116" t="e">
        <f t="shared" si="137"/>
        <v>#N/A</v>
      </c>
      <c r="T265" s="119" t="e">
        <f t="shared" si="138"/>
        <v>#N/A</v>
      </c>
      <c r="U265" s="119">
        <f t="shared" si="139"/>
        <v>0</v>
      </c>
      <c r="X265" s="115">
        <f t="shared" ref="X265:X328" si="156">X264+1</f>
        <v>-45765</v>
      </c>
      <c r="Y265" s="113">
        <f t="shared" ref="Y265:Y328" si="157">X265-X$8+1</f>
        <v>258</v>
      </c>
      <c r="Z265" s="113" t="e">
        <f>INDEX(地温!$D$2:$D$366,MATCH(X265,地温!$C$2:$C$366,FALSE))</f>
        <v>#N/A</v>
      </c>
      <c r="AA265" s="113" t="e">
        <f t="shared" ref="AA265:AA328" si="158">AA264+Z265</f>
        <v>#N/A</v>
      </c>
      <c r="AB265" s="116" t="e">
        <f t="shared" si="140"/>
        <v>#N/A</v>
      </c>
      <c r="AC265" s="119" t="e">
        <f t="shared" si="141"/>
        <v>#N/A</v>
      </c>
      <c r="AD265" s="119">
        <f t="shared" si="142"/>
        <v>0</v>
      </c>
      <c r="AG265" s="115">
        <f t="shared" ref="AG265:AG328" si="159">AG264+1</f>
        <v>-45765</v>
      </c>
      <c r="AH265" s="113">
        <f t="shared" ref="AH265:AH328" si="160">AG265-AG$8+1</f>
        <v>258</v>
      </c>
      <c r="AI265" s="113" t="e">
        <f>INDEX(地温!$D$2:$D$366,MATCH(AG265,地温!$C$2:$C$366,FALSE))</f>
        <v>#N/A</v>
      </c>
      <c r="AJ265" s="113" t="e">
        <f t="shared" ref="AJ265:AJ328" si="161">AJ264+AI265</f>
        <v>#N/A</v>
      </c>
      <c r="AK265" s="116" t="e">
        <f t="shared" si="143"/>
        <v>#N/A</v>
      </c>
      <c r="AL265" s="119" t="e">
        <f t="shared" si="144"/>
        <v>#N/A</v>
      </c>
      <c r="AM265" s="119">
        <f t="shared" si="145"/>
        <v>0</v>
      </c>
      <c r="AP265" s="115">
        <f t="shared" ref="AP265:AP328" si="162">AP264+1</f>
        <v>-45765</v>
      </c>
      <c r="AQ265" s="113">
        <f t="shared" ref="AQ265:AQ328" si="163">AP265-AP$8+1</f>
        <v>258</v>
      </c>
      <c r="AR265" s="113" t="e">
        <f>INDEX(地温!$D$2:$D$366,MATCH(AP265,地温!$C$2:$C$366,FALSE))</f>
        <v>#N/A</v>
      </c>
      <c r="AS265" s="113" t="e">
        <f t="shared" ref="AS265:AS328" si="164">AS264+AR265</f>
        <v>#N/A</v>
      </c>
      <c r="AT265" s="116" t="e">
        <f t="shared" si="146"/>
        <v>#N/A</v>
      </c>
      <c r="AU265" s="119" t="e">
        <f t="shared" si="147"/>
        <v>#N/A</v>
      </c>
      <c r="AV265" s="119">
        <f t="shared" si="148"/>
        <v>0</v>
      </c>
    </row>
    <row r="266" spans="1:48">
      <c r="A266" s="115">
        <f t="shared" si="149"/>
        <v>-45764</v>
      </c>
      <c r="B266" s="113">
        <f t="shared" si="132"/>
        <v>259</v>
      </c>
      <c r="C266" s="119">
        <f t="shared" si="133"/>
        <v>0</v>
      </c>
      <c r="F266" s="115">
        <f t="shared" si="150"/>
        <v>-45764</v>
      </c>
      <c r="G266" s="113">
        <f t="shared" si="151"/>
        <v>259</v>
      </c>
      <c r="H266" s="113" t="e">
        <f>INDEX(地温!$D$2:$D$366,MATCH(F266,地温!$C$2:$C$366,FALSE))</f>
        <v>#N/A</v>
      </c>
      <c r="I266" s="113" t="e">
        <f t="shared" si="152"/>
        <v>#N/A</v>
      </c>
      <c r="J266" s="116" t="e">
        <f t="shared" si="134"/>
        <v>#N/A</v>
      </c>
      <c r="K266" s="119" t="e">
        <f t="shared" si="135"/>
        <v>#N/A</v>
      </c>
      <c r="L266" s="119">
        <f t="shared" si="136"/>
        <v>0</v>
      </c>
      <c r="O266" s="115">
        <f t="shared" si="153"/>
        <v>-45764</v>
      </c>
      <c r="P266" s="113">
        <f t="shared" si="154"/>
        <v>259</v>
      </c>
      <c r="Q266" s="113" t="e">
        <f>INDEX(地温!$D$2:$D$366,MATCH(O266,地温!$C$2:$C$366,FALSE))</f>
        <v>#N/A</v>
      </c>
      <c r="R266" s="113" t="e">
        <f t="shared" si="155"/>
        <v>#N/A</v>
      </c>
      <c r="S266" s="116" t="e">
        <f t="shared" si="137"/>
        <v>#N/A</v>
      </c>
      <c r="T266" s="119" t="e">
        <f t="shared" si="138"/>
        <v>#N/A</v>
      </c>
      <c r="U266" s="119">
        <f t="shared" si="139"/>
        <v>0</v>
      </c>
      <c r="X266" s="115">
        <f t="shared" si="156"/>
        <v>-45764</v>
      </c>
      <c r="Y266" s="113">
        <f t="shared" si="157"/>
        <v>259</v>
      </c>
      <c r="Z266" s="113" t="e">
        <f>INDEX(地温!$D$2:$D$366,MATCH(X266,地温!$C$2:$C$366,FALSE))</f>
        <v>#N/A</v>
      </c>
      <c r="AA266" s="113" t="e">
        <f t="shared" si="158"/>
        <v>#N/A</v>
      </c>
      <c r="AB266" s="116" t="e">
        <f t="shared" si="140"/>
        <v>#N/A</v>
      </c>
      <c r="AC266" s="119" t="e">
        <f t="shared" si="141"/>
        <v>#N/A</v>
      </c>
      <c r="AD266" s="119">
        <f t="shared" si="142"/>
        <v>0</v>
      </c>
      <c r="AG266" s="115">
        <f t="shared" si="159"/>
        <v>-45764</v>
      </c>
      <c r="AH266" s="113">
        <f t="shared" si="160"/>
        <v>259</v>
      </c>
      <c r="AI266" s="113" t="e">
        <f>INDEX(地温!$D$2:$D$366,MATCH(AG266,地温!$C$2:$C$366,FALSE))</f>
        <v>#N/A</v>
      </c>
      <c r="AJ266" s="113" t="e">
        <f t="shared" si="161"/>
        <v>#N/A</v>
      </c>
      <c r="AK266" s="116" t="e">
        <f t="shared" si="143"/>
        <v>#N/A</v>
      </c>
      <c r="AL266" s="119" t="e">
        <f t="shared" si="144"/>
        <v>#N/A</v>
      </c>
      <c r="AM266" s="119">
        <f t="shared" si="145"/>
        <v>0</v>
      </c>
      <c r="AP266" s="115">
        <f t="shared" si="162"/>
        <v>-45764</v>
      </c>
      <c r="AQ266" s="113">
        <f t="shared" si="163"/>
        <v>259</v>
      </c>
      <c r="AR266" s="113" t="e">
        <f>INDEX(地温!$D$2:$D$366,MATCH(AP266,地温!$C$2:$C$366,FALSE))</f>
        <v>#N/A</v>
      </c>
      <c r="AS266" s="113" t="e">
        <f t="shared" si="164"/>
        <v>#N/A</v>
      </c>
      <c r="AT266" s="116" t="e">
        <f t="shared" si="146"/>
        <v>#N/A</v>
      </c>
      <c r="AU266" s="119" t="e">
        <f t="shared" si="147"/>
        <v>#N/A</v>
      </c>
      <c r="AV266" s="119">
        <f t="shared" si="148"/>
        <v>0</v>
      </c>
    </row>
    <row r="267" spans="1:48">
      <c r="A267" s="115">
        <f t="shared" si="149"/>
        <v>-45763</v>
      </c>
      <c r="B267" s="113">
        <f t="shared" si="132"/>
        <v>260</v>
      </c>
      <c r="C267" s="119">
        <f t="shared" si="133"/>
        <v>0</v>
      </c>
      <c r="F267" s="115">
        <f t="shared" si="150"/>
        <v>-45763</v>
      </c>
      <c r="G267" s="113">
        <f t="shared" si="151"/>
        <v>260</v>
      </c>
      <c r="H267" s="113" t="e">
        <f>INDEX(地温!$D$2:$D$366,MATCH(F267,地温!$C$2:$C$366,FALSE))</f>
        <v>#N/A</v>
      </c>
      <c r="I267" s="113" t="e">
        <f t="shared" si="152"/>
        <v>#N/A</v>
      </c>
      <c r="J267" s="116" t="e">
        <f t="shared" si="134"/>
        <v>#N/A</v>
      </c>
      <c r="K267" s="119" t="e">
        <f t="shared" si="135"/>
        <v>#N/A</v>
      </c>
      <c r="L267" s="119">
        <f t="shared" si="136"/>
        <v>0</v>
      </c>
      <c r="O267" s="115">
        <f t="shared" si="153"/>
        <v>-45763</v>
      </c>
      <c r="P267" s="113">
        <f t="shared" si="154"/>
        <v>260</v>
      </c>
      <c r="Q267" s="113" t="e">
        <f>INDEX(地温!$D$2:$D$366,MATCH(O267,地温!$C$2:$C$366,FALSE))</f>
        <v>#N/A</v>
      </c>
      <c r="R267" s="113" t="e">
        <f t="shared" si="155"/>
        <v>#N/A</v>
      </c>
      <c r="S267" s="116" t="e">
        <f t="shared" si="137"/>
        <v>#N/A</v>
      </c>
      <c r="T267" s="119" t="e">
        <f t="shared" si="138"/>
        <v>#N/A</v>
      </c>
      <c r="U267" s="119">
        <f t="shared" si="139"/>
        <v>0</v>
      </c>
      <c r="X267" s="115">
        <f t="shared" si="156"/>
        <v>-45763</v>
      </c>
      <c r="Y267" s="113">
        <f t="shared" si="157"/>
        <v>260</v>
      </c>
      <c r="Z267" s="113" t="e">
        <f>INDEX(地温!$D$2:$D$366,MATCH(X267,地温!$C$2:$C$366,FALSE))</f>
        <v>#N/A</v>
      </c>
      <c r="AA267" s="113" t="e">
        <f t="shared" si="158"/>
        <v>#N/A</v>
      </c>
      <c r="AB267" s="116" t="e">
        <f t="shared" si="140"/>
        <v>#N/A</v>
      </c>
      <c r="AC267" s="119" t="e">
        <f t="shared" si="141"/>
        <v>#N/A</v>
      </c>
      <c r="AD267" s="119">
        <f t="shared" si="142"/>
        <v>0</v>
      </c>
      <c r="AG267" s="115">
        <f t="shared" si="159"/>
        <v>-45763</v>
      </c>
      <c r="AH267" s="113">
        <f t="shared" si="160"/>
        <v>260</v>
      </c>
      <c r="AI267" s="113" t="e">
        <f>INDEX(地温!$D$2:$D$366,MATCH(AG267,地温!$C$2:$C$366,FALSE))</f>
        <v>#N/A</v>
      </c>
      <c r="AJ267" s="113" t="e">
        <f t="shared" si="161"/>
        <v>#N/A</v>
      </c>
      <c r="AK267" s="116" t="e">
        <f t="shared" si="143"/>
        <v>#N/A</v>
      </c>
      <c r="AL267" s="119" t="e">
        <f t="shared" si="144"/>
        <v>#N/A</v>
      </c>
      <c r="AM267" s="119">
        <f t="shared" si="145"/>
        <v>0</v>
      </c>
      <c r="AP267" s="115">
        <f t="shared" si="162"/>
        <v>-45763</v>
      </c>
      <c r="AQ267" s="113">
        <f t="shared" si="163"/>
        <v>260</v>
      </c>
      <c r="AR267" s="113" t="e">
        <f>INDEX(地温!$D$2:$D$366,MATCH(AP267,地温!$C$2:$C$366,FALSE))</f>
        <v>#N/A</v>
      </c>
      <c r="AS267" s="113" t="e">
        <f t="shared" si="164"/>
        <v>#N/A</v>
      </c>
      <c r="AT267" s="116" t="e">
        <f t="shared" si="146"/>
        <v>#N/A</v>
      </c>
      <c r="AU267" s="119" t="e">
        <f t="shared" si="147"/>
        <v>#N/A</v>
      </c>
      <c r="AV267" s="119">
        <f t="shared" si="148"/>
        <v>0</v>
      </c>
    </row>
    <row r="268" spans="1:48">
      <c r="A268" s="115">
        <f t="shared" si="149"/>
        <v>-45762</v>
      </c>
      <c r="B268" s="113">
        <f t="shared" si="132"/>
        <v>261</v>
      </c>
      <c r="C268" s="119">
        <f t="shared" si="133"/>
        <v>0</v>
      </c>
      <c r="F268" s="115">
        <f t="shared" si="150"/>
        <v>-45762</v>
      </c>
      <c r="G268" s="113">
        <f t="shared" si="151"/>
        <v>261</v>
      </c>
      <c r="H268" s="113" t="e">
        <f>INDEX(地温!$D$2:$D$366,MATCH(F268,地温!$C$2:$C$366,FALSE))</f>
        <v>#N/A</v>
      </c>
      <c r="I268" s="113" t="e">
        <f t="shared" si="152"/>
        <v>#N/A</v>
      </c>
      <c r="J268" s="116" t="e">
        <f t="shared" si="134"/>
        <v>#N/A</v>
      </c>
      <c r="K268" s="119" t="e">
        <f t="shared" si="135"/>
        <v>#N/A</v>
      </c>
      <c r="L268" s="119">
        <f t="shared" si="136"/>
        <v>0</v>
      </c>
      <c r="O268" s="115">
        <f t="shared" si="153"/>
        <v>-45762</v>
      </c>
      <c r="P268" s="113">
        <f t="shared" si="154"/>
        <v>261</v>
      </c>
      <c r="Q268" s="113" t="e">
        <f>INDEX(地温!$D$2:$D$366,MATCH(O268,地温!$C$2:$C$366,FALSE))</f>
        <v>#N/A</v>
      </c>
      <c r="R268" s="113" t="e">
        <f t="shared" si="155"/>
        <v>#N/A</v>
      </c>
      <c r="S268" s="116" t="e">
        <f t="shared" si="137"/>
        <v>#N/A</v>
      </c>
      <c r="T268" s="119" t="e">
        <f t="shared" si="138"/>
        <v>#N/A</v>
      </c>
      <c r="U268" s="119">
        <f t="shared" si="139"/>
        <v>0</v>
      </c>
      <c r="X268" s="115">
        <f t="shared" si="156"/>
        <v>-45762</v>
      </c>
      <c r="Y268" s="113">
        <f t="shared" si="157"/>
        <v>261</v>
      </c>
      <c r="Z268" s="113" t="e">
        <f>INDEX(地温!$D$2:$D$366,MATCH(X268,地温!$C$2:$C$366,FALSE))</f>
        <v>#N/A</v>
      </c>
      <c r="AA268" s="113" t="e">
        <f t="shared" si="158"/>
        <v>#N/A</v>
      </c>
      <c r="AB268" s="116" t="e">
        <f t="shared" si="140"/>
        <v>#N/A</v>
      </c>
      <c r="AC268" s="119" t="e">
        <f t="shared" si="141"/>
        <v>#N/A</v>
      </c>
      <c r="AD268" s="119">
        <f t="shared" si="142"/>
        <v>0</v>
      </c>
      <c r="AG268" s="115">
        <f t="shared" si="159"/>
        <v>-45762</v>
      </c>
      <c r="AH268" s="113">
        <f t="shared" si="160"/>
        <v>261</v>
      </c>
      <c r="AI268" s="113" t="e">
        <f>INDEX(地温!$D$2:$D$366,MATCH(AG268,地温!$C$2:$C$366,FALSE))</f>
        <v>#N/A</v>
      </c>
      <c r="AJ268" s="113" t="e">
        <f t="shared" si="161"/>
        <v>#N/A</v>
      </c>
      <c r="AK268" s="116" t="e">
        <f t="shared" si="143"/>
        <v>#N/A</v>
      </c>
      <c r="AL268" s="119" t="e">
        <f t="shared" si="144"/>
        <v>#N/A</v>
      </c>
      <c r="AM268" s="119">
        <f t="shared" si="145"/>
        <v>0</v>
      </c>
      <c r="AP268" s="115">
        <f t="shared" si="162"/>
        <v>-45762</v>
      </c>
      <c r="AQ268" s="113">
        <f t="shared" si="163"/>
        <v>261</v>
      </c>
      <c r="AR268" s="113" t="e">
        <f>INDEX(地温!$D$2:$D$366,MATCH(AP268,地温!$C$2:$C$366,FALSE))</f>
        <v>#N/A</v>
      </c>
      <c r="AS268" s="113" t="e">
        <f t="shared" si="164"/>
        <v>#N/A</v>
      </c>
      <c r="AT268" s="116" t="e">
        <f t="shared" si="146"/>
        <v>#N/A</v>
      </c>
      <c r="AU268" s="119" t="e">
        <f t="shared" si="147"/>
        <v>#N/A</v>
      </c>
      <c r="AV268" s="119">
        <f t="shared" si="148"/>
        <v>0</v>
      </c>
    </row>
    <row r="269" spans="1:48">
      <c r="A269" s="115">
        <f t="shared" si="149"/>
        <v>-45761</v>
      </c>
      <c r="B269" s="113">
        <f t="shared" si="132"/>
        <v>262</v>
      </c>
      <c r="C269" s="119">
        <f t="shared" si="133"/>
        <v>0</v>
      </c>
      <c r="F269" s="115">
        <f t="shared" si="150"/>
        <v>-45761</v>
      </c>
      <c r="G269" s="113">
        <f t="shared" si="151"/>
        <v>262</v>
      </c>
      <c r="H269" s="113" t="e">
        <f>INDEX(地温!$D$2:$D$366,MATCH(F269,地温!$C$2:$C$366,FALSE))</f>
        <v>#N/A</v>
      </c>
      <c r="I269" s="113" t="e">
        <f t="shared" si="152"/>
        <v>#N/A</v>
      </c>
      <c r="J269" s="116" t="e">
        <f t="shared" si="134"/>
        <v>#N/A</v>
      </c>
      <c r="K269" s="119" t="e">
        <f t="shared" si="135"/>
        <v>#N/A</v>
      </c>
      <c r="L269" s="119">
        <f t="shared" si="136"/>
        <v>0</v>
      </c>
      <c r="O269" s="115">
        <f t="shared" si="153"/>
        <v>-45761</v>
      </c>
      <c r="P269" s="113">
        <f t="shared" si="154"/>
        <v>262</v>
      </c>
      <c r="Q269" s="113" t="e">
        <f>INDEX(地温!$D$2:$D$366,MATCH(O269,地温!$C$2:$C$366,FALSE))</f>
        <v>#N/A</v>
      </c>
      <c r="R269" s="113" t="e">
        <f t="shared" si="155"/>
        <v>#N/A</v>
      </c>
      <c r="S269" s="116" t="e">
        <f t="shared" si="137"/>
        <v>#N/A</v>
      </c>
      <c r="T269" s="119" t="e">
        <f t="shared" si="138"/>
        <v>#N/A</v>
      </c>
      <c r="U269" s="119">
        <f t="shared" si="139"/>
        <v>0</v>
      </c>
      <c r="X269" s="115">
        <f t="shared" si="156"/>
        <v>-45761</v>
      </c>
      <c r="Y269" s="113">
        <f t="shared" si="157"/>
        <v>262</v>
      </c>
      <c r="Z269" s="113" t="e">
        <f>INDEX(地温!$D$2:$D$366,MATCH(X269,地温!$C$2:$C$366,FALSE))</f>
        <v>#N/A</v>
      </c>
      <c r="AA269" s="113" t="e">
        <f t="shared" si="158"/>
        <v>#N/A</v>
      </c>
      <c r="AB269" s="116" t="e">
        <f t="shared" si="140"/>
        <v>#N/A</v>
      </c>
      <c r="AC269" s="119" t="e">
        <f t="shared" si="141"/>
        <v>#N/A</v>
      </c>
      <c r="AD269" s="119">
        <f t="shared" si="142"/>
        <v>0</v>
      </c>
      <c r="AG269" s="115">
        <f t="shared" si="159"/>
        <v>-45761</v>
      </c>
      <c r="AH269" s="113">
        <f t="shared" si="160"/>
        <v>262</v>
      </c>
      <c r="AI269" s="113" t="e">
        <f>INDEX(地温!$D$2:$D$366,MATCH(AG269,地温!$C$2:$C$366,FALSE))</f>
        <v>#N/A</v>
      </c>
      <c r="AJ269" s="113" t="e">
        <f t="shared" si="161"/>
        <v>#N/A</v>
      </c>
      <c r="AK269" s="116" t="e">
        <f t="shared" si="143"/>
        <v>#N/A</v>
      </c>
      <c r="AL269" s="119" t="e">
        <f t="shared" si="144"/>
        <v>#N/A</v>
      </c>
      <c r="AM269" s="119">
        <f t="shared" si="145"/>
        <v>0</v>
      </c>
      <c r="AP269" s="115">
        <f t="shared" si="162"/>
        <v>-45761</v>
      </c>
      <c r="AQ269" s="113">
        <f t="shared" si="163"/>
        <v>262</v>
      </c>
      <c r="AR269" s="113" t="e">
        <f>INDEX(地温!$D$2:$D$366,MATCH(AP269,地温!$C$2:$C$366,FALSE))</f>
        <v>#N/A</v>
      </c>
      <c r="AS269" s="113" t="e">
        <f t="shared" si="164"/>
        <v>#N/A</v>
      </c>
      <c r="AT269" s="116" t="e">
        <f t="shared" si="146"/>
        <v>#N/A</v>
      </c>
      <c r="AU269" s="119" t="e">
        <f t="shared" si="147"/>
        <v>#N/A</v>
      </c>
      <c r="AV269" s="119">
        <f t="shared" si="148"/>
        <v>0</v>
      </c>
    </row>
    <row r="270" spans="1:48">
      <c r="A270" s="115">
        <f t="shared" si="149"/>
        <v>-45760</v>
      </c>
      <c r="B270" s="113">
        <f t="shared" si="132"/>
        <v>263</v>
      </c>
      <c r="C270" s="119">
        <f t="shared" si="133"/>
        <v>0</v>
      </c>
      <c r="F270" s="115">
        <f t="shared" si="150"/>
        <v>-45760</v>
      </c>
      <c r="G270" s="113">
        <f t="shared" si="151"/>
        <v>263</v>
      </c>
      <c r="H270" s="113" t="e">
        <f>INDEX(地温!$D$2:$D$366,MATCH(F270,地温!$C$2:$C$366,FALSE))</f>
        <v>#N/A</v>
      </c>
      <c r="I270" s="113" t="e">
        <f t="shared" si="152"/>
        <v>#N/A</v>
      </c>
      <c r="J270" s="116" t="e">
        <f t="shared" si="134"/>
        <v>#N/A</v>
      </c>
      <c r="K270" s="119" t="e">
        <f t="shared" si="135"/>
        <v>#N/A</v>
      </c>
      <c r="L270" s="119">
        <f t="shared" si="136"/>
        <v>0</v>
      </c>
      <c r="O270" s="115">
        <f t="shared" si="153"/>
        <v>-45760</v>
      </c>
      <c r="P270" s="113">
        <f t="shared" si="154"/>
        <v>263</v>
      </c>
      <c r="Q270" s="113" t="e">
        <f>INDEX(地温!$D$2:$D$366,MATCH(O270,地温!$C$2:$C$366,FALSE))</f>
        <v>#N/A</v>
      </c>
      <c r="R270" s="113" t="e">
        <f t="shared" si="155"/>
        <v>#N/A</v>
      </c>
      <c r="S270" s="116" t="e">
        <f t="shared" si="137"/>
        <v>#N/A</v>
      </c>
      <c r="T270" s="119" t="e">
        <f t="shared" si="138"/>
        <v>#N/A</v>
      </c>
      <c r="U270" s="119">
        <f t="shared" si="139"/>
        <v>0</v>
      </c>
      <c r="X270" s="115">
        <f t="shared" si="156"/>
        <v>-45760</v>
      </c>
      <c r="Y270" s="113">
        <f t="shared" si="157"/>
        <v>263</v>
      </c>
      <c r="Z270" s="113" t="e">
        <f>INDEX(地温!$D$2:$D$366,MATCH(X270,地温!$C$2:$C$366,FALSE))</f>
        <v>#N/A</v>
      </c>
      <c r="AA270" s="113" t="e">
        <f t="shared" si="158"/>
        <v>#N/A</v>
      </c>
      <c r="AB270" s="116" t="e">
        <f t="shared" si="140"/>
        <v>#N/A</v>
      </c>
      <c r="AC270" s="119" t="e">
        <f t="shared" si="141"/>
        <v>#N/A</v>
      </c>
      <c r="AD270" s="119">
        <f t="shared" si="142"/>
        <v>0</v>
      </c>
      <c r="AG270" s="115">
        <f t="shared" si="159"/>
        <v>-45760</v>
      </c>
      <c r="AH270" s="113">
        <f t="shared" si="160"/>
        <v>263</v>
      </c>
      <c r="AI270" s="113" t="e">
        <f>INDEX(地温!$D$2:$D$366,MATCH(AG270,地温!$C$2:$C$366,FALSE))</f>
        <v>#N/A</v>
      </c>
      <c r="AJ270" s="113" t="e">
        <f t="shared" si="161"/>
        <v>#N/A</v>
      </c>
      <c r="AK270" s="116" t="e">
        <f t="shared" si="143"/>
        <v>#N/A</v>
      </c>
      <c r="AL270" s="119" t="e">
        <f t="shared" si="144"/>
        <v>#N/A</v>
      </c>
      <c r="AM270" s="119">
        <f t="shared" si="145"/>
        <v>0</v>
      </c>
      <c r="AP270" s="115">
        <f t="shared" si="162"/>
        <v>-45760</v>
      </c>
      <c r="AQ270" s="113">
        <f t="shared" si="163"/>
        <v>263</v>
      </c>
      <c r="AR270" s="113" t="e">
        <f>INDEX(地温!$D$2:$D$366,MATCH(AP270,地温!$C$2:$C$366,FALSE))</f>
        <v>#N/A</v>
      </c>
      <c r="AS270" s="113" t="e">
        <f t="shared" si="164"/>
        <v>#N/A</v>
      </c>
      <c r="AT270" s="116" t="e">
        <f t="shared" si="146"/>
        <v>#N/A</v>
      </c>
      <c r="AU270" s="119" t="e">
        <f t="shared" si="147"/>
        <v>#N/A</v>
      </c>
      <c r="AV270" s="119">
        <f t="shared" si="148"/>
        <v>0</v>
      </c>
    </row>
    <row r="271" spans="1:48">
      <c r="A271" s="115">
        <f t="shared" si="149"/>
        <v>-45759</v>
      </c>
      <c r="B271" s="113">
        <f t="shared" si="132"/>
        <v>264</v>
      </c>
      <c r="C271" s="119">
        <f t="shared" si="133"/>
        <v>0</v>
      </c>
      <c r="F271" s="115">
        <f t="shared" si="150"/>
        <v>-45759</v>
      </c>
      <c r="G271" s="113">
        <f t="shared" si="151"/>
        <v>264</v>
      </c>
      <c r="H271" s="113" t="e">
        <f>INDEX(地温!$D$2:$D$366,MATCH(F271,地温!$C$2:$C$366,FALSE))</f>
        <v>#N/A</v>
      </c>
      <c r="I271" s="113" t="e">
        <f t="shared" si="152"/>
        <v>#N/A</v>
      </c>
      <c r="J271" s="116" t="e">
        <f t="shared" si="134"/>
        <v>#N/A</v>
      </c>
      <c r="K271" s="119" t="e">
        <f t="shared" si="135"/>
        <v>#N/A</v>
      </c>
      <c r="L271" s="119">
        <f t="shared" si="136"/>
        <v>0</v>
      </c>
      <c r="O271" s="115">
        <f t="shared" si="153"/>
        <v>-45759</v>
      </c>
      <c r="P271" s="113">
        <f t="shared" si="154"/>
        <v>264</v>
      </c>
      <c r="Q271" s="113" t="e">
        <f>INDEX(地温!$D$2:$D$366,MATCH(O271,地温!$C$2:$C$366,FALSE))</f>
        <v>#N/A</v>
      </c>
      <c r="R271" s="113" t="e">
        <f t="shared" si="155"/>
        <v>#N/A</v>
      </c>
      <c r="S271" s="116" t="e">
        <f t="shared" si="137"/>
        <v>#N/A</v>
      </c>
      <c r="T271" s="119" t="e">
        <f t="shared" si="138"/>
        <v>#N/A</v>
      </c>
      <c r="U271" s="119">
        <f t="shared" si="139"/>
        <v>0</v>
      </c>
      <c r="X271" s="115">
        <f t="shared" si="156"/>
        <v>-45759</v>
      </c>
      <c r="Y271" s="113">
        <f t="shared" si="157"/>
        <v>264</v>
      </c>
      <c r="Z271" s="113" t="e">
        <f>INDEX(地温!$D$2:$D$366,MATCH(X271,地温!$C$2:$C$366,FALSE))</f>
        <v>#N/A</v>
      </c>
      <c r="AA271" s="113" t="e">
        <f t="shared" si="158"/>
        <v>#N/A</v>
      </c>
      <c r="AB271" s="116" t="e">
        <f t="shared" si="140"/>
        <v>#N/A</v>
      </c>
      <c r="AC271" s="119" t="e">
        <f t="shared" si="141"/>
        <v>#N/A</v>
      </c>
      <c r="AD271" s="119">
        <f t="shared" si="142"/>
        <v>0</v>
      </c>
      <c r="AG271" s="115">
        <f t="shared" si="159"/>
        <v>-45759</v>
      </c>
      <c r="AH271" s="113">
        <f t="shared" si="160"/>
        <v>264</v>
      </c>
      <c r="AI271" s="113" t="e">
        <f>INDEX(地温!$D$2:$D$366,MATCH(AG271,地温!$C$2:$C$366,FALSE))</f>
        <v>#N/A</v>
      </c>
      <c r="AJ271" s="113" t="e">
        <f t="shared" si="161"/>
        <v>#N/A</v>
      </c>
      <c r="AK271" s="116" t="e">
        <f t="shared" si="143"/>
        <v>#N/A</v>
      </c>
      <c r="AL271" s="119" t="e">
        <f t="shared" si="144"/>
        <v>#N/A</v>
      </c>
      <c r="AM271" s="119">
        <f t="shared" si="145"/>
        <v>0</v>
      </c>
      <c r="AP271" s="115">
        <f t="shared" si="162"/>
        <v>-45759</v>
      </c>
      <c r="AQ271" s="113">
        <f t="shared" si="163"/>
        <v>264</v>
      </c>
      <c r="AR271" s="113" t="e">
        <f>INDEX(地温!$D$2:$D$366,MATCH(AP271,地温!$C$2:$C$366,FALSE))</f>
        <v>#N/A</v>
      </c>
      <c r="AS271" s="113" t="e">
        <f t="shared" si="164"/>
        <v>#N/A</v>
      </c>
      <c r="AT271" s="116" t="e">
        <f t="shared" si="146"/>
        <v>#N/A</v>
      </c>
      <c r="AU271" s="119" t="e">
        <f t="shared" si="147"/>
        <v>#N/A</v>
      </c>
      <c r="AV271" s="119">
        <f t="shared" si="148"/>
        <v>0</v>
      </c>
    </row>
    <row r="272" spans="1:48">
      <c r="A272" s="115">
        <f t="shared" si="149"/>
        <v>-45758</v>
      </c>
      <c r="B272" s="113">
        <f t="shared" si="132"/>
        <v>265</v>
      </c>
      <c r="C272" s="119">
        <f t="shared" si="133"/>
        <v>0</v>
      </c>
      <c r="F272" s="115">
        <f t="shared" si="150"/>
        <v>-45758</v>
      </c>
      <c r="G272" s="113">
        <f t="shared" si="151"/>
        <v>265</v>
      </c>
      <c r="H272" s="113" t="e">
        <f>INDEX(地温!$D$2:$D$366,MATCH(F272,地温!$C$2:$C$366,FALSE))</f>
        <v>#N/A</v>
      </c>
      <c r="I272" s="113" t="e">
        <f t="shared" si="152"/>
        <v>#N/A</v>
      </c>
      <c r="J272" s="116" t="e">
        <f t="shared" si="134"/>
        <v>#N/A</v>
      </c>
      <c r="K272" s="119" t="e">
        <f t="shared" si="135"/>
        <v>#N/A</v>
      </c>
      <c r="L272" s="119">
        <f t="shared" si="136"/>
        <v>0</v>
      </c>
      <c r="O272" s="115">
        <f t="shared" si="153"/>
        <v>-45758</v>
      </c>
      <c r="P272" s="113">
        <f t="shared" si="154"/>
        <v>265</v>
      </c>
      <c r="Q272" s="113" t="e">
        <f>INDEX(地温!$D$2:$D$366,MATCH(O272,地温!$C$2:$C$366,FALSE))</f>
        <v>#N/A</v>
      </c>
      <c r="R272" s="113" t="e">
        <f t="shared" si="155"/>
        <v>#N/A</v>
      </c>
      <c r="S272" s="116" t="e">
        <f t="shared" si="137"/>
        <v>#N/A</v>
      </c>
      <c r="T272" s="119" t="e">
        <f t="shared" si="138"/>
        <v>#N/A</v>
      </c>
      <c r="U272" s="119">
        <f t="shared" si="139"/>
        <v>0</v>
      </c>
      <c r="X272" s="115">
        <f t="shared" si="156"/>
        <v>-45758</v>
      </c>
      <c r="Y272" s="113">
        <f t="shared" si="157"/>
        <v>265</v>
      </c>
      <c r="Z272" s="113" t="e">
        <f>INDEX(地温!$D$2:$D$366,MATCH(X272,地温!$C$2:$C$366,FALSE))</f>
        <v>#N/A</v>
      </c>
      <c r="AA272" s="113" t="e">
        <f t="shared" si="158"/>
        <v>#N/A</v>
      </c>
      <c r="AB272" s="116" t="e">
        <f t="shared" si="140"/>
        <v>#N/A</v>
      </c>
      <c r="AC272" s="119" t="e">
        <f t="shared" si="141"/>
        <v>#N/A</v>
      </c>
      <c r="AD272" s="119">
        <f t="shared" si="142"/>
        <v>0</v>
      </c>
      <c r="AG272" s="115">
        <f t="shared" si="159"/>
        <v>-45758</v>
      </c>
      <c r="AH272" s="113">
        <f t="shared" si="160"/>
        <v>265</v>
      </c>
      <c r="AI272" s="113" t="e">
        <f>INDEX(地温!$D$2:$D$366,MATCH(AG272,地温!$C$2:$C$366,FALSE))</f>
        <v>#N/A</v>
      </c>
      <c r="AJ272" s="113" t="e">
        <f t="shared" si="161"/>
        <v>#N/A</v>
      </c>
      <c r="AK272" s="116" t="e">
        <f t="shared" si="143"/>
        <v>#N/A</v>
      </c>
      <c r="AL272" s="119" t="e">
        <f t="shared" si="144"/>
        <v>#N/A</v>
      </c>
      <c r="AM272" s="119">
        <f t="shared" si="145"/>
        <v>0</v>
      </c>
      <c r="AP272" s="115">
        <f t="shared" si="162"/>
        <v>-45758</v>
      </c>
      <c r="AQ272" s="113">
        <f t="shared" si="163"/>
        <v>265</v>
      </c>
      <c r="AR272" s="113" t="e">
        <f>INDEX(地温!$D$2:$D$366,MATCH(AP272,地温!$C$2:$C$366,FALSE))</f>
        <v>#N/A</v>
      </c>
      <c r="AS272" s="113" t="e">
        <f t="shared" si="164"/>
        <v>#N/A</v>
      </c>
      <c r="AT272" s="116" t="e">
        <f t="shared" si="146"/>
        <v>#N/A</v>
      </c>
      <c r="AU272" s="119" t="e">
        <f t="shared" si="147"/>
        <v>#N/A</v>
      </c>
      <c r="AV272" s="119">
        <f t="shared" si="148"/>
        <v>0</v>
      </c>
    </row>
    <row r="273" spans="1:48">
      <c r="A273" s="115">
        <f t="shared" si="149"/>
        <v>-45757</v>
      </c>
      <c r="B273" s="113">
        <f t="shared" si="132"/>
        <v>266</v>
      </c>
      <c r="C273" s="119">
        <f t="shared" si="133"/>
        <v>0</v>
      </c>
      <c r="F273" s="115">
        <f t="shared" si="150"/>
        <v>-45757</v>
      </c>
      <c r="G273" s="113">
        <f t="shared" si="151"/>
        <v>266</v>
      </c>
      <c r="H273" s="113" t="e">
        <f>INDEX(地温!$D$2:$D$366,MATCH(F273,地温!$C$2:$C$366,FALSE))</f>
        <v>#N/A</v>
      </c>
      <c r="I273" s="113" t="e">
        <f t="shared" si="152"/>
        <v>#N/A</v>
      </c>
      <c r="J273" s="116" t="e">
        <f t="shared" si="134"/>
        <v>#N/A</v>
      </c>
      <c r="K273" s="119" t="e">
        <f t="shared" si="135"/>
        <v>#N/A</v>
      </c>
      <c r="L273" s="119">
        <f t="shared" si="136"/>
        <v>0</v>
      </c>
      <c r="O273" s="115">
        <f t="shared" si="153"/>
        <v>-45757</v>
      </c>
      <c r="P273" s="113">
        <f t="shared" si="154"/>
        <v>266</v>
      </c>
      <c r="Q273" s="113" t="e">
        <f>INDEX(地温!$D$2:$D$366,MATCH(O273,地温!$C$2:$C$366,FALSE))</f>
        <v>#N/A</v>
      </c>
      <c r="R273" s="113" t="e">
        <f t="shared" si="155"/>
        <v>#N/A</v>
      </c>
      <c r="S273" s="116" t="e">
        <f t="shared" si="137"/>
        <v>#N/A</v>
      </c>
      <c r="T273" s="119" t="e">
        <f t="shared" si="138"/>
        <v>#N/A</v>
      </c>
      <c r="U273" s="119">
        <f t="shared" si="139"/>
        <v>0</v>
      </c>
      <c r="X273" s="115">
        <f t="shared" si="156"/>
        <v>-45757</v>
      </c>
      <c r="Y273" s="113">
        <f t="shared" si="157"/>
        <v>266</v>
      </c>
      <c r="Z273" s="113" t="e">
        <f>INDEX(地温!$D$2:$D$366,MATCH(X273,地温!$C$2:$C$366,FALSE))</f>
        <v>#N/A</v>
      </c>
      <c r="AA273" s="113" t="e">
        <f t="shared" si="158"/>
        <v>#N/A</v>
      </c>
      <c r="AB273" s="116" t="e">
        <f t="shared" si="140"/>
        <v>#N/A</v>
      </c>
      <c r="AC273" s="119" t="e">
        <f t="shared" si="141"/>
        <v>#N/A</v>
      </c>
      <c r="AD273" s="119">
        <f t="shared" si="142"/>
        <v>0</v>
      </c>
      <c r="AG273" s="115">
        <f t="shared" si="159"/>
        <v>-45757</v>
      </c>
      <c r="AH273" s="113">
        <f t="shared" si="160"/>
        <v>266</v>
      </c>
      <c r="AI273" s="113" t="e">
        <f>INDEX(地温!$D$2:$D$366,MATCH(AG273,地温!$C$2:$C$366,FALSE))</f>
        <v>#N/A</v>
      </c>
      <c r="AJ273" s="113" t="e">
        <f t="shared" si="161"/>
        <v>#N/A</v>
      </c>
      <c r="AK273" s="116" t="e">
        <f t="shared" si="143"/>
        <v>#N/A</v>
      </c>
      <c r="AL273" s="119" t="e">
        <f t="shared" si="144"/>
        <v>#N/A</v>
      </c>
      <c r="AM273" s="119">
        <f t="shared" si="145"/>
        <v>0</v>
      </c>
      <c r="AP273" s="115">
        <f t="shared" si="162"/>
        <v>-45757</v>
      </c>
      <c r="AQ273" s="113">
        <f t="shared" si="163"/>
        <v>266</v>
      </c>
      <c r="AR273" s="113" t="e">
        <f>INDEX(地温!$D$2:$D$366,MATCH(AP273,地温!$C$2:$C$366,FALSE))</f>
        <v>#N/A</v>
      </c>
      <c r="AS273" s="113" t="e">
        <f t="shared" si="164"/>
        <v>#N/A</v>
      </c>
      <c r="AT273" s="116" t="e">
        <f t="shared" si="146"/>
        <v>#N/A</v>
      </c>
      <c r="AU273" s="119" t="e">
        <f t="shared" si="147"/>
        <v>#N/A</v>
      </c>
      <c r="AV273" s="119">
        <f t="shared" si="148"/>
        <v>0</v>
      </c>
    </row>
    <row r="274" spans="1:48">
      <c r="A274" s="115">
        <f t="shared" si="149"/>
        <v>-45756</v>
      </c>
      <c r="B274" s="113">
        <f t="shared" si="132"/>
        <v>267</v>
      </c>
      <c r="C274" s="119">
        <f t="shared" si="133"/>
        <v>0</v>
      </c>
      <c r="F274" s="115">
        <f t="shared" si="150"/>
        <v>-45756</v>
      </c>
      <c r="G274" s="113">
        <f t="shared" si="151"/>
        <v>267</v>
      </c>
      <c r="H274" s="113" t="e">
        <f>INDEX(地温!$D$2:$D$366,MATCH(F274,地温!$C$2:$C$366,FALSE))</f>
        <v>#N/A</v>
      </c>
      <c r="I274" s="113" t="e">
        <f t="shared" si="152"/>
        <v>#N/A</v>
      </c>
      <c r="J274" s="116" t="e">
        <f t="shared" si="134"/>
        <v>#N/A</v>
      </c>
      <c r="K274" s="119" t="e">
        <f t="shared" si="135"/>
        <v>#N/A</v>
      </c>
      <c r="L274" s="119">
        <f t="shared" si="136"/>
        <v>0</v>
      </c>
      <c r="O274" s="115">
        <f t="shared" si="153"/>
        <v>-45756</v>
      </c>
      <c r="P274" s="113">
        <f t="shared" si="154"/>
        <v>267</v>
      </c>
      <c r="Q274" s="113" t="e">
        <f>INDEX(地温!$D$2:$D$366,MATCH(O274,地温!$C$2:$C$366,FALSE))</f>
        <v>#N/A</v>
      </c>
      <c r="R274" s="113" t="e">
        <f t="shared" si="155"/>
        <v>#N/A</v>
      </c>
      <c r="S274" s="116" t="e">
        <f t="shared" si="137"/>
        <v>#N/A</v>
      </c>
      <c r="T274" s="119" t="e">
        <f t="shared" si="138"/>
        <v>#N/A</v>
      </c>
      <c r="U274" s="119">
        <f t="shared" si="139"/>
        <v>0</v>
      </c>
      <c r="X274" s="115">
        <f t="shared" si="156"/>
        <v>-45756</v>
      </c>
      <c r="Y274" s="113">
        <f t="shared" si="157"/>
        <v>267</v>
      </c>
      <c r="Z274" s="113" t="e">
        <f>INDEX(地温!$D$2:$D$366,MATCH(X274,地温!$C$2:$C$366,FALSE))</f>
        <v>#N/A</v>
      </c>
      <c r="AA274" s="113" t="e">
        <f t="shared" si="158"/>
        <v>#N/A</v>
      </c>
      <c r="AB274" s="116" t="e">
        <f t="shared" si="140"/>
        <v>#N/A</v>
      </c>
      <c r="AC274" s="119" t="e">
        <f t="shared" si="141"/>
        <v>#N/A</v>
      </c>
      <c r="AD274" s="119">
        <f t="shared" si="142"/>
        <v>0</v>
      </c>
      <c r="AG274" s="115">
        <f t="shared" si="159"/>
        <v>-45756</v>
      </c>
      <c r="AH274" s="113">
        <f t="shared" si="160"/>
        <v>267</v>
      </c>
      <c r="AI274" s="113" t="e">
        <f>INDEX(地温!$D$2:$D$366,MATCH(AG274,地温!$C$2:$C$366,FALSE))</f>
        <v>#N/A</v>
      </c>
      <c r="AJ274" s="113" t="e">
        <f t="shared" si="161"/>
        <v>#N/A</v>
      </c>
      <c r="AK274" s="116" t="e">
        <f t="shared" si="143"/>
        <v>#N/A</v>
      </c>
      <c r="AL274" s="119" t="e">
        <f t="shared" si="144"/>
        <v>#N/A</v>
      </c>
      <c r="AM274" s="119">
        <f t="shared" si="145"/>
        <v>0</v>
      </c>
      <c r="AP274" s="115">
        <f t="shared" si="162"/>
        <v>-45756</v>
      </c>
      <c r="AQ274" s="113">
        <f t="shared" si="163"/>
        <v>267</v>
      </c>
      <c r="AR274" s="113" t="e">
        <f>INDEX(地温!$D$2:$D$366,MATCH(AP274,地温!$C$2:$C$366,FALSE))</f>
        <v>#N/A</v>
      </c>
      <c r="AS274" s="113" t="e">
        <f t="shared" si="164"/>
        <v>#N/A</v>
      </c>
      <c r="AT274" s="116" t="e">
        <f t="shared" si="146"/>
        <v>#N/A</v>
      </c>
      <c r="AU274" s="119" t="e">
        <f t="shared" si="147"/>
        <v>#N/A</v>
      </c>
      <c r="AV274" s="119">
        <f t="shared" si="148"/>
        <v>0</v>
      </c>
    </row>
    <row r="275" spans="1:48">
      <c r="A275" s="115">
        <f t="shared" si="149"/>
        <v>-45755</v>
      </c>
      <c r="B275" s="113">
        <f t="shared" si="132"/>
        <v>268</v>
      </c>
      <c r="C275" s="119">
        <f t="shared" si="133"/>
        <v>0</v>
      </c>
      <c r="F275" s="115">
        <f t="shared" si="150"/>
        <v>-45755</v>
      </c>
      <c r="G275" s="113">
        <f t="shared" si="151"/>
        <v>268</v>
      </c>
      <c r="H275" s="113" t="e">
        <f>INDEX(地温!$D$2:$D$366,MATCH(F275,地温!$C$2:$C$366,FALSE))</f>
        <v>#N/A</v>
      </c>
      <c r="I275" s="113" t="e">
        <f t="shared" si="152"/>
        <v>#N/A</v>
      </c>
      <c r="J275" s="116" t="e">
        <f t="shared" si="134"/>
        <v>#N/A</v>
      </c>
      <c r="K275" s="119" t="e">
        <f t="shared" si="135"/>
        <v>#N/A</v>
      </c>
      <c r="L275" s="119">
        <f t="shared" si="136"/>
        <v>0</v>
      </c>
      <c r="O275" s="115">
        <f t="shared" si="153"/>
        <v>-45755</v>
      </c>
      <c r="P275" s="113">
        <f t="shared" si="154"/>
        <v>268</v>
      </c>
      <c r="Q275" s="113" t="e">
        <f>INDEX(地温!$D$2:$D$366,MATCH(O275,地温!$C$2:$C$366,FALSE))</f>
        <v>#N/A</v>
      </c>
      <c r="R275" s="113" t="e">
        <f t="shared" si="155"/>
        <v>#N/A</v>
      </c>
      <c r="S275" s="116" t="e">
        <f t="shared" si="137"/>
        <v>#N/A</v>
      </c>
      <c r="T275" s="119" t="e">
        <f t="shared" si="138"/>
        <v>#N/A</v>
      </c>
      <c r="U275" s="119">
        <f t="shared" si="139"/>
        <v>0</v>
      </c>
      <c r="X275" s="115">
        <f t="shared" si="156"/>
        <v>-45755</v>
      </c>
      <c r="Y275" s="113">
        <f t="shared" si="157"/>
        <v>268</v>
      </c>
      <c r="Z275" s="113" t="e">
        <f>INDEX(地温!$D$2:$D$366,MATCH(X275,地温!$C$2:$C$366,FALSE))</f>
        <v>#N/A</v>
      </c>
      <c r="AA275" s="113" t="e">
        <f t="shared" si="158"/>
        <v>#N/A</v>
      </c>
      <c r="AB275" s="116" t="e">
        <f t="shared" si="140"/>
        <v>#N/A</v>
      </c>
      <c r="AC275" s="119" t="e">
        <f t="shared" si="141"/>
        <v>#N/A</v>
      </c>
      <c r="AD275" s="119">
        <f t="shared" si="142"/>
        <v>0</v>
      </c>
      <c r="AG275" s="115">
        <f t="shared" si="159"/>
        <v>-45755</v>
      </c>
      <c r="AH275" s="113">
        <f t="shared" si="160"/>
        <v>268</v>
      </c>
      <c r="AI275" s="113" t="e">
        <f>INDEX(地温!$D$2:$D$366,MATCH(AG275,地温!$C$2:$C$366,FALSE))</f>
        <v>#N/A</v>
      </c>
      <c r="AJ275" s="113" t="e">
        <f t="shared" si="161"/>
        <v>#N/A</v>
      </c>
      <c r="AK275" s="116" t="e">
        <f t="shared" si="143"/>
        <v>#N/A</v>
      </c>
      <c r="AL275" s="119" t="e">
        <f t="shared" si="144"/>
        <v>#N/A</v>
      </c>
      <c r="AM275" s="119">
        <f t="shared" si="145"/>
        <v>0</v>
      </c>
      <c r="AP275" s="115">
        <f t="shared" si="162"/>
        <v>-45755</v>
      </c>
      <c r="AQ275" s="113">
        <f t="shared" si="163"/>
        <v>268</v>
      </c>
      <c r="AR275" s="113" t="e">
        <f>INDEX(地温!$D$2:$D$366,MATCH(AP275,地温!$C$2:$C$366,FALSE))</f>
        <v>#N/A</v>
      </c>
      <c r="AS275" s="113" t="e">
        <f t="shared" si="164"/>
        <v>#N/A</v>
      </c>
      <c r="AT275" s="116" t="e">
        <f t="shared" si="146"/>
        <v>#N/A</v>
      </c>
      <c r="AU275" s="119" t="e">
        <f t="shared" si="147"/>
        <v>#N/A</v>
      </c>
      <c r="AV275" s="119">
        <f t="shared" si="148"/>
        <v>0</v>
      </c>
    </row>
    <row r="276" spans="1:48">
      <c r="A276" s="115">
        <f t="shared" si="149"/>
        <v>-45754</v>
      </c>
      <c r="B276" s="113">
        <f t="shared" si="132"/>
        <v>269</v>
      </c>
      <c r="C276" s="119">
        <f t="shared" si="133"/>
        <v>0</v>
      </c>
      <c r="F276" s="115">
        <f t="shared" si="150"/>
        <v>-45754</v>
      </c>
      <c r="G276" s="113">
        <f t="shared" si="151"/>
        <v>269</v>
      </c>
      <c r="H276" s="113" t="e">
        <f>INDEX(地温!$D$2:$D$366,MATCH(F276,地温!$C$2:$C$366,FALSE))</f>
        <v>#N/A</v>
      </c>
      <c r="I276" s="113" t="e">
        <f t="shared" si="152"/>
        <v>#N/A</v>
      </c>
      <c r="J276" s="116" t="e">
        <f t="shared" si="134"/>
        <v>#N/A</v>
      </c>
      <c r="K276" s="119" t="e">
        <f t="shared" si="135"/>
        <v>#N/A</v>
      </c>
      <c r="L276" s="119">
        <f t="shared" si="136"/>
        <v>0</v>
      </c>
      <c r="O276" s="115">
        <f t="shared" si="153"/>
        <v>-45754</v>
      </c>
      <c r="P276" s="113">
        <f t="shared" si="154"/>
        <v>269</v>
      </c>
      <c r="Q276" s="113" t="e">
        <f>INDEX(地温!$D$2:$D$366,MATCH(O276,地温!$C$2:$C$366,FALSE))</f>
        <v>#N/A</v>
      </c>
      <c r="R276" s="113" t="e">
        <f t="shared" si="155"/>
        <v>#N/A</v>
      </c>
      <c r="S276" s="116" t="e">
        <f t="shared" si="137"/>
        <v>#N/A</v>
      </c>
      <c r="T276" s="119" t="e">
        <f t="shared" si="138"/>
        <v>#N/A</v>
      </c>
      <c r="U276" s="119">
        <f t="shared" si="139"/>
        <v>0</v>
      </c>
      <c r="X276" s="115">
        <f t="shared" si="156"/>
        <v>-45754</v>
      </c>
      <c r="Y276" s="113">
        <f t="shared" si="157"/>
        <v>269</v>
      </c>
      <c r="Z276" s="113" t="e">
        <f>INDEX(地温!$D$2:$D$366,MATCH(X276,地温!$C$2:$C$366,FALSE))</f>
        <v>#N/A</v>
      </c>
      <c r="AA276" s="113" t="e">
        <f t="shared" si="158"/>
        <v>#N/A</v>
      </c>
      <c r="AB276" s="116" t="e">
        <f t="shared" si="140"/>
        <v>#N/A</v>
      </c>
      <c r="AC276" s="119" t="e">
        <f t="shared" si="141"/>
        <v>#N/A</v>
      </c>
      <c r="AD276" s="119">
        <f t="shared" si="142"/>
        <v>0</v>
      </c>
      <c r="AG276" s="115">
        <f t="shared" si="159"/>
        <v>-45754</v>
      </c>
      <c r="AH276" s="113">
        <f t="shared" si="160"/>
        <v>269</v>
      </c>
      <c r="AI276" s="113" t="e">
        <f>INDEX(地温!$D$2:$D$366,MATCH(AG276,地温!$C$2:$C$366,FALSE))</f>
        <v>#N/A</v>
      </c>
      <c r="AJ276" s="113" t="e">
        <f t="shared" si="161"/>
        <v>#N/A</v>
      </c>
      <c r="AK276" s="116" t="e">
        <f t="shared" si="143"/>
        <v>#N/A</v>
      </c>
      <c r="AL276" s="119" t="e">
        <f t="shared" si="144"/>
        <v>#N/A</v>
      </c>
      <c r="AM276" s="119">
        <f t="shared" si="145"/>
        <v>0</v>
      </c>
      <c r="AP276" s="115">
        <f t="shared" si="162"/>
        <v>-45754</v>
      </c>
      <c r="AQ276" s="113">
        <f t="shared" si="163"/>
        <v>269</v>
      </c>
      <c r="AR276" s="113" t="e">
        <f>INDEX(地温!$D$2:$D$366,MATCH(AP276,地温!$C$2:$C$366,FALSE))</f>
        <v>#N/A</v>
      </c>
      <c r="AS276" s="113" t="e">
        <f t="shared" si="164"/>
        <v>#N/A</v>
      </c>
      <c r="AT276" s="116" t="e">
        <f t="shared" si="146"/>
        <v>#N/A</v>
      </c>
      <c r="AU276" s="119" t="e">
        <f t="shared" si="147"/>
        <v>#N/A</v>
      </c>
      <c r="AV276" s="119">
        <f t="shared" si="148"/>
        <v>0</v>
      </c>
    </row>
    <row r="277" spans="1:48">
      <c r="A277" s="115">
        <f t="shared" si="149"/>
        <v>-45753</v>
      </c>
      <c r="B277" s="113">
        <f t="shared" si="132"/>
        <v>270</v>
      </c>
      <c r="C277" s="119">
        <f t="shared" si="133"/>
        <v>0</v>
      </c>
      <c r="F277" s="115">
        <f t="shared" si="150"/>
        <v>-45753</v>
      </c>
      <c r="G277" s="113">
        <f t="shared" si="151"/>
        <v>270</v>
      </c>
      <c r="H277" s="113" t="e">
        <f>INDEX(地温!$D$2:$D$366,MATCH(F277,地温!$C$2:$C$366,FALSE))</f>
        <v>#N/A</v>
      </c>
      <c r="I277" s="113" t="e">
        <f t="shared" si="152"/>
        <v>#N/A</v>
      </c>
      <c r="J277" s="116" t="e">
        <f t="shared" si="134"/>
        <v>#N/A</v>
      </c>
      <c r="K277" s="119" t="e">
        <f t="shared" si="135"/>
        <v>#N/A</v>
      </c>
      <c r="L277" s="119">
        <f t="shared" si="136"/>
        <v>0</v>
      </c>
      <c r="O277" s="115">
        <f t="shared" si="153"/>
        <v>-45753</v>
      </c>
      <c r="P277" s="113">
        <f t="shared" si="154"/>
        <v>270</v>
      </c>
      <c r="Q277" s="113" t="e">
        <f>INDEX(地温!$D$2:$D$366,MATCH(O277,地温!$C$2:$C$366,FALSE))</f>
        <v>#N/A</v>
      </c>
      <c r="R277" s="113" t="e">
        <f t="shared" si="155"/>
        <v>#N/A</v>
      </c>
      <c r="S277" s="116" t="e">
        <f t="shared" si="137"/>
        <v>#N/A</v>
      </c>
      <c r="T277" s="119" t="e">
        <f t="shared" si="138"/>
        <v>#N/A</v>
      </c>
      <c r="U277" s="119">
        <f t="shared" si="139"/>
        <v>0</v>
      </c>
      <c r="X277" s="115">
        <f t="shared" si="156"/>
        <v>-45753</v>
      </c>
      <c r="Y277" s="113">
        <f t="shared" si="157"/>
        <v>270</v>
      </c>
      <c r="Z277" s="113" t="e">
        <f>INDEX(地温!$D$2:$D$366,MATCH(X277,地温!$C$2:$C$366,FALSE))</f>
        <v>#N/A</v>
      </c>
      <c r="AA277" s="113" t="e">
        <f t="shared" si="158"/>
        <v>#N/A</v>
      </c>
      <c r="AB277" s="116" t="e">
        <f t="shared" si="140"/>
        <v>#N/A</v>
      </c>
      <c r="AC277" s="119" t="e">
        <f t="shared" si="141"/>
        <v>#N/A</v>
      </c>
      <c r="AD277" s="119">
        <f t="shared" si="142"/>
        <v>0</v>
      </c>
      <c r="AG277" s="115">
        <f t="shared" si="159"/>
        <v>-45753</v>
      </c>
      <c r="AH277" s="113">
        <f t="shared" si="160"/>
        <v>270</v>
      </c>
      <c r="AI277" s="113" t="e">
        <f>INDEX(地温!$D$2:$D$366,MATCH(AG277,地温!$C$2:$C$366,FALSE))</f>
        <v>#N/A</v>
      </c>
      <c r="AJ277" s="113" t="e">
        <f t="shared" si="161"/>
        <v>#N/A</v>
      </c>
      <c r="AK277" s="116" t="e">
        <f t="shared" si="143"/>
        <v>#N/A</v>
      </c>
      <c r="AL277" s="119" t="e">
        <f t="shared" si="144"/>
        <v>#N/A</v>
      </c>
      <c r="AM277" s="119">
        <f t="shared" si="145"/>
        <v>0</v>
      </c>
      <c r="AP277" s="115">
        <f t="shared" si="162"/>
        <v>-45753</v>
      </c>
      <c r="AQ277" s="113">
        <f t="shared" si="163"/>
        <v>270</v>
      </c>
      <c r="AR277" s="113" t="e">
        <f>INDEX(地温!$D$2:$D$366,MATCH(AP277,地温!$C$2:$C$366,FALSE))</f>
        <v>#N/A</v>
      </c>
      <c r="AS277" s="113" t="e">
        <f t="shared" si="164"/>
        <v>#N/A</v>
      </c>
      <c r="AT277" s="116" t="e">
        <f t="shared" si="146"/>
        <v>#N/A</v>
      </c>
      <c r="AU277" s="119" t="e">
        <f t="shared" si="147"/>
        <v>#N/A</v>
      </c>
      <c r="AV277" s="119">
        <f t="shared" si="148"/>
        <v>0</v>
      </c>
    </row>
    <row r="278" spans="1:48">
      <c r="A278" s="115">
        <f t="shared" si="149"/>
        <v>-45752</v>
      </c>
      <c r="B278" s="113">
        <f t="shared" si="132"/>
        <v>271</v>
      </c>
      <c r="C278" s="119">
        <f t="shared" si="133"/>
        <v>0</v>
      </c>
      <c r="F278" s="115">
        <f t="shared" si="150"/>
        <v>-45752</v>
      </c>
      <c r="G278" s="113">
        <f t="shared" si="151"/>
        <v>271</v>
      </c>
      <c r="H278" s="113" t="e">
        <f>INDEX(地温!$D$2:$D$366,MATCH(F278,地温!$C$2:$C$366,FALSE))</f>
        <v>#N/A</v>
      </c>
      <c r="I278" s="113" t="e">
        <f t="shared" si="152"/>
        <v>#N/A</v>
      </c>
      <c r="J278" s="116" t="e">
        <f t="shared" si="134"/>
        <v>#N/A</v>
      </c>
      <c r="K278" s="119" t="e">
        <f t="shared" si="135"/>
        <v>#N/A</v>
      </c>
      <c r="L278" s="119">
        <f t="shared" si="136"/>
        <v>0</v>
      </c>
      <c r="O278" s="115">
        <f t="shared" si="153"/>
        <v>-45752</v>
      </c>
      <c r="P278" s="113">
        <f t="shared" si="154"/>
        <v>271</v>
      </c>
      <c r="Q278" s="113" t="e">
        <f>INDEX(地温!$D$2:$D$366,MATCH(O278,地温!$C$2:$C$366,FALSE))</f>
        <v>#N/A</v>
      </c>
      <c r="R278" s="113" t="e">
        <f t="shared" si="155"/>
        <v>#N/A</v>
      </c>
      <c r="S278" s="116" t="e">
        <f t="shared" si="137"/>
        <v>#N/A</v>
      </c>
      <c r="T278" s="119" t="e">
        <f t="shared" si="138"/>
        <v>#N/A</v>
      </c>
      <c r="U278" s="119">
        <f t="shared" si="139"/>
        <v>0</v>
      </c>
      <c r="X278" s="115">
        <f t="shared" si="156"/>
        <v>-45752</v>
      </c>
      <c r="Y278" s="113">
        <f t="shared" si="157"/>
        <v>271</v>
      </c>
      <c r="Z278" s="113" t="e">
        <f>INDEX(地温!$D$2:$D$366,MATCH(X278,地温!$C$2:$C$366,FALSE))</f>
        <v>#N/A</v>
      </c>
      <c r="AA278" s="113" t="e">
        <f t="shared" si="158"/>
        <v>#N/A</v>
      </c>
      <c r="AB278" s="116" t="e">
        <f t="shared" si="140"/>
        <v>#N/A</v>
      </c>
      <c r="AC278" s="119" t="e">
        <f t="shared" si="141"/>
        <v>#N/A</v>
      </c>
      <c r="AD278" s="119">
        <f t="shared" si="142"/>
        <v>0</v>
      </c>
      <c r="AG278" s="115">
        <f t="shared" si="159"/>
        <v>-45752</v>
      </c>
      <c r="AH278" s="113">
        <f t="shared" si="160"/>
        <v>271</v>
      </c>
      <c r="AI278" s="113" t="e">
        <f>INDEX(地温!$D$2:$D$366,MATCH(AG278,地温!$C$2:$C$366,FALSE))</f>
        <v>#N/A</v>
      </c>
      <c r="AJ278" s="113" t="e">
        <f t="shared" si="161"/>
        <v>#N/A</v>
      </c>
      <c r="AK278" s="116" t="e">
        <f t="shared" si="143"/>
        <v>#N/A</v>
      </c>
      <c r="AL278" s="119" t="e">
        <f t="shared" si="144"/>
        <v>#N/A</v>
      </c>
      <c r="AM278" s="119">
        <f t="shared" si="145"/>
        <v>0</v>
      </c>
      <c r="AP278" s="115">
        <f t="shared" si="162"/>
        <v>-45752</v>
      </c>
      <c r="AQ278" s="113">
        <f t="shared" si="163"/>
        <v>271</v>
      </c>
      <c r="AR278" s="113" t="e">
        <f>INDEX(地温!$D$2:$D$366,MATCH(AP278,地温!$C$2:$C$366,FALSE))</f>
        <v>#N/A</v>
      </c>
      <c r="AS278" s="113" t="e">
        <f t="shared" si="164"/>
        <v>#N/A</v>
      </c>
      <c r="AT278" s="116" t="e">
        <f t="shared" si="146"/>
        <v>#N/A</v>
      </c>
      <c r="AU278" s="119" t="e">
        <f t="shared" si="147"/>
        <v>#N/A</v>
      </c>
      <c r="AV278" s="119">
        <f t="shared" si="148"/>
        <v>0</v>
      </c>
    </row>
    <row r="279" spans="1:48">
      <c r="A279" s="115">
        <f t="shared" si="149"/>
        <v>-45751</v>
      </c>
      <c r="B279" s="113">
        <f t="shared" si="132"/>
        <v>272</v>
      </c>
      <c r="C279" s="119">
        <f t="shared" si="133"/>
        <v>0</v>
      </c>
      <c r="F279" s="115">
        <f t="shared" si="150"/>
        <v>-45751</v>
      </c>
      <c r="G279" s="113">
        <f t="shared" si="151"/>
        <v>272</v>
      </c>
      <c r="H279" s="113" t="e">
        <f>INDEX(地温!$D$2:$D$366,MATCH(F279,地温!$C$2:$C$366,FALSE))</f>
        <v>#N/A</v>
      </c>
      <c r="I279" s="113" t="e">
        <f t="shared" si="152"/>
        <v>#N/A</v>
      </c>
      <c r="J279" s="116" t="e">
        <f t="shared" si="134"/>
        <v>#N/A</v>
      </c>
      <c r="K279" s="119" t="e">
        <f t="shared" si="135"/>
        <v>#N/A</v>
      </c>
      <c r="L279" s="119">
        <f t="shared" si="136"/>
        <v>0</v>
      </c>
      <c r="O279" s="115">
        <f t="shared" si="153"/>
        <v>-45751</v>
      </c>
      <c r="P279" s="113">
        <f t="shared" si="154"/>
        <v>272</v>
      </c>
      <c r="Q279" s="113" t="e">
        <f>INDEX(地温!$D$2:$D$366,MATCH(O279,地温!$C$2:$C$366,FALSE))</f>
        <v>#N/A</v>
      </c>
      <c r="R279" s="113" t="e">
        <f t="shared" si="155"/>
        <v>#N/A</v>
      </c>
      <c r="S279" s="116" t="e">
        <f t="shared" si="137"/>
        <v>#N/A</v>
      </c>
      <c r="T279" s="119" t="e">
        <f t="shared" si="138"/>
        <v>#N/A</v>
      </c>
      <c r="U279" s="119">
        <f t="shared" si="139"/>
        <v>0</v>
      </c>
      <c r="X279" s="115">
        <f t="shared" si="156"/>
        <v>-45751</v>
      </c>
      <c r="Y279" s="113">
        <f t="shared" si="157"/>
        <v>272</v>
      </c>
      <c r="Z279" s="113" t="e">
        <f>INDEX(地温!$D$2:$D$366,MATCH(X279,地温!$C$2:$C$366,FALSE))</f>
        <v>#N/A</v>
      </c>
      <c r="AA279" s="113" t="e">
        <f t="shared" si="158"/>
        <v>#N/A</v>
      </c>
      <c r="AB279" s="116" t="e">
        <f t="shared" si="140"/>
        <v>#N/A</v>
      </c>
      <c r="AC279" s="119" t="e">
        <f t="shared" si="141"/>
        <v>#N/A</v>
      </c>
      <c r="AD279" s="119">
        <f t="shared" si="142"/>
        <v>0</v>
      </c>
      <c r="AG279" s="115">
        <f t="shared" si="159"/>
        <v>-45751</v>
      </c>
      <c r="AH279" s="113">
        <f t="shared" si="160"/>
        <v>272</v>
      </c>
      <c r="AI279" s="113" t="e">
        <f>INDEX(地温!$D$2:$D$366,MATCH(AG279,地温!$C$2:$C$366,FALSE))</f>
        <v>#N/A</v>
      </c>
      <c r="AJ279" s="113" t="e">
        <f t="shared" si="161"/>
        <v>#N/A</v>
      </c>
      <c r="AK279" s="116" t="e">
        <f t="shared" si="143"/>
        <v>#N/A</v>
      </c>
      <c r="AL279" s="119" t="e">
        <f t="shared" si="144"/>
        <v>#N/A</v>
      </c>
      <c r="AM279" s="119">
        <f t="shared" si="145"/>
        <v>0</v>
      </c>
      <c r="AP279" s="115">
        <f t="shared" si="162"/>
        <v>-45751</v>
      </c>
      <c r="AQ279" s="113">
        <f t="shared" si="163"/>
        <v>272</v>
      </c>
      <c r="AR279" s="113" t="e">
        <f>INDEX(地温!$D$2:$D$366,MATCH(AP279,地温!$C$2:$C$366,FALSE))</f>
        <v>#N/A</v>
      </c>
      <c r="AS279" s="113" t="e">
        <f t="shared" si="164"/>
        <v>#N/A</v>
      </c>
      <c r="AT279" s="116" t="e">
        <f t="shared" si="146"/>
        <v>#N/A</v>
      </c>
      <c r="AU279" s="119" t="e">
        <f t="shared" si="147"/>
        <v>#N/A</v>
      </c>
      <c r="AV279" s="119">
        <f t="shared" si="148"/>
        <v>0</v>
      </c>
    </row>
    <row r="280" spans="1:48">
      <c r="A280" s="115">
        <f t="shared" si="149"/>
        <v>-45750</v>
      </c>
      <c r="B280" s="113">
        <f t="shared" si="132"/>
        <v>273</v>
      </c>
      <c r="C280" s="119">
        <f t="shared" si="133"/>
        <v>0</v>
      </c>
      <c r="F280" s="115">
        <f t="shared" si="150"/>
        <v>-45750</v>
      </c>
      <c r="G280" s="113">
        <f t="shared" si="151"/>
        <v>273</v>
      </c>
      <c r="H280" s="113" t="e">
        <f>INDEX(地温!$D$2:$D$366,MATCH(F280,地温!$C$2:$C$366,FALSE))</f>
        <v>#N/A</v>
      </c>
      <c r="I280" s="113" t="e">
        <f t="shared" si="152"/>
        <v>#N/A</v>
      </c>
      <c r="J280" s="116" t="e">
        <f t="shared" si="134"/>
        <v>#N/A</v>
      </c>
      <c r="K280" s="119" t="e">
        <f t="shared" si="135"/>
        <v>#N/A</v>
      </c>
      <c r="L280" s="119">
        <f t="shared" si="136"/>
        <v>0</v>
      </c>
      <c r="O280" s="115">
        <f t="shared" si="153"/>
        <v>-45750</v>
      </c>
      <c r="P280" s="113">
        <f t="shared" si="154"/>
        <v>273</v>
      </c>
      <c r="Q280" s="113" t="e">
        <f>INDEX(地温!$D$2:$D$366,MATCH(O280,地温!$C$2:$C$366,FALSE))</f>
        <v>#N/A</v>
      </c>
      <c r="R280" s="113" t="e">
        <f t="shared" si="155"/>
        <v>#N/A</v>
      </c>
      <c r="S280" s="116" t="e">
        <f t="shared" si="137"/>
        <v>#N/A</v>
      </c>
      <c r="T280" s="119" t="e">
        <f t="shared" si="138"/>
        <v>#N/A</v>
      </c>
      <c r="U280" s="119">
        <f t="shared" si="139"/>
        <v>0</v>
      </c>
      <c r="X280" s="115">
        <f t="shared" si="156"/>
        <v>-45750</v>
      </c>
      <c r="Y280" s="113">
        <f t="shared" si="157"/>
        <v>273</v>
      </c>
      <c r="Z280" s="113" t="e">
        <f>INDEX(地温!$D$2:$D$366,MATCH(X280,地温!$C$2:$C$366,FALSE))</f>
        <v>#N/A</v>
      </c>
      <c r="AA280" s="113" t="e">
        <f t="shared" si="158"/>
        <v>#N/A</v>
      </c>
      <c r="AB280" s="116" t="e">
        <f t="shared" si="140"/>
        <v>#N/A</v>
      </c>
      <c r="AC280" s="119" t="e">
        <f t="shared" si="141"/>
        <v>#N/A</v>
      </c>
      <c r="AD280" s="119">
        <f t="shared" si="142"/>
        <v>0</v>
      </c>
      <c r="AG280" s="115">
        <f t="shared" si="159"/>
        <v>-45750</v>
      </c>
      <c r="AH280" s="113">
        <f t="shared" si="160"/>
        <v>273</v>
      </c>
      <c r="AI280" s="113" t="e">
        <f>INDEX(地温!$D$2:$D$366,MATCH(AG280,地温!$C$2:$C$366,FALSE))</f>
        <v>#N/A</v>
      </c>
      <c r="AJ280" s="113" t="e">
        <f t="shared" si="161"/>
        <v>#N/A</v>
      </c>
      <c r="AK280" s="116" t="e">
        <f t="shared" si="143"/>
        <v>#N/A</v>
      </c>
      <c r="AL280" s="119" t="e">
        <f t="shared" si="144"/>
        <v>#N/A</v>
      </c>
      <c r="AM280" s="119">
        <f t="shared" si="145"/>
        <v>0</v>
      </c>
      <c r="AP280" s="115">
        <f t="shared" si="162"/>
        <v>-45750</v>
      </c>
      <c r="AQ280" s="113">
        <f t="shared" si="163"/>
        <v>273</v>
      </c>
      <c r="AR280" s="113" t="e">
        <f>INDEX(地温!$D$2:$D$366,MATCH(AP280,地温!$C$2:$C$366,FALSE))</f>
        <v>#N/A</v>
      </c>
      <c r="AS280" s="113" t="e">
        <f t="shared" si="164"/>
        <v>#N/A</v>
      </c>
      <c r="AT280" s="116" t="e">
        <f t="shared" si="146"/>
        <v>#N/A</v>
      </c>
      <c r="AU280" s="119" t="e">
        <f t="shared" si="147"/>
        <v>#N/A</v>
      </c>
      <c r="AV280" s="119">
        <f t="shared" si="148"/>
        <v>0</v>
      </c>
    </row>
    <row r="281" spans="1:48">
      <c r="A281" s="115">
        <f t="shared" si="149"/>
        <v>-45749</v>
      </c>
      <c r="B281" s="113">
        <f t="shared" si="132"/>
        <v>274</v>
      </c>
      <c r="C281" s="119">
        <f t="shared" si="133"/>
        <v>0</v>
      </c>
      <c r="F281" s="115">
        <f t="shared" si="150"/>
        <v>-45749</v>
      </c>
      <c r="G281" s="113">
        <f t="shared" si="151"/>
        <v>274</v>
      </c>
      <c r="H281" s="113" t="e">
        <f>INDEX(地温!$D$2:$D$366,MATCH(F281,地温!$C$2:$C$366,FALSE))</f>
        <v>#N/A</v>
      </c>
      <c r="I281" s="113" t="e">
        <f t="shared" si="152"/>
        <v>#N/A</v>
      </c>
      <c r="J281" s="116" t="e">
        <f t="shared" si="134"/>
        <v>#N/A</v>
      </c>
      <c r="K281" s="119" t="e">
        <f t="shared" si="135"/>
        <v>#N/A</v>
      </c>
      <c r="L281" s="119">
        <f t="shared" si="136"/>
        <v>0</v>
      </c>
      <c r="O281" s="115">
        <f t="shared" si="153"/>
        <v>-45749</v>
      </c>
      <c r="P281" s="113">
        <f t="shared" si="154"/>
        <v>274</v>
      </c>
      <c r="Q281" s="113" t="e">
        <f>INDEX(地温!$D$2:$D$366,MATCH(O281,地温!$C$2:$C$366,FALSE))</f>
        <v>#N/A</v>
      </c>
      <c r="R281" s="113" t="e">
        <f t="shared" si="155"/>
        <v>#N/A</v>
      </c>
      <c r="S281" s="116" t="e">
        <f t="shared" si="137"/>
        <v>#N/A</v>
      </c>
      <c r="T281" s="119" t="e">
        <f t="shared" si="138"/>
        <v>#N/A</v>
      </c>
      <c r="U281" s="119">
        <f t="shared" si="139"/>
        <v>0</v>
      </c>
      <c r="X281" s="115">
        <f t="shared" si="156"/>
        <v>-45749</v>
      </c>
      <c r="Y281" s="113">
        <f t="shared" si="157"/>
        <v>274</v>
      </c>
      <c r="Z281" s="113" t="e">
        <f>INDEX(地温!$D$2:$D$366,MATCH(X281,地温!$C$2:$C$366,FALSE))</f>
        <v>#N/A</v>
      </c>
      <c r="AA281" s="113" t="e">
        <f t="shared" si="158"/>
        <v>#N/A</v>
      </c>
      <c r="AB281" s="116" t="e">
        <f t="shared" si="140"/>
        <v>#N/A</v>
      </c>
      <c r="AC281" s="119" t="e">
        <f t="shared" si="141"/>
        <v>#N/A</v>
      </c>
      <c r="AD281" s="119">
        <f t="shared" si="142"/>
        <v>0</v>
      </c>
      <c r="AG281" s="115">
        <f t="shared" si="159"/>
        <v>-45749</v>
      </c>
      <c r="AH281" s="113">
        <f t="shared" si="160"/>
        <v>274</v>
      </c>
      <c r="AI281" s="113" t="e">
        <f>INDEX(地温!$D$2:$D$366,MATCH(AG281,地温!$C$2:$C$366,FALSE))</f>
        <v>#N/A</v>
      </c>
      <c r="AJ281" s="113" t="e">
        <f t="shared" si="161"/>
        <v>#N/A</v>
      </c>
      <c r="AK281" s="116" t="e">
        <f t="shared" si="143"/>
        <v>#N/A</v>
      </c>
      <c r="AL281" s="119" t="e">
        <f t="shared" si="144"/>
        <v>#N/A</v>
      </c>
      <c r="AM281" s="119">
        <f t="shared" si="145"/>
        <v>0</v>
      </c>
      <c r="AP281" s="115">
        <f t="shared" si="162"/>
        <v>-45749</v>
      </c>
      <c r="AQ281" s="113">
        <f t="shared" si="163"/>
        <v>274</v>
      </c>
      <c r="AR281" s="113" t="e">
        <f>INDEX(地温!$D$2:$D$366,MATCH(AP281,地温!$C$2:$C$366,FALSE))</f>
        <v>#N/A</v>
      </c>
      <c r="AS281" s="113" t="e">
        <f t="shared" si="164"/>
        <v>#N/A</v>
      </c>
      <c r="AT281" s="116" t="e">
        <f t="shared" si="146"/>
        <v>#N/A</v>
      </c>
      <c r="AU281" s="119" t="e">
        <f t="shared" si="147"/>
        <v>#N/A</v>
      </c>
      <c r="AV281" s="119">
        <f t="shared" si="148"/>
        <v>0</v>
      </c>
    </row>
    <row r="282" spans="1:48">
      <c r="A282" s="115">
        <f t="shared" si="149"/>
        <v>-45748</v>
      </c>
      <c r="B282" s="113">
        <f t="shared" si="132"/>
        <v>275</v>
      </c>
      <c r="C282" s="119">
        <f t="shared" si="133"/>
        <v>0</v>
      </c>
      <c r="F282" s="115">
        <f t="shared" si="150"/>
        <v>-45748</v>
      </c>
      <c r="G282" s="113">
        <f t="shared" si="151"/>
        <v>275</v>
      </c>
      <c r="H282" s="113" t="e">
        <f>INDEX(地温!$D$2:$D$366,MATCH(F282,地温!$C$2:$C$366,FALSE))</f>
        <v>#N/A</v>
      </c>
      <c r="I282" s="113" t="e">
        <f t="shared" si="152"/>
        <v>#N/A</v>
      </c>
      <c r="J282" s="116" t="e">
        <f t="shared" si="134"/>
        <v>#N/A</v>
      </c>
      <c r="K282" s="119" t="e">
        <f t="shared" si="135"/>
        <v>#N/A</v>
      </c>
      <c r="L282" s="119">
        <f t="shared" si="136"/>
        <v>0</v>
      </c>
      <c r="O282" s="115">
        <f t="shared" si="153"/>
        <v>-45748</v>
      </c>
      <c r="P282" s="113">
        <f t="shared" si="154"/>
        <v>275</v>
      </c>
      <c r="Q282" s="113" t="e">
        <f>INDEX(地温!$D$2:$D$366,MATCH(O282,地温!$C$2:$C$366,FALSE))</f>
        <v>#N/A</v>
      </c>
      <c r="R282" s="113" t="e">
        <f t="shared" si="155"/>
        <v>#N/A</v>
      </c>
      <c r="S282" s="116" t="e">
        <f t="shared" si="137"/>
        <v>#N/A</v>
      </c>
      <c r="T282" s="119" t="e">
        <f t="shared" si="138"/>
        <v>#N/A</v>
      </c>
      <c r="U282" s="119">
        <f t="shared" si="139"/>
        <v>0</v>
      </c>
      <c r="X282" s="115">
        <f t="shared" si="156"/>
        <v>-45748</v>
      </c>
      <c r="Y282" s="113">
        <f t="shared" si="157"/>
        <v>275</v>
      </c>
      <c r="Z282" s="113" t="e">
        <f>INDEX(地温!$D$2:$D$366,MATCH(X282,地温!$C$2:$C$366,FALSE))</f>
        <v>#N/A</v>
      </c>
      <c r="AA282" s="113" t="e">
        <f t="shared" si="158"/>
        <v>#N/A</v>
      </c>
      <c r="AB282" s="116" t="e">
        <f t="shared" si="140"/>
        <v>#N/A</v>
      </c>
      <c r="AC282" s="119" t="e">
        <f t="shared" si="141"/>
        <v>#N/A</v>
      </c>
      <c r="AD282" s="119">
        <f t="shared" si="142"/>
        <v>0</v>
      </c>
      <c r="AG282" s="115">
        <f t="shared" si="159"/>
        <v>-45748</v>
      </c>
      <c r="AH282" s="113">
        <f t="shared" si="160"/>
        <v>275</v>
      </c>
      <c r="AI282" s="113" t="e">
        <f>INDEX(地温!$D$2:$D$366,MATCH(AG282,地温!$C$2:$C$366,FALSE))</f>
        <v>#N/A</v>
      </c>
      <c r="AJ282" s="113" t="e">
        <f t="shared" si="161"/>
        <v>#N/A</v>
      </c>
      <c r="AK282" s="116" t="e">
        <f t="shared" si="143"/>
        <v>#N/A</v>
      </c>
      <c r="AL282" s="119" t="e">
        <f t="shared" si="144"/>
        <v>#N/A</v>
      </c>
      <c r="AM282" s="119">
        <f t="shared" si="145"/>
        <v>0</v>
      </c>
      <c r="AP282" s="115">
        <f t="shared" si="162"/>
        <v>-45748</v>
      </c>
      <c r="AQ282" s="113">
        <f t="shared" si="163"/>
        <v>275</v>
      </c>
      <c r="AR282" s="113" t="e">
        <f>INDEX(地温!$D$2:$D$366,MATCH(AP282,地温!$C$2:$C$366,FALSE))</f>
        <v>#N/A</v>
      </c>
      <c r="AS282" s="113" t="e">
        <f t="shared" si="164"/>
        <v>#N/A</v>
      </c>
      <c r="AT282" s="116" t="e">
        <f t="shared" si="146"/>
        <v>#N/A</v>
      </c>
      <c r="AU282" s="119" t="e">
        <f t="shared" si="147"/>
        <v>#N/A</v>
      </c>
      <c r="AV282" s="119">
        <f t="shared" si="148"/>
        <v>0</v>
      </c>
    </row>
    <row r="283" spans="1:48">
      <c r="A283" s="115">
        <f t="shared" si="149"/>
        <v>-45747</v>
      </c>
      <c r="B283" s="113">
        <f t="shared" si="132"/>
        <v>276</v>
      </c>
      <c r="C283" s="119">
        <f t="shared" si="133"/>
        <v>0</v>
      </c>
      <c r="F283" s="115">
        <f t="shared" si="150"/>
        <v>-45747</v>
      </c>
      <c r="G283" s="113">
        <f t="shared" si="151"/>
        <v>276</v>
      </c>
      <c r="H283" s="113" t="e">
        <f>INDEX(地温!$D$2:$D$366,MATCH(F283,地温!$C$2:$C$366,FALSE))</f>
        <v>#N/A</v>
      </c>
      <c r="I283" s="113" t="e">
        <f t="shared" si="152"/>
        <v>#N/A</v>
      </c>
      <c r="J283" s="116" t="e">
        <f t="shared" si="134"/>
        <v>#N/A</v>
      </c>
      <c r="K283" s="119" t="e">
        <f t="shared" si="135"/>
        <v>#N/A</v>
      </c>
      <c r="L283" s="119">
        <f t="shared" si="136"/>
        <v>0</v>
      </c>
      <c r="O283" s="115">
        <f t="shared" si="153"/>
        <v>-45747</v>
      </c>
      <c r="P283" s="113">
        <f t="shared" si="154"/>
        <v>276</v>
      </c>
      <c r="Q283" s="113" t="e">
        <f>INDEX(地温!$D$2:$D$366,MATCH(O283,地温!$C$2:$C$366,FALSE))</f>
        <v>#N/A</v>
      </c>
      <c r="R283" s="113" t="e">
        <f t="shared" si="155"/>
        <v>#N/A</v>
      </c>
      <c r="S283" s="116" t="e">
        <f t="shared" si="137"/>
        <v>#N/A</v>
      </c>
      <c r="T283" s="119" t="e">
        <f t="shared" si="138"/>
        <v>#N/A</v>
      </c>
      <c r="U283" s="119">
        <f t="shared" si="139"/>
        <v>0</v>
      </c>
      <c r="X283" s="115">
        <f t="shared" si="156"/>
        <v>-45747</v>
      </c>
      <c r="Y283" s="113">
        <f t="shared" si="157"/>
        <v>276</v>
      </c>
      <c r="Z283" s="113" t="e">
        <f>INDEX(地温!$D$2:$D$366,MATCH(X283,地温!$C$2:$C$366,FALSE))</f>
        <v>#N/A</v>
      </c>
      <c r="AA283" s="113" t="e">
        <f t="shared" si="158"/>
        <v>#N/A</v>
      </c>
      <c r="AB283" s="116" t="e">
        <f t="shared" si="140"/>
        <v>#N/A</v>
      </c>
      <c r="AC283" s="119" t="e">
        <f t="shared" si="141"/>
        <v>#N/A</v>
      </c>
      <c r="AD283" s="119">
        <f t="shared" si="142"/>
        <v>0</v>
      </c>
      <c r="AG283" s="115">
        <f t="shared" si="159"/>
        <v>-45747</v>
      </c>
      <c r="AH283" s="113">
        <f t="shared" si="160"/>
        <v>276</v>
      </c>
      <c r="AI283" s="113" t="e">
        <f>INDEX(地温!$D$2:$D$366,MATCH(AG283,地温!$C$2:$C$366,FALSE))</f>
        <v>#N/A</v>
      </c>
      <c r="AJ283" s="113" t="e">
        <f t="shared" si="161"/>
        <v>#N/A</v>
      </c>
      <c r="AK283" s="116" t="e">
        <f t="shared" si="143"/>
        <v>#N/A</v>
      </c>
      <c r="AL283" s="119" t="e">
        <f t="shared" si="144"/>
        <v>#N/A</v>
      </c>
      <c r="AM283" s="119">
        <f t="shared" si="145"/>
        <v>0</v>
      </c>
      <c r="AP283" s="115">
        <f t="shared" si="162"/>
        <v>-45747</v>
      </c>
      <c r="AQ283" s="113">
        <f t="shared" si="163"/>
        <v>276</v>
      </c>
      <c r="AR283" s="113" t="e">
        <f>INDEX(地温!$D$2:$D$366,MATCH(AP283,地温!$C$2:$C$366,FALSE))</f>
        <v>#N/A</v>
      </c>
      <c r="AS283" s="113" t="e">
        <f t="shared" si="164"/>
        <v>#N/A</v>
      </c>
      <c r="AT283" s="116" t="e">
        <f t="shared" si="146"/>
        <v>#N/A</v>
      </c>
      <c r="AU283" s="119" t="e">
        <f t="shared" si="147"/>
        <v>#N/A</v>
      </c>
      <c r="AV283" s="119">
        <f t="shared" si="148"/>
        <v>0</v>
      </c>
    </row>
    <row r="284" spans="1:48">
      <c r="A284" s="115">
        <f t="shared" si="149"/>
        <v>-45746</v>
      </c>
      <c r="B284" s="113">
        <f t="shared" si="132"/>
        <v>277</v>
      </c>
      <c r="C284" s="119">
        <f t="shared" si="133"/>
        <v>0</v>
      </c>
      <c r="F284" s="115">
        <f t="shared" si="150"/>
        <v>-45746</v>
      </c>
      <c r="G284" s="113">
        <f t="shared" si="151"/>
        <v>277</v>
      </c>
      <c r="H284" s="113" t="e">
        <f>INDEX(地温!$D$2:$D$366,MATCH(F284,地温!$C$2:$C$366,FALSE))</f>
        <v>#N/A</v>
      </c>
      <c r="I284" s="113" t="e">
        <f t="shared" si="152"/>
        <v>#N/A</v>
      </c>
      <c r="J284" s="116" t="e">
        <f t="shared" si="134"/>
        <v>#N/A</v>
      </c>
      <c r="K284" s="119" t="e">
        <f t="shared" si="135"/>
        <v>#N/A</v>
      </c>
      <c r="L284" s="119">
        <f t="shared" si="136"/>
        <v>0</v>
      </c>
      <c r="O284" s="115">
        <f t="shared" si="153"/>
        <v>-45746</v>
      </c>
      <c r="P284" s="113">
        <f t="shared" si="154"/>
        <v>277</v>
      </c>
      <c r="Q284" s="113" t="e">
        <f>INDEX(地温!$D$2:$D$366,MATCH(O284,地温!$C$2:$C$366,FALSE))</f>
        <v>#N/A</v>
      </c>
      <c r="R284" s="113" t="e">
        <f t="shared" si="155"/>
        <v>#N/A</v>
      </c>
      <c r="S284" s="116" t="e">
        <f t="shared" si="137"/>
        <v>#N/A</v>
      </c>
      <c r="T284" s="119" t="e">
        <f t="shared" si="138"/>
        <v>#N/A</v>
      </c>
      <c r="U284" s="119">
        <f t="shared" si="139"/>
        <v>0</v>
      </c>
      <c r="X284" s="115">
        <f t="shared" si="156"/>
        <v>-45746</v>
      </c>
      <c r="Y284" s="113">
        <f t="shared" si="157"/>
        <v>277</v>
      </c>
      <c r="Z284" s="113" t="e">
        <f>INDEX(地温!$D$2:$D$366,MATCH(X284,地温!$C$2:$C$366,FALSE))</f>
        <v>#N/A</v>
      </c>
      <c r="AA284" s="113" t="e">
        <f t="shared" si="158"/>
        <v>#N/A</v>
      </c>
      <c r="AB284" s="116" t="e">
        <f t="shared" si="140"/>
        <v>#N/A</v>
      </c>
      <c r="AC284" s="119" t="e">
        <f t="shared" si="141"/>
        <v>#N/A</v>
      </c>
      <c r="AD284" s="119">
        <f t="shared" si="142"/>
        <v>0</v>
      </c>
      <c r="AG284" s="115">
        <f t="shared" si="159"/>
        <v>-45746</v>
      </c>
      <c r="AH284" s="113">
        <f t="shared" si="160"/>
        <v>277</v>
      </c>
      <c r="AI284" s="113" t="e">
        <f>INDEX(地温!$D$2:$D$366,MATCH(AG284,地温!$C$2:$C$366,FALSE))</f>
        <v>#N/A</v>
      </c>
      <c r="AJ284" s="113" t="e">
        <f t="shared" si="161"/>
        <v>#N/A</v>
      </c>
      <c r="AK284" s="116" t="e">
        <f t="shared" si="143"/>
        <v>#N/A</v>
      </c>
      <c r="AL284" s="119" t="e">
        <f t="shared" si="144"/>
        <v>#N/A</v>
      </c>
      <c r="AM284" s="119">
        <f t="shared" si="145"/>
        <v>0</v>
      </c>
      <c r="AP284" s="115">
        <f t="shared" si="162"/>
        <v>-45746</v>
      </c>
      <c r="AQ284" s="113">
        <f t="shared" si="163"/>
        <v>277</v>
      </c>
      <c r="AR284" s="113" t="e">
        <f>INDEX(地温!$D$2:$D$366,MATCH(AP284,地温!$C$2:$C$366,FALSE))</f>
        <v>#N/A</v>
      </c>
      <c r="AS284" s="113" t="e">
        <f t="shared" si="164"/>
        <v>#N/A</v>
      </c>
      <c r="AT284" s="116" t="e">
        <f t="shared" si="146"/>
        <v>#N/A</v>
      </c>
      <c r="AU284" s="119" t="e">
        <f t="shared" si="147"/>
        <v>#N/A</v>
      </c>
      <c r="AV284" s="119">
        <f t="shared" si="148"/>
        <v>0</v>
      </c>
    </row>
    <row r="285" spans="1:48">
      <c r="A285" s="115">
        <f t="shared" si="149"/>
        <v>-45745</v>
      </c>
      <c r="B285" s="113">
        <f t="shared" si="132"/>
        <v>278</v>
      </c>
      <c r="C285" s="119">
        <f t="shared" si="133"/>
        <v>0</v>
      </c>
      <c r="F285" s="115">
        <f t="shared" si="150"/>
        <v>-45745</v>
      </c>
      <c r="G285" s="113">
        <f t="shared" si="151"/>
        <v>278</v>
      </c>
      <c r="H285" s="113" t="e">
        <f>INDEX(地温!$D$2:$D$366,MATCH(F285,地温!$C$2:$C$366,FALSE))</f>
        <v>#N/A</v>
      </c>
      <c r="I285" s="113" t="e">
        <f t="shared" si="152"/>
        <v>#N/A</v>
      </c>
      <c r="J285" s="116" t="e">
        <f t="shared" si="134"/>
        <v>#N/A</v>
      </c>
      <c r="K285" s="119" t="e">
        <f t="shared" si="135"/>
        <v>#N/A</v>
      </c>
      <c r="L285" s="119">
        <f t="shared" si="136"/>
        <v>0</v>
      </c>
      <c r="O285" s="115">
        <f t="shared" si="153"/>
        <v>-45745</v>
      </c>
      <c r="P285" s="113">
        <f t="shared" si="154"/>
        <v>278</v>
      </c>
      <c r="Q285" s="113" t="e">
        <f>INDEX(地温!$D$2:$D$366,MATCH(O285,地温!$C$2:$C$366,FALSE))</f>
        <v>#N/A</v>
      </c>
      <c r="R285" s="113" t="e">
        <f t="shared" si="155"/>
        <v>#N/A</v>
      </c>
      <c r="S285" s="116" t="e">
        <f t="shared" si="137"/>
        <v>#N/A</v>
      </c>
      <c r="T285" s="119" t="e">
        <f t="shared" si="138"/>
        <v>#N/A</v>
      </c>
      <c r="U285" s="119">
        <f t="shared" si="139"/>
        <v>0</v>
      </c>
      <c r="X285" s="115">
        <f t="shared" si="156"/>
        <v>-45745</v>
      </c>
      <c r="Y285" s="113">
        <f t="shared" si="157"/>
        <v>278</v>
      </c>
      <c r="Z285" s="113" t="e">
        <f>INDEX(地温!$D$2:$D$366,MATCH(X285,地温!$C$2:$C$366,FALSE))</f>
        <v>#N/A</v>
      </c>
      <c r="AA285" s="113" t="e">
        <f t="shared" si="158"/>
        <v>#N/A</v>
      </c>
      <c r="AB285" s="116" t="e">
        <f t="shared" si="140"/>
        <v>#N/A</v>
      </c>
      <c r="AC285" s="119" t="e">
        <f t="shared" si="141"/>
        <v>#N/A</v>
      </c>
      <c r="AD285" s="119">
        <f t="shared" si="142"/>
        <v>0</v>
      </c>
      <c r="AG285" s="115">
        <f t="shared" si="159"/>
        <v>-45745</v>
      </c>
      <c r="AH285" s="113">
        <f t="shared" si="160"/>
        <v>278</v>
      </c>
      <c r="AI285" s="113" t="e">
        <f>INDEX(地温!$D$2:$D$366,MATCH(AG285,地温!$C$2:$C$366,FALSE))</f>
        <v>#N/A</v>
      </c>
      <c r="AJ285" s="113" t="e">
        <f t="shared" si="161"/>
        <v>#N/A</v>
      </c>
      <c r="AK285" s="116" t="e">
        <f t="shared" si="143"/>
        <v>#N/A</v>
      </c>
      <c r="AL285" s="119" t="e">
        <f t="shared" si="144"/>
        <v>#N/A</v>
      </c>
      <c r="AM285" s="119">
        <f t="shared" si="145"/>
        <v>0</v>
      </c>
      <c r="AP285" s="115">
        <f t="shared" si="162"/>
        <v>-45745</v>
      </c>
      <c r="AQ285" s="113">
        <f t="shared" si="163"/>
        <v>278</v>
      </c>
      <c r="AR285" s="113" t="e">
        <f>INDEX(地温!$D$2:$D$366,MATCH(AP285,地温!$C$2:$C$366,FALSE))</f>
        <v>#N/A</v>
      </c>
      <c r="AS285" s="113" t="e">
        <f t="shared" si="164"/>
        <v>#N/A</v>
      </c>
      <c r="AT285" s="116" t="e">
        <f t="shared" si="146"/>
        <v>#N/A</v>
      </c>
      <c r="AU285" s="119" t="e">
        <f t="shared" si="147"/>
        <v>#N/A</v>
      </c>
      <c r="AV285" s="119">
        <f t="shared" si="148"/>
        <v>0</v>
      </c>
    </row>
    <row r="286" spans="1:48">
      <c r="A286" s="115">
        <f t="shared" si="149"/>
        <v>-45744</v>
      </c>
      <c r="B286" s="113">
        <f t="shared" si="132"/>
        <v>279</v>
      </c>
      <c r="C286" s="119">
        <f t="shared" si="133"/>
        <v>0</v>
      </c>
      <c r="F286" s="115">
        <f t="shared" si="150"/>
        <v>-45744</v>
      </c>
      <c r="G286" s="113">
        <f t="shared" si="151"/>
        <v>279</v>
      </c>
      <c r="H286" s="113" t="e">
        <f>INDEX(地温!$D$2:$D$366,MATCH(F286,地温!$C$2:$C$366,FALSE))</f>
        <v>#N/A</v>
      </c>
      <c r="I286" s="113" t="e">
        <f t="shared" si="152"/>
        <v>#N/A</v>
      </c>
      <c r="J286" s="116" t="e">
        <f t="shared" si="134"/>
        <v>#N/A</v>
      </c>
      <c r="K286" s="119" t="e">
        <f t="shared" si="135"/>
        <v>#N/A</v>
      </c>
      <c r="L286" s="119">
        <f t="shared" si="136"/>
        <v>0</v>
      </c>
      <c r="O286" s="115">
        <f t="shared" si="153"/>
        <v>-45744</v>
      </c>
      <c r="P286" s="113">
        <f t="shared" si="154"/>
        <v>279</v>
      </c>
      <c r="Q286" s="113" t="e">
        <f>INDEX(地温!$D$2:$D$366,MATCH(O286,地温!$C$2:$C$366,FALSE))</f>
        <v>#N/A</v>
      </c>
      <c r="R286" s="113" t="e">
        <f t="shared" si="155"/>
        <v>#N/A</v>
      </c>
      <c r="S286" s="116" t="e">
        <f t="shared" si="137"/>
        <v>#N/A</v>
      </c>
      <c r="T286" s="119" t="e">
        <f t="shared" si="138"/>
        <v>#N/A</v>
      </c>
      <c r="U286" s="119">
        <f t="shared" si="139"/>
        <v>0</v>
      </c>
      <c r="X286" s="115">
        <f t="shared" si="156"/>
        <v>-45744</v>
      </c>
      <c r="Y286" s="113">
        <f t="shared" si="157"/>
        <v>279</v>
      </c>
      <c r="Z286" s="113" t="e">
        <f>INDEX(地温!$D$2:$D$366,MATCH(X286,地温!$C$2:$C$366,FALSE))</f>
        <v>#N/A</v>
      </c>
      <c r="AA286" s="113" t="e">
        <f t="shared" si="158"/>
        <v>#N/A</v>
      </c>
      <c r="AB286" s="116" t="e">
        <f t="shared" si="140"/>
        <v>#N/A</v>
      </c>
      <c r="AC286" s="119" t="e">
        <f t="shared" si="141"/>
        <v>#N/A</v>
      </c>
      <c r="AD286" s="119">
        <f t="shared" si="142"/>
        <v>0</v>
      </c>
      <c r="AG286" s="115">
        <f t="shared" si="159"/>
        <v>-45744</v>
      </c>
      <c r="AH286" s="113">
        <f t="shared" si="160"/>
        <v>279</v>
      </c>
      <c r="AI286" s="113" t="e">
        <f>INDEX(地温!$D$2:$D$366,MATCH(AG286,地温!$C$2:$C$366,FALSE))</f>
        <v>#N/A</v>
      </c>
      <c r="AJ286" s="113" t="e">
        <f t="shared" si="161"/>
        <v>#N/A</v>
      </c>
      <c r="AK286" s="116" t="e">
        <f t="shared" si="143"/>
        <v>#N/A</v>
      </c>
      <c r="AL286" s="119" t="e">
        <f t="shared" si="144"/>
        <v>#N/A</v>
      </c>
      <c r="AM286" s="119">
        <f t="shared" si="145"/>
        <v>0</v>
      </c>
      <c r="AP286" s="115">
        <f t="shared" si="162"/>
        <v>-45744</v>
      </c>
      <c r="AQ286" s="113">
        <f t="shared" si="163"/>
        <v>279</v>
      </c>
      <c r="AR286" s="113" t="e">
        <f>INDEX(地温!$D$2:$D$366,MATCH(AP286,地温!$C$2:$C$366,FALSE))</f>
        <v>#N/A</v>
      </c>
      <c r="AS286" s="113" t="e">
        <f t="shared" si="164"/>
        <v>#N/A</v>
      </c>
      <c r="AT286" s="116" t="e">
        <f t="shared" si="146"/>
        <v>#N/A</v>
      </c>
      <c r="AU286" s="119" t="e">
        <f t="shared" si="147"/>
        <v>#N/A</v>
      </c>
      <c r="AV286" s="119">
        <f t="shared" si="148"/>
        <v>0</v>
      </c>
    </row>
    <row r="287" spans="1:48">
      <c r="A287" s="115">
        <f t="shared" si="149"/>
        <v>-45743</v>
      </c>
      <c r="B287" s="113">
        <f t="shared" si="132"/>
        <v>280</v>
      </c>
      <c r="C287" s="119">
        <f t="shared" si="133"/>
        <v>0</v>
      </c>
      <c r="F287" s="115">
        <f t="shared" si="150"/>
        <v>-45743</v>
      </c>
      <c r="G287" s="113">
        <f t="shared" si="151"/>
        <v>280</v>
      </c>
      <c r="H287" s="113" t="e">
        <f>INDEX(地温!$D$2:$D$366,MATCH(F287,地温!$C$2:$C$366,FALSE))</f>
        <v>#N/A</v>
      </c>
      <c r="I287" s="113" t="e">
        <f t="shared" si="152"/>
        <v>#N/A</v>
      </c>
      <c r="J287" s="116" t="e">
        <f t="shared" si="134"/>
        <v>#N/A</v>
      </c>
      <c r="K287" s="119" t="e">
        <f t="shared" si="135"/>
        <v>#N/A</v>
      </c>
      <c r="L287" s="119">
        <f t="shared" si="136"/>
        <v>0</v>
      </c>
      <c r="O287" s="115">
        <f t="shared" si="153"/>
        <v>-45743</v>
      </c>
      <c r="P287" s="113">
        <f t="shared" si="154"/>
        <v>280</v>
      </c>
      <c r="Q287" s="113" t="e">
        <f>INDEX(地温!$D$2:$D$366,MATCH(O287,地温!$C$2:$C$366,FALSE))</f>
        <v>#N/A</v>
      </c>
      <c r="R287" s="113" t="e">
        <f t="shared" si="155"/>
        <v>#N/A</v>
      </c>
      <c r="S287" s="116" t="e">
        <f t="shared" si="137"/>
        <v>#N/A</v>
      </c>
      <c r="T287" s="119" t="e">
        <f t="shared" si="138"/>
        <v>#N/A</v>
      </c>
      <c r="U287" s="119">
        <f t="shared" si="139"/>
        <v>0</v>
      </c>
      <c r="X287" s="115">
        <f t="shared" si="156"/>
        <v>-45743</v>
      </c>
      <c r="Y287" s="113">
        <f t="shared" si="157"/>
        <v>280</v>
      </c>
      <c r="Z287" s="113" t="e">
        <f>INDEX(地温!$D$2:$D$366,MATCH(X287,地温!$C$2:$C$366,FALSE))</f>
        <v>#N/A</v>
      </c>
      <c r="AA287" s="113" t="e">
        <f t="shared" si="158"/>
        <v>#N/A</v>
      </c>
      <c r="AB287" s="116" t="e">
        <f t="shared" si="140"/>
        <v>#N/A</v>
      </c>
      <c r="AC287" s="119" t="e">
        <f t="shared" si="141"/>
        <v>#N/A</v>
      </c>
      <c r="AD287" s="119">
        <f t="shared" si="142"/>
        <v>0</v>
      </c>
      <c r="AG287" s="115">
        <f t="shared" si="159"/>
        <v>-45743</v>
      </c>
      <c r="AH287" s="113">
        <f t="shared" si="160"/>
        <v>280</v>
      </c>
      <c r="AI287" s="113" t="e">
        <f>INDEX(地温!$D$2:$D$366,MATCH(AG287,地温!$C$2:$C$366,FALSE))</f>
        <v>#N/A</v>
      </c>
      <c r="AJ287" s="113" t="e">
        <f t="shared" si="161"/>
        <v>#N/A</v>
      </c>
      <c r="AK287" s="116" t="e">
        <f t="shared" si="143"/>
        <v>#N/A</v>
      </c>
      <c r="AL287" s="119" t="e">
        <f t="shared" si="144"/>
        <v>#N/A</v>
      </c>
      <c r="AM287" s="119">
        <f t="shared" si="145"/>
        <v>0</v>
      </c>
      <c r="AP287" s="115">
        <f t="shared" si="162"/>
        <v>-45743</v>
      </c>
      <c r="AQ287" s="113">
        <f t="shared" si="163"/>
        <v>280</v>
      </c>
      <c r="AR287" s="113" t="e">
        <f>INDEX(地温!$D$2:$D$366,MATCH(AP287,地温!$C$2:$C$366,FALSE))</f>
        <v>#N/A</v>
      </c>
      <c r="AS287" s="113" t="e">
        <f t="shared" si="164"/>
        <v>#N/A</v>
      </c>
      <c r="AT287" s="116" t="e">
        <f t="shared" si="146"/>
        <v>#N/A</v>
      </c>
      <c r="AU287" s="119" t="e">
        <f t="shared" si="147"/>
        <v>#N/A</v>
      </c>
      <c r="AV287" s="119">
        <f t="shared" si="148"/>
        <v>0</v>
      </c>
    </row>
    <row r="288" spans="1:48">
      <c r="A288" s="115">
        <f t="shared" si="149"/>
        <v>-45742</v>
      </c>
      <c r="B288" s="113">
        <f t="shared" si="132"/>
        <v>281</v>
      </c>
      <c r="C288" s="119">
        <f t="shared" si="133"/>
        <v>0</v>
      </c>
      <c r="F288" s="115">
        <f t="shared" si="150"/>
        <v>-45742</v>
      </c>
      <c r="G288" s="113">
        <f t="shared" si="151"/>
        <v>281</v>
      </c>
      <c r="H288" s="113" t="e">
        <f>INDEX(地温!$D$2:$D$366,MATCH(F288,地温!$C$2:$C$366,FALSE))</f>
        <v>#N/A</v>
      </c>
      <c r="I288" s="113" t="e">
        <f t="shared" si="152"/>
        <v>#N/A</v>
      </c>
      <c r="J288" s="116" t="e">
        <f t="shared" si="134"/>
        <v>#N/A</v>
      </c>
      <c r="K288" s="119" t="e">
        <f t="shared" si="135"/>
        <v>#N/A</v>
      </c>
      <c r="L288" s="119">
        <f t="shared" si="136"/>
        <v>0</v>
      </c>
      <c r="O288" s="115">
        <f t="shared" si="153"/>
        <v>-45742</v>
      </c>
      <c r="P288" s="113">
        <f t="shared" si="154"/>
        <v>281</v>
      </c>
      <c r="Q288" s="113" t="e">
        <f>INDEX(地温!$D$2:$D$366,MATCH(O288,地温!$C$2:$C$366,FALSE))</f>
        <v>#N/A</v>
      </c>
      <c r="R288" s="113" t="e">
        <f t="shared" si="155"/>
        <v>#N/A</v>
      </c>
      <c r="S288" s="116" t="e">
        <f t="shared" si="137"/>
        <v>#N/A</v>
      </c>
      <c r="T288" s="119" t="e">
        <f t="shared" si="138"/>
        <v>#N/A</v>
      </c>
      <c r="U288" s="119">
        <f t="shared" si="139"/>
        <v>0</v>
      </c>
      <c r="X288" s="115">
        <f t="shared" si="156"/>
        <v>-45742</v>
      </c>
      <c r="Y288" s="113">
        <f t="shared" si="157"/>
        <v>281</v>
      </c>
      <c r="Z288" s="113" t="e">
        <f>INDEX(地温!$D$2:$D$366,MATCH(X288,地温!$C$2:$C$366,FALSE))</f>
        <v>#N/A</v>
      </c>
      <c r="AA288" s="113" t="e">
        <f t="shared" si="158"/>
        <v>#N/A</v>
      </c>
      <c r="AB288" s="116" t="e">
        <f t="shared" si="140"/>
        <v>#N/A</v>
      </c>
      <c r="AC288" s="119" t="e">
        <f t="shared" si="141"/>
        <v>#N/A</v>
      </c>
      <c r="AD288" s="119">
        <f t="shared" si="142"/>
        <v>0</v>
      </c>
      <c r="AG288" s="115">
        <f t="shared" si="159"/>
        <v>-45742</v>
      </c>
      <c r="AH288" s="113">
        <f t="shared" si="160"/>
        <v>281</v>
      </c>
      <c r="AI288" s="113" t="e">
        <f>INDEX(地温!$D$2:$D$366,MATCH(AG288,地温!$C$2:$C$366,FALSE))</f>
        <v>#N/A</v>
      </c>
      <c r="AJ288" s="113" t="e">
        <f t="shared" si="161"/>
        <v>#N/A</v>
      </c>
      <c r="AK288" s="116" t="e">
        <f t="shared" si="143"/>
        <v>#N/A</v>
      </c>
      <c r="AL288" s="119" t="e">
        <f t="shared" si="144"/>
        <v>#N/A</v>
      </c>
      <c r="AM288" s="119">
        <f t="shared" si="145"/>
        <v>0</v>
      </c>
      <c r="AP288" s="115">
        <f t="shared" si="162"/>
        <v>-45742</v>
      </c>
      <c r="AQ288" s="113">
        <f t="shared" si="163"/>
        <v>281</v>
      </c>
      <c r="AR288" s="113" t="e">
        <f>INDEX(地温!$D$2:$D$366,MATCH(AP288,地温!$C$2:$C$366,FALSE))</f>
        <v>#N/A</v>
      </c>
      <c r="AS288" s="113" t="e">
        <f t="shared" si="164"/>
        <v>#N/A</v>
      </c>
      <c r="AT288" s="116" t="e">
        <f t="shared" si="146"/>
        <v>#N/A</v>
      </c>
      <c r="AU288" s="119" t="e">
        <f t="shared" si="147"/>
        <v>#N/A</v>
      </c>
      <c r="AV288" s="119">
        <f t="shared" si="148"/>
        <v>0</v>
      </c>
    </row>
    <row r="289" spans="1:48">
      <c r="A289" s="115">
        <f t="shared" si="149"/>
        <v>-45741</v>
      </c>
      <c r="B289" s="113">
        <f t="shared" si="132"/>
        <v>282</v>
      </c>
      <c r="C289" s="119">
        <f t="shared" si="133"/>
        <v>0</v>
      </c>
      <c r="F289" s="115">
        <f t="shared" si="150"/>
        <v>-45741</v>
      </c>
      <c r="G289" s="113">
        <f t="shared" si="151"/>
        <v>282</v>
      </c>
      <c r="H289" s="113" t="e">
        <f>INDEX(地温!$D$2:$D$366,MATCH(F289,地温!$C$2:$C$366,FALSE))</f>
        <v>#N/A</v>
      </c>
      <c r="I289" s="113" t="e">
        <f t="shared" si="152"/>
        <v>#N/A</v>
      </c>
      <c r="J289" s="116" t="e">
        <f t="shared" si="134"/>
        <v>#N/A</v>
      </c>
      <c r="K289" s="119" t="e">
        <f t="shared" si="135"/>
        <v>#N/A</v>
      </c>
      <c r="L289" s="119">
        <f t="shared" si="136"/>
        <v>0</v>
      </c>
      <c r="O289" s="115">
        <f t="shared" si="153"/>
        <v>-45741</v>
      </c>
      <c r="P289" s="113">
        <f t="shared" si="154"/>
        <v>282</v>
      </c>
      <c r="Q289" s="113" t="e">
        <f>INDEX(地温!$D$2:$D$366,MATCH(O289,地温!$C$2:$C$366,FALSE))</f>
        <v>#N/A</v>
      </c>
      <c r="R289" s="113" t="e">
        <f t="shared" si="155"/>
        <v>#N/A</v>
      </c>
      <c r="S289" s="116" t="e">
        <f t="shared" si="137"/>
        <v>#N/A</v>
      </c>
      <c r="T289" s="119" t="e">
        <f t="shared" si="138"/>
        <v>#N/A</v>
      </c>
      <c r="U289" s="119">
        <f t="shared" si="139"/>
        <v>0</v>
      </c>
      <c r="X289" s="115">
        <f t="shared" si="156"/>
        <v>-45741</v>
      </c>
      <c r="Y289" s="113">
        <f t="shared" si="157"/>
        <v>282</v>
      </c>
      <c r="Z289" s="113" t="e">
        <f>INDEX(地温!$D$2:$D$366,MATCH(X289,地温!$C$2:$C$366,FALSE))</f>
        <v>#N/A</v>
      </c>
      <c r="AA289" s="113" t="e">
        <f t="shared" si="158"/>
        <v>#N/A</v>
      </c>
      <c r="AB289" s="116" t="e">
        <f t="shared" si="140"/>
        <v>#N/A</v>
      </c>
      <c r="AC289" s="119" t="e">
        <f t="shared" si="141"/>
        <v>#N/A</v>
      </c>
      <c r="AD289" s="119">
        <f t="shared" si="142"/>
        <v>0</v>
      </c>
      <c r="AG289" s="115">
        <f t="shared" si="159"/>
        <v>-45741</v>
      </c>
      <c r="AH289" s="113">
        <f t="shared" si="160"/>
        <v>282</v>
      </c>
      <c r="AI289" s="113" t="e">
        <f>INDEX(地温!$D$2:$D$366,MATCH(AG289,地温!$C$2:$C$366,FALSE))</f>
        <v>#N/A</v>
      </c>
      <c r="AJ289" s="113" t="e">
        <f t="shared" si="161"/>
        <v>#N/A</v>
      </c>
      <c r="AK289" s="116" t="e">
        <f t="shared" si="143"/>
        <v>#N/A</v>
      </c>
      <c r="AL289" s="119" t="e">
        <f t="shared" si="144"/>
        <v>#N/A</v>
      </c>
      <c r="AM289" s="119">
        <f t="shared" si="145"/>
        <v>0</v>
      </c>
      <c r="AP289" s="115">
        <f t="shared" si="162"/>
        <v>-45741</v>
      </c>
      <c r="AQ289" s="113">
        <f t="shared" si="163"/>
        <v>282</v>
      </c>
      <c r="AR289" s="113" t="e">
        <f>INDEX(地温!$D$2:$D$366,MATCH(AP289,地温!$C$2:$C$366,FALSE))</f>
        <v>#N/A</v>
      </c>
      <c r="AS289" s="113" t="e">
        <f t="shared" si="164"/>
        <v>#N/A</v>
      </c>
      <c r="AT289" s="116" t="e">
        <f t="shared" si="146"/>
        <v>#N/A</v>
      </c>
      <c r="AU289" s="119" t="e">
        <f t="shared" si="147"/>
        <v>#N/A</v>
      </c>
      <c r="AV289" s="119">
        <f t="shared" si="148"/>
        <v>0</v>
      </c>
    </row>
    <row r="290" spans="1:48">
      <c r="A290" s="115">
        <f t="shared" si="149"/>
        <v>-45740</v>
      </c>
      <c r="B290" s="113">
        <f t="shared" si="132"/>
        <v>283</v>
      </c>
      <c r="C290" s="119">
        <f t="shared" si="133"/>
        <v>0</v>
      </c>
      <c r="F290" s="115">
        <f t="shared" si="150"/>
        <v>-45740</v>
      </c>
      <c r="G290" s="113">
        <f t="shared" si="151"/>
        <v>283</v>
      </c>
      <c r="H290" s="113" t="e">
        <f>INDEX(地温!$D$2:$D$366,MATCH(F290,地温!$C$2:$C$366,FALSE))</f>
        <v>#N/A</v>
      </c>
      <c r="I290" s="113" t="e">
        <f t="shared" si="152"/>
        <v>#N/A</v>
      </c>
      <c r="J290" s="116" t="e">
        <f t="shared" si="134"/>
        <v>#N/A</v>
      </c>
      <c r="K290" s="119" t="e">
        <f t="shared" si="135"/>
        <v>#N/A</v>
      </c>
      <c r="L290" s="119">
        <f t="shared" si="136"/>
        <v>0</v>
      </c>
      <c r="O290" s="115">
        <f t="shared" si="153"/>
        <v>-45740</v>
      </c>
      <c r="P290" s="113">
        <f t="shared" si="154"/>
        <v>283</v>
      </c>
      <c r="Q290" s="113" t="e">
        <f>INDEX(地温!$D$2:$D$366,MATCH(O290,地温!$C$2:$C$366,FALSE))</f>
        <v>#N/A</v>
      </c>
      <c r="R290" s="113" t="e">
        <f t="shared" si="155"/>
        <v>#N/A</v>
      </c>
      <c r="S290" s="116" t="e">
        <f t="shared" si="137"/>
        <v>#N/A</v>
      </c>
      <c r="T290" s="119" t="e">
        <f t="shared" si="138"/>
        <v>#N/A</v>
      </c>
      <c r="U290" s="119">
        <f t="shared" si="139"/>
        <v>0</v>
      </c>
      <c r="X290" s="115">
        <f t="shared" si="156"/>
        <v>-45740</v>
      </c>
      <c r="Y290" s="113">
        <f t="shared" si="157"/>
        <v>283</v>
      </c>
      <c r="Z290" s="113" t="e">
        <f>INDEX(地温!$D$2:$D$366,MATCH(X290,地温!$C$2:$C$366,FALSE))</f>
        <v>#N/A</v>
      </c>
      <c r="AA290" s="113" t="e">
        <f t="shared" si="158"/>
        <v>#N/A</v>
      </c>
      <c r="AB290" s="116" t="e">
        <f t="shared" si="140"/>
        <v>#N/A</v>
      </c>
      <c r="AC290" s="119" t="e">
        <f t="shared" si="141"/>
        <v>#N/A</v>
      </c>
      <c r="AD290" s="119">
        <f t="shared" si="142"/>
        <v>0</v>
      </c>
      <c r="AG290" s="115">
        <f t="shared" si="159"/>
        <v>-45740</v>
      </c>
      <c r="AH290" s="113">
        <f t="shared" si="160"/>
        <v>283</v>
      </c>
      <c r="AI290" s="113" t="e">
        <f>INDEX(地温!$D$2:$D$366,MATCH(AG290,地温!$C$2:$C$366,FALSE))</f>
        <v>#N/A</v>
      </c>
      <c r="AJ290" s="113" t="e">
        <f t="shared" si="161"/>
        <v>#N/A</v>
      </c>
      <c r="AK290" s="116" t="e">
        <f t="shared" si="143"/>
        <v>#N/A</v>
      </c>
      <c r="AL290" s="119" t="e">
        <f t="shared" si="144"/>
        <v>#N/A</v>
      </c>
      <c r="AM290" s="119">
        <f t="shared" si="145"/>
        <v>0</v>
      </c>
      <c r="AP290" s="115">
        <f t="shared" si="162"/>
        <v>-45740</v>
      </c>
      <c r="AQ290" s="113">
        <f t="shared" si="163"/>
        <v>283</v>
      </c>
      <c r="AR290" s="113" t="e">
        <f>INDEX(地温!$D$2:$D$366,MATCH(AP290,地温!$C$2:$C$366,FALSE))</f>
        <v>#N/A</v>
      </c>
      <c r="AS290" s="113" t="e">
        <f t="shared" si="164"/>
        <v>#N/A</v>
      </c>
      <c r="AT290" s="116" t="e">
        <f t="shared" si="146"/>
        <v>#N/A</v>
      </c>
      <c r="AU290" s="119" t="e">
        <f t="shared" si="147"/>
        <v>#N/A</v>
      </c>
      <c r="AV290" s="119">
        <f t="shared" si="148"/>
        <v>0</v>
      </c>
    </row>
    <row r="291" spans="1:48">
      <c r="A291" s="115">
        <f t="shared" si="149"/>
        <v>-45739</v>
      </c>
      <c r="B291" s="113">
        <f t="shared" si="132"/>
        <v>284</v>
      </c>
      <c r="C291" s="119">
        <f t="shared" si="133"/>
        <v>0</v>
      </c>
      <c r="F291" s="115">
        <f t="shared" si="150"/>
        <v>-45739</v>
      </c>
      <c r="G291" s="113">
        <f t="shared" si="151"/>
        <v>284</v>
      </c>
      <c r="H291" s="113" t="e">
        <f>INDEX(地温!$D$2:$D$366,MATCH(F291,地温!$C$2:$C$366,FALSE))</f>
        <v>#N/A</v>
      </c>
      <c r="I291" s="113" t="e">
        <f t="shared" si="152"/>
        <v>#N/A</v>
      </c>
      <c r="J291" s="116" t="e">
        <f t="shared" si="134"/>
        <v>#N/A</v>
      </c>
      <c r="K291" s="119" t="e">
        <f t="shared" si="135"/>
        <v>#N/A</v>
      </c>
      <c r="L291" s="119">
        <f t="shared" si="136"/>
        <v>0</v>
      </c>
      <c r="O291" s="115">
        <f t="shared" si="153"/>
        <v>-45739</v>
      </c>
      <c r="P291" s="113">
        <f t="shared" si="154"/>
        <v>284</v>
      </c>
      <c r="Q291" s="113" t="e">
        <f>INDEX(地温!$D$2:$D$366,MATCH(O291,地温!$C$2:$C$366,FALSE))</f>
        <v>#N/A</v>
      </c>
      <c r="R291" s="113" t="e">
        <f t="shared" si="155"/>
        <v>#N/A</v>
      </c>
      <c r="S291" s="116" t="e">
        <f t="shared" si="137"/>
        <v>#N/A</v>
      </c>
      <c r="T291" s="119" t="e">
        <f t="shared" si="138"/>
        <v>#N/A</v>
      </c>
      <c r="U291" s="119">
        <f t="shared" si="139"/>
        <v>0</v>
      </c>
      <c r="X291" s="115">
        <f t="shared" si="156"/>
        <v>-45739</v>
      </c>
      <c r="Y291" s="113">
        <f t="shared" si="157"/>
        <v>284</v>
      </c>
      <c r="Z291" s="113" t="e">
        <f>INDEX(地温!$D$2:$D$366,MATCH(X291,地温!$C$2:$C$366,FALSE))</f>
        <v>#N/A</v>
      </c>
      <c r="AA291" s="113" t="e">
        <f t="shared" si="158"/>
        <v>#N/A</v>
      </c>
      <c r="AB291" s="116" t="e">
        <f t="shared" si="140"/>
        <v>#N/A</v>
      </c>
      <c r="AC291" s="119" t="e">
        <f t="shared" si="141"/>
        <v>#N/A</v>
      </c>
      <c r="AD291" s="119">
        <f t="shared" si="142"/>
        <v>0</v>
      </c>
      <c r="AG291" s="115">
        <f t="shared" si="159"/>
        <v>-45739</v>
      </c>
      <c r="AH291" s="113">
        <f t="shared" si="160"/>
        <v>284</v>
      </c>
      <c r="AI291" s="113" t="e">
        <f>INDEX(地温!$D$2:$D$366,MATCH(AG291,地温!$C$2:$C$366,FALSE))</f>
        <v>#N/A</v>
      </c>
      <c r="AJ291" s="113" t="e">
        <f t="shared" si="161"/>
        <v>#N/A</v>
      </c>
      <c r="AK291" s="116" t="e">
        <f t="shared" si="143"/>
        <v>#N/A</v>
      </c>
      <c r="AL291" s="119" t="e">
        <f t="shared" si="144"/>
        <v>#N/A</v>
      </c>
      <c r="AM291" s="119">
        <f t="shared" si="145"/>
        <v>0</v>
      </c>
      <c r="AP291" s="115">
        <f t="shared" si="162"/>
        <v>-45739</v>
      </c>
      <c r="AQ291" s="113">
        <f t="shared" si="163"/>
        <v>284</v>
      </c>
      <c r="AR291" s="113" t="e">
        <f>INDEX(地温!$D$2:$D$366,MATCH(AP291,地温!$C$2:$C$366,FALSE))</f>
        <v>#N/A</v>
      </c>
      <c r="AS291" s="113" t="e">
        <f t="shared" si="164"/>
        <v>#N/A</v>
      </c>
      <c r="AT291" s="116" t="e">
        <f t="shared" si="146"/>
        <v>#N/A</v>
      </c>
      <c r="AU291" s="119" t="e">
        <f t="shared" si="147"/>
        <v>#N/A</v>
      </c>
      <c r="AV291" s="119">
        <f t="shared" si="148"/>
        <v>0</v>
      </c>
    </row>
    <row r="292" spans="1:48">
      <c r="A292" s="115">
        <f t="shared" si="149"/>
        <v>-45738</v>
      </c>
      <c r="B292" s="113">
        <f t="shared" si="132"/>
        <v>285</v>
      </c>
      <c r="C292" s="119">
        <f t="shared" si="133"/>
        <v>0</v>
      </c>
      <c r="F292" s="115">
        <f t="shared" si="150"/>
        <v>-45738</v>
      </c>
      <c r="G292" s="113">
        <f t="shared" si="151"/>
        <v>285</v>
      </c>
      <c r="H292" s="113" t="e">
        <f>INDEX(地温!$D$2:$D$366,MATCH(F292,地温!$C$2:$C$366,FALSE))</f>
        <v>#N/A</v>
      </c>
      <c r="I292" s="113" t="e">
        <f t="shared" si="152"/>
        <v>#N/A</v>
      </c>
      <c r="J292" s="116" t="e">
        <f t="shared" si="134"/>
        <v>#N/A</v>
      </c>
      <c r="K292" s="119" t="e">
        <f t="shared" si="135"/>
        <v>#N/A</v>
      </c>
      <c r="L292" s="119">
        <f t="shared" si="136"/>
        <v>0</v>
      </c>
      <c r="O292" s="115">
        <f t="shared" si="153"/>
        <v>-45738</v>
      </c>
      <c r="P292" s="113">
        <f t="shared" si="154"/>
        <v>285</v>
      </c>
      <c r="Q292" s="113" t="e">
        <f>INDEX(地温!$D$2:$D$366,MATCH(O292,地温!$C$2:$C$366,FALSE))</f>
        <v>#N/A</v>
      </c>
      <c r="R292" s="113" t="e">
        <f t="shared" si="155"/>
        <v>#N/A</v>
      </c>
      <c r="S292" s="116" t="e">
        <f t="shared" si="137"/>
        <v>#N/A</v>
      </c>
      <c r="T292" s="119" t="e">
        <f t="shared" si="138"/>
        <v>#N/A</v>
      </c>
      <c r="U292" s="119">
        <f t="shared" si="139"/>
        <v>0</v>
      </c>
      <c r="X292" s="115">
        <f t="shared" si="156"/>
        <v>-45738</v>
      </c>
      <c r="Y292" s="113">
        <f t="shared" si="157"/>
        <v>285</v>
      </c>
      <c r="Z292" s="113" t="e">
        <f>INDEX(地温!$D$2:$D$366,MATCH(X292,地温!$C$2:$C$366,FALSE))</f>
        <v>#N/A</v>
      </c>
      <c r="AA292" s="113" t="e">
        <f t="shared" si="158"/>
        <v>#N/A</v>
      </c>
      <c r="AB292" s="116" t="e">
        <f t="shared" si="140"/>
        <v>#N/A</v>
      </c>
      <c r="AC292" s="119" t="e">
        <f t="shared" si="141"/>
        <v>#N/A</v>
      </c>
      <c r="AD292" s="119">
        <f t="shared" si="142"/>
        <v>0</v>
      </c>
      <c r="AG292" s="115">
        <f t="shared" si="159"/>
        <v>-45738</v>
      </c>
      <c r="AH292" s="113">
        <f t="shared" si="160"/>
        <v>285</v>
      </c>
      <c r="AI292" s="113" t="e">
        <f>INDEX(地温!$D$2:$D$366,MATCH(AG292,地温!$C$2:$C$366,FALSE))</f>
        <v>#N/A</v>
      </c>
      <c r="AJ292" s="113" t="e">
        <f t="shared" si="161"/>
        <v>#N/A</v>
      </c>
      <c r="AK292" s="116" t="e">
        <f t="shared" si="143"/>
        <v>#N/A</v>
      </c>
      <c r="AL292" s="119" t="e">
        <f t="shared" si="144"/>
        <v>#N/A</v>
      </c>
      <c r="AM292" s="119">
        <f t="shared" si="145"/>
        <v>0</v>
      </c>
      <c r="AP292" s="115">
        <f t="shared" si="162"/>
        <v>-45738</v>
      </c>
      <c r="AQ292" s="113">
        <f t="shared" si="163"/>
        <v>285</v>
      </c>
      <c r="AR292" s="113" t="e">
        <f>INDEX(地温!$D$2:$D$366,MATCH(AP292,地温!$C$2:$C$366,FALSE))</f>
        <v>#N/A</v>
      </c>
      <c r="AS292" s="113" t="e">
        <f t="shared" si="164"/>
        <v>#N/A</v>
      </c>
      <c r="AT292" s="116" t="e">
        <f t="shared" si="146"/>
        <v>#N/A</v>
      </c>
      <c r="AU292" s="119" t="e">
        <f t="shared" si="147"/>
        <v>#N/A</v>
      </c>
      <c r="AV292" s="119">
        <f t="shared" si="148"/>
        <v>0</v>
      </c>
    </row>
    <row r="293" spans="1:48">
      <c r="A293" s="115">
        <f t="shared" si="149"/>
        <v>-45737</v>
      </c>
      <c r="B293" s="113">
        <f t="shared" si="132"/>
        <v>286</v>
      </c>
      <c r="C293" s="119">
        <f t="shared" si="133"/>
        <v>0</v>
      </c>
      <c r="F293" s="115">
        <f t="shared" si="150"/>
        <v>-45737</v>
      </c>
      <c r="G293" s="113">
        <f t="shared" si="151"/>
        <v>286</v>
      </c>
      <c r="H293" s="113" t="e">
        <f>INDEX(地温!$D$2:$D$366,MATCH(F293,地温!$C$2:$C$366,FALSE))</f>
        <v>#N/A</v>
      </c>
      <c r="I293" s="113" t="e">
        <f t="shared" si="152"/>
        <v>#N/A</v>
      </c>
      <c r="J293" s="116" t="e">
        <f t="shared" si="134"/>
        <v>#N/A</v>
      </c>
      <c r="K293" s="119" t="e">
        <f t="shared" si="135"/>
        <v>#N/A</v>
      </c>
      <c r="L293" s="119">
        <f t="shared" si="136"/>
        <v>0</v>
      </c>
      <c r="O293" s="115">
        <f t="shared" si="153"/>
        <v>-45737</v>
      </c>
      <c r="P293" s="113">
        <f t="shared" si="154"/>
        <v>286</v>
      </c>
      <c r="Q293" s="113" t="e">
        <f>INDEX(地温!$D$2:$D$366,MATCH(O293,地温!$C$2:$C$366,FALSE))</f>
        <v>#N/A</v>
      </c>
      <c r="R293" s="113" t="e">
        <f t="shared" si="155"/>
        <v>#N/A</v>
      </c>
      <c r="S293" s="116" t="e">
        <f t="shared" si="137"/>
        <v>#N/A</v>
      </c>
      <c r="T293" s="119" t="e">
        <f t="shared" si="138"/>
        <v>#N/A</v>
      </c>
      <c r="U293" s="119">
        <f t="shared" si="139"/>
        <v>0</v>
      </c>
      <c r="X293" s="115">
        <f t="shared" si="156"/>
        <v>-45737</v>
      </c>
      <c r="Y293" s="113">
        <f t="shared" si="157"/>
        <v>286</v>
      </c>
      <c r="Z293" s="113" t="e">
        <f>INDEX(地温!$D$2:$D$366,MATCH(X293,地温!$C$2:$C$366,FALSE))</f>
        <v>#N/A</v>
      </c>
      <c r="AA293" s="113" t="e">
        <f t="shared" si="158"/>
        <v>#N/A</v>
      </c>
      <c r="AB293" s="116" t="e">
        <f t="shared" si="140"/>
        <v>#N/A</v>
      </c>
      <c r="AC293" s="119" t="e">
        <f t="shared" si="141"/>
        <v>#N/A</v>
      </c>
      <c r="AD293" s="119">
        <f t="shared" si="142"/>
        <v>0</v>
      </c>
      <c r="AG293" s="115">
        <f t="shared" si="159"/>
        <v>-45737</v>
      </c>
      <c r="AH293" s="113">
        <f t="shared" si="160"/>
        <v>286</v>
      </c>
      <c r="AI293" s="113" t="e">
        <f>INDEX(地温!$D$2:$D$366,MATCH(AG293,地温!$C$2:$C$366,FALSE))</f>
        <v>#N/A</v>
      </c>
      <c r="AJ293" s="113" t="e">
        <f t="shared" si="161"/>
        <v>#N/A</v>
      </c>
      <c r="AK293" s="116" t="e">
        <f t="shared" si="143"/>
        <v>#N/A</v>
      </c>
      <c r="AL293" s="119" t="e">
        <f t="shared" si="144"/>
        <v>#N/A</v>
      </c>
      <c r="AM293" s="119">
        <f t="shared" si="145"/>
        <v>0</v>
      </c>
      <c r="AP293" s="115">
        <f t="shared" si="162"/>
        <v>-45737</v>
      </c>
      <c r="AQ293" s="113">
        <f t="shared" si="163"/>
        <v>286</v>
      </c>
      <c r="AR293" s="113" t="e">
        <f>INDEX(地温!$D$2:$D$366,MATCH(AP293,地温!$C$2:$C$366,FALSE))</f>
        <v>#N/A</v>
      </c>
      <c r="AS293" s="113" t="e">
        <f t="shared" si="164"/>
        <v>#N/A</v>
      </c>
      <c r="AT293" s="116" t="e">
        <f t="shared" si="146"/>
        <v>#N/A</v>
      </c>
      <c r="AU293" s="119" t="e">
        <f t="shared" si="147"/>
        <v>#N/A</v>
      </c>
      <c r="AV293" s="119">
        <f t="shared" si="148"/>
        <v>0</v>
      </c>
    </row>
    <row r="294" spans="1:48">
      <c r="A294" s="115">
        <f t="shared" si="149"/>
        <v>-45736</v>
      </c>
      <c r="B294" s="113">
        <f t="shared" si="132"/>
        <v>287</v>
      </c>
      <c r="C294" s="119">
        <f t="shared" si="133"/>
        <v>0</v>
      </c>
      <c r="F294" s="115">
        <f t="shared" si="150"/>
        <v>-45736</v>
      </c>
      <c r="G294" s="113">
        <f t="shared" si="151"/>
        <v>287</v>
      </c>
      <c r="H294" s="113" t="e">
        <f>INDEX(地温!$D$2:$D$366,MATCH(F294,地温!$C$2:$C$366,FALSE))</f>
        <v>#N/A</v>
      </c>
      <c r="I294" s="113" t="e">
        <f t="shared" si="152"/>
        <v>#N/A</v>
      </c>
      <c r="J294" s="116" t="e">
        <f t="shared" si="134"/>
        <v>#N/A</v>
      </c>
      <c r="K294" s="119" t="e">
        <f t="shared" si="135"/>
        <v>#N/A</v>
      </c>
      <c r="L294" s="119">
        <f t="shared" si="136"/>
        <v>0</v>
      </c>
      <c r="O294" s="115">
        <f t="shared" si="153"/>
        <v>-45736</v>
      </c>
      <c r="P294" s="113">
        <f t="shared" si="154"/>
        <v>287</v>
      </c>
      <c r="Q294" s="113" t="e">
        <f>INDEX(地温!$D$2:$D$366,MATCH(O294,地温!$C$2:$C$366,FALSE))</f>
        <v>#N/A</v>
      </c>
      <c r="R294" s="113" t="e">
        <f t="shared" si="155"/>
        <v>#N/A</v>
      </c>
      <c r="S294" s="116" t="e">
        <f t="shared" si="137"/>
        <v>#N/A</v>
      </c>
      <c r="T294" s="119" t="e">
        <f t="shared" si="138"/>
        <v>#N/A</v>
      </c>
      <c r="U294" s="119">
        <f t="shared" si="139"/>
        <v>0</v>
      </c>
      <c r="X294" s="115">
        <f t="shared" si="156"/>
        <v>-45736</v>
      </c>
      <c r="Y294" s="113">
        <f t="shared" si="157"/>
        <v>287</v>
      </c>
      <c r="Z294" s="113" t="e">
        <f>INDEX(地温!$D$2:$D$366,MATCH(X294,地温!$C$2:$C$366,FALSE))</f>
        <v>#N/A</v>
      </c>
      <c r="AA294" s="113" t="e">
        <f t="shared" si="158"/>
        <v>#N/A</v>
      </c>
      <c r="AB294" s="116" t="e">
        <f t="shared" si="140"/>
        <v>#N/A</v>
      </c>
      <c r="AC294" s="119" t="e">
        <f t="shared" si="141"/>
        <v>#N/A</v>
      </c>
      <c r="AD294" s="119">
        <f t="shared" si="142"/>
        <v>0</v>
      </c>
      <c r="AG294" s="115">
        <f t="shared" si="159"/>
        <v>-45736</v>
      </c>
      <c r="AH294" s="113">
        <f t="shared" si="160"/>
        <v>287</v>
      </c>
      <c r="AI294" s="113" t="e">
        <f>INDEX(地温!$D$2:$D$366,MATCH(AG294,地温!$C$2:$C$366,FALSE))</f>
        <v>#N/A</v>
      </c>
      <c r="AJ294" s="113" t="e">
        <f t="shared" si="161"/>
        <v>#N/A</v>
      </c>
      <c r="AK294" s="116" t="e">
        <f t="shared" si="143"/>
        <v>#N/A</v>
      </c>
      <c r="AL294" s="119" t="e">
        <f t="shared" si="144"/>
        <v>#N/A</v>
      </c>
      <c r="AM294" s="119">
        <f t="shared" si="145"/>
        <v>0</v>
      </c>
      <c r="AP294" s="115">
        <f t="shared" si="162"/>
        <v>-45736</v>
      </c>
      <c r="AQ294" s="113">
        <f t="shared" si="163"/>
        <v>287</v>
      </c>
      <c r="AR294" s="113" t="e">
        <f>INDEX(地温!$D$2:$D$366,MATCH(AP294,地温!$C$2:$C$366,FALSE))</f>
        <v>#N/A</v>
      </c>
      <c r="AS294" s="113" t="e">
        <f t="shared" si="164"/>
        <v>#N/A</v>
      </c>
      <c r="AT294" s="116" t="e">
        <f t="shared" si="146"/>
        <v>#N/A</v>
      </c>
      <c r="AU294" s="119" t="e">
        <f t="shared" si="147"/>
        <v>#N/A</v>
      </c>
      <c r="AV294" s="119">
        <f t="shared" si="148"/>
        <v>0</v>
      </c>
    </row>
    <row r="295" spans="1:48">
      <c r="A295" s="115">
        <f t="shared" si="149"/>
        <v>-45735</v>
      </c>
      <c r="B295" s="113">
        <f t="shared" si="132"/>
        <v>288</v>
      </c>
      <c r="C295" s="119">
        <f t="shared" si="133"/>
        <v>0</v>
      </c>
      <c r="F295" s="115">
        <f t="shared" si="150"/>
        <v>-45735</v>
      </c>
      <c r="G295" s="113">
        <f t="shared" si="151"/>
        <v>288</v>
      </c>
      <c r="H295" s="113" t="e">
        <f>INDEX(地温!$D$2:$D$366,MATCH(F295,地温!$C$2:$C$366,FALSE))</f>
        <v>#N/A</v>
      </c>
      <c r="I295" s="113" t="e">
        <f t="shared" si="152"/>
        <v>#N/A</v>
      </c>
      <c r="J295" s="116" t="e">
        <f t="shared" si="134"/>
        <v>#N/A</v>
      </c>
      <c r="K295" s="119" t="e">
        <f t="shared" si="135"/>
        <v>#N/A</v>
      </c>
      <c r="L295" s="119">
        <f t="shared" si="136"/>
        <v>0</v>
      </c>
      <c r="O295" s="115">
        <f t="shared" si="153"/>
        <v>-45735</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-45735</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-45735</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-45735</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-45734</v>
      </c>
      <c r="B296" s="113">
        <f t="shared" si="132"/>
        <v>289</v>
      </c>
      <c r="C296" s="119">
        <f t="shared" si="133"/>
        <v>0</v>
      </c>
      <c r="F296" s="115">
        <f t="shared" si="150"/>
        <v>-45734</v>
      </c>
      <c r="G296" s="113">
        <f t="shared" si="151"/>
        <v>289</v>
      </c>
      <c r="H296" s="113" t="e">
        <f>INDEX(地温!$D$2:$D$366,MATCH(F296,地温!$C$2:$C$366,FALSE))</f>
        <v>#N/A</v>
      </c>
      <c r="I296" s="113" t="e">
        <f t="shared" si="152"/>
        <v>#N/A</v>
      </c>
      <c r="J296" s="116" t="e">
        <f t="shared" si="134"/>
        <v>#N/A</v>
      </c>
      <c r="K296" s="119" t="e">
        <f t="shared" si="135"/>
        <v>#N/A</v>
      </c>
      <c r="L296" s="119">
        <f t="shared" si="136"/>
        <v>0</v>
      </c>
      <c r="O296" s="115">
        <f t="shared" si="153"/>
        <v>-45734</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-45734</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-45734</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-45734</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-45733</v>
      </c>
      <c r="B297" s="113">
        <f t="shared" si="132"/>
        <v>290</v>
      </c>
      <c r="C297" s="119">
        <f t="shared" si="133"/>
        <v>0</v>
      </c>
      <c r="F297" s="115">
        <f t="shared" si="150"/>
        <v>-45733</v>
      </c>
      <c r="G297" s="113">
        <f t="shared" si="151"/>
        <v>290</v>
      </c>
      <c r="H297" s="113" t="e">
        <f>INDEX(地温!$D$2:$D$366,MATCH(F297,地温!$C$2:$C$366,FALSE))</f>
        <v>#N/A</v>
      </c>
      <c r="I297" s="113" t="e">
        <f t="shared" si="152"/>
        <v>#N/A</v>
      </c>
      <c r="J297" s="116" t="e">
        <f t="shared" si="134"/>
        <v>#N/A</v>
      </c>
      <c r="K297" s="119" t="e">
        <f t="shared" si="135"/>
        <v>#N/A</v>
      </c>
      <c r="L297" s="119">
        <f t="shared" si="136"/>
        <v>0</v>
      </c>
      <c r="O297" s="115">
        <f t="shared" si="153"/>
        <v>-45733</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-45733</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-45733</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-45733</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-45732</v>
      </c>
      <c r="B298" s="113">
        <f t="shared" si="132"/>
        <v>291</v>
      </c>
      <c r="C298" s="119">
        <f t="shared" si="133"/>
        <v>0</v>
      </c>
      <c r="F298" s="115">
        <f t="shared" si="150"/>
        <v>-45732</v>
      </c>
      <c r="G298" s="113">
        <f t="shared" si="151"/>
        <v>291</v>
      </c>
      <c r="H298" s="113" t="e">
        <f>INDEX(地温!$D$2:$D$366,MATCH(F298,地温!$C$2:$C$366,FALSE))</f>
        <v>#N/A</v>
      </c>
      <c r="I298" s="113" t="e">
        <f t="shared" si="152"/>
        <v>#N/A</v>
      </c>
      <c r="J298" s="116" t="e">
        <f t="shared" si="134"/>
        <v>#N/A</v>
      </c>
      <c r="K298" s="119" t="e">
        <f t="shared" si="135"/>
        <v>#N/A</v>
      </c>
      <c r="L298" s="119">
        <f t="shared" si="136"/>
        <v>0</v>
      </c>
      <c r="O298" s="115">
        <f t="shared" si="153"/>
        <v>-45732</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-45732</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-45732</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-45732</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-45731</v>
      </c>
      <c r="B299" s="113">
        <f t="shared" si="132"/>
        <v>292</v>
      </c>
      <c r="C299" s="119">
        <f t="shared" si="133"/>
        <v>0</v>
      </c>
      <c r="F299" s="115">
        <f t="shared" si="150"/>
        <v>-45731</v>
      </c>
      <c r="G299" s="113">
        <f t="shared" si="151"/>
        <v>292</v>
      </c>
      <c r="H299" s="113" t="e">
        <f>INDEX(地温!$D$2:$D$366,MATCH(F299,地温!$C$2:$C$366,FALSE))</f>
        <v>#N/A</v>
      </c>
      <c r="I299" s="113" t="e">
        <f t="shared" si="152"/>
        <v>#N/A</v>
      </c>
      <c r="J299" s="116" t="e">
        <f t="shared" si="134"/>
        <v>#N/A</v>
      </c>
      <c r="K299" s="119" t="e">
        <f t="shared" si="135"/>
        <v>#N/A</v>
      </c>
      <c r="L299" s="119">
        <f t="shared" si="136"/>
        <v>0</v>
      </c>
      <c r="O299" s="115">
        <f t="shared" si="153"/>
        <v>-45731</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-45731</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-45731</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-45731</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-45730</v>
      </c>
      <c r="B300" s="113">
        <f t="shared" si="132"/>
        <v>293</v>
      </c>
      <c r="C300" s="119">
        <f t="shared" si="133"/>
        <v>0</v>
      </c>
      <c r="F300" s="115">
        <f t="shared" si="150"/>
        <v>-45730</v>
      </c>
      <c r="G300" s="113">
        <f t="shared" si="151"/>
        <v>293</v>
      </c>
      <c r="H300" s="113" t="e">
        <f>INDEX(地温!$D$2:$D$366,MATCH(F300,地温!$C$2:$C$366,FALSE))</f>
        <v>#N/A</v>
      </c>
      <c r="I300" s="113" t="e">
        <f t="shared" si="152"/>
        <v>#N/A</v>
      </c>
      <c r="J300" s="116" t="e">
        <f t="shared" si="134"/>
        <v>#N/A</v>
      </c>
      <c r="K300" s="119" t="e">
        <f t="shared" si="135"/>
        <v>#N/A</v>
      </c>
      <c r="L300" s="119">
        <f t="shared" si="136"/>
        <v>0</v>
      </c>
      <c r="O300" s="115">
        <f t="shared" si="153"/>
        <v>-45730</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-45730</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-45730</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-45730</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-45729</v>
      </c>
      <c r="B301" s="113">
        <f t="shared" si="132"/>
        <v>294</v>
      </c>
      <c r="C301" s="119">
        <f t="shared" si="133"/>
        <v>0</v>
      </c>
      <c r="F301" s="115">
        <f t="shared" si="150"/>
        <v>-45729</v>
      </c>
      <c r="G301" s="113">
        <f t="shared" si="151"/>
        <v>294</v>
      </c>
      <c r="H301" s="113" t="e">
        <f>INDEX(地温!$D$2:$D$366,MATCH(F301,地温!$C$2:$C$366,FALSE))</f>
        <v>#N/A</v>
      </c>
      <c r="I301" s="113" t="e">
        <f t="shared" si="152"/>
        <v>#N/A</v>
      </c>
      <c r="J301" s="116" t="e">
        <f t="shared" si="134"/>
        <v>#N/A</v>
      </c>
      <c r="K301" s="119" t="e">
        <f t="shared" si="135"/>
        <v>#N/A</v>
      </c>
      <c r="L301" s="119">
        <f t="shared" si="136"/>
        <v>0</v>
      </c>
      <c r="O301" s="115">
        <f t="shared" si="153"/>
        <v>-45729</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-45729</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-45729</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-45729</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-45728</v>
      </c>
      <c r="B302" s="113">
        <f t="shared" si="132"/>
        <v>295</v>
      </c>
      <c r="C302" s="119">
        <f t="shared" si="133"/>
        <v>0</v>
      </c>
      <c r="F302" s="115">
        <f t="shared" si="150"/>
        <v>-45728</v>
      </c>
      <c r="G302" s="113">
        <f t="shared" si="151"/>
        <v>295</v>
      </c>
      <c r="H302" s="113" t="e">
        <f>INDEX(地温!$D$2:$D$366,MATCH(F302,地温!$C$2:$C$366,FALSE))</f>
        <v>#N/A</v>
      </c>
      <c r="I302" s="113" t="e">
        <f t="shared" si="152"/>
        <v>#N/A</v>
      </c>
      <c r="J302" s="116" t="e">
        <f t="shared" si="134"/>
        <v>#N/A</v>
      </c>
      <c r="K302" s="119" t="e">
        <f t="shared" si="135"/>
        <v>#N/A</v>
      </c>
      <c r="L302" s="119">
        <f t="shared" si="136"/>
        <v>0</v>
      </c>
      <c r="O302" s="115">
        <f t="shared" si="153"/>
        <v>-45728</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-45728</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-45728</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-45728</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-45727</v>
      </c>
      <c r="B303" s="113">
        <f t="shared" si="132"/>
        <v>296</v>
      </c>
      <c r="C303" s="119">
        <f t="shared" si="133"/>
        <v>0</v>
      </c>
      <c r="F303" s="115">
        <f t="shared" si="150"/>
        <v>-45727</v>
      </c>
      <c r="G303" s="113">
        <f t="shared" si="151"/>
        <v>296</v>
      </c>
      <c r="H303" s="113" t="e">
        <f>INDEX(地温!$D$2:$D$366,MATCH(F303,地温!$C$2:$C$366,FALSE))</f>
        <v>#N/A</v>
      </c>
      <c r="I303" s="113" t="e">
        <f t="shared" si="152"/>
        <v>#N/A</v>
      </c>
      <c r="J303" s="116" t="e">
        <f t="shared" si="134"/>
        <v>#N/A</v>
      </c>
      <c r="K303" s="119" t="e">
        <f t="shared" si="135"/>
        <v>#N/A</v>
      </c>
      <c r="L303" s="119">
        <f t="shared" si="136"/>
        <v>0</v>
      </c>
      <c r="O303" s="115">
        <f t="shared" si="153"/>
        <v>-45727</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-45727</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-45727</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-45727</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-45726</v>
      </c>
      <c r="B304" s="113">
        <f t="shared" si="132"/>
        <v>297</v>
      </c>
      <c r="C304" s="119">
        <f t="shared" si="133"/>
        <v>0</v>
      </c>
      <c r="F304" s="115">
        <f t="shared" si="150"/>
        <v>-45726</v>
      </c>
      <c r="G304" s="113">
        <f t="shared" si="151"/>
        <v>297</v>
      </c>
      <c r="H304" s="113" t="e">
        <f>INDEX(地温!$D$2:$D$366,MATCH(F304,地温!$C$2:$C$366,FALSE))</f>
        <v>#N/A</v>
      </c>
      <c r="I304" s="113" t="e">
        <f t="shared" si="152"/>
        <v>#N/A</v>
      </c>
      <c r="J304" s="116" t="e">
        <f t="shared" si="134"/>
        <v>#N/A</v>
      </c>
      <c r="K304" s="119" t="e">
        <f t="shared" si="135"/>
        <v>#N/A</v>
      </c>
      <c r="L304" s="119">
        <f t="shared" si="136"/>
        <v>0</v>
      </c>
      <c r="O304" s="115">
        <f t="shared" si="153"/>
        <v>-45726</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-45726</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-45726</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-45726</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-45725</v>
      </c>
      <c r="B305" s="113">
        <f t="shared" si="132"/>
        <v>298</v>
      </c>
      <c r="C305" s="119">
        <f t="shared" si="133"/>
        <v>0</v>
      </c>
      <c r="F305" s="115">
        <f t="shared" si="150"/>
        <v>-45725</v>
      </c>
      <c r="G305" s="113">
        <f t="shared" si="151"/>
        <v>298</v>
      </c>
      <c r="H305" s="113" t="e">
        <f>INDEX(地温!$D$2:$D$366,MATCH(F305,地温!$C$2:$C$366,FALSE))</f>
        <v>#N/A</v>
      </c>
      <c r="I305" s="113" t="e">
        <f t="shared" si="152"/>
        <v>#N/A</v>
      </c>
      <c r="J305" s="116" t="e">
        <f t="shared" si="134"/>
        <v>#N/A</v>
      </c>
      <c r="K305" s="119" t="e">
        <f t="shared" si="135"/>
        <v>#N/A</v>
      </c>
      <c r="L305" s="119">
        <f t="shared" si="136"/>
        <v>0</v>
      </c>
      <c r="O305" s="115">
        <f t="shared" si="153"/>
        <v>-45725</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-45725</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-45725</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-45725</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-45724</v>
      </c>
      <c r="B306" s="113">
        <f t="shared" si="132"/>
        <v>299</v>
      </c>
      <c r="C306" s="119">
        <f t="shared" si="133"/>
        <v>0</v>
      </c>
      <c r="F306" s="115">
        <f t="shared" si="150"/>
        <v>-45724</v>
      </c>
      <c r="G306" s="113">
        <f t="shared" si="151"/>
        <v>299</v>
      </c>
      <c r="H306" s="113" t="e">
        <f>INDEX(地温!$D$2:$D$366,MATCH(F306,地温!$C$2:$C$366,FALSE))</f>
        <v>#N/A</v>
      </c>
      <c r="I306" s="113" t="e">
        <f t="shared" si="152"/>
        <v>#N/A</v>
      </c>
      <c r="J306" s="116" t="e">
        <f t="shared" si="134"/>
        <v>#N/A</v>
      </c>
      <c r="K306" s="119" t="e">
        <f t="shared" si="135"/>
        <v>#N/A</v>
      </c>
      <c r="L306" s="119">
        <f t="shared" si="136"/>
        <v>0</v>
      </c>
      <c r="O306" s="115">
        <f t="shared" si="153"/>
        <v>-45724</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-45724</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-45724</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-45724</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-45723</v>
      </c>
      <c r="B307" s="113">
        <f t="shared" si="132"/>
        <v>300</v>
      </c>
      <c r="C307" s="119">
        <f t="shared" si="133"/>
        <v>0</v>
      </c>
      <c r="F307" s="115">
        <f t="shared" si="150"/>
        <v>-45723</v>
      </c>
      <c r="G307" s="113">
        <f t="shared" si="151"/>
        <v>300</v>
      </c>
      <c r="H307" s="113" t="e">
        <f>INDEX(地温!$D$2:$D$366,MATCH(F307,地温!$C$2:$C$366,FALSE))</f>
        <v>#N/A</v>
      </c>
      <c r="I307" s="113" t="e">
        <f t="shared" si="152"/>
        <v>#N/A</v>
      </c>
      <c r="J307" s="116" t="e">
        <f t="shared" si="134"/>
        <v>#N/A</v>
      </c>
      <c r="K307" s="119" t="e">
        <f t="shared" si="135"/>
        <v>#N/A</v>
      </c>
      <c r="L307" s="119">
        <f t="shared" si="136"/>
        <v>0</v>
      </c>
      <c r="O307" s="115">
        <f t="shared" si="153"/>
        <v>-45723</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-45723</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-45723</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-45723</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-45722</v>
      </c>
      <c r="B308" s="113">
        <f t="shared" si="132"/>
        <v>301</v>
      </c>
      <c r="C308" s="119">
        <f t="shared" si="133"/>
        <v>0</v>
      </c>
      <c r="F308" s="115">
        <f t="shared" si="150"/>
        <v>-45722</v>
      </c>
      <c r="G308" s="113">
        <f t="shared" si="151"/>
        <v>301</v>
      </c>
      <c r="H308" s="113" t="e">
        <f>INDEX(地温!$D$2:$D$366,MATCH(F308,地温!$C$2:$C$366,FALSE))</f>
        <v>#N/A</v>
      </c>
      <c r="I308" s="113" t="e">
        <f t="shared" si="152"/>
        <v>#N/A</v>
      </c>
      <c r="J308" s="116" t="e">
        <f t="shared" si="134"/>
        <v>#N/A</v>
      </c>
      <c r="K308" s="119" t="e">
        <f t="shared" si="135"/>
        <v>#N/A</v>
      </c>
      <c r="L308" s="119">
        <f t="shared" si="136"/>
        <v>0</v>
      </c>
      <c r="O308" s="115">
        <f t="shared" si="153"/>
        <v>-45722</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-45722</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-45722</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-45722</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-45721</v>
      </c>
      <c r="B309" s="113">
        <f t="shared" si="132"/>
        <v>302</v>
      </c>
      <c r="C309" s="119">
        <f t="shared" si="133"/>
        <v>0</v>
      </c>
      <c r="F309" s="115">
        <f t="shared" si="150"/>
        <v>-45721</v>
      </c>
      <c r="G309" s="113">
        <f t="shared" si="151"/>
        <v>302</v>
      </c>
      <c r="H309" s="113" t="e">
        <f>INDEX(地温!$D$2:$D$366,MATCH(F309,地温!$C$2:$C$366,FALSE))</f>
        <v>#N/A</v>
      </c>
      <c r="I309" s="113" t="e">
        <f t="shared" si="152"/>
        <v>#N/A</v>
      </c>
      <c r="J309" s="116" t="e">
        <f t="shared" si="134"/>
        <v>#N/A</v>
      </c>
      <c r="K309" s="119" t="e">
        <f t="shared" si="135"/>
        <v>#N/A</v>
      </c>
      <c r="L309" s="119">
        <f t="shared" si="136"/>
        <v>0</v>
      </c>
      <c r="O309" s="115">
        <f t="shared" si="153"/>
        <v>-45721</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-45721</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-45721</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-45721</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-45720</v>
      </c>
      <c r="B310" s="113">
        <f t="shared" si="132"/>
        <v>303</v>
      </c>
      <c r="C310" s="119">
        <f t="shared" si="133"/>
        <v>0</v>
      </c>
      <c r="F310" s="115">
        <f t="shared" si="150"/>
        <v>-45720</v>
      </c>
      <c r="G310" s="113">
        <f t="shared" si="151"/>
        <v>303</v>
      </c>
      <c r="H310" s="113" t="e">
        <f>INDEX(地温!$D$2:$D$366,MATCH(F310,地温!$C$2:$C$366,FALSE))</f>
        <v>#N/A</v>
      </c>
      <c r="I310" s="113" t="e">
        <f t="shared" si="152"/>
        <v>#N/A</v>
      </c>
      <c r="J310" s="116" t="e">
        <f t="shared" si="134"/>
        <v>#N/A</v>
      </c>
      <c r="K310" s="119" t="e">
        <f t="shared" si="135"/>
        <v>#N/A</v>
      </c>
      <c r="L310" s="119">
        <f t="shared" si="136"/>
        <v>0</v>
      </c>
      <c r="O310" s="115">
        <f t="shared" si="153"/>
        <v>-45720</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-45720</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-45720</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-45720</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-45719</v>
      </c>
      <c r="B311" s="113">
        <f t="shared" si="132"/>
        <v>304</v>
      </c>
      <c r="C311" s="119">
        <f t="shared" si="133"/>
        <v>0</v>
      </c>
      <c r="F311" s="115">
        <f t="shared" si="150"/>
        <v>-45719</v>
      </c>
      <c r="G311" s="113">
        <f t="shared" si="151"/>
        <v>304</v>
      </c>
      <c r="H311" s="113" t="e">
        <f>INDEX(地温!$D$2:$D$366,MATCH(F311,地温!$C$2:$C$366,FALSE))</f>
        <v>#N/A</v>
      </c>
      <c r="I311" s="113" t="e">
        <f t="shared" si="152"/>
        <v>#N/A</v>
      </c>
      <c r="J311" s="116" t="e">
        <f t="shared" si="134"/>
        <v>#N/A</v>
      </c>
      <c r="K311" s="119" t="e">
        <f t="shared" si="135"/>
        <v>#N/A</v>
      </c>
      <c r="L311" s="119">
        <f t="shared" si="136"/>
        <v>0</v>
      </c>
      <c r="O311" s="115">
        <f t="shared" si="153"/>
        <v>-45719</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-45719</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-45719</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-45719</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-45718</v>
      </c>
      <c r="B312" s="113">
        <f t="shared" si="132"/>
        <v>305</v>
      </c>
      <c r="C312" s="119">
        <f t="shared" si="133"/>
        <v>0</v>
      </c>
      <c r="F312" s="115">
        <f t="shared" si="150"/>
        <v>-45718</v>
      </c>
      <c r="G312" s="113">
        <f t="shared" si="151"/>
        <v>305</v>
      </c>
      <c r="H312" s="113" t="e">
        <f>INDEX(地温!$D$2:$D$366,MATCH(F312,地温!$C$2:$C$366,FALSE))</f>
        <v>#N/A</v>
      </c>
      <c r="I312" s="113" t="e">
        <f t="shared" si="152"/>
        <v>#N/A</v>
      </c>
      <c r="J312" s="116" t="e">
        <f t="shared" si="134"/>
        <v>#N/A</v>
      </c>
      <c r="K312" s="119" t="e">
        <f t="shared" si="135"/>
        <v>#N/A</v>
      </c>
      <c r="L312" s="119">
        <f t="shared" si="136"/>
        <v>0</v>
      </c>
      <c r="O312" s="115">
        <f t="shared" si="153"/>
        <v>-45718</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-45718</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-45718</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-45718</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-45717</v>
      </c>
      <c r="B313" s="113">
        <f t="shared" si="132"/>
        <v>306</v>
      </c>
      <c r="C313" s="119">
        <f t="shared" si="133"/>
        <v>0</v>
      </c>
      <c r="F313" s="115">
        <f t="shared" si="150"/>
        <v>-45717</v>
      </c>
      <c r="G313" s="113">
        <f t="shared" si="151"/>
        <v>306</v>
      </c>
      <c r="H313" s="113" t="e">
        <f>INDEX(地温!$D$2:$D$366,MATCH(F313,地温!$C$2:$C$366,FALSE))</f>
        <v>#N/A</v>
      </c>
      <c r="I313" s="113" t="e">
        <f t="shared" si="152"/>
        <v>#N/A</v>
      </c>
      <c r="J313" s="116" t="e">
        <f t="shared" si="134"/>
        <v>#N/A</v>
      </c>
      <c r="K313" s="119" t="e">
        <f t="shared" si="135"/>
        <v>#N/A</v>
      </c>
      <c r="L313" s="119">
        <f t="shared" si="136"/>
        <v>0</v>
      </c>
      <c r="O313" s="115">
        <f t="shared" si="153"/>
        <v>-45717</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-45717</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-45717</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-45717</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-45716</v>
      </c>
      <c r="B314" s="113">
        <f t="shared" si="132"/>
        <v>307</v>
      </c>
      <c r="C314" s="119">
        <f t="shared" si="133"/>
        <v>0</v>
      </c>
      <c r="F314" s="115">
        <f t="shared" si="150"/>
        <v>-45716</v>
      </c>
      <c r="G314" s="113">
        <f t="shared" si="151"/>
        <v>307</v>
      </c>
      <c r="H314" s="113" t="e">
        <f>INDEX(地温!$D$2:$D$366,MATCH(F314,地温!$C$2:$C$366,FALSE))</f>
        <v>#N/A</v>
      </c>
      <c r="I314" s="113" t="e">
        <f t="shared" si="152"/>
        <v>#N/A</v>
      </c>
      <c r="J314" s="116" t="e">
        <f t="shared" si="134"/>
        <v>#N/A</v>
      </c>
      <c r="K314" s="119" t="e">
        <f t="shared" si="135"/>
        <v>#N/A</v>
      </c>
      <c r="L314" s="119">
        <f t="shared" si="136"/>
        <v>0</v>
      </c>
      <c r="O314" s="115">
        <f t="shared" si="153"/>
        <v>-45716</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-45716</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-45716</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-45716</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-45715</v>
      </c>
      <c r="B315" s="113">
        <f t="shared" si="132"/>
        <v>308</v>
      </c>
      <c r="C315" s="119">
        <f t="shared" si="133"/>
        <v>0</v>
      </c>
      <c r="F315" s="115">
        <f t="shared" si="150"/>
        <v>-45715</v>
      </c>
      <c r="G315" s="113">
        <f t="shared" si="151"/>
        <v>308</v>
      </c>
      <c r="H315" s="113" t="e">
        <f>INDEX(地温!$D$2:$D$366,MATCH(F315,地温!$C$2:$C$366,FALSE))</f>
        <v>#N/A</v>
      </c>
      <c r="I315" s="113" t="e">
        <f t="shared" si="152"/>
        <v>#N/A</v>
      </c>
      <c r="J315" s="116" t="e">
        <f t="shared" si="134"/>
        <v>#N/A</v>
      </c>
      <c r="K315" s="119" t="e">
        <f t="shared" si="135"/>
        <v>#N/A</v>
      </c>
      <c r="L315" s="119">
        <f t="shared" si="136"/>
        <v>0</v>
      </c>
      <c r="O315" s="115">
        <f t="shared" si="153"/>
        <v>-45715</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-45715</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-45715</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-45715</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-45714</v>
      </c>
      <c r="B316" s="113">
        <f t="shared" si="132"/>
        <v>309</v>
      </c>
      <c r="C316" s="119">
        <f t="shared" si="133"/>
        <v>0</v>
      </c>
      <c r="F316" s="115">
        <f t="shared" si="150"/>
        <v>-45714</v>
      </c>
      <c r="G316" s="113">
        <f t="shared" si="151"/>
        <v>309</v>
      </c>
      <c r="H316" s="113" t="e">
        <f>INDEX(地温!$D$2:$D$366,MATCH(F316,地温!$C$2:$C$366,FALSE))</f>
        <v>#N/A</v>
      </c>
      <c r="I316" s="113" t="e">
        <f t="shared" si="152"/>
        <v>#N/A</v>
      </c>
      <c r="J316" s="116" t="e">
        <f t="shared" si="134"/>
        <v>#N/A</v>
      </c>
      <c r="K316" s="119" t="e">
        <f t="shared" si="135"/>
        <v>#N/A</v>
      </c>
      <c r="L316" s="119">
        <f t="shared" si="136"/>
        <v>0</v>
      </c>
      <c r="O316" s="115">
        <f t="shared" si="153"/>
        <v>-45714</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-45714</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-45714</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-45714</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-45713</v>
      </c>
      <c r="B317" s="113">
        <f t="shared" si="132"/>
        <v>310</v>
      </c>
      <c r="C317" s="119">
        <f t="shared" si="133"/>
        <v>0</v>
      </c>
      <c r="F317" s="115">
        <f t="shared" si="150"/>
        <v>-45713</v>
      </c>
      <c r="G317" s="113">
        <f t="shared" si="151"/>
        <v>310</v>
      </c>
      <c r="H317" s="113" t="e">
        <f>INDEX(地温!$D$2:$D$366,MATCH(F317,地温!$C$2:$C$366,FALSE))</f>
        <v>#N/A</v>
      </c>
      <c r="I317" s="113" t="e">
        <f t="shared" si="152"/>
        <v>#N/A</v>
      </c>
      <c r="J317" s="116" t="e">
        <f t="shared" si="134"/>
        <v>#N/A</v>
      </c>
      <c r="K317" s="119" t="e">
        <f t="shared" si="135"/>
        <v>#N/A</v>
      </c>
      <c r="L317" s="119">
        <f t="shared" si="136"/>
        <v>0</v>
      </c>
      <c r="O317" s="115">
        <f t="shared" si="153"/>
        <v>-45713</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-45713</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-45713</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-45713</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-45712</v>
      </c>
      <c r="B318" s="113">
        <f t="shared" si="132"/>
        <v>311</v>
      </c>
      <c r="C318" s="119">
        <f t="shared" si="133"/>
        <v>0</v>
      </c>
      <c r="F318" s="115">
        <f t="shared" si="150"/>
        <v>-45712</v>
      </c>
      <c r="G318" s="113">
        <f t="shared" si="151"/>
        <v>311</v>
      </c>
      <c r="H318" s="113" t="e">
        <f>INDEX(地温!$D$2:$D$366,MATCH(F318,地温!$C$2:$C$366,FALSE))</f>
        <v>#N/A</v>
      </c>
      <c r="I318" s="113" t="e">
        <f t="shared" si="152"/>
        <v>#N/A</v>
      </c>
      <c r="J318" s="116" t="e">
        <f t="shared" si="134"/>
        <v>#N/A</v>
      </c>
      <c r="K318" s="119" t="e">
        <f t="shared" si="135"/>
        <v>#N/A</v>
      </c>
      <c r="L318" s="119">
        <f t="shared" si="136"/>
        <v>0</v>
      </c>
      <c r="O318" s="115">
        <f t="shared" si="153"/>
        <v>-45712</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-45712</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-45712</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-45712</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-45711</v>
      </c>
      <c r="B319" s="113">
        <f t="shared" si="132"/>
        <v>312</v>
      </c>
      <c r="C319" s="119">
        <f t="shared" si="133"/>
        <v>0</v>
      </c>
      <c r="F319" s="115">
        <f t="shared" si="150"/>
        <v>-45711</v>
      </c>
      <c r="G319" s="113">
        <f t="shared" si="151"/>
        <v>312</v>
      </c>
      <c r="H319" s="113" t="e">
        <f>INDEX(地温!$D$2:$D$366,MATCH(F319,地温!$C$2:$C$366,FALSE))</f>
        <v>#N/A</v>
      </c>
      <c r="I319" s="113" t="e">
        <f t="shared" si="152"/>
        <v>#N/A</v>
      </c>
      <c r="J319" s="116" t="e">
        <f t="shared" si="134"/>
        <v>#N/A</v>
      </c>
      <c r="K319" s="119" t="e">
        <f t="shared" si="135"/>
        <v>#N/A</v>
      </c>
      <c r="L319" s="119">
        <f t="shared" si="136"/>
        <v>0</v>
      </c>
      <c r="O319" s="115">
        <f t="shared" si="153"/>
        <v>-45711</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-45711</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-45711</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-45711</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-45710</v>
      </c>
      <c r="B320" s="113">
        <f t="shared" si="132"/>
        <v>313</v>
      </c>
      <c r="C320" s="119">
        <f t="shared" si="133"/>
        <v>0</v>
      </c>
      <c r="F320" s="115">
        <f t="shared" si="150"/>
        <v>-45710</v>
      </c>
      <c r="G320" s="113">
        <f t="shared" si="151"/>
        <v>313</v>
      </c>
      <c r="H320" s="113" t="e">
        <f>INDEX(地温!$D$2:$D$366,MATCH(F320,地温!$C$2:$C$366,FALSE))</f>
        <v>#N/A</v>
      </c>
      <c r="I320" s="113" t="e">
        <f t="shared" si="152"/>
        <v>#N/A</v>
      </c>
      <c r="J320" s="116" t="e">
        <f t="shared" si="134"/>
        <v>#N/A</v>
      </c>
      <c r="K320" s="119" t="e">
        <f t="shared" si="135"/>
        <v>#N/A</v>
      </c>
      <c r="L320" s="119">
        <f t="shared" si="136"/>
        <v>0</v>
      </c>
      <c r="O320" s="115">
        <f t="shared" si="153"/>
        <v>-45710</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-45710</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-45710</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-45710</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-45709</v>
      </c>
      <c r="B321" s="113">
        <f t="shared" si="132"/>
        <v>314</v>
      </c>
      <c r="C321" s="119">
        <f t="shared" si="133"/>
        <v>0</v>
      </c>
      <c r="F321" s="115">
        <f t="shared" si="150"/>
        <v>-45709</v>
      </c>
      <c r="G321" s="113">
        <f t="shared" si="151"/>
        <v>314</v>
      </c>
      <c r="H321" s="113" t="e">
        <f>INDEX(地温!$D$2:$D$366,MATCH(F321,地温!$C$2:$C$366,FALSE))</f>
        <v>#N/A</v>
      </c>
      <c r="I321" s="113" t="e">
        <f t="shared" si="152"/>
        <v>#N/A</v>
      </c>
      <c r="J321" s="116" t="e">
        <f t="shared" si="134"/>
        <v>#N/A</v>
      </c>
      <c r="K321" s="119" t="e">
        <f t="shared" si="135"/>
        <v>#N/A</v>
      </c>
      <c r="L321" s="119">
        <f t="shared" si="136"/>
        <v>0</v>
      </c>
      <c r="O321" s="115">
        <f t="shared" si="153"/>
        <v>-45709</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-45709</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-45709</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-45709</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-45708</v>
      </c>
      <c r="B322" s="113">
        <f t="shared" si="132"/>
        <v>315</v>
      </c>
      <c r="C322" s="119">
        <f t="shared" si="133"/>
        <v>0</v>
      </c>
      <c r="F322" s="115">
        <f t="shared" si="150"/>
        <v>-45708</v>
      </c>
      <c r="G322" s="113">
        <f t="shared" si="151"/>
        <v>315</v>
      </c>
      <c r="H322" s="113" t="e">
        <f>INDEX(地温!$D$2:$D$366,MATCH(F322,地温!$C$2:$C$366,FALSE))</f>
        <v>#N/A</v>
      </c>
      <c r="I322" s="113" t="e">
        <f t="shared" si="152"/>
        <v>#N/A</v>
      </c>
      <c r="J322" s="116" t="e">
        <f t="shared" si="134"/>
        <v>#N/A</v>
      </c>
      <c r="K322" s="119" t="e">
        <f t="shared" si="135"/>
        <v>#N/A</v>
      </c>
      <c r="L322" s="119">
        <f t="shared" si="136"/>
        <v>0</v>
      </c>
      <c r="O322" s="115">
        <f t="shared" si="153"/>
        <v>-45708</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-45708</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-45708</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-45708</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-45707</v>
      </c>
      <c r="B323" s="113">
        <f t="shared" si="132"/>
        <v>316</v>
      </c>
      <c r="C323" s="119">
        <f t="shared" si="133"/>
        <v>0</v>
      </c>
      <c r="F323" s="115">
        <f t="shared" si="150"/>
        <v>-45707</v>
      </c>
      <c r="G323" s="113">
        <f t="shared" si="151"/>
        <v>316</v>
      </c>
      <c r="H323" s="113" t="e">
        <f>INDEX(地温!$D$2:$D$366,MATCH(F323,地温!$C$2:$C$366,FALSE))</f>
        <v>#N/A</v>
      </c>
      <c r="I323" s="113" t="e">
        <f t="shared" si="152"/>
        <v>#N/A</v>
      </c>
      <c r="J323" s="116" t="e">
        <f t="shared" si="134"/>
        <v>#N/A</v>
      </c>
      <c r="K323" s="119" t="e">
        <f t="shared" si="135"/>
        <v>#N/A</v>
      </c>
      <c r="L323" s="119">
        <f t="shared" si="136"/>
        <v>0</v>
      </c>
      <c r="O323" s="115">
        <f t="shared" si="153"/>
        <v>-45707</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-45707</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-45707</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-45707</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-45706</v>
      </c>
      <c r="B324" s="113">
        <f t="shared" si="132"/>
        <v>317</v>
      </c>
      <c r="C324" s="119">
        <f t="shared" si="133"/>
        <v>0</v>
      </c>
      <c r="F324" s="115">
        <f t="shared" si="150"/>
        <v>-45706</v>
      </c>
      <c r="G324" s="113">
        <f t="shared" si="151"/>
        <v>317</v>
      </c>
      <c r="H324" s="113" t="e">
        <f>INDEX(地温!$D$2:$D$366,MATCH(F324,地温!$C$2:$C$366,FALSE))</f>
        <v>#N/A</v>
      </c>
      <c r="I324" s="113" t="e">
        <f t="shared" si="152"/>
        <v>#N/A</v>
      </c>
      <c r="J324" s="116" t="e">
        <f t="shared" si="134"/>
        <v>#N/A</v>
      </c>
      <c r="K324" s="119" t="e">
        <f t="shared" si="135"/>
        <v>#N/A</v>
      </c>
      <c r="L324" s="119">
        <f t="shared" si="136"/>
        <v>0</v>
      </c>
      <c r="O324" s="115">
        <f t="shared" si="153"/>
        <v>-45706</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-45706</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-45706</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-45706</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-45705</v>
      </c>
      <c r="B325" s="113">
        <f t="shared" si="132"/>
        <v>318</v>
      </c>
      <c r="C325" s="119">
        <f t="shared" si="133"/>
        <v>0</v>
      </c>
      <c r="F325" s="115">
        <f t="shared" si="150"/>
        <v>-45705</v>
      </c>
      <c r="G325" s="113">
        <f t="shared" si="151"/>
        <v>318</v>
      </c>
      <c r="H325" s="113" t="e">
        <f>INDEX(地温!$D$2:$D$366,MATCH(F325,地温!$C$2:$C$366,FALSE))</f>
        <v>#N/A</v>
      </c>
      <c r="I325" s="113" t="e">
        <f t="shared" si="152"/>
        <v>#N/A</v>
      </c>
      <c r="J325" s="116" t="e">
        <f t="shared" si="134"/>
        <v>#N/A</v>
      </c>
      <c r="K325" s="119" t="e">
        <f t="shared" si="135"/>
        <v>#N/A</v>
      </c>
      <c r="L325" s="119">
        <f t="shared" si="136"/>
        <v>0</v>
      </c>
      <c r="O325" s="115">
        <f t="shared" si="153"/>
        <v>-45705</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-45705</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-45705</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-45705</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-45704</v>
      </c>
      <c r="B326" s="113">
        <f t="shared" si="132"/>
        <v>319</v>
      </c>
      <c r="C326" s="119">
        <f t="shared" si="133"/>
        <v>0</v>
      </c>
      <c r="F326" s="115">
        <f t="shared" si="150"/>
        <v>-45704</v>
      </c>
      <c r="G326" s="113">
        <f t="shared" si="151"/>
        <v>319</v>
      </c>
      <c r="H326" s="113" t="e">
        <f>INDEX(地温!$D$2:$D$366,MATCH(F326,地温!$C$2:$C$366,FALSE))</f>
        <v>#N/A</v>
      </c>
      <c r="I326" s="113" t="e">
        <f t="shared" si="152"/>
        <v>#N/A</v>
      </c>
      <c r="J326" s="116" t="e">
        <f t="shared" si="134"/>
        <v>#N/A</v>
      </c>
      <c r="K326" s="119" t="e">
        <f t="shared" si="135"/>
        <v>#N/A</v>
      </c>
      <c r="L326" s="119">
        <f t="shared" si="136"/>
        <v>0</v>
      </c>
      <c r="O326" s="115">
        <f t="shared" si="153"/>
        <v>-45704</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-45704</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-45704</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-45704</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-45703</v>
      </c>
      <c r="B327" s="113">
        <f t="shared" si="132"/>
        <v>320</v>
      </c>
      <c r="C327" s="119">
        <f t="shared" si="133"/>
        <v>0</v>
      </c>
      <c r="F327" s="115">
        <f t="shared" si="150"/>
        <v>-45703</v>
      </c>
      <c r="G327" s="113">
        <f t="shared" si="151"/>
        <v>320</v>
      </c>
      <c r="H327" s="113" t="e">
        <f>INDEX(地温!$D$2:$D$366,MATCH(F327,地温!$C$2:$C$366,FALSE))</f>
        <v>#N/A</v>
      </c>
      <c r="I327" s="113" t="e">
        <f t="shared" si="152"/>
        <v>#N/A</v>
      </c>
      <c r="J327" s="116" t="e">
        <f t="shared" si="134"/>
        <v>#N/A</v>
      </c>
      <c r="K327" s="119" t="e">
        <f t="shared" si="135"/>
        <v>#N/A</v>
      </c>
      <c r="L327" s="119">
        <f t="shared" si="136"/>
        <v>0</v>
      </c>
      <c r="O327" s="115">
        <f t="shared" si="153"/>
        <v>-45703</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-45703</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-45703</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-45703</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-45702</v>
      </c>
      <c r="B328" s="113">
        <f t="shared" ref="B328:B374" si="165">G328</f>
        <v>321</v>
      </c>
      <c r="C328" s="119">
        <f t="shared" ref="C328:C374" si="166">L328+U328+AD328+AM328+AV328</f>
        <v>0</v>
      </c>
      <c r="F328" s="115">
        <f t="shared" si="150"/>
        <v>-45702</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f t="shared" ref="L328:L374" si="169">IF($G$1=0,0,$J$1*$G$4*0.01*(1-EXP(-K328*G328)))</f>
        <v>0</v>
      </c>
      <c r="O328" s="115">
        <f t="shared" si="153"/>
        <v>-45702</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-45702</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-45702</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-45702</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-45701</v>
      </c>
      <c r="B329" s="113">
        <f t="shared" si="165"/>
        <v>322</v>
      </c>
      <c r="C329" s="119">
        <f t="shared" si="166"/>
        <v>0</v>
      </c>
      <c r="F329" s="115">
        <f t="shared" ref="F329:F374" si="183">F328+1</f>
        <v>-45701</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f t="shared" si="169"/>
        <v>0</v>
      </c>
      <c r="O329" s="115">
        <f t="shared" ref="O329:O374" si="186">O328+1</f>
        <v>-45701</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-45701</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-45701</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-45701</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-45700</v>
      </c>
      <c r="B330" s="113">
        <f t="shared" si="165"/>
        <v>323</v>
      </c>
      <c r="C330" s="119">
        <f t="shared" si="166"/>
        <v>0</v>
      </c>
      <c r="F330" s="115">
        <f t="shared" si="183"/>
        <v>-45700</v>
      </c>
      <c r="G330" s="113">
        <f t="shared" si="184"/>
        <v>323</v>
      </c>
      <c r="H330" s="113" t="e">
        <f>INDEX(地温!$D$2:$D$366,MATCH(F330,地温!$C$2:$C$366,FALSE))</f>
        <v>#N/A</v>
      </c>
      <c r="I330" s="113" t="e">
        <f t="shared" si="185"/>
        <v>#N/A</v>
      </c>
      <c r="J330" s="116" t="e">
        <f t="shared" si="167"/>
        <v>#N/A</v>
      </c>
      <c r="K330" s="119" t="e">
        <f t="shared" si="168"/>
        <v>#N/A</v>
      </c>
      <c r="L330" s="119">
        <f t="shared" si="169"/>
        <v>0</v>
      </c>
      <c r="O330" s="115">
        <f t="shared" si="186"/>
        <v>-45700</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-45700</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-45700</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-45700</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-45699</v>
      </c>
      <c r="B331" s="113">
        <f t="shared" si="165"/>
        <v>324</v>
      </c>
      <c r="C331" s="119">
        <f t="shared" si="166"/>
        <v>0</v>
      </c>
      <c r="F331" s="115">
        <f t="shared" si="183"/>
        <v>-45699</v>
      </c>
      <c r="G331" s="113">
        <f t="shared" si="184"/>
        <v>324</v>
      </c>
      <c r="H331" s="113" t="e">
        <f>INDEX(地温!$D$2:$D$366,MATCH(F331,地温!$C$2:$C$366,FALSE))</f>
        <v>#N/A</v>
      </c>
      <c r="I331" s="113" t="e">
        <f t="shared" si="185"/>
        <v>#N/A</v>
      </c>
      <c r="J331" s="116" t="e">
        <f t="shared" si="167"/>
        <v>#N/A</v>
      </c>
      <c r="K331" s="119" t="e">
        <f t="shared" si="168"/>
        <v>#N/A</v>
      </c>
      <c r="L331" s="119">
        <f t="shared" si="169"/>
        <v>0</v>
      </c>
      <c r="O331" s="115">
        <f t="shared" si="186"/>
        <v>-45699</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-45699</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-45699</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-45699</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-45698</v>
      </c>
      <c r="B332" s="113">
        <f t="shared" si="165"/>
        <v>325</v>
      </c>
      <c r="C332" s="119">
        <f t="shared" si="166"/>
        <v>0</v>
      </c>
      <c r="F332" s="115">
        <f t="shared" si="183"/>
        <v>-45698</v>
      </c>
      <c r="G332" s="113">
        <f t="shared" si="184"/>
        <v>325</v>
      </c>
      <c r="H332" s="113" t="e">
        <f>INDEX(地温!$D$2:$D$366,MATCH(F332,地温!$C$2:$C$366,FALSE))</f>
        <v>#N/A</v>
      </c>
      <c r="I332" s="113" t="e">
        <f t="shared" si="185"/>
        <v>#N/A</v>
      </c>
      <c r="J332" s="116" t="e">
        <f t="shared" si="167"/>
        <v>#N/A</v>
      </c>
      <c r="K332" s="119" t="e">
        <f t="shared" si="168"/>
        <v>#N/A</v>
      </c>
      <c r="L332" s="119">
        <f t="shared" si="169"/>
        <v>0</v>
      </c>
      <c r="O332" s="115">
        <f t="shared" si="186"/>
        <v>-45698</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-45698</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-45698</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-45698</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-45697</v>
      </c>
      <c r="B333" s="113">
        <f t="shared" si="165"/>
        <v>326</v>
      </c>
      <c r="C333" s="119">
        <f t="shared" si="166"/>
        <v>0</v>
      </c>
      <c r="F333" s="115">
        <f t="shared" si="183"/>
        <v>-45697</v>
      </c>
      <c r="G333" s="113">
        <f t="shared" si="184"/>
        <v>326</v>
      </c>
      <c r="H333" s="113" t="e">
        <f>INDEX(地温!$D$2:$D$366,MATCH(F333,地温!$C$2:$C$366,FALSE))</f>
        <v>#N/A</v>
      </c>
      <c r="I333" s="113" t="e">
        <f t="shared" si="185"/>
        <v>#N/A</v>
      </c>
      <c r="J333" s="116" t="e">
        <f t="shared" si="167"/>
        <v>#N/A</v>
      </c>
      <c r="K333" s="119" t="e">
        <f t="shared" si="168"/>
        <v>#N/A</v>
      </c>
      <c r="L333" s="119">
        <f t="shared" si="169"/>
        <v>0</v>
      </c>
      <c r="O333" s="115">
        <f t="shared" si="186"/>
        <v>-45697</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-45697</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-45697</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-45697</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-45696</v>
      </c>
      <c r="B334" s="113">
        <f t="shared" si="165"/>
        <v>327</v>
      </c>
      <c r="C334" s="119">
        <f t="shared" si="166"/>
        <v>0</v>
      </c>
      <c r="F334" s="115">
        <f t="shared" si="183"/>
        <v>-45696</v>
      </c>
      <c r="G334" s="113">
        <f t="shared" si="184"/>
        <v>327</v>
      </c>
      <c r="H334" s="113" t="e">
        <f>INDEX(地温!$D$2:$D$366,MATCH(F334,地温!$C$2:$C$366,FALSE))</f>
        <v>#N/A</v>
      </c>
      <c r="I334" s="113" t="e">
        <f t="shared" si="185"/>
        <v>#N/A</v>
      </c>
      <c r="J334" s="116" t="e">
        <f t="shared" si="167"/>
        <v>#N/A</v>
      </c>
      <c r="K334" s="119" t="e">
        <f t="shared" si="168"/>
        <v>#N/A</v>
      </c>
      <c r="L334" s="119">
        <f t="shared" si="169"/>
        <v>0</v>
      </c>
      <c r="O334" s="115">
        <f t="shared" si="186"/>
        <v>-45696</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-45696</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-45696</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-45696</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-45695</v>
      </c>
      <c r="B335" s="113">
        <f t="shared" si="165"/>
        <v>328</v>
      </c>
      <c r="C335" s="119">
        <f t="shared" si="166"/>
        <v>0</v>
      </c>
      <c r="F335" s="115">
        <f t="shared" si="183"/>
        <v>-45695</v>
      </c>
      <c r="G335" s="113">
        <f t="shared" si="184"/>
        <v>328</v>
      </c>
      <c r="H335" s="113" t="e">
        <f>INDEX(地温!$D$2:$D$366,MATCH(F335,地温!$C$2:$C$366,FALSE))</f>
        <v>#N/A</v>
      </c>
      <c r="I335" s="113" t="e">
        <f t="shared" si="185"/>
        <v>#N/A</v>
      </c>
      <c r="J335" s="116" t="e">
        <f t="shared" si="167"/>
        <v>#N/A</v>
      </c>
      <c r="K335" s="119" t="e">
        <f t="shared" si="168"/>
        <v>#N/A</v>
      </c>
      <c r="L335" s="119">
        <f t="shared" si="169"/>
        <v>0</v>
      </c>
      <c r="O335" s="115">
        <f t="shared" si="186"/>
        <v>-45695</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-45695</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-45695</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-45695</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-45694</v>
      </c>
      <c r="B336" s="113">
        <f t="shared" si="165"/>
        <v>329</v>
      </c>
      <c r="C336" s="119">
        <f t="shared" si="166"/>
        <v>0</v>
      </c>
      <c r="F336" s="115">
        <f t="shared" si="183"/>
        <v>-45694</v>
      </c>
      <c r="G336" s="113">
        <f t="shared" si="184"/>
        <v>329</v>
      </c>
      <c r="H336" s="113" t="e">
        <f>INDEX(地温!$D$2:$D$366,MATCH(F336,地温!$C$2:$C$366,FALSE))</f>
        <v>#N/A</v>
      </c>
      <c r="I336" s="113" t="e">
        <f t="shared" si="185"/>
        <v>#N/A</v>
      </c>
      <c r="J336" s="116" t="e">
        <f t="shared" si="167"/>
        <v>#N/A</v>
      </c>
      <c r="K336" s="119" t="e">
        <f t="shared" si="168"/>
        <v>#N/A</v>
      </c>
      <c r="L336" s="119">
        <f t="shared" si="169"/>
        <v>0</v>
      </c>
      <c r="O336" s="115">
        <f t="shared" si="186"/>
        <v>-45694</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-45694</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-45694</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-45694</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-45693</v>
      </c>
      <c r="B337" s="113">
        <f t="shared" si="165"/>
        <v>330</v>
      </c>
      <c r="C337" s="119">
        <f t="shared" si="166"/>
        <v>0</v>
      </c>
      <c r="F337" s="115">
        <f t="shared" si="183"/>
        <v>-45693</v>
      </c>
      <c r="G337" s="113">
        <f t="shared" si="184"/>
        <v>330</v>
      </c>
      <c r="H337" s="113" t="e">
        <f>INDEX(地温!$D$2:$D$366,MATCH(F337,地温!$C$2:$C$366,FALSE))</f>
        <v>#N/A</v>
      </c>
      <c r="I337" s="113" t="e">
        <f t="shared" si="185"/>
        <v>#N/A</v>
      </c>
      <c r="J337" s="116" t="e">
        <f t="shared" si="167"/>
        <v>#N/A</v>
      </c>
      <c r="K337" s="119" t="e">
        <f t="shared" si="168"/>
        <v>#N/A</v>
      </c>
      <c r="L337" s="119">
        <f t="shared" si="169"/>
        <v>0</v>
      </c>
      <c r="O337" s="115">
        <f t="shared" si="186"/>
        <v>-45693</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-45693</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-45693</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-45693</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-45692</v>
      </c>
      <c r="B338" s="113">
        <f t="shared" si="165"/>
        <v>331</v>
      </c>
      <c r="C338" s="119">
        <f t="shared" si="166"/>
        <v>0</v>
      </c>
      <c r="F338" s="115">
        <f t="shared" si="183"/>
        <v>-45692</v>
      </c>
      <c r="G338" s="113">
        <f t="shared" si="184"/>
        <v>331</v>
      </c>
      <c r="H338" s="113" t="e">
        <f>INDEX(地温!$D$2:$D$366,MATCH(F338,地温!$C$2:$C$366,FALSE))</f>
        <v>#N/A</v>
      </c>
      <c r="I338" s="113" t="e">
        <f t="shared" si="185"/>
        <v>#N/A</v>
      </c>
      <c r="J338" s="116" t="e">
        <f t="shared" si="167"/>
        <v>#N/A</v>
      </c>
      <c r="K338" s="119" t="e">
        <f t="shared" si="168"/>
        <v>#N/A</v>
      </c>
      <c r="L338" s="119">
        <f t="shared" si="169"/>
        <v>0</v>
      </c>
      <c r="O338" s="115">
        <f t="shared" si="186"/>
        <v>-45692</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-45692</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-45692</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-45692</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-45691</v>
      </c>
      <c r="B339" s="113">
        <f t="shared" si="165"/>
        <v>332</v>
      </c>
      <c r="C339" s="119">
        <f t="shared" si="166"/>
        <v>0</v>
      </c>
      <c r="F339" s="115">
        <f t="shared" si="183"/>
        <v>-45691</v>
      </c>
      <c r="G339" s="113">
        <f t="shared" si="184"/>
        <v>332</v>
      </c>
      <c r="H339" s="113" t="e">
        <f>INDEX(地温!$D$2:$D$366,MATCH(F339,地温!$C$2:$C$366,FALSE))</f>
        <v>#N/A</v>
      </c>
      <c r="I339" s="113" t="e">
        <f t="shared" si="185"/>
        <v>#N/A</v>
      </c>
      <c r="J339" s="116" t="e">
        <f t="shared" si="167"/>
        <v>#N/A</v>
      </c>
      <c r="K339" s="119" t="e">
        <f t="shared" si="168"/>
        <v>#N/A</v>
      </c>
      <c r="L339" s="119">
        <f t="shared" si="169"/>
        <v>0</v>
      </c>
      <c r="O339" s="115">
        <f t="shared" si="186"/>
        <v>-45691</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-45691</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-45691</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-45691</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-45690</v>
      </c>
      <c r="B340" s="113">
        <f t="shared" si="165"/>
        <v>333</v>
      </c>
      <c r="C340" s="119">
        <f t="shared" si="166"/>
        <v>0</v>
      </c>
      <c r="F340" s="115">
        <f t="shared" si="183"/>
        <v>-45690</v>
      </c>
      <c r="G340" s="113">
        <f t="shared" si="184"/>
        <v>333</v>
      </c>
      <c r="H340" s="113" t="e">
        <f>INDEX(地温!$D$2:$D$366,MATCH(F340,地温!$C$2:$C$366,FALSE))</f>
        <v>#N/A</v>
      </c>
      <c r="I340" s="113" t="e">
        <f t="shared" si="185"/>
        <v>#N/A</v>
      </c>
      <c r="J340" s="116" t="e">
        <f t="shared" si="167"/>
        <v>#N/A</v>
      </c>
      <c r="K340" s="119" t="e">
        <f t="shared" si="168"/>
        <v>#N/A</v>
      </c>
      <c r="L340" s="119">
        <f t="shared" si="169"/>
        <v>0</v>
      </c>
      <c r="O340" s="115">
        <f t="shared" si="186"/>
        <v>-45690</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-45690</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-45690</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-45690</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-45689</v>
      </c>
      <c r="B341" s="113">
        <f t="shared" si="165"/>
        <v>334</v>
      </c>
      <c r="C341" s="119">
        <f t="shared" si="166"/>
        <v>0</v>
      </c>
      <c r="F341" s="115">
        <f t="shared" si="183"/>
        <v>-45689</v>
      </c>
      <c r="G341" s="113">
        <f t="shared" si="184"/>
        <v>334</v>
      </c>
      <c r="H341" s="113" t="e">
        <f>INDEX(地温!$D$2:$D$366,MATCH(F341,地温!$C$2:$C$366,FALSE))</f>
        <v>#N/A</v>
      </c>
      <c r="I341" s="113" t="e">
        <f t="shared" si="185"/>
        <v>#N/A</v>
      </c>
      <c r="J341" s="116" t="e">
        <f t="shared" si="167"/>
        <v>#N/A</v>
      </c>
      <c r="K341" s="119" t="e">
        <f t="shared" si="168"/>
        <v>#N/A</v>
      </c>
      <c r="L341" s="119">
        <f t="shared" si="169"/>
        <v>0</v>
      </c>
      <c r="O341" s="115">
        <f t="shared" si="186"/>
        <v>-45689</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-45689</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-45689</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-45689</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-45688</v>
      </c>
      <c r="B342" s="113">
        <f t="shared" si="165"/>
        <v>335</v>
      </c>
      <c r="C342" s="119">
        <f t="shared" si="166"/>
        <v>0</v>
      </c>
      <c r="F342" s="115">
        <f t="shared" si="183"/>
        <v>-45688</v>
      </c>
      <c r="G342" s="113">
        <f t="shared" si="184"/>
        <v>335</v>
      </c>
      <c r="H342" s="113" t="e">
        <f>INDEX(地温!$D$2:$D$366,MATCH(F342,地温!$C$2:$C$366,FALSE))</f>
        <v>#N/A</v>
      </c>
      <c r="I342" s="113" t="e">
        <f t="shared" si="185"/>
        <v>#N/A</v>
      </c>
      <c r="J342" s="116" t="e">
        <f t="shared" si="167"/>
        <v>#N/A</v>
      </c>
      <c r="K342" s="119" t="e">
        <f t="shared" si="168"/>
        <v>#N/A</v>
      </c>
      <c r="L342" s="119">
        <f t="shared" si="169"/>
        <v>0</v>
      </c>
      <c r="O342" s="115">
        <f t="shared" si="186"/>
        <v>-45688</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-45688</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-45688</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-45688</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-45687</v>
      </c>
      <c r="B343" s="113">
        <f t="shared" si="165"/>
        <v>336</v>
      </c>
      <c r="C343" s="119">
        <f t="shared" si="166"/>
        <v>0</v>
      </c>
      <c r="F343" s="115">
        <f t="shared" si="183"/>
        <v>-45687</v>
      </c>
      <c r="G343" s="113">
        <f t="shared" si="184"/>
        <v>336</v>
      </c>
      <c r="H343" s="113" t="e">
        <f>INDEX(地温!$D$2:$D$366,MATCH(F343,地温!$C$2:$C$366,FALSE))</f>
        <v>#N/A</v>
      </c>
      <c r="I343" s="113" t="e">
        <f t="shared" si="185"/>
        <v>#N/A</v>
      </c>
      <c r="J343" s="116" t="e">
        <f t="shared" si="167"/>
        <v>#N/A</v>
      </c>
      <c r="K343" s="119" t="e">
        <f t="shared" si="168"/>
        <v>#N/A</v>
      </c>
      <c r="L343" s="119">
        <f t="shared" si="169"/>
        <v>0</v>
      </c>
      <c r="O343" s="115">
        <f t="shared" si="186"/>
        <v>-45687</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-45687</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-45687</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-45687</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-45686</v>
      </c>
      <c r="B344" s="113">
        <f t="shared" si="165"/>
        <v>337</v>
      </c>
      <c r="C344" s="119">
        <f t="shared" si="166"/>
        <v>0</v>
      </c>
      <c r="F344" s="115">
        <f t="shared" si="183"/>
        <v>-45686</v>
      </c>
      <c r="G344" s="113">
        <f t="shared" si="184"/>
        <v>337</v>
      </c>
      <c r="H344" s="113" t="e">
        <f>INDEX(地温!$D$2:$D$366,MATCH(F344,地温!$C$2:$C$366,FALSE))</f>
        <v>#N/A</v>
      </c>
      <c r="I344" s="113" t="e">
        <f t="shared" si="185"/>
        <v>#N/A</v>
      </c>
      <c r="J344" s="116" t="e">
        <f t="shared" si="167"/>
        <v>#N/A</v>
      </c>
      <c r="K344" s="119" t="e">
        <f t="shared" si="168"/>
        <v>#N/A</v>
      </c>
      <c r="L344" s="119">
        <f t="shared" si="169"/>
        <v>0</v>
      </c>
      <c r="O344" s="115">
        <f t="shared" si="186"/>
        <v>-45686</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-45686</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-45686</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-45686</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-45685</v>
      </c>
      <c r="B345" s="113">
        <f t="shared" si="165"/>
        <v>338</v>
      </c>
      <c r="C345" s="119">
        <f t="shared" si="166"/>
        <v>0</v>
      </c>
      <c r="F345" s="115">
        <f t="shared" si="183"/>
        <v>-45685</v>
      </c>
      <c r="G345" s="113">
        <f t="shared" si="184"/>
        <v>338</v>
      </c>
      <c r="H345" s="113" t="e">
        <f>INDEX(地温!$D$2:$D$366,MATCH(F345,地温!$C$2:$C$366,FALSE))</f>
        <v>#N/A</v>
      </c>
      <c r="I345" s="113" t="e">
        <f t="shared" si="185"/>
        <v>#N/A</v>
      </c>
      <c r="J345" s="116" t="e">
        <f t="shared" si="167"/>
        <v>#N/A</v>
      </c>
      <c r="K345" s="119" t="e">
        <f t="shared" si="168"/>
        <v>#N/A</v>
      </c>
      <c r="L345" s="119">
        <f t="shared" si="169"/>
        <v>0</v>
      </c>
      <c r="O345" s="115">
        <f t="shared" si="186"/>
        <v>-45685</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-45685</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-45685</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-45685</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-45684</v>
      </c>
      <c r="B346" s="113">
        <f t="shared" si="165"/>
        <v>339</v>
      </c>
      <c r="C346" s="119">
        <f t="shared" si="166"/>
        <v>0</v>
      </c>
      <c r="F346" s="115">
        <f t="shared" si="183"/>
        <v>-45684</v>
      </c>
      <c r="G346" s="113">
        <f t="shared" si="184"/>
        <v>339</v>
      </c>
      <c r="H346" s="113" t="e">
        <f>INDEX(地温!$D$2:$D$366,MATCH(F346,地温!$C$2:$C$366,FALSE))</f>
        <v>#N/A</v>
      </c>
      <c r="I346" s="113" t="e">
        <f t="shared" si="185"/>
        <v>#N/A</v>
      </c>
      <c r="J346" s="116" t="e">
        <f t="shared" si="167"/>
        <v>#N/A</v>
      </c>
      <c r="K346" s="119" t="e">
        <f t="shared" si="168"/>
        <v>#N/A</v>
      </c>
      <c r="L346" s="119">
        <f t="shared" si="169"/>
        <v>0</v>
      </c>
      <c r="O346" s="115">
        <f t="shared" si="186"/>
        <v>-45684</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-45684</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-45684</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-45684</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-45683</v>
      </c>
      <c r="B347" s="113">
        <f t="shared" si="165"/>
        <v>340</v>
      </c>
      <c r="C347" s="119">
        <f t="shared" si="166"/>
        <v>0</v>
      </c>
      <c r="F347" s="115">
        <f t="shared" si="183"/>
        <v>-45683</v>
      </c>
      <c r="G347" s="113">
        <f t="shared" si="184"/>
        <v>340</v>
      </c>
      <c r="H347" s="113" t="e">
        <f>INDEX(地温!$D$2:$D$366,MATCH(F347,地温!$C$2:$C$366,FALSE))</f>
        <v>#N/A</v>
      </c>
      <c r="I347" s="113" t="e">
        <f t="shared" si="185"/>
        <v>#N/A</v>
      </c>
      <c r="J347" s="116" t="e">
        <f t="shared" si="167"/>
        <v>#N/A</v>
      </c>
      <c r="K347" s="119" t="e">
        <f t="shared" si="168"/>
        <v>#N/A</v>
      </c>
      <c r="L347" s="119">
        <f t="shared" si="169"/>
        <v>0</v>
      </c>
      <c r="O347" s="115">
        <f t="shared" si="186"/>
        <v>-45683</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-45683</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-45683</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-45683</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-45682</v>
      </c>
      <c r="B348" s="113">
        <f t="shared" si="165"/>
        <v>341</v>
      </c>
      <c r="C348" s="119">
        <f t="shared" si="166"/>
        <v>0</v>
      </c>
      <c r="F348" s="115">
        <f t="shared" si="183"/>
        <v>-45682</v>
      </c>
      <c r="G348" s="113">
        <f t="shared" si="184"/>
        <v>341</v>
      </c>
      <c r="H348" s="113" t="e">
        <f>INDEX(地温!$D$2:$D$366,MATCH(F348,地温!$C$2:$C$366,FALSE))</f>
        <v>#N/A</v>
      </c>
      <c r="I348" s="113" t="e">
        <f t="shared" si="185"/>
        <v>#N/A</v>
      </c>
      <c r="J348" s="116" t="e">
        <f t="shared" si="167"/>
        <v>#N/A</v>
      </c>
      <c r="K348" s="119" t="e">
        <f t="shared" si="168"/>
        <v>#N/A</v>
      </c>
      <c r="L348" s="119">
        <f t="shared" si="169"/>
        <v>0</v>
      </c>
      <c r="O348" s="115">
        <f t="shared" si="186"/>
        <v>-45682</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-45682</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-45682</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-45682</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-45681</v>
      </c>
      <c r="B349" s="113">
        <f t="shared" si="165"/>
        <v>342</v>
      </c>
      <c r="C349" s="119">
        <f t="shared" si="166"/>
        <v>0</v>
      </c>
      <c r="F349" s="115">
        <f t="shared" si="183"/>
        <v>-45681</v>
      </c>
      <c r="G349" s="113">
        <f t="shared" si="184"/>
        <v>342</v>
      </c>
      <c r="H349" s="113" t="e">
        <f>INDEX(地温!$D$2:$D$366,MATCH(F349,地温!$C$2:$C$366,FALSE))</f>
        <v>#N/A</v>
      </c>
      <c r="I349" s="113" t="e">
        <f t="shared" si="185"/>
        <v>#N/A</v>
      </c>
      <c r="J349" s="116" t="e">
        <f t="shared" si="167"/>
        <v>#N/A</v>
      </c>
      <c r="K349" s="119" t="e">
        <f t="shared" si="168"/>
        <v>#N/A</v>
      </c>
      <c r="L349" s="119">
        <f t="shared" si="169"/>
        <v>0</v>
      </c>
      <c r="O349" s="115">
        <f t="shared" si="186"/>
        <v>-45681</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-45681</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-45681</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-45681</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-45680</v>
      </c>
      <c r="B350" s="113">
        <f t="shared" si="165"/>
        <v>343</v>
      </c>
      <c r="C350" s="119">
        <f t="shared" si="166"/>
        <v>0</v>
      </c>
      <c r="F350" s="115">
        <f t="shared" si="183"/>
        <v>-45680</v>
      </c>
      <c r="G350" s="113">
        <f t="shared" si="184"/>
        <v>343</v>
      </c>
      <c r="H350" s="113" t="e">
        <f>INDEX(地温!$D$2:$D$366,MATCH(F350,地温!$C$2:$C$366,FALSE))</f>
        <v>#N/A</v>
      </c>
      <c r="I350" s="113" t="e">
        <f t="shared" si="185"/>
        <v>#N/A</v>
      </c>
      <c r="J350" s="116" t="e">
        <f t="shared" si="167"/>
        <v>#N/A</v>
      </c>
      <c r="K350" s="119" t="e">
        <f t="shared" si="168"/>
        <v>#N/A</v>
      </c>
      <c r="L350" s="119">
        <f t="shared" si="169"/>
        <v>0</v>
      </c>
      <c r="O350" s="115">
        <f t="shared" si="186"/>
        <v>-45680</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-45680</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-45680</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-45680</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-45679</v>
      </c>
      <c r="B351" s="113">
        <f t="shared" si="165"/>
        <v>344</v>
      </c>
      <c r="C351" s="119">
        <f t="shared" si="166"/>
        <v>0</v>
      </c>
      <c r="F351" s="115">
        <f t="shared" si="183"/>
        <v>-45679</v>
      </c>
      <c r="G351" s="113">
        <f t="shared" si="184"/>
        <v>344</v>
      </c>
      <c r="H351" s="113" t="e">
        <f>INDEX(地温!$D$2:$D$366,MATCH(F351,地温!$C$2:$C$366,FALSE))</f>
        <v>#N/A</v>
      </c>
      <c r="I351" s="113" t="e">
        <f t="shared" si="185"/>
        <v>#N/A</v>
      </c>
      <c r="J351" s="116" t="e">
        <f t="shared" si="167"/>
        <v>#N/A</v>
      </c>
      <c r="K351" s="119" t="e">
        <f t="shared" si="168"/>
        <v>#N/A</v>
      </c>
      <c r="L351" s="119">
        <f t="shared" si="169"/>
        <v>0</v>
      </c>
      <c r="O351" s="115">
        <f t="shared" si="186"/>
        <v>-45679</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-45679</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-45679</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-45679</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-45678</v>
      </c>
      <c r="B352" s="113">
        <f t="shared" si="165"/>
        <v>345</v>
      </c>
      <c r="C352" s="119">
        <f t="shared" si="166"/>
        <v>0</v>
      </c>
      <c r="F352" s="115">
        <f t="shared" si="183"/>
        <v>-45678</v>
      </c>
      <c r="G352" s="113">
        <f t="shared" si="184"/>
        <v>345</v>
      </c>
      <c r="H352" s="113" t="e">
        <f>INDEX(地温!$D$2:$D$366,MATCH(F352,地温!$C$2:$C$366,FALSE))</f>
        <v>#N/A</v>
      </c>
      <c r="I352" s="113" t="e">
        <f t="shared" si="185"/>
        <v>#N/A</v>
      </c>
      <c r="J352" s="116" t="e">
        <f t="shared" si="167"/>
        <v>#N/A</v>
      </c>
      <c r="K352" s="119" t="e">
        <f t="shared" si="168"/>
        <v>#N/A</v>
      </c>
      <c r="L352" s="119">
        <f t="shared" si="169"/>
        <v>0</v>
      </c>
      <c r="O352" s="115">
        <f t="shared" si="186"/>
        <v>-45678</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-45678</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-45678</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-45678</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-45677</v>
      </c>
      <c r="B353" s="113">
        <f t="shared" si="165"/>
        <v>346</v>
      </c>
      <c r="C353" s="119">
        <f t="shared" si="166"/>
        <v>0</v>
      </c>
      <c r="F353" s="115">
        <f t="shared" si="183"/>
        <v>-45677</v>
      </c>
      <c r="G353" s="113">
        <f t="shared" si="184"/>
        <v>346</v>
      </c>
      <c r="H353" s="113" t="e">
        <f>INDEX(地温!$D$2:$D$366,MATCH(F353,地温!$C$2:$C$366,FALSE))</f>
        <v>#N/A</v>
      </c>
      <c r="I353" s="113" t="e">
        <f t="shared" si="185"/>
        <v>#N/A</v>
      </c>
      <c r="J353" s="116" t="e">
        <f t="shared" si="167"/>
        <v>#N/A</v>
      </c>
      <c r="K353" s="119" t="e">
        <f t="shared" si="168"/>
        <v>#N/A</v>
      </c>
      <c r="L353" s="119">
        <f t="shared" si="169"/>
        <v>0</v>
      </c>
      <c r="O353" s="115">
        <f t="shared" si="186"/>
        <v>-45677</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-45677</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-45677</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-45677</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-45676</v>
      </c>
      <c r="B354" s="113">
        <f t="shared" si="165"/>
        <v>347</v>
      </c>
      <c r="C354" s="119">
        <f t="shared" si="166"/>
        <v>0</v>
      </c>
      <c r="F354" s="115">
        <f t="shared" si="183"/>
        <v>-45676</v>
      </c>
      <c r="G354" s="113">
        <f t="shared" si="184"/>
        <v>347</v>
      </c>
      <c r="H354" s="113" t="e">
        <f>INDEX(地温!$D$2:$D$366,MATCH(F354,地温!$C$2:$C$366,FALSE))</f>
        <v>#N/A</v>
      </c>
      <c r="I354" s="113" t="e">
        <f t="shared" si="185"/>
        <v>#N/A</v>
      </c>
      <c r="J354" s="116" t="e">
        <f t="shared" si="167"/>
        <v>#N/A</v>
      </c>
      <c r="K354" s="119" t="e">
        <f t="shared" si="168"/>
        <v>#N/A</v>
      </c>
      <c r="L354" s="119">
        <f t="shared" si="169"/>
        <v>0</v>
      </c>
      <c r="O354" s="115">
        <f t="shared" si="186"/>
        <v>-45676</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-45676</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-45676</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-45676</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-45675</v>
      </c>
      <c r="B355" s="113">
        <f t="shared" si="165"/>
        <v>348</v>
      </c>
      <c r="C355" s="119">
        <f t="shared" si="166"/>
        <v>0</v>
      </c>
      <c r="F355" s="115">
        <f t="shared" si="183"/>
        <v>-45675</v>
      </c>
      <c r="G355" s="113">
        <f t="shared" si="184"/>
        <v>348</v>
      </c>
      <c r="H355" s="113" t="e">
        <f>INDEX(地温!$D$2:$D$366,MATCH(F355,地温!$C$2:$C$366,FALSE))</f>
        <v>#N/A</v>
      </c>
      <c r="I355" s="113" t="e">
        <f t="shared" si="185"/>
        <v>#N/A</v>
      </c>
      <c r="J355" s="116" t="e">
        <f t="shared" si="167"/>
        <v>#N/A</v>
      </c>
      <c r="K355" s="119" t="e">
        <f t="shared" si="168"/>
        <v>#N/A</v>
      </c>
      <c r="L355" s="119">
        <f t="shared" si="169"/>
        <v>0</v>
      </c>
      <c r="O355" s="115">
        <f t="shared" si="186"/>
        <v>-45675</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-45675</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-45675</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-45675</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-45674</v>
      </c>
      <c r="B356" s="113">
        <f t="shared" si="165"/>
        <v>349</v>
      </c>
      <c r="C356" s="119">
        <f t="shared" si="166"/>
        <v>0</v>
      </c>
      <c r="F356" s="115">
        <f t="shared" si="183"/>
        <v>-45674</v>
      </c>
      <c r="G356" s="113">
        <f t="shared" si="184"/>
        <v>349</v>
      </c>
      <c r="H356" s="113" t="e">
        <f>INDEX(地温!$D$2:$D$366,MATCH(F356,地温!$C$2:$C$366,FALSE))</f>
        <v>#N/A</v>
      </c>
      <c r="I356" s="113" t="e">
        <f t="shared" si="185"/>
        <v>#N/A</v>
      </c>
      <c r="J356" s="116" t="e">
        <f t="shared" si="167"/>
        <v>#N/A</v>
      </c>
      <c r="K356" s="119" t="e">
        <f t="shared" si="168"/>
        <v>#N/A</v>
      </c>
      <c r="L356" s="119">
        <f t="shared" si="169"/>
        <v>0</v>
      </c>
      <c r="O356" s="115">
        <f t="shared" si="186"/>
        <v>-45674</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-45674</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-45674</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-45674</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-45673</v>
      </c>
      <c r="B357" s="113">
        <f t="shared" si="165"/>
        <v>350</v>
      </c>
      <c r="C357" s="119">
        <f t="shared" si="166"/>
        <v>0</v>
      </c>
      <c r="F357" s="115">
        <f t="shared" si="183"/>
        <v>-45673</v>
      </c>
      <c r="G357" s="113">
        <f t="shared" si="184"/>
        <v>350</v>
      </c>
      <c r="H357" s="113" t="e">
        <f>INDEX(地温!$D$2:$D$366,MATCH(F357,地温!$C$2:$C$366,FALSE))</f>
        <v>#N/A</v>
      </c>
      <c r="I357" s="113" t="e">
        <f t="shared" si="185"/>
        <v>#N/A</v>
      </c>
      <c r="J357" s="116" t="e">
        <f t="shared" si="167"/>
        <v>#N/A</v>
      </c>
      <c r="K357" s="119" t="e">
        <f t="shared" si="168"/>
        <v>#N/A</v>
      </c>
      <c r="L357" s="119">
        <f t="shared" si="169"/>
        <v>0</v>
      </c>
      <c r="O357" s="115">
        <f t="shared" si="186"/>
        <v>-45673</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-45673</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-45673</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-45673</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-45672</v>
      </c>
      <c r="B358" s="113">
        <f t="shared" si="165"/>
        <v>351</v>
      </c>
      <c r="C358" s="119">
        <f t="shared" si="166"/>
        <v>0</v>
      </c>
      <c r="F358" s="115">
        <f t="shared" si="183"/>
        <v>-45672</v>
      </c>
      <c r="G358" s="113">
        <f t="shared" si="184"/>
        <v>351</v>
      </c>
      <c r="H358" s="113" t="e">
        <f>INDEX(地温!$D$2:$D$366,MATCH(F358,地温!$C$2:$C$366,FALSE))</f>
        <v>#N/A</v>
      </c>
      <c r="I358" s="113" t="e">
        <f t="shared" si="185"/>
        <v>#N/A</v>
      </c>
      <c r="J358" s="116" t="e">
        <f t="shared" si="167"/>
        <v>#N/A</v>
      </c>
      <c r="K358" s="119" t="e">
        <f t="shared" si="168"/>
        <v>#N/A</v>
      </c>
      <c r="L358" s="119">
        <f t="shared" si="169"/>
        <v>0</v>
      </c>
      <c r="O358" s="115">
        <f t="shared" si="186"/>
        <v>-45672</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-45672</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-45672</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-45672</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-45671</v>
      </c>
      <c r="B359" s="113">
        <f t="shared" si="165"/>
        <v>352</v>
      </c>
      <c r="C359" s="119">
        <f t="shared" si="166"/>
        <v>0</v>
      </c>
      <c r="F359" s="115">
        <f t="shared" si="183"/>
        <v>-45671</v>
      </c>
      <c r="G359" s="113">
        <f t="shared" si="184"/>
        <v>352</v>
      </c>
      <c r="H359" s="113" t="e">
        <f>INDEX(地温!$D$2:$D$366,MATCH(F359,地温!$C$2:$C$366,FALSE))</f>
        <v>#N/A</v>
      </c>
      <c r="I359" s="113" t="e">
        <f t="shared" si="185"/>
        <v>#N/A</v>
      </c>
      <c r="J359" s="116" t="e">
        <f t="shared" si="167"/>
        <v>#N/A</v>
      </c>
      <c r="K359" s="119" t="e">
        <f t="shared" si="168"/>
        <v>#N/A</v>
      </c>
      <c r="L359" s="119">
        <f t="shared" si="169"/>
        <v>0</v>
      </c>
      <c r="O359" s="115">
        <f t="shared" si="186"/>
        <v>-45671</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-45671</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-45671</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-45671</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-45670</v>
      </c>
      <c r="B360" s="113">
        <f t="shared" si="165"/>
        <v>353</v>
      </c>
      <c r="C360" s="119">
        <f t="shared" si="166"/>
        <v>0</v>
      </c>
      <c r="F360" s="115">
        <f t="shared" si="183"/>
        <v>-45670</v>
      </c>
      <c r="G360" s="113">
        <f t="shared" si="184"/>
        <v>353</v>
      </c>
      <c r="H360" s="113" t="e">
        <f>INDEX(地温!$D$2:$D$366,MATCH(F360,地温!$C$2:$C$366,FALSE))</f>
        <v>#N/A</v>
      </c>
      <c r="I360" s="113" t="e">
        <f t="shared" si="185"/>
        <v>#N/A</v>
      </c>
      <c r="J360" s="116" t="e">
        <f t="shared" si="167"/>
        <v>#N/A</v>
      </c>
      <c r="K360" s="119" t="e">
        <f t="shared" si="168"/>
        <v>#N/A</v>
      </c>
      <c r="L360" s="119">
        <f t="shared" si="169"/>
        <v>0</v>
      </c>
      <c r="O360" s="115">
        <f t="shared" si="186"/>
        <v>-45670</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-45670</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-45670</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-45670</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-45669</v>
      </c>
      <c r="B361" s="113">
        <f t="shared" si="165"/>
        <v>354</v>
      </c>
      <c r="C361" s="119">
        <f t="shared" si="166"/>
        <v>0</v>
      </c>
      <c r="F361" s="115">
        <f t="shared" si="183"/>
        <v>-45669</v>
      </c>
      <c r="G361" s="113">
        <f t="shared" si="184"/>
        <v>354</v>
      </c>
      <c r="H361" s="113" t="e">
        <f>INDEX(地温!$D$2:$D$366,MATCH(F361,地温!$C$2:$C$366,FALSE))</f>
        <v>#N/A</v>
      </c>
      <c r="I361" s="113" t="e">
        <f t="shared" si="185"/>
        <v>#N/A</v>
      </c>
      <c r="J361" s="116" t="e">
        <f t="shared" si="167"/>
        <v>#N/A</v>
      </c>
      <c r="K361" s="119" t="e">
        <f t="shared" si="168"/>
        <v>#N/A</v>
      </c>
      <c r="L361" s="119">
        <f t="shared" si="169"/>
        <v>0</v>
      </c>
      <c r="O361" s="115">
        <f t="shared" si="186"/>
        <v>-45669</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-45669</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-45669</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-45669</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-45668</v>
      </c>
      <c r="B362" s="113">
        <f t="shared" si="165"/>
        <v>355</v>
      </c>
      <c r="C362" s="119">
        <f t="shared" si="166"/>
        <v>0</v>
      </c>
      <c r="F362" s="115">
        <f t="shared" si="183"/>
        <v>-45668</v>
      </c>
      <c r="G362" s="113">
        <f t="shared" si="184"/>
        <v>355</v>
      </c>
      <c r="H362" s="113" t="e">
        <f>INDEX(地温!$D$2:$D$366,MATCH(F362,地温!$C$2:$C$366,FALSE))</f>
        <v>#N/A</v>
      </c>
      <c r="I362" s="113" t="e">
        <f t="shared" si="185"/>
        <v>#N/A</v>
      </c>
      <c r="J362" s="116" t="e">
        <f t="shared" si="167"/>
        <v>#N/A</v>
      </c>
      <c r="K362" s="119" t="e">
        <f t="shared" si="168"/>
        <v>#N/A</v>
      </c>
      <c r="L362" s="119">
        <f t="shared" si="169"/>
        <v>0</v>
      </c>
      <c r="O362" s="115">
        <f t="shared" si="186"/>
        <v>-45668</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-45668</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-45668</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-45668</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-45667</v>
      </c>
      <c r="B363" s="113">
        <f t="shared" si="165"/>
        <v>356</v>
      </c>
      <c r="C363" s="119">
        <f t="shared" si="166"/>
        <v>0</v>
      </c>
      <c r="F363" s="115">
        <f t="shared" si="183"/>
        <v>-45667</v>
      </c>
      <c r="G363" s="113">
        <f t="shared" si="184"/>
        <v>356</v>
      </c>
      <c r="H363" s="113" t="e">
        <f>INDEX(地温!$D$2:$D$366,MATCH(F363,地温!$C$2:$C$366,FALSE))</f>
        <v>#N/A</v>
      </c>
      <c r="I363" s="113" t="e">
        <f t="shared" si="185"/>
        <v>#N/A</v>
      </c>
      <c r="J363" s="116" t="e">
        <f t="shared" si="167"/>
        <v>#N/A</v>
      </c>
      <c r="K363" s="119" t="e">
        <f t="shared" si="168"/>
        <v>#N/A</v>
      </c>
      <c r="L363" s="119">
        <f t="shared" si="169"/>
        <v>0</v>
      </c>
      <c r="O363" s="115">
        <f t="shared" si="186"/>
        <v>-45667</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-45667</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-45667</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-45667</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-45666</v>
      </c>
      <c r="B364" s="113">
        <f t="shared" si="165"/>
        <v>357</v>
      </c>
      <c r="C364" s="119">
        <f t="shared" si="166"/>
        <v>0</v>
      </c>
      <c r="F364" s="115">
        <f t="shared" si="183"/>
        <v>-45666</v>
      </c>
      <c r="G364" s="113">
        <f t="shared" si="184"/>
        <v>357</v>
      </c>
      <c r="H364" s="113" t="e">
        <f>INDEX(地温!$D$2:$D$366,MATCH(F364,地温!$C$2:$C$366,FALSE))</f>
        <v>#N/A</v>
      </c>
      <c r="I364" s="113" t="e">
        <f t="shared" si="185"/>
        <v>#N/A</v>
      </c>
      <c r="J364" s="116" t="e">
        <f t="shared" si="167"/>
        <v>#N/A</v>
      </c>
      <c r="K364" s="119" t="e">
        <f t="shared" si="168"/>
        <v>#N/A</v>
      </c>
      <c r="L364" s="119">
        <f t="shared" si="169"/>
        <v>0</v>
      </c>
      <c r="O364" s="115">
        <f t="shared" si="186"/>
        <v>-45666</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-45666</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-45666</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-45666</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-45665</v>
      </c>
      <c r="B365" s="113">
        <f t="shared" si="165"/>
        <v>358</v>
      </c>
      <c r="C365" s="119">
        <f t="shared" si="166"/>
        <v>0</v>
      </c>
      <c r="F365" s="115">
        <f t="shared" si="183"/>
        <v>-45665</v>
      </c>
      <c r="G365" s="113">
        <f t="shared" si="184"/>
        <v>358</v>
      </c>
      <c r="H365" s="113" t="e">
        <f>INDEX(地温!$D$2:$D$366,MATCH(F365,地温!$C$2:$C$366,FALSE))</f>
        <v>#N/A</v>
      </c>
      <c r="I365" s="113" t="e">
        <f t="shared" si="185"/>
        <v>#N/A</v>
      </c>
      <c r="J365" s="116" t="e">
        <f t="shared" si="167"/>
        <v>#N/A</v>
      </c>
      <c r="K365" s="119" t="e">
        <f t="shared" si="168"/>
        <v>#N/A</v>
      </c>
      <c r="L365" s="119">
        <f t="shared" si="169"/>
        <v>0</v>
      </c>
      <c r="O365" s="115">
        <f t="shared" si="186"/>
        <v>-45665</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-45665</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-45665</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-45665</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-45664</v>
      </c>
      <c r="B366" s="113">
        <f t="shared" si="165"/>
        <v>359</v>
      </c>
      <c r="C366" s="119">
        <f t="shared" si="166"/>
        <v>0</v>
      </c>
      <c r="F366" s="115">
        <f t="shared" si="183"/>
        <v>-45664</v>
      </c>
      <c r="G366" s="113">
        <f t="shared" si="184"/>
        <v>359</v>
      </c>
      <c r="H366" s="113" t="e">
        <f>INDEX(地温!$D$2:$D$366,MATCH(F366,地温!$C$2:$C$366,FALSE))</f>
        <v>#N/A</v>
      </c>
      <c r="I366" s="113" t="e">
        <f t="shared" si="185"/>
        <v>#N/A</v>
      </c>
      <c r="J366" s="116" t="e">
        <f t="shared" si="167"/>
        <v>#N/A</v>
      </c>
      <c r="K366" s="119" t="e">
        <f t="shared" si="168"/>
        <v>#N/A</v>
      </c>
      <c r="L366" s="119">
        <f t="shared" si="169"/>
        <v>0</v>
      </c>
      <c r="O366" s="115">
        <f t="shared" si="186"/>
        <v>-45664</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-45664</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-45664</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-45664</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-45663</v>
      </c>
      <c r="B367" s="113">
        <f t="shared" si="165"/>
        <v>360</v>
      </c>
      <c r="C367" s="119">
        <f t="shared" si="166"/>
        <v>0</v>
      </c>
      <c r="F367" s="115">
        <f t="shared" si="183"/>
        <v>-45663</v>
      </c>
      <c r="G367" s="113">
        <f t="shared" si="184"/>
        <v>360</v>
      </c>
      <c r="H367" s="113" t="e">
        <f>INDEX(地温!$D$2:$D$366,MATCH(F367,地温!$C$2:$C$366,FALSE))</f>
        <v>#N/A</v>
      </c>
      <c r="I367" s="113" t="e">
        <f t="shared" si="185"/>
        <v>#N/A</v>
      </c>
      <c r="J367" s="116" t="e">
        <f t="shared" si="167"/>
        <v>#N/A</v>
      </c>
      <c r="K367" s="119" t="e">
        <f t="shared" si="168"/>
        <v>#N/A</v>
      </c>
      <c r="L367" s="119">
        <f t="shared" si="169"/>
        <v>0</v>
      </c>
      <c r="O367" s="115">
        <f t="shared" si="186"/>
        <v>-45663</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-45663</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-45663</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-45663</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-45662</v>
      </c>
      <c r="B368" s="113">
        <f t="shared" si="165"/>
        <v>361</v>
      </c>
      <c r="C368" s="119">
        <f t="shared" si="166"/>
        <v>0</v>
      </c>
      <c r="F368" s="115">
        <f t="shared" si="183"/>
        <v>-45662</v>
      </c>
      <c r="G368" s="113">
        <f t="shared" si="184"/>
        <v>361</v>
      </c>
      <c r="H368" s="113" t="e">
        <f>INDEX(地温!$D$2:$D$366,MATCH(F368,地温!$C$2:$C$366,FALSE))</f>
        <v>#N/A</v>
      </c>
      <c r="I368" s="113" t="e">
        <f t="shared" si="185"/>
        <v>#N/A</v>
      </c>
      <c r="J368" s="116" t="e">
        <f t="shared" si="167"/>
        <v>#N/A</v>
      </c>
      <c r="K368" s="119" t="e">
        <f t="shared" si="168"/>
        <v>#N/A</v>
      </c>
      <c r="L368" s="119">
        <f t="shared" si="169"/>
        <v>0</v>
      </c>
      <c r="O368" s="115">
        <f t="shared" si="186"/>
        <v>-45662</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-45662</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-45662</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-45662</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-45661</v>
      </c>
      <c r="B369" s="113">
        <f t="shared" si="165"/>
        <v>362</v>
      </c>
      <c r="C369" s="119">
        <f t="shared" si="166"/>
        <v>0</v>
      </c>
      <c r="F369" s="115">
        <f t="shared" si="183"/>
        <v>-45661</v>
      </c>
      <c r="G369" s="113">
        <f t="shared" si="184"/>
        <v>362</v>
      </c>
      <c r="H369" s="113" t="e">
        <f>INDEX(地温!$D$2:$D$366,MATCH(F369,地温!$C$2:$C$366,FALSE))</f>
        <v>#N/A</v>
      </c>
      <c r="I369" s="113" t="e">
        <f t="shared" si="185"/>
        <v>#N/A</v>
      </c>
      <c r="J369" s="116" t="e">
        <f t="shared" si="167"/>
        <v>#N/A</v>
      </c>
      <c r="K369" s="119" t="e">
        <f t="shared" si="168"/>
        <v>#N/A</v>
      </c>
      <c r="L369" s="119">
        <f t="shared" si="169"/>
        <v>0</v>
      </c>
      <c r="O369" s="115">
        <f t="shared" si="186"/>
        <v>-45661</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-45661</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-45661</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-45661</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-45660</v>
      </c>
      <c r="B370" s="113">
        <f t="shared" si="165"/>
        <v>363</v>
      </c>
      <c r="C370" s="119">
        <f t="shared" si="166"/>
        <v>0</v>
      </c>
      <c r="F370" s="115">
        <f t="shared" si="183"/>
        <v>-45660</v>
      </c>
      <c r="G370" s="113">
        <f t="shared" si="184"/>
        <v>363</v>
      </c>
      <c r="H370" s="113" t="e">
        <f>INDEX(地温!$D$2:$D$366,MATCH(F370,地温!$C$2:$C$366,FALSE))</f>
        <v>#N/A</v>
      </c>
      <c r="I370" s="113" t="e">
        <f t="shared" si="185"/>
        <v>#N/A</v>
      </c>
      <c r="J370" s="116" t="e">
        <f t="shared" si="167"/>
        <v>#N/A</v>
      </c>
      <c r="K370" s="119" t="e">
        <f t="shared" si="168"/>
        <v>#N/A</v>
      </c>
      <c r="L370" s="119">
        <f t="shared" si="169"/>
        <v>0</v>
      </c>
      <c r="O370" s="115">
        <f t="shared" si="186"/>
        <v>-45660</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-45660</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-45660</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-45660</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-45659</v>
      </c>
      <c r="B371" s="113">
        <f t="shared" si="165"/>
        <v>364</v>
      </c>
      <c r="C371" s="119">
        <f t="shared" si="166"/>
        <v>0</v>
      </c>
      <c r="F371" s="115">
        <f t="shared" si="183"/>
        <v>-45659</v>
      </c>
      <c r="G371" s="113">
        <f t="shared" si="184"/>
        <v>364</v>
      </c>
      <c r="H371" s="113" t="e">
        <f>INDEX(地温!$D$2:$D$366,MATCH(F371,地温!$C$2:$C$366,FALSE))</f>
        <v>#N/A</v>
      </c>
      <c r="I371" s="113" t="e">
        <f t="shared" si="185"/>
        <v>#N/A</v>
      </c>
      <c r="J371" s="116" t="e">
        <f t="shared" si="167"/>
        <v>#N/A</v>
      </c>
      <c r="K371" s="119" t="e">
        <f t="shared" si="168"/>
        <v>#N/A</v>
      </c>
      <c r="L371" s="119">
        <f t="shared" si="169"/>
        <v>0</v>
      </c>
      <c r="O371" s="115">
        <f t="shared" si="186"/>
        <v>-45659</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-45659</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-45659</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-45659</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-45658</v>
      </c>
      <c r="B372" s="113">
        <f t="shared" si="165"/>
        <v>365</v>
      </c>
      <c r="C372" s="119">
        <f t="shared" si="166"/>
        <v>0</v>
      </c>
      <c r="F372" s="115">
        <f t="shared" si="183"/>
        <v>-45658</v>
      </c>
      <c r="G372" s="113">
        <f t="shared" si="184"/>
        <v>365</v>
      </c>
      <c r="H372" s="113" t="e">
        <f>INDEX(地温!$D$2:$D$366,MATCH(F372,地温!$C$2:$C$366,FALSE))</f>
        <v>#N/A</v>
      </c>
      <c r="I372" s="113" t="e">
        <f t="shared" si="185"/>
        <v>#N/A</v>
      </c>
      <c r="J372" s="116" t="e">
        <f t="shared" si="167"/>
        <v>#N/A</v>
      </c>
      <c r="K372" s="119" t="e">
        <f t="shared" si="168"/>
        <v>#N/A</v>
      </c>
      <c r="L372" s="119">
        <f t="shared" si="169"/>
        <v>0</v>
      </c>
      <c r="O372" s="115">
        <f t="shared" si="186"/>
        <v>-45658</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-45658</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-45658</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-45658</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-45657</v>
      </c>
      <c r="B373" s="113">
        <f t="shared" si="165"/>
        <v>366</v>
      </c>
      <c r="C373" s="119">
        <f t="shared" si="166"/>
        <v>0</v>
      </c>
      <c r="F373" s="115">
        <f t="shared" si="183"/>
        <v>-45657</v>
      </c>
      <c r="G373" s="113">
        <f t="shared" si="184"/>
        <v>366</v>
      </c>
      <c r="H373" s="113" t="e">
        <f>INDEX(地温!$D$2:$D$366,MATCH(F373,地温!$C$2:$C$366,FALSE))</f>
        <v>#N/A</v>
      </c>
      <c r="I373" s="113" t="e">
        <f t="shared" si="185"/>
        <v>#N/A</v>
      </c>
      <c r="J373" s="116" t="e">
        <f t="shared" si="167"/>
        <v>#N/A</v>
      </c>
      <c r="K373" s="119" t="e">
        <f t="shared" si="168"/>
        <v>#N/A</v>
      </c>
      <c r="L373" s="119">
        <f t="shared" si="169"/>
        <v>0</v>
      </c>
      <c r="O373" s="115">
        <f t="shared" si="186"/>
        <v>-45657</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-45657</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-45657</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-45657</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-45656</v>
      </c>
      <c r="B374" s="113">
        <f t="shared" si="165"/>
        <v>367</v>
      </c>
      <c r="C374" s="119">
        <f t="shared" si="166"/>
        <v>0</v>
      </c>
      <c r="F374" s="115">
        <f t="shared" si="183"/>
        <v>-45656</v>
      </c>
      <c r="G374" s="113">
        <f t="shared" si="184"/>
        <v>367</v>
      </c>
      <c r="H374" s="113" t="e">
        <f>INDEX(地温!$D$2:$D$366,MATCH(F374,地温!$C$2:$C$366,FALSE))</f>
        <v>#N/A</v>
      </c>
      <c r="I374" s="113" t="e">
        <f t="shared" si="185"/>
        <v>#N/A</v>
      </c>
      <c r="J374" s="116" t="e">
        <f t="shared" si="167"/>
        <v>#N/A</v>
      </c>
      <c r="K374" s="119" t="e">
        <f t="shared" si="168"/>
        <v>#N/A</v>
      </c>
      <c r="L374" s="119">
        <f t="shared" si="169"/>
        <v>0</v>
      </c>
      <c r="O374" s="115">
        <f t="shared" si="186"/>
        <v>-45656</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-45656</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-45656</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-45656</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election activeCell="A2" sqref="A2"/>
    </sheetView>
  </sheetViews>
  <sheetFormatPr defaultRowHeight="18"/>
  <cols>
    <col min="1" max="1" width="11.8984375" style="113" customWidth="1"/>
    <col min="2" max="6" width="8.796875" style="113" customWidth="1"/>
    <col min="7" max="7" width="10" style="113" customWidth="1"/>
    <col min="8" max="11" width="8.796875" style="113" customWidth="1"/>
    <col min="12" max="12" width="10" style="113" customWidth="1"/>
    <col min="13" max="15" width="8.796875" style="113" customWidth="1"/>
    <col min="16" max="16" width="10" style="113" customWidth="1"/>
    <col min="17" max="20" width="8.796875" style="113" customWidth="1"/>
    <col min="21" max="21" width="10" style="113" customWidth="1"/>
    <col min="22" max="24" width="8.796875" style="113" customWidth="1"/>
    <col min="25" max="25" width="10" style="113" customWidth="1"/>
    <col min="26" max="29" width="8.796875" style="113" customWidth="1"/>
    <col min="30" max="30" width="10" style="113" customWidth="1"/>
    <col min="31" max="33" width="8.796875" style="113" customWidth="1"/>
    <col min="34" max="34" width="10" style="113" customWidth="1"/>
    <col min="35" max="38" width="8.796875" style="113" customWidth="1"/>
    <col min="39" max="39" width="10" style="113" customWidth="1"/>
    <col min="40" max="42" width="8.796875" style="113" customWidth="1"/>
    <col min="43" max="43" width="10" style="113" customWidth="1"/>
    <col min="44" max="47" width="8.796875" style="113" customWidth="1"/>
    <col min="48" max="48" width="10" style="113" customWidth="1"/>
    <col min="49" max="16384" width="8.796875" style="113" customWidth="1"/>
  </cols>
  <sheetData>
    <row r="1" spans="1:52">
      <c r="A1" s="125" t="s">
        <v>139</v>
      </c>
      <c r="B1" s="125"/>
      <c r="C1" s="125"/>
      <c r="D1" s="125"/>
      <c r="E1" s="114">
        <v>1</v>
      </c>
      <c r="F1" s="125" t="s">
        <v>84</v>
      </c>
      <c r="G1" s="125">
        <f>'★入力と結果'!D55</f>
        <v>0</v>
      </c>
      <c r="H1" s="125"/>
      <c r="I1" s="125" t="s">
        <v>104</v>
      </c>
      <c r="J1" s="126" t="str">
        <f>'★入力と結果'!F55</f>
        <v xml:space="preserve"> </v>
      </c>
      <c r="K1" s="125" t="s">
        <v>105</v>
      </c>
      <c r="L1" s="125"/>
      <c r="M1" s="125"/>
      <c r="N1" s="125"/>
      <c r="O1" s="125" t="s">
        <v>109</v>
      </c>
      <c r="P1" s="125">
        <f>'★入力と結果'!D56</f>
        <v>0</v>
      </c>
      <c r="Q1" s="125"/>
      <c r="R1" s="125" t="s">
        <v>104</v>
      </c>
      <c r="S1" s="126" t="str">
        <f>'★入力と結果'!F56</f>
        <v xml:space="preserve"> </v>
      </c>
      <c r="T1" s="125" t="s">
        <v>105</v>
      </c>
      <c r="U1" s="125"/>
      <c r="V1" s="125"/>
      <c r="W1" s="125"/>
      <c r="X1" s="125" t="s">
        <v>50</v>
      </c>
      <c r="Y1" s="126">
        <f>'★入力と結果'!D57</f>
        <v>0</v>
      </c>
      <c r="Z1" s="125"/>
      <c r="AA1" s="125" t="s">
        <v>104</v>
      </c>
      <c r="AB1" s="126" t="str">
        <f>'★入力と結果'!F57</f>
        <v xml:space="preserve"> </v>
      </c>
      <c r="AC1" s="125" t="s">
        <v>105</v>
      </c>
      <c r="AD1" s="125"/>
      <c r="AE1" s="125"/>
      <c r="AF1" s="125"/>
      <c r="AG1" s="125" t="s">
        <v>25</v>
      </c>
      <c r="AH1" s="126">
        <f>'★入力と結果'!D58</f>
        <v>0</v>
      </c>
      <c r="AI1" s="125"/>
      <c r="AJ1" s="125" t="s">
        <v>104</v>
      </c>
      <c r="AK1" s="126" t="str">
        <f>'★入力と結果'!F58</f>
        <v xml:space="preserve"> </v>
      </c>
      <c r="AL1" s="125" t="s">
        <v>105</v>
      </c>
      <c r="AM1" s="125"/>
      <c r="AN1" s="125"/>
      <c r="AO1" s="125"/>
      <c r="AP1" s="125" t="s">
        <v>112</v>
      </c>
      <c r="AQ1" s="126">
        <f>'★入力と結果'!D59</f>
        <v>0</v>
      </c>
      <c r="AR1" s="125"/>
      <c r="AS1" s="125" t="s">
        <v>104</v>
      </c>
      <c r="AT1" s="126" t="str">
        <f>'★入力と結果'!F59</f>
        <v xml:space="preserve"> </v>
      </c>
      <c r="AU1" s="125" t="s">
        <v>105</v>
      </c>
      <c r="AV1" s="125"/>
      <c r="AW1" s="125"/>
      <c r="AX1" s="125"/>
      <c r="AY1" s="125"/>
      <c r="AZ1" s="125"/>
    </row>
    <row r="2" spans="1:52">
      <c r="A2" s="113" t="s">
        <v>209</v>
      </c>
      <c r="C2" s="113">
        <v>2026</v>
      </c>
      <c r="D2" s="114">
        <v>46023</v>
      </c>
      <c r="E2" s="114">
        <f>D2-E1</f>
        <v>46022</v>
      </c>
    </row>
    <row r="3" spans="1:52">
      <c r="A3" s="115">
        <f>'★入力と結果'!C54</f>
        <v>0</v>
      </c>
      <c r="C3" s="113">
        <v>2027</v>
      </c>
      <c r="D3" s="114">
        <v>46388</v>
      </c>
      <c r="E3" s="114">
        <f>D3-E1</f>
        <v>46387</v>
      </c>
      <c r="G3" s="113" t="s">
        <v>72</v>
      </c>
      <c r="H3" s="113" t="s">
        <v>75</v>
      </c>
      <c r="I3" s="113" t="s">
        <v>59</v>
      </c>
      <c r="P3" s="113" t="s">
        <v>72</v>
      </c>
      <c r="Q3" s="113" t="s">
        <v>75</v>
      </c>
      <c r="R3" s="113" t="s">
        <v>59</v>
      </c>
      <c r="Y3" s="113" t="s">
        <v>72</v>
      </c>
      <c r="Z3" s="113" t="s">
        <v>75</v>
      </c>
      <c r="AA3" s="113" t="s">
        <v>59</v>
      </c>
      <c r="AH3" s="113" t="s">
        <v>72</v>
      </c>
      <c r="AI3" s="113" t="s">
        <v>75</v>
      </c>
      <c r="AJ3" s="113" t="s">
        <v>59</v>
      </c>
      <c r="AQ3" s="113" t="s">
        <v>72</v>
      </c>
      <c r="AR3" s="113" t="s">
        <v>75</v>
      </c>
      <c r="AS3" s="113" t="s">
        <v>59</v>
      </c>
    </row>
    <row r="4" spans="1:52">
      <c r="A4" s="113" t="s">
        <v>210</v>
      </c>
      <c r="C4" s="113">
        <v>2028</v>
      </c>
      <c r="D4" s="114">
        <v>46753</v>
      </c>
      <c r="E4" s="114">
        <f>D4-E1</f>
        <v>46752</v>
      </c>
      <c r="G4" s="113" t="e">
        <f>INDEX(肥料成分!$N$4:$N$107,MATCH(G1,肥料成分!$B$4:$B$107,FALSE))</f>
        <v>#N/A</v>
      </c>
      <c r="H4" s="113" t="e">
        <f>INDEX(肥料成分!$O$4:$O$107,MATCH(G1,肥料成分!$B$4:$B$107,FALSE))</f>
        <v>#N/A</v>
      </c>
      <c r="I4" s="113" t="e">
        <f>INDEX(肥料成分!$P$4:$P$107,MATCH(G1,肥料成分!$B$4:$B$107,FALSE))</f>
        <v>#N/A</v>
      </c>
      <c r="P4" s="113" t="e">
        <f>INDEX(肥料成分!$N$4:$N$107,MATCH(P1,肥料成分!$B$4:$B$107,FALSE))</f>
        <v>#N/A</v>
      </c>
      <c r="Q4" s="113" t="e">
        <f>INDEX(肥料成分!$O$4:$O$107,MATCH(P1,肥料成分!$B$4:$B$107,FALSE))</f>
        <v>#N/A</v>
      </c>
      <c r="R4" s="113" t="e">
        <f>INDEX(肥料成分!$P$4:$P$107,MATCH(P1,肥料成分!$B$4:$B$107,FALSE))</f>
        <v>#N/A</v>
      </c>
      <c r="Y4" s="113" t="e">
        <f>INDEX(肥料成分!$N$4:$N$107,MATCH(Y1,肥料成分!$B$4:$B$107,FALSE))</f>
        <v>#N/A</v>
      </c>
      <c r="Z4" s="113" t="e">
        <f>INDEX(肥料成分!$O$4:$O$107,MATCH(Y1,肥料成分!$B$4:$B$107,FALSE))</f>
        <v>#N/A</v>
      </c>
      <c r="AA4" s="113" t="e">
        <f>INDEX(肥料成分!$P$4:$P$107,MATCH(Y1,肥料成分!$B$4:$B$107,FALSE))</f>
        <v>#N/A</v>
      </c>
      <c r="AH4" s="113" t="e">
        <f>INDEX(肥料成分!$N$4:$N$107,MATCH(AH1,肥料成分!$B$4:$B$107,FALSE))</f>
        <v>#N/A</v>
      </c>
      <c r="AI4" s="113" t="e">
        <f>INDEX(肥料成分!$O$4:$O$107,MATCH(AH1,肥料成分!$B$4:$B$107,FALSE))</f>
        <v>#N/A</v>
      </c>
      <c r="AJ4" s="113" t="e">
        <f>INDEX(肥料成分!$P$4:$P$107,MATCH(AH1,肥料成分!$B$4:$B$107,FALSE))</f>
        <v>#N/A</v>
      </c>
      <c r="AQ4" s="113" t="e">
        <f>INDEX(肥料成分!$N$4:$N$107,MATCH(AQ1,肥料成分!$B$4:$B$107,FALSE))</f>
        <v>#N/A</v>
      </c>
      <c r="AR4" s="113" t="e">
        <f>INDEX(肥料成分!$O$4:$O$107,MATCH(AQ1,肥料成分!$B$4:$B$107,FALSE))</f>
        <v>#N/A</v>
      </c>
      <c r="AS4" s="113" t="e">
        <f>INDEX(肥料成分!$P$4:$P$107,MATCH(AQ1,肥料成分!$B$4:$B$107,FALSE))</f>
        <v>#N/A</v>
      </c>
    </row>
    <row r="5" spans="1:52">
      <c r="A5" s="113">
        <f>'★入力と結果'!D5</f>
        <v>2026</v>
      </c>
      <c r="C5" s="113">
        <v>2029</v>
      </c>
      <c r="D5" s="114">
        <v>47119</v>
      </c>
      <c r="E5" s="114">
        <f>D5-E1</f>
        <v>47118</v>
      </c>
    </row>
    <row r="7" spans="1:52" s="123" customFormat="1" ht="39.6">
      <c r="A7" s="123" t="s">
        <v>51</v>
      </c>
      <c r="B7" s="123" t="s">
        <v>106</v>
      </c>
      <c r="C7" s="123" t="s">
        <v>107</v>
      </c>
      <c r="F7" s="123" t="s">
        <v>51</v>
      </c>
      <c r="G7" s="123" t="s">
        <v>79</v>
      </c>
      <c r="H7" s="123" t="s">
        <v>76</v>
      </c>
      <c r="I7" s="123" t="s">
        <v>80</v>
      </c>
      <c r="J7" s="124" t="s">
        <v>82</v>
      </c>
      <c r="K7" s="124" t="s">
        <v>111</v>
      </c>
      <c r="L7" s="123" t="s">
        <v>110</v>
      </c>
      <c r="O7" s="123" t="s">
        <v>51</v>
      </c>
      <c r="P7" s="123" t="s">
        <v>79</v>
      </c>
      <c r="Q7" s="123" t="s">
        <v>76</v>
      </c>
      <c r="R7" s="123" t="s">
        <v>80</v>
      </c>
      <c r="S7" s="124" t="s">
        <v>82</v>
      </c>
      <c r="T7" s="124" t="s">
        <v>111</v>
      </c>
      <c r="U7" s="123" t="s">
        <v>110</v>
      </c>
      <c r="X7" s="123" t="s">
        <v>51</v>
      </c>
      <c r="Y7" s="123" t="s">
        <v>79</v>
      </c>
      <c r="Z7" s="123" t="s">
        <v>76</v>
      </c>
      <c r="AA7" s="123" t="s">
        <v>80</v>
      </c>
      <c r="AB7" s="124" t="s">
        <v>82</v>
      </c>
      <c r="AC7" s="124" t="s">
        <v>111</v>
      </c>
      <c r="AD7" s="123" t="s">
        <v>110</v>
      </c>
      <c r="AG7" s="123" t="s">
        <v>51</v>
      </c>
      <c r="AH7" s="123" t="s">
        <v>79</v>
      </c>
      <c r="AI7" s="123" t="s">
        <v>76</v>
      </c>
      <c r="AJ7" s="123" t="s">
        <v>80</v>
      </c>
      <c r="AK7" s="124" t="s">
        <v>82</v>
      </c>
      <c r="AL7" s="124" t="s">
        <v>111</v>
      </c>
      <c r="AM7" s="123" t="s">
        <v>110</v>
      </c>
      <c r="AP7" s="123" t="s">
        <v>51</v>
      </c>
      <c r="AQ7" s="123" t="s">
        <v>79</v>
      </c>
      <c r="AR7" s="123" t="s">
        <v>76</v>
      </c>
      <c r="AS7" s="123" t="s">
        <v>80</v>
      </c>
      <c r="AT7" s="124" t="s">
        <v>82</v>
      </c>
      <c r="AU7" s="124" t="s">
        <v>111</v>
      </c>
      <c r="AV7" s="123" t="s">
        <v>110</v>
      </c>
    </row>
    <row r="8" spans="1:52">
      <c r="A8" s="115">
        <f>A3-INDEX(E2:E5,MATCH(A5,C2:C5,0))</f>
        <v>-46022</v>
      </c>
      <c r="B8" s="113">
        <f t="shared" ref="B8:B71" si="0">G8</f>
        <v>1</v>
      </c>
      <c r="C8" s="119">
        <f t="shared" ref="C8:C71" si="1">L8+U8+AD8+AM8+AV8</f>
        <v>0</v>
      </c>
      <c r="F8" s="115">
        <f>A8</f>
        <v>-46022</v>
      </c>
      <c r="G8" s="113">
        <v>1</v>
      </c>
      <c r="H8" s="113" t="e">
        <f>INDEX(地温!$D$2:$D$366,MATCH(F8,地温!$C$2:$C$366,FALSE))</f>
        <v>#N/A</v>
      </c>
      <c r="I8" s="113" t="e">
        <f>H8</f>
        <v>#N/A</v>
      </c>
      <c r="J8" s="116" t="e">
        <f t="shared" ref="J8:J71" si="2">I8/G8</f>
        <v>#N/A</v>
      </c>
      <c r="K8" s="119" t="e">
        <f t="shared" ref="K8:K71" si="3">$H$4*EXP(-$I$4/(8.31*(J8+273)))</f>
        <v>#N/A</v>
      </c>
      <c r="L8" s="119">
        <f t="shared" ref="L8:L71" si="4">IF($G$1=0,0,$J$1*$G$4*0.01*(1-EXP(-K8*G8)))</f>
        <v>0</v>
      </c>
      <c r="O8" s="115">
        <f>F8</f>
        <v>-46022</v>
      </c>
      <c r="P8" s="113">
        <v>1</v>
      </c>
      <c r="Q8" s="113" t="e">
        <f>INDEX(地温!$D$2:$D$366,MATCH(O8,地温!$C$2:$C$366,FALSE))</f>
        <v>#N/A</v>
      </c>
      <c r="R8" s="113" t="e">
        <f>Q8</f>
        <v>#N/A</v>
      </c>
      <c r="S8" s="116" t="e">
        <f t="shared" ref="S8:S71" si="5">R8/P8</f>
        <v>#N/A</v>
      </c>
      <c r="T8" s="119" t="e">
        <f t="shared" ref="T8:T71" si="6">$Q$4*EXP(-$R$4/(8.31*(S8+273)))</f>
        <v>#N/A</v>
      </c>
      <c r="U8" s="119">
        <f t="shared" ref="U8:U71" si="7">IF($P$1=0,0,$S$1*$P$4*0.01*(1-EXP(-T8*P8)))</f>
        <v>0</v>
      </c>
      <c r="X8" s="115">
        <f>O8</f>
        <v>-46022</v>
      </c>
      <c r="Y8" s="113">
        <v>1</v>
      </c>
      <c r="Z8" s="113" t="e">
        <f>INDEX(地温!$D$2:$D$366,MATCH(X8,地温!$C$2:$C$366,FALSE))</f>
        <v>#N/A</v>
      </c>
      <c r="AA8" s="113" t="e">
        <f>Z8</f>
        <v>#N/A</v>
      </c>
      <c r="AB8" s="116" t="e">
        <f t="shared" ref="AB8:AB71" si="8">AA8/Y8</f>
        <v>#N/A</v>
      </c>
      <c r="AC8" s="119" t="e">
        <f t="shared" ref="AC8:AC71" si="9">$Z$4*EXP(-$AA$4/(8.31*(AB8+273)))</f>
        <v>#N/A</v>
      </c>
      <c r="AD8" s="119">
        <f t="shared" ref="AD8:AD71" si="10">IF($Y$1=0,0,$AB$1*$Y$4*0.01*(1-EXP(-AC8*Y8)))</f>
        <v>0</v>
      </c>
      <c r="AG8" s="115">
        <f>X8</f>
        <v>-46022</v>
      </c>
      <c r="AH8" s="113">
        <v>1</v>
      </c>
      <c r="AI8" s="113" t="e">
        <f>INDEX(地温!$D$2:$D$366,MATCH(AG8,地温!$C$2:$C$366,FALSE))</f>
        <v>#N/A</v>
      </c>
      <c r="AJ8" s="113" t="e">
        <f>AI8</f>
        <v>#N/A</v>
      </c>
      <c r="AK8" s="116" t="e">
        <f t="shared" ref="AK8:AK71" si="11">AJ8/AH8</f>
        <v>#N/A</v>
      </c>
      <c r="AL8" s="119" t="e">
        <f t="shared" ref="AL8:AL71" si="12">$AI$4*EXP(-$AJ$4/(8.31*(AK8+273)))</f>
        <v>#N/A</v>
      </c>
      <c r="AM8" s="119">
        <f t="shared" ref="AM8:AM71" si="13">IF($AH$1=0,0,$AK$1*$AH$4*0.01*(1-EXP(-AL8*AH8)))</f>
        <v>0</v>
      </c>
      <c r="AP8" s="115">
        <f>AG8</f>
        <v>-46022</v>
      </c>
      <c r="AQ8" s="113">
        <v>1</v>
      </c>
      <c r="AR8" s="113" t="e">
        <f>INDEX(地温!$D$2:$D$366,MATCH(AP8,地温!$C$2:$C$366,FALSE))</f>
        <v>#N/A</v>
      </c>
      <c r="AS8" s="113" t="e">
        <f>AR8</f>
        <v>#N/A</v>
      </c>
      <c r="AT8" s="116" t="e">
        <f t="shared" ref="AT8:AT71" si="14">AS8/AQ8</f>
        <v>#N/A</v>
      </c>
      <c r="AU8" s="119" t="e">
        <f t="shared" ref="AU8:AU71" si="15">$AR$4*EXP(-$AS$4/(8.31*(AT8+273)))</f>
        <v>#N/A</v>
      </c>
      <c r="AV8" s="119">
        <f t="shared" ref="AV8:AV71" si="16">IF($AQ$1=0,0,$AT$1*$AQ$4*0.01*(1-EXP(-AU8*AQ8)))</f>
        <v>0</v>
      </c>
    </row>
    <row r="9" spans="1:52">
      <c r="A9" s="115">
        <f t="shared" ref="A9:A72" si="17">A8+1</f>
        <v>-46021</v>
      </c>
      <c r="B9" s="113">
        <f t="shared" si="0"/>
        <v>2</v>
      </c>
      <c r="C9" s="119">
        <f t="shared" si="1"/>
        <v>0</v>
      </c>
      <c r="F9" s="115">
        <f t="shared" ref="F9:F72" si="18">F8+1</f>
        <v>-46021</v>
      </c>
      <c r="G9" s="113">
        <f t="shared" ref="G9:G72" si="19">F9-F$8+1</f>
        <v>2</v>
      </c>
      <c r="H9" s="113" t="e">
        <f>INDEX(地温!$D$2:$D$366,MATCH(F9,地温!$C$2:$C$366,FALSE))</f>
        <v>#N/A</v>
      </c>
      <c r="I9" s="113" t="e">
        <f t="shared" ref="I9:I72" si="20">I8+H9</f>
        <v>#N/A</v>
      </c>
      <c r="J9" s="116" t="e">
        <f t="shared" si="2"/>
        <v>#N/A</v>
      </c>
      <c r="K9" s="119" t="e">
        <f t="shared" si="3"/>
        <v>#N/A</v>
      </c>
      <c r="L9" s="119">
        <f t="shared" si="4"/>
        <v>0</v>
      </c>
      <c r="O9" s="115">
        <f t="shared" ref="O9:O72" si="21">O8+1</f>
        <v>-46021</v>
      </c>
      <c r="P9" s="113">
        <f t="shared" ref="P9:P72" si="22">O9-O$8+1</f>
        <v>2</v>
      </c>
      <c r="Q9" s="113" t="e">
        <f>INDEX(地温!$D$2:$D$366,MATCH(O9,地温!$C$2:$C$366,FALSE))</f>
        <v>#N/A</v>
      </c>
      <c r="R9" s="113" t="e">
        <f t="shared" ref="R9:R72" si="23">R8+Q9</f>
        <v>#N/A</v>
      </c>
      <c r="S9" s="116" t="e">
        <f t="shared" si="5"/>
        <v>#N/A</v>
      </c>
      <c r="T9" s="119" t="e">
        <f t="shared" si="6"/>
        <v>#N/A</v>
      </c>
      <c r="U9" s="119">
        <f t="shared" si="7"/>
        <v>0</v>
      </c>
      <c r="X9" s="115">
        <f t="shared" ref="X9:X72" si="24">X8+1</f>
        <v>-46021</v>
      </c>
      <c r="Y9" s="113">
        <f t="shared" ref="Y9:Y72" si="25">X9-X$8+1</f>
        <v>2</v>
      </c>
      <c r="Z9" s="113" t="e">
        <f>INDEX(地温!$D$2:$D$366,MATCH(X9,地温!$C$2:$C$366,FALSE))</f>
        <v>#N/A</v>
      </c>
      <c r="AA9" s="113" t="e">
        <f t="shared" ref="AA9:AA72" si="26">AA8+Z9</f>
        <v>#N/A</v>
      </c>
      <c r="AB9" s="116" t="e">
        <f t="shared" si="8"/>
        <v>#N/A</v>
      </c>
      <c r="AC9" s="119" t="e">
        <f t="shared" si="9"/>
        <v>#N/A</v>
      </c>
      <c r="AD9" s="119">
        <f t="shared" si="10"/>
        <v>0</v>
      </c>
      <c r="AG9" s="115">
        <f t="shared" ref="AG9:AG72" si="27">AG8+1</f>
        <v>-46021</v>
      </c>
      <c r="AH9" s="113">
        <f t="shared" ref="AH9:AH72" si="28">AG9-AG$8+1</f>
        <v>2</v>
      </c>
      <c r="AI9" s="113" t="e">
        <f>INDEX(地温!$D$2:$D$366,MATCH(AG9,地温!$C$2:$C$366,FALSE))</f>
        <v>#N/A</v>
      </c>
      <c r="AJ9" s="113" t="e">
        <f t="shared" ref="AJ9:AJ72" si="29">AJ8+AI9</f>
        <v>#N/A</v>
      </c>
      <c r="AK9" s="116" t="e">
        <f t="shared" si="11"/>
        <v>#N/A</v>
      </c>
      <c r="AL9" s="119" t="e">
        <f t="shared" si="12"/>
        <v>#N/A</v>
      </c>
      <c r="AM9" s="119">
        <f t="shared" si="13"/>
        <v>0</v>
      </c>
      <c r="AP9" s="115">
        <f t="shared" ref="AP9:AP72" si="30">AP8+1</f>
        <v>-46021</v>
      </c>
      <c r="AQ9" s="113">
        <f t="shared" ref="AQ9:AQ72" si="31">AP9-AP$8+1</f>
        <v>2</v>
      </c>
      <c r="AR9" s="113" t="e">
        <f>INDEX(地温!$D$2:$D$366,MATCH(AP9,地温!$C$2:$C$366,FALSE))</f>
        <v>#N/A</v>
      </c>
      <c r="AS9" s="113" t="e">
        <f t="shared" ref="AS9:AS72" si="32">AS8+AR9</f>
        <v>#N/A</v>
      </c>
      <c r="AT9" s="116" t="e">
        <f t="shared" si="14"/>
        <v>#N/A</v>
      </c>
      <c r="AU9" s="119" t="e">
        <f t="shared" si="15"/>
        <v>#N/A</v>
      </c>
      <c r="AV9" s="119">
        <f t="shared" si="16"/>
        <v>0</v>
      </c>
    </row>
    <row r="10" spans="1:52">
      <c r="A10" s="115">
        <f t="shared" si="17"/>
        <v>-46020</v>
      </c>
      <c r="B10" s="113">
        <f t="shared" si="0"/>
        <v>3</v>
      </c>
      <c r="C10" s="119">
        <f t="shared" si="1"/>
        <v>0</v>
      </c>
      <c r="F10" s="115">
        <f t="shared" si="18"/>
        <v>-46020</v>
      </c>
      <c r="G10" s="113">
        <f t="shared" si="19"/>
        <v>3</v>
      </c>
      <c r="H10" s="113" t="e">
        <f>INDEX(地温!$D$2:$D$366,MATCH(F10,地温!$C$2:$C$366,FALSE))</f>
        <v>#N/A</v>
      </c>
      <c r="I10" s="113" t="e">
        <f t="shared" si="20"/>
        <v>#N/A</v>
      </c>
      <c r="J10" s="116" t="e">
        <f t="shared" si="2"/>
        <v>#N/A</v>
      </c>
      <c r="K10" s="119" t="e">
        <f t="shared" si="3"/>
        <v>#N/A</v>
      </c>
      <c r="L10" s="119">
        <f t="shared" si="4"/>
        <v>0</v>
      </c>
      <c r="O10" s="115">
        <f t="shared" si="21"/>
        <v>-46020</v>
      </c>
      <c r="P10" s="113">
        <f t="shared" si="22"/>
        <v>3</v>
      </c>
      <c r="Q10" s="113" t="e">
        <f>INDEX(地温!$D$2:$D$366,MATCH(O10,地温!$C$2:$C$366,FALSE))</f>
        <v>#N/A</v>
      </c>
      <c r="R10" s="113" t="e">
        <f t="shared" si="23"/>
        <v>#N/A</v>
      </c>
      <c r="S10" s="116" t="e">
        <f t="shared" si="5"/>
        <v>#N/A</v>
      </c>
      <c r="T10" s="119" t="e">
        <f t="shared" si="6"/>
        <v>#N/A</v>
      </c>
      <c r="U10" s="119">
        <f t="shared" si="7"/>
        <v>0</v>
      </c>
      <c r="X10" s="115">
        <f t="shared" si="24"/>
        <v>-46020</v>
      </c>
      <c r="Y10" s="113">
        <f t="shared" si="25"/>
        <v>3</v>
      </c>
      <c r="Z10" s="113" t="e">
        <f>INDEX(地温!$D$2:$D$366,MATCH(X10,地温!$C$2:$C$366,FALSE))</f>
        <v>#N/A</v>
      </c>
      <c r="AA10" s="113" t="e">
        <f t="shared" si="26"/>
        <v>#N/A</v>
      </c>
      <c r="AB10" s="116" t="e">
        <f t="shared" si="8"/>
        <v>#N/A</v>
      </c>
      <c r="AC10" s="119" t="e">
        <f t="shared" si="9"/>
        <v>#N/A</v>
      </c>
      <c r="AD10" s="119">
        <f t="shared" si="10"/>
        <v>0</v>
      </c>
      <c r="AG10" s="115">
        <f t="shared" si="27"/>
        <v>-46020</v>
      </c>
      <c r="AH10" s="113">
        <f t="shared" si="28"/>
        <v>3</v>
      </c>
      <c r="AI10" s="113" t="e">
        <f>INDEX(地温!$D$2:$D$366,MATCH(AG10,地温!$C$2:$C$366,FALSE))</f>
        <v>#N/A</v>
      </c>
      <c r="AJ10" s="113" t="e">
        <f t="shared" si="29"/>
        <v>#N/A</v>
      </c>
      <c r="AK10" s="116" t="e">
        <f t="shared" si="11"/>
        <v>#N/A</v>
      </c>
      <c r="AL10" s="119" t="e">
        <f t="shared" si="12"/>
        <v>#N/A</v>
      </c>
      <c r="AM10" s="119">
        <f t="shared" si="13"/>
        <v>0</v>
      </c>
      <c r="AP10" s="115">
        <f t="shared" si="30"/>
        <v>-46020</v>
      </c>
      <c r="AQ10" s="113">
        <f t="shared" si="31"/>
        <v>3</v>
      </c>
      <c r="AR10" s="113" t="e">
        <f>INDEX(地温!$D$2:$D$366,MATCH(AP10,地温!$C$2:$C$366,FALSE))</f>
        <v>#N/A</v>
      </c>
      <c r="AS10" s="113" t="e">
        <f t="shared" si="32"/>
        <v>#N/A</v>
      </c>
      <c r="AT10" s="116" t="e">
        <f t="shared" si="14"/>
        <v>#N/A</v>
      </c>
      <c r="AU10" s="119" t="e">
        <f t="shared" si="15"/>
        <v>#N/A</v>
      </c>
      <c r="AV10" s="119">
        <f t="shared" si="16"/>
        <v>0</v>
      </c>
    </row>
    <row r="11" spans="1:52">
      <c r="A11" s="115">
        <f t="shared" si="17"/>
        <v>-46019</v>
      </c>
      <c r="B11" s="113">
        <f t="shared" si="0"/>
        <v>4</v>
      </c>
      <c r="C11" s="119">
        <f t="shared" si="1"/>
        <v>0</v>
      </c>
      <c r="F11" s="115">
        <f t="shared" si="18"/>
        <v>-46019</v>
      </c>
      <c r="G11" s="113">
        <f t="shared" si="19"/>
        <v>4</v>
      </c>
      <c r="H11" s="113" t="e">
        <f>INDEX(地温!$D$2:$D$366,MATCH(F11,地温!$C$2:$C$366,FALSE))</f>
        <v>#N/A</v>
      </c>
      <c r="I11" s="113" t="e">
        <f t="shared" si="20"/>
        <v>#N/A</v>
      </c>
      <c r="J11" s="116" t="e">
        <f t="shared" si="2"/>
        <v>#N/A</v>
      </c>
      <c r="K11" s="119" t="e">
        <f t="shared" si="3"/>
        <v>#N/A</v>
      </c>
      <c r="L11" s="119">
        <f t="shared" si="4"/>
        <v>0</v>
      </c>
      <c r="O11" s="115">
        <f t="shared" si="21"/>
        <v>-46019</v>
      </c>
      <c r="P11" s="113">
        <f t="shared" si="22"/>
        <v>4</v>
      </c>
      <c r="Q11" s="113" t="e">
        <f>INDEX(地温!$D$2:$D$366,MATCH(O11,地温!$C$2:$C$366,FALSE))</f>
        <v>#N/A</v>
      </c>
      <c r="R11" s="113" t="e">
        <f t="shared" si="23"/>
        <v>#N/A</v>
      </c>
      <c r="S11" s="116" t="e">
        <f t="shared" si="5"/>
        <v>#N/A</v>
      </c>
      <c r="T11" s="119" t="e">
        <f t="shared" si="6"/>
        <v>#N/A</v>
      </c>
      <c r="U11" s="119">
        <f t="shared" si="7"/>
        <v>0</v>
      </c>
      <c r="X11" s="115">
        <f t="shared" si="24"/>
        <v>-46019</v>
      </c>
      <c r="Y11" s="113">
        <f t="shared" si="25"/>
        <v>4</v>
      </c>
      <c r="Z11" s="113" t="e">
        <f>INDEX(地温!$D$2:$D$366,MATCH(X11,地温!$C$2:$C$366,FALSE))</f>
        <v>#N/A</v>
      </c>
      <c r="AA11" s="113" t="e">
        <f t="shared" si="26"/>
        <v>#N/A</v>
      </c>
      <c r="AB11" s="116" t="e">
        <f t="shared" si="8"/>
        <v>#N/A</v>
      </c>
      <c r="AC11" s="119" t="e">
        <f t="shared" si="9"/>
        <v>#N/A</v>
      </c>
      <c r="AD11" s="119">
        <f t="shared" si="10"/>
        <v>0</v>
      </c>
      <c r="AG11" s="115">
        <f t="shared" si="27"/>
        <v>-46019</v>
      </c>
      <c r="AH11" s="113">
        <f t="shared" si="28"/>
        <v>4</v>
      </c>
      <c r="AI11" s="113" t="e">
        <f>INDEX(地温!$D$2:$D$366,MATCH(AG11,地温!$C$2:$C$366,FALSE))</f>
        <v>#N/A</v>
      </c>
      <c r="AJ11" s="113" t="e">
        <f t="shared" si="29"/>
        <v>#N/A</v>
      </c>
      <c r="AK11" s="116" t="e">
        <f t="shared" si="11"/>
        <v>#N/A</v>
      </c>
      <c r="AL11" s="119" t="e">
        <f t="shared" si="12"/>
        <v>#N/A</v>
      </c>
      <c r="AM11" s="119">
        <f t="shared" si="13"/>
        <v>0</v>
      </c>
      <c r="AP11" s="115">
        <f t="shared" si="30"/>
        <v>-46019</v>
      </c>
      <c r="AQ11" s="113">
        <f t="shared" si="31"/>
        <v>4</v>
      </c>
      <c r="AR11" s="113" t="e">
        <f>INDEX(地温!$D$2:$D$366,MATCH(AP11,地温!$C$2:$C$366,FALSE))</f>
        <v>#N/A</v>
      </c>
      <c r="AS11" s="113" t="e">
        <f t="shared" si="32"/>
        <v>#N/A</v>
      </c>
      <c r="AT11" s="116" t="e">
        <f t="shared" si="14"/>
        <v>#N/A</v>
      </c>
      <c r="AU11" s="119" t="e">
        <f t="shared" si="15"/>
        <v>#N/A</v>
      </c>
      <c r="AV11" s="119">
        <f t="shared" si="16"/>
        <v>0</v>
      </c>
    </row>
    <row r="12" spans="1:52">
      <c r="A12" s="115">
        <f t="shared" si="17"/>
        <v>-46018</v>
      </c>
      <c r="B12" s="113">
        <f t="shared" si="0"/>
        <v>5</v>
      </c>
      <c r="C12" s="119">
        <f t="shared" si="1"/>
        <v>0</v>
      </c>
      <c r="F12" s="115">
        <f t="shared" si="18"/>
        <v>-46018</v>
      </c>
      <c r="G12" s="113">
        <f t="shared" si="19"/>
        <v>5</v>
      </c>
      <c r="H12" s="113" t="e">
        <f>INDEX(地温!$D$2:$D$366,MATCH(F12,地温!$C$2:$C$366,FALSE))</f>
        <v>#N/A</v>
      </c>
      <c r="I12" s="113" t="e">
        <f t="shared" si="20"/>
        <v>#N/A</v>
      </c>
      <c r="J12" s="116" t="e">
        <f t="shared" si="2"/>
        <v>#N/A</v>
      </c>
      <c r="K12" s="119" t="e">
        <f t="shared" si="3"/>
        <v>#N/A</v>
      </c>
      <c r="L12" s="119">
        <f t="shared" si="4"/>
        <v>0</v>
      </c>
      <c r="O12" s="115">
        <f t="shared" si="21"/>
        <v>-46018</v>
      </c>
      <c r="P12" s="113">
        <f t="shared" si="22"/>
        <v>5</v>
      </c>
      <c r="Q12" s="113" t="e">
        <f>INDEX(地温!$D$2:$D$366,MATCH(O12,地温!$C$2:$C$366,FALSE))</f>
        <v>#N/A</v>
      </c>
      <c r="R12" s="113" t="e">
        <f t="shared" si="23"/>
        <v>#N/A</v>
      </c>
      <c r="S12" s="116" t="e">
        <f t="shared" si="5"/>
        <v>#N/A</v>
      </c>
      <c r="T12" s="119" t="e">
        <f t="shared" si="6"/>
        <v>#N/A</v>
      </c>
      <c r="U12" s="119">
        <f t="shared" si="7"/>
        <v>0</v>
      </c>
      <c r="X12" s="115">
        <f t="shared" si="24"/>
        <v>-46018</v>
      </c>
      <c r="Y12" s="113">
        <f t="shared" si="25"/>
        <v>5</v>
      </c>
      <c r="Z12" s="113" t="e">
        <f>INDEX(地温!$D$2:$D$366,MATCH(X12,地温!$C$2:$C$366,FALSE))</f>
        <v>#N/A</v>
      </c>
      <c r="AA12" s="113" t="e">
        <f t="shared" si="26"/>
        <v>#N/A</v>
      </c>
      <c r="AB12" s="116" t="e">
        <f t="shared" si="8"/>
        <v>#N/A</v>
      </c>
      <c r="AC12" s="119" t="e">
        <f t="shared" si="9"/>
        <v>#N/A</v>
      </c>
      <c r="AD12" s="119">
        <f t="shared" si="10"/>
        <v>0</v>
      </c>
      <c r="AG12" s="115">
        <f t="shared" si="27"/>
        <v>-46018</v>
      </c>
      <c r="AH12" s="113">
        <f t="shared" si="28"/>
        <v>5</v>
      </c>
      <c r="AI12" s="113" t="e">
        <f>INDEX(地温!$D$2:$D$366,MATCH(AG12,地温!$C$2:$C$366,FALSE))</f>
        <v>#N/A</v>
      </c>
      <c r="AJ12" s="113" t="e">
        <f t="shared" si="29"/>
        <v>#N/A</v>
      </c>
      <c r="AK12" s="116" t="e">
        <f t="shared" si="11"/>
        <v>#N/A</v>
      </c>
      <c r="AL12" s="119" t="e">
        <f t="shared" si="12"/>
        <v>#N/A</v>
      </c>
      <c r="AM12" s="119">
        <f t="shared" si="13"/>
        <v>0</v>
      </c>
      <c r="AP12" s="115">
        <f t="shared" si="30"/>
        <v>-46018</v>
      </c>
      <c r="AQ12" s="113">
        <f t="shared" si="31"/>
        <v>5</v>
      </c>
      <c r="AR12" s="113" t="e">
        <f>INDEX(地温!$D$2:$D$366,MATCH(AP12,地温!$C$2:$C$366,FALSE))</f>
        <v>#N/A</v>
      </c>
      <c r="AS12" s="113" t="e">
        <f t="shared" si="32"/>
        <v>#N/A</v>
      </c>
      <c r="AT12" s="116" t="e">
        <f t="shared" si="14"/>
        <v>#N/A</v>
      </c>
      <c r="AU12" s="119" t="e">
        <f t="shared" si="15"/>
        <v>#N/A</v>
      </c>
      <c r="AV12" s="119">
        <f t="shared" si="16"/>
        <v>0</v>
      </c>
    </row>
    <row r="13" spans="1:52">
      <c r="A13" s="115">
        <f t="shared" si="17"/>
        <v>-46017</v>
      </c>
      <c r="B13" s="113">
        <f t="shared" si="0"/>
        <v>6</v>
      </c>
      <c r="C13" s="119">
        <f t="shared" si="1"/>
        <v>0</v>
      </c>
      <c r="F13" s="115">
        <f t="shared" si="18"/>
        <v>-46017</v>
      </c>
      <c r="G13" s="113">
        <f t="shared" si="19"/>
        <v>6</v>
      </c>
      <c r="H13" s="113" t="e">
        <f>INDEX(地温!$D$2:$D$366,MATCH(F13,地温!$C$2:$C$366,FALSE))</f>
        <v>#N/A</v>
      </c>
      <c r="I13" s="113" t="e">
        <f t="shared" si="20"/>
        <v>#N/A</v>
      </c>
      <c r="J13" s="116" t="e">
        <f t="shared" si="2"/>
        <v>#N/A</v>
      </c>
      <c r="K13" s="119" t="e">
        <f t="shared" si="3"/>
        <v>#N/A</v>
      </c>
      <c r="L13" s="119">
        <f t="shared" si="4"/>
        <v>0</v>
      </c>
      <c r="O13" s="115">
        <f t="shared" si="21"/>
        <v>-46017</v>
      </c>
      <c r="P13" s="113">
        <f t="shared" si="22"/>
        <v>6</v>
      </c>
      <c r="Q13" s="113" t="e">
        <f>INDEX(地温!$D$2:$D$366,MATCH(O13,地温!$C$2:$C$366,FALSE))</f>
        <v>#N/A</v>
      </c>
      <c r="R13" s="113" t="e">
        <f t="shared" si="23"/>
        <v>#N/A</v>
      </c>
      <c r="S13" s="116" t="e">
        <f t="shared" si="5"/>
        <v>#N/A</v>
      </c>
      <c r="T13" s="119" t="e">
        <f t="shared" si="6"/>
        <v>#N/A</v>
      </c>
      <c r="U13" s="119">
        <f t="shared" si="7"/>
        <v>0</v>
      </c>
      <c r="X13" s="115">
        <f t="shared" si="24"/>
        <v>-46017</v>
      </c>
      <c r="Y13" s="113">
        <f t="shared" si="25"/>
        <v>6</v>
      </c>
      <c r="Z13" s="113" t="e">
        <f>INDEX(地温!$D$2:$D$366,MATCH(X13,地温!$C$2:$C$366,FALSE))</f>
        <v>#N/A</v>
      </c>
      <c r="AA13" s="113" t="e">
        <f t="shared" si="26"/>
        <v>#N/A</v>
      </c>
      <c r="AB13" s="116" t="e">
        <f t="shared" si="8"/>
        <v>#N/A</v>
      </c>
      <c r="AC13" s="119" t="e">
        <f t="shared" si="9"/>
        <v>#N/A</v>
      </c>
      <c r="AD13" s="119">
        <f t="shared" si="10"/>
        <v>0</v>
      </c>
      <c r="AG13" s="115">
        <f t="shared" si="27"/>
        <v>-46017</v>
      </c>
      <c r="AH13" s="113">
        <f t="shared" si="28"/>
        <v>6</v>
      </c>
      <c r="AI13" s="113" t="e">
        <f>INDEX(地温!$D$2:$D$366,MATCH(AG13,地温!$C$2:$C$366,FALSE))</f>
        <v>#N/A</v>
      </c>
      <c r="AJ13" s="113" t="e">
        <f t="shared" si="29"/>
        <v>#N/A</v>
      </c>
      <c r="AK13" s="116" t="e">
        <f t="shared" si="11"/>
        <v>#N/A</v>
      </c>
      <c r="AL13" s="119" t="e">
        <f t="shared" si="12"/>
        <v>#N/A</v>
      </c>
      <c r="AM13" s="119">
        <f t="shared" si="13"/>
        <v>0</v>
      </c>
      <c r="AP13" s="115">
        <f t="shared" si="30"/>
        <v>-46017</v>
      </c>
      <c r="AQ13" s="113">
        <f t="shared" si="31"/>
        <v>6</v>
      </c>
      <c r="AR13" s="113" t="e">
        <f>INDEX(地温!$D$2:$D$366,MATCH(AP13,地温!$C$2:$C$366,FALSE))</f>
        <v>#N/A</v>
      </c>
      <c r="AS13" s="113" t="e">
        <f t="shared" si="32"/>
        <v>#N/A</v>
      </c>
      <c r="AT13" s="116" t="e">
        <f t="shared" si="14"/>
        <v>#N/A</v>
      </c>
      <c r="AU13" s="119" t="e">
        <f t="shared" si="15"/>
        <v>#N/A</v>
      </c>
      <c r="AV13" s="119">
        <f t="shared" si="16"/>
        <v>0</v>
      </c>
    </row>
    <row r="14" spans="1:52">
      <c r="A14" s="115">
        <f t="shared" si="17"/>
        <v>-46016</v>
      </c>
      <c r="B14" s="113">
        <f t="shared" si="0"/>
        <v>7</v>
      </c>
      <c r="C14" s="119">
        <f t="shared" si="1"/>
        <v>0</v>
      </c>
      <c r="F14" s="115">
        <f t="shared" si="18"/>
        <v>-46016</v>
      </c>
      <c r="G14" s="113">
        <f t="shared" si="19"/>
        <v>7</v>
      </c>
      <c r="H14" s="113" t="e">
        <f>INDEX(地温!$D$2:$D$366,MATCH(F14,地温!$C$2:$C$366,FALSE))</f>
        <v>#N/A</v>
      </c>
      <c r="I14" s="113" t="e">
        <f t="shared" si="20"/>
        <v>#N/A</v>
      </c>
      <c r="J14" s="116" t="e">
        <f t="shared" si="2"/>
        <v>#N/A</v>
      </c>
      <c r="K14" s="119" t="e">
        <f t="shared" si="3"/>
        <v>#N/A</v>
      </c>
      <c r="L14" s="119">
        <f t="shared" si="4"/>
        <v>0</v>
      </c>
      <c r="O14" s="115">
        <f t="shared" si="21"/>
        <v>-46016</v>
      </c>
      <c r="P14" s="113">
        <f t="shared" si="22"/>
        <v>7</v>
      </c>
      <c r="Q14" s="113" t="e">
        <f>INDEX(地温!$D$2:$D$366,MATCH(O14,地温!$C$2:$C$366,FALSE))</f>
        <v>#N/A</v>
      </c>
      <c r="R14" s="113" t="e">
        <f t="shared" si="23"/>
        <v>#N/A</v>
      </c>
      <c r="S14" s="116" t="e">
        <f t="shared" si="5"/>
        <v>#N/A</v>
      </c>
      <c r="T14" s="119" t="e">
        <f t="shared" si="6"/>
        <v>#N/A</v>
      </c>
      <c r="U14" s="119">
        <f t="shared" si="7"/>
        <v>0</v>
      </c>
      <c r="X14" s="115">
        <f t="shared" si="24"/>
        <v>-46016</v>
      </c>
      <c r="Y14" s="113">
        <f t="shared" si="25"/>
        <v>7</v>
      </c>
      <c r="Z14" s="113" t="e">
        <f>INDEX(地温!$D$2:$D$366,MATCH(X14,地温!$C$2:$C$366,FALSE))</f>
        <v>#N/A</v>
      </c>
      <c r="AA14" s="113" t="e">
        <f t="shared" si="26"/>
        <v>#N/A</v>
      </c>
      <c r="AB14" s="116" t="e">
        <f t="shared" si="8"/>
        <v>#N/A</v>
      </c>
      <c r="AC14" s="119" t="e">
        <f t="shared" si="9"/>
        <v>#N/A</v>
      </c>
      <c r="AD14" s="119">
        <f t="shared" si="10"/>
        <v>0</v>
      </c>
      <c r="AG14" s="115">
        <f t="shared" si="27"/>
        <v>-46016</v>
      </c>
      <c r="AH14" s="113">
        <f t="shared" si="28"/>
        <v>7</v>
      </c>
      <c r="AI14" s="113" t="e">
        <f>INDEX(地温!$D$2:$D$366,MATCH(AG14,地温!$C$2:$C$366,FALSE))</f>
        <v>#N/A</v>
      </c>
      <c r="AJ14" s="113" t="e">
        <f t="shared" si="29"/>
        <v>#N/A</v>
      </c>
      <c r="AK14" s="116" t="e">
        <f t="shared" si="11"/>
        <v>#N/A</v>
      </c>
      <c r="AL14" s="119" t="e">
        <f t="shared" si="12"/>
        <v>#N/A</v>
      </c>
      <c r="AM14" s="119">
        <f t="shared" si="13"/>
        <v>0</v>
      </c>
      <c r="AP14" s="115">
        <f t="shared" si="30"/>
        <v>-46016</v>
      </c>
      <c r="AQ14" s="113">
        <f t="shared" si="31"/>
        <v>7</v>
      </c>
      <c r="AR14" s="113" t="e">
        <f>INDEX(地温!$D$2:$D$366,MATCH(AP14,地温!$C$2:$C$366,FALSE))</f>
        <v>#N/A</v>
      </c>
      <c r="AS14" s="113" t="e">
        <f t="shared" si="32"/>
        <v>#N/A</v>
      </c>
      <c r="AT14" s="116" t="e">
        <f t="shared" si="14"/>
        <v>#N/A</v>
      </c>
      <c r="AU14" s="119" t="e">
        <f t="shared" si="15"/>
        <v>#N/A</v>
      </c>
      <c r="AV14" s="119">
        <f t="shared" si="16"/>
        <v>0</v>
      </c>
    </row>
    <row r="15" spans="1:52">
      <c r="A15" s="115">
        <f t="shared" si="17"/>
        <v>-46015</v>
      </c>
      <c r="B15" s="113">
        <f t="shared" si="0"/>
        <v>8</v>
      </c>
      <c r="C15" s="119">
        <f t="shared" si="1"/>
        <v>0</v>
      </c>
      <c r="F15" s="115">
        <f t="shared" si="18"/>
        <v>-46015</v>
      </c>
      <c r="G15" s="113">
        <f t="shared" si="19"/>
        <v>8</v>
      </c>
      <c r="H15" s="113" t="e">
        <f>INDEX(地温!$D$2:$D$366,MATCH(F15,地温!$C$2:$C$366,FALSE))</f>
        <v>#N/A</v>
      </c>
      <c r="I15" s="113" t="e">
        <f t="shared" si="20"/>
        <v>#N/A</v>
      </c>
      <c r="J15" s="116" t="e">
        <f t="shared" si="2"/>
        <v>#N/A</v>
      </c>
      <c r="K15" s="119" t="e">
        <f t="shared" si="3"/>
        <v>#N/A</v>
      </c>
      <c r="L15" s="119">
        <f t="shared" si="4"/>
        <v>0</v>
      </c>
      <c r="O15" s="115">
        <f t="shared" si="21"/>
        <v>-46015</v>
      </c>
      <c r="P15" s="113">
        <f t="shared" si="22"/>
        <v>8</v>
      </c>
      <c r="Q15" s="113" t="e">
        <f>INDEX(地温!$D$2:$D$366,MATCH(O15,地温!$C$2:$C$366,FALSE))</f>
        <v>#N/A</v>
      </c>
      <c r="R15" s="113" t="e">
        <f t="shared" si="23"/>
        <v>#N/A</v>
      </c>
      <c r="S15" s="116" t="e">
        <f t="shared" si="5"/>
        <v>#N/A</v>
      </c>
      <c r="T15" s="119" t="e">
        <f t="shared" si="6"/>
        <v>#N/A</v>
      </c>
      <c r="U15" s="119">
        <f t="shared" si="7"/>
        <v>0</v>
      </c>
      <c r="X15" s="115">
        <f t="shared" si="24"/>
        <v>-46015</v>
      </c>
      <c r="Y15" s="113">
        <f t="shared" si="25"/>
        <v>8</v>
      </c>
      <c r="Z15" s="113" t="e">
        <f>INDEX(地温!$D$2:$D$366,MATCH(X15,地温!$C$2:$C$366,FALSE))</f>
        <v>#N/A</v>
      </c>
      <c r="AA15" s="113" t="e">
        <f t="shared" si="26"/>
        <v>#N/A</v>
      </c>
      <c r="AB15" s="116" t="e">
        <f t="shared" si="8"/>
        <v>#N/A</v>
      </c>
      <c r="AC15" s="119" t="e">
        <f t="shared" si="9"/>
        <v>#N/A</v>
      </c>
      <c r="AD15" s="119">
        <f t="shared" si="10"/>
        <v>0</v>
      </c>
      <c r="AG15" s="115">
        <f t="shared" si="27"/>
        <v>-46015</v>
      </c>
      <c r="AH15" s="113">
        <f t="shared" si="28"/>
        <v>8</v>
      </c>
      <c r="AI15" s="113" t="e">
        <f>INDEX(地温!$D$2:$D$366,MATCH(AG15,地温!$C$2:$C$366,FALSE))</f>
        <v>#N/A</v>
      </c>
      <c r="AJ15" s="113" t="e">
        <f t="shared" si="29"/>
        <v>#N/A</v>
      </c>
      <c r="AK15" s="116" t="e">
        <f t="shared" si="11"/>
        <v>#N/A</v>
      </c>
      <c r="AL15" s="119" t="e">
        <f t="shared" si="12"/>
        <v>#N/A</v>
      </c>
      <c r="AM15" s="119">
        <f t="shared" si="13"/>
        <v>0</v>
      </c>
      <c r="AP15" s="115">
        <f t="shared" si="30"/>
        <v>-46015</v>
      </c>
      <c r="AQ15" s="113">
        <f t="shared" si="31"/>
        <v>8</v>
      </c>
      <c r="AR15" s="113" t="e">
        <f>INDEX(地温!$D$2:$D$366,MATCH(AP15,地温!$C$2:$C$366,FALSE))</f>
        <v>#N/A</v>
      </c>
      <c r="AS15" s="113" t="e">
        <f t="shared" si="32"/>
        <v>#N/A</v>
      </c>
      <c r="AT15" s="116" t="e">
        <f t="shared" si="14"/>
        <v>#N/A</v>
      </c>
      <c r="AU15" s="119" t="e">
        <f t="shared" si="15"/>
        <v>#N/A</v>
      </c>
      <c r="AV15" s="119">
        <f t="shared" si="16"/>
        <v>0</v>
      </c>
    </row>
    <row r="16" spans="1:52">
      <c r="A16" s="115">
        <f t="shared" si="17"/>
        <v>-46014</v>
      </c>
      <c r="B16" s="113">
        <f t="shared" si="0"/>
        <v>9</v>
      </c>
      <c r="C16" s="119">
        <f t="shared" si="1"/>
        <v>0</v>
      </c>
      <c r="F16" s="115">
        <f t="shared" si="18"/>
        <v>-46014</v>
      </c>
      <c r="G16" s="113">
        <f t="shared" si="19"/>
        <v>9</v>
      </c>
      <c r="H16" s="113" t="e">
        <f>INDEX(地温!$D$2:$D$366,MATCH(F16,地温!$C$2:$C$366,FALSE))</f>
        <v>#N/A</v>
      </c>
      <c r="I16" s="113" t="e">
        <f t="shared" si="20"/>
        <v>#N/A</v>
      </c>
      <c r="J16" s="116" t="e">
        <f t="shared" si="2"/>
        <v>#N/A</v>
      </c>
      <c r="K16" s="119" t="e">
        <f t="shared" si="3"/>
        <v>#N/A</v>
      </c>
      <c r="L16" s="119">
        <f t="shared" si="4"/>
        <v>0</v>
      </c>
      <c r="O16" s="115">
        <f t="shared" si="21"/>
        <v>-46014</v>
      </c>
      <c r="P16" s="113">
        <f t="shared" si="22"/>
        <v>9</v>
      </c>
      <c r="Q16" s="113" t="e">
        <f>INDEX(地温!$D$2:$D$366,MATCH(O16,地温!$C$2:$C$366,FALSE))</f>
        <v>#N/A</v>
      </c>
      <c r="R16" s="113" t="e">
        <f t="shared" si="23"/>
        <v>#N/A</v>
      </c>
      <c r="S16" s="116" t="e">
        <f t="shared" si="5"/>
        <v>#N/A</v>
      </c>
      <c r="T16" s="119" t="e">
        <f t="shared" si="6"/>
        <v>#N/A</v>
      </c>
      <c r="U16" s="119">
        <f t="shared" si="7"/>
        <v>0</v>
      </c>
      <c r="X16" s="115">
        <f t="shared" si="24"/>
        <v>-46014</v>
      </c>
      <c r="Y16" s="113">
        <f t="shared" si="25"/>
        <v>9</v>
      </c>
      <c r="Z16" s="113" t="e">
        <f>INDEX(地温!$D$2:$D$366,MATCH(X16,地温!$C$2:$C$366,FALSE))</f>
        <v>#N/A</v>
      </c>
      <c r="AA16" s="113" t="e">
        <f t="shared" si="26"/>
        <v>#N/A</v>
      </c>
      <c r="AB16" s="116" t="e">
        <f t="shared" si="8"/>
        <v>#N/A</v>
      </c>
      <c r="AC16" s="119" t="e">
        <f t="shared" si="9"/>
        <v>#N/A</v>
      </c>
      <c r="AD16" s="119">
        <f t="shared" si="10"/>
        <v>0</v>
      </c>
      <c r="AG16" s="115">
        <f t="shared" si="27"/>
        <v>-46014</v>
      </c>
      <c r="AH16" s="113">
        <f t="shared" si="28"/>
        <v>9</v>
      </c>
      <c r="AI16" s="113" t="e">
        <f>INDEX(地温!$D$2:$D$366,MATCH(AG16,地温!$C$2:$C$366,FALSE))</f>
        <v>#N/A</v>
      </c>
      <c r="AJ16" s="113" t="e">
        <f t="shared" si="29"/>
        <v>#N/A</v>
      </c>
      <c r="AK16" s="116" t="e">
        <f t="shared" si="11"/>
        <v>#N/A</v>
      </c>
      <c r="AL16" s="119" t="e">
        <f t="shared" si="12"/>
        <v>#N/A</v>
      </c>
      <c r="AM16" s="119">
        <f t="shared" si="13"/>
        <v>0</v>
      </c>
      <c r="AP16" s="115">
        <f t="shared" si="30"/>
        <v>-46014</v>
      </c>
      <c r="AQ16" s="113">
        <f t="shared" si="31"/>
        <v>9</v>
      </c>
      <c r="AR16" s="113" t="e">
        <f>INDEX(地温!$D$2:$D$366,MATCH(AP16,地温!$C$2:$C$366,FALSE))</f>
        <v>#N/A</v>
      </c>
      <c r="AS16" s="113" t="e">
        <f t="shared" si="32"/>
        <v>#N/A</v>
      </c>
      <c r="AT16" s="116" t="e">
        <f t="shared" si="14"/>
        <v>#N/A</v>
      </c>
      <c r="AU16" s="119" t="e">
        <f t="shared" si="15"/>
        <v>#N/A</v>
      </c>
      <c r="AV16" s="119">
        <f t="shared" si="16"/>
        <v>0</v>
      </c>
    </row>
    <row r="17" spans="1:48">
      <c r="A17" s="115">
        <f t="shared" si="17"/>
        <v>-46013</v>
      </c>
      <c r="B17" s="113">
        <f t="shared" si="0"/>
        <v>10</v>
      </c>
      <c r="C17" s="119">
        <f t="shared" si="1"/>
        <v>0</v>
      </c>
      <c r="F17" s="115">
        <f t="shared" si="18"/>
        <v>-46013</v>
      </c>
      <c r="G17" s="113">
        <f t="shared" si="19"/>
        <v>10</v>
      </c>
      <c r="H17" s="113" t="e">
        <f>INDEX(地温!$D$2:$D$366,MATCH(F17,地温!$C$2:$C$366,FALSE))</f>
        <v>#N/A</v>
      </c>
      <c r="I17" s="113" t="e">
        <f t="shared" si="20"/>
        <v>#N/A</v>
      </c>
      <c r="J17" s="116" t="e">
        <f t="shared" si="2"/>
        <v>#N/A</v>
      </c>
      <c r="K17" s="119" t="e">
        <f t="shared" si="3"/>
        <v>#N/A</v>
      </c>
      <c r="L17" s="119">
        <f t="shared" si="4"/>
        <v>0</v>
      </c>
      <c r="O17" s="115">
        <f t="shared" si="21"/>
        <v>-46013</v>
      </c>
      <c r="P17" s="113">
        <f t="shared" si="22"/>
        <v>10</v>
      </c>
      <c r="Q17" s="113" t="e">
        <f>INDEX(地温!$D$2:$D$366,MATCH(O17,地温!$C$2:$C$366,FALSE))</f>
        <v>#N/A</v>
      </c>
      <c r="R17" s="113" t="e">
        <f t="shared" si="23"/>
        <v>#N/A</v>
      </c>
      <c r="S17" s="116" t="e">
        <f t="shared" si="5"/>
        <v>#N/A</v>
      </c>
      <c r="T17" s="119" t="e">
        <f t="shared" si="6"/>
        <v>#N/A</v>
      </c>
      <c r="U17" s="119">
        <f t="shared" si="7"/>
        <v>0</v>
      </c>
      <c r="X17" s="115">
        <f t="shared" si="24"/>
        <v>-46013</v>
      </c>
      <c r="Y17" s="113">
        <f t="shared" si="25"/>
        <v>10</v>
      </c>
      <c r="Z17" s="113" t="e">
        <f>INDEX(地温!$D$2:$D$366,MATCH(X17,地温!$C$2:$C$366,FALSE))</f>
        <v>#N/A</v>
      </c>
      <c r="AA17" s="113" t="e">
        <f t="shared" si="26"/>
        <v>#N/A</v>
      </c>
      <c r="AB17" s="116" t="e">
        <f t="shared" si="8"/>
        <v>#N/A</v>
      </c>
      <c r="AC17" s="119" t="e">
        <f t="shared" si="9"/>
        <v>#N/A</v>
      </c>
      <c r="AD17" s="119">
        <f t="shared" si="10"/>
        <v>0</v>
      </c>
      <c r="AG17" s="115">
        <f t="shared" si="27"/>
        <v>-46013</v>
      </c>
      <c r="AH17" s="113">
        <f t="shared" si="28"/>
        <v>10</v>
      </c>
      <c r="AI17" s="113" t="e">
        <f>INDEX(地温!$D$2:$D$366,MATCH(AG17,地温!$C$2:$C$366,FALSE))</f>
        <v>#N/A</v>
      </c>
      <c r="AJ17" s="113" t="e">
        <f t="shared" si="29"/>
        <v>#N/A</v>
      </c>
      <c r="AK17" s="116" t="e">
        <f t="shared" si="11"/>
        <v>#N/A</v>
      </c>
      <c r="AL17" s="119" t="e">
        <f t="shared" si="12"/>
        <v>#N/A</v>
      </c>
      <c r="AM17" s="119">
        <f t="shared" si="13"/>
        <v>0</v>
      </c>
      <c r="AP17" s="115">
        <f t="shared" si="30"/>
        <v>-46013</v>
      </c>
      <c r="AQ17" s="113">
        <f t="shared" si="31"/>
        <v>10</v>
      </c>
      <c r="AR17" s="113" t="e">
        <f>INDEX(地温!$D$2:$D$366,MATCH(AP17,地温!$C$2:$C$366,FALSE))</f>
        <v>#N/A</v>
      </c>
      <c r="AS17" s="113" t="e">
        <f t="shared" si="32"/>
        <v>#N/A</v>
      </c>
      <c r="AT17" s="116" t="e">
        <f t="shared" si="14"/>
        <v>#N/A</v>
      </c>
      <c r="AU17" s="119" t="e">
        <f t="shared" si="15"/>
        <v>#N/A</v>
      </c>
      <c r="AV17" s="119">
        <f t="shared" si="16"/>
        <v>0</v>
      </c>
    </row>
    <row r="18" spans="1:48">
      <c r="A18" s="115">
        <f t="shared" si="17"/>
        <v>-46012</v>
      </c>
      <c r="B18" s="113">
        <f t="shared" si="0"/>
        <v>11</v>
      </c>
      <c r="C18" s="119">
        <f t="shared" si="1"/>
        <v>0</v>
      </c>
      <c r="F18" s="115">
        <f t="shared" si="18"/>
        <v>-46012</v>
      </c>
      <c r="G18" s="113">
        <f t="shared" si="19"/>
        <v>11</v>
      </c>
      <c r="H18" s="113" t="e">
        <f>INDEX(地温!$D$2:$D$366,MATCH(F18,地温!$C$2:$C$366,FALSE))</f>
        <v>#N/A</v>
      </c>
      <c r="I18" s="113" t="e">
        <f t="shared" si="20"/>
        <v>#N/A</v>
      </c>
      <c r="J18" s="116" t="e">
        <f t="shared" si="2"/>
        <v>#N/A</v>
      </c>
      <c r="K18" s="119" t="e">
        <f t="shared" si="3"/>
        <v>#N/A</v>
      </c>
      <c r="L18" s="119">
        <f t="shared" si="4"/>
        <v>0</v>
      </c>
      <c r="O18" s="115">
        <f t="shared" si="21"/>
        <v>-46012</v>
      </c>
      <c r="P18" s="113">
        <f t="shared" si="22"/>
        <v>11</v>
      </c>
      <c r="Q18" s="113" t="e">
        <f>INDEX(地温!$D$2:$D$366,MATCH(O18,地温!$C$2:$C$366,FALSE))</f>
        <v>#N/A</v>
      </c>
      <c r="R18" s="113" t="e">
        <f t="shared" si="23"/>
        <v>#N/A</v>
      </c>
      <c r="S18" s="116" t="e">
        <f t="shared" si="5"/>
        <v>#N/A</v>
      </c>
      <c r="T18" s="119" t="e">
        <f t="shared" si="6"/>
        <v>#N/A</v>
      </c>
      <c r="U18" s="119">
        <f t="shared" si="7"/>
        <v>0</v>
      </c>
      <c r="X18" s="115">
        <f t="shared" si="24"/>
        <v>-46012</v>
      </c>
      <c r="Y18" s="113">
        <f t="shared" si="25"/>
        <v>11</v>
      </c>
      <c r="Z18" s="113" t="e">
        <f>INDEX(地温!$D$2:$D$366,MATCH(X18,地温!$C$2:$C$366,FALSE))</f>
        <v>#N/A</v>
      </c>
      <c r="AA18" s="113" t="e">
        <f t="shared" si="26"/>
        <v>#N/A</v>
      </c>
      <c r="AB18" s="116" t="e">
        <f t="shared" si="8"/>
        <v>#N/A</v>
      </c>
      <c r="AC18" s="119" t="e">
        <f t="shared" si="9"/>
        <v>#N/A</v>
      </c>
      <c r="AD18" s="119">
        <f t="shared" si="10"/>
        <v>0</v>
      </c>
      <c r="AG18" s="115">
        <f t="shared" si="27"/>
        <v>-46012</v>
      </c>
      <c r="AH18" s="113">
        <f t="shared" si="28"/>
        <v>11</v>
      </c>
      <c r="AI18" s="113" t="e">
        <f>INDEX(地温!$D$2:$D$366,MATCH(AG18,地温!$C$2:$C$366,FALSE))</f>
        <v>#N/A</v>
      </c>
      <c r="AJ18" s="113" t="e">
        <f t="shared" si="29"/>
        <v>#N/A</v>
      </c>
      <c r="AK18" s="116" t="e">
        <f t="shared" si="11"/>
        <v>#N/A</v>
      </c>
      <c r="AL18" s="119" t="e">
        <f t="shared" si="12"/>
        <v>#N/A</v>
      </c>
      <c r="AM18" s="119">
        <f t="shared" si="13"/>
        <v>0</v>
      </c>
      <c r="AP18" s="115">
        <f t="shared" si="30"/>
        <v>-46012</v>
      </c>
      <c r="AQ18" s="113">
        <f t="shared" si="31"/>
        <v>11</v>
      </c>
      <c r="AR18" s="113" t="e">
        <f>INDEX(地温!$D$2:$D$366,MATCH(AP18,地温!$C$2:$C$366,FALSE))</f>
        <v>#N/A</v>
      </c>
      <c r="AS18" s="113" t="e">
        <f t="shared" si="32"/>
        <v>#N/A</v>
      </c>
      <c r="AT18" s="116" t="e">
        <f t="shared" si="14"/>
        <v>#N/A</v>
      </c>
      <c r="AU18" s="119" t="e">
        <f t="shared" si="15"/>
        <v>#N/A</v>
      </c>
      <c r="AV18" s="119">
        <f t="shared" si="16"/>
        <v>0</v>
      </c>
    </row>
    <row r="19" spans="1:48">
      <c r="A19" s="115">
        <f t="shared" si="17"/>
        <v>-46011</v>
      </c>
      <c r="B19" s="113">
        <f t="shared" si="0"/>
        <v>12</v>
      </c>
      <c r="C19" s="119">
        <f t="shared" si="1"/>
        <v>0</v>
      </c>
      <c r="F19" s="115">
        <f t="shared" si="18"/>
        <v>-46011</v>
      </c>
      <c r="G19" s="113">
        <f t="shared" si="19"/>
        <v>12</v>
      </c>
      <c r="H19" s="113" t="e">
        <f>INDEX(地温!$D$2:$D$366,MATCH(F19,地温!$C$2:$C$366,FALSE))</f>
        <v>#N/A</v>
      </c>
      <c r="I19" s="113" t="e">
        <f t="shared" si="20"/>
        <v>#N/A</v>
      </c>
      <c r="J19" s="116" t="e">
        <f t="shared" si="2"/>
        <v>#N/A</v>
      </c>
      <c r="K19" s="119" t="e">
        <f t="shared" si="3"/>
        <v>#N/A</v>
      </c>
      <c r="L19" s="119">
        <f t="shared" si="4"/>
        <v>0</v>
      </c>
      <c r="O19" s="115">
        <f t="shared" si="21"/>
        <v>-46011</v>
      </c>
      <c r="P19" s="113">
        <f t="shared" si="22"/>
        <v>12</v>
      </c>
      <c r="Q19" s="113" t="e">
        <f>INDEX(地温!$D$2:$D$366,MATCH(O19,地温!$C$2:$C$366,FALSE))</f>
        <v>#N/A</v>
      </c>
      <c r="R19" s="113" t="e">
        <f t="shared" si="23"/>
        <v>#N/A</v>
      </c>
      <c r="S19" s="116" t="e">
        <f t="shared" si="5"/>
        <v>#N/A</v>
      </c>
      <c r="T19" s="119" t="e">
        <f t="shared" si="6"/>
        <v>#N/A</v>
      </c>
      <c r="U19" s="119">
        <f t="shared" si="7"/>
        <v>0</v>
      </c>
      <c r="X19" s="115">
        <f t="shared" si="24"/>
        <v>-46011</v>
      </c>
      <c r="Y19" s="113">
        <f t="shared" si="25"/>
        <v>12</v>
      </c>
      <c r="Z19" s="113" t="e">
        <f>INDEX(地温!$D$2:$D$366,MATCH(X19,地温!$C$2:$C$366,FALSE))</f>
        <v>#N/A</v>
      </c>
      <c r="AA19" s="113" t="e">
        <f t="shared" si="26"/>
        <v>#N/A</v>
      </c>
      <c r="AB19" s="116" t="e">
        <f t="shared" si="8"/>
        <v>#N/A</v>
      </c>
      <c r="AC19" s="119" t="e">
        <f t="shared" si="9"/>
        <v>#N/A</v>
      </c>
      <c r="AD19" s="119">
        <f t="shared" si="10"/>
        <v>0</v>
      </c>
      <c r="AG19" s="115">
        <f t="shared" si="27"/>
        <v>-46011</v>
      </c>
      <c r="AH19" s="113">
        <f t="shared" si="28"/>
        <v>12</v>
      </c>
      <c r="AI19" s="113" t="e">
        <f>INDEX(地温!$D$2:$D$366,MATCH(AG19,地温!$C$2:$C$366,FALSE))</f>
        <v>#N/A</v>
      </c>
      <c r="AJ19" s="113" t="e">
        <f t="shared" si="29"/>
        <v>#N/A</v>
      </c>
      <c r="AK19" s="116" t="e">
        <f t="shared" si="11"/>
        <v>#N/A</v>
      </c>
      <c r="AL19" s="119" t="e">
        <f t="shared" si="12"/>
        <v>#N/A</v>
      </c>
      <c r="AM19" s="119">
        <f t="shared" si="13"/>
        <v>0</v>
      </c>
      <c r="AP19" s="115">
        <f t="shared" si="30"/>
        <v>-46011</v>
      </c>
      <c r="AQ19" s="113">
        <f t="shared" si="31"/>
        <v>12</v>
      </c>
      <c r="AR19" s="113" t="e">
        <f>INDEX(地温!$D$2:$D$366,MATCH(AP19,地温!$C$2:$C$366,FALSE))</f>
        <v>#N/A</v>
      </c>
      <c r="AS19" s="113" t="e">
        <f t="shared" si="32"/>
        <v>#N/A</v>
      </c>
      <c r="AT19" s="116" t="e">
        <f t="shared" si="14"/>
        <v>#N/A</v>
      </c>
      <c r="AU19" s="119" t="e">
        <f t="shared" si="15"/>
        <v>#N/A</v>
      </c>
      <c r="AV19" s="119">
        <f t="shared" si="16"/>
        <v>0</v>
      </c>
    </row>
    <row r="20" spans="1:48">
      <c r="A20" s="115">
        <f t="shared" si="17"/>
        <v>-46010</v>
      </c>
      <c r="B20" s="113">
        <f t="shared" si="0"/>
        <v>13</v>
      </c>
      <c r="C20" s="119">
        <f t="shared" si="1"/>
        <v>0</v>
      </c>
      <c r="F20" s="115">
        <f t="shared" si="18"/>
        <v>-46010</v>
      </c>
      <c r="G20" s="113">
        <f t="shared" si="19"/>
        <v>13</v>
      </c>
      <c r="H20" s="113" t="e">
        <f>INDEX(地温!$D$2:$D$366,MATCH(F20,地温!$C$2:$C$366,FALSE))</f>
        <v>#N/A</v>
      </c>
      <c r="I20" s="113" t="e">
        <f t="shared" si="20"/>
        <v>#N/A</v>
      </c>
      <c r="J20" s="116" t="e">
        <f t="shared" si="2"/>
        <v>#N/A</v>
      </c>
      <c r="K20" s="119" t="e">
        <f t="shared" si="3"/>
        <v>#N/A</v>
      </c>
      <c r="L20" s="119">
        <f t="shared" si="4"/>
        <v>0</v>
      </c>
      <c r="O20" s="115">
        <f t="shared" si="21"/>
        <v>-46010</v>
      </c>
      <c r="P20" s="113">
        <f t="shared" si="22"/>
        <v>13</v>
      </c>
      <c r="Q20" s="113" t="e">
        <f>INDEX(地温!$D$2:$D$366,MATCH(O20,地温!$C$2:$C$366,FALSE))</f>
        <v>#N/A</v>
      </c>
      <c r="R20" s="113" t="e">
        <f t="shared" si="23"/>
        <v>#N/A</v>
      </c>
      <c r="S20" s="116" t="e">
        <f t="shared" si="5"/>
        <v>#N/A</v>
      </c>
      <c r="T20" s="119" t="e">
        <f t="shared" si="6"/>
        <v>#N/A</v>
      </c>
      <c r="U20" s="119">
        <f t="shared" si="7"/>
        <v>0</v>
      </c>
      <c r="X20" s="115">
        <f t="shared" si="24"/>
        <v>-46010</v>
      </c>
      <c r="Y20" s="113">
        <f t="shared" si="25"/>
        <v>13</v>
      </c>
      <c r="Z20" s="113" t="e">
        <f>INDEX(地温!$D$2:$D$366,MATCH(X20,地温!$C$2:$C$366,FALSE))</f>
        <v>#N/A</v>
      </c>
      <c r="AA20" s="113" t="e">
        <f t="shared" si="26"/>
        <v>#N/A</v>
      </c>
      <c r="AB20" s="116" t="e">
        <f t="shared" si="8"/>
        <v>#N/A</v>
      </c>
      <c r="AC20" s="119" t="e">
        <f t="shared" si="9"/>
        <v>#N/A</v>
      </c>
      <c r="AD20" s="119">
        <f t="shared" si="10"/>
        <v>0</v>
      </c>
      <c r="AG20" s="115">
        <f t="shared" si="27"/>
        <v>-46010</v>
      </c>
      <c r="AH20" s="113">
        <f t="shared" si="28"/>
        <v>13</v>
      </c>
      <c r="AI20" s="113" t="e">
        <f>INDEX(地温!$D$2:$D$366,MATCH(AG20,地温!$C$2:$C$366,FALSE))</f>
        <v>#N/A</v>
      </c>
      <c r="AJ20" s="113" t="e">
        <f t="shared" si="29"/>
        <v>#N/A</v>
      </c>
      <c r="AK20" s="116" t="e">
        <f t="shared" si="11"/>
        <v>#N/A</v>
      </c>
      <c r="AL20" s="119" t="e">
        <f t="shared" si="12"/>
        <v>#N/A</v>
      </c>
      <c r="AM20" s="119">
        <f t="shared" si="13"/>
        <v>0</v>
      </c>
      <c r="AP20" s="115">
        <f t="shared" si="30"/>
        <v>-46010</v>
      </c>
      <c r="AQ20" s="113">
        <f t="shared" si="31"/>
        <v>13</v>
      </c>
      <c r="AR20" s="113" t="e">
        <f>INDEX(地温!$D$2:$D$366,MATCH(AP20,地温!$C$2:$C$366,FALSE))</f>
        <v>#N/A</v>
      </c>
      <c r="AS20" s="113" t="e">
        <f t="shared" si="32"/>
        <v>#N/A</v>
      </c>
      <c r="AT20" s="116" t="e">
        <f t="shared" si="14"/>
        <v>#N/A</v>
      </c>
      <c r="AU20" s="119" t="e">
        <f t="shared" si="15"/>
        <v>#N/A</v>
      </c>
      <c r="AV20" s="119">
        <f t="shared" si="16"/>
        <v>0</v>
      </c>
    </row>
    <row r="21" spans="1:48">
      <c r="A21" s="115">
        <f t="shared" si="17"/>
        <v>-46009</v>
      </c>
      <c r="B21" s="113">
        <f t="shared" si="0"/>
        <v>14</v>
      </c>
      <c r="C21" s="119">
        <f t="shared" si="1"/>
        <v>0</v>
      </c>
      <c r="F21" s="115">
        <f t="shared" si="18"/>
        <v>-46009</v>
      </c>
      <c r="G21" s="113">
        <f t="shared" si="19"/>
        <v>14</v>
      </c>
      <c r="H21" s="113" t="e">
        <f>INDEX(地温!$D$2:$D$366,MATCH(F21,地温!$C$2:$C$366,FALSE))</f>
        <v>#N/A</v>
      </c>
      <c r="I21" s="113" t="e">
        <f t="shared" si="20"/>
        <v>#N/A</v>
      </c>
      <c r="J21" s="116" t="e">
        <f t="shared" si="2"/>
        <v>#N/A</v>
      </c>
      <c r="K21" s="119" t="e">
        <f t="shared" si="3"/>
        <v>#N/A</v>
      </c>
      <c r="L21" s="119">
        <f t="shared" si="4"/>
        <v>0</v>
      </c>
      <c r="O21" s="115">
        <f t="shared" si="21"/>
        <v>-46009</v>
      </c>
      <c r="P21" s="113">
        <f t="shared" si="22"/>
        <v>14</v>
      </c>
      <c r="Q21" s="113" t="e">
        <f>INDEX(地温!$D$2:$D$366,MATCH(O21,地温!$C$2:$C$366,FALSE))</f>
        <v>#N/A</v>
      </c>
      <c r="R21" s="113" t="e">
        <f t="shared" si="23"/>
        <v>#N/A</v>
      </c>
      <c r="S21" s="116" t="e">
        <f t="shared" si="5"/>
        <v>#N/A</v>
      </c>
      <c r="T21" s="119" t="e">
        <f t="shared" si="6"/>
        <v>#N/A</v>
      </c>
      <c r="U21" s="119">
        <f t="shared" si="7"/>
        <v>0</v>
      </c>
      <c r="X21" s="115">
        <f t="shared" si="24"/>
        <v>-46009</v>
      </c>
      <c r="Y21" s="113">
        <f t="shared" si="25"/>
        <v>14</v>
      </c>
      <c r="Z21" s="113" t="e">
        <f>INDEX(地温!$D$2:$D$366,MATCH(X21,地温!$C$2:$C$366,FALSE))</f>
        <v>#N/A</v>
      </c>
      <c r="AA21" s="113" t="e">
        <f t="shared" si="26"/>
        <v>#N/A</v>
      </c>
      <c r="AB21" s="116" t="e">
        <f t="shared" si="8"/>
        <v>#N/A</v>
      </c>
      <c r="AC21" s="119" t="e">
        <f t="shared" si="9"/>
        <v>#N/A</v>
      </c>
      <c r="AD21" s="119">
        <f t="shared" si="10"/>
        <v>0</v>
      </c>
      <c r="AG21" s="115">
        <f t="shared" si="27"/>
        <v>-46009</v>
      </c>
      <c r="AH21" s="113">
        <f t="shared" si="28"/>
        <v>14</v>
      </c>
      <c r="AI21" s="113" t="e">
        <f>INDEX(地温!$D$2:$D$366,MATCH(AG21,地温!$C$2:$C$366,FALSE))</f>
        <v>#N/A</v>
      </c>
      <c r="AJ21" s="113" t="e">
        <f t="shared" si="29"/>
        <v>#N/A</v>
      </c>
      <c r="AK21" s="116" t="e">
        <f t="shared" si="11"/>
        <v>#N/A</v>
      </c>
      <c r="AL21" s="119" t="e">
        <f t="shared" si="12"/>
        <v>#N/A</v>
      </c>
      <c r="AM21" s="119">
        <f t="shared" si="13"/>
        <v>0</v>
      </c>
      <c r="AP21" s="115">
        <f t="shared" si="30"/>
        <v>-46009</v>
      </c>
      <c r="AQ21" s="113">
        <f t="shared" si="31"/>
        <v>14</v>
      </c>
      <c r="AR21" s="113" t="e">
        <f>INDEX(地温!$D$2:$D$366,MATCH(AP21,地温!$C$2:$C$366,FALSE))</f>
        <v>#N/A</v>
      </c>
      <c r="AS21" s="113" t="e">
        <f t="shared" si="32"/>
        <v>#N/A</v>
      </c>
      <c r="AT21" s="116" t="e">
        <f t="shared" si="14"/>
        <v>#N/A</v>
      </c>
      <c r="AU21" s="119" t="e">
        <f t="shared" si="15"/>
        <v>#N/A</v>
      </c>
      <c r="AV21" s="119">
        <f t="shared" si="16"/>
        <v>0</v>
      </c>
    </row>
    <row r="22" spans="1:48">
      <c r="A22" s="115">
        <f t="shared" si="17"/>
        <v>-46008</v>
      </c>
      <c r="B22" s="113">
        <f t="shared" si="0"/>
        <v>15</v>
      </c>
      <c r="C22" s="119">
        <f t="shared" si="1"/>
        <v>0</v>
      </c>
      <c r="F22" s="115">
        <f t="shared" si="18"/>
        <v>-46008</v>
      </c>
      <c r="G22" s="113">
        <f t="shared" si="19"/>
        <v>15</v>
      </c>
      <c r="H22" s="113" t="e">
        <f>INDEX(地温!$D$2:$D$366,MATCH(F22,地温!$C$2:$C$366,FALSE))</f>
        <v>#N/A</v>
      </c>
      <c r="I22" s="113" t="e">
        <f t="shared" si="20"/>
        <v>#N/A</v>
      </c>
      <c r="J22" s="116" t="e">
        <f t="shared" si="2"/>
        <v>#N/A</v>
      </c>
      <c r="K22" s="119" t="e">
        <f t="shared" si="3"/>
        <v>#N/A</v>
      </c>
      <c r="L22" s="119">
        <f t="shared" si="4"/>
        <v>0</v>
      </c>
      <c r="O22" s="115">
        <f t="shared" si="21"/>
        <v>-46008</v>
      </c>
      <c r="P22" s="113">
        <f t="shared" si="22"/>
        <v>15</v>
      </c>
      <c r="Q22" s="113" t="e">
        <f>INDEX(地温!$D$2:$D$366,MATCH(O22,地温!$C$2:$C$366,FALSE))</f>
        <v>#N/A</v>
      </c>
      <c r="R22" s="113" t="e">
        <f t="shared" si="23"/>
        <v>#N/A</v>
      </c>
      <c r="S22" s="116" t="e">
        <f t="shared" si="5"/>
        <v>#N/A</v>
      </c>
      <c r="T22" s="119" t="e">
        <f t="shared" si="6"/>
        <v>#N/A</v>
      </c>
      <c r="U22" s="119">
        <f t="shared" si="7"/>
        <v>0</v>
      </c>
      <c r="X22" s="115">
        <f t="shared" si="24"/>
        <v>-46008</v>
      </c>
      <c r="Y22" s="113">
        <f t="shared" si="25"/>
        <v>15</v>
      </c>
      <c r="Z22" s="113" t="e">
        <f>INDEX(地温!$D$2:$D$366,MATCH(X22,地温!$C$2:$C$366,FALSE))</f>
        <v>#N/A</v>
      </c>
      <c r="AA22" s="113" t="e">
        <f t="shared" si="26"/>
        <v>#N/A</v>
      </c>
      <c r="AB22" s="116" t="e">
        <f t="shared" si="8"/>
        <v>#N/A</v>
      </c>
      <c r="AC22" s="119" t="e">
        <f t="shared" si="9"/>
        <v>#N/A</v>
      </c>
      <c r="AD22" s="119">
        <f t="shared" si="10"/>
        <v>0</v>
      </c>
      <c r="AG22" s="115">
        <f t="shared" si="27"/>
        <v>-46008</v>
      </c>
      <c r="AH22" s="113">
        <f t="shared" si="28"/>
        <v>15</v>
      </c>
      <c r="AI22" s="113" t="e">
        <f>INDEX(地温!$D$2:$D$366,MATCH(AG22,地温!$C$2:$C$366,FALSE))</f>
        <v>#N/A</v>
      </c>
      <c r="AJ22" s="113" t="e">
        <f t="shared" si="29"/>
        <v>#N/A</v>
      </c>
      <c r="AK22" s="116" t="e">
        <f t="shared" si="11"/>
        <v>#N/A</v>
      </c>
      <c r="AL22" s="119" t="e">
        <f t="shared" si="12"/>
        <v>#N/A</v>
      </c>
      <c r="AM22" s="119">
        <f t="shared" si="13"/>
        <v>0</v>
      </c>
      <c r="AP22" s="115">
        <f t="shared" si="30"/>
        <v>-46008</v>
      </c>
      <c r="AQ22" s="113">
        <f t="shared" si="31"/>
        <v>15</v>
      </c>
      <c r="AR22" s="113" t="e">
        <f>INDEX(地温!$D$2:$D$366,MATCH(AP22,地温!$C$2:$C$366,FALSE))</f>
        <v>#N/A</v>
      </c>
      <c r="AS22" s="113" t="e">
        <f t="shared" si="32"/>
        <v>#N/A</v>
      </c>
      <c r="AT22" s="116" t="e">
        <f t="shared" si="14"/>
        <v>#N/A</v>
      </c>
      <c r="AU22" s="119" t="e">
        <f t="shared" si="15"/>
        <v>#N/A</v>
      </c>
      <c r="AV22" s="119">
        <f t="shared" si="16"/>
        <v>0</v>
      </c>
    </row>
    <row r="23" spans="1:48">
      <c r="A23" s="115">
        <f t="shared" si="17"/>
        <v>-46007</v>
      </c>
      <c r="B23" s="113">
        <f t="shared" si="0"/>
        <v>16</v>
      </c>
      <c r="C23" s="119">
        <f t="shared" si="1"/>
        <v>0</v>
      </c>
      <c r="F23" s="115">
        <f t="shared" si="18"/>
        <v>-46007</v>
      </c>
      <c r="G23" s="113">
        <f t="shared" si="19"/>
        <v>16</v>
      </c>
      <c r="H23" s="113" t="e">
        <f>INDEX(地温!$D$2:$D$366,MATCH(F23,地温!$C$2:$C$366,FALSE))</f>
        <v>#N/A</v>
      </c>
      <c r="I23" s="113" t="e">
        <f t="shared" si="20"/>
        <v>#N/A</v>
      </c>
      <c r="J23" s="116" t="e">
        <f t="shared" si="2"/>
        <v>#N/A</v>
      </c>
      <c r="K23" s="119" t="e">
        <f t="shared" si="3"/>
        <v>#N/A</v>
      </c>
      <c r="L23" s="119">
        <f t="shared" si="4"/>
        <v>0</v>
      </c>
      <c r="O23" s="115">
        <f t="shared" si="21"/>
        <v>-46007</v>
      </c>
      <c r="P23" s="113">
        <f t="shared" si="22"/>
        <v>16</v>
      </c>
      <c r="Q23" s="113" t="e">
        <f>INDEX(地温!$D$2:$D$366,MATCH(O23,地温!$C$2:$C$366,FALSE))</f>
        <v>#N/A</v>
      </c>
      <c r="R23" s="113" t="e">
        <f t="shared" si="23"/>
        <v>#N/A</v>
      </c>
      <c r="S23" s="116" t="e">
        <f t="shared" si="5"/>
        <v>#N/A</v>
      </c>
      <c r="T23" s="119" t="e">
        <f t="shared" si="6"/>
        <v>#N/A</v>
      </c>
      <c r="U23" s="119">
        <f t="shared" si="7"/>
        <v>0</v>
      </c>
      <c r="X23" s="115">
        <f t="shared" si="24"/>
        <v>-46007</v>
      </c>
      <c r="Y23" s="113">
        <f t="shared" si="25"/>
        <v>16</v>
      </c>
      <c r="Z23" s="113" t="e">
        <f>INDEX(地温!$D$2:$D$366,MATCH(X23,地温!$C$2:$C$366,FALSE))</f>
        <v>#N/A</v>
      </c>
      <c r="AA23" s="113" t="e">
        <f t="shared" si="26"/>
        <v>#N/A</v>
      </c>
      <c r="AB23" s="116" t="e">
        <f t="shared" si="8"/>
        <v>#N/A</v>
      </c>
      <c r="AC23" s="119" t="e">
        <f t="shared" si="9"/>
        <v>#N/A</v>
      </c>
      <c r="AD23" s="119">
        <f t="shared" si="10"/>
        <v>0</v>
      </c>
      <c r="AG23" s="115">
        <f t="shared" si="27"/>
        <v>-46007</v>
      </c>
      <c r="AH23" s="113">
        <f t="shared" si="28"/>
        <v>16</v>
      </c>
      <c r="AI23" s="113" t="e">
        <f>INDEX(地温!$D$2:$D$366,MATCH(AG23,地温!$C$2:$C$366,FALSE))</f>
        <v>#N/A</v>
      </c>
      <c r="AJ23" s="113" t="e">
        <f t="shared" si="29"/>
        <v>#N/A</v>
      </c>
      <c r="AK23" s="116" t="e">
        <f t="shared" si="11"/>
        <v>#N/A</v>
      </c>
      <c r="AL23" s="119" t="e">
        <f t="shared" si="12"/>
        <v>#N/A</v>
      </c>
      <c r="AM23" s="119">
        <f t="shared" si="13"/>
        <v>0</v>
      </c>
      <c r="AP23" s="115">
        <f t="shared" si="30"/>
        <v>-46007</v>
      </c>
      <c r="AQ23" s="113">
        <f t="shared" si="31"/>
        <v>16</v>
      </c>
      <c r="AR23" s="113" t="e">
        <f>INDEX(地温!$D$2:$D$366,MATCH(AP23,地温!$C$2:$C$366,FALSE))</f>
        <v>#N/A</v>
      </c>
      <c r="AS23" s="113" t="e">
        <f t="shared" si="32"/>
        <v>#N/A</v>
      </c>
      <c r="AT23" s="116" t="e">
        <f t="shared" si="14"/>
        <v>#N/A</v>
      </c>
      <c r="AU23" s="119" t="e">
        <f t="shared" si="15"/>
        <v>#N/A</v>
      </c>
      <c r="AV23" s="119">
        <f t="shared" si="16"/>
        <v>0</v>
      </c>
    </row>
    <row r="24" spans="1:48">
      <c r="A24" s="115">
        <f t="shared" si="17"/>
        <v>-46006</v>
      </c>
      <c r="B24" s="113">
        <f t="shared" si="0"/>
        <v>17</v>
      </c>
      <c r="C24" s="119">
        <f t="shared" si="1"/>
        <v>0</v>
      </c>
      <c r="F24" s="115">
        <f t="shared" si="18"/>
        <v>-46006</v>
      </c>
      <c r="G24" s="113">
        <f t="shared" si="19"/>
        <v>17</v>
      </c>
      <c r="H24" s="113" t="e">
        <f>INDEX(地温!$D$2:$D$366,MATCH(F24,地温!$C$2:$C$366,FALSE))</f>
        <v>#N/A</v>
      </c>
      <c r="I24" s="113" t="e">
        <f t="shared" si="20"/>
        <v>#N/A</v>
      </c>
      <c r="J24" s="116" t="e">
        <f t="shared" si="2"/>
        <v>#N/A</v>
      </c>
      <c r="K24" s="119" t="e">
        <f t="shared" si="3"/>
        <v>#N/A</v>
      </c>
      <c r="L24" s="119">
        <f t="shared" si="4"/>
        <v>0</v>
      </c>
      <c r="O24" s="115">
        <f t="shared" si="21"/>
        <v>-46006</v>
      </c>
      <c r="P24" s="113">
        <f t="shared" si="22"/>
        <v>17</v>
      </c>
      <c r="Q24" s="113" t="e">
        <f>INDEX(地温!$D$2:$D$366,MATCH(O24,地温!$C$2:$C$366,FALSE))</f>
        <v>#N/A</v>
      </c>
      <c r="R24" s="113" t="e">
        <f t="shared" si="23"/>
        <v>#N/A</v>
      </c>
      <c r="S24" s="116" t="e">
        <f t="shared" si="5"/>
        <v>#N/A</v>
      </c>
      <c r="T24" s="119" t="e">
        <f t="shared" si="6"/>
        <v>#N/A</v>
      </c>
      <c r="U24" s="119">
        <f t="shared" si="7"/>
        <v>0</v>
      </c>
      <c r="X24" s="115">
        <f t="shared" si="24"/>
        <v>-46006</v>
      </c>
      <c r="Y24" s="113">
        <f t="shared" si="25"/>
        <v>17</v>
      </c>
      <c r="Z24" s="113" t="e">
        <f>INDEX(地温!$D$2:$D$366,MATCH(X24,地温!$C$2:$C$366,FALSE))</f>
        <v>#N/A</v>
      </c>
      <c r="AA24" s="113" t="e">
        <f t="shared" si="26"/>
        <v>#N/A</v>
      </c>
      <c r="AB24" s="116" t="e">
        <f t="shared" si="8"/>
        <v>#N/A</v>
      </c>
      <c r="AC24" s="119" t="e">
        <f t="shared" si="9"/>
        <v>#N/A</v>
      </c>
      <c r="AD24" s="119">
        <f t="shared" si="10"/>
        <v>0</v>
      </c>
      <c r="AG24" s="115">
        <f t="shared" si="27"/>
        <v>-46006</v>
      </c>
      <c r="AH24" s="113">
        <f t="shared" si="28"/>
        <v>17</v>
      </c>
      <c r="AI24" s="113" t="e">
        <f>INDEX(地温!$D$2:$D$366,MATCH(AG24,地温!$C$2:$C$366,FALSE))</f>
        <v>#N/A</v>
      </c>
      <c r="AJ24" s="113" t="e">
        <f t="shared" si="29"/>
        <v>#N/A</v>
      </c>
      <c r="AK24" s="116" t="e">
        <f t="shared" si="11"/>
        <v>#N/A</v>
      </c>
      <c r="AL24" s="119" t="e">
        <f t="shared" si="12"/>
        <v>#N/A</v>
      </c>
      <c r="AM24" s="119">
        <f t="shared" si="13"/>
        <v>0</v>
      </c>
      <c r="AP24" s="115">
        <f t="shared" si="30"/>
        <v>-46006</v>
      </c>
      <c r="AQ24" s="113">
        <f t="shared" si="31"/>
        <v>17</v>
      </c>
      <c r="AR24" s="113" t="e">
        <f>INDEX(地温!$D$2:$D$366,MATCH(AP24,地温!$C$2:$C$366,FALSE))</f>
        <v>#N/A</v>
      </c>
      <c r="AS24" s="113" t="e">
        <f t="shared" si="32"/>
        <v>#N/A</v>
      </c>
      <c r="AT24" s="116" t="e">
        <f t="shared" si="14"/>
        <v>#N/A</v>
      </c>
      <c r="AU24" s="119" t="e">
        <f t="shared" si="15"/>
        <v>#N/A</v>
      </c>
      <c r="AV24" s="119">
        <f t="shared" si="16"/>
        <v>0</v>
      </c>
    </row>
    <row r="25" spans="1:48">
      <c r="A25" s="115">
        <f t="shared" si="17"/>
        <v>-46005</v>
      </c>
      <c r="B25" s="113">
        <f t="shared" si="0"/>
        <v>18</v>
      </c>
      <c r="C25" s="119">
        <f t="shared" si="1"/>
        <v>0</v>
      </c>
      <c r="F25" s="115">
        <f t="shared" si="18"/>
        <v>-46005</v>
      </c>
      <c r="G25" s="113">
        <f t="shared" si="19"/>
        <v>18</v>
      </c>
      <c r="H25" s="113" t="e">
        <f>INDEX(地温!$D$2:$D$366,MATCH(F25,地温!$C$2:$C$366,FALSE))</f>
        <v>#N/A</v>
      </c>
      <c r="I25" s="113" t="e">
        <f t="shared" si="20"/>
        <v>#N/A</v>
      </c>
      <c r="J25" s="116" t="e">
        <f t="shared" si="2"/>
        <v>#N/A</v>
      </c>
      <c r="K25" s="119" t="e">
        <f t="shared" si="3"/>
        <v>#N/A</v>
      </c>
      <c r="L25" s="119">
        <f t="shared" si="4"/>
        <v>0</v>
      </c>
      <c r="O25" s="115">
        <f t="shared" si="21"/>
        <v>-46005</v>
      </c>
      <c r="P25" s="113">
        <f t="shared" si="22"/>
        <v>18</v>
      </c>
      <c r="Q25" s="113" t="e">
        <f>INDEX(地温!$D$2:$D$366,MATCH(O25,地温!$C$2:$C$366,FALSE))</f>
        <v>#N/A</v>
      </c>
      <c r="R25" s="113" t="e">
        <f t="shared" si="23"/>
        <v>#N/A</v>
      </c>
      <c r="S25" s="116" t="e">
        <f t="shared" si="5"/>
        <v>#N/A</v>
      </c>
      <c r="T25" s="119" t="e">
        <f t="shared" si="6"/>
        <v>#N/A</v>
      </c>
      <c r="U25" s="119">
        <f t="shared" si="7"/>
        <v>0</v>
      </c>
      <c r="X25" s="115">
        <f t="shared" si="24"/>
        <v>-46005</v>
      </c>
      <c r="Y25" s="113">
        <f t="shared" si="25"/>
        <v>18</v>
      </c>
      <c r="Z25" s="113" t="e">
        <f>INDEX(地温!$D$2:$D$366,MATCH(X25,地温!$C$2:$C$366,FALSE))</f>
        <v>#N/A</v>
      </c>
      <c r="AA25" s="113" t="e">
        <f t="shared" si="26"/>
        <v>#N/A</v>
      </c>
      <c r="AB25" s="116" t="e">
        <f t="shared" si="8"/>
        <v>#N/A</v>
      </c>
      <c r="AC25" s="119" t="e">
        <f t="shared" si="9"/>
        <v>#N/A</v>
      </c>
      <c r="AD25" s="119">
        <f t="shared" si="10"/>
        <v>0</v>
      </c>
      <c r="AG25" s="115">
        <f t="shared" si="27"/>
        <v>-46005</v>
      </c>
      <c r="AH25" s="113">
        <f t="shared" si="28"/>
        <v>18</v>
      </c>
      <c r="AI25" s="113" t="e">
        <f>INDEX(地温!$D$2:$D$366,MATCH(AG25,地温!$C$2:$C$366,FALSE))</f>
        <v>#N/A</v>
      </c>
      <c r="AJ25" s="113" t="e">
        <f t="shared" si="29"/>
        <v>#N/A</v>
      </c>
      <c r="AK25" s="116" t="e">
        <f t="shared" si="11"/>
        <v>#N/A</v>
      </c>
      <c r="AL25" s="119" t="e">
        <f t="shared" si="12"/>
        <v>#N/A</v>
      </c>
      <c r="AM25" s="119">
        <f t="shared" si="13"/>
        <v>0</v>
      </c>
      <c r="AP25" s="115">
        <f t="shared" si="30"/>
        <v>-46005</v>
      </c>
      <c r="AQ25" s="113">
        <f t="shared" si="31"/>
        <v>18</v>
      </c>
      <c r="AR25" s="113" t="e">
        <f>INDEX(地温!$D$2:$D$366,MATCH(AP25,地温!$C$2:$C$366,FALSE))</f>
        <v>#N/A</v>
      </c>
      <c r="AS25" s="113" t="e">
        <f t="shared" si="32"/>
        <v>#N/A</v>
      </c>
      <c r="AT25" s="116" t="e">
        <f t="shared" si="14"/>
        <v>#N/A</v>
      </c>
      <c r="AU25" s="119" t="e">
        <f t="shared" si="15"/>
        <v>#N/A</v>
      </c>
      <c r="AV25" s="119">
        <f t="shared" si="16"/>
        <v>0</v>
      </c>
    </row>
    <row r="26" spans="1:48">
      <c r="A26" s="115">
        <f t="shared" si="17"/>
        <v>-46004</v>
      </c>
      <c r="B26" s="113">
        <f t="shared" si="0"/>
        <v>19</v>
      </c>
      <c r="C26" s="119">
        <f t="shared" si="1"/>
        <v>0</v>
      </c>
      <c r="F26" s="115">
        <f t="shared" si="18"/>
        <v>-46004</v>
      </c>
      <c r="G26" s="113">
        <f t="shared" si="19"/>
        <v>19</v>
      </c>
      <c r="H26" s="113" t="e">
        <f>INDEX(地温!$D$2:$D$366,MATCH(F26,地温!$C$2:$C$366,FALSE))</f>
        <v>#N/A</v>
      </c>
      <c r="I26" s="113" t="e">
        <f t="shared" si="20"/>
        <v>#N/A</v>
      </c>
      <c r="J26" s="116" t="e">
        <f t="shared" si="2"/>
        <v>#N/A</v>
      </c>
      <c r="K26" s="119" t="e">
        <f t="shared" si="3"/>
        <v>#N/A</v>
      </c>
      <c r="L26" s="119">
        <f t="shared" si="4"/>
        <v>0</v>
      </c>
      <c r="O26" s="115">
        <f t="shared" si="21"/>
        <v>-46004</v>
      </c>
      <c r="P26" s="113">
        <f t="shared" si="22"/>
        <v>19</v>
      </c>
      <c r="Q26" s="113" t="e">
        <f>INDEX(地温!$D$2:$D$366,MATCH(O26,地温!$C$2:$C$366,FALSE))</f>
        <v>#N/A</v>
      </c>
      <c r="R26" s="113" t="e">
        <f t="shared" si="23"/>
        <v>#N/A</v>
      </c>
      <c r="S26" s="116" t="e">
        <f t="shared" si="5"/>
        <v>#N/A</v>
      </c>
      <c r="T26" s="119" t="e">
        <f t="shared" si="6"/>
        <v>#N/A</v>
      </c>
      <c r="U26" s="119">
        <f t="shared" si="7"/>
        <v>0</v>
      </c>
      <c r="X26" s="115">
        <f t="shared" si="24"/>
        <v>-46004</v>
      </c>
      <c r="Y26" s="113">
        <f t="shared" si="25"/>
        <v>19</v>
      </c>
      <c r="Z26" s="113" t="e">
        <f>INDEX(地温!$D$2:$D$366,MATCH(X26,地温!$C$2:$C$366,FALSE))</f>
        <v>#N/A</v>
      </c>
      <c r="AA26" s="113" t="e">
        <f t="shared" si="26"/>
        <v>#N/A</v>
      </c>
      <c r="AB26" s="116" t="e">
        <f t="shared" si="8"/>
        <v>#N/A</v>
      </c>
      <c r="AC26" s="119" t="e">
        <f t="shared" si="9"/>
        <v>#N/A</v>
      </c>
      <c r="AD26" s="119">
        <f t="shared" si="10"/>
        <v>0</v>
      </c>
      <c r="AG26" s="115">
        <f t="shared" si="27"/>
        <v>-46004</v>
      </c>
      <c r="AH26" s="113">
        <f t="shared" si="28"/>
        <v>19</v>
      </c>
      <c r="AI26" s="113" t="e">
        <f>INDEX(地温!$D$2:$D$366,MATCH(AG26,地温!$C$2:$C$366,FALSE))</f>
        <v>#N/A</v>
      </c>
      <c r="AJ26" s="113" t="e">
        <f t="shared" si="29"/>
        <v>#N/A</v>
      </c>
      <c r="AK26" s="116" t="e">
        <f t="shared" si="11"/>
        <v>#N/A</v>
      </c>
      <c r="AL26" s="119" t="e">
        <f t="shared" si="12"/>
        <v>#N/A</v>
      </c>
      <c r="AM26" s="119">
        <f t="shared" si="13"/>
        <v>0</v>
      </c>
      <c r="AP26" s="115">
        <f t="shared" si="30"/>
        <v>-46004</v>
      </c>
      <c r="AQ26" s="113">
        <f t="shared" si="31"/>
        <v>19</v>
      </c>
      <c r="AR26" s="113" t="e">
        <f>INDEX(地温!$D$2:$D$366,MATCH(AP26,地温!$C$2:$C$366,FALSE))</f>
        <v>#N/A</v>
      </c>
      <c r="AS26" s="113" t="e">
        <f t="shared" si="32"/>
        <v>#N/A</v>
      </c>
      <c r="AT26" s="116" t="e">
        <f t="shared" si="14"/>
        <v>#N/A</v>
      </c>
      <c r="AU26" s="119" t="e">
        <f t="shared" si="15"/>
        <v>#N/A</v>
      </c>
      <c r="AV26" s="119">
        <f t="shared" si="16"/>
        <v>0</v>
      </c>
    </row>
    <row r="27" spans="1:48">
      <c r="A27" s="115">
        <f t="shared" si="17"/>
        <v>-46003</v>
      </c>
      <c r="B27" s="113">
        <f t="shared" si="0"/>
        <v>20</v>
      </c>
      <c r="C27" s="119">
        <f t="shared" si="1"/>
        <v>0</v>
      </c>
      <c r="F27" s="115">
        <f t="shared" si="18"/>
        <v>-46003</v>
      </c>
      <c r="G27" s="113">
        <f t="shared" si="19"/>
        <v>20</v>
      </c>
      <c r="H27" s="113" t="e">
        <f>INDEX(地温!$D$2:$D$366,MATCH(F27,地温!$C$2:$C$366,FALSE))</f>
        <v>#N/A</v>
      </c>
      <c r="I27" s="113" t="e">
        <f t="shared" si="20"/>
        <v>#N/A</v>
      </c>
      <c r="J27" s="116" t="e">
        <f t="shared" si="2"/>
        <v>#N/A</v>
      </c>
      <c r="K27" s="119" t="e">
        <f t="shared" si="3"/>
        <v>#N/A</v>
      </c>
      <c r="L27" s="119">
        <f t="shared" si="4"/>
        <v>0</v>
      </c>
      <c r="O27" s="115">
        <f t="shared" si="21"/>
        <v>-46003</v>
      </c>
      <c r="P27" s="113">
        <f t="shared" si="22"/>
        <v>20</v>
      </c>
      <c r="Q27" s="113" t="e">
        <f>INDEX(地温!$D$2:$D$366,MATCH(O27,地温!$C$2:$C$366,FALSE))</f>
        <v>#N/A</v>
      </c>
      <c r="R27" s="113" t="e">
        <f t="shared" si="23"/>
        <v>#N/A</v>
      </c>
      <c r="S27" s="116" t="e">
        <f t="shared" si="5"/>
        <v>#N/A</v>
      </c>
      <c r="T27" s="119" t="e">
        <f t="shared" si="6"/>
        <v>#N/A</v>
      </c>
      <c r="U27" s="119">
        <f t="shared" si="7"/>
        <v>0</v>
      </c>
      <c r="X27" s="115">
        <f t="shared" si="24"/>
        <v>-46003</v>
      </c>
      <c r="Y27" s="113">
        <f t="shared" si="25"/>
        <v>20</v>
      </c>
      <c r="Z27" s="113" t="e">
        <f>INDEX(地温!$D$2:$D$366,MATCH(X27,地温!$C$2:$C$366,FALSE))</f>
        <v>#N/A</v>
      </c>
      <c r="AA27" s="113" t="e">
        <f t="shared" si="26"/>
        <v>#N/A</v>
      </c>
      <c r="AB27" s="116" t="e">
        <f t="shared" si="8"/>
        <v>#N/A</v>
      </c>
      <c r="AC27" s="119" t="e">
        <f t="shared" si="9"/>
        <v>#N/A</v>
      </c>
      <c r="AD27" s="119">
        <f t="shared" si="10"/>
        <v>0</v>
      </c>
      <c r="AG27" s="115">
        <f t="shared" si="27"/>
        <v>-46003</v>
      </c>
      <c r="AH27" s="113">
        <f t="shared" si="28"/>
        <v>20</v>
      </c>
      <c r="AI27" s="113" t="e">
        <f>INDEX(地温!$D$2:$D$366,MATCH(AG27,地温!$C$2:$C$366,FALSE))</f>
        <v>#N/A</v>
      </c>
      <c r="AJ27" s="113" t="e">
        <f t="shared" si="29"/>
        <v>#N/A</v>
      </c>
      <c r="AK27" s="116" t="e">
        <f t="shared" si="11"/>
        <v>#N/A</v>
      </c>
      <c r="AL27" s="119" t="e">
        <f t="shared" si="12"/>
        <v>#N/A</v>
      </c>
      <c r="AM27" s="119">
        <f t="shared" si="13"/>
        <v>0</v>
      </c>
      <c r="AP27" s="115">
        <f t="shared" si="30"/>
        <v>-46003</v>
      </c>
      <c r="AQ27" s="113">
        <f t="shared" si="31"/>
        <v>20</v>
      </c>
      <c r="AR27" s="113" t="e">
        <f>INDEX(地温!$D$2:$D$366,MATCH(AP27,地温!$C$2:$C$366,FALSE))</f>
        <v>#N/A</v>
      </c>
      <c r="AS27" s="113" t="e">
        <f t="shared" si="32"/>
        <v>#N/A</v>
      </c>
      <c r="AT27" s="116" t="e">
        <f t="shared" si="14"/>
        <v>#N/A</v>
      </c>
      <c r="AU27" s="119" t="e">
        <f t="shared" si="15"/>
        <v>#N/A</v>
      </c>
      <c r="AV27" s="119">
        <f t="shared" si="16"/>
        <v>0</v>
      </c>
    </row>
    <row r="28" spans="1:48">
      <c r="A28" s="115">
        <f t="shared" si="17"/>
        <v>-46002</v>
      </c>
      <c r="B28" s="113">
        <f t="shared" si="0"/>
        <v>21</v>
      </c>
      <c r="C28" s="119">
        <f t="shared" si="1"/>
        <v>0</v>
      </c>
      <c r="F28" s="115">
        <f t="shared" si="18"/>
        <v>-46002</v>
      </c>
      <c r="G28" s="113">
        <f t="shared" si="19"/>
        <v>21</v>
      </c>
      <c r="H28" s="113" t="e">
        <f>INDEX(地温!$D$2:$D$366,MATCH(F28,地温!$C$2:$C$366,FALSE))</f>
        <v>#N/A</v>
      </c>
      <c r="I28" s="113" t="e">
        <f t="shared" si="20"/>
        <v>#N/A</v>
      </c>
      <c r="J28" s="116" t="e">
        <f t="shared" si="2"/>
        <v>#N/A</v>
      </c>
      <c r="K28" s="119" t="e">
        <f t="shared" si="3"/>
        <v>#N/A</v>
      </c>
      <c r="L28" s="119">
        <f t="shared" si="4"/>
        <v>0</v>
      </c>
      <c r="O28" s="115">
        <f t="shared" si="21"/>
        <v>-46002</v>
      </c>
      <c r="P28" s="113">
        <f t="shared" si="22"/>
        <v>21</v>
      </c>
      <c r="Q28" s="113" t="e">
        <f>INDEX(地温!$D$2:$D$366,MATCH(O28,地温!$C$2:$C$366,FALSE))</f>
        <v>#N/A</v>
      </c>
      <c r="R28" s="113" t="e">
        <f t="shared" si="23"/>
        <v>#N/A</v>
      </c>
      <c r="S28" s="116" t="e">
        <f t="shared" si="5"/>
        <v>#N/A</v>
      </c>
      <c r="T28" s="119" t="e">
        <f t="shared" si="6"/>
        <v>#N/A</v>
      </c>
      <c r="U28" s="119">
        <f t="shared" si="7"/>
        <v>0</v>
      </c>
      <c r="X28" s="115">
        <f t="shared" si="24"/>
        <v>-46002</v>
      </c>
      <c r="Y28" s="113">
        <f t="shared" si="25"/>
        <v>21</v>
      </c>
      <c r="Z28" s="113" t="e">
        <f>INDEX(地温!$D$2:$D$366,MATCH(X28,地温!$C$2:$C$366,FALSE))</f>
        <v>#N/A</v>
      </c>
      <c r="AA28" s="113" t="e">
        <f t="shared" si="26"/>
        <v>#N/A</v>
      </c>
      <c r="AB28" s="116" t="e">
        <f t="shared" si="8"/>
        <v>#N/A</v>
      </c>
      <c r="AC28" s="119" t="e">
        <f t="shared" si="9"/>
        <v>#N/A</v>
      </c>
      <c r="AD28" s="119">
        <f t="shared" si="10"/>
        <v>0</v>
      </c>
      <c r="AG28" s="115">
        <f t="shared" si="27"/>
        <v>-46002</v>
      </c>
      <c r="AH28" s="113">
        <f t="shared" si="28"/>
        <v>21</v>
      </c>
      <c r="AI28" s="113" t="e">
        <f>INDEX(地温!$D$2:$D$366,MATCH(AG28,地温!$C$2:$C$366,FALSE))</f>
        <v>#N/A</v>
      </c>
      <c r="AJ28" s="113" t="e">
        <f t="shared" si="29"/>
        <v>#N/A</v>
      </c>
      <c r="AK28" s="116" t="e">
        <f t="shared" si="11"/>
        <v>#N/A</v>
      </c>
      <c r="AL28" s="119" t="e">
        <f t="shared" si="12"/>
        <v>#N/A</v>
      </c>
      <c r="AM28" s="119">
        <f t="shared" si="13"/>
        <v>0</v>
      </c>
      <c r="AP28" s="115">
        <f t="shared" si="30"/>
        <v>-46002</v>
      </c>
      <c r="AQ28" s="113">
        <f t="shared" si="31"/>
        <v>21</v>
      </c>
      <c r="AR28" s="113" t="e">
        <f>INDEX(地温!$D$2:$D$366,MATCH(AP28,地温!$C$2:$C$366,FALSE))</f>
        <v>#N/A</v>
      </c>
      <c r="AS28" s="113" t="e">
        <f t="shared" si="32"/>
        <v>#N/A</v>
      </c>
      <c r="AT28" s="116" t="e">
        <f t="shared" si="14"/>
        <v>#N/A</v>
      </c>
      <c r="AU28" s="119" t="e">
        <f t="shared" si="15"/>
        <v>#N/A</v>
      </c>
      <c r="AV28" s="119">
        <f t="shared" si="16"/>
        <v>0</v>
      </c>
    </row>
    <row r="29" spans="1:48">
      <c r="A29" s="115">
        <f t="shared" si="17"/>
        <v>-46001</v>
      </c>
      <c r="B29" s="113">
        <f t="shared" si="0"/>
        <v>22</v>
      </c>
      <c r="C29" s="119">
        <f t="shared" si="1"/>
        <v>0</v>
      </c>
      <c r="F29" s="115">
        <f t="shared" si="18"/>
        <v>-46001</v>
      </c>
      <c r="G29" s="113">
        <f t="shared" si="19"/>
        <v>22</v>
      </c>
      <c r="H29" s="113" t="e">
        <f>INDEX(地温!$D$2:$D$366,MATCH(F29,地温!$C$2:$C$366,FALSE))</f>
        <v>#N/A</v>
      </c>
      <c r="I29" s="113" t="e">
        <f t="shared" si="20"/>
        <v>#N/A</v>
      </c>
      <c r="J29" s="116" t="e">
        <f t="shared" si="2"/>
        <v>#N/A</v>
      </c>
      <c r="K29" s="119" t="e">
        <f t="shared" si="3"/>
        <v>#N/A</v>
      </c>
      <c r="L29" s="119">
        <f t="shared" si="4"/>
        <v>0</v>
      </c>
      <c r="O29" s="115">
        <f t="shared" si="21"/>
        <v>-46001</v>
      </c>
      <c r="P29" s="113">
        <f t="shared" si="22"/>
        <v>22</v>
      </c>
      <c r="Q29" s="113" t="e">
        <f>INDEX(地温!$D$2:$D$366,MATCH(O29,地温!$C$2:$C$366,FALSE))</f>
        <v>#N/A</v>
      </c>
      <c r="R29" s="113" t="e">
        <f t="shared" si="23"/>
        <v>#N/A</v>
      </c>
      <c r="S29" s="116" t="e">
        <f t="shared" si="5"/>
        <v>#N/A</v>
      </c>
      <c r="T29" s="119" t="e">
        <f t="shared" si="6"/>
        <v>#N/A</v>
      </c>
      <c r="U29" s="119">
        <f t="shared" si="7"/>
        <v>0</v>
      </c>
      <c r="X29" s="115">
        <f t="shared" si="24"/>
        <v>-46001</v>
      </c>
      <c r="Y29" s="113">
        <f t="shared" si="25"/>
        <v>22</v>
      </c>
      <c r="Z29" s="113" t="e">
        <f>INDEX(地温!$D$2:$D$366,MATCH(X29,地温!$C$2:$C$366,FALSE))</f>
        <v>#N/A</v>
      </c>
      <c r="AA29" s="113" t="e">
        <f t="shared" si="26"/>
        <v>#N/A</v>
      </c>
      <c r="AB29" s="116" t="e">
        <f t="shared" si="8"/>
        <v>#N/A</v>
      </c>
      <c r="AC29" s="119" t="e">
        <f t="shared" si="9"/>
        <v>#N/A</v>
      </c>
      <c r="AD29" s="119">
        <f t="shared" si="10"/>
        <v>0</v>
      </c>
      <c r="AG29" s="115">
        <f t="shared" si="27"/>
        <v>-46001</v>
      </c>
      <c r="AH29" s="113">
        <f t="shared" si="28"/>
        <v>22</v>
      </c>
      <c r="AI29" s="113" t="e">
        <f>INDEX(地温!$D$2:$D$366,MATCH(AG29,地温!$C$2:$C$366,FALSE))</f>
        <v>#N/A</v>
      </c>
      <c r="AJ29" s="113" t="e">
        <f t="shared" si="29"/>
        <v>#N/A</v>
      </c>
      <c r="AK29" s="116" t="e">
        <f t="shared" si="11"/>
        <v>#N/A</v>
      </c>
      <c r="AL29" s="119" t="e">
        <f t="shared" si="12"/>
        <v>#N/A</v>
      </c>
      <c r="AM29" s="119">
        <f t="shared" si="13"/>
        <v>0</v>
      </c>
      <c r="AP29" s="115">
        <f t="shared" si="30"/>
        <v>-46001</v>
      </c>
      <c r="AQ29" s="113">
        <f t="shared" si="31"/>
        <v>22</v>
      </c>
      <c r="AR29" s="113" t="e">
        <f>INDEX(地温!$D$2:$D$366,MATCH(AP29,地温!$C$2:$C$366,FALSE))</f>
        <v>#N/A</v>
      </c>
      <c r="AS29" s="113" t="e">
        <f t="shared" si="32"/>
        <v>#N/A</v>
      </c>
      <c r="AT29" s="116" t="e">
        <f t="shared" si="14"/>
        <v>#N/A</v>
      </c>
      <c r="AU29" s="119" t="e">
        <f t="shared" si="15"/>
        <v>#N/A</v>
      </c>
      <c r="AV29" s="119">
        <f t="shared" si="16"/>
        <v>0</v>
      </c>
    </row>
    <row r="30" spans="1:48">
      <c r="A30" s="115">
        <f t="shared" si="17"/>
        <v>-46000</v>
      </c>
      <c r="B30" s="113">
        <f t="shared" si="0"/>
        <v>23</v>
      </c>
      <c r="C30" s="119">
        <f t="shared" si="1"/>
        <v>0</v>
      </c>
      <c r="F30" s="115">
        <f t="shared" si="18"/>
        <v>-46000</v>
      </c>
      <c r="G30" s="113">
        <f t="shared" si="19"/>
        <v>23</v>
      </c>
      <c r="H30" s="113" t="e">
        <f>INDEX(地温!$D$2:$D$366,MATCH(F30,地温!$C$2:$C$366,FALSE))</f>
        <v>#N/A</v>
      </c>
      <c r="I30" s="113" t="e">
        <f t="shared" si="20"/>
        <v>#N/A</v>
      </c>
      <c r="J30" s="116" t="e">
        <f t="shared" si="2"/>
        <v>#N/A</v>
      </c>
      <c r="K30" s="119" t="e">
        <f t="shared" si="3"/>
        <v>#N/A</v>
      </c>
      <c r="L30" s="119">
        <f t="shared" si="4"/>
        <v>0</v>
      </c>
      <c r="O30" s="115">
        <f t="shared" si="21"/>
        <v>-46000</v>
      </c>
      <c r="P30" s="113">
        <f t="shared" si="22"/>
        <v>23</v>
      </c>
      <c r="Q30" s="113" t="e">
        <f>INDEX(地温!$D$2:$D$366,MATCH(O30,地温!$C$2:$C$366,FALSE))</f>
        <v>#N/A</v>
      </c>
      <c r="R30" s="113" t="e">
        <f t="shared" si="23"/>
        <v>#N/A</v>
      </c>
      <c r="S30" s="116" t="e">
        <f t="shared" si="5"/>
        <v>#N/A</v>
      </c>
      <c r="T30" s="119" t="e">
        <f t="shared" si="6"/>
        <v>#N/A</v>
      </c>
      <c r="U30" s="119">
        <f t="shared" si="7"/>
        <v>0</v>
      </c>
      <c r="X30" s="115">
        <f t="shared" si="24"/>
        <v>-46000</v>
      </c>
      <c r="Y30" s="113">
        <f t="shared" si="25"/>
        <v>23</v>
      </c>
      <c r="Z30" s="113" t="e">
        <f>INDEX(地温!$D$2:$D$366,MATCH(X30,地温!$C$2:$C$366,FALSE))</f>
        <v>#N/A</v>
      </c>
      <c r="AA30" s="113" t="e">
        <f t="shared" si="26"/>
        <v>#N/A</v>
      </c>
      <c r="AB30" s="116" t="e">
        <f t="shared" si="8"/>
        <v>#N/A</v>
      </c>
      <c r="AC30" s="119" t="e">
        <f t="shared" si="9"/>
        <v>#N/A</v>
      </c>
      <c r="AD30" s="119">
        <f t="shared" si="10"/>
        <v>0</v>
      </c>
      <c r="AG30" s="115">
        <f t="shared" si="27"/>
        <v>-46000</v>
      </c>
      <c r="AH30" s="113">
        <f t="shared" si="28"/>
        <v>23</v>
      </c>
      <c r="AI30" s="113" t="e">
        <f>INDEX(地温!$D$2:$D$366,MATCH(AG30,地温!$C$2:$C$366,FALSE))</f>
        <v>#N/A</v>
      </c>
      <c r="AJ30" s="113" t="e">
        <f t="shared" si="29"/>
        <v>#N/A</v>
      </c>
      <c r="AK30" s="116" t="e">
        <f t="shared" si="11"/>
        <v>#N/A</v>
      </c>
      <c r="AL30" s="119" t="e">
        <f t="shared" si="12"/>
        <v>#N/A</v>
      </c>
      <c r="AM30" s="119">
        <f t="shared" si="13"/>
        <v>0</v>
      </c>
      <c r="AP30" s="115">
        <f t="shared" si="30"/>
        <v>-46000</v>
      </c>
      <c r="AQ30" s="113">
        <f t="shared" si="31"/>
        <v>23</v>
      </c>
      <c r="AR30" s="113" t="e">
        <f>INDEX(地温!$D$2:$D$366,MATCH(AP30,地温!$C$2:$C$366,FALSE))</f>
        <v>#N/A</v>
      </c>
      <c r="AS30" s="113" t="e">
        <f t="shared" si="32"/>
        <v>#N/A</v>
      </c>
      <c r="AT30" s="116" t="e">
        <f t="shared" si="14"/>
        <v>#N/A</v>
      </c>
      <c r="AU30" s="119" t="e">
        <f t="shared" si="15"/>
        <v>#N/A</v>
      </c>
      <c r="AV30" s="119">
        <f t="shared" si="16"/>
        <v>0</v>
      </c>
    </row>
    <row r="31" spans="1:48">
      <c r="A31" s="115">
        <f t="shared" si="17"/>
        <v>-45999</v>
      </c>
      <c r="B31" s="113">
        <f t="shared" si="0"/>
        <v>24</v>
      </c>
      <c r="C31" s="119">
        <f t="shared" si="1"/>
        <v>0</v>
      </c>
      <c r="F31" s="115">
        <f t="shared" si="18"/>
        <v>-45999</v>
      </c>
      <c r="G31" s="113">
        <f t="shared" si="19"/>
        <v>24</v>
      </c>
      <c r="H31" s="113" t="e">
        <f>INDEX(地温!$D$2:$D$366,MATCH(F31,地温!$C$2:$C$366,FALSE))</f>
        <v>#N/A</v>
      </c>
      <c r="I31" s="113" t="e">
        <f t="shared" si="20"/>
        <v>#N/A</v>
      </c>
      <c r="J31" s="116" t="e">
        <f t="shared" si="2"/>
        <v>#N/A</v>
      </c>
      <c r="K31" s="119" t="e">
        <f t="shared" si="3"/>
        <v>#N/A</v>
      </c>
      <c r="L31" s="119">
        <f t="shared" si="4"/>
        <v>0</v>
      </c>
      <c r="O31" s="115">
        <f t="shared" si="21"/>
        <v>-45999</v>
      </c>
      <c r="P31" s="113">
        <f t="shared" si="22"/>
        <v>24</v>
      </c>
      <c r="Q31" s="113" t="e">
        <f>INDEX(地温!$D$2:$D$366,MATCH(O31,地温!$C$2:$C$366,FALSE))</f>
        <v>#N/A</v>
      </c>
      <c r="R31" s="113" t="e">
        <f t="shared" si="23"/>
        <v>#N/A</v>
      </c>
      <c r="S31" s="116" t="e">
        <f t="shared" si="5"/>
        <v>#N/A</v>
      </c>
      <c r="T31" s="119" t="e">
        <f t="shared" si="6"/>
        <v>#N/A</v>
      </c>
      <c r="U31" s="119">
        <f t="shared" si="7"/>
        <v>0</v>
      </c>
      <c r="X31" s="115">
        <f t="shared" si="24"/>
        <v>-45999</v>
      </c>
      <c r="Y31" s="113">
        <f t="shared" si="25"/>
        <v>24</v>
      </c>
      <c r="Z31" s="113" t="e">
        <f>INDEX(地温!$D$2:$D$366,MATCH(X31,地温!$C$2:$C$366,FALSE))</f>
        <v>#N/A</v>
      </c>
      <c r="AA31" s="113" t="e">
        <f t="shared" si="26"/>
        <v>#N/A</v>
      </c>
      <c r="AB31" s="116" t="e">
        <f t="shared" si="8"/>
        <v>#N/A</v>
      </c>
      <c r="AC31" s="119" t="e">
        <f t="shared" si="9"/>
        <v>#N/A</v>
      </c>
      <c r="AD31" s="119">
        <f t="shared" si="10"/>
        <v>0</v>
      </c>
      <c r="AG31" s="115">
        <f t="shared" si="27"/>
        <v>-45999</v>
      </c>
      <c r="AH31" s="113">
        <f t="shared" si="28"/>
        <v>24</v>
      </c>
      <c r="AI31" s="113" t="e">
        <f>INDEX(地温!$D$2:$D$366,MATCH(AG31,地温!$C$2:$C$366,FALSE))</f>
        <v>#N/A</v>
      </c>
      <c r="AJ31" s="113" t="e">
        <f t="shared" si="29"/>
        <v>#N/A</v>
      </c>
      <c r="AK31" s="116" t="e">
        <f t="shared" si="11"/>
        <v>#N/A</v>
      </c>
      <c r="AL31" s="119" t="e">
        <f t="shared" si="12"/>
        <v>#N/A</v>
      </c>
      <c r="AM31" s="119">
        <f t="shared" si="13"/>
        <v>0</v>
      </c>
      <c r="AP31" s="115">
        <f t="shared" si="30"/>
        <v>-45999</v>
      </c>
      <c r="AQ31" s="113">
        <f t="shared" si="31"/>
        <v>24</v>
      </c>
      <c r="AR31" s="113" t="e">
        <f>INDEX(地温!$D$2:$D$366,MATCH(AP31,地温!$C$2:$C$366,FALSE))</f>
        <v>#N/A</v>
      </c>
      <c r="AS31" s="113" t="e">
        <f t="shared" si="32"/>
        <v>#N/A</v>
      </c>
      <c r="AT31" s="116" t="e">
        <f t="shared" si="14"/>
        <v>#N/A</v>
      </c>
      <c r="AU31" s="119" t="e">
        <f t="shared" si="15"/>
        <v>#N/A</v>
      </c>
      <c r="AV31" s="119">
        <f t="shared" si="16"/>
        <v>0</v>
      </c>
    </row>
    <row r="32" spans="1:48">
      <c r="A32" s="115">
        <f t="shared" si="17"/>
        <v>-45998</v>
      </c>
      <c r="B32" s="113">
        <f t="shared" si="0"/>
        <v>25</v>
      </c>
      <c r="C32" s="119">
        <f t="shared" si="1"/>
        <v>0</v>
      </c>
      <c r="F32" s="115">
        <f t="shared" si="18"/>
        <v>-45998</v>
      </c>
      <c r="G32" s="113">
        <f t="shared" si="19"/>
        <v>25</v>
      </c>
      <c r="H32" s="113" t="e">
        <f>INDEX(地温!$D$2:$D$366,MATCH(F32,地温!$C$2:$C$366,FALSE))</f>
        <v>#N/A</v>
      </c>
      <c r="I32" s="113" t="e">
        <f t="shared" si="20"/>
        <v>#N/A</v>
      </c>
      <c r="J32" s="116" t="e">
        <f t="shared" si="2"/>
        <v>#N/A</v>
      </c>
      <c r="K32" s="119" t="e">
        <f t="shared" si="3"/>
        <v>#N/A</v>
      </c>
      <c r="L32" s="119">
        <f t="shared" si="4"/>
        <v>0</v>
      </c>
      <c r="O32" s="115">
        <f t="shared" si="21"/>
        <v>-45998</v>
      </c>
      <c r="P32" s="113">
        <f t="shared" si="22"/>
        <v>25</v>
      </c>
      <c r="Q32" s="113" t="e">
        <f>INDEX(地温!$D$2:$D$366,MATCH(O32,地温!$C$2:$C$366,FALSE))</f>
        <v>#N/A</v>
      </c>
      <c r="R32" s="113" t="e">
        <f t="shared" si="23"/>
        <v>#N/A</v>
      </c>
      <c r="S32" s="116" t="e">
        <f t="shared" si="5"/>
        <v>#N/A</v>
      </c>
      <c r="T32" s="119" t="e">
        <f t="shared" si="6"/>
        <v>#N/A</v>
      </c>
      <c r="U32" s="119">
        <f t="shared" si="7"/>
        <v>0</v>
      </c>
      <c r="X32" s="115">
        <f t="shared" si="24"/>
        <v>-45998</v>
      </c>
      <c r="Y32" s="113">
        <f t="shared" si="25"/>
        <v>25</v>
      </c>
      <c r="Z32" s="113" t="e">
        <f>INDEX(地温!$D$2:$D$366,MATCH(X32,地温!$C$2:$C$366,FALSE))</f>
        <v>#N/A</v>
      </c>
      <c r="AA32" s="113" t="e">
        <f t="shared" si="26"/>
        <v>#N/A</v>
      </c>
      <c r="AB32" s="116" t="e">
        <f t="shared" si="8"/>
        <v>#N/A</v>
      </c>
      <c r="AC32" s="119" t="e">
        <f t="shared" si="9"/>
        <v>#N/A</v>
      </c>
      <c r="AD32" s="119">
        <f t="shared" si="10"/>
        <v>0</v>
      </c>
      <c r="AG32" s="115">
        <f t="shared" si="27"/>
        <v>-45998</v>
      </c>
      <c r="AH32" s="113">
        <f t="shared" si="28"/>
        <v>25</v>
      </c>
      <c r="AI32" s="113" t="e">
        <f>INDEX(地温!$D$2:$D$366,MATCH(AG32,地温!$C$2:$C$366,FALSE))</f>
        <v>#N/A</v>
      </c>
      <c r="AJ32" s="113" t="e">
        <f t="shared" si="29"/>
        <v>#N/A</v>
      </c>
      <c r="AK32" s="116" t="e">
        <f t="shared" si="11"/>
        <v>#N/A</v>
      </c>
      <c r="AL32" s="119" t="e">
        <f t="shared" si="12"/>
        <v>#N/A</v>
      </c>
      <c r="AM32" s="119">
        <f t="shared" si="13"/>
        <v>0</v>
      </c>
      <c r="AP32" s="115">
        <f t="shared" si="30"/>
        <v>-45998</v>
      </c>
      <c r="AQ32" s="113">
        <f t="shared" si="31"/>
        <v>25</v>
      </c>
      <c r="AR32" s="113" t="e">
        <f>INDEX(地温!$D$2:$D$366,MATCH(AP32,地温!$C$2:$C$366,FALSE))</f>
        <v>#N/A</v>
      </c>
      <c r="AS32" s="113" t="e">
        <f t="shared" si="32"/>
        <v>#N/A</v>
      </c>
      <c r="AT32" s="116" t="e">
        <f t="shared" si="14"/>
        <v>#N/A</v>
      </c>
      <c r="AU32" s="119" t="e">
        <f t="shared" si="15"/>
        <v>#N/A</v>
      </c>
      <c r="AV32" s="119">
        <f t="shared" si="16"/>
        <v>0</v>
      </c>
    </row>
    <row r="33" spans="1:48">
      <c r="A33" s="115">
        <f t="shared" si="17"/>
        <v>-45997</v>
      </c>
      <c r="B33" s="113">
        <f t="shared" si="0"/>
        <v>26</v>
      </c>
      <c r="C33" s="119">
        <f t="shared" si="1"/>
        <v>0</v>
      </c>
      <c r="F33" s="115">
        <f t="shared" si="18"/>
        <v>-45997</v>
      </c>
      <c r="G33" s="113">
        <f t="shared" si="19"/>
        <v>26</v>
      </c>
      <c r="H33" s="113" t="e">
        <f>INDEX(地温!$D$2:$D$366,MATCH(F33,地温!$C$2:$C$366,FALSE))</f>
        <v>#N/A</v>
      </c>
      <c r="I33" s="113" t="e">
        <f t="shared" si="20"/>
        <v>#N/A</v>
      </c>
      <c r="J33" s="116" t="e">
        <f t="shared" si="2"/>
        <v>#N/A</v>
      </c>
      <c r="K33" s="119" t="e">
        <f t="shared" si="3"/>
        <v>#N/A</v>
      </c>
      <c r="L33" s="119">
        <f t="shared" si="4"/>
        <v>0</v>
      </c>
      <c r="O33" s="115">
        <f t="shared" si="21"/>
        <v>-45997</v>
      </c>
      <c r="P33" s="113">
        <f t="shared" si="22"/>
        <v>26</v>
      </c>
      <c r="Q33" s="113" t="e">
        <f>INDEX(地温!$D$2:$D$366,MATCH(O33,地温!$C$2:$C$366,FALSE))</f>
        <v>#N/A</v>
      </c>
      <c r="R33" s="113" t="e">
        <f t="shared" si="23"/>
        <v>#N/A</v>
      </c>
      <c r="S33" s="116" t="e">
        <f t="shared" si="5"/>
        <v>#N/A</v>
      </c>
      <c r="T33" s="119" t="e">
        <f t="shared" si="6"/>
        <v>#N/A</v>
      </c>
      <c r="U33" s="119">
        <f t="shared" si="7"/>
        <v>0</v>
      </c>
      <c r="X33" s="115">
        <f t="shared" si="24"/>
        <v>-45997</v>
      </c>
      <c r="Y33" s="113">
        <f t="shared" si="25"/>
        <v>26</v>
      </c>
      <c r="Z33" s="113" t="e">
        <f>INDEX(地温!$D$2:$D$366,MATCH(X33,地温!$C$2:$C$366,FALSE))</f>
        <v>#N/A</v>
      </c>
      <c r="AA33" s="113" t="e">
        <f t="shared" si="26"/>
        <v>#N/A</v>
      </c>
      <c r="AB33" s="116" t="e">
        <f t="shared" si="8"/>
        <v>#N/A</v>
      </c>
      <c r="AC33" s="119" t="e">
        <f t="shared" si="9"/>
        <v>#N/A</v>
      </c>
      <c r="AD33" s="119">
        <f t="shared" si="10"/>
        <v>0</v>
      </c>
      <c r="AG33" s="115">
        <f t="shared" si="27"/>
        <v>-45997</v>
      </c>
      <c r="AH33" s="113">
        <f t="shared" si="28"/>
        <v>26</v>
      </c>
      <c r="AI33" s="113" t="e">
        <f>INDEX(地温!$D$2:$D$366,MATCH(AG33,地温!$C$2:$C$366,FALSE))</f>
        <v>#N/A</v>
      </c>
      <c r="AJ33" s="113" t="e">
        <f t="shared" si="29"/>
        <v>#N/A</v>
      </c>
      <c r="AK33" s="116" t="e">
        <f t="shared" si="11"/>
        <v>#N/A</v>
      </c>
      <c r="AL33" s="119" t="e">
        <f t="shared" si="12"/>
        <v>#N/A</v>
      </c>
      <c r="AM33" s="119">
        <f t="shared" si="13"/>
        <v>0</v>
      </c>
      <c r="AP33" s="115">
        <f t="shared" si="30"/>
        <v>-45997</v>
      </c>
      <c r="AQ33" s="113">
        <f t="shared" si="31"/>
        <v>26</v>
      </c>
      <c r="AR33" s="113" t="e">
        <f>INDEX(地温!$D$2:$D$366,MATCH(AP33,地温!$C$2:$C$366,FALSE))</f>
        <v>#N/A</v>
      </c>
      <c r="AS33" s="113" t="e">
        <f t="shared" si="32"/>
        <v>#N/A</v>
      </c>
      <c r="AT33" s="116" t="e">
        <f t="shared" si="14"/>
        <v>#N/A</v>
      </c>
      <c r="AU33" s="119" t="e">
        <f t="shared" si="15"/>
        <v>#N/A</v>
      </c>
      <c r="AV33" s="119">
        <f t="shared" si="16"/>
        <v>0</v>
      </c>
    </row>
    <row r="34" spans="1:48">
      <c r="A34" s="115">
        <f t="shared" si="17"/>
        <v>-45996</v>
      </c>
      <c r="B34" s="113">
        <f t="shared" si="0"/>
        <v>27</v>
      </c>
      <c r="C34" s="119">
        <f t="shared" si="1"/>
        <v>0</v>
      </c>
      <c r="F34" s="115">
        <f t="shared" si="18"/>
        <v>-45996</v>
      </c>
      <c r="G34" s="113">
        <f t="shared" si="19"/>
        <v>27</v>
      </c>
      <c r="H34" s="113" t="e">
        <f>INDEX(地温!$D$2:$D$366,MATCH(F34,地温!$C$2:$C$366,FALSE))</f>
        <v>#N/A</v>
      </c>
      <c r="I34" s="113" t="e">
        <f t="shared" si="20"/>
        <v>#N/A</v>
      </c>
      <c r="J34" s="116" t="e">
        <f t="shared" si="2"/>
        <v>#N/A</v>
      </c>
      <c r="K34" s="119" t="e">
        <f t="shared" si="3"/>
        <v>#N/A</v>
      </c>
      <c r="L34" s="119">
        <f t="shared" si="4"/>
        <v>0</v>
      </c>
      <c r="O34" s="115">
        <f t="shared" si="21"/>
        <v>-45996</v>
      </c>
      <c r="P34" s="113">
        <f t="shared" si="22"/>
        <v>27</v>
      </c>
      <c r="Q34" s="113" t="e">
        <f>INDEX(地温!$D$2:$D$366,MATCH(O34,地温!$C$2:$C$366,FALSE))</f>
        <v>#N/A</v>
      </c>
      <c r="R34" s="113" t="e">
        <f t="shared" si="23"/>
        <v>#N/A</v>
      </c>
      <c r="S34" s="116" t="e">
        <f t="shared" si="5"/>
        <v>#N/A</v>
      </c>
      <c r="T34" s="119" t="e">
        <f t="shared" si="6"/>
        <v>#N/A</v>
      </c>
      <c r="U34" s="119">
        <f t="shared" si="7"/>
        <v>0</v>
      </c>
      <c r="X34" s="115">
        <f t="shared" si="24"/>
        <v>-45996</v>
      </c>
      <c r="Y34" s="113">
        <f t="shared" si="25"/>
        <v>27</v>
      </c>
      <c r="Z34" s="113" t="e">
        <f>INDEX(地温!$D$2:$D$366,MATCH(X34,地温!$C$2:$C$366,FALSE))</f>
        <v>#N/A</v>
      </c>
      <c r="AA34" s="113" t="e">
        <f t="shared" si="26"/>
        <v>#N/A</v>
      </c>
      <c r="AB34" s="116" t="e">
        <f t="shared" si="8"/>
        <v>#N/A</v>
      </c>
      <c r="AC34" s="119" t="e">
        <f t="shared" si="9"/>
        <v>#N/A</v>
      </c>
      <c r="AD34" s="119">
        <f t="shared" si="10"/>
        <v>0</v>
      </c>
      <c r="AG34" s="115">
        <f t="shared" si="27"/>
        <v>-45996</v>
      </c>
      <c r="AH34" s="113">
        <f t="shared" si="28"/>
        <v>27</v>
      </c>
      <c r="AI34" s="113" t="e">
        <f>INDEX(地温!$D$2:$D$366,MATCH(AG34,地温!$C$2:$C$366,FALSE))</f>
        <v>#N/A</v>
      </c>
      <c r="AJ34" s="113" t="e">
        <f t="shared" si="29"/>
        <v>#N/A</v>
      </c>
      <c r="AK34" s="116" t="e">
        <f t="shared" si="11"/>
        <v>#N/A</v>
      </c>
      <c r="AL34" s="119" t="e">
        <f t="shared" si="12"/>
        <v>#N/A</v>
      </c>
      <c r="AM34" s="119">
        <f t="shared" si="13"/>
        <v>0</v>
      </c>
      <c r="AP34" s="115">
        <f t="shared" si="30"/>
        <v>-45996</v>
      </c>
      <c r="AQ34" s="113">
        <f t="shared" si="31"/>
        <v>27</v>
      </c>
      <c r="AR34" s="113" t="e">
        <f>INDEX(地温!$D$2:$D$366,MATCH(AP34,地温!$C$2:$C$366,FALSE))</f>
        <v>#N/A</v>
      </c>
      <c r="AS34" s="113" t="e">
        <f t="shared" si="32"/>
        <v>#N/A</v>
      </c>
      <c r="AT34" s="116" t="e">
        <f t="shared" si="14"/>
        <v>#N/A</v>
      </c>
      <c r="AU34" s="119" t="e">
        <f t="shared" si="15"/>
        <v>#N/A</v>
      </c>
      <c r="AV34" s="119">
        <f t="shared" si="16"/>
        <v>0</v>
      </c>
    </row>
    <row r="35" spans="1:48">
      <c r="A35" s="115">
        <f t="shared" si="17"/>
        <v>-45995</v>
      </c>
      <c r="B35" s="113">
        <f t="shared" si="0"/>
        <v>28</v>
      </c>
      <c r="C35" s="119">
        <f t="shared" si="1"/>
        <v>0</v>
      </c>
      <c r="F35" s="115">
        <f t="shared" si="18"/>
        <v>-45995</v>
      </c>
      <c r="G35" s="113">
        <f t="shared" si="19"/>
        <v>28</v>
      </c>
      <c r="H35" s="113" t="e">
        <f>INDEX(地温!$D$2:$D$366,MATCH(F35,地温!$C$2:$C$366,FALSE))</f>
        <v>#N/A</v>
      </c>
      <c r="I35" s="113" t="e">
        <f t="shared" si="20"/>
        <v>#N/A</v>
      </c>
      <c r="J35" s="116" t="e">
        <f t="shared" si="2"/>
        <v>#N/A</v>
      </c>
      <c r="K35" s="119" t="e">
        <f t="shared" si="3"/>
        <v>#N/A</v>
      </c>
      <c r="L35" s="119">
        <f t="shared" si="4"/>
        <v>0</v>
      </c>
      <c r="O35" s="115">
        <f t="shared" si="21"/>
        <v>-45995</v>
      </c>
      <c r="P35" s="113">
        <f t="shared" si="22"/>
        <v>28</v>
      </c>
      <c r="Q35" s="113" t="e">
        <f>INDEX(地温!$D$2:$D$366,MATCH(O35,地温!$C$2:$C$366,FALSE))</f>
        <v>#N/A</v>
      </c>
      <c r="R35" s="113" t="e">
        <f t="shared" si="23"/>
        <v>#N/A</v>
      </c>
      <c r="S35" s="116" t="e">
        <f t="shared" si="5"/>
        <v>#N/A</v>
      </c>
      <c r="T35" s="119" t="e">
        <f t="shared" si="6"/>
        <v>#N/A</v>
      </c>
      <c r="U35" s="119">
        <f t="shared" si="7"/>
        <v>0</v>
      </c>
      <c r="X35" s="115">
        <f t="shared" si="24"/>
        <v>-45995</v>
      </c>
      <c r="Y35" s="113">
        <f t="shared" si="25"/>
        <v>28</v>
      </c>
      <c r="Z35" s="113" t="e">
        <f>INDEX(地温!$D$2:$D$366,MATCH(X35,地温!$C$2:$C$366,FALSE))</f>
        <v>#N/A</v>
      </c>
      <c r="AA35" s="113" t="e">
        <f t="shared" si="26"/>
        <v>#N/A</v>
      </c>
      <c r="AB35" s="116" t="e">
        <f t="shared" si="8"/>
        <v>#N/A</v>
      </c>
      <c r="AC35" s="119" t="e">
        <f t="shared" si="9"/>
        <v>#N/A</v>
      </c>
      <c r="AD35" s="119">
        <f t="shared" si="10"/>
        <v>0</v>
      </c>
      <c r="AG35" s="115">
        <f t="shared" si="27"/>
        <v>-45995</v>
      </c>
      <c r="AH35" s="113">
        <f t="shared" si="28"/>
        <v>28</v>
      </c>
      <c r="AI35" s="113" t="e">
        <f>INDEX(地温!$D$2:$D$366,MATCH(AG35,地温!$C$2:$C$366,FALSE))</f>
        <v>#N/A</v>
      </c>
      <c r="AJ35" s="113" t="e">
        <f t="shared" si="29"/>
        <v>#N/A</v>
      </c>
      <c r="AK35" s="116" t="e">
        <f t="shared" si="11"/>
        <v>#N/A</v>
      </c>
      <c r="AL35" s="119" t="e">
        <f t="shared" si="12"/>
        <v>#N/A</v>
      </c>
      <c r="AM35" s="119">
        <f t="shared" si="13"/>
        <v>0</v>
      </c>
      <c r="AP35" s="115">
        <f t="shared" si="30"/>
        <v>-45995</v>
      </c>
      <c r="AQ35" s="113">
        <f t="shared" si="31"/>
        <v>28</v>
      </c>
      <c r="AR35" s="113" t="e">
        <f>INDEX(地温!$D$2:$D$366,MATCH(AP35,地温!$C$2:$C$366,FALSE))</f>
        <v>#N/A</v>
      </c>
      <c r="AS35" s="113" t="e">
        <f t="shared" si="32"/>
        <v>#N/A</v>
      </c>
      <c r="AT35" s="116" t="e">
        <f t="shared" si="14"/>
        <v>#N/A</v>
      </c>
      <c r="AU35" s="119" t="e">
        <f t="shared" si="15"/>
        <v>#N/A</v>
      </c>
      <c r="AV35" s="119">
        <f t="shared" si="16"/>
        <v>0</v>
      </c>
    </row>
    <row r="36" spans="1:48">
      <c r="A36" s="115">
        <f t="shared" si="17"/>
        <v>-45994</v>
      </c>
      <c r="B36" s="113">
        <f t="shared" si="0"/>
        <v>29</v>
      </c>
      <c r="C36" s="119">
        <f t="shared" si="1"/>
        <v>0</v>
      </c>
      <c r="F36" s="115">
        <f t="shared" si="18"/>
        <v>-45994</v>
      </c>
      <c r="G36" s="113">
        <f t="shared" si="19"/>
        <v>29</v>
      </c>
      <c r="H36" s="113" t="e">
        <f>INDEX(地温!$D$2:$D$366,MATCH(F36,地温!$C$2:$C$366,FALSE))</f>
        <v>#N/A</v>
      </c>
      <c r="I36" s="113" t="e">
        <f t="shared" si="20"/>
        <v>#N/A</v>
      </c>
      <c r="J36" s="116" t="e">
        <f t="shared" si="2"/>
        <v>#N/A</v>
      </c>
      <c r="K36" s="119" t="e">
        <f t="shared" si="3"/>
        <v>#N/A</v>
      </c>
      <c r="L36" s="119">
        <f t="shared" si="4"/>
        <v>0</v>
      </c>
      <c r="O36" s="115">
        <f t="shared" si="21"/>
        <v>-45994</v>
      </c>
      <c r="P36" s="113">
        <f t="shared" si="22"/>
        <v>29</v>
      </c>
      <c r="Q36" s="113" t="e">
        <f>INDEX(地温!$D$2:$D$366,MATCH(O36,地温!$C$2:$C$366,FALSE))</f>
        <v>#N/A</v>
      </c>
      <c r="R36" s="113" t="e">
        <f t="shared" si="23"/>
        <v>#N/A</v>
      </c>
      <c r="S36" s="116" t="e">
        <f t="shared" si="5"/>
        <v>#N/A</v>
      </c>
      <c r="T36" s="119" t="e">
        <f t="shared" si="6"/>
        <v>#N/A</v>
      </c>
      <c r="U36" s="119">
        <f t="shared" si="7"/>
        <v>0</v>
      </c>
      <c r="X36" s="115">
        <f t="shared" si="24"/>
        <v>-45994</v>
      </c>
      <c r="Y36" s="113">
        <f t="shared" si="25"/>
        <v>29</v>
      </c>
      <c r="Z36" s="113" t="e">
        <f>INDEX(地温!$D$2:$D$366,MATCH(X36,地温!$C$2:$C$366,FALSE))</f>
        <v>#N/A</v>
      </c>
      <c r="AA36" s="113" t="e">
        <f t="shared" si="26"/>
        <v>#N/A</v>
      </c>
      <c r="AB36" s="116" t="e">
        <f t="shared" si="8"/>
        <v>#N/A</v>
      </c>
      <c r="AC36" s="119" t="e">
        <f t="shared" si="9"/>
        <v>#N/A</v>
      </c>
      <c r="AD36" s="119">
        <f t="shared" si="10"/>
        <v>0</v>
      </c>
      <c r="AG36" s="115">
        <f t="shared" si="27"/>
        <v>-45994</v>
      </c>
      <c r="AH36" s="113">
        <f t="shared" si="28"/>
        <v>29</v>
      </c>
      <c r="AI36" s="113" t="e">
        <f>INDEX(地温!$D$2:$D$366,MATCH(AG36,地温!$C$2:$C$366,FALSE))</f>
        <v>#N/A</v>
      </c>
      <c r="AJ36" s="113" t="e">
        <f t="shared" si="29"/>
        <v>#N/A</v>
      </c>
      <c r="AK36" s="116" t="e">
        <f t="shared" si="11"/>
        <v>#N/A</v>
      </c>
      <c r="AL36" s="119" t="e">
        <f t="shared" si="12"/>
        <v>#N/A</v>
      </c>
      <c r="AM36" s="119">
        <f t="shared" si="13"/>
        <v>0</v>
      </c>
      <c r="AP36" s="115">
        <f t="shared" si="30"/>
        <v>-45994</v>
      </c>
      <c r="AQ36" s="113">
        <f t="shared" si="31"/>
        <v>29</v>
      </c>
      <c r="AR36" s="113" t="e">
        <f>INDEX(地温!$D$2:$D$366,MATCH(AP36,地温!$C$2:$C$366,FALSE))</f>
        <v>#N/A</v>
      </c>
      <c r="AS36" s="113" t="e">
        <f t="shared" si="32"/>
        <v>#N/A</v>
      </c>
      <c r="AT36" s="116" t="e">
        <f t="shared" si="14"/>
        <v>#N/A</v>
      </c>
      <c r="AU36" s="119" t="e">
        <f t="shared" si="15"/>
        <v>#N/A</v>
      </c>
      <c r="AV36" s="119">
        <f t="shared" si="16"/>
        <v>0</v>
      </c>
    </row>
    <row r="37" spans="1:48">
      <c r="A37" s="115">
        <f t="shared" si="17"/>
        <v>-45993</v>
      </c>
      <c r="B37" s="113">
        <f t="shared" si="0"/>
        <v>30</v>
      </c>
      <c r="C37" s="119">
        <f t="shared" si="1"/>
        <v>0</v>
      </c>
      <c r="F37" s="115">
        <f t="shared" si="18"/>
        <v>-45993</v>
      </c>
      <c r="G37" s="113">
        <f t="shared" si="19"/>
        <v>30</v>
      </c>
      <c r="H37" s="113" t="e">
        <f>INDEX(地温!$D$2:$D$366,MATCH(F37,地温!$C$2:$C$366,FALSE))</f>
        <v>#N/A</v>
      </c>
      <c r="I37" s="113" t="e">
        <f t="shared" si="20"/>
        <v>#N/A</v>
      </c>
      <c r="J37" s="116" t="e">
        <f t="shared" si="2"/>
        <v>#N/A</v>
      </c>
      <c r="K37" s="119" t="e">
        <f t="shared" si="3"/>
        <v>#N/A</v>
      </c>
      <c r="L37" s="119">
        <f t="shared" si="4"/>
        <v>0</v>
      </c>
      <c r="O37" s="115">
        <f t="shared" si="21"/>
        <v>-45993</v>
      </c>
      <c r="P37" s="113">
        <f t="shared" si="22"/>
        <v>30</v>
      </c>
      <c r="Q37" s="113" t="e">
        <f>INDEX(地温!$D$2:$D$366,MATCH(O37,地温!$C$2:$C$366,FALSE))</f>
        <v>#N/A</v>
      </c>
      <c r="R37" s="113" t="e">
        <f t="shared" si="23"/>
        <v>#N/A</v>
      </c>
      <c r="S37" s="116" t="e">
        <f t="shared" si="5"/>
        <v>#N/A</v>
      </c>
      <c r="T37" s="119" t="e">
        <f t="shared" si="6"/>
        <v>#N/A</v>
      </c>
      <c r="U37" s="119">
        <f t="shared" si="7"/>
        <v>0</v>
      </c>
      <c r="X37" s="115">
        <f t="shared" si="24"/>
        <v>-45993</v>
      </c>
      <c r="Y37" s="113">
        <f t="shared" si="25"/>
        <v>30</v>
      </c>
      <c r="Z37" s="113" t="e">
        <f>INDEX(地温!$D$2:$D$366,MATCH(X37,地温!$C$2:$C$366,FALSE))</f>
        <v>#N/A</v>
      </c>
      <c r="AA37" s="113" t="e">
        <f t="shared" si="26"/>
        <v>#N/A</v>
      </c>
      <c r="AB37" s="116" t="e">
        <f t="shared" si="8"/>
        <v>#N/A</v>
      </c>
      <c r="AC37" s="119" t="e">
        <f t="shared" si="9"/>
        <v>#N/A</v>
      </c>
      <c r="AD37" s="119">
        <f t="shared" si="10"/>
        <v>0</v>
      </c>
      <c r="AG37" s="115">
        <f t="shared" si="27"/>
        <v>-45993</v>
      </c>
      <c r="AH37" s="113">
        <f t="shared" si="28"/>
        <v>30</v>
      </c>
      <c r="AI37" s="113" t="e">
        <f>INDEX(地温!$D$2:$D$366,MATCH(AG37,地温!$C$2:$C$366,FALSE))</f>
        <v>#N/A</v>
      </c>
      <c r="AJ37" s="113" t="e">
        <f t="shared" si="29"/>
        <v>#N/A</v>
      </c>
      <c r="AK37" s="116" t="e">
        <f t="shared" si="11"/>
        <v>#N/A</v>
      </c>
      <c r="AL37" s="119" t="e">
        <f t="shared" si="12"/>
        <v>#N/A</v>
      </c>
      <c r="AM37" s="119">
        <f t="shared" si="13"/>
        <v>0</v>
      </c>
      <c r="AP37" s="115">
        <f t="shared" si="30"/>
        <v>-45993</v>
      </c>
      <c r="AQ37" s="113">
        <f t="shared" si="31"/>
        <v>30</v>
      </c>
      <c r="AR37" s="113" t="e">
        <f>INDEX(地温!$D$2:$D$366,MATCH(AP37,地温!$C$2:$C$366,FALSE))</f>
        <v>#N/A</v>
      </c>
      <c r="AS37" s="113" t="e">
        <f t="shared" si="32"/>
        <v>#N/A</v>
      </c>
      <c r="AT37" s="116" t="e">
        <f t="shared" si="14"/>
        <v>#N/A</v>
      </c>
      <c r="AU37" s="119" t="e">
        <f t="shared" si="15"/>
        <v>#N/A</v>
      </c>
      <c r="AV37" s="119">
        <f t="shared" si="16"/>
        <v>0</v>
      </c>
    </row>
    <row r="38" spans="1:48">
      <c r="A38" s="115">
        <f t="shared" si="17"/>
        <v>-45992</v>
      </c>
      <c r="B38" s="113">
        <f t="shared" si="0"/>
        <v>31</v>
      </c>
      <c r="C38" s="119">
        <f t="shared" si="1"/>
        <v>0</v>
      </c>
      <c r="F38" s="115">
        <f t="shared" si="18"/>
        <v>-45992</v>
      </c>
      <c r="G38" s="113">
        <f t="shared" si="19"/>
        <v>31</v>
      </c>
      <c r="H38" s="113" t="e">
        <f>INDEX(地温!$D$2:$D$366,MATCH(F38,地温!$C$2:$C$366,FALSE))</f>
        <v>#N/A</v>
      </c>
      <c r="I38" s="113" t="e">
        <f t="shared" si="20"/>
        <v>#N/A</v>
      </c>
      <c r="J38" s="116" t="e">
        <f t="shared" si="2"/>
        <v>#N/A</v>
      </c>
      <c r="K38" s="119" t="e">
        <f t="shared" si="3"/>
        <v>#N/A</v>
      </c>
      <c r="L38" s="119">
        <f t="shared" si="4"/>
        <v>0</v>
      </c>
      <c r="O38" s="115">
        <f t="shared" si="21"/>
        <v>-45992</v>
      </c>
      <c r="P38" s="113">
        <f t="shared" si="22"/>
        <v>31</v>
      </c>
      <c r="Q38" s="113" t="e">
        <f>INDEX(地温!$D$2:$D$366,MATCH(O38,地温!$C$2:$C$366,FALSE))</f>
        <v>#N/A</v>
      </c>
      <c r="R38" s="113" t="e">
        <f t="shared" si="23"/>
        <v>#N/A</v>
      </c>
      <c r="S38" s="116" t="e">
        <f t="shared" si="5"/>
        <v>#N/A</v>
      </c>
      <c r="T38" s="119" t="e">
        <f t="shared" si="6"/>
        <v>#N/A</v>
      </c>
      <c r="U38" s="119">
        <f t="shared" si="7"/>
        <v>0</v>
      </c>
      <c r="X38" s="115">
        <f t="shared" si="24"/>
        <v>-45992</v>
      </c>
      <c r="Y38" s="113">
        <f t="shared" si="25"/>
        <v>31</v>
      </c>
      <c r="Z38" s="113" t="e">
        <f>INDEX(地温!$D$2:$D$366,MATCH(X38,地温!$C$2:$C$366,FALSE))</f>
        <v>#N/A</v>
      </c>
      <c r="AA38" s="113" t="e">
        <f t="shared" si="26"/>
        <v>#N/A</v>
      </c>
      <c r="AB38" s="116" t="e">
        <f t="shared" si="8"/>
        <v>#N/A</v>
      </c>
      <c r="AC38" s="119" t="e">
        <f t="shared" si="9"/>
        <v>#N/A</v>
      </c>
      <c r="AD38" s="119">
        <f t="shared" si="10"/>
        <v>0</v>
      </c>
      <c r="AG38" s="115">
        <f t="shared" si="27"/>
        <v>-45992</v>
      </c>
      <c r="AH38" s="113">
        <f t="shared" si="28"/>
        <v>31</v>
      </c>
      <c r="AI38" s="113" t="e">
        <f>INDEX(地温!$D$2:$D$366,MATCH(AG38,地温!$C$2:$C$366,FALSE))</f>
        <v>#N/A</v>
      </c>
      <c r="AJ38" s="113" t="e">
        <f t="shared" si="29"/>
        <v>#N/A</v>
      </c>
      <c r="AK38" s="116" t="e">
        <f t="shared" si="11"/>
        <v>#N/A</v>
      </c>
      <c r="AL38" s="119" t="e">
        <f t="shared" si="12"/>
        <v>#N/A</v>
      </c>
      <c r="AM38" s="119">
        <f t="shared" si="13"/>
        <v>0</v>
      </c>
      <c r="AP38" s="115">
        <f t="shared" si="30"/>
        <v>-45992</v>
      </c>
      <c r="AQ38" s="113">
        <f t="shared" si="31"/>
        <v>31</v>
      </c>
      <c r="AR38" s="113" t="e">
        <f>INDEX(地温!$D$2:$D$366,MATCH(AP38,地温!$C$2:$C$366,FALSE))</f>
        <v>#N/A</v>
      </c>
      <c r="AS38" s="113" t="e">
        <f t="shared" si="32"/>
        <v>#N/A</v>
      </c>
      <c r="AT38" s="116" t="e">
        <f t="shared" si="14"/>
        <v>#N/A</v>
      </c>
      <c r="AU38" s="119" t="e">
        <f t="shared" si="15"/>
        <v>#N/A</v>
      </c>
      <c r="AV38" s="119">
        <f t="shared" si="16"/>
        <v>0</v>
      </c>
    </row>
    <row r="39" spans="1:48">
      <c r="A39" s="115">
        <f t="shared" si="17"/>
        <v>-45991</v>
      </c>
      <c r="B39" s="113">
        <f t="shared" si="0"/>
        <v>32</v>
      </c>
      <c r="C39" s="119">
        <f t="shared" si="1"/>
        <v>0</v>
      </c>
      <c r="F39" s="115">
        <f t="shared" si="18"/>
        <v>-45991</v>
      </c>
      <c r="G39" s="113">
        <f t="shared" si="19"/>
        <v>32</v>
      </c>
      <c r="H39" s="113" t="e">
        <f>INDEX(地温!$D$2:$D$366,MATCH(F39,地温!$C$2:$C$366,FALSE))</f>
        <v>#N/A</v>
      </c>
      <c r="I39" s="113" t="e">
        <f t="shared" si="20"/>
        <v>#N/A</v>
      </c>
      <c r="J39" s="116" t="e">
        <f t="shared" si="2"/>
        <v>#N/A</v>
      </c>
      <c r="K39" s="119" t="e">
        <f t="shared" si="3"/>
        <v>#N/A</v>
      </c>
      <c r="L39" s="119">
        <f t="shared" si="4"/>
        <v>0</v>
      </c>
      <c r="O39" s="115">
        <f t="shared" si="21"/>
        <v>-45991</v>
      </c>
      <c r="P39" s="113">
        <f t="shared" si="22"/>
        <v>32</v>
      </c>
      <c r="Q39" s="113" t="e">
        <f>INDEX(地温!$D$2:$D$366,MATCH(O39,地温!$C$2:$C$366,FALSE))</f>
        <v>#N/A</v>
      </c>
      <c r="R39" s="113" t="e">
        <f t="shared" si="23"/>
        <v>#N/A</v>
      </c>
      <c r="S39" s="116" t="e">
        <f t="shared" si="5"/>
        <v>#N/A</v>
      </c>
      <c r="T39" s="119" t="e">
        <f t="shared" si="6"/>
        <v>#N/A</v>
      </c>
      <c r="U39" s="119">
        <f t="shared" si="7"/>
        <v>0</v>
      </c>
      <c r="X39" s="115">
        <f t="shared" si="24"/>
        <v>-45991</v>
      </c>
      <c r="Y39" s="113">
        <f t="shared" si="25"/>
        <v>32</v>
      </c>
      <c r="Z39" s="113" t="e">
        <f>INDEX(地温!$D$2:$D$366,MATCH(X39,地温!$C$2:$C$366,FALSE))</f>
        <v>#N/A</v>
      </c>
      <c r="AA39" s="113" t="e">
        <f t="shared" si="26"/>
        <v>#N/A</v>
      </c>
      <c r="AB39" s="116" t="e">
        <f t="shared" si="8"/>
        <v>#N/A</v>
      </c>
      <c r="AC39" s="119" t="e">
        <f t="shared" si="9"/>
        <v>#N/A</v>
      </c>
      <c r="AD39" s="119">
        <f t="shared" si="10"/>
        <v>0</v>
      </c>
      <c r="AG39" s="115">
        <f t="shared" si="27"/>
        <v>-45991</v>
      </c>
      <c r="AH39" s="113">
        <f t="shared" si="28"/>
        <v>32</v>
      </c>
      <c r="AI39" s="113" t="e">
        <f>INDEX(地温!$D$2:$D$366,MATCH(AG39,地温!$C$2:$C$366,FALSE))</f>
        <v>#N/A</v>
      </c>
      <c r="AJ39" s="113" t="e">
        <f t="shared" si="29"/>
        <v>#N/A</v>
      </c>
      <c r="AK39" s="116" t="e">
        <f t="shared" si="11"/>
        <v>#N/A</v>
      </c>
      <c r="AL39" s="119" t="e">
        <f t="shared" si="12"/>
        <v>#N/A</v>
      </c>
      <c r="AM39" s="119">
        <f t="shared" si="13"/>
        <v>0</v>
      </c>
      <c r="AP39" s="115">
        <f t="shared" si="30"/>
        <v>-45991</v>
      </c>
      <c r="AQ39" s="113">
        <f t="shared" si="31"/>
        <v>32</v>
      </c>
      <c r="AR39" s="113" t="e">
        <f>INDEX(地温!$D$2:$D$366,MATCH(AP39,地温!$C$2:$C$366,FALSE))</f>
        <v>#N/A</v>
      </c>
      <c r="AS39" s="113" t="e">
        <f t="shared" si="32"/>
        <v>#N/A</v>
      </c>
      <c r="AT39" s="116" t="e">
        <f t="shared" si="14"/>
        <v>#N/A</v>
      </c>
      <c r="AU39" s="119" t="e">
        <f t="shared" si="15"/>
        <v>#N/A</v>
      </c>
      <c r="AV39" s="119">
        <f t="shared" si="16"/>
        <v>0</v>
      </c>
    </row>
    <row r="40" spans="1:48">
      <c r="A40" s="115">
        <f t="shared" si="17"/>
        <v>-45990</v>
      </c>
      <c r="B40" s="113">
        <f t="shared" si="0"/>
        <v>33</v>
      </c>
      <c r="C40" s="119">
        <f t="shared" si="1"/>
        <v>0</v>
      </c>
      <c r="F40" s="115">
        <f t="shared" si="18"/>
        <v>-45990</v>
      </c>
      <c r="G40" s="113">
        <f t="shared" si="19"/>
        <v>33</v>
      </c>
      <c r="H40" s="113" t="e">
        <f>INDEX(地温!$D$2:$D$366,MATCH(F40,地温!$C$2:$C$366,FALSE))</f>
        <v>#N/A</v>
      </c>
      <c r="I40" s="113" t="e">
        <f t="shared" si="20"/>
        <v>#N/A</v>
      </c>
      <c r="J40" s="116" t="e">
        <f t="shared" si="2"/>
        <v>#N/A</v>
      </c>
      <c r="K40" s="119" t="e">
        <f t="shared" si="3"/>
        <v>#N/A</v>
      </c>
      <c r="L40" s="119">
        <f t="shared" si="4"/>
        <v>0</v>
      </c>
      <c r="O40" s="115">
        <f t="shared" si="21"/>
        <v>-45990</v>
      </c>
      <c r="P40" s="113">
        <f t="shared" si="22"/>
        <v>33</v>
      </c>
      <c r="Q40" s="113" t="e">
        <f>INDEX(地温!$D$2:$D$366,MATCH(O40,地温!$C$2:$C$366,FALSE))</f>
        <v>#N/A</v>
      </c>
      <c r="R40" s="113" t="e">
        <f t="shared" si="23"/>
        <v>#N/A</v>
      </c>
      <c r="S40" s="116" t="e">
        <f t="shared" si="5"/>
        <v>#N/A</v>
      </c>
      <c r="T40" s="119" t="e">
        <f t="shared" si="6"/>
        <v>#N/A</v>
      </c>
      <c r="U40" s="119">
        <f t="shared" si="7"/>
        <v>0</v>
      </c>
      <c r="X40" s="115">
        <f t="shared" si="24"/>
        <v>-45990</v>
      </c>
      <c r="Y40" s="113">
        <f t="shared" si="25"/>
        <v>33</v>
      </c>
      <c r="Z40" s="113" t="e">
        <f>INDEX(地温!$D$2:$D$366,MATCH(X40,地温!$C$2:$C$366,FALSE))</f>
        <v>#N/A</v>
      </c>
      <c r="AA40" s="113" t="e">
        <f t="shared" si="26"/>
        <v>#N/A</v>
      </c>
      <c r="AB40" s="116" t="e">
        <f t="shared" si="8"/>
        <v>#N/A</v>
      </c>
      <c r="AC40" s="119" t="e">
        <f t="shared" si="9"/>
        <v>#N/A</v>
      </c>
      <c r="AD40" s="119">
        <f t="shared" si="10"/>
        <v>0</v>
      </c>
      <c r="AG40" s="115">
        <f t="shared" si="27"/>
        <v>-45990</v>
      </c>
      <c r="AH40" s="113">
        <f t="shared" si="28"/>
        <v>33</v>
      </c>
      <c r="AI40" s="113" t="e">
        <f>INDEX(地温!$D$2:$D$366,MATCH(AG40,地温!$C$2:$C$366,FALSE))</f>
        <v>#N/A</v>
      </c>
      <c r="AJ40" s="113" t="e">
        <f t="shared" si="29"/>
        <v>#N/A</v>
      </c>
      <c r="AK40" s="116" t="e">
        <f t="shared" si="11"/>
        <v>#N/A</v>
      </c>
      <c r="AL40" s="119" t="e">
        <f t="shared" si="12"/>
        <v>#N/A</v>
      </c>
      <c r="AM40" s="119">
        <f t="shared" si="13"/>
        <v>0</v>
      </c>
      <c r="AP40" s="115">
        <f t="shared" si="30"/>
        <v>-45990</v>
      </c>
      <c r="AQ40" s="113">
        <f t="shared" si="31"/>
        <v>33</v>
      </c>
      <c r="AR40" s="113" t="e">
        <f>INDEX(地温!$D$2:$D$366,MATCH(AP40,地温!$C$2:$C$366,FALSE))</f>
        <v>#N/A</v>
      </c>
      <c r="AS40" s="113" t="e">
        <f t="shared" si="32"/>
        <v>#N/A</v>
      </c>
      <c r="AT40" s="116" t="e">
        <f t="shared" si="14"/>
        <v>#N/A</v>
      </c>
      <c r="AU40" s="119" t="e">
        <f t="shared" si="15"/>
        <v>#N/A</v>
      </c>
      <c r="AV40" s="119">
        <f t="shared" si="16"/>
        <v>0</v>
      </c>
    </row>
    <row r="41" spans="1:48">
      <c r="A41" s="115">
        <f t="shared" si="17"/>
        <v>-45989</v>
      </c>
      <c r="B41" s="113">
        <f t="shared" si="0"/>
        <v>34</v>
      </c>
      <c r="C41" s="119">
        <f t="shared" si="1"/>
        <v>0</v>
      </c>
      <c r="F41" s="115">
        <f t="shared" si="18"/>
        <v>-45989</v>
      </c>
      <c r="G41" s="113">
        <f t="shared" si="19"/>
        <v>34</v>
      </c>
      <c r="H41" s="113" t="e">
        <f>INDEX(地温!$D$2:$D$366,MATCH(F41,地温!$C$2:$C$366,FALSE))</f>
        <v>#N/A</v>
      </c>
      <c r="I41" s="113" t="e">
        <f t="shared" si="20"/>
        <v>#N/A</v>
      </c>
      <c r="J41" s="116" t="e">
        <f t="shared" si="2"/>
        <v>#N/A</v>
      </c>
      <c r="K41" s="119" t="e">
        <f t="shared" si="3"/>
        <v>#N/A</v>
      </c>
      <c r="L41" s="119">
        <f t="shared" si="4"/>
        <v>0</v>
      </c>
      <c r="O41" s="115">
        <f t="shared" si="21"/>
        <v>-45989</v>
      </c>
      <c r="P41" s="113">
        <f t="shared" si="22"/>
        <v>34</v>
      </c>
      <c r="Q41" s="113" t="e">
        <f>INDEX(地温!$D$2:$D$366,MATCH(O41,地温!$C$2:$C$366,FALSE))</f>
        <v>#N/A</v>
      </c>
      <c r="R41" s="113" t="e">
        <f t="shared" si="23"/>
        <v>#N/A</v>
      </c>
      <c r="S41" s="116" t="e">
        <f t="shared" si="5"/>
        <v>#N/A</v>
      </c>
      <c r="T41" s="119" t="e">
        <f t="shared" si="6"/>
        <v>#N/A</v>
      </c>
      <c r="U41" s="119">
        <f t="shared" si="7"/>
        <v>0</v>
      </c>
      <c r="X41" s="115">
        <f t="shared" si="24"/>
        <v>-45989</v>
      </c>
      <c r="Y41" s="113">
        <f t="shared" si="25"/>
        <v>34</v>
      </c>
      <c r="Z41" s="113" t="e">
        <f>INDEX(地温!$D$2:$D$366,MATCH(X41,地温!$C$2:$C$366,FALSE))</f>
        <v>#N/A</v>
      </c>
      <c r="AA41" s="113" t="e">
        <f t="shared" si="26"/>
        <v>#N/A</v>
      </c>
      <c r="AB41" s="116" t="e">
        <f t="shared" si="8"/>
        <v>#N/A</v>
      </c>
      <c r="AC41" s="119" t="e">
        <f t="shared" si="9"/>
        <v>#N/A</v>
      </c>
      <c r="AD41" s="119">
        <f t="shared" si="10"/>
        <v>0</v>
      </c>
      <c r="AG41" s="115">
        <f t="shared" si="27"/>
        <v>-45989</v>
      </c>
      <c r="AH41" s="113">
        <f t="shared" si="28"/>
        <v>34</v>
      </c>
      <c r="AI41" s="113" t="e">
        <f>INDEX(地温!$D$2:$D$366,MATCH(AG41,地温!$C$2:$C$366,FALSE))</f>
        <v>#N/A</v>
      </c>
      <c r="AJ41" s="113" t="e">
        <f t="shared" si="29"/>
        <v>#N/A</v>
      </c>
      <c r="AK41" s="116" t="e">
        <f t="shared" si="11"/>
        <v>#N/A</v>
      </c>
      <c r="AL41" s="119" t="e">
        <f t="shared" si="12"/>
        <v>#N/A</v>
      </c>
      <c r="AM41" s="119">
        <f t="shared" si="13"/>
        <v>0</v>
      </c>
      <c r="AP41" s="115">
        <f t="shared" si="30"/>
        <v>-45989</v>
      </c>
      <c r="AQ41" s="113">
        <f t="shared" si="31"/>
        <v>34</v>
      </c>
      <c r="AR41" s="113" t="e">
        <f>INDEX(地温!$D$2:$D$366,MATCH(AP41,地温!$C$2:$C$366,FALSE))</f>
        <v>#N/A</v>
      </c>
      <c r="AS41" s="113" t="e">
        <f t="shared" si="32"/>
        <v>#N/A</v>
      </c>
      <c r="AT41" s="116" t="e">
        <f t="shared" si="14"/>
        <v>#N/A</v>
      </c>
      <c r="AU41" s="119" t="e">
        <f t="shared" si="15"/>
        <v>#N/A</v>
      </c>
      <c r="AV41" s="119">
        <f t="shared" si="16"/>
        <v>0</v>
      </c>
    </row>
    <row r="42" spans="1:48">
      <c r="A42" s="115">
        <f t="shared" si="17"/>
        <v>-45988</v>
      </c>
      <c r="B42" s="113">
        <f t="shared" si="0"/>
        <v>35</v>
      </c>
      <c r="C42" s="119">
        <f t="shared" si="1"/>
        <v>0</v>
      </c>
      <c r="F42" s="115">
        <f t="shared" si="18"/>
        <v>-45988</v>
      </c>
      <c r="G42" s="113">
        <f t="shared" si="19"/>
        <v>35</v>
      </c>
      <c r="H42" s="113" t="e">
        <f>INDEX(地温!$D$2:$D$366,MATCH(F42,地温!$C$2:$C$366,FALSE))</f>
        <v>#N/A</v>
      </c>
      <c r="I42" s="113" t="e">
        <f t="shared" si="20"/>
        <v>#N/A</v>
      </c>
      <c r="J42" s="116" t="e">
        <f t="shared" si="2"/>
        <v>#N/A</v>
      </c>
      <c r="K42" s="119" t="e">
        <f t="shared" si="3"/>
        <v>#N/A</v>
      </c>
      <c r="L42" s="119">
        <f t="shared" si="4"/>
        <v>0</v>
      </c>
      <c r="O42" s="115">
        <f t="shared" si="21"/>
        <v>-45988</v>
      </c>
      <c r="P42" s="113">
        <f t="shared" si="22"/>
        <v>35</v>
      </c>
      <c r="Q42" s="113" t="e">
        <f>INDEX(地温!$D$2:$D$366,MATCH(O42,地温!$C$2:$C$366,FALSE))</f>
        <v>#N/A</v>
      </c>
      <c r="R42" s="113" t="e">
        <f t="shared" si="23"/>
        <v>#N/A</v>
      </c>
      <c r="S42" s="116" t="e">
        <f t="shared" si="5"/>
        <v>#N/A</v>
      </c>
      <c r="T42" s="119" t="e">
        <f t="shared" si="6"/>
        <v>#N/A</v>
      </c>
      <c r="U42" s="119">
        <f t="shared" si="7"/>
        <v>0</v>
      </c>
      <c r="X42" s="115">
        <f t="shared" si="24"/>
        <v>-45988</v>
      </c>
      <c r="Y42" s="113">
        <f t="shared" si="25"/>
        <v>35</v>
      </c>
      <c r="Z42" s="113" t="e">
        <f>INDEX(地温!$D$2:$D$366,MATCH(X42,地温!$C$2:$C$366,FALSE))</f>
        <v>#N/A</v>
      </c>
      <c r="AA42" s="113" t="e">
        <f t="shared" si="26"/>
        <v>#N/A</v>
      </c>
      <c r="AB42" s="116" t="e">
        <f t="shared" si="8"/>
        <v>#N/A</v>
      </c>
      <c r="AC42" s="119" t="e">
        <f t="shared" si="9"/>
        <v>#N/A</v>
      </c>
      <c r="AD42" s="119">
        <f t="shared" si="10"/>
        <v>0</v>
      </c>
      <c r="AG42" s="115">
        <f t="shared" si="27"/>
        <v>-45988</v>
      </c>
      <c r="AH42" s="113">
        <f t="shared" si="28"/>
        <v>35</v>
      </c>
      <c r="AI42" s="113" t="e">
        <f>INDEX(地温!$D$2:$D$366,MATCH(AG42,地温!$C$2:$C$366,FALSE))</f>
        <v>#N/A</v>
      </c>
      <c r="AJ42" s="113" t="e">
        <f t="shared" si="29"/>
        <v>#N/A</v>
      </c>
      <c r="AK42" s="116" t="e">
        <f t="shared" si="11"/>
        <v>#N/A</v>
      </c>
      <c r="AL42" s="119" t="e">
        <f t="shared" si="12"/>
        <v>#N/A</v>
      </c>
      <c r="AM42" s="119">
        <f t="shared" si="13"/>
        <v>0</v>
      </c>
      <c r="AP42" s="115">
        <f t="shared" si="30"/>
        <v>-45988</v>
      </c>
      <c r="AQ42" s="113">
        <f t="shared" si="31"/>
        <v>35</v>
      </c>
      <c r="AR42" s="113" t="e">
        <f>INDEX(地温!$D$2:$D$366,MATCH(AP42,地温!$C$2:$C$366,FALSE))</f>
        <v>#N/A</v>
      </c>
      <c r="AS42" s="113" t="e">
        <f t="shared" si="32"/>
        <v>#N/A</v>
      </c>
      <c r="AT42" s="116" t="e">
        <f t="shared" si="14"/>
        <v>#N/A</v>
      </c>
      <c r="AU42" s="119" t="e">
        <f t="shared" si="15"/>
        <v>#N/A</v>
      </c>
      <c r="AV42" s="119">
        <f t="shared" si="16"/>
        <v>0</v>
      </c>
    </row>
    <row r="43" spans="1:48">
      <c r="A43" s="115">
        <f t="shared" si="17"/>
        <v>-45987</v>
      </c>
      <c r="B43" s="113">
        <f t="shared" si="0"/>
        <v>36</v>
      </c>
      <c r="C43" s="119">
        <f t="shared" si="1"/>
        <v>0</v>
      </c>
      <c r="F43" s="115">
        <f t="shared" si="18"/>
        <v>-45987</v>
      </c>
      <c r="G43" s="113">
        <f t="shared" si="19"/>
        <v>36</v>
      </c>
      <c r="H43" s="113" t="e">
        <f>INDEX(地温!$D$2:$D$366,MATCH(F43,地温!$C$2:$C$366,FALSE))</f>
        <v>#N/A</v>
      </c>
      <c r="I43" s="113" t="e">
        <f t="shared" si="20"/>
        <v>#N/A</v>
      </c>
      <c r="J43" s="116" t="e">
        <f t="shared" si="2"/>
        <v>#N/A</v>
      </c>
      <c r="K43" s="119" t="e">
        <f t="shared" si="3"/>
        <v>#N/A</v>
      </c>
      <c r="L43" s="119">
        <f t="shared" si="4"/>
        <v>0</v>
      </c>
      <c r="O43" s="115">
        <f t="shared" si="21"/>
        <v>-45987</v>
      </c>
      <c r="P43" s="113">
        <f t="shared" si="22"/>
        <v>36</v>
      </c>
      <c r="Q43" s="113" t="e">
        <f>INDEX(地温!$D$2:$D$366,MATCH(O43,地温!$C$2:$C$366,FALSE))</f>
        <v>#N/A</v>
      </c>
      <c r="R43" s="113" t="e">
        <f t="shared" si="23"/>
        <v>#N/A</v>
      </c>
      <c r="S43" s="116" t="e">
        <f t="shared" si="5"/>
        <v>#N/A</v>
      </c>
      <c r="T43" s="119" t="e">
        <f t="shared" si="6"/>
        <v>#N/A</v>
      </c>
      <c r="U43" s="119">
        <f t="shared" si="7"/>
        <v>0</v>
      </c>
      <c r="X43" s="115">
        <f t="shared" si="24"/>
        <v>-45987</v>
      </c>
      <c r="Y43" s="113">
        <f t="shared" si="25"/>
        <v>36</v>
      </c>
      <c r="Z43" s="113" t="e">
        <f>INDEX(地温!$D$2:$D$366,MATCH(X43,地温!$C$2:$C$366,FALSE))</f>
        <v>#N/A</v>
      </c>
      <c r="AA43" s="113" t="e">
        <f t="shared" si="26"/>
        <v>#N/A</v>
      </c>
      <c r="AB43" s="116" t="e">
        <f t="shared" si="8"/>
        <v>#N/A</v>
      </c>
      <c r="AC43" s="119" t="e">
        <f t="shared" si="9"/>
        <v>#N/A</v>
      </c>
      <c r="AD43" s="119">
        <f t="shared" si="10"/>
        <v>0</v>
      </c>
      <c r="AG43" s="115">
        <f t="shared" si="27"/>
        <v>-45987</v>
      </c>
      <c r="AH43" s="113">
        <f t="shared" si="28"/>
        <v>36</v>
      </c>
      <c r="AI43" s="113" t="e">
        <f>INDEX(地温!$D$2:$D$366,MATCH(AG43,地温!$C$2:$C$366,FALSE))</f>
        <v>#N/A</v>
      </c>
      <c r="AJ43" s="113" t="e">
        <f t="shared" si="29"/>
        <v>#N/A</v>
      </c>
      <c r="AK43" s="116" t="e">
        <f t="shared" si="11"/>
        <v>#N/A</v>
      </c>
      <c r="AL43" s="119" t="e">
        <f t="shared" si="12"/>
        <v>#N/A</v>
      </c>
      <c r="AM43" s="119">
        <f t="shared" si="13"/>
        <v>0</v>
      </c>
      <c r="AP43" s="115">
        <f t="shared" si="30"/>
        <v>-45987</v>
      </c>
      <c r="AQ43" s="113">
        <f t="shared" si="31"/>
        <v>36</v>
      </c>
      <c r="AR43" s="113" t="e">
        <f>INDEX(地温!$D$2:$D$366,MATCH(AP43,地温!$C$2:$C$366,FALSE))</f>
        <v>#N/A</v>
      </c>
      <c r="AS43" s="113" t="e">
        <f t="shared" si="32"/>
        <v>#N/A</v>
      </c>
      <c r="AT43" s="116" t="e">
        <f t="shared" si="14"/>
        <v>#N/A</v>
      </c>
      <c r="AU43" s="119" t="e">
        <f t="shared" si="15"/>
        <v>#N/A</v>
      </c>
      <c r="AV43" s="119">
        <f t="shared" si="16"/>
        <v>0</v>
      </c>
    </row>
    <row r="44" spans="1:48">
      <c r="A44" s="115">
        <f t="shared" si="17"/>
        <v>-45986</v>
      </c>
      <c r="B44" s="113">
        <f t="shared" si="0"/>
        <v>37</v>
      </c>
      <c r="C44" s="119">
        <f t="shared" si="1"/>
        <v>0</v>
      </c>
      <c r="F44" s="115">
        <f t="shared" si="18"/>
        <v>-45986</v>
      </c>
      <c r="G44" s="113">
        <f t="shared" si="19"/>
        <v>37</v>
      </c>
      <c r="H44" s="113" t="e">
        <f>INDEX(地温!$D$2:$D$366,MATCH(F44,地温!$C$2:$C$366,FALSE))</f>
        <v>#N/A</v>
      </c>
      <c r="I44" s="113" t="e">
        <f t="shared" si="20"/>
        <v>#N/A</v>
      </c>
      <c r="J44" s="116" t="e">
        <f t="shared" si="2"/>
        <v>#N/A</v>
      </c>
      <c r="K44" s="119" t="e">
        <f t="shared" si="3"/>
        <v>#N/A</v>
      </c>
      <c r="L44" s="119">
        <f t="shared" si="4"/>
        <v>0</v>
      </c>
      <c r="O44" s="115">
        <f t="shared" si="21"/>
        <v>-45986</v>
      </c>
      <c r="P44" s="113">
        <f t="shared" si="22"/>
        <v>37</v>
      </c>
      <c r="Q44" s="113" t="e">
        <f>INDEX(地温!$D$2:$D$366,MATCH(O44,地温!$C$2:$C$366,FALSE))</f>
        <v>#N/A</v>
      </c>
      <c r="R44" s="113" t="e">
        <f t="shared" si="23"/>
        <v>#N/A</v>
      </c>
      <c r="S44" s="116" t="e">
        <f t="shared" si="5"/>
        <v>#N/A</v>
      </c>
      <c r="T44" s="119" t="e">
        <f t="shared" si="6"/>
        <v>#N/A</v>
      </c>
      <c r="U44" s="119">
        <f t="shared" si="7"/>
        <v>0</v>
      </c>
      <c r="X44" s="115">
        <f t="shared" si="24"/>
        <v>-45986</v>
      </c>
      <c r="Y44" s="113">
        <f t="shared" si="25"/>
        <v>37</v>
      </c>
      <c r="Z44" s="113" t="e">
        <f>INDEX(地温!$D$2:$D$366,MATCH(X44,地温!$C$2:$C$366,FALSE))</f>
        <v>#N/A</v>
      </c>
      <c r="AA44" s="113" t="e">
        <f t="shared" si="26"/>
        <v>#N/A</v>
      </c>
      <c r="AB44" s="116" t="e">
        <f t="shared" si="8"/>
        <v>#N/A</v>
      </c>
      <c r="AC44" s="119" t="e">
        <f t="shared" si="9"/>
        <v>#N/A</v>
      </c>
      <c r="AD44" s="119">
        <f t="shared" si="10"/>
        <v>0</v>
      </c>
      <c r="AG44" s="115">
        <f t="shared" si="27"/>
        <v>-45986</v>
      </c>
      <c r="AH44" s="113">
        <f t="shared" si="28"/>
        <v>37</v>
      </c>
      <c r="AI44" s="113" t="e">
        <f>INDEX(地温!$D$2:$D$366,MATCH(AG44,地温!$C$2:$C$366,FALSE))</f>
        <v>#N/A</v>
      </c>
      <c r="AJ44" s="113" t="e">
        <f t="shared" si="29"/>
        <v>#N/A</v>
      </c>
      <c r="AK44" s="116" t="e">
        <f t="shared" si="11"/>
        <v>#N/A</v>
      </c>
      <c r="AL44" s="119" t="e">
        <f t="shared" si="12"/>
        <v>#N/A</v>
      </c>
      <c r="AM44" s="119">
        <f t="shared" si="13"/>
        <v>0</v>
      </c>
      <c r="AP44" s="115">
        <f t="shared" si="30"/>
        <v>-45986</v>
      </c>
      <c r="AQ44" s="113">
        <f t="shared" si="31"/>
        <v>37</v>
      </c>
      <c r="AR44" s="113" t="e">
        <f>INDEX(地温!$D$2:$D$366,MATCH(AP44,地温!$C$2:$C$366,FALSE))</f>
        <v>#N/A</v>
      </c>
      <c r="AS44" s="113" t="e">
        <f t="shared" si="32"/>
        <v>#N/A</v>
      </c>
      <c r="AT44" s="116" t="e">
        <f t="shared" si="14"/>
        <v>#N/A</v>
      </c>
      <c r="AU44" s="119" t="e">
        <f t="shared" si="15"/>
        <v>#N/A</v>
      </c>
      <c r="AV44" s="119">
        <f t="shared" si="16"/>
        <v>0</v>
      </c>
    </row>
    <row r="45" spans="1:48">
      <c r="A45" s="115">
        <f t="shared" si="17"/>
        <v>-45985</v>
      </c>
      <c r="B45" s="113">
        <f t="shared" si="0"/>
        <v>38</v>
      </c>
      <c r="C45" s="119">
        <f t="shared" si="1"/>
        <v>0</v>
      </c>
      <c r="F45" s="115">
        <f t="shared" si="18"/>
        <v>-45985</v>
      </c>
      <c r="G45" s="113">
        <f t="shared" si="19"/>
        <v>38</v>
      </c>
      <c r="H45" s="113" t="e">
        <f>INDEX(地温!$D$2:$D$366,MATCH(F45,地温!$C$2:$C$366,FALSE))</f>
        <v>#N/A</v>
      </c>
      <c r="I45" s="113" t="e">
        <f t="shared" si="20"/>
        <v>#N/A</v>
      </c>
      <c r="J45" s="116" t="e">
        <f t="shared" si="2"/>
        <v>#N/A</v>
      </c>
      <c r="K45" s="119" t="e">
        <f t="shared" si="3"/>
        <v>#N/A</v>
      </c>
      <c r="L45" s="119">
        <f t="shared" si="4"/>
        <v>0</v>
      </c>
      <c r="O45" s="115">
        <f t="shared" si="21"/>
        <v>-45985</v>
      </c>
      <c r="P45" s="113">
        <f t="shared" si="22"/>
        <v>38</v>
      </c>
      <c r="Q45" s="113" t="e">
        <f>INDEX(地温!$D$2:$D$366,MATCH(O45,地温!$C$2:$C$366,FALSE))</f>
        <v>#N/A</v>
      </c>
      <c r="R45" s="113" t="e">
        <f t="shared" si="23"/>
        <v>#N/A</v>
      </c>
      <c r="S45" s="116" t="e">
        <f t="shared" si="5"/>
        <v>#N/A</v>
      </c>
      <c r="T45" s="119" t="e">
        <f t="shared" si="6"/>
        <v>#N/A</v>
      </c>
      <c r="U45" s="119">
        <f t="shared" si="7"/>
        <v>0</v>
      </c>
      <c r="X45" s="115">
        <f t="shared" si="24"/>
        <v>-45985</v>
      </c>
      <c r="Y45" s="113">
        <f t="shared" si="25"/>
        <v>38</v>
      </c>
      <c r="Z45" s="113" t="e">
        <f>INDEX(地温!$D$2:$D$366,MATCH(X45,地温!$C$2:$C$366,FALSE))</f>
        <v>#N/A</v>
      </c>
      <c r="AA45" s="113" t="e">
        <f t="shared" si="26"/>
        <v>#N/A</v>
      </c>
      <c r="AB45" s="116" t="e">
        <f t="shared" si="8"/>
        <v>#N/A</v>
      </c>
      <c r="AC45" s="119" t="e">
        <f t="shared" si="9"/>
        <v>#N/A</v>
      </c>
      <c r="AD45" s="119">
        <f t="shared" si="10"/>
        <v>0</v>
      </c>
      <c r="AG45" s="115">
        <f t="shared" si="27"/>
        <v>-45985</v>
      </c>
      <c r="AH45" s="113">
        <f t="shared" si="28"/>
        <v>38</v>
      </c>
      <c r="AI45" s="113" t="e">
        <f>INDEX(地温!$D$2:$D$366,MATCH(AG45,地温!$C$2:$C$366,FALSE))</f>
        <v>#N/A</v>
      </c>
      <c r="AJ45" s="113" t="e">
        <f t="shared" si="29"/>
        <v>#N/A</v>
      </c>
      <c r="AK45" s="116" t="e">
        <f t="shared" si="11"/>
        <v>#N/A</v>
      </c>
      <c r="AL45" s="119" t="e">
        <f t="shared" si="12"/>
        <v>#N/A</v>
      </c>
      <c r="AM45" s="119">
        <f t="shared" si="13"/>
        <v>0</v>
      </c>
      <c r="AP45" s="115">
        <f t="shared" si="30"/>
        <v>-45985</v>
      </c>
      <c r="AQ45" s="113">
        <f t="shared" si="31"/>
        <v>38</v>
      </c>
      <c r="AR45" s="113" t="e">
        <f>INDEX(地温!$D$2:$D$366,MATCH(AP45,地温!$C$2:$C$366,FALSE))</f>
        <v>#N/A</v>
      </c>
      <c r="AS45" s="113" t="e">
        <f t="shared" si="32"/>
        <v>#N/A</v>
      </c>
      <c r="AT45" s="116" t="e">
        <f t="shared" si="14"/>
        <v>#N/A</v>
      </c>
      <c r="AU45" s="119" t="e">
        <f t="shared" si="15"/>
        <v>#N/A</v>
      </c>
      <c r="AV45" s="119">
        <f t="shared" si="16"/>
        <v>0</v>
      </c>
    </row>
    <row r="46" spans="1:48">
      <c r="A46" s="115">
        <f t="shared" si="17"/>
        <v>-45984</v>
      </c>
      <c r="B46" s="113">
        <f t="shared" si="0"/>
        <v>39</v>
      </c>
      <c r="C46" s="119">
        <f t="shared" si="1"/>
        <v>0</v>
      </c>
      <c r="F46" s="115">
        <f t="shared" si="18"/>
        <v>-45984</v>
      </c>
      <c r="G46" s="113">
        <f t="shared" si="19"/>
        <v>39</v>
      </c>
      <c r="H46" s="113" t="e">
        <f>INDEX(地温!$D$2:$D$366,MATCH(F46,地温!$C$2:$C$366,FALSE))</f>
        <v>#N/A</v>
      </c>
      <c r="I46" s="113" t="e">
        <f t="shared" si="20"/>
        <v>#N/A</v>
      </c>
      <c r="J46" s="116" t="e">
        <f t="shared" si="2"/>
        <v>#N/A</v>
      </c>
      <c r="K46" s="119" t="e">
        <f t="shared" si="3"/>
        <v>#N/A</v>
      </c>
      <c r="L46" s="119">
        <f t="shared" si="4"/>
        <v>0</v>
      </c>
      <c r="O46" s="115">
        <f t="shared" si="21"/>
        <v>-45984</v>
      </c>
      <c r="P46" s="113">
        <f t="shared" si="22"/>
        <v>39</v>
      </c>
      <c r="Q46" s="113" t="e">
        <f>INDEX(地温!$D$2:$D$366,MATCH(O46,地温!$C$2:$C$366,FALSE))</f>
        <v>#N/A</v>
      </c>
      <c r="R46" s="113" t="e">
        <f t="shared" si="23"/>
        <v>#N/A</v>
      </c>
      <c r="S46" s="116" t="e">
        <f t="shared" si="5"/>
        <v>#N/A</v>
      </c>
      <c r="T46" s="119" t="e">
        <f t="shared" si="6"/>
        <v>#N/A</v>
      </c>
      <c r="U46" s="119">
        <f t="shared" si="7"/>
        <v>0</v>
      </c>
      <c r="X46" s="115">
        <f t="shared" si="24"/>
        <v>-45984</v>
      </c>
      <c r="Y46" s="113">
        <f t="shared" si="25"/>
        <v>39</v>
      </c>
      <c r="Z46" s="113" t="e">
        <f>INDEX(地温!$D$2:$D$366,MATCH(X46,地温!$C$2:$C$366,FALSE))</f>
        <v>#N/A</v>
      </c>
      <c r="AA46" s="113" t="e">
        <f t="shared" si="26"/>
        <v>#N/A</v>
      </c>
      <c r="AB46" s="116" t="e">
        <f t="shared" si="8"/>
        <v>#N/A</v>
      </c>
      <c r="AC46" s="119" t="e">
        <f t="shared" si="9"/>
        <v>#N/A</v>
      </c>
      <c r="AD46" s="119">
        <f t="shared" si="10"/>
        <v>0</v>
      </c>
      <c r="AG46" s="115">
        <f t="shared" si="27"/>
        <v>-45984</v>
      </c>
      <c r="AH46" s="113">
        <f t="shared" si="28"/>
        <v>39</v>
      </c>
      <c r="AI46" s="113" t="e">
        <f>INDEX(地温!$D$2:$D$366,MATCH(AG46,地温!$C$2:$C$366,FALSE))</f>
        <v>#N/A</v>
      </c>
      <c r="AJ46" s="113" t="e">
        <f t="shared" si="29"/>
        <v>#N/A</v>
      </c>
      <c r="AK46" s="116" t="e">
        <f t="shared" si="11"/>
        <v>#N/A</v>
      </c>
      <c r="AL46" s="119" t="e">
        <f t="shared" si="12"/>
        <v>#N/A</v>
      </c>
      <c r="AM46" s="119">
        <f t="shared" si="13"/>
        <v>0</v>
      </c>
      <c r="AP46" s="115">
        <f t="shared" si="30"/>
        <v>-45984</v>
      </c>
      <c r="AQ46" s="113">
        <f t="shared" si="31"/>
        <v>39</v>
      </c>
      <c r="AR46" s="113" t="e">
        <f>INDEX(地温!$D$2:$D$366,MATCH(AP46,地温!$C$2:$C$366,FALSE))</f>
        <v>#N/A</v>
      </c>
      <c r="AS46" s="113" t="e">
        <f t="shared" si="32"/>
        <v>#N/A</v>
      </c>
      <c r="AT46" s="116" t="e">
        <f t="shared" si="14"/>
        <v>#N/A</v>
      </c>
      <c r="AU46" s="119" t="e">
        <f t="shared" si="15"/>
        <v>#N/A</v>
      </c>
      <c r="AV46" s="119">
        <f t="shared" si="16"/>
        <v>0</v>
      </c>
    </row>
    <row r="47" spans="1:48">
      <c r="A47" s="115">
        <f t="shared" si="17"/>
        <v>-45983</v>
      </c>
      <c r="B47" s="113">
        <f t="shared" si="0"/>
        <v>40</v>
      </c>
      <c r="C47" s="119">
        <f t="shared" si="1"/>
        <v>0</v>
      </c>
      <c r="F47" s="115">
        <f t="shared" si="18"/>
        <v>-45983</v>
      </c>
      <c r="G47" s="113">
        <f t="shared" si="19"/>
        <v>40</v>
      </c>
      <c r="H47" s="113" t="e">
        <f>INDEX(地温!$D$2:$D$366,MATCH(F47,地温!$C$2:$C$366,FALSE))</f>
        <v>#N/A</v>
      </c>
      <c r="I47" s="113" t="e">
        <f t="shared" si="20"/>
        <v>#N/A</v>
      </c>
      <c r="J47" s="116" t="e">
        <f t="shared" si="2"/>
        <v>#N/A</v>
      </c>
      <c r="K47" s="119" t="e">
        <f t="shared" si="3"/>
        <v>#N/A</v>
      </c>
      <c r="L47" s="119">
        <f t="shared" si="4"/>
        <v>0</v>
      </c>
      <c r="O47" s="115">
        <f t="shared" si="21"/>
        <v>-45983</v>
      </c>
      <c r="P47" s="113">
        <f t="shared" si="22"/>
        <v>40</v>
      </c>
      <c r="Q47" s="113" t="e">
        <f>INDEX(地温!$D$2:$D$366,MATCH(O47,地温!$C$2:$C$366,FALSE))</f>
        <v>#N/A</v>
      </c>
      <c r="R47" s="113" t="e">
        <f t="shared" si="23"/>
        <v>#N/A</v>
      </c>
      <c r="S47" s="116" t="e">
        <f t="shared" si="5"/>
        <v>#N/A</v>
      </c>
      <c r="T47" s="119" t="e">
        <f t="shared" si="6"/>
        <v>#N/A</v>
      </c>
      <c r="U47" s="119">
        <f t="shared" si="7"/>
        <v>0</v>
      </c>
      <c r="X47" s="115">
        <f t="shared" si="24"/>
        <v>-45983</v>
      </c>
      <c r="Y47" s="113">
        <f t="shared" si="25"/>
        <v>40</v>
      </c>
      <c r="Z47" s="113" t="e">
        <f>INDEX(地温!$D$2:$D$366,MATCH(X47,地温!$C$2:$C$366,FALSE))</f>
        <v>#N/A</v>
      </c>
      <c r="AA47" s="113" t="e">
        <f t="shared" si="26"/>
        <v>#N/A</v>
      </c>
      <c r="AB47" s="116" t="e">
        <f t="shared" si="8"/>
        <v>#N/A</v>
      </c>
      <c r="AC47" s="119" t="e">
        <f t="shared" si="9"/>
        <v>#N/A</v>
      </c>
      <c r="AD47" s="119">
        <f t="shared" si="10"/>
        <v>0</v>
      </c>
      <c r="AG47" s="115">
        <f t="shared" si="27"/>
        <v>-45983</v>
      </c>
      <c r="AH47" s="113">
        <f t="shared" si="28"/>
        <v>40</v>
      </c>
      <c r="AI47" s="113" t="e">
        <f>INDEX(地温!$D$2:$D$366,MATCH(AG47,地温!$C$2:$C$366,FALSE))</f>
        <v>#N/A</v>
      </c>
      <c r="AJ47" s="113" t="e">
        <f t="shared" si="29"/>
        <v>#N/A</v>
      </c>
      <c r="AK47" s="116" t="e">
        <f t="shared" si="11"/>
        <v>#N/A</v>
      </c>
      <c r="AL47" s="119" t="e">
        <f t="shared" si="12"/>
        <v>#N/A</v>
      </c>
      <c r="AM47" s="119">
        <f t="shared" si="13"/>
        <v>0</v>
      </c>
      <c r="AP47" s="115">
        <f t="shared" si="30"/>
        <v>-45983</v>
      </c>
      <c r="AQ47" s="113">
        <f t="shared" si="31"/>
        <v>40</v>
      </c>
      <c r="AR47" s="113" t="e">
        <f>INDEX(地温!$D$2:$D$366,MATCH(AP47,地温!$C$2:$C$366,FALSE))</f>
        <v>#N/A</v>
      </c>
      <c r="AS47" s="113" t="e">
        <f t="shared" si="32"/>
        <v>#N/A</v>
      </c>
      <c r="AT47" s="116" t="e">
        <f t="shared" si="14"/>
        <v>#N/A</v>
      </c>
      <c r="AU47" s="119" t="e">
        <f t="shared" si="15"/>
        <v>#N/A</v>
      </c>
      <c r="AV47" s="119">
        <f t="shared" si="16"/>
        <v>0</v>
      </c>
    </row>
    <row r="48" spans="1:48">
      <c r="A48" s="115">
        <f t="shared" si="17"/>
        <v>-45982</v>
      </c>
      <c r="B48" s="113">
        <f t="shared" si="0"/>
        <v>41</v>
      </c>
      <c r="C48" s="119">
        <f t="shared" si="1"/>
        <v>0</v>
      </c>
      <c r="F48" s="115">
        <f t="shared" si="18"/>
        <v>-45982</v>
      </c>
      <c r="G48" s="113">
        <f t="shared" si="19"/>
        <v>41</v>
      </c>
      <c r="H48" s="113" t="e">
        <f>INDEX(地温!$D$2:$D$366,MATCH(F48,地温!$C$2:$C$366,FALSE))</f>
        <v>#N/A</v>
      </c>
      <c r="I48" s="113" t="e">
        <f t="shared" si="20"/>
        <v>#N/A</v>
      </c>
      <c r="J48" s="116" t="e">
        <f t="shared" si="2"/>
        <v>#N/A</v>
      </c>
      <c r="K48" s="119" t="e">
        <f t="shared" si="3"/>
        <v>#N/A</v>
      </c>
      <c r="L48" s="119">
        <f t="shared" si="4"/>
        <v>0</v>
      </c>
      <c r="O48" s="115">
        <f t="shared" si="21"/>
        <v>-45982</v>
      </c>
      <c r="P48" s="113">
        <f t="shared" si="22"/>
        <v>41</v>
      </c>
      <c r="Q48" s="113" t="e">
        <f>INDEX(地温!$D$2:$D$366,MATCH(O48,地温!$C$2:$C$366,FALSE))</f>
        <v>#N/A</v>
      </c>
      <c r="R48" s="113" t="e">
        <f t="shared" si="23"/>
        <v>#N/A</v>
      </c>
      <c r="S48" s="116" t="e">
        <f t="shared" si="5"/>
        <v>#N/A</v>
      </c>
      <c r="T48" s="119" t="e">
        <f t="shared" si="6"/>
        <v>#N/A</v>
      </c>
      <c r="U48" s="119">
        <f t="shared" si="7"/>
        <v>0</v>
      </c>
      <c r="X48" s="115">
        <f t="shared" si="24"/>
        <v>-45982</v>
      </c>
      <c r="Y48" s="113">
        <f t="shared" si="25"/>
        <v>41</v>
      </c>
      <c r="Z48" s="113" t="e">
        <f>INDEX(地温!$D$2:$D$366,MATCH(X48,地温!$C$2:$C$366,FALSE))</f>
        <v>#N/A</v>
      </c>
      <c r="AA48" s="113" t="e">
        <f t="shared" si="26"/>
        <v>#N/A</v>
      </c>
      <c r="AB48" s="116" t="e">
        <f t="shared" si="8"/>
        <v>#N/A</v>
      </c>
      <c r="AC48" s="119" t="e">
        <f t="shared" si="9"/>
        <v>#N/A</v>
      </c>
      <c r="AD48" s="119">
        <f t="shared" si="10"/>
        <v>0</v>
      </c>
      <c r="AG48" s="115">
        <f t="shared" si="27"/>
        <v>-45982</v>
      </c>
      <c r="AH48" s="113">
        <f t="shared" si="28"/>
        <v>41</v>
      </c>
      <c r="AI48" s="113" t="e">
        <f>INDEX(地温!$D$2:$D$366,MATCH(AG48,地温!$C$2:$C$366,FALSE))</f>
        <v>#N/A</v>
      </c>
      <c r="AJ48" s="113" t="e">
        <f t="shared" si="29"/>
        <v>#N/A</v>
      </c>
      <c r="AK48" s="116" t="e">
        <f t="shared" si="11"/>
        <v>#N/A</v>
      </c>
      <c r="AL48" s="119" t="e">
        <f t="shared" si="12"/>
        <v>#N/A</v>
      </c>
      <c r="AM48" s="119">
        <f t="shared" si="13"/>
        <v>0</v>
      </c>
      <c r="AP48" s="115">
        <f t="shared" si="30"/>
        <v>-45982</v>
      </c>
      <c r="AQ48" s="113">
        <f t="shared" si="31"/>
        <v>41</v>
      </c>
      <c r="AR48" s="113" t="e">
        <f>INDEX(地温!$D$2:$D$366,MATCH(AP48,地温!$C$2:$C$366,FALSE))</f>
        <v>#N/A</v>
      </c>
      <c r="AS48" s="113" t="e">
        <f t="shared" si="32"/>
        <v>#N/A</v>
      </c>
      <c r="AT48" s="116" t="e">
        <f t="shared" si="14"/>
        <v>#N/A</v>
      </c>
      <c r="AU48" s="119" t="e">
        <f t="shared" si="15"/>
        <v>#N/A</v>
      </c>
      <c r="AV48" s="119">
        <f t="shared" si="16"/>
        <v>0</v>
      </c>
    </row>
    <row r="49" spans="1:48">
      <c r="A49" s="115">
        <f t="shared" si="17"/>
        <v>-45981</v>
      </c>
      <c r="B49" s="113">
        <f t="shared" si="0"/>
        <v>42</v>
      </c>
      <c r="C49" s="119">
        <f t="shared" si="1"/>
        <v>0</v>
      </c>
      <c r="F49" s="115">
        <f t="shared" si="18"/>
        <v>-45981</v>
      </c>
      <c r="G49" s="113">
        <f t="shared" si="19"/>
        <v>42</v>
      </c>
      <c r="H49" s="113" t="e">
        <f>INDEX(地温!$D$2:$D$366,MATCH(F49,地温!$C$2:$C$366,FALSE))</f>
        <v>#N/A</v>
      </c>
      <c r="I49" s="113" t="e">
        <f t="shared" si="20"/>
        <v>#N/A</v>
      </c>
      <c r="J49" s="116" t="e">
        <f t="shared" si="2"/>
        <v>#N/A</v>
      </c>
      <c r="K49" s="119" t="e">
        <f t="shared" si="3"/>
        <v>#N/A</v>
      </c>
      <c r="L49" s="119">
        <f t="shared" si="4"/>
        <v>0</v>
      </c>
      <c r="O49" s="115">
        <f t="shared" si="21"/>
        <v>-45981</v>
      </c>
      <c r="P49" s="113">
        <f t="shared" si="22"/>
        <v>42</v>
      </c>
      <c r="Q49" s="113" t="e">
        <f>INDEX(地温!$D$2:$D$366,MATCH(O49,地温!$C$2:$C$366,FALSE))</f>
        <v>#N/A</v>
      </c>
      <c r="R49" s="113" t="e">
        <f t="shared" si="23"/>
        <v>#N/A</v>
      </c>
      <c r="S49" s="116" t="e">
        <f t="shared" si="5"/>
        <v>#N/A</v>
      </c>
      <c r="T49" s="119" t="e">
        <f t="shared" si="6"/>
        <v>#N/A</v>
      </c>
      <c r="U49" s="119">
        <f t="shared" si="7"/>
        <v>0</v>
      </c>
      <c r="X49" s="115">
        <f t="shared" si="24"/>
        <v>-45981</v>
      </c>
      <c r="Y49" s="113">
        <f t="shared" si="25"/>
        <v>42</v>
      </c>
      <c r="Z49" s="113" t="e">
        <f>INDEX(地温!$D$2:$D$366,MATCH(X49,地温!$C$2:$C$366,FALSE))</f>
        <v>#N/A</v>
      </c>
      <c r="AA49" s="113" t="e">
        <f t="shared" si="26"/>
        <v>#N/A</v>
      </c>
      <c r="AB49" s="116" t="e">
        <f t="shared" si="8"/>
        <v>#N/A</v>
      </c>
      <c r="AC49" s="119" t="e">
        <f t="shared" si="9"/>
        <v>#N/A</v>
      </c>
      <c r="AD49" s="119">
        <f t="shared" si="10"/>
        <v>0</v>
      </c>
      <c r="AG49" s="115">
        <f t="shared" si="27"/>
        <v>-45981</v>
      </c>
      <c r="AH49" s="113">
        <f t="shared" si="28"/>
        <v>42</v>
      </c>
      <c r="AI49" s="113" t="e">
        <f>INDEX(地温!$D$2:$D$366,MATCH(AG49,地温!$C$2:$C$366,FALSE))</f>
        <v>#N/A</v>
      </c>
      <c r="AJ49" s="113" t="e">
        <f t="shared" si="29"/>
        <v>#N/A</v>
      </c>
      <c r="AK49" s="116" t="e">
        <f t="shared" si="11"/>
        <v>#N/A</v>
      </c>
      <c r="AL49" s="119" t="e">
        <f t="shared" si="12"/>
        <v>#N/A</v>
      </c>
      <c r="AM49" s="119">
        <f t="shared" si="13"/>
        <v>0</v>
      </c>
      <c r="AP49" s="115">
        <f t="shared" si="30"/>
        <v>-45981</v>
      </c>
      <c r="AQ49" s="113">
        <f t="shared" si="31"/>
        <v>42</v>
      </c>
      <c r="AR49" s="113" t="e">
        <f>INDEX(地温!$D$2:$D$366,MATCH(AP49,地温!$C$2:$C$366,FALSE))</f>
        <v>#N/A</v>
      </c>
      <c r="AS49" s="113" t="e">
        <f t="shared" si="32"/>
        <v>#N/A</v>
      </c>
      <c r="AT49" s="116" t="e">
        <f t="shared" si="14"/>
        <v>#N/A</v>
      </c>
      <c r="AU49" s="119" t="e">
        <f t="shared" si="15"/>
        <v>#N/A</v>
      </c>
      <c r="AV49" s="119">
        <f t="shared" si="16"/>
        <v>0</v>
      </c>
    </row>
    <row r="50" spans="1:48">
      <c r="A50" s="115">
        <f t="shared" si="17"/>
        <v>-45980</v>
      </c>
      <c r="B50" s="113">
        <f t="shared" si="0"/>
        <v>43</v>
      </c>
      <c r="C50" s="119">
        <f t="shared" si="1"/>
        <v>0</v>
      </c>
      <c r="F50" s="115">
        <f t="shared" si="18"/>
        <v>-45980</v>
      </c>
      <c r="G50" s="113">
        <f t="shared" si="19"/>
        <v>43</v>
      </c>
      <c r="H50" s="113" t="e">
        <f>INDEX(地温!$D$2:$D$366,MATCH(F50,地温!$C$2:$C$366,FALSE))</f>
        <v>#N/A</v>
      </c>
      <c r="I50" s="113" t="e">
        <f t="shared" si="20"/>
        <v>#N/A</v>
      </c>
      <c r="J50" s="116" t="e">
        <f t="shared" si="2"/>
        <v>#N/A</v>
      </c>
      <c r="K50" s="119" t="e">
        <f t="shared" si="3"/>
        <v>#N/A</v>
      </c>
      <c r="L50" s="119">
        <f t="shared" si="4"/>
        <v>0</v>
      </c>
      <c r="O50" s="115">
        <f t="shared" si="21"/>
        <v>-45980</v>
      </c>
      <c r="P50" s="113">
        <f t="shared" si="22"/>
        <v>43</v>
      </c>
      <c r="Q50" s="113" t="e">
        <f>INDEX(地温!$D$2:$D$366,MATCH(O50,地温!$C$2:$C$366,FALSE))</f>
        <v>#N/A</v>
      </c>
      <c r="R50" s="113" t="e">
        <f t="shared" si="23"/>
        <v>#N/A</v>
      </c>
      <c r="S50" s="116" t="e">
        <f t="shared" si="5"/>
        <v>#N/A</v>
      </c>
      <c r="T50" s="119" t="e">
        <f t="shared" si="6"/>
        <v>#N/A</v>
      </c>
      <c r="U50" s="119">
        <f t="shared" si="7"/>
        <v>0</v>
      </c>
      <c r="X50" s="115">
        <f t="shared" si="24"/>
        <v>-45980</v>
      </c>
      <c r="Y50" s="113">
        <f t="shared" si="25"/>
        <v>43</v>
      </c>
      <c r="Z50" s="113" t="e">
        <f>INDEX(地温!$D$2:$D$366,MATCH(X50,地温!$C$2:$C$366,FALSE))</f>
        <v>#N/A</v>
      </c>
      <c r="AA50" s="113" t="e">
        <f t="shared" si="26"/>
        <v>#N/A</v>
      </c>
      <c r="AB50" s="116" t="e">
        <f t="shared" si="8"/>
        <v>#N/A</v>
      </c>
      <c r="AC50" s="119" t="e">
        <f t="shared" si="9"/>
        <v>#N/A</v>
      </c>
      <c r="AD50" s="119">
        <f t="shared" si="10"/>
        <v>0</v>
      </c>
      <c r="AG50" s="115">
        <f t="shared" si="27"/>
        <v>-45980</v>
      </c>
      <c r="AH50" s="113">
        <f t="shared" si="28"/>
        <v>43</v>
      </c>
      <c r="AI50" s="113" t="e">
        <f>INDEX(地温!$D$2:$D$366,MATCH(AG50,地温!$C$2:$C$366,FALSE))</f>
        <v>#N/A</v>
      </c>
      <c r="AJ50" s="113" t="e">
        <f t="shared" si="29"/>
        <v>#N/A</v>
      </c>
      <c r="AK50" s="116" t="e">
        <f t="shared" si="11"/>
        <v>#N/A</v>
      </c>
      <c r="AL50" s="119" t="e">
        <f t="shared" si="12"/>
        <v>#N/A</v>
      </c>
      <c r="AM50" s="119">
        <f t="shared" si="13"/>
        <v>0</v>
      </c>
      <c r="AP50" s="115">
        <f t="shared" si="30"/>
        <v>-45980</v>
      </c>
      <c r="AQ50" s="113">
        <f t="shared" si="31"/>
        <v>43</v>
      </c>
      <c r="AR50" s="113" t="e">
        <f>INDEX(地温!$D$2:$D$366,MATCH(AP50,地温!$C$2:$C$366,FALSE))</f>
        <v>#N/A</v>
      </c>
      <c r="AS50" s="113" t="e">
        <f t="shared" si="32"/>
        <v>#N/A</v>
      </c>
      <c r="AT50" s="116" t="e">
        <f t="shared" si="14"/>
        <v>#N/A</v>
      </c>
      <c r="AU50" s="119" t="e">
        <f t="shared" si="15"/>
        <v>#N/A</v>
      </c>
      <c r="AV50" s="119">
        <f t="shared" si="16"/>
        <v>0</v>
      </c>
    </row>
    <row r="51" spans="1:48">
      <c r="A51" s="115">
        <f t="shared" si="17"/>
        <v>-45979</v>
      </c>
      <c r="B51" s="113">
        <f t="shared" si="0"/>
        <v>44</v>
      </c>
      <c r="C51" s="119">
        <f t="shared" si="1"/>
        <v>0</v>
      </c>
      <c r="F51" s="115">
        <f t="shared" si="18"/>
        <v>-45979</v>
      </c>
      <c r="G51" s="113">
        <f t="shared" si="19"/>
        <v>44</v>
      </c>
      <c r="H51" s="113" t="e">
        <f>INDEX(地温!$D$2:$D$366,MATCH(F51,地温!$C$2:$C$366,FALSE))</f>
        <v>#N/A</v>
      </c>
      <c r="I51" s="113" t="e">
        <f t="shared" si="20"/>
        <v>#N/A</v>
      </c>
      <c r="J51" s="116" t="e">
        <f t="shared" si="2"/>
        <v>#N/A</v>
      </c>
      <c r="K51" s="119" t="e">
        <f t="shared" si="3"/>
        <v>#N/A</v>
      </c>
      <c r="L51" s="119">
        <f t="shared" si="4"/>
        <v>0</v>
      </c>
      <c r="O51" s="115">
        <f t="shared" si="21"/>
        <v>-45979</v>
      </c>
      <c r="P51" s="113">
        <f t="shared" si="22"/>
        <v>44</v>
      </c>
      <c r="Q51" s="113" t="e">
        <f>INDEX(地温!$D$2:$D$366,MATCH(O51,地温!$C$2:$C$366,FALSE))</f>
        <v>#N/A</v>
      </c>
      <c r="R51" s="113" t="e">
        <f t="shared" si="23"/>
        <v>#N/A</v>
      </c>
      <c r="S51" s="116" t="e">
        <f t="shared" si="5"/>
        <v>#N/A</v>
      </c>
      <c r="T51" s="119" t="e">
        <f t="shared" si="6"/>
        <v>#N/A</v>
      </c>
      <c r="U51" s="119">
        <f t="shared" si="7"/>
        <v>0</v>
      </c>
      <c r="X51" s="115">
        <f t="shared" si="24"/>
        <v>-45979</v>
      </c>
      <c r="Y51" s="113">
        <f t="shared" si="25"/>
        <v>44</v>
      </c>
      <c r="Z51" s="113" t="e">
        <f>INDEX(地温!$D$2:$D$366,MATCH(X51,地温!$C$2:$C$366,FALSE))</f>
        <v>#N/A</v>
      </c>
      <c r="AA51" s="113" t="e">
        <f t="shared" si="26"/>
        <v>#N/A</v>
      </c>
      <c r="AB51" s="116" t="e">
        <f t="shared" si="8"/>
        <v>#N/A</v>
      </c>
      <c r="AC51" s="119" t="e">
        <f t="shared" si="9"/>
        <v>#N/A</v>
      </c>
      <c r="AD51" s="119">
        <f t="shared" si="10"/>
        <v>0</v>
      </c>
      <c r="AG51" s="115">
        <f t="shared" si="27"/>
        <v>-45979</v>
      </c>
      <c r="AH51" s="113">
        <f t="shared" si="28"/>
        <v>44</v>
      </c>
      <c r="AI51" s="113" t="e">
        <f>INDEX(地温!$D$2:$D$366,MATCH(AG51,地温!$C$2:$C$366,FALSE))</f>
        <v>#N/A</v>
      </c>
      <c r="AJ51" s="113" t="e">
        <f t="shared" si="29"/>
        <v>#N/A</v>
      </c>
      <c r="AK51" s="116" t="e">
        <f t="shared" si="11"/>
        <v>#N/A</v>
      </c>
      <c r="AL51" s="119" t="e">
        <f t="shared" si="12"/>
        <v>#N/A</v>
      </c>
      <c r="AM51" s="119">
        <f t="shared" si="13"/>
        <v>0</v>
      </c>
      <c r="AP51" s="115">
        <f t="shared" si="30"/>
        <v>-45979</v>
      </c>
      <c r="AQ51" s="113">
        <f t="shared" si="31"/>
        <v>44</v>
      </c>
      <c r="AR51" s="113" t="e">
        <f>INDEX(地温!$D$2:$D$366,MATCH(AP51,地温!$C$2:$C$366,FALSE))</f>
        <v>#N/A</v>
      </c>
      <c r="AS51" s="113" t="e">
        <f t="shared" si="32"/>
        <v>#N/A</v>
      </c>
      <c r="AT51" s="116" t="e">
        <f t="shared" si="14"/>
        <v>#N/A</v>
      </c>
      <c r="AU51" s="119" t="e">
        <f t="shared" si="15"/>
        <v>#N/A</v>
      </c>
      <c r="AV51" s="119">
        <f t="shared" si="16"/>
        <v>0</v>
      </c>
    </row>
    <row r="52" spans="1:48">
      <c r="A52" s="115">
        <f t="shared" si="17"/>
        <v>-45978</v>
      </c>
      <c r="B52" s="113">
        <f t="shared" si="0"/>
        <v>45</v>
      </c>
      <c r="C52" s="119">
        <f t="shared" si="1"/>
        <v>0</v>
      </c>
      <c r="F52" s="115">
        <f t="shared" si="18"/>
        <v>-45978</v>
      </c>
      <c r="G52" s="113">
        <f t="shared" si="19"/>
        <v>45</v>
      </c>
      <c r="H52" s="113" t="e">
        <f>INDEX(地温!$D$2:$D$366,MATCH(F52,地温!$C$2:$C$366,FALSE))</f>
        <v>#N/A</v>
      </c>
      <c r="I52" s="113" t="e">
        <f t="shared" si="20"/>
        <v>#N/A</v>
      </c>
      <c r="J52" s="116" t="e">
        <f t="shared" si="2"/>
        <v>#N/A</v>
      </c>
      <c r="K52" s="119" t="e">
        <f t="shared" si="3"/>
        <v>#N/A</v>
      </c>
      <c r="L52" s="119">
        <f t="shared" si="4"/>
        <v>0</v>
      </c>
      <c r="O52" s="115">
        <f t="shared" si="21"/>
        <v>-45978</v>
      </c>
      <c r="P52" s="113">
        <f t="shared" si="22"/>
        <v>45</v>
      </c>
      <c r="Q52" s="113" t="e">
        <f>INDEX(地温!$D$2:$D$366,MATCH(O52,地温!$C$2:$C$366,FALSE))</f>
        <v>#N/A</v>
      </c>
      <c r="R52" s="113" t="e">
        <f t="shared" si="23"/>
        <v>#N/A</v>
      </c>
      <c r="S52" s="116" t="e">
        <f t="shared" si="5"/>
        <v>#N/A</v>
      </c>
      <c r="T52" s="119" t="e">
        <f t="shared" si="6"/>
        <v>#N/A</v>
      </c>
      <c r="U52" s="119">
        <f t="shared" si="7"/>
        <v>0</v>
      </c>
      <c r="X52" s="115">
        <f t="shared" si="24"/>
        <v>-45978</v>
      </c>
      <c r="Y52" s="113">
        <f t="shared" si="25"/>
        <v>45</v>
      </c>
      <c r="Z52" s="113" t="e">
        <f>INDEX(地温!$D$2:$D$366,MATCH(X52,地温!$C$2:$C$366,FALSE))</f>
        <v>#N/A</v>
      </c>
      <c r="AA52" s="113" t="e">
        <f t="shared" si="26"/>
        <v>#N/A</v>
      </c>
      <c r="AB52" s="116" t="e">
        <f t="shared" si="8"/>
        <v>#N/A</v>
      </c>
      <c r="AC52" s="119" t="e">
        <f t="shared" si="9"/>
        <v>#N/A</v>
      </c>
      <c r="AD52" s="119">
        <f t="shared" si="10"/>
        <v>0</v>
      </c>
      <c r="AG52" s="115">
        <f t="shared" si="27"/>
        <v>-45978</v>
      </c>
      <c r="AH52" s="113">
        <f t="shared" si="28"/>
        <v>45</v>
      </c>
      <c r="AI52" s="113" t="e">
        <f>INDEX(地温!$D$2:$D$366,MATCH(AG52,地温!$C$2:$C$366,FALSE))</f>
        <v>#N/A</v>
      </c>
      <c r="AJ52" s="113" t="e">
        <f t="shared" si="29"/>
        <v>#N/A</v>
      </c>
      <c r="AK52" s="116" t="e">
        <f t="shared" si="11"/>
        <v>#N/A</v>
      </c>
      <c r="AL52" s="119" t="e">
        <f t="shared" si="12"/>
        <v>#N/A</v>
      </c>
      <c r="AM52" s="119">
        <f t="shared" si="13"/>
        <v>0</v>
      </c>
      <c r="AP52" s="115">
        <f t="shared" si="30"/>
        <v>-45978</v>
      </c>
      <c r="AQ52" s="113">
        <f t="shared" si="31"/>
        <v>45</v>
      </c>
      <c r="AR52" s="113" t="e">
        <f>INDEX(地温!$D$2:$D$366,MATCH(AP52,地温!$C$2:$C$366,FALSE))</f>
        <v>#N/A</v>
      </c>
      <c r="AS52" s="113" t="e">
        <f t="shared" si="32"/>
        <v>#N/A</v>
      </c>
      <c r="AT52" s="116" t="e">
        <f t="shared" si="14"/>
        <v>#N/A</v>
      </c>
      <c r="AU52" s="119" t="e">
        <f t="shared" si="15"/>
        <v>#N/A</v>
      </c>
      <c r="AV52" s="119">
        <f t="shared" si="16"/>
        <v>0</v>
      </c>
    </row>
    <row r="53" spans="1:48">
      <c r="A53" s="115">
        <f t="shared" si="17"/>
        <v>-45977</v>
      </c>
      <c r="B53" s="113">
        <f t="shared" si="0"/>
        <v>46</v>
      </c>
      <c r="C53" s="119">
        <f t="shared" si="1"/>
        <v>0</v>
      </c>
      <c r="F53" s="115">
        <f t="shared" si="18"/>
        <v>-45977</v>
      </c>
      <c r="G53" s="113">
        <f t="shared" si="19"/>
        <v>46</v>
      </c>
      <c r="H53" s="113" t="e">
        <f>INDEX(地温!$D$2:$D$366,MATCH(F53,地温!$C$2:$C$366,FALSE))</f>
        <v>#N/A</v>
      </c>
      <c r="I53" s="113" t="e">
        <f t="shared" si="20"/>
        <v>#N/A</v>
      </c>
      <c r="J53" s="116" t="e">
        <f t="shared" si="2"/>
        <v>#N/A</v>
      </c>
      <c r="K53" s="119" t="e">
        <f t="shared" si="3"/>
        <v>#N/A</v>
      </c>
      <c r="L53" s="119">
        <f t="shared" si="4"/>
        <v>0</v>
      </c>
      <c r="O53" s="115">
        <f t="shared" si="21"/>
        <v>-45977</v>
      </c>
      <c r="P53" s="113">
        <f t="shared" si="22"/>
        <v>46</v>
      </c>
      <c r="Q53" s="113" t="e">
        <f>INDEX(地温!$D$2:$D$366,MATCH(O53,地温!$C$2:$C$366,FALSE))</f>
        <v>#N/A</v>
      </c>
      <c r="R53" s="113" t="e">
        <f t="shared" si="23"/>
        <v>#N/A</v>
      </c>
      <c r="S53" s="116" t="e">
        <f t="shared" si="5"/>
        <v>#N/A</v>
      </c>
      <c r="T53" s="119" t="e">
        <f t="shared" si="6"/>
        <v>#N/A</v>
      </c>
      <c r="U53" s="119">
        <f t="shared" si="7"/>
        <v>0</v>
      </c>
      <c r="X53" s="115">
        <f t="shared" si="24"/>
        <v>-45977</v>
      </c>
      <c r="Y53" s="113">
        <f t="shared" si="25"/>
        <v>46</v>
      </c>
      <c r="Z53" s="113" t="e">
        <f>INDEX(地温!$D$2:$D$366,MATCH(X53,地温!$C$2:$C$366,FALSE))</f>
        <v>#N/A</v>
      </c>
      <c r="AA53" s="113" t="e">
        <f t="shared" si="26"/>
        <v>#N/A</v>
      </c>
      <c r="AB53" s="116" t="e">
        <f t="shared" si="8"/>
        <v>#N/A</v>
      </c>
      <c r="AC53" s="119" t="e">
        <f t="shared" si="9"/>
        <v>#N/A</v>
      </c>
      <c r="AD53" s="119">
        <f t="shared" si="10"/>
        <v>0</v>
      </c>
      <c r="AG53" s="115">
        <f t="shared" si="27"/>
        <v>-45977</v>
      </c>
      <c r="AH53" s="113">
        <f t="shared" si="28"/>
        <v>46</v>
      </c>
      <c r="AI53" s="113" t="e">
        <f>INDEX(地温!$D$2:$D$366,MATCH(AG53,地温!$C$2:$C$366,FALSE))</f>
        <v>#N/A</v>
      </c>
      <c r="AJ53" s="113" t="e">
        <f t="shared" si="29"/>
        <v>#N/A</v>
      </c>
      <c r="AK53" s="116" t="e">
        <f t="shared" si="11"/>
        <v>#N/A</v>
      </c>
      <c r="AL53" s="119" t="e">
        <f t="shared" si="12"/>
        <v>#N/A</v>
      </c>
      <c r="AM53" s="119">
        <f t="shared" si="13"/>
        <v>0</v>
      </c>
      <c r="AP53" s="115">
        <f t="shared" si="30"/>
        <v>-45977</v>
      </c>
      <c r="AQ53" s="113">
        <f t="shared" si="31"/>
        <v>46</v>
      </c>
      <c r="AR53" s="113" t="e">
        <f>INDEX(地温!$D$2:$D$366,MATCH(AP53,地温!$C$2:$C$366,FALSE))</f>
        <v>#N/A</v>
      </c>
      <c r="AS53" s="113" t="e">
        <f t="shared" si="32"/>
        <v>#N/A</v>
      </c>
      <c r="AT53" s="116" t="e">
        <f t="shared" si="14"/>
        <v>#N/A</v>
      </c>
      <c r="AU53" s="119" t="e">
        <f t="shared" si="15"/>
        <v>#N/A</v>
      </c>
      <c r="AV53" s="119">
        <f t="shared" si="16"/>
        <v>0</v>
      </c>
    </row>
    <row r="54" spans="1:48">
      <c r="A54" s="115">
        <f t="shared" si="17"/>
        <v>-45976</v>
      </c>
      <c r="B54" s="113">
        <f t="shared" si="0"/>
        <v>47</v>
      </c>
      <c r="C54" s="119">
        <f t="shared" si="1"/>
        <v>0</v>
      </c>
      <c r="F54" s="115">
        <f t="shared" si="18"/>
        <v>-45976</v>
      </c>
      <c r="G54" s="113">
        <f t="shared" si="19"/>
        <v>47</v>
      </c>
      <c r="H54" s="113" t="e">
        <f>INDEX(地温!$D$2:$D$366,MATCH(F54,地温!$C$2:$C$366,FALSE))</f>
        <v>#N/A</v>
      </c>
      <c r="I54" s="113" t="e">
        <f t="shared" si="20"/>
        <v>#N/A</v>
      </c>
      <c r="J54" s="116" t="e">
        <f t="shared" si="2"/>
        <v>#N/A</v>
      </c>
      <c r="K54" s="119" t="e">
        <f t="shared" si="3"/>
        <v>#N/A</v>
      </c>
      <c r="L54" s="119">
        <f t="shared" si="4"/>
        <v>0</v>
      </c>
      <c r="O54" s="115">
        <f t="shared" si="21"/>
        <v>-45976</v>
      </c>
      <c r="P54" s="113">
        <f t="shared" si="22"/>
        <v>47</v>
      </c>
      <c r="Q54" s="113" t="e">
        <f>INDEX(地温!$D$2:$D$366,MATCH(O54,地温!$C$2:$C$366,FALSE))</f>
        <v>#N/A</v>
      </c>
      <c r="R54" s="113" t="e">
        <f t="shared" si="23"/>
        <v>#N/A</v>
      </c>
      <c r="S54" s="116" t="e">
        <f t="shared" si="5"/>
        <v>#N/A</v>
      </c>
      <c r="T54" s="119" t="e">
        <f t="shared" si="6"/>
        <v>#N/A</v>
      </c>
      <c r="U54" s="119">
        <f t="shared" si="7"/>
        <v>0</v>
      </c>
      <c r="X54" s="115">
        <f t="shared" si="24"/>
        <v>-45976</v>
      </c>
      <c r="Y54" s="113">
        <f t="shared" si="25"/>
        <v>47</v>
      </c>
      <c r="Z54" s="113" t="e">
        <f>INDEX(地温!$D$2:$D$366,MATCH(X54,地温!$C$2:$C$366,FALSE))</f>
        <v>#N/A</v>
      </c>
      <c r="AA54" s="113" t="e">
        <f t="shared" si="26"/>
        <v>#N/A</v>
      </c>
      <c r="AB54" s="116" t="e">
        <f t="shared" si="8"/>
        <v>#N/A</v>
      </c>
      <c r="AC54" s="119" t="e">
        <f t="shared" si="9"/>
        <v>#N/A</v>
      </c>
      <c r="AD54" s="119">
        <f t="shared" si="10"/>
        <v>0</v>
      </c>
      <c r="AG54" s="115">
        <f t="shared" si="27"/>
        <v>-45976</v>
      </c>
      <c r="AH54" s="113">
        <f t="shared" si="28"/>
        <v>47</v>
      </c>
      <c r="AI54" s="113" t="e">
        <f>INDEX(地温!$D$2:$D$366,MATCH(AG54,地温!$C$2:$C$366,FALSE))</f>
        <v>#N/A</v>
      </c>
      <c r="AJ54" s="113" t="e">
        <f t="shared" si="29"/>
        <v>#N/A</v>
      </c>
      <c r="AK54" s="116" t="e">
        <f t="shared" si="11"/>
        <v>#N/A</v>
      </c>
      <c r="AL54" s="119" t="e">
        <f t="shared" si="12"/>
        <v>#N/A</v>
      </c>
      <c r="AM54" s="119">
        <f t="shared" si="13"/>
        <v>0</v>
      </c>
      <c r="AP54" s="115">
        <f t="shared" si="30"/>
        <v>-45976</v>
      </c>
      <c r="AQ54" s="113">
        <f t="shared" si="31"/>
        <v>47</v>
      </c>
      <c r="AR54" s="113" t="e">
        <f>INDEX(地温!$D$2:$D$366,MATCH(AP54,地温!$C$2:$C$366,FALSE))</f>
        <v>#N/A</v>
      </c>
      <c r="AS54" s="113" t="e">
        <f t="shared" si="32"/>
        <v>#N/A</v>
      </c>
      <c r="AT54" s="116" t="e">
        <f t="shared" si="14"/>
        <v>#N/A</v>
      </c>
      <c r="AU54" s="119" t="e">
        <f t="shared" si="15"/>
        <v>#N/A</v>
      </c>
      <c r="AV54" s="119">
        <f t="shared" si="16"/>
        <v>0</v>
      </c>
    </row>
    <row r="55" spans="1:48">
      <c r="A55" s="115">
        <f t="shared" si="17"/>
        <v>-45975</v>
      </c>
      <c r="B55" s="113">
        <f t="shared" si="0"/>
        <v>48</v>
      </c>
      <c r="C55" s="119">
        <f t="shared" si="1"/>
        <v>0</v>
      </c>
      <c r="F55" s="115">
        <f t="shared" si="18"/>
        <v>-45975</v>
      </c>
      <c r="G55" s="113">
        <f t="shared" si="19"/>
        <v>48</v>
      </c>
      <c r="H55" s="113" t="e">
        <f>INDEX(地温!$D$2:$D$366,MATCH(F55,地温!$C$2:$C$366,FALSE))</f>
        <v>#N/A</v>
      </c>
      <c r="I55" s="113" t="e">
        <f t="shared" si="20"/>
        <v>#N/A</v>
      </c>
      <c r="J55" s="116" t="e">
        <f t="shared" si="2"/>
        <v>#N/A</v>
      </c>
      <c r="K55" s="119" t="e">
        <f t="shared" si="3"/>
        <v>#N/A</v>
      </c>
      <c r="L55" s="119">
        <f t="shared" si="4"/>
        <v>0</v>
      </c>
      <c r="O55" s="115">
        <f t="shared" si="21"/>
        <v>-45975</v>
      </c>
      <c r="P55" s="113">
        <f t="shared" si="22"/>
        <v>48</v>
      </c>
      <c r="Q55" s="113" t="e">
        <f>INDEX(地温!$D$2:$D$366,MATCH(O55,地温!$C$2:$C$366,FALSE))</f>
        <v>#N/A</v>
      </c>
      <c r="R55" s="113" t="e">
        <f t="shared" si="23"/>
        <v>#N/A</v>
      </c>
      <c r="S55" s="116" t="e">
        <f t="shared" si="5"/>
        <v>#N/A</v>
      </c>
      <c r="T55" s="119" t="e">
        <f t="shared" si="6"/>
        <v>#N/A</v>
      </c>
      <c r="U55" s="119">
        <f t="shared" si="7"/>
        <v>0</v>
      </c>
      <c r="X55" s="115">
        <f t="shared" si="24"/>
        <v>-45975</v>
      </c>
      <c r="Y55" s="113">
        <f t="shared" si="25"/>
        <v>48</v>
      </c>
      <c r="Z55" s="113" t="e">
        <f>INDEX(地温!$D$2:$D$366,MATCH(X55,地温!$C$2:$C$366,FALSE))</f>
        <v>#N/A</v>
      </c>
      <c r="AA55" s="113" t="e">
        <f t="shared" si="26"/>
        <v>#N/A</v>
      </c>
      <c r="AB55" s="116" t="e">
        <f t="shared" si="8"/>
        <v>#N/A</v>
      </c>
      <c r="AC55" s="119" t="e">
        <f t="shared" si="9"/>
        <v>#N/A</v>
      </c>
      <c r="AD55" s="119">
        <f t="shared" si="10"/>
        <v>0</v>
      </c>
      <c r="AG55" s="115">
        <f t="shared" si="27"/>
        <v>-45975</v>
      </c>
      <c r="AH55" s="113">
        <f t="shared" si="28"/>
        <v>48</v>
      </c>
      <c r="AI55" s="113" t="e">
        <f>INDEX(地温!$D$2:$D$366,MATCH(AG55,地温!$C$2:$C$366,FALSE))</f>
        <v>#N/A</v>
      </c>
      <c r="AJ55" s="113" t="e">
        <f t="shared" si="29"/>
        <v>#N/A</v>
      </c>
      <c r="AK55" s="116" t="e">
        <f t="shared" si="11"/>
        <v>#N/A</v>
      </c>
      <c r="AL55" s="119" t="e">
        <f t="shared" si="12"/>
        <v>#N/A</v>
      </c>
      <c r="AM55" s="119">
        <f t="shared" si="13"/>
        <v>0</v>
      </c>
      <c r="AP55" s="115">
        <f t="shared" si="30"/>
        <v>-45975</v>
      </c>
      <c r="AQ55" s="113">
        <f t="shared" si="31"/>
        <v>48</v>
      </c>
      <c r="AR55" s="113" t="e">
        <f>INDEX(地温!$D$2:$D$366,MATCH(AP55,地温!$C$2:$C$366,FALSE))</f>
        <v>#N/A</v>
      </c>
      <c r="AS55" s="113" t="e">
        <f t="shared" si="32"/>
        <v>#N/A</v>
      </c>
      <c r="AT55" s="116" t="e">
        <f t="shared" si="14"/>
        <v>#N/A</v>
      </c>
      <c r="AU55" s="119" t="e">
        <f t="shared" si="15"/>
        <v>#N/A</v>
      </c>
      <c r="AV55" s="119">
        <f t="shared" si="16"/>
        <v>0</v>
      </c>
    </row>
    <row r="56" spans="1:48">
      <c r="A56" s="115">
        <f t="shared" si="17"/>
        <v>-45974</v>
      </c>
      <c r="B56" s="113">
        <f t="shared" si="0"/>
        <v>49</v>
      </c>
      <c r="C56" s="119">
        <f t="shared" si="1"/>
        <v>0</v>
      </c>
      <c r="F56" s="115">
        <f t="shared" si="18"/>
        <v>-45974</v>
      </c>
      <c r="G56" s="113">
        <f t="shared" si="19"/>
        <v>49</v>
      </c>
      <c r="H56" s="113" t="e">
        <f>INDEX(地温!$D$2:$D$366,MATCH(F56,地温!$C$2:$C$366,FALSE))</f>
        <v>#N/A</v>
      </c>
      <c r="I56" s="113" t="e">
        <f t="shared" si="20"/>
        <v>#N/A</v>
      </c>
      <c r="J56" s="116" t="e">
        <f t="shared" si="2"/>
        <v>#N/A</v>
      </c>
      <c r="K56" s="119" t="e">
        <f t="shared" si="3"/>
        <v>#N/A</v>
      </c>
      <c r="L56" s="119">
        <f t="shared" si="4"/>
        <v>0</v>
      </c>
      <c r="O56" s="115">
        <f t="shared" si="21"/>
        <v>-45974</v>
      </c>
      <c r="P56" s="113">
        <f t="shared" si="22"/>
        <v>49</v>
      </c>
      <c r="Q56" s="113" t="e">
        <f>INDEX(地温!$D$2:$D$366,MATCH(O56,地温!$C$2:$C$366,FALSE))</f>
        <v>#N/A</v>
      </c>
      <c r="R56" s="113" t="e">
        <f t="shared" si="23"/>
        <v>#N/A</v>
      </c>
      <c r="S56" s="116" t="e">
        <f t="shared" si="5"/>
        <v>#N/A</v>
      </c>
      <c r="T56" s="119" t="e">
        <f t="shared" si="6"/>
        <v>#N/A</v>
      </c>
      <c r="U56" s="119">
        <f t="shared" si="7"/>
        <v>0</v>
      </c>
      <c r="X56" s="115">
        <f t="shared" si="24"/>
        <v>-45974</v>
      </c>
      <c r="Y56" s="113">
        <f t="shared" si="25"/>
        <v>49</v>
      </c>
      <c r="Z56" s="113" t="e">
        <f>INDEX(地温!$D$2:$D$366,MATCH(X56,地温!$C$2:$C$366,FALSE))</f>
        <v>#N/A</v>
      </c>
      <c r="AA56" s="113" t="e">
        <f t="shared" si="26"/>
        <v>#N/A</v>
      </c>
      <c r="AB56" s="116" t="e">
        <f t="shared" si="8"/>
        <v>#N/A</v>
      </c>
      <c r="AC56" s="119" t="e">
        <f t="shared" si="9"/>
        <v>#N/A</v>
      </c>
      <c r="AD56" s="119">
        <f t="shared" si="10"/>
        <v>0</v>
      </c>
      <c r="AG56" s="115">
        <f t="shared" si="27"/>
        <v>-45974</v>
      </c>
      <c r="AH56" s="113">
        <f t="shared" si="28"/>
        <v>49</v>
      </c>
      <c r="AI56" s="113" t="e">
        <f>INDEX(地温!$D$2:$D$366,MATCH(AG56,地温!$C$2:$C$366,FALSE))</f>
        <v>#N/A</v>
      </c>
      <c r="AJ56" s="113" t="e">
        <f t="shared" si="29"/>
        <v>#N/A</v>
      </c>
      <c r="AK56" s="116" t="e">
        <f t="shared" si="11"/>
        <v>#N/A</v>
      </c>
      <c r="AL56" s="119" t="e">
        <f t="shared" si="12"/>
        <v>#N/A</v>
      </c>
      <c r="AM56" s="119">
        <f t="shared" si="13"/>
        <v>0</v>
      </c>
      <c r="AP56" s="115">
        <f t="shared" si="30"/>
        <v>-45974</v>
      </c>
      <c r="AQ56" s="113">
        <f t="shared" si="31"/>
        <v>49</v>
      </c>
      <c r="AR56" s="113" t="e">
        <f>INDEX(地温!$D$2:$D$366,MATCH(AP56,地温!$C$2:$C$366,FALSE))</f>
        <v>#N/A</v>
      </c>
      <c r="AS56" s="113" t="e">
        <f t="shared" si="32"/>
        <v>#N/A</v>
      </c>
      <c r="AT56" s="116" t="e">
        <f t="shared" si="14"/>
        <v>#N/A</v>
      </c>
      <c r="AU56" s="119" t="e">
        <f t="shared" si="15"/>
        <v>#N/A</v>
      </c>
      <c r="AV56" s="119">
        <f t="shared" si="16"/>
        <v>0</v>
      </c>
    </row>
    <row r="57" spans="1:48">
      <c r="A57" s="115">
        <f t="shared" si="17"/>
        <v>-45973</v>
      </c>
      <c r="B57" s="113">
        <f t="shared" si="0"/>
        <v>50</v>
      </c>
      <c r="C57" s="119">
        <f t="shared" si="1"/>
        <v>0</v>
      </c>
      <c r="F57" s="115">
        <f t="shared" si="18"/>
        <v>-45973</v>
      </c>
      <c r="G57" s="113">
        <f t="shared" si="19"/>
        <v>50</v>
      </c>
      <c r="H57" s="113" t="e">
        <f>INDEX(地温!$D$2:$D$366,MATCH(F57,地温!$C$2:$C$366,FALSE))</f>
        <v>#N/A</v>
      </c>
      <c r="I57" s="113" t="e">
        <f t="shared" si="20"/>
        <v>#N/A</v>
      </c>
      <c r="J57" s="116" t="e">
        <f t="shared" si="2"/>
        <v>#N/A</v>
      </c>
      <c r="K57" s="119" t="e">
        <f t="shared" si="3"/>
        <v>#N/A</v>
      </c>
      <c r="L57" s="119">
        <f t="shared" si="4"/>
        <v>0</v>
      </c>
      <c r="O57" s="115">
        <f t="shared" si="21"/>
        <v>-45973</v>
      </c>
      <c r="P57" s="113">
        <f t="shared" si="22"/>
        <v>50</v>
      </c>
      <c r="Q57" s="113" t="e">
        <f>INDEX(地温!$D$2:$D$366,MATCH(O57,地温!$C$2:$C$366,FALSE))</f>
        <v>#N/A</v>
      </c>
      <c r="R57" s="113" t="e">
        <f t="shared" si="23"/>
        <v>#N/A</v>
      </c>
      <c r="S57" s="116" t="e">
        <f t="shared" si="5"/>
        <v>#N/A</v>
      </c>
      <c r="T57" s="119" t="e">
        <f t="shared" si="6"/>
        <v>#N/A</v>
      </c>
      <c r="U57" s="119">
        <f t="shared" si="7"/>
        <v>0</v>
      </c>
      <c r="X57" s="115">
        <f t="shared" si="24"/>
        <v>-45973</v>
      </c>
      <c r="Y57" s="113">
        <f t="shared" si="25"/>
        <v>50</v>
      </c>
      <c r="Z57" s="113" t="e">
        <f>INDEX(地温!$D$2:$D$366,MATCH(X57,地温!$C$2:$C$366,FALSE))</f>
        <v>#N/A</v>
      </c>
      <c r="AA57" s="113" t="e">
        <f t="shared" si="26"/>
        <v>#N/A</v>
      </c>
      <c r="AB57" s="116" t="e">
        <f t="shared" si="8"/>
        <v>#N/A</v>
      </c>
      <c r="AC57" s="119" t="e">
        <f t="shared" si="9"/>
        <v>#N/A</v>
      </c>
      <c r="AD57" s="119">
        <f t="shared" si="10"/>
        <v>0</v>
      </c>
      <c r="AG57" s="115">
        <f t="shared" si="27"/>
        <v>-45973</v>
      </c>
      <c r="AH57" s="113">
        <f t="shared" si="28"/>
        <v>50</v>
      </c>
      <c r="AI57" s="113" t="e">
        <f>INDEX(地温!$D$2:$D$366,MATCH(AG57,地温!$C$2:$C$366,FALSE))</f>
        <v>#N/A</v>
      </c>
      <c r="AJ57" s="113" t="e">
        <f t="shared" si="29"/>
        <v>#N/A</v>
      </c>
      <c r="AK57" s="116" t="e">
        <f t="shared" si="11"/>
        <v>#N/A</v>
      </c>
      <c r="AL57" s="119" t="e">
        <f t="shared" si="12"/>
        <v>#N/A</v>
      </c>
      <c r="AM57" s="119">
        <f t="shared" si="13"/>
        <v>0</v>
      </c>
      <c r="AP57" s="115">
        <f t="shared" si="30"/>
        <v>-45973</v>
      </c>
      <c r="AQ57" s="113">
        <f t="shared" si="31"/>
        <v>50</v>
      </c>
      <c r="AR57" s="113" t="e">
        <f>INDEX(地温!$D$2:$D$366,MATCH(AP57,地温!$C$2:$C$366,FALSE))</f>
        <v>#N/A</v>
      </c>
      <c r="AS57" s="113" t="e">
        <f t="shared" si="32"/>
        <v>#N/A</v>
      </c>
      <c r="AT57" s="116" t="e">
        <f t="shared" si="14"/>
        <v>#N/A</v>
      </c>
      <c r="AU57" s="119" t="e">
        <f t="shared" si="15"/>
        <v>#N/A</v>
      </c>
      <c r="AV57" s="119">
        <f t="shared" si="16"/>
        <v>0</v>
      </c>
    </row>
    <row r="58" spans="1:48">
      <c r="A58" s="115">
        <f t="shared" si="17"/>
        <v>-45972</v>
      </c>
      <c r="B58" s="113">
        <f t="shared" si="0"/>
        <v>51</v>
      </c>
      <c r="C58" s="119">
        <f t="shared" si="1"/>
        <v>0</v>
      </c>
      <c r="F58" s="115">
        <f t="shared" si="18"/>
        <v>-45972</v>
      </c>
      <c r="G58" s="113">
        <f t="shared" si="19"/>
        <v>51</v>
      </c>
      <c r="H58" s="113" t="e">
        <f>INDEX(地温!$D$2:$D$366,MATCH(F58,地温!$C$2:$C$366,FALSE))</f>
        <v>#N/A</v>
      </c>
      <c r="I58" s="113" t="e">
        <f t="shared" si="20"/>
        <v>#N/A</v>
      </c>
      <c r="J58" s="116" t="e">
        <f t="shared" si="2"/>
        <v>#N/A</v>
      </c>
      <c r="K58" s="119" t="e">
        <f t="shared" si="3"/>
        <v>#N/A</v>
      </c>
      <c r="L58" s="119">
        <f t="shared" si="4"/>
        <v>0</v>
      </c>
      <c r="O58" s="115">
        <f t="shared" si="21"/>
        <v>-45972</v>
      </c>
      <c r="P58" s="113">
        <f t="shared" si="22"/>
        <v>51</v>
      </c>
      <c r="Q58" s="113" t="e">
        <f>INDEX(地温!$D$2:$D$366,MATCH(O58,地温!$C$2:$C$366,FALSE))</f>
        <v>#N/A</v>
      </c>
      <c r="R58" s="113" t="e">
        <f t="shared" si="23"/>
        <v>#N/A</v>
      </c>
      <c r="S58" s="116" t="e">
        <f t="shared" si="5"/>
        <v>#N/A</v>
      </c>
      <c r="T58" s="119" t="e">
        <f t="shared" si="6"/>
        <v>#N/A</v>
      </c>
      <c r="U58" s="119">
        <f t="shared" si="7"/>
        <v>0</v>
      </c>
      <c r="X58" s="115">
        <f t="shared" si="24"/>
        <v>-45972</v>
      </c>
      <c r="Y58" s="113">
        <f t="shared" si="25"/>
        <v>51</v>
      </c>
      <c r="Z58" s="113" t="e">
        <f>INDEX(地温!$D$2:$D$366,MATCH(X58,地温!$C$2:$C$366,FALSE))</f>
        <v>#N/A</v>
      </c>
      <c r="AA58" s="113" t="e">
        <f t="shared" si="26"/>
        <v>#N/A</v>
      </c>
      <c r="AB58" s="116" t="e">
        <f t="shared" si="8"/>
        <v>#N/A</v>
      </c>
      <c r="AC58" s="119" t="e">
        <f t="shared" si="9"/>
        <v>#N/A</v>
      </c>
      <c r="AD58" s="119">
        <f t="shared" si="10"/>
        <v>0</v>
      </c>
      <c r="AG58" s="115">
        <f t="shared" si="27"/>
        <v>-45972</v>
      </c>
      <c r="AH58" s="113">
        <f t="shared" si="28"/>
        <v>51</v>
      </c>
      <c r="AI58" s="113" t="e">
        <f>INDEX(地温!$D$2:$D$366,MATCH(AG58,地温!$C$2:$C$366,FALSE))</f>
        <v>#N/A</v>
      </c>
      <c r="AJ58" s="113" t="e">
        <f t="shared" si="29"/>
        <v>#N/A</v>
      </c>
      <c r="AK58" s="116" t="e">
        <f t="shared" si="11"/>
        <v>#N/A</v>
      </c>
      <c r="AL58" s="119" t="e">
        <f t="shared" si="12"/>
        <v>#N/A</v>
      </c>
      <c r="AM58" s="119">
        <f t="shared" si="13"/>
        <v>0</v>
      </c>
      <c r="AP58" s="115">
        <f t="shared" si="30"/>
        <v>-45972</v>
      </c>
      <c r="AQ58" s="113">
        <f t="shared" si="31"/>
        <v>51</v>
      </c>
      <c r="AR58" s="113" t="e">
        <f>INDEX(地温!$D$2:$D$366,MATCH(AP58,地温!$C$2:$C$366,FALSE))</f>
        <v>#N/A</v>
      </c>
      <c r="AS58" s="113" t="e">
        <f t="shared" si="32"/>
        <v>#N/A</v>
      </c>
      <c r="AT58" s="116" t="e">
        <f t="shared" si="14"/>
        <v>#N/A</v>
      </c>
      <c r="AU58" s="119" t="e">
        <f t="shared" si="15"/>
        <v>#N/A</v>
      </c>
      <c r="AV58" s="119">
        <f t="shared" si="16"/>
        <v>0</v>
      </c>
    </row>
    <row r="59" spans="1:48">
      <c r="A59" s="115">
        <f t="shared" si="17"/>
        <v>-45971</v>
      </c>
      <c r="B59" s="113">
        <f t="shared" si="0"/>
        <v>52</v>
      </c>
      <c r="C59" s="119">
        <f t="shared" si="1"/>
        <v>0</v>
      </c>
      <c r="F59" s="115">
        <f t="shared" si="18"/>
        <v>-45971</v>
      </c>
      <c r="G59" s="113">
        <f t="shared" si="19"/>
        <v>52</v>
      </c>
      <c r="H59" s="113" t="e">
        <f>INDEX(地温!$D$2:$D$366,MATCH(F59,地温!$C$2:$C$366,FALSE))</f>
        <v>#N/A</v>
      </c>
      <c r="I59" s="113" t="e">
        <f t="shared" si="20"/>
        <v>#N/A</v>
      </c>
      <c r="J59" s="116" t="e">
        <f t="shared" si="2"/>
        <v>#N/A</v>
      </c>
      <c r="K59" s="119" t="e">
        <f t="shared" si="3"/>
        <v>#N/A</v>
      </c>
      <c r="L59" s="119">
        <f t="shared" si="4"/>
        <v>0</v>
      </c>
      <c r="O59" s="115">
        <f t="shared" si="21"/>
        <v>-45971</v>
      </c>
      <c r="P59" s="113">
        <f t="shared" si="22"/>
        <v>52</v>
      </c>
      <c r="Q59" s="113" t="e">
        <f>INDEX(地温!$D$2:$D$366,MATCH(O59,地温!$C$2:$C$366,FALSE))</f>
        <v>#N/A</v>
      </c>
      <c r="R59" s="113" t="e">
        <f t="shared" si="23"/>
        <v>#N/A</v>
      </c>
      <c r="S59" s="116" t="e">
        <f t="shared" si="5"/>
        <v>#N/A</v>
      </c>
      <c r="T59" s="119" t="e">
        <f t="shared" si="6"/>
        <v>#N/A</v>
      </c>
      <c r="U59" s="119">
        <f t="shared" si="7"/>
        <v>0</v>
      </c>
      <c r="X59" s="115">
        <f t="shared" si="24"/>
        <v>-45971</v>
      </c>
      <c r="Y59" s="113">
        <f t="shared" si="25"/>
        <v>52</v>
      </c>
      <c r="Z59" s="113" t="e">
        <f>INDEX(地温!$D$2:$D$366,MATCH(X59,地温!$C$2:$C$366,FALSE))</f>
        <v>#N/A</v>
      </c>
      <c r="AA59" s="113" t="e">
        <f t="shared" si="26"/>
        <v>#N/A</v>
      </c>
      <c r="AB59" s="116" t="e">
        <f t="shared" si="8"/>
        <v>#N/A</v>
      </c>
      <c r="AC59" s="119" t="e">
        <f t="shared" si="9"/>
        <v>#N/A</v>
      </c>
      <c r="AD59" s="119">
        <f t="shared" si="10"/>
        <v>0</v>
      </c>
      <c r="AG59" s="115">
        <f t="shared" si="27"/>
        <v>-45971</v>
      </c>
      <c r="AH59" s="113">
        <f t="shared" si="28"/>
        <v>52</v>
      </c>
      <c r="AI59" s="113" t="e">
        <f>INDEX(地温!$D$2:$D$366,MATCH(AG59,地温!$C$2:$C$366,FALSE))</f>
        <v>#N/A</v>
      </c>
      <c r="AJ59" s="113" t="e">
        <f t="shared" si="29"/>
        <v>#N/A</v>
      </c>
      <c r="AK59" s="116" t="e">
        <f t="shared" si="11"/>
        <v>#N/A</v>
      </c>
      <c r="AL59" s="119" t="e">
        <f t="shared" si="12"/>
        <v>#N/A</v>
      </c>
      <c r="AM59" s="119">
        <f t="shared" si="13"/>
        <v>0</v>
      </c>
      <c r="AP59" s="115">
        <f t="shared" si="30"/>
        <v>-45971</v>
      </c>
      <c r="AQ59" s="113">
        <f t="shared" si="31"/>
        <v>52</v>
      </c>
      <c r="AR59" s="113" t="e">
        <f>INDEX(地温!$D$2:$D$366,MATCH(AP59,地温!$C$2:$C$366,FALSE))</f>
        <v>#N/A</v>
      </c>
      <c r="AS59" s="113" t="e">
        <f t="shared" si="32"/>
        <v>#N/A</v>
      </c>
      <c r="AT59" s="116" t="e">
        <f t="shared" si="14"/>
        <v>#N/A</v>
      </c>
      <c r="AU59" s="119" t="e">
        <f t="shared" si="15"/>
        <v>#N/A</v>
      </c>
      <c r="AV59" s="119">
        <f t="shared" si="16"/>
        <v>0</v>
      </c>
    </row>
    <row r="60" spans="1:48">
      <c r="A60" s="115">
        <f t="shared" si="17"/>
        <v>-45970</v>
      </c>
      <c r="B60" s="113">
        <f t="shared" si="0"/>
        <v>53</v>
      </c>
      <c r="C60" s="119">
        <f t="shared" si="1"/>
        <v>0</v>
      </c>
      <c r="F60" s="115">
        <f t="shared" si="18"/>
        <v>-45970</v>
      </c>
      <c r="G60" s="113">
        <f t="shared" si="19"/>
        <v>53</v>
      </c>
      <c r="H60" s="113" t="e">
        <f>INDEX(地温!$D$2:$D$366,MATCH(F60,地温!$C$2:$C$366,FALSE))</f>
        <v>#N/A</v>
      </c>
      <c r="I60" s="113" t="e">
        <f t="shared" si="20"/>
        <v>#N/A</v>
      </c>
      <c r="J60" s="116" t="e">
        <f t="shared" si="2"/>
        <v>#N/A</v>
      </c>
      <c r="K60" s="119" t="e">
        <f t="shared" si="3"/>
        <v>#N/A</v>
      </c>
      <c r="L60" s="119">
        <f t="shared" si="4"/>
        <v>0</v>
      </c>
      <c r="O60" s="115">
        <f t="shared" si="21"/>
        <v>-45970</v>
      </c>
      <c r="P60" s="113">
        <f t="shared" si="22"/>
        <v>53</v>
      </c>
      <c r="Q60" s="113" t="e">
        <f>INDEX(地温!$D$2:$D$366,MATCH(O60,地温!$C$2:$C$366,FALSE))</f>
        <v>#N/A</v>
      </c>
      <c r="R60" s="113" t="e">
        <f t="shared" si="23"/>
        <v>#N/A</v>
      </c>
      <c r="S60" s="116" t="e">
        <f t="shared" si="5"/>
        <v>#N/A</v>
      </c>
      <c r="T60" s="119" t="e">
        <f t="shared" si="6"/>
        <v>#N/A</v>
      </c>
      <c r="U60" s="119">
        <f t="shared" si="7"/>
        <v>0</v>
      </c>
      <c r="X60" s="115">
        <f t="shared" si="24"/>
        <v>-45970</v>
      </c>
      <c r="Y60" s="113">
        <f t="shared" si="25"/>
        <v>53</v>
      </c>
      <c r="Z60" s="113" t="e">
        <f>INDEX(地温!$D$2:$D$366,MATCH(X60,地温!$C$2:$C$366,FALSE))</f>
        <v>#N/A</v>
      </c>
      <c r="AA60" s="113" t="e">
        <f t="shared" si="26"/>
        <v>#N/A</v>
      </c>
      <c r="AB60" s="116" t="e">
        <f t="shared" si="8"/>
        <v>#N/A</v>
      </c>
      <c r="AC60" s="119" t="e">
        <f t="shared" si="9"/>
        <v>#N/A</v>
      </c>
      <c r="AD60" s="119">
        <f t="shared" si="10"/>
        <v>0</v>
      </c>
      <c r="AG60" s="115">
        <f t="shared" si="27"/>
        <v>-45970</v>
      </c>
      <c r="AH60" s="113">
        <f t="shared" si="28"/>
        <v>53</v>
      </c>
      <c r="AI60" s="113" t="e">
        <f>INDEX(地温!$D$2:$D$366,MATCH(AG60,地温!$C$2:$C$366,FALSE))</f>
        <v>#N/A</v>
      </c>
      <c r="AJ60" s="113" t="e">
        <f t="shared" si="29"/>
        <v>#N/A</v>
      </c>
      <c r="AK60" s="116" t="e">
        <f t="shared" si="11"/>
        <v>#N/A</v>
      </c>
      <c r="AL60" s="119" t="e">
        <f t="shared" si="12"/>
        <v>#N/A</v>
      </c>
      <c r="AM60" s="119">
        <f t="shared" si="13"/>
        <v>0</v>
      </c>
      <c r="AP60" s="115">
        <f t="shared" si="30"/>
        <v>-45970</v>
      </c>
      <c r="AQ60" s="113">
        <f t="shared" si="31"/>
        <v>53</v>
      </c>
      <c r="AR60" s="113" t="e">
        <f>INDEX(地温!$D$2:$D$366,MATCH(AP60,地温!$C$2:$C$366,FALSE))</f>
        <v>#N/A</v>
      </c>
      <c r="AS60" s="113" t="e">
        <f t="shared" si="32"/>
        <v>#N/A</v>
      </c>
      <c r="AT60" s="116" t="e">
        <f t="shared" si="14"/>
        <v>#N/A</v>
      </c>
      <c r="AU60" s="119" t="e">
        <f t="shared" si="15"/>
        <v>#N/A</v>
      </c>
      <c r="AV60" s="119">
        <f t="shared" si="16"/>
        <v>0</v>
      </c>
    </row>
    <row r="61" spans="1:48">
      <c r="A61" s="115">
        <f t="shared" si="17"/>
        <v>-45969</v>
      </c>
      <c r="B61" s="113">
        <f t="shared" si="0"/>
        <v>54</v>
      </c>
      <c r="C61" s="119">
        <f t="shared" si="1"/>
        <v>0</v>
      </c>
      <c r="F61" s="115">
        <f t="shared" si="18"/>
        <v>-45969</v>
      </c>
      <c r="G61" s="113">
        <f t="shared" si="19"/>
        <v>54</v>
      </c>
      <c r="H61" s="113" t="e">
        <f>INDEX(地温!$D$2:$D$366,MATCH(F61,地温!$C$2:$C$366,FALSE))</f>
        <v>#N/A</v>
      </c>
      <c r="I61" s="113" t="e">
        <f t="shared" si="20"/>
        <v>#N/A</v>
      </c>
      <c r="J61" s="116" t="e">
        <f t="shared" si="2"/>
        <v>#N/A</v>
      </c>
      <c r="K61" s="119" t="e">
        <f t="shared" si="3"/>
        <v>#N/A</v>
      </c>
      <c r="L61" s="119">
        <f t="shared" si="4"/>
        <v>0</v>
      </c>
      <c r="O61" s="115">
        <f t="shared" si="21"/>
        <v>-45969</v>
      </c>
      <c r="P61" s="113">
        <f t="shared" si="22"/>
        <v>54</v>
      </c>
      <c r="Q61" s="113" t="e">
        <f>INDEX(地温!$D$2:$D$366,MATCH(O61,地温!$C$2:$C$366,FALSE))</f>
        <v>#N/A</v>
      </c>
      <c r="R61" s="113" t="e">
        <f t="shared" si="23"/>
        <v>#N/A</v>
      </c>
      <c r="S61" s="116" t="e">
        <f t="shared" si="5"/>
        <v>#N/A</v>
      </c>
      <c r="T61" s="119" t="e">
        <f t="shared" si="6"/>
        <v>#N/A</v>
      </c>
      <c r="U61" s="119">
        <f t="shared" si="7"/>
        <v>0</v>
      </c>
      <c r="X61" s="115">
        <f t="shared" si="24"/>
        <v>-45969</v>
      </c>
      <c r="Y61" s="113">
        <f t="shared" si="25"/>
        <v>54</v>
      </c>
      <c r="Z61" s="113" t="e">
        <f>INDEX(地温!$D$2:$D$366,MATCH(X61,地温!$C$2:$C$366,FALSE))</f>
        <v>#N/A</v>
      </c>
      <c r="AA61" s="113" t="e">
        <f t="shared" si="26"/>
        <v>#N/A</v>
      </c>
      <c r="AB61" s="116" t="e">
        <f t="shared" si="8"/>
        <v>#N/A</v>
      </c>
      <c r="AC61" s="119" t="e">
        <f t="shared" si="9"/>
        <v>#N/A</v>
      </c>
      <c r="AD61" s="119">
        <f t="shared" si="10"/>
        <v>0</v>
      </c>
      <c r="AG61" s="115">
        <f t="shared" si="27"/>
        <v>-45969</v>
      </c>
      <c r="AH61" s="113">
        <f t="shared" si="28"/>
        <v>54</v>
      </c>
      <c r="AI61" s="113" t="e">
        <f>INDEX(地温!$D$2:$D$366,MATCH(AG61,地温!$C$2:$C$366,FALSE))</f>
        <v>#N/A</v>
      </c>
      <c r="AJ61" s="113" t="e">
        <f t="shared" si="29"/>
        <v>#N/A</v>
      </c>
      <c r="AK61" s="116" t="e">
        <f t="shared" si="11"/>
        <v>#N/A</v>
      </c>
      <c r="AL61" s="119" t="e">
        <f t="shared" si="12"/>
        <v>#N/A</v>
      </c>
      <c r="AM61" s="119">
        <f t="shared" si="13"/>
        <v>0</v>
      </c>
      <c r="AP61" s="115">
        <f t="shared" si="30"/>
        <v>-45969</v>
      </c>
      <c r="AQ61" s="113">
        <f t="shared" si="31"/>
        <v>54</v>
      </c>
      <c r="AR61" s="113" t="e">
        <f>INDEX(地温!$D$2:$D$366,MATCH(AP61,地温!$C$2:$C$366,FALSE))</f>
        <v>#N/A</v>
      </c>
      <c r="AS61" s="113" t="e">
        <f t="shared" si="32"/>
        <v>#N/A</v>
      </c>
      <c r="AT61" s="116" t="e">
        <f t="shared" si="14"/>
        <v>#N/A</v>
      </c>
      <c r="AU61" s="119" t="e">
        <f t="shared" si="15"/>
        <v>#N/A</v>
      </c>
      <c r="AV61" s="119">
        <f t="shared" si="16"/>
        <v>0</v>
      </c>
    </row>
    <row r="62" spans="1:48">
      <c r="A62" s="115">
        <f t="shared" si="17"/>
        <v>-45968</v>
      </c>
      <c r="B62" s="113">
        <f t="shared" si="0"/>
        <v>55</v>
      </c>
      <c r="C62" s="119">
        <f t="shared" si="1"/>
        <v>0</v>
      </c>
      <c r="F62" s="115">
        <f t="shared" si="18"/>
        <v>-45968</v>
      </c>
      <c r="G62" s="113">
        <f t="shared" si="19"/>
        <v>55</v>
      </c>
      <c r="H62" s="113" t="e">
        <f>INDEX(地温!$D$2:$D$366,MATCH(F62,地温!$C$2:$C$366,FALSE))</f>
        <v>#N/A</v>
      </c>
      <c r="I62" s="113" t="e">
        <f t="shared" si="20"/>
        <v>#N/A</v>
      </c>
      <c r="J62" s="116" t="e">
        <f t="shared" si="2"/>
        <v>#N/A</v>
      </c>
      <c r="K62" s="119" t="e">
        <f t="shared" si="3"/>
        <v>#N/A</v>
      </c>
      <c r="L62" s="119">
        <f t="shared" si="4"/>
        <v>0</v>
      </c>
      <c r="O62" s="115">
        <f t="shared" si="21"/>
        <v>-45968</v>
      </c>
      <c r="P62" s="113">
        <f t="shared" si="22"/>
        <v>55</v>
      </c>
      <c r="Q62" s="113" t="e">
        <f>INDEX(地温!$D$2:$D$366,MATCH(O62,地温!$C$2:$C$366,FALSE))</f>
        <v>#N/A</v>
      </c>
      <c r="R62" s="113" t="e">
        <f t="shared" si="23"/>
        <v>#N/A</v>
      </c>
      <c r="S62" s="116" t="e">
        <f t="shared" si="5"/>
        <v>#N/A</v>
      </c>
      <c r="T62" s="119" t="e">
        <f t="shared" si="6"/>
        <v>#N/A</v>
      </c>
      <c r="U62" s="119">
        <f t="shared" si="7"/>
        <v>0</v>
      </c>
      <c r="X62" s="115">
        <f t="shared" si="24"/>
        <v>-45968</v>
      </c>
      <c r="Y62" s="113">
        <f t="shared" si="25"/>
        <v>55</v>
      </c>
      <c r="Z62" s="113" t="e">
        <f>INDEX(地温!$D$2:$D$366,MATCH(X62,地温!$C$2:$C$366,FALSE))</f>
        <v>#N/A</v>
      </c>
      <c r="AA62" s="113" t="e">
        <f t="shared" si="26"/>
        <v>#N/A</v>
      </c>
      <c r="AB62" s="116" t="e">
        <f t="shared" si="8"/>
        <v>#N/A</v>
      </c>
      <c r="AC62" s="119" t="e">
        <f t="shared" si="9"/>
        <v>#N/A</v>
      </c>
      <c r="AD62" s="119">
        <f t="shared" si="10"/>
        <v>0</v>
      </c>
      <c r="AG62" s="115">
        <f t="shared" si="27"/>
        <v>-45968</v>
      </c>
      <c r="AH62" s="113">
        <f t="shared" si="28"/>
        <v>55</v>
      </c>
      <c r="AI62" s="113" t="e">
        <f>INDEX(地温!$D$2:$D$366,MATCH(AG62,地温!$C$2:$C$366,FALSE))</f>
        <v>#N/A</v>
      </c>
      <c r="AJ62" s="113" t="e">
        <f t="shared" si="29"/>
        <v>#N/A</v>
      </c>
      <c r="AK62" s="116" t="e">
        <f t="shared" si="11"/>
        <v>#N/A</v>
      </c>
      <c r="AL62" s="119" t="e">
        <f t="shared" si="12"/>
        <v>#N/A</v>
      </c>
      <c r="AM62" s="119">
        <f t="shared" si="13"/>
        <v>0</v>
      </c>
      <c r="AP62" s="115">
        <f t="shared" si="30"/>
        <v>-45968</v>
      </c>
      <c r="AQ62" s="113">
        <f t="shared" si="31"/>
        <v>55</v>
      </c>
      <c r="AR62" s="113" t="e">
        <f>INDEX(地温!$D$2:$D$366,MATCH(AP62,地温!$C$2:$C$366,FALSE))</f>
        <v>#N/A</v>
      </c>
      <c r="AS62" s="113" t="e">
        <f t="shared" si="32"/>
        <v>#N/A</v>
      </c>
      <c r="AT62" s="116" t="e">
        <f t="shared" si="14"/>
        <v>#N/A</v>
      </c>
      <c r="AU62" s="119" t="e">
        <f t="shared" si="15"/>
        <v>#N/A</v>
      </c>
      <c r="AV62" s="119">
        <f t="shared" si="16"/>
        <v>0</v>
      </c>
    </row>
    <row r="63" spans="1:48">
      <c r="A63" s="115">
        <f t="shared" si="17"/>
        <v>-45967</v>
      </c>
      <c r="B63" s="113">
        <f t="shared" si="0"/>
        <v>56</v>
      </c>
      <c r="C63" s="119">
        <f t="shared" si="1"/>
        <v>0</v>
      </c>
      <c r="F63" s="115">
        <f t="shared" si="18"/>
        <v>-45967</v>
      </c>
      <c r="G63" s="113">
        <f t="shared" si="19"/>
        <v>56</v>
      </c>
      <c r="H63" s="113" t="e">
        <f>INDEX(地温!$D$2:$D$366,MATCH(F63,地温!$C$2:$C$366,FALSE))</f>
        <v>#N/A</v>
      </c>
      <c r="I63" s="113" t="e">
        <f t="shared" si="20"/>
        <v>#N/A</v>
      </c>
      <c r="J63" s="116" t="e">
        <f t="shared" si="2"/>
        <v>#N/A</v>
      </c>
      <c r="K63" s="119" t="e">
        <f t="shared" si="3"/>
        <v>#N/A</v>
      </c>
      <c r="L63" s="119">
        <f t="shared" si="4"/>
        <v>0</v>
      </c>
      <c r="O63" s="115">
        <f t="shared" si="21"/>
        <v>-45967</v>
      </c>
      <c r="P63" s="113">
        <f t="shared" si="22"/>
        <v>56</v>
      </c>
      <c r="Q63" s="113" t="e">
        <f>INDEX(地温!$D$2:$D$366,MATCH(O63,地温!$C$2:$C$366,FALSE))</f>
        <v>#N/A</v>
      </c>
      <c r="R63" s="113" t="e">
        <f t="shared" si="23"/>
        <v>#N/A</v>
      </c>
      <c r="S63" s="116" t="e">
        <f t="shared" si="5"/>
        <v>#N/A</v>
      </c>
      <c r="T63" s="119" t="e">
        <f t="shared" si="6"/>
        <v>#N/A</v>
      </c>
      <c r="U63" s="119">
        <f t="shared" si="7"/>
        <v>0</v>
      </c>
      <c r="X63" s="115">
        <f t="shared" si="24"/>
        <v>-45967</v>
      </c>
      <c r="Y63" s="113">
        <f t="shared" si="25"/>
        <v>56</v>
      </c>
      <c r="Z63" s="113" t="e">
        <f>INDEX(地温!$D$2:$D$366,MATCH(X63,地温!$C$2:$C$366,FALSE))</f>
        <v>#N/A</v>
      </c>
      <c r="AA63" s="113" t="e">
        <f t="shared" si="26"/>
        <v>#N/A</v>
      </c>
      <c r="AB63" s="116" t="e">
        <f t="shared" si="8"/>
        <v>#N/A</v>
      </c>
      <c r="AC63" s="119" t="e">
        <f t="shared" si="9"/>
        <v>#N/A</v>
      </c>
      <c r="AD63" s="119">
        <f t="shared" si="10"/>
        <v>0</v>
      </c>
      <c r="AG63" s="115">
        <f t="shared" si="27"/>
        <v>-45967</v>
      </c>
      <c r="AH63" s="113">
        <f t="shared" si="28"/>
        <v>56</v>
      </c>
      <c r="AI63" s="113" t="e">
        <f>INDEX(地温!$D$2:$D$366,MATCH(AG63,地温!$C$2:$C$366,FALSE))</f>
        <v>#N/A</v>
      </c>
      <c r="AJ63" s="113" t="e">
        <f t="shared" si="29"/>
        <v>#N/A</v>
      </c>
      <c r="AK63" s="116" t="e">
        <f t="shared" si="11"/>
        <v>#N/A</v>
      </c>
      <c r="AL63" s="119" t="e">
        <f t="shared" si="12"/>
        <v>#N/A</v>
      </c>
      <c r="AM63" s="119">
        <f t="shared" si="13"/>
        <v>0</v>
      </c>
      <c r="AP63" s="115">
        <f t="shared" si="30"/>
        <v>-45967</v>
      </c>
      <c r="AQ63" s="113">
        <f t="shared" si="31"/>
        <v>56</v>
      </c>
      <c r="AR63" s="113" t="e">
        <f>INDEX(地温!$D$2:$D$366,MATCH(AP63,地温!$C$2:$C$366,FALSE))</f>
        <v>#N/A</v>
      </c>
      <c r="AS63" s="113" t="e">
        <f t="shared" si="32"/>
        <v>#N/A</v>
      </c>
      <c r="AT63" s="116" t="e">
        <f t="shared" si="14"/>
        <v>#N/A</v>
      </c>
      <c r="AU63" s="119" t="e">
        <f t="shared" si="15"/>
        <v>#N/A</v>
      </c>
      <c r="AV63" s="119">
        <f t="shared" si="16"/>
        <v>0</v>
      </c>
    </row>
    <row r="64" spans="1:48">
      <c r="A64" s="115">
        <f t="shared" si="17"/>
        <v>-45966</v>
      </c>
      <c r="B64" s="113">
        <f t="shared" si="0"/>
        <v>57</v>
      </c>
      <c r="C64" s="119">
        <f t="shared" si="1"/>
        <v>0</v>
      </c>
      <c r="F64" s="115">
        <f t="shared" si="18"/>
        <v>-45966</v>
      </c>
      <c r="G64" s="113">
        <f t="shared" si="19"/>
        <v>57</v>
      </c>
      <c r="H64" s="113" t="e">
        <f>INDEX(地温!$D$2:$D$366,MATCH(F64,地温!$C$2:$C$366,FALSE))</f>
        <v>#N/A</v>
      </c>
      <c r="I64" s="113" t="e">
        <f t="shared" si="20"/>
        <v>#N/A</v>
      </c>
      <c r="J64" s="116" t="e">
        <f t="shared" si="2"/>
        <v>#N/A</v>
      </c>
      <c r="K64" s="119" t="e">
        <f t="shared" si="3"/>
        <v>#N/A</v>
      </c>
      <c r="L64" s="119">
        <f t="shared" si="4"/>
        <v>0</v>
      </c>
      <c r="O64" s="115">
        <f t="shared" si="21"/>
        <v>-45966</v>
      </c>
      <c r="P64" s="113">
        <f t="shared" si="22"/>
        <v>57</v>
      </c>
      <c r="Q64" s="113" t="e">
        <f>INDEX(地温!$D$2:$D$366,MATCH(O64,地温!$C$2:$C$366,FALSE))</f>
        <v>#N/A</v>
      </c>
      <c r="R64" s="113" t="e">
        <f t="shared" si="23"/>
        <v>#N/A</v>
      </c>
      <c r="S64" s="116" t="e">
        <f t="shared" si="5"/>
        <v>#N/A</v>
      </c>
      <c r="T64" s="119" t="e">
        <f t="shared" si="6"/>
        <v>#N/A</v>
      </c>
      <c r="U64" s="119">
        <f t="shared" si="7"/>
        <v>0</v>
      </c>
      <c r="X64" s="115">
        <f t="shared" si="24"/>
        <v>-45966</v>
      </c>
      <c r="Y64" s="113">
        <f t="shared" si="25"/>
        <v>57</v>
      </c>
      <c r="Z64" s="113" t="e">
        <f>INDEX(地温!$D$2:$D$366,MATCH(X64,地温!$C$2:$C$366,FALSE))</f>
        <v>#N/A</v>
      </c>
      <c r="AA64" s="113" t="e">
        <f t="shared" si="26"/>
        <v>#N/A</v>
      </c>
      <c r="AB64" s="116" t="e">
        <f t="shared" si="8"/>
        <v>#N/A</v>
      </c>
      <c r="AC64" s="119" t="e">
        <f t="shared" si="9"/>
        <v>#N/A</v>
      </c>
      <c r="AD64" s="119">
        <f t="shared" si="10"/>
        <v>0</v>
      </c>
      <c r="AG64" s="115">
        <f t="shared" si="27"/>
        <v>-45966</v>
      </c>
      <c r="AH64" s="113">
        <f t="shared" si="28"/>
        <v>57</v>
      </c>
      <c r="AI64" s="113" t="e">
        <f>INDEX(地温!$D$2:$D$366,MATCH(AG64,地温!$C$2:$C$366,FALSE))</f>
        <v>#N/A</v>
      </c>
      <c r="AJ64" s="113" t="e">
        <f t="shared" si="29"/>
        <v>#N/A</v>
      </c>
      <c r="AK64" s="116" t="e">
        <f t="shared" si="11"/>
        <v>#N/A</v>
      </c>
      <c r="AL64" s="119" t="e">
        <f t="shared" si="12"/>
        <v>#N/A</v>
      </c>
      <c r="AM64" s="119">
        <f t="shared" si="13"/>
        <v>0</v>
      </c>
      <c r="AP64" s="115">
        <f t="shared" si="30"/>
        <v>-45966</v>
      </c>
      <c r="AQ64" s="113">
        <f t="shared" si="31"/>
        <v>57</v>
      </c>
      <c r="AR64" s="113" t="e">
        <f>INDEX(地温!$D$2:$D$366,MATCH(AP64,地温!$C$2:$C$366,FALSE))</f>
        <v>#N/A</v>
      </c>
      <c r="AS64" s="113" t="e">
        <f t="shared" si="32"/>
        <v>#N/A</v>
      </c>
      <c r="AT64" s="116" t="e">
        <f t="shared" si="14"/>
        <v>#N/A</v>
      </c>
      <c r="AU64" s="119" t="e">
        <f t="shared" si="15"/>
        <v>#N/A</v>
      </c>
      <c r="AV64" s="119">
        <f t="shared" si="16"/>
        <v>0</v>
      </c>
    </row>
    <row r="65" spans="1:48">
      <c r="A65" s="115">
        <f t="shared" si="17"/>
        <v>-45965</v>
      </c>
      <c r="B65" s="113">
        <f t="shared" si="0"/>
        <v>58</v>
      </c>
      <c r="C65" s="119">
        <f t="shared" si="1"/>
        <v>0</v>
      </c>
      <c r="F65" s="115">
        <f t="shared" si="18"/>
        <v>-45965</v>
      </c>
      <c r="G65" s="113">
        <f t="shared" si="19"/>
        <v>58</v>
      </c>
      <c r="H65" s="113" t="e">
        <f>INDEX(地温!$D$2:$D$366,MATCH(F65,地温!$C$2:$C$366,FALSE))</f>
        <v>#N/A</v>
      </c>
      <c r="I65" s="113" t="e">
        <f t="shared" si="20"/>
        <v>#N/A</v>
      </c>
      <c r="J65" s="116" t="e">
        <f t="shared" si="2"/>
        <v>#N/A</v>
      </c>
      <c r="K65" s="119" t="e">
        <f t="shared" si="3"/>
        <v>#N/A</v>
      </c>
      <c r="L65" s="119">
        <f t="shared" si="4"/>
        <v>0</v>
      </c>
      <c r="O65" s="115">
        <f t="shared" si="21"/>
        <v>-45965</v>
      </c>
      <c r="P65" s="113">
        <f t="shared" si="22"/>
        <v>58</v>
      </c>
      <c r="Q65" s="113" t="e">
        <f>INDEX(地温!$D$2:$D$366,MATCH(O65,地温!$C$2:$C$366,FALSE))</f>
        <v>#N/A</v>
      </c>
      <c r="R65" s="113" t="e">
        <f t="shared" si="23"/>
        <v>#N/A</v>
      </c>
      <c r="S65" s="116" t="e">
        <f t="shared" si="5"/>
        <v>#N/A</v>
      </c>
      <c r="T65" s="119" t="e">
        <f t="shared" si="6"/>
        <v>#N/A</v>
      </c>
      <c r="U65" s="119">
        <f t="shared" si="7"/>
        <v>0</v>
      </c>
      <c r="X65" s="115">
        <f t="shared" si="24"/>
        <v>-45965</v>
      </c>
      <c r="Y65" s="113">
        <f t="shared" si="25"/>
        <v>58</v>
      </c>
      <c r="Z65" s="113" t="e">
        <f>INDEX(地温!$D$2:$D$366,MATCH(X65,地温!$C$2:$C$366,FALSE))</f>
        <v>#N/A</v>
      </c>
      <c r="AA65" s="113" t="e">
        <f t="shared" si="26"/>
        <v>#N/A</v>
      </c>
      <c r="AB65" s="116" t="e">
        <f t="shared" si="8"/>
        <v>#N/A</v>
      </c>
      <c r="AC65" s="119" t="e">
        <f t="shared" si="9"/>
        <v>#N/A</v>
      </c>
      <c r="AD65" s="119">
        <f t="shared" si="10"/>
        <v>0</v>
      </c>
      <c r="AG65" s="115">
        <f t="shared" si="27"/>
        <v>-45965</v>
      </c>
      <c r="AH65" s="113">
        <f t="shared" si="28"/>
        <v>58</v>
      </c>
      <c r="AI65" s="113" t="e">
        <f>INDEX(地温!$D$2:$D$366,MATCH(AG65,地温!$C$2:$C$366,FALSE))</f>
        <v>#N/A</v>
      </c>
      <c r="AJ65" s="113" t="e">
        <f t="shared" si="29"/>
        <v>#N/A</v>
      </c>
      <c r="AK65" s="116" t="e">
        <f t="shared" si="11"/>
        <v>#N/A</v>
      </c>
      <c r="AL65" s="119" t="e">
        <f t="shared" si="12"/>
        <v>#N/A</v>
      </c>
      <c r="AM65" s="119">
        <f t="shared" si="13"/>
        <v>0</v>
      </c>
      <c r="AP65" s="115">
        <f t="shared" si="30"/>
        <v>-45965</v>
      </c>
      <c r="AQ65" s="113">
        <f t="shared" si="31"/>
        <v>58</v>
      </c>
      <c r="AR65" s="113" t="e">
        <f>INDEX(地温!$D$2:$D$366,MATCH(AP65,地温!$C$2:$C$366,FALSE))</f>
        <v>#N/A</v>
      </c>
      <c r="AS65" s="113" t="e">
        <f t="shared" si="32"/>
        <v>#N/A</v>
      </c>
      <c r="AT65" s="116" t="e">
        <f t="shared" si="14"/>
        <v>#N/A</v>
      </c>
      <c r="AU65" s="119" t="e">
        <f t="shared" si="15"/>
        <v>#N/A</v>
      </c>
      <c r="AV65" s="119">
        <f t="shared" si="16"/>
        <v>0</v>
      </c>
    </row>
    <row r="66" spans="1:48">
      <c r="A66" s="115">
        <f t="shared" si="17"/>
        <v>-45964</v>
      </c>
      <c r="B66" s="113">
        <f t="shared" si="0"/>
        <v>59</v>
      </c>
      <c r="C66" s="119">
        <f t="shared" si="1"/>
        <v>0</v>
      </c>
      <c r="F66" s="115">
        <f t="shared" si="18"/>
        <v>-45964</v>
      </c>
      <c r="G66" s="113">
        <f t="shared" si="19"/>
        <v>59</v>
      </c>
      <c r="H66" s="113" t="e">
        <f>INDEX(地温!$D$2:$D$366,MATCH(F66,地温!$C$2:$C$366,FALSE))</f>
        <v>#N/A</v>
      </c>
      <c r="I66" s="113" t="e">
        <f t="shared" si="20"/>
        <v>#N/A</v>
      </c>
      <c r="J66" s="116" t="e">
        <f t="shared" si="2"/>
        <v>#N/A</v>
      </c>
      <c r="K66" s="119" t="e">
        <f t="shared" si="3"/>
        <v>#N/A</v>
      </c>
      <c r="L66" s="119">
        <f t="shared" si="4"/>
        <v>0</v>
      </c>
      <c r="O66" s="115">
        <f t="shared" si="21"/>
        <v>-45964</v>
      </c>
      <c r="P66" s="113">
        <f t="shared" si="22"/>
        <v>59</v>
      </c>
      <c r="Q66" s="113" t="e">
        <f>INDEX(地温!$D$2:$D$366,MATCH(O66,地温!$C$2:$C$366,FALSE))</f>
        <v>#N/A</v>
      </c>
      <c r="R66" s="113" t="e">
        <f t="shared" si="23"/>
        <v>#N/A</v>
      </c>
      <c r="S66" s="116" t="e">
        <f t="shared" si="5"/>
        <v>#N/A</v>
      </c>
      <c r="T66" s="119" t="e">
        <f t="shared" si="6"/>
        <v>#N/A</v>
      </c>
      <c r="U66" s="119">
        <f t="shared" si="7"/>
        <v>0</v>
      </c>
      <c r="X66" s="115">
        <f t="shared" si="24"/>
        <v>-45964</v>
      </c>
      <c r="Y66" s="113">
        <f t="shared" si="25"/>
        <v>59</v>
      </c>
      <c r="Z66" s="113" t="e">
        <f>INDEX(地温!$D$2:$D$366,MATCH(X66,地温!$C$2:$C$366,FALSE))</f>
        <v>#N/A</v>
      </c>
      <c r="AA66" s="113" t="e">
        <f t="shared" si="26"/>
        <v>#N/A</v>
      </c>
      <c r="AB66" s="116" t="e">
        <f t="shared" si="8"/>
        <v>#N/A</v>
      </c>
      <c r="AC66" s="119" t="e">
        <f t="shared" si="9"/>
        <v>#N/A</v>
      </c>
      <c r="AD66" s="119">
        <f t="shared" si="10"/>
        <v>0</v>
      </c>
      <c r="AG66" s="115">
        <f t="shared" si="27"/>
        <v>-45964</v>
      </c>
      <c r="AH66" s="113">
        <f t="shared" si="28"/>
        <v>59</v>
      </c>
      <c r="AI66" s="113" t="e">
        <f>INDEX(地温!$D$2:$D$366,MATCH(AG66,地温!$C$2:$C$366,FALSE))</f>
        <v>#N/A</v>
      </c>
      <c r="AJ66" s="113" t="e">
        <f t="shared" si="29"/>
        <v>#N/A</v>
      </c>
      <c r="AK66" s="116" t="e">
        <f t="shared" si="11"/>
        <v>#N/A</v>
      </c>
      <c r="AL66" s="119" t="e">
        <f t="shared" si="12"/>
        <v>#N/A</v>
      </c>
      <c r="AM66" s="119">
        <f t="shared" si="13"/>
        <v>0</v>
      </c>
      <c r="AP66" s="115">
        <f t="shared" si="30"/>
        <v>-45964</v>
      </c>
      <c r="AQ66" s="113">
        <f t="shared" si="31"/>
        <v>59</v>
      </c>
      <c r="AR66" s="113" t="e">
        <f>INDEX(地温!$D$2:$D$366,MATCH(AP66,地温!$C$2:$C$366,FALSE))</f>
        <v>#N/A</v>
      </c>
      <c r="AS66" s="113" t="e">
        <f t="shared" si="32"/>
        <v>#N/A</v>
      </c>
      <c r="AT66" s="116" t="e">
        <f t="shared" si="14"/>
        <v>#N/A</v>
      </c>
      <c r="AU66" s="119" t="e">
        <f t="shared" si="15"/>
        <v>#N/A</v>
      </c>
      <c r="AV66" s="119">
        <f t="shared" si="16"/>
        <v>0</v>
      </c>
    </row>
    <row r="67" spans="1:48">
      <c r="A67" s="115">
        <f t="shared" si="17"/>
        <v>-45963</v>
      </c>
      <c r="B67" s="113">
        <f t="shared" si="0"/>
        <v>60</v>
      </c>
      <c r="C67" s="119">
        <f t="shared" si="1"/>
        <v>0</v>
      </c>
      <c r="F67" s="115">
        <f t="shared" si="18"/>
        <v>-45963</v>
      </c>
      <c r="G67" s="113">
        <f t="shared" si="19"/>
        <v>60</v>
      </c>
      <c r="H67" s="113" t="e">
        <f>INDEX(地温!$D$2:$D$366,MATCH(F67,地温!$C$2:$C$366,FALSE))</f>
        <v>#N/A</v>
      </c>
      <c r="I67" s="113" t="e">
        <f t="shared" si="20"/>
        <v>#N/A</v>
      </c>
      <c r="J67" s="116" t="e">
        <f t="shared" si="2"/>
        <v>#N/A</v>
      </c>
      <c r="K67" s="119" t="e">
        <f t="shared" si="3"/>
        <v>#N/A</v>
      </c>
      <c r="L67" s="119">
        <f t="shared" si="4"/>
        <v>0</v>
      </c>
      <c r="O67" s="115">
        <f t="shared" si="21"/>
        <v>-45963</v>
      </c>
      <c r="P67" s="113">
        <f t="shared" si="22"/>
        <v>60</v>
      </c>
      <c r="Q67" s="113" t="e">
        <f>INDEX(地温!$D$2:$D$366,MATCH(O67,地温!$C$2:$C$366,FALSE))</f>
        <v>#N/A</v>
      </c>
      <c r="R67" s="113" t="e">
        <f t="shared" si="23"/>
        <v>#N/A</v>
      </c>
      <c r="S67" s="116" t="e">
        <f t="shared" si="5"/>
        <v>#N/A</v>
      </c>
      <c r="T67" s="119" t="e">
        <f t="shared" si="6"/>
        <v>#N/A</v>
      </c>
      <c r="U67" s="119">
        <f t="shared" si="7"/>
        <v>0</v>
      </c>
      <c r="X67" s="115">
        <f t="shared" si="24"/>
        <v>-45963</v>
      </c>
      <c r="Y67" s="113">
        <f t="shared" si="25"/>
        <v>60</v>
      </c>
      <c r="Z67" s="113" t="e">
        <f>INDEX(地温!$D$2:$D$366,MATCH(X67,地温!$C$2:$C$366,FALSE))</f>
        <v>#N/A</v>
      </c>
      <c r="AA67" s="113" t="e">
        <f t="shared" si="26"/>
        <v>#N/A</v>
      </c>
      <c r="AB67" s="116" t="e">
        <f t="shared" si="8"/>
        <v>#N/A</v>
      </c>
      <c r="AC67" s="119" t="e">
        <f t="shared" si="9"/>
        <v>#N/A</v>
      </c>
      <c r="AD67" s="119">
        <f t="shared" si="10"/>
        <v>0</v>
      </c>
      <c r="AG67" s="115">
        <f t="shared" si="27"/>
        <v>-45963</v>
      </c>
      <c r="AH67" s="113">
        <f t="shared" si="28"/>
        <v>60</v>
      </c>
      <c r="AI67" s="113" t="e">
        <f>INDEX(地温!$D$2:$D$366,MATCH(AG67,地温!$C$2:$C$366,FALSE))</f>
        <v>#N/A</v>
      </c>
      <c r="AJ67" s="113" t="e">
        <f t="shared" si="29"/>
        <v>#N/A</v>
      </c>
      <c r="AK67" s="116" t="e">
        <f t="shared" si="11"/>
        <v>#N/A</v>
      </c>
      <c r="AL67" s="119" t="e">
        <f t="shared" si="12"/>
        <v>#N/A</v>
      </c>
      <c r="AM67" s="119">
        <f t="shared" si="13"/>
        <v>0</v>
      </c>
      <c r="AP67" s="115">
        <f t="shared" si="30"/>
        <v>-45963</v>
      </c>
      <c r="AQ67" s="113">
        <f t="shared" si="31"/>
        <v>60</v>
      </c>
      <c r="AR67" s="113" t="e">
        <f>INDEX(地温!$D$2:$D$366,MATCH(AP67,地温!$C$2:$C$366,FALSE))</f>
        <v>#N/A</v>
      </c>
      <c r="AS67" s="113" t="e">
        <f t="shared" si="32"/>
        <v>#N/A</v>
      </c>
      <c r="AT67" s="116" t="e">
        <f t="shared" si="14"/>
        <v>#N/A</v>
      </c>
      <c r="AU67" s="119" t="e">
        <f t="shared" si="15"/>
        <v>#N/A</v>
      </c>
      <c r="AV67" s="119">
        <f t="shared" si="16"/>
        <v>0</v>
      </c>
    </row>
    <row r="68" spans="1:48">
      <c r="A68" s="115">
        <f t="shared" si="17"/>
        <v>-45962</v>
      </c>
      <c r="B68" s="113">
        <f t="shared" si="0"/>
        <v>61</v>
      </c>
      <c r="C68" s="119">
        <f t="shared" si="1"/>
        <v>0</v>
      </c>
      <c r="F68" s="115">
        <f t="shared" si="18"/>
        <v>-45962</v>
      </c>
      <c r="G68" s="113">
        <f t="shared" si="19"/>
        <v>61</v>
      </c>
      <c r="H68" s="113" t="e">
        <f>INDEX(地温!$D$2:$D$366,MATCH(F68,地温!$C$2:$C$366,FALSE))</f>
        <v>#N/A</v>
      </c>
      <c r="I68" s="113" t="e">
        <f t="shared" si="20"/>
        <v>#N/A</v>
      </c>
      <c r="J68" s="116" t="e">
        <f t="shared" si="2"/>
        <v>#N/A</v>
      </c>
      <c r="K68" s="119" t="e">
        <f t="shared" si="3"/>
        <v>#N/A</v>
      </c>
      <c r="L68" s="119">
        <f t="shared" si="4"/>
        <v>0</v>
      </c>
      <c r="O68" s="115">
        <f t="shared" si="21"/>
        <v>-45962</v>
      </c>
      <c r="P68" s="113">
        <f t="shared" si="22"/>
        <v>61</v>
      </c>
      <c r="Q68" s="113" t="e">
        <f>INDEX(地温!$D$2:$D$366,MATCH(O68,地温!$C$2:$C$366,FALSE))</f>
        <v>#N/A</v>
      </c>
      <c r="R68" s="113" t="e">
        <f t="shared" si="23"/>
        <v>#N/A</v>
      </c>
      <c r="S68" s="116" t="e">
        <f t="shared" si="5"/>
        <v>#N/A</v>
      </c>
      <c r="T68" s="119" t="e">
        <f t="shared" si="6"/>
        <v>#N/A</v>
      </c>
      <c r="U68" s="119">
        <f t="shared" si="7"/>
        <v>0</v>
      </c>
      <c r="X68" s="115">
        <f t="shared" si="24"/>
        <v>-45962</v>
      </c>
      <c r="Y68" s="113">
        <f t="shared" si="25"/>
        <v>61</v>
      </c>
      <c r="Z68" s="113" t="e">
        <f>INDEX(地温!$D$2:$D$366,MATCH(X68,地温!$C$2:$C$366,FALSE))</f>
        <v>#N/A</v>
      </c>
      <c r="AA68" s="113" t="e">
        <f t="shared" si="26"/>
        <v>#N/A</v>
      </c>
      <c r="AB68" s="116" t="e">
        <f t="shared" si="8"/>
        <v>#N/A</v>
      </c>
      <c r="AC68" s="119" t="e">
        <f t="shared" si="9"/>
        <v>#N/A</v>
      </c>
      <c r="AD68" s="119">
        <f t="shared" si="10"/>
        <v>0</v>
      </c>
      <c r="AG68" s="115">
        <f t="shared" si="27"/>
        <v>-45962</v>
      </c>
      <c r="AH68" s="113">
        <f t="shared" si="28"/>
        <v>61</v>
      </c>
      <c r="AI68" s="113" t="e">
        <f>INDEX(地温!$D$2:$D$366,MATCH(AG68,地温!$C$2:$C$366,FALSE))</f>
        <v>#N/A</v>
      </c>
      <c r="AJ68" s="113" t="e">
        <f t="shared" si="29"/>
        <v>#N/A</v>
      </c>
      <c r="AK68" s="116" t="e">
        <f t="shared" si="11"/>
        <v>#N/A</v>
      </c>
      <c r="AL68" s="119" t="e">
        <f t="shared" si="12"/>
        <v>#N/A</v>
      </c>
      <c r="AM68" s="119">
        <f t="shared" si="13"/>
        <v>0</v>
      </c>
      <c r="AP68" s="115">
        <f t="shared" si="30"/>
        <v>-45962</v>
      </c>
      <c r="AQ68" s="113">
        <f t="shared" si="31"/>
        <v>61</v>
      </c>
      <c r="AR68" s="113" t="e">
        <f>INDEX(地温!$D$2:$D$366,MATCH(AP68,地温!$C$2:$C$366,FALSE))</f>
        <v>#N/A</v>
      </c>
      <c r="AS68" s="113" t="e">
        <f t="shared" si="32"/>
        <v>#N/A</v>
      </c>
      <c r="AT68" s="116" t="e">
        <f t="shared" si="14"/>
        <v>#N/A</v>
      </c>
      <c r="AU68" s="119" t="e">
        <f t="shared" si="15"/>
        <v>#N/A</v>
      </c>
      <c r="AV68" s="119">
        <f t="shared" si="16"/>
        <v>0</v>
      </c>
    </row>
    <row r="69" spans="1:48">
      <c r="A69" s="115">
        <f t="shared" si="17"/>
        <v>-45961</v>
      </c>
      <c r="B69" s="113">
        <f t="shared" si="0"/>
        <v>62</v>
      </c>
      <c r="C69" s="119">
        <f t="shared" si="1"/>
        <v>0</v>
      </c>
      <c r="F69" s="115">
        <f t="shared" si="18"/>
        <v>-45961</v>
      </c>
      <c r="G69" s="113">
        <f t="shared" si="19"/>
        <v>62</v>
      </c>
      <c r="H69" s="113" t="e">
        <f>INDEX(地温!$D$2:$D$366,MATCH(F69,地温!$C$2:$C$366,FALSE))</f>
        <v>#N/A</v>
      </c>
      <c r="I69" s="113" t="e">
        <f t="shared" si="20"/>
        <v>#N/A</v>
      </c>
      <c r="J69" s="116" t="e">
        <f t="shared" si="2"/>
        <v>#N/A</v>
      </c>
      <c r="K69" s="119" t="e">
        <f t="shared" si="3"/>
        <v>#N/A</v>
      </c>
      <c r="L69" s="119">
        <f t="shared" si="4"/>
        <v>0</v>
      </c>
      <c r="O69" s="115">
        <f t="shared" si="21"/>
        <v>-45961</v>
      </c>
      <c r="P69" s="113">
        <f t="shared" si="22"/>
        <v>62</v>
      </c>
      <c r="Q69" s="113" t="e">
        <f>INDEX(地温!$D$2:$D$366,MATCH(O69,地温!$C$2:$C$366,FALSE))</f>
        <v>#N/A</v>
      </c>
      <c r="R69" s="113" t="e">
        <f t="shared" si="23"/>
        <v>#N/A</v>
      </c>
      <c r="S69" s="116" t="e">
        <f t="shared" si="5"/>
        <v>#N/A</v>
      </c>
      <c r="T69" s="119" t="e">
        <f t="shared" si="6"/>
        <v>#N/A</v>
      </c>
      <c r="U69" s="119">
        <f t="shared" si="7"/>
        <v>0</v>
      </c>
      <c r="X69" s="115">
        <f t="shared" si="24"/>
        <v>-45961</v>
      </c>
      <c r="Y69" s="113">
        <f t="shared" si="25"/>
        <v>62</v>
      </c>
      <c r="Z69" s="113" t="e">
        <f>INDEX(地温!$D$2:$D$366,MATCH(X69,地温!$C$2:$C$366,FALSE))</f>
        <v>#N/A</v>
      </c>
      <c r="AA69" s="113" t="e">
        <f t="shared" si="26"/>
        <v>#N/A</v>
      </c>
      <c r="AB69" s="116" t="e">
        <f t="shared" si="8"/>
        <v>#N/A</v>
      </c>
      <c r="AC69" s="119" t="e">
        <f t="shared" si="9"/>
        <v>#N/A</v>
      </c>
      <c r="AD69" s="119">
        <f t="shared" si="10"/>
        <v>0</v>
      </c>
      <c r="AG69" s="115">
        <f t="shared" si="27"/>
        <v>-45961</v>
      </c>
      <c r="AH69" s="113">
        <f t="shared" si="28"/>
        <v>62</v>
      </c>
      <c r="AI69" s="113" t="e">
        <f>INDEX(地温!$D$2:$D$366,MATCH(AG69,地温!$C$2:$C$366,FALSE))</f>
        <v>#N/A</v>
      </c>
      <c r="AJ69" s="113" t="e">
        <f t="shared" si="29"/>
        <v>#N/A</v>
      </c>
      <c r="AK69" s="116" t="e">
        <f t="shared" si="11"/>
        <v>#N/A</v>
      </c>
      <c r="AL69" s="119" t="e">
        <f t="shared" si="12"/>
        <v>#N/A</v>
      </c>
      <c r="AM69" s="119">
        <f t="shared" si="13"/>
        <v>0</v>
      </c>
      <c r="AP69" s="115">
        <f t="shared" si="30"/>
        <v>-45961</v>
      </c>
      <c r="AQ69" s="113">
        <f t="shared" si="31"/>
        <v>62</v>
      </c>
      <c r="AR69" s="113" t="e">
        <f>INDEX(地温!$D$2:$D$366,MATCH(AP69,地温!$C$2:$C$366,FALSE))</f>
        <v>#N/A</v>
      </c>
      <c r="AS69" s="113" t="e">
        <f t="shared" si="32"/>
        <v>#N/A</v>
      </c>
      <c r="AT69" s="116" t="e">
        <f t="shared" si="14"/>
        <v>#N/A</v>
      </c>
      <c r="AU69" s="119" t="e">
        <f t="shared" si="15"/>
        <v>#N/A</v>
      </c>
      <c r="AV69" s="119">
        <f t="shared" si="16"/>
        <v>0</v>
      </c>
    </row>
    <row r="70" spans="1:48">
      <c r="A70" s="115">
        <f t="shared" si="17"/>
        <v>-45960</v>
      </c>
      <c r="B70" s="113">
        <f t="shared" si="0"/>
        <v>63</v>
      </c>
      <c r="C70" s="119">
        <f t="shared" si="1"/>
        <v>0</v>
      </c>
      <c r="F70" s="115">
        <f t="shared" si="18"/>
        <v>-45960</v>
      </c>
      <c r="G70" s="113">
        <f t="shared" si="19"/>
        <v>63</v>
      </c>
      <c r="H70" s="113" t="e">
        <f>INDEX(地温!$D$2:$D$366,MATCH(F70,地温!$C$2:$C$366,FALSE))</f>
        <v>#N/A</v>
      </c>
      <c r="I70" s="113" t="e">
        <f t="shared" si="20"/>
        <v>#N/A</v>
      </c>
      <c r="J70" s="116" t="e">
        <f t="shared" si="2"/>
        <v>#N/A</v>
      </c>
      <c r="K70" s="119" t="e">
        <f t="shared" si="3"/>
        <v>#N/A</v>
      </c>
      <c r="L70" s="119">
        <f t="shared" si="4"/>
        <v>0</v>
      </c>
      <c r="O70" s="115">
        <f t="shared" si="21"/>
        <v>-45960</v>
      </c>
      <c r="P70" s="113">
        <f t="shared" si="22"/>
        <v>63</v>
      </c>
      <c r="Q70" s="113" t="e">
        <f>INDEX(地温!$D$2:$D$366,MATCH(O70,地温!$C$2:$C$366,FALSE))</f>
        <v>#N/A</v>
      </c>
      <c r="R70" s="113" t="e">
        <f t="shared" si="23"/>
        <v>#N/A</v>
      </c>
      <c r="S70" s="116" t="e">
        <f t="shared" si="5"/>
        <v>#N/A</v>
      </c>
      <c r="T70" s="119" t="e">
        <f t="shared" si="6"/>
        <v>#N/A</v>
      </c>
      <c r="U70" s="119">
        <f t="shared" si="7"/>
        <v>0</v>
      </c>
      <c r="X70" s="115">
        <f t="shared" si="24"/>
        <v>-45960</v>
      </c>
      <c r="Y70" s="113">
        <f t="shared" si="25"/>
        <v>63</v>
      </c>
      <c r="Z70" s="113" t="e">
        <f>INDEX(地温!$D$2:$D$366,MATCH(X70,地温!$C$2:$C$366,FALSE))</f>
        <v>#N/A</v>
      </c>
      <c r="AA70" s="113" t="e">
        <f t="shared" si="26"/>
        <v>#N/A</v>
      </c>
      <c r="AB70" s="116" t="e">
        <f t="shared" si="8"/>
        <v>#N/A</v>
      </c>
      <c r="AC70" s="119" t="e">
        <f t="shared" si="9"/>
        <v>#N/A</v>
      </c>
      <c r="AD70" s="119">
        <f t="shared" si="10"/>
        <v>0</v>
      </c>
      <c r="AG70" s="115">
        <f t="shared" si="27"/>
        <v>-45960</v>
      </c>
      <c r="AH70" s="113">
        <f t="shared" si="28"/>
        <v>63</v>
      </c>
      <c r="AI70" s="113" t="e">
        <f>INDEX(地温!$D$2:$D$366,MATCH(AG70,地温!$C$2:$C$366,FALSE))</f>
        <v>#N/A</v>
      </c>
      <c r="AJ70" s="113" t="e">
        <f t="shared" si="29"/>
        <v>#N/A</v>
      </c>
      <c r="AK70" s="116" t="e">
        <f t="shared" si="11"/>
        <v>#N/A</v>
      </c>
      <c r="AL70" s="119" t="e">
        <f t="shared" si="12"/>
        <v>#N/A</v>
      </c>
      <c r="AM70" s="119">
        <f t="shared" si="13"/>
        <v>0</v>
      </c>
      <c r="AP70" s="115">
        <f t="shared" si="30"/>
        <v>-45960</v>
      </c>
      <c r="AQ70" s="113">
        <f t="shared" si="31"/>
        <v>63</v>
      </c>
      <c r="AR70" s="113" t="e">
        <f>INDEX(地温!$D$2:$D$366,MATCH(AP70,地温!$C$2:$C$366,FALSE))</f>
        <v>#N/A</v>
      </c>
      <c r="AS70" s="113" t="e">
        <f t="shared" si="32"/>
        <v>#N/A</v>
      </c>
      <c r="AT70" s="116" t="e">
        <f t="shared" si="14"/>
        <v>#N/A</v>
      </c>
      <c r="AU70" s="119" t="e">
        <f t="shared" si="15"/>
        <v>#N/A</v>
      </c>
      <c r="AV70" s="119">
        <f t="shared" si="16"/>
        <v>0</v>
      </c>
    </row>
    <row r="71" spans="1:48">
      <c r="A71" s="115">
        <f t="shared" si="17"/>
        <v>-45959</v>
      </c>
      <c r="B71" s="113">
        <f t="shared" si="0"/>
        <v>64</v>
      </c>
      <c r="C71" s="119">
        <f t="shared" si="1"/>
        <v>0</v>
      </c>
      <c r="F71" s="115">
        <f t="shared" si="18"/>
        <v>-45959</v>
      </c>
      <c r="G71" s="113">
        <f t="shared" si="19"/>
        <v>64</v>
      </c>
      <c r="H71" s="113" t="e">
        <f>INDEX(地温!$D$2:$D$366,MATCH(F71,地温!$C$2:$C$366,FALSE))</f>
        <v>#N/A</v>
      </c>
      <c r="I71" s="113" t="e">
        <f t="shared" si="20"/>
        <v>#N/A</v>
      </c>
      <c r="J71" s="116" t="e">
        <f t="shared" si="2"/>
        <v>#N/A</v>
      </c>
      <c r="K71" s="119" t="e">
        <f t="shared" si="3"/>
        <v>#N/A</v>
      </c>
      <c r="L71" s="119">
        <f t="shared" si="4"/>
        <v>0</v>
      </c>
      <c r="O71" s="115">
        <f t="shared" si="21"/>
        <v>-45959</v>
      </c>
      <c r="P71" s="113">
        <f t="shared" si="22"/>
        <v>64</v>
      </c>
      <c r="Q71" s="113" t="e">
        <f>INDEX(地温!$D$2:$D$366,MATCH(O71,地温!$C$2:$C$366,FALSE))</f>
        <v>#N/A</v>
      </c>
      <c r="R71" s="113" t="e">
        <f t="shared" si="23"/>
        <v>#N/A</v>
      </c>
      <c r="S71" s="116" t="e">
        <f t="shared" si="5"/>
        <v>#N/A</v>
      </c>
      <c r="T71" s="119" t="e">
        <f t="shared" si="6"/>
        <v>#N/A</v>
      </c>
      <c r="U71" s="119">
        <f t="shared" si="7"/>
        <v>0</v>
      </c>
      <c r="X71" s="115">
        <f t="shared" si="24"/>
        <v>-45959</v>
      </c>
      <c r="Y71" s="113">
        <f t="shared" si="25"/>
        <v>64</v>
      </c>
      <c r="Z71" s="113" t="e">
        <f>INDEX(地温!$D$2:$D$366,MATCH(X71,地温!$C$2:$C$366,FALSE))</f>
        <v>#N/A</v>
      </c>
      <c r="AA71" s="113" t="e">
        <f t="shared" si="26"/>
        <v>#N/A</v>
      </c>
      <c r="AB71" s="116" t="e">
        <f t="shared" si="8"/>
        <v>#N/A</v>
      </c>
      <c r="AC71" s="119" t="e">
        <f t="shared" si="9"/>
        <v>#N/A</v>
      </c>
      <c r="AD71" s="119">
        <f t="shared" si="10"/>
        <v>0</v>
      </c>
      <c r="AG71" s="115">
        <f t="shared" si="27"/>
        <v>-45959</v>
      </c>
      <c r="AH71" s="113">
        <f t="shared" si="28"/>
        <v>64</v>
      </c>
      <c r="AI71" s="113" t="e">
        <f>INDEX(地温!$D$2:$D$366,MATCH(AG71,地温!$C$2:$C$366,FALSE))</f>
        <v>#N/A</v>
      </c>
      <c r="AJ71" s="113" t="e">
        <f t="shared" si="29"/>
        <v>#N/A</v>
      </c>
      <c r="AK71" s="116" t="e">
        <f t="shared" si="11"/>
        <v>#N/A</v>
      </c>
      <c r="AL71" s="119" t="e">
        <f t="shared" si="12"/>
        <v>#N/A</v>
      </c>
      <c r="AM71" s="119">
        <f t="shared" si="13"/>
        <v>0</v>
      </c>
      <c r="AP71" s="115">
        <f t="shared" si="30"/>
        <v>-45959</v>
      </c>
      <c r="AQ71" s="113">
        <f t="shared" si="31"/>
        <v>64</v>
      </c>
      <c r="AR71" s="113" t="e">
        <f>INDEX(地温!$D$2:$D$366,MATCH(AP71,地温!$C$2:$C$366,FALSE))</f>
        <v>#N/A</v>
      </c>
      <c r="AS71" s="113" t="e">
        <f t="shared" si="32"/>
        <v>#N/A</v>
      </c>
      <c r="AT71" s="116" t="e">
        <f t="shared" si="14"/>
        <v>#N/A</v>
      </c>
      <c r="AU71" s="119" t="e">
        <f t="shared" si="15"/>
        <v>#N/A</v>
      </c>
      <c r="AV71" s="119">
        <f t="shared" si="16"/>
        <v>0</v>
      </c>
    </row>
    <row r="72" spans="1:48">
      <c r="A72" s="115">
        <f t="shared" si="17"/>
        <v>-45958</v>
      </c>
      <c r="B72" s="113">
        <f t="shared" ref="B72:B135" si="33">G72</f>
        <v>65</v>
      </c>
      <c r="C72" s="119">
        <f t="shared" ref="C72:C135" si="34">L72+U72+AD72+AM72+AV72</f>
        <v>0</v>
      </c>
      <c r="F72" s="115">
        <f t="shared" si="18"/>
        <v>-45958</v>
      </c>
      <c r="G72" s="113">
        <f t="shared" si="19"/>
        <v>65</v>
      </c>
      <c r="H72" s="113" t="e">
        <f>INDEX(地温!$D$2:$D$366,MATCH(F72,地温!$C$2:$C$366,FALSE))</f>
        <v>#N/A</v>
      </c>
      <c r="I72" s="113" t="e">
        <f t="shared" si="20"/>
        <v>#N/A</v>
      </c>
      <c r="J72" s="116" t="e">
        <f t="shared" ref="J72:J135" si="35">I72/G72</f>
        <v>#N/A</v>
      </c>
      <c r="K72" s="119" t="e">
        <f t="shared" ref="K72:K135" si="36">$H$4*EXP(-$I$4/(8.31*(J72+273)))</f>
        <v>#N/A</v>
      </c>
      <c r="L72" s="119">
        <f t="shared" ref="L72:L135" si="37">IF($G$1=0,0,$J$1*$G$4*0.01*(1-EXP(-K72*G72)))</f>
        <v>0</v>
      </c>
      <c r="O72" s="115">
        <f t="shared" si="21"/>
        <v>-45958</v>
      </c>
      <c r="P72" s="113">
        <f t="shared" si="22"/>
        <v>65</v>
      </c>
      <c r="Q72" s="113" t="e">
        <f>INDEX(地温!$D$2:$D$366,MATCH(O72,地温!$C$2:$C$366,FALSE))</f>
        <v>#N/A</v>
      </c>
      <c r="R72" s="113" t="e">
        <f t="shared" si="23"/>
        <v>#N/A</v>
      </c>
      <c r="S72" s="116" t="e">
        <f t="shared" ref="S72:S135" si="38">R72/P72</f>
        <v>#N/A</v>
      </c>
      <c r="T72" s="119" t="e">
        <f t="shared" ref="T72:T135" si="39">$Q$4*EXP(-$R$4/(8.31*(S72+273)))</f>
        <v>#N/A</v>
      </c>
      <c r="U72" s="119">
        <f t="shared" ref="U72:U135" si="40">IF($P$1=0,0,$S$1*$P$4*0.01*(1-EXP(-T72*P72)))</f>
        <v>0</v>
      </c>
      <c r="X72" s="115">
        <f t="shared" si="24"/>
        <v>-45958</v>
      </c>
      <c r="Y72" s="113">
        <f t="shared" si="25"/>
        <v>65</v>
      </c>
      <c r="Z72" s="113" t="e">
        <f>INDEX(地温!$D$2:$D$366,MATCH(X72,地温!$C$2:$C$366,FALSE))</f>
        <v>#N/A</v>
      </c>
      <c r="AA72" s="113" t="e">
        <f t="shared" si="26"/>
        <v>#N/A</v>
      </c>
      <c r="AB72" s="116" t="e">
        <f t="shared" ref="AB72:AB135" si="41">AA72/Y72</f>
        <v>#N/A</v>
      </c>
      <c r="AC72" s="119" t="e">
        <f t="shared" ref="AC72:AC135" si="42">$Z$4*EXP(-$AA$4/(8.31*(AB72+273)))</f>
        <v>#N/A</v>
      </c>
      <c r="AD72" s="119">
        <f t="shared" ref="AD72:AD135" si="43">IF($Y$1=0,0,$AB$1*$Y$4*0.01*(1-EXP(-AC72*Y72)))</f>
        <v>0</v>
      </c>
      <c r="AG72" s="115">
        <f t="shared" si="27"/>
        <v>-45958</v>
      </c>
      <c r="AH72" s="113">
        <f t="shared" si="28"/>
        <v>65</v>
      </c>
      <c r="AI72" s="113" t="e">
        <f>INDEX(地温!$D$2:$D$366,MATCH(AG72,地温!$C$2:$C$366,FALSE))</f>
        <v>#N/A</v>
      </c>
      <c r="AJ72" s="113" t="e">
        <f t="shared" si="29"/>
        <v>#N/A</v>
      </c>
      <c r="AK72" s="116" t="e">
        <f t="shared" ref="AK72:AK135" si="44">AJ72/AH72</f>
        <v>#N/A</v>
      </c>
      <c r="AL72" s="119" t="e">
        <f t="shared" ref="AL72:AL135" si="45">$AI$4*EXP(-$AJ$4/(8.31*(AK72+273)))</f>
        <v>#N/A</v>
      </c>
      <c r="AM72" s="119">
        <f t="shared" ref="AM72:AM135" si="46">IF($AH$1=0,0,$AK$1*$AH$4*0.01*(1-EXP(-AL72*AH72)))</f>
        <v>0</v>
      </c>
      <c r="AP72" s="115">
        <f t="shared" si="30"/>
        <v>-45958</v>
      </c>
      <c r="AQ72" s="113">
        <f t="shared" si="31"/>
        <v>65</v>
      </c>
      <c r="AR72" s="113" t="e">
        <f>INDEX(地温!$D$2:$D$366,MATCH(AP72,地温!$C$2:$C$366,FALSE))</f>
        <v>#N/A</v>
      </c>
      <c r="AS72" s="113" t="e">
        <f t="shared" si="32"/>
        <v>#N/A</v>
      </c>
      <c r="AT72" s="116" t="e">
        <f t="shared" ref="AT72:AT135" si="47">AS72/AQ72</f>
        <v>#N/A</v>
      </c>
      <c r="AU72" s="119" t="e">
        <f t="shared" ref="AU72:AU135" si="48">$AR$4*EXP(-$AS$4/(8.31*(AT72+273)))</f>
        <v>#N/A</v>
      </c>
      <c r="AV72" s="119">
        <f t="shared" ref="AV72:AV135" si="49">IF($AQ$1=0,0,$AT$1*$AQ$4*0.01*(1-EXP(-AU72*AQ72)))</f>
        <v>0</v>
      </c>
    </row>
    <row r="73" spans="1:48">
      <c r="A73" s="115">
        <f t="shared" ref="A73:A136" si="50">A72+1</f>
        <v>-45957</v>
      </c>
      <c r="B73" s="113">
        <f t="shared" si="33"/>
        <v>66</v>
      </c>
      <c r="C73" s="119">
        <f t="shared" si="34"/>
        <v>0</v>
      </c>
      <c r="F73" s="115">
        <f t="shared" ref="F73:F136" si="51">F72+1</f>
        <v>-45957</v>
      </c>
      <c r="G73" s="113">
        <f t="shared" ref="G73:G136" si="52">F73-F$8+1</f>
        <v>66</v>
      </c>
      <c r="H73" s="113" t="e">
        <f>INDEX(地温!$D$2:$D$366,MATCH(F73,地温!$C$2:$C$366,FALSE))</f>
        <v>#N/A</v>
      </c>
      <c r="I73" s="113" t="e">
        <f t="shared" ref="I73:I136" si="53">I72+H73</f>
        <v>#N/A</v>
      </c>
      <c r="J73" s="116" t="e">
        <f t="shared" si="35"/>
        <v>#N/A</v>
      </c>
      <c r="K73" s="119" t="e">
        <f t="shared" si="36"/>
        <v>#N/A</v>
      </c>
      <c r="L73" s="119">
        <f t="shared" si="37"/>
        <v>0</v>
      </c>
      <c r="O73" s="115">
        <f t="shared" ref="O73:O136" si="54">O72+1</f>
        <v>-45957</v>
      </c>
      <c r="P73" s="113">
        <f t="shared" ref="P73:P136" si="55">O73-O$8+1</f>
        <v>66</v>
      </c>
      <c r="Q73" s="113" t="e">
        <f>INDEX(地温!$D$2:$D$366,MATCH(O73,地温!$C$2:$C$366,FALSE))</f>
        <v>#N/A</v>
      </c>
      <c r="R73" s="113" t="e">
        <f t="shared" ref="R73:R136" si="56">R72+Q73</f>
        <v>#N/A</v>
      </c>
      <c r="S73" s="116" t="e">
        <f t="shared" si="38"/>
        <v>#N/A</v>
      </c>
      <c r="T73" s="119" t="e">
        <f t="shared" si="39"/>
        <v>#N/A</v>
      </c>
      <c r="U73" s="119">
        <f t="shared" si="40"/>
        <v>0</v>
      </c>
      <c r="X73" s="115">
        <f t="shared" ref="X73:X136" si="57">X72+1</f>
        <v>-45957</v>
      </c>
      <c r="Y73" s="113">
        <f t="shared" ref="Y73:Y136" si="58">X73-X$8+1</f>
        <v>66</v>
      </c>
      <c r="Z73" s="113" t="e">
        <f>INDEX(地温!$D$2:$D$366,MATCH(X73,地温!$C$2:$C$366,FALSE))</f>
        <v>#N/A</v>
      </c>
      <c r="AA73" s="113" t="e">
        <f t="shared" ref="AA73:AA136" si="59">AA72+Z73</f>
        <v>#N/A</v>
      </c>
      <c r="AB73" s="116" t="e">
        <f t="shared" si="41"/>
        <v>#N/A</v>
      </c>
      <c r="AC73" s="119" t="e">
        <f t="shared" si="42"/>
        <v>#N/A</v>
      </c>
      <c r="AD73" s="119">
        <f t="shared" si="43"/>
        <v>0</v>
      </c>
      <c r="AG73" s="115">
        <f t="shared" ref="AG73:AG136" si="60">AG72+1</f>
        <v>-45957</v>
      </c>
      <c r="AH73" s="113">
        <f t="shared" ref="AH73:AH136" si="61">AG73-AG$8+1</f>
        <v>66</v>
      </c>
      <c r="AI73" s="113" t="e">
        <f>INDEX(地温!$D$2:$D$366,MATCH(AG73,地温!$C$2:$C$366,FALSE))</f>
        <v>#N/A</v>
      </c>
      <c r="AJ73" s="113" t="e">
        <f t="shared" ref="AJ73:AJ136" si="62">AJ72+AI73</f>
        <v>#N/A</v>
      </c>
      <c r="AK73" s="116" t="e">
        <f t="shared" si="44"/>
        <v>#N/A</v>
      </c>
      <c r="AL73" s="119" t="e">
        <f t="shared" si="45"/>
        <v>#N/A</v>
      </c>
      <c r="AM73" s="119">
        <f t="shared" si="46"/>
        <v>0</v>
      </c>
      <c r="AP73" s="115">
        <f t="shared" ref="AP73:AP136" si="63">AP72+1</f>
        <v>-45957</v>
      </c>
      <c r="AQ73" s="113">
        <f t="shared" ref="AQ73:AQ136" si="64">AP73-AP$8+1</f>
        <v>66</v>
      </c>
      <c r="AR73" s="113" t="e">
        <f>INDEX(地温!$D$2:$D$366,MATCH(AP73,地温!$C$2:$C$366,FALSE))</f>
        <v>#N/A</v>
      </c>
      <c r="AS73" s="113" t="e">
        <f t="shared" ref="AS73:AS136" si="65">AS72+AR73</f>
        <v>#N/A</v>
      </c>
      <c r="AT73" s="116" t="e">
        <f t="shared" si="47"/>
        <v>#N/A</v>
      </c>
      <c r="AU73" s="119" t="e">
        <f t="shared" si="48"/>
        <v>#N/A</v>
      </c>
      <c r="AV73" s="119">
        <f t="shared" si="49"/>
        <v>0</v>
      </c>
    </row>
    <row r="74" spans="1:48">
      <c r="A74" s="115">
        <f t="shared" si="50"/>
        <v>-45956</v>
      </c>
      <c r="B74" s="113">
        <f t="shared" si="33"/>
        <v>67</v>
      </c>
      <c r="C74" s="119">
        <f t="shared" si="34"/>
        <v>0</v>
      </c>
      <c r="F74" s="115">
        <f t="shared" si="51"/>
        <v>-45956</v>
      </c>
      <c r="G74" s="113">
        <f t="shared" si="52"/>
        <v>67</v>
      </c>
      <c r="H74" s="113" t="e">
        <f>INDEX(地温!$D$2:$D$366,MATCH(F74,地温!$C$2:$C$366,FALSE))</f>
        <v>#N/A</v>
      </c>
      <c r="I74" s="113" t="e">
        <f t="shared" si="53"/>
        <v>#N/A</v>
      </c>
      <c r="J74" s="116" t="e">
        <f t="shared" si="35"/>
        <v>#N/A</v>
      </c>
      <c r="K74" s="119" t="e">
        <f t="shared" si="36"/>
        <v>#N/A</v>
      </c>
      <c r="L74" s="119">
        <f t="shared" si="37"/>
        <v>0</v>
      </c>
      <c r="O74" s="115">
        <f t="shared" si="54"/>
        <v>-45956</v>
      </c>
      <c r="P74" s="113">
        <f t="shared" si="55"/>
        <v>67</v>
      </c>
      <c r="Q74" s="113" t="e">
        <f>INDEX(地温!$D$2:$D$366,MATCH(O74,地温!$C$2:$C$366,FALSE))</f>
        <v>#N/A</v>
      </c>
      <c r="R74" s="113" t="e">
        <f t="shared" si="56"/>
        <v>#N/A</v>
      </c>
      <c r="S74" s="116" t="e">
        <f t="shared" si="38"/>
        <v>#N/A</v>
      </c>
      <c r="T74" s="119" t="e">
        <f t="shared" si="39"/>
        <v>#N/A</v>
      </c>
      <c r="U74" s="119">
        <f t="shared" si="40"/>
        <v>0</v>
      </c>
      <c r="X74" s="115">
        <f t="shared" si="57"/>
        <v>-45956</v>
      </c>
      <c r="Y74" s="113">
        <f t="shared" si="58"/>
        <v>67</v>
      </c>
      <c r="Z74" s="113" t="e">
        <f>INDEX(地温!$D$2:$D$366,MATCH(X74,地温!$C$2:$C$366,FALSE))</f>
        <v>#N/A</v>
      </c>
      <c r="AA74" s="113" t="e">
        <f t="shared" si="59"/>
        <v>#N/A</v>
      </c>
      <c r="AB74" s="116" t="e">
        <f t="shared" si="41"/>
        <v>#N/A</v>
      </c>
      <c r="AC74" s="119" t="e">
        <f t="shared" si="42"/>
        <v>#N/A</v>
      </c>
      <c r="AD74" s="119">
        <f t="shared" si="43"/>
        <v>0</v>
      </c>
      <c r="AG74" s="115">
        <f t="shared" si="60"/>
        <v>-45956</v>
      </c>
      <c r="AH74" s="113">
        <f t="shared" si="61"/>
        <v>67</v>
      </c>
      <c r="AI74" s="113" t="e">
        <f>INDEX(地温!$D$2:$D$366,MATCH(AG74,地温!$C$2:$C$366,FALSE))</f>
        <v>#N/A</v>
      </c>
      <c r="AJ74" s="113" t="e">
        <f t="shared" si="62"/>
        <v>#N/A</v>
      </c>
      <c r="AK74" s="116" t="e">
        <f t="shared" si="44"/>
        <v>#N/A</v>
      </c>
      <c r="AL74" s="119" t="e">
        <f t="shared" si="45"/>
        <v>#N/A</v>
      </c>
      <c r="AM74" s="119">
        <f t="shared" si="46"/>
        <v>0</v>
      </c>
      <c r="AP74" s="115">
        <f t="shared" si="63"/>
        <v>-45956</v>
      </c>
      <c r="AQ74" s="113">
        <f t="shared" si="64"/>
        <v>67</v>
      </c>
      <c r="AR74" s="113" t="e">
        <f>INDEX(地温!$D$2:$D$366,MATCH(AP74,地温!$C$2:$C$366,FALSE))</f>
        <v>#N/A</v>
      </c>
      <c r="AS74" s="113" t="e">
        <f t="shared" si="65"/>
        <v>#N/A</v>
      </c>
      <c r="AT74" s="116" t="e">
        <f t="shared" si="47"/>
        <v>#N/A</v>
      </c>
      <c r="AU74" s="119" t="e">
        <f t="shared" si="48"/>
        <v>#N/A</v>
      </c>
      <c r="AV74" s="119">
        <f t="shared" si="49"/>
        <v>0</v>
      </c>
    </row>
    <row r="75" spans="1:48">
      <c r="A75" s="115">
        <f t="shared" si="50"/>
        <v>-45955</v>
      </c>
      <c r="B75" s="113">
        <f t="shared" si="33"/>
        <v>68</v>
      </c>
      <c r="C75" s="119">
        <f t="shared" si="34"/>
        <v>0</v>
      </c>
      <c r="F75" s="115">
        <f t="shared" si="51"/>
        <v>-45955</v>
      </c>
      <c r="G75" s="113">
        <f t="shared" si="52"/>
        <v>68</v>
      </c>
      <c r="H75" s="113" t="e">
        <f>INDEX(地温!$D$2:$D$366,MATCH(F75,地温!$C$2:$C$366,FALSE))</f>
        <v>#N/A</v>
      </c>
      <c r="I75" s="113" t="e">
        <f t="shared" si="53"/>
        <v>#N/A</v>
      </c>
      <c r="J75" s="116" t="e">
        <f t="shared" si="35"/>
        <v>#N/A</v>
      </c>
      <c r="K75" s="119" t="e">
        <f t="shared" si="36"/>
        <v>#N/A</v>
      </c>
      <c r="L75" s="119">
        <f t="shared" si="37"/>
        <v>0</v>
      </c>
      <c r="O75" s="115">
        <f t="shared" si="54"/>
        <v>-45955</v>
      </c>
      <c r="P75" s="113">
        <f t="shared" si="55"/>
        <v>68</v>
      </c>
      <c r="Q75" s="113" t="e">
        <f>INDEX(地温!$D$2:$D$366,MATCH(O75,地温!$C$2:$C$366,FALSE))</f>
        <v>#N/A</v>
      </c>
      <c r="R75" s="113" t="e">
        <f t="shared" si="56"/>
        <v>#N/A</v>
      </c>
      <c r="S75" s="116" t="e">
        <f t="shared" si="38"/>
        <v>#N/A</v>
      </c>
      <c r="T75" s="119" t="e">
        <f t="shared" si="39"/>
        <v>#N/A</v>
      </c>
      <c r="U75" s="119">
        <f t="shared" si="40"/>
        <v>0</v>
      </c>
      <c r="X75" s="115">
        <f t="shared" si="57"/>
        <v>-45955</v>
      </c>
      <c r="Y75" s="113">
        <f t="shared" si="58"/>
        <v>68</v>
      </c>
      <c r="Z75" s="113" t="e">
        <f>INDEX(地温!$D$2:$D$366,MATCH(X75,地温!$C$2:$C$366,FALSE))</f>
        <v>#N/A</v>
      </c>
      <c r="AA75" s="113" t="e">
        <f t="shared" si="59"/>
        <v>#N/A</v>
      </c>
      <c r="AB75" s="116" t="e">
        <f t="shared" si="41"/>
        <v>#N/A</v>
      </c>
      <c r="AC75" s="119" t="e">
        <f t="shared" si="42"/>
        <v>#N/A</v>
      </c>
      <c r="AD75" s="119">
        <f t="shared" si="43"/>
        <v>0</v>
      </c>
      <c r="AG75" s="115">
        <f t="shared" si="60"/>
        <v>-45955</v>
      </c>
      <c r="AH75" s="113">
        <f t="shared" si="61"/>
        <v>68</v>
      </c>
      <c r="AI75" s="113" t="e">
        <f>INDEX(地温!$D$2:$D$366,MATCH(AG75,地温!$C$2:$C$366,FALSE))</f>
        <v>#N/A</v>
      </c>
      <c r="AJ75" s="113" t="e">
        <f t="shared" si="62"/>
        <v>#N/A</v>
      </c>
      <c r="AK75" s="116" t="e">
        <f t="shared" si="44"/>
        <v>#N/A</v>
      </c>
      <c r="AL75" s="119" t="e">
        <f t="shared" si="45"/>
        <v>#N/A</v>
      </c>
      <c r="AM75" s="119">
        <f t="shared" si="46"/>
        <v>0</v>
      </c>
      <c r="AP75" s="115">
        <f t="shared" si="63"/>
        <v>-45955</v>
      </c>
      <c r="AQ75" s="113">
        <f t="shared" si="64"/>
        <v>68</v>
      </c>
      <c r="AR75" s="113" t="e">
        <f>INDEX(地温!$D$2:$D$366,MATCH(AP75,地温!$C$2:$C$366,FALSE))</f>
        <v>#N/A</v>
      </c>
      <c r="AS75" s="113" t="e">
        <f t="shared" si="65"/>
        <v>#N/A</v>
      </c>
      <c r="AT75" s="116" t="e">
        <f t="shared" si="47"/>
        <v>#N/A</v>
      </c>
      <c r="AU75" s="119" t="e">
        <f t="shared" si="48"/>
        <v>#N/A</v>
      </c>
      <c r="AV75" s="119">
        <f t="shared" si="49"/>
        <v>0</v>
      </c>
    </row>
    <row r="76" spans="1:48">
      <c r="A76" s="115">
        <f t="shared" si="50"/>
        <v>-45954</v>
      </c>
      <c r="B76" s="113">
        <f t="shared" si="33"/>
        <v>69</v>
      </c>
      <c r="C76" s="119">
        <f t="shared" si="34"/>
        <v>0</v>
      </c>
      <c r="F76" s="115">
        <f t="shared" si="51"/>
        <v>-45954</v>
      </c>
      <c r="G76" s="113">
        <f t="shared" si="52"/>
        <v>69</v>
      </c>
      <c r="H76" s="113" t="e">
        <f>INDEX(地温!$D$2:$D$366,MATCH(F76,地温!$C$2:$C$366,FALSE))</f>
        <v>#N/A</v>
      </c>
      <c r="I76" s="113" t="e">
        <f t="shared" si="53"/>
        <v>#N/A</v>
      </c>
      <c r="J76" s="116" t="e">
        <f t="shared" si="35"/>
        <v>#N/A</v>
      </c>
      <c r="K76" s="119" t="e">
        <f t="shared" si="36"/>
        <v>#N/A</v>
      </c>
      <c r="L76" s="119">
        <f t="shared" si="37"/>
        <v>0</v>
      </c>
      <c r="O76" s="115">
        <f t="shared" si="54"/>
        <v>-45954</v>
      </c>
      <c r="P76" s="113">
        <f t="shared" si="55"/>
        <v>69</v>
      </c>
      <c r="Q76" s="113" t="e">
        <f>INDEX(地温!$D$2:$D$366,MATCH(O76,地温!$C$2:$C$366,FALSE))</f>
        <v>#N/A</v>
      </c>
      <c r="R76" s="113" t="e">
        <f t="shared" si="56"/>
        <v>#N/A</v>
      </c>
      <c r="S76" s="116" t="e">
        <f t="shared" si="38"/>
        <v>#N/A</v>
      </c>
      <c r="T76" s="119" t="e">
        <f t="shared" si="39"/>
        <v>#N/A</v>
      </c>
      <c r="U76" s="119">
        <f t="shared" si="40"/>
        <v>0</v>
      </c>
      <c r="X76" s="115">
        <f t="shared" si="57"/>
        <v>-45954</v>
      </c>
      <c r="Y76" s="113">
        <f t="shared" si="58"/>
        <v>69</v>
      </c>
      <c r="Z76" s="113" t="e">
        <f>INDEX(地温!$D$2:$D$366,MATCH(X76,地温!$C$2:$C$366,FALSE))</f>
        <v>#N/A</v>
      </c>
      <c r="AA76" s="113" t="e">
        <f t="shared" si="59"/>
        <v>#N/A</v>
      </c>
      <c r="AB76" s="116" t="e">
        <f t="shared" si="41"/>
        <v>#N/A</v>
      </c>
      <c r="AC76" s="119" t="e">
        <f t="shared" si="42"/>
        <v>#N/A</v>
      </c>
      <c r="AD76" s="119">
        <f t="shared" si="43"/>
        <v>0</v>
      </c>
      <c r="AG76" s="115">
        <f t="shared" si="60"/>
        <v>-45954</v>
      </c>
      <c r="AH76" s="113">
        <f t="shared" si="61"/>
        <v>69</v>
      </c>
      <c r="AI76" s="113" t="e">
        <f>INDEX(地温!$D$2:$D$366,MATCH(AG76,地温!$C$2:$C$366,FALSE))</f>
        <v>#N/A</v>
      </c>
      <c r="AJ76" s="113" t="e">
        <f t="shared" si="62"/>
        <v>#N/A</v>
      </c>
      <c r="AK76" s="116" t="e">
        <f t="shared" si="44"/>
        <v>#N/A</v>
      </c>
      <c r="AL76" s="119" t="e">
        <f t="shared" si="45"/>
        <v>#N/A</v>
      </c>
      <c r="AM76" s="119">
        <f t="shared" si="46"/>
        <v>0</v>
      </c>
      <c r="AP76" s="115">
        <f t="shared" si="63"/>
        <v>-45954</v>
      </c>
      <c r="AQ76" s="113">
        <f t="shared" si="64"/>
        <v>69</v>
      </c>
      <c r="AR76" s="113" t="e">
        <f>INDEX(地温!$D$2:$D$366,MATCH(AP76,地温!$C$2:$C$366,FALSE))</f>
        <v>#N/A</v>
      </c>
      <c r="AS76" s="113" t="e">
        <f t="shared" si="65"/>
        <v>#N/A</v>
      </c>
      <c r="AT76" s="116" t="e">
        <f t="shared" si="47"/>
        <v>#N/A</v>
      </c>
      <c r="AU76" s="119" t="e">
        <f t="shared" si="48"/>
        <v>#N/A</v>
      </c>
      <c r="AV76" s="119">
        <f t="shared" si="49"/>
        <v>0</v>
      </c>
    </row>
    <row r="77" spans="1:48">
      <c r="A77" s="115">
        <f t="shared" si="50"/>
        <v>-45953</v>
      </c>
      <c r="B77" s="113">
        <f t="shared" si="33"/>
        <v>70</v>
      </c>
      <c r="C77" s="119">
        <f t="shared" si="34"/>
        <v>0</v>
      </c>
      <c r="F77" s="115">
        <f t="shared" si="51"/>
        <v>-45953</v>
      </c>
      <c r="G77" s="113">
        <f t="shared" si="52"/>
        <v>70</v>
      </c>
      <c r="H77" s="113" t="e">
        <f>INDEX(地温!$D$2:$D$366,MATCH(F77,地温!$C$2:$C$366,FALSE))</f>
        <v>#N/A</v>
      </c>
      <c r="I77" s="113" t="e">
        <f t="shared" si="53"/>
        <v>#N/A</v>
      </c>
      <c r="J77" s="116" t="e">
        <f t="shared" si="35"/>
        <v>#N/A</v>
      </c>
      <c r="K77" s="119" t="e">
        <f t="shared" si="36"/>
        <v>#N/A</v>
      </c>
      <c r="L77" s="119">
        <f t="shared" si="37"/>
        <v>0</v>
      </c>
      <c r="O77" s="115">
        <f t="shared" si="54"/>
        <v>-45953</v>
      </c>
      <c r="P77" s="113">
        <f t="shared" si="55"/>
        <v>70</v>
      </c>
      <c r="Q77" s="113" t="e">
        <f>INDEX(地温!$D$2:$D$366,MATCH(O77,地温!$C$2:$C$366,FALSE))</f>
        <v>#N/A</v>
      </c>
      <c r="R77" s="113" t="e">
        <f t="shared" si="56"/>
        <v>#N/A</v>
      </c>
      <c r="S77" s="116" t="e">
        <f t="shared" si="38"/>
        <v>#N/A</v>
      </c>
      <c r="T77" s="119" t="e">
        <f t="shared" si="39"/>
        <v>#N/A</v>
      </c>
      <c r="U77" s="119">
        <f t="shared" si="40"/>
        <v>0</v>
      </c>
      <c r="X77" s="115">
        <f t="shared" si="57"/>
        <v>-45953</v>
      </c>
      <c r="Y77" s="113">
        <f t="shared" si="58"/>
        <v>70</v>
      </c>
      <c r="Z77" s="113" t="e">
        <f>INDEX(地温!$D$2:$D$366,MATCH(X77,地温!$C$2:$C$366,FALSE))</f>
        <v>#N/A</v>
      </c>
      <c r="AA77" s="113" t="e">
        <f t="shared" si="59"/>
        <v>#N/A</v>
      </c>
      <c r="AB77" s="116" t="e">
        <f t="shared" si="41"/>
        <v>#N/A</v>
      </c>
      <c r="AC77" s="119" t="e">
        <f t="shared" si="42"/>
        <v>#N/A</v>
      </c>
      <c r="AD77" s="119">
        <f t="shared" si="43"/>
        <v>0</v>
      </c>
      <c r="AG77" s="115">
        <f t="shared" si="60"/>
        <v>-45953</v>
      </c>
      <c r="AH77" s="113">
        <f t="shared" si="61"/>
        <v>70</v>
      </c>
      <c r="AI77" s="113" t="e">
        <f>INDEX(地温!$D$2:$D$366,MATCH(AG77,地温!$C$2:$C$366,FALSE))</f>
        <v>#N/A</v>
      </c>
      <c r="AJ77" s="113" t="e">
        <f t="shared" si="62"/>
        <v>#N/A</v>
      </c>
      <c r="AK77" s="116" t="e">
        <f t="shared" si="44"/>
        <v>#N/A</v>
      </c>
      <c r="AL77" s="119" t="e">
        <f t="shared" si="45"/>
        <v>#N/A</v>
      </c>
      <c r="AM77" s="119">
        <f t="shared" si="46"/>
        <v>0</v>
      </c>
      <c r="AP77" s="115">
        <f t="shared" si="63"/>
        <v>-45953</v>
      </c>
      <c r="AQ77" s="113">
        <f t="shared" si="64"/>
        <v>70</v>
      </c>
      <c r="AR77" s="113" t="e">
        <f>INDEX(地温!$D$2:$D$366,MATCH(AP77,地温!$C$2:$C$366,FALSE))</f>
        <v>#N/A</v>
      </c>
      <c r="AS77" s="113" t="e">
        <f t="shared" si="65"/>
        <v>#N/A</v>
      </c>
      <c r="AT77" s="116" t="e">
        <f t="shared" si="47"/>
        <v>#N/A</v>
      </c>
      <c r="AU77" s="119" t="e">
        <f t="shared" si="48"/>
        <v>#N/A</v>
      </c>
      <c r="AV77" s="119">
        <f t="shared" si="49"/>
        <v>0</v>
      </c>
    </row>
    <row r="78" spans="1:48">
      <c r="A78" s="115">
        <f t="shared" si="50"/>
        <v>-45952</v>
      </c>
      <c r="B78" s="113">
        <f t="shared" si="33"/>
        <v>71</v>
      </c>
      <c r="C78" s="119">
        <f t="shared" si="34"/>
        <v>0</v>
      </c>
      <c r="F78" s="115">
        <f t="shared" si="51"/>
        <v>-45952</v>
      </c>
      <c r="G78" s="113">
        <f t="shared" si="52"/>
        <v>71</v>
      </c>
      <c r="H78" s="113" t="e">
        <f>INDEX(地温!$D$2:$D$366,MATCH(F78,地温!$C$2:$C$366,FALSE))</f>
        <v>#N/A</v>
      </c>
      <c r="I78" s="113" t="e">
        <f t="shared" si="53"/>
        <v>#N/A</v>
      </c>
      <c r="J78" s="116" t="e">
        <f t="shared" si="35"/>
        <v>#N/A</v>
      </c>
      <c r="K78" s="119" t="e">
        <f t="shared" si="36"/>
        <v>#N/A</v>
      </c>
      <c r="L78" s="119">
        <f t="shared" si="37"/>
        <v>0</v>
      </c>
      <c r="O78" s="115">
        <f t="shared" si="54"/>
        <v>-45952</v>
      </c>
      <c r="P78" s="113">
        <f t="shared" si="55"/>
        <v>71</v>
      </c>
      <c r="Q78" s="113" t="e">
        <f>INDEX(地温!$D$2:$D$366,MATCH(O78,地温!$C$2:$C$366,FALSE))</f>
        <v>#N/A</v>
      </c>
      <c r="R78" s="113" t="e">
        <f t="shared" si="56"/>
        <v>#N/A</v>
      </c>
      <c r="S78" s="116" t="e">
        <f t="shared" si="38"/>
        <v>#N/A</v>
      </c>
      <c r="T78" s="119" t="e">
        <f t="shared" si="39"/>
        <v>#N/A</v>
      </c>
      <c r="U78" s="119">
        <f t="shared" si="40"/>
        <v>0</v>
      </c>
      <c r="X78" s="115">
        <f t="shared" si="57"/>
        <v>-45952</v>
      </c>
      <c r="Y78" s="113">
        <f t="shared" si="58"/>
        <v>71</v>
      </c>
      <c r="Z78" s="113" t="e">
        <f>INDEX(地温!$D$2:$D$366,MATCH(X78,地温!$C$2:$C$366,FALSE))</f>
        <v>#N/A</v>
      </c>
      <c r="AA78" s="113" t="e">
        <f t="shared" si="59"/>
        <v>#N/A</v>
      </c>
      <c r="AB78" s="116" t="e">
        <f t="shared" si="41"/>
        <v>#N/A</v>
      </c>
      <c r="AC78" s="119" t="e">
        <f t="shared" si="42"/>
        <v>#N/A</v>
      </c>
      <c r="AD78" s="119">
        <f t="shared" si="43"/>
        <v>0</v>
      </c>
      <c r="AG78" s="115">
        <f t="shared" si="60"/>
        <v>-45952</v>
      </c>
      <c r="AH78" s="113">
        <f t="shared" si="61"/>
        <v>71</v>
      </c>
      <c r="AI78" s="113" t="e">
        <f>INDEX(地温!$D$2:$D$366,MATCH(AG78,地温!$C$2:$C$366,FALSE))</f>
        <v>#N/A</v>
      </c>
      <c r="AJ78" s="113" t="e">
        <f t="shared" si="62"/>
        <v>#N/A</v>
      </c>
      <c r="AK78" s="116" t="e">
        <f t="shared" si="44"/>
        <v>#N/A</v>
      </c>
      <c r="AL78" s="119" t="e">
        <f t="shared" si="45"/>
        <v>#N/A</v>
      </c>
      <c r="AM78" s="119">
        <f t="shared" si="46"/>
        <v>0</v>
      </c>
      <c r="AP78" s="115">
        <f t="shared" si="63"/>
        <v>-45952</v>
      </c>
      <c r="AQ78" s="113">
        <f t="shared" si="64"/>
        <v>71</v>
      </c>
      <c r="AR78" s="113" t="e">
        <f>INDEX(地温!$D$2:$D$366,MATCH(AP78,地温!$C$2:$C$366,FALSE))</f>
        <v>#N/A</v>
      </c>
      <c r="AS78" s="113" t="e">
        <f t="shared" si="65"/>
        <v>#N/A</v>
      </c>
      <c r="AT78" s="116" t="e">
        <f t="shared" si="47"/>
        <v>#N/A</v>
      </c>
      <c r="AU78" s="119" t="e">
        <f t="shared" si="48"/>
        <v>#N/A</v>
      </c>
      <c r="AV78" s="119">
        <f t="shared" si="49"/>
        <v>0</v>
      </c>
    </row>
    <row r="79" spans="1:48">
      <c r="A79" s="115">
        <f t="shared" si="50"/>
        <v>-45951</v>
      </c>
      <c r="B79" s="113">
        <f t="shared" si="33"/>
        <v>72</v>
      </c>
      <c r="C79" s="119">
        <f t="shared" si="34"/>
        <v>0</v>
      </c>
      <c r="F79" s="115">
        <f t="shared" si="51"/>
        <v>-45951</v>
      </c>
      <c r="G79" s="113">
        <f t="shared" si="52"/>
        <v>72</v>
      </c>
      <c r="H79" s="113" t="e">
        <f>INDEX(地温!$D$2:$D$366,MATCH(F79,地温!$C$2:$C$366,FALSE))</f>
        <v>#N/A</v>
      </c>
      <c r="I79" s="113" t="e">
        <f t="shared" si="53"/>
        <v>#N/A</v>
      </c>
      <c r="J79" s="116" t="e">
        <f t="shared" si="35"/>
        <v>#N/A</v>
      </c>
      <c r="K79" s="119" t="e">
        <f t="shared" si="36"/>
        <v>#N/A</v>
      </c>
      <c r="L79" s="119">
        <f t="shared" si="37"/>
        <v>0</v>
      </c>
      <c r="O79" s="115">
        <f t="shared" si="54"/>
        <v>-45951</v>
      </c>
      <c r="P79" s="113">
        <f t="shared" si="55"/>
        <v>72</v>
      </c>
      <c r="Q79" s="113" t="e">
        <f>INDEX(地温!$D$2:$D$366,MATCH(O79,地温!$C$2:$C$366,FALSE))</f>
        <v>#N/A</v>
      </c>
      <c r="R79" s="113" t="e">
        <f t="shared" si="56"/>
        <v>#N/A</v>
      </c>
      <c r="S79" s="116" t="e">
        <f t="shared" si="38"/>
        <v>#N/A</v>
      </c>
      <c r="T79" s="119" t="e">
        <f t="shared" si="39"/>
        <v>#N/A</v>
      </c>
      <c r="U79" s="119">
        <f t="shared" si="40"/>
        <v>0</v>
      </c>
      <c r="X79" s="115">
        <f t="shared" si="57"/>
        <v>-45951</v>
      </c>
      <c r="Y79" s="113">
        <f t="shared" si="58"/>
        <v>72</v>
      </c>
      <c r="Z79" s="113" t="e">
        <f>INDEX(地温!$D$2:$D$366,MATCH(X79,地温!$C$2:$C$366,FALSE))</f>
        <v>#N/A</v>
      </c>
      <c r="AA79" s="113" t="e">
        <f t="shared" si="59"/>
        <v>#N/A</v>
      </c>
      <c r="AB79" s="116" t="e">
        <f t="shared" si="41"/>
        <v>#N/A</v>
      </c>
      <c r="AC79" s="119" t="e">
        <f t="shared" si="42"/>
        <v>#N/A</v>
      </c>
      <c r="AD79" s="119">
        <f t="shared" si="43"/>
        <v>0</v>
      </c>
      <c r="AG79" s="115">
        <f t="shared" si="60"/>
        <v>-45951</v>
      </c>
      <c r="AH79" s="113">
        <f t="shared" si="61"/>
        <v>72</v>
      </c>
      <c r="AI79" s="113" t="e">
        <f>INDEX(地温!$D$2:$D$366,MATCH(AG79,地温!$C$2:$C$366,FALSE))</f>
        <v>#N/A</v>
      </c>
      <c r="AJ79" s="113" t="e">
        <f t="shared" si="62"/>
        <v>#N/A</v>
      </c>
      <c r="AK79" s="116" t="e">
        <f t="shared" si="44"/>
        <v>#N/A</v>
      </c>
      <c r="AL79" s="119" t="e">
        <f t="shared" si="45"/>
        <v>#N/A</v>
      </c>
      <c r="AM79" s="119">
        <f t="shared" si="46"/>
        <v>0</v>
      </c>
      <c r="AP79" s="115">
        <f t="shared" si="63"/>
        <v>-45951</v>
      </c>
      <c r="AQ79" s="113">
        <f t="shared" si="64"/>
        <v>72</v>
      </c>
      <c r="AR79" s="113" t="e">
        <f>INDEX(地温!$D$2:$D$366,MATCH(AP79,地温!$C$2:$C$366,FALSE))</f>
        <v>#N/A</v>
      </c>
      <c r="AS79" s="113" t="e">
        <f t="shared" si="65"/>
        <v>#N/A</v>
      </c>
      <c r="AT79" s="116" t="e">
        <f t="shared" si="47"/>
        <v>#N/A</v>
      </c>
      <c r="AU79" s="119" t="e">
        <f t="shared" si="48"/>
        <v>#N/A</v>
      </c>
      <c r="AV79" s="119">
        <f t="shared" si="49"/>
        <v>0</v>
      </c>
    </row>
    <row r="80" spans="1:48">
      <c r="A80" s="115">
        <f t="shared" si="50"/>
        <v>-45950</v>
      </c>
      <c r="B80" s="113">
        <f t="shared" si="33"/>
        <v>73</v>
      </c>
      <c r="C80" s="119">
        <f t="shared" si="34"/>
        <v>0</v>
      </c>
      <c r="F80" s="115">
        <f t="shared" si="51"/>
        <v>-45950</v>
      </c>
      <c r="G80" s="113">
        <f t="shared" si="52"/>
        <v>73</v>
      </c>
      <c r="H80" s="113" t="e">
        <f>INDEX(地温!$D$2:$D$366,MATCH(F80,地温!$C$2:$C$366,FALSE))</f>
        <v>#N/A</v>
      </c>
      <c r="I80" s="113" t="e">
        <f t="shared" si="53"/>
        <v>#N/A</v>
      </c>
      <c r="J80" s="116" t="e">
        <f t="shared" si="35"/>
        <v>#N/A</v>
      </c>
      <c r="K80" s="119" t="e">
        <f t="shared" si="36"/>
        <v>#N/A</v>
      </c>
      <c r="L80" s="119">
        <f t="shared" si="37"/>
        <v>0</v>
      </c>
      <c r="O80" s="115">
        <f t="shared" si="54"/>
        <v>-45950</v>
      </c>
      <c r="P80" s="113">
        <f t="shared" si="55"/>
        <v>73</v>
      </c>
      <c r="Q80" s="113" t="e">
        <f>INDEX(地温!$D$2:$D$366,MATCH(O80,地温!$C$2:$C$366,FALSE))</f>
        <v>#N/A</v>
      </c>
      <c r="R80" s="113" t="e">
        <f t="shared" si="56"/>
        <v>#N/A</v>
      </c>
      <c r="S80" s="116" t="e">
        <f t="shared" si="38"/>
        <v>#N/A</v>
      </c>
      <c r="T80" s="119" t="e">
        <f t="shared" si="39"/>
        <v>#N/A</v>
      </c>
      <c r="U80" s="119">
        <f t="shared" si="40"/>
        <v>0</v>
      </c>
      <c r="X80" s="115">
        <f t="shared" si="57"/>
        <v>-45950</v>
      </c>
      <c r="Y80" s="113">
        <f t="shared" si="58"/>
        <v>73</v>
      </c>
      <c r="Z80" s="113" t="e">
        <f>INDEX(地温!$D$2:$D$366,MATCH(X80,地温!$C$2:$C$366,FALSE))</f>
        <v>#N/A</v>
      </c>
      <c r="AA80" s="113" t="e">
        <f t="shared" si="59"/>
        <v>#N/A</v>
      </c>
      <c r="AB80" s="116" t="e">
        <f t="shared" si="41"/>
        <v>#N/A</v>
      </c>
      <c r="AC80" s="119" t="e">
        <f t="shared" si="42"/>
        <v>#N/A</v>
      </c>
      <c r="AD80" s="119">
        <f t="shared" si="43"/>
        <v>0</v>
      </c>
      <c r="AG80" s="115">
        <f t="shared" si="60"/>
        <v>-45950</v>
      </c>
      <c r="AH80" s="113">
        <f t="shared" si="61"/>
        <v>73</v>
      </c>
      <c r="AI80" s="113" t="e">
        <f>INDEX(地温!$D$2:$D$366,MATCH(AG80,地温!$C$2:$C$366,FALSE))</f>
        <v>#N/A</v>
      </c>
      <c r="AJ80" s="113" t="e">
        <f t="shared" si="62"/>
        <v>#N/A</v>
      </c>
      <c r="AK80" s="116" t="e">
        <f t="shared" si="44"/>
        <v>#N/A</v>
      </c>
      <c r="AL80" s="119" t="e">
        <f t="shared" si="45"/>
        <v>#N/A</v>
      </c>
      <c r="AM80" s="119">
        <f t="shared" si="46"/>
        <v>0</v>
      </c>
      <c r="AP80" s="115">
        <f t="shared" si="63"/>
        <v>-45950</v>
      </c>
      <c r="AQ80" s="113">
        <f t="shared" si="64"/>
        <v>73</v>
      </c>
      <c r="AR80" s="113" t="e">
        <f>INDEX(地温!$D$2:$D$366,MATCH(AP80,地温!$C$2:$C$366,FALSE))</f>
        <v>#N/A</v>
      </c>
      <c r="AS80" s="113" t="e">
        <f t="shared" si="65"/>
        <v>#N/A</v>
      </c>
      <c r="AT80" s="116" t="e">
        <f t="shared" si="47"/>
        <v>#N/A</v>
      </c>
      <c r="AU80" s="119" t="e">
        <f t="shared" si="48"/>
        <v>#N/A</v>
      </c>
      <c r="AV80" s="119">
        <f t="shared" si="49"/>
        <v>0</v>
      </c>
    </row>
    <row r="81" spans="1:48">
      <c r="A81" s="115">
        <f t="shared" si="50"/>
        <v>-45949</v>
      </c>
      <c r="B81" s="113">
        <f t="shared" si="33"/>
        <v>74</v>
      </c>
      <c r="C81" s="119">
        <f t="shared" si="34"/>
        <v>0</v>
      </c>
      <c r="F81" s="115">
        <f t="shared" si="51"/>
        <v>-45949</v>
      </c>
      <c r="G81" s="113">
        <f t="shared" si="52"/>
        <v>74</v>
      </c>
      <c r="H81" s="113" t="e">
        <f>INDEX(地温!$D$2:$D$366,MATCH(F81,地温!$C$2:$C$366,FALSE))</f>
        <v>#N/A</v>
      </c>
      <c r="I81" s="113" t="e">
        <f t="shared" si="53"/>
        <v>#N/A</v>
      </c>
      <c r="J81" s="116" t="e">
        <f t="shared" si="35"/>
        <v>#N/A</v>
      </c>
      <c r="K81" s="119" t="e">
        <f t="shared" si="36"/>
        <v>#N/A</v>
      </c>
      <c r="L81" s="119">
        <f t="shared" si="37"/>
        <v>0</v>
      </c>
      <c r="O81" s="115">
        <f t="shared" si="54"/>
        <v>-45949</v>
      </c>
      <c r="P81" s="113">
        <f t="shared" si="55"/>
        <v>74</v>
      </c>
      <c r="Q81" s="113" t="e">
        <f>INDEX(地温!$D$2:$D$366,MATCH(O81,地温!$C$2:$C$366,FALSE))</f>
        <v>#N/A</v>
      </c>
      <c r="R81" s="113" t="e">
        <f t="shared" si="56"/>
        <v>#N/A</v>
      </c>
      <c r="S81" s="116" t="e">
        <f t="shared" si="38"/>
        <v>#N/A</v>
      </c>
      <c r="T81" s="119" t="e">
        <f t="shared" si="39"/>
        <v>#N/A</v>
      </c>
      <c r="U81" s="119">
        <f t="shared" si="40"/>
        <v>0</v>
      </c>
      <c r="X81" s="115">
        <f t="shared" si="57"/>
        <v>-45949</v>
      </c>
      <c r="Y81" s="113">
        <f t="shared" si="58"/>
        <v>74</v>
      </c>
      <c r="Z81" s="113" t="e">
        <f>INDEX(地温!$D$2:$D$366,MATCH(X81,地温!$C$2:$C$366,FALSE))</f>
        <v>#N/A</v>
      </c>
      <c r="AA81" s="113" t="e">
        <f t="shared" si="59"/>
        <v>#N/A</v>
      </c>
      <c r="AB81" s="116" t="e">
        <f t="shared" si="41"/>
        <v>#N/A</v>
      </c>
      <c r="AC81" s="119" t="e">
        <f t="shared" si="42"/>
        <v>#N/A</v>
      </c>
      <c r="AD81" s="119">
        <f t="shared" si="43"/>
        <v>0</v>
      </c>
      <c r="AG81" s="115">
        <f t="shared" si="60"/>
        <v>-45949</v>
      </c>
      <c r="AH81" s="113">
        <f t="shared" si="61"/>
        <v>74</v>
      </c>
      <c r="AI81" s="113" t="e">
        <f>INDEX(地温!$D$2:$D$366,MATCH(AG81,地温!$C$2:$C$366,FALSE))</f>
        <v>#N/A</v>
      </c>
      <c r="AJ81" s="113" t="e">
        <f t="shared" si="62"/>
        <v>#N/A</v>
      </c>
      <c r="AK81" s="116" t="e">
        <f t="shared" si="44"/>
        <v>#N/A</v>
      </c>
      <c r="AL81" s="119" t="e">
        <f t="shared" si="45"/>
        <v>#N/A</v>
      </c>
      <c r="AM81" s="119">
        <f t="shared" si="46"/>
        <v>0</v>
      </c>
      <c r="AP81" s="115">
        <f t="shared" si="63"/>
        <v>-45949</v>
      </c>
      <c r="AQ81" s="113">
        <f t="shared" si="64"/>
        <v>74</v>
      </c>
      <c r="AR81" s="113" t="e">
        <f>INDEX(地温!$D$2:$D$366,MATCH(AP81,地温!$C$2:$C$366,FALSE))</f>
        <v>#N/A</v>
      </c>
      <c r="AS81" s="113" t="e">
        <f t="shared" si="65"/>
        <v>#N/A</v>
      </c>
      <c r="AT81" s="116" t="e">
        <f t="shared" si="47"/>
        <v>#N/A</v>
      </c>
      <c r="AU81" s="119" t="e">
        <f t="shared" si="48"/>
        <v>#N/A</v>
      </c>
      <c r="AV81" s="119">
        <f t="shared" si="49"/>
        <v>0</v>
      </c>
    </row>
    <row r="82" spans="1:48">
      <c r="A82" s="115">
        <f t="shared" si="50"/>
        <v>-45948</v>
      </c>
      <c r="B82" s="113">
        <f t="shared" si="33"/>
        <v>75</v>
      </c>
      <c r="C82" s="119">
        <f t="shared" si="34"/>
        <v>0</v>
      </c>
      <c r="F82" s="115">
        <f t="shared" si="51"/>
        <v>-45948</v>
      </c>
      <c r="G82" s="113">
        <f t="shared" si="52"/>
        <v>75</v>
      </c>
      <c r="H82" s="113" t="e">
        <f>INDEX(地温!$D$2:$D$366,MATCH(F82,地温!$C$2:$C$366,FALSE))</f>
        <v>#N/A</v>
      </c>
      <c r="I82" s="113" t="e">
        <f t="shared" si="53"/>
        <v>#N/A</v>
      </c>
      <c r="J82" s="116" t="e">
        <f t="shared" si="35"/>
        <v>#N/A</v>
      </c>
      <c r="K82" s="119" t="e">
        <f t="shared" si="36"/>
        <v>#N/A</v>
      </c>
      <c r="L82" s="119">
        <f t="shared" si="37"/>
        <v>0</v>
      </c>
      <c r="O82" s="115">
        <f t="shared" si="54"/>
        <v>-45948</v>
      </c>
      <c r="P82" s="113">
        <f t="shared" si="55"/>
        <v>75</v>
      </c>
      <c r="Q82" s="113" t="e">
        <f>INDEX(地温!$D$2:$D$366,MATCH(O82,地温!$C$2:$C$366,FALSE))</f>
        <v>#N/A</v>
      </c>
      <c r="R82" s="113" t="e">
        <f t="shared" si="56"/>
        <v>#N/A</v>
      </c>
      <c r="S82" s="116" t="e">
        <f t="shared" si="38"/>
        <v>#N/A</v>
      </c>
      <c r="T82" s="119" t="e">
        <f t="shared" si="39"/>
        <v>#N/A</v>
      </c>
      <c r="U82" s="119">
        <f t="shared" si="40"/>
        <v>0</v>
      </c>
      <c r="X82" s="115">
        <f t="shared" si="57"/>
        <v>-45948</v>
      </c>
      <c r="Y82" s="113">
        <f t="shared" si="58"/>
        <v>75</v>
      </c>
      <c r="Z82" s="113" t="e">
        <f>INDEX(地温!$D$2:$D$366,MATCH(X82,地温!$C$2:$C$366,FALSE))</f>
        <v>#N/A</v>
      </c>
      <c r="AA82" s="113" t="e">
        <f t="shared" si="59"/>
        <v>#N/A</v>
      </c>
      <c r="AB82" s="116" t="e">
        <f t="shared" si="41"/>
        <v>#N/A</v>
      </c>
      <c r="AC82" s="119" t="e">
        <f t="shared" si="42"/>
        <v>#N/A</v>
      </c>
      <c r="AD82" s="119">
        <f t="shared" si="43"/>
        <v>0</v>
      </c>
      <c r="AG82" s="115">
        <f t="shared" si="60"/>
        <v>-45948</v>
      </c>
      <c r="AH82" s="113">
        <f t="shared" si="61"/>
        <v>75</v>
      </c>
      <c r="AI82" s="113" t="e">
        <f>INDEX(地温!$D$2:$D$366,MATCH(AG82,地温!$C$2:$C$366,FALSE))</f>
        <v>#N/A</v>
      </c>
      <c r="AJ82" s="113" t="e">
        <f t="shared" si="62"/>
        <v>#N/A</v>
      </c>
      <c r="AK82" s="116" t="e">
        <f t="shared" si="44"/>
        <v>#N/A</v>
      </c>
      <c r="AL82" s="119" t="e">
        <f t="shared" si="45"/>
        <v>#N/A</v>
      </c>
      <c r="AM82" s="119">
        <f t="shared" si="46"/>
        <v>0</v>
      </c>
      <c r="AP82" s="115">
        <f t="shared" si="63"/>
        <v>-45948</v>
      </c>
      <c r="AQ82" s="113">
        <f t="shared" si="64"/>
        <v>75</v>
      </c>
      <c r="AR82" s="113" t="e">
        <f>INDEX(地温!$D$2:$D$366,MATCH(AP82,地温!$C$2:$C$366,FALSE))</f>
        <v>#N/A</v>
      </c>
      <c r="AS82" s="113" t="e">
        <f t="shared" si="65"/>
        <v>#N/A</v>
      </c>
      <c r="AT82" s="116" t="e">
        <f t="shared" si="47"/>
        <v>#N/A</v>
      </c>
      <c r="AU82" s="119" t="e">
        <f t="shared" si="48"/>
        <v>#N/A</v>
      </c>
      <c r="AV82" s="119">
        <f t="shared" si="49"/>
        <v>0</v>
      </c>
    </row>
    <row r="83" spans="1:48">
      <c r="A83" s="115">
        <f t="shared" si="50"/>
        <v>-45947</v>
      </c>
      <c r="B83" s="113">
        <f t="shared" si="33"/>
        <v>76</v>
      </c>
      <c r="C83" s="119">
        <f t="shared" si="34"/>
        <v>0</v>
      </c>
      <c r="F83" s="115">
        <f t="shared" si="51"/>
        <v>-45947</v>
      </c>
      <c r="G83" s="113">
        <f t="shared" si="52"/>
        <v>76</v>
      </c>
      <c r="H83" s="113" t="e">
        <f>INDEX(地温!$D$2:$D$366,MATCH(F83,地温!$C$2:$C$366,FALSE))</f>
        <v>#N/A</v>
      </c>
      <c r="I83" s="113" t="e">
        <f t="shared" si="53"/>
        <v>#N/A</v>
      </c>
      <c r="J83" s="116" t="e">
        <f t="shared" si="35"/>
        <v>#N/A</v>
      </c>
      <c r="K83" s="119" t="e">
        <f t="shared" si="36"/>
        <v>#N/A</v>
      </c>
      <c r="L83" s="119">
        <f t="shared" si="37"/>
        <v>0</v>
      </c>
      <c r="O83" s="115">
        <f t="shared" si="54"/>
        <v>-45947</v>
      </c>
      <c r="P83" s="113">
        <f t="shared" si="55"/>
        <v>76</v>
      </c>
      <c r="Q83" s="113" t="e">
        <f>INDEX(地温!$D$2:$D$366,MATCH(O83,地温!$C$2:$C$366,FALSE))</f>
        <v>#N/A</v>
      </c>
      <c r="R83" s="113" t="e">
        <f t="shared" si="56"/>
        <v>#N/A</v>
      </c>
      <c r="S83" s="116" t="e">
        <f t="shared" si="38"/>
        <v>#N/A</v>
      </c>
      <c r="T83" s="119" t="e">
        <f t="shared" si="39"/>
        <v>#N/A</v>
      </c>
      <c r="U83" s="119">
        <f t="shared" si="40"/>
        <v>0</v>
      </c>
      <c r="X83" s="115">
        <f t="shared" si="57"/>
        <v>-45947</v>
      </c>
      <c r="Y83" s="113">
        <f t="shared" si="58"/>
        <v>76</v>
      </c>
      <c r="Z83" s="113" t="e">
        <f>INDEX(地温!$D$2:$D$366,MATCH(X83,地温!$C$2:$C$366,FALSE))</f>
        <v>#N/A</v>
      </c>
      <c r="AA83" s="113" t="e">
        <f t="shared" si="59"/>
        <v>#N/A</v>
      </c>
      <c r="AB83" s="116" t="e">
        <f t="shared" si="41"/>
        <v>#N/A</v>
      </c>
      <c r="AC83" s="119" t="e">
        <f t="shared" si="42"/>
        <v>#N/A</v>
      </c>
      <c r="AD83" s="119">
        <f t="shared" si="43"/>
        <v>0</v>
      </c>
      <c r="AG83" s="115">
        <f t="shared" si="60"/>
        <v>-45947</v>
      </c>
      <c r="AH83" s="113">
        <f t="shared" si="61"/>
        <v>76</v>
      </c>
      <c r="AI83" s="113" t="e">
        <f>INDEX(地温!$D$2:$D$366,MATCH(AG83,地温!$C$2:$C$366,FALSE))</f>
        <v>#N/A</v>
      </c>
      <c r="AJ83" s="113" t="e">
        <f t="shared" si="62"/>
        <v>#N/A</v>
      </c>
      <c r="AK83" s="116" t="e">
        <f t="shared" si="44"/>
        <v>#N/A</v>
      </c>
      <c r="AL83" s="119" t="e">
        <f t="shared" si="45"/>
        <v>#N/A</v>
      </c>
      <c r="AM83" s="119">
        <f t="shared" si="46"/>
        <v>0</v>
      </c>
      <c r="AP83" s="115">
        <f t="shared" si="63"/>
        <v>-45947</v>
      </c>
      <c r="AQ83" s="113">
        <f t="shared" si="64"/>
        <v>76</v>
      </c>
      <c r="AR83" s="113" t="e">
        <f>INDEX(地温!$D$2:$D$366,MATCH(AP83,地温!$C$2:$C$366,FALSE))</f>
        <v>#N/A</v>
      </c>
      <c r="AS83" s="113" t="e">
        <f t="shared" si="65"/>
        <v>#N/A</v>
      </c>
      <c r="AT83" s="116" t="e">
        <f t="shared" si="47"/>
        <v>#N/A</v>
      </c>
      <c r="AU83" s="119" t="e">
        <f t="shared" si="48"/>
        <v>#N/A</v>
      </c>
      <c r="AV83" s="119">
        <f t="shared" si="49"/>
        <v>0</v>
      </c>
    </row>
    <row r="84" spans="1:48">
      <c r="A84" s="115">
        <f t="shared" si="50"/>
        <v>-45946</v>
      </c>
      <c r="B84" s="113">
        <f t="shared" si="33"/>
        <v>77</v>
      </c>
      <c r="C84" s="119">
        <f t="shared" si="34"/>
        <v>0</v>
      </c>
      <c r="F84" s="115">
        <f t="shared" si="51"/>
        <v>-45946</v>
      </c>
      <c r="G84" s="113">
        <f t="shared" si="52"/>
        <v>77</v>
      </c>
      <c r="H84" s="113" t="e">
        <f>INDEX(地温!$D$2:$D$366,MATCH(F84,地温!$C$2:$C$366,FALSE))</f>
        <v>#N/A</v>
      </c>
      <c r="I84" s="113" t="e">
        <f t="shared" si="53"/>
        <v>#N/A</v>
      </c>
      <c r="J84" s="116" t="e">
        <f t="shared" si="35"/>
        <v>#N/A</v>
      </c>
      <c r="K84" s="119" t="e">
        <f t="shared" si="36"/>
        <v>#N/A</v>
      </c>
      <c r="L84" s="119">
        <f t="shared" si="37"/>
        <v>0</v>
      </c>
      <c r="O84" s="115">
        <f t="shared" si="54"/>
        <v>-45946</v>
      </c>
      <c r="P84" s="113">
        <f t="shared" si="55"/>
        <v>77</v>
      </c>
      <c r="Q84" s="113" t="e">
        <f>INDEX(地温!$D$2:$D$366,MATCH(O84,地温!$C$2:$C$366,FALSE))</f>
        <v>#N/A</v>
      </c>
      <c r="R84" s="113" t="e">
        <f t="shared" si="56"/>
        <v>#N/A</v>
      </c>
      <c r="S84" s="116" t="e">
        <f t="shared" si="38"/>
        <v>#N/A</v>
      </c>
      <c r="T84" s="119" t="e">
        <f t="shared" si="39"/>
        <v>#N/A</v>
      </c>
      <c r="U84" s="119">
        <f t="shared" si="40"/>
        <v>0</v>
      </c>
      <c r="X84" s="115">
        <f t="shared" si="57"/>
        <v>-45946</v>
      </c>
      <c r="Y84" s="113">
        <f t="shared" si="58"/>
        <v>77</v>
      </c>
      <c r="Z84" s="113" t="e">
        <f>INDEX(地温!$D$2:$D$366,MATCH(X84,地温!$C$2:$C$366,FALSE))</f>
        <v>#N/A</v>
      </c>
      <c r="AA84" s="113" t="e">
        <f t="shared" si="59"/>
        <v>#N/A</v>
      </c>
      <c r="AB84" s="116" t="e">
        <f t="shared" si="41"/>
        <v>#N/A</v>
      </c>
      <c r="AC84" s="119" t="e">
        <f t="shared" si="42"/>
        <v>#N/A</v>
      </c>
      <c r="AD84" s="119">
        <f t="shared" si="43"/>
        <v>0</v>
      </c>
      <c r="AG84" s="115">
        <f t="shared" si="60"/>
        <v>-45946</v>
      </c>
      <c r="AH84" s="113">
        <f t="shared" si="61"/>
        <v>77</v>
      </c>
      <c r="AI84" s="113" t="e">
        <f>INDEX(地温!$D$2:$D$366,MATCH(AG84,地温!$C$2:$C$366,FALSE))</f>
        <v>#N/A</v>
      </c>
      <c r="AJ84" s="113" t="e">
        <f t="shared" si="62"/>
        <v>#N/A</v>
      </c>
      <c r="AK84" s="116" t="e">
        <f t="shared" si="44"/>
        <v>#N/A</v>
      </c>
      <c r="AL84" s="119" t="e">
        <f t="shared" si="45"/>
        <v>#N/A</v>
      </c>
      <c r="AM84" s="119">
        <f t="shared" si="46"/>
        <v>0</v>
      </c>
      <c r="AP84" s="115">
        <f t="shared" si="63"/>
        <v>-45946</v>
      </c>
      <c r="AQ84" s="113">
        <f t="shared" si="64"/>
        <v>77</v>
      </c>
      <c r="AR84" s="113" t="e">
        <f>INDEX(地温!$D$2:$D$366,MATCH(AP84,地温!$C$2:$C$366,FALSE))</f>
        <v>#N/A</v>
      </c>
      <c r="AS84" s="113" t="e">
        <f t="shared" si="65"/>
        <v>#N/A</v>
      </c>
      <c r="AT84" s="116" t="e">
        <f t="shared" si="47"/>
        <v>#N/A</v>
      </c>
      <c r="AU84" s="119" t="e">
        <f t="shared" si="48"/>
        <v>#N/A</v>
      </c>
      <c r="AV84" s="119">
        <f t="shared" si="49"/>
        <v>0</v>
      </c>
    </row>
    <row r="85" spans="1:48">
      <c r="A85" s="115">
        <f t="shared" si="50"/>
        <v>-45945</v>
      </c>
      <c r="B85" s="113">
        <f t="shared" si="33"/>
        <v>78</v>
      </c>
      <c r="C85" s="119">
        <f t="shared" si="34"/>
        <v>0</v>
      </c>
      <c r="F85" s="115">
        <f t="shared" si="51"/>
        <v>-45945</v>
      </c>
      <c r="G85" s="113">
        <f t="shared" si="52"/>
        <v>78</v>
      </c>
      <c r="H85" s="113" t="e">
        <f>INDEX(地温!$D$2:$D$366,MATCH(F85,地温!$C$2:$C$366,FALSE))</f>
        <v>#N/A</v>
      </c>
      <c r="I85" s="113" t="e">
        <f t="shared" si="53"/>
        <v>#N/A</v>
      </c>
      <c r="J85" s="116" t="e">
        <f t="shared" si="35"/>
        <v>#N/A</v>
      </c>
      <c r="K85" s="119" t="e">
        <f t="shared" si="36"/>
        <v>#N/A</v>
      </c>
      <c r="L85" s="119">
        <f t="shared" si="37"/>
        <v>0</v>
      </c>
      <c r="O85" s="115">
        <f t="shared" si="54"/>
        <v>-45945</v>
      </c>
      <c r="P85" s="113">
        <f t="shared" si="55"/>
        <v>78</v>
      </c>
      <c r="Q85" s="113" t="e">
        <f>INDEX(地温!$D$2:$D$366,MATCH(O85,地温!$C$2:$C$366,FALSE))</f>
        <v>#N/A</v>
      </c>
      <c r="R85" s="113" t="e">
        <f t="shared" si="56"/>
        <v>#N/A</v>
      </c>
      <c r="S85" s="116" t="e">
        <f t="shared" si="38"/>
        <v>#N/A</v>
      </c>
      <c r="T85" s="119" t="e">
        <f t="shared" si="39"/>
        <v>#N/A</v>
      </c>
      <c r="U85" s="119">
        <f t="shared" si="40"/>
        <v>0</v>
      </c>
      <c r="X85" s="115">
        <f t="shared" si="57"/>
        <v>-45945</v>
      </c>
      <c r="Y85" s="113">
        <f t="shared" si="58"/>
        <v>78</v>
      </c>
      <c r="Z85" s="113" t="e">
        <f>INDEX(地温!$D$2:$D$366,MATCH(X85,地温!$C$2:$C$366,FALSE))</f>
        <v>#N/A</v>
      </c>
      <c r="AA85" s="113" t="e">
        <f t="shared" si="59"/>
        <v>#N/A</v>
      </c>
      <c r="AB85" s="116" t="e">
        <f t="shared" si="41"/>
        <v>#N/A</v>
      </c>
      <c r="AC85" s="119" t="e">
        <f t="shared" si="42"/>
        <v>#N/A</v>
      </c>
      <c r="AD85" s="119">
        <f t="shared" si="43"/>
        <v>0</v>
      </c>
      <c r="AG85" s="115">
        <f t="shared" si="60"/>
        <v>-45945</v>
      </c>
      <c r="AH85" s="113">
        <f t="shared" si="61"/>
        <v>78</v>
      </c>
      <c r="AI85" s="113" t="e">
        <f>INDEX(地温!$D$2:$D$366,MATCH(AG85,地温!$C$2:$C$366,FALSE))</f>
        <v>#N/A</v>
      </c>
      <c r="AJ85" s="113" t="e">
        <f t="shared" si="62"/>
        <v>#N/A</v>
      </c>
      <c r="AK85" s="116" t="e">
        <f t="shared" si="44"/>
        <v>#N/A</v>
      </c>
      <c r="AL85" s="119" t="e">
        <f t="shared" si="45"/>
        <v>#N/A</v>
      </c>
      <c r="AM85" s="119">
        <f t="shared" si="46"/>
        <v>0</v>
      </c>
      <c r="AP85" s="115">
        <f t="shared" si="63"/>
        <v>-45945</v>
      </c>
      <c r="AQ85" s="113">
        <f t="shared" si="64"/>
        <v>78</v>
      </c>
      <c r="AR85" s="113" t="e">
        <f>INDEX(地温!$D$2:$D$366,MATCH(AP85,地温!$C$2:$C$366,FALSE))</f>
        <v>#N/A</v>
      </c>
      <c r="AS85" s="113" t="e">
        <f t="shared" si="65"/>
        <v>#N/A</v>
      </c>
      <c r="AT85" s="116" t="e">
        <f t="shared" si="47"/>
        <v>#N/A</v>
      </c>
      <c r="AU85" s="119" t="e">
        <f t="shared" si="48"/>
        <v>#N/A</v>
      </c>
      <c r="AV85" s="119">
        <f t="shared" si="49"/>
        <v>0</v>
      </c>
    </row>
    <row r="86" spans="1:48">
      <c r="A86" s="115">
        <f t="shared" si="50"/>
        <v>-45944</v>
      </c>
      <c r="B86" s="113">
        <f t="shared" si="33"/>
        <v>79</v>
      </c>
      <c r="C86" s="119">
        <f t="shared" si="34"/>
        <v>0</v>
      </c>
      <c r="F86" s="115">
        <f t="shared" si="51"/>
        <v>-45944</v>
      </c>
      <c r="G86" s="113">
        <f t="shared" si="52"/>
        <v>79</v>
      </c>
      <c r="H86" s="113" t="e">
        <f>INDEX(地温!$D$2:$D$366,MATCH(F86,地温!$C$2:$C$366,FALSE))</f>
        <v>#N/A</v>
      </c>
      <c r="I86" s="113" t="e">
        <f t="shared" si="53"/>
        <v>#N/A</v>
      </c>
      <c r="J86" s="116" t="e">
        <f t="shared" si="35"/>
        <v>#N/A</v>
      </c>
      <c r="K86" s="119" t="e">
        <f t="shared" si="36"/>
        <v>#N/A</v>
      </c>
      <c r="L86" s="119">
        <f t="shared" si="37"/>
        <v>0</v>
      </c>
      <c r="O86" s="115">
        <f t="shared" si="54"/>
        <v>-45944</v>
      </c>
      <c r="P86" s="113">
        <f t="shared" si="55"/>
        <v>79</v>
      </c>
      <c r="Q86" s="113" t="e">
        <f>INDEX(地温!$D$2:$D$366,MATCH(O86,地温!$C$2:$C$366,FALSE))</f>
        <v>#N/A</v>
      </c>
      <c r="R86" s="113" t="e">
        <f t="shared" si="56"/>
        <v>#N/A</v>
      </c>
      <c r="S86" s="116" t="e">
        <f t="shared" si="38"/>
        <v>#N/A</v>
      </c>
      <c r="T86" s="119" t="e">
        <f t="shared" si="39"/>
        <v>#N/A</v>
      </c>
      <c r="U86" s="119">
        <f t="shared" si="40"/>
        <v>0</v>
      </c>
      <c r="X86" s="115">
        <f t="shared" si="57"/>
        <v>-45944</v>
      </c>
      <c r="Y86" s="113">
        <f t="shared" si="58"/>
        <v>79</v>
      </c>
      <c r="Z86" s="113" t="e">
        <f>INDEX(地温!$D$2:$D$366,MATCH(X86,地温!$C$2:$C$366,FALSE))</f>
        <v>#N/A</v>
      </c>
      <c r="AA86" s="113" t="e">
        <f t="shared" si="59"/>
        <v>#N/A</v>
      </c>
      <c r="AB86" s="116" t="e">
        <f t="shared" si="41"/>
        <v>#N/A</v>
      </c>
      <c r="AC86" s="119" t="e">
        <f t="shared" si="42"/>
        <v>#N/A</v>
      </c>
      <c r="AD86" s="119">
        <f t="shared" si="43"/>
        <v>0</v>
      </c>
      <c r="AG86" s="115">
        <f t="shared" si="60"/>
        <v>-45944</v>
      </c>
      <c r="AH86" s="113">
        <f t="shared" si="61"/>
        <v>79</v>
      </c>
      <c r="AI86" s="113" t="e">
        <f>INDEX(地温!$D$2:$D$366,MATCH(AG86,地温!$C$2:$C$366,FALSE))</f>
        <v>#N/A</v>
      </c>
      <c r="AJ86" s="113" t="e">
        <f t="shared" si="62"/>
        <v>#N/A</v>
      </c>
      <c r="AK86" s="116" t="e">
        <f t="shared" si="44"/>
        <v>#N/A</v>
      </c>
      <c r="AL86" s="119" t="e">
        <f t="shared" si="45"/>
        <v>#N/A</v>
      </c>
      <c r="AM86" s="119">
        <f t="shared" si="46"/>
        <v>0</v>
      </c>
      <c r="AP86" s="115">
        <f t="shared" si="63"/>
        <v>-45944</v>
      </c>
      <c r="AQ86" s="113">
        <f t="shared" si="64"/>
        <v>79</v>
      </c>
      <c r="AR86" s="113" t="e">
        <f>INDEX(地温!$D$2:$D$366,MATCH(AP86,地温!$C$2:$C$366,FALSE))</f>
        <v>#N/A</v>
      </c>
      <c r="AS86" s="113" t="e">
        <f t="shared" si="65"/>
        <v>#N/A</v>
      </c>
      <c r="AT86" s="116" t="e">
        <f t="shared" si="47"/>
        <v>#N/A</v>
      </c>
      <c r="AU86" s="119" t="e">
        <f t="shared" si="48"/>
        <v>#N/A</v>
      </c>
      <c r="AV86" s="119">
        <f t="shared" si="49"/>
        <v>0</v>
      </c>
    </row>
    <row r="87" spans="1:48">
      <c r="A87" s="115">
        <f t="shared" si="50"/>
        <v>-45943</v>
      </c>
      <c r="B87" s="113">
        <f t="shared" si="33"/>
        <v>80</v>
      </c>
      <c r="C87" s="119">
        <f t="shared" si="34"/>
        <v>0</v>
      </c>
      <c r="F87" s="115">
        <f t="shared" si="51"/>
        <v>-45943</v>
      </c>
      <c r="G87" s="113">
        <f t="shared" si="52"/>
        <v>80</v>
      </c>
      <c r="H87" s="113" t="e">
        <f>INDEX(地温!$D$2:$D$366,MATCH(F87,地温!$C$2:$C$366,FALSE))</f>
        <v>#N/A</v>
      </c>
      <c r="I87" s="113" t="e">
        <f t="shared" si="53"/>
        <v>#N/A</v>
      </c>
      <c r="J87" s="116" t="e">
        <f t="shared" si="35"/>
        <v>#N/A</v>
      </c>
      <c r="K87" s="119" t="e">
        <f t="shared" si="36"/>
        <v>#N/A</v>
      </c>
      <c r="L87" s="119">
        <f t="shared" si="37"/>
        <v>0</v>
      </c>
      <c r="O87" s="115">
        <f t="shared" si="54"/>
        <v>-45943</v>
      </c>
      <c r="P87" s="113">
        <f t="shared" si="55"/>
        <v>80</v>
      </c>
      <c r="Q87" s="113" t="e">
        <f>INDEX(地温!$D$2:$D$366,MATCH(O87,地温!$C$2:$C$366,FALSE))</f>
        <v>#N/A</v>
      </c>
      <c r="R87" s="113" t="e">
        <f t="shared" si="56"/>
        <v>#N/A</v>
      </c>
      <c r="S87" s="116" t="e">
        <f t="shared" si="38"/>
        <v>#N/A</v>
      </c>
      <c r="T87" s="119" t="e">
        <f t="shared" si="39"/>
        <v>#N/A</v>
      </c>
      <c r="U87" s="119">
        <f t="shared" si="40"/>
        <v>0</v>
      </c>
      <c r="X87" s="115">
        <f t="shared" si="57"/>
        <v>-45943</v>
      </c>
      <c r="Y87" s="113">
        <f t="shared" si="58"/>
        <v>80</v>
      </c>
      <c r="Z87" s="113" t="e">
        <f>INDEX(地温!$D$2:$D$366,MATCH(X87,地温!$C$2:$C$366,FALSE))</f>
        <v>#N/A</v>
      </c>
      <c r="AA87" s="113" t="e">
        <f t="shared" si="59"/>
        <v>#N/A</v>
      </c>
      <c r="AB87" s="116" t="e">
        <f t="shared" si="41"/>
        <v>#N/A</v>
      </c>
      <c r="AC87" s="119" t="e">
        <f t="shared" si="42"/>
        <v>#N/A</v>
      </c>
      <c r="AD87" s="119">
        <f t="shared" si="43"/>
        <v>0</v>
      </c>
      <c r="AG87" s="115">
        <f t="shared" si="60"/>
        <v>-45943</v>
      </c>
      <c r="AH87" s="113">
        <f t="shared" si="61"/>
        <v>80</v>
      </c>
      <c r="AI87" s="113" t="e">
        <f>INDEX(地温!$D$2:$D$366,MATCH(AG87,地温!$C$2:$C$366,FALSE))</f>
        <v>#N/A</v>
      </c>
      <c r="AJ87" s="113" t="e">
        <f t="shared" si="62"/>
        <v>#N/A</v>
      </c>
      <c r="AK87" s="116" t="e">
        <f t="shared" si="44"/>
        <v>#N/A</v>
      </c>
      <c r="AL87" s="119" t="e">
        <f t="shared" si="45"/>
        <v>#N/A</v>
      </c>
      <c r="AM87" s="119">
        <f t="shared" si="46"/>
        <v>0</v>
      </c>
      <c r="AP87" s="115">
        <f t="shared" si="63"/>
        <v>-45943</v>
      </c>
      <c r="AQ87" s="113">
        <f t="shared" si="64"/>
        <v>80</v>
      </c>
      <c r="AR87" s="113" t="e">
        <f>INDEX(地温!$D$2:$D$366,MATCH(AP87,地温!$C$2:$C$366,FALSE))</f>
        <v>#N/A</v>
      </c>
      <c r="AS87" s="113" t="e">
        <f t="shared" si="65"/>
        <v>#N/A</v>
      </c>
      <c r="AT87" s="116" t="e">
        <f t="shared" si="47"/>
        <v>#N/A</v>
      </c>
      <c r="AU87" s="119" t="e">
        <f t="shared" si="48"/>
        <v>#N/A</v>
      </c>
      <c r="AV87" s="119">
        <f t="shared" si="49"/>
        <v>0</v>
      </c>
    </row>
    <row r="88" spans="1:48">
      <c r="A88" s="115">
        <f t="shared" si="50"/>
        <v>-45942</v>
      </c>
      <c r="B88" s="113">
        <f t="shared" si="33"/>
        <v>81</v>
      </c>
      <c r="C88" s="119">
        <f t="shared" si="34"/>
        <v>0</v>
      </c>
      <c r="F88" s="115">
        <f t="shared" si="51"/>
        <v>-45942</v>
      </c>
      <c r="G88" s="113">
        <f t="shared" si="52"/>
        <v>81</v>
      </c>
      <c r="H88" s="113" t="e">
        <f>INDEX(地温!$D$2:$D$366,MATCH(F88,地温!$C$2:$C$366,FALSE))</f>
        <v>#N/A</v>
      </c>
      <c r="I88" s="113" t="e">
        <f t="shared" si="53"/>
        <v>#N/A</v>
      </c>
      <c r="J88" s="116" t="e">
        <f t="shared" si="35"/>
        <v>#N/A</v>
      </c>
      <c r="K88" s="119" t="e">
        <f t="shared" si="36"/>
        <v>#N/A</v>
      </c>
      <c r="L88" s="119">
        <f t="shared" si="37"/>
        <v>0</v>
      </c>
      <c r="O88" s="115">
        <f t="shared" si="54"/>
        <v>-45942</v>
      </c>
      <c r="P88" s="113">
        <f t="shared" si="55"/>
        <v>81</v>
      </c>
      <c r="Q88" s="113" t="e">
        <f>INDEX(地温!$D$2:$D$366,MATCH(O88,地温!$C$2:$C$366,FALSE))</f>
        <v>#N/A</v>
      </c>
      <c r="R88" s="113" t="e">
        <f t="shared" si="56"/>
        <v>#N/A</v>
      </c>
      <c r="S88" s="116" t="e">
        <f t="shared" si="38"/>
        <v>#N/A</v>
      </c>
      <c r="T88" s="119" t="e">
        <f t="shared" si="39"/>
        <v>#N/A</v>
      </c>
      <c r="U88" s="119">
        <f t="shared" si="40"/>
        <v>0</v>
      </c>
      <c r="X88" s="115">
        <f t="shared" si="57"/>
        <v>-45942</v>
      </c>
      <c r="Y88" s="113">
        <f t="shared" si="58"/>
        <v>81</v>
      </c>
      <c r="Z88" s="113" t="e">
        <f>INDEX(地温!$D$2:$D$366,MATCH(X88,地温!$C$2:$C$366,FALSE))</f>
        <v>#N/A</v>
      </c>
      <c r="AA88" s="113" t="e">
        <f t="shared" si="59"/>
        <v>#N/A</v>
      </c>
      <c r="AB88" s="116" t="e">
        <f t="shared" si="41"/>
        <v>#N/A</v>
      </c>
      <c r="AC88" s="119" t="e">
        <f t="shared" si="42"/>
        <v>#N/A</v>
      </c>
      <c r="AD88" s="119">
        <f t="shared" si="43"/>
        <v>0</v>
      </c>
      <c r="AG88" s="115">
        <f t="shared" si="60"/>
        <v>-45942</v>
      </c>
      <c r="AH88" s="113">
        <f t="shared" si="61"/>
        <v>81</v>
      </c>
      <c r="AI88" s="113" t="e">
        <f>INDEX(地温!$D$2:$D$366,MATCH(AG88,地温!$C$2:$C$366,FALSE))</f>
        <v>#N/A</v>
      </c>
      <c r="AJ88" s="113" t="e">
        <f t="shared" si="62"/>
        <v>#N/A</v>
      </c>
      <c r="AK88" s="116" t="e">
        <f t="shared" si="44"/>
        <v>#N/A</v>
      </c>
      <c r="AL88" s="119" t="e">
        <f t="shared" si="45"/>
        <v>#N/A</v>
      </c>
      <c r="AM88" s="119">
        <f t="shared" si="46"/>
        <v>0</v>
      </c>
      <c r="AP88" s="115">
        <f t="shared" si="63"/>
        <v>-45942</v>
      </c>
      <c r="AQ88" s="113">
        <f t="shared" si="64"/>
        <v>81</v>
      </c>
      <c r="AR88" s="113" t="e">
        <f>INDEX(地温!$D$2:$D$366,MATCH(AP88,地温!$C$2:$C$366,FALSE))</f>
        <v>#N/A</v>
      </c>
      <c r="AS88" s="113" t="e">
        <f t="shared" si="65"/>
        <v>#N/A</v>
      </c>
      <c r="AT88" s="116" t="e">
        <f t="shared" si="47"/>
        <v>#N/A</v>
      </c>
      <c r="AU88" s="119" t="e">
        <f t="shared" si="48"/>
        <v>#N/A</v>
      </c>
      <c r="AV88" s="119">
        <f t="shared" si="49"/>
        <v>0</v>
      </c>
    </row>
    <row r="89" spans="1:48">
      <c r="A89" s="115">
        <f t="shared" si="50"/>
        <v>-45941</v>
      </c>
      <c r="B89" s="113">
        <f t="shared" si="33"/>
        <v>82</v>
      </c>
      <c r="C89" s="119">
        <f t="shared" si="34"/>
        <v>0</v>
      </c>
      <c r="F89" s="115">
        <f t="shared" si="51"/>
        <v>-45941</v>
      </c>
      <c r="G89" s="113">
        <f t="shared" si="52"/>
        <v>82</v>
      </c>
      <c r="H89" s="113" t="e">
        <f>INDEX(地温!$D$2:$D$366,MATCH(F89,地温!$C$2:$C$366,FALSE))</f>
        <v>#N/A</v>
      </c>
      <c r="I89" s="113" t="e">
        <f t="shared" si="53"/>
        <v>#N/A</v>
      </c>
      <c r="J89" s="116" t="e">
        <f t="shared" si="35"/>
        <v>#N/A</v>
      </c>
      <c r="K89" s="119" t="e">
        <f t="shared" si="36"/>
        <v>#N/A</v>
      </c>
      <c r="L89" s="119">
        <f t="shared" si="37"/>
        <v>0</v>
      </c>
      <c r="O89" s="115">
        <f t="shared" si="54"/>
        <v>-45941</v>
      </c>
      <c r="P89" s="113">
        <f t="shared" si="55"/>
        <v>82</v>
      </c>
      <c r="Q89" s="113" t="e">
        <f>INDEX(地温!$D$2:$D$366,MATCH(O89,地温!$C$2:$C$366,FALSE))</f>
        <v>#N/A</v>
      </c>
      <c r="R89" s="113" t="e">
        <f t="shared" si="56"/>
        <v>#N/A</v>
      </c>
      <c r="S89" s="116" t="e">
        <f t="shared" si="38"/>
        <v>#N/A</v>
      </c>
      <c r="T89" s="119" t="e">
        <f t="shared" si="39"/>
        <v>#N/A</v>
      </c>
      <c r="U89" s="119">
        <f t="shared" si="40"/>
        <v>0</v>
      </c>
      <c r="X89" s="115">
        <f t="shared" si="57"/>
        <v>-45941</v>
      </c>
      <c r="Y89" s="113">
        <f t="shared" si="58"/>
        <v>82</v>
      </c>
      <c r="Z89" s="113" t="e">
        <f>INDEX(地温!$D$2:$D$366,MATCH(X89,地温!$C$2:$C$366,FALSE))</f>
        <v>#N/A</v>
      </c>
      <c r="AA89" s="113" t="e">
        <f t="shared" si="59"/>
        <v>#N/A</v>
      </c>
      <c r="AB89" s="116" t="e">
        <f t="shared" si="41"/>
        <v>#N/A</v>
      </c>
      <c r="AC89" s="119" t="e">
        <f t="shared" si="42"/>
        <v>#N/A</v>
      </c>
      <c r="AD89" s="119">
        <f t="shared" si="43"/>
        <v>0</v>
      </c>
      <c r="AG89" s="115">
        <f t="shared" si="60"/>
        <v>-45941</v>
      </c>
      <c r="AH89" s="113">
        <f t="shared" si="61"/>
        <v>82</v>
      </c>
      <c r="AI89" s="113" t="e">
        <f>INDEX(地温!$D$2:$D$366,MATCH(AG89,地温!$C$2:$C$366,FALSE))</f>
        <v>#N/A</v>
      </c>
      <c r="AJ89" s="113" t="e">
        <f t="shared" si="62"/>
        <v>#N/A</v>
      </c>
      <c r="AK89" s="116" t="e">
        <f t="shared" si="44"/>
        <v>#N/A</v>
      </c>
      <c r="AL89" s="119" t="e">
        <f t="shared" si="45"/>
        <v>#N/A</v>
      </c>
      <c r="AM89" s="119">
        <f t="shared" si="46"/>
        <v>0</v>
      </c>
      <c r="AP89" s="115">
        <f t="shared" si="63"/>
        <v>-45941</v>
      </c>
      <c r="AQ89" s="113">
        <f t="shared" si="64"/>
        <v>82</v>
      </c>
      <c r="AR89" s="113" t="e">
        <f>INDEX(地温!$D$2:$D$366,MATCH(AP89,地温!$C$2:$C$366,FALSE))</f>
        <v>#N/A</v>
      </c>
      <c r="AS89" s="113" t="e">
        <f t="shared" si="65"/>
        <v>#N/A</v>
      </c>
      <c r="AT89" s="116" t="e">
        <f t="shared" si="47"/>
        <v>#N/A</v>
      </c>
      <c r="AU89" s="119" t="e">
        <f t="shared" si="48"/>
        <v>#N/A</v>
      </c>
      <c r="AV89" s="119">
        <f t="shared" si="49"/>
        <v>0</v>
      </c>
    </row>
    <row r="90" spans="1:48">
      <c r="A90" s="115">
        <f t="shared" si="50"/>
        <v>-45940</v>
      </c>
      <c r="B90" s="113">
        <f t="shared" si="33"/>
        <v>83</v>
      </c>
      <c r="C90" s="119">
        <f t="shared" si="34"/>
        <v>0</v>
      </c>
      <c r="F90" s="115">
        <f t="shared" si="51"/>
        <v>-45940</v>
      </c>
      <c r="G90" s="113">
        <f t="shared" si="52"/>
        <v>83</v>
      </c>
      <c r="H90" s="113" t="e">
        <f>INDEX(地温!$D$2:$D$366,MATCH(F90,地温!$C$2:$C$366,FALSE))</f>
        <v>#N/A</v>
      </c>
      <c r="I90" s="113" t="e">
        <f t="shared" si="53"/>
        <v>#N/A</v>
      </c>
      <c r="J90" s="116" t="e">
        <f t="shared" si="35"/>
        <v>#N/A</v>
      </c>
      <c r="K90" s="119" t="e">
        <f t="shared" si="36"/>
        <v>#N/A</v>
      </c>
      <c r="L90" s="119">
        <f t="shared" si="37"/>
        <v>0</v>
      </c>
      <c r="O90" s="115">
        <f t="shared" si="54"/>
        <v>-45940</v>
      </c>
      <c r="P90" s="113">
        <f t="shared" si="55"/>
        <v>83</v>
      </c>
      <c r="Q90" s="113" t="e">
        <f>INDEX(地温!$D$2:$D$366,MATCH(O90,地温!$C$2:$C$366,FALSE))</f>
        <v>#N/A</v>
      </c>
      <c r="R90" s="113" t="e">
        <f t="shared" si="56"/>
        <v>#N/A</v>
      </c>
      <c r="S90" s="116" t="e">
        <f t="shared" si="38"/>
        <v>#N/A</v>
      </c>
      <c r="T90" s="119" t="e">
        <f t="shared" si="39"/>
        <v>#N/A</v>
      </c>
      <c r="U90" s="119">
        <f t="shared" si="40"/>
        <v>0</v>
      </c>
      <c r="X90" s="115">
        <f t="shared" si="57"/>
        <v>-45940</v>
      </c>
      <c r="Y90" s="113">
        <f t="shared" si="58"/>
        <v>83</v>
      </c>
      <c r="Z90" s="113" t="e">
        <f>INDEX(地温!$D$2:$D$366,MATCH(X90,地温!$C$2:$C$366,FALSE))</f>
        <v>#N/A</v>
      </c>
      <c r="AA90" s="113" t="e">
        <f t="shared" si="59"/>
        <v>#N/A</v>
      </c>
      <c r="AB90" s="116" t="e">
        <f t="shared" si="41"/>
        <v>#N/A</v>
      </c>
      <c r="AC90" s="119" t="e">
        <f t="shared" si="42"/>
        <v>#N/A</v>
      </c>
      <c r="AD90" s="119">
        <f t="shared" si="43"/>
        <v>0</v>
      </c>
      <c r="AG90" s="115">
        <f t="shared" si="60"/>
        <v>-45940</v>
      </c>
      <c r="AH90" s="113">
        <f t="shared" si="61"/>
        <v>83</v>
      </c>
      <c r="AI90" s="113" t="e">
        <f>INDEX(地温!$D$2:$D$366,MATCH(AG90,地温!$C$2:$C$366,FALSE))</f>
        <v>#N/A</v>
      </c>
      <c r="AJ90" s="113" t="e">
        <f t="shared" si="62"/>
        <v>#N/A</v>
      </c>
      <c r="AK90" s="116" t="e">
        <f t="shared" si="44"/>
        <v>#N/A</v>
      </c>
      <c r="AL90" s="119" t="e">
        <f t="shared" si="45"/>
        <v>#N/A</v>
      </c>
      <c r="AM90" s="119">
        <f t="shared" si="46"/>
        <v>0</v>
      </c>
      <c r="AP90" s="115">
        <f t="shared" si="63"/>
        <v>-45940</v>
      </c>
      <c r="AQ90" s="113">
        <f t="shared" si="64"/>
        <v>83</v>
      </c>
      <c r="AR90" s="113" t="e">
        <f>INDEX(地温!$D$2:$D$366,MATCH(AP90,地温!$C$2:$C$366,FALSE))</f>
        <v>#N/A</v>
      </c>
      <c r="AS90" s="113" t="e">
        <f t="shared" si="65"/>
        <v>#N/A</v>
      </c>
      <c r="AT90" s="116" t="e">
        <f t="shared" si="47"/>
        <v>#N/A</v>
      </c>
      <c r="AU90" s="119" t="e">
        <f t="shared" si="48"/>
        <v>#N/A</v>
      </c>
      <c r="AV90" s="119">
        <f t="shared" si="49"/>
        <v>0</v>
      </c>
    </row>
    <row r="91" spans="1:48">
      <c r="A91" s="115">
        <f t="shared" si="50"/>
        <v>-45939</v>
      </c>
      <c r="B91" s="113">
        <f t="shared" si="33"/>
        <v>84</v>
      </c>
      <c r="C91" s="119">
        <f t="shared" si="34"/>
        <v>0</v>
      </c>
      <c r="F91" s="115">
        <f t="shared" si="51"/>
        <v>-45939</v>
      </c>
      <c r="G91" s="113">
        <f t="shared" si="52"/>
        <v>84</v>
      </c>
      <c r="H91" s="113" t="e">
        <f>INDEX(地温!$D$2:$D$366,MATCH(F91,地温!$C$2:$C$366,FALSE))</f>
        <v>#N/A</v>
      </c>
      <c r="I91" s="113" t="e">
        <f t="shared" si="53"/>
        <v>#N/A</v>
      </c>
      <c r="J91" s="116" t="e">
        <f t="shared" si="35"/>
        <v>#N/A</v>
      </c>
      <c r="K91" s="119" t="e">
        <f t="shared" si="36"/>
        <v>#N/A</v>
      </c>
      <c r="L91" s="119">
        <f t="shared" si="37"/>
        <v>0</v>
      </c>
      <c r="O91" s="115">
        <f t="shared" si="54"/>
        <v>-45939</v>
      </c>
      <c r="P91" s="113">
        <f t="shared" si="55"/>
        <v>84</v>
      </c>
      <c r="Q91" s="113" t="e">
        <f>INDEX(地温!$D$2:$D$366,MATCH(O91,地温!$C$2:$C$366,FALSE))</f>
        <v>#N/A</v>
      </c>
      <c r="R91" s="113" t="e">
        <f t="shared" si="56"/>
        <v>#N/A</v>
      </c>
      <c r="S91" s="116" t="e">
        <f t="shared" si="38"/>
        <v>#N/A</v>
      </c>
      <c r="T91" s="119" t="e">
        <f t="shared" si="39"/>
        <v>#N/A</v>
      </c>
      <c r="U91" s="119">
        <f t="shared" si="40"/>
        <v>0</v>
      </c>
      <c r="X91" s="115">
        <f t="shared" si="57"/>
        <v>-45939</v>
      </c>
      <c r="Y91" s="113">
        <f t="shared" si="58"/>
        <v>84</v>
      </c>
      <c r="Z91" s="113" t="e">
        <f>INDEX(地温!$D$2:$D$366,MATCH(X91,地温!$C$2:$C$366,FALSE))</f>
        <v>#N/A</v>
      </c>
      <c r="AA91" s="113" t="e">
        <f t="shared" si="59"/>
        <v>#N/A</v>
      </c>
      <c r="AB91" s="116" t="e">
        <f t="shared" si="41"/>
        <v>#N/A</v>
      </c>
      <c r="AC91" s="119" t="e">
        <f t="shared" si="42"/>
        <v>#N/A</v>
      </c>
      <c r="AD91" s="119">
        <f t="shared" si="43"/>
        <v>0</v>
      </c>
      <c r="AG91" s="115">
        <f t="shared" si="60"/>
        <v>-45939</v>
      </c>
      <c r="AH91" s="113">
        <f t="shared" si="61"/>
        <v>84</v>
      </c>
      <c r="AI91" s="113" t="e">
        <f>INDEX(地温!$D$2:$D$366,MATCH(AG91,地温!$C$2:$C$366,FALSE))</f>
        <v>#N/A</v>
      </c>
      <c r="AJ91" s="113" t="e">
        <f t="shared" si="62"/>
        <v>#N/A</v>
      </c>
      <c r="AK91" s="116" t="e">
        <f t="shared" si="44"/>
        <v>#N/A</v>
      </c>
      <c r="AL91" s="119" t="e">
        <f t="shared" si="45"/>
        <v>#N/A</v>
      </c>
      <c r="AM91" s="119">
        <f t="shared" si="46"/>
        <v>0</v>
      </c>
      <c r="AP91" s="115">
        <f t="shared" si="63"/>
        <v>-45939</v>
      </c>
      <c r="AQ91" s="113">
        <f t="shared" si="64"/>
        <v>84</v>
      </c>
      <c r="AR91" s="113" t="e">
        <f>INDEX(地温!$D$2:$D$366,MATCH(AP91,地温!$C$2:$C$366,FALSE))</f>
        <v>#N/A</v>
      </c>
      <c r="AS91" s="113" t="e">
        <f t="shared" si="65"/>
        <v>#N/A</v>
      </c>
      <c r="AT91" s="116" t="e">
        <f t="shared" si="47"/>
        <v>#N/A</v>
      </c>
      <c r="AU91" s="119" t="e">
        <f t="shared" si="48"/>
        <v>#N/A</v>
      </c>
      <c r="AV91" s="119">
        <f t="shared" si="49"/>
        <v>0</v>
      </c>
    </row>
    <row r="92" spans="1:48">
      <c r="A92" s="115">
        <f t="shared" si="50"/>
        <v>-45938</v>
      </c>
      <c r="B92" s="113">
        <f t="shared" si="33"/>
        <v>85</v>
      </c>
      <c r="C92" s="119">
        <f t="shared" si="34"/>
        <v>0</v>
      </c>
      <c r="F92" s="115">
        <f t="shared" si="51"/>
        <v>-45938</v>
      </c>
      <c r="G92" s="113">
        <f t="shared" si="52"/>
        <v>85</v>
      </c>
      <c r="H92" s="113" t="e">
        <f>INDEX(地温!$D$2:$D$366,MATCH(F92,地温!$C$2:$C$366,FALSE))</f>
        <v>#N/A</v>
      </c>
      <c r="I92" s="113" t="e">
        <f t="shared" si="53"/>
        <v>#N/A</v>
      </c>
      <c r="J92" s="116" t="e">
        <f t="shared" si="35"/>
        <v>#N/A</v>
      </c>
      <c r="K92" s="119" t="e">
        <f t="shared" si="36"/>
        <v>#N/A</v>
      </c>
      <c r="L92" s="119">
        <f t="shared" si="37"/>
        <v>0</v>
      </c>
      <c r="O92" s="115">
        <f t="shared" si="54"/>
        <v>-45938</v>
      </c>
      <c r="P92" s="113">
        <f t="shared" si="55"/>
        <v>85</v>
      </c>
      <c r="Q92" s="113" t="e">
        <f>INDEX(地温!$D$2:$D$366,MATCH(O92,地温!$C$2:$C$366,FALSE))</f>
        <v>#N/A</v>
      </c>
      <c r="R92" s="113" t="e">
        <f t="shared" si="56"/>
        <v>#N/A</v>
      </c>
      <c r="S92" s="116" t="e">
        <f t="shared" si="38"/>
        <v>#N/A</v>
      </c>
      <c r="T92" s="119" t="e">
        <f t="shared" si="39"/>
        <v>#N/A</v>
      </c>
      <c r="U92" s="119">
        <f t="shared" si="40"/>
        <v>0</v>
      </c>
      <c r="X92" s="115">
        <f t="shared" si="57"/>
        <v>-45938</v>
      </c>
      <c r="Y92" s="113">
        <f t="shared" si="58"/>
        <v>85</v>
      </c>
      <c r="Z92" s="113" t="e">
        <f>INDEX(地温!$D$2:$D$366,MATCH(X92,地温!$C$2:$C$366,FALSE))</f>
        <v>#N/A</v>
      </c>
      <c r="AA92" s="113" t="e">
        <f t="shared" si="59"/>
        <v>#N/A</v>
      </c>
      <c r="AB92" s="116" t="e">
        <f t="shared" si="41"/>
        <v>#N/A</v>
      </c>
      <c r="AC92" s="119" t="e">
        <f t="shared" si="42"/>
        <v>#N/A</v>
      </c>
      <c r="AD92" s="119">
        <f t="shared" si="43"/>
        <v>0</v>
      </c>
      <c r="AG92" s="115">
        <f t="shared" si="60"/>
        <v>-45938</v>
      </c>
      <c r="AH92" s="113">
        <f t="shared" si="61"/>
        <v>85</v>
      </c>
      <c r="AI92" s="113" t="e">
        <f>INDEX(地温!$D$2:$D$366,MATCH(AG92,地温!$C$2:$C$366,FALSE))</f>
        <v>#N/A</v>
      </c>
      <c r="AJ92" s="113" t="e">
        <f t="shared" si="62"/>
        <v>#N/A</v>
      </c>
      <c r="AK92" s="116" t="e">
        <f t="shared" si="44"/>
        <v>#N/A</v>
      </c>
      <c r="AL92" s="119" t="e">
        <f t="shared" si="45"/>
        <v>#N/A</v>
      </c>
      <c r="AM92" s="119">
        <f t="shared" si="46"/>
        <v>0</v>
      </c>
      <c r="AP92" s="115">
        <f t="shared" si="63"/>
        <v>-45938</v>
      </c>
      <c r="AQ92" s="113">
        <f t="shared" si="64"/>
        <v>85</v>
      </c>
      <c r="AR92" s="113" t="e">
        <f>INDEX(地温!$D$2:$D$366,MATCH(AP92,地温!$C$2:$C$366,FALSE))</f>
        <v>#N/A</v>
      </c>
      <c r="AS92" s="113" t="e">
        <f t="shared" si="65"/>
        <v>#N/A</v>
      </c>
      <c r="AT92" s="116" t="e">
        <f t="shared" si="47"/>
        <v>#N/A</v>
      </c>
      <c r="AU92" s="119" t="e">
        <f t="shared" si="48"/>
        <v>#N/A</v>
      </c>
      <c r="AV92" s="119">
        <f t="shared" si="49"/>
        <v>0</v>
      </c>
    </row>
    <row r="93" spans="1:48">
      <c r="A93" s="115">
        <f t="shared" si="50"/>
        <v>-45937</v>
      </c>
      <c r="B93" s="113">
        <f t="shared" si="33"/>
        <v>86</v>
      </c>
      <c r="C93" s="119">
        <f t="shared" si="34"/>
        <v>0</v>
      </c>
      <c r="F93" s="115">
        <f t="shared" si="51"/>
        <v>-45937</v>
      </c>
      <c r="G93" s="113">
        <f t="shared" si="52"/>
        <v>86</v>
      </c>
      <c r="H93" s="113" t="e">
        <f>INDEX(地温!$D$2:$D$366,MATCH(F93,地温!$C$2:$C$366,FALSE))</f>
        <v>#N/A</v>
      </c>
      <c r="I93" s="113" t="e">
        <f t="shared" si="53"/>
        <v>#N/A</v>
      </c>
      <c r="J93" s="116" t="e">
        <f t="shared" si="35"/>
        <v>#N/A</v>
      </c>
      <c r="K93" s="119" t="e">
        <f t="shared" si="36"/>
        <v>#N/A</v>
      </c>
      <c r="L93" s="119">
        <f t="shared" si="37"/>
        <v>0</v>
      </c>
      <c r="O93" s="115">
        <f t="shared" si="54"/>
        <v>-45937</v>
      </c>
      <c r="P93" s="113">
        <f t="shared" si="55"/>
        <v>86</v>
      </c>
      <c r="Q93" s="113" t="e">
        <f>INDEX(地温!$D$2:$D$366,MATCH(O93,地温!$C$2:$C$366,FALSE))</f>
        <v>#N/A</v>
      </c>
      <c r="R93" s="113" t="e">
        <f t="shared" si="56"/>
        <v>#N/A</v>
      </c>
      <c r="S93" s="116" t="e">
        <f t="shared" si="38"/>
        <v>#N/A</v>
      </c>
      <c r="T93" s="119" t="e">
        <f t="shared" si="39"/>
        <v>#N/A</v>
      </c>
      <c r="U93" s="119">
        <f t="shared" si="40"/>
        <v>0</v>
      </c>
      <c r="X93" s="115">
        <f t="shared" si="57"/>
        <v>-45937</v>
      </c>
      <c r="Y93" s="113">
        <f t="shared" si="58"/>
        <v>86</v>
      </c>
      <c r="Z93" s="113" t="e">
        <f>INDEX(地温!$D$2:$D$366,MATCH(X93,地温!$C$2:$C$366,FALSE))</f>
        <v>#N/A</v>
      </c>
      <c r="AA93" s="113" t="e">
        <f t="shared" si="59"/>
        <v>#N/A</v>
      </c>
      <c r="AB93" s="116" t="e">
        <f t="shared" si="41"/>
        <v>#N/A</v>
      </c>
      <c r="AC93" s="119" t="e">
        <f t="shared" si="42"/>
        <v>#N/A</v>
      </c>
      <c r="AD93" s="119">
        <f t="shared" si="43"/>
        <v>0</v>
      </c>
      <c r="AG93" s="115">
        <f t="shared" si="60"/>
        <v>-45937</v>
      </c>
      <c r="AH93" s="113">
        <f t="shared" si="61"/>
        <v>86</v>
      </c>
      <c r="AI93" s="113" t="e">
        <f>INDEX(地温!$D$2:$D$366,MATCH(AG93,地温!$C$2:$C$366,FALSE))</f>
        <v>#N/A</v>
      </c>
      <c r="AJ93" s="113" t="e">
        <f t="shared" si="62"/>
        <v>#N/A</v>
      </c>
      <c r="AK93" s="116" t="e">
        <f t="shared" si="44"/>
        <v>#N/A</v>
      </c>
      <c r="AL93" s="119" t="e">
        <f t="shared" si="45"/>
        <v>#N/A</v>
      </c>
      <c r="AM93" s="119">
        <f t="shared" si="46"/>
        <v>0</v>
      </c>
      <c r="AP93" s="115">
        <f t="shared" si="63"/>
        <v>-45937</v>
      </c>
      <c r="AQ93" s="113">
        <f t="shared" si="64"/>
        <v>86</v>
      </c>
      <c r="AR93" s="113" t="e">
        <f>INDEX(地温!$D$2:$D$366,MATCH(AP93,地温!$C$2:$C$366,FALSE))</f>
        <v>#N/A</v>
      </c>
      <c r="AS93" s="113" t="e">
        <f t="shared" si="65"/>
        <v>#N/A</v>
      </c>
      <c r="AT93" s="116" t="e">
        <f t="shared" si="47"/>
        <v>#N/A</v>
      </c>
      <c r="AU93" s="119" t="e">
        <f t="shared" si="48"/>
        <v>#N/A</v>
      </c>
      <c r="AV93" s="119">
        <f t="shared" si="49"/>
        <v>0</v>
      </c>
    </row>
    <row r="94" spans="1:48">
      <c r="A94" s="115">
        <f t="shared" si="50"/>
        <v>-45936</v>
      </c>
      <c r="B94" s="113">
        <f t="shared" si="33"/>
        <v>87</v>
      </c>
      <c r="C94" s="119">
        <f t="shared" si="34"/>
        <v>0</v>
      </c>
      <c r="F94" s="115">
        <f t="shared" si="51"/>
        <v>-45936</v>
      </c>
      <c r="G94" s="113">
        <f t="shared" si="52"/>
        <v>87</v>
      </c>
      <c r="H94" s="113" t="e">
        <f>INDEX(地温!$D$2:$D$366,MATCH(F94,地温!$C$2:$C$366,FALSE))</f>
        <v>#N/A</v>
      </c>
      <c r="I94" s="113" t="e">
        <f t="shared" si="53"/>
        <v>#N/A</v>
      </c>
      <c r="J94" s="116" t="e">
        <f t="shared" si="35"/>
        <v>#N/A</v>
      </c>
      <c r="K94" s="119" t="e">
        <f t="shared" si="36"/>
        <v>#N/A</v>
      </c>
      <c r="L94" s="119">
        <f t="shared" si="37"/>
        <v>0</v>
      </c>
      <c r="O94" s="115">
        <f t="shared" si="54"/>
        <v>-45936</v>
      </c>
      <c r="P94" s="113">
        <f t="shared" si="55"/>
        <v>87</v>
      </c>
      <c r="Q94" s="113" t="e">
        <f>INDEX(地温!$D$2:$D$366,MATCH(O94,地温!$C$2:$C$366,FALSE))</f>
        <v>#N/A</v>
      </c>
      <c r="R94" s="113" t="e">
        <f t="shared" si="56"/>
        <v>#N/A</v>
      </c>
      <c r="S94" s="116" t="e">
        <f t="shared" si="38"/>
        <v>#N/A</v>
      </c>
      <c r="T94" s="119" t="e">
        <f t="shared" si="39"/>
        <v>#N/A</v>
      </c>
      <c r="U94" s="119">
        <f t="shared" si="40"/>
        <v>0</v>
      </c>
      <c r="X94" s="115">
        <f t="shared" si="57"/>
        <v>-45936</v>
      </c>
      <c r="Y94" s="113">
        <f t="shared" si="58"/>
        <v>87</v>
      </c>
      <c r="Z94" s="113" t="e">
        <f>INDEX(地温!$D$2:$D$366,MATCH(X94,地温!$C$2:$C$366,FALSE))</f>
        <v>#N/A</v>
      </c>
      <c r="AA94" s="113" t="e">
        <f t="shared" si="59"/>
        <v>#N/A</v>
      </c>
      <c r="AB94" s="116" t="e">
        <f t="shared" si="41"/>
        <v>#N/A</v>
      </c>
      <c r="AC94" s="119" t="e">
        <f t="shared" si="42"/>
        <v>#N/A</v>
      </c>
      <c r="AD94" s="119">
        <f t="shared" si="43"/>
        <v>0</v>
      </c>
      <c r="AG94" s="115">
        <f t="shared" si="60"/>
        <v>-45936</v>
      </c>
      <c r="AH94" s="113">
        <f t="shared" si="61"/>
        <v>87</v>
      </c>
      <c r="AI94" s="113" t="e">
        <f>INDEX(地温!$D$2:$D$366,MATCH(AG94,地温!$C$2:$C$366,FALSE))</f>
        <v>#N/A</v>
      </c>
      <c r="AJ94" s="113" t="e">
        <f t="shared" si="62"/>
        <v>#N/A</v>
      </c>
      <c r="AK94" s="116" t="e">
        <f t="shared" si="44"/>
        <v>#N/A</v>
      </c>
      <c r="AL94" s="119" t="e">
        <f t="shared" si="45"/>
        <v>#N/A</v>
      </c>
      <c r="AM94" s="119">
        <f t="shared" si="46"/>
        <v>0</v>
      </c>
      <c r="AP94" s="115">
        <f t="shared" si="63"/>
        <v>-45936</v>
      </c>
      <c r="AQ94" s="113">
        <f t="shared" si="64"/>
        <v>87</v>
      </c>
      <c r="AR94" s="113" t="e">
        <f>INDEX(地温!$D$2:$D$366,MATCH(AP94,地温!$C$2:$C$366,FALSE))</f>
        <v>#N/A</v>
      </c>
      <c r="AS94" s="113" t="e">
        <f t="shared" si="65"/>
        <v>#N/A</v>
      </c>
      <c r="AT94" s="116" t="e">
        <f t="shared" si="47"/>
        <v>#N/A</v>
      </c>
      <c r="AU94" s="119" t="e">
        <f t="shared" si="48"/>
        <v>#N/A</v>
      </c>
      <c r="AV94" s="119">
        <f t="shared" si="49"/>
        <v>0</v>
      </c>
    </row>
    <row r="95" spans="1:48">
      <c r="A95" s="115">
        <f t="shared" si="50"/>
        <v>-45935</v>
      </c>
      <c r="B95" s="113">
        <f t="shared" si="33"/>
        <v>88</v>
      </c>
      <c r="C95" s="119">
        <f t="shared" si="34"/>
        <v>0</v>
      </c>
      <c r="F95" s="115">
        <f t="shared" si="51"/>
        <v>-45935</v>
      </c>
      <c r="G95" s="113">
        <f t="shared" si="52"/>
        <v>88</v>
      </c>
      <c r="H95" s="113" t="e">
        <f>INDEX(地温!$D$2:$D$366,MATCH(F95,地温!$C$2:$C$366,FALSE))</f>
        <v>#N/A</v>
      </c>
      <c r="I95" s="113" t="e">
        <f t="shared" si="53"/>
        <v>#N/A</v>
      </c>
      <c r="J95" s="116" t="e">
        <f t="shared" si="35"/>
        <v>#N/A</v>
      </c>
      <c r="K95" s="119" t="e">
        <f t="shared" si="36"/>
        <v>#N/A</v>
      </c>
      <c r="L95" s="119">
        <f t="shared" si="37"/>
        <v>0</v>
      </c>
      <c r="O95" s="115">
        <f t="shared" si="54"/>
        <v>-45935</v>
      </c>
      <c r="P95" s="113">
        <f t="shared" si="55"/>
        <v>88</v>
      </c>
      <c r="Q95" s="113" t="e">
        <f>INDEX(地温!$D$2:$D$366,MATCH(O95,地温!$C$2:$C$366,FALSE))</f>
        <v>#N/A</v>
      </c>
      <c r="R95" s="113" t="e">
        <f t="shared" si="56"/>
        <v>#N/A</v>
      </c>
      <c r="S95" s="116" t="e">
        <f t="shared" si="38"/>
        <v>#N/A</v>
      </c>
      <c r="T95" s="119" t="e">
        <f t="shared" si="39"/>
        <v>#N/A</v>
      </c>
      <c r="U95" s="119">
        <f t="shared" si="40"/>
        <v>0</v>
      </c>
      <c r="X95" s="115">
        <f t="shared" si="57"/>
        <v>-45935</v>
      </c>
      <c r="Y95" s="113">
        <f t="shared" si="58"/>
        <v>88</v>
      </c>
      <c r="Z95" s="113" t="e">
        <f>INDEX(地温!$D$2:$D$366,MATCH(X95,地温!$C$2:$C$366,FALSE))</f>
        <v>#N/A</v>
      </c>
      <c r="AA95" s="113" t="e">
        <f t="shared" si="59"/>
        <v>#N/A</v>
      </c>
      <c r="AB95" s="116" t="e">
        <f t="shared" si="41"/>
        <v>#N/A</v>
      </c>
      <c r="AC95" s="119" t="e">
        <f t="shared" si="42"/>
        <v>#N/A</v>
      </c>
      <c r="AD95" s="119">
        <f t="shared" si="43"/>
        <v>0</v>
      </c>
      <c r="AG95" s="115">
        <f t="shared" si="60"/>
        <v>-45935</v>
      </c>
      <c r="AH95" s="113">
        <f t="shared" si="61"/>
        <v>88</v>
      </c>
      <c r="AI95" s="113" t="e">
        <f>INDEX(地温!$D$2:$D$366,MATCH(AG95,地温!$C$2:$C$366,FALSE))</f>
        <v>#N/A</v>
      </c>
      <c r="AJ95" s="113" t="e">
        <f t="shared" si="62"/>
        <v>#N/A</v>
      </c>
      <c r="AK95" s="116" t="e">
        <f t="shared" si="44"/>
        <v>#N/A</v>
      </c>
      <c r="AL95" s="119" t="e">
        <f t="shared" si="45"/>
        <v>#N/A</v>
      </c>
      <c r="AM95" s="119">
        <f t="shared" si="46"/>
        <v>0</v>
      </c>
      <c r="AP95" s="115">
        <f t="shared" si="63"/>
        <v>-45935</v>
      </c>
      <c r="AQ95" s="113">
        <f t="shared" si="64"/>
        <v>88</v>
      </c>
      <c r="AR95" s="113" t="e">
        <f>INDEX(地温!$D$2:$D$366,MATCH(AP95,地温!$C$2:$C$366,FALSE))</f>
        <v>#N/A</v>
      </c>
      <c r="AS95" s="113" t="e">
        <f t="shared" si="65"/>
        <v>#N/A</v>
      </c>
      <c r="AT95" s="116" t="e">
        <f t="shared" si="47"/>
        <v>#N/A</v>
      </c>
      <c r="AU95" s="119" t="e">
        <f t="shared" si="48"/>
        <v>#N/A</v>
      </c>
      <c r="AV95" s="119">
        <f t="shared" si="49"/>
        <v>0</v>
      </c>
    </row>
    <row r="96" spans="1:48">
      <c r="A96" s="115">
        <f t="shared" si="50"/>
        <v>-45934</v>
      </c>
      <c r="B96" s="113">
        <f t="shared" si="33"/>
        <v>89</v>
      </c>
      <c r="C96" s="119">
        <f t="shared" si="34"/>
        <v>0</v>
      </c>
      <c r="F96" s="115">
        <f t="shared" si="51"/>
        <v>-45934</v>
      </c>
      <c r="G96" s="113">
        <f t="shared" si="52"/>
        <v>89</v>
      </c>
      <c r="H96" s="113" t="e">
        <f>INDEX(地温!$D$2:$D$366,MATCH(F96,地温!$C$2:$C$366,FALSE))</f>
        <v>#N/A</v>
      </c>
      <c r="I96" s="113" t="e">
        <f t="shared" si="53"/>
        <v>#N/A</v>
      </c>
      <c r="J96" s="116" t="e">
        <f t="shared" si="35"/>
        <v>#N/A</v>
      </c>
      <c r="K96" s="119" t="e">
        <f t="shared" si="36"/>
        <v>#N/A</v>
      </c>
      <c r="L96" s="119">
        <f t="shared" si="37"/>
        <v>0</v>
      </c>
      <c r="O96" s="115">
        <f t="shared" si="54"/>
        <v>-45934</v>
      </c>
      <c r="P96" s="113">
        <f t="shared" si="55"/>
        <v>89</v>
      </c>
      <c r="Q96" s="113" t="e">
        <f>INDEX(地温!$D$2:$D$366,MATCH(O96,地温!$C$2:$C$366,FALSE))</f>
        <v>#N/A</v>
      </c>
      <c r="R96" s="113" t="e">
        <f t="shared" si="56"/>
        <v>#N/A</v>
      </c>
      <c r="S96" s="116" t="e">
        <f t="shared" si="38"/>
        <v>#N/A</v>
      </c>
      <c r="T96" s="119" t="e">
        <f t="shared" si="39"/>
        <v>#N/A</v>
      </c>
      <c r="U96" s="119">
        <f t="shared" si="40"/>
        <v>0</v>
      </c>
      <c r="X96" s="115">
        <f t="shared" si="57"/>
        <v>-45934</v>
      </c>
      <c r="Y96" s="113">
        <f t="shared" si="58"/>
        <v>89</v>
      </c>
      <c r="Z96" s="113" t="e">
        <f>INDEX(地温!$D$2:$D$366,MATCH(X96,地温!$C$2:$C$366,FALSE))</f>
        <v>#N/A</v>
      </c>
      <c r="AA96" s="113" t="e">
        <f t="shared" si="59"/>
        <v>#N/A</v>
      </c>
      <c r="AB96" s="116" t="e">
        <f t="shared" si="41"/>
        <v>#N/A</v>
      </c>
      <c r="AC96" s="119" t="e">
        <f t="shared" si="42"/>
        <v>#N/A</v>
      </c>
      <c r="AD96" s="119">
        <f t="shared" si="43"/>
        <v>0</v>
      </c>
      <c r="AG96" s="115">
        <f t="shared" si="60"/>
        <v>-45934</v>
      </c>
      <c r="AH96" s="113">
        <f t="shared" si="61"/>
        <v>89</v>
      </c>
      <c r="AI96" s="113" t="e">
        <f>INDEX(地温!$D$2:$D$366,MATCH(AG96,地温!$C$2:$C$366,FALSE))</f>
        <v>#N/A</v>
      </c>
      <c r="AJ96" s="113" t="e">
        <f t="shared" si="62"/>
        <v>#N/A</v>
      </c>
      <c r="AK96" s="116" t="e">
        <f t="shared" si="44"/>
        <v>#N/A</v>
      </c>
      <c r="AL96" s="119" t="e">
        <f t="shared" si="45"/>
        <v>#N/A</v>
      </c>
      <c r="AM96" s="119">
        <f t="shared" si="46"/>
        <v>0</v>
      </c>
      <c r="AP96" s="115">
        <f t="shared" si="63"/>
        <v>-45934</v>
      </c>
      <c r="AQ96" s="113">
        <f t="shared" si="64"/>
        <v>89</v>
      </c>
      <c r="AR96" s="113" t="e">
        <f>INDEX(地温!$D$2:$D$366,MATCH(AP96,地温!$C$2:$C$366,FALSE))</f>
        <v>#N/A</v>
      </c>
      <c r="AS96" s="113" t="e">
        <f t="shared" si="65"/>
        <v>#N/A</v>
      </c>
      <c r="AT96" s="116" t="e">
        <f t="shared" si="47"/>
        <v>#N/A</v>
      </c>
      <c r="AU96" s="119" t="e">
        <f t="shared" si="48"/>
        <v>#N/A</v>
      </c>
      <c r="AV96" s="119">
        <f t="shared" si="49"/>
        <v>0</v>
      </c>
    </row>
    <row r="97" spans="1:48">
      <c r="A97" s="115">
        <f t="shared" si="50"/>
        <v>-45933</v>
      </c>
      <c r="B97" s="113">
        <f t="shared" si="33"/>
        <v>90</v>
      </c>
      <c r="C97" s="119">
        <f t="shared" si="34"/>
        <v>0</v>
      </c>
      <c r="F97" s="115">
        <f t="shared" si="51"/>
        <v>-45933</v>
      </c>
      <c r="G97" s="113">
        <f t="shared" si="52"/>
        <v>90</v>
      </c>
      <c r="H97" s="113" t="e">
        <f>INDEX(地温!$D$2:$D$366,MATCH(F97,地温!$C$2:$C$366,FALSE))</f>
        <v>#N/A</v>
      </c>
      <c r="I97" s="113" t="e">
        <f t="shared" si="53"/>
        <v>#N/A</v>
      </c>
      <c r="J97" s="116" t="e">
        <f t="shared" si="35"/>
        <v>#N/A</v>
      </c>
      <c r="K97" s="119" t="e">
        <f t="shared" si="36"/>
        <v>#N/A</v>
      </c>
      <c r="L97" s="119">
        <f t="shared" si="37"/>
        <v>0</v>
      </c>
      <c r="O97" s="115">
        <f t="shared" si="54"/>
        <v>-45933</v>
      </c>
      <c r="P97" s="113">
        <f t="shared" si="55"/>
        <v>90</v>
      </c>
      <c r="Q97" s="113" t="e">
        <f>INDEX(地温!$D$2:$D$366,MATCH(O97,地温!$C$2:$C$366,FALSE))</f>
        <v>#N/A</v>
      </c>
      <c r="R97" s="113" t="e">
        <f t="shared" si="56"/>
        <v>#N/A</v>
      </c>
      <c r="S97" s="116" t="e">
        <f t="shared" si="38"/>
        <v>#N/A</v>
      </c>
      <c r="T97" s="119" t="e">
        <f t="shared" si="39"/>
        <v>#N/A</v>
      </c>
      <c r="U97" s="119">
        <f t="shared" si="40"/>
        <v>0</v>
      </c>
      <c r="X97" s="115">
        <f t="shared" si="57"/>
        <v>-45933</v>
      </c>
      <c r="Y97" s="113">
        <f t="shared" si="58"/>
        <v>90</v>
      </c>
      <c r="Z97" s="113" t="e">
        <f>INDEX(地温!$D$2:$D$366,MATCH(X97,地温!$C$2:$C$366,FALSE))</f>
        <v>#N/A</v>
      </c>
      <c r="AA97" s="113" t="e">
        <f t="shared" si="59"/>
        <v>#N/A</v>
      </c>
      <c r="AB97" s="116" t="e">
        <f t="shared" si="41"/>
        <v>#N/A</v>
      </c>
      <c r="AC97" s="119" t="e">
        <f t="shared" si="42"/>
        <v>#N/A</v>
      </c>
      <c r="AD97" s="119">
        <f t="shared" si="43"/>
        <v>0</v>
      </c>
      <c r="AG97" s="115">
        <f t="shared" si="60"/>
        <v>-45933</v>
      </c>
      <c r="AH97" s="113">
        <f t="shared" si="61"/>
        <v>90</v>
      </c>
      <c r="AI97" s="113" t="e">
        <f>INDEX(地温!$D$2:$D$366,MATCH(AG97,地温!$C$2:$C$366,FALSE))</f>
        <v>#N/A</v>
      </c>
      <c r="AJ97" s="113" t="e">
        <f t="shared" si="62"/>
        <v>#N/A</v>
      </c>
      <c r="AK97" s="116" t="e">
        <f t="shared" si="44"/>
        <v>#N/A</v>
      </c>
      <c r="AL97" s="119" t="e">
        <f t="shared" si="45"/>
        <v>#N/A</v>
      </c>
      <c r="AM97" s="119">
        <f t="shared" si="46"/>
        <v>0</v>
      </c>
      <c r="AP97" s="115">
        <f t="shared" si="63"/>
        <v>-45933</v>
      </c>
      <c r="AQ97" s="113">
        <f t="shared" si="64"/>
        <v>90</v>
      </c>
      <c r="AR97" s="113" t="e">
        <f>INDEX(地温!$D$2:$D$366,MATCH(AP97,地温!$C$2:$C$366,FALSE))</f>
        <v>#N/A</v>
      </c>
      <c r="AS97" s="113" t="e">
        <f t="shared" si="65"/>
        <v>#N/A</v>
      </c>
      <c r="AT97" s="116" t="e">
        <f t="shared" si="47"/>
        <v>#N/A</v>
      </c>
      <c r="AU97" s="119" t="e">
        <f t="shared" si="48"/>
        <v>#N/A</v>
      </c>
      <c r="AV97" s="119">
        <f t="shared" si="49"/>
        <v>0</v>
      </c>
    </row>
    <row r="98" spans="1:48">
      <c r="A98" s="115">
        <f t="shared" si="50"/>
        <v>-45932</v>
      </c>
      <c r="B98" s="113">
        <f t="shared" si="33"/>
        <v>91</v>
      </c>
      <c r="C98" s="119">
        <f t="shared" si="34"/>
        <v>0</v>
      </c>
      <c r="F98" s="115">
        <f t="shared" si="51"/>
        <v>-45932</v>
      </c>
      <c r="G98" s="113">
        <f t="shared" si="52"/>
        <v>91</v>
      </c>
      <c r="H98" s="113" t="e">
        <f>INDEX(地温!$D$2:$D$366,MATCH(F98,地温!$C$2:$C$366,FALSE))</f>
        <v>#N/A</v>
      </c>
      <c r="I98" s="113" t="e">
        <f t="shared" si="53"/>
        <v>#N/A</v>
      </c>
      <c r="J98" s="116" t="e">
        <f t="shared" si="35"/>
        <v>#N/A</v>
      </c>
      <c r="K98" s="119" t="e">
        <f t="shared" si="36"/>
        <v>#N/A</v>
      </c>
      <c r="L98" s="119">
        <f t="shared" si="37"/>
        <v>0</v>
      </c>
      <c r="O98" s="115">
        <f t="shared" si="54"/>
        <v>-45932</v>
      </c>
      <c r="P98" s="113">
        <f t="shared" si="55"/>
        <v>91</v>
      </c>
      <c r="Q98" s="113" t="e">
        <f>INDEX(地温!$D$2:$D$366,MATCH(O98,地温!$C$2:$C$366,FALSE))</f>
        <v>#N/A</v>
      </c>
      <c r="R98" s="113" t="e">
        <f t="shared" si="56"/>
        <v>#N/A</v>
      </c>
      <c r="S98" s="116" t="e">
        <f t="shared" si="38"/>
        <v>#N/A</v>
      </c>
      <c r="T98" s="119" t="e">
        <f t="shared" si="39"/>
        <v>#N/A</v>
      </c>
      <c r="U98" s="119">
        <f t="shared" si="40"/>
        <v>0</v>
      </c>
      <c r="X98" s="115">
        <f t="shared" si="57"/>
        <v>-45932</v>
      </c>
      <c r="Y98" s="113">
        <f t="shared" si="58"/>
        <v>91</v>
      </c>
      <c r="Z98" s="113" t="e">
        <f>INDEX(地温!$D$2:$D$366,MATCH(X98,地温!$C$2:$C$366,FALSE))</f>
        <v>#N/A</v>
      </c>
      <c r="AA98" s="113" t="e">
        <f t="shared" si="59"/>
        <v>#N/A</v>
      </c>
      <c r="AB98" s="116" t="e">
        <f t="shared" si="41"/>
        <v>#N/A</v>
      </c>
      <c r="AC98" s="119" t="e">
        <f t="shared" si="42"/>
        <v>#N/A</v>
      </c>
      <c r="AD98" s="119">
        <f t="shared" si="43"/>
        <v>0</v>
      </c>
      <c r="AG98" s="115">
        <f t="shared" si="60"/>
        <v>-45932</v>
      </c>
      <c r="AH98" s="113">
        <f t="shared" si="61"/>
        <v>91</v>
      </c>
      <c r="AI98" s="113" t="e">
        <f>INDEX(地温!$D$2:$D$366,MATCH(AG98,地温!$C$2:$C$366,FALSE))</f>
        <v>#N/A</v>
      </c>
      <c r="AJ98" s="113" t="e">
        <f t="shared" si="62"/>
        <v>#N/A</v>
      </c>
      <c r="AK98" s="116" t="e">
        <f t="shared" si="44"/>
        <v>#N/A</v>
      </c>
      <c r="AL98" s="119" t="e">
        <f t="shared" si="45"/>
        <v>#N/A</v>
      </c>
      <c r="AM98" s="119">
        <f t="shared" si="46"/>
        <v>0</v>
      </c>
      <c r="AP98" s="115">
        <f t="shared" si="63"/>
        <v>-45932</v>
      </c>
      <c r="AQ98" s="113">
        <f t="shared" si="64"/>
        <v>91</v>
      </c>
      <c r="AR98" s="113" t="e">
        <f>INDEX(地温!$D$2:$D$366,MATCH(AP98,地温!$C$2:$C$366,FALSE))</f>
        <v>#N/A</v>
      </c>
      <c r="AS98" s="113" t="e">
        <f t="shared" si="65"/>
        <v>#N/A</v>
      </c>
      <c r="AT98" s="116" t="e">
        <f t="shared" si="47"/>
        <v>#N/A</v>
      </c>
      <c r="AU98" s="119" t="e">
        <f t="shared" si="48"/>
        <v>#N/A</v>
      </c>
      <c r="AV98" s="119">
        <f t="shared" si="49"/>
        <v>0</v>
      </c>
    </row>
    <row r="99" spans="1:48">
      <c r="A99" s="115">
        <f t="shared" si="50"/>
        <v>-45931</v>
      </c>
      <c r="B99" s="113">
        <f t="shared" si="33"/>
        <v>92</v>
      </c>
      <c r="C99" s="119">
        <f t="shared" si="34"/>
        <v>0</v>
      </c>
      <c r="F99" s="115">
        <f t="shared" si="51"/>
        <v>-45931</v>
      </c>
      <c r="G99" s="113">
        <f t="shared" si="52"/>
        <v>92</v>
      </c>
      <c r="H99" s="113" t="e">
        <f>INDEX(地温!$D$2:$D$366,MATCH(F99,地温!$C$2:$C$366,FALSE))</f>
        <v>#N/A</v>
      </c>
      <c r="I99" s="113" t="e">
        <f t="shared" si="53"/>
        <v>#N/A</v>
      </c>
      <c r="J99" s="116" t="e">
        <f t="shared" si="35"/>
        <v>#N/A</v>
      </c>
      <c r="K99" s="119" t="e">
        <f t="shared" si="36"/>
        <v>#N/A</v>
      </c>
      <c r="L99" s="119">
        <f t="shared" si="37"/>
        <v>0</v>
      </c>
      <c r="O99" s="115">
        <f t="shared" si="54"/>
        <v>-45931</v>
      </c>
      <c r="P99" s="113">
        <f t="shared" si="55"/>
        <v>92</v>
      </c>
      <c r="Q99" s="113" t="e">
        <f>INDEX(地温!$D$2:$D$366,MATCH(O99,地温!$C$2:$C$366,FALSE))</f>
        <v>#N/A</v>
      </c>
      <c r="R99" s="113" t="e">
        <f t="shared" si="56"/>
        <v>#N/A</v>
      </c>
      <c r="S99" s="116" t="e">
        <f t="shared" si="38"/>
        <v>#N/A</v>
      </c>
      <c r="T99" s="119" t="e">
        <f t="shared" si="39"/>
        <v>#N/A</v>
      </c>
      <c r="U99" s="119">
        <f t="shared" si="40"/>
        <v>0</v>
      </c>
      <c r="X99" s="115">
        <f t="shared" si="57"/>
        <v>-45931</v>
      </c>
      <c r="Y99" s="113">
        <f t="shared" si="58"/>
        <v>92</v>
      </c>
      <c r="Z99" s="113" t="e">
        <f>INDEX(地温!$D$2:$D$366,MATCH(X99,地温!$C$2:$C$366,FALSE))</f>
        <v>#N/A</v>
      </c>
      <c r="AA99" s="113" t="e">
        <f t="shared" si="59"/>
        <v>#N/A</v>
      </c>
      <c r="AB99" s="116" t="e">
        <f t="shared" si="41"/>
        <v>#N/A</v>
      </c>
      <c r="AC99" s="119" t="e">
        <f t="shared" si="42"/>
        <v>#N/A</v>
      </c>
      <c r="AD99" s="119">
        <f t="shared" si="43"/>
        <v>0</v>
      </c>
      <c r="AG99" s="115">
        <f t="shared" si="60"/>
        <v>-45931</v>
      </c>
      <c r="AH99" s="113">
        <f t="shared" si="61"/>
        <v>92</v>
      </c>
      <c r="AI99" s="113" t="e">
        <f>INDEX(地温!$D$2:$D$366,MATCH(AG99,地温!$C$2:$C$366,FALSE))</f>
        <v>#N/A</v>
      </c>
      <c r="AJ99" s="113" t="e">
        <f t="shared" si="62"/>
        <v>#N/A</v>
      </c>
      <c r="AK99" s="116" t="e">
        <f t="shared" si="44"/>
        <v>#N/A</v>
      </c>
      <c r="AL99" s="119" t="e">
        <f t="shared" si="45"/>
        <v>#N/A</v>
      </c>
      <c r="AM99" s="119">
        <f t="shared" si="46"/>
        <v>0</v>
      </c>
      <c r="AP99" s="115">
        <f t="shared" si="63"/>
        <v>-45931</v>
      </c>
      <c r="AQ99" s="113">
        <f t="shared" si="64"/>
        <v>92</v>
      </c>
      <c r="AR99" s="113" t="e">
        <f>INDEX(地温!$D$2:$D$366,MATCH(AP99,地温!$C$2:$C$366,FALSE))</f>
        <v>#N/A</v>
      </c>
      <c r="AS99" s="113" t="e">
        <f t="shared" si="65"/>
        <v>#N/A</v>
      </c>
      <c r="AT99" s="116" t="e">
        <f t="shared" si="47"/>
        <v>#N/A</v>
      </c>
      <c r="AU99" s="119" t="e">
        <f t="shared" si="48"/>
        <v>#N/A</v>
      </c>
      <c r="AV99" s="119">
        <f t="shared" si="49"/>
        <v>0</v>
      </c>
    </row>
    <row r="100" spans="1:48">
      <c r="A100" s="115">
        <f t="shared" si="50"/>
        <v>-45930</v>
      </c>
      <c r="B100" s="113">
        <f t="shared" si="33"/>
        <v>93</v>
      </c>
      <c r="C100" s="119">
        <f t="shared" si="34"/>
        <v>0</v>
      </c>
      <c r="F100" s="115">
        <f t="shared" si="51"/>
        <v>-45930</v>
      </c>
      <c r="G100" s="113">
        <f t="shared" si="52"/>
        <v>93</v>
      </c>
      <c r="H100" s="113" t="e">
        <f>INDEX(地温!$D$2:$D$366,MATCH(F100,地温!$C$2:$C$366,FALSE))</f>
        <v>#N/A</v>
      </c>
      <c r="I100" s="113" t="e">
        <f t="shared" si="53"/>
        <v>#N/A</v>
      </c>
      <c r="J100" s="116" t="e">
        <f t="shared" si="35"/>
        <v>#N/A</v>
      </c>
      <c r="K100" s="119" t="e">
        <f t="shared" si="36"/>
        <v>#N/A</v>
      </c>
      <c r="L100" s="119">
        <f t="shared" si="37"/>
        <v>0</v>
      </c>
      <c r="O100" s="115">
        <f t="shared" si="54"/>
        <v>-45930</v>
      </c>
      <c r="P100" s="113">
        <f t="shared" si="55"/>
        <v>93</v>
      </c>
      <c r="Q100" s="113" t="e">
        <f>INDEX(地温!$D$2:$D$366,MATCH(O100,地温!$C$2:$C$366,FALSE))</f>
        <v>#N/A</v>
      </c>
      <c r="R100" s="113" t="e">
        <f t="shared" si="56"/>
        <v>#N/A</v>
      </c>
      <c r="S100" s="116" t="e">
        <f t="shared" si="38"/>
        <v>#N/A</v>
      </c>
      <c r="T100" s="119" t="e">
        <f t="shared" si="39"/>
        <v>#N/A</v>
      </c>
      <c r="U100" s="119">
        <f t="shared" si="40"/>
        <v>0</v>
      </c>
      <c r="X100" s="115">
        <f t="shared" si="57"/>
        <v>-45930</v>
      </c>
      <c r="Y100" s="113">
        <f t="shared" si="58"/>
        <v>93</v>
      </c>
      <c r="Z100" s="113" t="e">
        <f>INDEX(地温!$D$2:$D$366,MATCH(X100,地温!$C$2:$C$366,FALSE))</f>
        <v>#N/A</v>
      </c>
      <c r="AA100" s="113" t="e">
        <f t="shared" si="59"/>
        <v>#N/A</v>
      </c>
      <c r="AB100" s="116" t="e">
        <f t="shared" si="41"/>
        <v>#N/A</v>
      </c>
      <c r="AC100" s="119" t="e">
        <f t="shared" si="42"/>
        <v>#N/A</v>
      </c>
      <c r="AD100" s="119">
        <f t="shared" si="43"/>
        <v>0</v>
      </c>
      <c r="AG100" s="115">
        <f t="shared" si="60"/>
        <v>-45930</v>
      </c>
      <c r="AH100" s="113">
        <f t="shared" si="61"/>
        <v>93</v>
      </c>
      <c r="AI100" s="113" t="e">
        <f>INDEX(地温!$D$2:$D$366,MATCH(AG100,地温!$C$2:$C$366,FALSE))</f>
        <v>#N/A</v>
      </c>
      <c r="AJ100" s="113" t="e">
        <f t="shared" si="62"/>
        <v>#N/A</v>
      </c>
      <c r="AK100" s="116" t="e">
        <f t="shared" si="44"/>
        <v>#N/A</v>
      </c>
      <c r="AL100" s="119" t="e">
        <f t="shared" si="45"/>
        <v>#N/A</v>
      </c>
      <c r="AM100" s="119">
        <f t="shared" si="46"/>
        <v>0</v>
      </c>
      <c r="AP100" s="115">
        <f t="shared" si="63"/>
        <v>-45930</v>
      </c>
      <c r="AQ100" s="113">
        <f t="shared" si="64"/>
        <v>93</v>
      </c>
      <c r="AR100" s="113" t="e">
        <f>INDEX(地温!$D$2:$D$366,MATCH(AP100,地温!$C$2:$C$366,FALSE))</f>
        <v>#N/A</v>
      </c>
      <c r="AS100" s="113" t="e">
        <f t="shared" si="65"/>
        <v>#N/A</v>
      </c>
      <c r="AT100" s="116" t="e">
        <f t="shared" si="47"/>
        <v>#N/A</v>
      </c>
      <c r="AU100" s="119" t="e">
        <f t="shared" si="48"/>
        <v>#N/A</v>
      </c>
      <c r="AV100" s="119">
        <f t="shared" si="49"/>
        <v>0</v>
      </c>
    </row>
    <row r="101" spans="1:48">
      <c r="A101" s="115">
        <f t="shared" si="50"/>
        <v>-45929</v>
      </c>
      <c r="B101" s="113">
        <f t="shared" si="33"/>
        <v>94</v>
      </c>
      <c r="C101" s="119">
        <f t="shared" si="34"/>
        <v>0</v>
      </c>
      <c r="F101" s="115">
        <f t="shared" si="51"/>
        <v>-45929</v>
      </c>
      <c r="G101" s="113">
        <f t="shared" si="52"/>
        <v>94</v>
      </c>
      <c r="H101" s="113" t="e">
        <f>INDEX(地温!$D$2:$D$366,MATCH(F101,地温!$C$2:$C$366,FALSE))</f>
        <v>#N/A</v>
      </c>
      <c r="I101" s="113" t="e">
        <f t="shared" si="53"/>
        <v>#N/A</v>
      </c>
      <c r="J101" s="116" t="e">
        <f t="shared" si="35"/>
        <v>#N/A</v>
      </c>
      <c r="K101" s="119" t="e">
        <f t="shared" si="36"/>
        <v>#N/A</v>
      </c>
      <c r="L101" s="119">
        <f t="shared" si="37"/>
        <v>0</v>
      </c>
      <c r="O101" s="115">
        <f t="shared" si="54"/>
        <v>-45929</v>
      </c>
      <c r="P101" s="113">
        <f t="shared" si="55"/>
        <v>94</v>
      </c>
      <c r="Q101" s="113" t="e">
        <f>INDEX(地温!$D$2:$D$366,MATCH(O101,地温!$C$2:$C$366,FALSE))</f>
        <v>#N/A</v>
      </c>
      <c r="R101" s="113" t="e">
        <f t="shared" si="56"/>
        <v>#N/A</v>
      </c>
      <c r="S101" s="116" t="e">
        <f t="shared" si="38"/>
        <v>#N/A</v>
      </c>
      <c r="T101" s="119" t="e">
        <f t="shared" si="39"/>
        <v>#N/A</v>
      </c>
      <c r="U101" s="119">
        <f t="shared" si="40"/>
        <v>0</v>
      </c>
      <c r="X101" s="115">
        <f t="shared" si="57"/>
        <v>-45929</v>
      </c>
      <c r="Y101" s="113">
        <f t="shared" si="58"/>
        <v>94</v>
      </c>
      <c r="Z101" s="113" t="e">
        <f>INDEX(地温!$D$2:$D$366,MATCH(X101,地温!$C$2:$C$366,FALSE))</f>
        <v>#N/A</v>
      </c>
      <c r="AA101" s="113" t="e">
        <f t="shared" si="59"/>
        <v>#N/A</v>
      </c>
      <c r="AB101" s="116" t="e">
        <f t="shared" si="41"/>
        <v>#N/A</v>
      </c>
      <c r="AC101" s="119" t="e">
        <f t="shared" si="42"/>
        <v>#N/A</v>
      </c>
      <c r="AD101" s="119">
        <f t="shared" si="43"/>
        <v>0</v>
      </c>
      <c r="AG101" s="115">
        <f t="shared" si="60"/>
        <v>-45929</v>
      </c>
      <c r="AH101" s="113">
        <f t="shared" si="61"/>
        <v>94</v>
      </c>
      <c r="AI101" s="113" t="e">
        <f>INDEX(地温!$D$2:$D$366,MATCH(AG101,地温!$C$2:$C$366,FALSE))</f>
        <v>#N/A</v>
      </c>
      <c r="AJ101" s="113" t="e">
        <f t="shared" si="62"/>
        <v>#N/A</v>
      </c>
      <c r="AK101" s="116" t="e">
        <f t="shared" si="44"/>
        <v>#N/A</v>
      </c>
      <c r="AL101" s="119" t="e">
        <f t="shared" si="45"/>
        <v>#N/A</v>
      </c>
      <c r="AM101" s="119">
        <f t="shared" si="46"/>
        <v>0</v>
      </c>
      <c r="AP101" s="115">
        <f t="shared" si="63"/>
        <v>-45929</v>
      </c>
      <c r="AQ101" s="113">
        <f t="shared" si="64"/>
        <v>94</v>
      </c>
      <c r="AR101" s="113" t="e">
        <f>INDEX(地温!$D$2:$D$366,MATCH(AP101,地温!$C$2:$C$366,FALSE))</f>
        <v>#N/A</v>
      </c>
      <c r="AS101" s="113" t="e">
        <f t="shared" si="65"/>
        <v>#N/A</v>
      </c>
      <c r="AT101" s="116" t="e">
        <f t="shared" si="47"/>
        <v>#N/A</v>
      </c>
      <c r="AU101" s="119" t="e">
        <f t="shared" si="48"/>
        <v>#N/A</v>
      </c>
      <c r="AV101" s="119">
        <f t="shared" si="49"/>
        <v>0</v>
      </c>
    </row>
    <row r="102" spans="1:48">
      <c r="A102" s="115">
        <f t="shared" si="50"/>
        <v>-45928</v>
      </c>
      <c r="B102" s="113">
        <f t="shared" si="33"/>
        <v>95</v>
      </c>
      <c r="C102" s="119">
        <f t="shared" si="34"/>
        <v>0</v>
      </c>
      <c r="F102" s="115">
        <f t="shared" si="51"/>
        <v>-45928</v>
      </c>
      <c r="G102" s="113">
        <f t="shared" si="52"/>
        <v>95</v>
      </c>
      <c r="H102" s="113" t="e">
        <f>INDEX(地温!$D$2:$D$366,MATCH(F102,地温!$C$2:$C$366,FALSE))</f>
        <v>#N/A</v>
      </c>
      <c r="I102" s="113" t="e">
        <f t="shared" si="53"/>
        <v>#N/A</v>
      </c>
      <c r="J102" s="116" t="e">
        <f t="shared" si="35"/>
        <v>#N/A</v>
      </c>
      <c r="K102" s="119" t="e">
        <f t="shared" si="36"/>
        <v>#N/A</v>
      </c>
      <c r="L102" s="119">
        <f t="shared" si="37"/>
        <v>0</v>
      </c>
      <c r="O102" s="115">
        <f t="shared" si="54"/>
        <v>-45928</v>
      </c>
      <c r="P102" s="113">
        <f t="shared" si="55"/>
        <v>95</v>
      </c>
      <c r="Q102" s="113" t="e">
        <f>INDEX(地温!$D$2:$D$366,MATCH(O102,地温!$C$2:$C$366,FALSE))</f>
        <v>#N/A</v>
      </c>
      <c r="R102" s="113" t="e">
        <f t="shared" si="56"/>
        <v>#N/A</v>
      </c>
      <c r="S102" s="116" t="e">
        <f t="shared" si="38"/>
        <v>#N/A</v>
      </c>
      <c r="T102" s="119" t="e">
        <f t="shared" si="39"/>
        <v>#N/A</v>
      </c>
      <c r="U102" s="119">
        <f t="shared" si="40"/>
        <v>0</v>
      </c>
      <c r="X102" s="115">
        <f t="shared" si="57"/>
        <v>-45928</v>
      </c>
      <c r="Y102" s="113">
        <f t="shared" si="58"/>
        <v>95</v>
      </c>
      <c r="Z102" s="113" t="e">
        <f>INDEX(地温!$D$2:$D$366,MATCH(X102,地温!$C$2:$C$366,FALSE))</f>
        <v>#N/A</v>
      </c>
      <c r="AA102" s="113" t="e">
        <f t="shared" si="59"/>
        <v>#N/A</v>
      </c>
      <c r="AB102" s="116" t="e">
        <f t="shared" si="41"/>
        <v>#N/A</v>
      </c>
      <c r="AC102" s="119" t="e">
        <f t="shared" si="42"/>
        <v>#N/A</v>
      </c>
      <c r="AD102" s="119">
        <f t="shared" si="43"/>
        <v>0</v>
      </c>
      <c r="AG102" s="115">
        <f t="shared" si="60"/>
        <v>-45928</v>
      </c>
      <c r="AH102" s="113">
        <f t="shared" si="61"/>
        <v>95</v>
      </c>
      <c r="AI102" s="113" t="e">
        <f>INDEX(地温!$D$2:$D$366,MATCH(AG102,地温!$C$2:$C$366,FALSE))</f>
        <v>#N/A</v>
      </c>
      <c r="AJ102" s="113" t="e">
        <f t="shared" si="62"/>
        <v>#N/A</v>
      </c>
      <c r="AK102" s="116" t="e">
        <f t="shared" si="44"/>
        <v>#N/A</v>
      </c>
      <c r="AL102" s="119" t="e">
        <f t="shared" si="45"/>
        <v>#N/A</v>
      </c>
      <c r="AM102" s="119">
        <f t="shared" si="46"/>
        <v>0</v>
      </c>
      <c r="AP102" s="115">
        <f t="shared" si="63"/>
        <v>-45928</v>
      </c>
      <c r="AQ102" s="113">
        <f t="shared" si="64"/>
        <v>95</v>
      </c>
      <c r="AR102" s="113" t="e">
        <f>INDEX(地温!$D$2:$D$366,MATCH(AP102,地温!$C$2:$C$366,FALSE))</f>
        <v>#N/A</v>
      </c>
      <c r="AS102" s="113" t="e">
        <f t="shared" si="65"/>
        <v>#N/A</v>
      </c>
      <c r="AT102" s="116" t="e">
        <f t="shared" si="47"/>
        <v>#N/A</v>
      </c>
      <c r="AU102" s="119" t="e">
        <f t="shared" si="48"/>
        <v>#N/A</v>
      </c>
      <c r="AV102" s="119">
        <f t="shared" si="49"/>
        <v>0</v>
      </c>
    </row>
    <row r="103" spans="1:48">
      <c r="A103" s="115">
        <f t="shared" si="50"/>
        <v>-45927</v>
      </c>
      <c r="B103" s="113">
        <f t="shared" si="33"/>
        <v>96</v>
      </c>
      <c r="C103" s="119">
        <f t="shared" si="34"/>
        <v>0</v>
      </c>
      <c r="F103" s="115">
        <f t="shared" si="51"/>
        <v>-45927</v>
      </c>
      <c r="G103" s="113">
        <f t="shared" si="52"/>
        <v>96</v>
      </c>
      <c r="H103" s="113" t="e">
        <f>INDEX(地温!$D$2:$D$366,MATCH(F103,地温!$C$2:$C$366,FALSE))</f>
        <v>#N/A</v>
      </c>
      <c r="I103" s="113" t="e">
        <f t="shared" si="53"/>
        <v>#N/A</v>
      </c>
      <c r="J103" s="116" t="e">
        <f t="shared" si="35"/>
        <v>#N/A</v>
      </c>
      <c r="K103" s="119" t="e">
        <f t="shared" si="36"/>
        <v>#N/A</v>
      </c>
      <c r="L103" s="119">
        <f t="shared" si="37"/>
        <v>0</v>
      </c>
      <c r="O103" s="115">
        <f t="shared" si="54"/>
        <v>-45927</v>
      </c>
      <c r="P103" s="113">
        <f t="shared" si="55"/>
        <v>96</v>
      </c>
      <c r="Q103" s="113" t="e">
        <f>INDEX(地温!$D$2:$D$366,MATCH(O103,地温!$C$2:$C$366,FALSE))</f>
        <v>#N/A</v>
      </c>
      <c r="R103" s="113" t="e">
        <f t="shared" si="56"/>
        <v>#N/A</v>
      </c>
      <c r="S103" s="116" t="e">
        <f t="shared" si="38"/>
        <v>#N/A</v>
      </c>
      <c r="T103" s="119" t="e">
        <f t="shared" si="39"/>
        <v>#N/A</v>
      </c>
      <c r="U103" s="119">
        <f t="shared" si="40"/>
        <v>0</v>
      </c>
      <c r="X103" s="115">
        <f t="shared" si="57"/>
        <v>-45927</v>
      </c>
      <c r="Y103" s="113">
        <f t="shared" si="58"/>
        <v>96</v>
      </c>
      <c r="Z103" s="113" t="e">
        <f>INDEX(地温!$D$2:$D$366,MATCH(X103,地温!$C$2:$C$366,FALSE))</f>
        <v>#N/A</v>
      </c>
      <c r="AA103" s="113" t="e">
        <f t="shared" si="59"/>
        <v>#N/A</v>
      </c>
      <c r="AB103" s="116" t="e">
        <f t="shared" si="41"/>
        <v>#N/A</v>
      </c>
      <c r="AC103" s="119" t="e">
        <f t="shared" si="42"/>
        <v>#N/A</v>
      </c>
      <c r="AD103" s="119">
        <f t="shared" si="43"/>
        <v>0</v>
      </c>
      <c r="AG103" s="115">
        <f t="shared" si="60"/>
        <v>-45927</v>
      </c>
      <c r="AH103" s="113">
        <f t="shared" si="61"/>
        <v>96</v>
      </c>
      <c r="AI103" s="113" t="e">
        <f>INDEX(地温!$D$2:$D$366,MATCH(AG103,地温!$C$2:$C$366,FALSE))</f>
        <v>#N/A</v>
      </c>
      <c r="AJ103" s="113" t="e">
        <f t="shared" si="62"/>
        <v>#N/A</v>
      </c>
      <c r="AK103" s="116" t="e">
        <f t="shared" si="44"/>
        <v>#N/A</v>
      </c>
      <c r="AL103" s="119" t="e">
        <f t="shared" si="45"/>
        <v>#N/A</v>
      </c>
      <c r="AM103" s="119">
        <f t="shared" si="46"/>
        <v>0</v>
      </c>
      <c r="AP103" s="115">
        <f t="shared" si="63"/>
        <v>-45927</v>
      </c>
      <c r="AQ103" s="113">
        <f t="shared" si="64"/>
        <v>96</v>
      </c>
      <c r="AR103" s="113" t="e">
        <f>INDEX(地温!$D$2:$D$366,MATCH(AP103,地温!$C$2:$C$366,FALSE))</f>
        <v>#N/A</v>
      </c>
      <c r="AS103" s="113" t="e">
        <f t="shared" si="65"/>
        <v>#N/A</v>
      </c>
      <c r="AT103" s="116" t="e">
        <f t="shared" si="47"/>
        <v>#N/A</v>
      </c>
      <c r="AU103" s="119" t="e">
        <f t="shared" si="48"/>
        <v>#N/A</v>
      </c>
      <c r="AV103" s="119">
        <f t="shared" si="49"/>
        <v>0</v>
      </c>
    </row>
    <row r="104" spans="1:48">
      <c r="A104" s="115">
        <f t="shared" si="50"/>
        <v>-45926</v>
      </c>
      <c r="B104" s="113">
        <f t="shared" si="33"/>
        <v>97</v>
      </c>
      <c r="C104" s="119">
        <f t="shared" si="34"/>
        <v>0</v>
      </c>
      <c r="F104" s="115">
        <f t="shared" si="51"/>
        <v>-45926</v>
      </c>
      <c r="G104" s="113">
        <f t="shared" si="52"/>
        <v>97</v>
      </c>
      <c r="H104" s="113" t="e">
        <f>INDEX(地温!$D$2:$D$366,MATCH(F104,地温!$C$2:$C$366,FALSE))</f>
        <v>#N/A</v>
      </c>
      <c r="I104" s="113" t="e">
        <f t="shared" si="53"/>
        <v>#N/A</v>
      </c>
      <c r="J104" s="116" t="e">
        <f t="shared" si="35"/>
        <v>#N/A</v>
      </c>
      <c r="K104" s="119" t="e">
        <f t="shared" si="36"/>
        <v>#N/A</v>
      </c>
      <c r="L104" s="119">
        <f t="shared" si="37"/>
        <v>0</v>
      </c>
      <c r="O104" s="115">
        <f t="shared" si="54"/>
        <v>-45926</v>
      </c>
      <c r="P104" s="113">
        <f t="shared" si="55"/>
        <v>97</v>
      </c>
      <c r="Q104" s="113" t="e">
        <f>INDEX(地温!$D$2:$D$366,MATCH(O104,地温!$C$2:$C$366,FALSE))</f>
        <v>#N/A</v>
      </c>
      <c r="R104" s="113" t="e">
        <f t="shared" si="56"/>
        <v>#N/A</v>
      </c>
      <c r="S104" s="116" t="e">
        <f t="shared" si="38"/>
        <v>#N/A</v>
      </c>
      <c r="T104" s="119" t="e">
        <f t="shared" si="39"/>
        <v>#N/A</v>
      </c>
      <c r="U104" s="119">
        <f t="shared" si="40"/>
        <v>0</v>
      </c>
      <c r="X104" s="115">
        <f t="shared" si="57"/>
        <v>-45926</v>
      </c>
      <c r="Y104" s="113">
        <f t="shared" si="58"/>
        <v>97</v>
      </c>
      <c r="Z104" s="113" t="e">
        <f>INDEX(地温!$D$2:$D$366,MATCH(X104,地温!$C$2:$C$366,FALSE))</f>
        <v>#N/A</v>
      </c>
      <c r="AA104" s="113" t="e">
        <f t="shared" si="59"/>
        <v>#N/A</v>
      </c>
      <c r="AB104" s="116" t="e">
        <f t="shared" si="41"/>
        <v>#N/A</v>
      </c>
      <c r="AC104" s="119" t="e">
        <f t="shared" si="42"/>
        <v>#N/A</v>
      </c>
      <c r="AD104" s="119">
        <f t="shared" si="43"/>
        <v>0</v>
      </c>
      <c r="AG104" s="115">
        <f t="shared" si="60"/>
        <v>-45926</v>
      </c>
      <c r="AH104" s="113">
        <f t="shared" si="61"/>
        <v>97</v>
      </c>
      <c r="AI104" s="113" t="e">
        <f>INDEX(地温!$D$2:$D$366,MATCH(AG104,地温!$C$2:$C$366,FALSE))</f>
        <v>#N/A</v>
      </c>
      <c r="AJ104" s="113" t="e">
        <f t="shared" si="62"/>
        <v>#N/A</v>
      </c>
      <c r="AK104" s="116" t="e">
        <f t="shared" si="44"/>
        <v>#N/A</v>
      </c>
      <c r="AL104" s="119" t="e">
        <f t="shared" si="45"/>
        <v>#N/A</v>
      </c>
      <c r="AM104" s="119">
        <f t="shared" si="46"/>
        <v>0</v>
      </c>
      <c r="AP104" s="115">
        <f t="shared" si="63"/>
        <v>-45926</v>
      </c>
      <c r="AQ104" s="113">
        <f t="shared" si="64"/>
        <v>97</v>
      </c>
      <c r="AR104" s="113" t="e">
        <f>INDEX(地温!$D$2:$D$366,MATCH(AP104,地温!$C$2:$C$366,FALSE))</f>
        <v>#N/A</v>
      </c>
      <c r="AS104" s="113" t="e">
        <f t="shared" si="65"/>
        <v>#N/A</v>
      </c>
      <c r="AT104" s="116" t="e">
        <f t="shared" si="47"/>
        <v>#N/A</v>
      </c>
      <c r="AU104" s="119" t="e">
        <f t="shared" si="48"/>
        <v>#N/A</v>
      </c>
      <c r="AV104" s="119">
        <f t="shared" si="49"/>
        <v>0</v>
      </c>
    </row>
    <row r="105" spans="1:48">
      <c r="A105" s="115">
        <f t="shared" si="50"/>
        <v>-45925</v>
      </c>
      <c r="B105" s="113">
        <f t="shared" si="33"/>
        <v>98</v>
      </c>
      <c r="C105" s="119">
        <f t="shared" si="34"/>
        <v>0</v>
      </c>
      <c r="F105" s="115">
        <f t="shared" si="51"/>
        <v>-45925</v>
      </c>
      <c r="G105" s="113">
        <f t="shared" si="52"/>
        <v>98</v>
      </c>
      <c r="H105" s="113" t="e">
        <f>INDEX(地温!$D$2:$D$366,MATCH(F105,地温!$C$2:$C$366,FALSE))</f>
        <v>#N/A</v>
      </c>
      <c r="I105" s="113" t="e">
        <f t="shared" si="53"/>
        <v>#N/A</v>
      </c>
      <c r="J105" s="116" t="e">
        <f t="shared" si="35"/>
        <v>#N/A</v>
      </c>
      <c r="K105" s="119" t="e">
        <f t="shared" si="36"/>
        <v>#N/A</v>
      </c>
      <c r="L105" s="119">
        <f t="shared" si="37"/>
        <v>0</v>
      </c>
      <c r="O105" s="115">
        <f t="shared" si="54"/>
        <v>-45925</v>
      </c>
      <c r="P105" s="113">
        <f t="shared" si="55"/>
        <v>98</v>
      </c>
      <c r="Q105" s="113" t="e">
        <f>INDEX(地温!$D$2:$D$366,MATCH(O105,地温!$C$2:$C$366,FALSE))</f>
        <v>#N/A</v>
      </c>
      <c r="R105" s="113" t="e">
        <f t="shared" si="56"/>
        <v>#N/A</v>
      </c>
      <c r="S105" s="116" t="e">
        <f t="shared" si="38"/>
        <v>#N/A</v>
      </c>
      <c r="T105" s="119" t="e">
        <f t="shared" si="39"/>
        <v>#N/A</v>
      </c>
      <c r="U105" s="119">
        <f t="shared" si="40"/>
        <v>0</v>
      </c>
      <c r="X105" s="115">
        <f t="shared" si="57"/>
        <v>-45925</v>
      </c>
      <c r="Y105" s="113">
        <f t="shared" si="58"/>
        <v>98</v>
      </c>
      <c r="Z105" s="113" t="e">
        <f>INDEX(地温!$D$2:$D$366,MATCH(X105,地温!$C$2:$C$366,FALSE))</f>
        <v>#N/A</v>
      </c>
      <c r="AA105" s="113" t="e">
        <f t="shared" si="59"/>
        <v>#N/A</v>
      </c>
      <c r="AB105" s="116" t="e">
        <f t="shared" si="41"/>
        <v>#N/A</v>
      </c>
      <c r="AC105" s="119" t="e">
        <f t="shared" si="42"/>
        <v>#N/A</v>
      </c>
      <c r="AD105" s="119">
        <f t="shared" si="43"/>
        <v>0</v>
      </c>
      <c r="AG105" s="115">
        <f t="shared" si="60"/>
        <v>-45925</v>
      </c>
      <c r="AH105" s="113">
        <f t="shared" si="61"/>
        <v>98</v>
      </c>
      <c r="AI105" s="113" t="e">
        <f>INDEX(地温!$D$2:$D$366,MATCH(AG105,地温!$C$2:$C$366,FALSE))</f>
        <v>#N/A</v>
      </c>
      <c r="AJ105" s="113" t="e">
        <f t="shared" si="62"/>
        <v>#N/A</v>
      </c>
      <c r="AK105" s="116" t="e">
        <f t="shared" si="44"/>
        <v>#N/A</v>
      </c>
      <c r="AL105" s="119" t="e">
        <f t="shared" si="45"/>
        <v>#N/A</v>
      </c>
      <c r="AM105" s="119">
        <f t="shared" si="46"/>
        <v>0</v>
      </c>
      <c r="AP105" s="115">
        <f t="shared" si="63"/>
        <v>-45925</v>
      </c>
      <c r="AQ105" s="113">
        <f t="shared" si="64"/>
        <v>98</v>
      </c>
      <c r="AR105" s="113" t="e">
        <f>INDEX(地温!$D$2:$D$366,MATCH(AP105,地温!$C$2:$C$366,FALSE))</f>
        <v>#N/A</v>
      </c>
      <c r="AS105" s="113" t="e">
        <f t="shared" si="65"/>
        <v>#N/A</v>
      </c>
      <c r="AT105" s="116" t="e">
        <f t="shared" si="47"/>
        <v>#N/A</v>
      </c>
      <c r="AU105" s="119" t="e">
        <f t="shared" si="48"/>
        <v>#N/A</v>
      </c>
      <c r="AV105" s="119">
        <f t="shared" si="49"/>
        <v>0</v>
      </c>
    </row>
    <row r="106" spans="1:48">
      <c r="A106" s="115">
        <f t="shared" si="50"/>
        <v>-45924</v>
      </c>
      <c r="B106" s="113">
        <f t="shared" si="33"/>
        <v>99</v>
      </c>
      <c r="C106" s="119">
        <f t="shared" si="34"/>
        <v>0</v>
      </c>
      <c r="F106" s="115">
        <f t="shared" si="51"/>
        <v>-45924</v>
      </c>
      <c r="G106" s="113">
        <f t="shared" si="52"/>
        <v>99</v>
      </c>
      <c r="H106" s="113" t="e">
        <f>INDEX(地温!$D$2:$D$366,MATCH(F106,地温!$C$2:$C$366,FALSE))</f>
        <v>#N/A</v>
      </c>
      <c r="I106" s="113" t="e">
        <f t="shared" si="53"/>
        <v>#N/A</v>
      </c>
      <c r="J106" s="116" t="e">
        <f t="shared" si="35"/>
        <v>#N/A</v>
      </c>
      <c r="K106" s="119" t="e">
        <f t="shared" si="36"/>
        <v>#N/A</v>
      </c>
      <c r="L106" s="119">
        <f t="shared" si="37"/>
        <v>0</v>
      </c>
      <c r="O106" s="115">
        <f t="shared" si="54"/>
        <v>-45924</v>
      </c>
      <c r="P106" s="113">
        <f t="shared" si="55"/>
        <v>99</v>
      </c>
      <c r="Q106" s="113" t="e">
        <f>INDEX(地温!$D$2:$D$366,MATCH(O106,地温!$C$2:$C$366,FALSE))</f>
        <v>#N/A</v>
      </c>
      <c r="R106" s="113" t="e">
        <f t="shared" si="56"/>
        <v>#N/A</v>
      </c>
      <c r="S106" s="116" t="e">
        <f t="shared" si="38"/>
        <v>#N/A</v>
      </c>
      <c r="T106" s="119" t="e">
        <f t="shared" si="39"/>
        <v>#N/A</v>
      </c>
      <c r="U106" s="119">
        <f t="shared" si="40"/>
        <v>0</v>
      </c>
      <c r="X106" s="115">
        <f t="shared" si="57"/>
        <v>-45924</v>
      </c>
      <c r="Y106" s="113">
        <f t="shared" si="58"/>
        <v>99</v>
      </c>
      <c r="Z106" s="113" t="e">
        <f>INDEX(地温!$D$2:$D$366,MATCH(X106,地温!$C$2:$C$366,FALSE))</f>
        <v>#N/A</v>
      </c>
      <c r="AA106" s="113" t="e">
        <f t="shared" si="59"/>
        <v>#N/A</v>
      </c>
      <c r="AB106" s="116" t="e">
        <f t="shared" si="41"/>
        <v>#N/A</v>
      </c>
      <c r="AC106" s="119" t="e">
        <f t="shared" si="42"/>
        <v>#N/A</v>
      </c>
      <c r="AD106" s="119">
        <f t="shared" si="43"/>
        <v>0</v>
      </c>
      <c r="AG106" s="115">
        <f t="shared" si="60"/>
        <v>-45924</v>
      </c>
      <c r="AH106" s="113">
        <f t="shared" si="61"/>
        <v>99</v>
      </c>
      <c r="AI106" s="113" t="e">
        <f>INDEX(地温!$D$2:$D$366,MATCH(AG106,地温!$C$2:$C$366,FALSE))</f>
        <v>#N/A</v>
      </c>
      <c r="AJ106" s="113" t="e">
        <f t="shared" si="62"/>
        <v>#N/A</v>
      </c>
      <c r="AK106" s="116" t="e">
        <f t="shared" si="44"/>
        <v>#N/A</v>
      </c>
      <c r="AL106" s="119" t="e">
        <f t="shared" si="45"/>
        <v>#N/A</v>
      </c>
      <c r="AM106" s="119">
        <f t="shared" si="46"/>
        <v>0</v>
      </c>
      <c r="AP106" s="115">
        <f t="shared" si="63"/>
        <v>-45924</v>
      </c>
      <c r="AQ106" s="113">
        <f t="shared" si="64"/>
        <v>99</v>
      </c>
      <c r="AR106" s="113" t="e">
        <f>INDEX(地温!$D$2:$D$366,MATCH(AP106,地温!$C$2:$C$366,FALSE))</f>
        <v>#N/A</v>
      </c>
      <c r="AS106" s="113" t="e">
        <f t="shared" si="65"/>
        <v>#N/A</v>
      </c>
      <c r="AT106" s="116" t="e">
        <f t="shared" si="47"/>
        <v>#N/A</v>
      </c>
      <c r="AU106" s="119" t="e">
        <f t="shared" si="48"/>
        <v>#N/A</v>
      </c>
      <c r="AV106" s="119">
        <f t="shared" si="49"/>
        <v>0</v>
      </c>
    </row>
    <row r="107" spans="1:48">
      <c r="A107" s="115">
        <f t="shared" si="50"/>
        <v>-45923</v>
      </c>
      <c r="B107" s="113">
        <f t="shared" si="33"/>
        <v>100</v>
      </c>
      <c r="C107" s="119">
        <f t="shared" si="34"/>
        <v>0</v>
      </c>
      <c r="F107" s="115">
        <f t="shared" si="51"/>
        <v>-45923</v>
      </c>
      <c r="G107" s="113">
        <f t="shared" si="52"/>
        <v>100</v>
      </c>
      <c r="H107" s="113" t="e">
        <f>INDEX(地温!$D$2:$D$366,MATCH(F107,地温!$C$2:$C$366,FALSE))</f>
        <v>#N/A</v>
      </c>
      <c r="I107" s="113" t="e">
        <f t="shared" si="53"/>
        <v>#N/A</v>
      </c>
      <c r="J107" s="116" t="e">
        <f t="shared" si="35"/>
        <v>#N/A</v>
      </c>
      <c r="K107" s="119" t="e">
        <f t="shared" si="36"/>
        <v>#N/A</v>
      </c>
      <c r="L107" s="119">
        <f t="shared" si="37"/>
        <v>0</v>
      </c>
      <c r="O107" s="115">
        <f t="shared" si="54"/>
        <v>-45923</v>
      </c>
      <c r="P107" s="113">
        <f t="shared" si="55"/>
        <v>100</v>
      </c>
      <c r="Q107" s="113" t="e">
        <f>INDEX(地温!$D$2:$D$366,MATCH(O107,地温!$C$2:$C$366,FALSE))</f>
        <v>#N/A</v>
      </c>
      <c r="R107" s="113" t="e">
        <f t="shared" si="56"/>
        <v>#N/A</v>
      </c>
      <c r="S107" s="116" t="e">
        <f t="shared" si="38"/>
        <v>#N/A</v>
      </c>
      <c r="T107" s="119" t="e">
        <f t="shared" si="39"/>
        <v>#N/A</v>
      </c>
      <c r="U107" s="119">
        <f t="shared" si="40"/>
        <v>0</v>
      </c>
      <c r="X107" s="115">
        <f t="shared" si="57"/>
        <v>-45923</v>
      </c>
      <c r="Y107" s="113">
        <f t="shared" si="58"/>
        <v>100</v>
      </c>
      <c r="Z107" s="113" t="e">
        <f>INDEX(地温!$D$2:$D$366,MATCH(X107,地温!$C$2:$C$366,FALSE))</f>
        <v>#N/A</v>
      </c>
      <c r="AA107" s="113" t="e">
        <f t="shared" si="59"/>
        <v>#N/A</v>
      </c>
      <c r="AB107" s="116" t="e">
        <f t="shared" si="41"/>
        <v>#N/A</v>
      </c>
      <c r="AC107" s="119" t="e">
        <f t="shared" si="42"/>
        <v>#N/A</v>
      </c>
      <c r="AD107" s="119">
        <f t="shared" si="43"/>
        <v>0</v>
      </c>
      <c r="AG107" s="115">
        <f t="shared" si="60"/>
        <v>-45923</v>
      </c>
      <c r="AH107" s="113">
        <f t="shared" si="61"/>
        <v>100</v>
      </c>
      <c r="AI107" s="113" t="e">
        <f>INDEX(地温!$D$2:$D$366,MATCH(AG107,地温!$C$2:$C$366,FALSE))</f>
        <v>#N/A</v>
      </c>
      <c r="AJ107" s="113" t="e">
        <f t="shared" si="62"/>
        <v>#N/A</v>
      </c>
      <c r="AK107" s="116" t="e">
        <f t="shared" si="44"/>
        <v>#N/A</v>
      </c>
      <c r="AL107" s="119" t="e">
        <f t="shared" si="45"/>
        <v>#N/A</v>
      </c>
      <c r="AM107" s="119">
        <f t="shared" si="46"/>
        <v>0</v>
      </c>
      <c r="AP107" s="115">
        <f t="shared" si="63"/>
        <v>-45923</v>
      </c>
      <c r="AQ107" s="113">
        <f t="shared" si="64"/>
        <v>100</v>
      </c>
      <c r="AR107" s="113" t="e">
        <f>INDEX(地温!$D$2:$D$366,MATCH(AP107,地温!$C$2:$C$366,FALSE))</f>
        <v>#N/A</v>
      </c>
      <c r="AS107" s="113" t="e">
        <f t="shared" si="65"/>
        <v>#N/A</v>
      </c>
      <c r="AT107" s="116" t="e">
        <f t="shared" si="47"/>
        <v>#N/A</v>
      </c>
      <c r="AU107" s="119" t="e">
        <f t="shared" si="48"/>
        <v>#N/A</v>
      </c>
      <c r="AV107" s="119">
        <f t="shared" si="49"/>
        <v>0</v>
      </c>
    </row>
    <row r="108" spans="1:48">
      <c r="A108" s="115">
        <f t="shared" si="50"/>
        <v>-45922</v>
      </c>
      <c r="B108" s="113">
        <f t="shared" si="33"/>
        <v>101</v>
      </c>
      <c r="C108" s="119">
        <f t="shared" si="34"/>
        <v>0</v>
      </c>
      <c r="F108" s="115">
        <f t="shared" si="51"/>
        <v>-45922</v>
      </c>
      <c r="G108" s="113">
        <f t="shared" si="52"/>
        <v>101</v>
      </c>
      <c r="H108" s="113" t="e">
        <f>INDEX(地温!$D$2:$D$366,MATCH(F108,地温!$C$2:$C$366,FALSE))</f>
        <v>#N/A</v>
      </c>
      <c r="I108" s="113" t="e">
        <f t="shared" si="53"/>
        <v>#N/A</v>
      </c>
      <c r="J108" s="116" t="e">
        <f t="shared" si="35"/>
        <v>#N/A</v>
      </c>
      <c r="K108" s="119" t="e">
        <f t="shared" si="36"/>
        <v>#N/A</v>
      </c>
      <c r="L108" s="119">
        <f t="shared" si="37"/>
        <v>0</v>
      </c>
      <c r="O108" s="115">
        <f t="shared" si="54"/>
        <v>-45922</v>
      </c>
      <c r="P108" s="113">
        <f t="shared" si="55"/>
        <v>101</v>
      </c>
      <c r="Q108" s="113" t="e">
        <f>INDEX(地温!$D$2:$D$366,MATCH(O108,地温!$C$2:$C$366,FALSE))</f>
        <v>#N/A</v>
      </c>
      <c r="R108" s="113" t="e">
        <f t="shared" si="56"/>
        <v>#N/A</v>
      </c>
      <c r="S108" s="116" t="e">
        <f t="shared" si="38"/>
        <v>#N/A</v>
      </c>
      <c r="T108" s="119" t="e">
        <f t="shared" si="39"/>
        <v>#N/A</v>
      </c>
      <c r="U108" s="119">
        <f t="shared" si="40"/>
        <v>0</v>
      </c>
      <c r="X108" s="115">
        <f t="shared" si="57"/>
        <v>-45922</v>
      </c>
      <c r="Y108" s="113">
        <f t="shared" si="58"/>
        <v>101</v>
      </c>
      <c r="Z108" s="113" t="e">
        <f>INDEX(地温!$D$2:$D$366,MATCH(X108,地温!$C$2:$C$366,FALSE))</f>
        <v>#N/A</v>
      </c>
      <c r="AA108" s="113" t="e">
        <f t="shared" si="59"/>
        <v>#N/A</v>
      </c>
      <c r="AB108" s="116" t="e">
        <f t="shared" si="41"/>
        <v>#N/A</v>
      </c>
      <c r="AC108" s="119" t="e">
        <f t="shared" si="42"/>
        <v>#N/A</v>
      </c>
      <c r="AD108" s="119">
        <f t="shared" si="43"/>
        <v>0</v>
      </c>
      <c r="AG108" s="115">
        <f t="shared" si="60"/>
        <v>-45922</v>
      </c>
      <c r="AH108" s="113">
        <f t="shared" si="61"/>
        <v>101</v>
      </c>
      <c r="AI108" s="113" t="e">
        <f>INDEX(地温!$D$2:$D$366,MATCH(AG108,地温!$C$2:$C$366,FALSE))</f>
        <v>#N/A</v>
      </c>
      <c r="AJ108" s="113" t="e">
        <f t="shared" si="62"/>
        <v>#N/A</v>
      </c>
      <c r="AK108" s="116" t="e">
        <f t="shared" si="44"/>
        <v>#N/A</v>
      </c>
      <c r="AL108" s="119" t="e">
        <f t="shared" si="45"/>
        <v>#N/A</v>
      </c>
      <c r="AM108" s="119">
        <f t="shared" si="46"/>
        <v>0</v>
      </c>
      <c r="AP108" s="115">
        <f t="shared" si="63"/>
        <v>-45922</v>
      </c>
      <c r="AQ108" s="113">
        <f t="shared" si="64"/>
        <v>101</v>
      </c>
      <c r="AR108" s="113" t="e">
        <f>INDEX(地温!$D$2:$D$366,MATCH(AP108,地温!$C$2:$C$366,FALSE))</f>
        <v>#N/A</v>
      </c>
      <c r="AS108" s="113" t="e">
        <f t="shared" si="65"/>
        <v>#N/A</v>
      </c>
      <c r="AT108" s="116" t="e">
        <f t="shared" si="47"/>
        <v>#N/A</v>
      </c>
      <c r="AU108" s="119" t="e">
        <f t="shared" si="48"/>
        <v>#N/A</v>
      </c>
      <c r="AV108" s="119">
        <f t="shared" si="49"/>
        <v>0</v>
      </c>
    </row>
    <row r="109" spans="1:48">
      <c r="A109" s="115">
        <f t="shared" si="50"/>
        <v>-45921</v>
      </c>
      <c r="B109" s="113">
        <f t="shared" si="33"/>
        <v>102</v>
      </c>
      <c r="C109" s="119">
        <f t="shared" si="34"/>
        <v>0</v>
      </c>
      <c r="F109" s="115">
        <f t="shared" si="51"/>
        <v>-45921</v>
      </c>
      <c r="G109" s="113">
        <f t="shared" si="52"/>
        <v>102</v>
      </c>
      <c r="H109" s="113" t="e">
        <f>INDEX(地温!$D$2:$D$366,MATCH(F109,地温!$C$2:$C$366,FALSE))</f>
        <v>#N/A</v>
      </c>
      <c r="I109" s="113" t="e">
        <f t="shared" si="53"/>
        <v>#N/A</v>
      </c>
      <c r="J109" s="116" t="e">
        <f t="shared" si="35"/>
        <v>#N/A</v>
      </c>
      <c r="K109" s="119" t="e">
        <f t="shared" si="36"/>
        <v>#N/A</v>
      </c>
      <c r="L109" s="119">
        <f t="shared" si="37"/>
        <v>0</v>
      </c>
      <c r="O109" s="115">
        <f t="shared" si="54"/>
        <v>-45921</v>
      </c>
      <c r="P109" s="113">
        <f t="shared" si="55"/>
        <v>102</v>
      </c>
      <c r="Q109" s="113" t="e">
        <f>INDEX(地温!$D$2:$D$366,MATCH(O109,地温!$C$2:$C$366,FALSE))</f>
        <v>#N/A</v>
      </c>
      <c r="R109" s="113" t="e">
        <f t="shared" si="56"/>
        <v>#N/A</v>
      </c>
      <c r="S109" s="116" t="e">
        <f t="shared" si="38"/>
        <v>#N/A</v>
      </c>
      <c r="T109" s="119" t="e">
        <f t="shared" si="39"/>
        <v>#N/A</v>
      </c>
      <c r="U109" s="119">
        <f t="shared" si="40"/>
        <v>0</v>
      </c>
      <c r="X109" s="115">
        <f t="shared" si="57"/>
        <v>-45921</v>
      </c>
      <c r="Y109" s="113">
        <f t="shared" si="58"/>
        <v>102</v>
      </c>
      <c r="Z109" s="113" t="e">
        <f>INDEX(地温!$D$2:$D$366,MATCH(X109,地温!$C$2:$C$366,FALSE))</f>
        <v>#N/A</v>
      </c>
      <c r="AA109" s="113" t="e">
        <f t="shared" si="59"/>
        <v>#N/A</v>
      </c>
      <c r="AB109" s="116" t="e">
        <f t="shared" si="41"/>
        <v>#N/A</v>
      </c>
      <c r="AC109" s="119" t="e">
        <f t="shared" si="42"/>
        <v>#N/A</v>
      </c>
      <c r="AD109" s="119">
        <f t="shared" si="43"/>
        <v>0</v>
      </c>
      <c r="AG109" s="115">
        <f t="shared" si="60"/>
        <v>-45921</v>
      </c>
      <c r="AH109" s="113">
        <f t="shared" si="61"/>
        <v>102</v>
      </c>
      <c r="AI109" s="113" t="e">
        <f>INDEX(地温!$D$2:$D$366,MATCH(AG109,地温!$C$2:$C$366,FALSE))</f>
        <v>#N/A</v>
      </c>
      <c r="AJ109" s="113" t="e">
        <f t="shared" si="62"/>
        <v>#N/A</v>
      </c>
      <c r="AK109" s="116" t="e">
        <f t="shared" si="44"/>
        <v>#N/A</v>
      </c>
      <c r="AL109" s="119" t="e">
        <f t="shared" si="45"/>
        <v>#N/A</v>
      </c>
      <c r="AM109" s="119">
        <f t="shared" si="46"/>
        <v>0</v>
      </c>
      <c r="AP109" s="115">
        <f t="shared" si="63"/>
        <v>-45921</v>
      </c>
      <c r="AQ109" s="113">
        <f t="shared" si="64"/>
        <v>102</v>
      </c>
      <c r="AR109" s="113" t="e">
        <f>INDEX(地温!$D$2:$D$366,MATCH(AP109,地温!$C$2:$C$366,FALSE))</f>
        <v>#N/A</v>
      </c>
      <c r="AS109" s="113" t="e">
        <f t="shared" si="65"/>
        <v>#N/A</v>
      </c>
      <c r="AT109" s="116" t="e">
        <f t="shared" si="47"/>
        <v>#N/A</v>
      </c>
      <c r="AU109" s="119" t="e">
        <f t="shared" si="48"/>
        <v>#N/A</v>
      </c>
      <c r="AV109" s="119">
        <f t="shared" si="49"/>
        <v>0</v>
      </c>
    </row>
    <row r="110" spans="1:48">
      <c r="A110" s="115">
        <f t="shared" si="50"/>
        <v>-45920</v>
      </c>
      <c r="B110" s="113">
        <f t="shared" si="33"/>
        <v>103</v>
      </c>
      <c r="C110" s="119">
        <f t="shared" si="34"/>
        <v>0</v>
      </c>
      <c r="F110" s="115">
        <f t="shared" si="51"/>
        <v>-45920</v>
      </c>
      <c r="G110" s="113">
        <f t="shared" si="52"/>
        <v>103</v>
      </c>
      <c r="H110" s="113" t="e">
        <f>INDEX(地温!$D$2:$D$366,MATCH(F110,地温!$C$2:$C$366,FALSE))</f>
        <v>#N/A</v>
      </c>
      <c r="I110" s="113" t="e">
        <f t="shared" si="53"/>
        <v>#N/A</v>
      </c>
      <c r="J110" s="116" t="e">
        <f t="shared" si="35"/>
        <v>#N/A</v>
      </c>
      <c r="K110" s="119" t="e">
        <f t="shared" si="36"/>
        <v>#N/A</v>
      </c>
      <c r="L110" s="119">
        <f t="shared" si="37"/>
        <v>0</v>
      </c>
      <c r="O110" s="115">
        <f t="shared" si="54"/>
        <v>-45920</v>
      </c>
      <c r="P110" s="113">
        <f t="shared" si="55"/>
        <v>103</v>
      </c>
      <c r="Q110" s="113" t="e">
        <f>INDEX(地温!$D$2:$D$366,MATCH(O110,地温!$C$2:$C$366,FALSE))</f>
        <v>#N/A</v>
      </c>
      <c r="R110" s="113" t="e">
        <f t="shared" si="56"/>
        <v>#N/A</v>
      </c>
      <c r="S110" s="116" t="e">
        <f t="shared" si="38"/>
        <v>#N/A</v>
      </c>
      <c r="T110" s="119" t="e">
        <f t="shared" si="39"/>
        <v>#N/A</v>
      </c>
      <c r="U110" s="119">
        <f t="shared" si="40"/>
        <v>0</v>
      </c>
      <c r="X110" s="115">
        <f t="shared" si="57"/>
        <v>-45920</v>
      </c>
      <c r="Y110" s="113">
        <f t="shared" si="58"/>
        <v>103</v>
      </c>
      <c r="Z110" s="113" t="e">
        <f>INDEX(地温!$D$2:$D$366,MATCH(X110,地温!$C$2:$C$366,FALSE))</f>
        <v>#N/A</v>
      </c>
      <c r="AA110" s="113" t="e">
        <f t="shared" si="59"/>
        <v>#N/A</v>
      </c>
      <c r="AB110" s="116" t="e">
        <f t="shared" si="41"/>
        <v>#N/A</v>
      </c>
      <c r="AC110" s="119" t="e">
        <f t="shared" si="42"/>
        <v>#N/A</v>
      </c>
      <c r="AD110" s="119">
        <f t="shared" si="43"/>
        <v>0</v>
      </c>
      <c r="AG110" s="115">
        <f t="shared" si="60"/>
        <v>-45920</v>
      </c>
      <c r="AH110" s="113">
        <f t="shared" si="61"/>
        <v>103</v>
      </c>
      <c r="AI110" s="113" t="e">
        <f>INDEX(地温!$D$2:$D$366,MATCH(AG110,地温!$C$2:$C$366,FALSE))</f>
        <v>#N/A</v>
      </c>
      <c r="AJ110" s="113" t="e">
        <f t="shared" si="62"/>
        <v>#N/A</v>
      </c>
      <c r="AK110" s="116" t="e">
        <f t="shared" si="44"/>
        <v>#N/A</v>
      </c>
      <c r="AL110" s="119" t="e">
        <f t="shared" si="45"/>
        <v>#N/A</v>
      </c>
      <c r="AM110" s="119">
        <f t="shared" si="46"/>
        <v>0</v>
      </c>
      <c r="AP110" s="115">
        <f t="shared" si="63"/>
        <v>-45920</v>
      </c>
      <c r="AQ110" s="113">
        <f t="shared" si="64"/>
        <v>103</v>
      </c>
      <c r="AR110" s="113" t="e">
        <f>INDEX(地温!$D$2:$D$366,MATCH(AP110,地温!$C$2:$C$366,FALSE))</f>
        <v>#N/A</v>
      </c>
      <c r="AS110" s="113" t="e">
        <f t="shared" si="65"/>
        <v>#N/A</v>
      </c>
      <c r="AT110" s="116" t="e">
        <f t="shared" si="47"/>
        <v>#N/A</v>
      </c>
      <c r="AU110" s="119" t="e">
        <f t="shared" si="48"/>
        <v>#N/A</v>
      </c>
      <c r="AV110" s="119">
        <f t="shared" si="49"/>
        <v>0</v>
      </c>
    </row>
    <row r="111" spans="1:48">
      <c r="A111" s="115">
        <f t="shared" si="50"/>
        <v>-45919</v>
      </c>
      <c r="B111" s="113">
        <f t="shared" si="33"/>
        <v>104</v>
      </c>
      <c r="C111" s="119">
        <f t="shared" si="34"/>
        <v>0</v>
      </c>
      <c r="F111" s="115">
        <f t="shared" si="51"/>
        <v>-45919</v>
      </c>
      <c r="G111" s="113">
        <f t="shared" si="52"/>
        <v>104</v>
      </c>
      <c r="H111" s="113" t="e">
        <f>INDEX(地温!$D$2:$D$366,MATCH(F111,地温!$C$2:$C$366,FALSE))</f>
        <v>#N/A</v>
      </c>
      <c r="I111" s="113" t="e">
        <f t="shared" si="53"/>
        <v>#N/A</v>
      </c>
      <c r="J111" s="116" t="e">
        <f t="shared" si="35"/>
        <v>#N/A</v>
      </c>
      <c r="K111" s="119" t="e">
        <f t="shared" si="36"/>
        <v>#N/A</v>
      </c>
      <c r="L111" s="119">
        <f t="shared" si="37"/>
        <v>0</v>
      </c>
      <c r="O111" s="115">
        <f t="shared" si="54"/>
        <v>-45919</v>
      </c>
      <c r="P111" s="113">
        <f t="shared" si="55"/>
        <v>104</v>
      </c>
      <c r="Q111" s="113" t="e">
        <f>INDEX(地温!$D$2:$D$366,MATCH(O111,地温!$C$2:$C$366,FALSE))</f>
        <v>#N/A</v>
      </c>
      <c r="R111" s="113" t="e">
        <f t="shared" si="56"/>
        <v>#N/A</v>
      </c>
      <c r="S111" s="116" t="e">
        <f t="shared" si="38"/>
        <v>#N/A</v>
      </c>
      <c r="T111" s="119" t="e">
        <f t="shared" si="39"/>
        <v>#N/A</v>
      </c>
      <c r="U111" s="119">
        <f t="shared" si="40"/>
        <v>0</v>
      </c>
      <c r="X111" s="115">
        <f t="shared" si="57"/>
        <v>-45919</v>
      </c>
      <c r="Y111" s="113">
        <f t="shared" si="58"/>
        <v>104</v>
      </c>
      <c r="Z111" s="113" t="e">
        <f>INDEX(地温!$D$2:$D$366,MATCH(X111,地温!$C$2:$C$366,FALSE))</f>
        <v>#N/A</v>
      </c>
      <c r="AA111" s="113" t="e">
        <f t="shared" si="59"/>
        <v>#N/A</v>
      </c>
      <c r="AB111" s="116" t="e">
        <f t="shared" si="41"/>
        <v>#N/A</v>
      </c>
      <c r="AC111" s="119" t="e">
        <f t="shared" si="42"/>
        <v>#N/A</v>
      </c>
      <c r="AD111" s="119">
        <f t="shared" si="43"/>
        <v>0</v>
      </c>
      <c r="AG111" s="115">
        <f t="shared" si="60"/>
        <v>-45919</v>
      </c>
      <c r="AH111" s="113">
        <f t="shared" si="61"/>
        <v>104</v>
      </c>
      <c r="AI111" s="113" t="e">
        <f>INDEX(地温!$D$2:$D$366,MATCH(AG111,地温!$C$2:$C$366,FALSE))</f>
        <v>#N/A</v>
      </c>
      <c r="AJ111" s="113" t="e">
        <f t="shared" si="62"/>
        <v>#N/A</v>
      </c>
      <c r="AK111" s="116" t="e">
        <f t="shared" si="44"/>
        <v>#N/A</v>
      </c>
      <c r="AL111" s="119" t="e">
        <f t="shared" si="45"/>
        <v>#N/A</v>
      </c>
      <c r="AM111" s="119">
        <f t="shared" si="46"/>
        <v>0</v>
      </c>
      <c r="AP111" s="115">
        <f t="shared" si="63"/>
        <v>-45919</v>
      </c>
      <c r="AQ111" s="113">
        <f t="shared" si="64"/>
        <v>104</v>
      </c>
      <c r="AR111" s="113" t="e">
        <f>INDEX(地温!$D$2:$D$366,MATCH(AP111,地温!$C$2:$C$366,FALSE))</f>
        <v>#N/A</v>
      </c>
      <c r="AS111" s="113" t="e">
        <f t="shared" si="65"/>
        <v>#N/A</v>
      </c>
      <c r="AT111" s="116" t="e">
        <f t="shared" si="47"/>
        <v>#N/A</v>
      </c>
      <c r="AU111" s="119" t="e">
        <f t="shared" si="48"/>
        <v>#N/A</v>
      </c>
      <c r="AV111" s="119">
        <f t="shared" si="49"/>
        <v>0</v>
      </c>
    </row>
    <row r="112" spans="1:48">
      <c r="A112" s="115">
        <f t="shared" si="50"/>
        <v>-45918</v>
      </c>
      <c r="B112" s="113">
        <f t="shared" si="33"/>
        <v>105</v>
      </c>
      <c r="C112" s="119">
        <f t="shared" si="34"/>
        <v>0</v>
      </c>
      <c r="F112" s="115">
        <f t="shared" si="51"/>
        <v>-45918</v>
      </c>
      <c r="G112" s="113">
        <f t="shared" si="52"/>
        <v>105</v>
      </c>
      <c r="H112" s="113" t="e">
        <f>INDEX(地温!$D$2:$D$366,MATCH(F112,地温!$C$2:$C$366,FALSE))</f>
        <v>#N/A</v>
      </c>
      <c r="I112" s="113" t="e">
        <f t="shared" si="53"/>
        <v>#N/A</v>
      </c>
      <c r="J112" s="116" t="e">
        <f t="shared" si="35"/>
        <v>#N/A</v>
      </c>
      <c r="K112" s="119" t="e">
        <f t="shared" si="36"/>
        <v>#N/A</v>
      </c>
      <c r="L112" s="119">
        <f t="shared" si="37"/>
        <v>0</v>
      </c>
      <c r="O112" s="115">
        <f t="shared" si="54"/>
        <v>-45918</v>
      </c>
      <c r="P112" s="113">
        <f t="shared" si="55"/>
        <v>105</v>
      </c>
      <c r="Q112" s="113" t="e">
        <f>INDEX(地温!$D$2:$D$366,MATCH(O112,地温!$C$2:$C$366,FALSE))</f>
        <v>#N/A</v>
      </c>
      <c r="R112" s="113" t="e">
        <f t="shared" si="56"/>
        <v>#N/A</v>
      </c>
      <c r="S112" s="116" t="e">
        <f t="shared" si="38"/>
        <v>#N/A</v>
      </c>
      <c r="T112" s="119" t="e">
        <f t="shared" si="39"/>
        <v>#N/A</v>
      </c>
      <c r="U112" s="119">
        <f t="shared" si="40"/>
        <v>0</v>
      </c>
      <c r="X112" s="115">
        <f t="shared" si="57"/>
        <v>-45918</v>
      </c>
      <c r="Y112" s="113">
        <f t="shared" si="58"/>
        <v>105</v>
      </c>
      <c r="Z112" s="113" t="e">
        <f>INDEX(地温!$D$2:$D$366,MATCH(X112,地温!$C$2:$C$366,FALSE))</f>
        <v>#N/A</v>
      </c>
      <c r="AA112" s="113" t="e">
        <f t="shared" si="59"/>
        <v>#N/A</v>
      </c>
      <c r="AB112" s="116" t="e">
        <f t="shared" si="41"/>
        <v>#N/A</v>
      </c>
      <c r="AC112" s="119" t="e">
        <f t="shared" si="42"/>
        <v>#N/A</v>
      </c>
      <c r="AD112" s="119">
        <f t="shared" si="43"/>
        <v>0</v>
      </c>
      <c r="AG112" s="115">
        <f t="shared" si="60"/>
        <v>-45918</v>
      </c>
      <c r="AH112" s="113">
        <f t="shared" si="61"/>
        <v>105</v>
      </c>
      <c r="AI112" s="113" t="e">
        <f>INDEX(地温!$D$2:$D$366,MATCH(AG112,地温!$C$2:$C$366,FALSE))</f>
        <v>#N/A</v>
      </c>
      <c r="AJ112" s="113" t="e">
        <f t="shared" si="62"/>
        <v>#N/A</v>
      </c>
      <c r="AK112" s="116" t="e">
        <f t="shared" si="44"/>
        <v>#N/A</v>
      </c>
      <c r="AL112" s="119" t="e">
        <f t="shared" si="45"/>
        <v>#N/A</v>
      </c>
      <c r="AM112" s="119">
        <f t="shared" si="46"/>
        <v>0</v>
      </c>
      <c r="AP112" s="115">
        <f t="shared" si="63"/>
        <v>-45918</v>
      </c>
      <c r="AQ112" s="113">
        <f t="shared" si="64"/>
        <v>105</v>
      </c>
      <c r="AR112" s="113" t="e">
        <f>INDEX(地温!$D$2:$D$366,MATCH(AP112,地温!$C$2:$C$366,FALSE))</f>
        <v>#N/A</v>
      </c>
      <c r="AS112" s="113" t="e">
        <f t="shared" si="65"/>
        <v>#N/A</v>
      </c>
      <c r="AT112" s="116" t="e">
        <f t="shared" si="47"/>
        <v>#N/A</v>
      </c>
      <c r="AU112" s="119" t="e">
        <f t="shared" si="48"/>
        <v>#N/A</v>
      </c>
      <c r="AV112" s="119">
        <f t="shared" si="49"/>
        <v>0</v>
      </c>
    </row>
    <row r="113" spans="1:48">
      <c r="A113" s="115">
        <f t="shared" si="50"/>
        <v>-45917</v>
      </c>
      <c r="B113" s="113">
        <f t="shared" si="33"/>
        <v>106</v>
      </c>
      <c r="C113" s="119">
        <f t="shared" si="34"/>
        <v>0</v>
      </c>
      <c r="F113" s="115">
        <f t="shared" si="51"/>
        <v>-45917</v>
      </c>
      <c r="G113" s="113">
        <f t="shared" si="52"/>
        <v>106</v>
      </c>
      <c r="H113" s="113" t="e">
        <f>INDEX(地温!$D$2:$D$366,MATCH(F113,地温!$C$2:$C$366,FALSE))</f>
        <v>#N/A</v>
      </c>
      <c r="I113" s="113" t="e">
        <f t="shared" si="53"/>
        <v>#N/A</v>
      </c>
      <c r="J113" s="116" t="e">
        <f t="shared" si="35"/>
        <v>#N/A</v>
      </c>
      <c r="K113" s="119" t="e">
        <f t="shared" si="36"/>
        <v>#N/A</v>
      </c>
      <c r="L113" s="119">
        <f t="shared" si="37"/>
        <v>0</v>
      </c>
      <c r="O113" s="115">
        <f t="shared" si="54"/>
        <v>-45917</v>
      </c>
      <c r="P113" s="113">
        <f t="shared" si="55"/>
        <v>106</v>
      </c>
      <c r="Q113" s="113" t="e">
        <f>INDEX(地温!$D$2:$D$366,MATCH(O113,地温!$C$2:$C$366,FALSE))</f>
        <v>#N/A</v>
      </c>
      <c r="R113" s="113" t="e">
        <f t="shared" si="56"/>
        <v>#N/A</v>
      </c>
      <c r="S113" s="116" t="e">
        <f t="shared" si="38"/>
        <v>#N/A</v>
      </c>
      <c r="T113" s="119" t="e">
        <f t="shared" si="39"/>
        <v>#N/A</v>
      </c>
      <c r="U113" s="119">
        <f t="shared" si="40"/>
        <v>0</v>
      </c>
      <c r="X113" s="115">
        <f t="shared" si="57"/>
        <v>-45917</v>
      </c>
      <c r="Y113" s="113">
        <f t="shared" si="58"/>
        <v>106</v>
      </c>
      <c r="Z113" s="113" t="e">
        <f>INDEX(地温!$D$2:$D$366,MATCH(X113,地温!$C$2:$C$366,FALSE))</f>
        <v>#N/A</v>
      </c>
      <c r="AA113" s="113" t="e">
        <f t="shared" si="59"/>
        <v>#N/A</v>
      </c>
      <c r="AB113" s="116" t="e">
        <f t="shared" si="41"/>
        <v>#N/A</v>
      </c>
      <c r="AC113" s="119" t="e">
        <f t="shared" si="42"/>
        <v>#N/A</v>
      </c>
      <c r="AD113" s="119">
        <f t="shared" si="43"/>
        <v>0</v>
      </c>
      <c r="AG113" s="115">
        <f t="shared" si="60"/>
        <v>-45917</v>
      </c>
      <c r="AH113" s="113">
        <f t="shared" si="61"/>
        <v>106</v>
      </c>
      <c r="AI113" s="113" t="e">
        <f>INDEX(地温!$D$2:$D$366,MATCH(AG113,地温!$C$2:$C$366,FALSE))</f>
        <v>#N/A</v>
      </c>
      <c r="AJ113" s="113" t="e">
        <f t="shared" si="62"/>
        <v>#N/A</v>
      </c>
      <c r="AK113" s="116" t="e">
        <f t="shared" si="44"/>
        <v>#N/A</v>
      </c>
      <c r="AL113" s="119" t="e">
        <f t="shared" si="45"/>
        <v>#N/A</v>
      </c>
      <c r="AM113" s="119">
        <f t="shared" si="46"/>
        <v>0</v>
      </c>
      <c r="AP113" s="115">
        <f t="shared" si="63"/>
        <v>-45917</v>
      </c>
      <c r="AQ113" s="113">
        <f t="shared" si="64"/>
        <v>106</v>
      </c>
      <c r="AR113" s="113" t="e">
        <f>INDEX(地温!$D$2:$D$366,MATCH(AP113,地温!$C$2:$C$366,FALSE))</f>
        <v>#N/A</v>
      </c>
      <c r="AS113" s="113" t="e">
        <f t="shared" si="65"/>
        <v>#N/A</v>
      </c>
      <c r="AT113" s="116" t="e">
        <f t="shared" si="47"/>
        <v>#N/A</v>
      </c>
      <c r="AU113" s="119" t="e">
        <f t="shared" si="48"/>
        <v>#N/A</v>
      </c>
      <c r="AV113" s="119">
        <f t="shared" si="49"/>
        <v>0</v>
      </c>
    </row>
    <row r="114" spans="1:48">
      <c r="A114" s="115">
        <f t="shared" si="50"/>
        <v>-45916</v>
      </c>
      <c r="B114" s="113">
        <f t="shared" si="33"/>
        <v>107</v>
      </c>
      <c r="C114" s="119">
        <f t="shared" si="34"/>
        <v>0</v>
      </c>
      <c r="F114" s="115">
        <f t="shared" si="51"/>
        <v>-45916</v>
      </c>
      <c r="G114" s="113">
        <f t="shared" si="52"/>
        <v>107</v>
      </c>
      <c r="H114" s="113" t="e">
        <f>INDEX(地温!$D$2:$D$366,MATCH(F114,地温!$C$2:$C$366,FALSE))</f>
        <v>#N/A</v>
      </c>
      <c r="I114" s="113" t="e">
        <f t="shared" si="53"/>
        <v>#N/A</v>
      </c>
      <c r="J114" s="116" t="e">
        <f t="shared" si="35"/>
        <v>#N/A</v>
      </c>
      <c r="K114" s="119" t="e">
        <f t="shared" si="36"/>
        <v>#N/A</v>
      </c>
      <c r="L114" s="119">
        <f t="shared" si="37"/>
        <v>0</v>
      </c>
      <c r="O114" s="115">
        <f t="shared" si="54"/>
        <v>-45916</v>
      </c>
      <c r="P114" s="113">
        <f t="shared" si="55"/>
        <v>107</v>
      </c>
      <c r="Q114" s="113" t="e">
        <f>INDEX(地温!$D$2:$D$366,MATCH(O114,地温!$C$2:$C$366,FALSE))</f>
        <v>#N/A</v>
      </c>
      <c r="R114" s="113" t="e">
        <f t="shared" si="56"/>
        <v>#N/A</v>
      </c>
      <c r="S114" s="116" t="e">
        <f t="shared" si="38"/>
        <v>#N/A</v>
      </c>
      <c r="T114" s="119" t="e">
        <f t="shared" si="39"/>
        <v>#N/A</v>
      </c>
      <c r="U114" s="119">
        <f t="shared" si="40"/>
        <v>0</v>
      </c>
      <c r="X114" s="115">
        <f t="shared" si="57"/>
        <v>-45916</v>
      </c>
      <c r="Y114" s="113">
        <f t="shared" si="58"/>
        <v>107</v>
      </c>
      <c r="Z114" s="113" t="e">
        <f>INDEX(地温!$D$2:$D$366,MATCH(X114,地温!$C$2:$C$366,FALSE))</f>
        <v>#N/A</v>
      </c>
      <c r="AA114" s="113" t="e">
        <f t="shared" si="59"/>
        <v>#N/A</v>
      </c>
      <c r="AB114" s="116" t="e">
        <f t="shared" si="41"/>
        <v>#N/A</v>
      </c>
      <c r="AC114" s="119" t="e">
        <f t="shared" si="42"/>
        <v>#N/A</v>
      </c>
      <c r="AD114" s="119">
        <f t="shared" si="43"/>
        <v>0</v>
      </c>
      <c r="AG114" s="115">
        <f t="shared" si="60"/>
        <v>-45916</v>
      </c>
      <c r="AH114" s="113">
        <f t="shared" si="61"/>
        <v>107</v>
      </c>
      <c r="AI114" s="113" t="e">
        <f>INDEX(地温!$D$2:$D$366,MATCH(AG114,地温!$C$2:$C$366,FALSE))</f>
        <v>#N/A</v>
      </c>
      <c r="AJ114" s="113" t="e">
        <f t="shared" si="62"/>
        <v>#N/A</v>
      </c>
      <c r="AK114" s="116" t="e">
        <f t="shared" si="44"/>
        <v>#N/A</v>
      </c>
      <c r="AL114" s="119" t="e">
        <f t="shared" si="45"/>
        <v>#N/A</v>
      </c>
      <c r="AM114" s="119">
        <f t="shared" si="46"/>
        <v>0</v>
      </c>
      <c r="AP114" s="115">
        <f t="shared" si="63"/>
        <v>-45916</v>
      </c>
      <c r="AQ114" s="113">
        <f t="shared" si="64"/>
        <v>107</v>
      </c>
      <c r="AR114" s="113" t="e">
        <f>INDEX(地温!$D$2:$D$366,MATCH(AP114,地温!$C$2:$C$366,FALSE))</f>
        <v>#N/A</v>
      </c>
      <c r="AS114" s="113" t="e">
        <f t="shared" si="65"/>
        <v>#N/A</v>
      </c>
      <c r="AT114" s="116" t="e">
        <f t="shared" si="47"/>
        <v>#N/A</v>
      </c>
      <c r="AU114" s="119" t="e">
        <f t="shared" si="48"/>
        <v>#N/A</v>
      </c>
      <c r="AV114" s="119">
        <f t="shared" si="49"/>
        <v>0</v>
      </c>
    </row>
    <row r="115" spans="1:48">
      <c r="A115" s="115">
        <f t="shared" si="50"/>
        <v>-45915</v>
      </c>
      <c r="B115" s="113">
        <f t="shared" si="33"/>
        <v>108</v>
      </c>
      <c r="C115" s="119">
        <f t="shared" si="34"/>
        <v>0</v>
      </c>
      <c r="F115" s="115">
        <f t="shared" si="51"/>
        <v>-45915</v>
      </c>
      <c r="G115" s="113">
        <f t="shared" si="52"/>
        <v>108</v>
      </c>
      <c r="H115" s="113" t="e">
        <f>INDEX(地温!$D$2:$D$366,MATCH(F115,地温!$C$2:$C$366,FALSE))</f>
        <v>#N/A</v>
      </c>
      <c r="I115" s="113" t="e">
        <f t="shared" si="53"/>
        <v>#N/A</v>
      </c>
      <c r="J115" s="116" t="e">
        <f t="shared" si="35"/>
        <v>#N/A</v>
      </c>
      <c r="K115" s="119" t="e">
        <f t="shared" si="36"/>
        <v>#N/A</v>
      </c>
      <c r="L115" s="119">
        <f t="shared" si="37"/>
        <v>0</v>
      </c>
      <c r="O115" s="115">
        <f t="shared" si="54"/>
        <v>-45915</v>
      </c>
      <c r="P115" s="113">
        <f t="shared" si="55"/>
        <v>108</v>
      </c>
      <c r="Q115" s="113" t="e">
        <f>INDEX(地温!$D$2:$D$366,MATCH(O115,地温!$C$2:$C$366,FALSE))</f>
        <v>#N/A</v>
      </c>
      <c r="R115" s="113" t="e">
        <f t="shared" si="56"/>
        <v>#N/A</v>
      </c>
      <c r="S115" s="116" t="e">
        <f t="shared" si="38"/>
        <v>#N/A</v>
      </c>
      <c r="T115" s="119" t="e">
        <f t="shared" si="39"/>
        <v>#N/A</v>
      </c>
      <c r="U115" s="119">
        <f t="shared" si="40"/>
        <v>0</v>
      </c>
      <c r="X115" s="115">
        <f t="shared" si="57"/>
        <v>-45915</v>
      </c>
      <c r="Y115" s="113">
        <f t="shared" si="58"/>
        <v>108</v>
      </c>
      <c r="Z115" s="113" t="e">
        <f>INDEX(地温!$D$2:$D$366,MATCH(X115,地温!$C$2:$C$366,FALSE))</f>
        <v>#N/A</v>
      </c>
      <c r="AA115" s="113" t="e">
        <f t="shared" si="59"/>
        <v>#N/A</v>
      </c>
      <c r="AB115" s="116" t="e">
        <f t="shared" si="41"/>
        <v>#N/A</v>
      </c>
      <c r="AC115" s="119" t="e">
        <f t="shared" si="42"/>
        <v>#N/A</v>
      </c>
      <c r="AD115" s="119">
        <f t="shared" si="43"/>
        <v>0</v>
      </c>
      <c r="AG115" s="115">
        <f t="shared" si="60"/>
        <v>-45915</v>
      </c>
      <c r="AH115" s="113">
        <f t="shared" si="61"/>
        <v>108</v>
      </c>
      <c r="AI115" s="113" t="e">
        <f>INDEX(地温!$D$2:$D$366,MATCH(AG115,地温!$C$2:$C$366,FALSE))</f>
        <v>#N/A</v>
      </c>
      <c r="AJ115" s="113" t="e">
        <f t="shared" si="62"/>
        <v>#N/A</v>
      </c>
      <c r="AK115" s="116" t="e">
        <f t="shared" si="44"/>
        <v>#N/A</v>
      </c>
      <c r="AL115" s="119" t="e">
        <f t="shared" si="45"/>
        <v>#N/A</v>
      </c>
      <c r="AM115" s="119">
        <f t="shared" si="46"/>
        <v>0</v>
      </c>
      <c r="AP115" s="115">
        <f t="shared" si="63"/>
        <v>-45915</v>
      </c>
      <c r="AQ115" s="113">
        <f t="shared" si="64"/>
        <v>108</v>
      </c>
      <c r="AR115" s="113" t="e">
        <f>INDEX(地温!$D$2:$D$366,MATCH(AP115,地温!$C$2:$C$366,FALSE))</f>
        <v>#N/A</v>
      </c>
      <c r="AS115" s="113" t="e">
        <f t="shared" si="65"/>
        <v>#N/A</v>
      </c>
      <c r="AT115" s="116" t="e">
        <f t="shared" si="47"/>
        <v>#N/A</v>
      </c>
      <c r="AU115" s="119" t="e">
        <f t="shared" si="48"/>
        <v>#N/A</v>
      </c>
      <c r="AV115" s="119">
        <f t="shared" si="49"/>
        <v>0</v>
      </c>
    </row>
    <row r="116" spans="1:48">
      <c r="A116" s="115">
        <f t="shared" si="50"/>
        <v>-45914</v>
      </c>
      <c r="B116" s="113">
        <f t="shared" si="33"/>
        <v>109</v>
      </c>
      <c r="C116" s="119">
        <f t="shared" si="34"/>
        <v>0</v>
      </c>
      <c r="F116" s="115">
        <f t="shared" si="51"/>
        <v>-45914</v>
      </c>
      <c r="G116" s="113">
        <f t="shared" si="52"/>
        <v>109</v>
      </c>
      <c r="H116" s="113" t="e">
        <f>INDEX(地温!$D$2:$D$366,MATCH(F116,地温!$C$2:$C$366,FALSE))</f>
        <v>#N/A</v>
      </c>
      <c r="I116" s="113" t="e">
        <f t="shared" si="53"/>
        <v>#N/A</v>
      </c>
      <c r="J116" s="116" t="e">
        <f t="shared" si="35"/>
        <v>#N/A</v>
      </c>
      <c r="K116" s="119" t="e">
        <f t="shared" si="36"/>
        <v>#N/A</v>
      </c>
      <c r="L116" s="119">
        <f t="shared" si="37"/>
        <v>0</v>
      </c>
      <c r="O116" s="115">
        <f t="shared" si="54"/>
        <v>-45914</v>
      </c>
      <c r="P116" s="113">
        <f t="shared" si="55"/>
        <v>109</v>
      </c>
      <c r="Q116" s="113" t="e">
        <f>INDEX(地温!$D$2:$D$366,MATCH(O116,地温!$C$2:$C$366,FALSE))</f>
        <v>#N/A</v>
      </c>
      <c r="R116" s="113" t="e">
        <f t="shared" si="56"/>
        <v>#N/A</v>
      </c>
      <c r="S116" s="116" t="e">
        <f t="shared" si="38"/>
        <v>#N/A</v>
      </c>
      <c r="T116" s="119" t="e">
        <f t="shared" si="39"/>
        <v>#N/A</v>
      </c>
      <c r="U116" s="119">
        <f t="shared" si="40"/>
        <v>0</v>
      </c>
      <c r="X116" s="115">
        <f t="shared" si="57"/>
        <v>-45914</v>
      </c>
      <c r="Y116" s="113">
        <f t="shared" si="58"/>
        <v>109</v>
      </c>
      <c r="Z116" s="113" t="e">
        <f>INDEX(地温!$D$2:$D$366,MATCH(X116,地温!$C$2:$C$366,FALSE))</f>
        <v>#N/A</v>
      </c>
      <c r="AA116" s="113" t="e">
        <f t="shared" si="59"/>
        <v>#N/A</v>
      </c>
      <c r="AB116" s="116" t="e">
        <f t="shared" si="41"/>
        <v>#N/A</v>
      </c>
      <c r="AC116" s="119" t="e">
        <f t="shared" si="42"/>
        <v>#N/A</v>
      </c>
      <c r="AD116" s="119">
        <f t="shared" si="43"/>
        <v>0</v>
      </c>
      <c r="AG116" s="115">
        <f t="shared" si="60"/>
        <v>-45914</v>
      </c>
      <c r="AH116" s="113">
        <f t="shared" si="61"/>
        <v>109</v>
      </c>
      <c r="AI116" s="113" t="e">
        <f>INDEX(地温!$D$2:$D$366,MATCH(AG116,地温!$C$2:$C$366,FALSE))</f>
        <v>#N/A</v>
      </c>
      <c r="AJ116" s="113" t="e">
        <f t="shared" si="62"/>
        <v>#N/A</v>
      </c>
      <c r="AK116" s="116" t="e">
        <f t="shared" si="44"/>
        <v>#N/A</v>
      </c>
      <c r="AL116" s="119" t="e">
        <f t="shared" si="45"/>
        <v>#N/A</v>
      </c>
      <c r="AM116" s="119">
        <f t="shared" si="46"/>
        <v>0</v>
      </c>
      <c r="AP116" s="115">
        <f t="shared" si="63"/>
        <v>-45914</v>
      </c>
      <c r="AQ116" s="113">
        <f t="shared" si="64"/>
        <v>109</v>
      </c>
      <c r="AR116" s="113" t="e">
        <f>INDEX(地温!$D$2:$D$366,MATCH(AP116,地温!$C$2:$C$366,FALSE))</f>
        <v>#N/A</v>
      </c>
      <c r="AS116" s="113" t="e">
        <f t="shared" si="65"/>
        <v>#N/A</v>
      </c>
      <c r="AT116" s="116" t="e">
        <f t="shared" si="47"/>
        <v>#N/A</v>
      </c>
      <c r="AU116" s="119" t="e">
        <f t="shared" si="48"/>
        <v>#N/A</v>
      </c>
      <c r="AV116" s="119">
        <f t="shared" si="49"/>
        <v>0</v>
      </c>
    </row>
    <row r="117" spans="1:48">
      <c r="A117" s="115">
        <f t="shared" si="50"/>
        <v>-45913</v>
      </c>
      <c r="B117" s="113">
        <f t="shared" si="33"/>
        <v>110</v>
      </c>
      <c r="C117" s="119">
        <f t="shared" si="34"/>
        <v>0</v>
      </c>
      <c r="F117" s="115">
        <f t="shared" si="51"/>
        <v>-45913</v>
      </c>
      <c r="G117" s="113">
        <f t="shared" si="52"/>
        <v>110</v>
      </c>
      <c r="H117" s="113" t="e">
        <f>INDEX(地温!$D$2:$D$366,MATCH(F117,地温!$C$2:$C$366,FALSE))</f>
        <v>#N/A</v>
      </c>
      <c r="I117" s="113" t="e">
        <f t="shared" si="53"/>
        <v>#N/A</v>
      </c>
      <c r="J117" s="116" t="e">
        <f t="shared" si="35"/>
        <v>#N/A</v>
      </c>
      <c r="K117" s="119" t="e">
        <f t="shared" si="36"/>
        <v>#N/A</v>
      </c>
      <c r="L117" s="119">
        <f t="shared" si="37"/>
        <v>0</v>
      </c>
      <c r="O117" s="115">
        <f t="shared" si="54"/>
        <v>-45913</v>
      </c>
      <c r="P117" s="113">
        <f t="shared" si="55"/>
        <v>110</v>
      </c>
      <c r="Q117" s="113" t="e">
        <f>INDEX(地温!$D$2:$D$366,MATCH(O117,地温!$C$2:$C$366,FALSE))</f>
        <v>#N/A</v>
      </c>
      <c r="R117" s="113" t="e">
        <f t="shared" si="56"/>
        <v>#N/A</v>
      </c>
      <c r="S117" s="116" t="e">
        <f t="shared" si="38"/>
        <v>#N/A</v>
      </c>
      <c r="T117" s="119" t="e">
        <f t="shared" si="39"/>
        <v>#N/A</v>
      </c>
      <c r="U117" s="119">
        <f t="shared" si="40"/>
        <v>0</v>
      </c>
      <c r="X117" s="115">
        <f t="shared" si="57"/>
        <v>-45913</v>
      </c>
      <c r="Y117" s="113">
        <f t="shared" si="58"/>
        <v>110</v>
      </c>
      <c r="Z117" s="113" t="e">
        <f>INDEX(地温!$D$2:$D$366,MATCH(X117,地温!$C$2:$C$366,FALSE))</f>
        <v>#N/A</v>
      </c>
      <c r="AA117" s="113" t="e">
        <f t="shared" si="59"/>
        <v>#N/A</v>
      </c>
      <c r="AB117" s="116" t="e">
        <f t="shared" si="41"/>
        <v>#N/A</v>
      </c>
      <c r="AC117" s="119" t="e">
        <f t="shared" si="42"/>
        <v>#N/A</v>
      </c>
      <c r="AD117" s="119">
        <f t="shared" si="43"/>
        <v>0</v>
      </c>
      <c r="AG117" s="115">
        <f t="shared" si="60"/>
        <v>-45913</v>
      </c>
      <c r="AH117" s="113">
        <f t="shared" si="61"/>
        <v>110</v>
      </c>
      <c r="AI117" s="113" t="e">
        <f>INDEX(地温!$D$2:$D$366,MATCH(AG117,地温!$C$2:$C$366,FALSE))</f>
        <v>#N/A</v>
      </c>
      <c r="AJ117" s="113" t="e">
        <f t="shared" si="62"/>
        <v>#N/A</v>
      </c>
      <c r="AK117" s="116" t="e">
        <f t="shared" si="44"/>
        <v>#N/A</v>
      </c>
      <c r="AL117" s="119" t="e">
        <f t="shared" si="45"/>
        <v>#N/A</v>
      </c>
      <c r="AM117" s="119">
        <f t="shared" si="46"/>
        <v>0</v>
      </c>
      <c r="AP117" s="115">
        <f t="shared" si="63"/>
        <v>-45913</v>
      </c>
      <c r="AQ117" s="113">
        <f t="shared" si="64"/>
        <v>110</v>
      </c>
      <c r="AR117" s="113" t="e">
        <f>INDEX(地温!$D$2:$D$366,MATCH(AP117,地温!$C$2:$C$366,FALSE))</f>
        <v>#N/A</v>
      </c>
      <c r="AS117" s="113" t="e">
        <f t="shared" si="65"/>
        <v>#N/A</v>
      </c>
      <c r="AT117" s="116" t="e">
        <f t="shared" si="47"/>
        <v>#N/A</v>
      </c>
      <c r="AU117" s="119" t="e">
        <f t="shared" si="48"/>
        <v>#N/A</v>
      </c>
      <c r="AV117" s="119">
        <f t="shared" si="49"/>
        <v>0</v>
      </c>
    </row>
    <row r="118" spans="1:48">
      <c r="A118" s="115">
        <f t="shared" si="50"/>
        <v>-45912</v>
      </c>
      <c r="B118" s="113">
        <f t="shared" si="33"/>
        <v>111</v>
      </c>
      <c r="C118" s="119">
        <f t="shared" si="34"/>
        <v>0</v>
      </c>
      <c r="F118" s="115">
        <f t="shared" si="51"/>
        <v>-45912</v>
      </c>
      <c r="G118" s="113">
        <f t="shared" si="52"/>
        <v>111</v>
      </c>
      <c r="H118" s="113" t="e">
        <f>INDEX(地温!$D$2:$D$366,MATCH(F118,地温!$C$2:$C$366,FALSE))</f>
        <v>#N/A</v>
      </c>
      <c r="I118" s="113" t="e">
        <f t="shared" si="53"/>
        <v>#N/A</v>
      </c>
      <c r="J118" s="116" t="e">
        <f t="shared" si="35"/>
        <v>#N/A</v>
      </c>
      <c r="K118" s="119" t="e">
        <f t="shared" si="36"/>
        <v>#N/A</v>
      </c>
      <c r="L118" s="119">
        <f t="shared" si="37"/>
        <v>0</v>
      </c>
      <c r="O118" s="115">
        <f t="shared" si="54"/>
        <v>-45912</v>
      </c>
      <c r="P118" s="113">
        <f t="shared" si="55"/>
        <v>111</v>
      </c>
      <c r="Q118" s="113" t="e">
        <f>INDEX(地温!$D$2:$D$366,MATCH(O118,地温!$C$2:$C$366,FALSE))</f>
        <v>#N/A</v>
      </c>
      <c r="R118" s="113" t="e">
        <f t="shared" si="56"/>
        <v>#N/A</v>
      </c>
      <c r="S118" s="116" t="e">
        <f t="shared" si="38"/>
        <v>#N/A</v>
      </c>
      <c r="T118" s="119" t="e">
        <f t="shared" si="39"/>
        <v>#N/A</v>
      </c>
      <c r="U118" s="119">
        <f t="shared" si="40"/>
        <v>0</v>
      </c>
      <c r="X118" s="115">
        <f t="shared" si="57"/>
        <v>-45912</v>
      </c>
      <c r="Y118" s="113">
        <f t="shared" si="58"/>
        <v>111</v>
      </c>
      <c r="Z118" s="113" t="e">
        <f>INDEX(地温!$D$2:$D$366,MATCH(X118,地温!$C$2:$C$366,FALSE))</f>
        <v>#N/A</v>
      </c>
      <c r="AA118" s="113" t="e">
        <f t="shared" si="59"/>
        <v>#N/A</v>
      </c>
      <c r="AB118" s="116" t="e">
        <f t="shared" si="41"/>
        <v>#N/A</v>
      </c>
      <c r="AC118" s="119" t="e">
        <f t="shared" si="42"/>
        <v>#N/A</v>
      </c>
      <c r="AD118" s="119">
        <f t="shared" si="43"/>
        <v>0</v>
      </c>
      <c r="AG118" s="115">
        <f t="shared" si="60"/>
        <v>-45912</v>
      </c>
      <c r="AH118" s="113">
        <f t="shared" si="61"/>
        <v>111</v>
      </c>
      <c r="AI118" s="113" t="e">
        <f>INDEX(地温!$D$2:$D$366,MATCH(AG118,地温!$C$2:$C$366,FALSE))</f>
        <v>#N/A</v>
      </c>
      <c r="AJ118" s="113" t="e">
        <f t="shared" si="62"/>
        <v>#N/A</v>
      </c>
      <c r="AK118" s="116" t="e">
        <f t="shared" si="44"/>
        <v>#N/A</v>
      </c>
      <c r="AL118" s="119" t="e">
        <f t="shared" si="45"/>
        <v>#N/A</v>
      </c>
      <c r="AM118" s="119">
        <f t="shared" si="46"/>
        <v>0</v>
      </c>
      <c r="AP118" s="115">
        <f t="shared" si="63"/>
        <v>-45912</v>
      </c>
      <c r="AQ118" s="113">
        <f t="shared" si="64"/>
        <v>111</v>
      </c>
      <c r="AR118" s="113" t="e">
        <f>INDEX(地温!$D$2:$D$366,MATCH(AP118,地温!$C$2:$C$366,FALSE))</f>
        <v>#N/A</v>
      </c>
      <c r="AS118" s="113" t="e">
        <f t="shared" si="65"/>
        <v>#N/A</v>
      </c>
      <c r="AT118" s="116" t="e">
        <f t="shared" si="47"/>
        <v>#N/A</v>
      </c>
      <c r="AU118" s="119" t="e">
        <f t="shared" si="48"/>
        <v>#N/A</v>
      </c>
      <c r="AV118" s="119">
        <f t="shared" si="49"/>
        <v>0</v>
      </c>
    </row>
    <row r="119" spans="1:48">
      <c r="A119" s="115">
        <f t="shared" si="50"/>
        <v>-45911</v>
      </c>
      <c r="B119" s="113">
        <f t="shared" si="33"/>
        <v>112</v>
      </c>
      <c r="C119" s="119">
        <f t="shared" si="34"/>
        <v>0</v>
      </c>
      <c r="F119" s="115">
        <f t="shared" si="51"/>
        <v>-45911</v>
      </c>
      <c r="G119" s="113">
        <f t="shared" si="52"/>
        <v>112</v>
      </c>
      <c r="H119" s="113" t="e">
        <f>INDEX(地温!$D$2:$D$366,MATCH(F119,地温!$C$2:$C$366,FALSE))</f>
        <v>#N/A</v>
      </c>
      <c r="I119" s="113" t="e">
        <f t="shared" si="53"/>
        <v>#N/A</v>
      </c>
      <c r="J119" s="116" t="e">
        <f t="shared" si="35"/>
        <v>#N/A</v>
      </c>
      <c r="K119" s="119" t="e">
        <f t="shared" si="36"/>
        <v>#N/A</v>
      </c>
      <c r="L119" s="119">
        <f t="shared" si="37"/>
        <v>0</v>
      </c>
      <c r="O119" s="115">
        <f t="shared" si="54"/>
        <v>-45911</v>
      </c>
      <c r="P119" s="113">
        <f t="shared" si="55"/>
        <v>112</v>
      </c>
      <c r="Q119" s="113" t="e">
        <f>INDEX(地温!$D$2:$D$366,MATCH(O119,地温!$C$2:$C$366,FALSE))</f>
        <v>#N/A</v>
      </c>
      <c r="R119" s="113" t="e">
        <f t="shared" si="56"/>
        <v>#N/A</v>
      </c>
      <c r="S119" s="116" t="e">
        <f t="shared" si="38"/>
        <v>#N/A</v>
      </c>
      <c r="T119" s="119" t="e">
        <f t="shared" si="39"/>
        <v>#N/A</v>
      </c>
      <c r="U119" s="119">
        <f t="shared" si="40"/>
        <v>0</v>
      </c>
      <c r="X119" s="115">
        <f t="shared" si="57"/>
        <v>-45911</v>
      </c>
      <c r="Y119" s="113">
        <f t="shared" si="58"/>
        <v>112</v>
      </c>
      <c r="Z119" s="113" t="e">
        <f>INDEX(地温!$D$2:$D$366,MATCH(X119,地温!$C$2:$C$366,FALSE))</f>
        <v>#N/A</v>
      </c>
      <c r="AA119" s="113" t="e">
        <f t="shared" si="59"/>
        <v>#N/A</v>
      </c>
      <c r="AB119" s="116" t="e">
        <f t="shared" si="41"/>
        <v>#N/A</v>
      </c>
      <c r="AC119" s="119" t="e">
        <f t="shared" si="42"/>
        <v>#N/A</v>
      </c>
      <c r="AD119" s="119">
        <f t="shared" si="43"/>
        <v>0</v>
      </c>
      <c r="AG119" s="115">
        <f t="shared" si="60"/>
        <v>-45911</v>
      </c>
      <c r="AH119" s="113">
        <f t="shared" si="61"/>
        <v>112</v>
      </c>
      <c r="AI119" s="113" t="e">
        <f>INDEX(地温!$D$2:$D$366,MATCH(AG119,地温!$C$2:$C$366,FALSE))</f>
        <v>#N/A</v>
      </c>
      <c r="AJ119" s="113" t="e">
        <f t="shared" si="62"/>
        <v>#N/A</v>
      </c>
      <c r="AK119" s="116" t="e">
        <f t="shared" si="44"/>
        <v>#N/A</v>
      </c>
      <c r="AL119" s="119" t="e">
        <f t="shared" si="45"/>
        <v>#N/A</v>
      </c>
      <c r="AM119" s="119">
        <f t="shared" si="46"/>
        <v>0</v>
      </c>
      <c r="AP119" s="115">
        <f t="shared" si="63"/>
        <v>-45911</v>
      </c>
      <c r="AQ119" s="113">
        <f t="shared" si="64"/>
        <v>112</v>
      </c>
      <c r="AR119" s="113" t="e">
        <f>INDEX(地温!$D$2:$D$366,MATCH(AP119,地温!$C$2:$C$366,FALSE))</f>
        <v>#N/A</v>
      </c>
      <c r="AS119" s="113" t="e">
        <f t="shared" si="65"/>
        <v>#N/A</v>
      </c>
      <c r="AT119" s="116" t="e">
        <f t="shared" si="47"/>
        <v>#N/A</v>
      </c>
      <c r="AU119" s="119" t="e">
        <f t="shared" si="48"/>
        <v>#N/A</v>
      </c>
      <c r="AV119" s="119">
        <f t="shared" si="49"/>
        <v>0</v>
      </c>
    </row>
    <row r="120" spans="1:48">
      <c r="A120" s="115">
        <f t="shared" si="50"/>
        <v>-45910</v>
      </c>
      <c r="B120" s="113">
        <f t="shared" si="33"/>
        <v>113</v>
      </c>
      <c r="C120" s="119">
        <f t="shared" si="34"/>
        <v>0</v>
      </c>
      <c r="F120" s="115">
        <f t="shared" si="51"/>
        <v>-45910</v>
      </c>
      <c r="G120" s="113">
        <f t="shared" si="52"/>
        <v>113</v>
      </c>
      <c r="H120" s="113" t="e">
        <f>INDEX(地温!$D$2:$D$366,MATCH(F120,地温!$C$2:$C$366,FALSE))</f>
        <v>#N/A</v>
      </c>
      <c r="I120" s="113" t="e">
        <f t="shared" si="53"/>
        <v>#N/A</v>
      </c>
      <c r="J120" s="116" t="e">
        <f t="shared" si="35"/>
        <v>#N/A</v>
      </c>
      <c r="K120" s="119" t="e">
        <f t="shared" si="36"/>
        <v>#N/A</v>
      </c>
      <c r="L120" s="119">
        <f t="shared" si="37"/>
        <v>0</v>
      </c>
      <c r="O120" s="115">
        <f t="shared" si="54"/>
        <v>-45910</v>
      </c>
      <c r="P120" s="113">
        <f t="shared" si="55"/>
        <v>113</v>
      </c>
      <c r="Q120" s="113" t="e">
        <f>INDEX(地温!$D$2:$D$366,MATCH(O120,地温!$C$2:$C$366,FALSE))</f>
        <v>#N/A</v>
      </c>
      <c r="R120" s="113" t="e">
        <f t="shared" si="56"/>
        <v>#N/A</v>
      </c>
      <c r="S120" s="116" t="e">
        <f t="shared" si="38"/>
        <v>#N/A</v>
      </c>
      <c r="T120" s="119" t="e">
        <f t="shared" si="39"/>
        <v>#N/A</v>
      </c>
      <c r="U120" s="119">
        <f t="shared" si="40"/>
        <v>0</v>
      </c>
      <c r="X120" s="115">
        <f t="shared" si="57"/>
        <v>-45910</v>
      </c>
      <c r="Y120" s="113">
        <f t="shared" si="58"/>
        <v>113</v>
      </c>
      <c r="Z120" s="113" t="e">
        <f>INDEX(地温!$D$2:$D$366,MATCH(X120,地温!$C$2:$C$366,FALSE))</f>
        <v>#N/A</v>
      </c>
      <c r="AA120" s="113" t="e">
        <f t="shared" si="59"/>
        <v>#N/A</v>
      </c>
      <c r="AB120" s="116" t="e">
        <f t="shared" si="41"/>
        <v>#N/A</v>
      </c>
      <c r="AC120" s="119" t="e">
        <f t="shared" si="42"/>
        <v>#N/A</v>
      </c>
      <c r="AD120" s="119">
        <f t="shared" si="43"/>
        <v>0</v>
      </c>
      <c r="AG120" s="115">
        <f t="shared" si="60"/>
        <v>-45910</v>
      </c>
      <c r="AH120" s="113">
        <f t="shared" si="61"/>
        <v>113</v>
      </c>
      <c r="AI120" s="113" t="e">
        <f>INDEX(地温!$D$2:$D$366,MATCH(AG120,地温!$C$2:$C$366,FALSE))</f>
        <v>#N/A</v>
      </c>
      <c r="AJ120" s="113" t="e">
        <f t="shared" si="62"/>
        <v>#N/A</v>
      </c>
      <c r="AK120" s="116" t="e">
        <f t="shared" si="44"/>
        <v>#N/A</v>
      </c>
      <c r="AL120" s="119" t="e">
        <f t="shared" si="45"/>
        <v>#N/A</v>
      </c>
      <c r="AM120" s="119">
        <f t="shared" si="46"/>
        <v>0</v>
      </c>
      <c r="AP120" s="115">
        <f t="shared" si="63"/>
        <v>-45910</v>
      </c>
      <c r="AQ120" s="113">
        <f t="shared" si="64"/>
        <v>113</v>
      </c>
      <c r="AR120" s="113" t="e">
        <f>INDEX(地温!$D$2:$D$366,MATCH(AP120,地温!$C$2:$C$366,FALSE))</f>
        <v>#N/A</v>
      </c>
      <c r="AS120" s="113" t="e">
        <f t="shared" si="65"/>
        <v>#N/A</v>
      </c>
      <c r="AT120" s="116" t="e">
        <f t="shared" si="47"/>
        <v>#N/A</v>
      </c>
      <c r="AU120" s="119" t="e">
        <f t="shared" si="48"/>
        <v>#N/A</v>
      </c>
      <c r="AV120" s="119">
        <f t="shared" si="49"/>
        <v>0</v>
      </c>
    </row>
    <row r="121" spans="1:48">
      <c r="A121" s="115">
        <f t="shared" si="50"/>
        <v>-45909</v>
      </c>
      <c r="B121" s="113">
        <f t="shared" si="33"/>
        <v>114</v>
      </c>
      <c r="C121" s="119">
        <f t="shared" si="34"/>
        <v>0</v>
      </c>
      <c r="F121" s="115">
        <f t="shared" si="51"/>
        <v>-45909</v>
      </c>
      <c r="G121" s="113">
        <f t="shared" si="52"/>
        <v>114</v>
      </c>
      <c r="H121" s="113" t="e">
        <f>INDEX(地温!$D$2:$D$366,MATCH(F121,地温!$C$2:$C$366,FALSE))</f>
        <v>#N/A</v>
      </c>
      <c r="I121" s="113" t="e">
        <f t="shared" si="53"/>
        <v>#N/A</v>
      </c>
      <c r="J121" s="116" t="e">
        <f t="shared" si="35"/>
        <v>#N/A</v>
      </c>
      <c r="K121" s="119" t="e">
        <f t="shared" si="36"/>
        <v>#N/A</v>
      </c>
      <c r="L121" s="119">
        <f t="shared" si="37"/>
        <v>0</v>
      </c>
      <c r="O121" s="115">
        <f t="shared" si="54"/>
        <v>-45909</v>
      </c>
      <c r="P121" s="113">
        <f t="shared" si="55"/>
        <v>114</v>
      </c>
      <c r="Q121" s="113" t="e">
        <f>INDEX(地温!$D$2:$D$366,MATCH(O121,地温!$C$2:$C$366,FALSE))</f>
        <v>#N/A</v>
      </c>
      <c r="R121" s="113" t="e">
        <f t="shared" si="56"/>
        <v>#N/A</v>
      </c>
      <c r="S121" s="116" t="e">
        <f t="shared" si="38"/>
        <v>#N/A</v>
      </c>
      <c r="T121" s="119" t="e">
        <f t="shared" si="39"/>
        <v>#N/A</v>
      </c>
      <c r="U121" s="119">
        <f t="shared" si="40"/>
        <v>0</v>
      </c>
      <c r="X121" s="115">
        <f t="shared" si="57"/>
        <v>-45909</v>
      </c>
      <c r="Y121" s="113">
        <f t="shared" si="58"/>
        <v>114</v>
      </c>
      <c r="Z121" s="113" t="e">
        <f>INDEX(地温!$D$2:$D$366,MATCH(X121,地温!$C$2:$C$366,FALSE))</f>
        <v>#N/A</v>
      </c>
      <c r="AA121" s="113" t="e">
        <f t="shared" si="59"/>
        <v>#N/A</v>
      </c>
      <c r="AB121" s="116" t="e">
        <f t="shared" si="41"/>
        <v>#N/A</v>
      </c>
      <c r="AC121" s="119" t="e">
        <f t="shared" si="42"/>
        <v>#N/A</v>
      </c>
      <c r="AD121" s="119">
        <f t="shared" si="43"/>
        <v>0</v>
      </c>
      <c r="AG121" s="115">
        <f t="shared" si="60"/>
        <v>-45909</v>
      </c>
      <c r="AH121" s="113">
        <f t="shared" si="61"/>
        <v>114</v>
      </c>
      <c r="AI121" s="113" t="e">
        <f>INDEX(地温!$D$2:$D$366,MATCH(AG121,地温!$C$2:$C$366,FALSE))</f>
        <v>#N/A</v>
      </c>
      <c r="AJ121" s="113" t="e">
        <f t="shared" si="62"/>
        <v>#N/A</v>
      </c>
      <c r="AK121" s="116" t="e">
        <f t="shared" si="44"/>
        <v>#N/A</v>
      </c>
      <c r="AL121" s="119" t="e">
        <f t="shared" si="45"/>
        <v>#N/A</v>
      </c>
      <c r="AM121" s="119">
        <f t="shared" si="46"/>
        <v>0</v>
      </c>
      <c r="AP121" s="115">
        <f t="shared" si="63"/>
        <v>-45909</v>
      </c>
      <c r="AQ121" s="113">
        <f t="shared" si="64"/>
        <v>114</v>
      </c>
      <c r="AR121" s="113" t="e">
        <f>INDEX(地温!$D$2:$D$366,MATCH(AP121,地温!$C$2:$C$366,FALSE))</f>
        <v>#N/A</v>
      </c>
      <c r="AS121" s="113" t="e">
        <f t="shared" si="65"/>
        <v>#N/A</v>
      </c>
      <c r="AT121" s="116" t="e">
        <f t="shared" si="47"/>
        <v>#N/A</v>
      </c>
      <c r="AU121" s="119" t="e">
        <f t="shared" si="48"/>
        <v>#N/A</v>
      </c>
      <c r="AV121" s="119">
        <f t="shared" si="49"/>
        <v>0</v>
      </c>
    </row>
    <row r="122" spans="1:48">
      <c r="A122" s="115">
        <f t="shared" si="50"/>
        <v>-45908</v>
      </c>
      <c r="B122" s="113">
        <f t="shared" si="33"/>
        <v>115</v>
      </c>
      <c r="C122" s="119">
        <f t="shared" si="34"/>
        <v>0</v>
      </c>
      <c r="F122" s="115">
        <f t="shared" si="51"/>
        <v>-45908</v>
      </c>
      <c r="G122" s="113">
        <f t="shared" si="52"/>
        <v>115</v>
      </c>
      <c r="H122" s="113" t="e">
        <f>INDEX(地温!$D$2:$D$366,MATCH(F122,地温!$C$2:$C$366,FALSE))</f>
        <v>#N/A</v>
      </c>
      <c r="I122" s="113" t="e">
        <f t="shared" si="53"/>
        <v>#N/A</v>
      </c>
      <c r="J122" s="116" t="e">
        <f t="shared" si="35"/>
        <v>#N/A</v>
      </c>
      <c r="K122" s="119" t="e">
        <f t="shared" si="36"/>
        <v>#N/A</v>
      </c>
      <c r="L122" s="119">
        <f t="shared" si="37"/>
        <v>0</v>
      </c>
      <c r="O122" s="115">
        <f t="shared" si="54"/>
        <v>-45908</v>
      </c>
      <c r="P122" s="113">
        <f t="shared" si="55"/>
        <v>115</v>
      </c>
      <c r="Q122" s="113" t="e">
        <f>INDEX(地温!$D$2:$D$366,MATCH(O122,地温!$C$2:$C$366,FALSE))</f>
        <v>#N/A</v>
      </c>
      <c r="R122" s="113" t="e">
        <f t="shared" si="56"/>
        <v>#N/A</v>
      </c>
      <c r="S122" s="116" t="e">
        <f t="shared" si="38"/>
        <v>#N/A</v>
      </c>
      <c r="T122" s="119" t="e">
        <f t="shared" si="39"/>
        <v>#N/A</v>
      </c>
      <c r="U122" s="119">
        <f t="shared" si="40"/>
        <v>0</v>
      </c>
      <c r="X122" s="115">
        <f t="shared" si="57"/>
        <v>-45908</v>
      </c>
      <c r="Y122" s="113">
        <f t="shared" si="58"/>
        <v>115</v>
      </c>
      <c r="Z122" s="113" t="e">
        <f>INDEX(地温!$D$2:$D$366,MATCH(X122,地温!$C$2:$C$366,FALSE))</f>
        <v>#N/A</v>
      </c>
      <c r="AA122" s="113" t="e">
        <f t="shared" si="59"/>
        <v>#N/A</v>
      </c>
      <c r="AB122" s="116" t="e">
        <f t="shared" si="41"/>
        <v>#N/A</v>
      </c>
      <c r="AC122" s="119" t="e">
        <f t="shared" si="42"/>
        <v>#N/A</v>
      </c>
      <c r="AD122" s="119">
        <f t="shared" si="43"/>
        <v>0</v>
      </c>
      <c r="AG122" s="115">
        <f t="shared" si="60"/>
        <v>-45908</v>
      </c>
      <c r="AH122" s="113">
        <f t="shared" si="61"/>
        <v>115</v>
      </c>
      <c r="AI122" s="113" t="e">
        <f>INDEX(地温!$D$2:$D$366,MATCH(AG122,地温!$C$2:$C$366,FALSE))</f>
        <v>#N/A</v>
      </c>
      <c r="AJ122" s="113" t="e">
        <f t="shared" si="62"/>
        <v>#N/A</v>
      </c>
      <c r="AK122" s="116" t="e">
        <f t="shared" si="44"/>
        <v>#N/A</v>
      </c>
      <c r="AL122" s="119" t="e">
        <f t="shared" si="45"/>
        <v>#N/A</v>
      </c>
      <c r="AM122" s="119">
        <f t="shared" si="46"/>
        <v>0</v>
      </c>
      <c r="AP122" s="115">
        <f t="shared" si="63"/>
        <v>-45908</v>
      </c>
      <c r="AQ122" s="113">
        <f t="shared" si="64"/>
        <v>115</v>
      </c>
      <c r="AR122" s="113" t="e">
        <f>INDEX(地温!$D$2:$D$366,MATCH(AP122,地温!$C$2:$C$366,FALSE))</f>
        <v>#N/A</v>
      </c>
      <c r="AS122" s="113" t="e">
        <f t="shared" si="65"/>
        <v>#N/A</v>
      </c>
      <c r="AT122" s="116" t="e">
        <f t="shared" si="47"/>
        <v>#N/A</v>
      </c>
      <c r="AU122" s="119" t="e">
        <f t="shared" si="48"/>
        <v>#N/A</v>
      </c>
      <c r="AV122" s="119">
        <f t="shared" si="49"/>
        <v>0</v>
      </c>
    </row>
    <row r="123" spans="1:48">
      <c r="A123" s="115">
        <f t="shared" si="50"/>
        <v>-45907</v>
      </c>
      <c r="B123" s="113">
        <f t="shared" si="33"/>
        <v>116</v>
      </c>
      <c r="C123" s="119">
        <f t="shared" si="34"/>
        <v>0</v>
      </c>
      <c r="F123" s="115">
        <f t="shared" si="51"/>
        <v>-45907</v>
      </c>
      <c r="G123" s="113">
        <f t="shared" si="52"/>
        <v>116</v>
      </c>
      <c r="H123" s="113" t="e">
        <f>INDEX(地温!$D$2:$D$366,MATCH(F123,地温!$C$2:$C$366,FALSE))</f>
        <v>#N/A</v>
      </c>
      <c r="I123" s="113" t="e">
        <f t="shared" si="53"/>
        <v>#N/A</v>
      </c>
      <c r="J123" s="116" t="e">
        <f t="shared" si="35"/>
        <v>#N/A</v>
      </c>
      <c r="K123" s="119" t="e">
        <f t="shared" si="36"/>
        <v>#N/A</v>
      </c>
      <c r="L123" s="119">
        <f t="shared" si="37"/>
        <v>0</v>
      </c>
      <c r="O123" s="115">
        <f t="shared" si="54"/>
        <v>-45907</v>
      </c>
      <c r="P123" s="113">
        <f t="shared" si="55"/>
        <v>116</v>
      </c>
      <c r="Q123" s="113" t="e">
        <f>INDEX(地温!$D$2:$D$366,MATCH(O123,地温!$C$2:$C$366,FALSE))</f>
        <v>#N/A</v>
      </c>
      <c r="R123" s="113" t="e">
        <f t="shared" si="56"/>
        <v>#N/A</v>
      </c>
      <c r="S123" s="116" t="e">
        <f t="shared" si="38"/>
        <v>#N/A</v>
      </c>
      <c r="T123" s="119" t="e">
        <f t="shared" si="39"/>
        <v>#N/A</v>
      </c>
      <c r="U123" s="119">
        <f t="shared" si="40"/>
        <v>0</v>
      </c>
      <c r="X123" s="115">
        <f t="shared" si="57"/>
        <v>-45907</v>
      </c>
      <c r="Y123" s="113">
        <f t="shared" si="58"/>
        <v>116</v>
      </c>
      <c r="Z123" s="113" t="e">
        <f>INDEX(地温!$D$2:$D$366,MATCH(X123,地温!$C$2:$C$366,FALSE))</f>
        <v>#N/A</v>
      </c>
      <c r="AA123" s="113" t="e">
        <f t="shared" si="59"/>
        <v>#N/A</v>
      </c>
      <c r="AB123" s="116" t="e">
        <f t="shared" si="41"/>
        <v>#N/A</v>
      </c>
      <c r="AC123" s="119" t="e">
        <f t="shared" si="42"/>
        <v>#N/A</v>
      </c>
      <c r="AD123" s="119">
        <f t="shared" si="43"/>
        <v>0</v>
      </c>
      <c r="AG123" s="115">
        <f t="shared" si="60"/>
        <v>-45907</v>
      </c>
      <c r="AH123" s="113">
        <f t="shared" si="61"/>
        <v>116</v>
      </c>
      <c r="AI123" s="113" t="e">
        <f>INDEX(地温!$D$2:$D$366,MATCH(AG123,地温!$C$2:$C$366,FALSE))</f>
        <v>#N/A</v>
      </c>
      <c r="AJ123" s="113" t="e">
        <f t="shared" si="62"/>
        <v>#N/A</v>
      </c>
      <c r="AK123" s="116" t="e">
        <f t="shared" si="44"/>
        <v>#N/A</v>
      </c>
      <c r="AL123" s="119" t="e">
        <f t="shared" si="45"/>
        <v>#N/A</v>
      </c>
      <c r="AM123" s="119">
        <f t="shared" si="46"/>
        <v>0</v>
      </c>
      <c r="AP123" s="115">
        <f t="shared" si="63"/>
        <v>-45907</v>
      </c>
      <c r="AQ123" s="113">
        <f t="shared" si="64"/>
        <v>116</v>
      </c>
      <c r="AR123" s="113" t="e">
        <f>INDEX(地温!$D$2:$D$366,MATCH(AP123,地温!$C$2:$C$366,FALSE))</f>
        <v>#N/A</v>
      </c>
      <c r="AS123" s="113" t="e">
        <f t="shared" si="65"/>
        <v>#N/A</v>
      </c>
      <c r="AT123" s="116" t="e">
        <f t="shared" si="47"/>
        <v>#N/A</v>
      </c>
      <c r="AU123" s="119" t="e">
        <f t="shared" si="48"/>
        <v>#N/A</v>
      </c>
      <c r="AV123" s="119">
        <f t="shared" si="49"/>
        <v>0</v>
      </c>
    </row>
    <row r="124" spans="1:48">
      <c r="A124" s="115">
        <f t="shared" si="50"/>
        <v>-45906</v>
      </c>
      <c r="B124" s="113">
        <f t="shared" si="33"/>
        <v>117</v>
      </c>
      <c r="C124" s="119">
        <f t="shared" si="34"/>
        <v>0</v>
      </c>
      <c r="F124" s="115">
        <f t="shared" si="51"/>
        <v>-45906</v>
      </c>
      <c r="G124" s="113">
        <f t="shared" si="52"/>
        <v>117</v>
      </c>
      <c r="H124" s="113" t="e">
        <f>INDEX(地温!$D$2:$D$366,MATCH(F124,地温!$C$2:$C$366,FALSE))</f>
        <v>#N/A</v>
      </c>
      <c r="I124" s="113" t="e">
        <f t="shared" si="53"/>
        <v>#N/A</v>
      </c>
      <c r="J124" s="116" t="e">
        <f t="shared" si="35"/>
        <v>#N/A</v>
      </c>
      <c r="K124" s="119" t="e">
        <f t="shared" si="36"/>
        <v>#N/A</v>
      </c>
      <c r="L124" s="119">
        <f t="shared" si="37"/>
        <v>0</v>
      </c>
      <c r="O124" s="115">
        <f t="shared" si="54"/>
        <v>-45906</v>
      </c>
      <c r="P124" s="113">
        <f t="shared" si="55"/>
        <v>117</v>
      </c>
      <c r="Q124" s="113" t="e">
        <f>INDEX(地温!$D$2:$D$366,MATCH(O124,地温!$C$2:$C$366,FALSE))</f>
        <v>#N/A</v>
      </c>
      <c r="R124" s="113" t="e">
        <f t="shared" si="56"/>
        <v>#N/A</v>
      </c>
      <c r="S124" s="116" t="e">
        <f t="shared" si="38"/>
        <v>#N/A</v>
      </c>
      <c r="T124" s="119" t="e">
        <f t="shared" si="39"/>
        <v>#N/A</v>
      </c>
      <c r="U124" s="119">
        <f t="shared" si="40"/>
        <v>0</v>
      </c>
      <c r="X124" s="115">
        <f t="shared" si="57"/>
        <v>-45906</v>
      </c>
      <c r="Y124" s="113">
        <f t="shared" si="58"/>
        <v>117</v>
      </c>
      <c r="Z124" s="113" t="e">
        <f>INDEX(地温!$D$2:$D$366,MATCH(X124,地温!$C$2:$C$366,FALSE))</f>
        <v>#N/A</v>
      </c>
      <c r="AA124" s="113" t="e">
        <f t="shared" si="59"/>
        <v>#N/A</v>
      </c>
      <c r="AB124" s="116" t="e">
        <f t="shared" si="41"/>
        <v>#N/A</v>
      </c>
      <c r="AC124" s="119" t="e">
        <f t="shared" si="42"/>
        <v>#N/A</v>
      </c>
      <c r="AD124" s="119">
        <f t="shared" si="43"/>
        <v>0</v>
      </c>
      <c r="AG124" s="115">
        <f t="shared" si="60"/>
        <v>-45906</v>
      </c>
      <c r="AH124" s="113">
        <f t="shared" si="61"/>
        <v>117</v>
      </c>
      <c r="AI124" s="113" t="e">
        <f>INDEX(地温!$D$2:$D$366,MATCH(AG124,地温!$C$2:$C$366,FALSE))</f>
        <v>#N/A</v>
      </c>
      <c r="AJ124" s="113" t="e">
        <f t="shared" si="62"/>
        <v>#N/A</v>
      </c>
      <c r="AK124" s="116" t="e">
        <f t="shared" si="44"/>
        <v>#N/A</v>
      </c>
      <c r="AL124" s="119" t="e">
        <f t="shared" si="45"/>
        <v>#N/A</v>
      </c>
      <c r="AM124" s="119">
        <f t="shared" si="46"/>
        <v>0</v>
      </c>
      <c r="AP124" s="115">
        <f t="shared" si="63"/>
        <v>-45906</v>
      </c>
      <c r="AQ124" s="113">
        <f t="shared" si="64"/>
        <v>117</v>
      </c>
      <c r="AR124" s="113" t="e">
        <f>INDEX(地温!$D$2:$D$366,MATCH(AP124,地温!$C$2:$C$366,FALSE))</f>
        <v>#N/A</v>
      </c>
      <c r="AS124" s="113" t="e">
        <f t="shared" si="65"/>
        <v>#N/A</v>
      </c>
      <c r="AT124" s="116" t="e">
        <f t="shared" si="47"/>
        <v>#N/A</v>
      </c>
      <c r="AU124" s="119" t="e">
        <f t="shared" si="48"/>
        <v>#N/A</v>
      </c>
      <c r="AV124" s="119">
        <f t="shared" si="49"/>
        <v>0</v>
      </c>
    </row>
    <row r="125" spans="1:48">
      <c r="A125" s="115">
        <f t="shared" si="50"/>
        <v>-45905</v>
      </c>
      <c r="B125" s="113">
        <f t="shared" si="33"/>
        <v>118</v>
      </c>
      <c r="C125" s="119">
        <f t="shared" si="34"/>
        <v>0</v>
      </c>
      <c r="F125" s="115">
        <f t="shared" si="51"/>
        <v>-45905</v>
      </c>
      <c r="G125" s="113">
        <f t="shared" si="52"/>
        <v>118</v>
      </c>
      <c r="H125" s="113" t="e">
        <f>INDEX(地温!$D$2:$D$366,MATCH(F125,地温!$C$2:$C$366,FALSE))</f>
        <v>#N/A</v>
      </c>
      <c r="I125" s="113" t="e">
        <f t="shared" si="53"/>
        <v>#N/A</v>
      </c>
      <c r="J125" s="116" t="e">
        <f t="shared" si="35"/>
        <v>#N/A</v>
      </c>
      <c r="K125" s="119" t="e">
        <f t="shared" si="36"/>
        <v>#N/A</v>
      </c>
      <c r="L125" s="119">
        <f t="shared" si="37"/>
        <v>0</v>
      </c>
      <c r="O125" s="115">
        <f t="shared" si="54"/>
        <v>-45905</v>
      </c>
      <c r="P125" s="113">
        <f t="shared" si="55"/>
        <v>118</v>
      </c>
      <c r="Q125" s="113" t="e">
        <f>INDEX(地温!$D$2:$D$366,MATCH(O125,地温!$C$2:$C$366,FALSE))</f>
        <v>#N/A</v>
      </c>
      <c r="R125" s="113" t="e">
        <f t="shared" si="56"/>
        <v>#N/A</v>
      </c>
      <c r="S125" s="116" t="e">
        <f t="shared" si="38"/>
        <v>#N/A</v>
      </c>
      <c r="T125" s="119" t="e">
        <f t="shared" si="39"/>
        <v>#N/A</v>
      </c>
      <c r="U125" s="119">
        <f t="shared" si="40"/>
        <v>0</v>
      </c>
      <c r="X125" s="115">
        <f t="shared" si="57"/>
        <v>-45905</v>
      </c>
      <c r="Y125" s="113">
        <f t="shared" si="58"/>
        <v>118</v>
      </c>
      <c r="Z125" s="113" t="e">
        <f>INDEX(地温!$D$2:$D$366,MATCH(X125,地温!$C$2:$C$366,FALSE))</f>
        <v>#N/A</v>
      </c>
      <c r="AA125" s="113" t="e">
        <f t="shared" si="59"/>
        <v>#N/A</v>
      </c>
      <c r="AB125" s="116" t="e">
        <f t="shared" si="41"/>
        <v>#N/A</v>
      </c>
      <c r="AC125" s="119" t="e">
        <f t="shared" si="42"/>
        <v>#N/A</v>
      </c>
      <c r="AD125" s="119">
        <f t="shared" si="43"/>
        <v>0</v>
      </c>
      <c r="AG125" s="115">
        <f t="shared" si="60"/>
        <v>-45905</v>
      </c>
      <c r="AH125" s="113">
        <f t="shared" si="61"/>
        <v>118</v>
      </c>
      <c r="AI125" s="113" t="e">
        <f>INDEX(地温!$D$2:$D$366,MATCH(AG125,地温!$C$2:$C$366,FALSE))</f>
        <v>#N/A</v>
      </c>
      <c r="AJ125" s="113" t="e">
        <f t="shared" si="62"/>
        <v>#N/A</v>
      </c>
      <c r="AK125" s="116" t="e">
        <f t="shared" si="44"/>
        <v>#N/A</v>
      </c>
      <c r="AL125" s="119" t="e">
        <f t="shared" si="45"/>
        <v>#N/A</v>
      </c>
      <c r="AM125" s="119">
        <f t="shared" si="46"/>
        <v>0</v>
      </c>
      <c r="AP125" s="115">
        <f t="shared" si="63"/>
        <v>-45905</v>
      </c>
      <c r="AQ125" s="113">
        <f t="shared" si="64"/>
        <v>118</v>
      </c>
      <c r="AR125" s="113" t="e">
        <f>INDEX(地温!$D$2:$D$366,MATCH(AP125,地温!$C$2:$C$366,FALSE))</f>
        <v>#N/A</v>
      </c>
      <c r="AS125" s="113" t="e">
        <f t="shared" si="65"/>
        <v>#N/A</v>
      </c>
      <c r="AT125" s="116" t="e">
        <f t="shared" si="47"/>
        <v>#N/A</v>
      </c>
      <c r="AU125" s="119" t="e">
        <f t="shared" si="48"/>
        <v>#N/A</v>
      </c>
      <c r="AV125" s="119">
        <f t="shared" si="49"/>
        <v>0</v>
      </c>
    </row>
    <row r="126" spans="1:48">
      <c r="A126" s="115">
        <f t="shared" si="50"/>
        <v>-45904</v>
      </c>
      <c r="B126" s="113">
        <f t="shared" si="33"/>
        <v>119</v>
      </c>
      <c r="C126" s="119">
        <f t="shared" si="34"/>
        <v>0</v>
      </c>
      <c r="F126" s="115">
        <f t="shared" si="51"/>
        <v>-45904</v>
      </c>
      <c r="G126" s="113">
        <f t="shared" si="52"/>
        <v>119</v>
      </c>
      <c r="H126" s="113" t="e">
        <f>INDEX(地温!$D$2:$D$366,MATCH(F126,地温!$C$2:$C$366,FALSE))</f>
        <v>#N/A</v>
      </c>
      <c r="I126" s="113" t="e">
        <f t="shared" si="53"/>
        <v>#N/A</v>
      </c>
      <c r="J126" s="116" t="e">
        <f t="shared" si="35"/>
        <v>#N/A</v>
      </c>
      <c r="K126" s="119" t="e">
        <f t="shared" si="36"/>
        <v>#N/A</v>
      </c>
      <c r="L126" s="119">
        <f t="shared" si="37"/>
        <v>0</v>
      </c>
      <c r="O126" s="115">
        <f t="shared" si="54"/>
        <v>-45904</v>
      </c>
      <c r="P126" s="113">
        <f t="shared" si="55"/>
        <v>119</v>
      </c>
      <c r="Q126" s="113" t="e">
        <f>INDEX(地温!$D$2:$D$366,MATCH(O126,地温!$C$2:$C$366,FALSE))</f>
        <v>#N/A</v>
      </c>
      <c r="R126" s="113" t="e">
        <f t="shared" si="56"/>
        <v>#N/A</v>
      </c>
      <c r="S126" s="116" t="e">
        <f t="shared" si="38"/>
        <v>#N/A</v>
      </c>
      <c r="T126" s="119" t="e">
        <f t="shared" si="39"/>
        <v>#N/A</v>
      </c>
      <c r="U126" s="119">
        <f t="shared" si="40"/>
        <v>0</v>
      </c>
      <c r="X126" s="115">
        <f t="shared" si="57"/>
        <v>-45904</v>
      </c>
      <c r="Y126" s="113">
        <f t="shared" si="58"/>
        <v>119</v>
      </c>
      <c r="Z126" s="113" t="e">
        <f>INDEX(地温!$D$2:$D$366,MATCH(X126,地温!$C$2:$C$366,FALSE))</f>
        <v>#N/A</v>
      </c>
      <c r="AA126" s="113" t="e">
        <f t="shared" si="59"/>
        <v>#N/A</v>
      </c>
      <c r="AB126" s="116" t="e">
        <f t="shared" si="41"/>
        <v>#N/A</v>
      </c>
      <c r="AC126" s="119" t="e">
        <f t="shared" si="42"/>
        <v>#N/A</v>
      </c>
      <c r="AD126" s="119">
        <f t="shared" si="43"/>
        <v>0</v>
      </c>
      <c r="AG126" s="115">
        <f t="shared" si="60"/>
        <v>-45904</v>
      </c>
      <c r="AH126" s="113">
        <f t="shared" si="61"/>
        <v>119</v>
      </c>
      <c r="AI126" s="113" t="e">
        <f>INDEX(地温!$D$2:$D$366,MATCH(AG126,地温!$C$2:$C$366,FALSE))</f>
        <v>#N/A</v>
      </c>
      <c r="AJ126" s="113" t="e">
        <f t="shared" si="62"/>
        <v>#N/A</v>
      </c>
      <c r="AK126" s="116" t="e">
        <f t="shared" si="44"/>
        <v>#N/A</v>
      </c>
      <c r="AL126" s="119" t="e">
        <f t="shared" si="45"/>
        <v>#N/A</v>
      </c>
      <c r="AM126" s="119">
        <f t="shared" si="46"/>
        <v>0</v>
      </c>
      <c r="AP126" s="115">
        <f t="shared" si="63"/>
        <v>-45904</v>
      </c>
      <c r="AQ126" s="113">
        <f t="shared" si="64"/>
        <v>119</v>
      </c>
      <c r="AR126" s="113" t="e">
        <f>INDEX(地温!$D$2:$D$366,MATCH(AP126,地温!$C$2:$C$366,FALSE))</f>
        <v>#N/A</v>
      </c>
      <c r="AS126" s="113" t="e">
        <f t="shared" si="65"/>
        <v>#N/A</v>
      </c>
      <c r="AT126" s="116" t="e">
        <f t="shared" si="47"/>
        <v>#N/A</v>
      </c>
      <c r="AU126" s="119" t="e">
        <f t="shared" si="48"/>
        <v>#N/A</v>
      </c>
      <c r="AV126" s="119">
        <f t="shared" si="49"/>
        <v>0</v>
      </c>
    </row>
    <row r="127" spans="1:48">
      <c r="A127" s="115">
        <f t="shared" si="50"/>
        <v>-45903</v>
      </c>
      <c r="B127" s="113">
        <f t="shared" si="33"/>
        <v>120</v>
      </c>
      <c r="C127" s="119">
        <f t="shared" si="34"/>
        <v>0</v>
      </c>
      <c r="F127" s="115">
        <f t="shared" si="51"/>
        <v>-45903</v>
      </c>
      <c r="G127" s="113">
        <f t="shared" si="52"/>
        <v>120</v>
      </c>
      <c r="H127" s="113" t="e">
        <f>INDEX(地温!$D$2:$D$366,MATCH(F127,地温!$C$2:$C$366,FALSE))</f>
        <v>#N/A</v>
      </c>
      <c r="I127" s="113" t="e">
        <f t="shared" si="53"/>
        <v>#N/A</v>
      </c>
      <c r="J127" s="116" t="e">
        <f t="shared" si="35"/>
        <v>#N/A</v>
      </c>
      <c r="K127" s="119" t="e">
        <f t="shared" si="36"/>
        <v>#N/A</v>
      </c>
      <c r="L127" s="119">
        <f t="shared" si="37"/>
        <v>0</v>
      </c>
      <c r="O127" s="115">
        <f t="shared" si="54"/>
        <v>-45903</v>
      </c>
      <c r="P127" s="113">
        <f t="shared" si="55"/>
        <v>120</v>
      </c>
      <c r="Q127" s="113" t="e">
        <f>INDEX(地温!$D$2:$D$366,MATCH(O127,地温!$C$2:$C$366,FALSE))</f>
        <v>#N/A</v>
      </c>
      <c r="R127" s="113" t="e">
        <f t="shared" si="56"/>
        <v>#N/A</v>
      </c>
      <c r="S127" s="116" t="e">
        <f t="shared" si="38"/>
        <v>#N/A</v>
      </c>
      <c r="T127" s="119" t="e">
        <f t="shared" si="39"/>
        <v>#N/A</v>
      </c>
      <c r="U127" s="119">
        <f t="shared" si="40"/>
        <v>0</v>
      </c>
      <c r="X127" s="115">
        <f t="shared" si="57"/>
        <v>-45903</v>
      </c>
      <c r="Y127" s="113">
        <f t="shared" si="58"/>
        <v>120</v>
      </c>
      <c r="Z127" s="113" t="e">
        <f>INDEX(地温!$D$2:$D$366,MATCH(X127,地温!$C$2:$C$366,FALSE))</f>
        <v>#N/A</v>
      </c>
      <c r="AA127" s="113" t="e">
        <f t="shared" si="59"/>
        <v>#N/A</v>
      </c>
      <c r="AB127" s="116" t="e">
        <f t="shared" si="41"/>
        <v>#N/A</v>
      </c>
      <c r="AC127" s="119" t="e">
        <f t="shared" si="42"/>
        <v>#N/A</v>
      </c>
      <c r="AD127" s="119">
        <f t="shared" si="43"/>
        <v>0</v>
      </c>
      <c r="AG127" s="115">
        <f t="shared" si="60"/>
        <v>-45903</v>
      </c>
      <c r="AH127" s="113">
        <f t="shared" si="61"/>
        <v>120</v>
      </c>
      <c r="AI127" s="113" t="e">
        <f>INDEX(地温!$D$2:$D$366,MATCH(AG127,地温!$C$2:$C$366,FALSE))</f>
        <v>#N/A</v>
      </c>
      <c r="AJ127" s="113" t="e">
        <f t="shared" si="62"/>
        <v>#N/A</v>
      </c>
      <c r="AK127" s="116" t="e">
        <f t="shared" si="44"/>
        <v>#N/A</v>
      </c>
      <c r="AL127" s="119" t="e">
        <f t="shared" si="45"/>
        <v>#N/A</v>
      </c>
      <c r="AM127" s="119">
        <f t="shared" si="46"/>
        <v>0</v>
      </c>
      <c r="AP127" s="115">
        <f t="shared" si="63"/>
        <v>-45903</v>
      </c>
      <c r="AQ127" s="113">
        <f t="shared" si="64"/>
        <v>120</v>
      </c>
      <c r="AR127" s="113" t="e">
        <f>INDEX(地温!$D$2:$D$366,MATCH(AP127,地温!$C$2:$C$366,FALSE))</f>
        <v>#N/A</v>
      </c>
      <c r="AS127" s="113" t="e">
        <f t="shared" si="65"/>
        <v>#N/A</v>
      </c>
      <c r="AT127" s="116" t="e">
        <f t="shared" si="47"/>
        <v>#N/A</v>
      </c>
      <c r="AU127" s="119" t="e">
        <f t="shared" si="48"/>
        <v>#N/A</v>
      </c>
      <c r="AV127" s="119">
        <f t="shared" si="49"/>
        <v>0</v>
      </c>
    </row>
    <row r="128" spans="1:48">
      <c r="A128" s="115">
        <f t="shared" si="50"/>
        <v>-45902</v>
      </c>
      <c r="B128" s="113">
        <f t="shared" si="33"/>
        <v>121</v>
      </c>
      <c r="C128" s="119">
        <f t="shared" si="34"/>
        <v>0</v>
      </c>
      <c r="F128" s="115">
        <f t="shared" si="51"/>
        <v>-45902</v>
      </c>
      <c r="G128" s="113">
        <f t="shared" si="52"/>
        <v>121</v>
      </c>
      <c r="H128" s="113" t="e">
        <f>INDEX(地温!$D$2:$D$366,MATCH(F128,地温!$C$2:$C$366,FALSE))</f>
        <v>#N/A</v>
      </c>
      <c r="I128" s="113" t="e">
        <f t="shared" si="53"/>
        <v>#N/A</v>
      </c>
      <c r="J128" s="116" t="e">
        <f t="shared" si="35"/>
        <v>#N/A</v>
      </c>
      <c r="K128" s="119" t="e">
        <f t="shared" si="36"/>
        <v>#N/A</v>
      </c>
      <c r="L128" s="119">
        <f t="shared" si="37"/>
        <v>0</v>
      </c>
      <c r="O128" s="115">
        <f t="shared" si="54"/>
        <v>-45902</v>
      </c>
      <c r="P128" s="113">
        <f t="shared" si="55"/>
        <v>121</v>
      </c>
      <c r="Q128" s="113" t="e">
        <f>INDEX(地温!$D$2:$D$366,MATCH(O128,地温!$C$2:$C$366,FALSE))</f>
        <v>#N/A</v>
      </c>
      <c r="R128" s="113" t="e">
        <f t="shared" si="56"/>
        <v>#N/A</v>
      </c>
      <c r="S128" s="116" t="e">
        <f t="shared" si="38"/>
        <v>#N/A</v>
      </c>
      <c r="T128" s="119" t="e">
        <f t="shared" si="39"/>
        <v>#N/A</v>
      </c>
      <c r="U128" s="119">
        <f t="shared" si="40"/>
        <v>0</v>
      </c>
      <c r="X128" s="115">
        <f t="shared" si="57"/>
        <v>-45902</v>
      </c>
      <c r="Y128" s="113">
        <f t="shared" si="58"/>
        <v>121</v>
      </c>
      <c r="Z128" s="113" t="e">
        <f>INDEX(地温!$D$2:$D$366,MATCH(X128,地温!$C$2:$C$366,FALSE))</f>
        <v>#N/A</v>
      </c>
      <c r="AA128" s="113" t="e">
        <f t="shared" si="59"/>
        <v>#N/A</v>
      </c>
      <c r="AB128" s="116" t="e">
        <f t="shared" si="41"/>
        <v>#N/A</v>
      </c>
      <c r="AC128" s="119" t="e">
        <f t="shared" si="42"/>
        <v>#N/A</v>
      </c>
      <c r="AD128" s="119">
        <f t="shared" si="43"/>
        <v>0</v>
      </c>
      <c r="AG128" s="115">
        <f t="shared" si="60"/>
        <v>-45902</v>
      </c>
      <c r="AH128" s="113">
        <f t="shared" si="61"/>
        <v>121</v>
      </c>
      <c r="AI128" s="113" t="e">
        <f>INDEX(地温!$D$2:$D$366,MATCH(AG128,地温!$C$2:$C$366,FALSE))</f>
        <v>#N/A</v>
      </c>
      <c r="AJ128" s="113" t="e">
        <f t="shared" si="62"/>
        <v>#N/A</v>
      </c>
      <c r="AK128" s="116" t="e">
        <f t="shared" si="44"/>
        <v>#N/A</v>
      </c>
      <c r="AL128" s="119" t="e">
        <f t="shared" si="45"/>
        <v>#N/A</v>
      </c>
      <c r="AM128" s="119">
        <f t="shared" si="46"/>
        <v>0</v>
      </c>
      <c r="AP128" s="115">
        <f t="shared" si="63"/>
        <v>-45902</v>
      </c>
      <c r="AQ128" s="113">
        <f t="shared" si="64"/>
        <v>121</v>
      </c>
      <c r="AR128" s="113" t="e">
        <f>INDEX(地温!$D$2:$D$366,MATCH(AP128,地温!$C$2:$C$366,FALSE))</f>
        <v>#N/A</v>
      </c>
      <c r="AS128" s="113" t="e">
        <f t="shared" si="65"/>
        <v>#N/A</v>
      </c>
      <c r="AT128" s="116" t="e">
        <f t="shared" si="47"/>
        <v>#N/A</v>
      </c>
      <c r="AU128" s="119" t="e">
        <f t="shared" si="48"/>
        <v>#N/A</v>
      </c>
      <c r="AV128" s="119">
        <f t="shared" si="49"/>
        <v>0</v>
      </c>
    </row>
    <row r="129" spans="1:48">
      <c r="A129" s="115">
        <f t="shared" si="50"/>
        <v>-45901</v>
      </c>
      <c r="B129" s="113">
        <f t="shared" si="33"/>
        <v>122</v>
      </c>
      <c r="C129" s="119">
        <f t="shared" si="34"/>
        <v>0</v>
      </c>
      <c r="F129" s="115">
        <f t="shared" si="51"/>
        <v>-45901</v>
      </c>
      <c r="G129" s="113">
        <f t="shared" si="52"/>
        <v>122</v>
      </c>
      <c r="H129" s="113" t="e">
        <f>INDEX(地温!$D$2:$D$366,MATCH(F129,地温!$C$2:$C$366,FALSE))</f>
        <v>#N/A</v>
      </c>
      <c r="I129" s="113" t="e">
        <f t="shared" si="53"/>
        <v>#N/A</v>
      </c>
      <c r="J129" s="116" t="e">
        <f t="shared" si="35"/>
        <v>#N/A</v>
      </c>
      <c r="K129" s="119" t="e">
        <f t="shared" si="36"/>
        <v>#N/A</v>
      </c>
      <c r="L129" s="119">
        <f t="shared" si="37"/>
        <v>0</v>
      </c>
      <c r="O129" s="115">
        <f t="shared" si="54"/>
        <v>-45901</v>
      </c>
      <c r="P129" s="113">
        <f t="shared" si="55"/>
        <v>122</v>
      </c>
      <c r="Q129" s="113" t="e">
        <f>INDEX(地温!$D$2:$D$366,MATCH(O129,地温!$C$2:$C$366,FALSE))</f>
        <v>#N/A</v>
      </c>
      <c r="R129" s="113" t="e">
        <f t="shared" si="56"/>
        <v>#N/A</v>
      </c>
      <c r="S129" s="116" t="e">
        <f t="shared" si="38"/>
        <v>#N/A</v>
      </c>
      <c r="T129" s="119" t="e">
        <f t="shared" si="39"/>
        <v>#N/A</v>
      </c>
      <c r="U129" s="119">
        <f t="shared" si="40"/>
        <v>0</v>
      </c>
      <c r="X129" s="115">
        <f t="shared" si="57"/>
        <v>-45901</v>
      </c>
      <c r="Y129" s="113">
        <f t="shared" si="58"/>
        <v>122</v>
      </c>
      <c r="Z129" s="113" t="e">
        <f>INDEX(地温!$D$2:$D$366,MATCH(X129,地温!$C$2:$C$366,FALSE))</f>
        <v>#N/A</v>
      </c>
      <c r="AA129" s="113" t="e">
        <f t="shared" si="59"/>
        <v>#N/A</v>
      </c>
      <c r="AB129" s="116" t="e">
        <f t="shared" si="41"/>
        <v>#N/A</v>
      </c>
      <c r="AC129" s="119" t="e">
        <f t="shared" si="42"/>
        <v>#N/A</v>
      </c>
      <c r="AD129" s="119">
        <f t="shared" si="43"/>
        <v>0</v>
      </c>
      <c r="AG129" s="115">
        <f t="shared" si="60"/>
        <v>-45901</v>
      </c>
      <c r="AH129" s="113">
        <f t="shared" si="61"/>
        <v>122</v>
      </c>
      <c r="AI129" s="113" t="e">
        <f>INDEX(地温!$D$2:$D$366,MATCH(AG129,地温!$C$2:$C$366,FALSE))</f>
        <v>#N/A</v>
      </c>
      <c r="AJ129" s="113" t="e">
        <f t="shared" si="62"/>
        <v>#N/A</v>
      </c>
      <c r="AK129" s="116" t="e">
        <f t="shared" si="44"/>
        <v>#N/A</v>
      </c>
      <c r="AL129" s="119" t="e">
        <f t="shared" si="45"/>
        <v>#N/A</v>
      </c>
      <c r="AM129" s="119">
        <f t="shared" si="46"/>
        <v>0</v>
      </c>
      <c r="AP129" s="115">
        <f t="shared" si="63"/>
        <v>-45901</v>
      </c>
      <c r="AQ129" s="113">
        <f t="shared" si="64"/>
        <v>122</v>
      </c>
      <c r="AR129" s="113" t="e">
        <f>INDEX(地温!$D$2:$D$366,MATCH(AP129,地温!$C$2:$C$366,FALSE))</f>
        <v>#N/A</v>
      </c>
      <c r="AS129" s="113" t="e">
        <f t="shared" si="65"/>
        <v>#N/A</v>
      </c>
      <c r="AT129" s="116" t="e">
        <f t="shared" si="47"/>
        <v>#N/A</v>
      </c>
      <c r="AU129" s="119" t="e">
        <f t="shared" si="48"/>
        <v>#N/A</v>
      </c>
      <c r="AV129" s="119">
        <f t="shared" si="49"/>
        <v>0</v>
      </c>
    </row>
    <row r="130" spans="1:48">
      <c r="A130" s="115">
        <f t="shared" si="50"/>
        <v>-45900</v>
      </c>
      <c r="B130" s="113">
        <f t="shared" si="33"/>
        <v>123</v>
      </c>
      <c r="C130" s="119">
        <f t="shared" si="34"/>
        <v>0</v>
      </c>
      <c r="F130" s="115">
        <f t="shared" si="51"/>
        <v>-45900</v>
      </c>
      <c r="G130" s="113">
        <f t="shared" si="52"/>
        <v>123</v>
      </c>
      <c r="H130" s="113" t="e">
        <f>INDEX(地温!$D$2:$D$366,MATCH(F130,地温!$C$2:$C$366,FALSE))</f>
        <v>#N/A</v>
      </c>
      <c r="I130" s="113" t="e">
        <f t="shared" si="53"/>
        <v>#N/A</v>
      </c>
      <c r="J130" s="116" t="e">
        <f t="shared" si="35"/>
        <v>#N/A</v>
      </c>
      <c r="K130" s="119" t="e">
        <f t="shared" si="36"/>
        <v>#N/A</v>
      </c>
      <c r="L130" s="119">
        <f t="shared" si="37"/>
        <v>0</v>
      </c>
      <c r="O130" s="115">
        <f t="shared" si="54"/>
        <v>-45900</v>
      </c>
      <c r="P130" s="113">
        <f t="shared" si="55"/>
        <v>123</v>
      </c>
      <c r="Q130" s="113" t="e">
        <f>INDEX(地温!$D$2:$D$366,MATCH(O130,地温!$C$2:$C$366,FALSE))</f>
        <v>#N/A</v>
      </c>
      <c r="R130" s="113" t="e">
        <f t="shared" si="56"/>
        <v>#N/A</v>
      </c>
      <c r="S130" s="116" t="e">
        <f t="shared" si="38"/>
        <v>#N/A</v>
      </c>
      <c r="T130" s="119" t="e">
        <f t="shared" si="39"/>
        <v>#N/A</v>
      </c>
      <c r="U130" s="119">
        <f t="shared" si="40"/>
        <v>0</v>
      </c>
      <c r="X130" s="115">
        <f t="shared" si="57"/>
        <v>-45900</v>
      </c>
      <c r="Y130" s="113">
        <f t="shared" si="58"/>
        <v>123</v>
      </c>
      <c r="Z130" s="113" t="e">
        <f>INDEX(地温!$D$2:$D$366,MATCH(X130,地温!$C$2:$C$366,FALSE))</f>
        <v>#N/A</v>
      </c>
      <c r="AA130" s="113" t="e">
        <f t="shared" si="59"/>
        <v>#N/A</v>
      </c>
      <c r="AB130" s="116" t="e">
        <f t="shared" si="41"/>
        <v>#N/A</v>
      </c>
      <c r="AC130" s="119" t="e">
        <f t="shared" si="42"/>
        <v>#N/A</v>
      </c>
      <c r="AD130" s="119">
        <f t="shared" si="43"/>
        <v>0</v>
      </c>
      <c r="AG130" s="115">
        <f t="shared" si="60"/>
        <v>-45900</v>
      </c>
      <c r="AH130" s="113">
        <f t="shared" si="61"/>
        <v>123</v>
      </c>
      <c r="AI130" s="113" t="e">
        <f>INDEX(地温!$D$2:$D$366,MATCH(AG130,地温!$C$2:$C$366,FALSE))</f>
        <v>#N/A</v>
      </c>
      <c r="AJ130" s="113" t="e">
        <f t="shared" si="62"/>
        <v>#N/A</v>
      </c>
      <c r="AK130" s="116" t="e">
        <f t="shared" si="44"/>
        <v>#N/A</v>
      </c>
      <c r="AL130" s="119" t="e">
        <f t="shared" si="45"/>
        <v>#N/A</v>
      </c>
      <c r="AM130" s="119">
        <f t="shared" si="46"/>
        <v>0</v>
      </c>
      <c r="AP130" s="115">
        <f t="shared" si="63"/>
        <v>-45900</v>
      </c>
      <c r="AQ130" s="113">
        <f t="shared" si="64"/>
        <v>123</v>
      </c>
      <c r="AR130" s="113" t="e">
        <f>INDEX(地温!$D$2:$D$366,MATCH(AP130,地温!$C$2:$C$366,FALSE))</f>
        <v>#N/A</v>
      </c>
      <c r="AS130" s="113" t="e">
        <f t="shared" si="65"/>
        <v>#N/A</v>
      </c>
      <c r="AT130" s="116" t="e">
        <f t="shared" si="47"/>
        <v>#N/A</v>
      </c>
      <c r="AU130" s="119" t="e">
        <f t="shared" si="48"/>
        <v>#N/A</v>
      </c>
      <c r="AV130" s="119">
        <f t="shared" si="49"/>
        <v>0</v>
      </c>
    </row>
    <row r="131" spans="1:48">
      <c r="A131" s="115">
        <f t="shared" si="50"/>
        <v>-45899</v>
      </c>
      <c r="B131" s="113">
        <f t="shared" si="33"/>
        <v>124</v>
      </c>
      <c r="C131" s="119">
        <f t="shared" si="34"/>
        <v>0</v>
      </c>
      <c r="F131" s="115">
        <f t="shared" si="51"/>
        <v>-45899</v>
      </c>
      <c r="G131" s="113">
        <f t="shared" si="52"/>
        <v>124</v>
      </c>
      <c r="H131" s="113" t="e">
        <f>INDEX(地温!$D$2:$D$366,MATCH(F131,地温!$C$2:$C$366,FALSE))</f>
        <v>#N/A</v>
      </c>
      <c r="I131" s="113" t="e">
        <f t="shared" si="53"/>
        <v>#N/A</v>
      </c>
      <c r="J131" s="116" t="e">
        <f t="shared" si="35"/>
        <v>#N/A</v>
      </c>
      <c r="K131" s="119" t="e">
        <f t="shared" si="36"/>
        <v>#N/A</v>
      </c>
      <c r="L131" s="119">
        <f t="shared" si="37"/>
        <v>0</v>
      </c>
      <c r="O131" s="115">
        <f t="shared" si="54"/>
        <v>-45899</v>
      </c>
      <c r="P131" s="113">
        <f t="shared" si="55"/>
        <v>124</v>
      </c>
      <c r="Q131" s="113" t="e">
        <f>INDEX(地温!$D$2:$D$366,MATCH(O131,地温!$C$2:$C$366,FALSE))</f>
        <v>#N/A</v>
      </c>
      <c r="R131" s="113" t="e">
        <f t="shared" si="56"/>
        <v>#N/A</v>
      </c>
      <c r="S131" s="116" t="e">
        <f t="shared" si="38"/>
        <v>#N/A</v>
      </c>
      <c r="T131" s="119" t="e">
        <f t="shared" si="39"/>
        <v>#N/A</v>
      </c>
      <c r="U131" s="119">
        <f t="shared" si="40"/>
        <v>0</v>
      </c>
      <c r="X131" s="115">
        <f t="shared" si="57"/>
        <v>-45899</v>
      </c>
      <c r="Y131" s="113">
        <f t="shared" si="58"/>
        <v>124</v>
      </c>
      <c r="Z131" s="113" t="e">
        <f>INDEX(地温!$D$2:$D$366,MATCH(X131,地温!$C$2:$C$366,FALSE))</f>
        <v>#N/A</v>
      </c>
      <c r="AA131" s="113" t="e">
        <f t="shared" si="59"/>
        <v>#N/A</v>
      </c>
      <c r="AB131" s="116" t="e">
        <f t="shared" si="41"/>
        <v>#N/A</v>
      </c>
      <c r="AC131" s="119" t="e">
        <f t="shared" si="42"/>
        <v>#N/A</v>
      </c>
      <c r="AD131" s="119">
        <f t="shared" si="43"/>
        <v>0</v>
      </c>
      <c r="AG131" s="115">
        <f t="shared" si="60"/>
        <v>-45899</v>
      </c>
      <c r="AH131" s="113">
        <f t="shared" si="61"/>
        <v>124</v>
      </c>
      <c r="AI131" s="113" t="e">
        <f>INDEX(地温!$D$2:$D$366,MATCH(AG131,地温!$C$2:$C$366,FALSE))</f>
        <v>#N/A</v>
      </c>
      <c r="AJ131" s="113" t="e">
        <f t="shared" si="62"/>
        <v>#N/A</v>
      </c>
      <c r="AK131" s="116" t="e">
        <f t="shared" si="44"/>
        <v>#N/A</v>
      </c>
      <c r="AL131" s="119" t="e">
        <f t="shared" si="45"/>
        <v>#N/A</v>
      </c>
      <c r="AM131" s="119">
        <f t="shared" si="46"/>
        <v>0</v>
      </c>
      <c r="AP131" s="115">
        <f t="shared" si="63"/>
        <v>-45899</v>
      </c>
      <c r="AQ131" s="113">
        <f t="shared" si="64"/>
        <v>124</v>
      </c>
      <c r="AR131" s="113" t="e">
        <f>INDEX(地温!$D$2:$D$366,MATCH(AP131,地温!$C$2:$C$366,FALSE))</f>
        <v>#N/A</v>
      </c>
      <c r="AS131" s="113" t="e">
        <f t="shared" si="65"/>
        <v>#N/A</v>
      </c>
      <c r="AT131" s="116" t="e">
        <f t="shared" si="47"/>
        <v>#N/A</v>
      </c>
      <c r="AU131" s="119" t="e">
        <f t="shared" si="48"/>
        <v>#N/A</v>
      </c>
      <c r="AV131" s="119">
        <f t="shared" si="49"/>
        <v>0</v>
      </c>
    </row>
    <row r="132" spans="1:48">
      <c r="A132" s="115">
        <f t="shared" si="50"/>
        <v>-45898</v>
      </c>
      <c r="B132" s="113">
        <f t="shared" si="33"/>
        <v>125</v>
      </c>
      <c r="C132" s="119">
        <f t="shared" si="34"/>
        <v>0</v>
      </c>
      <c r="F132" s="115">
        <f t="shared" si="51"/>
        <v>-45898</v>
      </c>
      <c r="G132" s="113">
        <f t="shared" si="52"/>
        <v>125</v>
      </c>
      <c r="H132" s="113" t="e">
        <f>INDEX(地温!$D$2:$D$366,MATCH(F132,地温!$C$2:$C$366,FALSE))</f>
        <v>#N/A</v>
      </c>
      <c r="I132" s="113" t="e">
        <f t="shared" si="53"/>
        <v>#N/A</v>
      </c>
      <c r="J132" s="116" t="e">
        <f t="shared" si="35"/>
        <v>#N/A</v>
      </c>
      <c r="K132" s="119" t="e">
        <f t="shared" si="36"/>
        <v>#N/A</v>
      </c>
      <c r="L132" s="119">
        <f t="shared" si="37"/>
        <v>0</v>
      </c>
      <c r="O132" s="115">
        <f t="shared" si="54"/>
        <v>-45898</v>
      </c>
      <c r="P132" s="113">
        <f t="shared" si="55"/>
        <v>125</v>
      </c>
      <c r="Q132" s="113" t="e">
        <f>INDEX(地温!$D$2:$D$366,MATCH(O132,地温!$C$2:$C$366,FALSE))</f>
        <v>#N/A</v>
      </c>
      <c r="R132" s="113" t="e">
        <f t="shared" si="56"/>
        <v>#N/A</v>
      </c>
      <c r="S132" s="116" t="e">
        <f t="shared" si="38"/>
        <v>#N/A</v>
      </c>
      <c r="T132" s="119" t="e">
        <f t="shared" si="39"/>
        <v>#N/A</v>
      </c>
      <c r="U132" s="119">
        <f t="shared" si="40"/>
        <v>0</v>
      </c>
      <c r="X132" s="115">
        <f t="shared" si="57"/>
        <v>-45898</v>
      </c>
      <c r="Y132" s="113">
        <f t="shared" si="58"/>
        <v>125</v>
      </c>
      <c r="Z132" s="113" t="e">
        <f>INDEX(地温!$D$2:$D$366,MATCH(X132,地温!$C$2:$C$366,FALSE))</f>
        <v>#N/A</v>
      </c>
      <c r="AA132" s="113" t="e">
        <f t="shared" si="59"/>
        <v>#N/A</v>
      </c>
      <c r="AB132" s="116" t="e">
        <f t="shared" si="41"/>
        <v>#N/A</v>
      </c>
      <c r="AC132" s="119" t="e">
        <f t="shared" si="42"/>
        <v>#N/A</v>
      </c>
      <c r="AD132" s="119">
        <f t="shared" si="43"/>
        <v>0</v>
      </c>
      <c r="AG132" s="115">
        <f t="shared" si="60"/>
        <v>-45898</v>
      </c>
      <c r="AH132" s="113">
        <f t="shared" si="61"/>
        <v>125</v>
      </c>
      <c r="AI132" s="113" t="e">
        <f>INDEX(地温!$D$2:$D$366,MATCH(AG132,地温!$C$2:$C$366,FALSE))</f>
        <v>#N/A</v>
      </c>
      <c r="AJ132" s="113" t="e">
        <f t="shared" si="62"/>
        <v>#N/A</v>
      </c>
      <c r="AK132" s="116" t="e">
        <f t="shared" si="44"/>
        <v>#N/A</v>
      </c>
      <c r="AL132" s="119" t="e">
        <f t="shared" si="45"/>
        <v>#N/A</v>
      </c>
      <c r="AM132" s="119">
        <f t="shared" si="46"/>
        <v>0</v>
      </c>
      <c r="AP132" s="115">
        <f t="shared" si="63"/>
        <v>-45898</v>
      </c>
      <c r="AQ132" s="113">
        <f t="shared" si="64"/>
        <v>125</v>
      </c>
      <c r="AR132" s="113" t="e">
        <f>INDEX(地温!$D$2:$D$366,MATCH(AP132,地温!$C$2:$C$366,FALSE))</f>
        <v>#N/A</v>
      </c>
      <c r="AS132" s="113" t="e">
        <f t="shared" si="65"/>
        <v>#N/A</v>
      </c>
      <c r="AT132" s="116" t="e">
        <f t="shared" si="47"/>
        <v>#N/A</v>
      </c>
      <c r="AU132" s="119" t="e">
        <f t="shared" si="48"/>
        <v>#N/A</v>
      </c>
      <c r="AV132" s="119">
        <f t="shared" si="49"/>
        <v>0</v>
      </c>
    </row>
    <row r="133" spans="1:48">
      <c r="A133" s="115">
        <f t="shared" si="50"/>
        <v>-45897</v>
      </c>
      <c r="B133" s="113">
        <f t="shared" si="33"/>
        <v>126</v>
      </c>
      <c r="C133" s="119">
        <f t="shared" si="34"/>
        <v>0</v>
      </c>
      <c r="F133" s="115">
        <f t="shared" si="51"/>
        <v>-45897</v>
      </c>
      <c r="G133" s="113">
        <f t="shared" si="52"/>
        <v>126</v>
      </c>
      <c r="H133" s="113" t="e">
        <f>INDEX(地温!$D$2:$D$366,MATCH(F133,地温!$C$2:$C$366,FALSE))</f>
        <v>#N/A</v>
      </c>
      <c r="I133" s="113" t="e">
        <f t="shared" si="53"/>
        <v>#N/A</v>
      </c>
      <c r="J133" s="116" t="e">
        <f t="shared" si="35"/>
        <v>#N/A</v>
      </c>
      <c r="K133" s="119" t="e">
        <f t="shared" si="36"/>
        <v>#N/A</v>
      </c>
      <c r="L133" s="119">
        <f t="shared" si="37"/>
        <v>0</v>
      </c>
      <c r="O133" s="115">
        <f t="shared" si="54"/>
        <v>-45897</v>
      </c>
      <c r="P133" s="113">
        <f t="shared" si="55"/>
        <v>126</v>
      </c>
      <c r="Q133" s="113" t="e">
        <f>INDEX(地温!$D$2:$D$366,MATCH(O133,地温!$C$2:$C$366,FALSE))</f>
        <v>#N/A</v>
      </c>
      <c r="R133" s="113" t="e">
        <f t="shared" si="56"/>
        <v>#N/A</v>
      </c>
      <c r="S133" s="116" t="e">
        <f t="shared" si="38"/>
        <v>#N/A</v>
      </c>
      <c r="T133" s="119" t="e">
        <f t="shared" si="39"/>
        <v>#N/A</v>
      </c>
      <c r="U133" s="119">
        <f t="shared" si="40"/>
        <v>0</v>
      </c>
      <c r="X133" s="115">
        <f t="shared" si="57"/>
        <v>-45897</v>
      </c>
      <c r="Y133" s="113">
        <f t="shared" si="58"/>
        <v>126</v>
      </c>
      <c r="Z133" s="113" t="e">
        <f>INDEX(地温!$D$2:$D$366,MATCH(X133,地温!$C$2:$C$366,FALSE))</f>
        <v>#N/A</v>
      </c>
      <c r="AA133" s="113" t="e">
        <f t="shared" si="59"/>
        <v>#N/A</v>
      </c>
      <c r="AB133" s="116" t="e">
        <f t="shared" si="41"/>
        <v>#N/A</v>
      </c>
      <c r="AC133" s="119" t="e">
        <f t="shared" si="42"/>
        <v>#N/A</v>
      </c>
      <c r="AD133" s="119">
        <f t="shared" si="43"/>
        <v>0</v>
      </c>
      <c r="AG133" s="115">
        <f t="shared" si="60"/>
        <v>-45897</v>
      </c>
      <c r="AH133" s="113">
        <f t="shared" si="61"/>
        <v>126</v>
      </c>
      <c r="AI133" s="113" t="e">
        <f>INDEX(地温!$D$2:$D$366,MATCH(AG133,地温!$C$2:$C$366,FALSE))</f>
        <v>#N/A</v>
      </c>
      <c r="AJ133" s="113" t="e">
        <f t="shared" si="62"/>
        <v>#N/A</v>
      </c>
      <c r="AK133" s="116" t="e">
        <f t="shared" si="44"/>
        <v>#N/A</v>
      </c>
      <c r="AL133" s="119" t="e">
        <f t="shared" si="45"/>
        <v>#N/A</v>
      </c>
      <c r="AM133" s="119">
        <f t="shared" si="46"/>
        <v>0</v>
      </c>
      <c r="AP133" s="115">
        <f t="shared" si="63"/>
        <v>-45897</v>
      </c>
      <c r="AQ133" s="113">
        <f t="shared" si="64"/>
        <v>126</v>
      </c>
      <c r="AR133" s="113" t="e">
        <f>INDEX(地温!$D$2:$D$366,MATCH(AP133,地温!$C$2:$C$366,FALSE))</f>
        <v>#N/A</v>
      </c>
      <c r="AS133" s="113" t="e">
        <f t="shared" si="65"/>
        <v>#N/A</v>
      </c>
      <c r="AT133" s="116" t="e">
        <f t="shared" si="47"/>
        <v>#N/A</v>
      </c>
      <c r="AU133" s="119" t="e">
        <f t="shared" si="48"/>
        <v>#N/A</v>
      </c>
      <c r="AV133" s="119">
        <f t="shared" si="49"/>
        <v>0</v>
      </c>
    </row>
    <row r="134" spans="1:48">
      <c r="A134" s="115">
        <f t="shared" si="50"/>
        <v>-45896</v>
      </c>
      <c r="B134" s="113">
        <f t="shared" si="33"/>
        <v>127</v>
      </c>
      <c r="C134" s="119">
        <f t="shared" si="34"/>
        <v>0</v>
      </c>
      <c r="F134" s="115">
        <f t="shared" si="51"/>
        <v>-45896</v>
      </c>
      <c r="G134" s="113">
        <f t="shared" si="52"/>
        <v>127</v>
      </c>
      <c r="H134" s="113" t="e">
        <f>INDEX(地温!$D$2:$D$366,MATCH(F134,地温!$C$2:$C$366,FALSE))</f>
        <v>#N/A</v>
      </c>
      <c r="I134" s="113" t="e">
        <f t="shared" si="53"/>
        <v>#N/A</v>
      </c>
      <c r="J134" s="116" t="e">
        <f t="shared" si="35"/>
        <v>#N/A</v>
      </c>
      <c r="K134" s="119" t="e">
        <f t="shared" si="36"/>
        <v>#N/A</v>
      </c>
      <c r="L134" s="119">
        <f t="shared" si="37"/>
        <v>0</v>
      </c>
      <c r="O134" s="115">
        <f t="shared" si="54"/>
        <v>-45896</v>
      </c>
      <c r="P134" s="113">
        <f t="shared" si="55"/>
        <v>127</v>
      </c>
      <c r="Q134" s="113" t="e">
        <f>INDEX(地温!$D$2:$D$366,MATCH(O134,地温!$C$2:$C$366,FALSE))</f>
        <v>#N/A</v>
      </c>
      <c r="R134" s="113" t="e">
        <f t="shared" si="56"/>
        <v>#N/A</v>
      </c>
      <c r="S134" s="116" t="e">
        <f t="shared" si="38"/>
        <v>#N/A</v>
      </c>
      <c r="T134" s="119" t="e">
        <f t="shared" si="39"/>
        <v>#N/A</v>
      </c>
      <c r="U134" s="119">
        <f t="shared" si="40"/>
        <v>0</v>
      </c>
      <c r="X134" s="115">
        <f t="shared" si="57"/>
        <v>-45896</v>
      </c>
      <c r="Y134" s="113">
        <f t="shared" si="58"/>
        <v>127</v>
      </c>
      <c r="Z134" s="113" t="e">
        <f>INDEX(地温!$D$2:$D$366,MATCH(X134,地温!$C$2:$C$366,FALSE))</f>
        <v>#N/A</v>
      </c>
      <c r="AA134" s="113" t="e">
        <f t="shared" si="59"/>
        <v>#N/A</v>
      </c>
      <c r="AB134" s="116" t="e">
        <f t="shared" si="41"/>
        <v>#N/A</v>
      </c>
      <c r="AC134" s="119" t="e">
        <f t="shared" si="42"/>
        <v>#N/A</v>
      </c>
      <c r="AD134" s="119">
        <f t="shared" si="43"/>
        <v>0</v>
      </c>
      <c r="AG134" s="115">
        <f t="shared" si="60"/>
        <v>-45896</v>
      </c>
      <c r="AH134" s="113">
        <f t="shared" si="61"/>
        <v>127</v>
      </c>
      <c r="AI134" s="113" t="e">
        <f>INDEX(地温!$D$2:$D$366,MATCH(AG134,地温!$C$2:$C$366,FALSE))</f>
        <v>#N/A</v>
      </c>
      <c r="AJ134" s="113" t="e">
        <f t="shared" si="62"/>
        <v>#N/A</v>
      </c>
      <c r="AK134" s="116" t="e">
        <f t="shared" si="44"/>
        <v>#N/A</v>
      </c>
      <c r="AL134" s="119" t="e">
        <f t="shared" si="45"/>
        <v>#N/A</v>
      </c>
      <c r="AM134" s="119">
        <f t="shared" si="46"/>
        <v>0</v>
      </c>
      <c r="AP134" s="115">
        <f t="shared" si="63"/>
        <v>-45896</v>
      </c>
      <c r="AQ134" s="113">
        <f t="shared" si="64"/>
        <v>127</v>
      </c>
      <c r="AR134" s="113" t="e">
        <f>INDEX(地温!$D$2:$D$366,MATCH(AP134,地温!$C$2:$C$366,FALSE))</f>
        <v>#N/A</v>
      </c>
      <c r="AS134" s="113" t="e">
        <f t="shared" si="65"/>
        <v>#N/A</v>
      </c>
      <c r="AT134" s="116" t="e">
        <f t="shared" si="47"/>
        <v>#N/A</v>
      </c>
      <c r="AU134" s="119" t="e">
        <f t="shared" si="48"/>
        <v>#N/A</v>
      </c>
      <c r="AV134" s="119">
        <f t="shared" si="49"/>
        <v>0</v>
      </c>
    </row>
    <row r="135" spans="1:48">
      <c r="A135" s="115">
        <f t="shared" si="50"/>
        <v>-45895</v>
      </c>
      <c r="B135" s="113">
        <f t="shared" si="33"/>
        <v>128</v>
      </c>
      <c r="C135" s="119">
        <f t="shared" si="34"/>
        <v>0</v>
      </c>
      <c r="F135" s="115">
        <f t="shared" si="51"/>
        <v>-45895</v>
      </c>
      <c r="G135" s="113">
        <f t="shared" si="52"/>
        <v>128</v>
      </c>
      <c r="H135" s="113" t="e">
        <f>INDEX(地温!$D$2:$D$366,MATCH(F135,地温!$C$2:$C$366,FALSE))</f>
        <v>#N/A</v>
      </c>
      <c r="I135" s="113" t="e">
        <f t="shared" si="53"/>
        <v>#N/A</v>
      </c>
      <c r="J135" s="116" t="e">
        <f t="shared" si="35"/>
        <v>#N/A</v>
      </c>
      <c r="K135" s="119" t="e">
        <f t="shared" si="36"/>
        <v>#N/A</v>
      </c>
      <c r="L135" s="119">
        <f t="shared" si="37"/>
        <v>0</v>
      </c>
      <c r="O135" s="115">
        <f t="shared" si="54"/>
        <v>-45895</v>
      </c>
      <c r="P135" s="113">
        <f t="shared" si="55"/>
        <v>128</v>
      </c>
      <c r="Q135" s="113" t="e">
        <f>INDEX(地温!$D$2:$D$366,MATCH(O135,地温!$C$2:$C$366,FALSE))</f>
        <v>#N/A</v>
      </c>
      <c r="R135" s="113" t="e">
        <f t="shared" si="56"/>
        <v>#N/A</v>
      </c>
      <c r="S135" s="116" t="e">
        <f t="shared" si="38"/>
        <v>#N/A</v>
      </c>
      <c r="T135" s="119" t="e">
        <f t="shared" si="39"/>
        <v>#N/A</v>
      </c>
      <c r="U135" s="119">
        <f t="shared" si="40"/>
        <v>0</v>
      </c>
      <c r="X135" s="115">
        <f t="shared" si="57"/>
        <v>-45895</v>
      </c>
      <c r="Y135" s="113">
        <f t="shared" si="58"/>
        <v>128</v>
      </c>
      <c r="Z135" s="113" t="e">
        <f>INDEX(地温!$D$2:$D$366,MATCH(X135,地温!$C$2:$C$366,FALSE))</f>
        <v>#N/A</v>
      </c>
      <c r="AA135" s="113" t="e">
        <f t="shared" si="59"/>
        <v>#N/A</v>
      </c>
      <c r="AB135" s="116" t="e">
        <f t="shared" si="41"/>
        <v>#N/A</v>
      </c>
      <c r="AC135" s="119" t="e">
        <f t="shared" si="42"/>
        <v>#N/A</v>
      </c>
      <c r="AD135" s="119">
        <f t="shared" si="43"/>
        <v>0</v>
      </c>
      <c r="AG135" s="115">
        <f t="shared" si="60"/>
        <v>-45895</v>
      </c>
      <c r="AH135" s="113">
        <f t="shared" si="61"/>
        <v>128</v>
      </c>
      <c r="AI135" s="113" t="e">
        <f>INDEX(地温!$D$2:$D$366,MATCH(AG135,地温!$C$2:$C$366,FALSE))</f>
        <v>#N/A</v>
      </c>
      <c r="AJ135" s="113" t="e">
        <f t="shared" si="62"/>
        <v>#N/A</v>
      </c>
      <c r="AK135" s="116" t="e">
        <f t="shared" si="44"/>
        <v>#N/A</v>
      </c>
      <c r="AL135" s="119" t="e">
        <f t="shared" si="45"/>
        <v>#N/A</v>
      </c>
      <c r="AM135" s="119">
        <f t="shared" si="46"/>
        <v>0</v>
      </c>
      <c r="AP135" s="115">
        <f t="shared" si="63"/>
        <v>-45895</v>
      </c>
      <c r="AQ135" s="113">
        <f t="shared" si="64"/>
        <v>128</v>
      </c>
      <c r="AR135" s="113" t="e">
        <f>INDEX(地温!$D$2:$D$366,MATCH(AP135,地温!$C$2:$C$366,FALSE))</f>
        <v>#N/A</v>
      </c>
      <c r="AS135" s="113" t="e">
        <f t="shared" si="65"/>
        <v>#N/A</v>
      </c>
      <c r="AT135" s="116" t="e">
        <f t="shared" si="47"/>
        <v>#N/A</v>
      </c>
      <c r="AU135" s="119" t="e">
        <f t="shared" si="48"/>
        <v>#N/A</v>
      </c>
      <c r="AV135" s="119">
        <f t="shared" si="49"/>
        <v>0</v>
      </c>
    </row>
    <row r="136" spans="1:48">
      <c r="A136" s="115">
        <f t="shared" si="50"/>
        <v>-45894</v>
      </c>
      <c r="B136" s="113">
        <f t="shared" ref="B136:B199" si="66">G136</f>
        <v>129</v>
      </c>
      <c r="C136" s="119">
        <f t="shared" ref="C136:C199" si="67">L136+U136+AD136+AM136+AV136</f>
        <v>0</v>
      </c>
      <c r="F136" s="115">
        <f t="shared" si="51"/>
        <v>-45894</v>
      </c>
      <c r="G136" s="113">
        <f t="shared" si="52"/>
        <v>129</v>
      </c>
      <c r="H136" s="113" t="e">
        <f>INDEX(地温!$D$2:$D$366,MATCH(F136,地温!$C$2:$C$366,FALSE))</f>
        <v>#N/A</v>
      </c>
      <c r="I136" s="113" t="e">
        <f t="shared" si="53"/>
        <v>#N/A</v>
      </c>
      <c r="J136" s="116" t="e">
        <f t="shared" ref="J136:J199" si="68">I136/G136</f>
        <v>#N/A</v>
      </c>
      <c r="K136" s="119" t="e">
        <f t="shared" ref="K136:K199" si="69">$H$4*EXP(-$I$4/(8.31*(J136+273)))</f>
        <v>#N/A</v>
      </c>
      <c r="L136" s="119">
        <f t="shared" ref="L136:L199" si="70">IF($G$1=0,0,$J$1*$G$4*0.01*(1-EXP(-K136*G136)))</f>
        <v>0</v>
      </c>
      <c r="O136" s="115">
        <f t="shared" si="54"/>
        <v>-45894</v>
      </c>
      <c r="P136" s="113">
        <f t="shared" si="55"/>
        <v>129</v>
      </c>
      <c r="Q136" s="113" t="e">
        <f>INDEX(地温!$D$2:$D$366,MATCH(O136,地温!$C$2:$C$366,FALSE))</f>
        <v>#N/A</v>
      </c>
      <c r="R136" s="113" t="e">
        <f t="shared" si="56"/>
        <v>#N/A</v>
      </c>
      <c r="S136" s="116" t="e">
        <f t="shared" ref="S136:S199" si="71">R136/P136</f>
        <v>#N/A</v>
      </c>
      <c r="T136" s="119" t="e">
        <f t="shared" ref="T136:T199" si="72">$Q$4*EXP(-$R$4/(8.31*(S136+273)))</f>
        <v>#N/A</v>
      </c>
      <c r="U136" s="119">
        <f t="shared" ref="U136:U199" si="73">IF($P$1=0,0,$S$1*$P$4*0.01*(1-EXP(-T136*P136)))</f>
        <v>0</v>
      </c>
      <c r="X136" s="115">
        <f t="shared" si="57"/>
        <v>-45894</v>
      </c>
      <c r="Y136" s="113">
        <f t="shared" si="58"/>
        <v>129</v>
      </c>
      <c r="Z136" s="113" t="e">
        <f>INDEX(地温!$D$2:$D$366,MATCH(X136,地温!$C$2:$C$366,FALSE))</f>
        <v>#N/A</v>
      </c>
      <c r="AA136" s="113" t="e">
        <f t="shared" si="59"/>
        <v>#N/A</v>
      </c>
      <c r="AB136" s="116" t="e">
        <f t="shared" ref="AB136:AB199" si="74">AA136/Y136</f>
        <v>#N/A</v>
      </c>
      <c r="AC136" s="119" t="e">
        <f t="shared" ref="AC136:AC199" si="75">$Z$4*EXP(-$AA$4/(8.31*(AB136+273)))</f>
        <v>#N/A</v>
      </c>
      <c r="AD136" s="119">
        <f t="shared" ref="AD136:AD199" si="76">IF($Y$1=0,0,$AB$1*$Y$4*0.01*(1-EXP(-AC136*Y136)))</f>
        <v>0</v>
      </c>
      <c r="AG136" s="115">
        <f t="shared" si="60"/>
        <v>-45894</v>
      </c>
      <c r="AH136" s="113">
        <f t="shared" si="61"/>
        <v>129</v>
      </c>
      <c r="AI136" s="113" t="e">
        <f>INDEX(地温!$D$2:$D$366,MATCH(AG136,地温!$C$2:$C$366,FALSE))</f>
        <v>#N/A</v>
      </c>
      <c r="AJ136" s="113" t="e">
        <f t="shared" si="62"/>
        <v>#N/A</v>
      </c>
      <c r="AK136" s="116" t="e">
        <f t="shared" ref="AK136:AK199" si="77">AJ136/AH136</f>
        <v>#N/A</v>
      </c>
      <c r="AL136" s="119" t="e">
        <f t="shared" ref="AL136:AL199" si="78">$AI$4*EXP(-$AJ$4/(8.31*(AK136+273)))</f>
        <v>#N/A</v>
      </c>
      <c r="AM136" s="119">
        <f t="shared" ref="AM136:AM199" si="79">IF($AH$1=0,0,$AK$1*$AH$4*0.01*(1-EXP(-AL136*AH136)))</f>
        <v>0</v>
      </c>
      <c r="AP136" s="115">
        <f t="shared" si="63"/>
        <v>-45894</v>
      </c>
      <c r="AQ136" s="113">
        <f t="shared" si="64"/>
        <v>129</v>
      </c>
      <c r="AR136" s="113" t="e">
        <f>INDEX(地温!$D$2:$D$366,MATCH(AP136,地温!$C$2:$C$366,FALSE))</f>
        <v>#N/A</v>
      </c>
      <c r="AS136" s="113" t="e">
        <f t="shared" si="65"/>
        <v>#N/A</v>
      </c>
      <c r="AT136" s="116" t="e">
        <f t="shared" ref="AT136:AT199" si="80">AS136/AQ136</f>
        <v>#N/A</v>
      </c>
      <c r="AU136" s="119" t="e">
        <f t="shared" ref="AU136:AU199" si="81">$AR$4*EXP(-$AS$4/(8.31*(AT136+273)))</f>
        <v>#N/A</v>
      </c>
      <c r="AV136" s="119">
        <f t="shared" ref="AV136:AV199" si="82">IF($AQ$1=0,0,$AT$1*$AQ$4*0.01*(1-EXP(-AU136*AQ136)))</f>
        <v>0</v>
      </c>
    </row>
    <row r="137" spans="1:48">
      <c r="A137" s="115">
        <f t="shared" ref="A137:A200" si="83">A136+1</f>
        <v>-45893</v>
      </c>
      <c r="B137" s="113">
        <f t="shared" si="66"/>
        <v>130</v>
      </c>
      <c r="C137" s="119">
        <f t="shared" si="67"/>
        <v>0</v>
      </c>
      <c r="F137" s="115">
        <f t="shared" ref="F137:F200" si="84">F136+1</f>
        <v>-45893</v>
      </c>
      <c r="G137" s="113">
        <f t="shared" ref="G137:G200" si="85">F137-F$8+1</f>
        <v>130</v>
      </c>
      <c r="H137" s="113" t="e">
        <f>INDEX(地温!$D$2:$D$366,MATCH(F137,地温!$C$2:$C$366,FALSE))</f>
        <v>#N/A</v>
      </c>
      <c r="I137" s="113" t="e">
        <f t="shared" ref="I137:I200" si="86">I136+H137</f>
        <v>#N/A</v>
      </c>
      <c r="J137" s="116" t="e">
        <f t="shared" si="68"/>
        <v>#N/A</v>
      </c>
      <c r="K137" s="119" t="e">
        <f t="shared" si="69"/>
        <v>#N/A</v>
      </c>
      <c r="L137" s="119">
        <f t="shared" si="70"/>
        <v>0</v>
      </c>
      <c r="O137" s="115">
        <f t="shared" ref="O137:O200" si="87">O136+1</f>
        <v>-45893</v>
      </c>
      <c r="P137" s="113">
        <f t="shared" ref="P137:P200" si="88">O137-O$8+1</f>
        <v>130</v>
      </c>
      <c r="Q137" s="113" t="e">
        <f>INDEX(地温!$D$2:$D$366,MATCH(O137,地温!$C$2:$C$366,FALSE))</f>
        <v>#N/A</v>
      </c>
      <c r="R137" s="113" t="e">
        <f t="shared" ref="R137:R200" si="89">R136+Q137</f>
        <v>#N/A</v>
      </c>
      <c r="S137" s="116" t="e">
        <f t="shared" si="71"/>
        <v>#N/A</v>
      </c>
      <c r="T137" s="119" t="e">
        <f t="shared" si="72"/>
        <v>#N/A</v>
      </c>
      <c r="U137" s="119">
        <f t="shared" si="73"/>
        <v>0</v>
      </c>
      <c r="X137" s="115">
        <f t="shared" ref="X137:X200" si="90">X136+1</f>
        <v>-45893</v>
      </c>
      <c r="Y137" s="113">
        <f t="shared" ref="Y137:Y200" si="91">X137-X$8+1</f>
        <v>130</v>
      </c>
      <c r="Z137" s="113" t="e">
        <f>INDEX(地温!$D$2:$D$366,MATCH(X137,地温!$C$2:$C$366,FALSE))</f>
        <v>#N/A</v>
      </c>
      <c r="AA137" s="113" t="e">
        <f t="shared" ref="AA137:AA200" si="92">AA136+Z137</f>
        <v>#N/A</v>
      </c>
      <c r="AB137" s="116" t="e">
        <f t="shared" si="74"/>
        <v>#N/A</v>
      </c>
      <c r="AC137" s="119" t="e">
        <f t="shared" si="75"/>
        <v>#N/A</v>
      </c>
      <c r="AD137" s="119">
        <f t="shared" si="76"/>
        <v>0</v>
      </c>
      <c r="AG137" s="115">
        <f t="shared" ref="AG137:AG200" si="93">AG136+1</f>
        <v>-45893</v>
      </c>
      <c r="AH137" s="113">
        <f t="shared" ref="AH137:AH200" si="94">AG137-AG$8+1</f>
        <v>130</v>
      </c>
      <c r="AI137" s="113" t="e">
        <f>INDEX(地温!$D$2:$D$366,MATCH(AG137,地温!$C$2:$C$366,FALSE))</f>
        <v>#N/A</v>
      </c>
      <c r="AJ137" s="113" t="e">
        <f t="shared" ref="AJ137:AJ200" si="95">AJ136+AI137</f>
        <v>#N/A</v>
      </c>
      <c r="AK137" s="116" t="e">
        <f t="shared" si="77"/>
        <v>#N/A</v>
      </c>
      <c r="AL137" s="119" t="e">
        <f t="shared" si="78"/>
        <v>#N/A</v>
      </c>
      <c r="AM137" s="119">
        <f t="shared" si="79"/>
        <v>0</v>
      </c>
      <c r="AP137" s="115">
        <f t="shared" ref="AP137:AP200" si="96">AP136+1</f>
        <v>-45893</v>
      </c>
      <c r="AQ137" s="113">
        <f t="shared" ref="AQ137:AQ200" si="97">AP137-AP$8+1</f>
        <v>130</v>
      </c>
      <c r="AR137" s="113" t="e">
        <f>INDEX(地温!$D$2:$D$366,MATCH(AP137,地温!$C$2:$C$366,FALSE))</f>
        <v>#N/A</v>
      </c>
      <c r="AS137" s="113" t="e">
        <f t="shared" ref="AS137:AS200" si="98">AS136+AR137</f>
        <v>#N/A</v>
      </c>
      <c r="AT137" s="116" t="e">
        <f t="shared" si="80"/>
        <v>#N/A</v>
      </c>
      <c r="AU137" s="119" t="e">
        <f t="shared" si="81"/>
        <v>#N/A</v>
      </c>
      <c r="AV137" s="119">
        <f t="shared" si="82"/>
        <v>0</v>
      </c>
    </row>
    <row r="138" spans="1:48">
      <c r="A138" s="115">
        <f t="shared" si="83"/>
        <v>-45892</v>
      </c>
      <c r="B138" s="113">
        <f t="shared" si="66"/>
        <v>131</v>
      </c>
      <c r="C138" s="119">
        <f t="shared" si="67"/>
        <v>0</v>
      </c>
      <c r="F138" s="115">
        <f t="shared" si="84"/>
        <v>-45892</v>
      </c>
      <c r="G138" s="113">
        <f t="shared" si="85"/>
        <v>131</v>
      </c>
      <c r="H138" s="113" t="e">
        <f>INDEX(地温!$D$2:$D$366,MATCH(F138,地温!$C$2:$C$366,FALSE))</f>
        <v>#N/A</v>
      </c>
      <c r="I138" s="113" t="e">
        <f t="shared" si="86"/>
        <v>#N/A</v>
      </c>
      <c r="J138" s="116" t="e">
        <f t="shared" si="68"/>
        <v>#N/A</v>
      </c>
      <c r="K138" s="119" t="e">
        <f t="shared" si="69"/>
        <v>#N/A</v>
      </c>
      <c r="L138" s="119">
        <f t="shared" si="70"/>
        <v>0</v>
      </c>
      <c r="O138" s="115">
        <f t="shared" si="87"/>
        <v>-45892</v>
      </c>
      <c r="P138" s="113">
        <f t="shared" si="88"/>
        <v>131</v>
      </c>
      <c r="Q138" s="113" t="e">
        <f>INDEX(地温!$D$2:$D$366,MATCH(O138,地温!$C$2:$C$366,FALSE))</f>
        <v>#N/A</v>
      </c>
      <c r="R138" s="113" t="e">
        <f t="shared" si="89"/>
        <v>#N/A</v>
      </c>
      <c r="S138" s="116" t="e">
        <f t="shared" si="71"/>
        <v>#N/A</v>
      </c>
      <c r="T138" s="119" t="e">
        <f t="shared" si="72"/>
        <v>#N/A</v>
      </c>
      <c r="U138" s="119">
        <f t="shared" si="73"/>
        <v>0</v>
      </c>
      <c r="X138" s="115">
        <f t="shared" si="90"/>
        <v>-45892</v>
      </c>
      <c r="Y138" s="113">
        <f t="shared" si="91"/>
        <v>131</v>
      </c>
      <c r="Z138" s="113" t="e">
        <f>INDEX(地温!$D$2:$D$366,MATCH(X138,地温!$C$2:$C$366,FALSE))</f>
        <v>#N/A</v>
      </c>
      <c r="AA138" s="113" t="e">
        <f t="shared" si="92"/>
        <v>#N/A</v>
      </c>
      <c r="AB138" s="116" t="e">
        <f t="shared" si="74"/>
        <v>#N/A</v>
      </c>
      <c r="AC138" s="119" t="e">
        <f t="shared" si="75"/>
        <v>#N/A</v>
      </c>
      <c r="AD138" s="119">
        <f t="shared" si="76"/>
        <v>0</v>
      </c>
      <c r="AG138" s="115">
        <f t="shared" si="93"/>
        <v>-45892</v>
      </c>
      <c r="AH138" s="113">
        <f t="shared" si="94"/>
        <v>131</v>
      </c>
      <c r="AI138" s="113" t="e">
        <f>INDEX(地温!$D$2:$D$366,MATCH(AG138,地温!$C$2:$C$366,FALSE))</f>
        <v>#N/A</v>
      </c>
      <c r="AJ138" s="113" t="e">
        <f t="shared" si="95"/>
        <v>#N/A</v>
      </c>
      <c r="AK138" s="116" t="e">
        <f t="shared" si="77"/>
        <v>#N/A</v>
      </c>
      <c r="AL138" s="119" t="e">
        <f t="shared" si="78"/>
        <v>#N/A</v>
      </c>
      <c r="AM138" s="119">
        <f t="shared" si="79"/>
        <v>0</v>
      </c>
      <c r="AP138" s="115">
        <f t="shared" si="96"/>
        <v>-45892</v>
      </c>
      <c r="AQ138" s="113">
        <f t="shared" si="97"/>
        <v>131</v>
      </c>
      <c r="AR138" s="113" t="e">
        <f>INDEX(地温!$D$2:$D$366,MATCH(AP138,地温!$C$2:$C$366,FALSE))</f>
        <v>#N/A</v>
      </c>
      <c r="AS138" s="113" t="e">
        <f t="shared" si="98"/>
        <v>#N/A</v>
      </c>
      <c r="AT138" s="116" t="e">
        <f t="shared" si="80"/>
        <v>#N/A</v>
      </c>
      <c r="AU138" s="119" t="e">
        <f t="shared" si="81"/>
        <v>#N/A</v>
      </c>
      <c r="AV138" s="119">
        <f t="shared" si="82"/>
        <v>0</v>
      </c>
    </row>
    <row r="139" spans="1:48">
      <c r="A139" s="115">
        <f t="shared" si="83"/>
        <v>-45891</v>
      </c>
      <c r="B139" s="113">
        <f t="shared" si="66"/>
        <v>132</v>
      </c>
      <c r="C139" s="119">
        <f t="shared" si="67"/>
        <v>0</v>
      </c>
      <c r="F139" s="115">
        <f t="shared" si="84"/>
        <v>-45891</v>
      </c>
      <c r="G139" s="113">
        <f t="shared" si="85"/>
        <v>132</v>
      </c>
      <c r="H139" s="113" t="e">
        <f>INDEX(地温!$D$2:$D$366,MATCH(F139,地温!$C$2:$C$366,FALSE))</f>
        <v>#N/A</v>
      </c>
      <c r="I139" s="113" t="e">
        <f t="shared" si="86"/>
        <v>#N/A</v>
      </c>
      <c r="J139" s="116" t="e">
        <f t="shared" si="68"/>
        <v>#N/A</v>
      </c>
      <c r="K139" s="119" t="e">
        <f t="shared" si="69"/>
        <v>#N/A</v>
      </c>
      <c r="L139" s="119">
        <f t="shared" si="70"/>
        <v>0</v>
      </c>
      <c r="O139" s="115">
        <f t="shared" si="87"/>
        <v>-45891</v>
      </c>
      <c r="P139" s="113">
        <f t="shared" si="88"/>
        <v>132</v>
      </c>
      <c r="Q139" s="113" t="e">
        <f>INDEX(地温!$D$2:$D$366,MATCH(O139,地温!$C$2:$C$366,FALSE))</f>
        <v>#N/A</v>
      </c>
      <c r="R139" s="113" t="e">
        <f t="shared" si="89"/>
        <v>#N/A</v>
      </c>
      <c r="S139" s="116" t="e">
        <f t="shared" si="71"/>
        <v>#N/A</v>
      </c>
      <c r="T139" s="119" t="e">
        <f t="shared" si="72"/>
        <v>#N/A</v>
      </c>
      <c r="U139" s="119">
        <f t="shared" si="73"/>
        <v>0</v>
      </c>
      <c r="X139" s="115">
        <f t="shared" si="90"/>
        <v>-45891</v>
      </c>
      <c r="Y139" s="113">
        <f t="shared" si="91"/>
        <v>132</v>
      </c>
      <c r="Z139" s="113" t="e">
        <f>INDEX(地温!$D$2:$D$366,MATCH(X139,地温!$C$2:$C$366,FALSE))</f>
        <v>#N/A</v>
      </c>
      <c r="AA139" s="113" t="e">
        <f t="shared" si="92"/>
        <v>#N/A</v>
      </c>
      <c r="AB139" s="116" t="e">
        <f t="shared" si="74"/>
        <v>#N/A</v>
      </c>
      <c r="AC139" s="119" t="e">
        <f t="shared" si="75"/>
        <v>#N/A</v>
      </c>
      <c r="AD139" s="119">
        <f t="shared" si="76"/>
        <v>0</v>
      </c>
      <c r="AG139" s="115">
        <f t="shared" si="93"/>
        <v>-45891</v>
      </c>
      <c r="AH139" s="113">
        <f t="shared" si="94"/>
        <v>132</v>
      </c>
      <c r="AI139" s="113" t="e">
        <f>INDEX(地温!$D$2:$D$366,MATCH(AG139,地温!$C$2:$C$366,FALSE))</f>
        <v>#N/A</v>
      </c>
      <c r="AJ139" s="113" t="e">
        <f t="shared" si="95"/>
        <v>#N/A</v>
      </c>
      <c r="AK139" s="116" t="e">
        <f t="shared" si="77"/>
        <v>#N/A</v>
      </c>
      <c r="AL139" s="119" t="e">
        <f t="shared" si="78"/>
        <v>#N/A</v>
      </c>
      <c r="AM139" s="119">
        <f t="shared" si="79"/>
        <v>0</v>
      </c>
      <c r="AP139" s="115">
        <f t="shared" si="96"/>
        <v>-45891</v>
      </c>
      <c r="AQ139" s="113">
        <f t="shared" si="97"/>
        <v>132</v>
      </c>
      <c r="AR139" s="113" t="e">
        <f>INDEX(地温!$D$2:$D$366,MATCH(AP139,地温!$C$2:$C$366,FALSE))</f>
        <v>#N/A</v>
      </c>
      <c r="AS139" s="113" t="e">
        <f t="shared" si="98"/>
        <v>#N/A</v>
      </c>
      <c r="AT139" s="116" t="e">
        <f t="shared" si="80"/>
        <v>#N/A</v>
      </c>
      <c r="AU139" s="119" t="e">
        <f t="shared" si="81"/>
        <v>#N/A</v>
      </c>
      <c r="AV139" s="119">
        <f t="shared" si="82"/>
        <v>0</v>
      </c>
    </row>
    <row r="140" spans="1:48">
      <c r="A140" s="115">
        <f t="shared" si="83"/>
        <v>-45890</v>
      </c>
      <c r="B140" s="113">
        <f t="shared" si="66"/>
        <v>133</v>
      </c>
      <c r="C140" s="119">
        <f t="shared" si="67"/>
        <v>0</v>
      </c>
      <c r="F140" s="115">
        <f t="shared" si="84"/>
        <v>-45890</v>
      </c>
      <c r="G140" s="113">
        <f t="shared" si="85"/>
        <v>133</v>
      </c>
      <c r="H140" s="113" t="e">
        <f>INDEX(地温!$D$2:$D$366,MATCH(F140,地温!$C$2:$C$366,FALSE))</f>
        <v>#N/A</v>
      </c>
      <c r="I140" s="113" t="e">
        <f t="shared" si="86"/>
        <v>#N/A</v>
      </c>
      <c r="J140" s="116" t="e">
        <f t="shared" si="68"/>
        <v>#N/A</v>
      </c>
      <c r="K140" s="119" t="e">
        <f t="shared" si="69"/>
        <v>#N/A</v>
      </c>
      <c r="L140" s="119">
        <f t="shared" si="70"/>
        <v>0</v>
      </c>
      <c r="O140" s="115">
        <f t="shared" si="87"/>
        <v>-45890</v>
      </c>
      <c r="P140" s="113">
        <f t="shared" si="88"/>
        <v>133</v>
      </c>
      <c r="Q140" s="113" t="e">
        <f>INDEX(地温!$D$2:$D$366,MATCH(O140,地温!$C$2:$C$366,FALSE))</f>
        <v>#N/A</v>
      </c>
      <c r="R140" s="113" t="e">
        <f t="shared" si="89"/>
        <v>#N/A</v>
      </c>
      <c r="S140" s="116" t="e">
        <f t="shared" si="71"/>
        <v>#N/A</v>
      </c>
      <c r="T140" s="119" t="e">
        <f t="shared" si="72"/>
        <v>#N/A</v>
      </c>
      <c r="U140" s="119">
        <f t="shared" si="73"/>
        <v>0</v>
      </c>
      <c r="X140" s="115">
        <f t="shared" si="90"/>
        <v>-45890</v>
      </c>
      <c r="Y140" s="113">
        <f t="shared" si="91"/>
        <v>133</v>
      </c>
      <c r="Z140" s="113" t="e">
        <f>INDEX(地温!$D$2:$D$366,MATCH(X140,地温!$C$2:$C$366,FALSE))</f>
        <v>#N/A</v>
      </c>
      <c r="AA140" s="113" t="e">
        <f t="shared" si="92"/>
        <v>#N/A</v>
      </c>
      <c r="AB140" s="116" t="e">
        <f t="shared" si="74"/>
        <v>#N/A</v>
      </c>
      <c r="AC140" s="119" t="e">
        <f t="shared" si="75"/>
        <v>#N/A</v>
      </c>
      <c r="AD140" s="119">
        <f t="shared" si="76"/>
        <v>0</v>
      </c>
      <c r="AG140" s="115">
        <f t="shared" si="93"/>
        <v>-45890</v>
      </c>
      <c r="AH140" s="113">
        <f t="shared" si="94"/>
        <v>133</v>
      </c>
      <c r="AI140" s="113" t="e">
        <f>INDEX(地温!$D$2:$D$366,MATCH(AG140,地温!$C$2:$C$366,FALSE))</f>
        <v>#N/A</v>
      </c>
      <c r="AJ140" s="113" t="e">
        <f t="shared" si="95"/>
        <v>#N/A</v>
      </c>
      <c r="AK140" s="116" t="e">
        <f t="shared" si="77"/>
        <v>#N/A</v>
      </c>
      <c r="AL140" s="119" t="e">
        <f t="shared" si="78"/>
        <v>#N/A</v>
      </c>
      <c r="AM140" s="119">
        <f t="shared" si="79"/>
        <v>0</v>
      </c>
      <c r="AP140" s="115">
        <f t="shared" si="96"/>
        <v>-45890</v>
      </c>
      <c r="AQ140" s="113">
        <f t="shared" si="97"/>
        <v>133</v>
      </c>
      <c r="AR140" s="113" t="e">
        <f>INDEX(地温!$D$2:$D$366,MATCH(AP140,地温!$C$2:$C$366,FALSE))</f>
        <v>#N/A</v>
      </c>
      <c r="AS140" s="113" t="e">
        <f t="shared" si="98"/>
        <v>#N/A</v>
      </c>
      <c r="AT140" s="116" t="e">
        <f t="shared" si="80"/>
        <v>#N/A</v>
      </c>
      <c r="AU140" s="119" t="e">
        <f t="shared" si="81"/>
        <v>#N/A</v>
      </c>
      <c r="AV140" s="119">
        <f t="shared" si="82"/>
        <v>0</v>
      </c>
    </row>
    <row r="141" spans="1:48">
      <c r="A141" s="115">
        <f t="shared" si="83"/>
        <v>-45889</v>
      </c>
      <c r="B141" s="113">
        <f t="shared" si="66"/>
        <v>134</v>
      </c>
      <c r="C141" s="119">
        <f t="shared" si="67"/>
        <v>0</v>
      </c>
      <c r="F141" s="115">
        <f t="shared" si="84"/>
        <v>-45889</v>
      </c>
      <c r="G141" s="113">
        <f t="shared" si="85"/>
        <v>134</v>
      </c>
      <c r="H141" s="113" t="e">
        <f>INDEX(地温!$D$2:$D$366,MATCH(F141,地温!$C$2:$C$366,FALSE))</f>
        <v>#N/A</v>
      </c>
      <c r="I141" s="113" t="e">
        <f t="shared" si="86"/>
        <v>#N/A</v>
      </c>
      <c r="J141" s="116" t="e">
        <f t="shared" si="68"/>
        <v>#N/A</v>
      </c>
      <c r="K141" s="119" t="e">
        <f t="shared" si="69"/>
        <v>#N/A</v>
      </c>
      <c r="L141" s="119">
        <f t="shared" si="70"/>
        <v>0</v>
      </c>
      <c r="O141" s="115">
        <f t="shared" si="87"/>
        <v>-45889</v>
      </c>
      <c r="P141" s="113">
        <f t="shared" si="88"/>
        <v>134</v>
      </c>
      <c r="Q141" s="113" t="e">
        <f>INDEX(地温!$D$2:$D$366,MATCH(O141,地温!$C$2:$C$366,FALSE))</f>
        <v>#N/A</v>
      </c>
      <c r="R141" s="113" t="e">
        <f t="shared" si="89"/>
        <v>#N/A</v>
      </c>
      <c r="S141" s="116" t="e">
        <f t="shared" si="71"/>
        <v>#N/A</v>
      </c>
      <c r="T141" s="119" t="e">
        <f t="shared" si="72"/>
        <v>#N/A</v>
      </c>
      <c r="U141" s="119">
        <f t="shared" si="73"/>
        <v>0</v>
      </c>
      <c r="X141" s="115">
        <f t="shared" si="90"/>
        <v>-45889</v>
      </c>
      <c r="Y141" s="113">
        <f t="shared" si="91"/>
        <v>134</v>
      </c>
      <c r="Z141" s="113" t="e">
        <f>INDEX(地温!$D$2:$D$366,MATCH(X141,地温!$C$2:$C$366,FALSE))</f>
        <v>#N/A</v>
      </c>
      <c r="AA141" s="113" t="e">
        <f t="shared" si="92"/>
        <v>#N/A</v>
      </c>
      <c r="AB141" s="116" t="e">
        <f t="shared" si="74"/>
        <v>#N/A</v>
      </c>
      <c r="AC141" s="119" t="e">
        <f t="shared" si="75"/>
        <v>#N/A</v>
      </c>
      <c r="AD141" s="119">
        <f t="shared" si="76"/>
        <v>0</v>
      </c>
      <c r="AG141" s="115">
        <f t="shared" si="93"/>
        <v>-45889</v>
      </c>
      <c r="AH141" s="113">
        <f t="shared" si="94"/>
        <v>134</v>
      </c>
      <c r="AI141" s="113" t="e">
        <f>INDEX(地温!$D$2:$D$366,MATCH(AG141,地温!$C$2:$C$366,FALSE))</f>
        <v>#N/A</v>
      </c>
      <c r="AJ141" s="113" t="e">
        <f t="shared" si="95"/>
        <v>#N/A</v>
      </c>
      <c r="AK141" s="116" t="e">
        <f t="shared" si="77"/>
        <v>#N/A</v>
      </c>
      <c r="AL141" s="119" t="e">
        <f t="shared" si="78"/>
        <v>#N/A</v>
      </c>
      <c r="AM141" s="119">
        <f t="shared" si="79"/>
        <v>0</v>
      </c>
      <c r="AP141" s="115">
        <f t="shared" si="96"/>
        <v>-45889</v>
      </c>
      <c r="AQ141" s="113">
        <f t="shared" si="97"/>
        <v>134</v>
      </c>
      <c r="AR141" s="113" t="e">
        <f>INDEX(地温!$D$2:$D$366,MATCH(AP141,地温!$C$2:$C$366,FALSE))</f>
        <v>#N/A</v>
      </c>
      <c r="AS141" s="113" t="e">
        <f t="shared" si="98"/>
        <v>#N/A</v>
      </c>
      <c r="AT141" s="116" t="e">
        <f t="shared" si="80"/>
        <v>#N/A</v>
      </c>
      <c r="AU141" s="119" t="e">
        <f t="shared" si="81"/>
        <v>#N/A</v>
      </c>
      <c r="AV141" s="119">
        <f t="shared" si="82"/>
        <v>0</v>
      </c>
    </row>
    <row r="142" spans="1:48">
      <c r="A142" s="115">
        <f t="shared" si="83"/>
        <v>-45888</v>
      </c>
      <c r="B142" s="113">
        <f t="shared" si="66"/>
        <v>135</v>
      </c>
      <c r="C142" s="119">
        <f t="shared" si="67"/>
        <v>0</v>
      </c>
      <c r="F142" s="115">
        <f t="shared" si="84"/>
        <v>-45888</v>
      </c>
      <c r="G142" s="113">
        <f t="shared" si="85"/>
        <v>135</v>
      </c>
      <c r="H142" s="113" t="e">
        <f>INDEX(地温!$D$2:$D$366,MATCH(F142,地温!$C$2:$C$366,FALSE))</f>
        <v>#N/A</v>
      </c>
      <c r="I142" s="113" t="e">
        <f t="shared" si="86"/>
        <v>#N/A</v>
      </c>
      <c r="J142" s="116" t="e">
        <f t="shared" si="68"/>
        <v>#N/A</v>
      </c>
      <c r="K142" s="119" t="e">
        <f t="shared" si="69"/>
        <v>#N/A</v>
      </c>
      <c r="L142" s="119">
        <f t="shared" si="70"/>
        <v>0</v>
      </c>
      <c r="O142" s="115">
        <f t="shared" si="87"/>
        <v>-45888</v>
      </c>
      <c r="P142" s="113">
        <f t="shared" si="88"/>
        <v>135</v>
      </c>
      <c r="Q142" s="113" t="e">
        <f>INDEX(地温!$D$2:$D$366,MATCH(O142,地温!$C$2:$C$366,FALSE))</f>
        <v>#N/A</v>
      </c>
      <c r="R142" s="113" t="e">
        <f t="shared" si="89"/>
        <v>#N/A</v>
      </c>
      <c r="S142" s="116" t="e">
        <f t="shared" si="71"/>
        <v>#N/A</v>
      </c>
      <c r="T142" s="119" t="e">
        <f t="shared" si="72"/>
        <v>#N/A</v>
      </c>
      <c r="U142" s="119">
        <f t="shared" si="73"/>
        <v>0</v>
      </c>
      <c r="X142" s="115">
        <f t="shared" si="90"/>
        <v>-45888</v>
      </c>
      <c r="Y142" s="113">
        <f t="shared" si="91"/>
        <v>135</v>
      </c>
      <c r="Z142" s="113" t="e">
        <f>INDEX(地温!$D$2:$D$366,MATCH(X142,地温!$C$2:$C$366,FALSE))</f>
        <v>#N/A</v>
      </c>
      <c r="AA142" s="113" t="e">
        <f t="shared" si="92"/>
        <v>#N/A</v>
      </c>
      <c r="AB142" s="116" t="e">
        <f t="shared" si="74"/>
        <v>#N/A</v>
      </c>
      <c r="AC142" s="119" t="e">
        <f t="shared" si="75"/>
        <v>#N/A</v>
      </c>
      <c r="AD142" s="119">
        <f t="shared" si="76"/>
        <v>0</v>
      </c>
      <c r="AG142" s="115">
        <f t="shared" si="93"/>
        <v>-45888</v>
      </c>
      <c r="AH142" s="113">
        <f t="shared" si="94"/>
        <v>135</v>
      </c>
      <c r="AI142" s="113" t="e">
        <f>INDEX(地温!$D$2:$D$366,MATCH(AG142,地温!$C$2:$C$366,FALSE))</f>
        <v>#N/A</v>
      </c>
      <c r="AJ142" s="113" t="e">
        <f t="shared" si="95"/>
        <v>#N/A</v>
      </c>
      <c r="AK142" s="116" t="e">
        <f t="shared" si="77"/>
        <v>#N/A</v>
      </c>
      <c r="AL142" s="119" t="e">
        <f t="shared" si="78"/>
        <v>#N/A</v>
      </c>
      <c r="AM142" s="119">
        <f t="shared" si="79"/>
        <v>0</v>
      </c>
      <c r="AP142" s="115">
        <f t="shared" si="96"/>
        <v>-45888</v>
      </c>
      <c r="AQ142" s="113">
        <f t="shared" si="97"/>
        <v>135</v>
      </c>
      <c r="AR142" s="113" t="e">
        <f>INDEX(地温!$D$2:$D$366,MATCH(AP142,地温!$C$2:$C$366,FALSE))</f>
        <v>#N/A</v>
      </c>
      <c r="AS142" s="113" t="e">
        <f t="shared" si="98"/>
        <v>#N/A</v>
      </c>
      <c r="AT142" s="116" t="e">
        <f t="shared" si="80"/>
        <v>#N/A</v>
      </c>
      <c r="AU142" s="119" t="e">
        <f t="shared" si="81"/>
        <v>#N/A</v>
      </c>
      <c r="AV142" s="119">
        <f t="shared" si="82"/>
        <v>0</v>
      </c>
    </row>
    <row r="143" spans="1:48">
      <c r="A143" s="115">
        <f t="shared" si="83"/>
        <v>-45887</v>
      </c>
      <c r="B143" s="113">
        <f t="shared" si="66"/>
        <v>136</v>
      </c>
      <c r="C143" s="119">
        <f t="shared" si="67"/>
        <v>0</v>
      </c>
      <c r="F143" s="115">
        <f t="shared" si="84"/>
        <v>-45887</v>
      </c>
      <c r="G143" s="113">
        <f t="shared" si="85"/>
        <v>136</v>
      </c>
      <c r="H143" s="113" t="e">
        <f>INDEX(地温!$D$2:$D$366,MATCH(F143,地温!$C$2:$C$366,FALSE))</f>
        <v>#N/A</v>
      </c>
      <c r="I143" s="113" t="e">
        <f t="shared" si="86"/>
        <v>#N/A</v>
      </c>
      <c r="J143" s="116" t="e">
        <f t="shared" si="68"/>
        <v>#N/A</v>
      </c>
      <c r="K143" s="119" t="e">
        <f t="shared" si="69"/>
        <v>#N/A</v>
      </c>
      <c r="L143" s="119">
        <f t="shared" si="70"/>
        <v>0</v>
      </c>
      <c r="O143" s="115">
        <f t="shared" si="87"/>
        <v>-45887</v>
      </c>
      <c r="P143" s="113">
        <f t="shared" si="88"/>
        <v>136</v>
      </c>
      <c r="Q143" s="113" t="e">
        <f>INDEX(地温!$D$2:$D$366,MATCH(O143,地温!$C$2:$C$366,FALSE))</f>
        <v>#N/A</v>
      </c>
      <c r="R143" s="113" t="e">
        <f t="shared" si="89"/>
        <v>#N/A</v>
      </c>
      <c r="S143" s="116" t="e">
        <f t="shared" si="71"/>
        <v>#N/A</v>
      </c>
      <c r="T143" s="119" t="e">
        <f t="shared" si="72"/>
        <v>#N/A</v>
      </c>
      <c r="U143" s="119">
        <f t="shared" si="73"/>
        <v>0</v>
      </c>
      <c r="X143" s="115">
        <f t="shared" si="90"/>
        <v>-45887</v>
      </c>
      <c r="Y143" s="113">
        <f t="shared" si="91"/>
        <v>136</v>
      </c>
      <c r="Z143" s="113" t="e">
        <f>INDEX(地温!$D$2:$D$366,MATCH(X143,地温!$C$2:$C$366,FALSE))</f>
        <v>#N/A</v>
      </c>
      <c r="AA143" s="113" t="e">
        <f t="shared" si="92"/>
        <v>#N/A</v>
      </c>
      <c r="AB143" s="116" t="e">
        <f t="shared" si="74"/>
        <v>#N/A</v>
      </c>
      <c r="AC143" s="119" t="e">
        <f t="shared" si="75"/>
        <v>#N/A</v>
      </c>
      <c r="AD143" s="119">
        <f t="shared" si="76"/>
        <v>0</v>
      </c>
      <c r="AG143" s="115">
        <f t="shared" si="93"/>
        <v>-45887</v>
      </c>
      <c r="AH143" s="113">
        <f t="shared" si="94"/>
        <v>136</v>
      </c>
      <c r="AI143" s="113" t="e">
        <f>INDEX(地温!$D$2:$D$366,MATCH(AG143,地温!$C$2:$C$366,FALSE))</f>
        <v>#N/A</v>
      </c>
      <c r="AJ143" s="113" t="e">
        <f t="shared" si="95"/>
        <v>#N/A</v>
      </c>
      <c r="AK143" s="116" t="e">
        <f t="shared" si="77"/>
        <v>#N/A</v>
      </c>
      <c r="AL143" s="119" t="e">
        <f t="shared" si="78"/>
        <v>#N/A</v>
      </c>
      <c r="AM143" s="119">
        <f t="shared" si="79"/>
        <v>0</v>
      </c>
      <c r="AP143" s="115">
        <f t="shared" si="96"/>
        <v>-45887</v>
      </c>
      <c r="AQ143" s="113">
        <f t="shared" si="97"/>
        <v>136</v>
      </c>
      <c r="AR143" s="113" t="e">
        <f>INDEX(地温!$D$2:$D$366,MATCH(AP143,地温!$C$2:$C$366,FALSE))</f>
        <v>#N/A</v>
      </c>
      <c r="AS143" s="113" t="e">
        <f t="shared" si="98"/>
        <v>#N/A</v>
      </c>
      <c r="AT143" s="116" t="e">
        <f t="shared" si="80"/>
        <v>#N/A</v>
      </c>
      <c r="AU143" s="119" t="e">
        <f t="shared" si="81"/>
        <v>#N/A</v>
      </c>
      <c r="AV143" s="119">
        <f t="shared" si="82"/>
        <v>0</v>
      </c>
    </row>
    <row r="144" spans="1:48">
      <c r="A144" s="115">
        <f t="shared" si="83"/>
        <v>-45886</v>
      </c>
      <c r="B144" s="113">
        <f t="shared" si="66"/>
        <v>137</v>
      </c>
      <c r="C144" s="119">
        <f t="shared" si="67"/>
        <v>0</v>
      </c>
      <c r="F144" s="115">
        <f t="shared" si="84"/>
        <v>-45886</v>
      </c>
      <c r="G144" s="113">
        <f t="shared" si="85"/>
        <v>137</v>
      </c>
      <c r="H144" s="113" t="e">
        <f>INDEX(地温!$D$2:$D$366,MATCH(F144,地温!$C$2:$C$366,FALSE))</f>
        <v>#N/A</v>
      </c>
      <c r="I144" s="113" t="e">
        <f t="shared" si="86"/>
        <v>#N/A</v>
      </c>
      <c r="J144" s="116" t="e">
        <f t="shared" si="68"/>
        <v>#N/A</v>
      </c>
      <c r="K144" s="119" t="e">
        <f t="shared" si="69"/>
        <v>#N/A</v>
      </c>
      <c r="L144" s="119">
        <f t="shared" si="70"/>
        <v>0</v>
      </c>
      <c r="O144" s="115">
        <f t="shared" si="87"/>
        <v>-45886</v>
      </c>
      <c r="P144" s="113">
        <f t="shared" si="88"/>
        <v>137</v>
      </c>
      <c r="Q144" s="113" t="e">
        <f>INDEX(地温!$D$2:$D$366,MATCH(O144,地温!$C$2:$C$366,FALSE))</f>
        <v>#N/A</v>
      </c>
      <c r="R144" s="113" t="e">
        <f t="shared" si="89"/>
        <v>#N/A</v>
      </c>
      <c r="S144" s="116" t="e">
        <f t="shared" si="71"/>
        <v>#N/A</v>
      </c>
      <c r="T144" s="119" t="e">
        <f t="shared" si="72"/>
        <v>#N/A</v>
      </c>
      <c r="U144" s="119">
        <f t="shared" si="73"/>
        <v>0</v>
      </c>
      <c r="X144" s="115">
        <f t="shared" si="90"/>
        <v>-45886</v>
      </c>
      <c r="Y144" s="113">
        <f t="shared" si="91"/>
        <v>137</v>
      </c>
      <c r="Z144" s="113" t="e">
        <f>INDEX(地温!$D$2:$D$366,MATCH(X144,地温!$C$2:$C$366,FALSE))</f>
        <v>#N/A</v>
      </c>
      <c r="AA144" s="113" t="e">
        <f t="shared" si="92"/>
        <v>#N/A</v>
      </c>
      <c r="AB144" s="116" t="e">
        <f t="shared" si="74"/>
        <v>#N/A</v>
      </c>
      <c r="AC144" s="119" t="e">
        <f t="shared" si="75"/>
        <v>#N/A</v>
      </c>
      <c r="AD144" s="119">
        <f t="shared" si="76"/>
        <v>0</v>
      </c>
      <c r="AG144" s="115">
        <f t="shared" si="93"/>
        <v>-45886</v>
      </c>
      <c r="AH144" s="113">
        <f t="shared" si="94"/>
        <v>137</v>
      </c>
      <c r="AI144" s="113" t="e">
        <f>INDEX(地温!$D$2:$D$366,MATCH(AG144,地温!$C$2:$C$366,FALSE))</f>
        <v>#N/A</v>
      </c>
      <c r="AJ144" s="113" t="e">
        <f t="shared" si="95"/>
        <v>#N/A</v>
      </c>
      <c r="AK144" s="116" t="e">
        <f t="shared" si="77"/>
        <v>#N/A</v>
      </c>
      <c r="AL144" s="119" t="e">
        <f t="shared" si="78"/>
        <v>#N/A</v>
      </c>
      <c r="AM144" s="119">
        <f t="shared" si="79"/>
        <v>0</v>
      </c>
      <c r="AP144" s="115">
        <f t="shared" si="96"/>
        <v>-45886</v>
      </c>
      <c r="AQ144" s="113">
        <f t="shared" si="97"/>
        <v>137</v>
      </c>
      <c r="AR144" s="113" t="e">
        <f>INDEX(地温!$D$2:$D$366,MATCH(AP144,地温!$C$2:$C$366,FALSE))</f>
        <v>#N/A</v>
      </c>
      <c r="AS144" s="113" t="e">
        <f t="shared" si="98"/>
        <v>#N/A</v>
      </c>
      <c r="AT144" s="116" t="e">
        <f t="shared" si="80"/>
        <v>#N/A</v>
      </c>
      <c r="AU144" s="119" t="e">
        <f t="shared" si="81"/>
        <v>#N/A</v>
      </c>
      <c r="AV144" s="119">
        <f t="shared" si="82"/>
        <v>0</v>
      </c>
    </row>
    <row r="145" spans="1:48">
      <c r="A145" s="115">
        <f t="shared" si="83"/>
        <v>-45885</v>
      </c>
      <c r="B145" s="113">
        <f t="shared" si="66"/>
        <v>138</v>
      </c>
      <c r="C145" s="119">
        <f t="shared" si="67"/>
        <v>0</v>
      </c>
      <c r="F145" s="115">
        <f t="shared" si="84"/>
        <v>-45885</v>
      </c>
      <c r="G145" s="113">
        <f t="shared" si="85"/>
        <v>138</v>
      </c>
      <c r="H145" s="113" t="e">
        <f>INDEX(地温!$D$2:$D$366,MATCH(F145,地温!$C$2:$C$366,FALSE))</f>
        <v>#N/A</v>
      </c>
      <c r="I145" s="113" t="e">
        <f t="shared" si="86"/>
        <v>#N/A</v>
      </c>
      <c r="J145" s="116" t="e">
        <f t="shared" si="68"/>
        <v>#N/A</v>
      </c>
      <c r="K145" s="119" t="e">
        <f t="shared" si="69"/>
        <v>#N/A</v>
      </c>
      <c r="L145" s="119">
        <f t="shared" si="70"/>
        <v>0</v>
      </c>
      <c r="O145" s="115">
        <f t="shared" si="87"/>
        <v>-45885</v>
      </c>
      <c r="P145" s="113">
        <f t="shared" si="88"/>
        <v>138</v>
      </c>
      <c r="Q145" s="113" t="e">
        <f>INDEX(地温!$D$2:$D$366,MATCH(O145,地温!$C$2:$C$366,FALSE))</f>
        <v>#N/A</v>
      </c>
      <c r="R145" s="113" t="e">
        <f t="shared" si="89"/>
        <v>#N/A</v>
      </c>
      <c r="S145" s="116" t="e">
        <f t="shared" si="71"/>
        <v>#N/A</v>
      </c>
      <c r="T145" s="119" t="e">
        <f t="shared" si="72"/>
        <v>#N/A</v>
      </c>
      <c r="U145" s="119">
        <f t="shared" si="73"/>
        <v>0</v>
      </c>
      <c r="X145" s="115">
        <f t="shared" si="90"/>
        <v>-45885</v>
      </c>
      <c r="Y145" s="113">
        <f t="shared" si="91"/>
        <v>138</v>
      </c>
      <c r="Z145" s="113" t="e">
        <f>INDEX(地温!$D$2:$D$366,MATCH(X145,地温!$C$2:$C$366,FALSE))</f>
        <v>#N/A</v>
      </c>
      <c r="AA145" s="113" t="e">
        <f t="shared" si="92"/>
        <v>#N/A</v>
      </c>
      <c r="AB145" s="116" t="e">
        <f t="shared" si="74"/>
        <v>#N/A</v>
      </c>
      <c r="AC145" s="119" t="e">
        <f t="shared" si="75"/>
        <v>#N/A</v>
      </c>
      <c r="AD145" s="119">
        <f t="shared" si="76"/>
        <v>0</v>
      </c>
      <c r="AG145" s="115">
        <f t="shared" si="93"/>
        <v>-45885</v>
      </c>
      <c r="AH145" s="113">
        <f t="shared" si="94"/>
        <v>138</v>
      </c>
      <c r="AI145" s="113" t="e">
        <f>INDEX(地温!$D$2:$D$366,MATCH(AG145,地温!$C$2:$C$366,FALSE))</f>
        <v>#N/A</v>
      </c>
      <c r="AJ145" s="113" t="e">
        <f t="shared" si="95"/>
        <v>#N/A</v>
      </c>
      <c r="AK145" s="116" t="e">
        <f t="shared" si="77"/>
        <v>#N/A</v>
      </c>
      <c r="AL145" s="119" t="e">
        <f t="shared" si="78"/>
        <v>#N/A</v>
      </c>
      <c r="AM145" s="119">
        <f t="shared" si="79"/>
        <v>0</v>
      </c>
      <c r="AP145" s="115">
        <f t="shared" si="96"/>
        <v>-45885</v>
      </c>
      <c r="AQ145" s="113">
        <f t="shared" si="97"/>
        <v>138</v>
      </c>
      <c r="AR145" s="113" t="e">
        <f>INDEX(地温!$D$2:$D$366,MATCH(AP145,地温!$C$2:$C$366,FALSE))</f>
        <v>#N/A</v>
      </c>
      <c r="AS145" s="113" t="e">
        <f t="shared" si="98"/>
        <v>#N/A</v>
      </c>
      <c r="AT145" s="116" t="e">
        <f t="shared" si="80"/>
        <v>#N/A</v>
      </c>
      <c r="AU145" s="119" t="e">
        <f t="shared" si="81"/>
        <v>#N/A</v>
      </c>
      <c r="AV145" s="119">
        <f t="shared" si="82"/>
        <v>0</v>
      </c>
    </row>
    <row r="146" spans="1:48">
      <c r="A146" s="115">
        <f t="shared" si="83"/>
        <v>-45884</v>
      </c>
      <c r="B146" s="113">
        <f t="shared" si="66"/>
        <v>139</v>
      </c>
      <c r="C146" s="119">
        <f t="shared" si="67"/>
        <v>0</v>
      </c>
      <c r="F146" s="115">
        <f t="shared" si="84"/>
        <v>-45884</v>
      </c>
      <c r="G146" s="113">
        <f t="shared" si="85"/>
        <v>139</v>
      </c>
      <c r="H146" s="113" t="e">
        <f>INDEX(地温!$D$2:$D$366,MATCH(F146,地温!$C$2:$C$366,FALSE))</f>
        <v>#N/A</v>
      </c>
      <c r="I146" s="113" t="e">
        <f t="shared" si="86"/>
        <v>#N/A</v>
      </c>
      <c r="J146" s="116" t="e">
        <f t="shared" si="68"/>
        <v>#N/A</v>
      </c>
      <c r="K146" s="119" t="e">
        <f t="shared" si="69"/>
        <v>#N/A</v>
      </c>
      <c r="L146" s="119">
        <f t="shared" si="70"/>
        <v>0</v>
      </c>
      <c r="O146" s="115">
        <f t="shared" si="87"/>
        <v>-45884</v>
      </c>
      <c r="P146" s="113">
        <f t="shared" si="88"/>
        <v>139</v>
      </c>
      <c r="Q146" s="113" t="e">
        <f>INDEX(地温!$D$2:$D$366,MATCH(O146,地温!$C$2:$C$366,FALSE))</f>
        <v>#N/A</v>
      </c>
      <c r="R146" s="113" t="e">
        <f t="shared" si="89"/>
        <v>#N/A</v>
      </c>
      <c r="S146" s="116" t="e">
        <f t="shared" si="71"/>
        <v>#N/A</v>
      </c>
      <c r="T146" s="119" t="e">
        <f t="shared" si="72"/>
        <v>#N/A</v>
      </c>
      <c r="U146" s="119">
        <f t="shared" si="73"/>
        <v>0</v>
      </c>
      <c r="X146" s="115">
        <f t="shared" si="90"/>
        <v>-45884</v>
      </c>
      <c r="Y146" s="113">
        <f t="shared" si="91"/>
        <v>139</v>
      </c>
      <c r="Z146" s="113" t="e">
        <f>INDEX(地温!$D$2:$D$366,MATCH(X146,地温!$C$2:$C$366,FALSE))</f>
        <v>#N/A</v>
      </c>
      <c r="AA146" s="113" t="e">
        <f t="shared" si="92"/>
        <v>#N/A</v>
      </c>
      <c r="AB146" s="116" t="e">
        <f t="shared" si="74"/>
        <v>#N/A</v>
      </c>
      <c r="AC146" s="119" t="e">
        <f t="shared" si="75"/>
        <v>#N/A</v>
      </c>
      <c r="AD146" s="119">
        <f t="shared" si="76"/>
        <v>0</v>
      </c>
      <c r="AG146" s="115">
        <f t="shared" si="93"/>
        <v>-45884</v>
      </c>
      <c r="AH146" s="113">
        <f t="shared" si="94"/>
        <v>139</v>
      </c>
      <c r="AI146" s="113" t="e">
        <f>INDEX(地温!$D$2:$D$366,MATCH(AG146,地温!$C$2:$C$366,FALSE))</f>
        <v>#N/A</v>
      </c>
      <c r="AJ146" s="113" t="e">
        <f t="shared" si="95"/>
        <v>#N/A</v>
      </c>
      <c r="AK146" s="116" t="e">
        <f t="shared" si="77"/>
        <v>#N/A</v>
      </c>
      <c r="AL146" s="119" t="e">
        <f t="shared" si="78"/>
        <v>#N/A</v>
      </c>
      <c r="AM146" s="119">
        <f t="shared" si="79"/>
        <v>0</v>
      </c>
      <c r="AP146" s="115">
        <f t="shared" si="96"/>
        <v>-45884</v>
      </c>
      <c r="AQ146" s="113">
        <f t="shared" si="97"/>
        <v>139</v>
      </c>
      <c r="AR146" s="113" t="e">
        <f>INDEX(地温!$D$2:$D$366,MATCH(AP146,地温!$C$2:$C$366,FALSE))</f>
        <v>#N/A</v>
      </c>
      <c r="AS146" s="113" t="e">
        <f t="shared" si="98"/>
        <v>#N/A</v>
      </c>
      <c r="AT146" s="116" t="e">
        <f t="shared" si="80"/>
        <v>#N/A</v>
      </c>
      <c r="AU146" s="119" t="e">
        <f t="shared" si="81"/>
        <v>#N/A</v>
      </c>
      <c r="AV146" s="119">
        <f t="shared" si="82"/>
        <v>0</v>
      </c>
    </row>
    <row r="147" spans="1:48">
      <c r="A147" s="115">
        <f t="shared" si="83"/>
        <v>-45883</v>
      </c>
      <c r="B147" s="113">
        <f t="shared" si="66"/>
        <v>140</v>
      </c>
      <c r="C147" s="119">
        <f t="shared" si="67"/>
        <v>0</v>
      </c>
      <c r="F147" s="115">
        <f t="shared" si="84"/>
        <v>-45883</v>
      </c>
      <c r="G147" s="113">
        <f t="shared" si="85"/>
        <v>140</v>
      </c>
      <c r="H147" s="113" t="e">
        <f>INDEX(地温!$D$2:$D$366,MATCH(F147,地温!$C$2:$C$366,FALSE))</f>
        <v>#N/A</v>
      </c>
      <c r="I147" s="113" t="e">
        <f t="shared" si="86"/>
        <v>#N/A</v>
      </c>
      <c r="J147" s="116" t="e">
        <f t="shared" si="68"/>
        <v>#N/A</v>
      </c>
      <c r="K147" s="119" t="e">
        <f t="shared" si="69"/>
        <v>#N/A</v>
      </c>
      <c r="L147" s="119">
        <f t="shared" si="70"/>
        <v>0</v>
      </c>
      <c r="O147" s="115">
        <f t="shared" si="87"/>
        <v>-45883</v>
      </c>
      <c r="P147" s="113">
        <f t="shared" si="88"/>
        <v>140</v>
      </c>
      <c r="Q147" s="113" t="e">
        <f>INDEX(地温!$D$2:$D$366,MATCH(O147,地温!$C$2:$C$366,FALSE))</f>
        <v>#N/A</v>
      </c>
      <c r="R147" s="113" t="e">
        <f t="shared" si="89"/>
        <v>#N/A</v>
      </c>
      <c r="S147" s="116" t="e">
        <f t="shared" si="71"/>
        <v>#N/A</v>
      </c>
      <c r="T147" s="119" t="e">
        <f t="shared" si="72"/>
        <v>#N/A</v>
      </c>
      <c r="U147" s="119">
        <f t="shared" si="73"/>
        <v>0</v>
      </c>
      <c r="X147" s="115">
        <f t="shared" si="90"/>
        <v>-45883</v>
      </c>
      <c r="Y147" s="113">
        <f t="shared" si="91"/>
        <v>140</v>
      </c>
      <c r="Z147" s="113" t="e">
        <f>INDEX(地温!$D$2:$D$366,MATCH(X147,地温!$C$2:$C$366,FALSE))</f>
        <v>#N/A</v>
      </c>
      <c r="AA147" s="113" t="e">
        <f t="shared" si="92"/>
        <v>#N/A</v>
      </c>
      <c r="AB147" s="116" t="e">
        <f t="shared" si="74"/>
        <v>#N/A</v>
      </c>
      <c r="AC147" s="119" t="e">
        <f t="shared" si="75"/>
        <v>#N/A</v>
      </c>
      <c r="AD147" s="119">
        <f t="shared" si="76"/>
        <v>0</v>
      </c>
      <c r="AG147" s="115">
        <f t="shared" si="93"/>
        <v>-45883</v>
      </c>
      <c r="AH147" s="113">
        <f t="shared" si="94"/>
        <v>140</v>
      </c>
      <c r="AI147" s="113" t="e">
        <f>INDEX(地温!$D$2:$D$366,MATCH(AG147,地温!$C$2:$C$366,FALSE))</f>
        <v>#N/A</v>
      </c>
      <c r="AJ147" s="113" t="e">
        <f t="shared" si="95"/>
        <v>#N/A</v>
      </c>
      <c r="AK147" s="116" t="e">
        <f t="shared" si="77"/>
        <v>#N/A</v>
      </c>
      <c r="AL147" s="119" t="e">
        <f t="shared" si="78"/>
        <v>#N/A</v>
      </c>
      <c r="AM147" s="119">
        <f t="shared" si="79"/>
        <v>0</v>
      </c>
      <c r="AP147" s="115">
        <f t="shared" si="96"/>
        <v>-45883</v>
      </c>
      <c r="AQ147" s="113">
        <f t="shared" si="97"/>
        <v>140</v>
      </c>
      <c r="AR147" s="113" t="e">
        <f>INDEX(地温!$D$2:$D$366,MATCH(AP147,地温!$C$2:$C$366,FALSE))</f>
        <v>#N/A</v>
      </c>
      <c r="AS147" s="113" t="e">
        <f t="shared" si="98"/>
        <v>#N/A</v>
      </c>
      <c r="AT147" s="116" t="e">
        <f t="shared" si="80"/>
        <v>#N/A</v>
      </c>
      <c r="AU147" s="119" t="e">
        <f t="shared" si="81"/>
        <v>#N/A</v>
      </c>
      <c r="AV147" s="119">
        <f t="shared" si="82"/>
        <v>0</v>
      </c>
    </row>
    <row r="148" spans="1:48">
      <c r="A148" s="115">
        <f t="shared" si="83"/>
        <v>-45882</v>
      </c>
      <c r="B148" s="113">
        <f t="shared" si="66"/>
        <v>141</v>
      </c>
      <c r="C148" s="119">
        <f t="shared" si="67"/>
        <v>0</v>
      </c>
      <c r="F148" s="115">
        <f t="shared" si="84"/>
        <v>-45882</v>
      </c>
      <c r="G148" s="113">
        <f t="shared" si="85"/>
        <v>141</v>
      </c>
      <c r="H148" s="113" t="e">
        <f>INDEX(地温!$D$2:$D$366,MATCH(F148,地温!$C$2:$C$366,FALSE))</f>
        <v>#N/A</v>
      </c>
      <c r="I148" s="113" t="e">
        <f t="shared" si="86"/>
        <v>#N/A</v>
      </c>
      <c r="J148" s="116" t="e">
        <f t="shared" si="68"/>
        <v>#N/A</v>
      </c>
      <c r="K148" s="119" t="e">
        <f t="shared" si="69"/>
        <v>#N/A</v>
      </c>
      <c r="L148" s="119">
        <f t="shared" si="70"/>
        <v>0</v>
      </c>
      <c r="O148" s="115">
        <f t="shared" si="87"/>
        <v>-45882</v>
      </c>
      <c r="P148" s="113">
        <f t="shared" si="88"/>
        <v>141</v>
      </c>
      <c r="Q148" s="113" t="e">
        <f>INDEX(地温!$D$2:$D$366,MATCH(O148,地温!$C$2:$C$366,FALSE))</f>
        <v>#N/A</v>
      </c>
      <c r="R148" s="113" t="e">
        <f t="shared" si="89"/>
        <v>#N/A</v>
      </c>
      <c r="S148" s="116" t="e">
        <f t="shared" si="71"/>
        <v>#N/A</v>
      </c>
      <c r="T148" s="119" t="e">
        <f t="shared" si="72"/>
        <v>#N/A</v>
      </c>
      <c r="U148" s="119">
        <f t="shared" si="73"/>
        <v>0</v>
      </c>
      <c r="X148" s="115">
        <f t="shared" si="90"/>
        <v>-45882</v>
      </c>
      <c r="Y148" s="113">
        <f t="shared" si="91"/>
        <v>141</v>
      </c>
      <c r="Z148" s="113" t="e">
        <f>INDEX(地温!$D$2:$D$366,MATCH(X148,地温!$C$2:$C$366,FALSE))</f>
        <v>#N/A</v>
      </c>
      <c r="AA148" s="113" t="e">
        <f t="shared" si="92"/>
        <v>#N/A</v>
      </c>
      <c r="AB148" s="116" t="e">
        <f t="shared" si="74"/>
        <v>#N/A</v>
      </c>
      <c r="AC148" s="119" t="e">
        <f t="shared" si="75"/>
        <v>#N/A</v>
      </c>
      <c r="AD148" s="119">
        <f t="shared" si="76"/>
        <v>0</v>
      </c>
      <c r="AG148" s="115">
        <f t="shared" si="93"/>
        <v>-45882</v>
      </c>
      <c r="AH148" s="113">
        <f t="shared" si="94"/>
        <v>141</v>
      </c>
      <c r="AI148" s="113" t="e">
        <f>INDEX(地温!$D$2:$D$366,MATCH(AG148,地温!$C$2:$C$366,FALSE))</f>
        <v>#N/A</v>
      </c>
      <c r="AJ148" s="113" t="e">
        <f t="shared" si="95"/>
        <v>#N/A</v>
      </c>
      <c r="AK148" s="116" t="e">
        <f t="shared" si="77"/>
        <v>#N/A</v>
      </c>
      <c r="AL148" s="119" t="e">
        <f t="shared" si="78"/>
        <v>#N/A</v>
      </c>
      <c r="AM148" s="119">
        <f t="shared" si="79"/>
        <v>0</v>
      </c>
      <c r="AP148" s="115">
        <f t="shared" si="96"/>
        <v>-45882</v>
      </c>
      <c r="AQ148" s="113">
        <f t="shared" si="97"/>
        <v>141</v>
      </c>
      <c r="AR148" s="113" t="e">
        <f>INDEX(地温!$D$2:$D$366,MATCH(AP148,地温!$C$2:$C$366,FALSE))</f>
        <v>#N/A</v>
      </c>
      <c r="AS148" s="113" t="e">
        <f t="shared" si="98"/>
        <v>#N/A</v>
      </c>
      <c r="AT148" s="116" t="e">
        <f t="shared" si="80"/>
        <v>#N/A</v>
      </c>
      <c r="AU148" s="119" t="e">
        <f t="shared" si="81"/>
        <v>#N/A</v>
      </c>
      <c r="AV148" s="119">
        <f t="shared" si="82"/>
        <v>0</v>
      </c>
    </row>
    <row r="149" spans="1:48">
      <c r="A149" s="115">
        <f t="shared" si="83"/>
        <v>-45881</v>
      </c>
      <c r="B149" s="113">
        <f t="shared" si="66"/>
        <v>142</v>
      </c>
      <c r="C149" s="119">
        <f t="shared" si="67"/>
        <v>0</v>
      </c>
      <c r="F149" s="115">
        <f t="shared" si="84"/>
        <v>-45881</v>
      </c>
      <c r="G149" s="113">
        <f t="shared" si="85"/>
        <v>142</v>
      </c>
      <c r="H149" s="113" t="e">
        <f>INDEX(地温!$D$2:$D$366,MATCH(F149,地温!$C$2:$C$366,FALSE))</f>
        <v>#N/A</v>
      </c>
      <c r="I149" s="113" t="e">
        <f t="shared" si="86"/>
        <v>#N/A</v>
      </c>
      <c r="J149" s="116" t="e">
        <f t="shared" si="68"/>
        <v>#N/A</v>
      </c>
      <c r="K149" s="119" t="e">
        <f t="shared" si="69"/>
        <v>#N/A</v>
      </c>
      <c r="L149" s="119">
        <f t="shared" si="70"/>
        <v>0</v>
      </c>
      <c r="O149" s="115">
        <f t="shared" si="87"/>
        <v>-45881</v>
      </c>
      <c r="P149" s="113">
        <f t="shared" si="88"/>
        <v>142</v>
      </c>
      <c r="Q149" s="113" t="e">
        <f>INDEX(地温!$D$2:$D$366,MATCH(O149,地温!$C$2:$C$366,FALSE))</f>
        <v>#N/A</v>
      </c>
      <c r="R149" s="113" t="e">
        <f t="shared" si="89"/>
        <v>#N/A</v>
      </c>
      <c r="S149" s="116" t="e">
        <f t="shared" si="71"/>
        <v>#N/A</v>
      </c>
      <c r="T149" s="119" t="e">
        <f t="shared" si="72"/>
        <v>#N/A</v>
      </c>
      <c r="U149" s="119">
        <f t="shared" si="73"/>
        <v>0</v>
      </c>
      <c r="X149" s="115">
        <f t="shared" si="90"/>
        <v>-45881</v>
      </c>
      <c r="Y149" s="113">
        <f t="shared" si="91"/>
        <v>142</v>
      </c>
      <c r="Z149" s="113" t="e">
        <f>INDEX(地温!$D$2:$D$366,MATCH(X149,地温!$C$2:$C$366,FALSE))</f>
        <v>#N/A</v>
      </c>
      <c r="AA149" s="113" t="e">
        <f t="shared" si="92"/>
        <v>#N/A</v>
      </c>
      <c r="AB149" s="116" t="e">
        <f t="shared" si="74"/>
        <v>#N/A</v>
      </c>
      <c r="AC149" s="119" t="e">
        <f t="shared" si="75"/>
        <v>#N/A</v>
      </c>
      <c r="AD149" s="119">
        <f t="shared" si="76"/>
        <v>0</v>
      </c>
      <c r="AG149" s="115">
        <f t="shared" si="93"/>
        <v>-45881</v>
      </c>
      <c r="AH149" s="113">
        <f t="shared" si="94"/>
        <v>142</v>
      </c>
      <c r="AI149" s="113" t="e">
        <f>INDEX(地温!$D$2:$D$366,MATCH(AG149,地温!$C$2:$C$366,FALSE))</f>
        <v>#N/A</v>
      </c>
      <c r="AJ149" s="113" t="e">
        <f t="shared" si="95"/>
        <v>#N/A</v>
      </c>
      <c r="AK149" s="116" t="e">
        <f t="shared" si="77"/>
        <v>#N/A</v>
      </c>
      <c r="AL149" s="119" t="e">
        <f t="shared" si="78"/>
        <v>#N/A</v>
      </c>
      <c r="AM149" s="119">
        <f t="shared" si="79"/>
        <v>0</v>
      </c>
      <c r="AP149" s="115">
        <f t="shared" si="96"/>
        <v>-45881</v>
      </c>
      <c r="AQ149" s="113">
        <f t="shared" si="97"/>
        <v>142</v>
      </c>
      <c r="AR149" s="113" t="e">
        <f>INDEX(地温!$D$2:$D$366,MATCH(AP149,地温!$C$2:$C$366,FALSE))</f>
        <v>#N/A</v>
      </c>
      <c r="AS149" s="113" t="e">
        <f t="shared" si="98"/>
        <v>#N/A</v>
      </c>
      <c r="AT149" s="116" t="e">
        <f t="shared" si="80"/>
        <v>#N/A</v>
      </c>
      <c r="AU149" s="119" t="e">
        <f t="shared" si="81"/>
        <v>#N/A</v>
      </c>
      <c r="AV149" s="119">
        <f t="shared" si="82"/>
        <v>0</v>
      </c>
    </row>
    <row r="150" spans="1:48">
      <c r="A150" s="115">
        <f t="shared" si="83"/>
        <v>-45880</v>
      </c>
      <c r="B150" s="113">
        <f t="shared" si="66"/>
        <v>143</v>
      </c>
      <c r="C150" s="119">
        <f t="shared" si="67"/>
        <v>0</v>
      </c>
      <c r="F150" s="115">
        <f t="shared" si="84"/>
        <v>-45880</v>
      </c>
      <c r="G150" s="113">
        <f t="shared" si="85"/>
        <v>143</v>
      </c>
      <c r="H150" s="113" t="e">
        <f>INDEX(地温!$D$2:$D$366,MATCH(F150,地温!$C$2:$C$366,FALSE))</f>
        <v>#N/A</v>
      </c>
      <c r="I150" s="113" t="e">
        <f t="shared" si="86"/>
        <v>#N/A</v>
      </c>
      <c r="J150" s="116" t="e">
        <f t="shared" si="68"/>
        <v>#N/A</v>
      </c>
      <c r="K150" s="119" t="e">
        <f t="shared" si="69"/>
        <v>#N/A</v>
      </c>
      <c r="L150" s="119">
        <f t="shared" si="70"/>
        <v>0</v>
      </c>
      <c r="O150" s="115">
        <f t="shared" si="87"/>
        <v>-45880</v>
      </c>
      <c r="P150" s="113">
        <f t="shared" si="88"/>
        <v>143</v>
      </c>
      <c r="Q150" s="113" t="e">
        <f>INDEX(地温!$D$2:$D$366,MATCH(O150,地温!$C$2:$C$366,FALSE))</f>
        <v>#N/A</v>
      </c>
      <c r="R150" s="113" t="e">
        <f t="shared" si="89"/>
        <v>#N/A</v>
      </c>
      <c r="S150" s="116" t="e">
        <f t="shared" si="71"/>
        <v>#N/A</v>
      </c>
      <c r="T150" s="119" t="e">
        <f t="shared" si="72"/>
        <v>#N/A</v>
      </c>
      <c r="U150" s="119">
        <f t="shared" si="73"/>
        <v>0</v>
      </c>
      <c r="X150" s="115">
        <f t="shared" si="90"/>
        <v>-45880</v>
      </c>
      <c r="Y150" s="113">
        <f t="shared" si="91"/>
        <v>143</v>
      </c>
      <c r="Z150" s="113" t="e">
        <f>INDEX(地温!$D$2:$D$366,MATCH(X150,地温!$C$2:$C$366,FALSE))</f>
        <v>#N/A</v>
      </c>
      <c r="AA150" s="113" t="e">
        <f t="shared" si="92"/>
        <v>#N/A</v>
      </c>
      <c r="AB150" s="116" t="e">
        <f t="shared" si="74"/>
        <v>#N/A</v>
      </c>
      <c r="AC150" s="119" t="e">
        <f t="shared" si="75"/>
        <v>#N/A</v>
      </c>
      <c r="AD150" s="119">
        <f t="shared" si="76"/>
        <v>0</v>
      </c>
      <c r="AG150" s="115">
        <f t="shared" si="93"/>
        <v>-45880</v>
      </c>
      <c r="AH150" s="113">
        <f t="shared" si="94"/>
        <v>143</v>
      </c>
      <c r="AI150" s="113" t="e">
        <f>INDEX(地温!$D$2:$D$366,MATCH(AG150,地温!$C$2:$C$366,FALSE))</f>
        <v>#N/A</v>
      </c>
      <c r="AJ150" s="113" t="e">
        <f t="shared" si="95"/>
        <v>#N/A</v>
      </c>
      <c r="AK150" s="116" t="e">
        <f t="shared" si="77"/>
        <v>#N/A</v>
      </c>
      <c r="AL150" s="119" t="e">
        <f t="shared" si="78"/>
        <v>#N/A</v>
      </c>
      <c r="AM150" s="119">
        <f t="shared" si="79"/>
        <v>0</v>
      </c>
      <c r="AP150" s="115">
        <f t="shared" si="96"/>
        <v>-45880</v>
      </c>
      <c r="AQ150" s="113">
        <f t="shared" si="97"/>
        <v>143</v>
      </c>
      <c r="AR150" s="113" t="e">
        <f>INDEX(地温!$D$2:$D$366,MATCH(AP150,地温!$C$2:$C$366,FALSE))</f>
        <v>#N/A</v>
      </c>
      <c r="AS150" s="113" t="e">
        <f t="shared" si="98"/>
        <v>#N/A</v>
      </c>
      <c r="AT150" s="116" t="e">
        <f t="shared" si="80"/>
        <v>#N/A</v>
      </c>
      <c r="AU150" s="119" t="e">
        <f t="shared" si="81"/>
        <v>#N/A</v>
      </c>
      <c r="AV150" s="119">
        <f t="shared" si="82"/>
        <v>0</v>
      </c>
    </row>
    <row r="151" spans="1:48">
      <c r="A151" s="115">
        <f t="shared" si="83"/>
        <v>-45879</v>
      </c>
      <c r="B151" s="113">
        <f t="shared" si="66"/>
        <v>144</v>
      </c>
      <c r="C151" s="119">
        <f t="shared" si="67"/>
        <v>0</v>
      </c>
      <c r="F151" s="115">
        <f t="shared" si="84"/>
        <v>-45879</v>
      </c>
      <c r="G151" s="113">
        <f t="shared" si="85"/>
        <v>144</v>
      </c>
      <c r="H151" s="113" t="e">
        <f>INDEX(地温!$D$2:$D$366,MATCH(F151,地温!$C$2:$C$366,FALSE))</f>
        <v>#N/A</v>
      </c>
      <c r="I151" s="113" t="e">
        <f t="shared" si="86"/>
        <v>#N/A</v>
      </c>
      <c r="J151" s="116" t="e">
        <f t="shared" si="68"/>
        <v>#N/A</v>
      </c>
      <c r="K151" s="119" t="e">
        <f t="shared" si="69"/>
        <v>#N/A</v>
      </c>
      <c r="L151" s="119">
        <f t="shared" si="70"/>
        <v>0</v>
      </c>
      <c r="O151" s="115">
        <f t="shared" si="87"/>
        <v>-45879</v>
      </c>
      <c r="P151" s="113">
        <f t="shared" si="88"/>
        <v>144</v>
      </c>
      <c r="Q151" s="113" t="e">
        <f>INDEX(地温!$D$2:$D$366,MATCH(O151,地温!$C$2:$C$366,FALSE))</f>
        <v>#N/A</v>
      </c>
      <c r="R151" s="113" t="e">
        <f t="shared" si="89"/>
        <v>#N/A</v>
      </c>
      <c r="S151" s="116" t="e">
        <f t="shared" si="71"/>
        <v>#N/A</v>
      </c>
      <c r="T151" s="119" t="e">
        <f t="shared" si="72"/>
        <v>#N/A</v>
      </c>
      <c r="U151" s="119">
        <f t="shared" si="73"/>
        <v>0</v>
      </c>
      <c r="X151" s="115">
        <f t="shared" si="90"/>
        <v>-45879</v>
      </c>
      <c r="Y151" s="113">
        <f t="shared" si="91"/>
        <v>144</v>
      </c>
      <c r="Z151" s="113" t="e">
        <f>INDEX(地温!$D$2:$D$366,MATCH(X151,地温!$C$2:$C$366,FALSE))</f>
        <v>#N/A</v>
      </c>
      <c r="AA151" s="113" t="e">
        <f t="shared" si="92"/>
        <v>#N/A</v>
      </c>
      <c r="AB151" s="116" t="e">
        <f t="shared" si="74"/>
        <v>#N/A</v>
      </c>
      <c r="AC151" s="119" t="e">
        <f t="shared" si="75"/>
        <v>#N/A</v>
      </c>
      <c r="AD151" s="119">
        <f t="shared" si="76"/>
        <v>0</v>
      </c>
      <c r="AG151" s="115">
        <f t="shared" si="93"/>
        <v>-45879</v>
      </c>
      <c r="AH151" s="113">
        <f t="shared" si="94"/>
        <v>144</v>
      </c>
      <c r="AI151" s="113" t="e">
        <f>INDEX(地温!$D$2:$D$366,MATCH(AG151,地温!$C$2:$C$366,FALSE))</f>
        <v>#N/A</v>
      </c>
      <c r="AJ151" s="113" t="e">
        <f t="shared" si="95"/>
        <v>#N/A</v>
      </c>
      <c r="AK151" s="116" t="e">
        <f t="shared" si="77"/>
        <v>#N/A</v>
      </c>
      <c r="AL151" s="119" t="e">
        <f t="shared" si="78"/>
        <v>#N/A</v>
      </c>
      <c r="AM151" s="119">
        <f t="shared" si="79"/>
        <v>0</v>
      </c>
      <c r="AP151" s="115">
        <f t="shared" si="96"/>
        <v>-45879</v>
      </c>
      <c r="AQ151" s="113">
        <f t="shared" si="97"/>
        <v>144</v>
      </c>
      <c r="AR151" s="113" t="e">
        <f>INDEX(地温!$D$2:$D$366,MATCH(AP151,地温!$C$2:$C$366,FALSE))</f>
        <v>#N/A</v>
      </c>
      <c r="AS151" s="113" t="e">
        <f t="shared" si="98"/>
        <v>#N/A</v>
      </c>
      <c r="AT151" s="116" t="e">
        <f t="shared" si="80"/>
        <v>#N/A</v>
      </c>
      <c r="AU151" s="119" t="e">
        <f t="shared" si="81"/>
        <v>#N/A</v>
      </c>
      <c r="AV151" s="119">
        <f t="shared" si="82"/>
        <v>0</v>
      </c>
    </row>
    <row r="152" spans="1:48">
      <c r="A152" s="115">
        <f t="shared" si="83"/>
        <v>-45878</v>
      </c>
      <c r="B152" s="113">
        <f t="shared" si="66"/>
        <v>145</v>
      </c>
      <c r="C152" s="119">
        <f t="shared" si="67"/>
        <v>0</v>
      </c>
      <c r="F152" s="115">
        <f t="shared" si="84"/>
        <v>-45878</v>
      </c>
      <c r="G152" s="113">
        <f t="shared" si="85"/>
        <v>145</v>
      </c>
      <c r="H152" s="113" t="e">
        <f>INDEX(地温!$D$2:$D$366,MATCH(F152,地温!$C$2:$C$366,FALSE))</f>
        <v>#N/A</v>
      </c>
      <c r="I152" s="113" t="e">
        <f t="shared" si="86"/>
        <v>#N/A</v>
      </c>
      <c r="J152" s="116" t="e">
        <f t="shared" si="68"/>
        <v>#N/A</v>
      </c>
      <c r="K152" s="119" t="e">
        <f t="shared" si="69"/>
        <v>#N/A</v>
      </c>
      <c r="L152" s="119">
        <f t="shared" si="70"/>
        <v>0</v>
      </c>
      <c r="O152" s="115">
        <f t="shared" si="87"/>
        <v>-45878</v>
      </c>
      <c r="P152" s="113">
        <f t="shared" si="88"/>
        <v>145</v>
      </c>
      <c r="Q152" s="113" t="e">
        <f>INDEX(地温!$D$2:$D$366,MATCH(O152,地温!$C$2:$C$366,FALSE))</f>
        <v>#N/A</v>
      </c>
      <c r="R152" s="113" t="e">
        <f t="shared" si="89"/>
        <v>#N/A</v>
      </c>
      <c r="S152" s="116" t="e">
        <f t="shared" si="71"/>
        <v>#N/A</v>
      </c>
      <c r="T152" s="119" t="e">
        <f t="shared" si="72"/>
        <v>#N/A</v>
      </c>
      <c r="U152" s="119">
        <f t="shared" si="73"/>
        <v>0</v>
      </c>
      <c r="X152" s="115">
        <f t="shared" si="90"/>
        <v>-45878</v>
      </c>
      <c r="Y152" s="113">
        <f t="shared" si="91"/>
        <v>145</v>
      </c>
      <c r="Z152" s="113" t="e">
        <f>INDEX(地温!$D$2:$D$366,MATCH(X152,地温!$C$2:$C$366,FALSE))</f>
        <v>#N/A</v>
      </c>
      <c r="AA152" s="113" t="e">
        <f t="shared" si="92"/>
        <v>#N/A</v>
      </c>
      <c r="AB152" s="116" t="e">
        <f t="shared" si="74"/>
        <v>#N/A</v>
      </c>
      <c r="AC152" s="119" t="e">
        <f t="shared" si="75"/>
        <v>#N/A</v>
      </c>
      <c r="AD152" s="119">
        <f t="shared" si="76"/>
        <v>0</v>
      </c>
      <c r="AG152" s="115">
        <f t="shared" si="93"/>
        <v>-45878</v>
      </c>
      <c r="AH152" s="113">
        <f t="shared" si="94"/>
        <v>145</v>
      </c>
      <c r="AI152" s="113" t="e">
        <f>INDEX(地温!$D$2:$D$366,MATCH(AG152,地温!$C$2:$C$366,FALSE))</f>
        <v>#N/A</v>
      </c>
      <c r="AJ152" s="113" t="e">
        <f t="shared" si="95"/>
        <v>#N/A</v>
      </c>
      <c r="AK152" s="116" t="e">
        <f t="shared" si="77"/>
        <v>#N/A</v>
      </c>
      <c r="AL152" s="119" t="e">
        <f t="shared" si="78"/>
        <v>#N/A</v>
      </c>
      <c r="AM152" s="119">
        <f t="shared" si="79"/>
        <v>0</v>
      </c>
      <c r="AP152" s="115">
        <f t="shared" si="96"/>
        <v>-45878</v>
      </c>
      <c r="AQ152" s="113">
        <f t="shared" si="97"/>
        <v>145</v>
      </c>
      <c r="AR152" s="113" t="e">
        <f>INDEX(地温!$D$2:$D$366,MATCH(AP152,地温!$C$2:$C$366,FALSE))</f>
        <v>#N/A</v>
      </c>
      <c r="AS152" s="113" t="e">
        <f t="shared" si="98"/>
        <v>#N/A</v>
      </c>
      <c r="AT152" s="116" t="e">
        <f t="shared" si="80"/>
        <v>#N/A</v>
      </c>
      <c r="AU152" s="119" t="e">
        <f t="shared" si="81"/>
        <v>#N/A</v>
      </c>
      <c r="AV152" s="119">
        <f t="shared" si="82"/>
        <v>0</v>
      </c>
    </row>
    <row r="153" spans="1:48">
      <c r="A153" s="115">
        <f t="shared" si="83"/>
        <v>-45877</v>
      </c>
      <c r="B153" s="113">
        <f t="shared" si="66"/>
        <v>146</v>
      </c>
      <c r="C153" s="119">
        <f t="shared" si="67"/>
        <v>0</v>
      </c>
      <c r="F153" s="115">
        <f t="shared" si="84"/>
        <v>-45877</v>
      </c>
      <c r="G153" s="113">
        <f t="shared" si="85"/>
        <v>146</v>
      </c>
      <c r="H153" s="113" t="e">
        <f>INDEX(地温!$D$2:$D$366,MATCH(F153,地温!$C$2:$C$366,FALSE))</f>
        <v>#N/A</v>
      </c>
      <c r="I153" s="113" t="e">
        <f t="shared" si="86"/>
        <v>#N/A</v>
      </c>
      <c r="J153" s="116" t="e">
        <f t="shared" si="68"/>
        <v>#N/A</v>
      </c>
      <c r="K153" s="119" t="e">
        <f t="shared" si="69"/>
        <v>#N/A</v>
      </c>
      <c r="L153" s="119">
        <f t="shared" si="70"/>
        <v>0</v>
      </c>
      <c r="O153" s="115">
        <f t="shared" si="87"/>
        <v>-45877</v>
      </c>
      <c r="P153" s="113">
        <f t="shared" si="88"/>
        <v>146</v>
      </c>
      <c r="Q153" s="113" t="e">
        <f>INDEX(地温!$D$2:$D$366,MATCH(O153,地温!$C$2:$C$366,FALSE))</f>
        <v>#N/A</v>
      </c>
      <c r="R153" s="113" t="e">
        <f t="shared" si="89"/>
        <v>#N/A</v>
      </c>
      <c r="S153" s="116" t="e">
        <f t="shared" si="71"/>
        <v>#N/A</v>
      </c>
      <c r="T153" s="119" t="e">
        <f t="shared" si="72"/>
        <v>#N/A</v>
      </c>
      <c r="U153" s="119">
        <f t="shared" si="73"/>
        <v>0</v>
      </c>
      <c r="X153" s="115">
        <f t="shared" si="90"/>
        <v>-45877</v>
      </c>
      <c r="Y153" s="113">
        <f t="shared" si="91"/>
        <v>146</v>
      </c>
      <c r="Z153" s="113" t="e">
        <f>INDEX(地温!$D$2:$D$366,MATCH(X153,地温!$C$2:$C$366,FALSE))</f>
        <v>#N/A</v>
      </c>
      <c r="AA153" s="113" t="e">
        <f t="shared" si="92"/>
        <v>#N/A</v>
      </c>
      <c r="AB153" s="116" t="e">
        <f t="shared" si="74"/>
        <v>#N/A</v>
      </c>
      <c r="AC153" s="119" t="e">
        <f t="shared" si="75"/>
        <v>#N/A</v>
      </c>
      <c r="AD153" s="119">
        <f t="shared" si="76"/>
        <v>0</v>
      </c>
      <c r="AG153" s="115">
        <f t="shared" si="93"/>
        <v>-45877</v>
      </c>
      <c r="AH153" s="113">
        <f t="shared" si="94"/>
        <v>146</v>
      </c>
      <c r="AI153" s="113" t="e">
        <f>INDEX(地温!$D$2:$D$366,MATCH(AG153,地温!$C$2:$C$366,FALSE))</f>
        <v>#N/A</v>
      </c>
      <c r="AJ153" s="113" t="e">
        <f t="shared" si="95"/>
        <v>#N/A</v>
      </c>
      <c r="AK153" s="116" t="e">
        <f t="shared" si="77"/>
        <v>#N/A</v>
      </c>
      <c r="AL153" s="119" t="e">
        <f t="shared" si="78"/>
        <v>#N/A</v>
      </c>
      <c r="AM153" s="119">
        <f t="shared" si="79"/>
        <v>0</v>
      </c>
      <c r="AP153" s="115">
        <f t="shared" si="96"/>
        <v>-45877</v>
      </c>
      <c r="AQ153" s="113">
        <f t="shared" si="97"/>
        <v>146</v>
      </c>
      <c r="AR153" s="113" t="e">
        <f>INDEX(地温!$D$2:$D$366,MATCH(AP153,地温!$C$2:$C$366,FALSE))</f>
        <v>#N/A</v>
      </c>
      <c r="AS153" s="113" t="e">
        <f t="shared" si="98"/>
        <v>#N/A</v>
      </c>
      <c r="AT153" s="116" t="e">
        <f t="shared" si="80"/>
        <v>#N/A</v>
      </c>
      <c r="AU153" s="119" t="e">
        <f t="shared" si="81"/>
        <v>#N/A</v>
      </c>
      <c r="AV153" s="119">
        <f t="shared" si="82"/>
        <v>0</v>
      </c>
    </row>
    <row r="154" spans="1:48">
      <c r="A154" s="115">
        <f t="shared" si="83"/>
        <v>-45876</v>
      </c>
      <c r="B154" s="113">
        <f t="shared" si="66"/>
        <v>147</v>
      </c>
      <c r="C154" s="119">
        <f t="shared" si="67"/>
        <v>0</v>
      </c>
      <c r="F154" s="115">
        <f t="shared" si="84"/>
        <v>-45876</v>
      </c>
      <c r="G154" s="113">
        <f t="shared" si="85"/>
        <v>147</v>
      </c>
      <c r="H154" s="113" t="e">
        <f>INDEX(地温!$D$2:$D$366,MATCH(F154,地温!$C$2:$C$366,FALSE))</f>
        <v>#N/A</v>
      </c>
      <c r="I154" s="113" t="e">
        <f t="shared" si="86"/>
        <v>#N/A</v>
      </c>
      <c r="J154" s="116" t="e">
        <f t="shared" si="68"/>
        <v>#N/A</v>
      </c>
      <c r="K154" s="119" t="e">
        <f t="shared" si="69"/>
        <v>#N/A</v>
      </c>
      <c r="L154" s="119">
        <f t="shared" si="70"/>
        <v>0</v>
      </c>
      <c r="O154" s="115">
        <f t="shared" si="87"/>
        <v>-45876</v>
      </c>
      <c r="P154" s="113">
        <f t="shared" si="88"/>
        <v>147</v>
      </c>
      <c r="Q154" s="113" t="e">
        <f>INDEX(地温!$D$2:$D$366,MATCH(O154,地温!$C$2:$C$366,FALSE))</f>
        <v>#N/A</v>
      </c>
      <c r="R154" s="113" t="e">
        <f t="shared" si="89"/>
        <v>#N/A</v>
      </c>
      <c r="S154" s="116" t="e">
        <f t="shared" si="71"/>
        <v>#N/A</v>
      </c>
      <c r="T154" s="119" t="e">
        <f t="shared" si="72"/>
        <v>#N/A</v>
      </c>
      <c r="U154" s="119">
        <f t="shared" si="73"/>
        <v>0</v>
      </c>
      <c r="X154" s="115">
        <f t="shared" si="90"/>
        <v>-45876</v>
      </c>
      <c r="Y154" s="113">
        <f t="shared" si="91"/>
        <v>147</v>
      </c>
      <c r="Z154" s="113" t="e">
        <f>INDEX(地温!$D$2:$D$366,MATCH(X154,地温!$C$2:$C$366,FALSE))</f>
        <v>#N/A</v>
      </c>
      <c r="AA154" s="113" t="e">
        <f t="shared" si="92"/>
        <v>#N/A</v>
      </c>
      <c r="AB154" s="116" t="e">
        <f t="shared" si="74"/>
        <v>#N/A</v>
      </c>
      <c r="AC154" s="119" t="e">
        <f t="shared" si="75"/>
        <v>#N/A</v>
      </c>
      <c r="AD154" s="119">
        <f t="shared" si="76"/>
        <v>0</v>
      </c>
      <c r="AG154" s="115">
        <f t="shared" si="93"/>
        <v>-45876</v>
      </c>
      <c r="AH154" s="113">
        <f t="shared" si="94"/>
        <v>147</v>
      </c>
      <c r="AI154" s="113" t="e">
        <f>INDEX(地温!$D$2:$D$366,MATCH(AG154,地温!$C$2:$C$366,FALSE))</f>
        <v>#N/A</v>
      </c>
      <c r="AJ154" s="113" t="e">
        <f t="shared" si="95"/>
        <v>#N/A</v>
      </c>
      <c r="AK154" s="116" t="e">
        <f t="shared" si="77"/>
        <v>#N/A</v>
      </c>
      <c r="AL154" s="119" t="e">
        <f t="shared" si="78"/>
        <v>#N/A</v>
      </c>
      <c r="AM154" s="119">
        <f t="shared" si="79"/>
        <v>0</v>
      </c>
      <c r="AP154" s="115">
        <f t="shared" si="96"/>
        <v>-45876</v>
      </c>
      <c r="AQ154" s="113">
        <f t="shared" si="97"/>
        <v>147</v>
      </c>
      <c r="AR154" s="113" t="e">
        <f>INDEX(地温!$D$2:$D$366,MATCH(AP154,地温!$C$2:$C$366,FALSE))</f>
        <v>#N/A</v>
      </c>
      <c r="AS154" s="113" t="e">
        <f t="shared" si="98"/>
        <v>#N/A</v>
      </c>
      <c r="AT154" s="116" t="e">
        <f t="shared" si="80"/>
        <v>#N/A</v>
      </c>
      <c r="AU154" s="119" t="e">
        <f t="shared" si="81"/>
        <v>#N/A</v>
      </c>
      <c r="AV154" s="119">
        <f t="shared" si="82"/>
        <v>0</v>
      </c>
    </row>
    <row r="155" spans="1:48">
      <c r="A155" s="115">
        <f t="shared" si="83"/>
        <v>-45875</v>
      </c>
      <c r="B155" s="113">
        <f t="shared" si="66"/>
        <v>148</v>
      </c>
      <c r="C155" s="119">
        <f t="shared" si="67"/>
        <v>0</v>
      </c>
      <c r="F155" s="115">
        <f t="shared" si="84"/>
        <v>-45875</v>
      </c>
      <c r="G155" s="113">
        <f t="shared" si="85"/>
        <v>148</v>
      </c>
      <c r="H155" s="113" t="e">
        <f>INDEX(地温!$D$2:$D$366,MATCH(F155,地温!$C$2:$C$366,FALSE))</f>
        <v>#N/A</v>
      </c>
      <c r="I155" s="113" t="e">
        <f t="shared" si="86"/>
        <v>#N/A</v>
      </c>
      <c r="J155" s="116" t="e">
        <f t="shared" si="68"/>
        <v>#N/A</v>
      </c>
      <c r="K155" s="119" t="e">
        <f t="shared" si="69"/>
        <v>#N/A</v>
      </c>
      <c r="L155" s="119">
        <f t="shared" si="70"/>
        <v>0</v>
      </c>
      <c r="O155" s="115">
        <f t="shared" si="87"/>
        <v>-45875</v>
      </c>
      <c r="P155" s="113">
        <f t="shared" si="88"/>
        <v>148</v>
      </c>
      <c r="Q155" s="113" t="e">
        <f>INDEX(地温!$D$2:$D$366,MATCH(O155,地温!$C$2:$C$366,FALSE))</f>
        <v>#N/A</v>
      </c>
      <c r="R155" s="113" t="e">
        <f t="shared" si="89"/>
        <v>#N/A</v>
      </c>
      <c r="S155" s="116" t="e">
        <f t="shared" si="71"/>
        <v>#N/A</v>
      </c>
      <c r="T155" s="119" t="e">
        <f t="shared" si="72"/>
        <v>#N/A</v>
      </c>
      <c r="U155" s="119">
        <f t="shared" si="73"/>
        <v>0</v>
      </c>
      <c r="X155" s="115">
        <f t="shared" si="90"/>
        <v>-45875</v>
      </c>
      <c r="Y155" s="113">
        <f t="shared" si="91"/>
        <v>148</v>
      </c>
      <c r="Z155" s="113" t="e">
        <f>INDEX(地温!$D$2:$D$366,MATCH(X155,地温!$C$2:$C$366,FALSE))</f>
        <v>#N/A</v>
      </c>
      <c r="AA155" s="113" t="e">
        <f t="shared" si="92"/>
        <v>#N/A</v>
      </c>
      <c r="AB155" s="116" t="e">
        <f t="shared" si="74"/>
        <v>#N/A</v>
      </c>
      <c r="AC155" s="119" t="e">
        <f t="shared" si="75"/>
        <v>#N/A</v>
      </c>
      <c r="AD155" s="119">
        <f t="shared" si="76"/>
        <v>0</v>
      </c>
      <c r="AG155" s="115">
        <f t="shared" si="93"/>
        <v>-45875</v>
      </c>
      <c r="AH155" s="113">
        <f t="shared" si="94"/>
        <v>148</v>
      </c>
      <c r="AI155" s="113" t="e">
        <f>INDEX(地温!$D$2:$D$366,MATCH(AG155,地温!$C$2:$C$366,FALSE))</f>
        <v>#N/A</v>
      </c>
      <c r="AJ155" s="113" t="e">
        <f t="shared" si="95"/>
        <v>#N/A</v>
      </c>
      <c r="AK155" s="116" t="e">
        <f t="shared" si="77"/>
        <v>#N/A</v>
      </c>
      <c r="AL155" s="119" t="e">
        <f t="shared" si="78"/>
        <v>#N/A</v>
      </c>
      <c r="AM155" s="119">
        <f t="shared" si="79"/>
        <v>0</v>
      </c>
      <c r="AP155" s="115">
        <f t="shared" si="96"/>
        <v>-45875</v>
      </c>
      <c r="AQ155" s="113">
        <f t="shared" si="97"/>
        <v>148</v>
      </c>
      <c r="AR155" s="113" t="e">
        <f>INDEX(地温!$D$2:$D$366,MATCH(AP155,地温!$C$2:$C$366,FALSE))</f>
        <v>#N/A</v>
      </c>
      <c r="AS155" s="113" t="e">
        <f t="shared" si="98"/>
        <v>#N/A</v>
      </c>
      <c r="AT155" s="116" t="e">
        <f t="shared" si="80"/>
        <v>#N/A</v>
      </c>
      <c r="AU155" s="119" t="e">
        <f t="shared" si="81"/>
        <v>#N/A</v>
      </c>
      <c r="AV155" s="119">
        <f t="shared" si="82"/>
        <v>0</v>
      </c>
    </row>
    <row r="156" spans="1:48">
      <c r="A156" s="115">
        <f t="shared" si="83"/>
        <v>-45874</v>
      </c>
      <c r="B156" s="113">
        <f t="shared" si="66"/>
        <v>149</v>
      </c>
      <c r="C156" s="119">
        <f t="shared" si="67"/>
        <v>0</v>
      </c>
      <c r="F156" s="115">
        <f t="shared" si="84"/>
        <v>-45874</v>
      </c>
      <c r="G156" s="113">
        <f t="shared" si="85"/>
        <v>149</v>
      </c>
      <c r="H156" s="113" t="e">
        <f>INDEX(地温!$D$2:$D$366,MATCH(F156,地温!$C$2:$C$366,FALSE))</f>
        <v>#N/A</v>
      </c>
      <c r="I156" s="113" t="e">
        <f t="shared" si="86"/>
        <v>#N/A</v>
      </c>
      <c r="J156" s="116" t="e">
        <f t="shared" si="68"/>
        <v>#N/A</v>
      </c>
      <c r="K156" s="119" t="e">
        <f t="shared" si="69"/>
        <v>#N/A</v>
      </c>
      <c r="L156" s="119">
        <f t="shared" si="70"/>
        <v>0</v>
      </c>
      <c r="O156" s="115">
        <f t="shared" si="87"/>
        <v>-45874</v>
      </c>
      <c r="P156" s="113">
        <f t="shared" si="88"/>
        <v>149</v>
      </c>
      <c r="Q156" s="113" t="e">
        <f>INDEX(地温!$D$2:$D$366,MATCH(O156,地温!$C$2:$C$366,FALSE))</f>
        <v>#N/A</v>
      </c>
      <c r="R156" s="113" t="e">
        <f t="shared" si="89"/>
        <v>#N/A</v>
      </c>
      <c r="S156" s="116" t="e">
        <f t="shared" si="71"/>
        <v>#N/A</v>
      </c>
      <c r="T156" s="119" t="e">
        <f t="shared" si="72"/>
        <v>#N/A</v>
      </c>
      <c r="U156" s="119">
        <f t="shared" si="73"/>
        <v>0</v>
      </c>
      <c r="X156" s="115">
        <f t="shared" si="90"/>
        <v>-45874</v>
      </c>
      <c r="Y156" s="113">
        <f t="shared" si="91"/>
        <v>149</v>
      </c>
      <c r="Z156" s="113" t="e">
        <f>INDEX(地温!$D$2:$D$366,MATCH(X156,地温!$C$2:$C$366,FALSE))</f>
        <v>#N/A</v>
      </c>
      <c r="AA156" s="113" t="e">
        <f t="shared" si="92"/>
        <v>#N/A</v>
      </c>
      <c r="AB156" s="116" t="e">
        <f t="shared" si="74"/>
        <v>#N/A</v>
      </c>
      <c r="AC156" s="119" t="e">
        <f t="shared" si="75"/>
        <v>#N/A</v>
      </c>
      <c r="AD156" s="119">
        <f t="shared" si="76"/>
        <v>0</v>
      </c>
      <c r="AG156" s="115">
        <f t="shared" si="93"/>
        <v>-45874</v>
      </c>
      <c r="AH156" s="113">
        <f t="shared" si="94"/>
        <v>149</v>
      </c>
      <c r="AI156" s="113" t="e">
        <f>INDEX(地温!$D$2:$D$366,MATCH(AG156,地温!$C$2:$C$366,FALSE))</f>
        <v>#N/A</v>
      </c>
      <c r="AJ156" s="113" t="e">
        <f t="shared" si="95"/>
        <v>#N/A</v>
      </c>
      <c r="AK156" s="116" t="e">
        <f t="shared" si="77"/>
        <v>#N/A</v>
      </c>
      <c r="AL156" s="119" t="e">
        <f t="shared" si="78"/>
        <v>#N/A</v>
      </c>
      <c r="AM156" s="119">
        <f t="shared" si="79"/>
        <v>0</v>
      </c>
      <c r="AP156" s="115">
        <f t="shared" si="96"/>
        <v>-45874</v>
      </c>
      <c r="AQ156" s="113">
        <f t="shared" si="97"/>
        <v>149</v>
      </c>
      <c r="AR156" s="113" t="e">
        <f>INDEX(地温!$D$2:$D$366,MATCH(AP156,地温!$C$2:$C$366,FALSE))</f>
        <v>#N/A</v>
      </c>
      <c r="AS156" s="113" t="e">
        <f t="shared" si="98"/>
        <v>#N/A</v>
      </c>
      <c r="AT156" s="116" t="e">
        <f t="shared" si="80"/>
        <v>#N/A</v>
      </c>
      <c r="AU156" s="119" t="e">
        <f t="shared" si="81"/>
        <v>#N/A</v>
      </c>
      <c r="AV156" s="119">
        <f t="shared" si="82"/>
        <v>0</v>
      </c>
    </row>
    <row r="157" spans="1:48">
      <c r="A157" s="115">
        <f t="shared" si="83"/>
        <v>-45873</v>
      </c>
      <c r="B157" s="113">
        <f t="shared" si="66"/>
        <v>150</v>
      </c>
      <c r="C157" s="119">
        <f t="shared" si="67"/>
        <v>0</v>
      </c>
      <c r="F157" s="115">
        <f t="shared" si="84"/>
        <v>-45873</v>
      </c>
      <c r="G157" s="113">
        <f t="shared" si="85"/>
        <v>150</v>
      </c>
      <c r="H157" s="113" t="e">
        <f>INDEX(地温!$D$2:$D$366,MATCH(F157,地温!$C$2:$C$366,FALSE))</f>
        <v>#N/A</v>
      </c>
      <c r="I157" s="113" t="e">
        <f t="shared" si="86"/>
        <v>#N/A</v>
      </c>
      <c r="J157" s="116" t="e">
        <f t="shared" si="68"/>
        <v>#N/A</v>
      </c>
      <c r="K157" s="119" t="e">
        <f t="shared" si="69"/>
        <v>#N/A</v>
      </c>
      <c r="L157" s="119">
        <f t="shared" si="70"/>
        <v>0</v>
      </c>
      <c r="O157" s="115">
        <f t="shared" si="87"/>
        <v>-45873</v>
      </c>
      <c r="P157" s="113">
        <f t="shared" si="88"/>
        <v>150</v>
      </c>
      <c r="Q157" s="113" t="e">
        <f>INDEX(地温!$D$2:$D$366,MATCH(O157,地温!$C$2:$C$366,FALSE))</f>
        <v>#N/A</v>
      </c>
      <c r="R157" s="113" t="e">
        <f t="shared" si="89"/>
        <v>#N/A</v>
      </c>
      <c r="S157" s="116" t="e">
        <f t="shared" si="71"/>
        <v>#N/A</v>
      </c>
      <c r="T157" s="119" t="e">
        <f t="shared" si="72"/>
        <v>#N/A</v>
      </c>
      <c r="U157" s="119">
        <f t="shared" si="73"/>
        <v>0</v>
      </c>
      <c r="X157" s="115">
        <f t="shared" si="90"/>
        <v>-45873</v>
      </c>
      <c r="Y157" s="113">
        <f t="shared" si="91"/>
        <v>150</v>
      </c>
      <c r="Z157" s="113" t="e">
        <f>INDEX(地温!$D$2:$D$366,MATCH(X157,地温!$C$2:$C$366,FALSE))</f>
        <v>#N/A</v>
      </c>
      <c r="AA157" s="113" t="e">
        <f t="shared" si="92"/>
        <v>#N/A</v>
      </c>
      <c r="AB157" s="116" t="e">
        <f t="shared" si="74"/>
        <v>#N/A</v>
      </c>
      <c r="AC157" s="119" t="e">
        <f t="shared" si="75"/>
        <v>#N/A</v>
      </c>
      <c r="AD157" s="119">
        <f t="shared" si="76"/>
        <v>0</v>
      </c>
      <c r="AG157" s="115">
        <f t="shared" si="93"/>
        <v>-45873</v>
      </c>
      <c r="AH157" s="113">
        <f t="shared" si="94"/>
        <v>150</v>
      </c>
      <c r="AI157" s="113" t="e">
        <f>INDEX(地温!$D$2:$D$366,MATCH(AG157,地温!$C$2:$C$366,FALSE))</f>
        <v>#N/A</v>
      </c>
      <c r="AJ157" s="113" t="e">
        <f t="shared" si="95"/>
        <v>#N/A</v>
      </c>
      <c r="AK157" s="116" t="e">
        <f t="shared" si="77"/>
        <v>#N/A</v>
      </c>
      <c r="AL157" s="119" t="e">
        <f t="shared" si="78"/>
        <v>#N/A</v>
      </c>
      <c r="AM157" s="119">
        <f t="shared" si="79"/>
        <v>0</v>
      </c>
      <c r="AP157" s="115">
        <f t="shared" si="96"/>
        <v>-45873</v>
      </c>
      <c r="AQ157" s="113">
        <f t="shared" si="97"/>
        <v>150</v>
      </c>
      <c r="AR157" s="113" t="e">
        <f>INDEX(地温!$D$2:$D$366,MATCH(AP157,地温!$C$2:$C$366,FALSE))</f>
        <v>#N/A</v>
      </c>
      <c r="AS157" s="113" t="e">
        <f t="shared" si="98"/>
        <v>#N/A</v>
      </c>
      <c r="AT157" s="116" t="e">
        <f t="shared" si="80"/>
        <v>#N/A</v>
      </c>
      <c r="AU157" s="119" t="e">
        <f t="shared" si="81"/>
        <v>#N/A</v>
      </c>
      <c r="AV157" s="119">
        <f t="shared" si="82"/>
        <v>0</v>
      </c>
    </row>
    <row r="158" spans="1:48">
      <c r="A158" s="115">
        <f t="shared" si="83"/>
        <v>-45872</v>
      </c>
      <c r="B158" s="113">
        <f t="shared" si="66"/>
        <v>151</v>
      </c>
      <c r="C158" s="119">
        <f t="shared" si="67"/>
        <v>0</v>
      </c>
      <c r="F158" s="115">
        <f t="shared" si="84"/>
        <v>-45872</v>
      </c>
      <c r="G158" s="113">
        <f t="shared" si="85"/>
        <v>151</v>
      </c>
      <c r="H158" s="113" t="e">
        <f>INDEX(地温!$D$2:$D$366,MATCH(F158,地温!$C$2:$C$366,FALSE))</f>
        <v>#N/A</v>
      </c>
      <c r="I158" s="113" t="e">
        <f t="shared" si="86"/>
        <v>#N/A</v>
      </c>
      <c r="J158" s="116" t="e">
        <f t="shared" si="68"/>
        <v>#N/A</v>
      </c>
      <c r="K158" s="119" t="e">
        <f t="shared" si="69"/>
        <v>#N/A</v>
      </c>
      <c r="L158" s="119">
        <f t="shared" si="70"/>
        <v>0</v>
      </c>
      <c r="O158" s="115">
        <f t="shared" si="87"/>
        <v>-45872</v>
      </c>
      <c r="P158" s="113">
        <f t="shared" si="88"/>
        <v>151</v>
      </c>
      <c r="Q158" s="113" t="e">
        <f>INDEX(地温!$D$2:$D$366,MATCH(O158,地温!$C$2:$C$366,FALSE))</f>
        <v>#N/A</v>
      </c>
      <c r="R158" s="113" t="e">
        <f t="shared" si="89"/>
        <v>#N/A</v>
      </c>
      <c r="S158" s="116" t="e">
        <f t="shared" si="71"/>
        <v>#N/A</v>
      </c>
      <c r="T158" s="119" t="e">
        <f t="shared" si="72"/>
        <v>#N/A</v>
      </c>
      <c r="U158" s="119">
        <f t="shared" si="73"/>
        <v>0</v>
      </c>
      <c r="X158" s="115">
        <f t="shared" si="90"/>
        <v>-45872</v>
      </c>
      <c r="Y158" s="113">
        <f t="shared" si="91"/>
        <v>151</v>
      </c>
      <c r="Z158" s="113" t="e">
        <f>INDEX(地温!$D$2:$D$366,MATCH(X158,地温!$C$2:$C$366,FALSE))</f>
        <v>#N/A</v>
      </c>
      <c r="AA158" s="113" t="e">
        <f t="shared" si="92"/>
        <v>#N/A</v>
      </c>
      <c r="AB158" s="116" t="e">
        <f t="shared" si="74"/>
        <v>#N/A</v>
      </c>
      <c r="AC158" s="119" t="e">
        <f t="shared" si="75"/>
        <v>#N/A</v>
      </c>
      <c r="AD158" s="119">
        <f t="shared" si="76"/>
        <v>0</v>
      </c>
      <c r="AG158" s="115">
        <f t="shared" si="93"/>
        <v>-45872</v>
      </c>
      <c r="AH158" s="113">
        <f t="shared" si="94"/>
        <v>151</v>
      </c>
      <c r="AI158" s="113" t="e">
        <f>INDEX(地温!$D$2:$D$366,MATCH(AG158,地温!$C$2:$C$366,FALSE))</f>
        <v>#N/A</v>
      </c>
      <c r="AJ158" s="113" t="e">
        <f t="shared" si="95"/>
        <v>#N/A</v>
      </c>
      <c r="AK158" s="116" t="e">
        <f t="shared" si="77"/>
        <v>#N/A</v>
      </c>
      <c r="AL158" s="119" t="e">
        <f t="shared" si="78"/>
        <v>#N/A</v>
      </c>
      <c r="AM158" s="119">
        <f t="shared" si="79"/>
        <v>0</v>
      </c>
      <c r="AP158" s="115">
        <f t="shared" si="96"/>
        <v>-45872</v>
      </c>
      <c r="AQ158" s="113">
        <f t="shared" si="97"/>
        <v>151</v>
      </c>
      <c r="AR158" s="113" t="e">
        <f>INDEX(地温!$D$2:$D$366,MATCH(AP158,地温!$C$2:$C$366,FALSE))</f>
        <v>#N/A</v>
      </c>
      <c r="AS158" s="113" t="e">
        <f t="shared" si="98"/>
        <v>#N/A</v>
      </c>
      <c r="AT158" s="116" t="e">
        <f t="shared" si="80"/>
        <v>#N/A</v>
      </c>
      <c r="AU158" s="119" t="e">
        <f t="shared" si="81"/>
        <v>#N/A</v>
      </c>
      <c r="AV158" s="119">
        <f t="shared" si="82"/>
        <v>0</v>
      </c>
    </row>
    <row r="159" spans="1:48">
      <c r="A159" s="115">
        <f t="shared" si="83"/>
        <v>-45871</v>
      </c>
      <c r="B159" s="113">
        <f t="shared" si="66"/>
        <v>152</v>
      </c>
      <c r="C159" s="119">
        <f t="shared" si="67"/>
        <v>0</v>
      </c>
      <c r="F159" s="115">
        <f t="shared" si="84"/>
        <v>-45871</v>
      </c>
      <c r="G159" s="113">
        <f t="shared" si="85"/>
        <v>152</v>
      </c>
      <c r="H159" s="113" t="e">
        <f>INDEX(地温!$D$2:$D$366,MATCH(F159,地温!$C$2:$C$366,FALSE))</f>
        <v>#N/A</v>
      </c>
      <c r="I159" s="113" t="e">
        <f t="shared" si="86"/>
        <v>#N/A</v>
      </c>
      <c r="J159" s="116" t="e">
        <f t="shared" si="68"/>
        <v>#N/A</v>
      </c>
      <c r="K159" s="119" t="e">
        <f t="shared" si="69"/>
        <v>#N/A</v>
      </c>
      <c r="L159" s="119">
        <f t="shared" si="70"/>
        <v>0</v>
      </c>
      <c r="O159" s="115">
        <f t="shared" si="87"/>
        <v>-45871</v>
      </c>
      <c r="P159" s="113">
        <f t="shared" si="88"/>
        <v>152</v>
      </c>
      <c r="Q159" s="113" t="e">
        <f>INDEX(地温!$D$2:$D$366,MATCH(O159,地温!$C$2:$C$366,FALSE))</f>
        <v>#N/A</v>
      </c>
      <c r="R159" s="113" t="e">
        <f t="shared" si="89"/>
        <v>#N/A</v>
      </c>
      <c r="S159" s="116" t="e">
        <f t="shared" si="71"/>
        <v>#N/A</v>
      </c>
      <c r="T159" s="119" t="e">
        <f t="shared" si="72"/>
        <v>#N/A</v>
      </c>
      <c r="U159" s="119">
        <f t="shared" si="73"/>
        <v>0</v>
      </c>
      <c r="X159" s="115">
        <f t="shared" si="90"/>
        <v>-45871</v>
      </c>
      <c r="Y159" s="113">
        <f t="shared" si="91"/>
        <v>152</v>
      </c>
      <c r="Z159" s="113" t="e">
        <f>INDEX(地温!$D$2:$D$366,MATCH(X159,地温!$C$2:$C$366,FALSE))</f>
        <v>#N/A</v>
      </c>
      <c r="AA159" s="113" t="e">
        <f t="shared" si="92"/>
        <v>#N/A</v>
      </c>
      <c r="AB159" s="116" t="e">
        <f t="shared" si="74"/>
        <v>#N/A</v>
      </c>
      <c r="AC159" s="119" t="e">
        <f t="shared" si="75"/>
        <v>#N/A</v>
      </c>
      <c r="AD159" s="119">
        <f t="shared" si="76"/>
        <v>0</v>
      </c>
      <c r="AG159" s="115">
        <f t="shared" si="93"/>
        <v>-45871</v>
      </c>
      <c r="AH159" s="113">
        <f t="shared" si="94"/>
        <v>152</v>
      </c>
      <c r="AI159" s="113" t="e">
        <f>INDEX(地温!$D$2:$D$366,MATCH(AG159,地温!$C$2:$C$366,FALSE))</f>
        <v>#N/A</v>
      </c>
      <c r="AJ159" s="113" t="e">
        <f t="shared" si="95"/>
        <v>#N/A</v>
      </c>
      <c r="AK159" s="116" t="e">
        <f t="shared" si="77"/>
        <v>#N/A</v>
      </c>
      <c r="AL159" s="119" t="e">
        <f t="shared" si="78"/>
        <v>#N/A</v>
      </c>
      <c r="AM159" s="119">
        <f t="shared" si="79"/>
        <v>0</v>
      </c>
      <c r="AP159" s="115">
        <f t="shared" si="96"/>
        <v>-45871</v>
      </c>
      <c r="AQ159" s="113">
        <f t="shared" si="97"/>
        <v>152</v>
      </c>
      <c r="AR159" s="113" t="e">
        <f>INDEX(地温!$D$2:$D$366,MATCH(AP159,地温!$C$2:$C$366,FALSE))</f>
        <v>#N/A</v>
      </c>
      <c r="AS159" s="113" t="e">
        <f t="shared" si="98"/>
        <v>#N/A</v>
      </c>
      <c r="AT159" s="116" t="e">
        <f t="shared" si="80"/>
        <v>#N/A</v>
      </c>
      <c r="AU159" s="119" t="e">
        <f t="shared" si="81"/>
        <v>#N/A</v>
      </c>
      <c r="AV159" s="119">
        <f t="shared" si="82"/>
        <v>0</v>
      </c>
    </row>
    <row r="160" spans="1:48">
      <c r="A160" s="115">
        <f t="shared" si="83"/>
        <v>-45870</v>
      </c>
      <c r="B160" s="113">
        <f t="shared" si="66"/>
        <v>153</v>
      </c>
      <c r="C160" s="119">
        <f t="shared" si="67"/>
        <v>0</v>
      </c>
      <c r="F160" s="115">
        <f t="shared" si="84"/>
        <v>-45870</v>
      </c>
      <c r="G160" s="113">
        <f t="shared" si="85"/>
        <v>153</v>
      </c>
      <c r="H160" s="113" t="e">
        <f>INDEX(地温!$D$2:$D$366,MATCH(F160,地温!$C$2:$C$366,FALSE))</f>
        <v>#N/A</v>
      </c>
      <c r="I160" s="113" t="e">
        <f t="shared" si="86"/>
        <v>#N/A</v>
      </c>
      <c r="J160" s="116" t="e">
        <f t="shared" si="68"/>
        <v>#N/A</v>
      </c>
      <c r="K160" s="119" t="e">
        <f t="shared" si="69"/>
        <v>#N/A</v>
      </c>
      <c r="L160" s="119">
        <f t="shared" si="70"/>
        <v>0</v>
      </c>
      <c r="O160" s="115">
        <f t="shared" si="87"/>
        <v>-45870</v>
      </c>
      <c r="P160" s="113">
        <f t="shared" si="88"/>
        <v>153</v>
      </c>
      <c r="Q160" s="113" t="e">
        <f>INDEX(地温!$D$2:$D$366,MATCH(O160,地温!$C$2:$C$366,FALSE))</f>
        <v>#N/A</v>
      </c>
      <c r="R160" s="113" t="e">
        <f t="shared" si="89"/>
        <v>#N/A</v>
      </c>
      <c r="S160" s="116" t="e">
        <f t="shared" si="71"/>
        <v>#N/A</v>
      </c>
      <c r="T160" s="119" t="e">
        <f t="shared" si="72"/>
        <v>#N/A</v>
      </c>
      <c r="U160" s="119">
        <f t="shared" si="73"/>
        <v>0</v>
      </c>
      <c r="X160" s="115">
        <f t="shared" si="90"/>
        <v>-45870</v>
      </c>
      <c r="Y160" s="113">
        <f t="shared" si="91"/>
        <v>153</v>
      </c>
      <c r="Z160" s="113" t="e">
        <f>INDEX(地温!$D$2:$D$366,MATCH(X160,地温!$C$2:$C$366,FALSE))</f>
        <v>#N/A</v>
      </c>
      <c r="AA160" s="113" t="e">
        <f t="shared" si="92"/>
        <v>#N/A</v>
      </c>
      <c r="AB160" s="116" t="e">
        <f t="shared" si="74"/>
        <v>#N/A</v>
      </c>
      <c r="AC160" s="119" t="e">
        <f t="shared" si="75"/>
        <v>#N/A</v>
      </c>
      <c r="AD160" s="119">
        <f t="shared" si="76"/>
        <v>0</v>
      </c>
      <c r="AG160" s="115">
        <f t="shared" si="93"/>
        <v>-45870</v>
      </c>
      <c r="AH160" s="113">
        <f t="shared" si="94"/>
        <v>153</v>
      </c>
      <c r="AI160" s="113" t="e">
        <f>INDEX(地温!$D$2:$D$366,MATCH(AG160,地温!$C$2:$C$366,FALSE))</f>
        <v>#N/A</v>
      </c>
      <c r="AJ160" s="113" t="e">
        <f t="shared" si="95"/>
        <v>#N/A</v>
      </c>
      <c r="AK160" s="116" t="e">
        <f t="shared" si="77"/>
        <v>#N/A</v>
      </c>
      <c r="AL160" s="119" t="e">
        <f t="shared" si="78"/>
        <v>#N/A</v>
      </c>
      <c r="AM160" s="119">
        <f t="shared" si="79"/>
        <v>0</v>
      </c>
      <c r="AP160" s="115">
        <f t="shared" si="96"/>
        <v>-45870</v>
      </c>
      <c r="AQ160" s="113">
        <f t="shared" si="97"/>
        <v>153</v>
      </c>
      <c r="AR160" s="113" t="e">
        <f>INDEX(地温!$D$2:$D$366,MATCH(AP160,地温!$C$2:$C$366,FALSE))</f>
        <v>#N/A</v>
      </c>
      <c r="AS160" s="113" t="e">
        <f t="shared" si="98"/>
        <v>#N/A</v>
      </c>
      <c r="AT160" s="116" t="e">
        <f t="shared" si="80"/>
        <v>#N/A</v>
      </c>
      <c r="AU160" s="119" t="e">
        <f t="shared" si="81"/>
        <v>#N/A</v>
      </c>
      <c r="AV160" s="119">
        <f t="shared" si="82"/>
        <v>0</v>
      </c>
    </row>
    <row r="161" spans="1:48">
      <c r="A161" s="115">
        <f t="shared" si="83"/>
        <v>-45869</v>
      </c>
      <c r="B161" s="113">
        <f t="shared" si="66"/>
        <v>154</v>
      </c>
      <c r="C161" s="119">
        <f t="shared" si="67"/>
        <v>0</v>
      </c>
      <c r="F161" s="115">
        <f t="shared" si="84"/>
        <v>-45869</v>
      </c>
      <c r="G161" s="113">
        <f t="shared" si="85"/>
        <v>154</v>
      </c>
      <c r="H161" s="113" t="e">
        <f>INDEX(地温!$D$2:$D$366,MATCH(F161,地温!$C$2:$C$366,FALSE))</f>
        <v>#N/A</v>
      </c>
      <c r="I161" s="113" t="e">
        <f t="shared" si="86"/>
        <v>#N/A</v>
      </c>
      <c r="J161" s="116" t="e">
        <f t="shared" si="68"/>
        <v>#N/A</v>
      </c>
      <c r="K161" s="119" t="e">
        <f t="shared" si="69"/>
        <v>#N/A</v>
      </c>
      <c r="L161" s="119">
        <f t="shared" si="70"/>
        <v>0</v>
      </c>
      <c r="O161" s="115">
        <f t="shared" si="87"/>
        <v>-45869</v>
      </c>
      <c r="P161" s="113">
        <f t="shared" si="88"/>
        <v>154</v>
      </c>
      <c r="Q161" s="113" t="e">
        <f>INDEX(地温!$D$2:$D$366,MATCH(O161,地温!$C$2:$C$366,FALSE))</f>
        <v>#N/A</v>
      </c>
      <c r="R161" s="113" t="e">
        <f t="shared" si="89"/>
        <v>#N/A</v>
      </c>
      <c r="S161" s="116" t="e">
        <f t="shared" si="71"/>
        <v>#N/A</v>
      </c>
      <c r="T161" s="119" t="e">
        <f t="shared" si="72"/>
        <v>#N/A</v>
      </c>
      <c r="U161" s="119">
        <f t="shared" si="73"/>
        <v>0</v>
      </c>
      <c r="X161" s="115">
        <f t="shared" si="90"/>
        <v>-45869</v>
      </c>
      <c r="Y161" s="113">
        <f t="shared" si="91"/>
        <v>154</v>
      </c>
      <c r="Z161" s="113" t="e">
        <f>INDEX(地温!$D$2:$D$366,MATCH(X161,地温!$C$2:$C$366,FALSE))</f>
        <v>#N/A</v>
      </c>
      <c r="AA161" s="113" t="e">
        <f t="shared" si="92"/>
        <v>#N/A</v>
      </c>
      <c r="AB161" s="116" t="e">
        <f t="shared" si="74"/>
        <v>#N/A</v>
      </c>
      <c r="AC161" s="119" t="e">
        <f t="shared" si="75"/>
        <v>#N/A</v>
      </c>
      <c r="AD161" s="119">
        <f t="shared" si="76"/>
        <v>0</v>
      </c>
      <c r="AG161" s="115">
        <f t="shared" si="93"/>
        <v>-45869</v>
      </c>
      <c r="AH161" s="113">
        <f t="shared" si="94"/>
        <v>154</v>
      </c>
      <c r="AI161" s="113" t="e">
        <f>INDEX(地温!$D$2:$D$366,MATCH(AG161,地温!$C$2:$C$366,FALSE))</f>
        <v>#N/A</v>
      </c>
      <c r="AJ161" s="113" t="e">
        <f t="shared" si="95"/>
        <v>#N/A</v>
      </c>
      <c r="AK161" s="116" t="e">
        <f t="shared" si="77"/>
        <v>#N/A</v>
      </c>
      <c r="AL161" s="119" t="e">
        <f t="shared" si="78"/>
        <v>#N/A</v>
      </c>
      <c r="AM161" s="119">
        <f t="shared" si="79"/>
        <v>0</v>
      </c>
      <c r="AP161" s="115">
        <f t="shared" si="96"/>
        <v>-45869</v>
      </c>
      <c r="AQ161" s="113">
        <f t="shared" si="97"/>
        <v>154</v>
      </c>
      <c r="AR161" s="113" t="e">
        <f>INDEX(地温!$D$2:$D$366,MATCH(AP161,地温!$C$2:$C$366,FALSE))</f>
        <v>#N/A</v>
      </c>
      <c r="AS161" s="113" t="e">
        <f t="shared" si="98"/>
        <v>#N/A</v>
      </c>
      <c r="AT161" s="116" t="e">
        <f t="shared" si="80"/>
        <v>#N/A</v>
      </c>
      <c r="AU161" s="119" t="e">
        <f t="shared" si="81"/>
        <v>#N/A</v>
      </c>
      <c r="AV161" s="119">
        <f t="shared" si="82"/>
        <v>0</v>
      </c>
    </row>
    <row r="162" spans="1:48">
      <c r="A162" s="115">
        <f t="shared" si="83"/>
        <v>-45868</v>
      </c>
      <c r="B162" s="113">
        <f t="shared" si="66"/>
        <v>155</v>
      </c>
      <c r="C162" s="119">
        <f t="shared" si="67"/>
        <v>0</v>
      </c>
      <c r="F162" s="115">
        <f t="shared" si="84"/>
        <v>-45868</v>
      </c>
      <c r="G162" s="113">
        <f t="shared" si="85"/>
        <v>155</v>
      </c>
      <c r="H162" s="113" t="e">
        <f>INDEX(地温!$D$2:$D$366,MATCH(F162,地温!$C$2:$C$366,FALSE))</f>
        <v>#N/A</v>
      </c>
      <c r="I162" s="113" t="e">
        <f t="shared" si="86"/>
        <v>#N/A</v>
      </c>
      <c r="J162" s="116" t="e">
        <f t="shared" si="68"/>
        <v>#N/A</v>
      </c>
      <c r="K162" s="119" t="e">
        <f t="shared" si="69"/>
        <v>#N/A</v>
      </c>
      <c r="L162" s="119">
        <f t="shared" si="70"/>
        <v>0</v>
      </c>
      <c r="O162" s="115">
        <f t="shared" si="87"/>
        <v>-45868</v>
      </c>
      <c r="P162" s="113">
        <f t="shared" si="88"/>
        <v>155</v>
      </c>
      <c r="Q162" s="113" t="e">
        <f>INDEX(地温!$D$2:$D$366,MATCH(O162,地温!$C$2:$C$366,FALSE))</f>
        <v>#N/A</v>
      </c>
      <c r="R162" s="113" t="e">
        <f t="shared" si="89"/>
        <v>#N/A</v>
      </c>
      <c r="S162" s="116" t="e">
        <f t="shared" si="71"/>
        <v>#N/A</v>
      </c>
      <c r="T162" s="119" t="e">
        <f t="shared" si="72"/>
        <v>#N/A</v>
      </c>
      <c r="U162" s="119">
        <f t="shared" si="73"/>
        <v>0</v>
      </c>
      <c r="X162" s="115">
        <f t="shared" si="90"/>
        <v>-45868</v>
      </c>
      <c r="Y162" s="113">
        <f t="shared" si="91"/>
        <v>155</v>
      </c>
      <c r="Z162" s="113" t="e">
        <f>INDEX(地温!$D$2:$D$366,MATCH(X162,地温!$C$2:$C$366,FALSE))</f>
        <v>#N/A</v>
      </c>
      <c r="AA162" s="113" t="e">
        <f t="shared" si="92"/>
        <v>#N/A</v>
      </c>
      <c r="AB162" s="116" t="e">
        <f t="shared" si="74"/>
        <v>#N/A</v>
      </c>
      <c r="AC162" s="119" t="e">
        <f t="shared" si="75"/>
        <v>#N/A</v>
      </c>
      <c r="AD162" s="119">
        <f t="shared" si="76"/>
        <v>0</v>
      </c>
      <c r="AG162" s="115">
        <f t="shared" si="93"/>
        <v>-45868</v>
      </c>
      <c r="AH162" s="113">
        <f t="shared" si="94"/>
        <v>155</v>
      </c>
      <c r="AI162" s="113" t="e">
        <f>INDEX(地温!$D$2:$D$366,MATCH(AG162,地温!$C$2:$C$366,FALSE))</f>
        <v>#N/A</v>
      </c>
      <c r="AJ162" s="113" t="e">
        <f t="shared" si="95"/>
        <v>#N/A</v>
      </c>
      <c r="AK162" s="116" t="e">
        <f t="shared" si="77"/>
        <v>#N/A</v>
      </c>
      <c r="AL162" s="119" t="e">
        <f t="shared" si="78"/>
        <v>#N/A</v>
      </c>
      <c r="AM162" s="119">
        <f t="shared" si="79"/>
        <v>0</v>
      </c>
      <c r="AP162" s="115">
        <f t="shared" si="96"/>
        <v>-45868</v>
      </c>
      <c r="AQ162" s="113">
        <f t="shared" si="97"/>
        <v>155</v>
      </c>
      <c r="AR162" s="113" t="e">
        <f>INDEX(地温!$D$2:$D$366,MATCH(AP162,地温!$C$2:$C$366,FALSE))</f>
        <v>#N/A</v>
      </c>
      <c r="AS162" s="113" t="e">
        <f t="shared" si="98"/>
        <v>#N/A</v>
      </c>
      <c r="AT162" s="116" t="e">
        <f t="shared" si="80"/>
        <v>#N/A</v>
      </c>
      <c r="AU162" s="119" t="e">
        <f t="shared" si="81"/>
        <v>#N/A</v>
      </c>
      <c r="AV162" s="119">
        <f t="shared" si="82"/>
        <v>0</v>
      </c>
    </row>
    <row r="163" spans="1:48">
      <c r="A163" s="115">
        <f t="shared" si="83"/>
        <v>-45867</v>
      </c>
      <c r="B163" s="113">
        <f t="shared" si="66"/>
        <v>156</v>
      </c>
      <c r="C163" s="119">
        <f t="shared" si="67"/>
        <v>0</v>
      </c>
      <c r="F163" s="115">
        <f t="shared" si="84"/>
        <v>-45867</v>
      </c>
      <c r="G163" s="113">
        <f t="shared" si="85"/>
        <v>156</v>
      </c>
      <c r="H163" s="113" t="e">
        <f>INDEX(地温!$D$2:$D$366,MATCH(F163,地温!$C$2:$C$366,FALSE))</f>
        <v>#N/A</v>
      </c>
      <c r="I163" s="113" t="e">
        <f t="shared" si="86"/>
        <v>#N/A</v>
      </c>
      <c r="J163" s="116" t="e">
        <f t="shared" si="68"/>
        <v>#N/A</v>
      </c>
      <c r="K163" s="119" t="e">
        <f t="shared" si="69"/>
        <v>#N/A</v>
      </c>
      <c r="L163" s="119">
        <f t="shared" si="70"/>
        <v>0</v>
      </c>
      <c r="O163" s="115">
        <f t="shared" si="87"/>
        <v>-45867</v>
      </c>
      <c r="P163" s="113">
        <f t="shared" si="88"/>
        <v>156</v>
      </c>
      <c r="Q163" s="113" t="e">
        <f>INDEX(地温!$D$2:$D$366,MATCH(O163,地温!$C$2:$C$366,FALSE))</f>
        <v>#N/A</v>
      </c>
      <c r="R163" s="113" t="e">
        <f t="shared" si="89"/>
        <v>#N/A</v>
      </c>
      <c r="S163" s="116" t="e">
        <f t="shared" si="71"/>
        <v>#N/A</v>
      </c>
      <c r="T163" s="119" t="e">
        <f t="shared" si="72"/>
        <v>#N/A</v>
      </c>
      <c r="U163" s="119">
        <f t="shared" si="73"/>
        <v>0</v>
      </c>
      <c r="X163" s="115">
        <f t="shared" si="90"/>
        <v>-45867</v>
      </c>
      <c r="Y163" s="113">
        <f t="shared" si="91"/>
        <v>156</v>
      </c>
      <c r="Z163" s="113" t="e">
        <f>INDEX(地温!$D$2:$D$366,MATCH(X163,地温!$C$2:$C$366,FALSE))</f>
        <v>#N/A</v>
      </c>
      <c r="AA163" s="113" t="e">
        <f t="shared" si="92"/>
        <v>#N/A</v>
      </c>
      <c r="AB163" s="116" t="e">
        <f t="shared" si="74"/>
        <v>#N/A</v>
      </c>
      <c r="AC163" s="119" t="e">
        <f t="shared" si="75"/>
        <v>#N/A</v>
      </c>
      <c r="AD163" s="119">
        <f t="shared" si="76"/>
        <v>0</v>
      </c>
      <c r="AG163" s="115">
        <f t="shared" si="93"/>
        <v>-45867</v>
      </c>
      <c r="AH163" s="113">
        <f t="shared" si="94"/>
        <v>156</v>
      </c>
      <c r="AI163" s="113" t="e">
        <f>INDEX(地温!$D$2:$D$366,MATCH(AG163,地温!$C$2:$C$366,FALSE))</f>
        <v>#N/A</v>
      </c>
      <c r="AJ163" s="113" t="e">
        <f t="shared" si="95"/>
        <v>#N/A</v>
      </c>
      <c r="AK163" s="116" t="e">
        <f t="shared" si="77"/>
        <v>#N/A</v>
      </c>
      <c r="AL163" s="119" t="e">
        <f t="shared" si="78"/>
        <v>#N/A</v>
      </c>
      <c r="AM163" s="119">
        <f t="shared" si="79"/>
        <v>0</v>
      </c>
      <c r="AP163" s="115">
        <f t="shared" si="96"/>
        <v>-45867</v>
      </c>
      <c r="AQ163" s="113">
        <f t="shared" si="97"/>
        <v>156</v>
      </c>
      <c r="AR163" s="113" t="e">
        <f>INDEX(地温!$D$2:$D$366,MATCH(AP163,地温!$C$2:$C$366,FALSE))</f>
        <v>#N/A</v>
      </c>
      <c r="AS163" s="113" t="e">
        <f t="shared" si="98"/>
        <v>#N/A</v>
      </c>
      <c r="AT163" s="116" t="e">
        <f t="shared" si="80"/>
        <v>#N/A</v>
      </c>
      <c r="AU163" s="119" t="e">
        <f t="shared" si="81"/>
        <v>#N/A</v>
      </c>
      <c r="AV163" s="119">
        <f t="shared" si="82"/>
        <v>0</v>
      </c>
    </row>
    <row r="164" spans="1:48">
      <c r="A164" s="115">
        <f t="shared" si="83"/>
        <v>-45866</v>
      </c>
      <c r="B164" s="113">
        <f t="shared" si="66"/>
        <v>157</v>
      </c>
      <c r="C164" s="119">
        <f t="shared" si="67"/>
        <v>0</v>
      </c>
      <c r="F164" s="115">
        <f t="shared" si="84"/>
        <v>-45866</v>
      </c>
      <c r="G164" s="113">
        <f t="shared" si="85"/>
        <v>157</v>
      </c>
      <c r="H164" s="113" t="e">
        <f>INDEX(地温!$D$2:$D$366,MATCH(F164,地温!$C$2:$C$366,FALSE))</f>
        <v>#N/A</v>
      </c>
      <c r="I164" s="113" t="e">
        <f t="shared" si="86"/>
        <v>#N/A</v>
      </c>
      <c r="J164" s="116" t="e">
        <f t="shared" si="68"/>
        <v>#N/A</v>
      </c>
      <c r="K164" s="119" t="e">
        <f t="shared" si="69"/>
        <v>#N/A</v>
      </c>
      <c r="L164" s="119">
        <f t="shared" si="70"/>
        <v>0</v>
      </c>
      <c r="O164" s="115">
        <f t="shared" si="87"/>
        <v>-45866</v>
      </c>
      <c r="P164" s="113">
        <f t="shared" si="88"/>
        <v>157</v>
      </c>
      <c r="Q164" s="113" t="e">
        <f>INDEX(地温!$D$2:$D$366,MATCH(O164,地温!$C$2:$C$366,FALSE))</f>
        <v>#N/A</v>
      </c>
      <c r="R164" s="113" t="e">
        <f t="shared" si="89"/>
        <v>#N/A</v>
      </c>
      <c r="S164" s="116" t="e">
        <f t="shared" si="71"/>
        <v>#N/A</v>
      </c>
      <c r="T164" s="119" t="e">
        <f t="shared" si="72"/>
        <v>#N/A</v>
      </c>
      <c r="U164" s="119">
        <f t="shared" si="73"/>
        <v>0</v>
      </c>
      <c r="X164" s="115">
        <f t="shared" si="90"/>
        <v>-45866</v>
      </c>
      <c r="Y164" s="113">
        <f t="shared" si="91"/>
        <v>157</v>
      </c>
      <c r="Z164" s="113" t="e">
        <f>INDEX(地温!$D$2:$D$366,MATCH(X164,地温!$C$2:$C$366,FALSE))</f>
        <v>#N/A</v>
      </c>
      <c r="AA164" s="113" t="e">
        <f t="shared" si="92"/>
        <v>#N/A</v>
      </c>
      <c r="AB164" s="116" t="e">
        <f t="shared" si="74"/>
        <v>#N/A</v>
      </c>
      <c r="AC164" s="119" t="e">
        <f t="shared" si="75"/>
        <v>#N/A</v>
      </c>
      <c r="AD164" s="119">
        <f t="shared" si="76"/>
        <v>0</v>
      </c>
      <c r="AG164" s="115">
        <f t="shared" si="93"/>
        <v>-45866</v>
      </c>
      <c r="AH164" s="113">
        <f t="shared" si="94"/>
        <v>157</v>
      </c>
      <c r="AI164" s="113" t="e">
        <f>INDEX(地温!$D$2:$D$366,MATCH(AG164,地温!$C$2:$C$366,FALSE))</f>
        <v>#N/A</v>
      </c>
      <c r="AJ164" s="113" t="e">
        <f t="shared" si="95"/>
        <v>#N/A</v>
      </c>
      <c r="AK164" s="116" t="e">
        <f t="shared" si="77"/>
        <v>#N/A</v>
      </c>
      <c r="AL164" s="119" t="e">
        <f t="shared" si="78"/>
        <v>#N/A</v>
      </c>
      <c r="AM164" s="119">
        <f t="shared" si="79"/>
        <v>0</v>
      </c>
      <c r="AP164" s="115">
        <f t="shared" si="96"/>
        <v>-45866</v>
      </c>
      <c r="AQ164" s="113">
        <f t="shared" si="97"/>
        <v>157</v>
      </c>
      <c r="AR164" s="113" t="e">
        <f>INDEX(地温!$D$2:$D$366,MATCH(AP164,地温!$C$2:$C$366,FALSE))</f>
        <v>#N/A</v>
      </c>
      <c r="AS164" s="113" t="e">
        <f t="shared" si="98"/>
        <v>#N/A</v>
      </c>
      <c r="AT164" s="116" t="e">
        <f t="shared" si="80"/>
        <v>#N/A</v>
      </c>
      <c r="AU164" s="119" t="e">
        <f t="shared" si="81"/>
        <v>#N/A</v>
      </c>
      <c r="AV164" s="119">
        <f t="shared" si="82"/>
        <v>0</v>
      </c>
    </row>
    <row r="165" spans="1:48">
      <c r="A165" s="115">
        <f t="shared" si="83"/>
        <v>-45865</v>
      </c>
      <c r="B165" s="113">
        <f t="shared" si="66"/>
        <v>158</v>
      </c>
      <c r="C165" s="119">
        <f t="shared" si="67"/>
        <v>0</v>
      </c>
      <c r="F165" s="115">
        <f t="shared" si="84"/>
        <v>-45865</v>
      </c>
      <c r="G165" s="113">
        <f t="shared" si="85"/>
        <v>158</v>
      </c>
      <c r="H165" s="113" t="e">
        <f>INDEX(地温!$D$2:$D$366,MATCH(F165,地温!$C$2:$C$366,FALSE))</f>
        <v>#N/A</v>
      </c>
      <c r="I165" s="113" t="e">
        <f t="shared" si="86"/>
        <v>#N/A</v>
      </c>
      <c r="J165" s="116" t="e">
        <f t="shared" si="68"/>
        <v>#N/A</v>
      </c>
      <c r="K165" s="119" t="e">
        <f t="shared" si="69"/>
        <v>#N/A</v>
      </c>
      <c r="L165" s="119">
        <f t="shared" si="70"/>
        <v>0</v>
      </c>
      <c r="O165" s="115">
        <f t="shared" si="87"/>
        <v>-45865</v>
      </c>
      <c r="P165" s="113">
        <f t="shared" si="88"/>
        <v>158</v>
      </c>
      <c r="Q165" s="113" t="e">
        <f>INDEX(地温!$D$2:$D$366,MATCH(O165,地温!$C$2:$C$366,FALSE))</f>
        <v>#N/A</v>
      </c>
      <c r="R165" s="113" t="e">
        <f t="shared" si="89"/>
        <v>#N/A</v>
      </c>
      <c r="S165" s="116" t="e">
        <f t="shared" si="71"/>
        <v>#N/A</v>
      </c>
      <c r="T165" s="119" t="e">
        <f t="shared" si="72"/>
        <v>#N/A</v>
      </c>
      <c r="U165" s="119">
        <f t="shared" si="73"/>
        <v>0</v>
      </c>
      <c r="X165" s="115">
        <f t="shared" si="90"/>
        <v>-45865</v>
      </c>
      <c r="Y165" s="113">
        <f t="shared" si="91"/>
        <v>158</v>
      </c>
      <c r="Z165" s="113" t="e">
        <f>INDEX(地温!$D$2:$D$366,MATCH(X165,地温!$C$2:$C$366,FALSE))</f>
        <v>#N/A</v>
      </c>
      <c r="AA165" s="113" t="e">
        <f t="shared" si="92"/>
        <v>#N/A</v>
      </c>
      <c r="AB165" s="116" t="e">
        <f t="shared" si="74"/>
        <v>#N/A</v>
      </c>
      <c r="AC165" s="119" t="e">
        <f t="shared" si="75"/>
        <v>#N/A</v>
      </c>
      <c r="AD165" s="119">
        <f t="shared" si="76"/>
        <v>0</v>
      </c>
      <c r="AG165" s="115">
        <f t="shared" si="93"/>
        <v>-45865</v>
      </c>
      <c r="AH165" s="113">
        <f t="shared" si="94"/>
        <v>158</v>
      </c>
      <c r="AI165" s="113" t="e">
        <f>INDEX(地温!$D$2:$D$366,MATCH(AG165,地温!$C$2:$C$366,FALSE))</f>
        <v>#N/A</v>
      </c>
      <c r="AJ165" s="113" t="e">
        <f t="shared" si="95"/>
        <v>#N/A</v>
      </c>
      <c r="AK165" s="116" t="e">
        <f t="shared" si="77"/>
        <v>#N/A</v>
      </c>
      <c r="AL165" s="119" t="e">
        <f t="shared" si="78"/>
        <v>#N/A</v>
      </c>
      <c r="AM165" s="119">
        <f t="shared" si="79"/>
        <v>0</v>
      </c>
      <c r="AP165" s="115">
        <f t="shared" si="96"/>
        <v>-45865</v>
      </c>
      <c r="AQ165" s="113">
        <f t="shared" si="97"/>
        <v>158</v>
      </c>
      <c r="AR165" s="113" t="e">
        <f>INDEX(地温!$D$2:$D$366,MATCH(AP165,地温!$C$2:$C$366,FALSE))</f>
        <v>#N/A</v>
      </c>
      <c r="AS165" s="113" t="e">
        <f t="shared" si="98"/>
        <v>#N/A</v>
      </c>
      <c r="AT165" s="116" t="e">
        <f t="shared" si="80"/>
        <v>#N/A</v>
      </c>
      <c r="AU165" s="119" t="e">
        <f t="shared" si="81"/>
        <v>#N/A</v>
      </c>
      <c r="AV165" s="119">
        <f t="shared" si="82"/>
        <v>0</v>
      </c>
    </row>
    <row r="166" spans="1:48">
      <c r="A166" s="115">
        <f t="shared" si="83"/>
        <v>-45864</v>
      </c>
      <c r="B166" s="113">
        <f t="shared" si="66"/>
        <v>159</v>
      </c>
      <c r="C166" s="119">
        <f t="shared" si="67"/>
        <v>0</v>
      </c>
      <c r="F166" s="115">
        <f t="shared" si="84"/>
        <v>-45864</v>
      </c>
      <c r="G166" s="113">
        <f t="shared" si="85"/>
        <v>159</v>
      </c>
      <c r="H166" s="113" t="e">
        <f>INDEX(地温!$D$2:$D$366,MATCH(F166,地温!$C$2:$C$366,FALSE))</f>
        <v>#N/A</v>
      </c>
      <c r="I166" s="113" t="e">
        <f t="shared" si="86"/>
        <v>#N/A</v>
      </c>
      <c r="J166" s="116" t="e">
        <f t="shared" si="68"/>
        <v>#N/A</v>
      </c>
      <c r="K166" s="119" t="e">
        <f t="shared" si="69"/>
        <v>#N/A</v>
      </c>
      <c r="L166" s="119">
        <f t="shared" si="70"/>
        <v>0</v>
      </c>
      <c r="O166" s="115">
        <f t="shared" si="87"/>
        <v>-45864</v>
      </c>
      <c r="P166" s="113">
        <f t="shared" si="88"/>
        <v>159</v>
      </c>
      <c r="Q166" s="113" t="e">
        <f>INDEX(地温!$D$2:$D$366,MATCH(O166,地温!$C$2:$C$366,FALSE))</f>
        <v>#N/A</v>
      </c>
      <c r="R166" s="113" t="e">
        <f t="shared" si="89"/>
        <v>#N/A</v>
      </c>
      <c r="S166" s="116" t="e">
        <f t="shared" si="71"/>
        <v>#N/A</v>
      </c>
      <c r="T166" s="119" t="e">
        <f t="shared" si="72"/>
        <v>#N/A</v>
      </c>
      <c r="U166" s="119">
        <f t="shared" si="73"/>
        <v>0</v>
      </c>
      <c r="X166" s="115">
        <f t="shared" si="90"/>
        <v>-45864</v>
      </c>
      <c r="Y166" s="113">
        <f t="shared" si="91"/>
        <v>159</v>
      </c>
      <c r="Z166" s="113" t="e">
        <f>INDEX(地温!$D$2:$D$366,MATCH(X166,地温!$C$2:$C$366,FALSE))</f>
        <v>#N/A</v>
      </c>
      <c r="AA166" s="113" t="e">
        <f t="shared" si="92"/>
        <v>#N/A</v>
      </c>
      <c r="AB166" s="116" t="e">
        <f t="shared" si="74"/>
        <v>#N/A</v>
      </c>
      <c r="AC166" s="119" t="e">
        <f t="shared" si="75"/>
        <v>#N/A</v>
      </c>
      <c r="AD166" s="119">
        <f t="shared" si="76"/>
        <v>0</v>
      </c>
      <c r="AG166" s="115">
        <f t="shared" si="93"/>
        <v>-45864</v>
      </c>
      <c r="AH166" s="113">
        <f t="shared" si="94"/>
        <v>159</v>
      </c>
      <c r="AI166" s="113" t="e">
        <f>INDEX(地温!$D$2:$D$366,MATCH(AG166,地温!$C$2:$C$366,FALSE))</f>
        <v>#N/A</v>
      </c>
      <c r="AJ166" s="113" t="e">
        <f t="shared" si="95"/>
        <v>#N/A</v>
      </c>
      <c r="AK166" s="116" t="e">
        <f t="shared" si="77"/>
        <v>#N/A</v>
      </c>
      <c r="AL166" s="119" t="e">
        <f t="shared" si="78"/>
        <v>#N/A</v>
      </c>
      <c r="AM166" s="119">
        <f t="shared" si="79"/>
        <v>0</v>
      </c>
      <c r="AP166" s="115">
        <f t="shared" si="96"/>
        <v>-45864</v>
      </c>
      <c r="AQ166" s="113">
        <f t="shared" si="97"/>
        <v>159</v>
      </c>
      <c r="AR166" s="113" t="e">
        <f>INDEX(地温!$D$2:$D$366,MATCH(AP166,地温!$C$2:$C$366,FALSE))</f>
        <v>#N/A</v>
      </c>
      <c r="AS166" s="113" t="e">
        <f t="shared" si="98"/>
        <v>#N/A</v>
      </c>
      <c r="AT166" s="116" t="e">
        <f t="shared" si="80"/>
        <v>#N/A</v>
      </c>
      <c r="AU166" s="119" t="e">
        <f t="shared" si="81"/>
        <v>#N/A</v>
      </c>
      <c r="AV166" s="119">
        <f t="shared" si="82"/>
        <v>0</v>
      </c>
    </row>
    <row r="167" spans="1:48">
      <c r="A167" s="115">
        <f t="shared" si="83"/>
        <v>-45863</v>
      </c>
      <c r="B167" s="113">
        <f t="shared" si="66"/>
        <v>160</v>
      </c>
      <c r="C167" s="119">
        <f t="shared" si="67"/>
        <v>0</v>
      </c>
      <c r="F167" s="115">
        <f t="shared" si="84"/>
        <v>-45863</v>
      </c>
      <c r="G167" s="113">
        <f t="shared" si="85"/>
        <v>160</v>
      </c>
      <c r="H167" s="113" t="e">
        <f>INDEX(地温!$D$2:$D$366,MATCH(F167,地温!$C$2:$C$366,FALSE))</f>
        <v>#N/A</v>
      </c>
      <c r="I167" s="113" t="e">
        <f t="shared" si="86"/>
        <v>#N/A</v>
      </c>
      <c r="J167" s="116" t="e">
        <f t="shared" si="68"/>
        <v>#N/A</v>
      </c>
      <c r="K167" s="119" t="e">
        <f t="shared" si="69"/>
        <v>#N/A</v>
      </c>
      <c r="L167" s="119">
        <f t="shared" si="70"/>
        <v>0</v>
      </c>
      <c r="O167" s="115">
        <f t="shared" si="87"/>
        <v>-45863</v>
      </c>
      <c r="P167" s="113">
        <f t="shared" si="88"/>
        <v>160</v>
      </c>
      <c r="Q167" s="113" t="e">
        <f>INDEX(地温!$D$2:$D$366,MATCH(O167,地温!$C$2:$C$366,FALSE))</f>
        <v>#N/A</v>
      </c>
      <c r="R167" s="113" t="e">
        <f t="shared" si="89"/>
        <v>#N/A</v>
      </c>
      <c r="S167" s="116" t="e">
        <f t="shared" si="71"/>
        <v>#N/A</v>
      </c>
      <c r="T167" s="119" t="e">
        <f t="shared" si="72"/>
        <v>#N/A</v>
      </c>
      <c r="U167" s="119">
        <f t="shared" si="73"/>
        <v>0</v>
      </c>
      <c r="X167" s="115">
        <f t="shared" si="90"/>
        <v>-45863</v>
      </c>
      <c r="Y167" s="113">
        <f t="shared" si="91"/>
        <v>160</v>
      </c>
      <c r="Z167" s="113" t="e">
        <f>INDEX(地温!$D$2:$D$366,MATCH(X167,地温!$C$2:$C$366,FALSE))</f>
        <v>#N/A</v>
      </c>
      <c r="AA167" s="113" t="e">
        <f t="shared" si="92"/>
        <v>#N/A</v>
      </c>
      <c r="AB167" s="116" t="e">
        <f t="shared" si="74"/>
        <v>#N/A</v>
      </c>
      <c r="AC167" s="119" t="e">
        <f t="shared" si="75"/>
        <v>#N/A</v>
      </c>
      <c r="AD167" s="119">
        <f t="shared" si="76"/>
        <v>0</v>
      </c>
      <c r="AG167" s="115">
        <f t="shared" si="93"/>
        <v>-45863</v>
      </c>
      <c r="AH167" s="113">
        <f t="shared" si="94"/>
        <v>160</v>
      </c>
      <c r="AI167" s="113" t="e">
        <f>INDEX(地温!$D$2:$D$366,MATCH(AG167,地温!$C$2:$C$366,FALSE))</f>
        <v>#N/A</v>
      </c>
      <c r="AJ167" s="113" t="e">
        <f t="shared" si="95"/>
        <v>#N/A</v>
      </c>
      <c r="AK167" s="116" t="e">
        <f t="shared" si="77"/>
        <v>#N/A</v>
      </c>
      <c r="AL167" s="119" t="e">
        <f t="shared" si="78"/>
        <v>#N/A</v>
      </c>
      <c r="AM167" s="119">
        <f t="shared" si="79"/>
        <v>0</v>
      </c>
      <c r="AP167" s="115">
        <f t="shared" si="96"/>
        <v>-45863</v>
      </c>
      <c r="AQ167" s="113">
        <f t="shared" si="97"/>
        <v>160</v>
      </c>
      <c r="AR167" s="113" t="e">
        <f>INDEX(地温!$D$2:$D$366,MATCH(AP167,地温!$C$2:$C$366,FALSE))</f>
        <v>#N/A</v>
      </c>
      <c r="AS167" s="113" t="e">
        <f t="shared" si="98"/>
        <v>#N/A</v>
      </c>
      <c r="AT167" s="116" t="e">
        <f t="shared" si="80"/>
        <v>#N/A</v>
      </c>
      <c r="AU167" s="119" t="e">
        <f t="shared" si="81"/>
        <v>#N/A</v>
      </c>
      <c r="AV167" s="119">
        <f t="shared" si="82"/>
        <v>0</v>
      </c>
    </row>
    <row r="168" spans="1:48">
      <c r="A168" s="115">
        <f t="shared" si="83"/>
        <v>-45862</v>
      </c>
      <c r="B168" s="113">
        <f t="shared" si="66"/>
        <v>161</v>
      </c>
      <c r="C168" s="119">
        <f t="shared" si="67"/>
        <v>0</v>
      </c>
      <c r="F168" s="115">
        <f t="shared" si="84"/>
        <v>-45862</v>
      </c>
      <c r="G168" s="113">
        <f t="shared" si="85"/>
        <v>161</v>
      </c>
      <c r="H168" s="113" t="e">
        <f>INDEX(地温!$D$2:$D$366,MATCH(F168,地温!$C$2:$C$366,FALSE))</f>
        <v>#N/A</v>
      </c>
      <c r="I168" s="113" t="e">
        <f t="shared" si="86"/>
        <v>#N/A</v>
      </c>
      <c r="J168" s="116" t="e">
        <f t="shared" si="68"/>
        <v>#N/A</v>
      </c>
      <c r="K168" s="119" t="e">
        <f t="shared" si="69"/>
        <v>#N/A</v>
      </c>
      <c r="L168" s="119">
        <f t="shared" si="70"/>
        <v>0</v>
      </c>
      <c r="O168" s="115">
        <f t="shared" si="87"/>
        <v>-45862</v>
      </c>
      <c r="P168" s="113">
        <f t="shared" si="88"/>
        <v>161</v>
      </c>
      <c r="Q168" s="113" t="e">
        <f>INDEX(地温!$D$2:$D$366,MATCH(O168,地温!$C$2:$C$366,FALSE))</f>
        <v>#N/A</v>
      </c>
      <c r="R168" s="113" t="e">
        <f t="shared" si="89"/>
        <v>#N/A</v>
      </c>
      <c r="S168" s="116" t="e">
        <f t="shared" si="71"/>
        <v>#N/A</v>
      </c>
      <c r="T168" s="119" t="e">
        <f t="shared" si="72"/>
        <v>#N/A</v>
      </c>
      <c r="U168" s="119">
        <f t="shared" si="73"/>
        <v>0</v>
      </c>
      <c r="X168" s="115">
        <f t="shared" si="90"/>
        <v>-45862</v>
      </c>
      <c r="Y168" s="113">
        <f t="shared" si="91"/>
        <v>161</v>
      </c>
      <c r="Z168" s="113" t="e">
        <f>INDEX(地温!$D$2:$D$366,MATCH(X168,地温!$C$2:$C$366,FALSE))</f>
        <v>#N/A</v>
      </c>
      <c r="AA168" s="113" t="e">
        <f t="shared" si="92"/>
        <v>#N/A</v>
      </c>
      <c r="AB168" s="116" t="e">
        <f t="shared" si="74"/>
        <v>#N/A</v>
      </c>
      <c r="AC168" s="119" t="e">
        <f t="shared" si="75"/>
        <v>#N/A</v>
      </c>
      <c r="AD168" s="119">
        <f t="shared" si="76"/>
        <v>0</v>
      </c>
      <c r="AG168" s="115">
        <f t="shared" si="93"/>
        <v>-45862</v>
      </c>
      <c r="AH168" s="113">
        <f t="shared" si="94"/>
        <v>161</v>
      </c>
      <c r="AI168" s="113" t="e">
        <f>INDEX(地温!$D$2:$D$366,MATCH(AG168,地温!$C$2:$C$366,FALSE))</f>
        <v>#N/A</v>
      </c>
      <c r="AJ168" s="113" t="e">
        <f t="shared" si="95"/>
        <v>#N/A</v>
      </c>
      <c r="AK168" s="116" t="e">
        <f t="shared" si="77"/>
        <v>#N/A</v>
      </c>
      <c r="AL168" s="119" t="e">
        <f t="shared" si="78"/>
        <v>#N/A</v>
      </c>
      <c r="AM168" s="119">
        <f t="shared" si="79"/>
        <v>0</v>
      </c>
      <c r="AP168" s="115">
        <f t="shared" si="96"/>
        <v>-45862</v>
      </c>
      <c r="AQ168" s="113">
        <f t="shared" si="97"/>
        <v>161</v>
      </c>
      <c r="AR168" s="113" t="e">
        <f>INDEX(地温!$D$2:$D$366,MATCH(AP168,地温!$C$2:$C$366,FALSE))</f>
        <v>#N/A</v>
      </c>
      <c r="AS168" s="113" t="e">
        <f t="shared" si="98"/>
        <v>#N/A</v>
      </c>
      <c r="AT168" s="116" t="e">
        <f t="shared" si="80"/>
        <v>#N/A</v>
      </c>
      <c r="AU168" s="119" t="e">
        <f t="shared" si="81"/>
        <v>#N/A</v>
      </c>
      <c r="AV168" s="119">
        <f t="shared" si="82"/>
        <v>0</v>
      </c>
    </row>
    <row r="169" spans="1:48">
      <c r="A169" s="115">
        <f t="shared" si="83"/>
        <v>-45861</v>
      </c>
      <c r="B169" s="113">
        <f t="shared" si="66"/>
        <v>162</v>
      </c>
      <c r="C169" s="119">
        <f t="shared" si="67"/>
        <v>0</v>
      </c>
      <c r="F169" s="115">
        <f t="shared" si="84"/>
        <v>-45861</v>
      </c>
      <c r="G169" s="113">
        <f t="shared" si="85"/>
        <v>162</v>
      </c>
      <c r="H169" s="113" t="e">
        <f>INDEX(地温!$D$2:$D$366,MATCH(F169,地温!$C$2:$C$366,FALSE))</f>
        <v>#N/A</v>
      </c>
      <c r="I169" s="113" t="e">
        <f t="shared" si="86"/>
        <v>#N/A</v>
      </c>
      <c r="J169" s="116" t="e">
        <f t="shared" si="68"/>
        <v>#N/A</v>
      </c>
      <c r="K169" s="119" t="e">
        <f t="shared" si="69"/>
        <v>#N/A</v>
      </c>
      <c r="L169" s="119">
        <f t="shared" si="70"/>
        <v>0</v>
      </c>
      <c r="O169" s="115">
        <f t="shared" si="87"/>
        <v>-45861</v>
      </c>
      <c r="P169" s="113">
        <f t="shared" si="88"/>
        <v>162</v>
      </c>
      <c r="Q169" s="113" t="e">
        <f>INDEX(地温!$D$2:$D$366,MATCH(O169,地温!$C$2:$C$366,FALSE))</f>
        <v>#N/A</v>
      </c>
      <c r="R169" s="113" t="e">
        <f t="shared" si="89"/>
        <v>#N/A</v>
      </c>
      <c r="S169" s="116" t="e">
        <f t="shared" si="71"/>
        <v>#N/A</v>
      </c>
      <c r="T169" s="119" t="e">
        <f t="shared" si="72"/>
        <v>#N/A</v>
      </c>
      <c r="U169" s="119">
        <f t="shared" si="73"/>
        <v>0</v>
      </c>
      <c r="X169" s="115">
        <f t="shared" si="90"/>
        <v>-45861</v>
      </c>
      <c r="Y169" s="113">
        <f t="shared" si="91"/>
        <v>162</v>
      </c>
      <c r="Z169" s="113" t="e">
        <f>INDEX(地温!$D$2:$D$366,MATCH(X169,地温!$C$2:$C$366,FALSE))</f>
        <v>#N/A</v>
      </c>
      <c r="AA169" s="113" t="e">
        <f t="shared" si="92"/>
        <v>#N/A</v>
      </c>
      <c r="AB169" s="116" t="e">
        <f t="shared" si="74"/>
        <v>#N/A</v>
      </c>
      <c r="AC169" s="119" t="e">
        <f t="shared" si="75"/>
        <v>#N/A</v>
      </c>
      <c r="AD169" s="119">
        <f t="shared" si="76"/>
        <v>0</v>
      </c>
      <c r="AG169" s="115">
        <f t="shared" si="93"/>
        <v>-45861</v>
      </c>
      <c r="AH169" s="113">
        <f t="shared" si="94"/>
        <v>162</v>
      </c>
      <c r="AI169" s="113" t="e">
        <f>INDEX(地温!$D$2:$D$366,MATCH(AG169,地温!$C$2:$C$366,FALSE))</f>
        <v>#N/A</v>
      </c>
      <c r="AJ169" s="113" t="e">
        <f t="shared" si="95"/>
        <v>#N/A</v>
      </c>
      <c r="AK169" s="116" t="e">
        <f t="shared" si="77"/>
        <v>#N/A</v>
      </c>
      <c r="AL169" s="119" t="e">
        <f t="shared" si="78"/>
        <v>#N/A</v>
      </c>
      <c r="AM169" s="119">
        <f t="shared" si="79"/>
        <v>0</v>
      </c>
      <c r="AP169" s="115">
        <f t="shared" si="96"/>
        <v>-45861</v>
      </c>
      <c r="AQ169" s="113">
        <f t="shared" si="97"/>
        <v>162</v>
      </c>
      <c r="AR169" s="113" t="e">
        <f>INDEX(地温!$D$2:$D$366,MATCH(AP169,地温!$C$2:$C$366,FALSE))</f>
        <v>#N/A</v>
      </c>
      <c r="AS169" s="113" t="e">
        <f t="shared" si="98"/>
        <v>#N/A</v>
      </c>
      <c r="AT169" s="116" t="e">
        <f t="shared" si="80"/>
        <v>#N/A</v>
      </c>
      <c r="AU169" s="119" t="e">
        <f t="shared" si="81"/>
        <v>#N/A</v>
      </c>
      <c r="AV169" s="119">
        <f t="shared" si="82"/>
        <v>0</v>
      </c>
    </row>
    <row r="170" spans="1:48">
      <c r="A170" s="115">
        <f t="shared" si="83"/>
        <v>-45860</v>
      </c>
      <c r="B170" s="113">
        <f t="shared" si="66"/>
        <v>163</v>
      </c>
      <c r="C170" s="119">
        <f t="shared" si="67"/>
        <v>0</v>
      </c>
      <c r="F170" s="115">
        <f t="shared" si="84"/>
        <v>-45860</v>
      </c>
      <c r="G170" s="113">
        <f t="shared" si="85"/>
        <v>163</v>
      </c>
      <c r="H170" s="113" t="e">
        <f>INDEX(地温!$D$2:$D$366,MATCH(F170,地温!$C$2:$C$366,FALSE))</f>
        <v>#N/A</v>
      </c>
      <c r="I170" s="113" t="e">
        <f t="shared" si="86"/>
        <v>#N/A</v>
      </c>
      <c r="J170" s="116" t="e">
        <f t="shared" si="68"/>
        <v>#N/A</v>
      </c>
      <c r="K170" s="119" t="e">
        <f t="shared" si="69"/>
        <v>#N/A</v>
      </c>
      <c r="L170" s="119">
        <f t="shared" si="70"/>
        <v>0</v>
      </c>
      <c r="O170" s="115">
        <f t="shared" si="87"/>
        <v>-45860</v>
      </c>
      <c r="P170" s="113">
        <f t="shared" si="88"/>
        <v>163</v>
      </c>
      <c r="Q170" s="113" t="e">
        <f>INDEX(地温!$D$2:$D$366,MATCH(O170,地温!$C$2:$C$366,FALSE))</f>
        <v>#N/A</v>
      </c>
      <c r="R170" s="113" t="e">
        <f t="shared" si="89"/>
        <v>#N/A</v>
      </c>
      <c r="S170" s="116" t="e">
        <f t="shared" si="71"/>
        <v>#N/A</v>
      </c>
      <c r="T170" s="119" t="e">
        <f t="shared" si="72"/>
        <v>#N/A</v>
      </c>
      <c r="U170" s="119">
        <f t="shared" si="73"/>
        <v>0</v>
      </c>
      <c r="X170" s="115">
        <f t="shared" si="90"/>
        <v>-45860</v>
      </c>
      <c r="Y170" s="113">
        <f t="shared" si="91"/>
        <v>163</v>
      </c>
      <c r="Z170" s="113" t="e">
        <f>INDEX(地温!$D$2:$D$366,MATCH(X170,地温!$C$2:$C$366,FALSE))</f>
        <v>#N/A</v>
      </c>
      <c r="AA170" s="113" t="e">
        <f t="shared" si="92"/>
        <v>#N/A</v>
      </c>
      <c r="AB170" s="116" t="e">
        <f t="shared" si="74"/>
        <v>#N/A</v>
      </c>
      <c r="AC170" s="119" t="e">
        <f t="shared" si="75"/>
        <v>#N/A</v>
      </c>
      <c r="AD170" s="119">
        <f t="shared" si="76"/>
        <v>0</v>
      </c>
      <c r="AG170" s="115">
        <f t="shared" si="93"/>
        <v>-45860</v>
      </c>
      <c r="AH170" s="113">
        <f t="shared" si="94"/>
        <v>163</v>
      </c>
      <c r="AI170" s="113" t="e">
        <f>INDEX(地温!$D$2:$D$366,MATCH(AG170,地温!$C$2:$C$366,FALSE))</f>
        <v>#N/A</v>
      </c>
      <c r="AJ170" s="113" t="e">
        <f t="shared" si="95"/>
        <v>#N/A</v>
      </c>
      <c r="AK170" s="116" t="e">
        <f t="shared" si="77"/>
        <v>#N/A</v>
      </c>
      <c r="AL170" s="119" t="e">
        <f t="shared" si="78"/>
        <v>#N/A</v>
      </c>
      <c r="AM170" s="119">
        <f t="shared" si="79"/>
        <v>0</v>
      </c>
      <c r="AP170" s="115">
        <f t="shared" si="96"/>
        <v>-45860</v>
      </c>
      <c r="AQ170" s="113">
        <f t="shared" si="97"/>
        <v>163</v>
      </c>
      <c r="AR170" s="113" t="e">
        <f>INDEX(地温!$D$2:$D$366,MATCH(AP170,地温!$C$2:$C$366,FALSE))</f>
        <v>#N/A</v>
      </c>
      <c r="AS170" s="113" t="e">
        <f t="shared" si="98"/>
        <v>#N/A</v>
      </c>
      <c r="AT170" s="116" t="e">
        <f t="shared" si="80"/>
        <v>#N/A</v>
      </c>
      <c r="AU170" s="119" t="e">
        <f t="shared" si="81"/>
        <v>#N/A</v>
      </c>
      <c r="AV170" s="119">
        <f t="shared" si="82"/>
        <v>0</v>
      </c>
    </row>
    <row r="171" spans="1:48">
      <c r="A171" s="115">
        <f t="shared" si="83"/>
        <v>-45859</v>
      </c>
      <c r="B171" s="113">
        <f t="shared" si="66"/>
        <v>164</v>
      </c>
      <c r="C171" s="119">
        <f t="shared" si="67"/>
        <v>0</v>
      </c>
      <c r="F171" s="115">
        <f t="shared" si="84"/>
        <v>-45859</v>
      </c>
      <c r="G171" s="113">
        <f t="shared" si="85"/>
        <v>164</v>
      </c>
      <c r="H171" s="113" t="e">
        <f>INDEX(地温!$D$2:$D$366,MATCH(F171,地温!$C$2:$C$366,FALSE))</f>
        <v>#N/A</v>
      </c>
      <c r="I171" s="113" t="e">
        <f t="shared" si="86"/>
        <v>#N/A</v>
      </c>
      <c r="J171" s="116" t="e">
        <f t="shared" si="68"/>
        <v>#N/A</v>
      </c>
      <c r="K171" s="119" t="e">
        <f t="shared" si="69"/>
        <v>#N/A</v>
      </c>
      <c r="L171" s="119">
        <f t="shared" si="70"/>
        <v>0</v>
      </c>
      <c r="O171" s="115">
        <f t="shared" si="87"/>
        <v>-45859</v>
      </c>
      <c r="P171" s="113">
        <f t="shared" si="88"/>
        <v>164</v>
      </c>
      <c r="Q171" s="113" t="e">
        <f>INDEX(地温!$D$2:$D$366,MATCH(O171,地温!$C$2:$C$366,FALSE))</f>
        <v>#N/A</v>
      </c>
      <c r="R171" s="113" t="e">
        <f t="shared" si="89"/>
        <v>#N/A</v>
      </c>
      <c r="S171" s="116" t="e">
        <f t="shared" si="71"/>
        <v>#N/A</v>
      </c>
      <c r="T171" s="119" t="e">
        <f t="shared" si="72"/>
        <v>#N/A</v>
      </c>
      <c r="U171" s="119">
        <f t="shared" si="73"/>
        <v>0</v>
      </c>
      <c r="X171" s="115">
        <f t="shared" si="90"/>
        <v>-45859</v>
      </c>
      <c r="Y171" s="113">
        <f t="shared" si="91"/>
        <v>164</v>
      </c>
      <c r="Z171" s="113" t="e">
        <f>INDEX(地温!$D$2:$D$366,MATCH(X171,地温!$C$2:$C$366,FALSE))</f>
        <v>#N/A</v>
      </c>
      <c r="AA171" s="113" t="e">
        <f t="shared" si="92"/>
        <v>#N/A</v>
      </c>
      <c r="AB171" s="116" t="e">
        <f t="shared" si="74"/>
        <v>#N/A</v>
      </c>
      <c r="AC171" s="119" t="e">
        <f t="shared" si="75"/>
        <v>#N/A</v>
      </c>
      <c r="AD171" s="119">
        <f t="shared" si="76"/>
        <v>0</v>
      </c>
      <c r="AG171" s="115">
        <f t="shared" si="93"/>
        <v>-45859</v>
      </c>
      <c r="AH171" s="113">
        <f t="shared" si="94"/>
        <v>164</v>
      </c>
      <c r="AI171" s="113" t="e">
        <f>INDEX(地温!$D$2:$D$366,MATCH(AG171,地温!$C$2:$C$366,FALSE))</f>
        <v>#N/A</v>
      </c>
      <c r="AJ171" s="113" t="e">
        <f t="shared" si="95"/>
        <v>#N/A</v>
      </c>
      <c r="AK171" s="116" t="e">
        <f t="shared" si="77"/>
        <v>#N/A</v>
      </c>
      <c r="AL171" s="119" t="e">
        <f t="shared" si="78"/>
        <v>#N/A</v>
      </c>
      <c r="AM171" s="119">
        <f t="shared" si="79"/>
        <v>0</v>
      </c>
      <c r="AP171" s="115">
        <f t="shared" si="96"/>
        <v>-45859</v>
      </c>
      <c r="AQ171" s="113">
        <f t="shared" si="97"/>
        <v>164</v>
      </c>
      <c r="AR171" s="113" t="e">
        <f>INDEX(地温!$D$2:$D$366,MATCH(AP171,地温!$C$2:$C$366,FALSE))</f>
        <v>#N/A</v>
      </c>
      <c r="AS171" s="113" t="e">
        <f t="shared" si="98"/>
        <v>#N/A</v>
      </c>
      <c r="AT171" s="116" t="e">
        <f t="shared" si="80"/>
        <v>#N/A</v>
      </c>
      <c r="AU171" s="119" t="e">
        <f t="shared" si="81"/>
        <v>#N/A</v>
      </c>
      <c r="AV171" s="119">
        <f t="shared" si="82"/>
        <v>0</v>
      </c>
    </row>
    <row r="172" spans="1:48">
      <c r="A172" s="115">
        <f t="shared" si="83"/>
        <v>-45858</v>
      </c>
      <c r="B172" s="113">
        <f t="shared" si="66"/>
        <v>165</v>
      </c>
      <c r="C172" s="119">
        <f t="shared" si="67"/>
        <v>0</v>
      </c>
      <c r="F172" s="115">
        <f t="shared" si="84"/>
        <v>-45858</v>
      </c>
      <c r="G172" s="113">
        <f t="shared" si="85"/>
        <v>165</v>
      </c>
      <c r="H172" s="113" t="e">
        <f>INDEX(地温!$D$2:$D$366,MATCH(F172,地温!$C$2:$C$366,FALSE))</f>
        <v>#N/A</v>
      </c>
      <c r="I172" s="113" t="e">
        <f t="shared" si="86"/>
        <v>#N/A</v>
      </c>
      <c r="J172" s="116" t="e">
        <f t="shared" si="68"/>
        <v>#N/A</v>
      </c>
      <c r="K172" s="119" t="e">
        <f t="shared" si="69"/>
        <v>#N/A</v>
      </c>
      <c r="L172" s="119">
        <f t="shared" si="70"/>
        <v>0</v>
      </c>
      <c r="O172" s="115">
        <f t="shared" si="87"/>
        <v>-45858</v>
      </c>
      <c r="P172" s="113">
        <f t="shared" si="88"/>
        <v>165</v>
      </c>
      <c r="Q172" s="113" t="e">
        <f>INDEX(地温!$D$2:$D$366,MATCH(O172,地温!$C$2:$C$366,FALSE))</f>
        <v>#N/A</v>
      </c>
      <c r="R172" s="113" t="e">
        <f t="shared" si="89"/>
        <v>#N/A</v>
      </c>
      <c r="S172" s="116" t="e">
        <f t="shared" si="71"/>
        <v>#N/A</v>
      </c>
      <c r="T172" s="119" t="e">
        <f t="shared" si="72"/>
        <v>#N/A</v>
      </c>
      <c r="U172" s="119">
        <f t="shared" si="73"/>
        <v>0</v>
      </c>
      <c r="X172" s="115">
        <f t="shared" si="90"/>
        <v>-45858</v>
      </c>
      <c r="Y172" s="113">
        <f t="shared" si="91"/>
        <v>165</v>
      </c>
      <c r="Z172" s="113" t="e">
        <f>INDEX(地温!$D$2:$D$366,MATCH(X172,地温!$C$2:$C$366,FALSE))</f>
        <v>#N/A</v>
      </c>
      <c r="AA172" s="113" t="e">
        <f t="shared" si="92"/>
        <v>#N/A</v>
      </c>
      <c r="AB172" s="116" t="e">
        <f t="shared" si="74"/>
        <v>#N/A</v>
      </c>
      <c r="AC172" s="119" t="e">
        <f t="shared" si="75"/>
        <v>#N/A</v>
      </c>
      <c r="AD172" s="119">
        <f t="shared" si="76"/>
        <v>0</v>
      </c>
      <c r="AG172" s="115">
        <f t="shared" si="93"/>
        <v>-45858</v>
      </c>
      <c r="AH172" s="113">
        <f t="shared" si="94"/>
        <v>165</v>
      </c>
      <c r="AI172" s="113" t="e">
        <f>INDEX(地温!$D$2:$D$366,MATCH(AG172,地温!$C$2:$C$366,FALSE))</f>
        <v>#N/A</v>
      </c>
      <c r="AJ172" s="113" t="e">
        <f t="shared" si="95"/>
        <v>#N/A</v>
      </c>
      <c r="AK172" s="116" t="e">
        <f t="shared" si="77"/>
        <v>#N/A</v>
      </c>
      <c r="AL172" s="119" t="e">
        <f t="shared" si="78"/>
        <v>#N/A</v>
      </c>
      <c r="AM172" s="119">
        <f t="shared" si="79"/>
        <v>0</v>
      </c>
      <c r="AP172" s="115">
        <f t="shared" si="96"/>
        <v>-45858</v>
      </c>
      <c r="AQ172" s="113">
        <f t="shared" si="97"/>
        <v>165</v>
      </c>
      <c r="AR172" s="113" t="e">
        <f>INDEX(地温!$D$2:$D$366,MATCH(AP172,地温!$C$2:$C$366,FALSE))</f>
        <v>#N/A</v>
      </c>
      <c r="AS172" s="113" t="e">
        <f t="shared" si="98"/>
        <v>#N/A</v>
      </c>
      <c r="AT172" s="116" t="e">
        <f t="shared" si="80"/>
        <v>#N/A</v>
      </c>
      <c r="AU172" s="119" t="e">
        <f t="shared" si="81"/>
        <v>#N/A</v>
      </c>
      <c r="AV172" s="119">
        <f t="shared" si="82"/>
        <v>0</v>
      </c>
    </row>
    <row r="173" spans="1:48">
      <c r="A173" s="115">
        <f t="shared" si="83"/>
        <v>-45857</v>
      </c>
      <c r="B173" s="113">
        <f t="shared" si="66"/>
        <v>166</v>
      </c>
      <c r="C173" s="119">
        <f t="shared" si="67"/>
        <v>0</v>
      </c>
      <c r="F173" s="115">
        <f t="shared" si="84"/>
        <v>-45857</v>
      </c>
      <c r="G173" s="113">
        <f t="shared" si="85"/>
        <v>166</v>
      </c>
      <c r="H173" s="113" t="e">
        <f>INDEX(地温!$D$2:$D$366,MATCH(F173,地温!$C$2:$C$366,FALSE))</f>
        <v>#N/A</v>
      </c>
      <c r="I173" s="113" t="e">
        <f t="shared" si="86"/>
        <v>#N/A</v>
      </c>
      <c r="J173" s="116" t="e">
        <f t="shared" si="68"/>
        <v>#N/A</v>
      </c>
      <c r="K173" s="119" t="e">
        <f t="shared" si="69"/>
        <v>#N/A</v>
      </c>
      <c r="L173" s="119">
        <f t="shared" si="70"/>
        <v>0</v>
      </c>
      <c r="O173" s="115">
        <f t="shared" si="87"/>
        <v>-45857</v>
      </c>
      <c r="P173" s="113">
        <f t="shared" si="88"/>
        <v>166</v>
      </c>
      <c r="Q173" s="113" t="e">
        <f>INDEX(地温!$D$2:$D$366,MATCH(O173,地温!$C$2:$C$366,FALSE))</f>
        <v>#N/A</v>
      </c>
      <c r="R173" s="113" t="e">
        <f t="shared" si="89"/>
        <v>#N/A</v>
      </c>
      <c r="S173" s="116" t="e">
        <f t="shared" si="71"/>
        <v>#N/A</v>
      </c>
      <c r="T173" s="119" t="e">
        <f t="shared" si="72"/>
        <v>#N/A</v>
      </c>
      <c r="U173" s="119">
        <f t="shared" si="73"/>
        <v>0</v>
      </c>
      <c r="X173" s="115">
        <f t="shared" si="90"/>
        <v>-45857</v>
      </c>
      <c r="Y173" s="113">
        <f t="shared" si="91"/>
        <v>166</v>
      </c>
      <c r="Z173" s="113" t="e">
        <f>INDEX(地温!$D$2:$D$366,MATCH(X173,地温!$C$2:$C$366,FALSE))</f>
        <v>#N/A</v>
      </c>
      <c r="AA173" s="113" t="e">
        <f t="shared" si="92"/>
        <v>#N/A</v>
      </c>
      <c r="AB173" s="116" t="e">
        <f t="shared" si="74"/>
        <v>#N/A</v>
      </c>
      <c r="AC173" s="119" t="e">
        <f t="shared" si="75"/>
        <v>#N/A</v>
      </c>
      <c r="AD173" s="119">
        <f t="shared" si="76"/>
        <v>0</v>
      </c>
      <c r="AG173" s="115">
        <f t="shared" si="93"/>
        <v>-45857</v>
      </c>
      <c r="AH173" s="113">
        <f t="shared" si="94"/>
        <v>166</v>
      </c>
      <c r="AI173" s="113" t="e">
        <f>INDEX(地温!$D$2:$D$366,MATCH(AG173,地温!$C$2:$C$366,FALSE))</f>
        <v>#N/A</v>
      </c>
      <c r="AJ173" s="113" t="e">
        <f t="shared" si="95"/>
        <v>#N/A</v>
      </c>
      <c r="AK173" s="116" t="e">
        <f t="shared" si="77"/>
        <v>#N/A</v>
      </c>
      <c r="AL173" s="119" t="e">
        <f t="shared" si="78"/>
        <v>#N/A</v>
      </c>
      <c r="AM173" s="119">
        <f t="shared" si="79"/>
        <v>0</v>
      </c>
      <c r="AP173" s="115">
        <f t="shared" si="96"/>
        <v>-45857</v>
      </c>
      <c r="AQ173" s="113">
        <f t="shared" si="97"/>
        <v>166</v>
      </c>
      <c r="AR173" s="113" t="e">
        <f>INDEX(地温!$D$2:$D$366,MATCH(AP173,地温!$C$2:$C$366,FALSE))</f>
        <v>#N/A</v>
      </c>
      <c r="AS173" s="113" t="e">
        <f t="shared" si="98"/>
        <v>#N/A</v>
      </c>
      <c r="AT173" s="116" t="e">
        <f t="shared" si="80"/>
        <v>#N/A</v>
      </c>
      <c r="AU173" s="119" t="e">
        <f t="shared" si="81"/>
        <v>#N/A</v>
      </c>
      <c r="AV173" s="119">
        <f t="shared" si="82"/>
        <v>0</v>
      </c>
    </row>
    <row r="174" spans="1:48">
      <c r="A174" s="115">
        <f t="shared" si="83"/>
        <v>-45856</v>
      </c>
      <c r="B174" s="113">
        <f t="shared" si="66"/>
        <v>167</v>
      </c>
      <c r="C174" s="119">
        <f t="shared" si="67"/>
        <v>0</v>
      </c>
      <c r="F174" s="115">
        <f t="shared" si="84"/>
        <v>-45856</v>
      </c>
      <c r="G174" s="113">
        <f t="shared" si="85"/>
        <v>167</v>
      </c>
      <c r="H174" s="113" t="e">
        <f>INDEX(地温!$D$2:$D$366,MATCH(F174,地温!$C$2:$C$366,FALSE))</f>
        <v>#N/A</v>
      </c>
      <c r="I174" s="113" t="e">
        <f t="shared" si="86"/>
        <v>#N/A</v>
      </c>
      <c r="J174" s="116" t="e">
        <f t="shared" si="68"/>
        <v>#N/A</v>
      </c>
      <c r="K174" s="119" t="e">
        <f t="shared" si="69"/>
        <v>#N/A</v>
      </c>
      <c r="L174" s="119">
        <f t="shared" si="70"/>
        <v>0</v>
      </c>
      <c r="O174" s="115">
        <f t="shared" si="87"/>
        <v>-45856</v>
      </c>
      <c r="P174" s="113">
        <f t="shared" si="88"/>
        <v>167</v>
      </c>
      <c r="Q174" s="113" t="e">
        <f>INDEX(地温!$D$2:$D$366,MATCH(O174,地温!$C$2:$C$366,FALSE))</f>
        <v>#N/A</v>
      </c>
      <c r="R174" s="113" t="e">
        <f t="shared" si="89"/>
        <v>#N/A</v>
      </c>
      <c r="S174" s="116" t="e">
        <f t="shared" si="71"/>
        <v>#N/A</v>
      </c>
      <c r="T174" s="119" t="e">
        <f t="shared" si="72"/>
        <v>#N/A</v>
      </c>
      <c r="U174" s="119">
        <f t="shared" si="73"/>
        <v>0</v>
      </c>
      <c r="X174" s="115">
        <f t="shared" si="90"/>
        <v>-45856</v>
      </c>
      <c r="Y174" s="113">
        <f t="shared" si="91"/>
        <v>167</v>
      </c>
      <c r="Z174" s="113" t="e">
        <f>INDEX(地温!$D$2:$D$366,MATCH(X174,地温!$C$2:$C$366,FALSE))</f>
        <v>#N/A</v>
      </c>
      <c r="AA174" s="113" t="e">
        <f t="shared" si="92"/>
        <v>#N/A</v>
      </c>
      <c r="AB174" s="116" t="e">
        <f t="shared" si="74"/>
        <v>#N/A</v>
      </c>
      <c r="AC174" s="119" t="e">
        <f t="shared" si="75"/>
        <v>#N/A</v>
      </c>
      <c r="AD174" s="119">
        <f t="shared" si="76"/>
        <v>0</v>
      </c>
      <c r="AG174" s="115">
        <f t="shared" si="93"/>
        <v>-45856</v>
      </c>
      <c r="AH174" s="113">
        <f t="shared" si="94"/>
        <v>167</v>
      </c>
      <c r="AI174" s="113" t="e">
        <f>INDEX(地温!$D$2:$D$366,MATCH(AG174,地温!$C$2:$C$366,FALSE))</f>
        <v>#N/A</v>
      </c>
      <c r="AJ174" s="113" t="e">
        <f t="shared" si="95"/>
        <v>#N/A</v>
      </c>
      <c r="AK174" s="116" t="e">
        <f t="shared" si="77"/>
        <v>#N/A</v>
      </c>
      <c r="AL174" s="119" t="e">
        <f t="shared" si="78"/>
        <v>#N/A</v>
      </c>
      <c r="AM174" s="119">
        <f t="shared" si="79"/>
        <v>0</v>
      </c>
      <c r="AP174" s="115">
        <f t="shared" si="96"/>
        <v>-45856</v>
      </c>
      <c r="AQ174" s="113">
        <f t="shared" si="97"/>
        <v>167</v>
      </c>
      <c r="AR174" s="113" t="e">
        <f>INDEX(地温!$D$2:$D$366,MATCH(AP174,地温!$C$2:$C$366,FALSE))</f>
        <v>#N/A</v>
      </c>
      <c r="AS174" s="113" t="e">
        <f t="shared" si="98"/>
        <v>#N/A</v>
      </c>
      <c r="AT174" s="116" t="e">
        <f t="shared" si="80"/>
        <v>#N/A</v>
      </c>
      <c r="AU174" s="119" t="e">
        <f t="shared" si="81"/>
        <v>#N/A</v>
      </c>
      <c r="AV174" s="119">
        <f t="shared" si="82"/>
        <v>0</v>
      </c>
    </row>
    <row r="175" spans="1:48">
      <c r="A175" s="115">
        <f t="shared" si="83"/>
        <v>-45855</v>
      </c>
      <c r="B175" s="113">
        <f t="shared" si="66"/>
        <v>168</v>
      </c>
      <c r="C175" s="119">
        <f t="shared" si="67"/>
        <v>0</v>
      </c>
      <c r="F175" s="115">
        <f t="shared" si="84"/>
        <v>-45855</v>
      </c>
      <c r="G175" s="113">
        <f t="shared" si="85"/>
        <v>168</v>
      </c>
      <c r="H175" s="113" t="e">
        <f>INDEX(地温!$D$2:$D$366,MATCH(F175,地温!$C$2:$C$366,FALSE))</f>
        <v>#N/A</v>
      </c>
      <c r="I175" s="113" t="e">
        <f t="shared" si="86"/>
        <v>#N/A</v>
      </c>
      <c r="J175" s="116" t="e">
        <f t="shared" si="68"/>
        <v>#N/A</v>
      </c>
      <c r="K175" s="119" t="e">
        <f t="shared" si="69"/>
        <v>#N/A</v>
      </c>
      <c r="L175" s="119">
        <f t="shared" si="70"/>
        <v>0</v>
      </c>
      <c r="O175" s="115">
        <f t="shared" si="87"/>
        <v>-45855</v>
      </c>
      <c r="P175" s="113">
        <f t="shared" si="88"/>
        <v>168</v>
      </c>
      <c r="Q175" s="113" t="e">
        <f>INDEX(地温!$D$2:$D$366,MATCH(O175,地温!$C$2:$C$366,FALSE))</f>
        <v>#N/A</v>
      </c>
      <c r="R175" s="113" t="e">
        <f t="shared" si="89"/>
        <v>#N/A</v>
      </c>
      <c r="S175" s="116" t="e">
        <f t="shared" si="71"/>
        <v>#N/A</v>
      </c>
      <c r="T175" s="119" t="e">
        <f t="shared" si="72"/>
        <v>#N/A</v>
      </c>
      <c r="U175" s="119">
        <f t="shared" si="73"/>
        <v>0</v>
      </c>
      <c r="X175" s="115">
        <f t="shared" si="90"/>
        <v>-45855</v>
      </c>
      <c r="Y175" s="113">
        <f t="shared" si="91"/>
        <v>168</v>
      </c>
      <c r="Z175" s="113" t="e">
        <f>INDEX(地温!$D$2:$D$366,MATCH(X175,地温!$C$2:$C$366,FALSE))</f>
        <v>#N/A</v>
      </c>
      <c r="AA175" s="113" t="e">
        <f t="shared" si="92"/>
        <v>#N/A</v>
      </c>
      <c r="AB175" s="116" t="e">
        <f t="shared" si="74"/>
        <v>#N/A</v>
      </c>
      <c r="AC175" s="119" t="e">
        <f t="shared" si="75"/>
        <v>#N/A</v>
      </c>
      <c r="AD175" s="119">
        <f t="shared" si="76"/>
        <v>0</v>
      </c>
      <c r="AG175" s="115">
        <f t="shared" si="93"/>
        <v>-45855</v>
      </c>
      <c r="AH175" s="113">
        <f t="shared" si="94"/>
        <v>168</v>
      </c>
      <c r="AI175" s="113" t="e">
        <f>INDEX(地温!$D$2:$D$366,MATCH(AG175,地温!$C$2:$C$366,FALSE))</f>
        <v>#N/A</v>
      </c>
      <c r="AJ175" s="113" t="e">
        <f t="shared" si="95"/>
        <v>#N/A</v>
      </c>
      <c r="AK175" s="116" t="e">
        <f t="shared" si="77"/>
        <v>#N/A</v>
      </c>
      <c r="AL175" s="119" t="e">
        <f t="shared" si="78"/>
        <v>#N/A</v>
      </c>
      <c r="AM175" s="119">
        <f t="shared" si="79"/>
        <v>0</v>
      </c>
      <c r="AP175" s="115">
        <f t="shared" si="96"/>
        <v>-45855</v>
      </c>
      <c r="AQ175" s="113">
        <f t="shared" si="97"/>
        <v>168</v>
      </c>
      <c r="AR175" s="113" t="e">
        <f>INDEX(地温!$D$2:$D$366,MATCH(AP175,地温!$C$2:$C$366,FALSE))</f>
        <v>#N/A</v>
      </c>
      <c r="AS175" s="113" t="e">
        <f t="shared" si="98"/>
        <v>#N/A</v>
      </c>
      <c r="AT175" s="116" t="e">
        <f t="shared" si="80"/>
        <v>#N/A</v>
      </c>
      <c r="AU175" s="119" t="e">
        <f t="shared" si="81"/>
        <v>#N/A</v>
      </c>
      <c r="AV175" s="119">
        <f t="shared" si="82"/>
        <v>0</v>
      </c>
    </row>
    <row r="176" spans="1:48">
      <c r="A176" s="115">
        <f t="shared" si="83"/>
        <v>-45854</v>
      </c>
      <c r="B176" s="113">
        <f t="shared" si="66"/>
        <v>169</v>
      </c>
      <c r="C176" s="119">
        <f t="shared" si="67"/>
        <v>0</v>
      </c>
      <c r="F176" s="115">
        <f t="shared" si="84"/>
        <v>-45854</v>
      </c>
      <c r="G176" s="113">
        <f t="shared" si="85"/>
        <v>169</v>
      </c>
      <c r="H176" s="113" t="e">
        <f>INDEX(地温!$D$2:$D$366,MATCH(F176,地温!$C$2:$C$366,FALSE))</f>
        <v>#N/A</v>
      </c>
      <c r="I176" s="113" t="e">
        <f t="shared" si="86"/>
        <v>#N/A</v>
      </c>
      <c r="J176" s="116" t="e">
        <f t="shared" si="68"/>
        <v>#N/A</v>
      </c>
      <c r="K176" s="119" t="e">
        <f t="shared" si="69"/>
        <v>#N/A</v>
      </c>
      <c r="L176" s="119">
        <f t="shared" si="70"/>
        <v>0</v>
      </c>
      <c r="O176" s="115">
        <f t="shared" si="87"/>
        <v>-45854</v>
      </c>
      <c r="P176" s="113">
        <f t="shared" si="88"/>
        <v>169</v>
      </c>
      <c r="Q176" s="113" t="e">
        <f>INDEX(地温!$D$2:$D$366,MATCH(O176,地温!$C$2:$C$366,FALSE))</f>
        <v>#N/A</v>
      </c>
      <c r="R176" s="113" t="e">
        <f t="shared" si="89"/>
        <v>#N/A</v>
      </c>
      <c r="S176" s="116" t="e">
        <f t="shared" si="71"/>
        <v>#N/A</v>
      </c>
      <c r="T176" s="119" t="e">
        <f t="shared" si="72"/>
        <v>#N/A</v>
      </c>
      <c r="U176" s="119">
        <f t="shared" si="73"/>
        <v>0</v>
      </c>
      <c r="X176" s="115">
        <f t="shared" si="90"/>
        <v>-45854</v>
      </c>
      <c r="Y176" s="113">
        <f t="shared" si="91"/>
        <v>169</v>
      </c>
      <c r="Z176" s="113" t="e">
        <f>INDEX(地温!$D$2:$D$366,MATCH(X176,地温!$C$2:$C$366,FALSE))</f>
        <v>#N/A</v>
      </c>
      <c r="AA176" s="113" t="e">
        <f t="shared" si="92"/>
        <v>#N/A</v>
      </c>
      <c r="AB176" s="116" t="e">
        <f t="shared" si="74"/>
        <v>#N/A</v>
      </c>
      <c r="AC176" s="119" t="e">
        <f t="shared" si="75"/>
        <v>#N/A</v>
      </c>
      <c r="AD176" s="119">
        <f t="shared" si="76"/>
        <v>0</v>
      </c>
      <c r="AG176" s="115">
        <f t="shared" si="93"/>
        <v>-45854</v>
      </c>
      <c r="AH176" s="113">
        <f t="shared" si="94"/>
        <v>169</v>
      </c>
      <c r="AI176" s="113" t="e">
        <f>INDEX(地温!$D$2:$D$366,MATCH(AG176,地温!$C$2:$C$366,FALSE))</f>
        <v>#N/A</v>
      </c>
      <c r="AJ176" s="113" t="e">
        <f t="shared" si="95"/>
        <v>#N/A</v>
      </c>
      <c r="AK176" s="116" t="e">
        <f t="shared" si="77"/>
        <v>#N/A</v>
      </c>
      <c r="AL176" s="119" t="e">
        <f t="shared" si="78"/>
        <v>#N/A</v>
      </c>
      <c r="AM176" s="119">
        <f t="shared" si="79"/>
        <v>0</v>
      </c>
      <c r="AP176" s="115">
        <f t="shared" si="96"/>
        <v>-45854</v>
      </c>
      <c r="AQ176" s="113">
        <f t="shared" si="97"/>
        <v>169</v>
      </c>
      <c r="AR176" s="113" t="e">
        <f>INDEX(地温!$D$2:$D$366,MATCH(AP176,地温!$C$2:$C$366,FALSE))</f>
        <v>#N/A</v>
      </c>
      <c r="AS176" s="113" t="e">
        <f t="shared" si="98"/>
        <v>#N/A</v>
      </c>
      <c r="AT176" s="116" t="e">
        <f t="shared" si="80"/>
        <v>#N/A</v>
      </c>
      <c r="AU176" s="119" t="e">
        <f t="shared" si="81"/>
        <v>#N/A</v>
      </c>
      <c r="AV176" s="119">
        <f t="shared" si="82"/>
        <v>0</v>
      </c>
    </row>
    <row r="177" spans="1:48">
      <c r="A177" s="115">
        <f t="shared" si="83"/>
        <v>-45853</v>
      </c>
      <c r="B177" s="113">
        <f t="shared" si="66"/>
        <v>170</v>
      </c>
      <c r="C177" s="119">
        <f t="shared" si="67"/>
        <v>0</v>
      </c>
      <c r="F177" s="115">
        <f t="shared" si="84"/>
        <v>-45853</v>
      </c>
      <c r="G177" s="113">
        <f t="shared" si="85"/>
        <v>170</v>
      </c>
      <c r="H177" s="113" t="e">
        <f>INDEX(地温!$D$2:$D$366,MATCH(F177,地温!$C$2:$C$366,FALSE))</f>
        <v>#N/A</v>
      </c>
      <c r="I177" s="113" t="e">
        <f t="shared" si="86"/>
        <v>#N/A</v>
      </c>
      <c r="J177" s="116" t="e">
        <f t="shared" si="68"/>
        <v>#N/A</v>
      </c>
      <c r="K177" s="119" t="e">
        <f t="shared" si="69"/>
        <v>#N/A</v>
      </c>
      <c r="L177" s="119">
        <f t="shared" si="70"/>
        <v>0</v>
      </c>
      <c r="O177" s="115">
        <f t="shared" si="87"/>
        <v>-45853</v>
      </c>
      <c r="P177" s="113">
        <f t="shared" si="88"/>
        <v>170</v>
      </c>
      <c r="Q177" s="113" t="e">
        <f>INDEX(地温!$D$2:$D$366,MATCH(O177,地温!$C$2:$C$366,FALSE))</f>
        <v>#N/A</v>
      </c>
      <c r="R177" s="113" t="e">
        <f t="shared" si="89"/>
        <v>#N/A</v>
      </c>
      <c r="S177" s="116" t="e">
        <f t="shared" si="71"/>
        <v>#N/A</v>
      </c>
      <c r="T177" s="119" t="e">
        <f t="shared" si="72"/>
        <v>#N/A</v>
      </c>
      <c r="U177" s="119">
        <f t="shared" si="73"/>
        <v>0</v>
      </c>
      <c r="X177" s="115">
        <f t="shared" si="90"/>
        <v>-45853</v>
      </c>
      <c r="Y177" s="113">
        <f t="shared" si="91"/>
        <v>170</v>
      </c>
      <c r="Z177" s="113" t="e">
        <f>INDEX(地温!$D$2:$D$366,MATCH(X177,地温!$C$2:$C$366,FALSE))</f>
        <v>#N/A</v>
      </c>
      <c r="AA177" s="113" t="e">
        <f t="shared" si="92"/>
        <v>#N/A</v>
      </c>
      <c r="AB177" s="116" t="e">
        <f t="shared" si="74"/>
        <v>#N/A</v>
      </c>
      <c r="AC177" s="119" t="e">
        <f t="shared" si="75"/>
        <v>#N/A</v>
      </c>
      <c r="AD177" s="119">
        <f t="shared" si="76"/>
        <v>0</v>
      </c>
      <c r="AG177" s="115">
        <f t="shared" si="93"/>
        <v>-45853</v>
      </c>
      <c r="AH177" s="113">
        <f t="shared" si="94"/>
        <v>170</v>
      </c>
      <c r="AI177" s="113" t="e">
        <f>INDEX(地温!$D$2:$D$366,MATCH(AG177,地温!$C$2:$C$366,FALSE))</f>
        <v>#N/A</v>
      </c>
      <c r="AJ177" s="113" t="e">
        <f t="shared" si="95"/>
        <v>#N/A</v>
      </c>
      <c r="AK177" s="116" t="e">
        <f t="shared" si="77"/>
        <v>#N/A</v>
      </c>
      <c r="AL177" s="119" t="e">
        <f t="shared" si="78"/>
        <v>#N/A</v>
      </c>
      <c r="AM177" s="119">
        <f t="shared" si="79"/>
        <v>0</v>
      </c>
      <c r="AP177" s="115">
        <f t="shared" si="96"/>
        <v>-45853</v>
      </c>
      <c r="AQ177" s="113">
        <f t="shared" si="97"/>
        <v>170</v>
      </c>
      <c r="AR177" s="113" t="e">
        <f>INDEX(地温!$D$2:$D$366,MATCH(AP177,地温!$C$2:$C$366,FALSE))</f>
        <v>#N/A</v>
      </c>
      <c r="AS177" s="113" t="e">
        <f t="shared" si="98"/>
        <v>#N/A</v>
      </c>
      <c r="AT177" s="116" t="e">
        <f t="shared" si="80"/>
        <v>#N/A</v>
      </c>
      <c r="AU177" s="119" t="e">
        <f t="shared" si="81"/>
        <v>#N/A</v>
      </c>
      <c r="AV177" s="119">
        <f t="shared" si="82"/>
        <v>0</v>
      </c>
    </row>
    <row r="178" spans="1:48">
      <c r="A178" s="115">
        <f t="shared" si="83"/>
        <v>-45852</v>
      </c>
      <c r="B178" s="113">
        <f t="shared" si="66"/>
        <v>171</v>
      </c>
      <c r="C178" s="119">
        <f t="shared" si="67"/>
        <v>0</v>
      </c>
      <c r="F178" s="115">
        <f t="shared" si="84"/>
        <v>-45852</v>
      </c>
      <c r="G178" s="113">
        <f t="shared" si="85"/>
        <v>171</v>
      </c>
      <c r="H178" s="113" t="e">
        <f>INDEX(地温!$D$2:$D$366,MATCH(F178,地温!$C$2:$C$366,FALSE))</f>
        <v>#N/A</v>
      </c>
      <c r="I178" s="113" t="e">
        <f t="shared" si="86"/>
        <v>#N/A</v>
      </c>
      <c r="J178" s="116" t="e">
        <f t="shared" si="68"/>
        <v>#N/A</v>
      </c>
      <c r="K178" s="119" t="e">
        <f t="shared" si="69"/>
        <v>#N/A</v>
      </c>
      <c r="L178" s="119">
        <f t="shared" si="70"/>
        <v>0</v>
      </c>
      <c r="O178" s="115">
        <f t="shared" si="87"/>
        <v>-45852</v>
      </c>
      <c r="P178" s="113">
        <f t="shared" si="88"/>
        <v>171</v>
      </c>
      <c r="Q178" s="113" t="e">
        <f>INDEX(地温!$D$2:$D$366,MATCH(O178,地温!$C$2:$C$366,FALSE))</f>
        <v>#N/A</v>
      </c>
      <c r="R178" s="113" t="e">
        <f t="shared" si="89"/>
        <v>#N/A</v>
      </c>
      <c r="S178" s="116" t="e">
        <f t="shared" si="71"/>
        <v>#N/A</v>
      </c>
      <c r="T178" s="119" t="e">
        <f t="shared" si="72"/>
        <v>#N/A</v>
      </c>
      <c r="U178" s="119">
        <f t="shared" si="73"/>
        <v>0</v>
      </c>
      <c r="X178" s="115">
        <f t="shared" si="90"/>
        <v>-45852</v>
      </c>
      <c r="Y178" s="113">
        <f t="shared" si="91"/>
        <v>171</v>
      </c>
      <c r="Z178" s="113" t="e">
        <f>INDEX(地温!$D$2:$D$366,MATCH(X178,地温!$C$2:$C$366,FALSE))</f>
        <v>#N/A</v>
      </c>
      <c r="AA178" s="113" t="e">
        <f t="shared" si="92"/>
        <v>#N/A</v>
      </c>
      <c r="AB178" s="116" t="e">
        <f t="shared" si="74"/>
        <v>#N/A</v>
      </c>
      <c r="AC178" s="119" t="e">
        <f t="shared" si="75"/>
        <v>#N/A</v>
      </c>
      <c r="AD178" s="119">
        <f t="shared" si="76"/>
        <v>0</v>
      </c>
      <c r="AG178" s="115">
        <f t="shared" si="93"/>
        <v>-45852</v>
      </c>
      <c r="AH178" s="113">
        <f t="shared" si="94"/>
        <v>171</v>
      </c>
      <c r="AI178" s="113" t="e">
        <f>INDEX(地温!$D$2:$D$366,MATCH(AG178,地温!$C$2:$C$366,FALSE))</f>
        <v>#N/A</v>
      </c>
      <c r="AJ178" s="113" t="e">
        <f t="shared" si="95"/>
        <v>#N/A</v>
      </c>
      <c r="AK178" s="116" t="e">
        <f t="shared" si="77"/>
        <v>#N/A</v>
      </c>
      <c r="AL178" s="119" t="e">
        <f t="shared" si="78"/>
        <v>#N/A</v>
      </c>
      <c r="AM178" s="119">
        <f t="shared" si="79"/>
        <v>0</v>
      </c>
      <c r="AP178" s="115">
        <f t="shared" si="96"/>
        <v>-45852</v>
      </c>
      <c r="AQ178" s="113">
        <f t="shared" si="97"/>
        <v>171</v>
      </c>
      <c r="AR178" s="113" t="e">
        <f>INDEX(地温!$D$2:$D$366,MATCH(AP178,地温!$C$2:$C$366,FALSE))</f>
        <v>#N/A</v>
      </c>
      <c r="AS178" s="113" t="e">
        <f t="shared" si="98"/>
        <v>#N/A</v>
      </c>
      <c r="AT178" s="116" t="e">
        <f t="shared" si="80"/>
        <v>#N/A</v>
      </c>
      <c r="AU178" s="119" t="e">
        <f t="shared" si="81"/>
        <v>#N/A</v>
      </c>
      <c r="AV178" s="119">
        <f t="shared" si="82"/>
        <v>0</v>
      </c>
    </row>
    <row r="179" spans="1:48">
      <c r="A179" s="115">
        <f t="shared" si="83"/>
        <v>-45851</v>
      </c>
      <c r="B179" s="113">
        <f t="shared" si="66"/>
        <v>172</v>
      </c>
      <c r="C179" s="119">
        <f t="shared" si="67"/>
        <v>0</v>
      </c>
      <c r="F179" s="115">
        <f t="shared" si="84"/>
        <v>-45851</v>
      </c>
      <c r="G179" s="113">
        <f t="shared" si="85"/>
        <v>172</v>
      </c>
      <c r="H179" s="113" t="e">
        <f>INDEX(地温!$D$2:$D$366,MATCH(F179,地温!$C$2:$C$366,FALSE))</f>
        <v>#N/A</v>
      </c>
      <c r="I179" s="113" t="e">
        <f t="shared" si="86"/>
        <v>#N/A</v>
      </c>
      <c r="J179" s="116" t="e">
        <f t="shared" si="68"/>
        <v>#N/A</v>
      </c>
      <c r="K179" s="119" t="e">
        <f t="shared" si="69"/>
        <v>#N/A</v>
      </c>
      <c r="L179" s="119">
        <f t="shared" si="70"/>
        <v>0</v>
      </c>
      <c r="O179" s="115">
        <f t="shared" si="87"/>
        <v>-45851</v>
      </c>
      <c r="P179" s="113">
        <f t="shared" si="88"/>
        <v>172</v>
      </c>
      <c r="Q179" s="113" t="e">
        <f>INDEX(地温!$D$2:$D$366,MATCH(O179,地温!$C$2:$C$366,FALSE))</f>
        <v>#N/A</v>
      </c>
      <c r="R179" s="113" t="e">
        <f t="shared" si="89"/>
        <v>#N/A</v>
      </c>
      <c r="S179" s="116" t="e">
        <f t="shared" si="71"/>
        <v>#N/A</v>
      </c>
      <c r="T179" s="119" t="e">
        <f t="shared" si="72"/>
        <v>#N/A</v>
      </c>
      <c r="U179" s="119">
        <f t="shared" si="73"/>
        <v>0</v>
      </c>
      <c r="X179" s="115">
        <f t="shared" si="90"/>
        <v>-45851</v>
      </c>
      <c r="Y179" s="113">
        <f t="shared" si="91"/>
        <v>172</v>
      </c>
      <c r="Z179" s="113" t="e">
        <f>INDEX(地温!$D$2:$D$366,MATCH(X179,地温!$C$2:$C$366,FALSE))</f>
        <v>#N/A</v>
      </c>
      <c r="AA179" s="113" t="e">
        <f t="shared" si="92"/>
        <v>#N/A</v>
      </c>
      <c r="AB179" s="116" t="e">
        <f t="shared" si="74"/>
        <v>#N/A</v>
      </c>
      <c r="AC179" s="119" t="e">
        <f t="shared" si="75"/>
        <v>#N/A</v>
      </c>
      <c r="AD179" s="119">
        <f t="shared" si="76"/>
        <v>0</v>
      </c>
      <c r="AG179" s="115">
        <f t="shared" si="93"/>
        <v>-45851</v>
      </c>
      <c r="AH179" s="113">
        <f t="shared" si="94"/>
        <v>172</v>
      </c>
      <c r="AI179" s="113" t="e">
        <f>INDEX(地温!$D$2:$D$366,MATCH(AG179,地温!$C$2:$C$366,FALSE))</f>
        <v>#N/A</v>
      </c>
      <c r="AJ179" s="113" t="e">
        <f t="shared" si="95"/>
        <v>#N/A</v>
      </c>
      <c r="AK179" s="116" t="e">
        <f t="shared" si="77"/>
        <v>#N/A</v>
      </c>
      <c r="AL179" s="119" t="e">
        <f t="shared" si="78"/>
        <v>#N/A</v>
      </c>
      <c r="AM179" s="119">
        <f t="shared" si="79"/>
        <v>0</v>
      </c>
      <c r="AP179" s="115">
        <f t="shared" si="96"/>
        <v>-45851</v>
      </c>
      <c r="AQ179" s="113">
        <f t="shared" si="97"/>
        <v>172</v>
      </c>
      <c r="AR179" s="113" t="e">
        <f>INDEX(地温!$D$2:$D$366,MATCH(AP179,地温!$C$2:$C$366,FALSE))</f>
        <v>#N/A</v>
      </c>
      <c r="AS179" s="113" t="e">
        <f t="shared" si="98"/>
        <v>#N/A</v>
      </c>
      <c r="AT179" s="116" t="e">
        <f t="shared" si="80"/>
        <v>#N/A</v>
      </c>
      <c r="AU179" s="119" t="e">
        <f t="shared" si="81"/>
        <v>#N/A</v>
      </c>
      <c r="AV179" s="119">
        <f t="shared" si="82"/>
        <v>0</v>
      </c>
    </row>
    <row r="180" spans="1:48">
      <c r="A180" s="115">
        <f t="shared" si="83"/>
        <v>-45850</v>
      </c>
      <c r="B180" s="113">
        <f t="shared" si="66"/>
        <v>173</v>
      </c>
      <c r="C180" s="119">
        <f t="shared" si="67"/>
        <v>0</v>
      </c>
      <c r="F180" s="115">
        <f t="shared" si="84"/>
        <v>-45850</v>
      </c>
      <c r="G180" s="113">
        <f t="shared" si="85"/>
        <v>173</v>
      </c>
      <c r="H180" s="113" t="e">
        <f>INDEX(地温!$D$2:$D$366,MATCH(F180,地温!$C$2:$C$366,FALSE))</f>
        <v>#N/A</v>
      </c>
      <c r="I180" s="113" t="e">
        <f t="shared" si="86"/>
        <v>#N/A</v>
      </c>
      <c r="J180" s="116" t="e">
        <f t="shared" si="68"/>
        <v>#N/A</v>
      </c>
      <c r="K180" s="119" t="e">
        <f t="shared" si="69"/>
        <v>#N/A</v>
      </c>
      <c r="L180" s="119">
        <f t="shared" si="70"/>
        <v>0</v>
      </c>
      <c r="O180" s="115">
        <f t="shared" si="87"/>
        <v>-45850</v>
      </c>
      <c r="P180" s="113">
        <f t="shared" si="88"/>
        <v>173</v>
      </c>
      <c r="Q180" s="113" t="e">
        <f>INDEX(地温!$D$2:$D$366,MATCH(O180,地温!$C$2:$C$366,FALSE))</f>
        <v>#N/A</v>
      </c>
      <c r="R180" s="113" t="e">
        <f t="shared" si="89"/>
        <v>#N/A</v>
      </c>
      <c r="S180" s="116" t="e">
        <f t="shared" si="71"/>
        <v>#N/A</v>
      </c>
      <c r="T180" s="119" t="e">
        <f t="shared" si="72"/>
        <v>#N/A</v>
      </c>
      <c r="U180" s="119">
        <f t="shared" si="73"/>
        <v>0</v>
      </c>
      <c r="X180" s="115">
        <f t="shared" si="90"/>
        <v>-45850</v>
      </c>
      <c r="Y180" s="113">
        <f t="shared" si="91"/>
        <v>173</v>
      </c>
      <c r="Z180" s="113" t="e">
        <f>INDEX(地温!$D$2:$D$366,MATCH(X180,地温!$C$2:$C$366,FALSE))</f>
        <v>#N/A</v>
      </c>
      <c r="AA180" s="113" t="e">
        <f t="shared" si="92"/>
        <v>#N/A</v>
      </c>
      <c r="AB180" s="116" t="e">
        <f t="shared" si="74"/>
        <v>#N/A</v>
      </c>
      <c r="AC180" s="119" t="e">
        <f t="shared" si="75"/>
        <v>#N/A</v>
      </c>
      <c r="AD180" s="119">
        <f t="shared" si="76"/>
        <v>0</v>
      </c>
      <c r="AG180" s="115">
        <f t="shared" si="93"/>
        <v>-45850</v>
      </c>
      <c r="AH180" s="113">
        <f t="shared" si="94"/>
        <v>173</v>
      </c>
      <c r="AI180" s="113" t="e">
        <f>INDEX(地温!$D$2:$D$366,MATCH(AG180,地温!$C$2:$C$366,FALSE))</f>
        <v>#N/A</v>
      </c>
      <c r="AJ180" s="113" t="e">
        <f t="shared" si="95"/>
        <v>#N/A</v>
      </c>
      <c r="AK180" s="116" t="e">
        <f t="shared" si="77"/>
        <v>#N/A</v>
      </c>
      <c r="AL180" s="119" t="e">
        <f t="shared" si="78"/>
        <v>#N/A</v>
      </c>
      <c r="AM180" s="119">
        <f t="shared" si="79"/>
        <v>0</v>
      </c>
      <c r="AP180" s="115">
        <f t="shared" si="96"/>
        <v>-45850</v>
      </c>
      <c r="AQ180" s="113">
        <f t="shared" si="97"/>
        <v>173</v>
      </c>
      <c r="AR180" s="113" t="e">
        <f>INDEX(地温!$D$2:$D$366,MATCH(AP180,地温!$C$2:$C$366,FALSE))</f>
        <v>#N/A</v>
      </c>
      <c r="AS180" s="113" t="e">
        <f t="shared" si="98"/>
        <v>#N/A</v>
      </c>
      <c r="AT180" s="116" t="e">
        <f t="shared" si="80"/>
        <v>#N/A</v>
      </c>
      <c r="AU180" s="119" t="e">
        <f t="shared" si="81"/>
        <v>#N/A</v>
      </c>
      <c r="AV180" s="119">
        <f t="shared" si="82"/>
        <v>0</v>
      </c>
    </row>
    <row r="181" spans="1:48">
      <c r="A181" s="115">
        <f t="shared" si="83"/>
        <v>-45849</v>
      </c>
      <c r="B181" s="113">
        <f t="shared" si="66"/>
        <v>174</v>
      </c>
      <c r="C181" s="119">
        <f t="shared" si="67"/>
        <v>0</v>
      </c>
      <c r="F181" s="115">
        <f t="shared" si="84"/>
        <v>-45849</v>
      </c>
      <c r="G181" s="113">
        <f t="shared" si="85"/>
        <v>174</v>
      </c>
      <c r="H181" s="113" t="e">
        <f>INDEX(地温!$D$2:$D$366,MATCH(F181,地温!$C$2:$C$366,FALSE))</f>
        <v>#N/A</v>
      </c>
      <c r="I181" s="113" t="e">
        <f t="shared" si="86"/>
        <v>#N/A</v>
      </c>
      <c r="J181" s="116" t="e">
        <f t="shared" si="68"/>
        <v>#N/A</v>
      </c>
      <c r="K181" s="119" t="e">
        <f t="shared" si="69"/>
        <v>#N/A</v>
      </c>
      <c r="L181" s="119">
        <f t="shared" si="70"/>
        <v>0</v>
      </c>
      <c r="O181" s="115">
        <f t="shared" si="87"/>
        <v>-45849</v>
      </c>
      <c r="P181" s="113">
        <f t="shared" si="88"/>
        <v>174</v>
      </c>
      <c r="Q181" s="113" t="e">
        <f>INDEX(地温!$D$2:$D$366,MATCH(O181,地温!$C$2:$C$366,FALSE))</f>
        <v>#N/A</v>
      </c>
      <c r="R181" s="113" t="e">
        <f t="shared" si="89"/>
        <v>#N/A</v>
      </c>
      <c r="S181" s="116" t="e">
        <f t="shared" si="71"/>
        <v>#N/A</v>
      </c>
      <c r="T181" s="119" t="e">
        <f t="shared" si="72"/>
        <v>#N/A</v>
      </c>
      <c r="U181" s="119">
        <f t="shared" si="73"/>
        <v>0</v>
      </c>
      <c r="X181" s="115">
        <f t="shared" si="90"/>
        <v>-45849</v>
      </c>
      <c r="Y181" s="113">
        <f t="shared" si="91"/>
        <v>174</v>
      </c>
      <c r="Z181" s="113" t="e">
        <f>INDEX(地温!$D$2:$D$366,MATCH(X181,地温!$C$2:$C$366,FALSE))</f>
        <v>#N/A</v>
      </c>
      <c r="AA181" s="113" t="e">
        <f t="shared" si="92"/>
        <v>#N/A</v>
      </c>
      <c r="AB181" s="116" t="e">
        <f t="shared" si="74"/>
        <v>#N/A</v>
      </c>
      <c r="AC181" s="119" t="e">
        <f t="shared" si="75"/>
        <v>#N/A</v>
      </c>
      <c r="AD181" s="119">
        <f t="shared" si="76"/>
        <v>0</v>
      </c>
      <c r="AG181" s="115">
        <f t="shared" si="93"/>
        <v>-45849</v>
      </c>
      <c r="AH181" s="113">
        <f t="shared" si="94"/>
        <v>174</v>
      </c>
      <c r="AI181" s="113" t="e">
        <f>INDEX(地温!$D$2:$D$366,MATCH(AG181,地温!$C$2:$C$366,FALSE))</f>
        <v>#N/A</v>
      </c>
      <c r="AJ181" s="113" t="e">
        <f t="shared" si="95"/>
        <v>#N/A</v>
      </c>
      <c r="AK181" s="116" t="e">
        <f t="shared" si="77"/>
        <v>#N/A</v>
      </c>
      <c r="AL181" s="119" t="e">
        <f t="shared" si="78"/>
        <v>#N/A</v>
      </c>
      <c r="AM181" s="119">
        <f t="shared" si="79"/>
        <v>0</v>
      </c>
      <c r="AP181" s="115">
        <f t="shared" si="96"/>
        <v>-45849</v>
      </c>
      <c r="AQ181" s="113">
        <f t="shared" si="97"/>
        <v>174</v>
      </c>
      <c r="AR181" s="113" t="e">
        <f>INDEX(地温!$D$2:$D$366,MATCH(AP181,地温!$C$2:$C$366,FALSE))</f>
        <v>#N/A</v>
      </c>
      <c r="AS181" s="113" t="e">
        <f t="shared" si="98"/>
        <v>#N/A</v>
      </c>
      <c r="AT181" s="116" t="e">
        <f t="shared" si="80"/>
        <v>#N/A</v>
      </c>
      <c r="AU181" s="119" t="e">
        <f t="shared" si="81"/>
        <v>#N/A</v>
      </c>
      <c r="AV181" s="119">
        <f t="shared" si="82"/>
        <v>0</v>
      </c>
    </row>
    <row r="182" spans="1:48">
      <c r="A182" s="115">
        <f t="shared" si="83"/>
        <v>-45848</v>
      </c>
      <c r="B182" s="113">
        <f t="shared" si="66"/>
        <v>175</v>
      </c>
      <c r="C182" s="119">
        <f t="shared" si="67"/>
        <v>0</v>
      </c>
      <c r="F182" s="115">
        <f t="shared" si="84"/>
        <v>-45848</v>
      </c>
      <c r="G182" s="113">
        <f t="shared" si="85"/>
        <v>175</v>
      </c>
      <c r="H182" s="113" t="e">
        <f>INDEX(地温!$D$2:$D$366,MATCH(F182,地温!$C$2:$C$366,FALSE))</f>
        <v>#N/A</v>
      </c>
      <c r="I182" s="113" t="e">
        <f t="shared" si="86"/>
        <v>#N/A</v>
      </c>
      <c r="J182" s="116" t="e">
        <f t="shared" si="68"/>
        <v>#N/A</v>
      </c>
      <c r="K182" s="119" t="e">
        <f t="shared" si="69"/>
        <v>#N/A</v>
      </c>
      <c r="L182" s="119">
        <f t="shared" si="70"/>
        <v>0</v>
      </c>
      <c r="O182" s="115">
        <f t="shared" si="87"/>
        <v>-45848</v>
      </c>
      <c r="P182" s="113">
        <f t="shared" si="88"/>
        <v>175</v>
      </c>
      <c r="Q182" s="113" t="e">
        <f>INDEX(地温!$D$2:$D$366,MATCH(O182,地温!$C$2:$C$366,FALSE))</f>
        <v>#N/A</v>
      </c>
      <c r="R182" s="113" t="e">
        <f t="shared" si="89"/>
        <v>#N/A</v>
      </c>
      <c r="S182" s="116" t="e">
        <f t="shared" si="71"/>
        <v>#N/A</v>
      </c>
      <c r="T182" s="119" t="e">
        <f t="shared" si="72"/>
        <v>#N/A</v>
      </c>
      <c r="U182" s="119">
        <f t="shared" si="73"/>
        <v>0</v>
      </c>
      <c r="X182" s="115">
        <f t="shared" si="90"/>
        <v>-45848</v>
      </c>
      <c r="Y182" s="113">
        <f t="shared" si="91"/>
        <v>175</v>
      </c>
      <c r="Z182" s="113" t="e">
        <f>INDEX(地温!$D$2:$D$366,MATCH(X182,地温!$C$2:$C$366,FALSE))</f>
        <v>#N/A</v>
      </c>
      <c r="AA182" s="113" t="e">
        <f t="shared" si="92"/>
        <v>#N/A</v>
      </c>
      <c r="AB182" s="116" t="e">
        <f t="shared" si="74"/>
        <v>#N/A</v>
      </c>
      <c r="AC182" s="119" t="e">
        <f t="shared" si="75"/>
        <v>#N/A</v>
      </c>
      <c r="AD182" s="119">
        <f t="shared" si="76"/>
        <v>0</v>
      </c>
      <c r="AG182" s="115">
        <f t="shared" si="93"/>
        <v>-45848</v>
      </c>
      <c r="AH182" s="113">
        <f t="shared" si="94"/>
        <v>175</v>
      </c>
      <c r="AI182" s="113" t="e">
        <f>INDEX(地温!$D$2:$D$366,MATCH(AG182,地温!$C$2:$C$366,FALSE))</f>
        <v>#N/A</v>
      </c>
      <c r="AJ182" s="113" t="e">
        <f t="shared" si="95"/>
        <v>#N/A</v>
      </c>
      <c r="AK182" s="116" t="e">
        <f t="shared" si="77"/>
        <v>#N/A</v>
      </c>
      <c r="AL182" s="119" t="e">
        <f t="shared" si="78"/>
        <v>#N/A</v>
      </c>
      <c r="AM182" s="119">
        <f t="shared" si="79"/>
        <v>0</v>
      </c>
      <c r="AP182" s="115">
        <f t="shared" si="96"/>
        <v>-45848</v>
      </c>
      <c r="AQ182" s="113">
        <f t="shared" si="97"/>
        <v>175</v>
      </c>
      <c r="AR182" s="113" t="e">
        <f>INDEX(地温!$D$2:$D$366,MATCH(AP182,地温!$C$2:$C$366,FALSE))</f>
        <v>#N/A</v>
      </c>
      <c r="AS182" s="113" t="e">
        <f t="shared" si="98"/>
        <v>#N/A</v>
      </c>
      <c r="AT182" s="116" t="e">
        <f t="shared" si="80"/>
        <v>#N/A</v>
      </c>
      <c r="AU182" s="119" t="e">
        <f t="shared" si="81"/>
        <v>#N/A</v>
      </c>
      <c r="AV182" s="119">
        <f t="shared" si="82"/>
        <v>0</v>
      </c>
    </row>
    <row r="183" spans="1:48">
      <c r="A183" s="115">
        <f t="shared" si="83"/>
        <v>-45847</v>
      </c>
      <c r="B183" s="113">
        <f t="shared" si="66"/>
        <v>176</v>
      </c>
      <c r="C183" s="119">
        <f t="shared" si="67"/>
        <v>0</v>
      </c>
      <c r="F183" s="115">
        <f t="shared" si="84"/>
        <v>-45847</v>
      </c>
      <c r="G183" s="113">
        <f t="shared" si="85"/>
        <v>176</v>
      </c>
      <c r="H183" s="113" t="e">
        <f>INDEX(地温!$D$2:$D$366,MATCH(F183,地温!$C$2:$C$366,FALSE))</f>
        <v>#N/A</v>
      </c>
      <c r="I183" s="113" t="e">
        <f t="shared" si="86"/>
        <v>#N/A</v>
      </c>
      <c r="J183" s="116" t="e">
        <f t="shared" si="68"/>
        <v>#N/A</v>
      </c>
      <c r="K183" s="119" t="e">
        <f t="shared" si="69"/>
        <v>#N/A</v>
      </c>
      <c r="L183" s="119">
        <f t="shared" si="70"/>
        <v>0</v>
      </c>
      <c r="O183" s="115">
        <f t="shared" si="87"/>
        <v>-45847</v>
      </c>
      <c r="P183" s="113">
        <f t="shared" si="88"/>
        <v>176</v>
      </c>
      <c r="Q183" s="113" t="e">
        <f>INDEX(地温!$D$2:$D$366,MATCH(O183,地温!$C$2:$C$366,FALSE))</f>
        <v>#N/A</v>
      </c>
      <c r="R183" s="113" t="e">
        <f t="shared" si="89"/>
        <v>#N/A</v>
      </c>
      <c r="S183" s="116" t="e">
        <f t="shared" si="71"/>
        <v>#N/A</v>
      </c>
      <c r="T183" s="119" t="e">
        <f t="shared" si="72"/>
        <v>#N/A</v>
      </c>
      <c r="U183" s="119">
        <f t="shared" si="73"/>
        <v>0</v>
      </c>
      <c r="X183" s="115">
        <f t="shared" si="90"/>
        <v>-45847</v>
      </c>
      <c r="Y183" s="113">
        <f t="shared" si="91"/>
        <v>176</v>
      </c>
      <c r="Z183" s="113" t="e">
        <f>INDEX(地温!$D$2:$D$366,MATCH(X183,地温!$C$2:$C$366,FALSE))</f>
        <v>#N/A</v>
      </c>
      <c r="AA183" s="113" t="e">
        <f t="shared" si="92"/>
        <v>#N/A</v>
      </c>
      <c r="AB183" s="116" t="e">
        <f t="shared" si="74"/>
        <v>#N/A</v>
      </c>
      <c r="AC183" s="119" t="e">
        <f t="shared" si="75"/>
        <v>#N/A</v>
      </c>
      <c r="AD183" s="119">
        <f t="shared" si="76"/>
        <v>0</v>
      </c>
      <c r="AG183" s="115">
        <f t="shared" si="93"/>
        <v>-45847</v>
      </c>
      <c r="AH183" s="113">
        <f t="shared" si="94"/>
        <v>176</v>
      </c>
      <c r="AI183" s="113" t="e">
        <f>INDEX(地温!$D$2:$D$366,MATCH(AG183,地温!$C$2:$C$366,FALSE))</f>
        <v>#N/A</v>
      </c>
      <c r="AJ183" s="113" t="e">
        <f t="shared" si="95"/>
        <v>#N/A</v>
      </c>
      <c r="AK183" s="116" t="e">
        <f t="shared" si="77"/>
        <v>#N/A</v>
      </c>
      <c r="AL183" s="119" t="e">
        <f t="shared" si="78"/>
        <v>#N/A</v>
      </c>
      <c r="AM183" s="119">
        <f t="shared" si="79"/>
        <v>0</v>
      </c>
      <c r="AP183" s="115">
        <f t="shared" si="96"/>
        <v>-45847</v>
      </c>
      <c r="AQ183" s="113">
        <f t="shared" si="97"/>
        <v>176</v>
      </c>
      <c r="AR183" s="113" t="e">
        <f>INDEX(地温!$D$2:$D$366,MATCH(AP183,地温!$C$2:$C$366,FALSE))</f>
        <v>#N/A</v>
      </c>
      <c r="AS183" s="113" t="e">
        <f t="shared" si="98"/>
        <v>#N/A</v>
      </c>
      <c r="AT183" s="116" t="e">
        <f t="shared" si="80"/>
        <v>#N/A</v>
      </c>
      <c r="AU183" s="119" t="e">
        <f t="shared" si="81"/>
        <v>#N/A</v>
      </c>
      <c r="AV183" s="119">
        <f t="shared" si="82"/>
        <v>0</v>
      </c>
    </row>
    <row r="184" spans="1:48">
      <c r="A184" s="115">
        <f t="shared" si="83"/>
        <v>-45846</v>
      </c>
      <c r="B184" s="113">
        <f t="shared" si="66"/>
        <v>177</v>
      </c>
      <c r="C184" s="119">
        <f t="shared" si="67"/>
        <v>0</v>
      </c>
      <c r="F184" s="115">
        <f t="shared" si="84"/>
        <v>-45846</v>
      </c>
      <c r="G184" s="113">
        <f t="shared" si="85"/>
        <v>177</v>
      </c>
      <c r="H184" s="113" t="e">
        <f>INDEX(地温!$D$2:$D$366,MATCH(F184,地温!$C$2:$C$366,FALSE))</f>
        <v>#N/A</v>
      </c>
      <c r="I184" s="113" t="e">
        <f t="shared" si="86"/>
        <v>#N/A</v>
      </c>
      <c r="J184" s="116" t="e">
        <f t="shared" si="68"/>
        <v>#N/A</v>
      </c>
      <c r="K184" s="119" t="e">
        <f t="shared" si="69"/>
        <v>#N/A</v>
      </c>
      <c r="L184" s="119">
        <f t="shared" si="70"/>
        <v>0</v>
      </c>
      <c r="O184" s="115">
        <f t="shared" si="87"/>
        <v>-45846</v>
      </c>
      <c r="P184" s="113">
        <f t="shared" si="88"/>
        <v>177</v>
      </c>
      <c r="Q184" s="113" t="e">
        <f>INDEX(地温!$D$2:$D$366,MATCH(O184,地温!$C$2:$C$366,FALSE))</f>
        <v>#N/A</v>
      </c>
      <c r="R184" s="113" t="e">
        <f t="shared" si="89"/>
        <v>#N/A</v>
      </c>
      <c r="S184" s="116" t="e">
        <f t="shared" si="71"/>
        <v>#N/A</v>
      </c>
      <c r="T184" s="119" t="e">
        <f t="shared" si="72"/>
        <v>#N/A</v>
      </c>
      <c r="U184" s="119">
        <f t="shared" si="73"/>
        <v>0</v>
      </c>
      <c r="X184" s="115">
        <f t="shared" si="90"/>
        <v>-45846</v>
      </c>
      <c r="Y184" s="113">
        <f t="shared" si="91"/>
        <v>177</v>
      </c>
      <c r="Z184" s="113" t="e">
        <f>INDEX(地温!$D$2:$D$366,MATCH(X184,地温!$C$2:$C$366,FALSE))</f>
        <v>#N/A</v>
      </c>
      <c r="AA184" s="113" t="e">
        <f t="shared" si="92"/>
        <v>#N/A</v>
      </c>
      <c r="AB184" s="116" t="e">
        <f t="shared" si="74"/>
        <v>#N/A</v>
      </c>
      <c r="AC184" s="119" t="e">
        <f t="shared" si="75"/>
        <v>#N/A</v>
      </c>
      <c r="AD184" s="119">
        <f t="shared" si="76"/>
        <v>0</v>
      </c>
      <c r="AG184" s="115">
        <f t="shared" si="93"/>
        <v>-45846</v>
      </c>
      <c r="AH184" s="113">
        <f t="shared" si="94"/>
        <v>177</v>
      </c>
      <c r="AI184" s="113" t="e">
        <f>INDEX(地温!$D$2:$D$366,MATCH(AG184,地温!$C$2:$C$366,FALSE))</f>
        <v>#N/A</v>
      </c>
      <c r="AJ184" s="113" t="e">
        <f t="shared" si="95"/>
        <v>#N/A</v>
      </c>
      <c r="AK184" s="116" t="e">
        <f t="shared" si="77"/>
        <v>#N/A</v>
      </c>
      <c r="AL184" s="119" t="e">
        <f t="shared" si="78"/>
        <v>#N/A</v>
      </c>
      <c r="AM184" s="119">
        <f t="shared" si="79"/>
        <v>0</v>
      </c>
      <c r="AP184" s="115">
        <f t="shared" si="96"/>
        <v>-45846</v>
      </c>
      <c r="AQ184" s="113">
        <f t="shared" si="97"/>
        <v>177</v>
      </c>
      <c r="AR184" s="113" t="e">
        <f>INDEX(地温!$D$2:$D$366,MATCH(AP184,地温!$C$2:$C$366,FALSE))</f>
        <v>#N/A</v>
      </c>
      <c r="AS184" s="113" t="e">
        <f t="shared" si="98"/>
        <v>#N/A</v>
      </c>
      <c r="AT184" s="116" t="e">
        <f t="shared" si="80"/>
        <v>#N/A</v>
      </c>
      <c r="AU184" s="119" t="e">
        <f t="shared" si="81"/>
        <v>#N/A</v>
      </c>
      <c r="AV184" s="119">
        <f t="shared" si="82"/>
        <v>0</v>
      </c>
    </row>
    <row r="185" spans="1:48">
      <c r="A185" s="115">
        <f t="shared" si="83"/>
        <v>-45845</v>
      </c>
      <c r="B185" s="113">
        <f t="shared" si="66"/>
        <v>178</v>
      </c>
      <c r="C185" s="119">
        <f t="shared" si="67"/>
        <v>0</v>
      </c>
      <c r="F185" s="115">
        <f t="shared" si="84"/>
        <v>-45845</v>
      </c>
      <c r="G185" s="113">
        <f t="shared" si="85"/>
        <v>178</v>
      </c>
      <c r="H185" s="113" t="e">
        <f>INDEX(地温!$D$2:$D$366,MATCH(F185,地温!$C$2:$C$366,FALSE))</f>
        <v>#N/A</v>
      </c>
      <c r="I185" s="113" t="e">
        <f t="shared" si="86"/>
        <v>#N/A</v>
      </c>
      <c r="J185" s="116" t="e">
        <f t="shared" si="68"/>
        <v>#N/A</v>
      </c>
      <c r="K185" s="119" t="e">
        <f t="shared" si="69"/>
        <v>#N/A</v>
      </c>
      <c r="L185" s="119">
        <f t="shared" si="70"/>
        <v>0</v>
      </c>
      <c r="O185" s="115">
        <f t="shared" si="87"/>
        <v>-45845</v>
      </c>
      <c r="P185" s="113">
        <f t="shared" si="88"/>
        <v>178</v>
      </c>
      <c r="Q185" s="113" t="e">
        <f>INDEX(地温!$D$2:$D$366,MATCH(O185,地温!$C$2:$C$366,FALSE))</f>
        <v>#N/A</v>
      </c>
      <c r="R185" s="113" t="e">
        <f t="shared" si="89"/>
        <v>#N/A</v>
      </c>
      <c r="S185" s="116" t="e">
        <f t="shared" si="71"/>
        <v>#N/A</v>
      </c>
      <c r="T185" s="119" t="e">
        <f t="shared" si="72"/>
        <v>#N/A</v>
      </c>
      <c r="U185" s="119">
        <f t="shared" si="73"/>
        <v>0</v>
      </c>
      <c r="X185" s="115">
        <f t="shared" si="90"/>
        <v>-45845</v>
      </c>
      <c r="Y185" s="113">
        <f t="shared" si="91"/>
        <v>178</v>
      </c>
      <c r="Z185" s="113" t="e">
        <f>INDEX(地温!$D$2:$D$366,MATCH(X185,地温!$C$2:$C$366,FALSE))</f>
        <v>#N/A</v>
      </c>
      <c r="AA185" s="113" t="e">
        <f t="shared" si="92"/>
        <v>#N/A</v>
      </c>
      <c r="AB185" s="116" t="e">
        <f t="shared" si="74"/>
        <v>#N/A</v>
      </c>
      <c r="AC185" s="119" t="e">
        <f t="shared" si="75"/>
        <v>#N/A</v>
      </c>
      <c r="AD185" s="119">
        <f t="shared" si="76"/>
        <v>0</v>
      </c>
      <c r="AG185" s="115">
        <f t="shared" si="93"/>
        <v>-45845</v>
      </c>
      <c r="AH185" s="113">
        <f t="shared" si="94"/>
        <v>178</v>
      </c>
      <c r="AI185" s="113" t="e">
        <f>INDEX(地温!$D$2:$D$366,MATCH(AG185,地温!$C$2:$C$366,FALSE))</f>
        <v>#N/A</v>
      </c>
      <c r="AJ185" s="113" t="e">
        <f t="shared" si="95"/>
        <v>#N/A</v>
      </c>
      <c r="AK185" s="116" t="e">
        <f t="shared" si="77"/>
        <v>#N/A</v>
      </c>
      <c r="AL185" s="119" t="e">
        <f t="shared" si="78"/>
        <v>#N/A</v>
      </c>
      <c r="AM185" s="119">
        <f t="shared" si="79"/>
        <v>0</v>
      </c>
      <c r="AP185" s="115">
        <f t="shared" si="96"/>
        <v>-45845</v>
      </c>
      <c r="AQ185" s="113">
        <f t="shared" si="97"/>
        <v>178</v>
      </c>
      <c r="AR185" s="113" t="e">
        <f>INDEX(地温!$D$2:$D$366,MATCH(AP185,地温!$C$2:$C$366,FALSE))</f>
        <v>#N/A</v>
      </c>
      <c r="AS185" s="113" t="e">
        <f t="shared" si="98"/>
        <v>#N/A</v>
      </c>
      <c r="AT185" s="116" t="e">
        <f t="shared" si="80"/>
        <v>#N/A</v>
      </c>
      <c r="AU185" s="119" t="e">
        <f t="shared" si="81"/>
        <v>#N/A</v>
      </c>
      <c r="AV185" s="119">
        <f t="shared" si="82"/>
        <v>0</v>
      </c>
    </row>
    <row r="186" spans="1:48">
      <c r="A186" s="115">
        <f t="shared" si="83"/>
        <v>-45844</v>
      </c>
      <c r="B186" s="113">
        <f t="shared" si="66"/>
        <v>179</v>
      </c>
      <c r="C186" s="119">
        <f t="shared" si="67"/>
        <v>0</v>
      </c>
      <c r="F186" s="115">
        <f t="shared" si="84"/>
        <v>-45844</v>
      </c>
      <c r="G186" s="113">
        <f t="shared" si="85"/>
        <v>179</v>
      </c>
      <c r="H186" s="113" t="e">
        <f>INDEX(地温!$D$2:$D$366,MATCH(F186,地温!$C$2:$C$366,FALSE))</f>
        <v>#N/A</v>
      </c>
      <c r="I186" s="113" t="e">
        <f t="shared" si="86"/>
        <v>#N/A</v>
      </c>
      <c r="J186" s="116" t="e">
        <f t="shared" si="68"/>
        <v>#N/A</v>
      </c>
      <c r="K186" s="119" t="e">
        <f t="shared" si="69"/>
        <v>#N/A</v>
      </c>
      <c r="L186" s="119">
        <f t="shared" si="70"/>
        <v>0</v>
      </c>
      <c r="O186" s="115">
        <f t="shared" si="87"/>
        <v>-45844</v>
      </c>
      <c r="P186" s="113">
        <f t="shared" si="88"/>
        <v>179</v>
      </c>
      <c r="Q186" s="113" t="e">
        <f>INDEX(地温!$D$2:$D$366,MATCH(O186,地温!$C$2:$C$366,FALSE))</f>
        <v>#N/A</v>
      </c>
      <c r="R186" s="113" t="e">
        <f t="shared" si="89"/>
        <v>#N/A</v>
      </c>
      <c r="S186" s="116" t="e">
        <f t="shared" si="71"/>
        <v>#N/A</v>
      </c>
      <c r="T186" s="119" t="e">
        <f t="shared" si="72"/>
        <v>#N/A</v>
      </c>
      <c r="U186" s="119">
        <f t="shared" si="73"/>
        <v>0</v>
      </c>
      <c r="X186" s="115">
        <f t="shared" si="90"/>
        <v>-45844</v>
      </c>
      <c r="Y186" s="113">
        <f t="shared" si="91"/>
        <v>179</v>
      </c>
      <c r="Z186" s="113" t="e">
        <f>INDEX(地温!$D$2:$D$366,MATCH(X186,地温!$C$2:$C$366,FALSE))</f>
        <v>#N/A</v>
      </c>
      <c r="AA186" s="113" t="e">
        <f t="shared" si="92"/>
        <v>#N/A</v>
      </c>
      <c r="AB186" s="116" t="e">
        <f t="shared" si="74"/>
        <v>#N/A</v>
      </c>
      <c r="AC186" s="119" t="e">
        <f t="shared" si="75"/>
        <v>#N/A</v>
      </c>
      <c r="AD186" s="119">
        <f t="shared" si="76"/>
        <v>0</v>
      </c>
      <c r="AG186" s="115">
        <f t="shared" si="93"/>
        <v>-45844</v>
      </c>
      <c r="AH186" s="113">
        <f t="shared" si="94"/>
        <v>179</v>
      </c>
      <c r="AI186" s="113" t="e">
        <f>INDEX(地温!$D$2:$D$366,MATCH(AG186,地温!$C$2:$C$366,FALSE))</f>
        <v>#N/A</v>
      </c>
      <c r="AJ186" s="113" t="e">
        <f t="shared" si="95"/>
        <v>#N/A</v>
      </c>
      <c r="AK186" s="116" t="e">
        <f t="shared" si="77"/>
        <v>#N/A</v>
      </c>
      <c r="AL186" s="119" t="e">
        <f t="shared" si="78"/>
        <v>#N/A</v>
      </c>
      <c r="AM186" s="119">
        <f t="shared" si="79"/>
        <v>0</v>
      </c>
      <c r="AP186" s="115">
        <f t="shared" si="96"/>
        <v>-45844</v>
      </c>
      <c r="AQ186" s="113">
        <f t="shared" si="97"/>
        <v>179</v>
      </c>
      <c r="AR186" s="113" t="e">
        <f>INDEX(地温!$D$2:$D$366,MATCH(AP186,地温!$C$2:$C$366,FALSE))</f>
        <v>#N/A</v>
      </c>
      <c r="AS186" s="113" t="e">
        <f t="shared" si="98"/>
        <v>#N/A</v>
      </c>
      <c r="AT186" s="116" t="e">
        <f t="shared" si="80"/>
        <v>#N/A</v>
      </c>
      <c r="AU186" s="119" t="e">
        <f t="shared" si="81"/>
        <v>#N/A</v>
      </c>
      <c r="AV186" s="119">
        <f t="shared" si="82"/>
        <v>0</v>
      </c>
    </row>
    <row r="187" spans="1:48">
      <c r="A187" s="115">
        <f t="shared" si="83"/>
        <v>-45843</v>
      </c>
      <c r="B187" s="113">
        <f t="shared" si="66"/>
        <v>180</v>
      </c>
      <c r="C187" s="119">
        <f t="shared" si="67"/>
        <v>0</v>
      </c>
      <c r="F187" s="115">
        <f t="shared" si="84"/>
        <v>-45843</v>
      </c>
      <c r="G187" s="113">
        <f t="shared" si="85"/>
        <v>180</v>
      </c>
      <c r="H187" s="113" t="e">
        <f>INDEX(地温!$D$2:$D$366,MATCH(F187,地温!$C$2:$C$366,FALSE))</f>
        <v>#N/A</v>
      </c>
      <c r="I187" s="113" t="e">
        <f t="shared" si="86"/>
        <v>#N/A</v>
      </c>
      <c r="J187" s="116" t="e">
        <f t="shared" si="68"/>
        <v>#N/A</v>
      </c>
      <c r="K187" s="119" t="e">
        <f t="shared" si="69"/>
        <v>#N/A</v>
      </c>
      <c r="L187" s="119">
        <f t="shared" si="70"/>
        <v>0</v>
      </c>
      <c r="O187" s="115">
        <f t="shared" si="87"/>
        <v>-45843</v>
      </c>
      <c r="P187" s="113">
        <f t="shared" si="88"/>
        <v>180</v>
      </c>
      <c r="Q187" s="113" t="e">
        <f>INDEX(地温!$D$2:$D$366,MATCH(O187,地温!$C$2:$C$366,FALSE))</f>
        <v>#N/A</v>
      </c>
      <c r="R187" s="113" t="e">
        <f t="shared" si="89"/>
        <v>#N/A</v>
      </c>
      <c r="S187" s="116" t="e">
        <f t="shared" si="71"/>
        <v>#N/A</v>
      </c>
      <c r="T187" s="119" t="e">
        <f t="shared" si="72"/>
        <v>#N/A</v>
      </c>
      <c r="U187" s="119">
        <f t="shared" si="73"/>
        <v>0</v>
      </c>
      <c r="X187" s="115">
        <f t="shared" si="90"/>
        <v>-45843</v>
      </c>
      <c r="Y187" s="113">
        <f t="shared" si="91"/>
        <v>180</v>
      </c>
      <c r="Z187" s="113" t="e">
        <f>INDEX(地温!$D$2:$D$366,MATCH(X187,地温!$C$2:$C$366,FALSE))</f>
        <v>#N/A</v>
      </c>
      <c r="AA187" s="113" t="e">
        <f t="shared" si="92"/>
        <v>#N/A</v>
      </c>
      <c r="AB187" s="116" t="e">
        <f t="shared" si="74"/>
        <v>#N/A</v>
      </c>
      <c r="AC187" s="119" t="e">
        <f t="shared" si="75"/>
        <v>#N/A</v>
      </c>
      <c r="AD187" s="119">
        <f t="shared" si="76"/>
        <v>0</v>
      </c>
      <c r="AG187" s="115">
        <f t="shared" si="93"/>
        <v>-45843</v>
      </c>
      <c r="AH187" s="113">
        <f t="shared" si="94"/>
        <v>180</v>
      </c>
      <c r="AI187" s="113" t="e">
        <f>INDEX(地温!$D$2:$D$366,MATCH(AG187,地温!$C$2:$C$366,FALSE))</f>
        <v>#N/A</v>
      </c>
      <c r="AJ187" s="113" t="e">
        <f t="shared" si="95"/>
        <v>#N/A</v>
      </c>
      <c r="AK187" s="116" t="e">
        <f t="shared" si="77"/>
        <v>#N/A</v>
      </c>
      <c r="AL187" s="119" t="e">
        <f t="shared" si="78"/>
        <v>#N/A</v>
      </c>
      <c r="AM187" s="119">
        <f t="shared" si="79"/>
        <v>0</v>
      </c>
      <c r="AP187" s="115">
        <f t="shared" si="96"/>
        <v>-45843</v>
      </c>
      <c r="AQ187" s="113">
        <f t="shared" si="97"/>
        <v>180</v>
      </c>
      <c r="AR187" s="113" t="e">
        <f>INDEX(地温!$D$2:$D$366,MATCH(AP187,地温!$C$2:$C$366,FALSE))</f>
        <v>#N/A</v>
      </c>
      <c r="AS187" s="113" t="e">
        <f t="shared" si="98"/>
        <v>#N/A</v>
      </c>
      <c r="AT187" s="116" t="e">
        <f t="shared" si="80"/>
        <v>#N/A</v>
      </c>
      <c r="AU187" s="119" t="e">
        <f t="shared" si="81"/>
        <v>#N/A</v>
      </c>
      <c r="AV187" s="119">
        <f t="shared" si="82"/>
        <v>0</v>
      </c>
    </row>
    <row r="188" spans="1:48">
      <c r="A188" s="115">
        <f t="shared" si="83"/>
        <v>-45842</v>
      </c>
      <c r="B188" s="113">
        <f t="shared" si="66"/>
        <v>181</v>
      </c>
      <c r="C188" s="119">
        <f t="shared" si="67"/>
        <v>0</v>
      </c>
      <c r="F188" s="115">
        <f t="shared" si="84"/>
        <v>-45842</v>
      </c>
      <c r="G188" s="113">
        <f t="shared" si="85"/>
        <v>181</v>
      </c>
      <c r="H188" s="113" t="e">
        <f>INDEX(地温!$D$2:$D$366,MATCH(F188,地温!$C$2:$C$366,FALSE))</f>
        <v>#N/A</v>
      </c>
      <c r="I188" s="113" t="e">
        <f t="shared" si="86"/>
        <v>#N/A</v>
      </c>
      <c r="J188" s="116" t="e">
        <f t="shared" si="68"/>
        <v>#N/A</v>
      </c>
      <c r="K188" s="119" t="e">
        <f t="shared" si="69"/>
        <v>#N/A</v>
      </c>
      <c r="L188" s="119">
        <f t="shared" si="70"/>
        <v>0</v>
      </c>
      <c r="O188" s="115">
        <f t="shared" si="87"/>
        <v>-45842</v>
      </c>
      <c r="P188" s="113">
        <f t="shared" si="88"/>
        <v>181</v>
      </c>
      <c r="Q188" s="113" t="e">
        <f>INDEX(地温!$D$2:$D$366,MATCH(O188,地温!$C$2:$C$366,FALSE))</f>
        <v>#N/A</v>
      </c>
      <c r="R188" s="113" t="e">
        <f t="shared" si="89"/>
        <v>#N/A</v>
      </c>
      <c r="S188" s="116" t="e">
        <f t="shared" si="71"/>
        <v>#N/A</v>
      </c>
      <c r="T188" s="119" t="e">
        <f t="shared" si="72"/>
        <v>#N/A</v>
      </c>
      <c r="U188" s="119">
        <f t="shared" si="73"/>
        <v>0</v>
      </c>
      <c r="X188" s="115">
        <f t="shared" si="90"/>
        <v>-45842</v>
      </c>
      <c r="Y188" s="113">
        <f t="shared" si="91"/>
        <v>181</v>
      </c>
      <c r="Z188" s="113" t="e">
        <f>INDEX(地温!$D$2:$D$366,MATCH(X188,地温!$C$2:$C$366,FALSE))</f>
        <v>#N/A</v>
      </c>
      <c r="AA188" s="113" t="e">
        <f t="shared" si="92"/>
        <v>#N/A</v>
      </c>
      <c r="AB188" s="116" t="e">
        <f t="shared" si="74"/>
        <v>#N/A</v>
      </c>
      <c r="AC188" s="119" t="e">
        <f t="shared" si="75"/>
        <v>#N/A</v>
      </c>
      <c r="AD188" s="119">
        <f t="shared" si="76"/>
        <v>0</v>
      </c>
      <c r="AG188" s="115">
        <f t="shared" si="93"/>
        <v>-45842</v>
      </c>
      <c r="AH188" s="113">
        <f t="shared" si="94"/>
        <v>181</v>
      </c>
      <c r="AI188" s="113" t="e">
        <f>INDEX(地温!$D$2:$D$366,MATCH(AG188,地温!$C$2:$C$366,FALSE))</f>
        <v>#N/A</v>
      </c>
      <c r="AJ188" s="113" t="e">
        <f t="shared" si="95"/>
        <v>#N/A</v>
      </c>
      <c r="AK188" s="116" t="e">
        <f t="shared" si="77"/>
        <v>#N/A</v>
      </c>
      <c r="AL188" s="119" t="e">
        <f t="shared" si="78"/>
        <v>#N/A</v>
      </c>
      <c r="AM188" s="119">
        <f t="shared" si="79"/>
        <v>0</v>
      </c>
      <c r="AP188" s="115">
        <f t="shared" si="96"/>
        <v>-45842</v>
      </c>
      <c r="AQ188" s="113">
        <f t="shared" si="97"/>
        <v>181</v>
      </c>
      <c r="AR188" s="113" t="e">
        <f>INDEX(地温!$D$2:$D$366,MATCH(AP188,地温!$C$2:$C$366,FALSE))</f>
        <v>#N/A</v>
      </c>
      <c r="AS188" s="113" t="e">
        <f t="shared" si="98"/>
        <v>#N/A</v>
      </c>
      <c r="AT188" s="116" t="e">
        <f t="shared" si="80"/>
        <v>#N/A</v>
      </c>
      <c r="AU188" s="119" t="e">
        <f t="shared" si="81"/>
        <v>#N/A</v>
      </c>
      <c r="AV188" s="119">
        <f t="shared" si="82"/>
        <v>0</v>
      </c>
    </row>
    <row r="189" spans="1:48">
      <c r="A189" s="115">
        <f t="shared" si="83"/>
        <v>-45841</v>
      </c>
      <c r="B189" s="113">
        <f t="shared" si="66"/>
        <v>182</v>
      </c>
      <c r="C189" s="119">
        <f t="shared" si="67"/>
        <v>0</v>
      </c>
      <c r="F189" s="115">
        <f t="shared" si="84"/>
        <v>-45841</v>
      </c>
      <c r="G189" s="113">
        <f t="shared" si="85"/>
        <v>182</v>
      </c>
      <c r="H189" s="113" t="e">
        <f>INDEX(地温!$D$2:$D$366,MATCH(F189,地温!$C$2:$C$366,FALSE))</f>
        <v>#N/A</v>
      </c>
      <c r="I189" s="113" t="e">
        <f t="shared" si="86"/>
        <v>#N/A</v>
      </c>
      <c r="J189" s="116" t="e">
        <f t="shared" si="68"/>
        <v>#N/A</v>
      </c>
      <c r="K189" s="119" t="e">
        <f t="shared" si="69"/>
        <v>#N/A</v>
      </c>
      <c r="L189" s="119">
        <f t="shared" si="70"/>
        <v>0</v>
      </c>
      <c r="O189" s="115">
        <f t="shared" si="87"/>
        <v>-45841</v>
      </c>
      <c r="P189" s="113">
        <f t="shared" si="88"/>
        <v>182</v>
      </c>
      <c r="Q189" s="113" t="e">
        <f>INDEX(地温!$D$2:$D$366,MATCH(O189,地温!$C$2:$C$366,FALSE))</f>
        <v>#N/A</v>
      </c>
      <c r="R189" s="113" t="e">
        <f t="shared" si="89"/>
        <v>#N/A</v>
      </c>
      <c r="S189" s="116" t="e">
        <f t="shared" si="71"/>
        <v>#N/A</v>
      </c>
      <c r="T189" s="119" t="e">
        <f t="shared" si="72"/>
        <v>#N/A</v>
      </c>
      <c r="U189" s="119">
        <f t="shared" si="73"/>
        <v>0</v>
      </c>
      <c r="X189" s="115">
        <f t="shared" si="90"/>
        <v>-45841</v>
      </c>
      <c r="Y189" s="113">
        <f t="shared" si="91"/>
        <v>182</v>
      </c>
      <c r="Z189" s="113" t="e">
        <f>INDEX(地温!$D$2:$D$366,MATCH(X189,地温!$C$2:$C$366,FALSE))</f>
        <v>#N/A</v>
      </c>
      <c r="AA189" s="113" t="e">
        <f t="shared" si="92"/>
        <v>#N/A</v>
      </c>
      <c r="AB189" s="116" t="e">
        <f t="shared" si="74"/>
        <v>#N/A</v>
      </c>
      <c r="AC189" s="119" t="e">
        <f t="shared" si="75"/>
        <v>#N/A</v>
      </c>
      <c r="AD189" s="119">
        <f t="shared" si="76"/>
        <v>0</v>
      </c>
      <c r="AG189" s="115">
        <f t="shared" si="93"/>
        <v>-45841</v>
      </c>
      <c r="AH189" s="113">
        <f t="shared" si="94"/>
        <v>182</v>
      </c>
      <c r="AI189" s="113" t="e">
        <f>INDEX(地温!$D$2:$D$366,MATCH(AG189,地温!$C$2:$C$366,FALSE))</f>
        <v>#N/A</v>
      </c>
      <c r="AJ189" s="113" t="e">
        <f t="shared" si="95"/>
        <v>#N/A</v>
      </c>
      <c r="AK189" s="116" t="e">
        <f t="shared" si="77"/>
        <v>#N/A</v>
      </c>
      <c r="AL189" s="119" t="e">
        <f t="shared" si="78"/>
        <v>#N/A</v>
      </c>
      <c r="AM189" s="119">
        <f t="shared" si="79"/>
        <v>0</v>
      </c>
      <c r="AP189" s="115">
        <f t="shared" si="96"/>
        <v>-45841</v>
      </c>
      <c r="AQ189" s="113">
        <f t="shared" si="97"/>
        <v>182</v>
      </c>
      <c r="AR189" s="113" t="e">
        <f>INDEX(地温!$D$2:$D$366,MATCH(AP189,地温!$C$2:$C$366,FALSE))</f>
        <v>#N/A</v>
      </c>
      <c r="AS189" s="113" t="e">
        <f t="shared" si="98"/>
        <v>#N/A</v>
      </c>
      <c r="AT189" s="116" t="e">
        <f t="shared" si="80"/>
        <v>#N/A</v>
      </c>
      <c r="AU189" s="119" t="e">
        <f t="shared" si="81"/>
        <v>#N/A</v>
      </c>
      <c r="AV189" s="119">
        <f t="shared" si="82"/>
        <v>0</v>
      </c>
    </row>
    <row r="190" spans="1:48">
      <c r="A190" s="115">
        <f t="shared" si="83"/>
        <v>-45840</v>
      </c>
      <c r="B190" s="113">
        <f t="shared" si="66"/>
        <v>183</v>
      </c>
      <c r="C190" s="119">
        <f t="shared" si="67"/>
        <v>0</v>
      </c>
      <c r="F190" s="115">
        <f t="shared" si="84"/>
        <v>-45840</v>
      </c>
      <c r="G190" s="113">
        <f t="shared" si="85"/>
        <v>183</v>
      </c>
      <c r="H190" s="113" t="e">
        <f>INDEX(地温!$D$2:$D$366,MATCH(F190,地温!$C$2:$C$366,FALSE))</f>
        <v>#N/A</v>
      </c>
      <c r="I190" s="113" t="e">
        <f t="shared" si="86"/>
        <v>#N/A</v>
      </c>
      <c r="J190" s="116" t="e">
        <f t="shared" si="68"/>
        <v>#N/A</v>
      </c>
      <c r="K190" s="119" t="e">
        <f t="shared" si="69"/>
        <v>#N/A</v>
      </c>
      <c r="L190" s="119">
        <f t="shared" si="70"/>
        <v>0</v>
      </c>
      <c r="O190" s="115">
        <f t="shared" si="87"/>
        <v>-45840</v>
      </c>
      <c r="P190" s="113">
        <f t="shared" si="88"/>
        <v>183</v>
      </c>
      <c r="Q190" s="113" t="e">
        <f>INDEX(地温!$D$2:$D$366,MATCH(O190,地温!$C$2:$C$366,FALSE))</f>
        <v>#N/A</v>
      </c>
      <c r="R190" s="113" t="e">
        <f t="shared" si="89"/>
        <v>#N/A</v>
      </c>
      <c r="S190" s="116" t="e">
        <f t="shared" si="71"/>
        <v>#N/A</v>
      </c>
      <c r="T190" s="119" t="e">
        <f t="shared" si="72"/>
        <v>#N/A</v>
      </c>
      <c r="U190" s="119">
        <f t="shared" si="73"/>
        <v>0</v>
      </c>
      <c r="X190" s="115">
        <f t="shared" si="90"/>
        <v>-45840</v>
      </c>
      <c r="Y190" s="113">
        <f t="shared" si="91"/>
        <v>183</v>
      </c>
      <c r="Z190" s="113" t="e">
        <f>INDEX(地温!$D$2:$D$366,MATCH(X190,地温!$C$2:$C$366,FALSE))</f>
        <v>#N/A</v>
      </c>
      <c r="AA190" s="113" t="e">
        <f t="shared" si="92"/>
        <v>#N/A</v>
      </c>
      <c r="AB190" s="116" t="e">
        <f t="shared" si="74"/>
        <v>#N/A</v>
      </c>
      <c r="AC190" s="119" t="e">
        <f t="shared" si="75"/>
        <v>#N/A</v>
      </c>
      <c r="AD190" s="119">
        <f t="shared" si="76"/>
        <v>0</v>
      </c>
      <c r="AG190" s="115">
        <f t="shared" si="93"/>
        <v>-45840</v>
      </c>
      <c r="AH190" s="113">
        <f t="shared" si="94"/>
        <v>183</v>
      </c>
      <c r="AI190" s="113" t="e">
        <f>INDEX(地温!$D$2:$D$366,MATCH(AG190,地温!$C$2:$C$366,FALSE))</f>
        <v>#N/A</v>
      </c>
      <c r="AJ190" s="113" t="e">
        <f t="shared" si="95"/>
        <v>#N/A</v>
      </c>
      <c r="AK190" s="116" t="e">
        <f t="shared" si="77"/>
        <v>#N/A</v>
      </c>
      <c r="AL190" s="119" t="e">
        <f t="shared" si="78"/>
        <v>#N/A</v>
      </c>
      <c r="AM190" s="119">
        <f t="shared" si="79"/>
        <v>0</v>
      </c>
      <c r="AP190" s="115">
        <f t="shared" si="96"/>
        <v>-45840</v>
      </c>
      <c r="AQ190" s="113">
        <f t="shared" si="97"/>
        <v>183</v>
      </c>
      <c r="AR190" s="113" t="e">
        <f>INDEX(地温!$D$2:$D$366,MATCH(AP190,地温!$C$2:$C$366,FALSE))</f>
        <v>#N/A</v>
      </c>
      <c r="AS190" s="113" t="e">
        <f t="shared" si="98"/>
        <v>#N/A</v>
      </c>
      <c r="AT190" s="116" t="e">
        <f t="shared" si="80"/>
        <v>#N/A</v>
      </c>
      <c r="AU190" s="119" t="e">
        <f t="shared" si="81"/>
        <v>#N/A</v>
      </c>
      <c r="AV190" s="119">
        <f t="shared" si="82"/>
        <v>0</v>
      </c>
    </row>
    <row r="191" spans="1:48">
      <c r="A191" s="115">
        <f t="shared" si="83"/>
        <v>-45839</v>
      </c>
      <c r="B191" s="113">
        <f t="shared" si="66"/>
        <v>184</v>
      </c>
      <c r="C191" s="119">
        <f t="shared" si="67"/>
        <v>0</v>
      </c>
      <c r="F191" s="115">
        <f t="shared" si="84"/>
        <v>-45839</v>
      </c>
      <c r="G191" s="113">
        <f t="shared" si="85"/>
        <v>184</v>
      </c>
      <c r="H191" s="113" t="e">
        <f>INDEX(地温!$D$2:$D$366,MATCH(F191,地温!$C$2:$C$366,FALSE))</f>
        <v>#N/A</v>
      </c>
      <c r="I191" s="113" t="e">
        <f t="shared" si="86"/>
        <v>#N/A</v>
      </c>
      <c r="J191" s="116" t="e">
        <f t="shared" si="68"/>
        <v>#N/A</v>
      </c>
      <c r="K191" s="119" t="e">
        <f t="shared" si="69"/>
        <v>#N/A</v>
      </c>
      <c r="L191" s="119">
        <f t="shared" si="70"/>
        <v>0</v>
      </c>
      <c r="O191" s="115">
        <f t="shared" si="87"/>
        <v>-45839</v>
      </c>
      <c r="P191" s="113">
        <f t="shared" si="88"/>
        <v>184</v>
      </c>
      <c r="Q191" s="113" t="e">
        <f>INDEX(地温!$D$2:$D$366,MATCH(O191,地温!$C$2:$C$366,FALSE))</f>
        <v>#N/A</v>
      </c>
      <c r="R191" s="113" t="e">
        <f t="shared" si="89"/>
        <v>#N/A</v>
      </c>
      <c r="S191" s="116" t="e">
        <f t="shared" si="71"/>
        <v>#N/A</v>
      </c>
      <c r="T191" s="119" t="e">
        <f t="shared" si="72"/>
        <v>#N/A</v>
      </c>
      <c r="U191" s="119">
        <f t="shared" si="73"/>
        <v>0</v>
      </c>
      <c r="X191" s="115">
        <f t="shared" si="90"/>
        <v>-45839</v>
      </c>
      <c r="Y191" s="113">
        <f t="shared" si="91"/>
        <v>184</v>
      </c>
      <c r="Z191" s="113" t="e">
        <f>INDEX(地温!$D$2:$D$366,MATCH(X191,地温!$C$2:$C$366,FALSE))</f>
        <v>#N/A</v>
      </c>
      <c r="AA191" s="113" t="e">
        <f t="shared" si="92"/>
        <v>#N/A</v>
      </c>
      <c r="AB191" s="116" t="e">
        <f t="shared" si="74"/>
        <v>#N/A</v>
      </c>
      <c r="AC191" s="119" t="e">
        <f t="shared" si="75"/>
        <v>#N/A</v>
      </c>
      <c r="AD191" s="119">
        <f t="shared" si="76"/>
        <v>0</v>
      </c>
      <c r="AG191" s="115">
        <f t="shared" si="93"/>
        <v>-45839</v>
      </c>
      <c r="AH191" s="113">
        <f t="shared" si="94"/>
        <v>184</v>
      </c>
      <c r="AI191" s="113" t="e">
        <f>INDEX(地温!$D$2:$D$366,MATCH(AG191,地温!$C$2:$C$366,FALSE))</f>
        <v>#N/A</v>
      </c>
      <c r="AJ191" s="113" t="e">
        <f t="shared" si="95"/>
        <v>#N/A</v>
      </c>
      <c r="AK191" s="116" t="e">
        <f t="shared" si="77"/>
        <v>#N/A</v>
      </c>
      <c r="AL191" s="119" t="e">
        <f t="shared" si="78"/>
        <v>#N/A</v>
      </c>
      <c r="AM191" s="119">
        <f t="shared" si="79"/>
        <v>0</v>
      </c>
      <c r="AP191" s="115">
        <f t="shared" si="96"/>
        <v>-45839</v>
      </c>
      <c r="AQ191" s="113">
        <f t="shared" si="97"/>
        <v>184</v>
      </c>
      <c r="AR191" s="113" t="e">
        <f>INDEX(地温!$D$2:$D$366,MATCH(AP191,地温!$C$2:$C$366,FALSE))</f>
        <v>#N/A</v>
      </c>
      <c r="AS191" s="113" t="e">
        <f t="shared" si="98"/>
        <v>#N/A</v>
      </c>
      <c r="AT191" s="116" t="e">
        <f t="shared" si="80"/>
        <v>#N/A</v>
      </c>
      <c r="AU191" s="119" t="e">
        <f t="shared" si="81"/>
        <v>#N/A</v>
      </c>
      <c r="AV191" s="119">
        <f t="shared" si="82"/>
        <v>0</v>
      </c>
    </row>
    <row r="192" spans="1:48">
      <c r="A192" s="115">
        <f t="shared" si="83"/>
        <v>-45838</v>
      </c>
      <c r="B192" s="113">
        <f t="shared" si="66"/>
        <v>185</v>
      </c>
      <c r="C192" s="119">
        <f t="shared" si="67"/>
        <v>0</v>
      </c>
      <c r="F192" s="115">
        <f t="shared" si="84"/>
        <v>-45838</v>
      </c>
      <c r="G192" s="113">
        <f t="shared" si="85"/>
        <v>185</v>
      </c>
      <c r="H192" s="113" t="e">
        <f>INDEX(地温!$D$2:$D$366,MATCH(F192,地温!$C$2:$C$366,FALSE))</f>
        <v>#N/A</v>
      </c>
      <c r="I192" s="113" t="e">
        <f t="shared" si="86"/>
        <v>#N/A</v>
      </c>
      <c r="J192" s="116" t="e">
        <f t="shared" si="68"/>
        <v>#N/A</v>
      </c>
      <c r="K192" s="119" t="e">
        <f t="shared" si="69"/>
        <v>#N/A</v>
      </c>
      <c r="L192" s="119">
        <f t="shared" si="70"/>
        <v>0</v>
      </c>
      <c r="O192" s="115">
        <f t="shared" si="87"/>
        <v>-45838</v>
      </c>
      <c r="P192" s="113">
        <f t="shared" si="88"/>
        <v>185</v>
      </c>
      <c r="Q192" s="113" t="e">
        <f>INDEX(地温!$D$2:$D$366,MATCH(O192,地温!$C$2:$C$366,FALSE))</f>
        <v>#N/A</v>
      </c>
      <c r="R192" s="113" t="e">
        <f t="shared" si="89"/>
        <v>#N/A</v>
      </c>
      <c r="S192" s="116" t="e">
        <f t="shared" si="71"/>
        <v>#N/A</v>
      </c>
      <c r="T192" s="119" t="e">
        <f t="shared" si="72"/>
        <v>#N/A</v>
      </c>
      <c r="U192" s="119">
        <f t="shared" si="73"/>
        <v>0</v>
      </c>
      <c r="X192" s="115">
        <f t="shared" si="90"/>
        <v>-45838</v>
      </c>
      <c r="Y192" s="113">
        <f t="shared" si="91"/>
        <v>185</v>
      </c>
      <c r="Z192" s="113" t="e">
        <f>INDEX(地温!$D$2:$D$366,MATCH(X192,地温!$C$2:$C$366,FALSE))</f>
        <v>#N/A</v>
      </c>
      <c r="AA192" s="113" t="e">
        <f t="shared" si="92"/>
        <v>#N/A</v>
      </c>
      <c r="AB192" s="116" t="e">
        <f t="shared" si="74"/>
        <v>#N/A</v>
      </c>
      <c r="AC192" s="119" t="e">
        <f t="shared" si="75"/>
        <v>#N/A</v>
      </c>
      <c r="AD192" s="119">
        <f t="shared" si="76"/>
        <v>0</v>
      </c>
      <c r="AG192" s="115">
        <f t="shared" si="93"/>
        <v>-45838</v>
      </c>
      <c r="AH192" s="113">
        <f t="shared" si="94"/>
        <v>185</v>
      </c>
      <c r="AI192" s="113" t="e">
        <f>INDEX(地温!$D$2:$D$366,MATCH(AG192,地温!$C$2:$C$366,FALSE))</f>
        <v>#N/A</v>
      </c>
      <c r="AJ192" s="113" t="e">
        <f t="shared" si="95"/>
        <v>#N/A</v>
      </c>
      <c r="AK192" s="116" t="e">
        <f t="shared" si="77"/>
        <v>#N/A</v>
      </c>
      <c r="AL192" s="119" t="e">
        <f t="shared" si="78"/>
        <v>#N/A</v>
      </c>
      <c r="AM192" s="119">
        <f t="shared" si="79"/>
        <v>0</v>
      </c>
      <c r="AP192" s="115">
        <f t="shared" si="96"/>
        <v>-45838</v>
      </c>
      <c r="AQ192" s="113">
        <f t="shared" si="97"/>
        <v>185</v>
      </c>
      <c r="AR192" s="113" t="e">
        <f>INDEX(地温!$D$2:$D$366,MATCH(AP192,地温!$C$2:$C$366,FALSE))</f>
        <v>#N/A</v>
      </c>
      <c r="AS192" s="113" t="e">
        <f t="shared" si="98"/>
        <v>#N/A</v>
      </c>
      <c r="AT192" s="116" t="e">
        <f t="shared" si="80"/>
        <v>#N/A</v>
      </c>
      <c r="AU192" s="119" t="e">
        <f t="shared" si="81"/>
        <v>#N/A</v>
      </c>
      <c r="AV192" s="119">
        <f t="shared" si="82"/>
        <v>0</v>
      </c>
    </row>
    <row r="193" spans="1:48">
      <c r="A193" s="115">
        <f t="shared" si="83"/>
        <v>-45837</v>
      </c>
      <c r="B193" s="113">
        <f t="shared" si="66"/>
        <v>186</v>
      </c>
      <c r="C193" s="119">
        <f t="shared" si="67"/>
        <v>0</v>
      </c>
      <c r="F193" s="115">
        <f t="shared" si="84"/>
        <v>-45837</v>
      </c>
      <c r="G193" s="113">
        <f t="shared" si="85"/>
        <v>186</v>
      </c>
      <c r="H193" s="113" t="e">
        <f>INDEX(地温!$D$2:$D$366,MATCH(F193,地温!$C$2:$C$366,FALSE))</f>
        <v>#N/A</v>
      </c>
      <c r="I193" s="113" t="e">
        <f t="shared" si="86"/>
        <v>#N/A</v>
      </c>
      <c r="J193" s="116" t="e">
        <f t="shared" si="68"/>
        <v>#N/A</v>
      </c>
      <c r="K193" s="119" t="e">
        <f t="shared" si="69"/>
        <v>#N/A</v>
      </c>
      <c r="L193" s="119">
        <f t="shared" si="70"/>
        <v>0</v>
      </c>
      <c r="O193" s="115">
        <f t="shared" si="87"/>
        <v>-45837</v>
      </c>
      <c r="P193" s="113">
        <f t="shared" si="88"/>
        <v>186</v>
      </c>
      <c r="Q193" s="113" t="e">
        <f>INDEX(地温!$D$2:$D$366,MATCH(O193,地温!$C$2:$C$366,FALSE))</f>
        <v>#N/A</v>
      </c>
      <c r="R193" s="113" t="e">
        <f t="shared" si="89"/>
        <v>#N/A</v>
      </c>
      <c r="S193" s="116" t="e">
        <f t="shared" si="71"/>
        <v>#N/A</v>
      </c>
      <c r="T193" s="119" t="e">
        <f t="shared" si="72"/>
        <v>#N/A</v>
      </c>
      <c r="U193" s="119">
        <f t="shared" si="73"/>
        <v>0</v>
      </c>
      <c r="X193" s="115">
        <f t="shared" si="90"/>
        <v>-45837</v>
      </c>
      <c r="Y193" s="113">
        <f t="shared" si="91"/>
        <v>186</v>
      </c>
      <c r="Z193" s="113" t="e">
        <f>INDEX(地温!$D$2:$D$366,MATCH(X193,地温!$C$2:$C$366,FALSE))</f>
        <v>#N/A</v>
      </c>
      <c r="AA193" s="113" t="e">
        <f t="shared" si="92"/>
        <v>#N/A</v>
      </c>
      <c r="AB193" s="116" t="e">
        <f t="shared" si="74"/>
        <v>#N/A</v>
      </c>
      <c r="AC193" s="119" t="e">
        <f t="shared" si="75"/>
        <v>#N/A</v>
      </c>
      <c r="AD193" s="119">
        <f t="shared" si="76"/>
        <v>0</v>
      </c>
      <c r="AG193" s="115">
        <f t="shared" si="93"/>
        <v>-45837</v>
      </c>
      <c r="AH193" s="113">
        <f t="shared" si="94"/>
        <v>186</v>
      </c>
      <c r="AI193" s="113" t="e">
        <f>INDEX(地温!$D$2:$D$366,MATCH(AG193,地温!$C$2:$C$366,FALSE))</f>
        <v>#N/A</v>
      </c>
      <c r="AJ193" s="113" t="e">
        <f t="shared" si="95"/>
        <v>#N/A</v>
      </c>
      <c r="AK193" s="116" t="e">
        <f t="shared" si="77"/>
        <v>#N/A</v>
      </c>
      <c r="AL193" s="119" t="e">
        <f t="shared" si="78"/>
        <v>#N/A</v>
      </c>
      <c r="AM193" s="119">
        <f t="shared" si="79"/>
        <v>0</v>
      </c>
      <c r="AP193" s="115">
        <f t="shared" si="96"/>
        <v>-45837</v>
      </c>
      <c r="AQ193" s="113">
        <f t="shared" si="97"/>
        <v>186</v>
      </c>
      <c r="AR193" s="113" t="e">
        <f>INDEX(地温!$D$2:$D$366,MATCH(AP193,地温!$C$2:$C$366,FALSE))</f>
        <v>#N/A</v>
      </c>
      <c r="AS193" s="113" t="e">
        <f t="shared" si="98"/>
        <v>#N/A</v>
      </c>
      <c r="AT193" s="116" t="e">
        <f t="shared" si="80"/>
        <v>#N/A</v>
      </c>
      <c r="AU193" s="119" t="e">
        <f t="shared" si="81"/>
        <v>#N/A</v>
      </c>
      <c r="AV193" s="119">
        <f t="shared" si="82"/>
        <v>0</v>
      </c>
    </row>
    <row r="194" spans="1:48">
      <c r="A194" s="115">
        <f t="shared" si="83"/>
        <v>-45836</v>
      </c>
      <c r="B194" s="113">
        <f t="shared" si="66"/>
        <v>187</v>
      </c>
      <c r="C194" s="119">
        <f t="shared" si="67"/>
        <v>0</v>
      </c>
      <c r="F194" s="115">
        <f t="shared" si="84"/>
        <v>-45836</v>
      </c>
      <c r="G194" s="113">
        <f t="shared" si="85"/>
        <v>187</v>
      </c>
      <c r="H194" s="113" t="e">
        <f>INDEX(地温!$D$2:$D$366,MATCH(F194,地温!$C$2:$C$366,FALSE))</f>
        <v>#N/A</v>
      </c>
      <c r="I194" s="113" t="e">
        <f t="shared" si="86"/>
        <v>#N/A</v>
      </c>
      <c r="J194" s="116" t="e">
        <f t="shared" si="68"/>
        <v>#N/A</v>
      </c>
      <c r="K194" s="119" t="e">
        <f t="shared" si="69"/>
        <v>#N/A</v>
      </c>
      <c r="L194" s="119">
        <f t="shared" si="70"/>
        <v>0</v>
      </c>
      <c r="O194" s="115">
        <f t="shared" si="87"/>
        <v>-45836</v>
      </c>
      <c r="P194" s="113">
        <f t="shared" si="88"/>
        <v>187</v>
      </c>
      <c r="Q194" s="113" t="e">
        <f>INDEX(地温!$D$2:$D$366,MATCH(O194,地温!$C$2:$C$366,FALSE))</f>
        <v>#N/A</v>
      </c>
      <c r="R194" s="113" t="e">
        <f t="shared" si="89"/>
        <v>#N/A</v>
      </c>
      <c r="S194" s="116" t="e">
        <f t="shared" si="71"/>
        <v>#N/A</v>
      </c>
      <c r="T194" s="119" t="e">
        <f t="shared" si="72"/>
        <v>#N/A</v>
      </c>
      <c r="U194" s="119">
        <f t="shared" si="73"/>
        <v>0</v>
      </c>
      <c r="X194" s="115">
        <f t="shared" si="90"/>
        <v>-45836</v>
      </c>
      <c r="Y194" s="113">
        <f t="shared" si="91"/>
        <v>187</v>
      </c>
      <c r="Z194" s="113" t="e">
        <f>INDEX(地温!$D$2:$D$366,MATCH(X194,地温!$C$2:$C$366,FALSE))</f>
        <v>#N/A</v>
      </c>
      <c r="AA194" s="113" t="e">
        <f t="shared" si="92"/>
        <v>#N/A</v>
      </c>
      <c r="AB194" s="116" t="e">
        <f t="shared" si="74"/>
        <v>#N/A</v>
      </c>
      <c r="AC194" s="119" t="e">
        <f t="shared" si="75"/>
        <v>#N/A</v>
      </c>
      <c r="AD194" s="119">
        <f t="shared" si="76"/>
        <v>0</v>
      </c>
      <c r="AG194" s="115">
        <f t="shared" si="93"/>
        <v>-45836</v>
      </c>
      <c r="AH194" s="113">
        <f t="shared" si="94"/>
        <v>187</v>
      </c>
      <c r="AI194" s="113" t="e">
        <f>INDEX(地温!$D$2:$D$366,MATCH(AG194,地温!$C$2:$C$366,FALSE))</f>
        <v>#N/A</v>
      </c>
      <c r="AJ194" s="113" t="e">
        <f t="shared" si="95"/>
        <v>#N/A</v>
      </c>
      <c r="AK194" s="116" t="e">
        <f t="shared" si="77"/>
        <v>#N/A</v>
      </c>
      <c r="AL194" s="119" t="e">
        <f t="shared" si="78"/>
        <v>#N/A</v>
      </c>
      <c r="AM194" s="119">
        <f t="shared" si="79"/>
        <v>0</v>
      </c>
      <c r="AP194" s="115">
        <f t="shared" si="96"/>
        <v>-45836</v>
      </c>
      <c r="AQ194" s="113">
        <f t="shared" si="97"/>
        <v>187</v>
      </c>
      <c r="AR194" s="113" t="e">
        <f>INDEX(地温!$D$2:$D$366,MATCH(AP194,地温!$C$2:$C$366,FALSE))</f>
        <v>#N/A</v>
      </c>
      <c r="AS194" s="113" t="e">
        <f t="shared" si="98"/>
        <v>#N/A</v>
      </c>
      <c r="AT194" s="116" t="e">
        <f t="shared" si="80"/>
        <v>#N/A</v>
      </c>
      <c r="AU194" s="119" t="e">
        <f t="shared" si="81"/>
        <v>#N/A</v>
      </c>
      <c r="AV194" s="119">
        <f t="shared" si="82"/>
        <v>0</v>
      </c>
    </row>
    <row r="195" spans="1:48">
      <c r="A195" s="115">
        <f t="shared" si="83"/>
        <v>-45835</v>
      </c>
      <c r="B195" s="113">
        <f t="shared" si="66"/>
        <v>188</v>
      </c>
      <c r="C195" s="119">
        <f t="shared" si="67"/>
        <v>0</v>
      </c>
      <c r="F195" s="115">
        <f t="shared" si="84"/>
        <v>-45835</v>
      </c>
      <c r="G195" s="113">
        <f t="shared" si="85"/>
        <v>188</v>
      </c>
      <c r="H195" s="113" t="e">
        <f>INDEX(地温!$D$2:$D$366,MATCH(F195,地温!$C$2:$C$366,FALSE))</f>
        <v>#N/A</v>
      </c>
      <c r="I195" s="113" t="e">
        <f t="shared" si="86"/>
        <v>#N/A</v>
      </c>
      <c r="J195" s="116" t="e">
        <f t="shared" si="68"/>
        <v>#N/A</v>
      </c>
      <c r="K195" s="119" t="e">
        <f t="shared" si="69"/>
        <v>#N/A</v>
      </c>
      <c r="L195" s="119">
        <f t="shared" si="70"/>
        <v>0</v>
      </c>
      <c r="O195" s="115">
        <f t="shared" si="87"/>
        <v>-45835</v>
      </c>
      <c r="P195" s="113">
        <f t="shared" si="88"/>
        <v>188</v>
      </c>
      <c r="Q195" s="113" t="e">
        <f>INDEX(地温!$D$2:$D$366,MATCH(O195,地温!$C$2:$C$366,FALSE))</f>
        <v>#N/A</v>
      </c>
      <c r="R195" s="113" t="e">
        <f t="shared" si="89"/>
        <v>#N/A</v>
      </c>
      <c r="S195" s="116" t="e">
        <f t="shared" si="71"/>
        <v>#N/A</v>
      </c>
      <c r="T195" s="119" t="e">
        <f t="shared" si="72"/>
        <v>#N/A</v>
      </c>
      <c r="U195" s="119">
        <f t="shared" si="73"/>
        <v>0</v>
      </c>
      <c r="X195" s="115">
        <f t="shared" si="90"/>
        <v>-45835</v>
      </c>
      <c r="Y195" s="113">
        <f t="shared" si="91"/>
        <v>188</v>
      </c>
      <c r="Z195" s="113" t="e">
        <f>INDEX(地温!$D$2:$D$366,MATCH(X195,地温!$C$2:$C$366,FALSE))</f>
        <v>#N/A</v>
      </c>
      <c r="AA195" s="113" t="e">
        <f t="shared" si="92"/>
        <v>#N/A</v>
      </c>
      <c r="AB195" s="116" t="e">
        <f t="shared" si="74"/>
        <v>#N/A</v>
      </c>
      <c r="AC195" s="119" t="e">
        <f t="shared" si="75"/>
        <v>#N/A</v>
      </c>
      <c r="AD195" s="119">
        <f t="shared" si="76"/>
        <v>0</v>
      </c>
      <c r="AG195" s="115">
        <f t="shared" si="93"/>
        <v>-45835</v>
      </c>
      <c r="AH195" s="113">
        <f t="shared" si="94"/>
        <v>188</v>
      </c>
      <c r="AI195" s="113" t="e">
        <f>INDEX(地温!$D$2:$D$366,MATCH(AG195,地温!$C$2:$C$366,FALSE))</f>
        <v>#N/A</v>
      </c>
      <c r="AJ195" s="113" t="e">
        <f t="shared" si="95"/>
        <v>#N/A</v>
      </c>
      <c r="AK195" s="116" t="e">
        <f t="shared" si="77"/>
        <v>#N/A</v>
      </c>
      <c r="AL195" s="119" t="e">
        <f t="shared" si="78"/>
        <v>#N/A</v>
      </c>
      <c r="AM195" s="119">
        <f t="shared" si="79"/>
        <v>0</v>
      </c>
      <c r="AP195" s="115">
        <f t="shared" si="96"/>
        <v>-45835</v>
      </c>
      <c r="AQ195" s="113">
        <f t="shared" si="97"/>
        <v>188</v>
      </c>
      <c r="AR195" s="113" t="e">
        <f>INDEX(地温!$D$2:$D$366,MATCH(AP195,地温!$C$2:$C$366,FALSE))</f>
        <v>#N/A</v>
      </c>
      <c r="AS195" s="113" t="e">
        <f t="shared" si="98"/>
        <v>#N/A</v>
      </c>
      <c r="AT195" s="116" t="e">
        <f t="shared" si="80"/>
        <v>#N/A</v>
      </c>
      <c r="AU195" s="119" t="e">
        <f t="shared" si="81"/>
        <v>#N/A</v>
      </c>
      <c r="AV195" s="119">
        <f t="shared" si="82"/>
        <v>0</v>
      </c>
    </row>
    <row r="196" spans="1:48">
      <c r="A196" s="115">
        <f t="shared" si="83"/>
        <v>-45834</v>
      </c>
      <c r="B196" s="113">
        <f t="shared" si="66"/>
        <v>189</v>
      </c>
      <c r="C196" s="119">
        <f t="shared" si="67"/>
        <v>0</v>
      </c>
      <c r="F196" s="115">
        <f t="shared" si="84"/>
        <v>-45834</v>
      </c>
      <c r="G196" s="113">
        <f t="shared" si="85"/>
        <v>189</v>
      </c>
      <c r="H196" s="113" t="e">
        <f>INDEX(地温!$D$2:$D$366,MATCH(F196,地温!$C$2:$C$366,FALSE))</f>
        <v>#N/A</v>
      </c>
      <c r="I196" s="113" t="e">
        <f t="shared" si="86"/>
        <v>#N/A</v>
      </c>
      <c r="J196" s="116" t="e">
        <f t="shared" si="68"/>
        <v>#N/A</v>
      </c>
      <c r="K196" s="119" t="e">
        <f t="shared" si="69"/>
        <v>#N/A</v>
      </c>
      <c r="L196" s="119">
        <f t="shared" si="70"/>
        <v>0</v>
      </c>
      <c r="O196" s="115">
        <f t="shared" si="87"/>
        <v>-45834</v>
      </c>
      <c r="P196" s="113">
        <f t="shared" si="88"/>
        <v>189</v>
      </c>
      <c r="Q196" s="113" t="e">
        <f>INDEX(地温!$D$2:$D$366,MATCH(O196,地温!$C$2:$C$366,FALSE))</f>
        <v>#N/A</v>
      </c>
      <c r="R196" s="113" t="e">
        <f t="shared" si="89"/>
        <v>#N/A</v>
      </c>
      <c r="S196" s="116" t="e">
        <f t="shared" si="71"/>
        <v>#N/A</v>
      </c>
      <c r="T196" s="119" t="e">
        <f t="shared" si="72"/>
        <v>#N/A</v>
      </c>
      <c r="U196" s="119">
        <f t="shared" si="73"/>
        <v>0</v>
      </c>
      <c r="X196" s="115">
        <f t="shared" si="90"/>
        <v>-45834</v>
      </c>
      <c r="Y196" s="113">
        <f t="shared" si="91"/>
        <v>189</v>
      </c>
      <c r="Z196" s="113" t="e">
        <f>INDEX(地温!$D$2:$D$366,MATCH(X196,地温!$C$2:$C$366,FALSE))</f>
        <v>#N/A</v>
      </c>
      <c r="AA196" s="113" t="e">
        <f t="shared" si="92"/>
        <v>#N/A</v>
      </c>
      <c r="AB196" s="116" t="e">
        <f t="shared" si="74"/>
        <v>#N/A</v>
      </c>
      <c r="AC196" s="119" t="e">
        <f t="shared" si="75"/>
        <v>#N/A</v>
      </c>
      <c r="AD196" s="119">
        <f t="shared" si="76"/>
        <v>0</v>
      </c>
      <c r="AG196" s="115">
        <f t="shared" si="93"/>
        <v>-45834</v>
      </c>
      <c r="AH196" s="113">
        <f t="shared" si="94"/>
        <v>189</v>
      </c>
      <c r="AI196" s="113" t="e">
        <f>INDEX(地温!$D$2:$D$366,MATCH(AG196,地温!$C$2:$C$366,FALSE))</f>
        <v>#N/A</v>
      </c>
      <c r="AJ196" s="113" t="e">
        <f t="shared" si="95"/>
        <v>#N/A</v>
      </c>
      <c r="AK196" s="116" t="e">
        <f t="shared" si="77"/>
        <v>#N/A</v>
      </c>
      <c r="AL196" s="119" t="e">
        <f t="shared" si="78"/>
        <v>#N/A</v>
      </c>
      <c r="AM196" s="119">
        <f t="shared" si="79"/>
        <v>0</v>
      </c>
      <c r="AP196" s="115">
        <f t="shared" si="96"/>
        <v>-45834</v>
      </c>
      <c r="AQ196" s="113">
        <f t="shared" si="97"/>
        <v>189</v>
      </c>
      <c r="AR196" s="113" t="e">
        <f>INDEX(地温!$D$2:$D$366,MATCH(AP196,地温!$C$2:$C$366,FALSE))</f>
        <v>#N/A</v>
      </c>
      <c r="AS196" s="113" t="e">
        <f t="shared" si="98"/>
        <v>#N/A</v>
      </c>
      <c r="AT196" s="116" t="e">
        <f t="shared" si="80"/>
        <v>#N/A</v>
      </c>
      <c r="AU196" s="119" t="e">
        <f t="shared" si="81"/>
        <v>#N/A</v>
      </c>
      <c r="AV196" s="119">
        <f t="shared" si="82"/>
        <v>0</v>
      </c>
    </row>
    <row r="197" spans="1:48">
      <c r="A197" s="115">
        <f t="shared" si="83"/>
        <v>-45833</v>
      </c>
      <c r="B197" s="113">
        <f t="shared" si="66"/>
        <v>190</v>
      </c>
      <c r="C197" s="119">
        <f t="shared" si="67"/>
        <v>0</v>
      </c>
      <c r="F197" s="115">
        <f t="shared" si="84"/>
        <v>-45833</v>
      </c>
      <c r="G197" s="113">
        <f t="shared" si="85"/>
        <v>190</v>
      </c>
      <c r="H197" s="113" t="e">
        <f>INDEX(地温!$D$2:$D$366,MATCH(F197,地温!$C$2:$C$366,FALSE))</f>
        <v>#N/A</v>
      </c>
      <c r="I197" s="113" t="e">
        <f t="shared" si="86"/>
        <v>#N/A</v>
      </c>
      <c r="J197" s="116" t="e">
        <f t="shared" si="68"/>
        <v>#N/A</v>
      </c>
      <c r="K197" s="119" t="e">
        <f t="shared" si="69"/>
        <v>#N/A</v>
      </c>
      <c r="L197" s="119">
        <f t="shared" si="70"/>
        <v>0</v>
      </c>
      <c r="O197" s="115">
        <f t="shared" si="87"/>
        <v>-45833</v>
      </c>
      <c r="P197" s="113">
        <f t="shared" si="88"/>
        <v>190</v>
      </c>
      <c r="Q197" s="113" t="e">
        <f>INDEX(地温!$D$2:$D$366,MATCH(O197,地温!$C$2:$C$366,FALSE))</f>
        <v>#N/A</v>
      </c>
      <c r="R197" s="113" t="e">
        <f t="shared" si="89"/>
        <v>#N/A</v>
      </c>
      <c r="S197" s="116" t="e">
        <f t="shared" si="71"/>
        <v>#N/A</v>
      </c>
      <c r="T197" s="119" t="e">
        <f t="shared" si="72"/>
        <v>#N/A</v>
      </c>
      <c r="U197" s="119">
        <f t="shared" si="73"/>
        <v>0</v>
      </c>
      <c r="X197" s="115">
        <f t="shared" si="90"/>
        <v>-45833</v>
      </c>
      <c r="Y197" s="113">
        <f t="shared" si="91"/>
        <v>190</v>
      </c>
      <c r="Z197" s="113" t="e">
        <f>INDEX(地温!$D$2:$D$366,MATCH(X197,地温!$C$2:$C$366,FALSE))</f>
        <v>#N/A</v>
      </c>
      <c r="AA197" s="113" t="e">
        <f t="shared" si="92"/>
        <v>#N/A</v>
      </c>
      <c r="AB197" s="116" t="e">
        <f t="shared" si="74"/>
        <v>#N/A</v>
      </c>
      <c r="AC197" s="119" t="e">
        <f t="shared" si="75"/>
        <v>#N/A</v>
      </c>
      <c r="AD197" s="119">
        <f t="shared" si="76"/>
        <v>0</v>
      </c>
      <c r="AG197" s="115">
        <f t="shared" si="93"/>
        <v>-45833</v>
      </c>
      <c r="AH197" s="113">
        <f t="shared" si="94"/>
        <v>190</v>
      </c>
      <c r="AI197" s="113" t="e">
        <f>INDEX(地温!$D$2:$D$366,MATCH(AG197,地温!$C$2:$C$366,FALSE))</f>
        <v>#N/A</v>
      </c>
      <c r="AJ197" s="113" t="e">
        <f t="shared" si="95"/>
        <v>#N/A</v>
      </c>
      <c r="AK197" s="116" t="e">
        <f t="shared" si="77"/>
        <v>#N/A</v>
      </c>
      <c r="AL197" s="119" t="e">
        <f t="shared" si="78"/>
        <v>#N/A</v>
      </c>
      <c r="AM197" s="119">
        <f t="shared" si="79"/>
        <v>0</v>
      </c>
      <c r="AP197" s="115">
        <f t="shared" si="96"/>
        <v>-45833</v>
      </c>
      <c r="AQ197" s="113">
        <f t="shared" si="97"/>
        <v>190</v>
      </c>
      <c r="AR197" s="113" t="e">
        <f>INDEX(地温!$D$2:$D$366,MATCH(AP197,地温!$C$2:$C$366,FALSE))</f>
        <v>#N/A</v>
      </c>
      <c r="AS197" s="113" t="e">
        <f t="shared" si="98"/>
        <v>#N/A</v>
      </c>
      <c r="AT197" s="116" t="e">
        <f t="shared" si="80"/>
        <v>#N/A</v>
      </c>
      <c r="AU197" s="119" t="e">
        <f t="shared" si="81"/>
        <v>#N/A</v>
      </c>
      <c r="AV197" s="119">
        <f t="shared" si="82"/>
        <v>0</v>
      </c>
    </row>
    <row r="198" spans="1:48">
      <c r="A198" s="115">
        <f t="shared" si="83"/>
        <v>-45832</v>
      </c>
      <c r="B198" s="113">
        <f t="shared" si="66"/>
        <v>191</v>
      </c>
      <c r="C198" s="119">
        <f t="shared" si="67"/>
        <v>0</v>
      </c>
      <c r="F198" s="115">
        <f t="shared" si="84"/>
        <v>-45832</v>
      </c>
      <c r="G198" s="113">
        <f t="shared" si="85"/>
        <v>191</v>
      </c>
      <c r="H198" s="113" t="e">
        <f>INDEX(地温!$D$2:$D$366,MATCH(F198,地温!$C$2:$C$366,FALSE))</f>
        <v>#N/A</v>
      </c>
      <c r="I198" s="113" t="e">
        <f t="shared" si="86"/>
        <v>#N/A</v>
      </c>
      <c r="J198" s="116" t="e">
        <f t="shared" si="68"/>
        <v>#N/A</v>
      </c>
      <c r="K198" s="119" t="e">
        <f t="shared" si="69"/>
        <v>#N/A</v>
      </c>
      <c r="L198" s="119">
        <f t="shared" si="70"/>
        <v>0</v>
      </c>
      <c r="O198" s="115">
        <f t="shared" si="87"/>
        <v>-45832</v>
      </c>
      <c r="P198" s="113">
        <f t="shared" si="88"/>
        <v>191</v>
      </c>
      <c r="Q198" s="113" t="e">
        <f>INDEX(地温!$D$2:$D$366,MATCH(O198,地温!$C$2:$C$366,FALSE))</f>
        <v>#N/A</v>
      </c>
      <c r="R198" s="113" t="e">
        <f t="shared" si="89"/>
        <v>#N/A</v>
      </c>
      <c r="S198" s="116" t="e">
        <f t="shared" si="71"/>
        <v>#N/A</v>
      </c>
      <c r="T198" s="119" t="e">
        <f t="shared" si="72"/>
        <v>#N/A</v>
      </c>
      <c r="U198" s="119">
        <f t="shared" si="73"/>
        <v>0</v>
      </c>
      <c r="X198" s="115">
        <f t="shared" si="90"/>
        <v>-45832</v>
      </c>
      <c r="Y198" s="113">
        <f t="shared" si="91"/>
        <v>191</v>
      </c>
      <c r="Z198" s="113" t="e">
        <f>INDEX(地温!$D$2:$D$366,MATCH(X198,地温!$C$2:$C$366,FALSE))</f>
        <v>#N/A</v>
      </c>
      <c r="AA198" s="113" t="e">
        <f t="shared" si="92"/>
        <v>#N/A</v>
      </c>
      <c r="AB198" s="116" t="e">
        <f t="shared" si="74"/>
        <v>#N/A</v>
      </c>
      <c r="AC198" s="119" t="e">
        <f t="shared" si="75"/>
        <v>#N/A</v>
      </c>
      <c r="AD198" s="119">
        <f t="shared" si="76"/>
        <v>0</v>
      </c>
      <c r="AG198" s="115">
        <f t="shared" si="93"/>
        <v>-45832</v>
      </c>
      <c r="AH198" s="113">
        <f t="shared" si="94"/>
        <v>191</v>
      </c>
      <c r="AI198" s="113" t="e">
        <f>INDEX(地温!$D$2:$D$366,MATCH(AG198,地温!$C$2:$C$366,FALSE))</f>
        <v>#N/A</v>
      </c>
      <c r="AJ198" s="113" t="e">
        <f t="shared" si="95"/>
        <v>#N/A</v>
      </c>
      <c r="AK198" s="116" t="e">
        <f t="shared" si="77"/>
        <v>#N/A</v>
      </c>
      <c r="AL198" s="119" t="e">
        <f t="shared" si="78"/>
        <v>#N/A</v>
      </c>
      <c r="AM198" s="119">
        <f t="shared" si="79"/>
        <v>0</v>
      </c>
      <c r="AP198" s="115">
        <f t="shared" si="96"/>
        <v>-45832</v>
      </c>
      <c r="AQ198" s="113">
        <f t="shared" si="97"/>
        <v>191</v>
      </c>
      <c r="AR198" s="113" t="e">
        <f>INDEX(地温!$D$2:$D$366,MATCH(AP198,地温!$C$2:$C$366,FALSE))</f>
        <v>#N/A</v>
      </c>
      <c r="AS198" s="113" t="e">
        <f t="shared" si="98"/>
        <v>#N/A</v>
      </c>
      <c r="AT198" s="116" t="e">
        <f t="shared" si="80"/>
        <v>#N/A</v>
      </c>
      <c r="AU198" s="119" t="e">
        <f t="shared" si="81"/>
        <v>#N/A</v>
      </c>
      <c r="AV198" s="119">
        <f t="shared" si="82"/>
        <v>0</v>
      </c>
    </row>
    <row r="199" spans="1:48">
      <c r="A199" s="115">
        <f t="shared" si="83"/>
        <v>-45831</v>
      </c>
      <c r="B199" s="113">
        <f t="shared" si="66"/>
        <v>192</v>
      </c>
      <c r="C199" s="119">
        <f t="shared" si="67"/>
        <v>0</v>
      </c>
      <c r="F199" s="115">
        <f t="shared" si="84"/>
        <v>-45831</v>
      </c>
      <c r="G199" s="113">
        <f t="shared" si="85"/>
        <v>192</v>
      </c>
      <c r="H199" s="113" t="e">
        <f>INDEX(地温!$D$2:$D$366,MATCH(F199,地温!$C$2:$C$366,FALSE))</f>
        <v>#N/A</v>
      </c>
      <c r="I199" s="113" t="e">
        <f t="shared" si="86"/>
        <v>#N/A</v>
      </c>
      <c r="J199" s="116" t="e">
        <f t="shared" si="68"/>
        <v>#N/A</v>
      </c>
      <c r="K199" s="119" t="e">
        <f t="shared" si="69"/>
        <v>#N/A</v>
      </c>
      <c r="L199" s="119">
        <f t="shared" si="70"/>
        <v>0</v>
      </c>
      <c r="O199" s="115">
        <f t="shared" si="87"/>
        <v>-45831</v>
      </c>
      <c r="P199" s="113">
        <f t="shared" si="88"/>
        <v>192</v>
      </c>
      <c r="Q199" s="113" t="e">
        <f>INDEX(地温!$D$2:$D$366,MATCH(O199,地温!$C$2:$C$366,FALSE))</f>
        <v>#N/A</v>
      </c>
      <c r="R199" s="113" t="e">
        <f t="shared" si="89"/>
        <v>#N/A</v>
      </c>
      <c r="S199" s="116" t="e">
        <f t="shared" si="71"/>
        <v>#N/A</v>
      </c>
      <c r="T199" s="119" t="e">
        <f t="shared" si="72"/>
        <v>#N/A</v>
      </c>
      <c r="U199" s="119">
        <f t="shared" si="73"/>
        <v>0</v>
      </c>
      <c r="X199" s="115">
        <f t="shared" si="90"/>
        <v>-45831</v>
      </c>
      <c r="Y199" s="113">
        <f t="shared" si="91"/>
        <v>192</v>
      </c>
      <c r="Z199" s="113" t="e">
        <f>INDEX(地温!$D$2:$D$366,MATCH(X199,地温!$C$2:$C$366,FALSE))</f>
        <v>#N/A</v>
      </c>
      <c r="AA199" s="113" t="e">
        <f t="shared" si="92"/>
        <v>#N/A</v>
      </c>
      <c r="AB199" s="116" t="e">
        <f t="shared" si="74"/>
        <v>#N/A</v>
      </c>
      <c r="AC199" s="119" t="e">
        <f t="shared" si="75"/>
        <v>#N/A</v>
      </c>
      <c r="AD199" s="119">
        <f t="shared" si="76"/>
        <v>0</v>
      </c>
      <c r="AG199" s="115">
        <f t="shared" si="93"/>
        <v>-45831</v>
      </c>
      <c r="AH199" s="113">
        <f t="shared" si="94"/>
        <v>192</v>
      </c>
      <c r="AI199" s="113" t="e">
        <f>INDEX(地温!$D$2:$D$366,MATCH(AG199,地温!$C$2:$C$366,FALSE))</f>
        <v>#N/A</v>
      </c>
      <c r="AJ199" s="113" t="e">
        <f t="shared" si="95"/>
        <v>#N/A</v>
      </c>
      <c r="AK199" s="116" t="e">
        <f t="shared" si="77"/>
        <v>#N/A</v>
      </c>
      <c r="AL199" s="119" t="e">
        <f t="shared" si="78"/>
        <v>#N/A</v>
      </c>
      <c r="AM199" s="119">
        <f t="shared" si="79"/>
        <v>0</v>
      </c>
      <c r="AP199" s="115">
        <f t="shared" si="96"/>
        <v>-45831</v>
      </c>
      <c r="AQ199" s="113">
        <f t="shared" si="97"/>
        <v>192</v>
      </c>
      <c r="AR199" s="113" t="e">
        <f>INDEX(地温!$D$2:$D$366,MATCH(AP199,地温!$C$2:$C$366,FALSE))</f>
        <v>#N/A</v>
      </c>
      <c r="AS199" s="113" t="e">
        <f t="shared" si="98"/>
        <v>#N/A</v>
      </c>
      <c r="AT199" s="116" t="e">
        <f t="shared" si="80"/>
        <v>#N/A</v>
      </c>
      <c r="AU199" s="119" t="e">
        <f t="shared" si="81"/>
        <v>#N/A</v>
      </c>
      <c r="AV199" s="119">
        <f t="shared" si="82"/>
        <v>0</v>
      </c>
    </row>
    <row r="200" spans="1:48">
      <c r="A200" s="115">
        <f t="shared" si="83"/>
        <v>-45830</v>
      </c>
      <c r="B200" s="113">
        <f t="shared" ref="B200:B263" si="99">G200</f>
        <v>193</v>
      </c>
      <c r="C200" s="119">
        <f t="shared" ref="C200:C263" si="100">L200+U200+AD200+AM200+AV200</f>
        <v>0</v>
      </c>
      <c r="F200" s="115">
        <f t="shared" si="84"/>
        <v>-45830</v>
      </c>
      <c r="G200" s="113">
        <f t="shared" si="85"/>
        <v>193</v>
      </c>
      <c r="H200" s="113" t="e">
        <f>INDEX(地温!$D$2:$D$366,MATCH(F200,地温!$C$2:$C$366,FALSE))</f>
        <v>#N/A</v>
      </c>
      <c r="I200" s="113" t="e">
        <f t="shared" si="86"/>
        <v>#N/A</v>
      </c>
      <c r="J200" s="116" t="e">
        <f t="shared" ref="J200:J263" si="101">I200/G200</f>
        <v>#N/A</v>
      </c>
      <c r="K200" s="119" t="e">
        <f t="shared" ref="K200:K263" si="102">$H$4*EXP(-$I$4/(8.31*(J200+273)))</f>
        <v>#N/A</v>
      </c>
      <c r="L200" s="119">
        <f t="shared" ref="L200:L263" si="103">IF($G$1=0,0,$J$1*$G$4*0.01*(1-EXP(-K200*G200)))</f>
        <v>0</v>
      </c>
      <c r="O200" s="115">
        <f t="shared" si="87"/>
        <v>-45830</v>
      </c>
      <c r="P200" s="113">
        <f t="shared" si="88"/>
        <v>193</v>
      </c>
      <c r="Q200" s="113" t="e">
        <f>INDEX(地温!$D$2:$D$366,MATCH(O200,地温!$C$2:$C$366,FALSE))</f>
        <v>#N/A</v>
      </c>
      <c r="R200" s="113" t="e">
        <f t="shared" si="89"/>
        <v>#N/A</v>
      </c>
      <c r="S200" s="116" t="e">
        <f t="shared" ref="S200:S263" si="104">R200/P200</f>
        <v>#N/A</v>
      </c>
      <c r="T200" s="119" t="e">
        <f t="shared" ref="T200:T263" si="105">$Q$4*EXP(-$R$4/(8.31*(S200+273)))</f>
        <v>#N/A</v>
      </c>
      <c r="U200" s="119">
        <f t="shared" ref="U200:U263" si="106">IF($P$1=0,0,$S$1*$P$4*0.01*(1-EXP(-T200*P200)))</f>
        <v>0</v>
      </c>
      <c r="X200" s="115">
        <f t="shared" si="90"/>
        <v>-45830</v>
      </c>
      <c r="Y200" s="113">
        <f t="shared" si="91"/>
        <v>193</v>
      </c>
      <c r="Z200" s="113" t="e">
        <f>INDEX(地温!$D$2:$D$366,MATCH(X200,地温!$C$2:$C$366,FALSE))</f>
        <v>#N/A</v>
      </c>
      <c r="AA200" s="113" t="e">
        <f t="shared" si="92"/>
        <v>#N/A</v>
      </c>
      <c r="AB200" s="116" t="e">
        <f t="shared" ref="AB200:AB263" si="107">AA200/Y200</f>
        <v>#N/A</v>
      </c>
      <c r="AC200" s="119" t="e">
        <f t="shared" ref="AC200:AC263" si="108">$Z$4*EXP(-$AA$4/(8.31*(AB200+273)))</f>
        <v>#N/A</v>
      </c>
      <c r="AD200" s="119">
        <f t="shared" ref="AD200:AD263" si="109">IF($Y$1=0,0,$AB$1*$Y$4*0.01*(1-EXP(-AC200*Y200)))</f>
        <v>0</v>
      </c>
      <c r="AG200" s="115">
        <f t="shared" si="93"/>
        <v>-45830</v>
      </c>
      <c r="AH200" s="113">
        <f t="shared" si="94"/>
        <v>193</v>
      </c>
      <c r="AI200" s="113" t="e">
        <f>INDEX(地温!$D$2:$D$366,MATCH(AG200,地温!$C$2:$C$366,FALSE))</f>
        <v>#N/A</v>
      </c>
      <c r="AJ200" s="113" t="e">
        <f t="shared" si="95"/>
        <v>#N/A</v>
      </c>
      <c r="AK200" s="116" t="e">
        <f t="shared" ref="AK200:AK263" si="110">AJ200/AH200</f>
        <v>#N/A</v>
      </c>
      <c r="AL200" s="119" t="e">
        <f t="shared" ref="AL200:AL263" si="111">$AI$4*EXP(-$AJ$4/(8.31*(AK200+273)))</f>
        <v>#N/A</v>
      </c>
      <c r="AM200" s="119">
        <f t="shared" ref="AM200:AM263" si="112">IF($AH$1=0,0,$AK$1*$AH$4*0.01*(1-EXP(-AL200*AH200)))</f>
        <v>0</v>
      </c>
      <c r="AP200" s="115">
        <f t="shared" si="96"/>
        <v>-45830</v>
      </c>
      <c r="AQ200" s="113">
        <f t="shared" si="97"/>
        <v>193</v>
      </c>
      <c r="AR200" s="113" t="e">
        <f>INDEX(地温!$D$2:$D$366,MATCH(AP200,地温!$C$2:$C$366,FALSE))</f>
        <v>#N/A</v>
      </c>
      <c r="AS200" s="113" t="e">
        <f t="shared" si="98"/>
        <v>#N/A</v>
      </c>
      <c r="AT200" s="116" t="e">
        <f t="shared" ref="AT200:AT263" si="113">AS200/AQ200</f>
        <v>#N/A</v>
      </c>
      <c r="AU200" s="119" t="e">
        <f t="shared" ref="AU200:AU263" si="114">$AR$4*EXP(-$AS$4/(8.31*(AT200+273)))</f>
        <v>#N/A</v>
      </c>
      <c r="AV200" s="119">
        <f t="shared" ref="AV200:AV263" si="115">IF($AQ$1=0,0,$AT$1*$AQ$4*0.01*(1-EXP(-AU200*AQ200)))</f>
        <v>0</v>
      </c>
    </row>
    <row r="201" spans="1:48">
      <c r="A201" s="115">
        <f t="shared" ref="A201:A264" si="116">A200+1</f>
        <v>-45829</v>
      </c>
      <c r="B201" s="113">
        <f t="shared" si="99"/>
        <v>194</v>
      </c>
      <c r="C201" s="119">
        <f t="shared" si="100"/>
        <v>0</v>
      </c>
      <c r="F201" s="115">
        <f t="shared" ref="F201:F264" si="117">F200+1</f>
        <v>-45829</v>
      </c>
      <c r="G201" s="113">
        <f t="shared" ref="G201:G264" si="118">F201-F$8+1</f>
        <v>194</v>
      </c>
      <c r="H201" s="113" t="e">
        <f>INDEX(地温!$D$2:$D$366,MATCH(F201,地温!$C$2:$C$366,FALSE))</f>
        <v>#N/A</v>
      </c>
      <c r="I201" s="113" t="e">
        <f t="shared" ref="I201:I264" si="119">I200+H201</f>
        <v>#N/A</v>
      </c>
      <c r="J201" s="116" t="e">
        <f t="shared" si="101"/>
        <v>#N/A</v>
      </c>
      <c r="K201" s="119" t="e">
        <f t="shared" si="102"/>
        <v>#N/A</v>
      </c>
      <c r="L201" s="119">
        <f t="shared" si="103"/>
        <v>0</v>
      </c>
      <c r="O201" s="115">
        <f t="shared" ref="O201:O264" si="120">O200+1</f>
        <v>-45829</v>
      </c>
      <c r="P201" s="113">
        <f t="shared" ref="P201:P264" si="121">O201-O$8+1</f>
        <v>194</v>
      </c>
      <c r="Q201" s="113" t="e">
        <f>INDEX(地温!$D$2:$D$366,MATCH(O201,地温!$C$2:$C$366,FALSE))</f>
        <v>#N/A</v>
      </c>
      <c r="R201" s="113" t="e">
        <f t="shared" ref="R201:R264" si="122">R200+Q201</f>
        <v>#N/A</v>
      </c>
      <c r="S201" s="116" t="e">
        <f t="shared" si="104"/>
        <v>#N/A</v>
      </c>
      <c r="T201" s="119" t="e">
        <f t="shared" si="105"/>
        <v>#N/A</v>
      </c>
      <c r="U201" s="119">
        <f t="shared" si="106"/>
        <v>0</v>
      </c>
      <c r="X201" s="115">
        <f t="shared" ref="X201:X264" si="123">X200+1</f>
        <v>-45829</v>
      </c>
      <c r="Y201" s="113">
        <f t="shared" ref="Y201:Y264" si="124">X201-X$8+1</f>
        <v>194</v>
      </c>
      <c r="Z201" s="113" t="e">
        <f>INDEX(地温!$D$2:$D$366,MATCH(X201,地温!$C$2:$C$366,FALSE))</f>
        <v>#N/A</v>
      </c>
      <c r="AA201" s="113" t="e">
        <f t="shared" ref="AA201:AA264" si="125">AA200+Z201</f>
        <v>#N/A</v>
      </c>
      <c r="AB201" s="116" t="e">
        <f t="shared" si="107"/>
        <v>#N/A</v>
      </c>
      <c r="AC201" s="119" t="e">
        <f t="shared" si="108"/>
        <v>#N/A</v>
      </c>
      <c r="AD201" s="119">
        <f t="shared" si="109"/>
        <v>0</v>
      </c>
      <c r="AG201" s="115">
        <f t="shared" ref="AG201:AG264" si="126">AG200+1</f>
        <v>-45829</v>
      </c>
      <c r="AH201" s="113">
        <f t="shared" ref="AH201:AH264" si="127">AG201-AG$8+1</f>
        <v>194</v>
      </c>
      <c r="AI201" s="113" t="e">
        <f>INDEX(地温!$D$2:$D$366,MATCH(AG201,地温!$C$2:$C$366,FALSE))</f>
        <v>#N/A</v>
      </c>
      <c r="AJ201" s="113" t="e">
        <f t="shared" ref="AJ201:AJ264" si="128">AJ200+AI201</f>
        <v>#N/A</v>
      </c>
      <c r="AK201" s="116" t="e">
        <f t="shared" si="110"/>
        <v>#N/A</v>
      </c>
      <c r="AL201" s="119" t="e">
        <f t="shared" si="111"/>
        <v>#N/A</v>
      </c>
      <c r="AM201" s="119">
        <f t="shared" si="112"/>
        <v>0</v>
      </c>
      <c r="AP201" s="115">
        <f t="shared" ref="AP201:AP264" si="129">AP200+1</f>
        <v>-45829</v>
      </c>
      <c r="AQ201" s="113">
        <f t="shared" ref="AQ201:AQ264" si="130">AP201-AP$8+1</f>
        <v>194</v>
      </c>
      <c r="AR201" s="113" t="e">
        <f>INDEX(地温!$D$2:$D$366,MATCH(AP201,地温!$C$2:$C$366,FALSE))</f>
        <v>#N/A</v>
      </c>
      <c r="AS201" s="113" t="e">
        <f t="shared" ref="AS201:AS264" si="131">AS200+AR201</f>
        <v>#N/A</v>
      </c>
      <c r="AT201" s="116" t="e">
        <f t="shared" si="113"/>
        <v>#N/A</v>
      </c>
      <c r="AU201" s="119" t="e">
        <f t="shared" si="114"/>
        <v>#N/A</v>
      </c>
      <c r="AV201" s="119">
        <f t="shared" si="115"/>
        <v>0</v>
      </c>
    </row>
    <row r="202" spans="1:48">
      <c r="A202" s="115">
        <f t="shared" si="116"/>
        <v>-45828</v>
      </c>
      <c r="B202" s="113">
        <f t="shared" si="99"/>
        <v>195</v>
      </c>
      <c r="C202" s="119">
        <f t="shared" si="100"/>
        <v>0</v>
      </c>
      <c r="F202" s="115">
        <f t="shared" si="117"/>
        <v>-45828</v>
      </c>
      <c r="G202" s="113">
        <f t="shared" si="118"/>
        <v>195</v>
      </c>
      <c r="H202" s="113" t="e">
        <f>INDEX(地温!$D$2:$D$366,MATCH(F202,地温!$C$2:$C$366,FALSE))</f>
        <v>#N/A</v>
      </c>
      <c r="I202" s="113" t="e">
        <f t="shared" si="119"/>
        <v>#N/A</v>
      </c>
      <c r="J202" s="116" t="e">
        <f t="shared" si="101"/>
        <v>#N/A</v>
      </c>
      <c r="K202" s="119" t="e">
        <f t="shared" si="102"/>
        <v>#N/A</v>
      </c>
      <c r="L202" s="119">
        <f t="shared" si="103"/>
        <v>0</v>
      </c>
      <c r="O202" s="115">
        <f t="shared" si="120"/>
        <v>-45828</v>
      </c>
      <c r="P202" s="113">
        <f t="shared" si="121"/>
        <v>195</v>
      </c>
      <c r="Q202" s="113" t="e">
        <f>INDEX(地温!$D$2:$D$366,MATCH(O202,地温!$C$2:$C$366,FALSE))</f>
        <v>#N/A</v>
      </c>
      <c r="R202" s="113" t="e">
        <f t="shared" si="122"/>
        <v>#N/A</v>
      </c>
      <c r="S202" s="116" t="e">
        <f t="shared" si="104"/>
        <v>#N/A</v>
      </c>
      <c r="T202" s="119" t="e">
        <f t="shared" si="105"/>
        <v>#N/A</v>
      </c>
      <c r="U202" s="119">
        <f t="shared" si="106"/>
        <v>0</v>
      </c>
      <c r="X202" s="115">
        <f t="shared" si="123"/>
        <v>-45828</v>
      </c>
      <c r="Y202" s="113">
        <f t="shared" si="124"/>
        <v>195</v>
      </c>
      <c r="Z202" s="113" t="e">
        <f>INDEX(地温!$D$2:$D$366,MATCH(X202,地温!$C$2:$C$366,FALSE))</f>
        <v>#N/A</v>
      </c>
      <c r="AA202" s="113" t="e">
        <f t="shared" si="125"/>
        <v>#N/A</v>
      </c>
      <c r="AB202" s="116" t="e">
        <f t="shared" si="107"/>
        <v>#N/A</v>
      </c>
      <c r="AC202" s="119" t="e">
        <f t="shared" si="108"/>
        <v>#N/A</v>
      </c>
      <c r="AD202" s="119">
        <f t="shared" si="109"/>
        <v>0</v>
      </c>
      <c r="AG202" s="115">
        <f t="shared" si="126"/>
        <v>-45828</v>
      </c>
      <c r="AH202" s="113">
        <f t="shared" si="127"/>
        <v>195</v>
      </c>
      <c r="AI202" s="113" t="e">
        <f>INDEX(地温!$D$2:$D$366,MATCH(AG202,地温!$C$2:$C$366,FALSE))</f>
        <v>#N/A</v>
      </c>
      <c r="AJ202" s="113" t="e">
        <f t="shared" si="128"/>
        <v>#N/A</v>
      </c>
      <c r="AK202" s="116" t="e">
        <f t="shared" si="110"/>
        <v>#N/A</v>
      </c>
      <c r="AL202" s="119" t="e">
        <f t="shared" si="111"/>
        <v>#N/A</v>
      </c>
      <c r="AM202" s="119">
        <f t="shared" si="112"/>
        <v>0</v>
      </c>
      <c r="AP202" s="115">
        <f t="shared" si="129"/>
        <v>-45828</v>
      </c>
      <c r="AQ202" s="113">
        <f t="shared" si="130"/>
        <v>195</v>
      </c>
      <c r="AR202" s="113" t="e">
        <f>INDEX(地温!$D$2:$D$366,MATCH(AP202,地温!$C$2:$C$366,FALSE))</f>
        <v>#N/A</v>
      </c>
      <c r="AS202" s="113" t="e">
        <f t="shared" si="131"/>
        <v>#N/A</v>
      </c>
      <c r="AT202" s="116" t="e">
        <f t="shared" si="113"/>
        <v>#N/A</v>
      </c>
      <c r="AU202" s="119" t="e">
        <f t="shared" si="114"/>
        <v>#N/A</v>
      </c>
      <c r="AV202" s="119">
        <f t="shared" si="115"/>
        <v>0</v>
      </c>
    </row>
    <row r="203" spans="1:48">
      <c r="A203" s="115">
        <f t="shared" si="116"/>
        <v>-45827</v>
      </c>
      <c r="B203" s="113">
        <f t="shared" si="99"/>
        <v>196</v>
      </c>
      <c r="C203" s="119">
        <f t="shared" si="100"/>
        <v>0</v>
      </c>
      <c r="F203" s="115">
        <f t="shared" si="117"/>
        <v>-45827</v>
      </c>
      <c r="G203" s="113">
        <f t="shared" si="118"/>
        <v>196</v>
      </c>
      <c r="H203" s="113" t="e">
        <f>INDEX(地温!$D$2:$D$366,MATCH(F203,地温!$C$2:$C$366,FALSE))</f>
        <v>#N/A</v>
      </c>
      <c r="I203" s="113" t="e">
        <f t="shared" si="119"/>
        <v>#N/A</v>
      </c>
      <c r="J203" s="116" t="e">
        <f t="shared" si="101"/>
        <v>#N/A</v>
      </c>
      <c r="K203" s="119" t="e">
        <f t="shared" si="102"/>
        <v>#N/A</v>
      </c>
      <c r="L203" s="119">
        <f t="shared" si="103"/>
        <v>0</v>
      </c>
      <c r="O203" s="115">
        <f t="shared" si="120"/>
        <v>-45827</v>
      </c>
      <c r="P203" s="113">
        <f t="shared" si="121"/>
        <v>196</v>
      </c>
      <c r="Q203" s="113" t="e">
        <f>INDEX(地温!$D$2:$D$366,MATCH(O203,地温!$C$2:$C$366,FALSE))</f>
        <v>#N/A</v>
      </c>
      <c r="R203" s="113" t="e">
        <f t="shared" si="122"/>
        <v>#N/A</v>
      </c>
      <c r="S203" s="116" t="e">
        <f t="shared" si="104"/>
        <v>#N/A</v>
      </c>
      <c r="T203" s="119" t="e">
        <f t="shared" si="105"/>
        <v>#N/A</v>
      </c>
      <c r="U203" s="119">
        <f t="shared" si="106"/>
        <v>0</v>
      </c>
      <c r="X203" s="115">
        <f t="shared" si="123"/>
        <v>-45827</v>
      </c>
      <c r="Y203" s="113">
        <f t="shared" si="124"/>
        <v>196</v>
      </c>
      <c r="Z203" s="113" t="e">
        <f>INDEX(地温!$D$2:$D$366,MATCH(X203,地温!$C$2:$C$366,FALSE))</f>
        <v>#N/A</v>
      </c>
      <c r="AA203" s="113" t="e">
        <f t="shared" si="125"/>
        <v>#N/A</v>
      </c>
      <c r="AB203" s="116" t="e">
        <f t="shared" si="107"/>
        <v>#N/A</v>
      </c>
      <c r="AC203" s="119" t="e">
        <f t="shared" si="108"/>
        <v>#N/A</v>
      </c>
      <c r="AD203" s="119">
        <f t="shared" si="109"/>
        <v>0</v>
      </c>
      <c r="AG203" s="115">
        <f t="shared" si="126"/>
        <v>-45827</v>
      </c>
      <c r="AH203" s="113">
        <f t="shared" si="127"/>
        <v>196</v>
      </c>
      <c r="AI203" s="113" t="e">
        <f>INDEX(地温!$D$2:$D$366,MATCH(AG203,地温!$C$2:$C$366,FALSE))</f>
        <v>#N/A</v>
      </c>
      <c r="AJ203" s="113" t="e">
        <f t="shared" si="128"/>
        <v>#N/A</v>
      </c>
      <c r="AK203" s="116" t="e">
        <f t="shared" si="110"/>
        <v>#N/A</v>
      </c>
      <c r="AL203" s="119" t="e">
        <f t="shared" si="111"/>
        <v>#N/A</v>
      </c>
      <c r="AM203" s="119">
        <f t="shared" si="112"/>
        <v>0</v>
      </c>
      <c r="AP203" s="115">
        <f t="shared" si="129"/>
        <v>-45827</v>
      </c>
      <c r="AQ203" s="113">
        <f t="shared" si="130"/>
        <v>196</v>
      </c>
      <c r="AR203" s="113" t="e">
        <f>INDEX(地温!$D$2:$D$366,MATCH(AP203,地温!$C$2:$C$366,FALSE))</f>
        <v>#N/A</v>
      </c>
      <c r="AS203" s="113" t="e">
        <f t="shared" si="131"/>
        <v>#N/A</v>
      </c>
      <c r="AT203" s="116" t="e">
        <f t="shared" si="113"/>
        <v>#N/A</v>
      </c>
      <c r="AU203" s="119" t="e">
        <f t="shared" si="114"/>
        <v>#N/A</v>
      </c>
      <c r="AV203" s="119">
        <f t="shared" si="115"/>
        <v>0</v>
      </c>
    </row>
    <row r="204" spans="1:48">
      <c r="A204" s="115">
        <f t="shared" si="116"/>
        <v>-45826</v>
      </c>
      <c r="B204" s="113">
        <f t="shared" si="99"/>
        <v>197</v>
      </c>
      <c r="C204" s="119">
        <f t="shared" si="100"/>
        <v>0</v>
      </c>
      <c r="F204" s="115">
        <f t="shared" si="117"/>
        <v>-45826</v>
      </c>
      <c r="G204" s="113">
        <f t="shared" si="118"/>
        <v>197</v>
      </c>
      <c r="H204" s="113" t="e">
        <f>INDEX(地温!$D$2:$D$366,MATCH(F204,地温!$C$2:$C$366,FALSE))</f>
        <v>#N/A</v>
      </c>
      <c r="I204" s="113" t="e">
        <f t="shared" si="119"/>
        <v>#N/A</v>
      </c>
      <c r="J204" s="116" t="e">
        <f t="shared" si="101"/>
        <v>#N/A</v>
      </c>
      <c r="K204" s="119" t="e">
        <f t="shared" si="102"/>
        <v>#N/A</v>
      </c>
      <c r="L204" s="119">
        <f t="shared" si="103"/>
        <v>0</v>
      </c>
      <c r="O204" s="115">
        <f t="shared" si="120"/>
        <v>-45826</v>
      </c>
      <c r="P204" s="113">
        <f t="shared" si="121"/>
        <v>197</v>
      </c>
      <c r="Q204" s="113" t="e">
        <f>INDEX(地温!$D$2:$D$366,MATCH(O204,地温!$C$2:$C$366,FALSE))</f>
        <v>#N/A</v>
      </c>
      <c r="R204" s="113" t="e">
        <f t="shared" si="122"/>
        <v>#N/A</v>
      </c>
      <c r="S204" s="116" t="e">
        <f t="shared" si="104"/>
        <v>#N/A</v>
      </c>
      <c r="T204" s="119" t="e">
        <f t="shared" si="105"/>
        <v>#N/A</v>
      </c>
      <c r="U204" s="119">
        <f t="shared" si="106"/>
        <v>0</v>
      </c>
      <c r="X204" s="115">
        <f t="shared" si="123"/>
        <v>-45826</v>
      </c>
      <c r="Y204" s="113">
        <f t="shared" si="124"/>
        <v>197</v>
      </c>
      <c r="Z204" s="113" t="e">
        <f>INDEX(地温!$D$2:$D$366,MATCH(X204,地温!$C$2:$C$366,FALSE))</f>
        <v>#N/A</v>
      </c>
      <c r="AA204" s="113" t="e">
        <f t="shared" si="125"/>
        <v>#N/A</v>
      </c>
      <c r="AB204" s="116" t="e">
        <f t="shared" si="107"/>
        <v>#N/A</v>
      </c>
      <c r="AC204" s="119" t="e">
        <f t="shared" si="108"/>
        <v>#N/A</v>
      </c>
      <c r="AD204" s="119">
        <f t="shared" si="109"/>
        <v>0</v>
      </c>
      <c r="AG204" s="115">
        <f t="shared" si="126"/>
        <v>-45826</v>
      </c>
      <c r="AH204" s="113">
        <f t="shared" si="127"/>
        <v>197</v>
      </c>
      <c r="AI204" s="113" t="e">
        <f>INDEX(地温!$D$2:$D$366,MATCH(AG204,地温!$C$2:$C$366,FALSE))</f>
        <v>#N/A</v>
      </c>
      <c r="AJ204" s="113" t="e">
        <f t="shared" si="128"/>
        <v>#N/A</v>
      </c>
      <c r="AK204" s="116" t="e">
        <f t="shared" si="110"/>
        <v>#N/A</v>
      </c>
      <c r="AL204" s="119" t="e">
        <f t="shared" si="111"/>
        <v>#N/A</v>
      </c>
      <c r="AM204" s="119">
        <f t="shared" si="112"/>
        <v>0</v>
      </c>
      <c r="AP204" s="115">
        <f t="shared" si="129"/>
        <v>-45826</v>
      </c>
      <c r="AQ204" s="113">
        <f t="shared" si="130"/>
        <v>197</v>
      </c>
      <c r="AR204" s="113" t="e">
        <f>INDEX(地温!$D$2:$D$366,MATCH(AP204,地温!$C$2:$C$366,FALSE))</f>
        <v>#N/A</v>
      </c>
      <c r="AS204" s="113" t="e">
        <f t="shared" si="131"/>
        <v>#N/A</v>
      </c>
      <c r="AT204" s="116" t="e">
        <f t="shared" si="113"/>
        <v>#N/A</v>
      </c>
      <c r="AU204" s="119" t="e">
        <f t="shared" si="114"/>
        <v>#N/A</v>
      </c>
      <c r="AV204" s="119">
        <f t="shared" si="115"/>
        <v>0</v>
      </c>
    </row>
    <row r="205" spans="1:48">
      <c r="A205" s="115">
        <f t="shared" si="116"/>
        <v>-45825</v>
      </c>
      <c r="B205" s="113">
        <f t="shared" si="99"/>
        <v>198</v>
      </c>
      <c r="C205" s="119">
        <f t="shared" si="100"/>
        <v>0</v>
      </c>
      <c r="F205" s="115">
        <f t="shared" si="117"/>
        <v>-45825</v>
      </c>
      <c r="G205" s="113">
        <f t="shared" si="118"/>
        <v>198</v>
      </c>
      <c r="H205" s="113" t="e">
        <f>INDEX(地温!$D$2:$D$366,MATCH(F205,地温!$C$2:$C$366,FALSE))</f>
        <v>#N/A</v>
      </c>
      <c r="I205" s="113" t="e">
        <f t="shared" si="119"/>
        <v>#N/A</v>
      </c>
      <c r="J205" s="116" t="e">
        <f t="shared" si="101"/>
        <v>#N/A</v>
      </c>
      <c r="K205" s="119" t="e">
        <f t="shared" si="102"/>
        <v>#N/A</v>
      </c>
      <c r="L205" s="119">
        <f t="shared" si="103"/>
        <v>0</v>
      </c>
      <c r="O205" s="115">
        <f t="shared" si="120"/>
        <v>-45825</v>
      </c>
      <c r="P205" s="113">
        <f t="shared" si="121"/>
        <v>198</v>
      </c>
      <c r="Q205" s="113" t="e">
        <f>INDEX(地温!$D$2:$D$366,MATCH(O205,地温!$C$2:$C$366,FALSE))</f>
        <v>#N/A</v>
      </c>
      <c r="R205" s="113" t="e">
        <f t="shared" si="122"/>
        <v>#N/A</v>
      </c>
      <c r="S205" s="116" t="e">
        <f t="shared" si="104"/>
        <v>#N/A</v>
      </c>
      <c r="T205" s="119" t="e">
        <f t="shared" si="105"/>
        <v>#N/A</v>
      </c>
      <c r="U205" s="119">
        <f t="shared" si="106"/>
        <v>0</v>
      </c>
      <c r="X205" s="115">
        <f t="shared" si="123"/>
        <v>-45825</v>
      </c>
      <c r="Y205" s="113">
        <f t="shared" si="124"/>
        <v>198</v>
      </c>
      <c r="Z205" s="113" t="e">
        <f>INDEX(地温!$D$2:$D$366,MATCH(X205,地温!$C$2:$C$366,FALSE))</f>
        <v>#N/A</v>
      </c>
      <c r="AA205" s="113" t="e">
        <f t="shared" si="125"/>
        <v>#N/A</v>
      </c>
      <c r="AB205" s="116" t="e">
        <f t="shared" si="107"/>
        <v>#N/A</v>
      </c>
      <c r="AC205" s="119" t="e">
        <f t="shared" si="108"/>
        <v>#N/A</v>
      </c>
      <c r="AD205" s="119">
        <f t="shared" si="109"/>
        <v>0</v>
      </c>
      <c r="AG205" s="115">
        <f t="shared" si="126"/>
        <v>-45825</v>
      </c>
      <c r="AH205" s="113">
        <f t="shared" si="127"/>
        <v>198</v>
      </c>
      <c r="AI205" s="113" t="e">
        <f>INDEX(地温!$D$2:$D$366,MATCH(AG205,地温!$C$2:$C$366,FALSE))</f>
        <v>#N/A</v>
      </c>
      <c r="AJ205" s="113" t="e">
        <f t="shared" si="128"/>
        <v>#N/A</v>
      </c>
      <c r="AK205" s="116" t="e">
        <f t="shared" si="110"/>
        <v>#N/A</v>
      </c>
      <c r="AL205" s="119" t="e">
        <f t="shared" si="111"/>
        <v>#N/A</v>
      </c>
      <c r="AM205" s="119">
        <f t="shared" si="112"/>
        <v>0</v>
      </c>
      <c r="AP205" s="115">
        <f t="shared" si="129"/>
        <v>-45825</v>
      </c>
      <c r="AQ205" s="113">
        <f t="shared" si="130"/>
        <v>198</v>
      </c>
      <c r="AR205" s="113" t="e">
        <f>INDEX(地温!$D$2:$D$366,MATCH(AP205,地温!$C$2:$C$366,FALSE))</f>
        <v>#N/A</v>
      </c>
      <c r="AS205" s="113" t="e">
        <f t="shared" si="131"/>
        <v>#N/A</v>
      </c>
      <c r="AT205" s="116" t="e">
        <f t="shared" si="113"/>
        <v>#N/A</v>
      </c>
      <c r="AU205" s="119" t="e">
        <f t="shared" si="114"/>
        <v>#N/A</v>
      </c>
      <c r="AV205" s="119">
        <f t="shared" si="115"/>
        <v>0</v>
      </c>
    </row>
    <row r="206" spans="1:48">
      <c r="A206" s="115">
        <f t="shared" si="116"/>
        <v>-45824</v>
      </c>
      <c r="B206" s="113">
        <f t="shared" si="99"/>
        <v>199</v>
      </c>
      <c r="C206" s="119">
        <f t="shared" si="100"/>
        <v>0</v>
      </c>
      <c r="F206" s="115">
        <f t="shared" si="117"/>
        <v>-45824</v>
      </c>
      <c r="G206" s="113">
        <f t="shared" si="118"/>
        <v>199</v>
      </c>
      <c r="H206" s="113" t="e">
        <f>INDEX(地温!$D$2:$D$366,MATCH(F206,地温!$C$2:$C$366,FALSE))</f>
        <v>#N/A</v>
      </c>
      <c r="I206" s="113" t="e">
        <f t="shared" si="119"/>
        <v>#N/A</v>
      </c>
      <c r="J206" s="116" t="e">
        <f t="shared" si="101"/>
        <v>#N/A</v>
      </c>
      <c r="K206" s="119" t="e">
        <f t="shared" si="102"/>
        <v>#N/A</v>
      </c>
      <c r="L206" s="119">
        <f t="shared" si="103"/>
        <v>0</v>
      </c>
      <c r="O206" s="115">
        <f t="shared" si="120"/>
        <v>-45824</v>
      </c>
      <c r="P206" s="113">
        <f t="shared" si="121"/>
        <v>199</v>
      </c>
      <c r="Q206" s="113" t="e">
        <f>INDEX(地温!$D$2:$D$366,MATCH(O206,地温!$C$2:$C$366,FALSE))</f>
        <v>#N/A</v>
      </c>
      <c r="R206" s="113" t="e">
        <f t="shared" si="122"/>
        <v>#N/A</v>
      </c>
      <c r="S206" s="116" t="e">
        <f t="shared" si="104"/>
        <v>#N/A</v>
      </c>
      <c r="T206" s="119" t="e">
        <f t="shared" si="105"/>
        <v>#N/A</v>
      </c>
      <c r="U206" s="119">
        <f t="shared" si="106"/>
        <v>0</v>
      </c>
      <c r="X206" s="115">
        <f t="shared" si="123"/>
        <v>-45824</v>
      </c>
      <c r="Y206" s="113">
        <f t="shared" si="124"/>
        <v>199</v>
      </c>
      <c r="Z206" s="113" t="e">
        <f>INDEX(地温!$D$2:$D$366,MATCH(X206,地温!$C$2:$C$366,FALSE))</f>
        <v>#N/A</v>
      </c>
      <c r="AA206" s="113" t="e">
        <f t="shared" si="125"/>
        <v>#N/A</v>
      </c>
      <c r="AB206" s="116" t="e">
        <f t="shared" si="107"/>
        <v>#N/A</v>
      </c>
      <c r="AC206" s="119" t="e">
        <f t="shared" si="108"/>
        <v>#N/A</v>
      </c>
      <c r="AD206" s="119">
        <f t="shared" si="109"/>
        <v>0</v>
      </c>
      <c r="AG206" s="115">
        <f t="shared" si="126"/>
        <v>-45824</v>
      </c>
      <c r="AH206" s="113">
        <f t="shared" si="127"/>
        <v>199</v>
      </c>
      <c r="AI206" s="113" t="e">
        <f>INDEX(地温!$D$2:$D$366,MATCH(AG206,地温!$C$2:$C$366,FALSE))</f>
        <v>#N/A</v>
      </c>
      <c r="AJ206" s="113" t="e">
        <f t="shared" si="128"/>
        <v>#N/A</v>
      </c>
      <c r="AK206" s="116" t="e">
        <f t="shared" si="110"/>
        <v>#N/A</v>
      </c>
      <c r="AL206" s="119" t="e">
        <f t="shared" si="111"/>
        <v>#N/A</v>
      </c>
      <c r="AM206" s="119">
        <f t="shared" si="112"/>
        <v>0</v>
      </c>
      <c r="AP206" s="115">
        <f t="shared" si="129"/>
        <v>-45824</v>
      </c>
      <c r="AQ206" s="113">
        <f t="shared" si="130"/>
        <v>199</v>
      </c>
      <c r="AR206" s="113" t="e">
        <f>INDEX(地温!$D$2:$D$366,MATCH(AP206,地温!$C$2:$C$366,FALSE))</f>
        <v>#N/A</v>
      </c>
      <c r="AS206" s="113" t="e">
        <f t="shared" si="131"/>
        <v>#N/A</v>
      </c>
      <c r="AT206" s="116" t="e">
        <f t="shared" si="113"/>
        <v>#N/A</v>
      </c>
      <c r="AU206" s="119" t="e">
        <f t="shared" si="114"/>
        <v>#N/A</v>
      </c>
      <c r="AV206" s="119">
        <f t="shared" si="115"/>
        <v>0</v>
      </c>
    </row>
    <row r="207" spans="1:48">
      <c r="A207" s="115">
        <f t="shared" si="116"/>
        <v>-45823</v>
      </c>
      <c r="B207" s="113">
        <f t="shared" si="99"/>
        <v>200</v>
      </c>
      <c r="C207" s="119">
        <f t="shared" si="100"/>
        <v>0</v>
      </c>
      <c r="F207" s="115">
        <f t="shared" si="117"/>
        <v>-45823</v>
      </c>
      <c r="G207" s="113">
        <f t="shared" si="118"/>
        <v>200</v>
      </c>
      <c r="H207" s="113" t="e">
        <f>INDEX(地温!$D$2:$D$366,MATCH(F207,地温!$C$2:$C$366,FALSE))</f>
        <v>#N/A</v>
      </c>
      <c r="I207" s="113" t="e">
        <f t="shared" si="119"/>
        <v>#N/A</v>
      </c>
      <c r="J207" s="116" t="e">
        <f t="shared" si="101"/>
        <v>#N/A</v>
      </c>
      <c r="K207" s="119" t="e">
        <f t="shared" si="102"/>
        <v>#N/A</v>
      </c>
      <c r="L207" s="119">
        <f t="shared" si="103"/>
        <v>0</v>
      </c>
      <c r="O207" s="115">
        <f t="shared" si="120"/>
        <v>-45823</v>
      </c>
      <c r="P207" s="113">
        <f t="shared" si="121"/>
        <v>200</v>
      </c>
      <c r="Q207" s="113" t="e">
        <f>INDEX(地温!$D$2:$D$366,MATCH(O207,地温!$C$2:$C$366,FALSE))</f>
        <v>#N/A</v>
      </c>
      <c r="R207" s="113" t="e">
        <f t="shared" si="122"/>
        <v>#N/A</v>
      </c>
      <c r="S207" s="116" t="e">
        <f t="shared" si="104"/>
        <v>#N/A</v>
      </c>
      <c r="T207" s="119" t="e">
        <f t="shared" si="105"/>
        <v>#N/A</v>
      </c>
      <c r="U207" s="119">
        <f t="shared" si="106"/>
        <v>0</v>
      </c>
      <c r="X207" s="115">
        <f t="shared" si="123"/>
        <v>-45823</v>
      </c>
      <c r="Y207" s="113">
        <f t="shared" si="124"/>
        <v>200</v>
      </c>
      <c r="Z207" s="113" t="e">
        <f>INDEX(地温!$D$2:$D$366,MATCH(X207,地温!$C$2:$C$366,FALSE))</f>
        <v>#N/A</v>
      </c>
      <c r="AA207" s="113" t="e">
        <f t="shared" si="125"/>
        <v>#N/A</v>
      </c>
      <c r="AB207" s="116" t="e">
        <f t="shared" si="107"/>
        <v>#N/A</v>
      </c>
      <c r="AC207" s="119" t="e">
        <f t="shared" si="108"/>
        <v>#N/A</v>
      </c>
      <c r="AD207" s="119">
        <f t="shared" si="109"/>
        <v>0</v>
      </c>
      <c r="AG207" s="115">
        <f t="shared" si="126"/>
        <v>-45823</v>
      </c>
      <c r="AH207" s="113">
        <f t="shared" si="127"/>
        <v>200</v>
      </c>
      <c r="AI207" s="113" t="e">
        <f>INDEX(地温!$D$2:$D$366,MATCH(AG207,地温!$C$2:$C$366,FALSE))</f>
        <v>#N/A</v>
      </c>
      <c r="AJ207" s="113" t="e">
        <f t="shared" si="128"/>
        <v>#N/A</v>
      </c>
      <c r="AK207" s="116" t="e">
        <f t="shared" si="110"/>
        <v>#N/A</v>
      </c>
      <c r="AL207" s="119" t="e">
        <f t="shared" si="111"/>
        <v>#N/A</v>
      </c>
      <c r="AM207" s="119">
        <f t="shared" si="112"/>
        <v>0</v>
      </c>
      <c r="AP207" s="115">
        <f t="shared" si="129"/>
        <v>-45823</v>
      </c>
      <c r="AQ207" s="113">
        <f t="shared" si="130"/>
        <v>200</v>
      </c>
      <c r="AR207" s="113" t="e">
        <f>INDEX(地温!$D$2:$D$366,MATCH(AP207,地温!$C$2:$C$366,FALSE))</f>
        <v>#N/A</v>
      </c>
      <c r="AS207" s="113" t="e">
        <f t="shared" si="131"/>
        <v>#N/A</v>
      </c>
      <c r="AT207" s="116" t="e">
        <f t="shared" si="113"/>
        <v>#N/A</v>
      </c>
      <c r="AU207" s="119" t="e">
        <f t="shared" si="114"/>
        <v>#N/A</v>
      </c>
      <c r="AV207" s="119">
        <f t="shared" si="115"/>
        <v>0</v>
      </c>
    </row>
    <row r="208" spans="1:48">
      <c r="A208" s="115">
        <f t="shared" si="116"/>
        <v>-45822</v>
      </c>
      <c r="B208" s="113">
        <f t="shared" si="99"/>
        <v>201</v>
      </c>
      <c r="C208" s="119">
        <f t="shared" si="100"/>
        <v>0</v>
      </c>
      <c r="F208" s="115">
        <f t="shared" si="117"/>
        <v>-45822</v>
      </c>
      <c r="G208" s="113">
        <f t="shared" si="118"/>
        <v>201</v>
      </c>
      <c r="H208" s="113" t="e">
        <f>INDEX(地温!$D$2:$D$366,MATCH(F208,地温!$C$2:$C$366,FALSE))</f>
        <v>#N/A</v>
      </c>
      <c r="I208" s="113" t="e">
        <f t="shared" si="119"/>
        <v>#N/A</v>
      </c>
      <c r="J208" s="116" t="e">
        <f t="shared" si="101"/>
        <v>#N/A</v>
      </c>
      <c r="K208" s="119" t="e">
        <f t="shared" si="102"/>
        <v>#N/A</v>
      </c>
      <c r="L208" s="119">
        <f t="shared" si="103"/>
        <v>0</v>
      </c>
      <c r="O208" s="115">
        <f t="shared" si="120"/>
        <v>-45822</v>
      </c>
      <c r="P208" s="113">
        <f t="shared" si="121"/>
        <v>201</v>
      </c>
      <c r="Q208" s="113" t="e">
        <f>INDEX(地温!$D$2:$D$366,MATCH(O208,地温!$C$2:$C$366,FALSE))</f>
        <v>#N/A</v>
      </c>
      <c r="R208" s="113" t="e">
        <f t="shared" si="122"/>
        <v>#N/A</v>
      </c>
      <c r="S208" s="116" t="e">
        <f t="shared" si="104"/>
        <v>#N/A</v>
      </c>
      <c r="T208" s="119" t="e">
        <f t="shared" si="105"/>
        <v>#N/A</v>
      </c>
      <c r="U208" s="119">
        <f t="shared" si="106"/>
        <v>0</v>
      </c>
      <c r="X208" s="115">
        <f t="shared" si="123"/>
        <v>-45822</v>
      </c>
      <c r="Y208" s="113">
        <f t="shared" si="124"/>
        <v>201</v>
      </c>
      <c r="Z208" s="113" t="e">
        <f>INDEX(地温!$D$2:$D$366,MATCH(X208,地温!$C$2:$C$366,FALSE))</f>
        <v>#N/A</v>
      </c>
      <c r="AA208" s="113" t="e">
        <f t="shared" si="125"/>
        <v>#N/A</v>
      </c>
      <c r="AB208" s="116" t="e">
        <f t="shared" si="107"/>
        <v>#N/A</v>
      </c>
      <c r="AC208" s="119" t="e">
        <f t="shared" si="108"/>
        <v>#N/A</v>
      </c>
      <c r="AD208" s="119">
        <f t="shared" si="109"/>
        <v>0</v>
      </c>
      <c r="AG208" s="115">
        <f t="shared" si="126"/>
        <v>-45822</v>
      </c>
      <c r="AH208" s="113">
        <f t="shared" si="127"/>
        <v>201</v>
      </c>
      <c r="AI208" s="113" t="e">
        <f>INDEX(地温!$D$2:$D$366,MATCH(AG208,地温!$C$2:$C$366,FALSE))</f>
        <v>#N/A</v>
      </c>
      <c r="AJ208" s="113" t="e">
        <f t="shared" si="128"/>
        <v>#N/A</v>
      </c>
      <c r="AK208" s="116" t="e">
        <f t="shared" si="110"/>
        <v>#N/A</v>
      </c>
      <c r="AL208" s="119" t="e">
        <f t="shared" si="111"/>
        <v>#N/A</v>
      </c>
      <c r="AM208" s="119">
        <f t="shared" si="112"/>
        <v>0</v>
      </c>
      <c r="AP208" s="115">
        <f t="shared" si="129"/>
        <v>-45822</v>
      </c>
      <c r="AQ208" s="113">
        <f t="shared" si="130"/>
        <v>201</v>
      </c>
      <c r="AR208" s="113" t="e">
        <f>INDEX(地温!$D$2:$D$366,MATCH(AP208,地温!$C$2:$C$366,FALSE))</f>
        <v>#N/A</v>
      </c>
      <c r="AS208" s="113" t="e">
        <f t="shared" si="131"/>
        <v>#N/A</v>
      </c>
      <c r="AT208" s="116" t="e">
        <f t="shared" si="113"/>
        <v>#N/A</v>
      </c>
      <c r="AU208" s="119" t="e">
        <f t="shared" si="114"/>
        <v>#N/A</v>
      </c>
      <c r="AV208" s="119">
        <f t="shared" si="115"/>
        <v>0</v>
      </c>
    </row>
    <row r="209" spans="1:48">
      <c r="A209" s="115">
        <f t="shared" si="116"/>
        <v>-45821</v>
      </c>
      <c r="B209" s="113">
        <f t="shared" si="99"/>
        <v>202</v>
      </c>
      <c r="C209" s="119">
        <f t="shared" si="100"/>
        <v>0</v>
      </c>
      <c r="F209" s="115">
        <f t="shared" si="117"/>
        <v>-45821</v>
      </c>
      <c r="G209" s="113">
        <f t="shared" si="118"/>
        <v>202</v>
      </c>
      <c r="H209" s="113" t="e">
        <f>INDEX(地温!$D$2:$D$366,MATCH(F209,地温!$C$2:$C$366,FALSE))</f>
        <v>#N/A</v>
      </c>
      <c r="I209" s="113" t="e">
        <f t="shared" si="119"/>
        <v>#N/A</v>
      </c>
      <c r="J209" s="116" t="e">
        <f t="shared" si="101"/>
        <v>#N/A</v>
      </c>
      <c r="K209" s="119" t="e">
        <f t="shared" si="102"/>
        <v>#N/A</v>
      </c>
      <c r="L209" s="119">
        <f t="shared" si="103"/>
        <v>0</v>
      </c>
      <c r="O209" s="115">
        <f t="shared" si="120"/>
        <v>-45821</v>
      </c>
      <c r="P209" s="113">
        <f t="shared" si="121"/>
        <v>202</v>
      </c>
      <c r="Q209" s="113" t="e">
        <f>INDEX(地温!$D$2:$D$366,MATCH(O209,地温!$C$2:$C$366,FALSE))</f>
        <v>#N/A</v>
      </c>
      <c r="R209" s="113" t="e">
        <f t="shared" si="122"/>
        <v>#N/A</v>
      </c>
      <c r="S209" s="116" t="e">
        <f t="shared" si="104"/>
        <v>#N/A</v>
      </c>
      <c r="T209" s="119" t="e">
        <f t="shared" si="105"/>
        <v>#N/A</v>
      </c>
      <c r="U209" s="119">
        <f t="shared" si="106"/>
        <v>0</v>
      </c>
      <c r="X209" s="115">
        <f t="shared" si="123"/>
        <v>-45821</v>
      </c>
      <c r="Y209" s="113">
        <f t="shared" si="124"/>
        <v>202</v>
      </c>
      <c r="Z209" s="113" t="e">
        <f>INDEX(地温!$D$2:$D$366,MATCH(X209,地温!$C$2:$C$366,FALSE))</f>
        <v>#N/A</v>
      </c>
      <c r="AA209" s="113" t="e">
        <f t="shared" si="125"/>
        <v>#N/A</v>
      </c>
      <c r="AB209" s="116" t="e">
        <f t="shared" si="107"/>
        <v>#N/A</v>
      </c>
      <c r="AC209" s="119" t="e">
        <f t="shared" si="108"/>
        <v>#N/A</v>
      </c>
      <c r="AD209" s="119">
        <f t="shared" si="109"/>
        <v>0</v>
      </c>
      <c r="AG209" s="115">
        <f t="shared" si="126"/>
        <v>-45821</v>
      </c>
      <c r="AH209" s="113">
        <f t="shared" si="127"/>
        <v>202</v>
      </c>
      <c r="AI209" s="113" t="e">
        <f>INDEX(地温!$D$2:$D$366,MATCH(AG209,地温!$C$2:$C$366,FALSE))</f>
        <v>#N/A</v>
      </c>
      <c r="AJ209" s="113" t="e">
        <f t="shared" si="128"/>
        <v>#N/A</v>
      </c>
      <c r="AK209" s="116" t="e">
        <f t="shared" si="110"/>
        <v>#N/A</v>
      </c>
      <c r="AL209" s="119" t="e">
        <f t="shared" si="111"/>
        <v>#N/A</v>
      </c>
      <c r="AM209" s="119">
        <f t="shared" si="112"/>
        <v>0</v>
      </c>
      <c r="AP209" s="115">
        <f t="shared" si="129"/>
        <v>-45821</v>
      </c>
      <c r="AQ209" s="113">
        <f t="shared" si="130"/>
        <v>202</v>
      </c>
      <c r="AR209" s="113" t="e">
        <f>INDEX(地温!$D$2:$D$366,MATCH(AP209,地温!$C$2:$C$366,FALSE))</f>
        <v>#N/A</v>
      </c>
      <c r="AS209" s="113" t="e">
        <f t="shared" si="131"/>
        <v>#N/A</v>
      </c>
      <c r="AT209" s="116" t="e">
        <f t="shared" si="113"/>
        <v>#N/A</v>
      </c>
      <c r="AU209" s="119" t="e">
        <f t="shared" si="114"/>
        <v>#N/A</v>
      </c>
      <c r="AV209" s="119">
        <f t="shared" si="115"/>
        <v>0</v>
      </c>
    </row>
    <row r="210" spans="1:48">
      <c r="A210" s="115">
        <f t="shared" si="116"/>
        <v>-45820</v>
      </c>
      <c r="B210" s="113">
        <f t="shared" si="99"/>
        <v>203</v>
      </c>
      <c r="C210" s="119">
        <f t="shared" si="100"/>
        <v>0</v>
      </c>
      <c r="F210" s="115">
        <f t="shared" si="117"/>
        <v>-45820</v>
      </c>
      <c r="G210" s="113">
        <f t="shared" si="118"/>
        <v>203</v>
      </c>
      <c r="H210" s="113" t="e">
        <f>INDEX(地温!$D$2:$D$366,MATCH(F210,地温!$C$2:$C$366,FALSE))</f>
        <v>#N/A</v>
      </c>
      <c r="I210" s="113" t="e">
        <f t="shared" si="119"/>
        <v>#N/A</v>
      </c>
      <c r="J210" s="116" t="e">
        <f t="shared" si="101"/>
        <v>#N/A</v>
      </c>
      <c r="K210" s="119" t="e">
        <f t="shared" si="102"/>
        <v>#N/A</v>
      </c>
      <c r="L210" s="119">
        <f t="shared" si="103"/>
        <v>0</v>
      </c>
      <c r="O210" s="115">
        <f t="shared" si="120"/>
        <v>-45820</v>
      </c>
      <c r="P210" s="113">
        <f t="shared" si="121"/>
        <v>203</v>
      </c>
      <c r="Q210" s="113" t="e">
        <f>INDEX(地温!$D$2:$D$366,MATCH(O210,地温!$C$2:$C$366,FALSE))</f>
        <v>#N/A</v>
      </c>
      <c r="R210" s="113" t="e">
        <f t="shared" si="122"/>
        <v>#N/A</v>
      </c>
      <c r="S210" s="116" t="e">
        <f t="shared" si="104"/>
        <v>#N/A</v>
      </c>
      <c r="T210" s="119" t="e">
        <f t="shared" si="105"/>
        <v>#N/A</v>
      </c>
      <c r="U210" s="119">
        <f t="shared" si="106"/>
        <v>0</v>
      </c>
      <c r="X210" s="115">
        <f t="shared" si="123"/>
        <v>-45820</v>
      </c>
      <c r="Y210" s="113">
        <f t="shared" si="124"/>
        <v>203</v>
      </c>
      <c r="Z210" s="113" t="e">
        <f>INDEX(地温!$D$2:$D$366,MATCH(X210,地温!$C$2:$C$366,FALSE))</f>
        <v>#N/A</v>
      </c>
      <c r="AA210" s="113" t="e">
        <f t="shared" si="125"/>
        <v>#N/A</v>
      </c>
      <c r="AB210" s="116" t="e">
        <f t="shared" si="107"/>
        <v>#N/A</v>
      </c>
      <c r="AC210" s="119" t="e">
        <f t="shared" si="108"/>
        <v>#N/A</v>
      </c>
      <c r="AD210" s="119">
        <f t="shared" si="109"/>
        <v>0</v>
      </c>
      <c r="AG210" s="115">
        <f t="shared" si="126"/>
        <v>-45820</v>
      </c>
      <c r="AH210" s="113">
        <f t="shared" si="127"/>
        <v>203</v>
      </c>
      <c r="AI210" s="113" t="e">
        <f>INDEX(地温!$D$2:$D$366,MATCH(AG210,地温!$C$2:$C$366,FALSE))</f>
        <v>#N/A</v>
      </c>
      <c r="AJ210" s="113" t="e">
        <f t="shared" si="128"/>
        <v>#N/A</v>
      </c>
      <c r="AK210" s="116" t="e">
        <f t="shared" si="110"/>
        <v>#N/A</v>
      </c>
      <c r="AL210" s="119" t="e">
        <f t="shared" si="111"/>
        <v>#N/A</v>
      </c>
      <c r="AM210" s="119">
        <f t="shared" si="112"/>
        <v>0</v>
      </c>
      <c r="AP210" s="115">
        <f t="shared" si="129"/>
        <v>-45820</v>
      </c>
      <c r="AQ210" s="113">
        <f t="shared" si="130"/>
        <v>203</v>
      </c>
      <c r="AR210" s="113" t="e">
        <f>INDEX(地温!$D$2:$D$366,MATCH(AP210,地温!$C$2:$C$366,FALSE))</f>
        <v>#N/A</v>
      </c>
      <c r="AS210" s="113" t="e">
        <f t="shared" si="131"/>
        <v>#N/A</v>
      </c>
      <c r="AT210" s="116" t="e">
        <f t="shared" si="113"/>
        <v>#N/A</v>
      </c>
      <c r="AU210" s="119" t="e">
        <f t="shared" si="114"/>
        <v>#N/A</v>
      </c>
      <c r="AV210" s="119">
        <f t="shared" si="115"/>
        <v>0</v>
      </c>
    </row>
    <row r="211" spans="1:48">
      <c r="A211" s="115">
        <f t="shared" si="116"/>
        <v>-45819</v>
      </c>
      <c r="B211" s="113">
        <f t="shared" si="99"/>
        <v>204</v>
      </c>
      <c r="C211" s="119">
        <f t="shared" si="100"/>
        <v>0</v>
      </c>
      <c r="F211" s="115">
        <f t="shared" si="117"/>
        <v>-45819</v>
      </c>
      <c r="G211" s="113">
        <f t="shared" si="118"/>
        <v>204</v>
      </c>
      <c r="H211" s="113" t="e">
        <f>INDEX(地温!$D$2:$D$366,MATCH(F211,地温!$C$2:$C$366,FALSE))</f>
        <v>#N/A</v>
      </c>
      <c r="I211" s="113" t="e">
        <f t="shared" si="119"/>
        <v>#N/A</v>
      </c>
      <c r="J211" s="116" t="e">
        <f t="shared" si="101"/>
        <v>#N/A</v>
      </c>
      <c r="K211" s="119" t="e">
        <f t="shared" si="102"/>
        <v>#N/A</v>
      </c>
      <c r="L211" s="119">
        <f t="shared" si="103"/>
        <v>0</v>
      </c>
      <c r="O211" s="115">
        <f t="shared" si="120"/>
        <v>-45819</v>
      </c>
      <c r="P211" s="113">
        <f t="shared" si="121"/>
        <v>204</v>
      </c>
      <c r="Q211" s="113" t="e">
        <f>INDEX(地温!$D$2:$D$366,MATCH(O211,地温!$C$2:$C$366,FALSE))</f>
        <v>#N/A</v>
      </c>
      <c r="R211" s="113" t="e">
        <f t="shared" si="122"/>
        <v>#N/A</v>
      </c>
      <c r="S211" s="116" t="e">
        <f t="shared" si="104"/>
        <v>#N/A</v>
      </c>
      <c r="T211" s="119" t="e">
        <f t="shared" si="105"/>
        <v>#N/A</v>
      </c>
      <c r="U211" s="119">
        <f t="shared" si="106"/>
        <v>0</v>
      </c>
      <c r="X211" s="115">
        <f t="shared" si="123"/>
        <v>-45819</v>
      </c>
      <c r="Y211" s="113">
        <f t="shared" si="124"/>
        <v>204</v>
      </c>
      <c r="Z211" s="113" t="e">
        <f>INDEX(地温!$D$2:$D$366,MATCH(X211,地温!$C$2:$C$366,FALSE))</f>
        <v>#N/A</v>
      </c>
      <c r="AA211" s="113" t="e">
        <f t="shared" si="125"/>
        <v>#N/A</v>
      </c>
      <c r="AB211" s="116" t="e">
        <f t="shared" si="107"/>
        <v>#N/A</v>
      </c>
      <c r="AC211" s="119" t="e">
        <f t="shared" si="108"/>
        <v>#N/A</v>
      </c>
      <c r="AD211" s="119">
        <f t="shared" si="109"/>
        <v>0</v>
      </c>
      <c r="AG211" s="115">
        <f t="shared" si="126"/>
        <v>-45819</v>
      </c>
      <c r="AH211" s="113">
        <f t="shared" si="127"/>
        <v>204</v>
      </c>
      <c r="AI211" s="113" t="e">
        <f>INDEX(地温!$D$2:$D$366,MATCH(AG211,地温!$C$2:$C$366,FALSE))</f>
        <v>#N/A</v>
      </c>
      <c r="AJ211" s="113" t="e">
        <f t="shared" si="128"/>
        <v>#N/A</v>
      </c>
      <c r="AK211" s="116" t="e">
        <f t="shared" si="110"/>
        <v>#N/A</v>
      </c>
      <c r="AL211" s="119" t="e">
        <f t="shared" si="111"/>
        <v>#N/A</v>
      </c>
      <c r="AM211" s="119">
        <f t="shared" si="112"/>
        <v>0</v>
      </c>
      <c r="AP211" s="115">
        <f t="shared" si="129"/>
        <v>-45819</v>
      </c>
      <c r="AQ211" s="113">
        <f t="shared" si="130"/>
        <v>204</v>
      </c>
      <c r="AR211" s="113" t="e">
        <f>INDEX(地温!$D$2:$D$366,MATCH(AP211,地温!$C$2:$C$366,FALSE))</f>
        <v>#N/A</v>
      </c>
      <c r="AS211" s="113" t="e">
        <f t="shared" si="131"/>
        <v>#N/A</v>
      </c>
      <c r="AT211" s="116" t="e">
        <f t="shared" si="113"/>
        <v>#N/A</v>
      </c>
      <c r="AU211" s="119" t="e">
        <f t="shared" si="114"/>
        <v>#N/A</v>
      </c>
      <c r="AV211" s="119">
        <f t="shared" si="115"/>
        <v>0</v>
      </c>
    </row>
    <row r="212" spans="1:48">
      <c r="A212" s="115">
        <f t="shared" si="116"/>
        <v>-45818</v>
      </c>
      <c r="B212" s="113">
        <f t="shared" si="99"/>
        <v>205</v>
      </c>
      <c r="C212" s="119">
        <f t="shared" si="100"/>
        <v>0</v>
      </c>
      <c r="F212" s="115">
        <f t="shared" si="117"/>
        <v>-45818</v>
      </c>
      <c r="G212" s="113">
        <f t="shared" si="118"/>
        <v>205</v>
      </c>
      <c r="H212" s="113" t="e">
        <f>INDEX(地温!$D$2:$D$366,MATCH(F212,地温!$C$2:$C$366,FALSE))</f>
        <v>#N/A</v>
      </c>
      <c r="I212" s="113" t="e">
        <f t="shared" si="119"/>
        <v>#N/A</v>
      </c>
      <c r="J212" s="116" t="e">
        <f t="shared" si="101"/>
        <v>#N/A</v>
      </c>
      <c r="K212" s="119" t="e">
        <f t="shared" si="102"/>
        <v>#N/A</v>
      </c>
      <c r="L212" s="119">
        <f t="shared" si="103"/>
        <v>0</v>
      </c>
      <c r="O212" s="115">
        <f t="shared" si="120"/>
        <v>-45818</v>
      </c>
      <c r="P212" s="113">
        <f t="shared" si="121"/>
        <v>205</v>
      </c>
      <c r="Q212" s="113" t="e">
        <f>INDEX(地温!$D$2:$D$366,MATCH(O212,地温!$C$2:$C$366,FALSE))</f>
        <v>#N/A</v>
      </c>
      <c r="R212" s="113" t="e">
        <f t="shared" si="122"/>
        <v>#N/A</v>
      </c>
      <c r="S212" s="116" t="e">
        <f t="shared" si="104"/>
        <v>#N/A</v>
      </c>
      <c r="T212" s="119" t="e">
        <f t="shared" si="105"/>
        <v>#N/A</v>
      </c>
      <c r="U212" s="119">
        <f t="shared" si="106"/>
        <v>0</v>
      </c>
      <c r="X212" s="115">
        <f t="shared" si="123"/>
        <v>-45818</v>
      </c>
      <c r="Y212" s="113">
        <f t="shared" si="124"/>
        <v>205</v>
      </c>
      <c r="Z212" s="113" t="e">
        <f>INDEX(地温!$D$2:$D$366,MATCH(X212,地温!$C$2:$C$366,FALSE))</f>
        <v>#N/A</v>
      </c>
      <c r="AA212" s="113" t="e">
        <f t="shared" si="125"/>
        <v>#N/A</v>
      </c>
      <c r="AB212" s="116" t="e">
        <f t="shared" si="107"/>
        <v>#N/A</v>
      </c>
      <c r="AC212" s="119" t="e">
        <f t="shared" si="108"/>
        <v>#N/A</v>
      </c>
      <c r="AD212" s="119">
        <f t="shared" si="109"/>
        <v>0</v>
      </c>
      <c r="AG212" s="115">
        <f t="shared" si="126"/>
        <v>-45818</v>
      </c>
      <c r="AH212" s="113">
        <f t="shared" si="127"/>
        <v>205</v>
      </c>
      <c r="AI212" s="113" t="e">
        <f>INDEX(地温!$D$2:$D$366,MATCH(AG212,地温!$C$2:$C$366,FALSE))</f>
        <v>#N/A</v>
      </c>
      <c r="AJ212" s="113" t="e">
        <f t="shared" si="128"/>
        <v>#N/A</v>
      </c>
      <c r="AK212" s="116" t="e">
        <f t="shared" si="110"/>
        <v>#N/A</v>
      </c>
      <c r="AL212" s="119" t="e">
        <f t="shared" si="111"/>
        <v>#N/A</v>
      </c>
      <c r="AM212" s="119">
        <f t="shared" si="112"/>
        <v>0</v>
      </c>
      <c r="AP212" s="115">
        <f t="shared" si="129"/>
        <v>-45818</v>
      </c>
      <c r="AQ212" s="113">
        <f t="shared" si="130"/>
        <v>205</v>
      </c>
      <c r="AR212" s="113" t="e">
        <f>INDEX(地温!$D$2:$D$366,MATCH(AP212,地温!$C$2:$C$366,FALSE))</f>
        <v>#N/A</v>
      </c>
      <c r="AS212" s="113" t="e">
        <f t="shared" si="131"/>
        <v>#N/A</v>
      </c>
      <c r="AT212" s="116" t="e">
        <f t="shared" si="113"/>
        <v>#N/A</v>
      </c>
      <c r="AU212" s="119" t="e">
        <f t="shared" si="114"/>
        <v>#N/A</v>
      </c>
      <c r="AV212" s="119">
        <f t="shared" si="115"/>
        <v>0</v>
      </c>
    </row>
    <row r="213" spans="1:48">
      <c r="A213" s="115">
        <f t="shared" si="116"/>
        <v>-45817</v>
      </c>
      <c r="B213" s="113">
        <f t="shared" si="99"/>
        <v>206</v>
      </c>
      <c r="C213" s="119">
        <f t="shared" si="100"/>
        <v>0</v>
      </c>
      <c r="F213" s="115">
        <f t="shared" si="117"/>
        <v>-45817</v>
      </c>
      <c r="G213" s="113">
        <f t="shared" si="118"/>
        <v>206</v>
      </c>
      <c r="H213" s="113" t="e">
        <f>INDEX(地温!$D$2:$D$366,MATCH(F213,地温!$C$2:$C$366,FALSE))</f>
        <v>#N/A</v>
      </c>
      <c r="I213" s="113" t="e">
        <f t="shared" si="119"/>
        <v>#N/A</v>
      </c>
      <c r="J213" s="116" t="e">
        <f t="shared" si="101"/>
        <v>#N/A</v>
      </c>
      <c r="K213" s="119" t="e">
        <f t="shared" si="102"/>
        <v>#N/A</v>
      </c>
      <c r="L213" s="119">
        <f t="shared" si="103"/>
        <v>0</v>
      </c>
      <c r="O213" s="115">
        <f t="shared" si="120"/>
        <v>-45817</v>
      </c>
      <c r="P213" s="113">
        <f t="shared" si="121"/>
        <v>206</v>
      </c>
      <c r="Q213" s="113" t="e">
        <f>INDEX(地温!$D$2:$D$366,MATCH(O213,地温!$C$2:$C$366,FALSE))</f>
        <v>#N/A</v>
      </c>
      <c r="R213" s="113" t="e">
        <f t="shared" si="122"/>
        <v>#N/A</v>
      </c>
      <c r="S213" s="116" t="e">
        <f t="shared" si="104"/>
        <v>#N/A</v>
      </c>
      <c r="T213" s="119" t="e">
        <f t="shared" si="105"/>
        <v>#N/A</v>
      </c>
      <c r="U213" s="119">
        <f t="shared" si="106"/>
        <v>0</v>
      </c>
      <c r="X213" s="115">
        <f t="shared" si="123"/>
        <v>-45817</v>
      </c>
      <c r="Y213" s="113">
        <f t="shared" si="124"/>
        <v>206</v>
      </c>
      <c r="Z213" s="113" t="e">
        <f>INDEX(地温!$D$2:$D$366,MATCH(X213,地温!$C$2:$C$366,FALSE))</f>
        <v>#N/A</v>
      </c>
      <c r="AA213" s="113" t="e">
        <f t="shared" si="125"/>
        <v>#N/A</v>
      </c>
      <c r="AB213" s="116" t="e">
        <f t="shared" si="107"/>
        <v>#N/A</v>
      </c>
      <c r="AC213" s="119" t="e">
        <f t="shared" si="108"/>
        <v>#N/A</v>
      </c>
      <c r="AD213" s="119">
        <f t="shared" si="109"/>
        <v>0</v>
      </c>
      <c r="AG213" s="115">
        <f t="shared" si="126"/>
        <v>-45817</v>
      </c>
      <c r="AH213" s="113">
        <f t="shared" si="127"/>
        <v>206</v>
      </c>
      <c r="AI213" s="113" t="e">
        <f>INDEX(地温!$D$2:$D$366,MATCH(AG213,地温!$C$2:$C$366,FALSE))</f>
        <v>#N/A</v>
      </c>
      <c r="AJ213" s="113" t="e">
        <f t="shared" si="128"/>
        <v>#N/A</v>
      </c>
      <c r="AK213" s="116" t="e">
        <f t="shared" si="110"/>
        <v>#N/A</v>
      </c>
      <c r="AL213" s="119" t="e">
        <f t="shared" si="111"/>
        <v>#N/A</v>
      </c>
      <c r="AM213" s="119">
        <f t="shared" si="112"/>
        <v>0</v>
      </c>
      <c r="AP213" s="115">
        <f t="shared" si="129"/>
        <v>-45817</v>
      </c>
      <c r="AQ213" s="113">
        <f t="shared" si="130"/>
        <v>206</v>
      </c>
      <c r="AR213" s="113" t="e">
        <f>INDEX(地温!$D$2:$D$366,MATCH(AP213,地温!$C$2:$C$366,FALSE))</f>
        <v>#N/A</v>
      </c>
      <c r="AS213" s="113" t="e">
        <f t="shared" si="131"/>
        <v>#N/A</v>
      </c>
      <c r="AT213" s="116" t="e">
        <f t="shared" si="113"/>
        <v>#N/A</v>
      </c>
      <c r="AU213" s="119" t="e">
        <f t="shared" si="114"/>
        <v>#N/A</v>
      </c>
      <c r="AV213" s="119">
        <f t="shared" si="115"/>
        <v>0</v>
      </c>
    </row>
    <row r="214" spans="1:48">
      <c r="A214" s="115">
        <f t="shared" si="116"/>
        <v>-45816</v>
      </c>
      <c r="B214" s="113">
        <f t="shared" si="99"/>
        <v>207</v>
      </c>
      <c r="C214" s="119">
        <f t="shared" si="100"/>
        <v>0</v>
      </c>
      <c r="F214" s="115">
        <f t="shared" si="117"/>
        <v>-45816</v>
      </c>
      <c r="G214" s="113">
        <f t="shared" si="118"/>
        <v>207</v>
      </c>
      <c r="H214" s="113" t="e">
        <f>INDEX(地温!$D$2:$D$366,MATCH(F214,地温!$C$2:$C$366,FALSE))</f>
        <v>#N/A</v>
      </c>
      <c r="I214" s="113" t="e">
        <f t="shared" si="119"/>
        <v>#N/A</v>
      </c>
      <c r="J214" s="116" t="e">
        <f t="shared" si="101"/>
        <v>#N/A</v>
      </c>
      <c r="K214" s="119" t="e">
        <f t="shared" si="102"/>
        <v>#N/A</v>
      </c>
      <c r="L214" s="119">
        <f t="shared" si="103"/>
        <v>0</v>
      </c>
      <c r="O214" s="115">
        <f t="shared" si="120"/>
        <v>-45816</v>
      </c>
      <c r="P214" s="113">
        <f t="shared" si="121"/>
        <v>207</v>
      </c>
      <c r="Q214" s="113" t="e">
        <f>INDEX(地温!$D$2:$D$366,MATCH(O214,地温!$C$2:$C$366,FALSE))</f>
        <v>#N/A</v>
      </c>
      <c r="R214" s="113" t="e">
        <f t="shared" si="122"/>
        <v>#N/A</v>
      </c>
      <c r="S214" s="116" t="e">
        <f t="shared" si="104"/>
        <v>#N/A</v>
      </c>
      <c r="T214" s="119" t="e">
        <f t="shared" si="105"/>
        <v>#N/A</v>
      </c>
      <c r="U214" s="119">
        <f t="shared" si="106"/>
        <v>0</v>
      </c>
      <c r="X214" s="115">
        <f t="shared" si="123"/>
        <v>-45816</v>
      </c>
      <c r="Y214" s="113">
        <f t="shared" si="124"/>
        <v>207</v>
      </c>
      <c r="Z214" s="113" t="e">
        <f>INDEX(地温!$D$2:$D$366,MATCH(X214,地温!$C$2:$C$366,FALSE))</f>
        <v>#N/A</v>
      </c>
      <c r="AA214" s="113" t="e">
        <f t="shared" si="125"/>
        <v>#N/A</v>
      </c>
      <c r="AB214" s="116" t="e">
        <f t="shared" si="107"/>
        <v>#N/A</v>
      </c>
      <c r="AC214" s="119" t="e">
        <f t="shared" si="108"/>
        <v>#N/A</v>
      </c>
      <c r="AD214" s="119">
        <f t="shared" si="109"/>
        <v>0</v>
      </c>
      <c r="AG214" s="115">
        <f t="shared" si="126"/>
        <v>-45816</v>
      </c>
      <c r="AH214" s="113">
        <f t="shared" si="127"/>
        <v>207</v>
      </c>
      <c r="AI214" s="113" t="e">
        <f>INDEX(地温!$D$2:$D$366,MATCH(AG214,地温!$C$2:$C$366,FALSE))</f>
        <v>#N/A</v>
      </c>
      <c r="AJ214" s="113" t="e">
        <f t="shared" si="128"/>
        <v>#N/A</v>
      </c>
      <c r="AK214" s="116" t="e">
        <f t="shared" si="110"/>
        <v>#N/A</v>
      </c>
      <c r="AL214" s="119" t="e">
        <f t="shared" si="111"/>
        <v>#N/A</v>
      </c>
      <c r="AM214" s="119">
        <f t="shared" si="112"/>
        <v>0</v>
      </c>
      <c r="AP214" s="115">
        <f t="shared" si="129"/>
        <v>-45816</v>
      </c>
      <c r="AQ214" s="113">
        <f t="shared" si="130"/>
        <v>207</v>
      </c>
      <c r="AR214" s="113" t="e">
        <f>INDEX(地温!$D$2:$D$366,MATCH(AP214,地温!$C$2:$C$366,FALSE))</f>
        <v>#N/A</v>
      </c>
      <c r="AS214" s="113" t="e">
        <f t="shared" si="131"/>
        <v>#N/A</v>
      </c>
      <c r="AT214" s="116" t="e">
        <f t="shared" si="113"/>
        <v>#N/A</v>
      </c>
      <c r="AU214" s="119" t="e">
        <f t="shared" si="114"/>
        <v>#N/A</v>
      </c>
      <c r="AV214" s="119">
        <f t="shared" si="115"/>
        <v>0</v>
      </c>
    </row>
    <row r="215" spans="1:48">
      <c r="A215" s="115">
        <f t="shared" si="116"/>
        <v>-45815</v>
      </c>
      <c r="B215" s="113">
        <f t="shared" si="99"/>
        <v>208</v>
      </c>
      <c r="C215" s="119">
        <f t="shared" si="100"/>
        <v>0</v>
      </c>
      <c r="F215" s="115">
        <f t="shared" si="117"/>
        <v>-45815</v>
      </c>
      <c r="G215" s="113">
        <f t="shared" si="118"/>
        <v>208</v>
      </c>
      <c r="H215" s="113" t="e">
        <f>INDEX(地温!$D$2:$D$366,MATCH(F215,地温!$C$2:$C$366,FALSE))</f>
        <v>#N/A</v>
      </c>
      <c r="I215" s="113" t="e">
        <f t="shared" si="119"/>
        <v>#N/A</v>
      </c>
      <c r="J215" s="116" t="e">
        <f t="shared" si="101"/>
        <v>#N/A</v>
      </c>
      <c r="K215" s="119" t="e">
        <f t="shared" si="102"/>
        <v>#N/A</v>
      </c>
      <c r="L215" s="119">
        <f t="shared" si="103"/>
        <v>0</v>
      </c>
      <c r="O215" s="115">
        <f t="shared" si="120"/>
        <v>-45815</v>
      </c>
      <c r="P215" s="113">
        <f t="shared" si="121"/>
        <v>208</v>
      </c>
      <c r="Q215" s="113" t="e">
        <f>INDEX(地温!$D$2:$D$366,MATCH(O215,地温!$C$2:$C$366,FALSE))</f>
        <v>#N/A</v>
      </c>
      <c r="R215" s="113" t="e">
        <f t="shared" si="122"/>
        <v>#N/A</v>
      </c>
      <c r="S215" s="116" t="e">
        <f t="shared" si="104"/>
        <v>#N/A</v>
      </c>
      <c r="T215" s="119" t="e">
        <f t="shared" si="105"/>
        <v>#N/A</v>
      </c>
      <c r="U215" s="119">
        <f t="shared" si="106"/>
        <v>0</v>
      </c>
      <c r="X215" s="115">
        <f t="shared" si="123"/>
        <v>-45815</v>
      </c>
      <c r="Y215" s="113">
        <f t="shared" si="124"/>
        <v>208</v>
      </c>
      <c r="Z215" s="113" t="e">
        <f>INDEX(地温!$D$2:$D$366,MATCH(X215,地温!$C$2:$C$366,FALSE))</f>
        <v>#N/A</v>
      </c>
      <c r="AA215" s="113" t="e">
        <f t="shared" si="125"/>
        <v>#N/A</v>
      </c>
      <c r="AB215" s="116" t="e">
        <f t="shared" si="107"/>
        <v>#N/A</v>
      </c>
      <c r="AC215" s="119" t="e">
        <f t="shared" si="108"/>
        <v>#N/A</v>
      </c>
      <c r="AD215" s="119">
        <f t="shared" si="109"/>
        <v>0</v>
      </c>
      <c r="AG215" s="115">
        <f t="shared" si="126"/>
        <v>-45815</v>
      </c>
      <c r="AH215" s="113">
        <f t="shared" si="127"/>
        <v>208</v>
      </c>
      <c r="AI215" s="113" t="e">
        <f>INDEX(地温!$D$2:$D$366,MATCH(AG215,地温!$C$2:$C$366,FALSE))</f>
        <v>#N/A</v>
      </c>
      <c r="AJ215" s="113" t="e">
        <f t="shared" si="128"/>
        <v>#N/A</v>
      </c>
      <c r="AK215" s="116" t="e">
        <f t="shared" si="110"/>
        <v>#N/A</v>
      </c>
      <c r="AL215" s="119" t="e">
        <f t="shared" si="111"/>
        <v>#N/A</v>
      </c>
      <c r="AM215" s="119">
        <f t="shared" si="112"/>
        <v>0</v>
      </c>
      <c r="AP215" s="115">
        <f t="shared" si="129"/>
        <v>-45815</v>
      </c>
      <c r="AQ215" s="113">
        <f t="shared" si="130"/>
        <v>208</v>
      </c>
      <c r="AR215" s="113" t="e">
        <f>INDEX(地温!$D$2:$D$366,MATCH(AP215,地温!$C$2:$C$366,FALSE))</f>
        <v>#N/A</v>
      </c>
      <c r="AS215" s="113" t="e">
        <f t="shared" si="131"/>
        <v>#N/A</v>
      </c>
      <c r="AT215" s="116" t="e">
        <f t="shared" si="113"/>
        <v>#N/A</v>
      </c>
      <c r="AU215" s="119" t="e">
        <f t="shared" si="114"/>
        <v>#N/A</v>
      </c>
      <c r="AV215" s="119">
        <f t="shared" si="115"/>
        <v>0</v>
      </c>
    </row>
    <row r="216" spans="1:48">
      <c r="A216" s="115">
        <f t="shared" si="116"/>
        <v>-45814</v>
      </c>
      <c r="B216" s="113">
        <f t="shared" si="99"/>
        <v>209</v>
      </c>
      <c r="C216" s="119">
        <f t="shared" si="100"/>
        <v>0</v>
      </c>
      <c r="F216" s="115">
        <f t="shared" si="117"/>
        <v>-45814</v>
      </c>
      <c r="G216" s="113">
        <f t="shared" si="118"/>
        <v>209</v>
      </c>
      <c r="H216" s="113" t="e">
        <f>INDEX(地温!$D$2:$D$366,MATCH(F216,地温!$C$2:$C$366,FALSE))</f>
        <v>#N/A</v>
      </c>
      <c r="I216" s="113" t="e">
        <f t="shared" si="119"/>
        <v>#N/A</v>
      </c>
      <c r="J216" s="116" t="e">
        <f t="shared" si="101"/>
        <v>#N/A</v>
      </c>
      <c r="K216" s="119" t="e">
        <f t="shared" si="102"/>
        <v>#N/A</v>
      </c>
      <c r="L216" s="119">
        <f t="shared" si="103"/>
        <v>0</v>
      </c>
      <c r="O216" s="115">
        <f t="shared" si="120"/>
        <v>-45814</v>
      </c>
      <c r="P216" s="113">
        <f t="shared" si="121"/>
        <v>209</v>
      </c>
      <c r="Q216" s="113" t="e">
        <f>INDEX(地温!$D$2:$D$366,MATCH(O216,地温!$C$2:$C$366,FALSE))</f>
        <v>#N/A</v>
      </c>
      <c r="R216" s="113" t="e">
        <f t="shared" si="122"/>
        <v>#N/A</v>
      </c>
      <c r="S216" s="116" t="e">
        <f t="shared" si="104"/>
        <v>#N/A</v>
      </c>
      <c r="T216" s="119" t="e">
        <f t="shared" si="105"/>
        <v>#N/A</v>
      </c>
      <c r="U216" s="119">
        <f t="shared" si="106"/>
        <v>0</v>
      </c>
      <c r="X216" s="115">
        <f t="shared" si="123"/>
        <v>-45814</v>
      </c>
      <c r="Y216" s="113">
        <f t="shared" si="124"/>
        <v>209</v>
      </c>
      <c r="Z216" s="113" t="e">
        <f>INDEX(地温!$D$2:$D$366,MATCH(X216,地温!$C$2:$C$366,FALSE))</f>
        <v>#N/A</v>
      </c>
      <c r="AA216" s="113" t="e">
        <f t="shared" si="125"/>
        <v>#N/A</v>
      </c>
      <c r="AB216" s="116" t="e">
        <f t="shared" si="107"/>
        <v>#N/A</v>
      </c>
      <c r="AC216" s="119" t="e">
        <f t="shared" si="108"/>
        <v>#N/A</v>
      </c>
      <c r="AD216" s="119">
        <f t="shared" si="109"/>
        <v>0</v>
      </c>
      <c r="AG216" s="115">
        <f t="shared" si="126"/>
        <v>-45814</v>
      </c>
      <c r="AH216" s="113">
        <f t="shared" si="127"/>
        <v>209</v>
      </c>
      <c r="AI216" s="113" t="e">
        <f>INDEX(地温!$D$2:$D$366,MATCH(AG216,地温!$C$2:$C$366,FALSE))</f>
        <v>#N/A</v>
      </c>
      <c r="AJ216" s="113" t="e">
        <f t="shared" si="128"/>
        <v>#N/A</v>
      </c>
      <c r="AK216" s="116" t="e">
        <f t="shared" si="110"/>
        <v>#N/A</v>
      </c>
      <c r="AL216" s="119" t="e">
        <f t="shared" si="111"/>
        <v>#N/A</v>
      </c>
      <c r="AM216" s="119">
        <f t="shared" si="112"/>
        <v>0</v>
      </c>
      <c r="AP216" s="115">
        <f t="shared" si="129"/>
        <v>-45814</v>
      </c>
      <c r="AQ216" s="113">
        <f t="shared" si="130"/>
        <v>209</v>
      </c>
      <c r="AR216" s="113" t="e">
        <f>INDEX(地温!$D$2:$D$366,MATCH(AP216,地温!$C$2:$C$366,FALSE))</f>
        <v>#N/A</v>
      </c>
      <c r="AS216" s="113" t="e">
        <f t="shared" si="131"/>
        <v>#N/A</v>
      </c>
      <c r="AT216" s="116" t="e">
        <f t="shared" si="113"/>
        <v>#N/A</v>
      </c>
      <c r="AU216" s="119" t="e">
        <f t="shared" si="114"/>
        <v>#N/A</v>
      </c>
      <c r="AV216" s="119">
        <f t="shared" si="115"/>
        <v>0</v>
      </c>
    </row>
    <row r="217" spans="1:48">
      <c r="A217" s="115">
        <f t="shared" si="116"/>
        <v>-45813</v>
      </c>
      <c r="B217" s="113">
        <f t="shared" si="99"/>
        <v>210</v>
      </c>
      <c r="C217" s="119">
        <f t="shared" si="100"/>
        <v>0</v>
      </c>
      <c r="F217" s="115">
        <f t="shared" si="117"/>
        <v>-45813</v>
      </c>
      <c r="G217" s="113">
        <f t="shared" si="118"/>
        <v>210</v>
      </c>
      <c r="H217" s="113" t="e">
        <f>INDEX(地温!$D$2:$D$366,MATCH(F217,地温!$C$2:$C$366,FALSE))</f>
        <v>#N/A</v>
      </c>
      <c r="I217" s="113" t="e">
        <f t="shared" si="119"/>
        <v>#N/A</v>
      </c>
      <c r="J217" s="116" t="e">
        <f t="shared" si="101"/>
        <v>#N/A</v>
      </c>
      <c r="K217" s="119" t="e">
        <f t="shared" si="102"/>
        <v>#N/A</v>
      </c>
      <c r="L217" s="119">
        <f t="shared" si="103"/>
        <v>0</v>
      </c>
      <c r="O217" s="115">
        <f t="shared" si="120"/>
        <v>-45813</v>
      </c>
      <c r="P217" s="113">
        <f t="shared" si="121"/>
        <v>210</v>
      </c>
      <c r="Q217" s="113" t="e">
        <f>INDEX(地温!$D$2:$D$366,MATCH(O217,地温!$C$2:$C$366,FALSE))</f>
        <v>#N/A</v>
      </c>
      <c r="R217" s="113" t="e">
        <f t="shared" si="122"/>
        <v>#N/A</v>
      </c>
      <c r="S217" s="116" t="e">
        <f t="shared" si="104"/>
        <v>#N/A</v>
      </c>
      <c r="T217" s="119" t="e">
        <f t="shared" si="105"/>
        <v>#N/A</v>
      </c>
      <c r="U217" s="119">
        <f t="shared" si="106"/>
        <v>0</v>
      </c>
      <c r="X217" s="115">
        <f t="shared" si="123"/>
        <v>-45813</v>
      </c>
      <c r="Y217" s="113">
        <f t="shared" si="124"/>
        <v>210</v>
      </c>
      <c r="Z217" s="113" t="e">
        <f>INDEX(地温!$D$2:$D$366,MATCH(X217,地温!$C$2:$C$366,FALSE))</f>
        <v>#N/A</v>
      </c>
      <c r="AA217" s="113" t="e">
        <f t="shared" si="125"/>
        <v>#N/A</v>
      </c>
      <c r="AB217" s="116" t="e">
        <f t="shared" si="107"/>
        <v>#N/A</v>
      </c>
      <c r="AC217" s="119" t="e">
        <f t="shared" si="108"/>
        <v>#N/A</v>
      </c>
      <c r="AD217" s="119">
        <f t="shared" si="109"/>
        <v>0</v>
      </c>
      <c r="AG217" s="115">
        <f t="shared" si="126"/>
        <v>-45813</v>
      </c>
      <c r="AH217" s="113">
        <f t="shared" si="127"/>
        <v>210</v>
      </c>
      <c r="AI217" s="113" t="e">
        <f>INDEX(地温!$D$2:$D$366,MATCH(AG217,地温!$C$2:$C$366,FALSE))</f>
        <v>#N/A</v>
      </c>
      <c r="AJ217" s="113" t="e">
        <f t="shared" si="128"/>
        <v>#N/A</v>
      </c>
      <c r="AK217" s="116" t="e">
        <f t="shared" si="110"/>
        <v>#N/A</v>
      </c>
      <c r="AL217" s="119" t="e">
        <f t="shared" si="111"/>
        <v>#N/A</v>
      </c>
      <c r="AM217" s="119">
        <f t="shared" si="112"/>
        <v>0</v>
      </c>
      <c r="AP217" s="115">
        <f t="shared" si="129"/>
        <v>-45813</v>
      </c>
      <c r="AQ217" s="113">
        <f t="shared" si="130"/>
        <v>210</v>
      </c>
      <c r="AR217" s="113" t="e">
        <f>INDEX(地温!$D$2:$D$366,MATCH(AP217,地温!$C$2:$C$366,FALSE))</f>
        <v>#N/A</v>
      </c>
      <c r="AS217" s="113" t="e">
        <f t="shared" si="131"/>
        <v>#N/A</v>
      </c>
      <c r="AT217" s="116" t="e">
        <f t="shared" si="113"/>
        <v>#N/A</v>
      </c>
      <c r="AU217" s="119" t="e">
        <f t="shared" si="114"/>
        <v>#N/A</v>
      </c>
      <c r="AV217" s="119">
        <f t="shared" si="115"/>
        <v>0</v>
      </c>
    </row>
    <row r="218" spans="1:48">
      <c r="A218" s="115">
        <f t="shared" si="116"/>
        <v>-45812</v>
      </c>
      <c r="B218" s="113">
        <f t="shared" si="99"/>
        <v>211</v>
      </c>
      <c r="C218" s="119">
        <f t="shared" si="100"/>
        <v>0</v>
      </c>
      <c r="F218" s="115">
        <f t="shared" si="117"/>
        <v>-45812</v>
      </c>
      <c r="G218" s="113">
        <f t="shared" si="118"/>
        <v>211</v>
      </c>
      <c r="H218" s="113" t="e">
        <f>INDEX(地温!$D$2:$D$366,MATCH(F218,地温!$C$2:$C$366,FALSE))</f>
        <v>#N/A</v>
      </c>
      <c r="I218" s="113" t="e">
        <f t="shared" si="119"/>
        <v>#N/A</v>
      </c>
      <c r="J218" s="116" t="e">
        <f t="shared" si="101"/>
        <v>#N/A</v>
      </c>
      <c r="K218" s="119" t="e">
        <f t="shared" si="102"/>
        <v>#N/A</v>
      </c>
      <c r="L218" s="119">
        <f t="shared" si="103"/>
        <v>0</v>
      </c>
      <c r="O218" s="115">
        <f t="shared" si="120"/>
        <v>-45812</v>
      </c>
      <c r="P218" s="113">
        <f t="shared" si="121"/>
        <v>211</v>
      </c>
      <c r="Q218" s="113" t="e">
        <f>INDEX(地温!$D$2:$D$366,MATCH(O218,地温!$C$2:$C$366,FALSE))</f>
        <v>#N/A</v>
      </c>
      <c r="R218" s="113" t="e">
        <f t="shared" si="122"/>
        <v>#N/A</v>
      </c>
      <c r="S218" s="116" t="e">
        <f t="shared" si="104"/>
        <v>#N/A</v>
      </c>
      <c r="T218" s="119" t="e">
        <f t="shared" si="105"/>
        <v>#N/A</v>
      </c>
      <c r="U218" s="119">
        <f t="shared" si="106"/>
        <v>0</v>
      </c>
      <c r="X218" s="115">
        <f t="shared" si="123"/>
        <v>-45812</v>
      </c>
      <c r="Y218" s="113">
        <f t="shared" si="124"/>
        <v>211</v>
      </c>
      <c r="Z218" s="113" t="e">
        <f>INDEX(地温!$D$2:$D$366,MATCH(X218,地温!$C$2:$C$366,FALSE))</f>
        <v>#N/A</v>
      </c>
      <c r="AA218" s="113" t="e">
        <f t="shared" si="125"/>
        <v>#N/A</v>
      </c>
      <c r="AB218" s="116" t="e">
        <f t="shared" si="107"/>
        <v>#N/A</v>
      </c>
      <c r="AC218" s="119" t="e">
        <f t="shared" si="108"/>
        <v>#N/A</v>
      </c>
      <c r="AD218" s="119">
        <f t="shared" si="109"/>
        <v>0</v>
      </c>
      <c r="AG218" s="115">
        <f t="shared" si="126"/>
        <v>-45812</v>
      </c>
      <c r="AH218" s="113">
        <f t="shared" si="127"/>
        <v>211</v>
      </c>
      <c r="AI218" s="113" t="e">
        <f>INDEX(地温!$D$2:$D$366,MATCH(AG218,地温!$C$2:$C$366,FALSE))</f>
        <v>#N/A</v>
      </c>
      <c r="AJ218" s="113" t="e">
        <f t="shared" si="128"/>
        <v>#N/A</v>
      </c>
      <c r="AK218" s="116" t="e">
        <f t="shared" si="110"/>
        <v>#N/A</v>
      </c>
      <c r="AL218" s="119" t="e">
        <f t="shared" si="111"/>
        <v>#N/A</v>
      </c>
      <c r="AM218" s="119">
        <f t="shared" si="112"/>
        <v>0</v>
      </c>
      <c r="AP218" s="115">
        <f t="shared" si="129"/>
        <v>-45812</v>
      </c>
      <c r="AQ218" s="113">
        <f t="shared" si="130"/>
        <v>211</v>
      </c>
      <c r="AR218" s="113" t="e">
        <f>INDEX(地温!$D$2:$D$366,MATCH(AP218,地温!$C$2:$C$366,FALSE))</f>
        <v>#N/A</v>
      </c>
      <c r="AS218" s="113" t="e">
        <f t="shared" si="131"/>
        <v>#N/A</v>
      </c>
      <c r="AT218" s="116" t="e">
        <f t="shared" si="113"/>
        <v>#N/A</v>
      </c>
      <c r="AU218" s="119" t="e">
        <f t="shared" si="114"/>
        <v>#N/A</v>
      </c>
      <c r="AV218" s="119">
        <f t="shared" si="115"/>
        <v>0</v>
      </c>
    </row>
    <row r="219" spans="1:48">
      <c r="A219" s="115">
        <f t="shared" si="116"/>
        <v>-45811</v>
      </c>
      <c r="B219" s="113">
        <f t="shared" si="99"/>
        <v>212</v>
      </c>
      <c r="C219" s="119">
        <f t="shared" si="100"/>
        <v>0</v>
      </c>
      <c r="F219" s="115">
        <f t="shared" si="117"/>
        <v>-45811</v>
      </c>
      <c r="G219" s="113">
        <f t="shared" si="118"/>
        <v>212</v>
      </c>
      <c r="H219" s="113" t="e">
        <f>INDEX(地温!$D$2:$D$366,MATCH(F219,地温!$C$2:$C$366,FALSE))</f>
        <v>#N/A</v>
      </c>
      <c r="I219" s="113" t="e">
        <f t="shared" si="119"/>
        <v>#N/A</v>
      </c>
      <c r="J219" s="116" t="e">
        <f t="shared" si="101"/>
        <v>#N/A</v>
      </c>
      <c r="K219" s="119" t="e">
        <f t="shared" si="102"/>
        <v>#N/A</v>
      </c>
      <c r="L219" s="119">
        <f t="shared" si="103"/>
        <v>0</v>
      </c>
      <c r="O219" s="115">
        <f t="shared" si="120"/>
        <v>-45811</v>
      </c>
      <c r="P219" s="113">
        <f t="shared" si="121"/>
        <v>212</v>
      </c>
      <c r="Q219" s="113" t="e">
        <f>INDEX(地温!$D$2:$D$366,MATCH(O219,地温!$C$2:$C$366,FALSE))</f>
        <v>#N/A</v>
      </c>
      <c r="R219" s="113" t="e">
        <f t="shared" si="122"/>
        <v>#N/A</v>
      </c>
      <c r="S219" s="116" t="e">
        <f t="shared" si="104"/>
        <v>#N/A</v>
      </c>
      <c r="T219" s="119" t="e">
        <f t="shared" si="105"/>
        <v>#N/A</v>
      </c>
      <c r="U219" s="119">
        <f t="shared" si="106"/>
        <v>0</v>
      </c>
      <c r="X219" s="115">
        <f t="shared" si="123"/>
        <v>-45811</v>
      </c>
      <c r="Y219" s="113">
        <f t="shared" si="124"/>
        <v>212</v>
      </c>
      <c r="Z219" s="113" t="e">
        <f>INDEX(地温!$D$2:$D$366,MATCH(X219,地温!$C$2:$C$366,FALSE))</f>
        <v>#N/A</v>
      </c>
      <c r="AA219" s="113" t="e">
        <f t="shared" si="125"/>
        <v>#N/A</v>
      </c>
      <c r="AB219" s="116" t="e">
        <f t="shared" si="107"/>
        <v>#N/A</v>
      </c>
      <c r="AC219" s="119" t="e">
        <f t="shared" si="108"/>
        <v>#N/A</v>
      </c>
      <c r="AD219" s="119">
        <f t="shared" si="109"/>
        <v>0</v>
      </c>
      <c r="AG219" s="115">
        <f t="shared" si="126"/>
        <v>-45811</v>
      </c>
      <c r="AH219" s="113">
        <f t="shared" si="127"/>
        <v>212</v>
      </c>
      <c r="AI219" s="113" t="e">
        <f>INDEX(地温!$D$2:$D$366,MATCH(AG219,地温!$C$2:$C$366,FALSE))</f>
        <v>#N/A</v>
      </c>
      <c r="AJ219" s="113" t="e">
        <f t="shared" si="128"/>
        <v>#N/A</v>
      </c>
      <c r="AK219" s="116" t="e">
        <f t="shared" si="110"/>
        <v>#N/A</v>
      </c>
      <c r="AL219" s="119" t="e">
        <f t="shared" si="111"/>
        <v>#N/A</v>
      </c>
      <c r="AM219" s="119">
        <f t="shared" si="112"/>
        <v>0</v>
      </c>
      <c r="AP219" s="115">
        <f t="shared" si="129"/>
        <v>-45811</v>
      </c>
      <c r="AQ219" s="113">
        <f t="shared" si="130"/>
        <v>212</v>
      </c>
      <c r="AR219" s="113" t="e">
        <f>INDEX(地温!$D$2:$D$366,MATCH(AP219,地温!$C$2:$C$366,FALSE))</f>
        <v>#N/A</v>
      </c>
      <c r="AS219" s="113" t="e">
        <f t="shared" si="131"/>
        <v>#N/A</v>
      </c>
      <c r="AT219" s="116" t="e">
        <f t="shared" si="113"/>
        <v>#N/A</v>
      </c>
      <c r="AU219" s="119" t="e">
        <f t="shared" si="114"/>
        <v>#N/A</v>
      </c>
      <c r="AV219" s="119">
        <f t="shared" si="115"/>
        <v>0</v>
      </c>
    </row>
    <row r="220" spans="1:48">
      <c r="A220" s="115">
        <f t="shared" si="116"/>
        <v>-45810</v>
      </c>
      <c r="B220" s="113">
        <f t="shared" si="99"/>
        <v>213</v>
      </c>
      <c r="C220" s="119">
        <f t="shared" si="100"/>
        <v>0</v>
      </c>
      <c r="F220" s="115">
        <f t="shared" si="117"/>
        <v>-45810</v>
      </c>
      <c r="G220" s="113">
        <f t="shared" si="118"/>
        <v>213</v>
      </c>
      <c r="H220" s="113" t="e">
        <f>INDEX(地温!$D$2:$D$366,MATCH(F220,地温!$C$2:$C$366,FALSE))</f>
        <v>#N/A</v>
      </c>
      <c r="I220" s="113" t="e">
        <f t="shared" si="119"/>
        <v>#N/A</v>
      </c>
      <c r="J220" s="116" t="e">
        <f t="shared" si="101"/>
        <v>#N/A</v>
      </c>
      <c r="K220" s="119" t="e">
        <f t="shared" si="102"/>
        <v>#N/A</v>
      </c>
      <c r="L220" s="119">
        <f t="shared" si="103"/>
        <v>0</v>
      </c>
      <c r="O220" s="115">
        <f t="shared" si="120"/>
        <v>-45810</v>
      </c>
      <c r="P220" s="113">
        <f t="shared" si="121"/>
        <v>213</v>
      </c>
      <c r="Q220" s="113" t="e">
        <f>INDEX(地温!$D$2:$D$366,MATCH(O220,地温!$C$2:$C$366,FALSE))</f>
        <v>#N/A</v>
      </c>
      <c r="R220" s="113" t="e">
        <f t="shared" si="122"/>
        <v>#N/A</v>
      </c>
      <c r="S220" s="116" t="e">
        <f t="shared" si="104"/>
        <v>#N/A</v>
      </c>
      <c r="T220" s="119" t="e">
        <f t="shared" si="105"/>
        <v>#N/A</v>
      </c>
      <c r="U220" s="119">
        <f t="shared" si="106"/>
        <v>0</v>
      </c>
      <c r="X220" s="115">
        <f t="shared" si="123"/>
        <v>-45810</v>
      </c>
      <c r="Y220" s="113">
        <f t="shared" si="124"/>
        <v>213</v>
      </c>
      <c r="Z220" s="113" t="e">
        <f>INDEX(地温!$D$2:$D$366,MATCH(X220,地温!$C$2:$C$366,FALSE))</f>
        <v>#N/A</v>
      </c>
      <c r="AA220" s="113" t="e">
        <f t="shared" si="125"/>
        <v>#N/A</v>
      </c>
      <c r="AB220" s="116" t="e">
        <f t="shared" si="107"/>
        <v>#N/A</v>
      </c>
      <c r="AC220" s="119" t="e">
        <f t="shared" si="108"/>
        <v>#N/A</v>
      </c>
      <c r="AD220" s="119">
        <f t="shared" si="109"/>
        <v>0</v>
      </c>
      <c r="AG220" s="115">
        <f t="shared" si="126"/>
        <v>-45810</v>
      </c>
      <c r="AH220" s="113">
        <f t="shared" si="127"/>
        <v>213</v>
      </c>
      <c r="AI220" s="113" t="e">
        <f>INDEX(地温!$D$2:$D$366,MATCH(AG220,地温!$C$2:$C$366,FALSE))</f>
        <v>#N/A</v>
      </c>
      <c r="AJ220" s="113" t="e">
        <f t="shared" si="128"/>
        <v>#N/A</v>
      </c>
      <c r="AK220" s="116" t="e">
        <f t="shared" si="110"/>
        <v>#N/A</v>
      </c>
      <c r="AL220" s="119" t="e">
        <f t="shared" si="111"/>
        <v>#N/A</v>
      </c>
      <c r="AM220" s="119">
        <f t="shared" si="112"/>
        <v>0</v>
      </c>
      <c r="AP220" s="115">
        <f t="shared" si="129"/>
        <v>-45810</v>
      </c>
      <c r="AQ220" s="113">
        <f t="shared" si="130"/>
        <v>213</v>
      </c>
      <c r="AR220" s="113" t="e">
        <f>INDEX(地温!$D$2:$D$366,MATCH(AP220,地温!$C$2:$C$366,FALSE))</f>
        <v>#N/A</v>
      </c>
      <c r="AS220" s="113" t="e">
        <f t="shared" si="131"/>
        <v>#N/A</v>
      </c>
      <c r="AT220" s="116" t="e">
        <f t="shared" si="113"/>
        <v>#N/A</v>
      </c>
      <c r="AU220" s="119" t="e">
        <f t="shared" si="114"/>
        <v>#N/A</v>
      </c>
      <c r="AV220" s="119">
        <f t="shared" si="115"/>
        <v>0</v>
      </c>
    </row>
    <row r="221" spans="1:48">
      <c r="A221" s="115">
        <f t="shared" si="116"/>
        <v>-45809</v>
      </c>
      <c r="B221" s="113">
        <f t="shared" si="99"/>
        <v>214</v>
      </c>
      <c r="C221" s="119">
        <f t="shared" si="100"/>
        <v>0</v>
      </c>
      <c r="F221" s="115">
        <f t="shared" si="117"/>
        <v>-45809</v>
      </c>
      <c r="G221" s="113">
        <f t="shared" si="118"/>
        <v>214</v>
      </c>
      <c r="H221" s="113" t="e">
        <f>INDEX(地温!$D$2:$D$366,MATCH(F221,地温!$C$2:$C$366,FALSE))</f>
        <v>#N/A</v>
      </c>
      <c r="I221" s="113" t="e">
        <f t="shared" si="119"/>
        <v>#N/A</v>
      </c>
      <c r="J221" s="116" t="e">
        <f t="shared" si="101"/>
        <v>#N/A</v>
      </c>
      <c r="K221" s="119" t="e">
        <f t="shared" si="102"/>
        <v>#N/A</v>
      </c>
      <c r="L221" s="119">
        <f t="shared" si="103"/>
        <v>0</v>
      </c>
      <c r="O221" s="115">
        <f t="shared" si="120"/>
        <v>-45809</v>
      </c>
      <c r="P221" s="113">
        <f t="shared" si="121"/>
        <v>214</v>
      </c>
      <c r="Q221" s="113" t="e">
        <f>INDEX(地温!$D$2:$D$366,MATCH(O221,地温!$C$2:$C$366,FALSE))</f>
        <v>#N/A</v>
      </c>
      <c r="R221" s="113" t="e">
        <f t="shared" si="122"/>
        <v>#N/A</v>
      </c>
      <c r="S221" s="116" t="e">
        <f t="shared" si="104"/>
        <v>#N/A</v>
      </c>
      <c r="T221" s="119" t="e">
        <f t="shared" si="105"/>
        <v>#N/A</v>
      </c>
      <c r="U221" s="119">
        <f t="shared" si="106"/>
        <v>0</v>
      </c>
      <c r="X221" s="115">
        <f t="shared" si="123"/>
        <v>-45809</v>
      </c>
      <c r="Y221" s="113">
        <f t="shared" si="124"/>
        <v>214</v>
      </c>
      <c r="Z221" s="113" t="e">
        <f>INDEX(地温!$D$2:$D$366,MATCH(X221,地温!$C$2:$C$366,FALSE))</f>
        <v>#N/A</v>
      </c>
      <c r="AA221" s="113" t="e">
        <f t="shared" si="125"/>
        <v>#N/A</v>
      </c>
      <c r="AB221" s="116" t="e">
        <f t="shared" si="107"/>
        <v>#N/A</v>
      </c>
      <c r="AC221" s="119" t="e">
        <f t="shared" si="108"/>
        <v>#N/A</v>
      </c>
      <c r="AD221" s="119">
        <f t="shared" si="109"/>
        <v>0</v>
      </c>
      <c r="AG221" s="115">
        <f t="shared" si="126"/>
        <v>-45809</v>
      </c>
      <c r="AH221" s="113">
        <f t="shared" si="127"/>
        <v>214</v>
      </c>
      <c r="AI221" s="113" t="e">
        <f>INDEX(地温!$D$2:$D$366,MATCH(AG221,地温!$C$2:$C$366,FALSE))</f>
        <v>#N/A</v>
      </c>
      <c r="AJ221" s="113" t="e">
        <f t="shared" si="128"/>
        <v>#N/A</v>
      </c>
      <c r="AK221" s="116" t="e">
        <f t="shared" si="110"/>
        <v>#N/A</v>
      </c>
      <c r="AL221" s="119" t="e">
        <f t="shared" si="111"/>
        <v>#N/A</v>
      </c>
      <c r="AM221" s="119">
        <f t="shared" si="112"/>
        <v>0</v>
      </c>
      <c r="AP221" s="115">
        <f t="shared" si="129"/>
        <v>-45809</v>
      </c>
      <c r="AQ221" s="113">
        <f t="shared" si="130"/>
        <v>214</v>
      </c>
      <c r="AR221" s="113" t="e">
        <f>INDEX(地温!$D$2:$D$366,MATCH(AP221,地温!$C$2:$C$366,FALSE))</f>
        <v>#N/A</v>
      </c>
      <c r="AS221" s="113" t="e">
        <f t="shared" si="131"/>
        <v>#N/A</v>
      </c>
      <c r="AT221" s="116" t="e">
        <f t="shared" si="113"/>
        <v>#N/A</v>
      </c>
      <c r="AU221" s="119" t="e">
        <f t="shared" si="114"/>
        <v>#N/A</v>
      </c>
      <c r="AV221" s="119">
        <f t="shared" si="115"/>
        <v>0</v>
      </c>
    </row>
    <row r="222" spans="1:48">
      <c r="A222" s="115">
        <f t="shared" si="116"/>
        <v>-45808</v>
      </c>
      <c r="B222" s="113">
        <f t="shared" si="99"/>
        <v>215</v>
      </c>
      <c r="C222" s="119">
        <f t="shared" si="100"/>
        <v>0</v>
      </c>
      <c r="F222" s="115">
        <f t="shared" si="117"/>
        <v>-45808</v>
      </c>
      <c r="G222" s="113">
        <f t="shared" si="118"/>
        <v>215</v>
      </c>
      <c r="H222" s="113" t="e">
        <f>INDEX(地温!$D$2:$D$366,MATCH(F222,地温!$C$2:$C$366,FALSE))</f>
        <v>#N/A</v>
      </c>
      <c r="I222" s="113" t="e">
        <f t="shared" si="119"/>
        <v>#N/A</v>
      </c>
      <c r="J222" s="116" t="e">
        <f t="shared" si="101"/>
        <v>#N/A</v>
      </c>
      <c r="K222" s="119" t="e">
        <f t="shared" si="102"/>
        <v>#N/A</v>
      </c>
      <c r="L222" s="119">
        <f t="shared" si="103"/>
        <v>0</v>
      </c>
      <c r="O222" s="115">
        <f t="shared" si="120"/>
        <v>-45808</v>
      </c>
      <c r="P222" s="113">
        <f t="shared" si="121"/>
        <v>215</v>
      </c>
      <c r="Q222" s="113" t="e">
        <f>INDEX(地温!$D$2:$D$366,MATCH(O222,地温!$C$2:$C$366,FALSE))</f>
        <v>#N/A</v>
      </c>
      <c r="R222" s="113" t="e">
        <f t="shared" si="122"/>
        <v>#N/A</v>
      </c>
      <c r="S222" s="116" t="e">
        <f t="shared" si="104"/>
        <v>#N/A</v>
      </c>
      <c r="T222" s="119" t="e">
        <f t="shared" si="105"/>
        <v>#N/A</v>
      </c>
      <c r="U222" s="119">
        <f t="shared" si="106"/>
        <v>0</v>
      </c>
      <c r="X222" s="115">
        <f t="shared" si="123"/>
        <v>-45808</v>
      </c>
      <c r="Y222" s="113">
        <f t="shared" si="124"/>
        <v>215</v>
      </c>
      <c r="Z222" s="113" t="e">
        <f>INDEX(地温!$D$2:$D$366,MATCH(X222,地温!$C$2:$C$366,FALSE))</f>
        <v>#N/A</v>
      </c>
      <c r="AA222" s="113" t="e">
        <f t="shared" si="125"/>
        <v>#N/A</v>
      </c>
      <c r="AB222" s="116" t="e">
        <f t="shared" si="107"/>
        <v>#N/A</v>
      </c>
      <c r="AC222" s="119" t="e">
        <f t="shared" si="108"/>
        <v>#N/A</v>
      </c>
      <c r="AD222" s="119">
        <f t="shared" si="109"/>
        <v>0</v>
      </c>
      <c r="AG222" s="115">
        <f t="shared" si="126"/>
        <v>-45808</v>
      </c>
      <c r="AH222" s="113">
        <f t="shared" si="127"/>
        <v>215</v>
      </c>
      <c r="AI222" s="113" t="e">
        <f>INDEX(地温!$D$2:$D$366,MATCH(AG222,地温!$C$2:$C$366,FALSE))</f>
        <v>#N/A</v>
      </c>
      <c r="AJ222" s="113" t="e">
        <f t="shared" si="128"/>
        <v>#N/A</v>
      </c>
      <c r="AK222" s="116" t="e">
        <f t="shared" si="110"/>
        <v>#N/A</v>
      </c>
      <c r="AL222" s="119" t="e">
        <f t="shared" si="111"/>
        <v>#N/A</v>
      </c>
      <c r="AM222" s="119">
        <f t="shared" si="112"/>
        <v>0</v>
      </c>
      <c r="AP222" s="115">
        <f t="shared" si="129"/>
        <v>-45808</v>
      </c>
      <c r="AQ222" s="113">
        <f t="shared" si="130"/>
        <v>215</v>
      </c>
      <c r="AR222" s="113" t="e">
        <f>INDEX(地温!$D$2:$D$366,MATCH(AP222,地温!$C$2:$C$366,FALSE))</f>
        <v>#N/A</v>
      </c>
      <c r="AS222" s="113" t="e">
        <f t="shared" si="131"/>
        <v>#N/A</v>
      </c>
      <c r="AT222" s="116" t="e">
        <f t="shared" si="113"/>
        <v>#N/A</v>
      </c>
      <c r="AU222" s="119" t="e">
        <f t="shared" si="114"/>
        <v>#N/A</v>
      </c>
      <c r="AV222" s="119">
        <f t="shared" si="115"/>
        <v>0</v>
      </c>
    </row>
    <row r="223" spans="1:48">
      <c r="A223" s="115">
        <f t="shared" si="116"/>
        <v>-45807</v>
      </c>
      <c r="B223" s="113">
        <f t="shared" si="99"/>
        <v>216</v>
      </c>
      <c r="C223" s="119">
        <f t="shared" si="100"/>
        <v>0</v>
      </c>
      <c r="F223" s="115">
        <f t="shared" si="117"/>
        <v>-45807</v>
      </c>
      <c r="G223" s="113">
        <f t="shared" si="118"/>
        <v>216</v>
      </c>
      <c r="H223" s="113" t="e">
        <f>INDEX(地温!$D$2:$D$366,MATCH(F223,地温!$C$2:$C$366,FALSE))</f>
        <v>#N/A</v>
      </c>
      <c r="I223" s="113" t="e">
        <f t="shared" si="119"/>
        <v>#N/A</v>
      </c>
      <c r="J223" s="116" t="e">
        <f t="shared" si="101"/>
        <v>#N/A</v>
      </c>
      <c r="K223" s="119" t="e">
        <f t="shared" si="102"/>
        <v>#N/A</v>
      </c>
      <c r="L223" s="119">
        <f t="shared" si="103"/>
        <v>0</v>
      </c>
      <c r="O223" s="115">
        <f t="shared" si="120"/>
        <v>-45807</v>
      </c>
      <c r="P223" s="113">
        <f t="shared" si="121"/>
        <v>216</v>
      </c>
      <c r="Q223" s="113" t="e">
        <f>INDEX(地温!$D$2:$D$366,MATCH(O223,地温!$C$2:$C$366,FALSE))</f>
        <v>#N/A</v>
      </c>
      <c r="R223" s="113" t="e">
        <f t="shared" si="122"/>
        <v>#N/A</v>
      </c>
      <c r="S223" s="116" t="e">
        <f t="shared" si="104"/>
        <v>#N/A</v>
      </c>
      <c r="T223" s="119" t="e">
        <f t="shared" si="105"/>
        <v>#N/A</v>
      </c>
      <c r="U223" s="119">
        <f t="shared" si="106"/>
        <v>0</v>
      </c>
      <c r="X223" s="115">
        <f t="shared" si="123"/>
        <v>-45807</v>
      </c>
      <c r="Y223" s="113">
        <f t="shared" si="124"/>
        <v>216</v>
      </c>
      <c r="Z223" s="113" t="e">
        <f>INDEX(地温!$D$2:$D$366,MATCH(X223,地温!$C$2:$C$366,FALSE))</f>
        <v>#N/A</v>
      </c>
      <c r="AA223" s="113" t="e">
        <f t="shared" si="125"/>
        <v>#N/A</v>
      </c>
      <c r="AB223" s="116" t="e">
        <f t="shared" si="107"/>
        <v>#N/A</v>
      </c>
      <c r="AC223" s="119" t="e">
        <f t="shared" si="108"/>
        <v>#N/A</v>
      </c>
      <c r="AD223" s="119">
        <f t="shared" si="109"/>
        <v>0</v>
      </c>
      <c r="AG223" s="115">
        <f t="shared" si="126"/>
        <v>-45807</v>
      </c>
      <c r="AH223" s="113">
        <f t="shared" si="127"/>
        <v>216</v>
      </c>
      <c r="AI223" s="113" t="e">
        <f>INDEX(地温!$D$2:$D$366,MATCH(AG223,地温!$C$2:$C$366,FALSE))</f>
        <v>#N/A</v>
      </c>
      <c r="AJ223" s="113" t="e">
        <f t="shared" si="128"/>
        <v>#N/A</v>
      </c>
      <c r="AK223" s="116" t="e">
        <f t="shared" si="110"/>
        <v>#N/A</v>
      </c>
      <c r="AL223" s="119" t="e">
        <f t="shared" si="111"/>
        <v>#N/A</v>
      </c>
      <c r="AM223" s="119">
        <f t="shared" si="112"/>
        <v>0</v>
      </c>
      <c r="AP223" s="115">
        <f t="shared" si="129"/>
        <v>-45807</v>
      </c>
      <c r="AQ223" s="113">
        <f t="shared" si="130"/>
        <v>216</v>
      </c>
      <c r="AR223" s="113" t="e">
        <f>INDEX(地温!$D$2:$D$366,MATCH(AP223,地温!$C$2:$C$366,FALSE))</f>
        <v>#N/A</v>
      </c>
      <c r="AS223" s="113" t="e">
        <f t="shared" si="131"/>
        <v>#N/A</v>
      </c>
      <c r="AT223" s="116" t="e">
        <f t="shared" si="113"/>
        <v>#N/A</v>
      </c>
      <c r="AU223" s="119" t="e">
        <f t="shared" si="114"/>
        <v>#N/A</v>
      </c>
      <c r="AV223" s="119">
        <f t="shared" si="115"/>
        <v>0</v>
      </c>
    </row>
    <row r="224" spans="1:48">
      <c r="A224" s="115">
        <f t="shared" si="116"/>
        <v>-45806</v>
      </c>
      <c r="B224" s="113">
        <f t="shared" si="99"/>
        <v>217</v>
      </c>
      <c r="C224" s="119">
        <f t="shared" si="100"/>
        <v>0</v>
      </c>
      <c r="F224" s="115">
        <f t="shared" si="117"/>
        <v>-45806</v>
      </c>
      <c r="G224" s="113">
        <f t="shared" si="118"/>
        <v>217</v>
      </c>
      <c r="H224" s="113" t="e">
        <f>INDEX(地温!$D$2:$D$366,MATCH(F224,地温!$C$2:$C$366,FALSE))</f>
        <v>#N/A</v>
      </c>
      <c r="I224" s="113" t="e">
        <f t="shared" si="119"/>
        <v>#N/A</v>
      </c>
      <c r="J224" s="116" t="e">
        <f t="shared" si="101"/>
        <v>#N/A</v>
      </c>
      <c r="K224" s="119" t="e">
        <f t="shared" si="102"/>
        <v>#N/A</v>
      </c>
      <c r="L224" s="119">
        <f t="shared" si="103"/>
        <v>0</v>
      </c>
      <c r="O224" s="115">
        <f t="shared" si="120"/>
        <v>-45806</v>
      </c>
      <c r="P224" s="113">
        <f t="shared" si="121"/>
        <v>217</v>
      </c>
      <c r="Q224" s="113" t="e">
        <f>INDEX(地温!$D$2:$D$366,MATCH(O224,地温!$C$2:$C$366,FALSE))</f>
        <v>#N/A</v>
      </c>
      <c r="R224" s="113" t="e">
        <f t="shared" si="122"/>
        <v>#N/A</v>
      </c>
      <c r="S224" s="116" t="e">
        <f t="shared" si="104"/>
        <v>#N/A</v>
      </c>
      <c r="T224" s="119" t="e">
        <f t="shared" si="105"/>
        <v>#N/A</v>
      </c>
      <c r="U224" s="119">
        <f t="shared" si="106"/>
        <v>0</v>
      </c>
      <c r="X224" s="115">
        <f t="shared" si="123"/>
        <v>-45806</v>
      </c>
      <c r="Y224" s="113">
        <f t="shared" si="124"/>
        <v>217</v>
      </c>
      <c r="Z224" s="113" t="e">
        <f>INDEX(地温!$D$2:$D$366,MATCH(X224,地温!$C$2:$C$366,FALSE))</f>
        <v>#N/A</v>
      </c>
      <c r="AA224" s="113" t="e">
        <f t="shared" si="125"/>
        <v>#N/A</v>
      </c>
      <c r="AB224" s="116" t="e">
        <f t="shared" si="107"/>
        <v>#N/A</v>
      </c>
      <c r="AC224" s="119" t="e">
        <f t="shared" si="108"/>
        <v>#N/A</v>
      </c>
      <c r="AD224" s="119">
        <f t="shared" si="109"/>
        <v>0</v>
      </c>
      <c r="AG224" s="115">
        <f t="shared" si="126"/>
        <v>-45806</v>
      </c>
      <c r="AH224" s="113">
        <f t="shared" si="127"/>
        <v>217</v>
      </c>
      <c r="AI224" s="113" t="e">
        <f>INDEX(地温!$D$2:$D$366,MATCH(AG224,地温!$C$2:$C$366,FALSE))</f>
        <v>#N/A</v>
      </c>
      <c r="AJ224" s="113" t="e">
        <f t="shared" si="128"/>
        <v>#N/A</v>
      </c>
      <c r="AK224" s="116" t="e">
        <f t="shared" si="110"/>
        <v>#N/A</v>
      </c>
      <c r="AL224" s="119" t="e">
        <f t="shared" si="111"/>
        <v>#N/A</v>
      </c>
      <c r="AM224" s="119">
        <f t="shared" si="112"/>
        <v>0</v>
      </c>
      <c r="AP224" s="115">
        <f t="shared" si="129"/>
        <v>-45806</v>
      </c>
      <c r="AQ224" s="113">
        <f t="shared" si="130"/>
        <v>217</v>
      </c>
      <c r="AR224" s="113" t="e">
        <f>INDEX(地温!$D$2:$D$366,MATCH(AP224,地温!$C$2:$C$366,FALSE))</f>
        <v>#N/A</v>
      </c>
      <c r="AS224" s="113" t="e">
        <f t="shared" si="131"/>
        <v>#N/A</v>
      </c>
      <c r="AT224" s="116" t="e">
        <f t="shared" si="113"/>
        <v>#N/A</v>
      </c>
      <c r="AU224" s="119" t="e">
        <f t="shared" si="114"/>
        <v>#N/A</v>
      </c>
      <c r="AV224" s="119">
        <f t="shared" si="115"/>
        <v>0</v>
      </c>
    </row>
    <row r="225" spans="1:48">
      <c r="A225" s="115">
        <f t="shared" si="116"/>
        <v>-45805</v>
      </c>
      <c r="B225" s="113">
        <f t="shared" si="99"/>
        <v>218</v>
      </c>
      <c r="C225" s="119">
        <f t="shared" si="100"/>
        <v>0</v>
      </c>
      <c r="F225" s="115">
        <f t="shared" si="117"/>
        <v>-45805</v>
      </c>
      <c r="G225" s="113">
        <f t="shared" si="118"/>
        <v>218</v>
      </c>
      <c r="H225" s="113" t="e">
        <f>INDEX(地温!$D$2:$D$366,MATCH(F225,地温!$C$2:$C$366,FALSE))</f>
        <v>#N/A</v>
      </c>
      <c r="I225" s="113" t="e">
        <f t="shared" si="119"/>
        <v>#N/A</v>
      </c>
      <c r="J225" s="116" t="e">
        <f t="shared" si="101"/>
        <v>#N/A</v>
      </c>
      <c r="K225" s="119" t="e">
        <f t="shared" si="102"/>
        <v>#N/A</v>
      </c>
      <c r="L225" s="119">
        <f t="shared" si="103"/>
        <v>0</v>
      </c>
      <c r="O225" s="115">
        <f t="shared" si="120"/>
        <v>-45805</v>
      </c>
      <c r="P225" s="113">
        <f t="shared" si="121"/>
        <v>218</v>
      </c>
      <c r="Q225" s="113" t="e">
        <f>INDEX(地温!$D$2:$D$366,MATCH(O225,地温!$C$2:$C$366,FALSE))</f>
        <v>#N/A</v>
      </c>
      <c r="R225" s="113" t="e">
        <f t="shared" si="122"/>
        <v>#N/A</v>
      </c>
      <c r="S225" s="116" t="e">
        <f t="shared" si="104"/>
        <v>#N/A</v>
      </c>
      <c r="T225" s="119" t="e">
        <f t="shared" si="105"/>
        <v>#N/A</v>
      </c>
      <c r="U225" s="119">
        <f t="shared" si="106"/>
        <v>0</v>
      </c>
      <c r="X225" s="115">
        <f t="shared" si="123"/>
        <v>-45805</v>
      </c>
      <c r="Y225" s="113">
        <f t="shared" si="124"/>
        <v>218</v>
      </c>
      <c r="Z225" s="113" t="e">
        <f>INDEX(地温!$D$2:$D$366,MATCH(X225,地温!$C$2:$C$366,FALSE))</f>
        <v>#N/A</v>
      </c>
      <c r="AA225" s="113" t="e">
        <f t="shared" si="125"/>
        <v>#N/A</v>
      </c>
      <c r="AB225" s="116" t="e">
        <f t="shared" si="107"/>
        <v>#N/A</v>
      </c>
      <c r="AC225" s="119" t="e">
        <f t="shared" si="108"/>
        <v>#N/A</v>
      </c>
      <c r="AD225" s="119">
        <f t="shared" si="109"/>
        <v>0</v>
      </c>
      <c r="AG225" s="115">
        <f t="shared" si="126"/>
        <v>-45805</v>
      </c>
      <c r="AH225" s="113">
        <f t="shared" si="127"/>
        <v>218</v>
      </c>
      <c r="AI225" s="113" t="e">
        <f>INDEX(地温!$D$2:$D$366,MATCH(AG225,地温!$C$2:$C$366,FALSE))</f>
        <v>#N/A</v>
      </c>
      <c r="AJ225" s="113" t="e">
        <f t="shared" si="128"/>
        <v>#N/A</v>
      </c>
      <c r="AK225" s="116" t="e">
        <f t="shared" si="110"/>
        <v>#N/A</v>
      </c>
      <c r="AL225" s="119" t="e">
        <f t="shared" si="111"/>
        <v>#N/A</v>
      </c>
      <c r="AM225" s="119">
        <f t="shared" si="112"/>
        <v>0</v>
      </c>
      <c r="AP225" s="115">
        <f t="shared" si="129"/>
        <v>-45805</v>
      </c>
      <c r="AQ225" s="113">
        <f t="shared" si="130"/>
        <v>218</v>
      </c>
      <c r="AR225" s="113" t="e">
        <f>INDEX(地温!$D$2:$D$366,MATCH(AP225,地温!$C$2:$C$366,FALSE))</f>
        <v>#N/A</v>
      </c>
      <c r="AS225" s="113" t="e">
        <f t="shared" si="131"/>
        <v>#N/A</v>
      </c>
      <c r="AT225" s="116" t="e">
        <f t="shared" si="113"/>
        <v>#N/A</v>
      </c>
      <c r="AU225" s="119" t="e">
        <f t="shared" si="114"/>
        <v>#N/A</v>
      </c>
      <c r="AV225" s="119">
        <f t="shared" si="115"/>
        <v>0</v>
      </c>
    </row>
    <row r="226" spans="1:48">
      <c r="A226" s="115">
        <f t="shared" si="116"/>
        <v>-45804</v>
      </c>
      <c r="B226" s="113">
        <f t="shared" si="99"/>
        <v>219</v>
      </c>
      <c r="C226" s="119">
        <f t="shared" si="100"/>
        <v>0</v>
      </c>
      <c r="F226" s="115">
        <f t="shared" si="117"/>
        <v>-45804</v>
      </c>
      <c r="G226" s="113">
        <f t="shared" si="118"/>
        <v>219</v>
      </c>
      <c r="H226" s="113" t="e">
        <f>INDEX(地温!$D$2:$D$366,MATCH(F226,地温!$C$2:$C$366,FALSE))</f>
        <v>#N/A</v>
      </c>
      <c r="I226" s="113" t="e">
        <f t="shared" si="119"/>
        <v>#N/A</v>
      </c>
      <c r="J226" s="116" t="e">
        <f t="shared" si="101"/>
        <v>#N/A</v>
      </c>
      <c r="K226" s="119" t="e">
        <f t="shared" si="102"/>
        <v>#N/A</v>
      </c>
      <c r="L226" s="119">
        <f t="shared" si="103"/>
        <v>0</v>
      </c>
      <c r="O226" s="115">
        <f t="shared" si="120"/>
        <v>-45804</v>
      </c>
      <c r="P226" s="113">
        <f t="shared" si="121"/>
        <v>219</v>
      </c>
      <c r="Q226" s="113" t="e">
        <f>INDEX(地温!$D$2:$D$366,MATCH(O226,地温!$C$2:$C$366,FALSE))</f>
        <v>#N/A</v>
      </c>
      <c r="R226" s="113" t="e">
        <f t="shared" si="122"/>
        <v>#N/A</v>
      </c>
      <c r="S226" s="116" t="e">
        <f t="shared" si="104"/>
        <v>#N/A</v>
      </c>
      <c r="T226" s="119" t="e">
        <f t="shared" si="105"/>
        <v>#N/A</v>
      </c>
      <c r="U226" s="119">
        <f t="shared" si="106"/>
        <v>0</v>
      </c>
      <c r="X226" s="115">
        <f t="shared" si="123"/>
        <v>-45804</v>
      </c>
      <c r="Y226" s="113">
        <f t="shared" si="124"/>
        <v>219</v>
      </c>
      <c r="Z226" s="113" t="e">
        <f>INDEX(地温!$D$2:$D$366,MATCH(X226,地温!$C$2:$C$366,FALSE))</f>
        <v>#N/A</v>
      </c>
      <c r="AA226" s="113" t="e">
        <f t="shared" si="125"/>
        <v>#N/A</v>
      </c>
      <c r="AB226" s="116" t="e">
        <f t="shared" si="107"/>
        <v>#N/A</v>
      </c>
      <c r="AC226" s="119" t="e">
        <f t="shared" si="108"/>
        <v>#N/A</v>
      </c>
      <c r="AD226" s="119">
        <f t="shared" si="109"/>
        <v>0</v>
      </c>
      <c r="AG226" s="115">
        <f t="shared" si="126"/>
        <v>-45804</v>
      </c>
      <c r="AH226" s="113">
        <f t="shared" si="127"/>
        <v>219</v>
      </c>
      <c r="AI226" s="113" t="e">
        <f>INDEX(地温!$D$2:$D$366,MATCH(AG226,地温!$C$2:$C$366,FALSE))</f>
        <v>#N/A</v>
      </c>
      <c r="AJ226" s="113" t="e">
        <f t="shared" si="128"/>
        <v>#N/A</v>
      </c>
      <c r="AK226" s="116" t="e">
        <f t="shared" si="110"/>
        <v>#N/A</v>
      </c>
      <c r="AL226" s="119" t="e">
        <f t="shared" si="111"/>
        <v>#N/A</v>
      </c>
      <c r="AM226" s="119">
        <f t="shared" si="112"/>
        <v>0</v>
      </c>
      <c r="AP226" s="115">
        <f t="shared" si="129"/>
        <v>-45804</v>
      </c>
      <c r="AQ226" s="113">
        <f t="shared" si="130"/>
        <v>219</v>
      </c>
      <c r="AR226" s="113" t="e">
        <f>INDEX(地温!$D$2:$D$366,MATCH(AP226,地温!$C$2:$C$366,FALSE))</f>
        <v>#N/A</v>
      </c>
      <c r="AS226" s="113" t="e">
        <f t="shared" si="131"/>
        <v>#N/A</v>
      </c>
      <c r="AT226" s="116" t="e">
        <f t="shared" si="113"/>
        <v>#N/A</v>
      </c>
      <c r="AU226" s="119" t="e">
        <f t="shared" si="114"/>
        <v>#N/A</v>
      </c>
      <c r="AV226" s="119">
        <f t="shared" si="115"/>
        <v>0</v>
      </c>
    </row>
    <row r="227" spans="1:48">
      <c r="A227" s="115">
        <f t="shared" si="116"/>
        <v>-45803</v>
      </c>
      <c r="B227" s="113">
        <f t="shared" si="99"/>
        <v>220</v>
      </c>
      <c r="C227" s="119">
        <f t="shared" si="100"/>
        <v>0</v>
      </c>
      <c r="F227" s="115">
        <f t="shared" si="117"/>
        <v>-45803</v>
      </c>
      <c r="G227" s="113">
        <f t="shared" si="118"/>
        <v>220</v>
      </c>
      <c r="H227" s="113" t="e">
        <f>INDEX(地温!$D$2:$D$366,MATCH(F227,地温!$C$2:$C$366,FALSE))</f>
        <v>#N/A</v>
      </c>
      <c r="I227" s="113" t="e">
        <f t="shared" si="119"/>
        <v>#N/A</v>
      </c>
      <c r="J227" s="116" t="e">
        <f t="shared" si="101"/>
        <v>#N/A</v>
      </c>
      <c r="K227" s="119" t="e">
        <f t="shared" si="102"/>
        <v>#N/A</v>
      </c>
      <c r="L227" s="119">
        <f t="shared" si="103"/>
        <v>0</v>
      </c>
      <c r="O227" s="115">
        <f t="shared" si="120"/>
        <v>-45803</v>
      </c>
      <c r="P227" s="113">
        <f t="shared" si="121"/>
        <v>220</v>
      </c>
      <c r="Q227" s="113" t="e">
        <f>INDEX(地温!$D$2:$D$366,MATCH(O227,地温!$C$2:$C$366,FALSE))</f>
        <v>#N/A</v>
      </c>
      <c r="R227" s="113" t="e">
        <f t="shared" si="122"/>
        <v>#N/A</v>
      </c>
      <c r="S227" s="116" t="e">
        <f t="shared" si="104"/>
        <v>#N/A</v>
      </c>
      <c r="T227" s="119" t="e">
        <f t="shared" si="105"/>
        <v>#N/A</v>
      </c>
      <c r="U227" s="119">
        <f t="shared" si="106"/>
        <v>0</v>
      </c>
      <c r="X227" s="115">
        <f t="shared" si="123"/>
        <v>-45803</v>
      </c>
      <c r="Y227" s="113">
        <f t="shared" si="124"/>
        <v>220</v>
      </c>
      <c r="Z227" s="113" t="e">
        <f>INDEX(地温!$D$2:$D$366,MATCH(X227,地温!$C$2:$C$366,FALSE))</f>
        <v>#N/A</v>
      </c>
      <c r="AA227" s="113" t="e">
        <f t="shared" si="125"/>
        <v>#N/A</v>
      </c>
      <c r="AB227" s="116" t="e">
        <f t="shared" si="107"/>
        <v>#N/A</v>
      </c>
      <c r="AC227" s="119" t="e">
        <f t="shared" si="108"/>
        <v>#N/A</v>
      </c>
      <c r="AD227" s="119">
        <f t="shared" si="109"/>
        <v>0</v>
      </c>
      <c r="AG227" s="115">
        <f t="shared" si="126"/>
        <v>-45803</v>
      </c>
      <c r="AH227" s="113">
        <f t="shared" si="127"/>
        <v>220</v>
      </c>
      <c r="AI227" s="113" t="e">
        <f>INDEX(地温!$D$2:$D$366,MATCH(AG227,地温!$C$2:$C$366,FALSE))</f>
        <v>#N/A</v>
      </c>
      <c r="AJ227" s="113" t="e">
        <f t="shared" si="128"/>
        <v>#N/A</v>
      </c>
      <c r="AK227" s="116" t="e">
        <f t="shared" si="110"/>
        <v>#N/A</v>
      </c>
      <c r="AL227" s="119" t="e">
        <f t="shared" si="111"/>
        <v>#N/A</v>
      </c>
      <c r="AM227" s="119">
        <f t="shared" si="112"/>
        <v>0</v>
      </c>
      <c r="AP227" s="115">
        <f t="shared" si="129"/>
        <v>-45803</v>
      </c>
      <c r="AQ227" s="113">
        <f t="shared" si="130"/>
        <v>220</v>
      </c>
      <c r="AR227" s="113" t="e">
        <f>INDEX(地温!$D$2:$D$366,MATCH(AP227,地温!$C$2:$C$366,FALSE))</f>
        <v>#N/A</v>
      </c>
      <c r="AS227" s="113" t="e">
        <f t="shared" si="131"/>
        <v>#N/A</v>
      </c>
      <c r="AT227" s="116" t="e">
        <f t="shared" si="113"/>
        <v>#N/A</v>
      </c>
      <c r="AU227" s="119" t="e">
        <f t="shared" si="114"/>
        <v>#N/A</v>
      </c>
      <c r="AV227" s="119">
        <f t="shared" si="115"/>
        <v>0</v>
      </c>
    </row>
    <row r="228" spans="1:48">
      <c r="A228" s="115">
        <f t="shared" si="116"/>
        <v>-45802</v>
      </c>
      <c r="B228" s="113">
        <f t="shared" si="99"/>
        <v>221</v>
      </c>
      <c r="C228" s="119">
        <f t="shared" si="100"/>
        <v>0</v>
      </c>
      <c r="F228" s="115">
        <f t="shared" si="117"/>
        <v>-45802</v>
      </c>
      <c r="G228" s="113">
        <f t="shared" si="118"/>
        <v>221</v>
      </c>
      <c r="H228" s="113" t="e">
        <f>INDEX(地温!$D$2:$D$366,MATCH(F228,地温!$C$2:$C$366,FALSE))</f>
        <v>#N/A</v>
      </c>
      <c r="I228" s="113" t="e">
        <f t="shared" si="119"/>
        <v>#N/A</v>
      </c>
      <c r="J228" s="116" t="e">
        <f t="shared" si="101"/>
        <v>#N/A</v>
      </c>
      <c r="K228" s="119" t="e">
        <f t="shared" si="102"/>
        <v>#N/A</v>
      </c>
      <c r="L228" s="119">
        <f t="shared" si="103"/>
        <v>0</v>
      </c>
      <c r="O228" s="115">
        <f t="shared" si="120"/>
        <v>-45802</v>
      </c>
      <c r="P228" s="113">
        <f t="shared" si="121"/>
        <v>221</v>
      </c>
      <c r="Q228" s="113" t="e">
        <f>INDEX(地温!$D$2:$D$366,MATCH(O228,地温!$C$2:$C$366,FALSE))</f>
        <v>#N/A</v>
      </c>
      <c r="R228" s="113" t="e">
        <f t="shared" si="122"/>
        <v>#N/A</v>
      </c>
      <c r="S228" s="116" t="e">
        <f t="shared" si="104"/>
        <v>#N/A</v>
      </c>
      <c r="T228" s="119" t="e">
        <f t="shared" si="105"/>
        <v>#N/A</v>
      </c>
      <c r="U228" s="119">
        <f t="shared" si="106"/>
        <v>0</v>
      </c>
      <c r="X228" s="115">
        <f t="shared" si="123"/>
        <v>-45802</v>
      </c>
      <c r="Y228" s="113">
        <f t="shared" si="124"/>
        <v>221</v>
      </c>
      <c r="Z228" s="113" t="e">
        <f>INDEX(地温!$D$2:$D$366,MATCH(X228,地温!$C$2:$C$366,FALSE))</f>
        <v>#N/A</v>
      </c>
      <c r="AA228" s="113" t="e">
        <f t="shared" si="125"/>
        <v>#N/A</v>
      </c>
      <c r="AB228" s="116" t="e">
        <f t="shared" si="107"/>
        <v>#N/A</v>
      </c>
      <c r="AC228" s="119" t="e">
        <f t="shared" si="108"/>
        <v>#N/A</v>
      </c>
      <c r="AD228" s="119">
        <f t="shared" si="109"/>
        <v>0</v>
      </c>
      <c r="AG228" s="115">
        <f t="shared" si="126"/>
        <v>-45802</v>
      </c>
      <c r="AH228" s="113">
        <f t="shared" si="127"/>
        <v>221</v>
      </c>
      <c r="AI228" s="113" t="e">
        <f>INDEX(地温!$D$2:$D$366,MATCH(AG228,地温!$C$2:$C$366,FALSE))</f>
        <v>#N/A</v>
      </c>
      <c r="AJ228" s="113" t="e">
        <f t="shared" si="128"/>
        <v>#N/A</v>
      </c>
      <c r="AK228" s="116" t="e">
        <f t="shared" si="110"/>
        <v>#N/A</v>
      </c>
      <c r="AL228" s="119" t="e">
        <f t="shared" si="111"/>
        <v>#N/A</v>
      </c>
      <c r="AM228" s="119">
        <f t="shared" si="112"/>
        <v>0</v>
      </c>
      <c r="AP228" s="115">
        <f t="shared" si="129"/>
        <v>-45802</v>
      </c>
      <c r="AQ228" s="113">
        <f t="shared" si="130"/>
        <v>221</v>
      </c>
      <c r="AR228" s="113" t="e">
        <f>INDEX(地温!$D$2:$D$366,MATCH(AP228,地温!$C$2:$C$366,FALSE))</f>
        <v>#N/A</v>
      </c>
      <c r="AS228" s="113" t="e">
        <f t="shared" si="131"/>
        <v>#N/A</v>
      </c>
      <c r="AT228" s="116" t="e">
        <f t="shared" si="113"/>
        <v>#N/A</v>
      </c>
      <c r="AU228" s="119" t="e">
        <f t="shared" si="114"/>
        <v>#N/A</v>
      </c>
      <c r="AV228" s="119">
        <f t="shared" si="115"/>
        <v>0</v>
      </c>
    </row>
    <row r="229" spans="1:48">
      <c r="A229" s="115">
        <f t="shared" si="116"/>
        <v>-45801</v>
      </c>
      <c r="B229" s="113">
        <f t="shared" si="99"/>
        <v>222</v>
      </c>
      <c r="C229" s="119">
        <f t="shared" si="100"/>
        <v>0</v>
      </c>
      <c r="F229" s="115">
        <f t="shared" si="117"/>
        <v>-45801</v>
      </c>
      <c r="G229" s="113">
        <f t="shared" si="118"/>
        <v>222</v>
      </c>
      <c r="H229" s="113" t="e">
        <f>INDEX(地温!$D$2:$D$366,MATCH(F229,地温!$C$2:$C$366,FALSE))</f>
        <v>#N/A</v>
      </c>
      <c r="I229" s="113" t="e">
        <f t="shared" si="119"/>
        <v>#N/A</v>
      </c>
      <c r="J229" s="116" t="e">
        <f t="shared" si="101"/>
        <v>#N/A</v>
      </c>
      <c r="K229" s="119" t="e">
        <f t="shared" si="102"/>
        <v>#N/A</v>
      </c>
      <c r="L229" s="119">
        <f t="shared" si="103"/>
        <v>0</v>
      </c>
      <c r="O229" s="115">
        <f t="shared" si="120"/>
        <v>-45801</v>
      </c>
      <c r="P229" s="113">
        <f t="shared" si="121"/>
        <v>222</v>
      </c>
      <c r="Q229" s="113" t="e">
        <f>INDEX(地温!$D$2:$D$366,MATCH(O229,地温!$C$2:$C$366,FALSE))</f>
        <v>#N/A</v>
      </c>
      <c r="R229" s="113" t="e">
        <f t="shared" si="122"/>
        <v>#N/A</v>
      </c>
      <c r="S229" s="116" t="e">
        <f t="shared" si="104"/>
        <v>#N/A</v>
      </c>
      <c r="T229" s="119" t="e">
        <f t="shared" si="105"/>
        <v>#N/A</v>
      </c>
      <c r="U229" s="119">
        <f t="shared" si="106"/>
        <v>0</v>
      </c>
      <c r="X229" s="115">
        <f t="shared" si="123"/>
        <v>-45801</v>
      </c>
      <c r="Y229" s="113">
        <f t="shared" si="124"/>
        <v>222</v>
      </c>
      <c r="Z229" s="113" t="e">
        <f>INDEX(地温!$D$2:$D$366,MATCH(X229,地温!$C$2:$C$366,FALSE))</f>
        <v>#N/A</v>
      </c>
      <c r="AA229" s="113" t="e">
        <f t="shared" si="125"/>
        <v>#N/A</v>
      </c>
      <c r="AB229" s="116" t="e">
        <f t="shared" si="107"/>
        <v>#N/A</v>
      </c>
      <c r="AC229" s="119" t="e">
        <f t="shared" si="108"/>
        <v>#N/A</v>
      </c>
      <c r="AD229" s="119">
        <f t="shared" si="109"/>
        <v>0</v>
      </c>
      <c r="AG229" s="115">
        <f t="shared" si="126"/>
        <v>-45801</v>
      </c>
      <c r="AH229" s="113">
        <f t="shared" si="127"/>
        <v>222</v>
      </c>
      <c r="AI229" s="113" t="e">
        <f>INDEX(地温!$D$2:$D$366,MATCH(AG229,地温!$C$2:$C$366,FALSE))</f>
        <v>#N/A</v>
      </c>
      <c r="AJ229" s="113" t="e">
        <f t="shared" si="128"/>
        <v>#N/A</v>
      </c>
      <c r="AK229" s="116" t="e">
        <f t="shared" si="110"/>
        <v>#N/A</v>
      </c>
      <c r="AL229" s="119" t="e">
        <f t="shared" si="111"/>
        <v>#N/A</v>
      </c>
      <c r="AM229" s="119">
        <f t="shared" si="112"/>
        <v>0</v>
      </c>
      <c r="AP229" s="115">
        <f t="shared" si="129"/>
        <v>-45801</v>
      </c>
      <c r="AQ229" s="113">
        <f t="shared" si="130"/>
        <v>222</v>
      </c>
      <c r="AR229" s="113" t="e">
        <f>INDEX(地温!$D$2:$D$366,MATCH(AP229,地温!$C$2:$C$366,FALSE))</f>
        <v>#N/A</v>
      </c>
      <c r="AS229" s="113" t="e">
        <f t="shared" si="131"/>
        <v>#N/A</v>
      </c>
      <c r="AT229" s="116" t="e">
        <f t="shared" si="113"/>
        <v>#N/A</v>
      </c>
      <c r="AU229" s="119" t="e">
        <f t="shared" si="114"/>
        <v>#N/A</v>
      </c>
      <c r="AV229" s="119">
        <f t="shared" si="115"/>
        <v>0</v>
      </c>
    </row>
    <row r="230" spans="1:48">
      <c r="A230" s="115">
        <f t="shared" si="116"/>
        <v>-45800</v>
      </c>
      <c r="B230" s="113">
        <f t="shared" si="99"/>
        <v>223</v>
      </c>
      <c r="C230" s="119">
        <f t="shared" si="100"/>
        <v>0</v>
      </c>
      <c r="F230" s="115">
        <f t="shared" si="117"/>
        <v>-45800</v>
      </c>
      <c r="G230" s="113">
        <f t="shared" si="118"/>
        <v>223</v>
      </c>
      <c r="H230" s="113" t="e">
        <f>INDEX(地温!$D$2:$D$366,MATCH(F230,地温!$C$2:$C$366,FALSE))</f>
        <v>#N/A</v>
      </c>
      <c r="I230" s="113" t="e">
        <f t="shared" si="119"/>
        <v>#N/A</v>
      </c>
      <c r="J230" s="116" t="e">
        <f t="shared" si="101"/>
        <v>#N/A</v>
      </c>
      <c r="K230" s="119" t="e">
        <f t="shared" si="102"/>
        <v>#N/A</v>
      </c>
      <c r="L230" s="119">
        <f t="shared" si="103"/>
        <v>0</v>
      </c>
      <c r="O230" s="115">
        <f t="shared" si="120"/>
        <v>-45800</v>
      </c>
      <c r="P230" s="113">
        <f t="shared" si="121"/>
        <v>223</v>
      </c>
      <c r="Q230" s="113" t="e">
        <f>INDEX(地温!$D$2:$D$366,MATCH(O230,地温!$C$2:$C$366,FALSE))</f>
        <v>#N/A</v>
      </c>
      <c r="R230" s="113" t="e">
        <f t="shared" si="122"/>
        <v>#N/A</v>
      </c>
      <c r="S230" s="116" t="e">
        <f t="shared" si="104"/>
        <v>#N/A</v>
      </c>
      <c r="T230" s="119" t="e">
        <f t="shared" si="105"/>
        <v>#N/A</v>
      </c>
      <c r="U230" s="119">
        <f t="shared" si="106"/>
        <v>0</v>
      </c>
      <c r="X230" s="115">
        <f t="shared" si="123"/>
        <v>-45800</v>
      </c>
      <c r="Y230" s="113">
        <f t="shared" si="124"/>
        <v>223</v>
      </c>
      <c r="Z230" s="113" t="e">
        <f>INDEX(地温!$D$2:$D$366,MATCH(X230,地温!$C$2:$C$366,FALSE))</f>
        <v>#N/A</v>
      </c>
      <c r="AA230" s="113" t="e">
        <f t="shared" si="125"/>
        <v>#N/A</v>
      </c>
      <c r="AB230" s="116" t="e">
        <f t="shared" si="107"/>
        <v>#N/A</v>
      </c>
      <c r="AC230" s="119" t="e">
        <f t="shared" si="108"/>
        <v>#N/A</v>
      </c>
      <c r="AD230" s="119">
        <f t="shared" si="109"/>
        <v>0</v>
      </c>
      <c r="AG230" s="115">
        <f t="shared" si="126"/>
        <v>-45800</v>
      </c>
      <c r="AH230" s="113">
        <f t="shared" si="127"/>
        <v>223</v>
      </c>
      <c r="AI230" s="113" t="e">
        <f>INDEX(地温!$D$2:$D$366,MATCH(AG230,地温!$C$2:$C$366,FALSE))</f>
        <v>#N/A</v>
      </c>
      <c r="AJ230" s="113" t="e">
        <f t="shared" si="128"/>
        <v>#N/A</v>
      </c>
      <c r="AK230" s="116" t="e">
        <f t="shared" si="110"/>
        <v>#N/A</v>
      </c>
      <c r="AL230" s="119" t="e">
        <f t="shared" si="111"/>
        <v>#N/A</v>
      </c>
      <c r="AM230" s="119">
        <f t="shared" si="112"/>
        <v>0</v>
      </c>
      <c r="AP230" s="115">
        <f t="shared" si="129"/>
        <v>-45800</v>
      </c>
      <c r="AQ230" s="113">
        <f t="shared" si="130"/>
        <v>223</v>
      </c>
      <c r="AR230" s="113" t="e">
        <f>INDEX(地温!$D$2:$D$366,MATCH(AP230,地温!$C$2:$C$366,FALSE))</f>
        <v>#N/A</v>
      </c>
      <c r="AS230" s="113" t="e">
        <f t="shared" si="131"/>
        <v>#N/A</v>
      </c>
      <c r="AT230" s="116" t="e">
        <f t="shared" si="113"/>
        <v>#N/A</v>
      </c>
      <c r="AU230" s="119" t="e">
        <f t="shared" si="114"/>
        <v>#N/A</v>
      </c>
      <c r="AV230" s="119">
        <f t="shared" si="115"/>
        <v>0</v>
      </c>
    </row>
    <row r="231" spans="1:48">
      <c r="A231" s="115">
        <f t="shared" si="116"/>
        <v>-45799</v>
      </c>
      <c r="B231" s="113">
        <f t="shared" si="99"/>
        <v>224</v>
      </c>
      <c r="C231" s="119">
        <f t="shared" si="100"/>
        <v>0</v>
      </c>
      <c r="F231" s="115">
        <f t="shared" si="117"/>
        <v>-45799</v>
      </c>
      <c r="G231" s="113">
        <f t="shared" si="118"/>
        <v>224</v>
      </c>
      <c r="H231" s="113" t="e">
        <f>INDEX(地温!$D$2:$D$366,MATCH(F231,地温!$C$2:$C$366,FALSE))</f>
        <v>#N/A</v>
      </c>
      <c r="I231" s="113" t="e">
        <f t="shared" si="119"/>
        <v>#N/A</v>
      </c>
      <c r="J231" s="116" t="e">
        <f t="shared" si="101"/>
        <v>#N/A</v>
      </c>
      <c r="K231" s="119" t="e">
        <f t="shared" si="102"/>
        <v>#N/A</v>
      </c>
      <c r="L231" s="119">
        <f t="shared" si="103"/>
        <v>0</v>
      </c>
      <c r="O231" s="115">
        <f t="shared" si="120"/>
        <v>-45799</v>
      </c>
      <c r="P231" s="113">
        <f t="shared" si="121"/>
        <v>224</v>
      </c>
      <c r="Q231" s="113" t="e">
        <f>INDEX(地温!$D$2:$D$366,MATCH(O231,地温!$C$2:$C$366,FALSE))</f>
        <v>#N/A</v>
      </c>
      <c r="R231" s="113" t="e">
        <f t="shared" si="122"/>
        <v>#N/A</v>
      </c>
      <c r="S231" s="116" t="e">
        <f t="shared" si="104"/>
        <v>#N/A</v>
      </c>
      <c r="T231" s="119" t="e">
        <f t="shared" si="105"/>
        <v>#N/A</v>
      </c>
      <c r="U231" s="119">
        <f t="shared" si="106"/>
        <v>0</v>
      </c>
      <c r="X231" s="115">
        <f t="shared" si="123"/>
        <v>-45799</v>
      </c>
      <c r="Y231" s="113">
        <f t="shared" si="124"/>
        <v>224</v>
      </c>
      <c r="Z231" s="113" t="e">
        <f>INDEX(地温!$D$2:$D$366,MATCH(X231,地温!$C$2:$C$366,FALSE))</f>
        <v>#N/A</v>
      </c>
      <c r="AA231" s="113" t="e">
        <f t="shared" si="125"/>
        <v>#N/A</v>
      </c>
      <c r="AB231" s="116" t="e">
        <f t="shared" si="107"/>
        <v>#N/A</v>
      </c>
      <c r="AC231" s="119" t="e">
        <f t="shared" si="108"/>
        <v>#N/A</v>
      </c>
      <c r="AD231" s="119">
        <f t="shared" si="109"/>
        <v>0</v>
      </c>
      <c r="AG231" s="115">
        <f t="shared" si="126"/>
        <v>-45799</v>
      </c>
      <c r="AH231" s="113">
        <f t="shared" si="127"/>
        <v>224</v>
      </c>
      <c r="AI231" s="113" t="e">
        <f>INDEX(地温!$D$2:$D$366,MATCH(AG231,地温!$C$2:$C$366,FALSE))</f>
        <v>#N/A</v>
      </c>
      <c r="AJ231" s="113" t="e">
        <f t="shared" si="128"/>
        <v>#N/A</v>
      </c>
      <c r="AK231" s="116" t="e">
        <f t="shared" si="110"/>
        <v>#N/A</v>
      </c>
      <c r="AL231" s="119" t="e">
        <f t="shared" si="111"/>
        <v>#N/A</v>
      </c>
      <c r="AM231" s="119">
        <f t="shared" si="112"/>
        <v>0</v>
      </c>
      <c r="AP231" s="115">
        <f t="shared" si="129"/>
        <v>-45799</v>
      </c>
      <c r="AQ231" s="113">
        <f t="shared" si="130"/>
        <v>224</v>
      </c>
      <c r="AR231" s="113" t="e">
        <f>INDEX(地温!$D$2:$D$366,MATCH(AP231,地温!$C$2:$C$366,FALSE))</f>
        <v>#N/A</v>
      </c>
      <c r="AS231" s="113" t="e">
        <f t="shared" si="131"/>
        <v>#N/A</v>
      </c>
      <c r="AT231" s="116" t="e">
        <f t="shared" si="113"/>
        <v>#N/A</v>
      </c>
      <c r="AU231" s="119" t="e">
        <f t="shared" si="114"/>
        <v>#N/A</v>
      </c>
      <c r="AV231" s="119">
        <f t="shared" si="115"/>
        <v>0</v>
      </c>
    </row>
    <row r="232" spans="1:48">
      <c r="A232" s="115">
        <f t="shared" si="116"/>
        <v>-45798</v>
      </c>
      <c r="B232" s="113">
        <f t="shared" si="99"/>
        <v>225</v>
      </c>
      <c r="C232" s="119">
        <f t="shared" si="100"/>
        <v>0</v>
      </c>
      <c r="F232" s="115">
        <f t="shared" si="117"/>
        <v>-45798</v>
      </c>
      <c r="G232" s="113">
        <f t="shared" si="118"/>
        <v>225</v>
      </c>
      <c r="H232" s="113" t="e">
        <f>INDEX(地温!$D$2:$D$366,MATCH(F232,地温!$C$2:$C$366,FALSE))</f>
        <v>#N/A</v>
      </c>
      <c r="I232" s="113" t="e">
        <f t="shared" si="119"/>
        <v>#N/A</v>
      </c>
      <c r="J232" s="116" t="e">
        <f t="shared" si="101"/>
        <v>#N/A</v>
      </c>
      <c r="K232" s="119" t="e">
        <f t="shared" si="102"/>
        <v>#N/A</v>
      </c>
      <c r="L232" s="119">
        <f t="shared" si="103"/>
        <v>0</v>
      </c>
      <c r="O232" s="115">
        <f t="shared" si="120"/>
        <v>-45798</v>
      </c>
      <c r="P232" s="113">
        <f t="shared" si="121"/>
        <v>225</v>
      </c>
      <c r="Q232" s="113" t="e">
        <f>INDEX(地温!$D$2:$D$366,MATCH(O232,地温!$C$2:$C$366,FALSE))</f>
        <v>#N/A</v>
      </c>
      <c r="R232" s="113" t="e">
        <f t="shared" si="122"/>
        <v>#N/A</v>
      </c>
      <c r="S232" s="116" t="e">
        <f t="shared" si="104"/>
        <v>#N/A</v>
      </c>
      <c r="T232" s="119" t="e">
        <f t="shared" si="105"/>
        <v>#N/A</v>
      </c>
      <c r="U232" s="119">
        <f t="shared" si="106"/>
        <v>0</v>
      </c>
      <c r="X232" s="115">
        <f t="shared" si="123"/>
        <v>-45798</v>
      </c>
      <c r="Y232" s="113">
        <f t="shared" si="124"/>
        <v>225</v>
      </c>
      <c r="Z232" s="113" t="e">
        <f>INDEX(地温!$D$2:$D$366,MATCH(X232,地温!$C$2:$C$366,FALSE))</f>
        <v>#N/A</v>
      </c>
      <c r="AA232" s="113" t="e">
        <f t="shared" si="125"/>
        <v>#N/A</v>
      </c>
      <c r="AB232" s="116" t="e">
        <f t="shared" si="107"/>
        <v>#N/A</v>
      </c>
      <c r="AC232" s="119" t="e">
        <f t="shared" si="108"/>
        <v>#N/A</v>
      </c>
      <c r="AD232" s="119">
        <f t="shared" si="109"/>
        <v>0</v>
      </c>
      <c r="AG232" s="115">
        <f t="shared" si="126"/>
        <v>-45798</v>
      </c>
      <c r="AH232" s="113">
        <f t="shared" si="127"/>
        <v>225</v>
      </c>
      <c r="AI232" s="113" t="e">
        <f>INDEX(地温!$D$2:$D$366,MATCH(AG232,地温!$C$2:$C$366,FALSE))</f>
        <v>#N/A</v>
      </c>
      <c r="AJ232" s="113" t="e">
        <f t="shared" si="128"/>
        <v>#N/A</v>
      </c>
      <c r="AK232" s="116" t="e">
        <f t="shared" si="110"/>
        <v>#N/A</v>
      </c>
      <c r="AL232" s="119" t="e">
        <f t="shared" si="111"/>
        <v>#N/A</v>
      </c>
      <c r="AM232" s="119">
        <f t="shared" si="112"/>
        <v>0</v>
      </c>
      <c r="AP232" s="115">
        <f t="shared" si="129"/>
        <v>-45798</v>
      </c>
      <c r="AQ232" s="113">
        <f t="shared" si="130"/>
        <v>225</v>
      </c>
      <c r="AR232" s="113" t="e">
        <f>INDEX(地温!$D$2:$D$366,MATCH(AP232,地温!$C$2:$C$366,FALSE))</f>
        <v>#N/A</v>
      </c>
      <c r="AS232" s="113" t="e">
        <f t="shared" si="131"/>
        <v>#N/A</v>
      </c>
      <c r="AT232" s="116" t="e">
        <f t="shared" si="113"/>
        <v>#N/A</v>
      </c>
      <c r="AU232" s="119" t="e">
        <f t="shared" si="114"/>
        <v>#N/A</v>
      </c>
      <c r="AV232" s="119">
        <f t="shared" si="115"/>
        <v>0</v>
      </c>
    </row>
    <row r="233" spans="1:48">
      <c r="A233" s="115">
        <f t="shared" si="116"/>
        <v>-45797</v>
      </c>
      <c r="B233" s="113">
        <f t="shared" si="99"/>
        <v>226</v>
      </c>
      <c r="C233" s="119">
        <f t="shared" si="100"/>
        <v>0</v>
      </c>
      <c r="F233" s="115">
        <f t="shared" si="117"/>
        <v>-45797</v>
      </c>
      <c r="G233" s="113">
        <f t="shared" si="118"/>
        <v>226</v>
      </c>
      <c r="H233" s="113" t="e">
        <f>INDEX(地温!$D$2:$D$366,MATCH(F233,地温!$C$2:$C$366,FALSE))</f>
        <v>#N/A</v>
      </c>
      <c r="I233" s="113" t="e">
        <f t="shared" si="119"/>
        <v>#N/A</v>
      </c>
      <c r="J233" s="116" t="e">
        <f t="shared" si="101"/>
        <v>#N/A</v>
      </c>
      <c r="K233" s="119" t="e">
        <f t="shared" si="102"/>
        <v>#N/A</v>
      </c>
      <c r="L233" s="119">
        <f t="shared" si="103"/>
        <v>0</v>
      </c>
      <c r="O233" s="115">
        <f t="shared" si="120"/>
        <v>-45797</v>
      </c>
      <c r="P233" s="113">
        <f t="shared" si="121"/>
        <v>226</v>
      </c>
      <c r="Q233" s="113" t="e">
        <f>INDEX(地温!$D$2:$D$366,MATCH(O233,地温!$C$2:$C$366,FALSE))</f>
        <v>#N/A</v>
      </c>
      <c r="R233" s="113" t="e">
        <f t="shared" si="122"/>
        <v>#N/A</v>
      </c>
      <c r="S233" s="116" t="e">
        <f t="shared" si="104"/>
        <v>#N/A</v>
      </c>
      <c r="T233" s="119" t="e">
        <f t="shared" si="105"/>
        <v>#N/A</v>
      </c>
      <c r="U233" s="119">
        <f t="shared" si="106"/>
        <v>0</v>
      </c>
      <c r="X233" s="115">
        <f t="shared" si="123"/>
        <v>-45797</v>
      </c>
      <c r="Y233" s="113">
        <f t="shared" si="124"/>
        <v>226</v>
      </c>
      <c r="Z233" s="113" t="e">
        <f>INDEX(地温!$D$2:$D$366,MATCH(X233,地温!$C$2:$C$366,FALSE))</f>
        <v>#N/A</v>
      </c>
      <c r="AA233" s="113" t="e">
        <f t="shared" si="125"/>
        <v>#N/A</v>
      </c>
      <c r="AB233" s="116" t="e">
        <f t="shared" si="107"/>
        <v>#N/A</v>
      </c>
      <c r="AC233" s="119" t="e">
        <f t="shared" si="108"/>
        <v>#N/A</v>
      </c>
      <c r="AD233" s="119">
        <f t="shared" si="109"/>
        <v>0</v>
      </c>
      <c r="AG233" s="115">
        <f t="shared" si="126"/>
        <v>-45797</v>
      </c>
      <c r="AH233" s="113">
        <f t="shared" si="127"/>
        <v>226</v>
      </c>
      <c r="AI233" s="113" t="e">
        <f>INDEX(地温!$D$2:$D$366,MATCH(AG233,地温!$C$2:$C$366,FALSE))</f>
        <v>#N/A</v>
      </c>
      <c r="AJ233" s="113" t="e">
        <f t="shared" si="128"/>
        <v>#N/A</v>
      </c>
      <c r="AK233" s="116" t="e">
        <f t="shared" si="110"/>
        <v>#N/A</v>
      </c>
      <c r="AL233" s="119" t="e">
        <f t="shared" si="111"/>
        <v>#N/A</v>
      </c>
      <c r="AM233" s="119">
        <f t="shared" si="112"/>
        <v>0</v>
      </c>
      <c r="AP233" s="115">
        <f t="shared" si="129"/>
        <v>-45797</v>
      </c>
      <c r="AQ233" s="113">
        <f t="shared" si="130"/>
        <v>226</v>
      </c>
      <c r="AR233" s="113" t="e">
        <f>INDEX(地温!$D$2:$D$366,MATCH(AP233,地温!$C$2:$C$366,FALSE))</f>
        <v>#N/A</v>
      </c>
      <c r="AS233" s="113" t="e">
        <f t="shared" si="131"/>
        <v>#N/A</v>
      </c>
      <c r="AT233" s="116" t="e">
        <f t="shared" si="113"/>
        <v>#N/A</v>
      </c>
      <c r="AU233" s="119" t="e">
        <f t="shared" si="114"/>
        <v>#N/A</v>
      </c>
      <c r="AV233" s="119">
        <f t="shared" si="115"/>
        <v>0</v>
      </c>
    </row>
    <row r="234" spans="1:48">
      <c r="A234" s="115">
        <f t="shared" si="116"/>
        <v>-45796</v>
      </c>
      <c r="B234" s="113">
        <f t="shared" si="99"/>
        <v>227</v>
      </c>
      <c r="C234" s="119">
        <f t="shared" si="100"/>
        <v>0</v>
      </c>
      <c r="F234" s="115">
        <f t="shared" si="117"/>
        <v>-45796</v>
      </c>
      <c r="G234" s="113">
        <f t="shared" si="118"/>
        <v>227</v>
      </c>
      <c r="H234" s="113" t="e">
        <f>INDEX(地温!$D$2:$D$366,MATCH(F234,地温!$C$2:$C$366,FALSE))</f>
        <v>#N/A</v>
      </c>
      <c r="I234" s="113" t="e">
        <f t="shared" si="119"/>
        <v>#N/A</v>
      </c>
      <c r="J234" s="116" t="e">
        <f t="shared" si="101"/>
        <v>#N/A</v>
      </c>
      <c r="K234" s="119" t="e">
        <f t="shared" si="102"/>
        <v>#N/A</v>
      </c>
      <c r="L234" s="119">
        <f t="shared" si="103"/>
        <v>0</v>
      </c>
      <c r="O234" s="115">
        <f t="shared" si="120"/>
        <v>-45796</v>
      </c>
      <c r="P234" s="113">
        <f t="shared" si="121"/>
        <v>227</v>
      </c>
      <c r="Q234" s="113" t="e">
        <f>INDEX(地温!$D$2:$D$366,MATCH(O234,地温!$C$2:$C$366,FALSE))</f>
        <v>#N/A</v>
      </c>
      <c r="R234" s="113" t="e">
        <f t="shared" si="122"/>
        <v>#N/A</v>
      </c>
      <c r="S234" s="116" t="e">
        <f t="shared" si="104"/>
        <v>#N/A</v>
      </c>
      <c r="T234" s="119" t="e">
        <f t="shared" si="105"/>
        <v>#N/A</v>
      </c>
      <c r="U234" s="119">
        <f t="shared" si="106"/>
        <v>0</v>
      </c>
      <c r="X234" s="115">
        <f t="shared" si="123"/>
        <v>-45796</v>
      </c>
      <c r="Y234" s="113">
        <f t="shared" si="124"/>
        <v>227</v>
      </c>
      <c r="Z234" s="113" t="e">
        <f>INDEX(地温!$D$2:$D$366,MATCH(X234,地温!$C$2:$C$366,FALSE))</f>
        <v>#N/A</v>
      </c>
      <c r="AA234" s="113" t="e">
        <f t="shared" si="125"/>
        <v>#N/A</v>
      </c>
      <c r="AB234" s="116" t="e">
        <f t="shared" si="107"/>
        <v>#N/A</v>
      </c>
      <c r="AC234" s="119" t="e">
        <f t="shared" si="108"/>
        <v>#N/A</v>
      </c>
      <c r="AD234" s="119">
        <f t="shared" si="109"/>
        <v>0</v>
      </c>
      <c r="AG234" s="115">
        <f t="shared" si="126"/>
        <v>-45796</v>
      </c>
      <c r="AH234" s="113">
        <f t="shared" si="127"/>
        <v>227</v>
      </c>
      <c r="AI234" s="113" t="e">
        <f>INDEX(地温!$D$2:$D$366,MATCH(AG234,地温!$C$2:$C$366,FALSE))</f>
        <v>#N/A</v>
      </c>
      <c r="AJ234" s="113" t="e">
        <f t="shared" si="128"/>
        <v>#N/A</v>
      </c>
      <c r="AK234" s="116" t="e">
        <f t="shared" si="110"/>
        <v>#N/A</v>
      </c>
      <c r="AL234" s="119" t="e">
        <f t="shared" si="111"/>
        <v>#N/A</v>
      </c>
      <c r="AM234" s="119">
        <f t="shared" si="112"/>
        <v>0</v>
      </c>
      <c r="AP234" s="115">
        <f t="shared" si="129"/>
        <v>-45796</v>
      </c>
      <c r="AQ234" s="113">
        <f t="shared" si="130"/>
        <v>227</v>
      </c>
      <c r="AR234" s="113" t="e">
        <f>INDEX(地温!$D$2:$D$366,MATCH(AP234,地温!$C$2:$C$366,FALSE))</f>
        <v>#N/A</v>
      </c>
      <c r="AS234" s="113" t="e">
        <f t="shared" si="131"/>
        <v>#N/A</v>
      </c>
      <c r="AT234" s="116" t="e">
        <f t="shared" si="113"/>
        <v>#N/A</v>
      </c>
      <c r="AU234" s="119" t="e">
        <f t="shared" si="114"/>
        <v>#N/A</v>
      </c>
      <c r="AV234" s="119">
        <f t="shared" si="115"/>
        <v>0</v>
      </c>
    </row>
    <row r="235" spans="1:48">
      <c r="A235" s="115">
        <f t="shared" si="116"/>
        <v>-45795</v>
      </c>
      <c r="B235" s="113">
        <f t="shared" si="99"/>
        <v>228</v>
      </c>
      <c r="C235" s="119">
        <f t="shared" si="100"/>
        <v>0</v>
      </c>
      <c r="F235" s="115">
        <f t="shared" si="117"/>
        <v>-45795</v>
      </c>
      <c r="G235" s="113">
        <f t="shared" si="118"/>
        <v>228</v>
      </c>
      <c r="H235" s="113" t="e">
        <f>INDEX(地温!$D$2:$D$366,MATCH(F235,地温!$C$2:$C$366,FALSE))</f>
        <v>#N/A</v>
      </c>
      <c r="I235" s="113" t="e">
        <f t="shared" si="119"/>
        <v>#N/A</v>
      </c>
      <c r="J235" s="116" t="e">
        <f t="shared" si="101"/>
        <v>#N/A</v>
      </c>
      <c r="K235" s="119" t="e">
        <f t="shared" si="102"/>
        <v>#N/A</v>
      </c>
      <c r="L235" s="119">
        <f t="shared" si="103"/>
        <v>0</v>
      </c>
      <c r="O235" s="115">
        <f t="shared" si="120"/>
        <v>-45795</v>
      </c>
      <c r="P235" s="113">
        <f t="shared" si="121"/>
        <v>228</v>
      </c>
      <c r="Q235" s="113" t="e">
        <f>INDEX(地温!$D$2:$D$366,MATCH(O235,地温!$C$2:$C$366,FALSE))</f>
        <v>#N/A</v>
      </c>
      <c r="R235" s="113" t="e">
        <f t="shared" si="122"/>
        <v>#N/A</v>
      </c>
      <c r="S235" s="116" t="e">
        <f t="shared" si="104"/>
        <v>#N/A</v>
      </c>
      <c r="T235" s="119" t="e">
        <f t="shared" si="105"/>
        <v>#N/A</v>
      </c>
      <c r="U235" s="119">
        <f t="shared" si="106"/>
        <v>0</v>
      </c>
      <c r="X235" s="115">
        <f t="shared" si="123"/>
        <v>-45795</v>
      </c>
      <c r="Y235" s="113">
        <f t="shared" si="124"/>
        <v>228</v>
      </c>
      <c r="Z235" s="113" t="e">
        <f>INDEX(地温!$D$2:$D$366,MATCH(X235,地温!$C$2:$C$366,FALSE))</f>
        <v>#N/A</v>
      </c>
      <c r="AA235" s="113" t="e">
        <f t="shared" si="125"/>
        <v>#N/A</v>
      </c>
      <c r="AB235" s="116" t="e">
        <f t="shared" si="107"/>
        <v>#N/A</v>
      </c>
      <c r="AC235" s="119" t="e">
        <f t="shared" si="108"/>
        <v>#N/A</v>
      </c>
      <c r="AD235" s="119">
        <f t="shared" si="109"/>
        <v>0</v>
      </c>
      <c r="AG235" s="115">
        <f t="shared" si="126"/>
        <v>-45795</v>
      </c>
      <c r="AH235" s="113">
        <f t="shared" si="127"/>
        <v>228</v>
      </c>
      <c r="AI235" s="113" t="e">
        <f>INDEX(地温!$D$2:$D$366,MATCH(AG235,地温!$C$2:$C$366,FALSE))</f>
        <v>#N/A</v>
      </c>
      <c r="AJ235" s="113" t="e">
        <f t="shared" si="128"/>
        <v>#N/A</v>
      </c>
      <c r="AK235" s="116" t="e">
        <f t="shared" si="110"/>
        <v>#N/A</v>
      </c>
      <c r="AL235" s="119" t="e">
        <f t="shared" si="111"/>
        <v>#N/A</v>
      </c>
      <c r="AM235" s="119">
        <f t="shared" si="112"/>
        <v>0</v>
      </c>
      <c r="AP235" s="115">
        <f t="shared" si="129"/>
        <v>-45795</v>
      </c>
      <c r="AQ235" s="113">
        <f t="shared" si="130"/>
        <v>228</v>
      </c>
      <c r="AR235" s="113" t="e">
        <f>INDEX(地温!$D$2:$D$366,MATCH(AP235,地温!$C$2:$C$366,FALSE))</f>
        <v>#N/A</v>
      </c>
      <c r="AS235" s="113" t="e">
        <f t="shared" si="131"/>
        <v>#N/A</v>
      </c>
      <c r="AT235" s="116" t="e">
        <f t="shared" si="113"/>
        <v>#N/A</v>
      </c>
      <c r="AU235" s="119" t="e">
        <f t="shared" si="114"/>
        <v>#N/A</v>
      </c>
      <c r="AV235" s="119">
        <f t="shared" si="115"/>
        <v>0</v>
      </c>
    </row>
    <row r="236" spans="1:48">
      <c r="A236" s="115">
        <f t="shared" si="116"/>
        <v>-45794</v>
      </c>
      <c r="B236" s="113">
        <f t="shared" si="99"/>
        <v>229</v>
      </c>
      <c r="C236" s="119">
        <f t="shared" si="100"/>
        <v>0</v>
      </c>
      <c r="F236" s="115">
        <f t="shared" si="117"/>
        <v>-45794</v>
      </c>
      <c r="G236" s="113">
        <f t="shared" si="118"/>
        <v>229</v>
      </c>
      <c r="H236" s="113" t="e">
        <f>INDEX(地温!$D$2:$D$366,MATCH(F236,地温!$C$2:$C$366,FALSE))</f>
        <v>#N/A</v>
      </c>
      <c r="I236" s="113" t="e">
        <f t="shared" si="119"/>
        <v>#N/A</v>
      </c>
      <c r="J236" s="116" t="e">
        <f t="shared" si="101"/>
        <v>#N/A</v>
      </c>
      <c r="K236" s="119" t="e">
        <f t="shared" si="102"/>
        <v>#N/A</v>
      </c>
      <c r="L236" s="119">
        <f t="shared" si="103"/>
        <v>0</v>
      </c>
      <c r="O236" s="115">
        <f t="shared" si="120"/>
        <v>-45794</v>
      </c>
      <c r="P236" s="113">
        <f t="shared" si="121"/>
        <v>229</v>
      </c>
      <c r="Q236" s="113" t="e">
        <f>INDEX(地温!$D$2:$D$366,MATCH(O236,地温!$C$2:$C$366,FALSE))</f>
        <v>#N/A</v>
      </c>
      <c r="R236" s="113" t="e">
        <f t="shared" si="122"/>
        <v>#N/A</v>
      </c>
      <c r="S236" s="116" t="e">
        <f t="shared" si="104"/>
        <v>#N/A</v>
      </c>
      <c r="T236" s="119" t="e">
        <f t="shared" si="105"/>
        <v>#N/A</v>
      </c>
      <c r="U236" s="119">
        <f t="shared" si="106"/>
        <v>0</v>
      </c>
      <c r="X236" s="115">
        <f t="shared" si="123"/>
        <v>-45794</v>
      </c>
      <c r="Y236" s="113">
        <f t="shared" si="124"/>
        <v>229</v>
      </c>
      <c r="Z236" s="113" t="e">
        <f>INDEX(地温!$D$2:$D$366,MATCH(X236,地温!$C$2:$C$366,FALSE))</f>
        <v>#N/A</v>
      </c>
      <c r="AA236" s="113" t="e">
        <f t="shared" si="125"/>
        <v>#N/A</v>
      </c>
      <c r="AB236" s="116" t="e">
        <f t="shared" si="107"/>
        <v>#N/A</v>
      </c>
      <c r="AC236" s="119" t="e">
        <f t="shared" si="108"/>
        <v>#N/A</v>
      </c>
      <c r="AD236" s="119">
        <f t="shared" si="109"/>
        <v>0</v>
      </c>
      <c r="AG236" s="115">
        <f t="shared" si="126"/>
        <v>-45794</v>
      </c>
      <c r="AH236" s="113">
        <f t="shared" si="127"/>
        <v>229</v>
      </c>
      <c r="AI236" s="113" t="e">
        <f>INDEX(地温!$D$2:$D$366,MATCH(AG236,地温!$C$2:$C$366,FALSE))</f>
        <v>#N/A</v>
      </c>
      <c r="AJ236" s="113" t="e">
        <f t="shared" si="128"/>
        <v>#N/A</v>
      </c>
      <c r="AK236" s="116" t="e">
        <f t="shared" si="110"/>
        <v>#N/A</v>
      </c>
      <c r="AL236" s="119" t="e">
        <f t="shared" si="111"/>
        <v>#N/A</v>
      </c>
      <c r="AM236" s="119">
        <f t="shared" si="112"/>
        <v>0</v>
      </c>
      <c r="AP236" s="115">
        <f t="shared" si="129"/>
        <v>-45794</v>
      </c>
      <c r="AQ236" s="113">
        <f t="shared" si="130"/>
        <v>229</v>
      </c>
      <c r="AR236" s="113" t="e">
        <f>INDEX(地温!$D$2:$D$366,MATCH(AP236,地温!$C$2:$C$366,FALSE))</f>
        <v>#N/A</v>
      </c>
      <c r="AS236" s="113" t="e">
        <f t="shared" si="131"/>
        <v>#N/A</v>
      </c>
      <c r="AT236" s="116" t="e">
        <f t="shared" si="113"/>
        <v>#N/A</v>
      </c>
      <c r="AU236" s="119" t="e">
        <f t="shared" si="114"/>
        <v>#N/A</v>
      </c>
      <c r="AV236" s="119">
        <f t="shared" si="115"/>
        <v>0</v>
      </c>
    </row>
    <row r="237" spans="1:48">
      <c r="A237" s="115">
        <f t="shared" si="116"/>
        <v>-45793</v>
      </c>
      <c r="B237" s="113">
        <f t="shared" si="99"/>
        <v>230</v>
      </c>
      <c r="C237" s="119">
        <f t="shared" si="100"/>
        <v>0</v>
      </c>
      <c r="F237" s="115">
        <f t="shared" si="117"/>
        <v>-45793</v>
      </c>
      <c r="G237" s="113">
        <f t="shared" si="118"/>
        <v>230</v>
      </c>
      <c r="H237" s="113" t="e">
        <f>INDEX(地温!$D$2:$D$366,MATCH(F237,地温!$C$2:$C$366,FALSE))</f>
        <v>#N/A</v>
      </c>
      <c r="I237" s="113" t="e">
        <f t="shared" si="119"/>
        <v>#N/A</v>
      </c>
      <c r="J237" s="116" t="e">
        <f t="shared" si="101"/>
        <v>#N/A</v>
      </c>
      <c r="K237" s="119" t="e">
        <f t="shared" si="102"/>
        <v>#N/A</v>
      </c>
      <c r="L237" s="119">
        <f t="shared" si="103"/>
        <v>0</v>
      </c>
      <c r="O237" s="115">
        <f t="shared" si="120"/>
        <v>-45793</v>
      </c>
      <c r="P237" s="113">
        <f t="shared" si="121"/>
        <v>230</v>
      </c>
      <c r="Q237" s="113" t="e">
        <f>INDEX(地温!$D$2:$D$366,MATCH(O237,地温!$C$2:$C$366,FALSE))</f>
        <v>#N/A</v>
      </c>
      <c r="R237" s="113" t="e">
        <f t="shared" si="122"/>
        <v>#N/A</v>
      </c>
      <c r="S237" s="116" t="e">
        <f t="shared" si="104"/>
        <v>#N/A</v>
      </c>
      <c r="T237" s="119" t="e">
        <f t="shared" si="105"/>
        <v>#N/A</v>
      </c>
      <c r="U237" s="119">
        <f t="shared" si="106"/>
        <v>0</v>
      </c>
      <c r="X237" s="115">
        <f t="shared" si="123"/>
        <v>-45793</v>
      </c>
      <c r="Y237" s="113">
        <f t="shared" si="124"/>
        <v>230</v>
      </c>
      <c r="Z237" s="113" t="e">
        <f>INDEX(地温!$D$2:$D$366,MATCH(X237,地温!$C$2:$C$366,FALSE))</f>
        <v>#N/A</v>
      </c>
      <c r="AA237" s="113" t="e">
        <f t="shared" si="125"/>
        <v>#N/A</v>
      </c>
      <c r="AB237" s="116" t="e">
        <f t="shared" si="107"/>
        <v>#N/A</v>
      </c>
      <c r="AC237" s="119" t="e">
        <f t="shared" si="108"/>
        <v>#N/A</v>
      </c>
      <c r="AD237" s="119">
        <f t="shared" si="109"/>
        <v>0</v>
      </c>
      <c r="AG237" s="115">
        <f t="shared" si="126"/>
        <v>-45793</v>
      </c>
      <c r="AH237" s="113">
        <f t="shared" si="127"/>
        <v>230</v>
      </c>
      <c r="AI237" s="113" t="e">
        <f>INDEX(地温!$D$2:$D$366,MATCH(AG237,地温!$C$2:$C$366,FALSE))</f>
        <v>#N/A</v>
      </c>
      <c r="AJ237" s="113" t="e">
        <f t="shared" si="128"/>
        <v>#N/A</v>
      </c>
      <c r="AK237" s="116" t="e">
        <f t="shared" si="110"/>
        <v>#N/A</v>
      </c>
      <c r="AL237" s="119" t="e">
        <f t="shared" si="111"/>
        <v>#N/A</v>
      </c>
      <c r="AM237" s="119">
        <f t="shared" si="112"/>
        <v>0</v>
      </c>
      <c r="AP237" s="115">
        <f t="shared" si="129"/>
        <v>-45793</v>
      </c>
      <c r="AQ237" s="113">
        <f t="shared" si="130"/>
        <v>230</v>
      </c>
      <c r="AR237" s="113" t="e">
        <f>INDEX(地温!$D$2:$D$366,MATCH(AP237,地温!$C$2:$C$366,FALSE))</f>
        <v>#N/A</v>
      </c>
      <c r="AS237" s="113" t="e">
        <f t="shared" si="131"/>
        <v>#N/A</v>
      </c>
      <c r="AT237" s="116" t="e">
        <f t="shared" si="113"/>
        <v>#N/A</v>
      </c>
      <c r="AU237" s="119" t="e">
        <f t="shared" si="114"/>
        <v>#N/A</v>
      </c>
      <c r="AV237" s="119">
        <f t="shared" si="115"/>
        <v>0</v>
      </c>
    </row>
    <row r="238" spans="1:48">
      <c r="A238" s="115">
        <f t="shared" si="116"/>
        <v>-45792</v>
      </c>
      <c r="B238" s="113">
        <f t="shared" si="99"/>
        <v>231</v>
      </c>
      <c r="C238" s="119">
        <f t="shared" si="100"/>
        <v>0</v>
      </c>
      <c r="F238" s="115">
        <f t="shared" si="117"/>
        <v>-45792</v>
      </c>
      <c r="G238" s="113">
        <f t="shared" si="118"/>
        <v>231</v>
      </c>
      <c r="H238" s="113" t="e">
        <f>INDEX(地温!$D$2:$D$366,MATCH(F238,地温!$C$2:$C$366,FALSE))</f>
        <v>#N/A</v>
      </c>
      <c r="I238" s="113" t="e">
        <f t="shared" si="119"/>
        <v>#N/A</v>
      </c>
      <c r="J238" s="116" t="e">
        <f t="shared" si="101"/>
        <v>#N/A</v>
      </c>
      <c r="K238" s="119" t="e">
        <f t="shared" si="102"/>
        <v>#N/A</v>
      </c>
      <c r="L238" s="119">
        <f t="shared" si="103"/>
        <v>0</v>
      </c>
      <c r="O238" s="115">
        <f t="shared" si="120"/>
        <v>-45792</v>
      </c>
      <c r="P238" s="113">
        <f t="shared" si="121"/>
        <v>231</v>
      </c>
      <c r="Q238" s="113" t="e">
        <f>INDEX(地温!$D$2:$D$366,MATCH(O238,地温!$C$2:$C$366,FALSE))</f>
        <v>#N/A</v>
      </c>
      <c r="R238" s="113" t="e">
        <f t="shared" si="122"/>
        <v>#N/A</v>
      </c>
      <c r="S238" s="116" t="e">
        <f t="shared" si="104"/>
        <v>#N/A</v>
      </c>
      <c r="T238" s="119" t="e">
        <f t="shared" si="105"/>
        <v>#N/A</v>
      </c>
      <c r="U238" s="119">
        <f t="shared" si="106"/>
        <v>0</v>
      </c>
      <c r="X238" s="115">
        <f t="shared" si="123"/>
        <v>-45792</v>
      </c>
      <c r="Y238" s="113">
        <f t="shared" si="124"/>
        <v>231</v>
      </c>
      <c r="Z238" s="113" t="e">
        <f>INDEX(地温!$D$2:$D$366,MATCH(X238,地温!$C$2:$C$366,FALSE))</f>
        <v>#N/A</v>
      </c>
      <c r="AA238" s="113" t="e">
        <f t="shared" si="125"/>
        <v>#N/A</v>
      </c>
      <c r="AB238" s="116" t="e">
        <f t="shared" si="107"/>
        <v>#N/A</v>
      </c>
      <c r="AC238" s="119" t="e">
        <f t="shared" si="108"/>
        <v>#N/A</v>
      </c>
      <c r="AD238" s="119">
        <f t="shared" si="109"/>
        <v>0</v>
      </c>
      <c r="AG238" s="115">
        <f t="shared" si="126"/>
        <v>-45792</v>
      </c>
      <c r="AH238" s="113">
        <f t="shared" si="127"/>
        <v>231</v>
      </c>
      <c r="AI238" s="113" t="e">
        <f>INDEX(地温!$D$2:$D$366,MATCH(AG238,地温!$C$2:$C$366,FALSE))</f>
        <v>#N/A</v>
      </c>
      <c r="AJ238" s="113" t="e">
        <f t="shared" si="128"/>
        <v>#N/A</v>
      </c>
      <c r="AK238" s="116" t="e">
        <f t="shared" si="110"/>
        <v>#N/A</v>
      </c>
      <c r="AL238" s="119" t="e">
        <f t="shared" si="111"/>
        <v>#N/A</v>
      </c>
      <c r="AM238" s="119">
        <f t="shared" si="112"/>
        <v>0</v>
      </c>
      <c r="AP238" s="115">
        <f t="shared" si="129"/>
        <v>-45792</v>
      </c>
      <c r="AQ238" s="113">
        <f t="shared" si="130"/>
        <v>231</v>
      </c>
      <c r="AR238" s="113" t="e">
        <f>INDEX(地温!$D$2:$D$366,MATCH(AP238,地温!$C$2:$C$366,FALSE))</f>
        <v>#N/A</v>
      </c>
      <c r="AS238" s="113" t="e">
        <f t="shared" si="131"/>
        <v>#N/A</v>
      </c>
      <c r="AT238" s="116" t="e">
        <f t="shared" si="113"/>
        <v>#N/A</v>
      </c>
      <c r="AU238" s="119" t="e">
        <f t="shared" si="114"/>
        <v>#N/A</v>
      </c>
      <c r="AV238" s="119">
        <f t="shared" si="115"/>
        <v>0</v>
      </c>
    </row>
    <row r="239" spans="1:48">
      <c r="A239" s="115">
        <f t="shared" si="116"/>
        <v>-45791</v>
      </c>
      <c r="B239" s="113">
        <f t="shared" si="99"/>
        <v>232</v>
      </c>
      <c r="C239" s="119">
        <f t="shared" si="100"/>
        <v>0</v>
      </c>
      <c r="F239" s="115">
        <f t="shared" si="117"/>
        <v>-45791</v>
      </c>
      <c r="G239" s="113">
        <f t="shared" si="118"/>
        <v>232</v>
      </c>
      <c r="H239" s="113" t="e">
        <f>INDEX(地温!$D$2:$D$366,MATCH(F239,地温!$C$2:$C$366,FALSE))</f>
        <v>#N/A</v>
      </c>
      <c r="I239" s="113" t="e">
        <f t="shared" si="119"/>
        <v>#N/A</v>
      </c>
      <c r="J239" s="116" t="e">
        <f t="shared" si="101"/>
        <v>#N/A</v>
      </c>
      <c r="K239" s="119" t="e">
        <f t="shared" si="102"/>
        <v>#N/A</v>
      </c>
      <c r="L239" s="119">
        <f t="shared" si="103"/>
        <v>0</v>
      </c>
      <c r="O239" s="115">
        <f t="shared" si="120"/>
        <v>-45791</v>
      </c>
      <c r="P239" s="113">
        <f t="shared" si="121"/>
        <v>232</v>
      </c>
      <c r="Q239" s="113" t="e">
        <f>INDEX(地温!$D$2:$D$366,MATCH(O239,地温!$C$2:$C$366,FALSE))</f>
        <v>#N/A</v>
      </c>
      <c r="R239" s="113" t="e">
        <f t="shared" si="122"/>
        <v>#N/A</v>
      </c>
      <c r="S239" s="116" t="e">
        <f t="shared" si="104"/>
        <v>#N/A</v>
      </c>
      <c r="T239" s="119" t="e">
        <f t="shared" si="105"/>
        <v>#N/A</v>
      </c>
      <c r="U239" s="119">
        <f t="shared" si="106"/>
        <v>0</v>
      </c>
      <c r="X239" s="115">
        <f t="shared" si="123"/>
        <v>-45791</v>
      </c>
      <c r="Y239" s="113">
        <f t="shared" si="124"/>
        <v>232</v>
      </c>
      <c r="Z239" s="113" t="e">
        <f>INDEX(地温!$D$2:$D$366,MATCH(X239,地温!$C$2:$C$366,FALSE))</f>
        <v>#N/A</v>
      </c>
      <c r="AA239" s="113" t="e">
        <f t="shared" si="125"/>
        <v>#N/A</v>
      </c>
      <c r="AB239" s="116" t="e">
        <f t="shared" si="107"/>
        <v>#N/A</v>
      </c>
      <c r="AC239" s="119" t="e">
        <f t="shared" si="108"/>
        <v>#N/A</v>
      </c>
      <c r="AD239" s="119">
        <f t="shared" si="109"/>
        <v>0</v>
      </c>
      <c r="AG239" s="115">
        <f t="shared" si="126"/>
        <v>-45791</v>
      </c>
      <c r="AH239" s="113">
        <f t="shared" si="127"/>
        <v>232</v>
      </c>
      <c r="AI239" s="113" t="e">
        <f>INDEX(地温!$D$2:$D$366,MATCH(AG239,地温!$C$2:$C$366,FALSE))</f>
        <v>#N/A</v>
      </c>
      <c r="AJ239" s="113" t="e">
        <f t="shared" si="128"/>
        <v>#N/A</v>
      </c>
      <c r="AK239" s="116" t="e">
        <f t="shared" si="110"/>
        <v>#N/A</v>
      </c>
      <c r="AL239" s="119" t="e">
        <f t="shared" si="111"/>
        <v>#N/A</v>
      </c>
      <c r="AM239" s="119">
        <f t="shared" si="112"/>
        <v>0</v>
      </c>
      <c r="AP239" s="115">
        <f t="shared" si="129"/>
        <v>-45791</v>
      </c>
      <c r="AQ239" s="113">
        <f t="shared" si="130"/>
        <v>232</v>
      </c>
      <c r="AR239" s="113" t="e">
        <f>INDEX(地温!$D$2:$D$366,MATCH(AP239,地温!$C$2:$C$366,FALSE))</f>
        <v>#N/A</v>
      </c>
      <c r="AS239" s="113" t="e">
        <f t="shared" si="131"/>
        <v>#N/A</v>
      </c>
      <c r="AT239" s="116" t="e">
        <f t="shared" si="113"/>
        <v>#N/A</v>
      </c>
      <c r="AU239" s="119" t="e">
        <f t="shared" si="114"/>
        <v>#N/A</v>
      </c>
      <c r="AV239" s="119">
        <f t="shared" si="115"/>
        <v>0</v>
      </c>
    </row>
    <row r="240" spans="1:48">
      <c r="A240" s="115">
        <f t="shared" si="116"/>
        <v>-45790</v>
      </c>
      <c r="B240" s="113">
        <f t="shared" si="99"/>
        <v>233</v>
      </c>
      <c r="C240" s="119">
        <f t="shared" si="100"/>
        <v>0</v>
      </c>
      <c r="F240" s="115">
        <f t="shared" si="117"/>
        <v>-45790</v>
      </c>
      <c r="G240" s="113">
        <f t="shared" si="118"/>
        <v>233</v>
      </c>
      <c r="H240" s="113" t="e">
        <f>INDEX(地温!$D$2:$D$366,MATCH(F240,地温!$C$2:$C$366,FALSE))</f>
        <v>#N/A</v>
      </c>
      <c r="I240" s="113" t="e">
        <f t="shared" si="119"/>
        <v>#N/A</v>
      </c>
      <c r="J240" s="116" t="e">
        <f t="shared" si="101"/>
        <v>#N/A</v>
      </c>
      <c r="K240" s="119" t="e">
        <f t="shared" si="102"/>
        <v>#N/A</v>
      </c>
      <c r="L240" s="119">
        <f t="shared" si="103"/>
        <v>0</v>
      </c>
      <c r="O240" s="115">
        <f t="shared" si="120"/>
        <v>-45790</v>
      </c>
      <c r="P240" s="113">
        <f t="shared" si="121"/>
        <v>233</v>
      </c>
      <c r="Q240" s="113" t="e">
        <f>INDEX(地温!$D$2:$D$366,MATCH(O240,地温!$C$2:$C$366,FALSE))</f>
        <v>#N/A</v>
      </c>
      <c r="R240" s="113" t="e">
        <f t="shared" si="122"/>
        <v>#N/A</v>
      </c>
      <c r="S240" s="116" t="e">
        <f t="shared" si="104"/>
        <v>#N/A</v>
      </c>
      <c r="T240" s="119" t="e">
        <f t="shared" si="105"/>
        <v>#N/A</v>
      </c>
      <c r="U240" s="119">
        <f t="shared" si="106"/>
        <v>0</v>
      </c>
      <c r="X240" s="115">
        <f t="shared" si="123"/>
        <v>-45790</v>
      </c>
      <c r="Y240" s="113">
        <f t="shared" si="124"/>
        <v>233</v>
      </c>
      <c r="Z240" s="113" t="e">
        <f>INDEX(地温!$D$2:$D$366,MATCH(X240,地温!$C$2:$C$366,FALSE))</f>
        <v>#N/A</v>
      </c>
      <c r="AA240" s="113" t="e">
        <f t="shared" si="125"/>
        <v>#N/A</v>
      </c>
      <c r="AB240" s="116" t="e">
        <f t="shared" si="107"/>
        <v>#N/A</v>
      </c>
      <c r="AC240" s="119" t="e">
        <f t="shared" si="108"/>
        <v>#N/A</v>
      </c>
      <c r="AD240" s="119">
        <f t="shared" si="109"/>
        <v>0</v>
      </c>
      <c r="AG240" s="115">
        <f t="shared" si="126"/>
        <v>-45790</v>
      </c>
      <c r="AH240" s="113">
        <f t="shared" si="127"/>
        <v>233</v>
      </c>
      <c r="AI240" s="113" t="e">
        <f>INDEX(地温!$D$2:$D$366,MATCH(AG240,地温!$C$2:$C$366,FALSE))</f>
        <v>#N/A</v>
      </c>
      <c r="AJ240" s="113" t="e">
        <f t="shared" si="128"/>
        <v>#N/A</v>
      </c>
      <c r="AK240" s="116" t="e">
        <f t="shared" si="110"/>
        <v>#N/A</v>
      </c>
      <c r="AL240" s="119" t="e">
        <f t="shared" si="111"/>
        <v>#N/A</v>
      </c>
      <c r="AM240" s="119">
        <f t="shared" si="112"/>
        <v>0</v>
      </c>
      <c r="AP240" s="115">
        <f t="shared" si="129"/>
        <v>-45790</v>
      </c>
      <c r="AQ240" s="113">
        <f t="shared" si="130"/>
        <v>233</v>
      </c>
      <c r="AR240" s="113" t="e">
        <f>INDEX(地温!$D$2:$D$366,MATCH(AP240,地温!$C$2:$C$366,FALSE))</f>
        <v>#N/A</v>
      </c>
      <c r="AS240" s="113" t="e">
        <f t="shared" si="131"/>
        <v>#N/A</v>
      </c>
      <c r="AT240" s="116" t="e">
        <f t="shared" si="113"/>
        <v>#N/A</v>
      </c>
      <c r="AU240" s="119" t="e">
        <f t="shared" si="114"/>
        <v>#N/A</v>
      </c>
      <c r="AV240" s="119">
        <f t="shared" si="115"/>
        <v>0</v>
      </c>
    </row>
    <row r="241" spans="1:48">
      <c r="A241" s="115">
        <f t="shared" si="116"/>
        <v>-45789</v>
      </c>
      <c r="B241" s="113">
        <f t="shared" si="99"/>
        <v>234</v>
      </c>
      <c r="C241" s="119">
        <f t="shared" si="100"/>
        <v>0</v>
      </c>
      <c r="F241" s="115">
        <f t="shared" si="117"/>
        <v>-45789</v>
      </c>
      <c r="G241" s="113">
        <f t="shared" si="118"/>
        <v>234</v>
      </c>
      <c r="H241" s="113" t="e">
        <f>INDEX(地温!$D$2:$D$366,MATCH(F241,地温!$C$2:$C$366,FALSE))</f>
        <v>#N/A</v>
      </c>
      <c r="I241" s="113" t="e">
        <f t="shared" si="119"/>
        <v>#N/A</v>
      </c>
      <c r="J241" s="116" t="e">
        <f t="shared" si="101"/>
        <v>#N/A</v>
      </c>
      <c r="K241" s="119" t="e">
        <f t="shared" si="102"/>
        <v>#N/A</v>
      </c>
      <c r="L241" s="119">
        <f t="shared" si="103"/>
        <v>0</v>
      </c>
      <c r="O241" s="115">
        <f t="shared" si="120"/>
        <v>-45789</v>
      </c>
      <c r="P241" s="113">
        <f t="shared" si="121"/>
        <v>234</v>
      </c>
      <c r="Q241" s="113" t="e">
        <f>INDEX(地温!$D$2:$D$366,MATCH(O241,地温!$C$2:$C$366,FALSE))</f>
        <v>#N/A</v>
      </c>
      <c r="R241" s="113" t="e">
        <f t="shared" si="122"/>
        <v>#N/A</v>
      </c>
      <c r="S241" s="116" t="e">
        <f t="shared" si="104"/>
        <v>#N/A</v>
      </c>
      <c r="T241" s="119" t="e">
        <f t="shared" si="105"/>
        <v>#N/A</v>
      </c>
      <c r="U241" s="119">
        <f t="shared" si="106"/>
        <v>0</v>
      </c>
      <c r="X241" s="115">
        <f t="shared" si="123"/>
        <v>-45789</v>
      </c>
      <c r="Y241" s="113">
        <f t="shared" si="124"/>
        <v>234</v>
      </c>
      <c r="Z241" s="113" t="e">
        <f>INDEX(地温!$D$2:$D$366,MATCH(X241,地温!$C$2:$C$366,FALSE))</f>
        <v>#N/A</v>
      </c>
      <c r="AA241" s="113" t="e">
        <f t="shared" si="125"/>
        <v>#N/A</v>
      </c>
      <c r="AB241" s="116" t="e">
        <f t="shared" si="107"/>
        <v>#N/A</v>
      </c>
      <c r="AC241" s="119" t="e">
        <f t="shared" si="108"/>
        <v>#N/A</v>
      </c>
      <c r="AD241" s="119">
        <f t="shared" si="109"/>
        <v>0</v>
      </c>
      <c r="AG241" s="115">
        <f t="shared" si="126"/>
        <v>-45789</v>
      </c>
      <c r="AH241" s="113">
        <f t="shared" si="127"/>
        <v>234</v>
      </c>
      <c r="AI241" s="113" t="e">
        <f>INDEX(地温!$D$2:$D$366,MATCH(AG241,地温!$C$2:$C$366,FALSE))</f>
        <v>#N/A</v>
      </c>
      <c r="AJ241" s="113" t="e">
        <f t="shared" si="128"/>
        <v>#N/A</v>
      </c>
      <c r="AK241" s="116" t="e">
        <f t="shared" si="110"/>
        <v>#N/A</v>
      </c>
      <c r="AL241" s="119" t="e">
        <f t="shared" si="111"/>
        <v>#N/A</v>
      </c>
      <c r="AM241" s="119">
        <f t="shared" si="112"/>
        <v>0</v>
      </c>
      <c r="AP241" s="115">
        <f t="shared" si="129"/>
        <v>-45789</v>
      </c>
      <c r="AQ241" s="113">
        <f t="shared" si="130"/>
        <v>234</v>
      </c>
      <c r="AR241" s="113" t="e">
        <f>INDEX(地温!$D$2:$D$366,MATCH(AP241,地温!$C$2:$C$366,FALSE))</f>
        <v>#N/A</v>
      </c>
      <c r="AS241" s="113" t="e">
        <f t="shared" si="131"/>
        <v>#N/A</v>
      </c>
      <c r="AT241" s="116" t="e">
        <f t="shared" si="113"/>
        <v>#N/A</v>
      </c>
      <c r="AU241" s="119" t="e">
        <f t="shared" si="114"/>
        <v>#N/A</v>
      </c>
      <c r="AV241" s="119">
        <f t="shared" si="115"/>
        <v>0</v>
      </c>
    </row>
    <row r="242" spans="1:48">
      <c r="A242" s="115">
        <f t="shared" si="116"/>
        <v>-45788</v>
      </c>
      <c r="B242" s="113">
        <f t="shared" si="99"/>
        <v>235</v>
      </c>
      <c r="C242" s="119">
        <f t="shared" si="100"/>
        <v>0</v>
      </c>
      <c r="F242" s="115">
        <f t="shared" si="117"/>
        <v>-45788</v>
      </c>
      <c r="G242" s="113">
        <f t="shared" si="118"/>
        <v>235</v>
      </c>
      <c r="H242" s="113" t="e">
        <f>INDEX(地温!$D$2:$D$366,MATCH(F242,地温!$C$2:$C$366,FALSE))</f>
        <v>#N/A</v>
      </c>
      <c r="I242" s="113" t="e">
        <f t="shared" si="119"/>
        <v>#N/A</v>
      </c>
      <c r="J242" s="116" t="e">
        <f t="shared" si="101"/>
        <v>#N/A</v>
      </c>
      <c r="K242" s="119" t="e">
        <f t="shared" si="102"/>
        <v>#N/A</v>
      </c>
      <c r="L242" s="119">
        <f t="shared" si="103"/>
        <v>0</v>
      </c>
      <c r="O242" s="115">
        <f t="shared" si="120"/>
        <v>-45788</v>
      </c>
      <c r="P242" s="113">
        <f t="shared" si="121"/>
        <v>235</v>
      </c>
      <c r="Q242" s="113" t="e">
        <f>INDEX(地温!$D$2:$D$366,MATCH(O242,地温!$C$2:$C$366,FALSE))</f>
        <v>#N/A</v>
      </c>
      <c r="R242" s="113" t="e">
        <f t="shared" si="122"/>
        <v>#N/A</v>
      </c>
      <c r="S242" s="116" t="e">
        <f t="shared" si="104"/>
        <v>#N/A</v>
      </c>
      <c r="T242" s="119" t="e">
        <f t="shared" si="105"/>
        <v>#N/A</v>
      </c>
      <c r="U242" s="119">
        <f t="shared" si="106"/>
        <v>0</v>
      </c>
      <c r="X242" s="115">
        <f t="shared" si="123"/>
        <v>-45788</v>
      </c>
      <c r="Y242" s="113">
        <f t="shared" si="124"/>
        <v>235</v>
      </c>
      <c r="Z242" s="113" t="e">
        <f>INDEX(地温!$D$2:$D$366,MATCH(X242,地温!$C$2:$C$366,FALSE))</f>
        <v>#N/A</v>
      </c>
      <c r="AA242" s="113" t="e">
        <f t="shared" si="125"/>
        <v>#N/A</v>
      </c>
      <c r="AB242" s="116" t="e">
        <f t="shared" si="107"/>
        <v>#N/A</v>
      </c>
      <c r="AC242" s="119" t="e">
        <f t="shared" si="108"/>
        <v>#N/A</v>
      </c>
      <c r="AD242" s="119">
        <f t="shared" si="109"/>
        <v>0</v>
      </c>
      <c r="AG242" s="115">
        <f t="shared" si="126"/>
        <v>-45788</v>
      </c>
      <c r="AH242" s="113">
        <f t="shared" si="127"/>
        <v>235</v>
      </c>
      <c r="AI242" s="113" t="e">
        <f>INDEX(地温!$D$2:$D$366,MATCH(AG242,地温!$C$2:$C$366,FALSE))</f>
        <v>#N/A</v>
      </c>
      <c r="AJ242" s="113" t="e">
        <f t="shared" si="128"/>
        <v>#N/A</v>
      </c>
      <c r="AK242" s="116" t="e">
        <f t="shared" si="110"/>
        <v>#N/A</v>
      </c>
      <c r="AL242" s="119" t="e">
        <f t="shared" si="111"/>
        <v>#N/A</v>
      </c>
      <c r="AM242" s="119">
        <f t="shared" si="112"/>
        <v>0</v>
      </c>
      <c r="AP242" s="115">
        <f t="shared" si="129"/>
        <v>-45788</v>
      </c>
      <c r="AQ242" s="113">
        <f t="shared" si="130"/>
        <v>235</v>
      </c>
      <c r="AR242" s="113" t="e">
        <f>INDEX(地温!$D$2:$D$366,MATCH(AP242,地温!$C$2:$C$366,FALSE))</f>
        <v>#N/A</v>
      </c>
      <c r="AS242" s="113" t="e">
        <f t="shared" si="131"/>
        <v>#N/A</v>
      </c>
      <c r="AT242" s="116" t="e">
        <f t="shared" si="113"/>
        <v>#N/A</v>
      </c>
      <c r="AU242" s="119" t="e">
        <f t="shared" si="114"/>
        <v>#N/A</v>
      </c>
      <c r="AV242" s="119">
        <f t="shared" si="115"/>
        <v>0</v>
      </c>
    </row>
    <row r="243" spans="1:48">
      <c r="A243" s="115">
        <f t="shared" si="116"/>
        <v>-45787</v>
      </c>
      <c r="B243" s="113">
        <f t="shared" si="99"/>
        <v>236</v>
      </c>
      <c r="C243" s="119">
        <f t="shared" si="100"/>
        <v>0</v>
      </c>
      <c r="F243" s="115">
        <f t="shared" si="117"/>
        <v>-45787</v>
      </c>
      <c r="G243" s="113">
        <f t="shared" si="118"/>
        <v>236</v>
      </c>
      <c r="H243" s="113" t="e">
        <f>INDEX(地温!$D$2:$D$366,MATCH(F243,地温!$C$2:$C$366,FALSE))</f>
        <v>#N/A</v>
      </c>
      <c r="I243" s="113" t="e">
        <f t="shared" si="119"/>
        <v>#N/A</v>
      </c>
      <c r="J243" s="116" t="e">
        <f t="shared" si="101"/>
        <v>#N/A</v>
      </c>
      <c r="K243" s="119" t="e">
        <f t="shared" si="102"/>
        <v>#N/A</v>
      </c>
      <c r="L243" s="119">
        <f t="shared" si="103"/>
        <v>0</v>
      </c>
      <c r="O243" s="115">
        <f t="shared" si="120"/>
        <v>-45787</v>
      </c>
      <c r="P243" s="113">
        <f t="shared" si="121"/>
        <v>236</v>
      </c>
      <c r="Q243" s="113" t="e">
        <f>INDEX(地温!$D$2:$D$366,MATCH(O243,地温!$C$2:$C$366,FALSE))</f>
        <v>#N/A</v>
      </c>
      <c r="R243" s="113" t="e">
        <f t="shared" si="122"/>
        <v>#N/A</v>
      </c>
      <c r="S243" s="116" t="e">
        <f t="shared" si="104"/>
        <v>#N/A</v>
      </c>
      <c r="T243" s="119" t="e">
        <f t="shared" si="105"/>
        <v>#N/A</v>
      </c>
      <c r="U243" s="119">
        <f t="shared" si="106"/>
        <v>0</v>
      </c>
      <c r="X243" s="115">
        <f t="shared" si="123"/>
        <v>-45787</v>
      </c>
      <c r="Y243" s="113">
        <f t="shared" si="124"/>
        <v>236</v>
      </c>
      <c r="Z243" s="113" t="e">
        <f>INDEX(地温!$D$2:$D$366,MATCH(X243,地温!$C$2:$C$366,FALSE))</f>
        <v>#N/A</v>
      </c>
      <c r="AA243" s="113" t="e">
        <f t="shared" si="125"/>
        <v>#N/A</v>
      </c>
      <c r="AB243" s="116" t="e">
        <f t="shared" si="107"/>
        <v>#N/A</v>
      </c>
      <c r="AC243" s="119" t="e">
        <f t="shared" si="108"/>
        <v>#N/A</v>
      </c>
      <c r="AD243" s="119">
        <f t="shared" si="109"/>
        <v>0</v>
      </c>
      <c r="AG243" s="115">
        <f t="shared" si="126"/>
        <v>-45787</v>
      </c>
      <c r="AH243" s="113">
        <f t="shared" si="127"/>
        <v>236</v>
      </c>
      <c r="AI243" s="113" t="e">
        <f>INDEX(地温!$D$2:$D$366,MATCH(AG243,地温!$C$2:$C$366,FALSE))</f>
        <v>#N/A</v>
      </c>
      <c r="AJ243" s="113" t="e">
        <f t="shared" si="128"/>
        <v>#N/A</v>
      </c>
      <c r="AK243" s="116" t="e">
        <f t="shared" si="110"/>
        <v>#N/A</v>
      </c>
      <c r="AL243" s="119" t="e">
        <f t="shared" si="111"/>
        <v>#N/A</v>
      </c>
      <c r="AM243" s="119">
        <f t="shared" si="112"/>
        <v>0</v>
      </c>
      <c r="AP243" s="115">
        <f t="shared" si="129"/>
        <v>-45787</v>
      </c>
      <c r="AQ243" s="113">
        <f t="shared" si="130"/>
        <v>236</v>
      </c>
      <c r="AR243" s="113" t="e">
        <f>INDEX(地温!$D$2:$D$366,MATCH(AP243,地温!$C$2:$C$366,FALSE))</f>
        <v>#N/A</v>
      </c>
      <c r="AS243" s="113" t="e">
        <f t="shared" si="131"/>
        <v>#N/A</v>
      </c>
      <c r="AT243" s="116" t="e">
        <f t="shared" si="113"/>
        <v>#N/A</v>
      </c>
      <c r="AU243" s="119" t="e">
        <f t="shared" si="114"/>
        <v>#N/A</v>
      </c>
      <c r="AV243" s="119">
        <f t="shared" si="115"/>
        <v>0</v>
      </c>
    </row>
    <row r="244" spans="1:48">
      <c r="A244" s="115">
        <f t="shared" si="116"/>
        <v>-45786</v>
      </c>
      <c r="B244" s="113">
        <f t="shared" si="99"/>
        <v>237</v>
      </c>
      <c r="C244" s="119">
        <f t="shared" si="100"/>
        <v>0</v>
      </c>
      <c r="F244" s="115">
        <f t="shared" si="117"/>
        <v>-45786</v>
      </c>
      <c r="G244" s="113">
        <f t="shared" si="118"/>
        <v>237</v>
      </c>
      <c r="H244" s="113" t="e">
        <f>INDEX(地温!$D$2:$D$366,MATCH(F244,地温!$C$2:$C$366,FALSE))</f>
        <v>#N/A</v>
      </c>
      <c r="I244" s="113" t="e">
        <f t="shared" si="119"/>
        <v>#N/A</v>
      </c>
      <c r="J244" s="116" t="e">
        <f t="shared" si="101"/>
        <v>#N/A</v>
      </c>
      <c r="K244" s="119" t="e">
        <f t="shared" si="102"/>
        <v>#N/A</v>
      </c>
      <c r="L244" s="119">
        <f t="shared" si="103"/>
        <v>0</v>
      </c>
      <c r="O244" s="115">
        <f t="shared" si="120"/>
        <v>-45786</v>
      </c>
      <c r="P244" s="113">
        <f t="shared" si="121"/>
        <v>237</v>
      </c>
      <c r="Q244" s="113" t="e">
        <f>INDEX(地温!$D$2:$D$366,MATCH(O244,地温!$C$2:$C$366,FALSE))</f>
        <v>#N/A</v>
      </c>
      <c r="R244" s="113" t="e">
        <f t="shared" si="122"/>
        <v>#N/A</v>
      </c>
      <c r="S244" s="116" t="e">
        <f t="shared" si="104"/>
        <v>#N/A</v>
      </c>
      <c r="T244" s="119" t="e">
        <f t="shared" si="105"/>
        <v>#N/A</v>
      </c>
      <c r="U244" s="119">
        <f t="shared" si="106"/>
        <v>0</v>
      </c>
      <c r="X244" s="115">
        <f t="shared" si="123"/>
        <v>-45786</v>
      </c>
      <c r="Y244" s="113">
        <f t="shared" si="124"/>
        <v>237</v>
      </c>
      <c r="Z244" s="113" t="e">
        <f>INDEX(地温!$D$2:$D$366,MATCH(X244,地温!$C$2:$C$366,FALSE))</f>
        <v>#N/A</v>
      </c>
      <c r="AA244" s="113" t="e">
        <f t="shared" si="125"/>
        <v>#N/A</v>
      </c>
      <c r="AB244" s="116" t="e">
        <f t="shared" si="107"/>
        <v>#N/A</v>
      </c>
      <c r="AC244" s="119" t="e">
        <f t="shared" si="108"/>
        <v>#N/A</v>
      </c>
      <c r="AD244" s="119">
        <f t="shared" si="109"/>
        <v>0</v>
      </c>
      <c r="AG244" s="115">
        <f t="shared" si="126"/>
        <v>-45786</v>
      </c>
      <c r="AH244" s="113">
        <f t="shared" si="127"/>
        <v>237</v>
      </c>
      <c r="AI244" s="113" t="e">
        <f>INDEX(地温!$D$2:$D$366,MATCH(AG244,地温!$C$2:$C$366,FALSE))</f>
        <v>#N/A</v>
      </c>
      <c r="AJ244" s="113" t="e">
        <f t="shared" si="128"/>
        <v>#N/A</v>
      </c>
      <c r="AK244" s="116" t="e">
        <f t="shared" si="110"/>
        <v>#N/A</v>
      </c>
      <c r="AL244" s="119" t="e">
        <f t="shared" si="111"/>
        <v>#N/A</v>
      </c>
      <c r="AM244" s="119">
        <f t="shared" si="112"/>
        <v>0</v>
      </c>
      <c r="AP244" s="115">
        <f t="shared" si="129"/>
        <v>-45786</v>
      </c>
      <c r="AQ244" s="113">
        <f t="shared" si="130"/>
        <v>237</v>
      </c>
      <c r="AR244" s="113" t="e">
        <f>INDEX(地温!$D$2:$D$366,MATCH(AP244,地温!$C$2:$C$366,FALSE))</f>
        <v>#N/A</v>
      </c>
      <c r="AS244" s="113" t="e">
        <f t="shared" si="131"/>
        <v>#N/A</v>
      </c>
      <c r="AT244" s="116" t="e">
        <f t="shared" si="113"/>
        <v>#N/A</v>
      </c>
      <c r="AU244" s="119" t="e">
        <f t="shared" si="114"/>
        <v>#N/A</v>
      </c>
      <c r="AV244" s="119">
        <f t="shared" si="115"/>
        <v>0</v>
      </c>
    </row>
    <row r="245" spans="1:48">
      <c r="A245" s="115">
        <f t="shared" si="116"/>
        <v>-45785</v>
      </c>
      <c r="B245" s="113">
        <f t="shared" si="99"/>
        <v>238</v>
      </c>
      <c r="C245" s="119">
        <f t="shared" si="100"/>
        <v>0</v>
      </c>
      <c r="F245" s="115">
        <f t="shared" si="117"/>
        <v>-45785</v>
      </c>
      <c r="G245" s="113">
        <f t="shared" si="118"/>
        <v>238</v>
      </c>
      <c r="H245" s="113" t="e">
        <f>INDEX(地温!$D$2:$D$366,MATCH(F245,地温!$C$2:$C$366,FALSE))</f>
        <v>#N/A</v>
      </c>
      <c r="I245" s="113" t="e">
        <f t="shared" si="119"/>
        <v>#N/A</v>
      </c>
      <c r="J245" s="116" t="e">
        <f t="shared" si="101"/>
        <v>#N/A</v>
      </c>
      <c r="K245" s="119" t="e">
        <f t="shared" si="102"/>
        <v>#N/A</v>
      </c>
      <c r="L245" s="119">
        <f t="shared" si="103"/>
        <v>0</v>
      </c>
      <c r="O245" s="115">
        <f t="shared" si="120"/>
        <v>-45785</v>
      </c>
      <c r="P245" s="113">
        <f t="shared" si="121"/>
        <v>238</v>
      </c>
      <c r="Q245" s="113" t="e">
        <f>INDEX(地温!$D$2:$D$366,MATCH(O245,地温!$C$2:$C$366,FALSE))</f>
        <v>#N/A</v>
      </c>
      <c r="R245" s="113" t="e">
        <f t="shared" si="122"/>
        <v>#N/A</v>
      </c>
      <c r="S245" s="116" t="e">
        <f t="shared" si="104"/>
        <v>#N/A</v>
      </c>
      <c r="T245" s="119" t="e">
        <f t="shared" si="105"/>
        <v>#N/A</v>
      </c>
      <c r="U245" s="119">
        <f t="shared" si="106"/>
        <v>0</v>
      </c>
      <c r="X245" s="115">
        <f t="shared" si="123"/>
        <v>-45785</v>
      </c>
      <c r="Y245" s="113">
        <f t="shared" si="124"/>
        <v>238</v>
      </c>
      <c r="Z245" s="113" t="e">
        <f>INDEX(地温!$D$2:$D$366,MATCH(X245,地温!$C$2:$C$366,FALSE))</f>
        <v>#N/A</v>
      </c>
      <c r="AA245" s="113" t="e">
        <f t="shared" si="125"/>
        <v>#N/A</v>
      </c>
      <c r="AB245" s="116" t="e">
        <f t="shared" si="107"/>
        <v>#N/A</v>
      </c>
      <c r="AC245" s="119" t="e">
        <f t="shared" si="108"/>
        <v>#N/A</v>
      </c>
      <c r="AD245" s="119">
        <f t="shared" si="109"/>
        <v>0</v>
      </c>
      <c r="AG245" s="115">
        <f t="shared" si="126"/>
        <v>-45785</v>
      </c>
      <c r="AH245" s="113">
        <f t="shared" si="127"/>
        <v>238</v>
      </c>
      <c r="AI245" s="113" t="e">
        <f>INDEX(地温!$D$2:$D$366,MATCH(AG245,地温!$C$2:$C$366,FALSE))</f>
        <v>#N/A</v>
      </c>
      <c r="AJ245" s="113" t="e">
        <f t="shared" si="128"/>
        <v>#N/A</v>
      </c>
      <c r="AK245" s="116" t="e">
        <f t="shared" si="110"/>
        <v>#N/A</v>
      </c>
      <c r="AL245" s="119" t="e">
        <f t="shared" si="111"/>
        <v>#N/A</v>
      </c>
      <c r="AM245" s="119">
        <f t="shared" si="112"/>
        <v>0</v>
      </c>
      <c r="AP245" s="115">
        <f t="shared" si="129"/>
        <v>-45785</v>
      </c>
      <c r="AQ245" s="113">
        <f t="shared" si="130"/>
        <v>238</v>
      </c>
      <c r="AR245" s="113" t="e">
        <f>INDEX(地温!$D$2:$D$366,MATCH(AP245,地温!$C$2:$C$366,FALSE))</f>
        <v>#N/A</v>
      </c>
      <c r="AS245" s="113" t="e">
        <f t="shared" si="131"/>
        <v>#N/A</v>
      </c>
      <c r="AT245" s="116" t="e">
        <f t="shared" si="113"/>
        <v>#N/A</v>
      </c>
      <c r="AU245" s="119" t="e">
        <f t="shared" si="114"/>
        <v>#N/A</v>
      </c>
      <c r="AV245" s="119">
        <f t="shared" si="115"/>
        <v>0</v>
      </c>
    </row>
    <row r="246" spans="1:48">
      <c r="A246" s="115">
        <f t="shared" si="116"/>
        <v>-45784</v>
      </c>
      <c r="B246" s="113">
        <f t="shared" si="99"/>
        <v>239</v>
      </c>
      <c r="C246" s="119">
        <f t="shared" si="100"/>
        <v>0</v>
      </c>
      <c r="F246" s="115">
        <f t="shared" si="117"/>
        <v>-45784</v>
      </c>
      <c r="G246" s="113">
        <f t="shared" si="118"/>
        <v>239</v>
      </c>
      <c r="H246" s="113" t="e">
        <f>INDEX(地温!$D$2:$D$366,MATCH(F246,地温!$C$2:$C$366,FALSE))</f>
        <v>#N/A</v>
      </c>
      <c r="I246" s="113" t="e">
        <f t="shared" si="119"/>
        <v>#N/A</v>
      </c>
      <c r="J246" s="116" t="e">
        <f t="shared" si="101"/>
        <v>#N/A</v>
      </c>
      <c r="K246" s="119" t="e">
        <f t="shared" si="102"/>
        <v>#N/A</v>
      </c>
      <c r="L246" s="119">
        <f t="shared" si="103"/>
        <v>0</v>
      </c>
      <c r="O246" s="115">
        <f t="shared" si="120"/>
        <v>-45784</v>
      </c>
      <c r="P246" s="113">
        <f t="shared" si="121"/>
        <v>239</v>
      </c>
      <c r="Q246" s="113" t="e">
        <f>INDEX(地温!$D$2:$D$366,MATCH(O246,地温!$C$2:$C$366,FALSE))</f>
        <v>#N/A</v>
      </c>
      <c r="R246" s="113" t="e">
        <f t="shared" si="122"/>
        <v>#N/A</v>
      </c>
      <c r="S246" s="116" t="e">
        <f t="shared" si="104"/>
        <v>#N/A</v>
      </c>
      <c r="T246" s="119" t="e">
        <f t="shared" si="105"/>
        <v>#N/A</v>
      </c>
      <c r="U246" s="119">
        <f t="shared" si="106"/>
        <v>0</v>
      </c>
      <c r="X246" s="115">
        <f t="shared" si="123"/>
        <v>-45784</v>
      </c>
      <c r="Y246" s="113">
        <f t="shared" si="124"/>
        <v>239</v>
      </c>
      <c r="Z246" s="113" t="e">
        <f>INDEX(地温!$D$2:$D$366,MATCH(X246,地温!$C$2:$C$366,FALSE))</f>
        <v>#N/A</v>
      </c>
      <c r="AA246" s="113" t="e">
        <f t="shared" si="125"/>
        <v>#N/A</v>
      </c>
      <c r="AB246" s="116" t="e">
        <f t="shared" si="107"/>
        <v>#N/A</v>
      </c>
      <c r="AC246" s="119" t="e">
        <f t="shared" si="108"/>
        <v>#N/A</v>
      </c>
      <c r="AD246" s="119">
        <f t="shared" si="109"/>
        <v>0</v>
      </c>
      <c r="AG246" s="115">
        <f t="shared" si="126"/>
        <v>-45784</v>
      </c>
      <c r="AH246" s="113">
        <f t="shared" si="127"/>
        <v>239</v>
      </c>
      <c r="AI246" s="113" t="e">
        <f>INDEX(地温!$D$2:$D$366,MATCH(AG246,地温!$C$2:$C$366,FALSE))</f>
        <v>#N/A</v>
      </c>
      <c r="AJ246" s="113" t="e">
        <f t="shared" si="128"/>
        <v>#N/A</v>
      </c>
      <c r="AK246" s="116" t="e">
        <f t="shared" si="110"/>
        <v>#N/A</v>
      </c>
      <c r="AL246" s="119" t="e">
        <f t="shared" si="111"/>
        <v>#N/A</v>
      </c>
      <c r="AM246" s="119">
        <f t="shared" si="112"/>
        <v>0</v>
      </c>
      <c r="AP246" s="115">
        <f t="shared" si="129"/>
        <v>-45784</v>
      </c>
      <c r="AQ246" s="113">
        <f t="shared" si="130"/>
        <v>239</v>
      </c>
      <c r="AR246" s="113" t="e">
        <f>INDEX(地温!$D$2:$D$366,MATCH(AP246,地温!$C$2:$C$366,FALSE))</f>
        <v>#N/A</v>
      </c>
      <c r="AS246" s="113" t="e">
        <f t="shared" si="131"/>
        <v>#N/A</v>
      </c>
      <c r="AT246" s="116" t="e">
        <f t="shared" si="113"/>
        <v>#N/A</v>
      </c>
      <c r="AU246" s="119" t="e">
        <f t="shared" si="114"/>
        <v>#N/A</v>
      </c>
      <c r="AV246" s="119">
        <f t="shared" si="115"/>
        <v>0</v>
      </c>
    </row>
    <row r="247" spans="1:48">
      <c r="A247" s="115">
        <f t="shared" si="116"/>
        <v>-45783</v>
      </c>
      <c r="B247" s="113">
        <f t="shared" si="99"/>
        <v>240</v>
      </c>
      <c r="C247" s="119">
        <f t="shared" si="100"/>
        <v>0</v>
      </c>
      <c r="F247" s="115">
        <f t="shared" si="117"/>
        <v>-45783</v>
      </c>
      <c r="G247" s="113">
        <f t="shared" si="118"/>
        <v>240</v>
      </c>
      <c r="H247" s="113" t="e">
        <f>INDEX(地温!$D$2:$D$366,MATCH(F247,地温!$C$2:$C$366,FALSE))</f>
        <v>#N/A</v>
      </c>
      <c r="I247" s="113" t="e">
        <f t="shared" si="119"/>
        <v>#N/A</v>
      </c>
      <c r="J247" s="116" t="e">
        <f t="shared" si="101"/>
        <v>#N/A</v>
      </c>
      <c r="K247" s="119" t="e">
        <f t="shared" si="102"/>
        <v>#N/A</v>
      </c>
      <c r="L247" s="119">
        <f t="shared" si="103"/>
        <v>0</v>
      </c>
      <c r="O247" s="115">
        <f t="shared" si="120"/>
        <v>-45783</v>
      </c>
      <c r="P247" s="113">
        <f t="shared" si="121"/>
        <v>240</v>
      </c>
      <c r="Q247" s="113" t="e">
        <f>INDEX(地温!$D$2:$D$366,MATCH(O247,地温!$C$2:$C$366,FALSE))</f>
        <v>#N/A</v>
      </c>
      <c r="R247" s="113" t="e">
        <f t="shared" si="122"/>
        <v>#N/A</v>
      </c>
      <c r="S247" s="116" t="e">
        <f t="shared" si="104"/>
        <v>#N/A</v>
      </c>
      <c r="T247" s="119" t="e">
        <f t="shared" si="105"/>
        <v>#N/A</v>
      </c>
      <c r="U247" s="119">
        <f t="shared" si="106"/>
        <v>0</v>
      </c>
      <c r="X247" s="115">
        <f t="shared" si="123"/>
        <v>-45783</v>
      </c>
      <c r="Y247" s="113">
        <f t="shared" si="124"/>
        <v>240</v>
      </c>
      <c r="Z247" s="113" t="e">
        <f>INDEX(地温!$D$2:$D$366,MATCH(X247,地温!$C$2:$C$366,FALSE))</f>
        <v>#N/A</v>
      </c>
      <c r="AA247" s="113" t="e">
        <f t="shared" si="125"/>
        <v>#N/A</v>
      </c>
      <c r="AB247" s="116" t="e">
        <f t="shared" si="107"/>
        <v>#N/A</v>
      </c>
      <c r="AC247" s="119" t="e">
        <f t="shared" si="108"/>
        <v>#N/A</v>
      </c>
      <c r="AD247" s="119">
        <f t="shared" si="109"/>
        <v>0</v>
      </c>
      <c r="AG247" s="115">
        <f t="shared" si="126"/>
        <v>-45783</v>
      </c>
      <c r="AH247" s="113">
        <f t="shared" si="127"/>
        <v>240</v>
      </c>
      <c r="AI247" s="113" t="e">
        <f>INDEX(地温!$D$2:$D$366,MATCH(AG247,地温!$C$2:$C$366,FALSE))</f>
        <v>#N/A</v>
      </c>
      <c r="AJ247" s="113" t="e">
        <f t="shared" si="128"/>
        <v>#N/A</v>
      </c>
      <c r="AK247" s="116" t="e">
        <f t="shared" si="110"/>
        <v>#N/A</v>
      </c>
      <c r="AL247" s="119" t="e">
        <f t="shared" si="111"/>
        <v>#N/A</v>
      </c>
      <c r="AM247" s="119">
        <f t="shared" si="112"/>
        <v>0</v>
      </c>
      <c r="AP247" s="115">
        <f t="shared" si="129"/>
        <v>-45783</v>
      </c>
      <c r="AQ247" s="113">
        <f t="shared" si="130"/>
        <v>240</v>
      </c>
      <c r="AR247" s="113" t="e">
        <f>INDEX(地温!$D$2:$D$366,MATCH(AP247,地温!$C$2:$C$366,FALSE))</f>
        <v>#N/A</v>
      </c>
      <c r="AS247" s="113" t="e">
        <f t="shared" si="131"/>
        <v>#N/A</v>
      </c>
      <c r="AT247" s="116" t="e">
        <f t="shared" si="113"/>
        <v>#N/A</v>
      </c>
      <c r="AU247" s="119" t="e">
        <f t="shared" si="114"/>
        <v>#N/A</v>
      </c>
      <c r="AV247" s="119">
        <f t="shared" si="115"/>
        <v>0</v>
      </c>
    </row>
    <row r="248" spans="1:48">
      <c r="A248" s="115">
        <f t="shared" si="116"/>
        <v>-45782</v>
      </c>
      <c r="B248" s="113">
        <f t="shared" si="99"/>
        <v>241</v>
      </c>
      <c r="C248" s="119">
        <f t="shared" si="100"/>
        <v>0</v>
      </c>
      <c r="F248" s="115">
        <f t="shared" si="117"/>
        <v>-45782</v>
      </c>
      <c r="G248" s="113">
        <f t="shared" si="118"/>
        <v>241</v>
      </c>
      <c r="H248" s="113" t="e">
        <f>INDEX(地温!$D$2:$D$366,MATCH(F248,地温!$C$2:$C$366,FALSE))</f>
        <v>#N/A</v>
      </c>
      <c r="I248" s="113" t="e">
        <f t="shared" si="119"/>
        <v>#N/A</v>
      </c>
      <c r="J248" s="116" t="e">
        <f t="shared" si="101"/>
        <v>#N/A</v>
      </c>
      <c r="K248" s="119" t="e">
        <f t="shared" si="102"/>
        <v>#N/A</v>
      </c>
      <c r="L248" s="119">
        <f t="shared" si="103"/>
        <v>0</v>
      </c>
      <c r="O248" s="115">
        <f t="shared" si="120"/>
        <v>-45782</v>
      </c>
      <c r="P248" s="113">
        <f t="shared" si="121"/>
        <v>241</v>
      </c>
      <c r="Q248" s="113" t="e">
        <f>INDEX(地温!$D$2:$D$366,MATCH(O248,地温!$C$2:$C$366,FALSE))</f>
        <v>#N/A</v>
      </c>
      <c r="R248" s="113" t="e">
        <f t="shared" si="122"/>
        <v>#N/A</v>
      </c>
      <c r="S248" s="116" t="e">
        <f t="shared" si="104"/>
        <v>#N/A</v>
      </c>
      <c r="T248" s="119" t="e">
        <f t="shared" si="105"/>
        <v>#N/A</v>
      </c>
      <c r="U248" s="119">
        <f t="shared" si="106"/>
        <v>0</v>
      </c>
      <c r="X248" s="115">
        <f t="shared" si="123"/>
        <v>-45782</v>
      </c>
      <c r="Y248" s="113">
        <f t="shared" si="124"/>
        <v>241</v>
      </c>
      <c r="Z248" s="113" t="e">
        <f>INDEX(地温!$D$2:$D$366,MATCH(X248,地温!$C$2:$C$366,FALSE))</f>
        <v>#N/A</v>
      </c>
      <c r="AA248" s="113" t="e">
        <f t="shared" si="125"/>
        <v>#N/A</v>
      </c>
      <c r="AB248" s="116" t="e">
        <f t="shared" si="107"/>
        <v>#N/A</v>
      </c>
      <c r="AC248" s="119" t="e">
        <f t="shared" si="108"/>
        <v>#N/A</v>
      </c>
      <c r="AD248" s="119">
        <f t="shared" si="109"/>
        <v>0</v>
      </c>
      <c r="AG248" s="115">
        <f t="shared" si="126"/>
        <v>-45782</v>
      </c>
      <c r="AH248" s="113">
        <f t="shared" si="127"/>
        <v>241</v>
      </c>
      <c r="AI248" s="113" t="e">
        <f>INDEX(地温!$D$2:$D$366,MATCH(AG248,地温!$C$2:$C$366,FALSE))</f>
        <v>#N/A</v>
      </c>
      <c r="AJ248" s="113" t="e">
        <f t="shared" si="128"/>
        <v>#N/A</v>
      </c>
      <c r="AK248" s="116" t="e">
        <f t="shared" si="110"/>
        <v>#N/A</v>
      </c>
      <c r="AL248" s="119" t="e">
        <f t="shared" si="111"/>
        <v>#N/A</v>
      </c>
      <c r="AM248" s="119">
        <f t="shared" si="112"/>
        <v>0</v>
      </c>
      <c r="AP248" s="115">
        <f t="shared" si="129"/>
        <v>-45782</v>
      </c>
      <c r="AQ248" s="113">
        <f t="shared" si="130"/>
        <v>241</v>
      </c>
      <c r="AR248" s="113" t="e">
        <f>INDEX(地温!$D$2:$D$366,MATCH(AP248,地温!$C$2:$C$366,FALSE))</f>
        <v>#N/A</v>
      </c>
      <c r="AS248" s="113" t="e">
        <f t="shared" si="131"/>
        <v>#N/A</v>
      </c>
      <c r="AT248" s="116" t="e">
        <f t="shared" si="113"/>
        <v>#N/A</v>
      </c>
      <c r="AU248" s="119" t="e">
        <f t="shared" si="114"/>
        <v>#N/A</v>
      </c>
      <c r="AV248" s="119">
        <f t="shared" si="115"/>
        <v>0</v>
      </c>
    </row>
    <row r="249" spans="1:48">
      <c r="A249" s="115">
        <f t="shared" si="116"/>
        <v>-45781</v>
      </c>
      <c r="B249" s="113">
        <f t="shared" si="99"/>
        <v>242</v>
      </c>
      <c r="C249" s="119">
        <f t="shared" si="100"/>
        <v>0</v>
      </c>
      <c r="F249" s="115">
        <f t="shared" si="117"/>
        <v>-45781</v>
      </c>
      <c r="G249" s="113">
        <f t="shared" si="118"/>
        <v>242</v>
      </c>
      <c r="H249" s="113" t="e">
        <f>INDEX(地温!$D$2:$D$366,MATCH(F249,地温!$C$2:$C$366,FALSE))</f>
        <v>#N/A</v>
      </c>
      <c r="I249" s="113" t="e">
        <f t="shared" si="119"/>
        <v>#N/A</v>
      </c>
      <c r="J249" s="116" t="e">
        <f t="shared" si="101"/>
        <v>#N/A</v>
      </c>
      <c r="K249" s="119" t="e">
        <f t="shared" si="102"/>
        <v>#N/A</v>
      </c>
      <c r="L249" s="119">
        <f t="shared" si="103"/>
        <v>0</v>
      </c>
      <c r="O249" s="115">
        <f t="shared" si="120"/>
        <v>-45781</v>
      </c>
      <c r="P249" s="113">
        <f t="shared" si="121"/>
        <v>242</v>
      </c>
      <c r="Q249" s="113" t="e">
        <f>INDEX(地温!$D$2:$D$366,MATCH(O249,地温!$C$2:$C$366,FALSE))</f>
        <v>#N/A</v>
      </c>
      <c r="R249" s="113" t="e">
        <f t="shared" si="122"/>
        <v>#N/A</v>
      </c>
      <c r="S249" s="116" t="e">
        <f t="shared" si="104"/>
        <v>#N/A</v>
      </c>
      <c r="T249" s="119" t="e">
        <f t="shared" si="105"/>
        <v>#N/A</v>
      </c>
      <c r="U249" s="119">
        <f t="shared" si="106"/>
        <v>0</v>
      </c>
      <c r="X249" s="115">
        <f t="shared" si="123"/>
        <v>-45781</v>
      </c>
      <c r="Y249" s="113">
        <f t="shared" si="124"/>
        <v>242</v>
      </c>
      <c r="Z249" s="113" t="e">
        <f>INDEX(地温!$D$2:$D$366,MATCH(X249,地温!$C$2:$C$366,FALSE))</f>
        <v>#N/A</v>
      </c>
      <c r="AA249" s="113" t="e">
        <f t="shared" si="125"/>
        <v>#N/A</v>
      </c>
      <c r="AB249" s="116" t="e">
        <f t="shared" si="107"/>
        <v>#N/A</v>
      </c>
      <c r="AC249" s="119" t="e">
        <f t="shared" si="108"/>
        <v>#N/A</v>
      </c>
      <c r="AD249" s="119">
        <f t="shared" si="109"/>
        <v>0</v>
      </c>
      <c r="AG249" s="115">
        <f t="shared" si="126"/>
        <v>-45781</v>
      </c>
      <c r="AH249" s="113">
        <f t="shared" si="127"/>
        <v>242</v>
      </c>
      <c r="AI249" s="113" t="e">
        <f>INDEX(地温!$D$2:$D$366,MATCH(AG249,地温!$C$2:$C$366,FALSE))</f>
        <v>#N/A</v>
      </c>
      <c r="AJ249" s="113" t="e">
        <f t="shared" si="128"/>
        <v>#N/A</v>
      </c>
      <c r="AK249" s="116" t="e">
        <f t="shared" si="110"/>
        <v>#N/A</v>
      </c>
      <c r="AL249" s="119" t="e">
        <f t="shared" si="111"/>
        <v>#N/A</v>
      </c>
      <c r="AM249" s="119">
        <f t="shared" si="112"/>
        <v>0</v>
      </c>
      <c r="AP249" s="115">
        <f t="shared" si="129"/>
        <v>-45781</v>
      </c>
      <c r="AQ249" s="113">
        <f t="shared" si="130"/>
        <v>242</v>
      </c>
      <c r="AR249" s="113" t="e">
        <f>INDEX(地温!$D$2:$D$366,MATCH(AP249,地温!$C$2:$C$366,FALSE))</f>
        <v>#N/A</v>
      </c>
      <c r="AS249" s="113" t="e">
        <f t="shared" si="131"/>
        <v>#N/A</v>
      </c>
      <c r="AT249" s="116" t="e">
        <f t="shared" si="113"/>
        <v>#N/A</v>
      </c>
      <c r="AU249" s="119" t="e">
        <f t="shared" si="114"/>
        <v>#N/A</v>
      </c>
      <c r="AV249" s="119">
        <f t="shared" si="115"/>
        <v>0</v>
      </c>
    </row>
    <row r="250" spans="1:48">
      <c r="A250" s="115">
        <f t="shared" si="116"/>
        <v>-45780</v>
      </c>
      <c r="B250" s="113">
        <f t="shared" si="99"/>
        <v>243</v>
      </c>
      <c r="C250" s="119">
        <f t="shared" si="100"/>
        <v>0</v>
      </c>
      <c r="F250" s="115">
        <f t="shared" si="117"/>
        <v>-45780</v>
      </c>
      <c r="G250" s="113">
        <f t="shared" si="118"/>
        <v>243</v>
      </c>
      <c r="H250" s="113" t="e">
        <f>INDEX(地温!$D$2:$D$366,MATCH(F250,地温!$C$2:$C$366,FALSE))</f>
        <v>#N/A</v>
      </c>
      <c r="I250" s="113" t="e">
        <f t="shared" si="119"/>
        <v>#N/A</v>
      </c>
      <c r="J250" s="116" t="e">
        <f t="shared" si="101"/>
        <v>#N/A</v>
      </c>
      <c r="K250" s="119" t="e">
        <f t="shared" si="102"/>
        <v>#N/A</v>
      </c>
      <c r="L250" s="119">
        <f t="shared" si="103"/>
        <v>0</v>
      </c>
      <c r="O250" s="115">
        <f t="shared" si="120"/>
        <v>-45780</v>
      </c>
      <c r="P250" s="113">
        <f t="shared" si="121"/>
        <v>243</v>
      </c>
      <c r="Q250" s="113" t="e">
        <f>INDEX(地温!$D$2:$D$366,MATCH(O250,地温!$C$2:$C$366,FALSE))</f>
        <v>#N/A</v>
      </c>
      <c r="R250" s="113" t="e">
        <f t="shared" si="122"/>
        <v>#N/A</v>
      </c>
      <c r="S250" s="116" t="e">
        <f t="shared" si="104"/>
        <v>#N/A</v>
      </c>
      <c r="T250" s="119" t="e">
        <f t="shared" si="105"/>
        <v>#N/A</v>
      </c>
      <c r="U250" s="119">
        <f t="shared" si="106"/>
        <v>0</v>
      </c>
      <c r="X250" s="115">
        <f t="shared" si="123"/>
        <v>-45780</v>
      </c>
      <c r="Y250" s="113">
        <f t="shared" si="124"/>
        <v>243</v>
      </c>
      <c r="Z250" s="113" t="e">
        <f>INDEX(地温!$D$2:$D$366,MATCH(X250,地温!$C$2:$C$366,FALSE))</f>
        <v>#N/A</v>
      </c>
      <c r="AA250" s="113" t="e">
        <f t="shared" si="125"/>
        <v>#N/A</v>
      </c>
      <c r="AB250" s="116" t="e">
        <f t="shared" si="107"/>
        <v>#N/A</v>
      </c>
      <c r="AC250" s="119" t="e">
        <f t="shared" si="108"/>
        <v>#N/A</v>
      </c>
      <c r="AD250" s="119">
        <f t="shared" si="109"/>
        <v>0</v>
      </c>
      <c r="AG250" s="115">
        <f t="shared" si="126"/>
        <v>-45780</v>
      </c>
      <c r="AH250" s="113">
        <f t="shared" si="127"/>
        <v>243</v>
      </c>
      <c r="AI250" s="113" t="e">
        <f>INDEX(地温!$D$2:$D$366,MATCH(AG250,地温!$C$2:$C$366,FALSE))</f>
        <v>#N/A</v>
      </c>
      <c r="AJ250" s="113" t="e">
        <f t="shared" si="128"/>
        <v>#N/A</v>
      </c>
      <c r="AK250" s="116" t="e">
        <f t="shared" si="110"/>
        <v>#N/A</v>
      </c>
      <c r="AL250" s="119" t="e">
        <f t="shared" si="111"/>
        <v>#N/A</v>
      </c>
      <c r="AM250" s="119">
        <f t="shared" si="112"/>
        <v>0</v>
      </c>
      <c r="AP250" s="115">
        <f t="shared" si="129"/>
        <v>-45780</v>
      </c>
      <c r="AQ250" s="113">
        <f t="shared" si="130"/>
        <v>243</v>
      </c>
      <c r="AR250" s="113" t="e">
        <f>INDEX(地温!$D$2:$D$366,MATCH(AP250,地温!$C$2:$C$366,FALSE))</f>
        <v>#N/A</v>
      </c>
      <c r="AS250" s="113" t="e">
        <f t="shared" si="131"/>
        <v>#N/A</v>
      </c>
      <c r="AT250" s="116" t="e">
        <f t="shared" si="113"/>
        <v>#N/A</v>
      </c>
      <c r="AU250" s="119" t="e">
        <f t="shared" si="114"/>
        <v>#N/A</v>
      </c>
      <c r="AV250" s="119">
        <f t="shared" si="115"/>
        <v>0</v>
      </c>
    </row>
    <row r="251" spans="1:48">
      <c r="A251" s="115">
        <f t="shared" si="116"/>
        <v>-45779</v>
      </c>
      <c r="B251" s="113">
        <f t="shared" si="99"/>
        <v>244</v>
      </c>
      <c r="C251" s="119">
        <f t="shared" si="100"/>
        <v>0</v>
      </c>
      <c r="F251" s="115">
        <f t="shared" si="117"/>
        <v>-45779</v>
      </c>
      <c r="G251" s="113">
        <f t="shared" si="118"/>
        <v>244</v>
      </c>
      <c r="H251" s="113" t="e">
        <f>INDEX(地温!$D$2:$D$366,MATCH(F251,地温!$C$2:$C$366,FALSE))</f>
        <v>#N/A</v>
      </c>
      <c r="I251" s="113" t="e">
        <f t="shared" si="119"/>
        <v>#N/A</v>
      </c>
      <c r="J251" s="116" t="e">
        <f t="shared" si="101"/>
        <v>#N/A</v>
      </c>
      <c r="K251" s="119" t="e">
        <f t="shared" si="102"/>
        <v>#N/A</v>
      </c>
      <c r="L251" s="119">
        <f t="shared" si="103"/>
        <v>0</v>
      </c>
      <c r="O251" s="115">
        <f t="shared" si="120"/>
        <v>-45779</v>
      </c>
      <c r="P251" s="113">
        <f t="shared" si="121"/>
        <v>244</v>
      </c>
      <c r="Q251" s="113" t="e">
        <f>INDEX(地温!$D$2:$D$366,MATCH(O251,地温!$C$2:$C$366,FALSE))</f>
        <v>#N/A</v>
      </c>
      <c r="R251" s="113" t="e">
        <f t="shared" si="122"/>
        <v>#N/A</v>
      </c>
      <c r="S251" s="116" t="e">
        <f t="shared" si="104"/>
        <v>#N/A</v>
      </c>
      <c r="T251" s="119" t="e">
        <f t="shared" si="105"/>
        <v>#N/A</v>
      </c>
      <c r="U251" s="119">
        <f t="shared" si="106"/>
        <v>0</v>
      </c>
      <c r="X251" s="115">
        <f t="shared" si="123"/>
        <v>-45779</v>
      </c>
      <c r="Y251" s="113">
        <f t="shared" si="124"/>
        <v>244</v>
      </c>
      <c r="Z251" s="113" t="e">
        <f>INDEX(地温!$D$2:$D$366,MATCH(X251,地温!$C$2:$C$366,FALSE))</f>
        <v>#N/A</v>
      </c>
      <c r="AA251" s="113" t="e">
        <f t="shared" si="125"/>
        <v>#N/A</v>
      </c>
      <c r="AB251" s="116" t="e">
        <f t="shared" si="107"/>
        <v>#N/A</v>
      </c>
      <c r="AC251" s="119" t="e">
        <f t="shared" si="108"/>
        <v>#N/A</v>
      </c>
      <c r="AD251" s="119">
        <f t="shared" si="109"/>
        <v>0</v>
      </c>
      <c r="AG251" s="115">
        <f t="shared" si="126"/>
        <v>-45779</v>
      </c>
      <c r="AH251" s="113">
        <f t="shared" si="127"/>
        <v>244</v>
      </c>
      <c r="AI251" s="113" t="e">
        <f>INDEX(地温!$D$2:$D$366,MATCH(AG251,地温!$C$2:$C$366,FALSE))</f>
        <v>#N/A</v>
      </c>
      <c r="AJ251" s="113" t="e">
        <f t="shared" si="128"/>
        <v>#N/A</v>
      </c>
      <c r="AK251" s="116" t="e">
        <f t="shared" si="110"/>
        <v>#N/A</v>
      </c>
      <c r="AL251" s="119" t="e">
        <f t="shared" si="111"/>
        <v>#N/A</v>
      </c>
      <c r="AM251" s="119">
        <f t="shared" si="112"/>
        <v>0</v>
      </c>
      <c r="AP251" s="115">
        <f t="shared" si="129"/>
        <v>-45779</v>
      </c>
      <c r="AQ251" s="113">
        <f t="shared" si="130"/>
        <v>244</v>
      </c>
      <c r="AR251" s="113" t="e">
        <f>INDEX(地温!$D$2:$D$366,MATCH(AP251,地温!$C$2:$C$366,FALSE))</f>
        <v>#N/A</v>
      </c>
      <c r="AS251" s="113" t="e">
        <f t="shared" si="131"/>
        <v>#N/A</v>
      </c>
      <c r="AT251" s="116" t="e">
        <f t="shared" si="113"/>
        <v>#N/A</v>
      </c>
      <c r="AU251" s="119" t="e">
        <f t="shared" si="114"/>
        <v>#N/A</v>
      </c>
      <c r="AV251" s="119">
        <f t="shared" si="115"/>
        <v>0</v>
      </c>
    </row>
    <row r="252" spans="1:48">
      <c r="A252" s="115">
        <f t="shared" si="116"/>
        <v>-45778</v>
      </c>
      <c r="B252" s="113">
        <f t="shared" si="99"/>
        <v>245</v>
      </c>
      <c r="C252" s="119">
        <f t="shared" si="100"/>
        <v>0</v>
      </c>
      <c r="F252" s="115">
        <f t="shared" si="117"/>
        <v>-45778</v>
      </c>
      <c r="G252" s="113">
        <f t="shared" si="118"/>
        <v>245</v>
      </c>
      <c r="H252" s="113" t="e">
        <f>INDEX(地温!$D$2:$D$366,MATCH(F252,地温!$C$2:$C$366,FALSE))</f>
        <v>#N/A</v>
      </c>
      <c r="I252" s="113" t="e">
        <f t="shared" si="119"/>
        <v>#N/A</v>
      </c>
      <c r="J252" s="116" t="e">
        <f t="shared" si="101"/>
        <v>#N/A</v>
      </c>
      <c r="K252" s="119" t="e">
        <f t="shared" si="102"/>
        <v>#N/A</v>
      </c>
      <c r="L252" s="119">
        <f t="shared" si="103"/>
        <v>0</v>
      </c>
      <c r="O252" s="115">
        <f t="shared" si="120"/>
        <v>-45778</v>
      </c>
      <c r="P252" s="113">
        <f t="shared" si="121"/>
        <v>245</v>
      </c>
      <c r="Q252" s="113" t="e">
        <f>INDEX(地温!$D$2:$D$366,MATCH(O252,地温!$C$2:$C$366,FALSE))</f>
        <v>#N/A</v>
      </c>
      <c r="R252" s="113" t="e">
        <f t="shared" si="122"/>
        <v>#N/A</v>
      </c>
      <c r="S252" s="116" t="e">
        <f t="shared" si="104"/>
        <v>#N/A</v>
      </c>
      <c r="T252" s="119" t="e">
        <f t="shared" si="105"/>
        <v>#N/A</v>
      </c>
      <c r="U252" s="119">
        <f t="shared" si="106"/>
        <v>0</v>
      </c>
      <c r="X252" s="115">
        <f t="shared" si="123"/>
        <v>-45778</v>
      </c>
      <c r="Y252" s="113">
        <f t="shared" si="124"/>
        <v>245</v>
      </c>
      <c r="Z252" s="113" t="e">
        <f>INDEX(地温!$D$2:$D$366,MATCH(X252,地温!$C$2:$C$366,FALSE))</f>
        <v>#N/A</v>
      </c>
      <c r="AA252" s="113" t="e">
        <f t="shared" si="125"/>
        <v>#N/A</v>
      </c>
      <c r="AB252" s="116" t="e">
        <f t="shared" si="107"/>
        <v>#N/A</v>
      </c>
      <c r="AC252" s="119" t="e">
        <f t="shared" si="108"/>
        <v>#N/A</v>
      </c>
      <c r="AD252" s="119">
        <f t="shared" si="109"/>
        <v>0</v>
      </c>
      <c r="AG252" s="115">
        <f t="shared" si="126"/>
        <v>-45778</v>
      </c>
      <c r="AH252" s="113">
        <f t="shared" si="127"/>
        <v>245</v>
      </c>
      <c r="AI252" s="113" t="e">
        <f>INDEX(地温!$D$2:$D$366,MATCH(AG252,地温!$C$2:$C$366,FALSE))</f>
        <v>#N/A</v>
      </c>
      <c r="AJ252" s="113" t="e">
        <f t="shared" si="128"/>
        <v>#N/A</v>
      </c>
      <c r="AK252" s="116" t="e">
        <f t="shared" si="110"/>
        <v>#N/A</v>
      </c>
      <c r="AL252" s="119" t="e">
        <f t="shared" si="111"/>
        <v>#N/A</v>
      </c>
      <c r="AM252" s="119">
        <f t="shared" si="112"/>
        <v>0</v>
      </c>
      <c r="AP252" s="115">
        <f t="shared" si="129"/>
        <v>-45778</v>
      </c>
      <c r="AQ252" s="113">
        <f t="shared" si="130"/>
        <v>245</v>
      </c>
      <c r="AR252" s="113" t="e">
        <f>INDEX(地温!$D$2:$D$366,MATCH(AP252,地温!$C$2:$C$366,FALSE))</f>
        <v>#N/A</v>
      </c>
      <c r="AS252" s="113" t="e">
        <f t="shared" si="131"/>
        <v>#N/A</v>
      </c>
      <c r="AT252" s="116" t="e">
        <f t="shared" si="113"/>
        <v>#N/A</v>
      </c>
      <c r="AU252" s="119" t="e">
        <f t="shared" si="114"/>
        <v>#N/A</v>
      </c>
      <c r="AV252" s="119">
        <f t="shared" si="115"/>
        <v>0</v>
      </c>
    </row>
    <row r="253" spans="1:48">
      <c r="A253" s="115">
        <f t="shared" si="116"/>
        <v>-45777</v>
      </c>
      <c r="B253" s="113">
        <f t="shared" si="99"/>
        <v>246</v>
      </c>
      <c r="C253" s="119">
        <f t="shared" si="100"/>
        <v>0</v>
      </c>
      <c r="F253" s="115">
        <f t="shared" si="117"/>
        <v>-45777</v>
      </c>
      <c r="G253" s="113">
        <f t="shared" si="118"/>
        <v>246</v>
      </c>
      <c r="H253" s="113" t="e">
        <f>INDEX(地温!$D$2:$D$366,MATCH(F253,地温!$C$2:$C$366,FALSE))</f>
        <v>#N/A</v>
      </c>
      <c r="I253" s="113" t="e">
        <f t="shared" si="119"/>
        <v>#N/A</v>
      </c>
      <c r="J253" s="116" t="e">
        <f t="shared" si="101"/>
        <v>#N/A</v>
      </c>
      <c r="K253" s="119" t="e">
        <f t="shared" si="102"/>
        <v>#N/A</v>
      </c>
      <c r="L253" s="119">
        <f t="shared" si="103"/>
        <v>0</v>
      </c>
      <c r="O253" s="115">
        <f t="shared" si="120"/>
        <v>-45777</v>
      </c>
      <c r="P253" s="113">
        <f t="shared" si="121"/>
        <v>246</v>
      </c>
      <c r="Q253" s="113" t="e">
        <f>INDEX(地温!$D$2:$D$366,MATCH(O253,地温!$C$2:$C$366,FALSE))</f>
        <v>#N/A</v>
      </c>
      <c r="R253" s="113" t="e">
        <f t="shared" si="122"/>
        <v>#N/A</v>
      </c>
      <c r="S253" s="116" t="e">
        <f t="shared" si="104"/>
        <v>#N/A</v>
      </c>
      <c r="T253" s="119" t="e">
        <f t="shared" si="105"/>
        <v>#N/A</v>
      </c>
      <c r="U253" s="119">
        <f t="shared" si="106"/>
        <v>0</v>
      </c>
      <c r="X253" s="115">
        <f t="shared" si="123"/>
        <v>-45777</v>
      </c>
      <c r="Y253" s="113">
        <f t="shared" si="124"/>
        <v>246</v>
      </c>
      <c r="Z253" s="113" t="e">
        <f>INDEX(地温!$D$2:$D$366,MATCH(X253,地温!$C$2:$C$366,FALSE))</f>
        <v>#N/A</v>
      </c>
      <c r="AA253" s="113" t="e">
        <f t="shared" si="125"/>
        <v>#N/A</v>
      </c>
      <c r="AB253" s="116" t="e">
        <f t="shared" si="107"/>
        <v>#N/A</v>
      </c>
      <c r="AC253" s="119" t="e">
        <f t="shared" si="108"/>
        <v>#N/A</v>
      </c>
      <c r="AD253" s="119">
        <f t="shared" si="109"/>
        <v>0</v>
      </c>
      <c r="AG253" s="115">
        <f t="shared" si="126"/>
        <v>-45777</v>
      </c>
      <c r="AH253" s="113">
        <f t="shared" si="127"/>
        <v>246</v>
      </c>
      <c r="AI253" s="113" t="e">
        <f>INDEX(地温!$D$2:$D$366,MATCH(AG253,地温!$C$2:$C$366,FALSE))</f>
        <v>#N/A</v>
      </c>
      <c r="AJ253" s="113" t="e">
        <f t="shared" si="128"/>
        <v>#N/A</v>
      </c>
      <c r="AK253" s="116" t="e">
        <f t="shared" si="110"/>
        <v>#N/A</v>
      </c>
      <c r="AL253" s="119" t="e">
        <f t="shared" si="111"/>
        <v>#N/A</v>
      </c>
      <c r="AM253" s="119">
        <f t="shared" si="112"/>
        <v>0</v>
      </c>
      <c r="AP253" s="115">
        <f t="shared" si="129"/>
        <v>-45777</v>
      </c>
      <c r="AQ253" s="113">
        <f t="shared" si="130"/>
        <v>246</v>
      </c>
      <c r="AR253" s="113" t="e">
        <f>INDEX(地温!$D$2:$D$366,MATCH(AP253,地温!$C$2:$C$366,FALSE))</f>
        <v>#N/A</v>
      </c>
      <c r="AS253" s="113" t="e">
        <f t="shared" si="131"/>
        <v>#N/A</v>
      </c>
      <c r="AT253" s="116" t="e">
        <f t="shared" si="113"/>
        <v>#N/A</v>
      </c>
      <c r="AU253" s="119" t="e">
        <f t="shared" si="114"/>
        <v>#N/A</v>
      </c>
      <c r="AV253" s="119">
        <f t="shared" si="115"/>
        <v>0</v>
      </c>
    </row>
    <row r="254" spans="1:48">
      <c r="A254" s="115">
        <f t="shared" si="116"/>
        <v>-45776</v>
      </c>
      <c r="B254" s="113">
        <f t="shared" si="99"/>
        <v>247</v>
      </c>
      <c r="C254" s="119">
        <f t="shared" si="100"/>
        <v>0</v>
      </c>
      <c r="F254" s="115">
        <f t="shared" si="117"/>
        <v>-45776</v>
      </c>
      <c r="G254" s="113">
        <f t="shared" si="118"/>
        <v>247</v>
      </c>
      <c r="H254" s="113" t="e">
        <f>INDEX(地温!$D$2:$D$366,MATCH(F254,地温!$C$2:$C$366,FALSE))</f>
        <v>#N/A</v>
      </c>
      <c r="I254" s="113" t="e">
        <f t="shared" si="119"/>
        <v>#N/A</v>
      </c>
      <c r="J254" s="116" t="e">
        <f t="shared" si="101"/>
        <v>#N/A</v>
      </c>
      <c r="K254" s="119" t="e">
        <f t="shared" si="102"/>
        <v>#N/A</v>
      </c>
      <c r="L254" s="119">
        <f t="shared" si="103"/>
        <v>0</v>
      </c>
      <c r="O254" s="115">
        <f t="shared" si="120"/>
        <v>-45776</v>
      </c>
      <c r="P254" s="113">
        <f t="shared" si="121"/>
        <v>247</v>
      </c>
      <c r="Q254" s="113" t="e">
        <f>INDEX(地温!$D$2:$D$366,MATCH(O254,地温!$C$2:$C$366,FALSE))</f>
        <v>#N/A</v>
      </c>
      <c r="R254" s="113" t="e">
        <f t="shared" si="122"/>
        <v>#N/A</v>
      </c>
      <c r="S254" s="116" t="e">
        <f t="shared" si="104"/>
        <v>#N/A</v>
      </c>
      <c r="T254" s="119" t="e">
        <f t="shared" si="105"/>
        <v>#N/A</v>
      </c>
      <c r="U254" s="119">
        <f t="shared" si="106"/>
        <v>0</v>
      </c>
      <c r="X254" s="115">
        <f t="shared" si="123"/>
        <v>-45776</v>
      </c>
      <c r="Y254" s="113">
        <f t="shared" si="124"/>
        <v>247</v>
      </c>
      <c r="Z254" s="113" t="e">
        <f>INDEX(地温!$D$2:$D$366,MATCH(X254,地温!$C$2:$C$366,FALSE))</f>
        <v>#N/A</v>
      </c>
      <c r="AA254" s="113" t="e">
        <f t="shared" si="125"/>
        <v>#N/A</v>
      </c>
      <c r="AB254" s="116" t="e">
        <f t="shared" si="107"/>
        <v>#N/A</v>
      </c>
      <c r="AC254" s="119" t="e">
        <f t="shared" si="108"/>
        <v>#N/A</v>
      </c>
      <c r="AD254" s="119">
        <f t="shared" si="109"/>
        <v>0</v>
      </c>
      <c r="AG254" s="115">
        <f t="shared" si="126"/>
        <v>-45776</v>
      </c>
      <c r="AH254" s="113">
        <f t="shared" si="127"/>
        <v>247</v>
      </c>
      <c r="AI254" s="113" t="e">
        <f>INDEX(地温!$D$2:$D$366,MATCH(AG254,地温!$C$2:$C$366,FALSE))</f>
        <v>#N/A</v>
      </c>
      <c r="AJ254" s="113" t="e">
        <f t="shared" si="128"/>
        <v>#N/A</v>
      </c>
      <c r="AK254" s="116" t="e">
        <f t="shared" si="110"/>
        <v>#N/A</v>
      </c>
      <c r="AL254" s="119" t="e">
        <f t="shared" si="111"/>
        <v>#N/A</v>
      </c>
      <c r="AM254" s="119">
        <f t="shared" si="112"/>
        <v>0</v>
      </c>
      <c r="AP254" s="115">
        <f t="shared" si="129"/>
        <v>-45776</v>
      </c>
      <c r="AQ254" s="113">
        <f t="shared" si="130"/>
        <v>247</v>
      </c>
      <c r="AR254" s="113" t="e">
        <f>INDEX(地温!$D$2:$D$366,MATCH(AP254,地温!$C$2:$C$366,FALSE))</f>
        <v>#N/A</v>
      </c>
      <c r="AS254" s="113" t="e">
        <f t="shared" si="131"/>
        <v>#N/A</v>
      </c>
      <c r="AT254" s="116" t="e">
        <f t="shared" si="113"/>
        <v>#N/A</v>
      </c>
      <c r="AU254" s="119" t="e">
        <f t="shared" si="114"/>
        <v>#N/A</v>
      </c>
      <c r="AV254" s="119">
        <f t="shared" si="115"/>
        <v>0</v>
      </c>
    </row>
    <row r="255" spans="1:48">
      <c r="A255" s="115">
        <f t="shared" si="116"/>
        <v>-45775</v>
      </c>
      <c r="B255" s="113">
        <f t="shared" si="99"/>
        <v>248</v>
      </c>
      <c r="C255" s="119">
        <f t="shared" si="100"/>
        <v>0</v>
      </c>
      <c r="F255" s="115">
        <f t="shared" si="117"/>
        <v>-45775</v>
      </c>
      <c r="G255" s="113">
        <f t="shared" si="118"/>
        <v>248</v>
      </c>
      <c r="H255" s="113" t="e">
        <f>INDEX(地温!$D$2:$D$366,MATCH(F255,地温!$C$2:$C$366,FALSE))</f>
        <v>#N/A</v>
      </c>
      <c r="I255" s="113" t="e">
        <f t="shared" si="119"/>
        <v>#N/A</v>
      </c>
      <c r="J255" s="116" t="e">
        <f t="shared" si="101"/>
        <v>#N/A</v>
      </c>
      <c r="K255" s="119" t="e">
        <f t="shared" si="102"/>
        <v>#N/A</v>
      </c>
      <c r="L255" s="119">
        <f t="shared" si="103"/>
        <v>0</v>
      </c>
      <c r="O255" s="115">
        <f t="shared" si="120"/>
        <v>-45775</v>
      </c>
      <c r="P255" s="113">
        <f t="shared" si="121"/>
        <v>248</v>
      </c>
      <c r="Q255" s="113" t="e">
        <f>INDEX(地温!$D$2:$D$366,MATCH(O255,地温!$C$2:$C$366,FALSE))</f>
        <v>#N/A</v>
      </c>
      <c r="R255" s="113" t="e">
        <f t="shared" si="122"/>
        <v>#N/A</v>
      </c>
      <c r="S255" s="116" t="e">
        <f t="shared" si="104"/>
        <v>#N/A</v>
      </c>
      <c r="T255" s="119" t="e">
        <f t="shared" si="105"/>
        <v>#N/A</v>
      </c>
      <c r="U255" s="119">
        <f t="shared" si="106"/>
        <v>0</v>
      </c>
      <c r="X255" s="115">
        <f t="shared" si="123"/>
        <v>-45775</v>
      </c>
      <c r="Y255" s="113">
        <f t="shared" si="124"/>
        <v>248</v>
      </c>
      <c r="Z255" s="113" t="e">
        <f>INDEX(地温!$D$2:$D$366,MATCH(X255,地温!$C$2:$C$366,FALSE))</f>
        <v>#N/A</v>
      </c>
      <c r="AA255" s="113" t="e">
        <f t="shared" si="125"/>
        <v>#N/A</v>
      </c>
      <c r="AB255" s="116" t="e">
        <f t="shared" si="107"/>
        <v>#N/A</v>
      </c>
      <c r="AC255" s="119" t="e">
        <f t="shared" si="108"/>
        <v>#N/A</v>
      </c>
      <c r="AD255" s="119">
        <f t="shared" si="109"/>
        <v>0</v>
      </c>
      <c r="AG255" s="115">
        <f t="shared" si="126"/>
        <v>-45775</v>
      </c>
      <c r="AH255" s="113">
        <f t="shared" si="127"/>
        <v>248</v>
      </c>
      <c r="AI255" s="113" t="e">
        <f>INDEX(地温!$D$2:$D$366,MATCH(AG255,地温!$C$2:$C$366,FALSE))</f>
        <v>#N/A</v>
      </c>
      <c r="AJ255" s="113" t="e">
        <f t="shared" si="128"/>
        <v>#N/A</v>
      </c>
      <c r="AK255" s="116" t="e">
        <f t="shared" si="110"/>
        <v>#N/A</v>
      </c>
      <c r="AL255" s="119" t="e">
        <f t="shared" si="111"/>
        <v>#N/A</v>
      </c>
      <c r="AM255" s="119">
        <f t="shared" si="112"/>
        <v>0</v>
      </c>
      <c r="AP255" s="115">
        <f t="shared" si="129"/>
        <v>-45775</v>
      </c>
      <c r="AQ255" s="113">
        <f t="shared" si="130"/>
        <v>248</v>
      </c>
      <c r="AR255" s="113" t="e">
        <f>INDEX(地温!$D$2:$D$366,MATCH(AP255,地温!$C$2:$C$366,FALSE))</f>
        <v>#N/A</v>
      </c>
      <c r="AS255" s="113" t="e">
        <f t="shared" si="131"/>
        <v>#N/A</v>
      </c>
      <c r="AT255" s="116" t="e">
        <f t="shared" si="113"/>
        <v>#N/A</v>
      </c>
      <c r="AU255" s="119" t="e">
        <f t="shared" si="114"/>
        <v>#N/A</v>
      </c>
      <c r="AV255" s="119">
        <f t="shared" si="115"/>
        <v>0</v>
      </c>
    </row>
    <row r="256" spans="1:48">
      <c r="A256" s="115">
        <f t="shared" si="116"/>
        <v>-45774</v>
      </c>
      <c r="B256" s="113">
        <f t="shared" si="99"/>
        <v>249</v>
      </c>
      <c r="C256" s="119">
        <f t="shared" si="100"/>
        <v>0</v>
      </c>
      <c r="F256" s="115">
        <f t="shared" si="117"/>
        <v>-45774</v>
      </c>
      <c r="G256" s="113">
        <f t="shared" si="118"/>
        <v>249</v>
      </c>
      <c r="H256" s="113" t="e">
        <f>INDEX(地温!$D$2:$D$366,MATCH(F256,地温!$C$2:$C$366,FALSE))</f>
        <v>#N/A</v>
      </c>
      <c r="I256" s="113" t="e">
        <f t="shared" si="119"/>
        <v>#N/A</v>
      </c>
      <c r="J256" s="116" t="e">
        <f t="shared" si="101"/>
        <v>#N/A</v>
      </c>
      <c r="K256" s="119" t="e">
        <f t="shared" si="102"/>
        <v>#N/A</v>
      </c>
      <c r="L256" s="119">
        <f t="shared" si="103"/>
        <v>0</v>
      </c>
      <c r="O256" s="115">
        <f t="shared" si="120"/>
        <v>-45774</v>
      </c>
      <c r="P256" s="113">
        <f t="shared" si="121"/>
        <v>249</v>
      </c>
      <c r="Q256" s="113" t="e">
        <f>INDEX(地温!$D$2:$D$366,MATCH(O256,地温!$C$2:$C$366,FALSE))</f>
        <v>#N/A</v>
      </c>
      <c r="R256" s="113" t="e">
        <f t="shared" si="122"/>
        <v>#N/A</v>
      </c>
      <c r="S256" s="116" t="e">
        <f t="shared" si="104"/>
        <v>#N/A</v>
      </c>
      <c r="T256" s="119" t="e">
        <f t="shared" si="105"/>
        <v>#N/A</v>
      </c>
      <c r="U256" s="119">
        <f t="shared" si="106"/>
        <v>0</v>
      </c>
      <c r="X256" s="115">
        <f t="shared" si="123"/>
        <v>-45774</v>
      </c>
      <c r="Y256" s="113">
        <f t="shared" si="124"/>
        <v>249</v>
      </c>
      <c r="Z256" s="113" t="e">
        <f>INDEX(地温!$D$2:$D$366,MATCH(X256,地温!$C$2:$C$366,FALSE))</f>
        <v>#N/A</v>
      </c>
      <c r="AA256" s="113" t="e">
        <f t="shared" si="125"/>
        <v>#N/A</v>
      </c>
      <c r="AB256" s="116" t="e">
        <f t="shared" si="107"/>
        <v>#N/A</v>
      </c>
      <c r="AC256" s="119" t="e">
        <f t="shared" si="108"/>
        <v>#N/A</v>
      </c>
      <c r="AD256" s="119">
        <f t="shared" si="109"/>
        <v>0</v>
      </c>
      <c r="AG256" s="115">
        <f t="shared" si="126"/>
        <v>-45774</v>
      </c>
      <c r="AH256" s="113">
        <f t="shared" si="127"/>
        <v>249</v>
      </c>
      <c r="AI256" s="113" t="e">
        <f>INDEX(地温!$D$2:$D$366,MATCH(AG256,地温!$C$2:$C$366,FALSE))</f>
        <v>#N/A</v>
      </c>
      <c r="AJ256" s="113" t="e">
        <f t="shared" si="128"/>
        <v>#N/A</v>
      </c>
      <c r="AK256" s="116" t="e">
        <f t="shared" si="110"/>
        <v>#N/A</v>
      </c>
      <c r="AL256" s="119" t="e">
        <f t="shared" si="111"/>
        <v>#N/A</v>
      </c>
      <c r="AM256" s="119">
        <f t="shared" si="112"/>
        <v>0</v>
      </c>
      <c r="AP256" s="115">
        <f t="shared" si="129"/>
        <v>-45774</v>
      </c>
      <c r="AQ256" s="113">
        <f t="shared" si="130"/>
        <v>249</v>
      </c>
      <c r="AR256" s="113" t="e">
        <f>INDEX(地温!$D$2:$D$366,MATCH(AP256,地温!$C$2:$C$366,FALSE))</f>
        <v>#N/A</v>
      </c>
      <c r="AS256" s="113" t="e">
        <f t="shared" si="131"/>
        <v>#N/A</v>
      </c>
      <c r="AT256" s="116" t="e">
        <f t="shared" si="113"/>
        <v>#N/A</v>
      </c>
      <c r="AU256" s="119" t="e">
        <f t="shared" si="114"/>
        <v>#N/A</v>
      </c>
      <c r="AV256" s="119">
        <f t="shared" si="115"/>
        <v>0</v>
      </c>
    </row>
    <row r="257" spans="1:48">
      <c r="A257" s="115">
        <f t="shared" si="116"/>
        <v>-45773</v>
      </c>
      <c r="B257" s="113">
        <f t="shared" si="99"/>
        <v>250</v>
      </c>
      <c r="C257" s="119">
        <f t="shared" si="100"/>
        <v>0</v>
      </c>
      <c r="F257" s="115">
        <f t="shared" si="117"/>
        <v>-45773</v>
      </c>
      <c r="G257" s="113">
        <f t="shared" si="118"/>
        <v>250</v>
      </c>
      <c r="H257" s="113" t="e">
        <f>INDEX(地温!$D$2:$D$366,MATCH(F257,地温!$C$2:$C$366,FALSE))</f>
        <v>#N/A</v>
      </c>
      <c r="I257" s="113" t="e">
        <f t="shared" si="119"/>
        <v>#N/A</v>
      </c>
      <c r="J257" s="116" t="e">
        <f t="shared" si="101"/>
        <v>#N/A</v>
      </c>
      <c r="K257" s="119" t="e">
        <f t="shared" si="102"/>
        <v>#N/A</v>
      </c>
      <c r="L257" s="119">
        <f t="shared" si="103"/>
        <v>0</v>
      </c>
      <c r="O257" s="115">
        <f t="shared" si="120"/>
        <v>-45773</v>
      </c>
      <c r="P257" s="113">
        <f t="shared" si="121"/>
        <v>250</v>
      </c>
      <c r="Q257" s="113" t="e">
        <f>INDEX(地温!$D$2:$D$366,MATCH(O257,地温!$C$2:$C$366,FALSE))</f>
        <v>#N/A</v>
      </c>
      <c r="R257" s="113" t="e">
        <f t="shared" si="122"/>
        <v>#N/A</v>
      </c>
      <c r="S257" s="116" t="e">
        <f t="shared" si="104"/>
        <v>#N/A</v>
      </c>
      <c r="T257" s="119" t="e">
        <f t="shared" si="105"/>
        <v>#N/A</v>
      </c>
      <c r="U257" s="119">
        <f t="shared" si="106"/>
        <v>0</v>
      </c>
      <c r="X257" s="115">
        <f t="shared" si="123"/>
        <v>-45773</v>
      </c>
      <c r="Y257" s="113">
        <f t="shared" si="124"/>
        <v>250</v>
      </c>
      <c r="Z257" s="113" t="e">
        <f>INDEX(地温!$D$2:$D$366,MATCH(X257,地温!$C$2:$C$366,FALSE))</f>
        <v>#N/A</v>
      </c>
      <c r="AA257" s="113" t="e">
        <f t="shared" si="125"/>
        <v>#N/A</v>
      </c>
      <c r="AB257" s="116" t="e">
        <f t="shared" si="107"/>
        <v>#N/A</v>
      </c>
      <c r="AC257" s="119" t="e">
        <f t="shared" si="108"/>
        <v>#N/A</v>
      </c>
      <c r="AD257" s="119">
        <f t="shared" si="109"/>
        <v>0</v>
      </c>
      <c r="AG257" s="115">
        <f t="shared" si="126"/>
        <v>-45773</v>
      </c>
      <c r="AH257" s="113">
        <f t="shared" si="127"/>
        <v>250</v>
      </c>
      <c r="AI257" s="113" t="e">
        <f>INDEX(地温!$D$2:$D$366,MATCH(AG257,地温!$C$2:$C$366,FALSE))</f>
        <v>#N/A</v>
      </c>
      <c r="AJ257" s="113" t="e">
        <f t="shared" si="128"/>
        <v>#N/A</v>
      </c>
      <c r="AK257" s="116" t="e">
        <f t="shared" si="110"/>
        <v>#N/A</v>
      </c>
      <c r="AL257" s="119" t="e">
        <f t="shared" si="111"/>
        <v>#N/A</v>
      </c>
      <c r="AM257" s="119">
        <f t="shared" si="112"/>
        <v>0</v>
      </c>
      <c r="AP257" s="115">
        <f t="shared" si="129"/>
        <v>-45773</v>
      </c>
      <c r="AQ257" s="113">
        <f t="shared" si="130"/>
        <v>250</v>
      </c>
      <c r="AR257" s="113" t="e">
        <f>INDEX(地温!$D$2:$D$366,MATCH(AP257,地温!$C$2:$C$366,FALSE))</f>
        <v>#N/A</v>
      </c>
      <c r="AS257" s="113" t="e">
        <f t="shared" si="131"/>
        <v>#N/A</v>
      </c>
      <c r="AT257" s="116" t="e">
        <f t="shared" si="113"/>
        <v>#N/A</v>
      </c>
      <c r="AU257" s="119" t="e">
        <f t="shared" si="114"/>
        <v>#N/A</v>
      </c>
      <c r="AV257" s="119">
        <f t="shared" si="115"/>
        <v>0</v>
      </c>
    </row>
    <row r="258" spans="1:48">
      <c r="A258" s="115">
        <f t="shared" si="116"/>
        <v>-45772</v>
      </c>
      <c r="B258" s="113">
        <f t="shared" si="99"/>
        <v>251</v>
      </c>
      <c r="C258" s="119">
        <f t="shared" si="100"/>
        <v>0</v>
      </c>
      <c r="F258" s="115">
        <f t="shared" si="117"/>
        <v>-45772</v>
      </c>
      <c r="G258" s="113">
        <f t="shared" si="118"/>
        <v>251</v>
      </c>
      <c r="H258" s="113" t="e">
        <f>INDEX(地温!$D$2:$D$366,MATCH(F258,地温!$C$2:$C$366,FALSE))</f>
        <v>#N/A</v>
      </c>
      <c r="I258" s="113" t="e">
        <f t="shared" si="119"/>
        <v>#N/A</v>
      </c>
      <c r="J258" s="116" t="e">
        <f t="shared" si="101"/>
        <v>#N/A</v>
      </c>
      <c r="K258" s="119" t="e">
        <f t="shared" si="102"/>
        <v>#N/A</v>
      </c>
      <c r="L258" s="119">
        <f t="shared" si="103"/>
        <v>0</v>
      </c>
      <c r="O258" s="115">
        <f t="shared" si="120"/>
        <v>-45772</v>
      </c>
      <c r="P258" s="113">
        <f t="shared" si="121"/>
        <v>251</v>
      </c>
      <c r="Q258" s="113" t="e">
        <f>INDEX(地温!$D$2:$D$366,MATCH(O258,地温!$C$2:$C$366,FALSE))</f>
        <v>#N/A</v>
      </c>
      <c r="R258" s="113" t="e">
        <f t="shared" si="122"/>
        <v>#N/A</v>
      </c>
      <c r="S258" s="116" t="e">
        <f t="shared" si="104"/>
        <v>#N/A</v>
      </c>
      <c r="T258" s="119" t="e">
        <f t="shared" si="105"/>
        <v>#N/A</v>
      </c>
      <c r="U258" s="119">
        <f t="shared" si="106"/>
        <v>0</v>
      </c>
      <c r="X258" s="115">
        <f t="shared" si="123"/>
        <v>-45772</v>
      </c>
      <c r="Y258" s="113">
        <f t="shared" si="124"/>
        <v>251</v>
      </c>
      <c r="Z258" s="113" t="e">
        <f>INDEX(地温!$D$2:$D$366,MATCH(X258,地温!$C$2:$C$366,FALSE))</f>
        <v>#N/A</v>
      </c>
      <c r="AA258" s="113" t="e">
        <f t="shared" si="125"/>
        <v>#N/A</v>
      </c>
      <c r="AB258" s="116" t="e">
        <f t="shared" si="107"/>
        <v>#N/A</v>
      </c>
      <c r="AC258" s="119" t="e">
        <f t="shared" si="108"/>
        <v>#N/A</v>
      </c>
      <c r="AD258" s="119">
        <f t="shared" si="109"/>
        <v>0</v>
      </c>
      <c r="AG258" s="115">
        <f t="shared" si="126"/>
        <v>-45772</v>
      </c>
      <c r="AH258" s="113">
        <f t="shared" si="127"/>
        <v>251</v>
      </c>
      <c r="AI258" s="113" t="e">
        <f>INDEX(地温!$D$2:$D$366,MATCH(AG258,地温!$C$2:$C$366,FALSE))</f>
        <v>#N/A</v>
      </c>
      <c r="AJ258" s="113" t="e">
        <f t="shared" si="128"/>
        <v>#N/A</v>
      </c>
      <c r="AK258" s="116" t="e">
        <f t="shared" si="110"/>
        <v>#N/A</v>
      </c>
      <c r="AL258" s="119" t="e">
        <f t="shared" si="111"/>
        <v>#N/A</v>
      </c>
      <c r="AM258" s="119">
        <f t="shared" si="112"/>
        <v>0</v>
      </c>
      <c r="AP258" s="115">
        <f t="shared" si="129"/>
        <v>-45772</v>
      </c>
      <c r="AQ258" s="113">
        <f t="shared" si="130"/>
        <v>251</v>
      </c>
      <c r="AR258" s="113" t="e">
        <f>INDEX(地温!$D$2:$D$366,MATCH(AP258,地温!$C$2:$C$366,FALSE))</f>
        <v>#N/A</v>
      </c>
      <c r="AS258" s="113" t="e">
        <f t="shared" si="131"/>
        <v>#N/A</v>
      </c>
      <c r="AT258" s="116" t="e">
        <f t="shared" si="113"/>
        <v>#N/A</v>
      </c>
      <c r="AU258" s="119" t="e">
        <f t="shared" si="114"/>
        <v>#N/A</v>
      </c>
      <c r="AV258" s="119">
        <f t="shared" si="115"/>
        <v>0</v>
      </c>
    </row>
    <row r="259" spans="1:48">
      <c r="A259" s="115">
        <f t="shared" si="116"/>
        <v>-45771</v>
      </c>
      <c r="B259" s="113">
        <f t="shared" si="99"/>
        <v>252</v>
      </c>
      <c r="C259" s="119">
        <f t="shared" si="100"/>
        <v>0</v>
      </c>
      <c r="F259" s="115">
        <f t="shared" si="117"/>
        <v>-45771</v>
      </c>
      <c r="G259" s="113">
        <f t="shared" si="118"/>
        <v>252</v>
      </c>
      <c r="H259" s="113" t="e">
        <f>INDEX(地温!$D$2:$D$366,MATCH(F259,地温!$C$2:$C$366,FALSE))</f>
        <v>#N/A</v>
      </c>
      <c r="I259" s="113" t="e">
        <f t="shared" si="119"/>
        <v>#N/A</v>
      </c>
      <c r="J259" s="116" t="e">
        <f t="shared" si="101"/>
        <v>#N/A</v>
      </c>
      <c r="K259" s="119" t="e">
        <f t="shared" si="102"/>
        <v>#N/A</v>
      </c>
      <c r="L259" s="119">
        <f t="shared" si="103"/>
        <v>0</v>
      </c>
      <c r="O259" s="115">
        <f t="shared" si="120"/>
        <v>-45771</v>
      </c>
      <c r="P259" s="113">
        <f t="shared" si="121"/>
        <v>252</v>
      </c>
      <c r="Q259" s="113" t="e">
        <f>INDEX(地温!$D$2:$D$366,MATCH(O259,地温!$C$2:$C$366,FALSE))</f>
        <v>#N/A</v>
      </c>
      <c r="R259" s="113" t="e">
        <f t="shared" si="122"/>
        <v>#N/A</v>
      </c>
      <c r="S259" s="116" t="e">
        <f t="shared" si="104"/>
        <v>#N/A</v>
      </c>
      <c r="T259" s="119" t="e">
        <f t="shared" si="105"/>
        <v>#N/A</v>
      </c>
      <c r="U259" s="119">
        <f t="shared" si="106"/>
        <v>0</v>
      </c>
      <c r="X259" s="115">
        <f t="shared" si="123"/>
        <v>-45771</v>
      </c>
      <c r="Y259" s="113">
        <f t="shared" si="124"/>
        <v>252</v>
      </c>
      <c r="Z259" s="113" t="e">
        <f>INDEX(地温!$D$2:$D$366,MATCH(X259,地温!$C$2:$C$366,FALSE))</f>
        <v>#N/A</v>
      </c>
      <c r="AA259" s="113" t="e">
        <f t="shared" si="125"/>
        <v>#N/A</v>
      </c>
      <c r="AB259" s="116" t="e">
        <f t="shared" si="107"/>
        <v>#N/A</v>
      </c>
      <c r="AC259" s="119" t="e">
        <f t="shared" si="108"/>
        <v>#N/A</v>
      </c>
      <c r="AD259" s="119">
        <f t="shared" si="109"/>
        <v>0</v>
      </c>
      <c r="AG259" s="115">
        <f t="shared" si="126"/>
        <v>-45771</v>
      </c>
      <c r="AH259" s="113">
        <f t="shared" si="127"/>
        <v>252</v>
      </c>
      <c r="AI259" s="113" t="e">
        <f>INDEX(地温!$D$2:$D$366,MATCH(AG259,地温!$C$2:$C$366,FALSE))</f>
        <v>#N/A</v>
      </c>
      <c r="AJ259" s="113" t="e">
        <f t="shared" si="128"/>
        <v>#N/A</v>
      </c>
      <c r="AK259" s="116" t="e">
        <f t="shared" si="110"/>
        <v>#N/A</v>
      </c>
      <c r="AL259" s="119" t="e">
        <f t="shared" si="111"/>
        <v>#N/A</v>
      </c>
      <c r="AM259" s="119">
        <f t="shared" si="112"/>
        <v>0</v>
      </c>
      <c r="AP259" s="115">
        <f t="shared" si="129"/>
        <v>-45771</v>
      </c>
      <c r="AQ259" s="113">
        <f t="shared" si="130"/>
        <v>252</v>
      </c>
      <c r="AR259" s="113" t="e">
        <f>INDEX(地温!$D$2:$D$366,MATCH(AP259,地温!$C$2:$C$366,FALSE))</f>
        <v>#N/A</v>
      </c>
      <c r="AS259" s="113" t="e">
        <f t="shared" si="131"/>
        <v>#N/A</v>
      </c>
      <c r="AT259" s="116" t="e">
        <f t="shared" si="113"/>
        <v>#N/A</v>
      </c>
      <c r="AU259" s="119" t="e">
        <f t="shared" si="114"/>
        <v>#N/A</v>
      </c>
      <c r="AV259" s="119">
        <f t="shared" si="115"/>
        <v>0</v>
      </c>
    </row>
    <row r="260" spans="1:48">
      <c r="A260" s="115">
        <f t="shared" si="116"/>
        <v>-45770</v>
      </c>
      <c r="B260" s="113">
        <f t="shared" si="99"/>
        <v>253</v>
      </c>
      <c r="C260" s="119">
        <f t="shared" si="100"/>
        <v>0</v>
      </c>
      <c r="F260" s="115">
        <f t="shared" si="117"/>
        <v>-45770</v>
      </c>
      <c r="G260" s="113">
        <f t="shared" si="118"/>
        <v>253</v>
      </c>
      <c r="H260" s="113" t="e">
        <f>INDEX(地温!$D$2:$D$366,MATCH(F260,地温!$C$2:$C$366,FALSE))</f>
        <v>#N/A</v>
      </c>
      <c r="I260" s="113" t="e">
        <f t="shared" si="119"/>
        <v>#N/A</v>
      </c>
      <c r="J260" s="116" t="e">
        <f t="shared" si="101"/>
        <v>#N/A</v>
      </c>
      <c r="K260" s="119" t="e">
        <f t="shared" si="102"/>
        <v>#N/A</v>
      </c>
      <c r="L260" s="119">
        <f t="shared" si="103"/>
        <v>0</v>
      </c>
      <c r="O260" s="115">
        <f t="shared" si="120"/>
        <v>-45770</v>
      </c>
      <c r="P260" s="113">
        <f t="shared" si="121"/>
        <v>253</v>
      </c>
      <c r="Q260" s="113" t="e">
        <f>INDEX(地温!$D$2:$D$366,MATCH(O260,地温!$C$2:$C$366,FALSE))</f>
        <v>#N/A</v>
      </c>
      <c r="R260" s="113" t="e">
        <f t="shared" si="122"/>
        <v>#N/A</v>
      </c>
      <c r="S260" s="116" t="e">
        <f t="shared" si="104"/>
        <v>#N/A</v>
      </c>
      <c r="T260" s="119" t="e">
        <f t="shared" si="105"/>
        <v>#N/A</v>
      </c>
      <c r="U260" s="119">
        <f t="shared" si="106"/>
        <v>0</v>
      </c>
      <c r="X260" s="115">
        <f t="shared" si="123"/>
        <v>-45770</v>
      </c>
      <c r="Y260" s="113">
        <f t="shared" si="124"/>
        <v>253</v>
      </c>
      <c r="Z260" s="113" t="e">
        <f>INDEX(地温!$D$2:$D$366,MATCH(X260,地温!$C$2:$C$366,FALSE))</f>
        <v>#N/A</v>
      </c>
      <c r="AA260" s="113" t="e">
        <f t="shared" si="125"/>
        <v>#N/A</v>
      </c>
      <c r="AB260" s="116" t="e">
        <f t="shared" si="107"/>
        <v>#N/A</v>
      </c>
      <c r="AC260" s="119" t="e">
        <f t="shared" si="108"/>
        <v>#N/A</v>
      </c>
      <c r="AD260" s="119">
        <f t="shared" si="109"/>
        <v>0</v>
      </c>
      <c r="AG260" s="115">
        <f t="shared" si="126"/>
        <v>-45770</v>
      </c>
      <c r="AH260" s="113">
        <f t="shared" si="127"/>
        <v>253</v>
      </c>
      <c r="AI260" s="113" t="e">
        <f>INDEX(地温!$D$2:$D$366,MATCH(AG260,地温!$C$2:$C$366,FALSE))</f>
        <v>#N/A</v>
      </c>
      <c r="AJ260" s="113" t="e">
        <f t="shared" si="128"/>
        <v>#N/A</v>
      </c>
      <c r="AK260" s="116" t="e">
        <f t="shared" si="110"/>
        <v>#N/A</v>
      </c>
      <c r="AL260" s="119" t="e">
        <f t="shared" si="111"/>
        <v>#N/A</v>
      </c>
      <c r="AM260" s="119">
        <f t="shared" si="112"/>
        <v>0</v>
      </c>
      <c r="AP260" s="115">
        <f t="shared" si="129"/>
        <v>-45770</v>
      </c>
      <c r="AQ260" s="113">
        <f t="shared" si="130"/>
        <v>253</v>
      </c>
      <c r="AR260" s="113" t="e">
        <f>INDEX(地温!$D$2:$D$366,MATCH(AP260,地温!$C$2:$C$366,FALSE))</f>
        <v>#N/A</v>
      </c>
      <c r="AS260" s="113" t="e">
        <f t="shared" si="131"/>
        <v>#N/A</v>
      </c>
      <c r="AT260" s="116" t="e">
        <f t="shared" si="113"/>
        <v>#N/A</v>
      </c>
      <c r="AU260" s="119" t="e">
        <f t="shared" si="114"/>
        <v>#N/A</v>
      </c>
      <c r="AV260" s="119">
        <f t="shared" si="115"/>
        <v>0</v>
      </c>
    </row>
    <row r="261" spans="1:48">
      <c r="A261" s="115">
        <f t="shared" si="116"/>
        <v>-45769</v>
      </c>
      <c r="B261" s="113">
        <f t="shared" si="99"/>
        <v>254</v>
      </c>
      <c r="C261" s="119">
        <f t="shared" si="100"/>
        <v>0</v>
      </c>
      <c r="F261" s="115">
        <f t="shared" si="117"/>
        <v>-45769</v>
      </c>
      <c r="G261" s="113">
        <f t="shared" si="118"/>
        <v>254</v>
      </c>
      <c r="H261" s="113" t="e">
        <f>INDEX(地温!$D$2:$D$366,MATCH(F261,地温!$C$2:$C$366,FALSE))</f>
        <v>#N/A</v>
      </c>
      <c r="I261" s="113" t="e">
        <f t="shared" si="119"/>
        <v>#N/A</v>
      </c>
      <c r="J261" s="116" t="e">
        <f t="shared" si="101"/>
        <v>#N/A</v>
      </c>
      <c r="K261" s="119" t="e">
        <f t="shared" si="102"/>
        <v>#N/A</v>
      </c>
      <c r="L261" s="119">
        <f t="shared" si="103"/>
        <v>0</v>
      </c>
      <c r="O261" s="115">
        <f t="shared" si="120"/>
        <v>-45769</v>
      </c>
      <c r="P261" s="113">
        <f t="shared" si="121"/>
        <v>254</v>
      </c>
      <c r="Q261" s="113" t="e">
        <f>INDEX(地温!$D$2:$D$366,MATCH(O261,地温!$C$2:$C$366,FALSE))</f>
        <v>#N/A</v>
      </c>
      <c r="R261" s="113" t="e">
        <f t="shared" si="122"/>
        <v>#N/A</v>
      </c>
      <c r="S261" s="116" t="e">
        <f t="shared" si="104"/>
        <v>#N/A</v>
      </c>
      <c r="T261" s="119" t="e">
        <f t="shared" si="105"/>
        <v>#N/A</v>
      </c>
      <c r="U261" s="119">
        <f t="shared" si="106"/>
        <v>0</v>
      </c>
      <c r="X261" s="115">
        <f t="shared" si="123"/>
        <v>-45769</v>
      </c>
      <c r="Y261" s="113">
        <f t="shared" si="124"/>
        <v>254</v>
      </c>
      <c r="Z261" s="113" t="e">
        <f>INDEX(地温!$D$2:$D$366,MATCH(X261,地温!$C$2:$C$366,FALSE))</f>
        <v>#N/A</v>
      </c>
      <c r="AA261" s="113" t="e">
        <f t="shared" si="125"/>
        <v>#N/A</v>
      </c>
      <c r="AB261" s="116" t="e">
        <f t="shared" si="107"/>
        <v>#N/A</v>
      </c>
      <c r="AC261" s="119" t="e">
        <f t="shared" si="108"/>
        <v>#N/A</v>
      </c>
      <c r="AD261" s="119">
        <f t="shared" si="109"/>
        <v>0</v>
      </c>
      <c r="AG261" s="115">
        <f t="shared" si="126"/>
        <v>-45769</v>
      </c>
      <c r="AH261" s="113">
        <f t="shared" si="127"/>
        <v>254</v>
      </c>
      <c r="AI261" s="113" t="e">
        <f>INDEX(地温!$D$2:$D$366,MATCH(AG261,地温!$C$2:$C$366,FALSE))</f>
        <v>#N/A</v>
      </c>
      <c r="AJ261" s="113" t="e">
        <f t="shared" si="128"/>
        <v>#N/A</v>
      </c>
      <c r="AK261" s="116" t="e">
        <f t="shared" si="110"/>
        <v>#N/A</v>
      </c>
      <c r="AL261" s="119" t="e">
        <f t="shared" si="111"/>
        <v>#N/A</v>
      </c>
      <c r="AM261" s="119">
        <f t="shared" si="112"/>
        <v>0</v>
      </c>
      <c r="AP261" s="115">
        <f t="shared" si="129"/>
        <v>-45769</v>
      </c>
      <c r="AQ261" s="113">
        <f t="shared" si="130"/>
        <v>254</v>
      </c>
      <c r="AR261" s="113" t="e">
        <f>INDEX(地温!$D$2:$D$366,MATCH(AP261,地温!$C$2:$C$366,FALSE))</f>
        <v>#N/A</v>
      </c>
      <c r="AS261" s="113" t="e">
        <f t="shared" si="131"/>
        <v>#N/A</v>
      </c>
      <c r="AT261" s="116" t="e">
        <f t="shared" si="113"/>
        <v>#N/A</v>
      </c>
      <c r="AU261" s="119" t="e">
        <f t="shared" si="114"/>
        <v>#N/A</v>
      </c>
      <c r="AV261" s="119">
        <f t="shared" si="115"/>
        <v>0</v>
      </c>
    </row>
    <row r="262" spans="1:48">
      <c r="A262" s="115">
        <f t="shared" si="116"/>
        <v>-45768</v>
      </c>
      <c r="B262" s="113">
        <f t="shared" si="99"/>
        <v>255</v>
      </c>
      <c r="C262" s="119">
        <f t="shared" si="100"/>
        <v>0</v>
      </c>
      <c r="F262" s="115">
        <f t="shared" si="117"/>
        <v>-45768</v>
      </c>
      <c r="G262" s="113">
        <f t="shared" si="118"/>
        <v>255</v>
      </c>
      <c r="H262" s="113" t="e">
        <f>INDEX(地温!$D$2:$D$366,MATCH(F262,地温!$C$2:$C$366,FALSE))</f>
        <v>#N/A</v>
      </c>
      <c r="I262" s="113" t="e">
        <f t="shared" si="119"/>
        <v>#N/A</v>
      </c>
      <c r="J262" s="116" t="e">
        <f t="shared" si="101"/>
        <v>#N/A</v>
      </c>
      <c r="K262" s="119" t="e">
        <f t="shared" si="102"/>
        <v>#N/A</v>
      </c>
      <c r="L262" s="119">
        <f t="shared" si="103"/>
        <v>0</v>
      </c>
      <c r="O262" s="115">
        <f t="shared" si="120"/>
        <v>-45768</v>
      </c>
      <c r="P262" s="113">
        <f t="shared" si="121"/>
        <v>255</v>
      </c>
      <c r="Q262" s="113" t="e">
        <f>INDEX(地温!$D$2:$D$366,MATCH(O262,地温!$C$2:$C$366,FALSE))</f>
        <v>#N/A</v>
      </c>
      <c r="R262" s="113" t="e">
        <f t="shared" si="122"/>
        <v>#N/A</v>
      </c>
      <c r="S262" s="116" t="e">
        <f t="shared" si="104"/>
        <v>#N/A</v>
      </c>
      <c r="T262" s="119" t="e">
        <f t="shared" si="105"/>
        <v>#N/A</v>
      </c>
      <c r="U262" s="119">
        <f t="shared" si="106"/>
        <v>0</v>
      </c>
      <c r="X262" s="115">
        <f t="shared" si="123"/>
        <v>-45768</v>
      </c>
      <c r="Y262" s="113">
        <f t="shared" si="124"/>
        <v>255</v>
      </c>
      <c r="Z262" s="113" t="e">
        <f>INDEX(地温!$D$2:$D$366,MATCH(X262,地温!$C$2:$C$366,FALSE))</f>
        <v>#N/A</v>
      </c>
      <c r="AA262" s="113" t="e">
        <f t="shared" si="125"/>
        <v>#N/A</v>
      </c>
      <c r="AB262" s="116" t="e">
        <f t="shared" si="107"/>
        <v>#N/A</v>
      </c>
      <c r="AC262" s="119" t="e">
        <f t="shared" si="108"/>
        <v>#N/A</v>
      </c>
      <c r="AD262" s="119">
        <f t="shared" si="109"/>
        <v>0</v>
      </c>
      <c r="AG262" s="115">
        <f t="shared" si="126"/>
        <v>-45768</v>
      </c>
      <c r="AH262" s="113">
        <f t="shared" si="127"/>
        <v>255</v>
      </c>
      <c r="AI262" s="113" t="e">
        <f>INDEX(地温!$D$2:$D$366,MATCH(AG262,地温!$C$2:$C$366,FALSE))</f>
        <v>#N/A</v>
      </c>
      <c r="AJ262" s="113" t="e">
        <f t="shared" si="128"/>
        <v>#N/A</v>
      </c>
      <c r="AK262" s="116" t="e">
        <f t="shared" si="110"/>
        <v>#N/A</v>
      </c>
      <c r="AL262" s="119" t="e">
        <f t="shared" si="111"/>
        <v>#N/A</v>
      </c>
      <c r="AM262" s="119">
        <f t="shared" si="112"/>
        <v>0</v>
      </c>
      <c r="AP262" s="115">
        <f t="shared" si="129"/>
        <v>-45768</v>
      </c>
      <c r="AQ262" s="113">
        <f t="shared" si="130"/>
        <v>255</v>
      </c>
      <c r="AR262" s="113" t="e">
        <f>INDEX(地温!$D$2:$D$366,MATCH(AP262,地温!$C$2:$C$366,FALSE))</f>
        <v>#N/A</v>
      </c>
      <c r="AS262" s="113" t="e">
        <f t="shared" si="131"/>
        <v>#N/A</v>
      </c>
      <c r="AT262" s="116" t="e">
        <f t="shared" si="113"/>
        <v>#N/A</v>
      </c>
      <c r="AU262" s="119" t="e">
        <f t="shared" si="114"/>
        <v>#N/A</v>
      </c>
      <c r="AV262" s="119">
        <f t="shared" si="115"/>
        <v>0</v>
      </c>
    </row>
    <row r="263" spans="1:48">
      <c r="A263" s="115">
        <f t="shared" si="116"/>
        <v>-45767</v>
      </c>
      <c r="B263" s="113">
        <f t="shared" si="99"/>
        <v>256</v>
      </c>
      <c r="C263" s="119">
        <f t="shared" si="100"/>
        <v>0</v>
      </c>
      <c r="F263" s="115">
        <f t="shared" si="117"/>
        <v>-45767</v>
      </c>
      <c r="G263" s="113">
        <f t="shared" si="118"/>
        <v>256</v>
      </c>
      <c r="H263" s="113" t="e">
        <f>INDEX(地温!$D$2:$D$366,MATCH(F263,地温!$C$2:$C$366,FALSE))</f>
        <v>#N/A</v>
      </c>
      <c r="I263" s="113" t="e">
        <f t="shared" si="119"/>
        <v>#N/A</v>
      </c>
      <c r="J263" s="116" t="e">
        <f t="shared" si="101"/>
        <v>#N/A</v>
      </c>
      <c r="K263" s="119" t="e">
        <f t="shared" si="102"/>
        <v>#N/A</v>
      </c>
      <c r="L263" s="119">
        <f t="shared" si="103"/>
        <v>0</v>
      </c>
      <c r="O263" s="115">
        <f t="shared" si="120"/>
        <v>-45767</v>
      </c>
      <c r="P263" s="113">
        <f t="shared" si="121"/>
        <v>256</v>
      </c>
      <c r="Q263" s="113" t="e">
        <f>INDEX(地温!$D$2:$D$366,MATCH(O263,地温!$C$2:$C$366,FALSE))</f>
        <v>#N/A</v>
      </c>
      <c r="R263" s="113" t="e">
        <f t="shared" si="122"/>
        <v>#N/A</v>
      </c>
      <c r="S263" s="116" t="e">
        <f t="shared" si="104"/>
        <v>#N/A</v>
      </c>
      <c r="T263" s="119" t="e">
        <f t="shared" si="105"/>
        <v>#N/A</v>
      </c>
      <c r="U263" s="119">
        <f t="shared" si="106"/>
        <v>0</v>
      </c>
      <c r="X263" s="115">
        <f t="shared" si="123"/>
        <v>-45767</v>
      </c>
      <c r="Y263" s="113">
        <f t="shared" si="124"/>
        <v>256</v>
      </c>
      <c r="Z263" s="113" t="e">
        <f>INDEX(地温!$D$2:$D$366,MATCH(X263,地温!$C$2:$C$366,FALSE))</f>
        <v>#N/A</v>
      </c>
      <c r="AA263" s="113" t="e">
        <f t="shared" si="125"/>
        <v>#N/A</v>
      </c>
      <c r="AB263" s="116" t="e">
        <f t="shared" si="107"/>
        <v>#N/A</v>
      </c>
      <c r="AC263" s="119" t="e">
        <f t="shared" si="108"/>
        <v>#N/A</v>
      </c>
      <c r="AD263" s="119">
        <f t="shared" si="109"/>
        <v>0</v>
      </c>
      <c r="AG263" s="115">
        <f t="shared" si="126"/>
        <v>-45767</v>
      </c>
      <c r="AH263" s="113">
        <f t="shared" si="127"/>
        <v>256</v>
      </c>
      <c r="AI263" s="113" t="e">
        <f>INDEX(地温!$D$2:$D$366,MATCH(AG263,地温!$C$2:$C$366,FALSE))</f>
        <v>#N/A</v>
      </c>
      <c r="AJ263" s="113" t="e">
        <f t="shared" si="128"/>
        <v>#N/A</v>
      </c>
      <c r="AK263" s="116" t="e">
        <f t="shared" si="110"/>
        <v>#N/A</v>
      </c>
      <c r="AL263" s="119" t="e">
        <f t="shared" si="111"/>
        <v>#N/A</v>
      </c>
      <c r="AM263" s="119">
        <f t="shared" si="112"/>
        <v>0</v>
      </c>
      <c r="AP263" s="115">
        <f t="shared" si="129"/>
        <v>-45767</v>
      </c>
      <c r="AQ263" s="113">
        <f t="shared" si="130"/>
        <v>256</v>
      </c>
      <c r="AR263" s="113" t="e">
        <f>INDEX(地温!$D$2:$D$366,MATCH(AP263,地温!$C$2:$C$366,FALSE))</f>
        <v>#N/A</v>
      </c>
      <c r="AS263" s="113" t="e">
        <f t="shared" si="131"/>
        <v>#N/A</v>
      </c>
      <c r="AT263" s="116" t="e">
        <f t="shared" si="113"/>
        <v>#N/A</v>
      </c>
      <c r="AU263" s="119" t="e">
        <f t="shared" si="114"/>
        <v>#N/A</v>
      </c>
      <c r="AV263" s="119">
        <f t="shared" si="115"/>
        <v>0</v>
      </c>
    </row>
    <row r="264" spans="1:48">
      <c r="A264" s="115">
        <f t="shared" si="116"/>
        <v>-45766</v>
      </c>
      <c r="B264" s="113">
        <f t="shared" ref="B264:B327" si="132">G264</f>
        <v>257</v>
      </c>
      <c r="C264" s="119">
        <f t="shared" ref="C264:C327" si="133">L264+U264+AD264+AM264+AV264</f>
        <v>0</v>
      </c>
      <c r="F264" s="115">
        <f t="shared" si="117"/>
        <v>-45766</v>
      </c>
      <c r="G264" s="113">
        <f t="shared" si="118"/>
        <v>257</v>
      </c>
      <c r="H264" s="113" t="e">
        <f>INDEX(地温!$D$2:$D$366,MATCH(F264,地温!$C$2:$C$366,FALSE))</f>
        <v>#N/A</v>
      </c>
      <c r="I264" s="113" t="e">
        <f t="shared" si="119"/>
        <v>#N/A</v>
      </c>
      <c r="J264" s="116" t="e">
        <f t="shared" ref="J264:J327" si="134">I264/G264</f>
        <v>#N/A</v>
      </c>
      <c r="K264" s="119" t="e">
        <f t="shared" ref="K264:K327" si="135">$H$4*EXP(-$I$4/(8.31*(J264+273)))</f>
        <v>#N/A</v>
      </c>
      <c r="L264" s="119">
        <f t="shared" ref="L264:L327" si="136">IF($G$1=0,0,$J$1*$G$4*0.01*(1-EXP(-K264*G264)))</f>
        <v>0</v>
      </c>
      <c r="O264" s="115">
        <f t="shared" si="120"/>
        <v>-45766</v>
      </c>
      <c r="P264" s="113">
        <f t="shared" si="121"/>
        <v>257</v>
      </c>
      <c r="Q264" s="113" t="e">
        <f>INDEX(地温!$D$2:$D$366,MATCH(O264,地温!$C$2:$C$366,FALSE))</f>
        <v>#N/A</v>
      </c>
      <c r="R264" s="113" t="e">
        <f t="shared" si="122"/>
        <v>#N/A</v>
      </c>
      <c r="S264" s="116" t="e">
        <f t="shared" ref="S264:S327" si="137">R264/P264</f>
        <v>#N/A</v>
      </c>
      <c r="T264" s="119" t="e">
        <f t="shared" ref="T264:T327" si="138">$Q$4*EXP(-$R$4/(8.31*(S264+273)))</f>
        <v>#N/A</v>
      </c>
      <c r="U264" s="119">
        <f t="shared" ref="U264:U327" si="139">IF($P$1=0,0,$S$1*$P$4*0.01*(1-EXP(-T264*P264)))</f>
        <v>0</v>
      </c>
      <c r="X264" s="115">
        <f t="shared" si="123"/>
        <v>-45766</v>
      </c>
      <c r="Y264" s="113">
        <f t="shared" si="124"/>
        <v>257</v>
      </c>
      <c r="Z264" s="113" t="e">
        <f>INDEX(地温!$D$2:$D$366,MATCH(X264,地温!$C$2:$C$366,FALSE))</f>
        <v>#N/A</v>
      </c>
      <c r="AA264" s="113" t="e">
        <f t="shared" si="125"/>
        <v>#N/A</v>
      </c>
      <c r="AB264" s="116" t="e">
        <f t="shared" ref="AB264:AB327" si="140">AA264/Y264</f>
        <v>#N/A</v>
      </c>
      <c r="AC264" s="119" t="e">
        <f t="shared" ref="AC264:AC327" si="141">$Z$4*EXP(-$AA$4/(8.31*(AB264+273)))</f>
        <v>#N/A</v>
      </c>
      <c r="AD264" s="119">
        <f t="shared" ref="AD264:AD327" si="142">IF($Y$1=0,0,$AB$1*$Y$4*0.01*(1-EXP(-AC264*Y264)))</f>
        <v>0</v>
      </c>
      <c r="AG264" s="115">
        <f t="shared" si="126"/>
        <v>-45766</v>
      </c>
      <c r="AH264" s="113">
        <f t="shared" si="127"/>
        <v>257</v>
      </c>
      <c r="AI264" s="113" t="e">
        <f>INDEX(地温!$D$2:$D$366,MATCH(AG264,地温!$C$2:$C$366,FALSE))</f>
        <v>#N/A</v>
      </c>
      <c r="AJ264" s="113" t="e">
        <f t="shared" si="128"/>
        <v>#N/A</v>
      </c>
      <c r="AK264" s="116" t="e">
        <f t="shared" ref="AK264:AK327" si="143">AJ264/AH264</f>
        <v>#N/A</v>
      </c>
      <c r="AL264" s="119" t="e">
        <f t="shared" ref="AL264:AL327" si="144">$AI$4*EXP(-$AJ$4/(8.31*(AK264+273)))</f>
        <v>#N/A</v>
      </c>
      <c r="AM264" s="119">
        <f t="shared" ref="AM264:AM327" si="145">IF($AH$1=0,0,$AK$1*$AH$4*0.01*(1-EXP(-AL264*AH264)))</f>
        <v>0</v>
      </c>
      <c r="AP264" s="115">
        <f t="shared" si="129"/>
        <v>-45766</v>
      </c>
      <c r="AQ264" s="113">
        <f t="shared" si="130"/>
        <v>257</v>
      </c>
      <c r="AR264" s="113" t="e">
        <f>INDEX(地温!$D$2:$D$366,MATCH(AP264,地温!$C$2:$C$366,FALSE))</f>
        <v>#N/A</v>
      </c>
      <c r="AS264" s="113" t="e">
        <f t="shared" si="131"/>
        <v>#N/A</v>
      </c>
      <c r="AT264" s="116" t="e">
        <f t="shared" ref="AT264:AT327" si="146">AS264/AQ264</f>
        <v>#N/A</v>
      </c>
      <c r="AU264" s="119" t="e">
        <f t="shared" ref="AU264:AU327" si="147">$AR$4*EXP(-$AS$4/(8.31*(AT264+273)))</f>
        <v>#N/A</v>
      </c>
      <c r="AV264" s="119">
        <f t="shared" ref="AV264:AV327" si="148">IF($AQ$1=0,0,$AT$1*$AQ$4*0.01*(1-EXP(-AU264*AQ264)))</f>
        <v>0</v>
      </c>
    </row>
    <row r="265" spans="1:48">
      <c r="A265" s="115">
        <f t="shared" ref="A265:A328" si="149">A264+1</f>
        <v>-45765</v>
      </c>
      <c r="B265" s="113">
        <f t="shared" si="132"/>
        <v>258</v>
      </c>
      <c r="C265" s="119">
        <f t="shared" si="133"/>
        <v>0</v>
      </c>
      <c r="F265" s="115">
        <f t="shared" ref="F265:F328" si="150">F264+1</f>
        <v>-45765</v>
      </c>
      <c r="G265" s="113">
        <f t="shared" ref="G265:G328" si="151">F265-F$8+1</f>
        <v>258</v>
      </c>
      <c r="H265" s="113" t="e">
        <f>INDEX(地温!$D$2:$D$366,MATCH(F265,地温!$C$2:$C$366,FALSE))</f>
        <v>#N/A</v>
      </c>
      <c r="I265" s="113" t="e">
        <f t="shared" ref="I265:I328" si="152">I264+H265</f>
        <v>#N/A</v>
      </c>
      <c r="J265" s="116" t="e">
        <f t="shared" si="134"/>
        <v>#N/A</v>
      </c>
      <c r="K265" s="119" t="e">
        <f t="shared" si="135"/>
        <v>#N/A</v>
      </c>
      <c r="L265" s="119">
        <f t="shared" si="136"/>
        <v>0</v>
      </c>
      <c r="O265" s="115">
        <f t="shared" ref="O265:O328" si="153">O264+1</f>
        <v>-45765</v>
      </c>
      <c r="P265" s="113">
        <f t="shared" ref="P265:P328" si="154">O265-O$8+1</f>
        <v>258</v>
      </c>
      <c r="Q265" s="113" t="e">
        <f>INDEX(地温!$D$2:$D$366,MATCH(O265,地温!$C$2:$C$366,FALSE))</f>
        <v>#N/A</v>
      </c>
      <c r="R265" s="113" t="e">
        <f t="shared" ref="R265:R328" si="155">R264+Q265</f>
        <v>#N/A</v>
      </c>
      <c r="S265" s="116" t="e">
        <f t="shared" si="137"/>
        <v>#N/A</v>
      </c>
      <c r="T265" s="119" t="e">
        <f t="shared" si="138"/>
        <v>#N/A</v>
      </c>
      <c r="U265" s="119">
        <f t="shared" si="139"/>
        <v>0</v>
      </c>
      <c r="X265" s="115">
        <f t="shared" ref="X265:X328" si="156">X264+1</f>
        <v>-45765</v>
      </c>
      <c r="Y265" s="113">
        <f t="shared" ref="Y265:Y328" si="157">X265-X$8+1</f>
        <v>258</v>
      </c>
      <c r="Z265" s="113" t="e">
        <f>INDEX(地温!$D$2:$D$366,MATCH(X265,地温!$C$2:$C$366,FALSE))</f>
        <v>#N/A</v>
      </c>
      <c r="AA265" s="113" t="e">
        <f t="shared" ref="AA265:AA328" si="158">AA264+Z265</f>
        <v>#N/A</v>
      </c>
      <c r="AB265" s="116" t="e">
        <f t="shared" si="140"/>
        <v>#N/A</v>
      </c>
      <c r="AC265" s="119" t="e">
        <f t="shared" si="141"/>
        <v>#N/A</v>
      </c>
      <c r="AD265" s="119">
        <f t="shared" si="142"/>
        <v>0</v>
      </c>
      <c r="AG265" s="115">
        <f t="shared" ref="AG265:AG328" si="159">AG264+1</f>
        <v>-45765</v>
      </c>
      <c r="AH265" s="113">
        <f t="shared" ref="AH265:AH328" si="160">AG265-AG$8+1</f>
        <v>258</v>
      </c>
      <c r="AI265" s="113" t="e">
        <f>INDEX(地温!$D$2:$D$366,MATCH(AG265,地温!$C$2:$C$366,FALSE))</f>
        <v>#N/A</v>
      </c>
      <c r="AJ265" s="113" t="e">
        <f t="shared" ref="AJ265:AJ328" si="161">AJ264+AI265</f>
        <v>#N/A</v>
      </c>
      <c r="AK265" s="116" t="e">
        <f t="shared" si="143"/>
        <v>#N/A</v>
      </c>
      <c r="AL265" s="119" t="e">
        <f t="shared" si="144"/>
        <v>#N/A</v>
      </c>
      <c r="AM265" s="119">
        <f t="shared" si="145"/>
        <v>0</v>
      </c>
      <c r="AP265" s="115">
        <f t="shared" ref="AP265:AP328" si="162">AP264+1</f>
        <v>-45765</v>
      </c>
      <c r="AQ265" s="113">
        <f t="shared" ref="AQ265:AQ328" si="163">AP265-AP$8+1</f>
        <v>258</v>
      </c>
      <c r="AR265" s="113" t="e">
        <f>INDEX(地温!$D$2:$D$366,MATCH(AP265,地温!$C$2:$C$366,FALSE))</f>
        <v>#N/A</v>
      </c>
      <c r="AS265" s="113" t="e">
        <f t="shared" ref="AS265:AS328" si="164">AS264+AR265</f>
        <v>#N/A</v>
      </c>
      <c r="AT265" s="116" t="e">
        <f t="shared" si="146"/>
        <v>#N/A</v>
      </c>
      <c r="AU265" s="119" t="e">
        <f t="shared" si="147"/>
        <v>#N/A</v>
      </c>
      <c r="AV265" s="119">
        <f t="shared" si="148"/>
        <v>0</v>
      </c>
    </row>
    <row r="266" spans="1:48">
      <c r="A266" s="115">
        <f t="shared" si="149"/>
        <v>-45764</v>
      </c>
      <c r="B266" s="113">
        <f t="shared" si="132"/>
        <v>259</v>
      </c>
      <c r="C266" s="119">
        <f t="shared" si="133"/>
        <v>0</v>
      </c>
      <c r="F266" s="115">
        <f t="shared" si="150"/>
        <v>-45764</v>
      </c>
      <c r="G266" s="113">
        <f t="shared" si="151"/>
        <v>259</v>
      </c>
      <c r="H266" s="113" t="e">
        <f>INDEX(地温!$D$2:$D$366,MATCH(F266,地温!$C$2:$C$366,FALSE))</f>
        <v>#N/A</v>
      </c>
      <c r="I266" s="113" t="e">
        <f t="shared" si="152"/>
        <v>#N/A</v>
      </c>
      <c r="J266" s="116" t="e">
        <f t="shared" si="134"/>
        <v>#N/A</v>
      </c>
      <c r="K266" s="119" t="e">
        <f t="shared" si="135"/>
        <v>#N/A</v>
      </c>
      <c r="L266" s="119">
        <f t="shared" si="136"/>
        <v>0</v>
      </c>
      <c r="O266" s="115">
        <f t="shared" si="153"/>
        <v>-45764</v>
      </c>
      <c r="P266" s="113">
        <f t="shared" si="154"/>
        <v>259</v>
      </c>
      <c r="Q266" s="113" t="e">
        <f>INDEX(地温!$D$2:$D$366,MATCH(O266,地温!$C$2:$C$366,FALSE))</f>
        <v>#N/A</v>
      </c>
      <c r="R266" s="113" t="e">
        <f t="shared" si="155"/>
        <v>#N/A</v>
      </c>
      <c r="S266" s="116" t="e">
        <f t="shared" si="137"/>
        <v>#N/A</v>
      </c>
      <c r="T266" s="119" t="e">
        <f t="shared" si="138"/>
        <v>#N/A</v>
      </c>
      <c r="U266" s="119">
        <f t="shared" si="139"/>
        <v>0</v>
      </c>
      <c r="X266" s="115">
        <f t="shared" si="156"/>
        <v>-45764</v>
      </c>
      <c r="Y266" s="113">
        <f t="shared" si="157"/>
        <v>259</v>
      </c>
      <c r="Z266" s="113" t="e">
        <f>INDEX(地温!$D$2:$D$366,MATCH(X266,地温!$C$2:$C$366,FALSE))</f>
        <v>#N/A</v>
      </c>
      <c r="AA266" s="113" t="e">
        <f t="shared" si="158"/>
        <v>#N/A</v>
      </c>
      <c r="AB266" s="116" t="e">
        <f t="shared" si="140"/>
        <v>#N/A</v>
      </c>
      <c r="AC266" s="119" t="e">
        <f t="shared" si="141"/>
        <v>#N/A</v>
      </c>
      <c r="AD266" s="119">
        <f t="shared" si="142"/>
        <v>0</v>
      </c>
      <c r="AG266" s="115">
        <f t="shared" si="159"/>
        <v>-45764</v>
      </c>
      <c r="AH266" s="113">
        <f t="shared" si="160"/>
        <v>259</v>
      </c>
      <c r="AI266" s="113" t="e">
        <f>INDEX(地温!$D$2:$D$366,MATCH(AG266,地温!$C$2:$C$366,FALSE))</f>
        <v>#N/A</v>
      </c>
      <c r="AJ266" s="113" t="e">
        <f t="shared" si="161"/>
        <v>#N/A</v>
      </c>
      <c r="AK266" s="116" t="e">
        <f t="shared" si="143"/>
        <v>#N/A</v>
      </c>
      <c r="AL266" s="119" t="e">
        <f t="shared" si="144"/>
        <v>#N/A</v>
      </c>
      <c r="AM266" s="119">
        <f t="shared" si="145"/>
        <v>0</v>
      </c>
      <c r="AP266" s="115">
        <f t="shared" si="162"/>
        <v>-45764</v>
      </c>
      <c r="AQ266" s="113">
        <f t="shared" si="163"/>
        <v>259</v>
      </c>
      <c r="AR266" s="113" t="e">
        <f>INDEX(地温!$D$2:$D$366,MATCH(AP266,地温!$C$2:$C$366,FALSE))</f>
        <v>#N/A</v>
      </c>
      <c r="AS266" s="113" t="e">
        <f t="shared" si="164"/>
        <v>#N/A</v>
      </c>
      <c r="AT266" s="116" t="e">
        <f t="shared" si="146"/>
        <v>#N/A</v>
      </c>
      <c r="AU266" s="119" t="e">
        <f t="shared" si="147"/>
        <v>#N/A</v>
      </c>
      <c r="AV266" s="119">
        <f t="shared" si="148"/>
        <v>0</v>
      </c>
    </row>
    <row r="267" spans="1:48">
      <c r="A267" s="115">
        <f t="shared" si="149"/>
        <v>-45763</v>
      </c>
      <c r="B267" s="113">
        <f t="shared" si="132"/>
        <v>260</v>
      </c>
      <c r="C267" s="119">
        <f t="shared" si="133"/>
        <v>0</v>
      </c>
      <c r="F267" s="115">
        <f t="shared" si="150"/>
        <v>-45763</v>
      </c>
      <c r="G267" s="113">
        <f t="shared" si="151"/>
        <v>260</v>
      </c>
      <c r="H267" s="113" t="e">
        <f>INDEX(地温!$D$2:$D$366,MATCH(F267,地温!$C$2:$C$366,FALSE))</f>
        <v>#N/A</v>
      </c>
      <c r="I267" s="113" t="e">
        <f t="shared" si="152"/>
        <v>#N/A</v>
      </c>
      <c r="J267" s="116" t="e">
        <f t="shared" si="134"/>
        <v>#N/A</v>
      </c>
      <c r="K267" s="119" t="e">
        <f t="shared" si="135"/>
        <v>#N/A</v>
      </c>
      <c r="L267" s="119">
        <f t="shared" si="136"/>
        <v>0</v>
      </c>
      <c r="O267" s="115">
        <f t="shared" si="153"/>
        <v>-45763</v>
      </c>
      <c r="P267" s="113">
        <f t="shared" si="154"/>
        <v>260</v>
      </c>
      <c r="Q267" s="113" t="e">
        <f>INDEX(地温!$D$2:$D$366,MATCH(O267,地温!$C$2:$C$366,FALSE))</f>
        <v>#N/A</v>
      </c>
      <c r="R267" s="113" t="e">
        <f t="shared" si="155"/>
        <v>#N/A</v>
      </c>
      <c r="S267" s="116" t="e">
        <f t="shared" si="137"/>
        <v>#N/A</v>
      </c>
      <c r="T267" s="119" t="e">
        <f t="shared" si="138"/>
        <v>#N/A</v>
      </c>
      <c r="U267" s="119">
        <f t="shared" si="139"/>
        <v>0</v>
      </c>
      <c r="X267" s="115">
        <f t="shared" si="156"/>
        <v>-45763</v>
      </c>
      <c r="Y267" s="113">
        <f t="shared" si="157"/>
        <v>260</v>
      </c>
      <c r="Z267" s="113" t="e">
        <f>INDEX(地温!$D$2:$D$366,MATCH(X267,地温!$C$2:$C$366,FALSE))</f>
        <v>#N/A</v>
      </c>
      <c r="AA267" s="113" t="e">
        <f t="shared" si="158"/>
        <v>#N/A</v>
      </c>
      <c r="AB267" s="116" t="e">
        <f t="shared" si="140"/>
        <v>#N/A</v>
      </c>
      <c r="AC267" s="119" t="e">
        <f t="shared" si="141"/>
        <v>#N/A</v>
      </c>
      <c r="AD267" s="119">
        <f t="shared" si="142"/>
        <v>0</v>
      </c>
      <c r="AG267" s="115">
        <f t="shared" si="159"/>
        <v>-45763</v>
      </c>
      <c r="AH267" s="113">
        <f t="shared" si="160"/>
        <v>260</v>
      </c>
      <c r="AI267" s="113" t="e">
        <f>INDEX(地温!$D$2:$D$366,MATCH(AG267,地温!$C$2:$C$366,FALSE))</f>
        <v>#N/A</v>
      </c>
      <c r="AJ267" s="113" t="e">
        <f t="shared" si="161"/>
        <v>#N/A</v>
      </c>
      <c r="AK267" s="116" t="e">
        <f t="shared" si="143"/>
        <v>#N/A</v>
      </c>
      <c r="AL267" s="119" t="e">
        <f t="shared" si="144"/>
        <v>#N/A</v>
      </c>
      <c r="AM267" s="119">
        <f t="shared" si="145"/>
        <v>0</v>
      </c>
      <c r="AP267" s="115">
        <f t="shared" si="162"/>
        <v>-45763</v>
      </c>
      <c r="AQ267" s="113">
        <f t="shared" si="163"/>
        <v>260</v>
      </c>
      <c r="AR267" s="113" t="e">
        <f>INDEX(地温!$D$2:$D$366,MATCH(AP267,地温!$C$2:$C$366,FALSE))</f>
        <v>#N/A</v>
      </c>
      <c r="AS267" s="113" t="e">
        <f t="shared" si="164"/>
        <v>#N/A</v>
      </c>
      <c r="AT267" s="116" t="e">
        <f t="shared" si="146"/>
        <v>#N/A</v>
      </c>
      <c r="AU267" s="119" t="e">
        <f t="shared" si="147"/>
        <v>#N/A</v>
      </c>
      <c r="AV267" s="119">
        <f t="shared" si="148"/>
        <v>0</v>
      </c>
    </row>
    <row r="268" spans="1:48">
      <c r="A268" s="115">
        <f t="shared" si="149"/>
        <v>-45762</v>
      </c>
      <c r="B268" s="113">
        <f t="shared" si="132"/>
        <v>261</v>
      </c>
      <c r="C268" s="119">
        <f t="shared" si="133"/>
        <v>0</v>
      </c>
      <c r="F268" s="115">
        <f t="shared" si="150"/>
        <v>-45762</v>
      </c>
      <c r="G268" s="113">
        <f t="shared" si="151"/>
        <v>261</v>
      </c>
      <c r="H268" s="113" t="e">
        <f>INDEX(地温!$D$2:$D$366,MATCH(F268,地温!$C$2:$C$366,FALSE))</f>
        <v>#N/A</v>
      </c>
      <c r="I268" s="113" t="e">
        <f t="shared" si="152"/>
        <v>#N/A</v>
      </c>
      <c r="J268" s="116" t="e">
        <f t="shared" si="134"/>
        <v>#N/A</v>
      </c>
      <c r="K268" s="119" t="e">
        <f t="shared" si="135"/>
        <v>#N/A</v>
      </c>
      <c r="L268" s="119">
        <f t="shared" si="136"/>
        <v>0</v>
      </c>
      <c r="O268" s="115">
        <f t="shared" si="153"/>
        <v>-45762</v>
      </c>
      <c r="P268" s="113">
        <f t="shared" si="154"/>
        <v>261</v>
      </c>
      <c r="Q268" s="113" t="e">
        <f>INDEX(地温!$D$2:$D$366,MATCH(O268,地温!$C$2:$C$366,FALSE))</f>
        <v>#N/A</v>
      </c>
      <c r="R268" s="113" t="e">
        <f t="shared" si="155"/>
        <v>#N/A</v>
      </c>
      <c r="S268" s="116" t="e">
        <f t="shared" si="137"/>
        <v>#N/A</v>
      </c>
      <c r="T268" s="119" t="e">
        <f t="shared" si="138"/>
        <v>#N/A</v>
      </c>
      <c r="U268" s="119">
        <f t="shared" si="139"/>
        <v>0</v>
      </c>
      <c r="X268" s="115">
        <f t="shared" si="156"/>
        <v>-45762</v>
      </c>
      <c r="Y268" s="113">
        <f t="shared" si="157"/>
        <v>261</v>
      </c>
      <c r="Z268" s="113" t="e">
        <f>INDEX(地温!$D$2:$D$366,MATCH(X268,地温!$C$2:$C$366,FALSE))</f>
        <v>#N/A</v>
      </c>
      <c r="AA268" s="113" t="e">
        <f t="shared" si="158"/>
        <v>#N/A</v>
      </c>
      <c r="AB268" s="116" t="e">
        <f t="shared" si="140"/>
        <v>#N/A</v>
      </c>
      <c r="AC268" s="119" t="e">
        <f t="shared" si="141"/>
        <v>#N/A</v>
      </c>
      <c r="AD268" s="119">
        <f t="shared" si="142"/>
        <v>0</v>
      </c>
      <c r="AG268" s="115">
        <f t="shared" si="159"/>
        <v>-45762</v>
      </c>
      <c r="AH268" s="113">
        <f t="shared" si="160"/>
        <v>261</v>
      </c>
      <c r="AI268" s="113" t="e">
        <f>INDEX(地温!$D$2:$D$366,MATCH(AG268,地温!$C$2:$C$366,FALSE))</f>
        <v>#N/A</v>
      </c>
      <c r="AJ268" s="113" t="e">
        <f t="shared" si="161"/>
        <v>#N/A</v>
      </c>
      <c r="AK268" s="116" t="e">
        <f t="shared" si="143"/>
        <v>#N/A</v>
      </c>
      <c r="AL268" s="119" t="e">
        <f t="shared" si="144"/>
        <v>#N/A</v>
      </c>
      <c r="AM268" s="119">
        <f t="shared" si="145"/>
        <v>0</v>
      </c>
      <c r="AP268" s="115">
        <f t="shared" si="162"/>
        <v>-45762</v>
      </c>
      <c r="AQ268" s="113">
        <f t="shared" si="163"/>
        <v>261</v>
      </c>
      <c r="AR268" s="113" t="e">
        <f>INDEX(地温!$D$2:$D$366,MATCH(AP268,地温!$C$2:$C$366,FALSE))</f>
        <v>#N/A</v>
      </c>
      <c r="AS268" s="113" t="e">
        <f t="shared" si="164"/>
        <v>#N/A</v>
      </c>
      <c r="AT268" s="116" t="e">
        <f t="shared" si="146"/>
        <v>#N/A</v>
      </c>
      <c r="AU268" s="119" t="e">
        <f t="shared" si="147"/>
        <v>#N/A</v>
      </c>
      <c r="AV268" s="119">
        <f t="shared" si="148"/>
        <v>0</v>
      </c>
    </row>
    <row r="269" spans="1:48">
      <c r="A269" s="115">
        <f t="shared" si="149"/>
        <v>-45761</v>
      </c>
      <c r="B269" s="113">
        <f t="shared" si="132"/>
        <v>262</v>
      </c>
      <c r="C269" s="119">
        <f t="shared" si="133"/>
        <v>0</v>
      </c>
      <c r="F269" s="115">
        <f t="shared" si="150"/>
        <v>-45761</v>
      </c>
      <c r="G269" s="113">
        <f t="shared" si="151"/>
        <v>262</v>
      </c>
      <c r="H269" s="113" t="e">
        <f>INDEX(地温!$D$2:$D$366,MATCH(F269,地温!$C$2:$C$366,FALSE))</f>
        <v>#N/A</v>
      </c>
      <c r="I269" s="113" t="e">
        <f t="shared" si="152"/>
        <v>#N/A</v>
      </c>
      <c r="J269" s="116" t="e">
        <f t="shared" si="134"/>
        <v>#N/A</v>
      </c>
      <c r="K269" s="119" t="e">
        <f t="shared" si="135"/>
        <v>#N/A</v>
      </c>
      <c r="L269" s="119">
        <f t="shared" si="136"/>
        <v>0</v>
      </c>
      <c r="O269" s="115">
        <f t="shared" si="153"/>
        <v>-45761</v>
      </c>
      <c r="P269" s="113">
        <f t="shared" si="154"/>
        <v>262</v>
      </c>
      <c r="Q269" s="113" t="e">
        <f>INDEX(地温!$D$2:$D$366,MATCH(O269,地温!$C$2:$C$366,FALSE))</f>
        <v>#N/A</v>
      </c>
      <c r="R269" s="113" t="e">
        <f t="shared" si="155"/>
        <v>#N/A</v>
      </c>
      <c r="S269" s="116" t="e">
        <f t="shared" si="137"/>
        <v>#N/A</v>
      </c>
      <c r="T269" s="119" t="e">
        <f t="shared" si="138"/>
        <v>#N/A</v>
      </c>
      <c r="U269" s="119">
        <f t="shared" si="139"/>
        <v>0</v>
      </c>
      <c r="X269" s="115">
        <f t="shared" si="156"/>
        <v>-45761</v>
      </c>
      <c r="Y269" s="113">
        <f t="shared" si="157"/>
        <v>262</v>
      </c>
      <c r="Z269" s="113" t="e">
        <f>INDEX(地温!$D$2:$D$366,MATCH(X269,地温!$C$2:$C$366,FALSE))</f>
        <v>#N/A</v>
      </c>
      <c r="AA269" s="113" t="e">
        <f t="shared" si="158"/>
        <v>#N/A</v>
      </c>
      <c r="AB269" s="116" t="e">
        <f t="shared" si="140"/>
        <v>#N/A</v>
      </c>
      <c r="AC269" s="119" t="e">
        <f t="shared" si="141"/>
        <v>#N/A</v>
      </c>
      <c r="AD269" s="119">
        <f t="shared" si="142"/>
        <v>0</v>
      </c>
      <c r="AG269" s="115">
        <f t="shared" si="159"/>
        <v>-45761</v>
      </c>
      <c r="AH269" s="113">
        <f t="shared" si="160"/>
        <v>262</v>
      </c>
      <c r="AI269" s="113" t="e">
        <f>INDEX(地温!$D$2:$D$366,MATCH(AG269,地温!$C$2:$C$366,FALSE))</f>
        <v>#N/A</v>
      </c>
      <c r="AJ269" s="113" t="e">
        <f t="shared" si="161"/>
        <v>#N/A</v>
      </c>
      <c r="AK269" s="116" t="e">
        <f t="shared" si="143"/>
        <v>#N/A</v>
      </c>
      <c r="AL269" s="119" t="e">
        <f t="shared" si="144"/>
        <v>#N/A</v>
      </c>
      <c r="AM269" s="119">
        <f t="shared" si="145"/>
        <v>0</v>
      </c>
      <c r="AP269" s="115">
        <f t="shared" si="162"/>
        <v>-45761</v>
      </c>
      <c r="AQ269" s="113">
        <f t="shared" si="163"/>
        <v>262</v>
      </c>
      <c r="AR269" s="113" t="e">
        <f>INDEX(地温!$D$2:$D$366,MATCH(AP269,地温!$C$2:$C$366,FALSE))</f>
        <v>#N/A</v>
      </c>
      <c r="AS269" s="113" t="e">
        <f t="shared" si="164"/>
        <v>#N/A</v>
      </c>
      <c r="AT269" s="116" t="e">
        <f t="shared" si="146"/>
        <v>#N/A</v>
      </c>
      <c r="AU269" s="119" t="e">
        <f t="shared" si="147"/>
        <v>#N/A</v>
      </c>
      <c r="AV269" s="119">
        <f t="shared" si="148"/>
        <v>0</v>
      </c>
    </row>
    <row r="270" spans="1:48">
      <c r="A270" s="115">
        <f t="shared" si="149"/>
        <v>-45760</v>
      </c>
      <c r="B270" s="113">
        <f t="shared" si="132"/>
        <v>263</v>
      </c>
      <c r="C270" s="119">
        <f t="shared" si="133"/>
        <v>0</v>
      </c>
      <c r="F270" s="115">
        <f t="shared" si="150"/>
        <v>-45760</v>
      </c>
      <c r="G270" s="113">
        <f t="shared" si="151"/>
        <v>263</v>
      </c>
      <c r="H270" s="113" t="e">
        <f>INDEX(地温!$D$2:$D$366,MATCH(F270,地温!$C$2:$C$366,FALSE))</f>
        <v>#N/A</v>
      </c>
      <c r="I270" s="113" t="e">
        <f t="shared" si="152"/>
        <v>#N/A</v>
      </c>
      <c r="J270" s="116" t="e">
        <f t="shared" si="134"/>
        <v>#N/A</v>
      </c>
      <c r="K270" s="119" t="e">
        <f t="shared" si="135"/>
        <v>#N/A</v>
      </c>
      <c r="L270" s="119">
        <f t="shared" si="136"/>
        <v>0</v>
      </c>
      <c r="O270" s="115">
        <f t="shared" si="153"/>
        <v>-45760</v>
      </c>
      <c r="P270" s="113">
        <f t="shared" si="154"/>
        <v>263</v>
      </c>
      <c r="Q270" s="113" t="e">
        <f>INDEX(地温!$D$2:$D$366,MATCH(O270,地温!$C$2:$C$366,FALSE))</f>
        <v>#N/A</v>
      </c>
      <c r="R270" s="113" t="e">
        <f t="shared" si="155"/>
        <v>#N/A</v>
      </c>
      <c r="S270" s="116" t="e">
        <f t="shared" si="137"/>
        <v>#N/A</v>
      </c>
      <c r="T270" s="119" t="e">
        <f t="shared" si="138"/>
        <v>#N/A</v>
      </c>
      <c r="U270" s="119">
        <f t="shared" si="139"/>
        <v>0</v>
      </c>
      <c r="X270" s="115">
        <f t="shared" si="156"/>
        <v>-45760</v>
      </c>
      <c r="Y270" s="113">
        <f t="shared" si="157"/>
        <v>263</v>
      </c>
      <c r="Z270" s="113" t="e">
        <f>INDEX(地温!$D$2:$D$366,MATCH(X270,地温!$C$2:$C$366,FALSE))</f>
        <v>#N/A</v>
      </c>
      <c r="AA270" s="113" t="e">
        <f t="shared" si="158"/>
        <v>#N/A</v>
      </c>
      <c r="AB270" s="116" t="e">
        <f t="shared" si="140"/>
        <v>#N/A</v>
      </c>
      <c r="AC270" s="119" t="e">
        <f t="shared" si="141"/>
        <v>#N/A</v>
      </c>
      <c r="AD270" s="119">
        <f t="shared" si="142"/>
        <v>0</v>
      </c>
      <c r="AG270" s="115">
        <f t="shared" si="159"/>
        <v>-45760</v>
      </c>
      <c r="AH270" s="113">
        <f t="shared" si="160"/>
        <v>263</v>
      </c>
      <c r="AI270" s="113" t="e">
        <f>INDEX(地温!$D$2:$D$366,MATCH(AG270,地温!$C$2:$C$366,FALSE))</f>
        <v>#N/A</v>
      </c>
      <c r="AJ270" s="113" t="e">
        <f t="shared" si="161"/>
        <v>#N/A</v>
      </c>
      <c r="AK270" s="116" t="e">
        <f t="shared" si="143"/>
        <v>#N/A</v>
      </c>
      <c r="AL270" s="119" t="e">
        <f t="shared" si="144"/>
        <v>#N/A</v>
      </c>
      <c r="AM270" s="119">
        <f t="shared" si="145"/>
        <v>0</v>
      </c>
      <c r="AP270" s="115">
        <f t="shared" si="162"/>
        <v>-45760</v>
      </c>
      <c r="AQ270" s="113">
        <f t="shared" si="163"/>
        <v>263</v>
      </c>
      <c r="AR270" s="113" t="e">
        <f>INDEX(地温!$D$2:$D$366,MATCH(AP270,地温!$C$2:$C$366,FALSE))</f>
        <v>#N/A</v>
      </c>
      <c r="AS270" s="113" t="e">
        <f t="shared" si="164"/>
        <v>#N/A</v>
      </c>
      <c r="AT270" s="116" t="e">
        <f t="shared" si="146"/>
        <v>#N/A</v>
      </c>
      <c r="AU270" s="119" t="e">
        <f t="shared" si="147"/>
        <v>#N/A</v>
      </c>
      <c r="AV270" s="119">
        <f t="shared" si="148"/>
        <v>0</v>
      </c>
    </row>
    <row r="271" spans="1:48">
      <c r="A271" s="115">
        <f t="shared" si="149"/>
        <v>-45759</v>
      </c>
      <c r="B271" s="113">
        <f t="shared" si="132"/>
        <v>264</v>
      </c>
      <c r="C271" s="119">
        <f t="shared" si="133"/>
        <v>0</v>
      </c>
      <c r="F271" s="115">
        <f t="shared" si="150"/>
        <v>-45759</v>
      </c>
      <c r="G271" s="113">
        <f t="shared" si="151"/>
        <v>264</v>
      </c>
      <c r="H271" s="113" t="e">
        <f>INDEX(地温!$D$2:$D$366,MATCH(F271,地温!$C$2:$C$366,FALSE))</f>
        <v>#N/A</v>
      </c>
      <c r="I271" s="113" t="e">
        <f t="shared" si="152"/>
        <v>#N/A</v>
      </c>
      <c r="J271" s="116" t="e">
        <f t="shared" si="134"/>
        <v>#N/A</v>
      </c>
      <c r="K271" s="119" t="e">
        <f t="shared" si="135"/>
        <v>#N/A</v>
      </c>
      <c r="L271" s="119">
        <f t="shared" si="136"/>
        <v>0</v>
      </c>
      <c r="O271" s="115">
        <f t="shared" si="153"/>
        <v>-45759</v>
      </c>
      <c r="P271" s="113">
        <f t="shared" si="154"/>
        <v>264</v>
      </c>
      <c r="Q271" s="113" t="e">
        <f>INDEX(地温!$D$2:$D$366,MATCH(O271,地温!$C$2:$C$366,FALSE))</f>
        <v>#N/A</v>
      </c>
      <c r="R271" s="113" t="e">
        <f t="shared" si="155"/>
        <v>#N/A</v>
      </c>
      <c r="S271" s="116" t="e">
        <f t="shared" si="137"/>
        <v>#N/A</v>
      </c>
      <c r="T271" s="119" t="e">
        <f t="shared" si="138"/>
        <v>#N/A</v>
      </c>
      <c r="U271" s="119">
        <f t="shared" si="139"/>
        <v>0</v>
      </c>
      <c r="X271" s="115">
        <f t="shared" si="156"/>
        <v>-45759</v>
      </c>
      <c r="Y271" s="113">
        <f t="shared" si="157"/>
        <v>264</v>
      </c>
      <c r="Z271" s="113" t="e">
        <f>INDEX(地温!$D$2:$D$366,MATCH(X271,地温!$C$2:$C$366,FALSE))</f>
        <v>#N/A</v>
      </c>
      <c r="AA271" s="113" t="e">
        <f t="shared" si="158"/>
        <v>#N/A</v>
      </c>
      <c r="AB271" s="116" t="e">
        <f t="shared" si="140"/>
        <v>#N/A</v>
      </c>
      <c r="AC271" s="119" t="e">
        <f t="shared" si="141"/>
        <v>#N/A</v>
      </c>
      <c r="AD271" s="119">
        <f t="shared" si="142"/>
        <v>0</v>
      </c>
      <c r="AG271" s="115">
        <f t="shared" si="159"/>
        <v>-45759</v>
      </c>
      <c r="AH271" s="113">
        <f t="shared" si="160"/>
        <v>264</v>
      </c>
      <c r="AI271" s="113" t="e">
        <f>INDEX(地温!$D$2:$D$366,MATCH(AG271,地温!$C$2:$C$366,FALSE))</f>
        <v>#N/A</v>
      </c>
      <c r="AJ271" s="113" t="e">
        <f t="shared" si="161"/>
        <v>#N/A</v>
      </c>
      <c r="AK271" s="116" t="e">
        <f t="shared" si="143"/>
        <v>#N/A</v>
      </c>
      <c r="AL271" s="119" t="e">
        <f t="shared" si="144"/>
        <v>#N/A</v>
      </c>
      <c r="AM271" s="119">
        <f t="shared" si="145"/>
        <v>0</v>
      </c>
      <c r="AP271" s="115">
        <f t="shared" si="162"/>
        <v>-45759</v>
      </c>
      <c r="AQ271" s="113">
        <f t="shared" si="163"/>
        <v>264</v>
      </c>
      <c r="AR271" s="113" t="e">
        <f>INDEX(地温!$D$2:$D$366,MATCH(AP271,地温!$C$2:$C$366,FALSE))</f>
        <v>#N/A</v>
      </c>
      <c r="AS271" s="113" t="e">
        <f t="shared" si="164"/>
        <v>#N/A</v>
      </c>
      <c r="AT271" s="116" t="e">
        <f t="shared" si="146"/>
        <v>#N/A</v>
      </c>
      <c r="AU271" s="119" t="e">
        <f t="shared" si="147"/>
        <v>#N/A</v>
      </c>
      <c r="AV271" s="119">
        <f t="shared" si="148"/>
        <v>0</v>
      </c>
    </row>
    <row r="272" spans="1:48">
      <c r="A272" s="115">
        <f t="shared" si="149"/>
        <v>-45758</v>
      </c>
      <c r="B272" s="113">
        <f t="shared" si="132"/>
        <v>265</v>
      </c>
      <c r="C272" s="119">
        <f t="shared" si="133"/>
        <v>0</v>
      </c>
      <c r="F272" s="115">
        <f t="shared" si="150"/>
        <v>-45758</v>
      </c>
      <c r="G272" s="113">
        <f t="shared" si="151"/>
        <v>265</v>
      </c>
      <c r="H272" s="113" t="e">
        <f>INDEX(地温!$D$2:$D$366,MATCH(F272,地温!$C$2:$C$366,FALSE))</f>
        <v>#N/A</v>
      </c>
      <c r="I272" s="113" t="e">
        <f t="shared" si="152"/>
        <v>#N/A</v>
      </c>
      <c r="J272" s="116" t="e">
        <f t="shared" si="134"/>
        <v>#N/A</v>
      </c>
      <c r="K272" s="119" t="e">
        <f t="shared" si="135"/>
        <v>#N/A</v>
      </c>
      <c r="L272" s="119">
        <f t="shared" si="136"/>
        <v>0</v>
      </c>
      <c r="O272" s="115">
        <f t="shared" si="153"/>
        <v>-45758</v>
      </c>
      <c r="P272" s="113">
        <f t="shared" si="154"/>
        <v>265</v>
      </c>
      <c r="Q272" s="113" t="e">
        <f>INDEX(地温!$D$2:$D$366,MATCH(O272,地温!$C$2:$C$366,FALSE))</f>
        <v>#N/A</v>
      </c>
      <c r="R272" s="113" t="e">
        <f t="shared" si="155"/>
        <v>#N/A</v>
      </c>
      <c r="S272" s="116" t="e">
        <f t="shared" si="137"/>
        <v>#N/A</v>
      </c>
      <c r="T272" s="119" t="e">
        <f t="shared" si="138"/>
        <v>#N/A</v>
      </c>
      <c r="U272" s="119">
        <f t="shared" si="139"/>
        <v>0</v>
      </c>
      <c r="X272" s="115">
        <f t="shared" si="156"/>
        <v>-45758</v>
      </c>
      <c r="Y272" s="113">
        <f t="shared" si="157"/>
        <v>265</v>
      </c>
      <c r="Z272" s="113" t="e">
        <f>INDEX(地温!$D$2:$D$366,MATCH(X272,地温!$C$2:$C$366,FALSE))</f>
        <v>#N/A</v>
      </c>
      <c r="AA272" s="113" t="e">
        <f t="shared" si="158"/>
        <v>#N/A</v>
      </c>
      <c r="AB272" s="116" t="e">
        <f t="shared" si="140"/>
        <v>#N/A</v>
      </c>
      <c r="AC272" s="119" t="e">
        <f t="shared" si="141"/>
        <v>#N/A</v>
      </c>
      <c r="AD272" s="119">
        <f t="shared" si="142"/>
        <v>0</v>
      </c>
      <c r="AG272" s="115">
        <f t="shared" si="159"/>
        <v>-45758</v>
      </c>
      <c r="AH272" s="113">
        <f t="shared" si="160"/>
        <v>265</v>
      </c>
      <c r="AI272" s="113" t="e">
        <f>INDEX(地温!$D$2:$D$366,MATCH(AG272,地温!$C$2:$C$366,FALSE))</f>
        <v>#N/A</v>
      </c>
      <c r="AJ272" s="113" t="e">
        <f t="shared" si="161"/>
        <v>#N/A</v>
      </c>
      <c r="AK272" s="116" t="e">
        <f t="shared" si="143"/>
        <v>#N/A</v>
      </c>
      <c r="AL272" s="119" t="e">
        <f t="shared" si="144"/>
        <v>#N/A</v>
      </c>
      <c r="AM272" s="119">
        <f t="shared" si="145"/>
        <v>0</v>
      </c>
      <c r="AP272" s="115">
        <f t="shared" si="162"/>
        <v>-45758</v>
      </c>
      <c r="AQ272" s="113">
        <f t="shared" si="163"/>
        <v>265</v>
      </c>
      <c r="AR272" s="113" t="e">
        <f>INDEX(地温!$D$2:$D$366,MATCH(AP272,地温!$C$2:$C$366,FALSE))</f>
        <v>#N/A</v>
      </c>
      <c r="AS272" s="113" t="e">
        <f t="shared" si="164"/>
        <v>#N/A</v>
      </c>
      <c r="AT272" s="116" t="e">
        <f t="shared" si="146"/>
        <v>#N/A</v>
      </c>
      <c r="AU272" s="119" t="e">
        <f t="shared" si="147"/>
        <v>#N/A</v>
      </c>
      <c r="AV272" s="119">
        <f t="shared" si="148"/>
        <v>0</v>
      </c>
    </row>
    <row r="273" spans="1:48">
      <c r="A273" s="115">
        <f t="shared" si="149"/>
        <v>-45757</v>
      </c>
      <c r="B273" s="113">
        <f t="shared" si="132"/>
        <v>266</v>
      </c>
      <c r="C273" s="119">
        <f t="shared" si="133"/>
        <v>0</v>
      </c>
      <c r="F273" s="115">
        <f t="shared" si="150"/>
        <v>-45757</v>
      </c>
      <c r="G273" s="113">
        <f t="shared" si="151"/>
        <v>266</v>
      </c>
      <c r="H273" s="113" t="e">
        <f>INDEX(地温!$D$2:$D$366,MATCH(F273,地温!$C$2:$C$366,FALSE))</f>
        <v>#N/A</v>
      </c>
      <c r="I273" s="113" t="e">
        <f t="shared" si="152"/>
        <v>#N/A</v>
      </c>
      <c r="J273" s="116" t="e">
        <f t="shared" si="134"/>
        <v>#N/A</v>
      </c>
      <c r="K273" s="119" t="e">
        <f t="shared" si="135"/>
        <v>#N/A</v>
      </c>
      <c r="L273" s="119">
        <f t="shared" si="136"/>
        <v>0</v>
      </c>
      <c r="O273" s="115">
        <f t="shared" si="153"/>
        <v>-45757</v>
      </c>
      <c r="P273" s="113">
        <f t="shared" si="154"/>
        <v>266</v>
      </c>
      <c r="Q273" s="113" t="e">
        <f>INDEX(地温!$D$2:$D$366,MATCH(O273,地温!$C$2:$C$366,FALSE))</f>
        <v>#N/A</v>
      </c>
      <c r="R273" s="113" t="e">
        <f t="shared" si="155"/>
        <v>#N/A</v>
      </c>
      <c r="S273" s="116" t="e">
        <f t="shared" si="137"/>
        <v>#N/A</v>
      </c>
      <c r="T273" s="119" t="e">
        <f t="shared" si="138"/>
        <v>#N/A</v>
      </c>
      <c r="U273" s="119">
        <f t="shared" si="139"/>
        <v>0</v>
      </c>
      <c r="X273" s="115">
        <f t="shared" si="156"/>
        <v>-45757</v>
      </c>
      <c r="Y273" s="113">
        <f t="shared" si="157"/>
        <v>266</v>
      </c>
      <c r="Z273" s="113" t="e">
        <f>INDEX(地温!$D$2:$D$366,MATCH(X273,地温!$C$2:$C$366,FALSE))</f>
        <v>#N/A</v>
      </c>
      <c r="AA273" s="113" t="e">
        <f t="shared" si="158"/>
        <v>#N/A</v>
      </c>
      <c r="AB273" s="116" t="e">
        <f t="shared" si="140"/>
        <v>#N/A</v>
      </c>
      <c r="AC273" s="119" t="e">
        <f t="shared" si="141"/>
        <v>#N/A</v>
      </c>
      <c r="AD273" s="119">
        <f t="shared" si="142"/>
        <v>0</v>
      </c>
      <c r="AG273" s="115">
        <f t="shared" si="159"/>
        <v>-45757</v>
      </c>
      <c r="AH273" s="113">
        <f t="shared" si="160"/>
        <v>266</v>
      </c>
      <c r="AI273" s="113" t="e">
        <f>INDEX(地温!$D$2:$D$366,MATCH(AG273,地温!$C$2:$C$366,FALSE))</f>
        <v>#N/A</v>
      </c>
      <c r="AJ273" s="113" t="e">
        <f t="shared" si="161"/>
        <v>#N/A</v>
      </c>
      <c r="AK273" s="116" t="e">
        <f t="shared" si="143"/>
        <v>#N/A</v>
      </c>
      <c r="AL273" s="119" t="e">
        <f t="shared" si="144"/>
        <v>#N/A</v>
      </c>
      <c r="AM273" s="119">
        <f t="shared" si="145"/>
        <v>0</v>
      </c>
      <c r="AP273" s="115">
        <f t="shared" si="162"/>
        <v>-45757</v>
      </c>
      <c r="AQ273" s="113">
        <f t="shared" si="163"/>
        <v>266</v>
      </c>
      <c r="AR273" s="113" t="e">
        <f>INDEX(地温!$D$2:$D$366,MATCH(AP273,地温!$C$2:$C$366,FALSE))</f>
        <v>#N/A</v>
      </c>
      <c r="AS273" s="113" t="e">
        <f t="shared" si="164"/>
        <v>#N/A</v>
      </c>
      <c r="AT273" s="116" t="e">
        <f t="shared" si="146"/>
        <v>#N/A</v>
      </c>
      <c r="AU273" s="119" t="e">
        <f t="shared" si="147"/>
        <v>#N/A</v>
      </c>
      <c r="AV273" s="119">
        <f t="shared" si="148"/>
        <v>0</v>
      </c>
    </row>
    <row r="274" spans="1:48">
      <c r="A274" s="115">
        <f t="shared" si="149"/>
        <v>-45756</v>
      </c>
      <c r="B274" s="113">
        <f t="shared" si="132"/>
        <v>267</v>
      </c>
      <c r="C274" s="119">
        <f t="shared" si="133"/>
        <v>0</v>
      </c>
      <c r="F274" s="115">
        <f t="shared" si="150"/>
        <v>-45756</v>
      </c>
      <c r="G274" s="113">
        <f t="shared" si="151"/>
        <v>267</v>
      </c>
      <c r="H274" s="113" t="e">
        <f>INDEX(地温!$D$2:$D$366,MATCH(F274,地温!$C$2:$C$366,FALSE))</f>
        <v>#N/A</v>
      </c>
      <c r="I274" s="113" t="e">
        <f t="shared" si="152"/>
        <v>#N/A</v>
      </c>
      <c r="J274" s="116" t="e">
        <f t="shared" si="134"/>
        <v>#N/A</v>
      </c>
      <c r="K274" s="119" t="e">
        <f t="shared" si="135"/>
        <v>#N/A</v>
      </c>
      <c r="L274" s="119">
        <f t="shared" si="136"/>
        <v>0</v>
      </c>
      <c r="O274" s="115">
        <f t="shared" si="153"/>
        <v>-45756</v>
      </c>
      <c r="P274" s="113">
        <f t="shared" si="154"/>
        <v>267</v>
      </c>
      <c r="Q274" s="113" t="e">
        <f>INDEX(地温!$D$2:$D$366,MATCH(O274,地温!$C$2:$C$366,FALSE))</f>
        <v>#N/A</v>
      </c>
      <c r="R274" s="113" t="e">
        <f t="shared" si="155"/>
        <v>#N/A</v>
      </c>
      <c r="S274" s="116" t="e">
        <f t="shared" si="137"/>
        <v>#N/A</v>
      </c>
      <c r="T274" s="119" t="e">
        <f t="shared" si="138"/>
        <v>#N/A</v>
      </c>
      <c r="U274" s="119">
        <f t="shared" si="139"/>
        <v>0</v>
      </c>
      <c r="X274" s="115">
        <f t="shared" si="156"/>
        <v>-45756</v>
      </c>
      <c r="Y274" s="113">
        <f t="shared" si="157"/>
        <v>267</v>
      </c>
      <c r="Z274" s="113" t="e">
        <f>INDEX(地温!$D$2:$D$366,MATCH(X274,地温!$C$2:$C$366,FALSE))</f>
        <v>#N/A</v>
      </c>
      <c r="AA274" s="113" t="e">
        <f t="shared" si="158"/>
        <v>#N/A</v>
      </c>
      <c r="AB274" s="116" t="e">
        <f t="shared" si="140"/>
        <v>#N/A</v>
      </c>
      <c r="AC274" s="119" t="e">
        <f t="shared" si="141"/>
        <v>#N/A</v>
      </c>
      <c r="AD274" s="119">
        <f t="shared" si="142"/>
        <v>0</v>
      </c>
      <c r="AG274" s="115">
        <f t="shared" si="159"/>
        <v>-45756</v>
      </c>
      <c r="AH274" s="113">
        <f t="shared" si="160"/>
        <v>267</v>
      </c>
      <c r="AI274" s="113" t="e">
        <f>INDEX(地温!$D$2:$D$366,MATCH(AG274,地温!$C$2:$C$366,FALSE))</f>
        <v>#N/A</v>
      </c>
      <c r="AJ274" s="113" t="e">
        <f t="shared" si="161"/>
        <v>#N/A</v>
      </c>
      <c r="AK274" s="116" t="e">
        <f t="shared" si="143"/>
        <v>#N/A</v>
      </c>
      <c r="AL274" s="119" t="e">
        <f t="shared" si="144"/>
        <v>#N/A</v>
      </c>
      <c r="AM274" s="119">
        <f t="shared" si="145"/>
        <v>0</v>
      </c>
      <c r="AP274" s="115">
        <f t="shared" si="162"/>
        <v>-45756</v>
      </c>
      <c r="AQ274" s="113">
        <f t="shared" si="163"/>
        <v>267</v>
      </c>
      <c r="AR274" s="113" t="e">
        <f>INDEX(地温!$D$2:$D$366,MATCH(AP274,地温!$C$2:$C$366,FALSE))</f>
        <v>#N/A</v>
      </c>
      <c r="AS274" s="113" t="e">
        <f t="shared" si="164"/>
        <v>#N/A</v>
      </c>
      <c r="AT274" s="116" t="e">
        <f t="shared" si="146"/>
        <v>#N/A</v>
      </c>
      <c r="AU274" s="119" t="e">
        <f t="shared" si="147"/>
        <v>#N/A</v>
      </c>
      <c r="AV274" s="119">
        <f t="shared" si="148"/>
        <v>0</v>
      </c>
    </row>
    <row r="275" spans="1:48">
      <c r="A275" s="115">
        <f t="shared" si="149"/>
        <v>-45755</v>
      </c>
      <c r="B275" s="113">
        <f t="shared" si="132"/>
        <v>268</v>
      </c>
      <c r="C275" s="119">
        <f t="shared" si="133"/>
        <v>0</v>
      </c>
      <c r="F275" s="115">
        <f t="shared" si="150"/>
        <v>-45755</v>
      </c>
      <c r="G275" s="113">
        <f t="shared" si="151"/>
        <v>268</v>
      </c>
      <c r="H275" s="113" t="e">
        <f>INDEX(地温!$D$2:$D$366,MATCH(F275,地温!$C$2:$C$366,FALSE))</f>
        <v>#N/A</v>
      </c>
      <c r="I275" s="113" t="e">
        <f t="shared" si="152"/>
        <v>#N/A</v>
      </c>
      <c r="J275" s="116" t="e">
        <f t="shared" si="134"/>
        <v>#N/A</v>
      </c>
      <c r="K275" s="119" t="e">
        <f t="shared" si="135"/>
        <v>#N/A</v>
      </c>
      <c r="L275" s="119">
        <f t="shared" si="136"/>
        <v>0</v>
      </c>
      <c r="O275" s="115">
        <f t="shared" si="153"/>
        <v>-45755</v>
      </c>
      <c r="P275" s="113">
        <f t="shared" si="154"/>
        <v>268</v>
      </c>
      <c r="Q275" s="113" t="e">
        <f>INDEX(地温!$D$2:$D$366,MATCH(O275,地温!$C$2:$C$366,FALSE))</f>
        <v>#N/A</v>
      </c>
      <c r="R275" s="113" t="e">
        <f t="shared" si="155"/>
        <v>#N/A</v>
      </c>
      <c r="S275" s="116" t="e">
        <f t="shared" si="137"/>
        <v>#N/A</v>
      </c>
      <c r="T275" s="119" t="e">
        <f t="shared" si="138"/>
        <v>#N/A</v>
      </c>
      <c r="U275" s="119">
        <f t="shared" si="139"/>
        <v>0</v>
      </c>
      <c r="X275" s="115">
        <f t="shared" si="156"/>
        <v>-45755</v>
      </c>
      <c r="Y275" s="113">
        <f t="shared" si="157"/>
        <v>268</v>
      </c>
      <c r="Z275" s="113" t="e">
        <f>INDEX(地温!$D$2:$D$366,MATCH(X275,地温!$C$2:$C$366,FALSE))</f>
        <v>#N/A</v>
      </c>
      <c r="AA275" s="113" t="e">
        <f t="shared" si="158"/>
        <v>#N/A</v>
      </c>
      <c r="AB275" s="116" t="e">
        <f t="shared" si="140"/>
        <v>#N/A</v>
      </c>
      <c r="AC275" s="119" t="e">
        <f t="shared" si="141"/>
        <v>#N/A</v>
      </c>
      <c r="AD275" s="119">
        <f t="shared" si="142"/>
        <v>0</v>
      </c>
      <c r="AG275" s="115">
        <f t="shared" si="159"/>
        <v>-45755</v>
      </c>
      <c r="AH275" s="113">
        <f t="shared" si="160"/>
        <v>268</v>
      </c>
      <c r="AI275" s="113" t="e">
        <f>INDEX(地温!$D$2:$D$366,MATCH(AG275,地温!$C$2:$C$366,FALSE))</f>
        <v>#N/A</v>
      </c>
      <c r="AJ275" s="113" t="e">
        <f t="shared" si="161"/>
        <v>#N/A</v>
      </c>
      <c r="AK275" s="116" t="e">
        <f t="shared" si="143"/>
        <v>#N/A</v>
      </c>
      <c r="AL275" s="119" t="e">
        <f t="shared" si="144"/>
        <v>#N/A</v>
      </c>
      <c r="AM275" s="119">
        <f t="shared" si="145"/>
        <v>0</v>
      </c>
      <c r="AP275" s="115">
        <f t="shared" si="162"/>
        <v>-45755</v>
      </c>
      <c r="AQ275" s="113">
        <f t="shared" si="163"/>
        <v>268</v>
      </c>
      <c r="AR275" s="113" t="e">
        <f>INDEX(地温!$D$2:$D$366,MATCH(AP275,地温!$C$2:$C$366,FALSE))</f>
        <v>#N/A</v>
      </c>
      <c r="AS275" s="113" t="e">
        <f t="shared" si="164"/>
        <v>#N/A</v>
      </c>
      <c r="AT275" s="116" t="e">
        <f t="shared" si="146"/>
        <v>#N/A</v>
      </c>
      <c r="AU275" s="119" t="e">
        <f t="shared" si="147"/>
        <v>#N/A</v>
      </c>
      <c r="AV275" s="119">
        <f t="shared" si="148"/>
        <v>0</v>
      </c>
    </row>
    <row r="276" spans="1:48">
      <c r="A276" s="115">
        <f t="shared" si="149"/>
        <v>-45754</v>
      </c>
      <c r="B276" s="113">
        <f t="shared" si="132"/>
        <v>269</v>
      </c>
      <c r="C276" s="119">
        <f t="shared" si="133"/>
        <v>0</v>
      </c>
      <c r="F276" s="115">
        <f t="shared" si="150"/>
        <v>-45754</v>
      </c>
      <c r="G276" s="113">
        <f t="shared" si="151"/>
        <v>269</v>
      </c>
      <c r="H276" s="113" t="e">
        <f>INDEX(地温!$D$2:$D$366,MATCH(F276,地温!$C$2:$C$366,FALSE))</f>
        <v>#N/A</v>
      </c>
      <c r="I276" s="113" t="e">
        <f t="shared" si="152"/>
        <v>#N/A</v>
      </c>
      <c r="J276" s="116" t="e">
        <f t="shared" si="134"/>
        <v>#N/A</v>
      </c>
      <c r="K276" s="119" t="e">
        <f t="shared" si="135"/>
        <v>#N/A</v>
      </c>
      <c r="L276" s="119">
        <f t="shared" si="136"/>
        <v>0</v>
      </c>
      <c r="O276" s="115">
        <f t="shared" si="153"/>
        <v>-45754</v>
      </c>
      <c r="P276" s="113">
        <f t="shared" si="154"/>
        <v>269</v>
      </c>
      <c r="Q276" s="113" t="e">
        <f>INDEX(地温!$D$2:$D$366,MATCH(O276,地温!$C$2:$C$366,FALSE))</f>
        <v>#N/A</v>
      </c>
      <c r="R276" s="113" t="e">
        <f t="shared" si="155"/>
        <v>#N/A</v>
      </c>
      <c r="S276" s="116" t="e">
        <f t="shared" si="137"/>
        <v>#N/A</v>
      </c>
      <c r="T276" s="119" t="e">
        <f t="shared" si="138"/>
        <v>#N/A</v>
      </c>
      <c r="U276" s="119">
        <f t="shared" si="139"/>
        <v>0</v>
      </c>
      <c r="X276" s="115">
        <f t="shared" si="156"/>
        <v>-45754</v>
      </c>
      <c r="Y276" s="113">
        <f t="shared" si="157"/>
        <v>269</v>
      </c>
      <c r="Z276" s="113" t="e">
        <f>INDEX(地温!$D$2:$D$366,MATCH(X276,地温!$C$2:$C$366,FALSE))</f>
        <v>#N/A</v>
      </c>
      <c r="AA276" s="113" t="e">
        <f t="shared" si="158"/>
        <v>#N/A</v>
      </c>
      <c r="AB276" s="116" t="e">
        <f t="shared" si="140"/>
        <v>#N/A</v>
      </c>
      <c r="AC276" s="119" t="e">
        <f t="shared" si="141"/>
        <v>#N/A</v>
      </c>
      <c r="AD276" s="119">
        <f t="shared" si="142"/>
        <v>0</v>
      </c>
      <c r="AG276" s="115">
        <f t="shared" si="159"/>
        <v>-45754</v>
      </c>
      <c r="AH276" s="113">
        <f t="shared" si="160"/>
        <v>269</v>
      </c>
      <c r="AI276" s="113" t="e">
        <f>INDEX(地温!$D$2:$D$366,MATCH(AG276,地温!$C$2:$C$366,FALSE))</f>
        <v>#N/A</v>
      </c>
      <c r="AJ276" s="113" t="e">
        <f t="shared" si="161"/>
        <v>#N/A</v>
      </c>
      <c r="AK276" s="116" t="e">
        <f t="shared" si="143"/>
        <v>#N/A</v>
      </c>
      <c r="AL276" s="119" t="e">
        <f t="shared" si="144"/>
        <v>#N/A</v>
      </c>
      <c r="AM276" s="119">
        <f t="shared" si="145"/>
        <v>0</v>
      </c>
      <c r="AP276" s="115">
        <f t="shared" si="162"/>
        <v>-45754</v>
      </c>
      <c r="AQ276" s="113">
        <f t="shared" si="163"/>
        <v>269</v>
      </c>
      <c r="AR276" s="113" t="e">
        <f>INDEX(地温!$D$2:$D$366,MATCH(AP276,地温!$C$2:$C$366,FALSE))</f>
        <v>#N/A</v>
      </c>
      <c r="AS276" s="113" t="e">
        <f t="shared" si="164"/>
        <v>#N/A</v>
      </c>
      <c r="AT276" s="116" t="e">
        <f t="shared" si="146"/>
        <v>#N/A</v>
      </c>
      <c r="AU276" s="119" t="e">
        <f t="shared" si="147"/>
        <v>#N/A</v>
      </c>
      <c r="AV276" s="119">
        <f t="shared" si="148"/>
        <v>0</v>
      </c>
    </row>
    <row r="277" spans="1:48">
      <c r="A277" s="115">
        <f t="shared" si="149"/>
        <v>-45753</v>
      </c>
      <c r="B277" s="113">
        <f t="shared" si="132"/>
        <v>270</v>
      </c>
      <c r="C277" s="119">
        <f t="shared" si="133"/>
        <v>0</v>
      </c>
      <c r="F277" s="115">
        <f t="shared" si="150"/>
        <v>-45753</v>
      </c>
      <c r="G277" s="113">
        <f t="shared" si="151"/>
        <v>270</v>
      </c>
      <c r="H277" s="113" t="e">
        <f>INDEX(地温!$D$2:$D$366,MATCH(F277,地温!$C$2:$C$366,FALSE))</f>
        <v>#N/A</v>
      </c>
      <c r="I277" s="113" t="e">
        <f t="shared" si="152"/>
        <v>#N/A</v>
      </c>
      <c r="J277" s="116" t="e">
        <f t="shared" si="134"/>
        <v>#N/A</v>
      </c>
      <c r="K277" s="119" t="e">
        <f t="shared" si="135"/>
        <v>#N/A</v>
      </c>
      <c r="L277" s="119">
        <f t="shared" si="136"/>
        <v>0</v>
      </c>
      <c r="O277" s="115">
        <f t="shared" si="153"/>
        <v>-45753</v>
      </c>
      <c r="P277" s="113">
        <f t="shared" si="154"/>
        <v>270</v>
      </c>
      <c r="Q277" s="113" t="e">
        <f>INDEX(地温!$D$2:$D$366,MATCH(O277,地温!$C$2:$C$366,FALSE))</f>
        <v>#N/A</v>
      </c>
      <c r="R277" s="113" t="e">
        <f t="shared" si="155"/>
        <v>#N/A</v>
      </c>
      <c r="S277" s="116" t="e">
        <f t="shared" si="137"/>
        <v>#N/A</v>
      </c>
      <c r="T277" s="119" t="e">
        <f t="shared" si="138"/>
        <v>#N/A</v>
      </c>
      <c r="U277" s="119">
        <f t="shared" si="139"/>
        <v>0</v>
      </c>
      <c r="X277" s="115">
        <f t="shared" si="156"/>
        <v>-45753</v>
      </c>
      <c r="Y277" s="113">
        <f t="shared" si="157"/>
        <v>270</v>
      </c>
      <c r="Z277" s="113" t="e">
        <f>INDEX(地温!$D$2:$D$366,MATCH(X277,地温!$C$2:$C$366,FALSE))</f>
        <v>#N/A</v>
      </c>
      <c r="AA277" s="113" t="e">
        <f t="shared" si="158"/>
        <v>#N/A</v>
      </c>
      <c r="AB277" s="116" t="e">
        <f t="shared" si="140"/>
        <v>#N/A</v>
      </c>
      <c r="AC277" s="119" t="e">
        <f t="shared" si="141"/>
        <v>#N/A</v>
      </c>
      <c r="AD277" s="119">
        <f t="shared" si="142"/>
        <v>0</v>
      </c>
      <c r="AG277" s="115">
        <f t="shared" si="159"/>
        <v>-45753</v>
      </c>
      <c r="AH277" s="113">
        <f t="shared" si="160"/>
        <v>270</v>
      </c>
      <c r="AI277" s="113" t="e">
        <f>INDEX(地温!$D$2:$D$366,MATCH(AG277,地温!$C$2:$C$366,FALSE))</f>
        <v>#N/A</v>
      </c>
      <c r="AJ277" s="113" t="e">
        <f t="shared" si="161"/>
        <v>#N/A</v>
      </c>
      <c r="AK277" s="116" t="e">
        <f t="shared" si="143"/>
        <v>#N/A</v>
      </c>
      <c r="AL277" s="119" t="e">
        <f t="shared" si="144"/>
        <v>#N/A</v>
      </c>
      <c r="AM277" s="119">
        <f t="shared" si="145"/>
        <v>0</v>
      </c>
      <c r="AP277" s="115">
        <f t="shared" si="162"/>
        <v>-45753</v>
      </c>
      <c r="AQ277" s="113">
        <f t="shared" si="163"/>
        <v>270</v>
      </c>
      <c r="AR277" s="113" t="e">
        <f>INDEX(地温!$D$2:$D$366,MATCH(AP277,地温!$C$2:$C$366,FALSE))</f>
        <v>#N/A</v>
      </c>
      <c r="AS277" s="113" t="e">
        <f t="shared" si="164"/>
        <v>#N/A</v>
      </c>
      <c r="AT277" s="116" t="e">
        <f t="shared" si="146"/>
        <v>#N/A</v>
      </c>
      <c r="AU277" s="119" t="e">
        <f t="shared" si="147"/>
        <v>#N/A</v>
      </c>
      <c r="AV277" s="119">
        <f t="shared" si="148"/>
        <v>0</v>
      </c>
    </row>
    <row r="278" spans="1:48">
      <c r="A278" s="115">
        <f t="shared" si="149"/>
        <v>-45752</v>
      </c>
      <c r="B278" s="113">
        <f t="shared" si="132"/>
        <v>271</v>
      </c>
      <c r="C278" s="119">
        <f t="shared" si="133"/>
        <v>0</v>
      </c>
      <c r="F278" s="115">
        <f t="shared" si="150"/>
        <v>-45752</v>
      </c>
      <c r="G278" s="113">
        <f t="shared" si="151"/>
        <v>271</v>
      </c>
      <c r="H278" s="113" t="e">
        <f>INDEX(地温!$D$2:$D$366,MATCH(F278,地温!$C$2:$C$366,FALSE))</f>
        <v>#N/A</v>
      </c>
      <c r="I278" s="113" t="e">
        <f t="shared" si="152"/>
        <v>#N/A</v>
      </c>
      <c r="J278" s="116" t="e">
        <f t="shared" si="134"/>
        <v>#N/A</v>
      </c>
      <c r="K278" s="119" t="e">
        <f t="shared" si="135"/>
        <v>#N/A</v>
      </c>
      <c r="L278" s="119">
        <f t="shared" si="136"/>
        <v>0</v>
      </c>
      <c r="O278" s="115">
        <f t="shared" si="153"/>
        <v>-45752</v>
      </c>
      <c r="P278" s="113">
        <f t="shared" si="154"/>
        <v>271</v>
      </c>
      <c r="Q278" s="113" t="e">
        <f>INDEX(地温!$D$2:$D$366,MATCH(O278,地温!$C$2:$C$366,FALSE))</f>
        <v>#N/A</v>
      </c>
      <c r="R278" s="113" t="e">
        <f t="shared" si="155"/>
        <v>#N/A</v>
      </c>
      <c r="S278" s="116" t="e">
        <f t="shared" si="137"/>
        <v>#N/A</v>
      </c>
      <c r="T278" s="119" t="e">
        <f t="shared" si="138"/>
        <v>#N/A</v>
      </c>
      <c r="U278" s="119">
        <f t="shared" si="139"/>
        <v>0</v>
      </c>
      <c r="X278" s="115">
        <f t="shared" si="156"/>
        <v>-45752</v>
      </c>
      <c r="Y278" s="113">
        <f t="shared" si="157"/>
        <v>271</v>
      </c>
      <c r="Z278" s="113" t="e">
        <f>INDEX(地温!$D$2:$D$366,MATCH(X278,地温!$C$2:$C$366,FALSE))</f>
        <v>#N/A</v>
      </c>
      <c r="AA278" s="113" t="e">
        <f t="shared" si="158"/>
        <v>#N/A</v>
      </c>
      <c r="AB278" s="116" t="e">
        <f t="shared" si="140"/>
        <v>#N/A</v>
      </c>
      <c r="AC278" s="119" t="e">
        <f t="shared" si="141"/>
        <v>#N/A</v>
      </c>
      <c r="AD278" s="119">
        <f t="shared" si="142"/>
        <v>0</v>
      </c>
      <c r="AG278" s="115">
        <f t="shared" si="159"/>
        <v>-45752</v>
      </c>
      <c r="AH278" s="113">
        <f t="shared" si="160"/>
        <v>271</v>
      </c>
      <c r="AI278" s="113" t="e">
        <f>INDEX(地温!$D$2:$D$366,MATCH(AG278,地温!$C$2:$C$366,FALSE))</f>
        <v>#N/A</v>
      </c>
      <c r="AJ278" s="113" t="e">
        <f t="shared" si="161"/>
        <v>#N/A</v>
      </c>
      <c r="AK278" s="116" t="e">
        <f t="shared" si="143"/>
        <v>#N/A</v>
      </c>
      <c r="AL278" s="119" t="e">
        <f t="shared" si="144"/>
        <v>#N/A</v>
      </c>
      <c r="AM278" s="119">
        <f t="shared" si="145"/>
        <v>0</v>
      </c>
      <c r="AP278" s="115">
        <f t="shared" si="162"/>
        <v>-45752</v>
      </c>
      <c r="AQ278" s="113">
        <f t="shared" si="163"/>
        <v>271</v>
      </c>
      <c r="AR278" s="113" t="e">
        <f>INDEX(地温!$D$2:$D$366,MATCH(AP278,地温!$C$2:$C$366,FALSE))</f>
        <v>#N/A</v>
      </c>
      <c r="AS278" s="113" t="e">
        <f t="shared" si="164"/>
        <v>#N/A</v>
      </c>
      <c r="AT278" s="116" t="e">
        <f t="shared" si="146"/>
        <v>#N/A</v>
      </c>
      <c r="AU278" s="119" t="e">
        <f t="shared" si="147"/>
        <v>#N/A</v>
      </c>
      <c r="AV278" s="119">
        <f t="shared" si="148"/>
        <v>0</v>
      </c>
    </row>
    <row r="279" spans="1:48">
      <c r="A279" s="115">
        <f t="shared" si="149"/>
        <v>-45751</v>
      </c>
      <c r="B279" s="113">
        <f t="shared" si="132"/>
        <v>272</v>
      </c>
      <c r="C279" s="119">
        <f t="shared" si="133"/>
        <v>0</v>
      </c>
      <c r="F279" s="115">
        <f t="shared" si="150"/>
        <v>-45751</v>
      </c>
      <c r="G279" s="113">
        <f t="shared" si="151"/>
        <v>272</v>
      </c>
      <c r="H279" s="113" t="e">
        <f>INDEX(地温!$D$2:$D$366,MATCH(F279,地温!$C$2:$C$366,FALSE))</f>
        <v>#N/A</v>
      </c>
      <c r="I279" s="113" t="e">
        <f t="shared" si="152"/>
        <v>#N/A</v>
      </c>
      <c r="J279" s="116" t="e">
        <f t="shared" si="134"/>
        <v>#N/A</v>
      </c>
      <c r="K279" s="119" t="e">
        <f t="shared" si="135"/>
        <v>#N/A</v>
      </c>
      <c r="L279" s="119">
        <f t="shared" si="136"/>
        <v>0</v>
      </c>
      <c r="O279" s="115">
        <f t="shared" si="153"/>
        <v>-45751</v>
      </c>
      <c r="P279" s="113">
        <f t="shared" si="154"/>
        <v>272</v>
      </c>
      <c r="Q279" s="113" t="e">
        <f>INDEX(地温!$D$2:$D$366,MATCH(O279,地温!$C$2:$C$366,FALSE))</f>
        <v>#N/A</v>
      </c>
      <c r="R279" s="113" t="e">
        <f t="shared" si="155"/>
        <v>#N/A</v>
      </c>
      <c r="S279" s="116" t="e">
        <f t="shared" si="137"/>
        <v>#N/A</v>
      </c>
      <c r="T279" s="119" t="e">
        <f t="shared" si="138"/>
        <v>#N/A</v>
      </c>
      <c r="U279" s="119">
        <f t="shared" si="139"/>
        <v>0</v>
      </c>
      <c r="X279" s="115">
        <f t="shared" si="156"/>
        <v>-45751</v>
      </c>
      <c r="Y279" s="113">
        <f t="shared" si="157"/>
        <v>272</v>
      </c>
      <c r="Z279" s="113" t="e">
        <f>INDEX(地温!$D$2:$D$366,MATCH(X279,地温!$C$2:$C$366,FALSE))</f>
        <v>#N/A</v>
      </c>
      <c r="AA279" s="113" t="e">
        <f t="shared" si="158"/>
        <v>#N/A</v>
      </c>
      <c r="AB279" s="116" t="e">
        <f t="shared" si="140"/>
        <v>#N/A</v>
      </c>
      <c r="AC279" s="119" t="e">
        <f t="shared" si="141"/>
        <v>#N/A</v>
      </c>
      <c r="AD279" s="119">
        <f t="shared" si="142"/>
        <v>0</v>
      </c>
      <c r="AG279" s="115">
        <f t="shared" si="159"/>
        <v>-45751</v>
      </c>
      <c r="AH279" s="113">
        <f t="shared" si="160"/>
        <v>272</v>
      </c>
      <c r="AI279" s="113" t="e">
        <f>INDEX(地温!$D$2:$D$366,MATCH(AG279,地温!$C$2:$C$366,FALSE))</f>
        <v>#N/A</v>
      </c>
      <c r="AJ279" s="113" t="e">
        <f t="shared" si="161"/>
        <v>#N/A</v>
      </c>
      <c r="AK279" s="116" t="e">
        <f t="shared" si="143"/>
        <v>#N/A</v>
      </c>
      <c r="AL279" s="119" t="e">
        <f t="shared" si="144"/>
        <v>#N/A</v>
      </c>
      <c r="AM279" s="119">
        <f t="shared" si="145"/>
        <v>0</v>
      </c>
      <c r="AP279" s="115">
        <f t="shared" si="162"/>
        <v>-45751</v>
      </c>
      <c r="AQ279" s="113">
        <f t="shared" si="163"/>
        <v>272</v>
      </c>
      <c r="AR279" s="113" t="e">
        <f>INDEX(地温!$D$2:$D$366,MATCH(AP279,地温!$C$2:$C$366,FALSE))</f>
        <v>#N/A</v>
      </c>
      <c r="AS279" s="113" t="e">
        <f t="shared" si="164"/>
        <v>#N/A</v>
      </c>
      <c r="AT279" s="116" t="e">
        <f t="shared" si="146"/>
        <v>#N/A</v>
      </c>
      <c r="AU279" s="119" t="e">
        <f t="shared" si="147"/>
        <v>#N/A</v>
      </c>
      <c r="AV279" s="119">
        <f t="shared" si="148"/>
        <v>0</v>
      </c>
    </row>
    <row r="280" spans="1:48">
      <c r="A280" s="115">
        <f t="shared" si="149"/>
        <v>-45750</v>
      </c>
      <c r="B280" s="113">
        <f t="shared" si="132"/>
        <v>273</v>
      </c>
      <c r="C280" s="119">
        <f t="shared" si="133"/>
        <v>0</v>
      </c>
      <c r="F280" s="115">
        <f t="shared" si="150"/>
        <v>-45750</v>
      </c>
      <c r="G280" s="113">
        <f t="shared" si="151"/>
        <v>273</v>
      </c>
      <c r="H280" s="113" t="e">
        <f>INDEX(地温!$D$2:$D$366,MATCH(F280,地温!$C$2:$C$366,FALSE))</f>
        <v>#N/A</v>
      </c>
      <c r="I280" s="113" t="e">
        <f t="shared" si="152"/>
        <v>#N/A</v>
      </c>
      <c r="J280" s="116" t="e">
        <f t="shared" si="134"/>
        <v>#N/A</v>
      </c>
      <c r="K280" s="119" t="e">
        <f t="shared" si="135"/>
        <v>#N/A</v>
      </c>
      <c r="L280" s="119">
        <f t="shared" si="136"/>
        <v>0</v>
      </c>
      <c r="O280" s="115">
        <f t="shared" si="153"/>
        <v>-45750</v>
      </c>
      <c r="P280" s="113">
        <f t="shared" si="154"/>
        <v>273</v>
      </c>
      <c r="Q280" s="113" t="e">
        <f>INDEX(地温!$D$2:$D$366,MATCH(O280,地温!$C$2:$C$366,FALSE))</f>
        <v>#N/A</v>
      </c>
      <c r="R280" s="113" t="e">
        <f t="shared" si="155"/>
        <v>#N/A</v>
      </c>
      <c r="S280" s="116" t="e">
        <f t="shared" si="137"/>
        <v>#N/A</v>
      </c>
      <c r="T280" s="119" t="e">
        <f t="shared" si="138"/>
        <v>#N/A</v>
      </c>
      <c r="U280" s="119">
        <f t="shared" si="139"/>
        <v>0</v>
      </c>
      <c r="X280" s="115">
        <f t="shared" si="156"/>
        <v>-45750</v>
      </c>
      <c r="Y280" s="113">
        <f t="shared" si="157"/>
        <v>273</v>
      </c>
      <c r="Z280" s="113" t="e">
        <f>INDEX(地温!$D$2:$D$366,MATCH(X280,地温!$C$2:$C$366,FALSE))</f>
        <v>#N/A</v>
      </c>
      <c r="AA280" s="113" t="e">
        <f t="shared" si="158"/>
        <v>#N/A</v>
      </c>
      <c r="AB280" s="116" t="e">
        <f t="shared" si="140"/>
        <v>#N/A</v>
      </c>
      <c r="AC280" s="119" t="e">
        <f t="shared" si="141"/>
        <v>#N/A</v>
      </c>
      <c r="AD280" s="119">
        <f t="shared" si="142"/>
        <v>0</v>
      </c>
      <c r="AG280" s="115">
        <f t="shared" si="159"/>
        <v>-45750</v>
      </c>
      <c r="AH280" s="113">
        <f t="shared" si="160"/>
        <v>273</v>
      </c>
      <c r="AI280" s="113" t="e">
        <f>INDEX(地温!$D$2:$D$366,MATCH(AG280,地温!$C$2:$C$366,FALSE))</f>
        <v>#N/A</v>
      </c>
      <c r="AJ280" s="113" t="e">
        <f t="shared" si="161"/>
        <v>#N/A</v>
      </c>
      <c r="AK280" s="116" t="e">
        <f t="shared" si="143"/>
        <v>#N/A</v>
      </c>
      <c r="AL280" s="119" t="e">
        <f t="shared" si="144"/>
        <v>#N/A</v>
      </c>
      <c r="AM280" s="119">
        <f t="shared" si="145"/>
        <v>0</v>
      </c>
      <c r="AP280" s="115">
        <f t="shared" si="162"/>
        <v>-45750</v>
      </c>
      <c r="AQ280" s="113">
        <f t="shared" si="163"/>
        <v>273</v>
      </c>
      <c r="AR280" s="113" t="e">
        <f>INDEX(地温!$D$2:$D$366,MATCH(AP280,地温!$C$2:$C$366,FALSE))</f>
        <v>#N/A</v>
      </c>
      <c r="AS280" s="113" t="e">
        <f t="shared" si="164"/>
        <v>#N/A</v>
      </c>
      <c r="AT280" s="116" t="e">
        <f t="shared" si="146"/>
        <v>#N/A</v>
      </c>
      <c r="AU280" s="119" t="e">
        <f t="shared" si="147"/>
        <v>#N/A</v>
      </c>
      <c r="AV280" s="119">
        <f t="shared" si="148"/>
        <v>0</v>
      </c>
    </row>
    <row r="281" spans="1:48">
      <c r="A281" s="115">
        <f t="shared" si="149"/>
        <v>-45749</v>
      </c>
      <c r="B281" s="113">
        <f t="shared" si="132"/>
        <v>274</v>
      </c>
      <c r="C281" s="119">
        <f t="shared" si="133"/>
        <v>0</v>
      </c>
      <c r="F281" s="115">
        <f t="shared" si="150"/>
        <v>-45749</v>
      </c>
      <c r="G281" s="113">
        <f t="shared" si="151"/>
        <v>274</v>
      </c>
      <c r="H281" s="113" t="e">
        <f>INDEX(地温!$D$2:$D$366,MATCH(F281,地温!$C$2:$C$366,FALSE))</f>
        <v>#N/A</v>
      </c>
      <c r="I281" s="113" t="e">
        <f t="shared" si="152"/>
        <v>#N/A</v>
      </c>
      <c r="J281" s="116" t="e">
        <f t="shared" si="134"/>
        <v>#N/A</v>
      </c>
      <c r="K281" s="119" t="e">
        <f t="shared" si="135"/>
        <v>#N/A</v>
      </c>
      <c r="L281" s="119">
        <f t="shared" si="136"/>
        <v>0</v>
      </c>
      <c r="O281" s="115">
        <f t="shared" si="153"/>
        <v>-45749</v>
      </c>
      <c r="P281" s="113">
        <f t="shared" si="154"/>
        <v>274</v>
      </c>
      <c r="Q281" s="113" t="e">
        <f>INDEX(地温!$D$2:$D$366,MATCH(O281,地温!$C$2:$C$366,FALSE))</f>
        <v>#N/A</v>
      </c>
      <c r="R281" s="113" t="e">
        <f t="shared" si="155"/>
        <v>#N/A</v>
      </c>
      <c r="S281" s="116" t="e">
        <f t="shared" si="137"/>
        <v>#N/A</v>
      </c>
      <c r="T281" s="119" t="e">
        <f t="shared" si="138"/>
        <v>#N/A</v>
      </c>
      <c r="U281" s="119">
        <f t="shared" si="139"/>
        <v>0</v>
      </c>
      <c r="X281" s="115">
        <f t="shared" si="156"/>
        <v>-45749</v>
      </c>
      <c r="Y281" s="113">
        <f t="shared" si="157"/>
        <v>274</v>
      </c>
      <c r="Z281" s="113" t="e">
        <f>INDEX(地温!$D$2:$D$366,MATCH(X281,地温!$C$2:$C$366,FALSE))</f>
        <v>#N/A</v>
      </c>
      <c r="AA281" s="113" t="e">
        <f t="shared" si="158"/>
        <v>#N/A</v>
      </c>
      <c r="AB281" s="116" t="e">
        <f t="shared" si="140"/>
        <v>#N/A</v>
      </c>
      <c r="AC281" s="119" t="e">
        <f t="shared" si="141"/>
        <v>#N/A</v>
      </c>
      <c r="AD281" s="119">
        <f t="shared" si="142"/>
        <v>0</v>
      </c>
      <c r="AG281" s="115">
        <f t="shared" si="159"/>
        <v>-45749</v>
      </c>
      <c r="AH281" s="113">
        <f t="shared" si="160"/>
        <v>274</v>
      </c>
      <c r="AI281" s="113" t="e">
        <f>INDEX(地温!$D$2:$D$366,MATCH(AG281,地温!$C$2:$C$366,FALSE))</f>
        <v>#N/A</v>
      </c>
      <c r="AJ281" s="113" t="e">
        <f t="shared" si="161"/>
        <v>#N/A</v>
      </c>
      <c r="AK281" s="116" t="e">
        <f t="shared" si="143"/>
        <v>#N/A</v>
      </c>
      <c r="AL281" s="119" t="e">
        <f t="shared" si="144"/>
        <v>#N/A</v>
      </c>
      <c r="AM281" s="119">
        <f t="shared" si="145"/>
        <v>0</v>
      </c>
      <c r="AP281" s="115">
        <f t="shared" si="162"/>
        <v>-45749</v>
      </c>
      <c r="AQ281" s="113">
        <f t="shared" si="163"/>
        <v>274</v>
      </c>
      <c r="AR281" s="113" t="e">
        <f>INDEX(地温!$D$2:$D$366,MATCH(AP281,地温!$C$2:$C$366,FALSE))</f>
        <v>#N/A</v>
      </c>
      <c r="AS281" s="113" t="e">
        <f t="shared" si="164"/>
        <v>#N/A</v>
      </c>
      <c r="AT281" s="116" t="e">
        <f t="shared" si="146"/>
        <v>#N/A</v>
      </c>
      <c r="AU281" s="119" t="e">
        <f t="shared" si="147"/>
        <v>#N/A</v>
      </c>
      <c r="AV281" s="119">
        <f t="shared" si="148"/>
        <v>0</v>
      </c>
    </row>
    <row r="282" spans="1:48">
      <c r="A282" s="115">
        <f t="shared" si="149"/>
        <v>-45748</v>
      </c>
      <c r="B282" s="113">
        <f t="shared" si="132"/>
        <v>275</v>
      </c>
      <c r="C282" s="119">
        <f t="shared" si="133"/>
        <v>0</v>
      </c>
      <c r="F282" s="115">
        <f t="shared" si="150"/>
        <v>-45748</v>
      </c>
      <c r="G282" s="113">
        <f t="shared" si="151"/>
        <v>275</v>
      </c>
      <c r="H282" s="113" t="e">
        <f>INDEX(地温!$D$2:$D$366,MATCH(F282,地温!$C$2:$C$366,FALSE))</f>
        <v>#N/A</v>
      </c>
      <c r="I282" s="113" t="e">
        <f t="shared" si="152"/>
        <v>#N/A</v>
      </c>
      <c r="J282" s="116" t="e">
        <f t="shared" si="134"/>
        <v>#N/A</v>
      </c>
      <c r="K282" s="119" t="e">
        <f t="shared" si="135"/>
        <v>#N/A</v>
      </c>
      <c r="L282" s="119">
        <f t="shared" si="136"/>
        <v>0</v>
      </c>
      <c r="O282" s="115">
        <f t="shared" si="153"/>
        <v>-45748</v>
      </c>
      <c r="P282" s="113">
        <f t="shared" si="154"/>
        <v>275</v>
      </c>
      <c r="Q282" s="113" t="e">
        <f>INDEX(地温!$D$2:$D$366,MATCH(O282,地温!$C$2:$C$366,FALSE))</f>
        <v>#N/A</v>
      </c>
      <c r="R282" s="113" t="e">
        <f t="shared" si="155"/>
        <v>#N/A</v>
      </c>
      <c r="S282" s="116" t="e">
        <f t="shared" si="137"/>
        <v>#N/A</v>
      </c>
      <c r="T282" s="119" t="e">
        <f t="shared" si="138"/>
        <v>#N/A</v>
      </c>
      <c r="U282" s="119">
        <f t="shared" si="139"/>
        <v>0</v>
      </c>
      <c r="X282" s="115">
        <f t="shared" si="156"/>
        <v>-45748</v>
      </c>
      <c r="Y282" s="113">
        <f t="shared" si="157"/>
        <v>275</v>
      </c>
      <c r="Z282" s="113" t="e">
        <f>INDEX(地温!$D$2:$D$366,MATCH(X282,地温!$C$2:$C$366,FALSE))</f>
        <v>#N/A</v>
      </c>
      <c r="AA282" s="113" t="e">
        <f t="shared" si="158"/>
        <v>#N/A</v>
      </c>
      <c r="AB282" s="116" t="e">
        <f t="shared" si="140"/>
        <v>#N/A</v>
      </c>
      <c r="AC282" s="119" t="e">
        <f t="shared" si="141"/>
        <v>#N/A</v>
      </c>
      <c r="AD282" s="119">
        <f t="shared" si="142"/>
        <v>0</v>
      </c>
      <c r="AG282" s="115">
        <f t="shared" si="159"/>
        <v>-45748</v>
      </c>
      <c r="AH282" s="113">
        <f t="shared" si="160"/>
        <v>275</v>
      </c>
      <c r="AI282" s="113" t="e">
        <f>INDEX(地温!$D$2:$D$366,MATCH(AG282,地温!$C$2:$C$366,FALSE))</f>
        <v>#N/A</v>
      </c>
      <c r="AJ282" s="113" t="e">
        <f t="shared" si="161"/>
        <v>#N/A</v>
      </c>
      <c r="AK282" s="116" t="e">
        <f t="shared" si="143"/>
        <v>#N/A</v>
      </c>
      <c r="AL282" s="119" t="e">
        <f t="shared" si="144"/>
        <v>#N/A</v>
      </c>
      <c r="AM282" s="119">
        <f t="shared" si="145"/>
        <v>0</v>
      </c>
      <c r="AP282" s="115">
        <f t="shared" si="162"/>
        <v>-45748</v>
      </c>
      <c r="AQ282" s="113">
        <f t="shared" si="163"/>
        <v>275</v>
      </c>
      <c r="AR282" s="113" t="e">
        <f>INDEX(地温!$D$2:$D$366,MATCH(AP282,地温!$C$2:$C$366,FALSE))</f>
        <v>#N/A</v>
      </c>
      <c r="AS282" s="113" t="e">
        <f t="shared" si="164"/>
        <v>#N/A</v>
      </c>
      <c r="AT282" s="116" t="e">
        <f t="shared" si="146"/>
        <v>#N/A</v>
      </c>
      <c r="AU282" s="119" t="e">
        <f t="shared" si="147"/>
        <v>#N/A</v>
      </c>
      <c r="AV282" s="119">
        <f t="shared" si="148"/>
        <v>0</v>
      </c>
    </row>
    <row r="283" spans="1:48">
      <c r="A283" s="115">
        <f t="shared" si="149"/>
        <v>-45747</v>
      </c>
      <c r="B283" s="113">
        <f t="shared" si="132"/>
        <v>276</v>
      </c>
      <c r="C283" s="119">
        <f t="shared" si="133"/>
        <v>0</v>
      </c>
      <c r="F283" s="115">
        <f t="shared" si="150"/>
        <v>-45747</v>
      </c>
      <c r="G283" s="113">
        <f t="shared" si="151"/>
        <v>276</v>
      </c>
      <c r="H283" s="113" t="e">
        <f>INDEX(地温!$D$2:$D$366,MATCH(F283,地温!$C$2:$C$366,FALSE))</f>
        <v>#N/A</v>
      </c>
      <c r="I283" s="113" t="e">
        <f t="shared" si="152"/>
        <v>#N/A</v>
      </c>
      <c r="J283" s="116" t="e">
        <f t="shared" si="134"/>
        <v>#N/A</v>
      </c>
      <c r="K283" s="119" t="e">
        <f t="shared" si="135"/>
        <v>#N/A</v>
      </c>
      <c r="L283" s="119">
        <f t="shared" si="136"/>
        <v>0</v>
      </c>
      <c r="O283" s="115">
        <f t="shared" si="153"/>
        <v>-45747</v>
      </c>
      <c r="P283" s="113">
        <f t="shared" si="154"/>
        <v>276</v>
      </c>
      <c r="Q283" s="113" t="e">
        <f>INDEX(地温!$D$2:$D$366,MATCH(O283,地温!$C$2:$C$366,FALSE))</f>
        <v>#N/A</v>
      </c>
      <c r="R283" s="113" t="e">
        <f t="shared" si="155"/>
        <v>#N/A</v>
      </c>
      <c r="S283" s="116" t="e">
        <f t="shared" si="137"/>
        <v>#N/A</v>
      </c>
      <c r="T283" s="119" t="e">
        <f t="shared" si="138"/>
        <v>#N/A</v>
      </c>
      <c r="U283" s="119">
        <f t="shared" si="139"/>
        <v>0</v>
      </c>
      <c r="X283" s="115">
        <f t="shared" si="156"/>
        <v>-45747</v>
      </c>
      <c r="Y283" s="113">
        <f t="shared" si="157"/>
        <v>276</v>
      </c>
      <c r="Z283" s="113" t="e">
        <f>INDEX(地温!$D$2:$D$366,MATCH(X283,地温!$C$2:$C$366,FALSE))</f>
        <v>#N/A</v>
      </c>
      <c r="AA283" s="113" t="e">
        <f t="shared" si="158"/>
        <v>#N/A</v>
      </c>
      <c r="AB283" s="116" t="e">
        <f t="shared" si="140"/>
        <v>#N/A</v>
      </c>
      <c r="AC283" s="119" t="e">
        <f t="shared" si="141"/>
        <v>#N/A</v>
      </c>
      <c r="AD283" s="119">
        <f t="shared" si="142"/>
        <v>0</v>
      </c>
      <c r="AG283" s="115">
        <f t="shared" si="159"/>
        <v>-45747</v>
      </c>
      <c r="AH283" s="113">
        <f t="shared" si="160"/>
        <v>276</v>
      </c>
      <c r="AI283" s="113" t="e">
        <f>INDEX(地温!$D$2:$D$366,MATCH(AG283,地温!$C$2:$C$366,FALSE))</f>
        <v>#N/A</v>
      </c>
      <c r="AJ283" s="113" t="e">
        <f t="shared" si="161"/>
        <v>#N/A</v>
      </c>
      <c r="AK283" s="116" t="e">
        <f t="shared" si="143"/>
        <v>#N/A</v>
      </c>
      <c r="AL283" s="119" t="e">
        <f t="shared" si="144"/>
        <v>#N/A</v>
      </c>
      <c r="AM283" s="119">
        <f t="shared" si="145"/>
        <v>0</v>
      </c>
      <c r="AP283" s="115">
        <f t="shared" si="162"/>
        <v>-45747</v>
      </c>
      <c r="AQ283" s="113">
        <f t="shared" si="163"/>
        <v>276</v>
      </c>
      <c r="AR283" s="113" t="e">
        <f>INDEX(地温!$D$2:$D$366,MATCH(AP283,地温!$C$2:$C$366,FALSE))</f>
        <v>#N/A</v>
      </c>
      <c r="AS283" s="113" t="e">
        <f t="shared" si="164"/>
        <v>#N/A</v>
      </c>
      <c r="AT283" s="116" t="e">
        <f t="shared" si="146"/>
        <v>#N/A</v>
      </c>
      <c r="AU283" s="119" t="e">
        <f t="shared" si="147"/>
        <v>#N/A</v>
      </c>
      <c r="AV283" s="119">
        <f t="shared" si="148"/>
        <v>0</v>
      </c>
    </row>
    <row r="284" spans="1:48">
      <c r="A284" s="115">
        <f t="shared" si="149"/>
        <v>-45746</v>
      </c>
      <c r="B284" s="113">
        <f t="shared" si="132"/>
        <v>277</v>
      </c>
      <c r="C284" s="119">
        <f t="shared" si="133"/>
        <v>0</v>
      </c>
      <c r="F284" s="115">
        <f t="shared" si="150"/>
        <v>-45746</v>
      </c>
      <c r="G284" s="113">
        <f t="shared" si="151"/>
        <v>277</v>
      </c>
      <c r="H284" s="113" t="e">
        <f>INDEX(地温!$D$2:$D$366,MATCH(F284,地温!$C$2:$C$366,FALSE))</f>
        <v>#N/A</v>
      </c>
      <c r="I284" s="113" t="e">
        <f t="shared" si="152"/>
        <v>#N/A</v>
      </c>
      <c r="J284" s="116" t="e">
        <f t="shared" si="134"/>
        <v>#N/A</v>
      </c>
      <c r="K284" s="119" t="e">
        <f t="shared" si="135"/>
        <v>#N/A</v>
      </c>
      <c r="L284" s="119">
        <f t="shared" si="136"/>
        <v>0</v>
      </c>
      <c r="O284" s="115">
        <f t="shared" si="153"/>
        <v>-45746</v>
      </c>
      <c r="P284" s="113">
        <f t="shared" si="154"/>
        <v>277</v>
      </c>
      <c r="Q284" s="113" t="e">
        <f>INDEX(地温!$D$2:$D$366,MATCH(O284,地温!$C$2:$C$366,FALSE))</f>
        <v>#N/A</v>
      </c>
      <c r="R284" s="113" t="e">
        <f t="shared" si="155"/>
        <v>#N/A</v>
      </c>
      <c r="S284" s="116" t="e">
        <f t="shared" si="137"/>
        <v>#N/A</v>
      </c>
      <c r="T284" s="119" t="e">
        <f t="shared" si="138"/>
        <v>#N/A</v>
      </c>
      <c r="U284" s="119">
        <f t="shared" si="139"/>
        <v>0</v>
      </c>
      <c r="X284" s="115">
        <f t="shared" si="156"/>
        <v>-45746</v>
      </c>
      <c r="Y284" s="113">
        <f t="shared" si="157"/>
        <v>277</v>
      </c>
      <c r="Z284" s="113" t="e">
        <f>INDEX(地温!$D$2:$D$366,MATCH(X284,地温!$C$2:$C$366,FALSE))</f>
        <v>#N/A</v>
      </c>
      <c r="AA284" s="113" t="e">
        <f t="shared" si="158"/>
        <v>#N/A</v>
      </c>
      <c r="AB284" s="116" t="e">
        <f t="shared" si="140"/>
        <v>#N/A</v>
      </c>
      <c r="AC284" s="119" t="e">
        <f t="shared" si="141"/>
        <v>#N/A</v>
      </c>
      <c r="AD284" s="119">
        <f t="shared" si="142"/>
        <v>0</v>
      </c>
      <c r="AG284" s="115">
        <f t="shared" si="159"/>
        <v>-45746</v>
      </c>
      <c r="AH284" s="113">
        <f t="shared" si="160"/>
        <v>277</v>
      </c>
      <c r="AI284" s="113" t="e">
        <f>INDEX(地温!$D$2:$D$366,MATCH(AG284,地温!$C$2:$C$366,FALSE))</f>
        <v>#N/A</v>
      </c>
      <c r="AJ284" s="113" t="e">
        <f t="shared" si="161"/>
        <v>#N/A</v>
      </c>
      <c r="AK284" s="116" t="e">
        <f t="shared" si="143"/>
        <v>#N/A</v>
      </c>
      <c r="AL284" s="119" t="e">
        <f t="shared" si="144"/>
        <v>#N/A</v>
      </c>
      <c r="AM284" s="119">
        <f t="shared" si="145"/>
        <v>0</v>
      </c>
      <c r="AP284" s="115">
        <f t="shared" si="162"/>
        <v>-45746</v>
      </c>
      <c r="AQ284" s="113">
        <f t="shared" si="163"/>
        <v>277</v>
      </c>
      <c r="AR284" s="113" t="e">
        <f>INDEX(地温!$D$2:$D$366,MATCH(AP284,地温!$C$2:$C$366,FALSE))</f>
        <v>#N/A</v>
      </c>
      <c r="AS284" s="113" t="e">
        <f t="shared" si="164"/>
        <v>#N/A</v>
      </c>
      <c r="AT284" s="116" t="e">
        <f t="shared" si="146"/>
        <v>#N/A</v>
      </c>
      <c r="AU284" s="119" t="e">
        <f t="shared" si="147"/>
        <v>#N/A</v>
      </c>
      <c r="AV284" s="119">
        <f t="shared" si="148"/>
        <v>0</v>
      </c>
    </row>
    <row r="285" spans="1:48">
      <c r="A285" s="115">
        <f t="shared" si="149"/>
        <v>-45745</v>
      </c>
      <c r="B285" s="113">
        <f t="shared" si="132"/>
        <v>278</v>
      </c>
      <c r="C285" s="119">
        <f t="shared" si="133"/>
        <v>0</v>
      </c>
      <c r="F285" s="115">
        <f t="shared" si="150"/>
        <v>-45745</v>
      </c>
      <c r="G285" s="113">
        <f t="shared" si="151"/>
        <v>278</v>
      </c>
      <c r="H285" s="113" t="e">
        <f>INDEX(地温!$D$2:$D$366,MATCH(F285,地温!$C$2:$C$366,FALSE))</f>
        <v>#N/A</v>
      </c>
      <c r="I285" s="113" t="e">
        <f t="shared" si="152"/>
        <v>#N/A</v>
      </c>
      <c r="J285" s="116" t="e">
        <f t="shared" si="134"/>
        <v>#N/A</v>
      </c>
      <c r="K285" s="119" t="e">
        <f t="shared" si="135"/>
        <v>#N/A</v>
      </c>
      <c r="L285" s="119">
        <f t="shared" si="136"/>
        <v>0</v>
      </c>
      <c r="O285" s="115">
        <f t="shared" si="153"/>
        <v>-45745</v>
      </c>
      <c r="P285" s="113">
        <f t="shared" si="154"/>
        <v>278</v>
      </c>
      <c r="Q285" s="113" t="e">
        <f>INDEX(地温!$D$2:$D$366,MATCH(O285,地温!$C$2:$C$366,FALSE))</f>
        <v>#N/A</v>
      </c>
      <c r="R285" s="113" t="e">
        <f t="shared" si="155"/>
        <v>#N/A</v>
      </c>
      <c r="S285" s="116" t="e">
        <f t="shared" si="137"/>
        <v>#N/A</v>
      </c>
      <c r="T285" s="119" t="e">
        <f t="shared" si="138"/>
        <v>#N/A</v>
      </c>
      <c r="U285" s="119">
        <f t="shared" si="139"/>
        <v>0</v>
      </c>
      <c r="X285" s="115">
        <f t="shared" si="156"/>
        <v>-45745</v>
      </c>
      <c r="Y285" s="113">
        <f t="shared" si="157"/>
        <v>278</v>
      </c>
      <c r="Z285" s="113" t="e">
        <f>INDEX(地温!$D$2:$D$366,MATCH(X285,地温!$C$2:$C$366,FALSE))</f>
        <v>#N/A</v>
      </c>
      <c r="AA285" s="113" t="e">
        <f t="shared" si="158"/>
        <v>#N/A</v>
      </c>
      <c r="AB285" s="116" t="e">
        <f t="shared" si="140"/>
        <v>#N/A</v>
      </c>
      <c r="AC285" s="119" t="e">
        <f t="shared" si="141"/>
        <v>#N/A</v>
      </c>
      <c r="AD285" s="119">
        <f t="shared" si="142"/>
        <v>0</v>
      </c>
      <c r="AG285" s="115">
        <f t="shared" si="159"/>
        <v>-45745</v>
      </c>
      <c r="AH285" s="113">
        <f t="shared" si="160"/>
        <v>278</v>
      </c>
      <c r="AI285" s="113" t="e">
        <f>INDEX(地温!$D$2:$D$366,MATCH(AG285,地温!$C$2:$C$366,FALSE))</f>
        <v>#N/A</v>
      </c>
      <c r="AJ285" s="113" t="e">
        <f t="shared" si="161"/>
        <v>#N/A</v>
      </c>
      <c r="AK285" s="116" t="e">
        <f t="shared" si="143"/>
        <v>#N/A</v>
      </c>
      <c r="AL285" s="119" t="e">
        <f t="shared" si="144"/>
        <v>#N/A</v>
      </c>
      <c r="AM285" s="119">
        <f t="shared" si="145"/>
        <v>0</v>
      </c>
      <c r="AP285" s="115">
        <f t="shared" si="162"/>
        <v>-45745</v>
      </c>
      <c r="AQ285" s="113">
        <f t="shared" si="163"/>
        <v>278</v>
      </c>
      <c r="AR285" s="113" t="e">
        <f>INDEX(地温!$D$2:$D$366,MATCH(AP285,地温!$C$2:$C$366,FALSE))</f>
        <v>#N/A</v>
      </c>
      <c r="AS285" s="113" t="e">
        <f t="shared" si="164"/>
        <v>#N/A</v>
      </c>
      <c r="AT285" s="116" t="e">
        <f t="shared" si="146"/>
        <v>#N/A</v>
      </c>
      <c r="AU285" s="119" t="e">
        <f t="shared" si="147"/>
        <v>#N/A</v>
      </c>
      <c r="AV285" s="119">
        <f t="shared" si="148"/>
        <v>0</v>
      </c>
    </row>
    <row r="286" spans="1:48">
      <c r="A286" s="115">
        <f t="shared" si="149"/>
        <v>-45744</v>
      </c>
      <c r="B286" s="113">
        <f t="shared" si="132"/>
        <v>279</v>
      </c>
      <c r="C286" s="119">
        <f t="shared" si="133"/>
        <v>0</v>
      </c>
      <c r="F286" s="115">
        <f t="shared" si="150"/>
        <v>-45744</v>
      </c>
      <c r="G286" s="113">
        <f t="shared" si="151"/>
        <v>279</v>
      </c>
      <c r="H286" s="113" t="e">
        <f>INDEX(地温!$D$2:$D$366,MATCH(F286,地温!$C$2:$C$366,FALSE))</f>
        <v>#N/A</v>
      </c>
      <c r="I286" s="113" t="e">
        <f t="shared" si="152"/>
        <v>#N/A</v>
      </c>
      <c r="J286" s="116" t="e">
        <f t="shared" si="134"/>
        <v>#N/A</v>
      </c>
      <c r="K286" s="119" t="e">
        <f t="shared" si="135"/>
        <v>#N/A</v>
      </c>
      <c r="L286" s="119">
        <f t="shared" si="136"/>
        <v>0</v>
      </c>
      <c r="O286" s="115">
        <f t="shared" si="153"/>
        <v>-45744</v>
      </c>
      <c r="P286" s="113">
        <f t="shared" si="154"/>
        <v>279</v>
      </c>
      <c r="Q286" s="113" t="e">
        <f>INDEX(地温!$D$2:$D$366,MATCH(O286,地温!$C$2:$C$366,FALSE))</f>
        <v>#N/A</v>
      </c>
      <c r="R286" s="113" t="e">
        <f t="shared" si="155"/>
        <v>#N/A</v>
      </c>
      <c r="S286" s="116" t="e">
        <f t="shared" si="137"/>
        <v>#N/A</v>
      </c>
      <c r="T286" s="119" t="e">
        <f t="shared" si="138"/>
        <v>#N/A</v>
      </c>
      <c r="U286" s="119">
        <f t="shared" si="139"/>
        <v>0</v>
      </c>
      <c r="X286" s="115">
        <f t="shared" si="156"/>
        <v>-45744</v>
      </c>
      <c r="Y286" s="113">
        <f t="shared" si="157"/>
        <v>279</v>
      </c>
      <c r="Z286" s="113" t="e">
        <f>INDEX(地温!$D$2:$D$366,MATCH(X286,地温!$C$2:$C$366,FALSE))</f>
        <v>#N/A</v>
      </c>
      <c r="AA286" s="113" t="e">
        <f t="shared" si="158"/>
        <v>#N/A</v>
      </c>
      <c r="AB286" s="116" t="e">
        <f t="shared" si="140"/>
        <v>#N/A</v>
      </c>
      <c r="AC286" s="119" t="e">
        <f t="shared" si="141"/>
        <v>#N/A</v>
      </c>
      <c r="AD286" s="119">
        <f t="shared" si="142"/>
        <v>0</v>
      </c>
      <c r="AG286" s="115">
        <f t="shared" si="159"/>
        <v>-45744</v>
      </c>
      <c r="AH286" s="113">
        <f t="shared" si="160"/>
        <v>279</v>
      </c>
      <c r="AI286" s="113" t="e">
        <f>INDEX(地温!$D$2:$D$366,MATCH(AG286,地温!$C$2:$C$366,FALSE))</f>
        <v>#N/A</v>
      </c>
      <c r="AJ286" s="113" t="e">
        <f t="shared" si="161"/>
        <v>#N/A</v>
      </c>
      <c r="AK286" s="116" t="e">
        <f t="shared" si="143"/>
        <v>#N/A</v>
      </c>
      <c r="AL286" s="119" t="e">
        <f t="shared" si="144"/>
        <v>#N/A</v>
      </c>
      <c r="AM286" s="119">
        <f t="shared" si="145"/>
        <v>0</v>
      </c>
      <c r="AP286" s="115">
        <f t="shared" si="162"/>
        <v>-45744</v>
      </c>
      <c r="AQ286" s="113">
        <f t="shared" si="163"/>
        <v>279</v>
      </c>
      <c r="AR286" s="113" t="e">
        <f>INDEX(地温!$D$2:$D$366,MATCH(AP286,地温!$C$2:$C$366,FALSE))</f>
        <v>#N/A</v>
      </c>
      <c r="AS286" s="113" t="e">
        <f t="shared" si="164"/>
        <v>#N/A</v>
      </c>
      <c r="AT286" s="116" t="e">
        <f t="shared" si="146"/>
        <v>#N/A</v>
      </c>
      <c r="AU286" s="119" t="e">
        <f t="shared" si="147"/>
        <v>#N/A</v>
      </c>
      <c r="AV286" s="119">
        <f t="shared" si="148"/>
        <v>0</v>
      </c>
    </row>
    <row r="287" spans="1:48">
      <c r="A287" s="115">
        <f t="shared" si="149"/>
        <v>-45743</v>
      </c>
      <c r="B287" s="113">
        <f t="shared" si="132"/>
        <v>280</v>
      </c>
      <c r="C287" s="119">
        <f t="shared" si="133"/>
        <v>0</v>
      </c>
      <c r="F287" s="115">
        <f t="shared" si="150"/>
        <v>-45743</v>
      </c>
      <c r="G287" s="113">
        <f t="shared" si="151"/>
        <v>280</v>
      </c>
      <c r="H287" s="113" t="e">
        <f>INDEX(地温!$D$2:$D$366,MATCH(F287,地温!$C$2:$C$366,FALSE))</f>
        <v>#N/A</v>
      </c>
      <c r="I287" s="113" t="e">
        <f t="shared" si="152"/>
        <v>#N/A</v>
      </c>
      <c r="J287" s="116" t="e">
        <f t="shared" si="134"/>
        <v>#N/A</v>
      </c>
      <c r="K287" s="119" t="e">
        <f t="shared" si="135"/>
        <v>#N/A</v>
      </c>
      <c r="L287" s="119">
        <f t="shared" si="136"/>
        <v>0</v>
      </c>
      <c r="O287" s="115">
        <f t="shared" si="153"/>
        <v>-45743</v>
      </c>
      <c r="P287" s="113">
        <f t="shared" si="154"/>
        <v>280</v>
      </c>
      <c r="Q287" s="113" t="e">
        <f>INDEX(地温!$D$2:$D$366,MATCH(O287,地温!$C$2:$C$366,FALSE))</f>
        <v>#N/A</v>
      </c>
      <c r="R287" s="113" t="e">
        <f t="shared" si="155"/>
        <v>#N/A</v>
      </c>
      <c r="S287" s="116" t="e">
        <f t="shared" si="137"/>
        <v>#N/A</v>
      </c>
      <c r="T287" s="119" t="e">
        <f t="shared" si="138"/>
        <v>#N/A</v>
      </c>
      <c r="U287" s="119">
        <f t="shared" si="139"/>
        <v>0</v>
      </c>
      <c r="X287" s="115">
        <f t="shared" si="156"/>
        <v>-45743</v>
      </c>
      <c r="Y287" s="113">
        <f t="shared" si="157"/>
        <v>280</v>
      </c>
      <c r="Z287" s="113" t="e">
        <f>INDEX(地温!$D$2:$D$366,MATCH(X287,地温!$C$2:$C$366,FALSE))</f>
        <v>#N/A</v>
      </c>
      <c r="AA287" s="113" t="e">
        <f t="shared" si="158"/>
        <v>#N/A</v>
      </c>
      <c r="AB287" s="116" t="e">
        <f t="shared" si="140"/>
        <v>#N/A</v>
      </c>
      <c r="AC287" s="119" t="e">
        <f t="shared" si="141"/>
        <v>#N/A</v>
      </c>
      <c r="AD287" s="119">
        <f t="shared" si="142"/>
        <v>0</v>
      </c>
      <c r="AG287" s="115">
        <f t="shared" si="159"/>
        <v>-45743</v>
      </c>
      <c r="AH287" s="113">
        <f t="shared" si="160"/>
        <v>280</v>
      </c>
      <c r="AI287" s="113" t="e">
        <f>INDEX(地温!$D$2:$D$366,MATCH(AG287,地温!$C$2:$C$366,FALSE))</f>
        <v>#N/A</v>
      </c>
      <c r="AJ287" s="113" t="e">
        <f t="shared" si="161"/>
        <v>#N/A</v>
      </c>
      <c r="AK287" s="116" t="e">
        <f t="shared" si="143"/>
        <v>#N/A</v>
      </c>
      <c r="AL287" s="119" t="e">
        <f t="shared" si="144"/>
        <v>#N/A</v>
      </c>
      <c r="AM287" s="119">
        <f t="shared" si="145"/>
        <v>0</v>
      </c>
      <c r="AP287" s="115">
        <f t="shared" si="162"/>
        <v>-45743</v>
      </c>
      <c r="AQ287" s="113">
        <f t="shared" si="163"/>
        <v>280</v>
      </c>
      <c r="AR287" s="113" t="e">
        <f>INDEX(地温!$D$2:$D$366,MATCH(AP287,地温!$C$2:$C$366,FALSE))</f>
        <v>#N/A</v>
      </c>
      <c r="AS287" s="113" t="e">
        <f t="shared" si="164"/>
        <v>#N/A</v>
      </c>
      <c r="AT287" s="116" t="e">
        <f t="shared" si="146"/>
        <v>#N/A</v>
      </c>
      <c r="AU287" s="119" t="e">
        <f t="shared" si="147"/>
        <v>#N/A</v>
      </c>
      <c r="AV287" s="119">
        <f t="shared" si="148"/>
        <v>0</v>
      </c>
    </row>
    <row r="288" spans="1:48">
      <c r="A288" s="115">
        <f t="shared" si="149"/>
        <v>-45742</v>
      </c>
      <c r="B288" s="113">
        <f t="shared" si="132"/>
        <v>281</v>
      </c>
      <c r="C288" s="119">
        <f t="shared" si="133"/>
        <v>0</v>
      </c>
      <c r="F288" s="115">
        <f t="shared" si="150"/>
        <v>-45742</v>
      </c>
      <c r="G288" s="113">
        <f t="shared" si="151"/>
        <v>281</v>
      </c>
      <c r="H288" s="113" t="e">
        <f>INDEX(地温!$D$2:$D$366,MATCH(F288,地温!$C$2:$C$366,FALSE))</f>
        <v>#N/A</v>
      </c>
      <c r="I288" s="113" t="e">
        <f t="shared" si="152"/>
        <v>#N/A</v>
      </c>
      <c r="J288" s="116" t="e">
        <f t="shared" si="134"/>
        <v>#N/A</v>
      </c>
      <c r="K288" s="119" t="e">
        <f t="shared" si="135"/>
        <v>#N/A</v>
      </c>
      <c r="L288" s="119">
        <f t="shared" si="136"/>
        <v>0</v>
      </c>
      <c r="O288" s="115">
        <f t="shared" si="153"/>
        <v>-45742</v>
      </c>
      <c r="P288" s="113">
        <f t="shared" si="154"/>
        <v>281</v>
      </c>
      <c r="Q288" s="113" t="e">
        <f>INDEX(地温!$D$2:$D$366,MATCH(O288,地温!$C$2:$C$366,FALSE))</f>
        <v>#N/A</v>
      </c>
      <c r="R288" s="113" t="e">
        <f t="shared" si="155"/>
        <v>#N/A</v>
      </c>
      <c r="S288" s="116" t="e">
        <f t="shared" si="137"/>
        <v>#N/A</v>
      </c>
      <c r="T288" s="119" t="e">
        <f t="shared" si="138"/>
        <v>#N/A</v>
      </c>
      <c r="U288" s="119">
        <f t="shared" si="139"/>
        <v>0</v>
      </c>
      <c r="X288" s="115">
        <f t="shared" si="156"/>
        <v>-45742</v>
      </c>
      <c r="Y288" s="113">
        <f t="shared" si="157"/>
        <v>281</v>
      </c>
      <c r="Z288" s="113" t="e">
        <f>INDEX(地温!$D$2:$D$366,MATCH(X288,地温!$C$2:$C$366,FALSE))</f>
        <v>#N/A</v>
      </c>
      <c r="AA288" s="113" t="e">
        <f t="shared" si="158"/>
        <v>#N/A</v>
      </c>
      <c r="AB288" s="116" t="e">
        <f t="shared" si="140"/>
        <v>#N/A</v>
      </c>
      <c r="AC288" s="119" t="e">
        <f t="shared" si="141"/>
        <v>#N/A</v>
      </c>
      <c r="AD288" s="119">
        <f t="shared" si="142"/>
        <v>0</v>
      </c>
      <c r="AG288" s="115">
        <f t="shared" si="159"/>
        <v>-45742</v>
      </c>
      <c r="AH288" s="113">
        <f t="shared" si="160"/>
        <v>281</v>
      </c>
      <c r="AI288" s="113" t="e">
        <f>INDEX(地温!$D$2:$D$366,MATCH(AG288,地温!$C$2:$C$366,FALSE))</f>
        <v>#N/A</v>
      </c>
      <c r="AJ288" s="113" t="e">
        <f t="shared" si="161"/>
        <v>#N/A</v>
      </c>
      <c r="AK288" s="116" t="e">
        <f t="shared" si="143"/>
        <v>#N/A</v>
      </c>
      <c r="AL288" s="119" t="e">
        <f t="shared" si="144"/>
        <v>#N/A</v>
      </c>
      <c r="AM288" s="119">
        <f t="shared" si="145"/>
        <v>0</v>
      </c>
      <c r="AP288" s="115">
        <f t="shared" si="162"/>
        <v>-45742</v>
      </c>
      <c r="AQ288" s="113">
        <f t="shared" si="163"/>
        <v>281</v>
      </c>
      <c r="AR288" s="113" t="e">
        <f>INDEX(地温!$D$2:$D$366,MATCH(AP288,地温!$C$2:$C$366,FALSE))</f>
        <v>#N/A</v>
      </c>
      <c r="AS288" s="113" t="e">
        <f t="shared" si="164"/>
        <v>#N/A</v>
      </c>
      <c r="AT288" s="116" t="e">
        <f t="shared" si="146"/>
        <v>#N/A</v>
      </c>
      <c r="AU288" s="119" t="e">
        <f t="shared" si="147"/>
        <v>#N/A</v>
      </c>
      <c r="AV288" s="119">
        <f t="shared" si="148"/>
        <v>0</v>
      </c>
    </row>
    <row r="289" spans="1:48">
      <c r="A289" s="115">
        <f t="shared" si="149"/>
        <v>-45741</v>
      </c>
      <c r="B289" s="113">
        <f t="shared" si="132"/>
        <v>282</v>
      </c>
      <c r="C289" s="119">
        <f t="shared" si="133"/>
        <v>0</v>
      </c>
      <c r="F289" s="115">
        <f t="shared" si="150"/>
        <v>-45741</v>
      </c>
      <c r="G289" s="113">
        <f t="shared" si="151"/>
        <v>282</v>
      </c>
      <c r="H289" s="113" t="e">
        <f>INDEX(地温!$D$2:$D$366,MATCH(F289,地温!$C$2:$C$366,FALSE))</f>
        <v>#N/A</v>
      </c>
      <c r="I289" s="113" t="e">
        <f t="shared" si="152"/>
        <v>#N/A</v>
      </c>
      <c r="J289" s="116" t="e">
        <f t="shared" si="134"/>
        <v>#N/A</v>
      </c>
      <c r="K289" s="119" t="e">
        <f t="shared" si="135"/>
        <v>#N/A</v>
      </c>
      <c r="L289" s="119">
        <f t="shared" si="136"/>
        <v>0</v>
      </c>
      <c r="O289" s="115">
        <f t="shared" si="153"/>
        <v>-45741</v>
      </c>
      <c r="P289" s="113">
        <f t="shared" si="154"/>
        <v>282</v>
      </c>
      <c r="Q289" s="113" t="e">
        <f>INDEX(地温!$D$2:$D$366,MATCH(O289,地温!$C$2:$C$366,FALSE))</f>
        <v>#N/A</v>
      </c>
      <c r="R289" s="113" t="e">
        <f t="shared" si="155"/>
        <v>#N/A</v>
      </c>
      <c r="S289" s="116" t="e">
        <f t="shared" si="137"/>
        <v>#N/A</v>
      </c>
      <c r="T289" s="119" t="e">
        <f t="shared" si="138"/>
        <v>#N/A</v>
      </c>
      <c r="U289" s="119">
        <f t="shared" si="139"/>
        <v>0</v>
      </c>
      <c r="X289" s="115">
        <f t="shared" si="156"/>
        <v>-45741</v>
      </c>
      <c r="Y289" s="113">
        <f t="shared" si="157"/>
        <v>282</v>
      </c>
      <c r="Z289" s="113" t="e">
        <f>INDEX(地温!$D$2:$D$366,MATCH(X289,地温!$C$2:$C$366,FALSE))</f>
        <v>#N/A</v>
      </c>
      <c r="AA289" s="113" t="e">
        <f t="shared" si="158"/>
        <v>#N/A</v>
      </c>
      <c r="AB289" s="116" t="e">
        <f t="shared" si="140"/>
        <v>#N/A</v>
      </c>
      <c r="AC289" s="119" t="e">
        <f t="shared" si="141"/>
        <v>#N/A</v>
      </c>
      <c r="AD289" s="119">
        <f t="shared" si="142"/>
        <v>0</v>
      </c>
      <c r="AG289" s="115">
        <f t="shared" si="159"/>
        <v>-45741</v>
      </c>
      <c r="AH289" s="113">
        <f t="shared" si="160"/>
        <v>282</v>
      </c>
      <c r="AI289" s="113" t="e">
        <f>INDEX(地温!$D$2:$D$366,MATCH(AG289,地温!$C$2:$C$366,FALSE))</f>
        <v>#N/A</v>
      </c>
      <c r="AJ289" s="113" t="e">
        <f t="shared" si="161"/>
        <v>#N/A</v>
      </c>
      <c r="AK289" s="116" t="e">
        <f t="shared" si="143"/>
        <v>#N/A</v>
      </c>
      <c r="AL289" s="119" t="e">
        <f t="shared" si="144"/>
        <v>#N/A</v>
      </c>
      <c r="AM289" s="119">
        <f t="shared" si="145"/>
        <v>0</v>
      </c>
      <c r="AP289" s="115">
        <f t="shared" si="162"/>
        <v>-45741</v>
      </c>
      <c r="AQ289" s="113">
        <f t="shared" si="163"/>
        <v>282</v>
      </c>
      <c r="AR289" s="113" t="e">
        <f>INDEX(地温!$D$2:$D$366,MATCH(AP289,地温!$C$2:$C$366,FALSE))</f>
        <v>#N/A</v>
      </c>
      <c r="AS289" s="113" t="e">
        <f t="shared" si="164"/>
        <v>#N/A</v>
      </c>
      <c r="AT289" s="116" t="e">
        <f t="shared" si="146"/>
        <v>#N/A</v>
      </c>
      <c r="AU289" s="119" t="e">
        <f t="shared" si="147"/>
        <v>#N/A</v>
      </c>
      <c r="AV289" s="119">
        <f t="shared" si="148"/>
        <v>0</v>
      </c>
    </row>
    <row r="290" spans="1:48">
      <c r="A290" s="115">
        <f t="shared" si="149"/>
        <v>-45740</v>
      </c>
      <c r="B290" s="113">
        <f t="shared" si="132"/>
        <v>283</v>
      </c>
      <c r="C290" s="119">
        <f t="shared" si="133"/>
        <v>0</v>
      </c>
      <c r="F290" s="115">
        <f t="shared" si="150"/>
        <v>-45740</v>
      </c>
      <c r="G290" s="113">
        <f t="shared" si="151"/>
        <v>283</v>
      </c>
      <c r="H290" s="113" t="e">
        <f>INDEX(地温!$D$2:$D$366,MATCH(F290,地温!$C$2:$C$366,FALSE))</f>
        <v>#N/A</v>
      </c>
      <c r="I290" s="113" t="e">
        <f t="shared" si="152"/>
        <v>#N/A</v>
      </c>
      <c r="J290" s="116" t="e">
        <f t="shared" si="134"/>
        <v>#N/A</v>
      </c>
      <c r="K290" s="119" t="e">
        <f t="shared" si="135"/>
        <v>#N/A</v>
      </c>
      <c r="L290" s="119">
        <f t="shared" si="136"/>
        <v>0</v>
      </c>
      <c r="O290" s="115">
        <f t="shared" si="153"/>
        <v>-45740</v>
      </c>
      <c r="P290" s="113">
        <f t="shared" si="154"/>
        <v>283</v>
      </c>
      <c r="Q290" s="113" t="e">
        <f>INDEX(地温!$D$2:$D$366,MATCH(O290,地温!$C$2:$C$366,FALSE))</f>
        <v>#N/A</v>
      </c>
      <c r="R290" s="113" t="e">
        <f t="shared" si="155"/>
        <v>#N/A</v>
      </c>
      <c r="S290" s="116" t="e">
        <f t="shared" si="137"/>
        <v>#N/A</v>
      </c>
      <c r="T290" s="119" t="e">
        <f t="shared" si="138"/>
        <v>#N/A</v>
      </c>
      <c r="U290" s="119">
        <f t="shared" si="139"/>
        <v>0</v>
      </c>
      <c r="X290" s="115">
        <f t="shared" si="156"/>
        <v>-45740</v>
      </c>
      <c r="Y290" s="113">
        <f t="shared" si="157"/>
        <v>283</v>
      </c>
      <c r="Z290" s="113" t="e">
        <f>INDEX(地温!$D$2:$D$366,MATCH(X290,地温!$C$2:$C$366,FALSE))</f>
        <v>#N/A</v>
      </c>
      <c r="AA290" s="113" t="e">
        <f t="shared" si="158"/>
        <v>#N/A</v>
      </c>
      <c r="AB290" s="116" t="e">
        <f t="shared" si="140"/>
        <v>#N/A</v>
      </c>
      <c r="AC290" s="119" t="e">
        <f t="shared" si="141"/>
        <v>#N/A</v>
      </c>
      <c r="AD290" s="119">
        <f t="shared" si="142"/>
        <v>0</v>
      </c>
      <c r="AG290" s="115">
        <f t="shared" si="159"/>
        <v>-45740</v>
      </c>
      <c r="AH290" s="113">
        <f t="shared" si="160"/>
        <v>283</v>
      </c>
      <c r="AI290" s="113" t="e">
        <f>INDEX(地温!$D$2:$D$366,MATCH(AG290,地温!$C$2:$C$366,FALSE))</f>
        <v>#N/A</v>
      </c>
      <c r="AJ290" s="113" t="e">
        <f t="shared" si="161"/>
        <v>#N/A</v>
      </c>
      <c r="AK290" s="116" t="e">
        <f t="shared" si="143"/>
        <v>#N/A</v>
      </c>
      <c r="AL290" s="119" t="e">
        <f t="shared" si="144"/>
        <v>#N/A</v>
      </c>
      <c r="AM290" s="119">
        <f t="shared" si="145"/>
        <v>0</v>
      </c>
      <c r="AP290" s="115">
        <f t="shared" si="162"/>
        <v>-45740</v>
      </c>
      <c r="AQ290" s="113">
        <f t="shared" si="163"/>
        <v>283</v>
      </c>
      <c r="AR290" s="113" t="e">
        <f>INDEX(地温!$D$2:$D$366,MATCH(AP290,地温!$C$2:$C$366,FALSE))</f>
        <v>#N/A</v>
      </c>
      <c r="AS290" s="113" t="e">
        <f t="shared" si="164"/>
        <v>#N/A</v>
      </c>
      <c r="AT290" s="116" t="e">
        <f t="shared" si="146"/>
        <v>#N/A</v>
      </c>
      <c r="AU290" s="119" t="e">
        <f t="shared" si="147"/>
        <v>#N/A</v>
      </c>
      <c r="AV290" s="119">
        <f t="shared" si="148"/>
        <v>0</v>
      </c>
    </row>
    <row r="291" spans="1:48">
      <c r="A291" s="115">
        <f t="shared" si="149"/>
        <v>-45739</v>
      </c>
      <c r="B291" s="113">
        <f t="shared" si="132"/>
        <v>284</v>
      </c>
      <c r="C291" s="119">
        <f t="shared" si="133"/>
        <v>0</v>
      </c>
      <c r="F291" s="115">
        <f t="shared" si="150"/>
        <v>-45739</v>
      </c>
      <c r="G291" s="113">
        <f t="shared" si="151"/>
        <v>284</v>
      </c>
      <c r="H291" s="113" t="e">
        <f>INDEX(地温!$D$2:$D$366,MATCH(F291,地温!$C$2:$C$366,FALSE))</f>
        <v>#N/A</v>
      </c>
      <c r="I291" s="113" t="e">
        <f t="shared" si="152"/>
        <v>#N/A</v>
      </c>
      <c r="J291" s="116" t="e">
        <f t="shared" si="134"/>
        <v>#N/A</v>
      </c>
      <c r="K291" s="119" t="e">
        <f t="shared" si="135"/>
        <v>#N/A</v>
      </c>
      <c r="L291" s="119">
        <f t="shared" si="136"/>
        <v>0</v>
      </c>
      <c r="O291" s="115">
        <f t="shared" si="153"/>
        <v>-45739</v>
      </c>
      <c r="P291" s="113">
        <f t="shared" si="154"/>
        <v>284</v>
      </c>
      <c r="Q291" s="113" t="e">
        <f>INDEX(地温!$D$2:$D$366,MATCH(O291,地温!$C$2:$C$366,FALSE))</f>
        <v>#N/A</v>
      </c>
      <c r="R291" s="113" t="e">
        <f t="shared" si="155"/>
        <v>#N/A</v>
      </c>
      <c r="S291" s="116" t="e">
        <f t="shared" si="137"/>
        <v>#N/A</v>
      </c>
      <c r="T291" s="119" t="e">
        <f t="shared" si="138"/>
        <v>#N/A</v>
      </c>
      <c r="U291" s="119">
        <f t="shared" si="139"/>
        <v>0</v>
      </c>
      <c r="X291" s="115">
        <f t="shared" si="156"/>
        <v>-45739</v>
      </c>
      <c r="Y291" s="113">
        <f t="shared" si="157"/>
        <v>284</v>
      </c>
      <c r="Z291" s="113" t="e">
        <f>INDEX(地温!$D$2:$D$366,MATCH(X291,地温!$C$2:$C$366,FALSE))</f>
        <v>#N/A</v>
      </c>
      <c r="AA291" s="113" t="e">
        <f t="shared" si="158"/>
        <v>#N/A</v>
      </c>
      <c r="AB291" s="116" t="e">
        <f t="shared" si="140"/>
        <v>#N/A</v>
      </c>
      <c r="AC291" s="119" t="e">
        <f t="shared" si="141"/>
        <v>#N/A</v>
      </c>
      <c r="AD291" s="119">
        <f t="shared" si="142"/>
        <v>0</v>
      </c>
      <c r="AG291" s="115">
        <f t="shared" si="159"/>
        <v>-45739</v>
      </c>
      <c r="AH291" s="113">
        <f t="shared" si="160"/>
        <v>284</v>
      </c>
      <c r="AI291" s="113" t="e">
        <f>INDEX(地温!$D$2:$D$366,MATCH(AG291,地温!$C$2:$C$366,FALSE))</f>
        <v>#N/A</v>
      </c>
      <c r="AJ291" s="113" t="e">
        <f t="shared" si="161"/>
        <v>#N/A</v>
      </c>
      <c r="AK291" s="116" t="e">
        <f t="shared" si="143"/>
        <v>#N/A</v>
      </c>
      <c r="AL291" s="119" t="e">
        <f t="shared" si="144"/>
        <v>#N/A</v>
      </c>
      <c r="AM291" s="119">
        <f t="shared" si="145"/>
        <v>0</v>
      </c>
      <c r="AP291" s="115">
        <f t="shared" si="162"/>
        <v>-45739</v>
      </c>
      <c r="AQ291" s="113">
        <f t="shared" si="163"/>
        <v>284</v>
      </c>
      <c r="AR291" s="113" t="e">
        <f>INDEX(地温!$D$2:$D$366,MATCH(AP291,地温!$C$2:$C$366,FALSE))</f>
        <v>#N/A</v>
      </c>
      <c r="AS291" s="113" t="e">
        <f t="shared" si="164"/>
        <v>#N/A</v>
      </c>
      <c r="AT291" s="116" t="e">
        <f t="shared" si="146"/>
        <v>#N/A</v>
      </c>
      <c r="AU291" s="119" t="e">
        <f t="shared" si="147"/>
        <v>#N/A</v>
      </c>
      <c r="AV291" s="119">
        <f t="shared" si="148"/>
        <v>0</v>
      </c>
    </row>
    <row r="292" spans="1:48">
      <c r="A292" s="115">
        <f t="shared" si="149"/>
        <v>-45738</v>
      </c>
      <c r="B292" s="113">
        <f t="shared" si="132"/>
        <v>285</v>
      </c>
      <c r="C292" s="119">
        <f t="shared" si="133"/>
        <v>0</v>
      </c>
      <c r="F292" s="115">
        <f t="shared" si="150"/>
        <v>-45738</v>
      </c>
      <c r="G292" s="113">
        <f t="shared" si="151"/>
        <v>285</v>
      </c>
      <c r="H292" s="113" t="e">
        <f>INDEX(地温!$D$2:$D$366,MATCH(F292,地温!$C$2:$C$366,FALSE))</f>
        <v>#N/A</v>
      </c>
      <c r="I292" s="113" t="e">
        <f t="shared" si="152"/>
        <v>#N/A</v>
      </c>
      <c r="J292" s="116" t="e">
        <f t="shared" si="134"/>
        <v>#N/A</v>
      </c>
      <c r="K292" s="119" t="e">
        <f t="shared" si="135"/>
        <v>#N/A</v>
      </c>
      <c r="L292" s="119">
        <f t="shared" si="136"/>
        <v>0</v>
      </c>
      <c r="O292" s="115">
        <f t="shared" si="153"/>
        <v>-45738</v>
      </c>
      <c r="P292" s="113">
        <f t="shared" si="154"/>
        <v>285</v>
      </c>
      <c r="Q292" s="113" t="e">
        <f>INDEX(地温!$D$2:$D$366,MATCH(O292,地温!$C$2:$C$366,FALSE))</f>
        <v>#N/A</v>
      </c>
      <c r="R292" s="113" t="e">
        <f t="shared" si="155"/>
        <v>#N/A</v>
      </c>
      <c r="S292" s="116" t="e">
        <f t="shared" si="137"/>
        <v>#N/A</v>
      </c>
      <c r="T292" s="119" t="e">
        <f t="shared" si="138"/>
        <v>#N/A</v>
      </c>
      <c r="U292" s="119">
        <f t="shared" si="139"/>
        <v>0</v>
      </c>
      <c r="X292" s="115">
        <f t="shared" si="156"/>
        <v>-45738</v>
      </c>
      <c r="Y292" s="113">
        <f t="shared" si="157"/>
        <v>285</v>
      </c>
      <c r="Z292" s="113" t="e">
        <f>INDEX(地温!$D$2:$D$366,MATCH(X292,地温!$C$2:$C$366,FALSE))</f>
        <v>#N/A</v>
      </c>
      <c r="AA292" s="113" t="e">
        <f t="shared" si="158"/>
        <v>#N/A</v>
      </c>
      <c r="AB292" s="116" t="e">
        <f t="shared" si="140"/>
        <v>#N/A</v>
      </c>
      <c r="AC292" s="119" t="e">
        <f t="shared" si="141"/>
        <v>#N/A</v>
      </c>
      <c r="AD292" s="119">
        <f t="shared" si="142"/>
        <v>0</v>
      </c>
      <c r="AG292" s="115">
        <f t="shared" si="159"/>
        <v>-45738</v>
      </c>
      <c r="AH292" s="113">
        <f t="shared" si="160"/>
        <v>285</v>
      </c>
      <c r="AI292" s="113" t="e">
        <f>INDEX(地温!$D$2:$D$366,MATCH(AG292,地温!$C$2:$C$366,FALSE))</f>
        <v>#N/A</v>
      </c>
      <c r="AJ292" s="113" t="e">
        <f t="shared" si="161"/>
        <v>#N/A</v>
      </c>
      <c r="AK292" s="116" t="e">
        <f t="shared" si="143"/>
        <v>#N/A</v>
      </c>
      <c r="AL292" s="119" t="e">
        <f t="shared" si="144"/>
        <v>#N/A</v>
      </c>
      <c r="AM292" s="119">
        <f t="shared" si="145"/>
        <v>0</v>
      </c>
      <c r="AP292" s="115">
        <f t="shared" si="162"/>
        <v>-45738</v>
      </c>
      <c r="AQ292" s="113">
        <f t="shared" si="163"/>
        <v>285</v>
      </c>
      <c r="AR292" s="113" t="e">
        <f>INDEX(地温!$D$2:$D$366,MATCH(AP292,地温!$C$2:$C$366,FALSE))</f>
        <v>#N/A</v>
      </c>
      <c r="AS292" s="113" t="e">
        <f t="shared" si="164"/>
        <v>#N/A</v>
      </c>
      <c r="AT292" s="116" t="e">
        <f t="shared" si="146"/>
        <v>#N/A</v>
      </c>
      <c r="AU292" s="119" t="e">
        <f t="shared" si="147"/>
        <v>#N/A</v>
      </c>
      <c r="AV292" s="119">
        <f t="shared" si="148"/>
        <v>0</v>
      </c>
    </row>
    <row r="293" spans="1:48">
      <c r="A293" s="115">
        <f t="shared" si="149"/>
        <v>-45737</v>
      </c>
      <c r="B293" s="113">
        <f t="shared" si="132"/>
        <v>286</v>
      </c>
      <c r="C293" s="119">
        <f t="shared" si="133"/>
        <v>0</v>
      </c>
      <c r="F293" s="115">
        <f t="shared" si="150"/>
        <v>-45737</v>
      </c>
      <c r="G293" s="113">
        <f t="shared" si="151"/>
        <v>286</v>
      </c>
      <c r="H293" s="113" t="e">
        <f>INDEX(地温!$D$2:$D$366,MATCH(F293,地温!$C$2:$C$366,FALSE))</f>
        <v>#N/A</v>
      </c>
      <c r="I293" s="113" t="e">
        <f t="shared" si="152"/>
        <v>#N/A</v>
      </c>
      <c r="J293" s="116" t="e">
        <f t="shared" si="134"/>
        <v>#N/A</v>
      </c>
      <c r="K293" s="119" t="e">
        <f t="shared" si="135"/>
        <v>#N/A</v>
      </c>
      <c r="L293" s="119">
        <f t="shared" si="136"/>
        <v>0</v>
      </c>
      <c r="O293" s="115">
        <f t="shared" si="153"/>
        <v>-45737</v>
      </c>
      <c r="P293" s="113">
        <f t="shared" si="154"/>
        <v>286</v>
      </c>
      <c r="Q293" s="113" t="e">
        <f>INDEX(地温!$D$2:$D$366,MATCH(O293,地温!$C$2:$C$366,FALSE))</f>
        <v>#N/A</v>
      </c>
      <c r="R293" s="113" t="e">
        <f t="shared" si="155"/>
        <v>#N/A</v>
      </c>
      <c r="S293" s="116" t="e">
        <f t="shared" si="137"/>
        <v>#N/A</v>
      </c>
      <c r="T293" s="119" t="e">
        <f t="shared" si="138"/>
        <v>#N/A</v>
      </c>
      <c r="U293" s="119">
        <f t="shared" si="139"/>
        <v>0</v>
      </c>
      <c r="X293" s="115">
        <f t="shared" si="156"/>
        <v>-45737</v>
      </c>
      <c r="Y293" s="113">
        <f t="shared" si="157"/>
        <v>286</v>
      </c>
      <c r="Z293" s="113" t="e">
        <f>INDEX(地温!$D$2:$D$366,MATCH(X293,地温!$C$2:$C$366,FALSE))</f>
        <v>#N/A</v>
      </c>
      <c r="AA293" s="113" t="e">
        <f t="shared" si="158"/>
        <v>#N/A</v>
      </c>
      <c r="AB293" s="116" t="e">
        <f t="shared" si="140"/>
        <v>#N/A</v>
      </c>
      <c r="AC293" s="119" t="e">
        <f t="shared" si="141"/>
        <v>#N/A</v>
      </c>
      <c r="AD293" s="119">
        <f t="shared" si="142"/>
        <v>0</v>
      </c>
      <c r="AG293" s="115">
        <f t="shared" si="159"/>
        <v>-45737</v>
      </c>
      <c r="AH293" s="113">
        <f t="shared" si="160"/>
        <v>286</v>
      </c>
      <c r="AI293" s="113" t="e">
        <f>INDEX(地温!$D$2:$D$366,MATCH(AG293,地温!$C$2:$C$366,FALSE))</f>
        <v>#N/A</v>
      </c>
      <c r="AJ293" s="113" t="e">
        <f t="shared" si="161"/>
        <v>#N/A</v>
      </c>
      <c r="AK293" s="116" t="e">
        <f t="shared" si="143"/>
        <v>#N/A</v>
      </c>
      <c r="AL293" s="119" t="e">
        <f t="shared" si="144"/>
        <v>#N/A</v>
      </c>
      <c r="AM293" s="119">
        <f t="shared" si="145"/>
        <v>0</v>
      </c>
      <c r="AP293" s="115">
        <f t="shared" si="162"/>
        <v>-45737</v>
      </c>
      <c r="AQ293" s="113">
        <f t="shared" si="163"/>
        <v>286</v>
      </c>
      <c r="AR293" s="113" t="e">
        <f>INDEX(地温!$D$2:$D$366,MATCH(AP293,地温!$C$2:$C$366,FALSE))</f>
        <v>#N/A</v>
      </c>
      <c r="AS293" s="113" t="e">
        <f t="shared" si="164"/>
        <v>#N/A</v>
      </c>
      <c r="AT293" s="116" t="e">
        <f t="shared" si="146"/>
        <v>#N/A</v>
      </c>
      <c r="AU293" s="119" t="e">
        <f t="shared" si="147"/>
        <v>#N/A</v>
      </c>
      <c r="AV293" s="119">
        <f t="shared" si="148"/>
        <v>0</v>
      </c>
    </row>
    <row r="294" spans="1:48">
      <c r="A294" s="115">
        <f t="shared" si="149"/>
        <v>-45736</v>
      </c>
      <c r="B294" s="113">
        <f t="shared" si="132"/>
        <v>287</v>
      </c>
      <c r="C294" s="119">
        <f t="shared" si="133"/>
        <v>0</v>
      </c>
      <c r="F294" s="115">
        <f t="shared" si="150"/>
        <v>-45736</v>
      </c>
      <c r="G294" s="113">
        <f t="shared" si="151"/>
        <v>287</v>
      </c>
      <c r="H294" s="113" t="e">
        <f>INDEX(地温!$D$2:$D$366,MATCH(F294,地温!$C$2:$C$366,FALSE))</f>
        <v>#N/A</v>
      </c>
      <c r="I294" s="113" t="e">
        <f t="shared" si="152"/>
        <v>#N/A</v>
      </c>
      <c r="J294" s="116" t="e">
        <f t="shared" si="134"/>
        <v>#N/A</v>
      </c>
      <c r="K294" s="119" t="e">
        <f t="shared" si="135"/>
        <v>#N/A</v>
      </c>
      <c r="L294" s="119">
        <f t="shared" si="136"/>
        <v>0</v>
      </c>
      <c r="O294" s="115">
        <f t="shared" si="153"/>
        <v>-45736</v>
      </c>
      <c r="P294" s="113">
        <f t="shared" si="154"/>
        <v>287</v>
      </c>
      <c r="Q294" s="113" t="e">
        <f>INDEX(地温!$D$2:$D$366,MATCH(O294,地温!$C$2:$C$366,FALSE))</f>
        <v>#N/A</v>
      </c>
      <c r="R294" s="113" t="e">
        <f t="shared" si="155"/>
        <v>#N/A</v>
      </c>
      <c r="S294" s="116" t="e">
        <f t="shared" si="137"/>
        <v>#N/A</v>
      </c>
      <c r="T294" s="119" t="e">
        <f t="shared" si="138"/>
        <v>#N/A</v>
      </c>
      <c r="U294" s="119">
        <f t="shared" si="139"/>
        <v>0</v>
      </c>
      <c r="X294" s="115">
        <f t="shared" si="156"/>
        <v>-45736</v>
      </c>
      <c r="Y294" s="113">
        <f t="shared" si="157"/>
        <v>287</v>
      </c>
      <c r="Z294" s="113" t="e">
        <f>INDEX(地温!$D$2:$D$366,MATCH(X294,地温!$C$2:$C$366,FALSE))</f>
        <v>#N/A</v>
      </c>
      <c r="AA294" s="113" t="e">
        <f t="shared" si="158"/>
        <v>#N/A</v>
      </c>
      <c r="AB294" s="116" t="e">
        <f t="shared" si="140"/>
        <v>#N/A</v>
      </c>
      <c r="AC294" s="119" t="e">
        <f t="shared" si="141"/>
        <v>#N/A</v>
      </c>
      <c r="AD294" s="119">
        <f t="shared" si="142"/>
        <v>0</v>
      </c>
      <c r="AG294" s="115">
        <f t="shared" si="159"/>
        <v>-45736</v>
      </c>
      <c r="AH294" s="113">
        <f t="shared" si="160"/>
        <v>287</v>
      </c>
      <c r="AI294" s="113" t="e">
        <f>INDEX(地温!$D$2:$D$366,MATCH(AG294,地温!$C$2:$C$366,FALSE))</f>
        <v>#N/A</v>
      </c>
      <c r="AJ294" s="113" t="e">
        <f t="shared" si="161"/>
        <v>#N/A</v>
      </c>
      <c r="AK294" s="116" t="e">
        <f t="shared" si="143"/>
        <v>#N/A</v>
      </c>
      <c r="AL294" s="119" t="e">
        <f t="shared" si="144"/>
        <v>#N/A</v>
      </c>
      <c r="AM294" s="119">
        <f t="shared" si="145"/>
        <v>0</v>
      </c>
      <c r="AP294" s="115">
        <f t="shared" si="162"/>
        <v>-45736</v>
      </c>
      <c r="AQ294" s="113">
        <f t="shared" si="163"/>
        <v>287</v>
      </c>
      <c r="AR294" s="113" t="e">
        <f>INDEX(地温!$D$2:$D$366,MATCH(AP294,地温!$C$2:$C$366,FALSE))</f>
        <v>#N/A</v>
      </c>
      <c r="AS294" s="113" t="e">
        <f t="shared" si="164"/>
        <v>#N/A</v>
      </c>
      <c r="AT294" s="116" t="e">
        <f t="shared" si="146"/>
        <v>#N/A</v>
      </c>
      <c r="AU294" s="119" t="e">
        <f t="shared" si="147"/>
        <v>#N/A</v>
      </c>
      <c r="AV294" s="119">
        <f t="shared" si="148"/>
        <v>0</v>
      </c>
    </row>
    <row r="295" spans="1:48">
      <c r="A295" s="115">
        <f t="shared" si="149"/>
        <v>-45735</v>
      </c>
      <c r="B295" s="113">
        <f t="shared" si="132"/>
        <v>288</v>
      </c>
      <c r="C295" s="119">
        <f t="shared" si="133"/>
        <v>0</v>
      </c>
      <c r="F295" s="115">
        <f t="shared" si="150"/>
        <v>-45735</v>
      </c>
      <c r="G295" s="113">
        <f t="shared" si="151"/>
        <v>288</v>
      </c>
      <c r="H295" s="113" t="e">
        <f>INDEX(地温!$D$2:$D$366,MATCH(F295,地温!$C$2:$C$366,FALSE))</f>
        <v>#N/A</v>
      </c>
      <c r="I295" s="113" t="e">
        <f t="shared" si="152"/>
        <v>#N/A</v>
      </c>
      <c r="J295" s="116" t="e">
        <f t="shared" si="134"/>
        <v>#N/A</v>
      </c>
      <c r="K295" s="119" t="e">
        <f t="shared" si="135"/>
        <v>#N/A</v>
      </c>
      <c r="L295" s="119">
        <f t="shared" si="136"/>
        <v>0</v>
      </c>
      <c r="O295" s="115">
        <f t="shared" si="153"/>
        <v>-45735</v>
      </c>
      <c r="P295" s="113">
        <f t="shared" si="154"/>
        <v>288</v>
      </c>
      <c r="Q295" s="113" t="e">
        <f>INDEX(地温!$D$2:$D$366,MATCH(O295,地温!$C$2:$C$366,FALSE))</f>
        <v>#N/A</v>
      </c>
      <c r="R295" s="113" t="e">
        <f t="shared" si="155"/>
        <v>#N/A</v>
      </c>
      <c r="S295" s="116" t="e">
        <f t="shared" si="137"/>
        <v>#N/A</v>
      </c>
      <c r="T295" s="119" t="e">
        <f t="shared" si="138"/>
        <v>#N/A</v>
      </c>
      <c r="U295" s="119">
        <f t="shared" si="139"/>
        <v>0</v>
      </c>
      <c r="X295" s="115">
        <f t="shared" si="156"/>
        <v>-45735</v>
      </c>
      <c r="Y295" s="113">
        <f t="shared" si="157"/>
        <v>288</v>
      </c>
      <c r="Z295" s="113" t="e">
        <f>INDEX(地温!$D$2:$D$366,MATCH(X295,地温!$C$2:$C$366,FALSE))</f>
        <v>#N/A</v>
      </c>
      <c r="AA295" s="113" t="e">
        <f t="shared" si="158"/>
        <v>#N/A</v>
      </c>
      <c r="AB295" s="116" t="e">
        <f t="shared" si="140"/>
        <v>#N/A</v>
      </c>
      <c r="AC295" s="119" t="e">
        <f t="shared" si="141"/>
        <v>#N/A</v>
      </c>
      <c r="AD295" s="119">
        <f t="shared" si="142"/>
        <v>0</v>
      </c>
      <c r="AG295" s="115">
        <f t="shared" si="159"/>
        <v>-45735</v>
      </c>
      <c r="AH295" s="113">
        <f t="shared" si="160"/>
        <v>288</v>
      </c>
      <c r="AI295" s="113" t="e">
        <f>INDEX(地温!$D$2:$D$366,MATCH(AG295,地温!$C$2:$C$366,FALSE))</f>
        <v>#N/A</v>
      </c>
      <c r="AJ295" s="113" t="e">
        <f t="shared" si="161"/>
        <v>#N/A</v>
      </c>
      <c r="AK295" s="116" t="e">
        <f t="shared" si="143"/>
        <v>#N/A</v>
      </c>
      <c r="AL295" s="119" t="e">
        <f t="shared" si="144"/>
        <v>#N/A</v>
      </c>
      <c r="AM295" s="119">
        <f t="shared" si="145"/>
        <v>0</v>
      </c>
      <c r="AP295" s="115">
        <f t="shared" si="162"/>
        <v>-45735</v>
      </c>
      <c r="AQ295" s="113">
        <f t="shared" si="163"/>
        <v>288</v>
      </c>
      <c r="AR295" s="113" t="e">
        <f>INDEX(地温!$D$2:$D$366,MATCH(AP295,地温!$C$2:$C$366,FALSE))</f>
        <v>#N/A</v>
      </c>
      <c r="AS295" s="113" t="e">
        <f t="shared" si="164"/>
        <v>#N/A</v>
      </c>
      <c r="AT295" s="116" t="e">
        <f t="shared" si="146"/>
        <v>#N/A</v>
      </c>
      <c r="AU295" s="119" t="e">
        <f t="shared" si="147"/>
        <v>#N/A</v>
      </c>
      <c r="AV295" s="119">
        <f t="shared" si="148"/>
        <v>0</v>
      </c>
    </row>
    <row r="296" spans="1:48">
      <c r="A296" s="115">
        <f t="shared" si="149"/>
        <v>-45734</v>
      </c>
      <c r="B296" s="113">
        <f t="shared" si="132"/>
        <v>289</v>
      </c>
      <c r="C296" s="119">
        <f t="shared" si="133"/>
        <v>0</v>
      </c>
      <c r="F296" s="115">
        <f t="shared" si="150"/>
        <v>-45734</v>
      </c>
      <c r="G296" s="113">
        <f t="shared" si="151"/>
        <v>289</v>
      </c>
      <c r="H296" s="113" t="e">
        <f>INDEX(地温!$D$2:$D$366,MATCH(F296,地温!$C$2:$C$366,FALSE))</f>
        <v>#N/A</v>
      </c>
      <c r="I296" s="113" t="e">
        <f t="shared" si="152"/>
        <v>#N/A</v>
      </c>
      <c r="J296" s="116" t="e">
        <f t="shared" si="134"/>
        <v>#N/A</v>
      </c>
      <c r="K296" s="119" t="e">
        <f t="shared" si="135"/>
        <v>#N/A</v>
      </c>
      <c r="L296" s="119">
        <f t="shared" si="136"/>
        <v>0</v>
      </c>
      <c r="O296" s="115">
        <f t="shared" si="153"/>
        <v>-45734</v>
      </c>
      <c r="P296" s="113">
        <f t="shared" si="154"/>
        <v>289</v>
      </c>
      <c r="Q296" s="113" t="e">
        <f>INDEX(地温!$D$2:$D$366,MATCH(O296,地温!$C$2:$C$366,FALSE))</f>
        <v>#N/A</v>
      </c>
      <c r="R296" s="113" t="e">
        <f t="shared" si="155"/>
        <v>#N/A</v>
      </c>
      <c r="S296" s="116" t="e">
        <f t="shared" si="137"/>
        <v>#N/A</v>
      </c>
      <c r="T296" s="119" t="e">
        <f t="shared" si="138"/>
        <v>#N/A</v>
      </c>
      <c r="U296" s="119">
        <f t="shared" si="139"/>
        <v>0</v>
      </c>
      <c r="X296" s="115">
        <f t="shared" si="156"/>
        <v>-45734</v>
      </c>
      <c r="Y296" s="113">
        <f t="shared" si="157"/>
        <v>289</v>
      </c>
      <c r="Z296" s="113" t="e">
        <f>INDEX(地温!$D$2:$D$366,MATCH(X296,地温!$C$2:$C$366,FALSE))</f>
        <v>#N/A</v>
      </c>
      <c r="AA296" s="113" t="e">
        <f t="shared" si="158"/>
        <v>#N/A</v>
      </c>
      <c r="AB296" s="116" t="e">
        <f t="shared" si="140"/>
        <v>#N/A</v>
      </c>
      <c r="AC296" s="119" t="e">
        <f t="shared" si="141"/>
        <v>#N/A</v>
      </c>
      <c r="AD296" s="119">
        <f t="shared" si="142"/>
        <v>0</v>
      </c>
      <c r="AG296" s="115">
        <f t="shared" si="159"/>
        <v>-45734</v>
      </c>
      <c r="AH296" s="113">
        <f t="shared" si="160"/>
        <v>289</v>
      </c>
      <c r="AI296" s="113" t="e">
        <f>INDEX(地温!$D$2:$D$366,MATCH(AG296,地温!$C$2:$C$366,FALSE))</f>
        <v>#N/A</v>
      </c>
      <c r="AJ296" s="113" t="e">
        <f t="shared" si="161"/>
        <v>#N/A</v>
      </c>
      <c r="AK296" s="116" t="e">
        <f t="shared" si="143"/>
        <v>#N/A</v>
      </c>
      <c r="AL296" s="119" t="e">
        <f t="shared" si="144"/>
        <v>#N/A</v>
      </c>
      <c r="AM296" s="119">
        <f t="shared" si="145"/>
        <v>0</v>
      </c>
      <c r="AP296" s="115">
        <f t="shared" si="162"/>
        <v>-45734</v>
      </c>
      <c r="AQ296" s="113">
        <f t="shared" si="163"/>
        <v>289</v>
      </c>
      <c r="AR296" s="113" t="e">
        <f>INDEX(地温!$D$2:$D$366,MATCH(AP296,地温!$C$2:$C$366,FALSE))</f>
        <v>#N/A</v>
      </c>
      <c r="AS296" s="113" t="e">
        <f t="shared" si="164"/>
        <v>#N/A</v>
      </c>
      <c r="AT296" s="116" t="e">
        <f t="shared" si="146"/>
        <v>#N/A</v>
      </c>
      <c r="AU296" s="119" t="e">
        <f t="shared" si="147"/>
        <v>#N/A</v>
      </c>
      <c r="AV296" s="119">
        <f t="shared" si="148"/>
        <v>0</v>
      </c>
    </row>
    <row r="297" spans="1:48">
      <c r="A297" s="115">
        <f t="shared" si="149"/>
        <v>-45733</v>
      </c>
      <c r="B297" s="113">
        <f t="shared" si="132"/>
        <v>290</v>
      </c>
      <c r="C297" s="119">
        <f t="shared" si="133"/>
        <v>0</v>
      </c>
      <c r="F297" s="115">
        <f t="shared" si="150"/>
        <v>-45733</v>
      </c>
      <c r="G297" s="113">
        <f t="shared" si="151"/>
        <v>290</v>
      </c>
      <c r="H297" s="113" t="e">
        <f>INDEX(地温!$D$2:$D$366,MATCH(F297,地温!$C$2:$C$366,FALSE))</f>
        <v>#N/A</v>
      </c>
      <c r="I297" s="113" t="e">
        <f t="shared" si="152"/>
        <v>#N/A</v>
      </c>
      <c r="J297" s="116" t="e">
        <f t="shared" si="134"/>
        <v>#N/A</v>
      </c>
      <c r="K297" s="119" t="e">
        <f t="shared" si="135"/>
        <v>#N/A</v>
      </c>
      <c r="L297" s="119">
        <f t="shared" si="136"/>
        <v>0</v>
      </c>
      <c r="O297" s="115">
        <f t="shared" si="153"/>
        <v>-45733</v>
      </c>
      <c r="P297" s="113">
        <f t="shared" si="154"/>
        <v>290</v>
      </c>
      <c r="Q297" s="113" t="e">
        <f>INDEX(地温!$D$2:$D$366,MATCH(O297,地温!$C$2:$C$366,FALSE))</f>
        <v>#N/A</v>
      </c>
      <c r="R297" s="113" t="e">
        <f t="shared" si="155"/>
        <v>#N/A</v>
      </c>
      <c r="S297" s="116" t="e">
        <f t="shared" si="137"/>
        <v>#N/A</v>
      </c>
      <c r="T297" s="119" t="e">
        <f t="shared" si="138"/>
        <v>#N/A</v>
      </c>
      <c r="U297" s="119">
        <f t="shared" si="139"/>
        <v>0</v>
      </c>
      <c r="X297" s="115">
        <f t="shared" si="156"/>
        <v>-45733</v>
      </c>
      <c r="Y297" s="113">
        <f t="shared" si="157"/>
        <v>290</v>
      </c>
      <c r="Z297" s="113" t="e">
        <f>INDEX(地温!$D$2:$D$366,MATCH(X297,地温!$C$2:$C$366,FALSE))</f>
        <v>#N/A</v>
      </c>
      <c r="AA297" s="113" t="e">
        <f t="shared" si="158"/>
        <v>#N/A</v>
      </c>
      <c r="AB297" s="116" t="e">
        <f t="shared" si="140"/>
        <v>#N/A</v>
      </c>
      <c r="AC297" s="119" t="e">
        <f t="shared" si="141"/>
        <v>#N/A</v>
      </c>
      <c r="AD297" s="119">
        <f t="shared" si="142"/>
        <v>0</v>
      </c>
      <c r="AG297" s="115">
        <f t="shared" si="159"/>
        <v>-45733</v>
      </c>
      <c r="AH297" s="113">
        <f t="shared" si="160"/>
        <v>290</v>
      </c>
      <c r="AI297" s="113" t="e">
        <f>INDEX(地温!$D$2:$D$366,MATCH(AG297,地温!$C$2:$C$366,FALSE))</f>
        <v>#N/A</v>
      </c>
      <c r="AJ297" s="113" t="e">
        <f t="shared" si="161"/>
        <v>#N/A</v>
      </c>
      <c r="AK297" s="116" t="e">
        <f t="shared" si="143"/>
        <v>#N/A</v>
      </c>
      <c r="AL297" s="119" t="e">
        <f t="shared" si="144"/>
        <v>#N/A</v>
      </c>
      <c r="AM297" s="119">
        <f t="shared" si="145"/>
        <v>0</v>
      </c>
      <c r="AP297" s="115">
        <f t="shared" si="162"/>
        <v>-45733</v>
      </c>
      <c r="AQ297" s="113">
        <f t="shared" si="163"/>
        <v>290</v>
      </c>
      <c r="AR297" s="113" t="e">
        <f>INDEX(地温!$D$2:$D$366,MATCH(AP297,地温!$C$2:$C$366,FALSE))</f>
        <v>#N/A</v>
      </c>
      <c r="AS297" s="113" t="e">
        <f t="shared" si="164"/>
        <v>#N/A</v>
      </c>
      <c r="AT297" s="116" t="e">
        <f t="shared" si="146"/>
        <v>#N/A</v>
      </c>
      <c r="AU297" s="119" t="e">
        <f t="shared" si="147"/>
        <v>#N/A</v>
      </c>
      <c r="AV297" s="119">
        <f t="shared" si="148"/>
        <v>0</v>
      </c>
    </row>
    <row r="298" spans="1:48">
      <c r="A298" s="115">
        <f t="shared" si="149"/>
        <v>-45732</v>
      </c>
      <c r="B298" s="113">
        <f t="shared" si="132"/>
        <v>291</v>
      </c>
      <c r="C298" s="119">
        <f t="shared" si="133"/>
        <v>0</v>
      </c>
      <c r="F298" s="115">
        <f t="shared" si="150"/>
        <v>-45732</v>
      </c>
      <c r="G298" s="113">
        <f t="shared" si="151"/>
        <v>291</v>
      </c>
      <c r="H298" s="113" t="e">
        <f>INDEX(地温!$D$2:$D$366,MATCH(F298,地温!$C$2:$C$366,FALSE))</f>
        <v>#N/A</v>
      </c>
      <c r="I298" s="113" t="e">
        <f t="shared" si="152"/>
        <v>#N/A</v>
      </c>
      <c r="J298" s="116" t="e">
        <f t="shared" si="134"/>
        <v>#N/A</v>
      </c>
      <c r="K298" s="119" t="e">
        <f t="shared" si="135"/>
        <v>#N/A</v>
      </c>
      <c r="L298" s="119">
        <f t="shared" si="136"/>
        <v>0</v>
      </c>
      <c r="O298" s="115">
        <f t="shared" si="153"/>
        <v>-45732</v>
      </c>
      <c r="P298" s="113">
        <f t="shared" si="154"/>
        <v>291</v>
      </c>
      <c r="Q298" s="113" t="e">
        <f>INDEX(地温!$D$2:$D$366,MATCH(O298,地温!$C$2:$C$366,FALSE))</f>
        <v>#N/A</v>
      </c>
      <c r="R298" s="113" t="e">
        <f t="shared" si="155"/>
        <v>#N/A</v>
      </c>
      <c r="S298" s="116" t="e">
        <f t="shared" si="137"/>
        <v>#N/A</v>
      </c>
      <c r="T298" s="119" t="e">
        <f t="shared" si="138"/>
        <v>#N/A</v>
      </c>
      <c r="U298" s="119">
        <f t="shared" si="139"/>
        <v>0</v>
      </c>
      <c r="X298" s="115">
        <f t="shared" si="156"/>
        <v>-45732</v>
      </c>
      <c r="Y298" s="113">
        <f t="shared" si="157"/>
        <v>291</v>
      </c>
      <c r="Z298" s="113" t="e">
        <f>INDEX(地温!$D$2:$D$366,MATCH(X298,地温!$C$2:$C$366,FALSE))</f>
        <v>#N/A</v>
      </c>
      <c r="AA298" s="113" t="e">
        <f t="shared" si="158"/>
        <v>#N/A</v>
      </c>
      <c r="AB298" s="116" t="e">
        <f t="shared" si="140"/>
        <v>#N/A</v>
      </c>
      <c r="AC298" s="119" t="e">
        <f t="shared" si="141"/>
        <v>#N/A</v>
      </c>
      <c r="AD298" s="119">
        <f t="shared" si="142"/>
        <v>0</v>
      </c>
      <c r="AG298" s="115">
        <f t="shared" si="159"/>
        <v>-45732</v>
      </c>
      <c r="AH298" s="113">
        <f t="shared" si="160"/>
        <v>291</v>
      </c>
      <c r="AI298" s="113" t="e">
        <f>INDEX(地温!$D$2:$D$366,MATCH(AG298,地温!$C$2:$C$366,FALSE))</f>
        <v>#N/A</v>
      </c>
      <c r="AJ298" s="113" t="e">
        <f t="shared" si="161"/>
        <v>#N/A</v>
      </c>
      <c r="AK298" s="116" t="e">
        <f t="shared" si="143"/>
        <v>#N/A</v>
      </c>
      <c r="AL298" s="119" t="e">
        <f t="shared" si="144"/>
        <v>#N/A</v>
      </c>
      <c r="AM298" s="119">
        <f t="shared" si="145"/>
        <v>0</v>
      </c>
      <c r="AP298" s="115">
        <f t="shared" si="162"/>
        <v>-45732</v>
      </c>
      <c r="AQ298" s="113">
        <f t="shared" si="163"/>
        <v>291</v>
      </c>
      <c r="AR298" s="113" t="e">
        <f>INDEX(地温!$D$2:$D$366,MATCH(AP298,地温!$C$2:$C$366,FALSE))</f>
        <v>#N/A</v>
      </c>
      <c r="AS298" s="113" t="e">
        <f t="shared" si="164"/>
        <v>#N/A</v>
      </c>
      <c r="AT298" s="116" t="e">
        <f t="shared" si="146"/>
        <v>#N/A</v>
      </c>
      <c r="AU298" s="119" t="e">
        <f t="shared" si="147"/>
        <v>#N/A</v>
      </c>
      <c r="AV298" s="119">
        <f t="shared" si="148"/>
        <v>0</v>
      </c>
    </row>
    <row r="299" spans="1:48">
      <c r="A299" s="115">
        <f t="shared" si="149"/>
        <v>-45731</v>
      </c>
      <c r="B299" s="113">
        <f t="shared" si="132"/>
        <v>292</v>
      </c>
      <c r="C299" s="119">
        <f t="shared" si="133"/>
        <v>0</v>
      </c>
      <c r="F299" s="115">
        <f t="shared" si="150"/>
        <v>-45731</v>
      </c>
      <c r="G299" s="113">
        <f t="shared" si="151"/>
        <v>292</v>
      </c>
      <c r="H299" s="113" t="e">
        <f>INDEX(地温!$D$2:$D$366,MATCH(F299,地温!$C$2:$C$366,FALSE))</f>
        <v>#N/A</v>
      </c>
      <c r="I299" s="113" t="e">
        <f t="shared" si="152"/>
        <v>#N/A</v>
      </c>
      <c r="J299" s="116" t="e">
        <f t="shared" si="134"/>
        <v>#N/A</v>
      </c>
      <c r="K299" s="119" t="e">
        <f t="shared" si="135"/>
        <v>#N/A</v>
      </c>
      <c r="L299" s="119">
        <f t="shared" si="136"/>
        <v>0</v>
      </c>
      <c r="O299" s="115">
        <f t="shared" si="153"/>
        <v>-45731</v>
      </c>
      <c r="P299" s="113">
        <f t="shared" si="154"/>
        <v>292</v>
      </c>
      <c r="Q299" s="113" t="e">
        <f>INDEX(地温!$D$2:$D$366,MATCH(O299,地温!$C$2:$C$366,FALSE))</f>
        <v>#N/A</v>
      </c>
      <c r="R299" s="113" t="e">
        <f t="shared" si="155"/>
        <v>#N/A</v>
      </c>
      <c r="S299" s="116" t="e">
        <f t="shared" si="137"/>
        <v>#N/A</v>
      </c>
      <c r="T299" s="119" t="e">
        <f t="shared" si="138"/>
        <v>#N/A</v>
      </c>
      <c r="U299" s="119">
        <f t="shared" si="139"/>
        <v>0</v>
      </c>
      <c r="X299" s="115">
        <f t="shared" si="156"/>
        <v>-45731</v>
      </c>
      <c r="Y299" s="113">
        <f t="shared" si="157"/>
        <v>292</v>
      </c>
      <c r="Z299" s="113" t="e">
        <f>INDEX(地温!$D$2:$D$366,MATCH(X299,地温!$C$2:$C$366,FALSE))</f>
        <v>#N/A</v>
      </c>
      <c r="AA299" s="113" t="e">
        <f t="shared" si="158"/>
        <v>#N/A</v>
      </c>
      <c r="AB299" s="116" t="e">
        <f t="shared" si="140"/>
        <v>#N/A</v>
      </c>
      <c r="AC299" s="119" t="e">
        <f t="shared" si="141"/>
        <v>#N/A</v>
      </c>
      <c r="AD299" s="119">
        <f t="shared" si="142"/>
        <v>0</v>
      </c>
      <c r="AG299" s="115">
        <f t="shared" si="159"/>
        <v>-45731</v>
      </c>
      <c r="AH299" s="113">
        <f t="shared" si="160"/>
        <v>292</v>
      </c>
      <c r="AI299" s="113" t="e">
        <f>INDEX(地温!$D$2:$D$366,MATCH(AG299,地温!$C$2:$C$366,FALSE))</f>
        <v>#N/A</v>
      </c>
      <c r="AJ299" s="113" t="e">
        <f t="shared" si="161"/>
        <v>#N/A</v>
      </c>
      <c r="AK299" s="116" t="e">
        <f t="shared" si="143"/>
        <v>#N/A</v>
      </c>
      <c r="AL299" s="119" t="e">
        <f t="shared" si="144"/>
        <v>#N/A</v>
      </c>
      <c r="AM299" s="119">
        <f t="shared" si="145"/>
        <v>0</v>
      </c>
      <c r="AP299" s="115">
        <f t="shared" si="162"/>
        <v>-45731</v>
      </c>
      <c r="AQ299" s="113">
        <f t="shared" si="163"/>
        <v>292</v>
      </c>
      <c r="AR299" s="113" t="e">
        <f>INDEX(地温!$D$2:$D$366,MATCH(AP299,地温!$C$2:$C$366,FALSE))</f>
        <v>#N/A</v>
      </c>
      <c r="AS299" s="113" t="e">
        <f t="shared" si="164"/>
        <v>#N/A</v>
      </c>
      <c r="AT299" s="116" t="e">
        <f t="shared" si="146"/>
        <v>#N/A</v>
      </c>
      <c r="AU299" s="119" t="e">
        <f t="shared" si="147"/>
        <v>#N/A</v>
      </c>
      <c r="AV299" s="119">
        <f t="shared" si="148"/>
        <v>0</v>
      </c>
    </row>
    <row r="300" spans="1:48">
      <c r="A300" s="115">
        <f t="shared" si="149"/>
        <v>-45730</v>
      </c>
      <c r="B300" s="113">
        <f t="shared" si="132"/>
        <v>293</v>
      </c>
      <c r="C300" s="119">
        <f t="shared" si="133"/>
        <v>0</v>
      </c>
      <c r="F300" s="115">
        <f t="shared" si="150"/>
        <v>-45730</v>
      </c>
      <c r="G300" s="113">
        <f t="shared" si="151"/>
        <v>293</v>
      </c>
      <c r="H300" s="113" t="e">
        <f>INDEX(地温!$D$2:$D$366,MATCH(F300,地温!$C$2:$C$366,FALSE))</f>
        <v>#N/A</v>
      </c>
      <c r="I300" s="113" t="e">
        <f t="shared" si="152"/>
        <v>#N/A</v>
      </c>
      <c r="J300" s="116" t="e">
        <f t="shared" si="134"/>
        <v>#N/A</v>
      </c>
      <c r="K300" s="119" t="e">
        <f t="shared" si="135"/>
        <v>#N/A</v>
      </c>
      <c r="L300" s="119">
        <f t="shared" si="136"/>
        <v>0</v>
      </c>
      <c r="O300" s="115">
        <f t="shared" si="153"/>
        <v>-45730</v>
      </c>
      <c r="P300" s="113">
        <f t="shared" si="154"/>
        <v>293</v>
      </c>
      <c r="Q300" s="113" t="e">
        <f>INDEX(地温!$D$2:$D$366,MATCH(O300,地温!$C$2:$C$366,FALSE))</f>
        <v>#N/A</v>
      </c>
      <c r="R300" s="113" t="e">
        <f t="shared" si="155"/>
        <v>#N/A</v>
      </c>
      <c r="S300" s="116" t="e">
        <f t="shared" si="137"/>
        <v>#N/A</v>
      </c>
      <c r="T300" s="119" t="e">
        <f t="shared" si="138"/>
        <v>#N/A</v>
      </c>
      <c r="U300" s="119">
        <f t="shared" si="139"/>
        <v>0</v>
      </c>
      <c r="X300" s="115">
        <f t="shared" si="156"/>
        <v>-45730</v>
      </c>
      <c r="Y300" s="113">
        <f t="shared" si="157"/>
        <v>293</v>
      </c>
      <c r="Z300" s="113" t="e">
        <f>INDEX(地温!$D$2:$D$366,MATCH(X300,地温!$C$2:$C$366,FALSE))</f>
        <v>#N/A</v>
      </c>
      <c r="AA300" s="113" t="e">
        <f t="shared" si="158"/>
        <v>#N/A</v>
      </c>
      <c r="AB300" s="116" t="e">
        <f t="shared" si="140"/>
        <v>#N/A</v>
      </c>
      <c r="AC300" s="119" t="e">
        <f t="shared" si="141"/>
        <v>#N/A</v>
      </c>
      <c r="AD300" s="119">
        <f t="shared" si="142"/>
        <v>0</v>
      </c>
      <c r="AG300" s="115">
        <f t="shared" si="159"/>
        <v>-45730</v>
      </c>
      <c r="AH300" s="113">
        <f t="shared" si="160"/>
        <v>293</v>
      </c>
      <c r="AI300" s="113" t="e">
        <f>INDEX(地温!$D$2:$D$366,MATCH(AG300,地温!$C$2:$C$366,FALSE))</f>
        <v>#N/A</v>
      </c>
      <c r="AJ300" s="113" t="e">
        <f t="shared" si="161"/>
        <v>#N/A</v>
      </c>
      <c r="AK300" s="116" t="e">
        <f t="shared" si="143"/>
        <v>#N/A</v>
      </c>
      <c r="AL300" s="119" t="e">
        <f t="shared" si="144"/>
        <v>#N/A</v>
      </c>
      <c r="AM300" s="119">
        <f t="shared" si="145"/>
        <v>0</v>
      </c>
      <c r="AP300" s="115">
        <f t="shared" si="162"/>
        <v>-45730</v>
      </c>
      <c r="AQ300" s="113">
        <f t="shared" si="163"/>
        <v>293</v>
      </c>
      <c r="AR300" s="113" t="e">
        <f>INDEX(地温!$D$2:$D$366,MATCH(AP300,地温!$C$2:$C$366,FALSE))</f>
        <v>#N/A</v>
      </c>
      <c r="AS300" s="113" t="e">
        <f t="shared" si="164"/>
        <v>#N/A</v>
      </c>
      <c r="AT300" s="116" t="e">
        <f t="shared" si="146"/>
        <v>#N/A</v>
      </c>
      <c r="AU300" s="119" t="e">
        <f t="shared" si="147"/>
        <v>#N/A</v>
      </c>
      <c r="AV300" s="119">
        <f t="shared" si="148"/>
        <v>0</v>
      </c>
    </row>
    <row r="301" spans="1:48">
      <c r="A301" s="115">
        <f t="shared" si="149"/>
        <v>-45729</v>
      </c>
      <c r="B301" s="113">
        <f t="shared" si="132"/>
        <v>294</v>
      </c>
      <c r="C301" s="119">
        <f t="shared" si="133"/>
        <v>0</v>
      </c>
      <c r="F301" s="115">
        <f t="shared" si="150"/>
        <v>-45729</v>
      </c>
      <c r="G301" s="113">
        <f t="shared" si="151"/>
        <v>294</v>
      </c>
      <c r="H301" s="113" t="e">
        <f>INDEX(地温!$D$2:$D$366,MATCH(F301,地温!$C$2:$C$366,FALSE))</f>
        <v>#N/A</v>
      </c>
      <c r="I301" s="113" t="e">
        <f t="shared" si="152"/>
        <v>#N/A</v>
      </c>
      <c r="J301" s="116" t="e">
        <f t="shared" si="134"/>
        <v>#N/A</v>
      </c>
      <c r="K301" s="119" t="e">
        <f t="shared" si="135"/>
        <v>#N/A</v>
      </c>
      <c r="L301" s="119">
        <f t="shared" si="136"/>
        <v>0</v>
      </c>
      <c r="O301" s="115">
        <f t="shared" si="153"/>
        <v>-45729</v>
      </c>
      <c r="P301" s="113">
        <f t="shared" si="154"/>
        <v>294</v>
      </c>
      <c r="Q301" s="113" t="e">
        <f>INDEX(地温!$D$2:$D$366,MATCH(O301,地温!$C$2:$C$366,FALSE))</f>
        <v>#N/A</v>
      </c>
      <c r="R301" s="113" t="e">
        <f t="shared" si="155"/>
        <v>#N/A</v>
      </c>
      <c r="S301" s="116" t="e">
        <f t="shared" si="137"/>
        <v>#N/A</v>
      </c>
      <c r="T301" s="119" t="e">
        <f t="shared" si="138"/>
        <v>#N/A</v>
      </c>
      <c r="U301" s="119">
        <f t="shared" si="139"/>
        <v>0</v>
      </c>
      <c r="X301" s="115">
        <f t="shared" si="156"/>
        <v>-45729</v>
      </c>
      <c r="Y301" s="113">
        <f t="shared" si="157"/>
        <v>294</v>
      </c>
      <c r="Z301" s="113" t="e">
        <f>INDEX(地温!$D$2:$D$366,MATCH(X301,地温!$C$2:$C$366,FALSE))</f>
        <v>#N/A</v>
      </c>
      <c r="AA301" s="113" t="e">
        <f t="shared" si="158"/>
        <v>#N/A</v>
      </c>
      <c r="AB301" s="116" t="e">
        <f t="shared" si="140"/>
        <v>#N/A</v>
      </c>
      <c r="AC301" s="119" t="e">
        <f t="shared" si="141"/>
        <v>#N/A</v>
      </c>
      <c r="AD301" s="119">
        <f t="shared" si="142"/>
        <v>0</v>
      </c>
      <c r="AG301" s="115">
        <f t="shared" si="159"/>
        <v>-45729</v>
      </c>
      <c r="AH301" s="113">
        <f t="shared" si="160"/>
        <v>294</v>
      </c>
      <c r="AI301" s="113" t="e">
        <f>INDEX(地温!$D$2:$D$366,MATCH(AG301,地温!$C$2:$C$366,FALSE))</f>
        <v>#N/A</v>
      </c>
      <c r="AJ301" s="113" t="e">
        <f t="shared" si="161"/>
        <v>#N/A</v>
      </c>
      <c r="AK301" s="116" t="e">
        <f t="shared" si="143"/>
        <v>#N/A</v>
      </c>
      <c r="AL301" s="119" t="e">
        <f t="shared" si="144"/>
        <v>#N/A</v>
      </c>
      <c r="AM301" s="119">
        <f t="shared" si="145"/>
        <v>0</v>
      </c>
      <c r="AP301" s="115">
        <f t="shared" si="162"/>
        <v>-45729</v>
      </c>
      <c r="AQ301" s="113">
        <f t="shared" si="163"/>
        <v>294</v>
      </c>
      <c r="AR301" s="113" t="e">
        <f>INDEX(地温!$D$2:$D$366,MATCH(AP301,地温!$C$2:$C$366,FALSE))</f>
        <v>#N/A</v>
      </c>
      <c r="AS301" s="113" t="e">
        <f t="shared" si="164"/>
        <v>#N/A</v>
      </c>
      <c r="AT301" s="116" t="e">
        <f t="shared" si="146"/>
        <v>#N/A</v>
      </c>
      <c r="AU301" s="119" t="e">
        <f t="shared" si="147"/>
        <v>#N/A</v>
      </c>
      <c r="AV301" s="119">
        <f t="shared" si="148"/>
        <v>0</v>
      </c>
    </row>
    <row r="302" spans="1:48">
      <c r="A302" s="115">
        <f t="shared" si="149"/>
        <v>-45728</v>
      </c>
      <c r="B302" s="113">
        <f t="shared" si="132"/>
        <v>295</v>
      </c>
      <c r="C302" s="119">
        <f t="shared" si="133"/>
        <v>0</v>
      </c>
      <c r="F302" s="115">
        <f t="shared" si="150"/>
        <v>-45728</v>
      </c>
      <c r="G302" s="113">
        <f t="shared" si="151"/>
        <v>295</v>
      </c>
      <c r="H302" s="113" t="e">
        <f>INDEX(地温!$D$2:$D$366,MATCH(F302,地温!$C$2:$C$366,FALSE))</f>
        <v>#N/A</v>
      </c>
      <c r="I302" s="113" t="e">
        <f t="shared" si="152"/>
        <v>#N/A</v>
      </c>
      <c r="J302" s="116" t="e">
        <f t="shared" si="134"/>
        <v>#N/A</v>
      </c>
      <c r="K302" s="119" t="e">
        <f t="shared" si="135"/>
        <v>#N/A</v>
      </c>
      <c r="L302" s="119">
        <f t="shared" si="136"/>
        <v>0</v>
      </c>
      <c r="O302" s="115">
        <f t="shared" si="153"/>
        <v>-45728</v>
      </c>
      <c r="P302" s="113">
        <f t="shared" si="154"/>
        <v>295</v>
      </c>
      <c r="Q302" s="113" t="e">
        <f>INDEX(地温!$D$2:$D$366,MATCH(O302,地温!$C$2:$C$366,FALSE))</f>
        <v>#N/A</v>
      </c>
      <c r="R302" s="113" t="e">
        <f t="shared" si="155"/>
        <v>#N/A</v>
      </c>
      <c r="S302" s="116" t="e">
        <f t="shared" si="137"/>
        <v>#N/A</v>
      </c>
      <c r="T302" s="119" t="e">
        <f t="shared" si="138"/>
        <v>#N/A</v>
      </c>
      <c r="U302" s="119">
        <f t="shared" si="139"/>
        <v>0</v>
      </c>
      <c r="X302" s="115">
        <f t="shared" si="156"/>
        <v>-45728</v>
      </c>
      <c r="Y302" s="113">
        <f t="shared" si="157"/>
        <v>295</v>
      </c>
      <c r="Z302" s="113" t="e">
        <f>INDEX(地温!$D$2:$D$366,MATCH(X302,地温!$C$2:$C$366,FALSE))</f>
        <v>#N/A</v>
      </c>
      <c r="AA302" s="113" t="e">
        <f t="shared" si="158"/>
        <v>#N/A</v>
      </c>
      <c r="AB302" s="116" t="e">
        <f t="shared" si="140"/>
        <v>#N/A</v>
      </c>
      <c r="AC302" s="119" t="e">
        <f t="shared" si="141"/>
        <v>#N/A</v>
      </c>
      <c r="AD302" s="119">
        <f t="shared" si="142"/>
        <v>0</v>
      </c>
      <c r="AG302" s="115">
        <f t="shared" si="159"/>
        <v>-45728</v>
      </c>
      <c r="AH302" s="113">
        <f t="shared" si="160"/>
        <v>295</v>
      </c>
      <c r="AI302" s="113" t="e">
        <f>INDEX(地温!$D$2:$D$366,MATCH(AG302,地温!$C$2:$C$366,FALSE))</f>
        <v>#N/A</v>
      </c>
      <c r="AJ302" s="113" t="e">
        <f t="shared" si="161"/>
        <v>#N/A</v>
      </c>
      <c r="AK302" s="116" t="e">
        <f t="shared" si="143"/>
        <v>#N/A</v>
      </c>
      <c r="AL302" s="119" t="e">
        <f t="shared" si="144"/>
        <v>#N/A</v>
      </c>
      <c r="AM302" s="119">
        <f t="shared" si="145"/>
        <v>0</v>
      </c>
      <c r="AP302" s="115">
        <f t="shared" si="162"/>
        <v>-45728</v>
      </c>
      <c r="AQ302" s="113">
        <f t="shared" si="163"/>
        <v>295</v>
      </c>
      <c r="AR302" s="113" t="e">
        <f>INDEX(地温!$D$2:$D$366,MATCH(AP302,地温!$C$2:$C$366,FALSE))</f>
        <v>#N/A</v>
      </c>
      <c r="AS302" s="113" t="e">
        <f t="shared" si="164"/>
        <v>#N/A</v>
      </c>
      <c r="AT302" s="116" t="e">
        <f t="shared" si="146"/>
        <v>#N/A</v>
      </c>
      <c r="AU302" s="119" t="e">
        <f t="shared" si="147"/>
        <v>#N/A</v>
      </c>
      <c r="AV302" s="119">
        <f t="shared" si="148"/>
        <v>0</v>
      </c>
    </row>
    <row r="303" spans="1:48">
      <c r="A303" s="115">
        <f t="shared" si="149"/>
        <v>-45727</v>
      </c>
      <c r="B303" s="113">
        <f t="shared" si="132"/>
        <v>296</v>
      </c>
      <c r="C303" s="119">
        <f t="shared" si="133"/>
        <v>0</v>
      </c>
      <c r="F303" s="115">
        <f t="shared" si="150"/>
        <v>-45727</v>
      </c>
      <c r="G303" s="113">
        <f t="shared" si="151"/>
        <v>296</v>
      </c>
      <c r="H303" s="113" t="e">
        <f>INDEX(地温!$D$2:$D$366,MATCH(F303,地温!$C$2:$C$366,FALSE))</f>
        <v>#N/A</v>
      </c>
      <c r="I303" s="113" t="e">
        <f t="shared" si="152"/>
        <v>#N/A</v>
      </c>
      <c r="J303" s="116" t="e">
        <f t="shared" si="134"/>
        <v>#N/A</v>
      </c>
      <c r="K303" s="119" t="e">
        <f t="shared" si="135"/>
        <v>#N/A</v>
      </c>
      <c r="L303" s="119">
        <f t="shared" si="136"/>
        <v>0</v>
      </c>
      <c r="O303" s="115">
        <f t="shared" si="153"/>
        <v>-45727</v>
      </c>
      <c r="P303" s="113">
        <f t="shared" si="154"/>
        <v>296</v>
      </c>
      <c r="Q303" s="113" t="e">
        <f>INDEX(地温!$D$2:$D$366,MATCH(O303,地温!$C$2:$C$366,FALSE))</f>
        <v>#N/A</v>
      </c>
      <c r="R303" s="113" t="e">
        <f t="shared" si="155"/>
        <v>#N/A</v>
      </c>
      <c r="S303" s="116" t="e">
        <f t="shared" si="137"/>
        <v>#N/A</v>
      </c>
      <c r="T303" s="119" t="e">
        <f t="shared" si="138"/>
        <v>#N/A</v>
      </c>
      <c r="U303" s="119">
        <f t="shared" si="139"/>
        <v>0</v>
      </c>
      <c r="X303" s="115">
        <f t="shared" si="156"/>
        <v>-45727</v>
      </c>
      <c r="Y303" s="113">
        <f t="shared" si="157"/>
        <v>296</v>
      </c>
      <c r="Z303" s="113" t="e">
        <f>INDEX(地温!$D$2:$D$366,MATCH(X303,地温!$C$2:$C$366,FALSE))</f>
        <v>#N/A</v>
      </c>
      <c r="AA303" s="113" t="e">
        <f t="shared" si="158"/>
        <v>#N/A</v>
      </c>
      <c r="AB303" s="116" t="e">
        <f t="shared" si="140"/>
        <v>#N/A</v>
      </c>
      <c r="AC303" s="119" t="e">
        <f t="shared" si="141"/>
        <v>#N/A</v>
      </c>
      <c r="AD303" s="119">
        <f t="shared" si="142"/>
        <v>0</v>
      </c>
      <c r="AG303" s="115">
        <f t="shared" si="159"/>
        <v>-45727</v>
      </c>
      <c r="AH303" s="113">
        <f t="shared" si="160"/>
        <v>296</v>
      </c>
      <c r="AI303" s="113" t="e">
        <f>INDEX(地温!$D$2:$D$366,MATCH(AG303,地温!$C$2:$C$366,FALSE))</f>
        <v>#N/A</v>
      </c>
      <c r="AJ303" s="113" t="e">
        <f t="shared" si="161"/>
        <v>#N/A</v>
      </c>
      <c r="AK303" s="116" t="e">
        <f t="shared" si="143"/>
        <v>#N/A</v>
      </c>
      <c r="AL303" s="119" t="e">
        <f t="shared" si="144"/>
        <v>#N/A</v>
      </c>
      <c r="AM303" s="119">
        <f t="shared" si="145"/>
        <v>0</v>
      </c>
      <c r="AP303" s="115">
        <f t="shared" si="162"/>
        <v>-45727</v>
      </c>
      <c r="AQ303" s="113">
        <f t="shared" si="163"/>
        <v>296</v>
      </c>
      <c r="AR303" s="113" t="e">
        <f>INDEX(地温!$D$2:$D$366,MATCH(AP303,地温!$C$2:$C$366,FALSE))</f>
        <v>#N/A</v>
      </c>
      <c r="AS303" s="113" t="e">
        <f t="shared" si="164"/>
        <v>#N/A</v>
      </c>
      <c r="AT303" s="116" t="e">
        <f t="shared" si="146"/>
        <v>#N/A</v>
      </c>
      <c r="AU303" s="119" t="e">
        <f t="shared" si="147"/>
        <v>#N/A</v>
      </c>
      <c r="AV303" s="119">
        <f t="shared" si="148"/>
        <v>0</v>
      </c>
    </row>
    <row r="304" spans="1:48">
      <c r="A304" s="115">
        <f t="shared" si="149"/>
        <v>-45726</v>
      </c>
      <c r="B304" s="113">
        <f t="shared" si="132"/>
        <v>297</v>
      </c>
      <c r="C304" s="119">
        <f t="shared" si="133"/>
        <v>0</v>
      </c>
      <c r="F304" s="115">
        <f t="shared" si="150"/>
        <v>-45726</v>
      </c>
      <c r="G304" s="113">
        <f t="shared" si="151"/>
        <v>297</v>
      </c>
      <c r="H304" s="113" t="e">
        <f>INDEX(地温!$D$2:$D$366,MATCH(F304,地温!$C$2:$C$366,FALSE))</f>
        <v>#N/A</v>
      </c>
      <c r="I304" s="113" t="e">
        <f t="shared" si="152"/>
        <v>#N/A</v>
      </c>
      <c r="J304" s="116" t="e">
        <f t="shared" si="134"/>
        <v>#N/A</v>
      </c>
      <c r="K304" s="119" t="e">
        <f t="shared" si="135"/>
        <v>#N/A</v>
      </c>
      <c r="L304" s="119">
        <f t="shared" si="136"/>
        <v>0</v>
      </c>
      <c r="O304" s="115">
        <f t="shared" si="153"/>
        <v>-45726</v>
      </c>
      <c r="P304" s="113">
        <f t="shared" si="154"/>
        <v>297</v>
      </c>
      <c r="Q304" s="113" t="e">
        <f>INDEX(地温!$D$2:$D$366,MATCH(O304,地温!$C$2:$C$366,FALSE))</f>
        <v>#N/A</v>
      </c>
      <c r="R304" s="113" t="e">
        <f t="shared" si="155"/>
        <v>#N/A</v>
      </c>
      <c r="S304" s="116" t="e">
        <f t="shared" si="137"/>
        <v>#N/A</v>
      </c>
      <c r="T304" s="119" t="e">
        <f t="shared" si="138"/>
        <v>#N/A</v>
      </c>
      <c r="U304" s="119">
        <f t="shared" si="139"/>
        <v>0</v>
      </c>
      <c r="X304" s="115">
        <f t="shared" si="156"/>
        <v>-45726</v>
      </c>
      <c r="Y304" s="113">
        <f t="shared" si="157"/>
        <v>297</v>
      </c>
      <c r="Z304" s="113" t="e">
        <f>INDEX(地温!$D$2:$D$366,MATCH(X304,地温!$C$2:$C$366,FALSE))</f>
        <v>#N/A</v>
      </c>
      <c r="AA304" s="113" t="e">
        <f t="shared" si="158"/>
        <v>#N/A</v>
      </c>
      <c r="AB304" s="116" t="e">
        <f t="shared" si="140"/>
        <v>#N/A</v>
      </c>
      <c r="AC304" s="119" t="e">
        <f t="shared" si="141"/>
        <v>#N/A</v>
      </c>
      <c r="AD304" s="119">
        <f t="shared" si="142"/>
        <v>0</v>
      </c>
      <c r="AG304" s="115">
        <f t="shared" si="159"/>
        <v>-45726</v>
      </c>
      <c r="AH304" s="113">
        <f t="shared" si="160"/>
        <v>297</v>
      </c>
      <c r="AI304" s="113" t="e">
        <f>INDEX(地温!$D$2:$D$366,MATCH(AG304,地温!$C$2:$C$366,FALSE))</f>
        <v>#N/A</v>
      </c>
      <c r="AJ304" s="113" t="e">
        <f t="shared" si="161"/>
        <v>#N/A</v>
      </c>
      <c r="AK304" s="116" t="e">
        <f t="shared" si="143"/>
        <v>#N/A</v>
      </c>
      <c r="AL304" s="119" t="e">
        <f t="shared" si="144"/>
        <v>#N/A</v>
      </c>
      <c r="AM304" s="119">
        <f t="shared" si="145"/>
        <v>0</v>
      </c>
      <c r="AP304" s="115">
        <f t="shared" si="162"/>
        <v>-45726</v>
      </c>
      <c r="AQ304" s="113">
        <f t="shared" si="163"/>
        <v>297</v>
      </c>
      <c r="AR304" s="113" t="e">
        <f>INDEX(地温!$D$2:$D$366,MATCH(AP304,地温!$C$2:$C$366,FALSE))</f>
        <v>#N/A</v>
      </c>
      <c r="AS304" s="113" t="e">
        <f t="shared" si="164"/>
        <v>#N/A</v>
      </c>
      <c r="AT304" s="116" t="e">
        <f t="shared" si="146"/>
        <v>#N/A</v>
      </c>
      <c r="AU304" s="119" t="e">
        <f t="shared" si="147"/>
        <v>#N/A</v>
      </c>
      <c r="AV304" s="119">
        <f t="shared" si="148"/>
        <v>0</v>
      </c>
    </row>
    <row r="305" spans="1:48">
      <c r="A305" s="115">
        <f t="shared" si="149"/>
        <v>-45725</v>
      </c>
      <c r="B305" s="113">
        <f t="shared" si="132"/>
        <v>298</v>
      </c>
      <c r="C305" s="119">
        <f t="shared" si="133"/>
        <v>0</v>
      </c>
      <c r="F305" s="115">
        <f t="shared" si="150"/>
        <v>-45725</v>
      </c>
      <c r="G305" s="113">
        <f t="shared" si="151"/>
        <v>298</v>
      </c>
      <c r="H305" s="113" t="e">
        <f>INDEX(地温!$D$2:$D$366,MATCH(F305,地温!$C$2:$C$366,FALSE))</f>
        <v>#N/A</v>
      </c>
      <c r="I305" s="113" t="e">
        <f t="shared" si="152"/>
        <v>#N/A</v>
      </c>
      <c r="J305" s="116" t="e">
        <f t="shared" si="134"/>
        <v>#N/A</v>
      </c>
      <c r="K305" s="119" t="e">
        <f t="shared" si="135"/>
        <v>#N/A</v>
      </c>
      <c r="L305" s="119">
        <f t="shared" si="136"/>
        <v>0</v>
      </c>
      <c r="O305" s="115">
        <f t="shared" si="153"/>
        <v>-45725</v>
      </c>
      <c r="P305" s="113">
        <f t="shared" si="154"/>
        <v>298</v>
      </c>
      <c r="Q305" s="113" t="e">
        <f>INDEX(地温!$D$2:$D$366,MATCH(O305,地温!$C$2:$C$366,FALSE))</f>
        <v>#N/A</v>
      </c>
      <c r="R305" s="113" t="e">
        <f t="shared" si="155"/>
        <v>#N/A</v>
      </c>
      <c r="S305" s="116" t="e">
        <f t="shared" si="137"/>
        <v>#N/A</v>
      </c>
      <c r="T305" s="119" t="e">
        <f t="shared" si="138"/>
        <v>#N/A</v>
      </c>
      <c r="U305" s="119">
        <f t="shared" si="139"/>
        <v>0</v>
      </c>
      <c r="X305" s="115">
        <f t="shared" si="156"/>
        <v>-45725</v>
      </c>
      <c r="Y305" s="113">
        <f t="shared" si="157"/>
        <v>298</v>
      </c>
      <c r="Z305" s="113" t="e">
        <f>INDEX(地温!$D$2:$D$366,MATCH(X305,地温!$C$2:$C$366,FALSE))</f>
        <v>#N/A</v>
      </c>
      <c r="AA305" s="113" t="e">
        <f t="shared" si="158"/>
        <v>#N/A</v>
      </c>
      <c r="AB305" s="116" t="e">
        <f t="shared" si="140"/>
        <v>#N/A</v>
      </c>
      <c r="AC305" s="119" t="e">
        <f t="shared" si="141"/>
        <v>#N/A</v>
      </c>
      <c r="AD305" s="119">
        <f t="shared" si="142"/>
        <v>0</v>
      </c>
      <c r="AG305" s="115">
        <f t="shared" si="159"/>
        <v>-45725</v>
      </c>
      <c r="AH305" s="113">
        <f t="shared" si="160"/>
        <v>298</v>
      </c>
      <c r="AI305" s="113" t="e">
        <f>INDEX(地温!$D$2:$D$366,MATCH(AG305,地温!$C$2:$C$366,FALSE))</f>
        <v>#N/A</v>
      </c>
      <c r="AJ305" s="113" t="e">
        <f t="shared" si="161"/>
        <v>#N/A</v>
      </c>
      <c r="AK305" s="116" t="e">
        <f t="shared" si="143"/>
        <v>#N/A</v>
      </c>
      <c r="AL305" s="119" t="e">
        <f t="shared" si="144"/>
        <v>#N/A</v>
      </c>
      <c r="AM305" s="119">
        <f t="shared" si="145"/>
        <v>0</v>
      </c>
      <c r="AP305" s="115">
        <f t="shared" si="162"/>
        <v>-45725</v>
      </c>
      <c r="AQ305" s="113">
        <f t="shared" si="163"/>
        <v>298</v>
      </c>
      <c r="AR305" s="113" t="e">
        <f>INDEX(地温!$D$2:$D$366,MATCH(AP305,地温!$C$2:$C$366,FALSE))</f>
        <v>#N/A</v>
      </c>
      <c r="AS305" s="113" t="e">
        <f t="shared" si="164"/>
        <v>#N/A</v>
      </c>
      <c r="AT305" s="116" t="e">
        <f t="shared" si="146"/>
        <v>#N/A</v>
      </c>
      <c r="AU305" s="119" t="e">
        <f t="shared" si="147"/>
        <v>#N/A</v>
      </c>
      <c r="AV305" s="119">
        <f t="shared" si="148"/>
        <v>0</v>
      </c>
    </row>
    <row r="306" spans="1:48">
      <c r="A306" s="115">
        <f t="shared" si="149"/>
        <v>-45724</v>
      </c>
      <c r="B306" s="113">
        <f t="shared" si="132"/>
        <v>299</v>
      </c>
      <c r="C306" s="119">
        <f t="shared" si="133"/>
        <v>0</v>
      </c>
      <c r="F306" s="115">
        <f t="shared" si="150"/>
        <v>-45724</v>
      </c>
      <c r="G306" s="113">
        <f t="shared" si="151"/>
        <v>299</v>
      </c>
      <c r="H306" s="113" t="e">
        <f>INDEX(地温!$D$2:$D$366,MATCH(F306,地温!$C$2:$C$366,FALSE))</f>
        <v>#N/A</v>
      </c>
      <c r="I306" s="113" t="e">
        <f t="shared" si="152"/>
        <v>#N/A</v>
      </c>
      <c r="J306" s="116" t="e">
        <f t="shared" si="134"/>
        <v>#N/A</v>
      </c>
      <c r="K306" s="119" t="e">
        <f t="shared" si="135"/>
        <v>#N/A</v>
      </c>
      <c r="L306" s="119">
        <f t="shared" si="136"/>
        <v>0</v>
      </c>
      <c r="O306" s="115">
        <f t="shared" si="153"/>
        <v>-45724</v>
      </c>
      <c r="P306" s="113">
        <f t="shared" si="154"/>
        <v>299</v>
      </c>
      <c r="Q306" s="113" t="e">
        <f>INDEX(地温!$D$2:$D$366,MATCH(O306,地温!$C$2:$C$366,FALSE))</f>
        <v>#N/A</v>
      </c>
      <c r="R306" s="113" t="e">
        <f t="shared" si="155"/>
        <v>#N/A</v>
      </c>
      <c r="S306" s="116" t="e">
        <f t="shared" si="137"/>
        <v>#N/A</v>
      </c>
      <c r="T306" s="119" t="e">
        <f t="shared" si="138"/>
        <v>#N/A</v>
      </c>
      <c r="U306" s="119">
        <f t="shared" si="139"/>
        <v>0</v>
      </c>
      <c r="X306" s="115">
        <f t="shared" si="156"/>
        <v>-45724</v>
      </c>
      <c r="Y306" s="113">
        <f t="shared" si="157"/>
        <v>299</v>
      </c>
      <c r="Z306" s="113" t="e">
        <f>INDEX(地温!$D$2:$D$366,MATCH(X306,地温!$C$2:$C$366,FALSE))</f>
        <v>#N/A</v>
      </c>
      <c r="AA306" s="113" t="e">
        <f t="shared" si="158"/>
        <v>#N/A</v>
      </c>
      <c r="AB306" s="116" t="e">
        <f t="shared" si="140"/>
        <v>#N/A</v>
      </c>
      <c r="AC306" s="119" t="e">
        <f t="shared" si="141"/>
        <v>#N/A</v>
      </c>
      <c r="AD306" s="119">
        <f t="shared" si="142"/>
        <v>0</v>
      </c>
      <c r="AG306" s="115">
        <f t="shared" si="159"/>
        <v>-45724</v>
      </c>
      <c r="AH306" s="113">
        <f t="shared" si="160"/>
        <v>299</v>
      </c>
      <c r="AI306" s="113" t="e">
        <f>INDEX(地温!$D$2:$D$366,MATCH(AG306,地温!$C$2:$C$366,FALSE))</f>
        <v>#N/A</v>
      </c>
      <c r="AJ306" s="113" t="e">
        <f t="shared" si="161"/>
        <v>#N/A</v>
      </c>
      <c r="AK306" s="116" t="e">
        <f t="shared" si="143"/>
        <v>#N/A</v>
      </c>
      <c r="AL306" s="119" t="e">
        <f t="shared" si="144"/>
        <v>#N/A</v>
      </c>
      <c r="AM306" s="119">
        <f t="shared" si="145"/>
        <v>0</v>
      </c>
      <c r="AP306" s="115">
        <f t="shared" si="162"/>
        <v>-45724</v>
      </c>
      <c r="AQ306" s="113">
        <f t="shared" si="163"/>
        <v>299</v>
      </c>
      <c r="AR306" s="113" t="e">
        <f>INDEX(地温!$D$2:$D$366,MATCH(AP306,地温!$C$2:$C$366,FALSE))</f>
        <v>#N/A</v>
      </c>
      <c r="AS306" s="113" t="e">
        <f t="shared" si="164"/>
        <v>#N/A</v>
      </c>
      <c r="AT306" s="116" t="e">
        <f t="shared" si="146"/>
        <v>#N/A</v>
      </c>
      <c r="AU306" s="119" t="e">
        <f t="shared" si="147"/>
        <v>#N/A</v>
      </c>
      <c r="AV306" s="119">
        <f t="shared" si="148"/>
        <v>0</v>
      </c>
    </row>
    <row r="307" spans="1:48">
      <c r="A307" s="115">
        <f t="shared" si="149"/>
        <v>-45723</v>
      </c>
      <c r="B307" s="113">
        <f t="shared" si="132"/>
        <v>300</v>
      </c>
      <c r="C307" s="119">
        <f t="shared" si="133"/>
        <v>0</v>
      </c>
      <c r="F307" s="115">
        <f t="shared" si="150"/>
        <v>-45723</v>
      </c>
      <c r="G307" s="113">
        <f t="shared" si="151"/>
        <v>300</v>
      </c>
      <c r="H307" s="113" t="e">
        <f>INDEX(地温!$D$2:$D$366,MATCH(F307,地温!$C$2:$C$366,FALSE))</f>
        <v>#N/A</v>
      </c>
      <c r="I307" s="113" t="e">
        <f t="shared" si="152"/>
        <v>#N/A</v>
      </c>
      <c r="J307" s="116" t="e">
        <f t="shared" si="134"/>
        <v>#N/A</v>
      </c>
      <c r="K307" s="119" t="e">
        <f t="shared" si="135"/>
        <v>#N/A</v>
      </c>
      <c r="L307" s="119">
        <f t="shared" si="136"/>
        <v>0</v>
      </c>
      <c r="O307" s="115">
        <f t="shared" si="153"/>
        <v>-45723</v>
      </c>
      <c r="P307" s="113">
        <f t="shared" si="154"/>
        <v>300</v>
      </c>
      <c r="Q307" s="113" t="e">
        <f>INDEX(地温!$D$2:$D$366,MATCH(O307,地温!$C$2:$C$366,FALSE))</f>
        <v>#N/A</v>
      </c>
      <c r="R307" s="113" t="e">
        <f t="shared" si="155"/>
        <v>#N/A</v>
      </c>
      <c r="S307" s="116" t="e">
        <f t="shared" si="137"/>
        <v>#N/A</v>
      </c>
      <c r="T307" s="119" t="e">
        <f t="shared" si="138"/>
        <v>#N/A</v>
      </c>
      <c r="U307" s="119">
        <f t="shared" si="139"/>
        <v>0</v>
      </c>
      <c r="X307" s="115">
        <f t="shared" si="156"/>
        <v>-45723</v>
      </c>
      <c r="Y307" s="113">
        <f t="shared" si="157"/>
        <v>300</v>
      </c>
      <c r="Z307" s="113" t="e">
        <f>INDEX(地温!$D$2:$D$366,MATCH(X307,地温!$C$2:$C$366,FALSE))</f>
        <v>#N/A</v>
      </c>
      <c r="AA307" s="113" t="e">
        <f t="shared" si="158"/>
        <v>#N/A</v>
      </c>
      <c r="AB307" s="116" t="e">
        <f t="shared" si="140"/>
        <v>#N/A</v>
      </c>
      <c r="AC307" s="119" t="e">
        <f t="shared" si="141"/>
        <v>#N/A</v>
      </c>
      <c r="AD307" s="119">
        <f t="shared" si="142"/>
        <v>0</v>
      </c>
      <c r="AG307" s="115">
        <f t="shared" si="159"/>
        <v>-45723</v>
      </c>
      <c r="AH307" s="113">
        <f t="shared" si="160"/>
        <v>300</v>
      </c>
      <c r="AI307" s="113" t="e">
        <f>INDEX(地温!$D$2:$D$366,MATCH(AG307,地温!$C$2:$C$366,FALSE))</f>
        <v>#N/A</v>
      </c>
      <c r="AJ307" s="113" t="e">
        <f t="shared" si="161"/>
        <v>#N/A</v>
      </c>
      <c r="AK307" s="116" t="e">
        <f t="shared" si="143"/>
        <v>#N/A</v>
      </c>
      <c r="AL307" s="119" t="e">
        <f t="shared" si="144"/>
        <v>#N/A</v>
      </c>
      <c r="AM307" s="119">
        <f t="shared" si="145"/>
        <v>0</v>
      </c>
      <c r="AP307" s="115">
        <f t="shared" si="162"/>
        <v>-45723</v>
      </c>
      <c r="AQ307" s="113">
        <f t="shared" si="163"/>
        <v>300</v>
      </c>
      <c r="AR307" s="113" t="e">
        <f>INDEX(地温!$D$2:$D$366,MATCH(AP307,地温!$C$2:$C$366,FALSE))</f>
        <v>#N/A</v>
      </c>
      <c r="AS307" s="113" t="e">
        <f t="shared" si="164"/>
        <v>#N/A</v>
      </c>
      <c r="AT307" s="116" t="e">
        <f t="shared" si="146"/>
        <v>#N/A</v>
      </c>
      <c r="AU307" s="119" t="e">
        <f t="shared" si="147"/>
        <v>#N/A</v>
      </c>
      <c r="AV307" s="119">
        <f t="shared" si="148"/>
        <v>0</v>
      </c>
    </row>
    <row r="308" spans="1:48">
      <c r="A308" s="115">
        <f t="shared" si="149"/>
        <v>-45722</v>
      </c>
      <c r="B308" s="113">
        <f t="shared" si="132"/>
        <v>301</v>
      </c>
      <c r="C308" s="119">
        <f t="shared" si="133"/>
        <v>0</v>
      </c>
      <c r="F308" s="115">
        <f t="shared" si="150"/>
        <v>-45722</v>
      </c>
      <c r="G308" s="113">
        <f t="shared" si="151"/>
        <v>301</v>
      </c>
      <c r="H308" s="113" t="e">
        <f>INDEX(地温!$D$2:$D$366,MATCH(F308,地温!$C$2:$C$366,FALSE))</f>
        <v>#N/A</v>
      </c>
      <c r="I308" s="113" t="e">
        <f t="shared" si="152"/>
        <v>#N/A</v>
      </c>
      <c r="J308" s="116" t="e">
        <f t="shared" si="134"/>
        <v>#N/A</v>
      </c>
      <c r="K308" s="119" t="e">
        <f t="shared" si="135"/>
        <v>#N/A</v>
      </c>
      <c r="L308" s="119">
        <f t="shared" si="136"/>
        <v>0</v>
      </c>
      <c r="O308" s="115">
        <f t="shared" si="153"/>
        <v>-45722</v>
      </c>
      <c r="P308" s="113">
        <f t="shared" si="154"/>
        <v>301</v>
      </c>
      <c r="Q308" s="113" t="e">
        <f>INDEX(地温!$D$2:$D$366,MATCH(O308,地温!$C$2:$C$366,FALSE))</f>
        <v>#N/A</v>
      </c>
      <c r="R308" s="113" t="e">
        <f t="shared" si="155"/>
        <v>#N/A</v>
      </c>
      <c r="S308" s="116" t="e">
        <f t="shared" si="137"/>
        <v>#N/A</v>
      </c>
      <c r="T308" s="119" t="e">
        <f t="shared" si="138"/>
        <v>#N/A</v>
      </c>
      <c r="U308" s="119">
        <f t="shared" si="139"/>
        <v>0</v>
      </c>
      <c r="X308" s="115">
        <f t="shared" si="156"/>
        <v>-45722</v>
      </c>
      <c r="Y308" s="113">
        <f t="shared" si="157"/>
        <v>301</v>
      </c>
      <c r="Z308" s="113" t="e">
        <f>INDEX(地温!$D$2:$D$366,MATCH(X308,地温!$C$2:$C$366,FALSE))</f>
        <v>#N/A</v>
      </c>
      <c r="AA308" s="113" t="e">
        <f t="shared" si="158"/>
        <v>#N/A</v>
      </c>
      <c r="AB308" s="116" t="e">
        <f t="shared" si="140"/>
        <v>#N/A</v>
      </c>
      <c r="AC308" s="119" t="e">
        <f t="shared" si="141"/>
        <v>#N/A</v>
      </c>
      <c r="AD308" s="119">
        <f t="shared" si="142"/>
        <v>0</v>
      </c>
      <c r="AG308" s="115">
        <f t="shared" si="159"/>
        <v>-45722</v>
      </c>
      <c r="AH308" s="113">
        <f t="shared" si="160"/>
        <v>301</v>
      </c>
      <c r="AI308" s="113" t="e">
        <f>INDEX(地温!$D$2:$D$366,MATCH(AG308,地温!$C$2:$C$366,FALSE))</f>
        <v>#N/A</v>
      </c>
      <c r="AJ308" s="113" t="e">
        <f t="shared" si="161"/>
        <v>#N/A</v>
      </c>
      <c r="AK308" s="116" t="e">
        <f t="shared" si="143"/>
        <v>#N/A</v>
      </c>
      <c r="AL308" s="119" t="e">
        <f t="shared" si="144"/>
        <v>#N/A</v>
      </c>
      <c r="AM308" s="119">
        <f t="shared" si="145"/>
        <v>0</v>
      </c>
      <c r="AP308" s="115">
        <f t="shared" si="162"/>
        <v>-45722</v>
      </c>
      <c r="AQ308" s="113">
        <f t="shared" si="163"/>
        <v>301</v>
      </c>
      <c r="AR308" s="113" t="e">
        <f>INDEX(地温!$D$2:$D$366,MATCH(AP308,地温!$C$2:$C$366,FALSE))</f>
        <v>#N/A</v>
      </c>
      <c r="AS308" s="113" t="e">
        <f t="shared" si="164"/>
        <v>#N/A</v>
      </c>
      <c r="AT308" s="116" t="e">
        <f t="shared" si="146"/>
        <v>#N/A</v>
      </c>
      <c r="AU308" s="119" t="e">
        <f t="shared" si="147"/>
        <v>#N/A</v>
      </c>
      <c r="AV308" s="119">
        <f t="shared" si="148"/>
        <v>0</v>
      </c>
    </row>
    <row r="309" spans="1:48">
      <c r="A309" s="115">
        <f t="shared" si="149"/>
        <v>-45721</v>
      </c>
      <c r="B309" s="113">
        <f t="shared" si="132"/>
        <v>302</v>
      </c>
      <c r="C309" s="119">
        <f t="shared" si="133"/>
        <v>0</v>
      </c>
      <c r="F309" s="115">
        <f t="shared" si="150"/>
        <v>-45721</v>
      </c>
      <c r="G309" s="113">
        <f t="shared" si="151"/>
        <v>302</v>
      </c>
      <c r="H309" s="113" t="e">
        <f>INDEX(地温!$D$2:$D$366,MATCH(F309,地温!$C$2:$C$366,FALSE))</f>
        <v>#N/A</v>
      </c>
      <c r="I309" s="113" t="e">
        <f t="shared" si="152"/>
        <v>#N/A</v>
      </c>
      <c r="J309" s="116" t="e">
        <f t="shared" si="134"/>
        <v>#N/A</v>
      </c>
      <c r="K309" s="119" t="e">
        <f t="shared" si="135"/>
        <v>#N/A</v>
      </c>
      <c r="L309" s="119">
        <f t="shared" si="136"/>
        <v>0</v>
      </c>
      <c r="O309" s="115">
        <f t="shared" si="153"/>
        <v>-45721</v>
      </c>
      <c r="P309" s="113">
        <f t="shared" si="154"/>
        <v>302</v>
      </c>
      <c r="Q309" s="113" t="e">
        <f>INDEX(地温!$D$2:$D$366,MATCH(O309,地温!$C$2:$C$366,FALSE))</f>
        <v>#N/A</v>
      </c>
      <c r="R309" s="113" t="e">
        <f t="shared" si="155"/>
        <v>#N/A</v>
      </c>
      <c r="S309" s="116" t="e">
        <f t="shared" si="137"/>
        <v>#N/A</v>
      </c>
      <c r="T309" s="119" t="e">
        <f t="shared" si="138"/>
        <v>#N/A</v>
      </c>
      <c r="U309" s="119">
        <f t="shared" si="139"/>
        <v>0</v>
      </c>
      <c r="X309" s="115">
        <f t="shared" si="156"/>
        <v>-45721</v>
      </c>
      <c r="Y309" s="113">
        <f t="shared" si="157"/>
        <v>302</v>
      </c>
      <c r="Z309" s="113" t="e">
        <f>INDEX(地温!$D$2:$D$366,MATCH(X309,地温!$C$2:$C$366,FALSE))</f>
        <v>#N/A</v>
      </c>
      <c r="AA309" s="113" t="e">
        <f t="shared" si="158"/>
        <v>#N/A</v>
      </c>
      <c r="AB309" s="116" t="e">
        <f t="shared" si="140"/>
        <v>#N/A</v>
      </c>
      <c r="AC309" s="119" t="e">
        <f t="shared" si="141"/>
        <v>#N/A</v>
      </c>
      <c r="AD309" s="119">
        <f t="shared" si="142"/>
        <v>0</v>
      </c>
      <c r="AG309" s="115">
        <f t="shared" si="159"/>
        <v>-45721</v>
      </c>
      <c r="AH309" s="113">
        <f t="shared" si="160"/>
        <v>302</v>
      </c>
      <c r="AI309" s="113" t="e">
        <f>INDEX(地温!$D$2:$D$366,MATCH(AG309,地温!$C$2:$C$366,FALSE))</f>
        <v>#N/A</v>
      </c>
      <c r="AJ309" s="113" t="e">
        <f t="shared" si="161"/>
        <v>#N/A</v>
      </c>
      <c r="AK309" s="116" t="e">
        <f t="shared" si="143"/>
        <v>#N/A</v>
      </c>
      <c r="AL309" s="119" t="e">
        <f t="shared" si="144"/>
        <v>#N/A</v>
      </c>
      <c r="AM309" s="119">
        <f t="shared" si="145"/>
        <v>0</v>
      </c>
      <c r="AP309" s="115">
        <f t="shared" si="162"/>
        <v>-45721</v>
      </c>
      <c r="AQ309" s="113">
        <f t="shared" si="163"/>
        <v>302</v>
      </c>
      <c r="AR309" s="113" t="e">
        <f>INDEX(地温!$D$2:$D$366,MATCH(AP309,地温!$C$2:$C$366,FALSE))</f>
        <v>#N/A</v>
      </c>
      <c r="AS309" s="113" t="e">
        <f t="shared" si="164"/>
        <v>#N/A</v>
      </c>
      <c r="AT309" s="116" t="e">
        <f t="shared" si="146"/>
        <v>#N/A</v>
      </c>
      <c r="AU309" s="119" t="e">
        <f t="shared" si="147"/>
        <v>#N/A</v>
      </c>
      <c r="AV309" s="119">
        <f t="shared" si="148"/>
        <v>0</v>
      </c>
    </row>
    <row r="310" spans="1:48">
      <c r="A310" s="115">
        <f t="shared" si="149"/>
        <v>-45720</v>
      </c>
      <c r="B310" s="113">
        <f t="shared" si="132"/>
        <v>303</v>
      </c>
      <c r="C310" s="119">
        <f t="shared" si="133"/>
        <v>0</v>
      </c>
      <c r="F310" s="115">
        <f t="shared" si="150"/>
        <v>-45720</v>
      </c>
      <c r="G310" s="113">
        <f t="shared" si="151"/>
        <v>303</v>
      </c>
      <c r="H310" s="113" t="e">
        <f>INDEX(地温!$D$2:$D$366,MATCH(F310,地温!$C$2:$C$366,FALSE))</f>
        <v>#N/A</v>
      </c>
      <c r="I310" s="113" t="e">
        <f t="shared" si="152"/>
        <v>#N/A</v>
      </c>
      <c r="J310" s="116" t="e">
        <f t="shared" si="134"/>
        <v>#N/A</v>
      </c>
      <c r="K310" s="119" t="e">
        <f t="shared" si="135"/>
        <v>#N/A</v>
      </c>
      <c r="L310" s="119">
        <f t="shared" si="136"/>
        <v>0</v>
      </c>
      <c r="O310" s="115">
        <f t="shared" si="153"/>
        <v>-45720</v>
      </c>
      <c r="P310" s="113">
        <f t="shared" si="154"/>
        <v>303</v>
      </c>
      <c r="Q310" s="113" t="e">
        <f>INDEX(地温!$D$2:$D$366,MATCH(O310,地温!$C$2:$C$366,FALSE))</f>
        <v>#N/A</v>
      </c>
      <c r="R310" s="113" t="e">
        <f t="shared" si="155"/>
        <v>#N/A</v>
      </c>
      <c r="S310" s="116" t="e">
        <f t="shared" si="137"/>
        <v>#N/A</v>
      </c>
      <c r="T310" s="119" t="e">
        <f t="shared" si="138"/>
        <v>#N/A</v>
      </c>
      <c r="U310" s="119">
        <f t="shared" si="139"/>
        <v>0</v>
      </c>
      <c r="X310" s="115">
        <f t="shared" si="156"/>
        <v>-45720</v>
      </c>
      <c r="Y310" s="113">
        <f t="shared" si="157"/>
        <v>303</v>
      </c>
      <c r="Z310" s="113" t="e">
        <f>INDEX(地温!$D$2:$D$366,MATCH(X310,地温!$C$2:$C$366,FALSE))</f>
        <v>#N/A</v>
      </c>
      <c r="AA310" s="113" t="e">
        <f t="shared" si="158"/>
        <v>#N/A</v>
      </c>
      <c r="AB310" s="116" t="e">
        <f t="shared" si="140"/>
        <v>#N/A</v>
      </c>
      <c r="AC310" s="119" t="e">
        <f t="shared" si="141"/>
        <v>#N/A</v>
      </c>
      <c r="AD310" s="119">
        <f t="shared" si="142"/>
        <v>0</v>
      </c>
      <c r="AG310" s="115">
        <f t="shared" si="159"/>
        <v>-45720</v>
      </c>
      <c r="AH310" s="113">
        <f t="shared" si="160"/>
        <v>303</v>
      </c>
      <c r="AI310" s="113" t="e">
        <f>INDEX(地温!$D$2:$D$366,MATCH(AG310,地温!$C$2:$C$366,FALSE))</f>
        <v>#N/A</v>
      </c>
      <c r="AJ310" s="113" t="e">
        <f t="shared" si="161"/>
        <v>#N/A</v>
      </c>
      <c r="AK310" s="116" t="e">
        <f t="shared" si="143"/>
        <v>#N/A</v>
      </c>
      <c r="AL310" s="119" t="e">
        <f t="shared" si="144"/>
        <v>#N/A</v>
      </c>
      <c r="AM310" s="119">
        <f t="shared" si="145"/>
        <v>0</v>
      </c>
      <c r="AP310" s="115">
        <f t="shared" si="162"/>
        <v>-45720</v>
      </c>
      <c r="AQ310" s="113">
        <f t="shared" si="163"/>
        <v>303</v>
      </c>
      <c r="AR310" s="113" t="e">
        <f>INDEX(地温!$D$2:$D$366,MATCH(AP310,地温!$C$2:$C$366,FALSE))</f>
        <v>#N/A</v>
      </c>
      <c r="AS310" s="113" t="e">
        <f t="shared" si="164"/>
        <v>#N/A</v>
      </c>
      <c r="AT310" s="116" t="e">
        <f t="shared" si="146"/>
        <v>#N/A</v>
      </c>
      <c r="AU310" s="119" t="e">
        <f t="shared" si="147"/>
        <v>#N/A</v>
      </c>
      <c r="AV310" s="119">
        <f t="shared" si="148"/>
        <v>0</v>
      </c>
    </row>
    <row r="311" spans="1:48">
      <c r="A311" s="115">
        <f t="shared" si="149"/>
        <v>-45719</v>
      </c>
      <c r="B311" s="113">
        <f t="shared" si="132"/>
        <v>304</v>
      </c>
      <c r="C311" s="119">
        <f t="shared" si="133"/>
        <v>0</v>
      </c>
      <c r="F311" s="115">
        <f t="shared" si="150"/>
        <v>-45719</v>
      </c>
      <c r="G311" s="113">
        <f t="shared" si="151"/>
        <v>304</v>
      </c>
      <c r="H311" s="113" t="e">
        <f>INDEX(地温!$D$2:$D$366,MATCH(F311,地温!$C$2:$C$366,FALSE))</f>
        <v>#N/A</v>
      </c>
      <c r="I311" s="113" t="e">
        <f t="shared" si="152"/>
        <v>#N/A</v>
      </c>
      <c r="J311" s="116" t="e">
        <f t="shared" si="134"/>
        <v>#N/A</v>
      </c>
      <c r="K311" s="119" t="e">
        <f t="shared" si="135"/>
        <v>#N/A</v>
      </c>
      <c r="L311" s="119">
        <f t="shared" si="136"/>
        <v>0</v>
      </c>
      <c r="O311" s="115">
        <f t="shared" si="153"/>
        <v>-45719</v>
      </c>
      <c r="P311" s="113">
        <f t="shared" si="154"/>
        <v>304</v>
      </c>
      <c r="Q311" s="113" t="e">
        <f>INDEX(地温!$D$2:$D$366,MATCH(O311,地温!$C$2:$C$366,FALSE))</f>
        <v>#N/A</v>
      </c>
      <c r="R311" s="113" t="e">
        <f t="shared" si="155"/>
        <v>#N/A</v>
      </c>
      <c r="S311" s="116" t="e">
        <f t="shared" si="137"/>
        <v>#N/A</v>
      </c>
      <c r="T311" s="119" t="e">
        <f t="shared" si="138"/>
        <v>#N/A</v>
      </c>
      <c r="U311" s="119">
        <f t="shared" si="139"/>
        <v>0</v>
      </c>
      <c r="X311" s="115">
        <f t="shared" si="156"/>
        <v>-45719</v>
      </c>
      <c r="Y311" s="113">
        <f t="shared" si="157"/>
        <v>304</v>
      </c>
      <c r="Z311" s="113" t="e">
        <f>INDEX(地温!$D$2:$D$366,MATCH(X311,地温!$C$2:$C$366,FALSE))</f>
        <v>#N/A</v>
      </c>
      <c r="AA311" s="113" t="e">
        <f t="shared" si="158"/>
        <v>#N/A</v>
      </c>
      <c r="AB311" s="116" t="e">
        <f t="shared" si="140"/>
        <v>#N/A</v>
      </c>
      <c r="AC311" s="119" t="e">
        <f t="shared" si="141"/>
        <v>#N/A</v>
      </c>
      <c r="AD311" s="119">
        <f t="shared" si="142"/>
        <v>0</v>
      </c>
      <c r="AG311" s="115">
        <f t="shared" si="159"/>
        <v>-45719</v>
      </c>
      <c r="AH311" s="113">
        <f t="shared" si="160"/>
        <v>304</v>
      </c>
      <c r="AI311" s="113" t="e">
        <f>INDEX(地温!$D$2:$D$366,MATCH(AG311,地温!$C$2:$C$366,FALSE))</f>
        <v>#N/A</v>
      </c>
      <c r="AJ311" s="113" t="e">
        <f t="shared" si="161"/>
        <v>#N/A</v>
      </c>
      <c r="AK311" s="116" t="e">
        <f t="shared" si="143"/>
        <v>#N/A</v>
      </c>
      <c r="AL311" s="119" t="e">
        <f t="shared" si="144"/>
        <v>#N/A</v>
      </c>
      <c r="AM311" s="119">
        <f t="shared" si="145"/>
        <v>0</v>
      </c>
      <c r="AP311" s="115">
        <f t="shared" si="162"/>
        <v>-45719</v>
      </c>
      <c r="AQ311" s="113">
        <f t="shared" si="163"/>
        <v>304</v>
      </c>
      <c r="AR311" s="113" t="e">
        <f>INDEX(地温!$D$2:$D$366,MATCH(AP311,地温!$C$2:$C$366,FALSE))</f>
        <v>#N/A</v>
      </c>
      <c r="AS311" s="113" t="e">
        <f t="shared" si="164"/>
        <v>#N/A</v>
      </c>
      <c r="AT311" s="116" t="e">
        <f t="shared" si="146"/>
        <v>#N/A</v>
      </c>
      <c r="AU311" s="119" t="e">
        <f t="shared" si="147"/>
        <v>#N/A</v>
      </c>
      <c r="AV311" s="119">
        <f t="shared" si="148"/>
        <v>0</v>
      </c>
    </row>
    <row r="312" spans="1:48">
      <c r="A312" s="115">
        <f t="shared" si="149"/>
        <v>-45718</v>
      </c>
      <c r="B312" s="113">
        <f t="shared" si="132"/>
        <v>305</v>
      </c>
      <c r="C312" s="119">
        <f t="shared" si="133"/>
        <v>0</v>
      </c>
      <c r="F312" s="115">
        <f t="shared" si="150"/>
        <v>-45718</v>
      </c>
      <c r="G312" s="113">
        <f t="shared" si="151"/>
        <v>305</v>
      </c>
      <c r="H312" s="113" t="e">
        <f>INDEX(地温!$D$2:$D$366,MATCH(F312,地温!$C$2:$C$366,FALSE))</f>
        <v>#N/A</v>
      </c>
      <c r="I312" s="113" t="e">
        <f t="shared" si="152"/>
        <v>#N/A</v>
      </c>
      <c r="J312" s="116" t="e">
        <f t="shared" si="134"/>
        <v>#N/A</v>
      </c>
      <c r="K312" s="119" t="e">
        <f t="shared" si="135"/>
        <v>#N/A</v>
      </c>
      <c r="L312" s="119">
        <f t="shared" si="136"/>
        <v>0</v>
      </c>
      <c r="O312" s="115">
        <f t="shared" si="153"/>
        <v>-45718</v>
      </c>
      <c r="P312" s="113">
        <f t="shared" si="154"/>
        <v>305</v>
      </c>
      <c r="Q312" s="113" t="e">
        <f>INDEX(地温!$D$2:$D$366,MATCH(O312,地温!$C$2:$C$366,FALSE))</f>
        <v>#N/A</v>
      </c>
      <c r="R312" s="113" t="e">
        <f t="shared" si="155"/>
        <v>#N/A</v>
      </c>
      <c r="S312" s="116" t="e">
        <f t="shared" si="137"/>
        <v>#N/A</v>
      </c>
      <c r="T312" s="119" t="e">
        <f t="shared" si="138"/>
        <v>#N/A</v>
      </c>
      <c r="U312" s="119">
        <f t="shared" si="139"/>
        <v>0</v>
      </c>
      <c r="X312" s="115">
        <f t="shared" si="156"/>
        <v>-45718</v>
      </c>
      <c r="Y312" s="113">
        <f t="shared" si="157"/>
        <v>305</v>
      </c>
      <c r="Z312" s="113" t="e">
        <f>INDEX(地温!$D$2:$D$366,MATCH(X312,地温!$C$2:$C$366,FALSE))</f>
        <v>#N/A</v>
      </c>
      <c r="AA312" s="113" t="e">
        <f t="shared" si="158"/>
        <v>#N/A</v>
      </c>
      <c r="AB312" s="116" t="e">
        <f t="shared" si="140"/>
        <v>#N/A</v>
      </c>
      <c r="AC312" s="119" t="e">
        <f t="shared" si="141"/>
        <v>#N/A</v>
      </c>
      <c r="AD312" s="119">
        <f t="shared" si="142"/>
        <v>0</v>
      </c>
      <c r="AG312" s="115">
        <f t="shared" si="159"/>
        <v>-45718</v>
      </c>
      <c r="AH312" s="113">
        <f t="shared" si="160"/>
        <v>305</v>
      </c>
      <c r="AI312" s="113" t="e">
        <f>INDEX(地温!$D$2:$D$366,MATCH(AG312,地温!$C$2:$C$366,FALSE))</f>
        <v>#N/A</v>
      </c>
      <c r="AJ312" s="113" t="e">
        <f t="shared" si="161"/>
        <v>#N/A</v>
      </c>
      <c r="AK312" s="116" t="e">
        <f t="shared" si="143"/>
        <v>#N/A</v>
      </c>
      <c r="AL312" s="119" t="e">
        <f t="shared" si="144"/>
        <v>#N/A</v>
      </c>
      <c r="AM312" s="119">
        <f t="shared" si="145"/>
        <v>0</v>
      </c>
      <c r="AP312" s="115">
        <f t="shared" si="162"/>
        <v>-45718</v>
      </c>
      <c r="AQ312" s="113">
        <f t="shared" si="163"/>
        <v>305</v>
      </c>
      <c r="AR312" s="113" t="e">
        <f>INDEX(地温!$D$2:$D$366,MATCH(AP312,地温!$C$2:$C$366,FALSE))</f>
        <v>#N/A</v>
      </c>
      <c r="AS312" s="113" t="e">
        <f t="shared" si="164"/>
        <v>#N/A</v>
      </c>
      <c r="AT312" s="116" t="e">
        <f t="shared" si="146"/>
        <v>#N/A</v>
      </c>
      <c r="AU312" s="119" t="e">
        <f t="shared" si="147"/>
        <v>#N/A</v>
      </c>
      <c r="AV312" s="119">
        <f t="shared" si="148"/>
        <v>0</v>
      </c>
    </row>
    <row r="313" spans="1:48">
      <c r="A313" s="115">
        <f t="shared" si="149"/>
        <v>-45717</v>
      </c>
      <c r="B313" s="113">
        <f t="shared" si="132"/>
        <v>306</v>
      </c>
      <c r="C313" s="119">
        <f t="shared" si="133"/>
        <v>0</v>
      </c>
      <c r="F313" s="115">
        <f t="shared" si="150"/>
        <v>-45717</v>
      </c>
      <c r="G313" s="113">
        <f t="shared" si="151"/>
        <v>306</v>
      </c>
      <c r="H313" s="113" t="e">
        <f>INDEX(地温!$D$2:$D$366,MATCH(F313,地温!$C$2:$C$366,FALSE))</f>
        <v>#N/A</v>
      </c>
      <c r="I313" s="113" t="e">
        <f t="shared" si="152"/>
        <v>#N/A</v>
      </c>
      <c r="J313" s="116" t="e">
        <f t="shared" si="134"/>
        <v>#N/A</v>
      </c>
      <c r="K313" s="119" t="e">
        <f t="shared" si="135"/>
        <v>#N/A</v>
      </c>
      <c r="L313" s="119">
        <f t="shared" si="136"/>
        <v>0</v>
      </c>
      <c r="O313" s="115">
        <f t="shared" si="153"/>
        <v>-45717</v>
      </c>
      <c r="P313" s="113">
        <f t="shared" si="154"/>
        <v>306</v>
      </c>
      <c r="Q313" s="113" t="e">
        <f>INDEX(地温!$D$2:$D$366,MATCH(O313,地温!$C$2:$C$366,FALSE))</f>
        <v>#N/A</v>
      </c>
      <c r="R313" s="113" t="e">
        <f t="shared" si="155"/>
        <v>#N/A</v>
      </c>
      <c r="S313" s="116" t="e">
        <f t="shared" si="137"/>
        <v>#N/A</v>
      </c>
      <c r="T313" s="119" t="e">
        <f t="shared" si="138"/>
        <v>#N/A</v>
      </c>
      <c r="U313" s="119">
        <f t="shared" si="139"/>
        <v>0</v>
      </c>
      <c r="X313" s="115">
        <f t="shared" si="156"/>
        <v>-45717</v>
      </c>
      <c r="Y313" s="113">
        <f t="shared" si="157"/>
        <v>306</v>
      </c>
      <c r="Z313" s="113" t="e">
        <f>INDEX(地温!$D$2:$D$366,MATCH(X313,地温!$C$2:$C$366,FALSE))</f>
        <v>#N/A</v>
      </c>
      <c r="AA313" s="113" t="e">
        <f t="shared" si="158"/>
        <v>#N/A</v>
      </c>
      <c r="AB313" s="116" t="e">
        <f t="shared" si="140"/>
        <v>#N/A</v>
      </c>
      <c r="AC313" s="119" t="e">
        <f t="shared" si="141"/>
        <v>#N/A</v>
      </c>
      <c r="AD313" s="119">
        <f t="shared" si="142"/>
        <v>0</v>
      </c>
      <c r="AG313" s="115">
        <f t="shared" si="159"/>
        <v>-45717</v>
      </c>
      <c r="AH313" s="113">
        <f t="shared" si="160"/>
        <v>306</v>
      </c>
      <c r="AI313" s="113" t="e">
        <f>INDEX(地温!$D$2:$D$366,MATCH(AG313,地温!$C$2:$C$366,FALSE))</f>
        <v>#N/A</v>
      </c>
      <c r="AJ313" s="113" t="e">
        <f t="shared" si="161"/>
        <v>#N/A</v>
      </c>
      <c r="AK313" s="116" t="e">
        <f t="shared" si="143"/>
        <v>#N/A</v>
      </c>
      <c r="AL313" s="119" t="e">
        <f t="shared" si="144"/>
        <v>#N/A</v>
      </c>
      <c r="AM313" s="119">
        <f t="shared" si="145"/>
        <v>0</v>
      </c>
      <c r="AP313" s="115">
        <f t="shared" si="162"/>
        <v>-45717</v>
      </c>
      <c r="AQ313" s="113">
        <f t="shared" si="163"/>
        <v>306</v>
      </c>
      <c r="AR313" s="113" t="e">
        <f>INDEX(地温!$D$2:$D$366,MATCH(AP313,地温!$C$2:$C$366,FALSE))</f>
        <v>#N/A</v>
      </c>
      <c r="AS313" s="113" t="e">
        <f t="shared" si="164"/>
        <v>#N/A</v>
      </c>
      <c r="AT313" s="116" t="e">
        <f t="shared" si="146"/>
        <v>#N/A</v>
      </c>
      <c r="AU313" s="119" t="e">
        <f t="shared" si="147"/>
        <v>#N/A</v>
      </c>
      <c r="AV313" s="119">
        <f t="shared" si="148"/>
        <v>0</v>
      </c>
    </row>
    <row r="314" spans="1:48">
      <c r="A314" s="115">
        <f t="shared" si="149"/>
        <v>-45716</v>
      </c>
      <c r="B314" s="113">
        <f t="shared" si="132"/>
        <v>307</v>
      </c>
      <c r="C314" s="119">
        <f t="shared" si="133"/>
        <v>0</v>
      </c>
      <c r="F314" s="115">
        <f t="shared" si="150"/>
        <v>-45716</v>
      </c>
      <c r="G314" s="113">
        <f t="shared" si="151"/>
        <v>307</v>
      </c>
      <c r="H314" s="113" t="e">
        <f>INDEX(地温!$D$2:$D$366,MATCH(F314,地温!$C$2:$C$366,FALSE))</f>
        <v>#N/A</v>
      </c>
      <c r="I314" s="113" t="e">
        <f t="shared" si="152"/>
        <v>#N/A</v>
      </c>
      <c r="J314" s="116" t="e">
        <f t="shared" si="134"/>
        <v>#N/A</v>
      </c>
      <c r="K314" s="119" t="e">
        <f t="shared" si="135"/>
        <v>#N/A</v>
      </c>
      <c r="L314" s="119">
        <f t="shared" si="136"/>
        <v>0</v>
      </c>
      <c r="O314" s="115">
        <f t="shared" si="153"/>
        <v>-45716</v>
      </c>
      <c r="P314" s="113">
        <f t="shared" si="154"/>
        <v>307</v>
      </c>
      <c r="Q314" s="113" t="e">
        <f>INDEX(地温!$D$2:$D$366,MATCH(O314,地温!$C$2:$C$366,FALSE))</f>
        <v>#N/A</v>
      </c>
      <c r="R314" s="113" t="e">
        <f t="shared" si="155"/>
        <v>#N/A</v>
      </c>
      <c r="S314" s="116" t="e">
        <f t="shared" si="137"/>
        <v>#N/A</v>
      </c>
      <c r="T314" s="119" t="e">
        <f t="shared" si="138"/>
        <v>#N/A</v>
      </c>
      <c r="U314" s="119">
        <f t="shared" si="139"/>
        <v>0</v>
      </c>
      <c r="X314" s="115">
        <f t="shared" si="156"/>
        <v>-45716</v>
      </c>
      <c r="Y314" s="113">
        <f t="shared" si="157"/>
        <v>307</v>
      </c>
      <c r="Z314" s="113" t="e">
        <f>INDEX(地温!$D$2:$D$366,MATCH(X314,地温!$C$2:$C$366,FALSE))</f>
        <v>#N/A</v>
      </c>
      <c r="AA314" s="113" t="e">
        <f t="shared" si="158"/>
        <v>#N/A</v>
      </c>
      <c r="AB314" s="116" t="e">
        <f t="shared" si="140"/>
        <v>#N/A</v>
      </c>
      <c r="AC314" s="119" t="e">
        <f t="shared" si="141"/>
        <v>#N/A</v>
      </c>
      <c r="AD314" s="119">
        <f t="shared" si="142"/>
        <v>0</v>
      </c>
      <c r="AG314" s="115">
        <f t="shared" si="159"/>
        <v>-45716</v>
      </c>
      <c r="AH314" s="113">
        <f t="shared" si="160"/>
        <v>307</v>
      </c>
      <c r="AI314" s="113" t="e">
        <f>INDEX(地温!$D$2:$D$366,MATCH(AG314,地温!$C$2:$C$366,FALSE))</f>
        <v>#N/A</v>
      </c>
      <c r="AJ314" s="113" t="e">
        <f t="shared" si="161"/>
        <v>#N/A</v>
      </c>
      <c r="AK314" s="116" t="e">
        <f t="shared" si="143"/>
        <v>#N/A</v>
      </c>
      <c r="AL314" s="119" t="e">
        <f t="shared" si="144"/>
        <v>#N/A</v>
      </c>
      <c r="AM314" s="119">
        <f t="shared" si="145"/>
        <v>0</v>
      </c>
      <c r="AP314" s="115">
        <f t="shared" si="162"/>
        <v>-45716</v>
      </c>
      <c r="AQ314" s="113">
        <f t="shared" si="163"/>
        <v>307</v>
      </c>
      <c r="AR314" s="113" t="e">
        <f>INDEX(地温!$D$2:$D$366,MATCH(AP314,地温!$C$2:$C$366,FALSE))</f>
        <v>#N/A</v>
      </c>
      <c r="AS314" s="113" t="e">
        <f t="shared" si="164"/>
        <v>#N/A</v>
      </c>
      <c r="AT314" s="116" t="e">
        <f t="shared" si="146"/>
        <v>#N/A</v>
      </c>
      <c r="AU314" s="119" t="e">
        <f t="shared" si="147"/>
        <v>#N/A</v>
      </c>
      <c r="AV314" s="119">
        <f t="shared" si="148"/>
        <v>0</v>
      </c>
    </row>
    <row r="315" spans="1:48">
      <c r="A315" s="115">
        <f t="shared" si="149"/>
        <v>-45715</v>
      </c>
      <c r="B315" s="113">
        <f t="shared" si="132"/>
        <v>308</v>
      </c>
      <c r="C315" s="119">
        <f t="shared" si="133"/>
        <v>0</v>
      </c>
      <c r="F315" s="115">
        <f t="shared" si="150"/>
        <v>-45715</v>
      </c>
      <c r="G315" s="113">
        <f t="shared" si="151"/>
        <v>308</v>
      </c>
      <c r="H315" s="113" t="e">
        <f>INDEX(地温!$D$2:$D$366,MATCH(F315,地温!$C$2:$C$366,FALSE))</f>
        <v>#N/A</v>
      </c>
      <c r="I315" s="113" t="e">
        <f t="shared" si="152"/>
        <v>#N/A</v>
      </c>
      <c r="J315" s="116" t="e">
        <f t="shared" si="134"/>
        <v>#N/A</v>
      </c>
      <c r="K315" s="119" t="e">
        <f t="shared" si="135"/>
        <v>#N/A</v>
      </c>
      <c r="L315" s="119">
        <f t="shared" si="136"/>
        <v>0</v>
      </c>
      <c r="O315" s="115">
        <f t="shared" si="153"/>
        <v>-45715</v>
      </c>
      <c r="P315" s="113">
        <f t="shared" si="154"/>
        <v>308</v>
      </c>
      <c r="Q315" s="113" t="e">
        <f>INDEX(地温!$D$2:$D$366,MATCH(O315,地温!$C$2:$C$366,FALSE))</f>
        <v>#N/A</v>
      </c>
      <c r="R315" s="113" t="e">
        <f t="shared" si="155"/>
        <v>#N/A</v>
      </c>
      <c r="S315" s="116" t="e">
        <f t="shared" si="137"/>
        <v>#N/A</v>
      </c>
      <c r="T315" s="119" t="e">
        <f t="shared" si="138"/>
        <v>#N/A</v>
      </c>
      <c r="U315" s="119">
        <f t="shared" si="139"/>
        <v>0</v>
      </c>
      <c r="X315" s="115">
        <f t="shared" si="156"/>
        <v>-45715</v>
      </c>
      <c r="Y315" s="113">
        <f t="shared" si="157"/>
        <v>308</v>
      </c>
      <c r="Z315" s="113" t="e">
        <f>INDEX(地温!$D$2:$D$366,MATCH(X315,地温!$C$2:$C$366,FALSE))</f>
        <v>#N/A</v>
      </c>
      <c r="AA315" s="113" t="e">
        <f t="shared" si="158"/>
        <v>#N/A</v>
      </c>
      <c r="AB315" s="116" t="e">
        <f t="shared" si="140"/>
        <v>#N/A</v>
      </c>
      <c r="AC315" s="119" t="e">
        <f t="shared" si="141"/>
        <v>#N/A</v>
      </c>
      <c r="AD315" s="119">
        <f t="shared" si="142"/>
        <v>0</v>
      </c>
      <c r="AG315" s="115">
        <f t="shared" si="159"/>
        <v>-45715</v>
      </c>
      <c r="AH315" s="113">
        <f t="shared" si="160"/>
        <v>308</v>
      </c>
      <c r="AI315" s="113" t="e">
        <f>INDEX(地温!$D$2:$D$366,MATCH(AG315,地温!$C$2:$C$366,FALSE))</f>
        <v>#N/A</v>
      </c>
      <c r="AJ315" s="113" t="e">
        <f t="shared" si="161"/>
        <v>#N/A</v>
      </c>
      <c r="AK315" s="116" t="e">
        <f t="shared" si="143"/>
        <v>#N/A</v>
      </c>
      <c r="AL315" s="119" t="e">
        <f t="shared" si="144"/>
        <v>#N/A</v>
      </c>
      <c r="AM315" s="119">
        <f t="shared" si="145"/>
        <v>0</v>
      </c>
      <c r="AP315" s="115">
        <f t="shared" si="162"/>
        <v>-45715</v>
      </c>
      <c r="AQ315" s="113">
        <f t="shared" si="163"/>
        <v>308</v>
      </c>
      <c r="AR315" s="113" t="e">
        <f>INDEX(地温!$D$2:$D$366,MATCH(AP315,地温!$C$2:$C$366,FALSE))</f>
        <v>#N/A</v>
      </c>
      <c r="AS315" s="113" t="e">
        <f t="shared" si="164"/>
        <v>#N/A</v>
      </c>
      <c r="AT315" s="116" t="e">
        <f t="shared" si="146"/>
        <v>#N/A</v>
      </c>
      <c r="AU315" s="119" t="e">
        <f t="shared" si="147"/>
        <v>#N/A</v>
      </c>
      <c r="AV315" s="119">
        <f t="shared" si="148"/>
        <v>0</v>
      </c>
    </row>
    <row r="316" spans="1:48">
      <c r="A316" s="115">
        <f t="shared" si="149"/>
        <v>-45714</v>
      </c>
      <c r="B316" s="113">
        <f t="shared" si="132"/>
        <v>309</v>
      </c>
      <c r="C316" s="119">
        <f t="shared" si="133"/>
        <v>0</v>
      </c>
      <c r="F316" s="115">
        <f t="shared" si="150"/>
        <v>-45714</v>
      </c>
      <c r="G316" s="113">
        <f t="shared" si="151"/>
        <v>309</v>
      </c>
      <c r="H316" s="113" t="e">
        <f>INDEX(地温!$D$2:$D$366,MATCH(F316,地温!$C$2:$C$366,FALSE))</f>
        <v>#N/A</v>
      </c>
      <c r="I316" s="113" t="e">
        <f t="shared" si="152"/>
        <v>#N/A</v>
      </c>
      <c r="J316" s="116" t="e">
        <f t="shared" si="134"/>
        <v>#N/A</v>
      </c>
      <c r="K316" s="119" t="e">
        <f t="shared" si="135"/>
        <v>#N/A</v>
      </c>
      <c r="L316" s="119">
        <f t="shared" si="136"/>
        <v>0</v>
      </c>
      <c r="O316" s="115">
        <f t="shared" si="153"/>
        <v>-45714</v>
      </c>
      <c r="P316" s="113">
        <f t="shared" si="154"/>
        <v>309</v>
      </c>
      <c r="Q316" s="113" t="e">
        <f>INDEX(地温!$D$2:$D$366,MATCH(O316,地温!$C$2:$C$366,FALSE))</f>
        <v>#N/A</v>
      </c>
      <c r="R316" s="113" t="e">
        <f t="shared" si="155"/>
        <v>#N/A</v>
      </c>
      <c r="S316" s="116" t="e">
        <f t="shared" si="137"/>
        <v>#N/A</v>
      </c>
      <c r="T316" s="119" t="e">
        <f t="shared" si="138"/>
        <v>#N/A</v>
      </c>
      <c r="U316" s="119">
        <f t="shared" si="139"/>
        <v>0</v>
      </c>
      <c r="X316" s="115">
        <f t="shared" si="156"/>
        <v>-45714</v>
      </c>
      <c r="Y316" s="113">
        <f t="shared" si="157"/>
        <v>309</v>
      </c>
      <c r="Z316" s="113" t="e">
        <f>INDEX(地温!$D$2:$D$366,MATCH(X316,地温!$C$2:$C$366,FALSE))</f>
        <v>#N/A</v>
      </c>
      <c r="AA316" s="113" t="e">
        <f t="shared" si="158"/>
        <v>#N/A</v>
      </c>
      <c r="AB316" s="116" t="e">
        <f t="shared" si="140"/>
        <v>#N/A</v>
      </c>
      <c r="AC316" s="119" t="e">
        <f t="shared" si="141"/>
        <v>#N/A</v>
      </c>
      <c r="AD316" s="119">
        <f t="shared" si="142"/>
        <v>0</v>
      </c>
      <c r="AG316" s="115">
        <f t="shared" si="159"/>
        <v>-45714</v>
      </c>
      <c r="AH316" s="113">
        <f t="shared" si="160"/>
        <v>309</v>
      </c>
      <c r="AI316" s="113" t="e">
        <f>INDEX(地温!$D$2:$D$366,MATCH(AG316,地温!$C$2:$C$366,FALSE))</f>
        <v>#N/A</v>
      </c>
      <c r="AJ316" s="113" t="e">
        <f t="shared" si="161"/>
        <v>#N/A</v>
      </c>
      <c r="AK316" s="116" t="e">
        <f t="shared" si="143"/>
        <v>#N/A</v>
      </c>
      <c r="AL316" s="119" t="e">
        <f t="shared" si="144"/>
        <v>#N/A</v>
      </c>
      <c r="AM316" s="119">
        <f t="shared" si="145"/>
        <v>0</v>
      </c>
      <c r="AP316" s="115">
        <f t="shared" si="162"/>
        <v>-45714</v>
      </c>
      <c r="AQ316" s="113">
        <f t="shared" si="163"/>
        <v>309</v>
      </c>
      <c r="AR316" s="113" t="e">
        <f>INDEX(地温!$D$2:$D$366,MATCH(AP316,地温!$C$2:$C$366,FALSE))</f>
        <v>#N/A</v>
      </c>
      <c r="AS316" s="113" t="e">
        <f t="shared" si="164"/>
        <v>#N/A</v>
      </c>
      <c r="AT316" s="116" t="e">
        <f t="shared" si="146"/>
        <v>#N/A</v>
      </c>
      <c r="AU316" s="119" t="e">
        <f t="shared" si="147"/>
        <v>#N/A</v>
      </c>
      <c r="AV316" s="119">
        <f t="shared" si="148"/>
        <v>0</v>
      </c>
    </row>
    <row r="317" spans="1:48">
      <c r="A317" s="115">
        <f t="shared" si="149"/>
        <v>-45713</v>
      </c>
      <c r="B317" s="113">
        <f t="shared" si="132"/>
        <v>310</v>
      </c>
      <c r="C317" s="119">
        <f t="shared" si="133"/>
        <v>0</v>
      </c>
      <c r="F317" s="115">
        <f t="shared" si="150"/>
        <v>-45713</v>
      </c>
      <c r="G317" s="113">
        <f t="shared" si="151"/>
        <v>310</v>
      </c>
      <c r="H317" s="113" t="e">
        <f>INDEX(地温!$D$2:$D$366,MATCH(F317,地温!$C$2:$C$366,FALSE))</f>
        <v>#N/A</v>
      </c>
      <c r="I317" s="113" t="e">
        <f t="shared" si="152"/>
        <v>#N/A</v>
      </c>
      <c r="J317" s="116" t="e">
        <f t="shared" si="134"/>
        <v>#N/A</v>
      </c>
      <c r="K317" s="119" t="e">
        <f t="shared" si="135"/>
        <v>#N/A</v>
      </c>
      <c r="L317" s="119">
        <f t="shared" si="136"/>
        <v>0</v>
      </c>
      <c r="O317" s="115">
        <f t="shared" si="153"/>
        <v>-45713</v>
      </c>
      <c r="P317" s="113">
        <f t="shared" si="154"/>
        <v>310</v>
      </c>
      <c r="Q317" s="113" t="e">
        <f>INDEX(地温!$D$2:$D$366,MATCH(O317,地温!$C$2:$C$366,FALSE))</f>
        <v>#N/A</v>
      </c>
      <c r="R317" s="113" t="e">
        <f t="shared" si="155"/>
        <v>#N/A</v>
      </c>
      <c r="S317" s="116" t="e">
        <f t="shared" si="137"/>
        <v>#N/A</v>
      </c>
      <c r="T317" s="119" t="e">
        <f t="shared" si="138"/>
        <v>#N/A</v>
      </c>
      <c r="U317" s="119">
        <f t="shared" si="139"/>
        <v>0</v>
      </c>
      <c r="X317" s="115">
        <f t="shared" si="156"/>
        <v>-45713</v>
      </c>
      <c r="Y317" s="113">
        <f t="shared" si="157"/>
        <v>310</v>
      </c>
      <c r="Z317" s="113" t="e">
        <f>INDEX(地温!$D$2:$D$366,MATCH(X317,地温!$C$2:$C$366,FALSE))</f>
        <v>#N/A</v>
      </c>
      <c r="AA317" s="113" t="e">
        <f t="shared" si="158"/>
        <v>#N/A</v>
      </c>
      <c r="AB317" s="116" t="e">
        <f t="shared" si="140"/>
        <v>#N/A</v>
      </c>
      <c r="AC317" s="119" t="e">
        <f t="shared" si="141"/>
        <v>#N/A</v>
      </c>
      <c r="AD317" s="119">
        <f t="shared" si="142"/>
        <v>0</v>
      </c>
      <c r="AG317" s="115">
        <f t="shared" si="159"/>
        <v>-45713</v>
      </c>
      <c r="AH317" s="113">
        <f t="shared" si="160"/>
        <v>310</v>
      </c>
      <c r="AI317" s="113" t="e">
        <f>INDEX(地温!$D$2:$D$366,MATCH(AG317,地温!$C$2:$C$366,FALSE))</f>
        <v>#N/A</v>
      </c>
      <c r="AJ317" s="113" t="e">
        <f t="shared" si="161"/>
        <v>#N/A</v>
      </c>
      <c r="AK317" s="116" t="e">
        <f t="shared" si="143"/>
        <v>#N/A</v>
      </c>
      <c r="AL317" s="119" t="e">
        <f t="shared" si="144"/>
        <v>#N/A</v>
      </c>
      <c r="AM317" s="119">
        <f t="shared" si="145"/>
        <v>0</v>
      </c>
      <c r="AP317" s="115">
        <f t="shared" si="162"/>
        <v>-45713</v>
      </c>
      <c r="AQ317" s="113">
        <f t="shared" si="163"/>
        <v>310</v>
      </c>
      <c r="AR317" s="113" t="e">
        <f>INDEX(地温!$D$2:$D$366,MATCH(AP317,地温!$C$2:$C$366,FALSE))</f>
        <v>#N/A</v>
      </c>
      <c r="AS317" s="113" t="e">
        <f t="shared" si="164"/>
        <v>#N/A</v>
      </c>
      <c r="AT317" s="116" t="e">
        <f t="shared" si="146"/>
        <v>#N/A</v>
      </c>
      <c r="AU317" s="119" t="e">
        <f t="shared" si="147"/>
        <v>#N/A</v>
      </c>
      <c r="AV317" s="119">
        <f t="shared" si="148"/>
        <v>0</v>
      </c>
    </row>
    <row r="318" spans="1:48">
      <c r="A318" s="115">
        <f t="shared" si="149"/>
        <v>-45712</v>
      </c>
      <c r="B318" s="113">
        <f t="shared" si="132"/>
        <v>311</v>
      </c>
      <c r="C318" s="119">
        <f t="shared" si="133"/>
        <v>0</v>
      </c>
      <c r="F318" s="115">
        <f t="shared" si="150"/>
        <v>-45712</v>
      </c>
      <c r="G318" s="113">
        <f t="shared" si="151"/>
        <v>311</v>
      </c>
      <c r="H318" s="113" t="e">
        <f>INDEX(地温!$D$2:$D$366,MATCH(F318,地温!$C$2:$C$366,FALSE))</f>
        <v>#N/A</v>
      </c>
      <c r="I318" s="113" t="e">
        <f t="shared" si="152"/>
        <v>#N/A</v>
      </c>
      <c r="J318" s="116" t="e">
        <f t="shared" si="134"/>
        <v>#N/A</v>
      </c>
      <c r="K318" s="119" t="e">
        <f t="shared" si="135"/>
        <v>#N/A</v>
      </c>
      <c r="L318" s="119">
        <f t="shared" si="136"/>
        <v>0</v>
      </c>
      <c r="O318" s="115">
        <f t="shared" si="153"/>
        <v>-45712</v>
      </c>
      <c r="P318" s="113">
        <f t="shared" si="154"/>
        <v>311</v>
      </c>
      <c r="Q318" s="113" t="e">
        <f>INDEX(地温!$D$2:$D$366,MATCH(O318,地温!$C$2:$C$366,FALSE))</f>
        <v>#N/A</v>
      </c>
      <c r="R318" s="113" t="e">
        <f t="shared" si="155"/>
        <v>#N/A</v>
      </c>
      <c r="S318" s="116" t="e">
        <f t="shared" si="137"/>
        <v>#N/A</v>
      </c>
      <c r="T318" s="119" t="e">
        <f t="shared" si="138"/>
        <v>#N/A</v>
      </c>
      <c r="U318" s="119">
        <f t="shared" si="139"/>
        <v>0</v>
      </c>
      <c r="X318" s="115">
        <f t="shared" si="156"/>
        <v>-45712</v>
      </c>
      <c r="Y318" s="113">
        <f t="shared" si="157"/>
        <v>311</v>
      </c>
      <c r="Z318" s="113" t="e">
        <f>INDEX(地温!$D$2:$D$366,MATCH(X318,地温!$C$2:$C$366,FALSE))</f>
        <v>#N/A</v>
      </c>
      <c r="AA318" s="113" t="e">
        <f t="shared" si="158"/>
        <v>#N/A</v>
      </c>
      <c r="AB318" s="116" t="e">
        <f t="shared" si="140"/>
        <v>#N/A</v>
      </c>
      <c r="AC318" s="119" t="e">
        <f t="shared" si="141"/>
        <v>#N/A</v>
      </c>
      <c r="AD318" s="119">
        <f t="shared" si="142"/>
        <v>0</v>
      </c>
      <c r="AG318" s="115">
        <f t="shared" si="159"/>
        <v>-45712</v>
      </c>
      <c r="AH318" s="113">
        <f t="shared" si="160"/>
        <v>311</v>
      </c>
      <c r="AI318" s="113" t="e">
        <f>INDEX(地温!$D$2:$D$366,MATCH(AG318,地温!$C$2:$C$366,FALSE))</f>
        <v>#N/A</v>
      </c>
      <c r="AJ318" s="113" t="e">
        <f t="shared" si="161"/>
        <v>#N/A</v>
      </c>
      <c r="AK318" s="116" t="e">
        <f t="shared" si="143"/>
        <v>#N/A</v>
      </c>
      <c r="AL318" s="119" t="e">
        <f t="shared" si="144"/>
        <v>#N/A</v>
      </c>
      <c r="AM318" s="119">
        <f t="shared" si="145"/>
        <v>0</v>
      </c>
      <c r="AP318" s="115">
        <f t="shared" si="162"/>
        <v>-45712</v>
      </c>
      <c r="AQ318" s="113">
        <f t="shared" si="163"/>
        <v>311</v>
      </c>
      <c r="AR318" s="113" t="e">
        <f>INDEX(地温!$D$2:$D$366,MATCH(AP318,地温!$C$2:$C$366,FALSE))</f>
        <v>#N/A</v>
      </c>
      <c r="AS318" s="113" t="e">
        <f t="shared" si="164"/>
        <v>#N/A</v>
      </c>
      <c r="AT318" s="116" t="e">
        <f t="shared" si="146"/>
        <v>#N/A</v>
      </c>
      <c r="AU318" s="119" t="e">
        <f t="shared" si="147"/>
        <v>#N/A</v>
      </c>
      <c r="AV318" s="119">
        <f t="shared" si="148"/>
        <v>0</v>
      </c>
    </row>
    <row r="319" spans="1:48">
      <c r="A319" s="115">
        <f t="shared" si="149"/>
        <v>-45711</v>
      </c>
      <c r="B319" s="113">
        <f t="shared" si="132"/>
        <v>312</v>
      </c>
      <c r="C319" s="119">
        <f t="shared" si="133"/>
        <v>0</v>
      </c>
      <c r="F319" s="115">
        <f t="shared" si="150"/>
        <v>-45711</v>
      </c>
      <c r="G319" s="113">
        <f t="shared" si="151"/>
        <v>312</v>
      </c>
      <c r="H319" s="113" t="e">
        <f>INDEX(地温!$D$2:$D$366,MATCH(F319,地温!$C$2:$C$366,FALSE))</f>
        <v>#N/A</v>
      </c>
      <c r="I319" s="113" t="e">
        <f t="shared" si="152"/>
        <v>#N/A</v>
      </c>
      <c r="J319" s="116" t="e">
        <f t="shared" si="134"/>
        <v>#N/A</v>
      </c>
      <c r="K319" s="119" t="e">
        <f t="shared" si="135"/>
        <v>#N/A</v>
      </c>
      <c r="L319" s="119">
        <f t="shared" si="136"/>
        <v>0</v>
      </c>
      <c r="O319" s="115">
        <f t="shared" si="153"/>
        <v>-45711</v>
      </c>
      <c r="P319" s="113">
        <f t="shared" si="154"/>
        <v>312</v>
      </c>
      <c r="Q319" s="113" t="e">
        <f>INDEX(地温!$D$2:$D$366,MATCH(O319,地温!$C$2:$C$366,FALSE))</f>
        <v>#N/A</v>
      </c>
      <c r="R319" s="113" t="e">
        <f t="shared" si="155"/>
        <v>#N/A</v>
      </c>
      <c r="S319" s="116" t="e">
        <f t="shared" si="137"/>
        <v>#N/A</v>
      </c>
      <c r="T319" s="119" t="e">
        <f t="shared" si="138"/>
        <v>#N/A</v>
      </c>
      <c r="U319" s="119">
        <f t="shared" si="139"/>
        <v>0</v>
      </c>
      <c r="X319" s="115">
        <f t="shared" si="156"/>
        <v>-45711</v>
      </c>
      <c r="Y319" s="113">
        <f t="shared" si="157"/>
        <v>312</v>
      </c>
      <c r="Z319" s="113" t="e">
        <f>INDEX(地温!$D$2:$D$366,MATCH(X319,地温!$C$2:$C$366,FALSE))</f>
        <v>#N/A</v>
      </c>
      <c r="AA319" s="113" t="e">
        <f t="shared" si="158"/>
        <v>#N/A</v>
      </c>
      <c r="AB319" s="116" t="e">
        <f t="shared" si="140"/>
        <v>#N/A</v>
      </c>
      <c r="AC319" s="119" t="e">
        <f t="shared" si="141"/>
        <v>#N/A</v>
      </c>
      <c r="AD319" s="119">
        <f t="shared" si="142"/>
        <v>0</v>
      </c>
      <c r="AG319" s="115">
        <f t="shared" si="159"/>
        <v>-45711</v>
      </c>
      <c r="AH319" s="113">
        <f t="shared" si="160"/>
        <v>312</v>
      </c>
      <c r="AI319" s="113" t="e">
        <f>INDEX(地温!$D$2:$D$366,MATCH(AG319,地温!$C$2:$C$366,FALSE))</f>
        <v>#N/A</v>
      </c>
      <c r="AJ319" s="113" t="e">
        <f t="shared" si="161"/>
        <v>#N/A</v>
      </c>
      <c r="AK319" s="116" t="e">
        <f t="shared" si="143"/>
        <v>#N/A</v>
      </c>
      <c r="AL319" s="119" t="e">
        <f t="shared" si="144"/>
        <v>#N/A</v>
      </c>
      <c r="AM319" s="119">
        <f t="shared" si="145"/>
        <v>0</v>
      </c>
      <c r="AP319" s="115">
        <f t="shared" si="162"/>
        <v>-45711</v>
      </c>
      <c r="AQ319" s="113">
        <f t="shared" si="163"/>
        <v>312</v>
      </c>
      <c r="AR319" s="113" t="e">
        <f>INDEX(地温!$D$2:$D$366,MATCH(AP319,地温!$C$2:$C$366,FALSE))</f>
        <v>#N/A</v>
      </c>
      <c r="AS319" s="113" t="e">
        <f t="shared" si="164"/>
        <v>#N/A</v>
      </c>
      <c r="AT319" s="116" t="e">
        <f t="shared" si="146"/>
        <v>#N/A</v>
      </c>
      <c r="AU319" s="119" t="e">
        <f t="shared" si="147"/>
        <v>#N/A</v>
      </c>
      <c r="AV319" s="119">
        <f t="shared" si="148"/>
        <v>0</v>
      </c>
    </row>
    <row r="320" spans="1:48">
      <c r="A320" s="115">
        <f t="shared" si="149"/>
        <v>-45710</v>
      </c>
      <c r="B320" s="113">
        <f t="shared" si="132"/>
        <v>313</v>
      </c>
      <c r="C320" s="119">
        <f t="shared" si="133"/>
        <v>0</v>
      </c>
      <c r="F320" s="115">
        <f t="shared" si="150"/>
        <v>-45710</v>
      </c>
      <c r="G320" s="113">
        <f t="shared" si="151"/>
        <v>313</v>
      </c>
      <c r="H320" s="113" t="e">
        <f>INDEX(地温!$D$2:$D$366,MATCH(F320,地温!$C$2:$C$366,FALSE))</f>
        <v>#N/A</v>
      </c>
      <c r="I320" s="113" t="e">
        <f t="shared" si="152"/>
        <v>#N/A</v>
      </c>
      <c r="J320" s="116" t="e">
        <f t="shared" si="134"/>
        <v>#N/A</v>
      </c>
      <c r="K320" s="119" t="e">
        <f t="shared" si="135"/>
        <v>#N/A</v>
      </c>
      <c r="L320" s="119">
        <f t="shared" si="136"/>
        <v>0</v>
      </c>
      <c r="O320" s="115">
        <f t="shared" si="153"/>
        <v>-45710</v>
      </c>
      <c r="P320" s="113">
        <f t="shared" si="154"/>
        <v>313</v>
      </c>
      <c r="Q320" s="113" t="e">
        <f>INDEX(地温!$D$2:$D$366,MATCH(O320,地温!$C$2:$C$366,FALSE))</f>
        <v>#N/A</v>
      </c>
      <c r="R320" s="113" t="e">
        <f t="shared" si="155"/>
        <v>#N/A</v>
      </c>
      <c r="S320" s="116" t="e">
        <f t="shared" si="137"/>
        <v>#N/A</v>
      </c>
      <c r="T320" s="119" t="e">
        <f t="shared" si="138"/>
        <v>#N/A</v>
      </c>
      <c r="U320" s="119">
        <f t="shared" si="139"/>
        <v>0</v>
      </c>
      <c r="X320" s="115">
        <f t="shared" si="156"/>
        <v>-45710</v>
      </c>
      <c r="Y320" s="113">
        <f t="shared" si="157"/>
        <v>313</v>
      </c>
      <c r="Z320" s="113" t="e">
        <f>INDEX(地温!$D$2:$D$366,MATCH(X320,地温!$C$2:$C$366,FALSE))</f>
        <v>#N/A</v>
      </c>
      <c r="AA320" s="113" t="e">
        <f t="shared" si="158"/>
        <v>#N/A</v>
      </c>
      <c r="AB320" s="116" t="e">
        <f t="shared" si="140"/>
        <v>#N/A</v>
      </c>
      <c r="AC320" s="119" t="e">
        <f t="shared" si="141"/>
        <v>#N/A</v>
      </c>
      <c r="AD320" s="119">
        <f t="shared" si="142"/>
        <v>0</v>
      </c>
      <c r="AG320" s="115">
        <f t="shared" si="159"/>
        <v>-45710</v>
      </c>
      <c r="AH320" s="113">
        <f t="shared" si="160"/>
        <v>313</v>
      </c>
      <c r="AI320" s="113" t="e">
        <f>INDEX(地温!$D$2:$D$366,MATCH(AG320,地温!$C$2:$C$366,FALSE))</f>
        <v>#N/A</v>
      </c>
      <c r="AJ320" s="113" t="e">
        <f t="shared" si="161"/>
        <v>#N/A</v>
      </c>
      <c r="AK320" s="116" t="e">
        <f t="shared" si="143"/>
        <v>#N/A</v>
      </c>
      <c r="AL320" s="119" t="e">
        <f t="shared" si="144"/>
        <v>#N/A</v>
      </c>
      <c r="AM320" s="119">
        <f t="shared" si="145"/>
        <v>0</v>
      </c>
      <c r="AP320" s="115">
        <f t="shared" si="162"/>
        <v>-45710</v>
      </c>
      <c r="AQ320" s="113">
        <f t="shared" si="163"/>
        <v>313</v>
      </c>
      <c r="AR320" s="113" t="e">
        <f>INDEX(地温!$D$2:$D$366,MATCH(AP320,地温!$C$2:$C$366,FALSE))</f>
        <v>#N/A</v>
      </c>
      <c r="AS320" s="113" t="e">
        <f t="shared" si="164"/>
        <v>#N/A</v>
      </c>
      <c r="AT320" s="116" t="e">
        <f t="shared" si="146"/>
        <v>#N/A</v>
      </c>
      <c r="AU320" s="119" t="e">
        <f t="shared" si="147"/>
        <v>#N/A</v>
      </c>
      <c r="AV320" s="119">
        <f t="shared" si="148"/>
        <v>0</v>
      </c>
    </row>
    <row r="321" spans="1:48">
      <c r="A321" s="115">
        <f t="shared" si="149"/>
        <v>-45709</v>
      </c>
      <c r="B321" s="113">
        <f t="shared" si="132"/>
        <v>314</v>
      </c>
      <c r="C321" s="119">
        <f t="shared" si="133"/>
        <v>0</v>
      </c>
      <c r="F321" s="115">
        <f t="shared" si="150"/>
        <v>-45709</v>
      </c>
      <c r="G321" s="113">
        <f t="shared" si="151"/>
        <v>314</v>
      </c>
      <c r="H321" s="113" t="e">
        <f>INDEX(地温!$D$2:$D$366,MATCH(F321,地温!$C$2:$C$366,FALSE))</f>
        <v>#N/A</v>
      </c>
      <c r="I321" s="113" t="e">
        <f t="shared" si="152"/>
        <v>#N/A</v>
      </c>
      <c r="J321" s="116" t="e">
        <f t="shared" si="134"/>
        <v>#N/A</v>
      </c>
      <c r="K321" s="119" t="e">
        <f t="shared" si="135"/>
        <v>#N/A</v>
      </c>
      <c r="L321" s="119">
        <f t="shared" si="136"/>
        <v>0</v>
      </c>
      <c r="O321" s="115">
        <f t="shared" si="153"/>
        <v>-45709</v>
      </c>
      <c r="P321" s="113">
        <f t="shared" si="154"/>
        <v>314</v>
      </c>
      <c r="Q321" s="113" t="e">
        <f>INDEX(地温!$D$2:$D$366,MATCH(O321,地温!$C$2:$C$366,FALSE))</f>
        <v>#N/A</v>
      </c>
      <c r="R321" s="113" t="e">
        <f t="shared" si="155"/>
        <v>#N/A</v>
      </c>
      <c r="S321" s="116" t="e">
        <f t="shared" si="137"/>
        <v>#N/A</v>
      </c>
      <c r="T321" s="119" t="e">
        <f t="shared" si="138"/>
        <v>#N/A</v>
      </c>
      <c r="U321" s="119">
        <f t="shared" si="139"/>
        <v>0</v>
      </c>
      <c r="X321" s="115">
        <f t="shared" si="156"/>
        <v>-45709</v>
      </c>
      <c r="Y321" s="113">
        <f t="shared" si="157"/>
        <v>314</v>
      </c>
      <c r="Z321" s="113" t="e">
        <f>INDEX(地温!$D$2:$D$366,MATCH(X321,地温!$C$2:$C$366,FALSE))</f>
        <v>#N/A</v>
      </c>
      <c r="AA321" s="113" t="e">
        <f t="shared" si="158"/>
        <v>#N/A</v>
      </c>
      <c r="AB321" s="116" t="e">
        <f t="shared" si="140"/>
        <v>#N/A</v>
      </c>
      <c r="AC321" s="119" t="e">
        <f t="shared" si="141"/>
        <v>#N/A</v>
      </c>
      <c r="AD321" s="119">
        <f t="shared" si="142"/>
        <v>0</v>
      </c>
      <c r="AG321" s="115">
        <f t="shared" si="159"/>
        <v>-45709</v>
      </c>
      <c r="AH321" s="113">
        <f t="shared" si="160"/>
        <v>314</v>
      </c>
      <c r="AI321" s="113" t="e">
        <f>INDEX(地温!$D$2:$D$366,MATCH(AG321,地温!$C$2:$C$366,FALSE))</f>
        <v>#N/A</v>
      </c>
      <c r="AJ321" s="113" t="e">
        <f t="shared" si="161"/>
        <v>#N/A</v>
      </c>
      <c r="AK321" s="116" t="e">
        <f t="shared" si="143"/>
        <v>#N/A</v>
      </c>
      <c r="AL321" s="119" t="e">
        <f t="shared" si="144"/>
        <v>#N/A</v>
      </c>
      <c r="AM321" s="119">
        <f t="shared" si="145"/>
        <v>0</v>
      </c>
      <c r="AP321" s="115">
        <f t="shared" si="162"/>
        <v>-45709</v>
      </c>
      <c r="AQ321" s="113">
        <f t="shared" si="163"/>
        <v>314</v>
      </c>
      <c r="AR321" s="113" t="e">
        <f>INDEX(地温!$D$2:$D$366,MATCH(AP321,地温!$C$2:$C$366,FALSE))</f>
        <v>#N/A</v>
      </c>
      <c r="AS321" s="113" t="e">
        <f t="shared" si="164"/>
        <v>#N/A</v>
      </c>
      <c r="AT321" s="116" t="e">
        <f t="shared" si="146"/>
        <v>#N/A</v>
      </c>
      <c r="AU321" s="119" t="e">
        <f t="shared" si="147"/>
        <v>#N/A</v>
      </c>
      <c r="AV321" s="119">
        <f t="shared" si="148"/>
        <v>0</v>
      </c>
    </row>
    <row r="322" spans="1:48">
      <c r="A322" s="115">
        <f t="shared" si="149"/>
        <v>-45708</v>
      </c>
      <c r="B322" s="113">
        <f t="shared" si="132"/>
        <v>315</v>
      </c>
      <c r="C322" s="119">
        <f t="shared" si="133"/>
        <v>0</v>
      </c>
      <c r="F322" s="115">
        <f t="shared" si="150"/>
        <v>-45708</v>
      </c>
      <c r="G322" s="113">
        <f t="shared" si="151"/>
        <v>315</v>
      </c>
      <c r="H322" s="113" t="e">
        <f>INDEX(地温!$D$2:$D$366,MATCH(F322,地温!$C$2:$C$366,FALSE))</f>
        <v>#N/A</v>
      </c>
      <c r="I322" s="113" t="e">
        <f t="shared" si="152"/>
        <v>#N/A</v>
      </c>
      <c r="J322" s="116" t="e">
        <f t="shared" si="134"/>
        <v>#N/A</v>
      </c>
      <c r="K322" s="119" t="e">
        <f t="shared" si="135"/>
        <v>#N/A</v>
      </c>
      <c r="L322" s="119">
        <f t="shared" si="136"/>
        <v>0</v>
      </c>
      <c r="O322" s="115">
        <f t="shared" si="153"/>
        <v>-45708</v>
      </c>
      <c r="P322" s="113">
        <f t="shared" si="154"/>
        <v>315</v>
      </c>
      <c r="Q322" s="113" t="e">
        <f>INDEX(地温!$D$2:$D$366,MATCH(O322,地温!$C$2:$C$366,FALSE))</f>
        <v>#N/A</v>
      </c>
      <c r="R322" s="113" t="e">
        <f t="shared" si="155"/>
        <v>#N/A</v>
      </c>
      <c r="S322" s="116" t="e">
        <f t="shared" si="137"/>
        <v>#N/A</v>
      </c>
      <c r="T322" s="119" t="e">
        <f t="shared" si="138"/>
        <v>#N/A</v>
      </c>
      <c r="U322" s="119">
        <f t="shared" si="139"/>
        <v>0</v>
      </c>
      <c r="X322" s="115">
        <f t="shared" si="156"/>
        <v>-45708</v>
      </c>
      <c r="Y322" s="113">
        <f t="shared" si="157"/>
        <v>315</v>
      </c>
      <c r="Z322" s="113" t="e">
        <f>INDEX(地温!$D$2:$D$366,MATCH(X322,地温!$C$2:$C$366,FALSE))</f>
        <v>#N/A</v>
      </c>
      <c r="AA322" s="113" t="e">
        <f t="shared" si="158"/>
        <v>#N/A</v>
      </c>
      <c r="AB322" s="116" t="e">
        <f t="shared" si="140"/>
        <v>#N/A</v>
      </c>
      <c r="AC322" s="119" t="e">
        <f t="shared" si="141"/>
        <v>#N/A</v>
      </c>
      <c r="AD322" s="119">
        <f t="shared" si="142"/>
        <v>0</v>
      </c>
      <c r="AG322" s="115">
        <f t="shared" si="159"/>
        <v>-45708</v>
      </c>
      <c r="AH322" s="113">
        <f t="shared" si="160"/>
        <v>315</v>
      </c>
      <c r="AI322" s="113" t="e">
        <f>INDEX(地温!$D$2:$D$366,MATCH(AG322,地温!$C$2:$C$366,FALSE))</f>
        <v>#N/A</v>
      </c>
      <c r="AJ322" s="113" t="e">
        <f t="shared" si="161"/>
        <v>#N/A</v>
      </c>
      <c r="AK322" s="116" t="e">
        <f t="shared" si="143"/>
        <v>#N/A</v>
      </c>
      <c r="AL322" s="119" t="e">
        <f t="shared" si="144"/>
        <v>#N/A</v>
      </c>
      <c r="AM322" s="119">
        <f t="shared" si="145"/>
        <v>0</v>
      </c>
      <c r="AP322" s="115">
        <f t="shared" si="162"/>
        <v>-45708</v>
      </c>
      <c r="AQ322" s="113">
        <f t="shared" si="163"/>
        <v>315</v>
      </c>
      <c r="AR322" s="113" t="e">
        <f>INDEX(地温!$D$2:$D$366,MATCH(AP322,地温!$C$2:$C$366,FALSE))</f>
        <v>#N/A</v>
      </c>
      <c r="AS322" s="113" t="e">
        <f t="shared" si="164"/>
        <v>#N/A</v>
      </c>
      <c r="AT322" s="116" t="e">
        <f t="shared" si="146"/>
        <v>#N/A</v>
      </c>
      <c r="AU322" s="119" t="e">
        <f t="shared" si="147"/>
        <v>#N/A</v>
      </c>
      <c r="AV322" s="119">
        <f t="shared" si="148"/>
        <v>0</v>
      </c>
    </row>
    <row r="323" spans="1:48">
      <c r="A323" s="115">
        <f t="shared" si="149"/>
        <v>-45707</v>
      </c>
      <c r="B323" s="113">
        <f t="shared" si="132"/>
        <v>316</v>
      </c>
      <c r="C323" s="119">
        <f t="shared" si="133"/>
        <v>0</v>
      </c>
      <c r="F323" s="115">
        <f t="shared" si="150"/>
        <v>-45707</v>
      </c>
      <c r="G323" s="113">
        <f t="shared" si="151"/>
        <v>316</v>
      </c>
      <c r="H323" s="113" t="e">
        <f>INDEX(地温!$D$2:$D$366,MATCH(F323,地温!$C$2:$C$366,FALSE))</f>
        <v>#N/A</v>
      </c>
      <c r="I323" s="113" t="e">
        <f t="shared" si="152"/>
        <v>#N/A</v>
      </c>
      <c r="J323" s="116" t="e">
        <f t="shared" si="134"/>
        <v>#N/A</v>
      </c>
      <c r="K323" s="119" t="e">
        <f t="shared" si="135"/>
        <v>#N/A</v>
      </c>
      <c r="L323" s="119">
        <f t="shared" si="136"/>
        <v>0</v>
      </c>
      <c r="O323" s="115">
        <f t="shared" si="153"/>
        <v>-45707</v>
      </c>
      <c r="P323" s="113">
        <f t="shared" si="154"/>
        <v>316</v>
      </c>
      <c r="Q323" s="113" t="e">
        <f>INDEX(地温!$D$2:$D$366,MATCH(O323,地温!$C$2:$C$366,FALSE))</f>
        <v>#N/A</v>
      </c>
      <c r="R323" s="113" t="e">
        <f t="shared" si="155"/>
        <v>#N/A</v>
      </c>
      <c r="S323" s="116" t="e">
        <f t="shared" si="137"/>
        <v>#N/A</v>
      </c>
      <c r="T323" s="119" t="e">
        <f t="shared" si="138"/>
        <v>#N/A</v>
      </c>
      <c r="U323" s="119">
        <f t="shared" si="139"/>
        <v>0</v>
      </c>
      <c r="X323" s="115">
        <f t="shared" si="156"/>
        <v>-45707</v>
      </c>
      <c r="Y323" s="113">
        <f t="shared" si="157"/>
        <v>316</v>
      </c>
      <c r="Z323" s="113" t="e">
        <f>INDEX(地温!$D$2:$D$366,MATCH(X323,地温!$C$2:$C$366,FALSE))</f>
        <v>#N/A</v>
      </c>
      <c r="AA323" s="113" t="e">
        <f t="shared" si="158"/>
        <v>#N/A</v>
      </c>
      <c r="AB323" s="116" t="e">
        <f t="shared" si="140"/>
        <v>#N/A</v>
      </c>
      <c r="AC323" s="119" t="e">
        <f t="shared" si="141"/>
        <v>#N/A</v>
      </c>
      <c r="AD323" s="119">
        <f t="shared" si="142"/>
        <v>0</v>
      </c>
      <c r="AG323" s="115">
        <f t="shared" si="159"/>
        <v>-45707</v>
      </c>
      <c r="AH323" s="113">
        <f t="shared" si="160"/>
        <v>316</v>
      </c>
      <c r="AI323" s="113" t="e">
        <f>INDEX(地温!$D$2:$D$366,MATCH(AG323,地温!$C$2:$C$366,FALSE))</f>
        <v>#N/A</v>
      </c>
      <c r="AJ323" s="113" t="e">
        <f t="shared" si="161"/>
        <v>#N/A</v>
      </c>
      <c r="AK323" s="116" t="e">
        <f t="shared" si="143"/>
        <v>#N/A</v>
      </c>
      <c r="AL323" s="119" t="e">
        <f t="shared" si="144"/>
        <v>#N/A</v>
      </c>
      <c r="AM323" s="119">
        <f t="shared" si="145"/>
        <v>0</v>
      </c>
      <c r="AP323" s="115">
        <f t="shared" si="162"/>
        <v>-45707</v>
      </c>
      <c r="AQ323" s="113">
        <f t="shared" si="163"/>
        <v>316</v>
      </c>
      <c r="AR323" s="113" t="e">
        <f>INDEX(地温!$D$2:$D$366,MATCH(AP323,地温!$C$2:$C$366,FALSE))</f>
        <v>#N/A</v>
      </c>
      <c r="AS323" s="113" t="e">
        <f t="shared" si="164"/>
        <v>#N/A</v>
      </c>
      <c r="AT323" s="116" t="e">
        <f t="shared" si="146"/>
        <v>#N/A</v>
      </c>
      <c r="AU323" s="119" t="e">
        <f t="shared" si="147"/>
        <v>#N/A</v>
      </c>
      <c r="AV323" s="119">
        <f t="shared" si="148"/>
        <v>0</v>
      </c>
    </row>
    <row r="324" spans="1:48">
      <c r="A324" s="115">
        <f t="shared" si="149"/>
        <v>-45706</v>
      </c>
      <c r="B324" s="113">
        <f t="shared" si="132"/>
        <v>317</v>
      </c>
      <c r="C324" s="119">
        <f t="shared" si="133"/>
        <v>0</v>
      </c>
      <c r="F324" s="115">
        <f t="shared" si="150"/>
        <v>-45706</v>
      </c>
      <c r="G324" s="113">
        <f t="shared" si="151"/>
        <v>317</v>
      </c>
      <c r="H324" s="113" t="e">
        <f>INDEX(地温!$D$2:$D$366,MATCH(F324,地温!$C$2:$C$366,FALSE))</f>
        <v>#N/A</v>
      </c>
      <c r="I324" s="113" t="e">
        <f t="shared" si="152"/>
        <v>#N/A</v>
      </c>
      <c r="J324" s="116" t="e">
        <f t="shared" si="134"/>
        <v>#N/A</v>
      </c>
      <c r="K324" s="119" t="e">
        <f t="shared" si="135"/>
        <v>#N/A</v>
      </c>
      <c r="L324" s="119">
        <f t="shared" si="136"/>
        <v>0</v>
      </c>
      <c r="O324" s="115">
        <f t="shared" si="153"/>
        <v>-45706</v>
      </c>
      <c r="P324" s="113">
        <f t="shared" si="154"/>
        <v>317</v>
      </c>
      <c r="Q324" s="113" t="e">
        <f>INDEX(地温!$D$2:$D$366,MATCH(O324,地温!$C$2:$C$366,FALSE))</f>
        <v>#N/A</v>
      </c>
      <c r="R324" s="113" t="e">
        <f t="shared" si="155"/>
        <v>#N/A</v>
      </c>
      <c r="S324" s="116" t="e">
        <f t="shared" si="137"/>
        <v>#N/A</v>
      </c>
      <c r="T324" s="119" t="e">
        <f t="shared" si="138"/>
        <v>#N/A</v>
      </c>
      <c r="U324" s="119">
        <f t="shared" si="139"/>
        <v>0</v>
      </c>
      <c r="X324" s="115">
        <f t="shared" si="156"/>
        <v>-45706</v>
      </c>
      <c r="Y324" s="113">
        <f t="shared" si="157"/>
        <v>317</v>
      </c>
      <c r="Z324" s="113" t="e">
        <f>INDEX(地温!$D$2:$D$366,MATCH(X324,地温!$C$2:$C$366,FALSE))</f>
        <v>#N/A</v>
      </c>
      <c r="AA324" s="113" t="e">
        <f t="shared" si="158"/>
        <v>#N/A</v>
      </c>
      <c r="AB324" s="116" t="e">
        <f t="shared" si="140"/>
        <v>#N/A</v>
      </c>
      <c r="AC324" s="119" t="e">
        <f t="shared" si="141"/>
        <v>#N/A</v>
      </c>
      <c r="AD324" s="119">
        <f t="shared" si="142"/>
        <v>0</v>
      </c>
      <c r="AG324" s="115">
        <f t="shared" si="159"/>
        <v>-45706</v>
      </c>
      <c r="AH324" s="113">
        <f t="shared" si="160"/>
        <v>317</v>
      </c>
      <c r="AI324" s="113" t="e">
        <f>INDEX(地温!$D$2:$D$366,MATCH(AG324,地温!$C$2:$C$366,FALSE))</f>
        <v>#N/A</v>
      </c>
      <c r="AJ324" s="113" t="e">
        <f t="shared" si="161"/>
        <v>#N/A</v>
      </c>
      <c r="AK324" s="116" t="e">
        <f t="shared" si="143"/>
        <v>#N/A</v>
      </c>
      <c r="AL324" s="119" t="e">
        <f t="shared" si="144"/>
        <v>#N/A</v>
      </c>
      <c r="AM324" s="119">
        <f t="shared" si="145"/>
        <v>0</v>
      </c>
      <c r="AP324" s="115">
        <f t="shared" si="162"/>
        <v>-45706</v>
      </c>
      <c r="AQ324" s="113">
        <f t="shared" si="163"/>
        <v>317</v>
      </c>
      <c r="AR324" s="113" t="e">
        <f>INDEX(地温!$D$2:$D$366,MATCH(AP324,地温!$C$2:$C$366,FALSE))</f>
        <v>#N/A</v>
      </c>
      <c r="AS324" s="113" t="e">
        <f t="shared" si="164"/>
        <v>#N/A</v>
      </c>
      <c r="AT324" s="116" t="e">
        <f t="shared" si="146"/>
        <v>#N/A</v>
      </c>
      <c r="AU324" s="119" t="e">
        <f t="shared" si="147"/>
        <v>#N/A</v>
      </c>
      <c r="AV324" s="119">
        <f t="shared" si="148"/>
        <v>0</v>
      </c>
    </row>
    <row r="325" spans="1:48">
      <c r="A325" s="115">
        <f t="shared" si="149"/>
        <v>-45705</v>
      </c>
      <c r="B325" s="113">
        <f t="shared" si="132"/>
        <v>318</v>
      </c>
      <c r="C325" s="119">
        <f t="shared" si="133"/>
        <v>0</v>
      </c>
      <c r="F325" s="115">
        <f t="shared" si="150"/>
        <v>-45705</v>
      </c>
      <c r="G325" s="113">
        <f t="shared" si="151"/>
        <v>318</v>
      </c>
      <c r="H325" s="113" t="e">
        <f>INDEX(地温!$D$2:$D$366,MATCH(F325,地温!$C$2:$C$366,FALSE))</f>
        <v>#N/A</v>
      </c>
      <c r="I325" s="113" t="e">
        <f t="shared" si="152"/>
        <v>#N/A</v>
      </c>
      <c r="J325" s="116" t="e">
        <f t="shared" si="134"/>
        <v>#N/A</v>
      </c>
      <c r="K325" s="119" t="e">
        <f t="shared" si="135"/>
        <v>#N/A</v>
      </c>
      <c r="L325" s="119">
        <f t="shared" si="136"/>
        <v>0</v>
      </c>
      <c r="O325" s="115">
        <f t="shared" si="153"/>
        <v>-45705</v>
      </c>
      <c r="P325" s="113">
        <f t="shared" si="154"/>
        <v>318</v>
      </c>
      <c r="Q325" s="113" t="e">
        <f>INDEX(地温!$D$2:$D$366,MATCH(O325,地温!$C$2:$C$366,FALSE))</f>
        <v>#N/A</v>
      </c>
      <c r="R325" s="113" t="e">
        <f t="shared" si="155"/>
        <v>#N/A</v>
      </c>
      <c r="S325" s="116" t="e">
        <f t="shared" si="137"/>
        <v>#N/A</v>
      </c>
      <c r="T325" s="119" t="e">
        <f t="shared" si="138"/>
        <v>#N/A</v>
      </c>
      <c r="U325" s="119">
        <f t="shared" si="139"/>
        <v>0</v>
      </c>
      <c r="X325" s="115">
        <f t="shared" si="156"/>
        <v>-45705</v>
      </c>
      <c r="Y325" s="113">
        <f t="shared" si="157"/>
        <v>318</v>
      </c>
      <c r="Z325" s="113" t="e">
        <f>INDEX(地温!$D$2:$D$366,MATCH(X325,地温!$C$2:$C$366,FALSE))</f>
        <v>#N/A</v>
      </c>
      <c r="AA325" s="113" t="e">
        <f t="shared" si="158"/>
        <v>#N/A</v>
      </c>
      <c r="AB325" s="116" t="e">
        <f t="shared" si="140"/>
        <v>#N/A</v>
      </c>
      <c r="AC325" s="119" t="e">
        <f t="shared" si="141"/>
        <v>#N/A</v>
      </c>
      <c r="AD325" s="119">
        <f t="shared" si="142"/>
        <v>0</v>
      </c>
      <c r="AG325" s="115">
        <f t="shared" si="159"/>
        <v>-45705</v>
      </c>
      <c r="AH325" s="113">
        <f t="shared" si="160"/>
        <v>318</v>
      </c>
      <c r="AI325" s="113" t="e">
        <f>INDEX(地温!$D$2:$D$366,MATCH(AG325,地温!$C$2:$C$366,FALSE))</f>
        <v>#N/A</v>
      </c>
      <c r="AJ325" s="113" t="e">
        <f t="shared" si="161"/>
        <v>#N/A</v>
      </c>
      <c r="AK325" s="116" t="e">
        <f t="shared" si="143"/>
        <v>#N/A</v>
      </c>
      <c r="AL325" s="119" t="e">
        <f t="shared" si="144"/>
        <v>#N/A</v>
      </c>
      <c r="AM325" s="119">
        <f t="shared" si="145"/>
        <v>0</v>
      </c>
      <c r="AP325" s="115">
        <f t="shared" si="162"/>
        <v>-45705</v>
      </c>
      <c r="AQ325" s="113">
        <f t="shared" si="163"/>
        <v>318</v>
      </c>
      <c r="AR325" s="113" t="e">
        <f>INDEX(地温!$D$2:$D$366,MATCH(AP325,地温!$C$2:$C$366,FALSE))</f>
        <v>#N/A</v>
      </c>
      <c r="AS325" s="113" t="e">
        <f t="shared" si="164"/>
        <v>#N/A</v>
      </c>
      <c r="AT325" s="116" t="e">
        <f t="shared" si="146"/>
        <v>#N/A</v>
      </c>
      <c r="AU325" s="119" t="e">
        <f t="shared" si="147"/>
        <v>#N/A</v>
      </c>
      <c r="AV325" s="119">
        <f t="shared" si="148"/>
        <v>0</v>
      </c>
    </row>
    <row r="326" spans="1:48">
      <c r="A326" s="115">
        <f t="shared" si="149"/>
        <v>-45704</v>
      </c>
      <c r="B326" s="113">
        <f t="shared" si="132"/>
        <v>319</v>
      </c>
      <c r="C326" s="119">
        <f t="shared" si="133"/>
        <v>0</v>
      </c>
      <c r="F326" s="115">
        <f t="shared" si="150"/>
        <v>-45704</v>
      </c>
      <c r="G326" s="113">
        <f t="shared" si="151"/>
        <v>319</v>
      </c>
      <c r="H326" s="113" t="e">
        <f>INDEX(地温!$D$2:$D$366,MATCH(F326,地温!$C$2:$C$366,FALSE))</f>
        <v>#N/A</v>
      </c>
      <c r="I326" s="113" t="e">
        <f t="shared" si="152"/>
        <v>#N/A</v>
      </c>
      <c r="J326" s="116" t="e">
        <f t="shared" si="134"/>
        <v>#N/A</v>
      </c>
      <c r="K326" s="119" t="e">
        <f t="shared" si="135"/>
        <v>#N/A</v>
      </c>
      <c r="L326" s="119">
        <f t="shared" si="136"/>
        <v>0</v>
      </c>
      <c r="O326" s="115">
        <f t="shared" si="153"/>
        <v>-45704</v>
      </c>
      <c r="P326" s="113">
        <f t="shared" si="154"/>
        <v>319</v>
      </c>
      <c r="Q326" s="113" t="e">
        <f>INDEX(地温!$D$2:$D$366,MATCH(O326,地温!$C$2:$C$366,FALSE))</f>
        <v>#N/A</v>
      </c>
      <c r="R326" s="113" t="e">
        <f t="shared" si="155"/>
        <v>#N/A</v>
      </c>
      <c r="S326" s="116" t="e">
        <f t="shared" si="137"/>
        <v>#N/A</v>
      </c>
      <c r="T326" s="119" t="e">
        <f t="shared" si="138"/>
        <v>#N/A</v>
      </c>
      <c r="U326" s="119">
        <f t="shared" si="139"/>
        <v>0</v>
      </c>
      <c r="X326" s="115">
        <f t="shared" si="156"/>
        <v>-45704</v>
      </c>
      <c r="Y326" s="113">
        <f t="shared" si="157"/>
        <v>319</v>
      </c>
      <c r="Z326" s="113" t="e">
        <f>INDEX(地温!$D$2:$D$366,MATCH(X326,地温!$C$2:$C$366,FALSE))</f>
        <v>#N/A</v>
      </c>
      <c r="AA326" s="113" t="e">
        <f t="shared" si="158"/>
        <v>#N/A</v>
      </c>
      <c r="AB326" s="116" t="e">
        <f t="shared" si="140"/>
        <v>#N/A</v>
      </c>
      <c r="AC326" s="119" t="e">
        <f t="shared" si="141"/>
        <v>#N/A</v>
      </c>
      <c r="AD326" s="119">
        <f t="shared" si="142"/>
        <v>0</v>
      </c>
      <c r="AG326" s="115">
        <f t="shared" si="159"/>
        <v>-45704</v>
      </c>
      <c r="AH326" s="113">
        <f t="shared" si="160"/>
        <v>319</v>
      </c>
      <c r="AI326" s="113" t="e">
        <f>INDEX(地温!$D$2:$D$366,MATCH(AG326,地温!$C$2:$C$366,FALSE))</f>
        <v>#N/A</v>
      </c>
      <c r="AJ326" s="113" t="e">
        <f t="shared" si="161"/>
        <v>#N/A</v>
      </c>
      <c r="AK326" s="116" t="e">
        <f t="shared" si="143"/>
        <v>#N/A</v>
      </c>
      <c r="AL326" s="119" t="e">
        <f t="shared" si="144"/>
        <v>#N/A</v>
      </c>
      <c r="AM326" s="119">
        <f t="shared" si="145"/>
        <v>0</v>
      </c>
      <c r="AP326" s="115">
        <f t="shared" si="162"/>
        <v>-45704</v>
      </c>
      <c r="AQ326" s="113">
        <f t="shared" si="163"/>
        <v>319</v>
      </c>
      <c r="AR326" s="113" t="e">
        <f>INDEX(地温!$D$2:$D$366,MATCH(AP326,地温!$C$2:$C$366,FALSE))</f>
        <v>#N/A</v>
      </c>
      <c r="AS326" s="113" t="e">
        <f t="shared" si="164"/>
        <v>#N/A</v>
      </c>
      <c r="AT326" s="116" t="e">
        <f t="shared" si="146"/>
        <v>#N/A</v>
      </c>
      <c r="AU326" s="119" t="e">
        <f t="shared" si="147"/>
        <v>#N/A</v>
      </c>
      <c r="AV326" s="119">
        <f t="shared" si="148"/>
        <v>0</v>
      </c>
    </row>
    <row r="327" spans="1:48">
      <c r="A327" s="115">
        <f t="shared" si="149"/>
        <v>-45703</v>
      </c>
      <c r="B327" s="113">
        <f t="shared" si="132"/>
        <v>320</v>
      </c>
      <c r="C327" s="119">
        <f t="shared" si="133"/>
        <v>0</v>
      </c>
      <c r="F327" s="115">
        <f t="shared" si="150"/>
        <v>-45703</v>
      </c>
      <c r="G327" s="113">
        <f t="shared" si="151"/>
        <v>320</v>
      </c>
      <c r="H327" s="113" t="e">
        <f>INDEX(地温!$D$2:$D$366,MATCH(F327,地温!$C$2:$C$366,FALSE))</f>
        <v>#N/A</v>
      </c>
      <c r="I327" s="113" t="e">
        <f t="shared" si="152"/>
        <v>#N/A</v>
      </c>
      <c r="J327" s="116" t="e">
        <f t="shared" si="134"/>
        <v>#N/A</v>
      </c>
      <c r="K327" s="119" t="e">
        <f t="shared" si="135"/>
        <v>#N/A</v>
      </c>
      <c r="L327" s="119">
        <f t="shared" si="136"/>
        <v>0</v>
      </c>
      <c r="O327" s="115">
        <f t="shared" si="153"/>
        <v>-45703</v>
      </c>
      <c r="P327" s="113">
        <f t="shared" si="154"/>
        <v>320</v>
      </c>
      <c r="Q327" s="113" t="e">
        <f>INDEX(地温!$D$2:$D$366,MATCH(O327,地温!$C$2:$C$366,FALSE))</f>
        <v>#N/A</v>
      </c>
      <c r="R327" s="113" t="e">
        <f t="shared" si="155"/>
        <v>#N/A</v>
      </c>
      <c r="S327" s="116" t="e">
        <f t="shared" si="137"/>
        <v>#N/A</v>
      </c>
      <c r="T327" s="119" t="e">
        <f t="shared" si="138"/>
        <v>#N/A</v>
      </c>
      <c r="U327" s="119">
        <f t="shared" si="139"/>
        <v>0</v>
      </c>
      <c r="X327" s="115">
        <f t="shared" si="156"/>
        <v>-45703</v>
      </c>
      <c r="Y327" s="113">
        <f t="shared" si="157"/>
        <v>320</v>
      </c>
      <c r="Z327" s="113" t="e">
        <f>INDEX(地温!$D$2:$D$366,MATCH(X327,地温!$C$2:$C$366,FALSE))</f>
        <v>#N/A</v>
      </c>
      <c r="AA327" s="113" t="e">
        <f t="shared" si="158"/>
        <v>#N/A</v>
      </c>
      <c r="AB327" s="116" t="e">
        <f t="shared" si="140"/>
        <v>#N/A</v>
      </c>
      <c r="AC327" s="119" t="e">
        <f t="shared" si="141"/>
        <v>#N/A</v>
      </c>
      <c r="AD327" s="119">
        <f t="shared" si="142"/>
        <v>0</v>
      </c>
      <c r="AG327" s="115">
        <f t="shared" si="159"/>
        <v>-45703</v>
      </c>
      <c r="AH327" s="113">
        <f t="shared" si="160"/>
        <v>320</v>
      </c>
      <c r="AI327" s="113" t="e">
        <f>INDEX(地温!$D$2:$D$366,MATCH(AG327,地温!$C$2:$C$366,FALSE))</f>
        <v>#N/A</v>
      </c>
      <c r="AJ327" s="113" t="e">
        <f t="shared" si="161"/>
        <v>#N/A</v>
      </c>
      <c r="AK327" s="116" t="e">
        <f t="shared" si="143"/>
        <v>#N/A</v>
      </c>
      <c r="AL327" s="119" t="e">
        <f t="shared" si="144"/>
        <v>#N/A</v>
      </c>
      <c r="AM327" s="119">
        <f t="shared" si="145"/>
        <v>0</v>
      </c>
      <c r="AP327" s="115">
        <f t="shared" si="162"/>
        <v>-45703</v>
      </c>
      <c r="AQ327" s="113">
        <f t="shared" si="163"/>
        <v>320</v>
      </c>
      <c r="AR327" s="113" t="e">
        <f>INDEX(地温!$D$2:$D$366,MATCH(AP327,地温!$C$2:$C$366,FALSE))</f>
        <v>#N/A</v>
      </c>
      <c r="AS327" s="113" t="e">
        <f t="shared" si="164"/>
        <v>#N/A</v>
      </c>
      <c r="AT327" s="116" t="e">
        <f t="shared" si="146"/>
        <v>#N/A</v>
      </c>
      <c r="AU327" s="119" t="e">
        <f t="shared" si="147"/>
        <v>#N/A</v>
      </c>
      <c r="AV327" s="119">
        <f t="shared" si="148"/>
        <v>0</v>
      </c>
    </row>
    <row r="328" spans="1:48">
      <c r="A328" s="115">
        <f t="shared" si="149"/>
        <v>-45702</v>
      </c>
      <c r="B328" s="113">
        <f t="shared" ref="B328:B374" si="165">G328</f>
        <v>321</v>
      </c>
      <c r="C328" s="119">
        <f t="shared" ref="C328:C374" si="166">L328+U328+AD328+AM328+AV328</f>
        <v>0</v>
      </c>
      <c r="F328" s="115">
        <f t="shared" si="150"/>
        <v>-45702</v>
      </c>
      <c r="G328" s="113">
        <f t="shared" si="151"/>
        <v>321</v>
      </c>
      <c r="H328" s="113" t="e">
        <f>INDEX(地温!$D$2:$D$366,MATCH(F328,地温!$C$2:$C$366,FALSE))</f>
        <v>#N/A</v>
      </c>
      <c r="I328" s="113" t="e">
        <f t="shared" si="152"/>
        <v>#N/A</v>
      </c>
      <c r="J328" s="116" t="e">
        <f t="shared" ref="J328:J374" si="167">I328/G328</f>
        <v>#N/A</v>
      </c>
      <c r="K328" s="119" t="e">
        <f t="shared" ref="K328:K374" si="168">$H$4*EXP(-$I$4/(8.31*(J328+273)))</f>
        <v>#N/A</v>
      </c>
      <c r="L328" s="119">
        <f t="shared" ref="L328:L374" si="169">IF($G$1=0,0,$J$1*$G$4*0.01*(1-EXP(-K328*G328)))</f>
        <v>0</v>
      </c>
      <c r="O328" s="115">
        <f t="shared" si="153"/>
        <v>-45702</v>
      </c>
      <c r="P328" s="113">
        <f t="shared" si="154"/>
        <v>321</v>
      </c>
      <c r="Q328" s="113" t="e">
        <f>INDEX(地温!$D$2:$D$366,MATCH(O328,地温!$C$2:$C$366,FALSE))</f>
        <v>#N/A</v>
      </c>
      <c r="R328" s="113" t="e">
        <f t="shared" si="155"/>
        <v>#N/A</v>
      </c>
      <c r="S328" s="116" t="e">
        <f t="shared" ref="S328:S374" si="170">R328/P328</f>
        <v>#N/A</v>
      </c>
      <c r="T328" s="119" t="e">
        <f t="shared" ref="T328:T374" si="171">$Q$4*EXP(-$R$4/(8.31*(S328+273)))</f>
        <v>#N/A</v>
      </c>
      <c r="U328" s="119">
        <f t="shared" ref="U328:U374" si="172">IF($P$1=0,0,$S$1*$P$4*0.01*(1-EXP(-T328*P328)))</f>
        <v>0</v>
      </c>
      <c r="X328" s="115">
        <f t="shared" si="156"/>
        <v>-45702</v>
      </c>
      <c r="Y328" s="113">
        <f t="shared" si="157"/>
        <v>321</v>
      </c>
      <c r="Z328" s="113" t="e">
        <f>INDEX(地温!$D$2:$D$366,MATCH(X328,地温!$C$2:$C$366,FALSE))</f>
        <v>#N/A</v>
      </c>
      <c r="AA328" s="113" t="e">
        <f t="shared" si="158"/>
        <v>#N/A</v>
      </c>
      <c r="AB328" s="116" t="e">
        <f t="shared" ref="AB328:AB374" si="173">AA328/Y328</f>
        <v>#N/A</v>
      </c>
      <c r="AC328" s="119" t="e">
        <f t="shared" ref="AC328:AC374" si="174">$Z$4*EXP(-$AA$4/(8.31*(AB328+273)))</f>
        <v>#N/A</v>
      </c>
      <c r="AD328" s="119">
        <f t="shared" ref="AD328:AD374" si="175">IF($Y$1=0,0,$AB$1*$Y$4*0.01*(1-EXP(-AC328*Y328)))</f>
        <v>0</v>
      </c>
      <c r="AG328" s="115">
        <f t="shared" si="159"/>
        <v>-45702</v>
      </c>
      <c r="AH328" s="113">
        <f t="shared" si="160"/>
        <v>321</v>
      </c>
      <c r="AI328" s="113" t="e">
        <f>INDEX(地温!$D$2:$D$366,MATCH(AG328,地温!$C$2:$C$366,FALSE))</f>
        <v>#N/A</v>
      </c>
      <c r="AJ328" s="113" t="e">
        <f t="shared" si="161"/>
        <v>#N/A</v>
      </c>
      <c r="AK328" s="116" t="e">
        <f t="shared" ref="AK328:AK374" si="176">AJ328/AH328</f>
        <v>#N/A</v>
      </c>
      <c r="AL328" s="119" t="e">
        <f t="shared" ref="AL328:AL374" si="177">$AI$4*EXP(-$AJ$4/(8.31*(AK328+273)))</f>
        <v>#N/A</v>
      </c>
      <c r="AM328" s="119">
        <f t="shared" ref="AM328:AM374" si="178">IF($AH$1=0,0,$AK$1*$AH$4*0.01*(1-EXP(-AL328*AH328)))</f>
        <v>0</v>
      </c>
      <c r="AP328" s="115">
        <f t="shared" si="162"/>
        <v>-45702</v>
      </c>
      <c r="AQ328" s="113">
        <f t="shared" si="163"/>
        <v>321</v>
      </c>
      <c r="AR328" s="113" t="e">
        <f>INDEX(地温!$D$2:$D$366,MATCH(AP328,地温!$C$2:$C$366,FALSE))</f>
        <v>#N/A</v>
      </c>
      <c r="AS328" s="113" t="e">
        <f t="shared" si="164"/>
        <v>#N/A</v>
      </c>
      <c r="AT328" s="116" t="e">
        <f t="shared" ref="AT328:AT374" si="179">AS328/AQ328</f>
        <v>#N/A</v>
      </c>
      <c r="AU328" s="119" t="e">
        <f t="shared" ref="AU328:AU374" si="180">$AR$4*EXP(-$AS$4/(8.31*(AT328+273)))</f>
        <v>#N/A</v>
      </c>
      <c r="AV328" s="119">
        <f t="shared" ref="AV328:AV374" si="181">IF($AQ$1=0,0,$AT$1*$AQ$4*0.01*(1-EXP(-AU328*AQ328)))</f>
        <v>0</v>
      </c>
    </row>
    <row r="329" spans="1:48">
      <c r="A329" s="115">
        <f t="shared" ref="A329:A374" si="182">A328+1</f>
        <v>-45701</v>
      </c>
      <c r="B329" s="113">
        <f t="shared" si="165"/>
        <v>322</v>
      </c>
      <c r="C329" s="119">
        <f t="shared" si="166"/>
        <v>0</v>
      </c>
      <c r="F329" s="115">
        <f t="shared" ref="F329:F374" si="183">F328+1</f>
        <v>-45701</v>
      </c>
      <c r="G329" s="113">
        <f t="shared" ref="G329:G374" si="184">F329-F$8+1</f>
        <v>322</v>
      </c>
      <c r="H329" s="113" t="e">
        <f>INDEX(地温!$D$2:$D$366,MATCH(F329,地温!$C$2:$C$366,FALSE))</f>
        <v>#N/A</v>
      </c>
      <c r="I329" s="113" t="e">
        <f t="shared" ref="I329:I374" si="185">I328+H329</f>
        <v>#N/A</v>
      </c>
      <c r="J329" s="116" t="e">
        <f t="shared" si="167"/>
        <v>#N/A</v>
      </c>
      <c r="K329" s="119" t="e">
        <f t="shared" si="168"/>
        <v>#N/A</v>
      </c>
      <c r="L329" s="119">
        <f t="shared" si="169"/>
        <v>0</v>
      </c>
      <c r="O329" s="115">
        <f t="shared" ref="O329:O374" si="186">O328+1</f>
        <v>-45701</v>
      </c>
      <c r="P329" s="113">
        <f t="shared" ref="P329:P374" si="187">O329-O$8+1</f>
        <v>322</v>
      </c>
      <c r="Q329" s="113" t="e">
        <f>INDEX(地温!$D$2:$D$366,MATCH(O329,地温!$C$2:$C$366,FALSE))</f>
        <v>#N/A</v>
      </c>
      <c r="R329" s="113" t="e">
        <f t="shared" ref="R329:R374" si="188">R328+Q329</f>
        <v>#N/A</v>
      </c>
      <c r="S329" s="116" t="e">
        <f t="shared" si="170"/>
        <v>#N/A</v>
      </c>
      <c r="T329" s="119" t="e">
        <f t="shared" si="171"/>
        <v>#N/A</v>
      </c>
      <c r="U329" s="119">
        <f t="shared" si="172"/>
        <v>0</v>
      </c>
      <c r="X329" s="115">
        <f t="shared" ref="X329:X374" si="189">X328+1</f>
        <v>-45701</v>
      </c>
      <c r="Y329" s="113">
        <f t="shared" ref="Y329:Y374" si="190">X329-X$8+1</f>
        <v>322</v>
      </c>
      <c r="Z329" s="113" t="e">
        <f>INDEX(地温!$D$2:$D$366,MATCH(X329,地温!$C$2:$C$366,FALSE))</f>
        <v>#N/A</v>
      </c>
      <c r="AA329" s="113" t="e">
        <f t="shared" ref="AA329:AA374" si="191">AA328+Z329</f>
        <v>#N/A</v>
      </c>
      <c r="AB329" s="116" t="e">
        <f t="shared" si="173"/>
        <v>#N/A</v>
      </c>
      <c r="AC329" s="119" t="e">
        <f t="shared" si="174"/>
        <v>#N/A</v>
      </c>
      <c r="AD329" s="119">
        <f t="shared" si="175"/>
        <v>0</v>
      </c>
      <c r="AG329" s="115">
        <f t="shared" ref="AG329:AG374" si="192">AG328+1</f>
        <v>-45701</v>
      </c>
      <c r="AH329" s="113">
        <f t="shared" ref="AH329:AH374" si="193">AG329-AG$8+1</f>
        <v>322</v>
      </c>
      <c r="AI329" s="113" t="e">
        <f>INDEX(地温!$D$2:$D$366,MATCH(AG329,地温!$C$2:$C$366,FALSE))</f>
        <v>#N/A</v>
      </c>
      <c r="AJ329" s="113" t="e">
        <f t="shared" ref="AJ329:AJ374" si="194">AJ328+AI329</f>
        <v>#N/A</v>
      </c>
      <c r="AK329" s="116" t="e">
        <f t="shared" si="176"/>
        <v>#N/A</v>
      </c>
      <c r="AL329" s="119" t="e">
        <f t="shared" si="177"/>
        <v>#N/A</v>
      </c>
      <c r="AM329" s="119">
        <f t="shared" si="178"/>
        <v>0</v>
      </c>
      <c r="AP329" s="115">
        <f t="shared" ref="AP329:AP374" si="195">AP328+1</f>
        <v>-45701</v>
      </c>
      <c r="AQ329" s="113">
        <f t="shared" ref="AQ329:AQ374" si="196">AP329-AP$8+1</f>
        <v>322</v>
      </c>
      <c r="AR329" s="113" t="e">
        <f>INDEX(地温!$D$2:$D$366,MATCH(AP329,地温!$C$2:$C$366,FALSE))</f>
        <v>#N/A</v>
      </c>
      <c r="AS329" s="113" t="e">
        <f t="shared" ref="AS329:AS374" si="197">AS328+AR329</f>
        <v>#N/A</v>
      </c>
      <c r="AT329" s="116" t="e">
        <f t="shared" si="179"/>
        <v>#N/A</v>
      </c>
      <c r="AU329" s="119" t="e">
        <f t="shared" si="180"/>
        <v>#N/A</v>
      </c>
      <c r="AV329" s="119">
        <f t="shared" si="181"/>
        <v>0</v>
      </c>
    </row>
    <row r="330" spans="1:48">
      <c r="A330" s="115">
        <f t="shared" si="182"/>
        <v>-45700</v>
      </c>
      <c r="B330" s="113">
        <f t="shared" si="165"/>
        <v>323</v>
      </c>
      <c r="C330" s="119">
        <f t="shared" si="166"/>
        <v>0</v>
      </c>
      <c r="F330" s="115">
        <f t="shared" si="183"/>
        <v>-45700</v>
      </c>
      <c r="G330" s="113">
        <f t="shared" si="184"/>
        <v>323</v>
      </c>
      <c r="H330" s="113" t="e">
        <f>INDEX(地温!$D$2:$D$366,MATCH(F330,地温!$C$2:$C$366,FALSE))</f>
        <v>#N/A</v>
      </c>
      <c r="I330" s="113" t="e">
        <f t="shared" si="185"/>
        <v>#N/A</v>
      </c>
      <c r="J330" s="116" t="e">
        <f t="shared" si="167"/>
        <v>#N/A</v>
      </c>
      <c r="K330" s="119" t="e">
        <f t="shared" si="168"/>
        <v>#N/A</v>
      </c>
      <c r="L330" s="119">
        <f t="shared" si="169"/>
        <v>0</v>
      </c>
      <c r="O330" s="115">
        <f t="shared" si="186"/>
        <v>-45700</v>
      </c>
      <c r="P330" s="113">
        <f t="shared" si="187"/>
        <v>323</v>
      </c>
      <c r="Q330" s="113" t="e">
        <f>INDEX(地温!$D$2:$D$366,MATCH(O330,地温!$C$2:$C$366,FALSE))</f>
        <v>#N/A</v>
      </c>
      <c r="R330" s="113" t="e">
        <f t="shared" si="188"/>
        <v>#N/A</v>
      </c>
      <c r="S330" s="116" t="e">
        <f t="shared" si="170"/>
        <v>#N/A</v>
      </c>
      <c r="T330" s="119" t="e">
        <f t="shared" si="171"/>
        <v>#N/A</v>
      </c>
      <c r="U330" s="119">
        <f t="shared" si="172"/>
        <v>0</v>
      </c>
      <c r="X330" s="115">
        <f t="shared" si="189"/>
        <v>-45700</v>
      </c>
      <c r="Y330" s="113">
        <f t="shared" si="190"/>
        <v>323</v>
      </c>
      <c r="Z330" s="113" t="e">
        <f>INDEX(地温!$D$2:$D$366,MATCH(X330,地温!$C$2:$C$366,FALSE))</f>
        <v>#N/A</v>
      </c>
      <c r="AA330" s="113" t="e">
        <f t="shared" si="191"/>
        <v>#N/A</v>
      </c>
      <c r="AB330" s="116" t="e">
        <f t="shared" si="173"/>
        <v>#N/A</v>
      </c>
      <c r="AC330" s="119" t="e">
        <f t="shared" si="174"/>
        <v>#N/A</v>
      </c>
      <c r="AD330" s="119">
        <f t="shared" si="175"/>
        <v>0</v>
      </c>
      <c r="AG330" s="115">
        <f t="shared" si="192"/>
        <v>-45700</v>
      </c>
      <c r="AH330" s="113">
        <f t="shared" si="193"/>
        <v>323</v>
      </c>
      <c r="AI330" s="113" t="e">
        <f>INDEX(地温!$D$2:$D$366,MATCH(AG330,地温!$C$2:$C$366,FALSE))</f>
        <v>#N/A</v>
      </c>
      <c r="AJ330" s="113" t="e">
        <f t="shared" si="194"/>
        <v>#N/A</v>
      </c>
      <c r="AK330" s="116" t="e">
        <f t="shared" si="176"/>
        <v>#N/A</v>
      </c>
      <c r="AL330" s="119" t="e">
        <f t="shared" si="177"/>
        <v>#N/A</v>
      </c>
      <c r="AM330" s="119">
        <f t="shared" si="178"/>
        <v>0</v>
      </c>
      <c r="AP330" s="115">
        <f t="shared" si="195"/>
        <v>-45700</v>
      </c>
      <c r="AQ330" s="113">
        <f t="shared" si="196"/>
        <v>323</v>
      </c>
      <c r="AR330" s="113" t="e">
        <f>INDEX(地温!$D$2:$D$366,MATCH(AP330,地温!$C$2:$C$366,FALSE))</f>
        <v>#N/A</v>
      </c>
      <c r="AS330" s="113" t="e">
        <f t="shared" si="197"/>
        <v>#N/A</v>
      </c>
      <c r="AT330" s="116" t="e">
        <f t="shared" si="179"/>
        <v>#N/A</v>
      </c>
      <c r="AU330" s="119" t="e">
        <f t="shared" si="180"/>
        <v>#N/A</v>
      </c>
      <c r="AV330" s="119">
        <f t="shared" si="181"/>
        <v>0</v>
      </c>
    </row>
    <row r="331" spans="1:48">
      <c r="A331" s="115">
        <f t="shared" si="182"/>
        <v>-45699</v>
      </c>
      <c r="B331" s="113">
        <f t="shared" si="165"/>
        <v>324</v>
      </c>
      <c r="C331" s="119">
        <f t="shared" si="166"/>
        <v>0</v>
      </c>
      <c r="F331" s="115">
        <f t="shared" si="183"/>
        <v>-45699</v>
      </c>
      <c r="G331" s="113">
        <f t="shared" si="184"/>
        <v>324</v>
      </c>
      <c r="H331" s="113" t="e">
        <f>INDEX(地温!$D$2:$D$366,MATCH(F331,地温!$C$2:$C$366,FALSE))</f>
        <v>#N/A</v>
      </c>
      <c r="I331" s="113" t="e">
        <f t="shared" si="185"/>
        <v>#N/A</v>
      </c>
      <c r="J331" s="116" t="e">
        <f t="shared" si="167"/>
        <v>#N/A</v>
      </c>
      <c r="K331" s="119" t="e">
        <f t="shared" si="168"/>
        <v>#N/A</v>
      </c>
      <c r="L331" s="119">
        <f t="shared" si="169"/>
        <v>0</v>
      </c>
      <c r="O331" s="115">
        <f t="shared" si="186"/>
        <v>-45699</v>
      </c>
      <c r="P331" s="113">
        <f t="shared" si="187"/>
        <v>324</v>
      </c>
      <c r="Q331" s="113" t="e">
        <f>INDEX(地温!$D$2:$D$366,MATCH(O331,地温!$C$2:$C$366,FALSE))</f>
        <v>#N/A</v>
      </c>
      <c r="R331" s="113" t="e">
        <f t="shared" si="188"/>
        <v>#N/A</v>
      </c>
      <c r="S331" s="116" t="e">
        <f t="shared" si="170"/>
        <v>#N/A</v>
      </c>
      <c r="T331" s="119" t="e">
        <f t="shared" si="171"/>
        <v>#N/A</v>
      </c>
      <c r="U331" s="119">
        <f t="shared" si="172"/>
        <v>0</v>
      </c>
      <c r="X331" s="115">
        <f t="shared" si="189"/>
        <v>-45699</v>
      </c>
      <c r="Y331" s="113">
        <f t="shared" si="190"/>
        <v>324</v>
      </c>
      <c r="Z331" s="113" t="e">
        <f>INDEX(地温!$D$2:$D$366,MATCH(X331,地温!$C$2:$C$366,FALSE))</f>
        <v>#N/A</v>
      </c>
      <c r="AA331" s="113" t="e">
        <f t="shared" si="191"/>
        <v>#N/A</v>
      </c>
      <c r="AB331" s="116" t="e">
        <f t="shared" si="173"/>
        <v>#N/A</v>
      </c>
      <c r="AC331" s="119" t="e">
        <f t="shared" si="174"/>
        <v>#N/A</v>
      </c>
      <c r="AD331" s="119">
        <f t="shared" si="175"/>
        <v>0</v>
      </c>
      <c r="AG331" s="115">
        <f t="shared" si="192"/>
        <v>-45699</v>
      </c>
      <c r="AH331" s="113">
        <f t="shared" si="193"/>
        <v>324</v>
      </c>
      <c r="AI331" s="113" t="e">
        <f>INDEX(地温!$D$2:$D$366,MATCH(AG331,地温!$C$2:$C$366,FALSE))</f>
        <v>#N/A</v>
      </c>
      <c r="AJ331" s="113" t="e">
        <f t="shared" si="194"/>
        <v>#N/A</v>
      </c>
      <c r="AK331" s="116" t="e">
        <f t="shared" si="176"/>
        <v>#N/A</v>
      </c>
      <c r="AL331" s="119" t="e">
        <f t="shared" si="177"/>
        <v>#N/A</v>
      </c>
      <c r="AM331" s="119">
        <f t="shared" si="178"/>
        <v>0</v>
      </c>
      <c r="AP331" s="115">
        <f t="shared" si="195"/>
        <v>-45699</v>
      </c>
      <c r="AQ331" s="113">
        <f t="shared" si="196"/>
        <v>324</v>
      </c>
      <c r="AR331" s="113" t="e">
        <f>INDEX(地温!$D$2:$D$366,MATCH(AP331,地温!$C$2:$C$366,FALSE))</f>
        <v>#N/A</v>
      </c>
      <c r="AS331" s="113" t="e">
        <f t="shared" si="197"/>
        <v>#N/A</v>
      </c>
      <c r="AT331" s="116" t="e">
        <f t="shared" si="179"/>
        <v>#N/A</v>
      </c>
      <c r="AU331" s="119" t="e">
        <f t="shared" si="180"/>
        <v>#N/A</v>
      </c>
      <c r="AV331" s="119">
        <f t="shared" si="181"/>
        <v>0</v>
      </c>
    </row>
    <row r="332" spans="1:48">
      <c r="A332" s="115">
        <f t="shared" si="182"/>
        <v>-45698</v>
      </c>
      <c r="B332" s="113">
        <f t="shared" si="165"/>
        <v>325</v>
      </c>
      <c r="C332" s="119">
        <f t="shared" si="166"/>
        <v>0</v>
      </c>
      <c r="F332" s="115">
        <f t="shared" si="183"/>
        <v>-45698</v>
      </c>
      <c r="G332" s="113">
        <f t="shared" si="184"/>
        <v>325</v>
      </c>
      <c r="H332" s="113" t="e">
        <f>INDEX(地温!$D$2:$D$366,MATCH(F332,地温!$C$2:$C$366,FALSE))</f>
        <v>#N/A</v>
      </c>
      <c r="I332" s="113" t="e">
        <f t="shared" si="185"/>
        <v>#N/A</v>
      </c>
      <c r="J332" s="116" t="e">
        <f t="shared" si="167"/>
        <v>#N/A</v>
      </c>
      <c r="K332" s="119" t="e">
        <f t="shared" si="168"/>
        <v>#N/A</v>
      </c>
      <c r="L332" s="119">
        <f t="shared" si="169"/>
        <v>0</v>
      </c>
      <c r="O332" s="115">
        <f t="shared" si="186"/>
        <v>-45698</v>
      </c>
      <c r="P332" s="113">
        <f t="shared" si="187"/>
        <v>325</v>
      </c>
      <c r="Q332" s="113" t="e">
        <f>INDEX(地温!$D$2:$D$366,MATCH(O332,地温!$C$2:$C$366,FALSE))</f>
        <v>#N/A</v>
      </c>
      <c r="R332" s="113" t="e">
        <f t="shared" si="188"/>
        <v>#N/A</v>
      </c>
      <c r="S332" s="116" t="e">
        <f t="shared" si="170"/>
        <v>#N/A</v>
      </c>
      <c r="T332" s="119" t="e">
        <f t="shared" si="171"/>
        <v>#N/A</v>
      </c>
      <c r="U332" s="119">
        <f t="shared" si="172"/>
        <v>0</v>
      </c>
      <c r="X332" s="115">
        <f t="shared" si="189"/>
        <v>-45698</v>
      </c>
      <c r="Y332" s="113">
        <f t="shared" si="190"/>
        <v>325</v>
      </c>
      <c r="Z332" s="113" t="e">
        <f>INDEX(地温!$D$2:$D$366,MATCH(X332,地温!$C$2:$C$366,FALSE))</f>
        <v>#N/A</v>
      </c>
      <c r="AA332" s="113" t="e">
        <f t="shared" si="191"/>
        <v>#N/A</v>
      </c>
      <c r="AB332" s="116" t="e">
        <f t="shared" si="173"/>
        <v>#N/A</v>
      </c>
      <c r="AC332" s="119" t="e">
        <f t="shared" si="174"/>
        <v>#N/A</v>
      </c>
      <c r="AD332" s="119">
        <f t="shared" si="175"/>
        <v>0</v>
      </c>
      <c r="AG332" s="115">
        <f t="shared" si="192"/>
        <v>-45698</v>
      </c>
      <c r="AH332" s="113">
        <f t="shared" si="193"/>
        <v>325</v>
      </c>
      <c r="AI332" s="113" t="e">
        <f>INDEX(地温!$D$2:$D$366,MATCH(AG332,地温!$C$2:$C$366,FALSE))</f>
        <v>#N/A</v>
      </c>
      <c r="AJ332" s="113" t="e">
        <f t="shared" si="194"/>
        <v>#N/A</v>
      </c>
      <c r="AK332" s="116" t="e">
        <f t="shared" si="176"/>
        <v>#N/A</v>
      </c>
      <c r="AL332" s="119" t="e">
        <f t="shared" si="177"/>
        <v>#N/A</v>
      </c>
      <c r="AM332" s="119">
        <f t="shared" si="178"/>
        <v>0</v>
      </c>
      <c r="AP332" s="115">
        <f t="shared" si="195"/>
        <v>-45698</v>
      </c>
      <c r="AQ332" s="113">
        <f t="shared" si="196"/>
        <v>325</v>
      </c>
      <c r="AR332" s="113" t="e">
        <f>INDEX(地温!$D$2:$D$366,MATCH(AP332,地温!$C$2:$C$366,FALSE))</f>
        <v>#N/A</v>
      </c>
      <c r="AS332" s="113" t="e">
        <f t="shared" si="197"/>
        <v>#N/A</v>
      </c>
      <c r="AT332" s="116" t="e">
        <f t="shared" si="179"/>
        <v>#N/A</v>
      </c>
      <c r="AU332" s="119" t="e">
        <f t="shared" si="180"/>
        <v>#N/A</v>
      </c>
      <c r="AV332" s="119">
        <f t="shared" si="181"/>
        <v>0</v>
      </c>
    </row>
    <row r="333" spans="1:48">
      <c r="A333" s="115">
        <f t="shared" si="182"/>
        <v>-45697</v>
      </c>
      <c r="B333" s="113">
        <f t="shared" si="165"/>
        <v>326</v>
      </c>
      <c r="C333" s="119">
        <f t="shared" si="166"/>
        <v>0</v>
      </c>
      <c r="F333" s="115">
        <f t="shared" si="183"/>
        <v>-45697</v>
      </c>
      <c r="G333" s="113">
        <f t="shared" si="184"/>
        <v>326</v>
      </c>
      <c r="H333" s="113" t="e">
        <f>INDEX(地温!$D$2:$D$366,MATCH(F333,地温!$C$2:$C$366,FALSE))</f>
        <v>#N/A</v>
      </c>
      <c r="I333" s="113" t="e">
        <f t="shared" si="185"/>
        <v>#N/A</v>
      </c>
      <c r="J333" s="116" t="e">
        <f t="shared" si="167"/>
        <v>#N/A</v>
      </c>
      <c r="K333" s="119" t="e">
        <f t="shared" si="168"/>
        <v>#N/A</v>
      </c>
      <c r="L333" s="119">
        <f t="shared" si="169"/>
        <v>0</v>
      </c>
      <c r="O333" s="115">
        <f t="shared" si="186"/>
        <v>-45697</v>
      </c>
      <c r="P333" s="113">
        <f t="shared" si="187"/>
        <v>326</v>
      </c>
      <c r="Q333" s="113" t="e">
        <f>INDEX(地温!$D$2:$D$366,MATCH(O333,地温!$C$2:$C$366,FALSE))</f>
        <v>#N/A</v>
      </c>
      <c r="R333" s="113" t="e">
        <f t="shared" si="188"/>
        <v>#N/A</v>
      </c>
      <c r="S333" s="116" t="e">
        <f t="shared" si="170"/>
        <v>#N/A</v>
      </c>
      <c r="T333" s="119" t="e">
        <f t="shared" si="171"/>
        <v>#N/A</v>
      </c>
      <c r="U333" s="119">
        <f t="shared" si="172"/>
        <v>0</v>
      </c>
      <c r="X333" s="115">
        <f t="shared" si="189"/>
        <v>-45697</v>
      </c>
      <c r="Y333" s="113">
        <f t="shared" si="190"/>
        <v>326</v>
      </c>
      <c r="Z333" s="113" t="e">
        <f>INDEX(地温!$D$2:$D$366,MATCH(X333,地温!$C$2:$C$366,FALSE))</f>
        <v>#N/A</v>
      </c>
      <c r="AA333" s="113" t="e">
        <f t="shared" si="191"/>
        <v>#N/A</v>
      </c>
      <c r="AB333" s="116" t="e">
        <f t="shared" si="173"/>
        <v>#N/A</v>
      </c>
      <c r="AC333" s="119" t="e">
        <f t="shared" si="174"/>
        <v>#N/A</v>
      </c>
      <c r="AD333" s="119">
        <f t="shared" si="175"/>
        <v>0</v>
      </c>
      <c r="AG333" s="115">
        <f t="shared" si="192"/>
        <v>-45697</v>
      </c>
      <c r="AH333" s="113">
        <f t="shared" si="193"/>
        <v>326</v>
      </c>
      <c r="AI333" s="113" t="e">
        <f>INDEX(地温!$D$2:$D$366,MATCH(AG333,地温!$C$2:$C$366,FALSE))</f>
        <v>#N/A</v>
      </c>
      <c r="AJ333" s="113" t="e">
        <f t="shared" si="194"/>
        <v>#N/A</v>
      </c>
      <c r="AK333" s="116" t="e">
        <f t="shared" si="176"/>
        <v>#N/A</v>
      </c>
      <c r="AL333" s="119" t="e">
        <f t="shared" si="177"/>
        <v>#N/A</v>
      </c>
      <c r="AM333" s="119">
        <f t="shared" si="178"/>
        <v>0</v>
      </c>
      <c r="AP333" s="115">
        <f t="shared" si="195"/>
        <v>-45697</v>
      </c>
      <c r="AQ333" s="113">
        <f t="shared" si="196"/>
        <v>326</v>
      </c>
      <c r="AR333" s="113" t="e">
        <f>INDEX(地温!$D$2:$D$366,MATCH(AP333,地温!$C$2:$C$366,FALSE))</f>
        <v>#N/A</v>
      </c>
      <c r="AS333" s="113" t="e">
        <f t="shared" si="197"/>
        <v>#N/A</v>
      </c>
      <c r="AT333" s="116" t="e">
        <f t="shared" si="179"/>
        <v>#N/A</v>
      </c>
      <c r="AU333" s="119" t="e">
        <f t="shared" si="180"/>
        <v>#N/A</v>
      </c>
      <c r="AV333" s="119">
        <f t="shared" si="181"/>
        <v>0</v>
      </c>
    </row>
    <row r="334" spans="1:48">
      <c r="A334" s="115">
        <f t="shared" si="182"/>
        <v>-45696</v>
      </c>
      <c r="B334" s="113">
        <f t="shared" si="165"/>
        <v>327</v>
      </c>
      <c r="C334" s="119">
        <f t="shared" si="166"/>
        <v>0</v>
      </c>
      <c r="F334" s="115">
        <f t="shared" si="183"/>
        <v>-45696</v>
      </c>
      <c r="G334" s="113">
        <f t="shared" si="184"/>
        <v>327</v>
      </c>
      <c r="H334" s="113" t="e">
        <f>INDEX(地温!$D$2:$D$366,MATCH(F334,地温!$C$2:$C$366,FALSE))</f>
        <v>#N/A</v>
      </c>
      <c r="I334" s="113" t="e">
        <f t="shared" si="185"/>
        <v>#N/A</v>
      </c>
      <c r="J334" s="116" t="e">
        <f t="shared" si="167"/>
        <v>#N/A</v>
      </c>
      <c r="K334" s="119" t="e">
        <f t="shared" si="168"/>
        <v>#N/A</v>
      </c>
      <c r="L334" s="119">
        <f t="shared" si="169"/>
        <v>0</v>
      </c>
      <c r="O334" s="115">
        <f t="shared" si="186"/>
        <v>-45696</v>
      </c>
      <c r="P334" s="113">
        <f t="shared" si="187"/>
        <v>327</v>
      </c>
      <c r="Q334" s="113" t="e">
        <f>INDEX(地温!$D$2:$D$366,MATCH(O334,地温!$C$2:$C$366,FALSE))</f>
        <v>#N/A</v>
      </c>
      <c r="R334" s="113" t="e">
        <f t="shared" si="188"/>
        <v>#N/A</v>
      </c>
      <c r="S334" s="116" t="e">
        <f t="shared" si="170"/>
        <v>#N/A</v>
      </c>
      <c r="T334" s="119" t="e">
        <f t="shared" si="171"/>
        <v>#N/A</v>
      </c>
      <c r="U334" s="119">
        <f t="shared" si="172"/>
        <v>0</v>
      </c>
      <c r="X334" s="115">
        <f t="shared" si="189"/>
        <v>-45696</v>
      </c>
      <c r="Y334" s="113">
        <f t="shared" si="190"/>
        <v>327</v>
      </c>
      <c r="Z334" s="113" t="e">
        <f>INDEX(地温!$D$2:$D$366,MATCH(X334,地温!$C$2:$C$366,FALSE))</f>
        <v>#N/A</v>
      </c>
      <c r="AA334" s="113" t="e">
        <f t="shared" si="191"/>
        <v>#N/A</v>
      </c>
      <c r="AB334" s="116" t="e">
        <f t="shared" si="173"/>
        <v>#N/A</v>
      </c>
      <c r="AC334" s="119" t="e">
        <f t="shared" si="174"/>
        <v>#N/A</v>
      </c>
      <c r="AD334" s="119">
        <f t="shared" si="175"/>
        <v>0</v>
      </c>
      <c r="AG334" s="115">
        <f t="shared" si="192"/>
        <v>-45696</v>
      </c>
      <c r="AH334" s="113">
        <f t="shared" si="193"/>
        <v>327</v>
      </c>
      <c r="AI334" s="113" t="e">
        <f>INDEX(地温!$D$2:$D$366,MATCH(AG334,地温!$C$2:$C$366,FALSE))</f>
        <v>#N/A</v>
      </c>
      <c r="AJ334" s="113" t="e">
        <f t="shared" si="194"/>
        <v>#N/A</v>
      </c>
      <c r="AK334" s="116" t="e">
        <f t="shared" si="176"/>
        <v>#N/A</v>
      </c>
      <c r="AL334" s="119" t="e">
        <f t="shared" si="177"/>
        <v>#N/A</v>
      </c>
      <c r="AM334" s="119">
        <f t="shared" si="178"/>
        <v>0</v>
      </c>
      <c r="AP334" s="115">
        <f t="shared" si="195"/>
        <v>-45696</v>
      </c>
      <c r="AQ334" s="113">
        <f t="shared" si="196"/>
        <v>327</v>
      </c>
      <c r="AR334" s="113" t="e">
        <f>INDEX(地温!$D$2:$D$366,MATCH(AP334,地温!$C$2:$C$366,FALSE))</f>
        <v>#N/A</v>
      </c>
      <c r="AS334" s="113" t="e">
        <f t="shared" si="197"/>
        <v>#N/A</v>
      </c>
      <c r="AT334" s="116" t="e">
        <f t="shared" si="179"/>
        <v>#N/A</v>
      </c>
      <c r="AU334" s="119" t="e">
        <f t="shared" si="180"/>
        <v>#N/A</v>
      </c>
      <c r="AV334" s="119">
        <f t="shared" si="181"/>
        <v>0</v>
      </c>
    </row>
    <row r="335" spans="1:48">
      <c r="A335" s="115">
        <f t="shared" si="182"/>
        <v>-45695</v>
      </c>
      <c r="B335" s="113">
        <f t="shared" si="165"/>
        <v>328</v>
      </c>
      <c r="C335" s="119">
        <f t="shared" si="166"/>
        <v>0</v>
      </c>
      <c r="F335" s="115">
        <f t="shared" si="183"/>
        <v>-45695</v>
      </c>
      <c r="G335" s="113">
        <f t="shared" si="184"/>
        <v>328</v>
      </c>
      <c r="H335" s="113" t="e">
        <f>INDEX(地温!$D$2:$D$366,MATCH(F335,地温!$C$2:$C$366,FALSE))</f>
        <v>#N/A</v>
      </c>
      <c r="I335" s="113" t="e">
        <f t="shared" si="185"/>
        <v>#N/A</v>
      </c>
      <c r="J335" s="116" t="e">
        <f t="shared" si="167"/>
        <v>#N/A</v>
      </c>
      <c r="K335" s="119" t="e">
        <f t="shared" si="168"/>
        <v>#N/A</v>
      </c>
      <c r="L335" s="119">
        <f t="shared" si="169"/>
        <v>0</v>
      </c>
      <c r="O335" s="115">
        <f t="shared" si="186"/>
        <v>-45695</v>
      </c>
      <c r="P335" s="113">
        <f t="shared" si="187"/>
        <v>328</v>
      </c>
      <c r="Q335" s="113" t="e">
        <f>INDEX(地温!$D$2:$D$366,MATCH(O335,地温!$C$2:$C$366,FALSE))</f>
        <v>#N/A</v>
      </c>
      <c r="R335" s="113" t="e">
        <f t="shared" si="188"/>
        <v>#N/A</v>
      </c>
      <c r="S335" s="116" t="e">
        <f t="shared" si="170"/>
        <v>#N/A</v>
      </c>
      <c r="T335" s="119" t="e">
        <f t="shared" si="171"/>
        <v>#N/A</v>
      </c>
      <c r="U335" s="119">
        <f t="shared" si="172"/>
        <v>0</v>
      </c>
      <c r="X335" s="115">
        <f t="shared" si="189"/>
        <v>-45695</v>
      </c>
      <c r="Y335" s="113">
        <f t="shared" si="190"/>
        <v>328</v>
      </c>
      <c r="Z335" s="113" t="e">
        <f>INDEX(地温!$D$2:$D$366,MATCH(X335,地温!$C$2:$C$366,FALSE))</f>
        <v>#N/A</v>
      </c>
      <c r="AA335" s="113" t="e">
        <f t="shared" si="191"/>
        <v>#N/A</v>
      </c>
      <c r="AB335" s="116" t="e">
        <f t="shared" si="173"/>
        <v>#N/A</v>
      </c>
      <c r="AC335" s="119" t="e">
        <f t="shared" si="174"/>
        <v>#N/A</v>
      </c>
      <c r="AD335" s="119">
        <f t="shared" si="175"/>
        <v>0</v>
      </c>
      <c r="AG335" s="115">
        <f t="shared" si="192"/>
        <v>-45695</v>
      </c>
      <c r="AH335" s="113">
        <f t="shared" si="193"/>
        <v>328</v>
      </c>
      <c r="AI335" s="113" t="e">
        <f>INDEX(地温!$D$2:$D$366,MATCH(AG335,地温!$C$2:$C$366,FALSE))</f>
        <v>#N/A</v>
      </c>
      <c r="AJ335" s="113" t="e">
        <f t="shared" si="194"/>
        <v>#N/A</v>
      </c>
      <c r="AK335" s="116" t="e">
        <f t="shared" si="176"/>
        <v>#N/A</v>
      </c>
      <c r="AL335" s="119" t="e">
        <f t="shared" si="177"/>
        <v>#N/A</v>
      </c>
      <c r="AM335" s="119">
        <f t="shared" si="178"/>
        <v>0</v>
      </c>
      <c r="AP335" s="115">
        <f t="shared" si="195"/>
        <v>-45695</v>
      </c>
      <c r="AQ335" s="113">
        <f t="shared" si="196"/>
        <v>328</v>
      </c>
      <c r="AR335" s="113" t="e">
        <f>INDEX(地温!$D$2:$D$366,MATCH(AP335,地温!$C$2:$C$366,FALSE))</f>
        <v>#N/A</v>
      </c>
      <c r="AS335" s="113" t="e">
        <f t="shared" si="197"/>
        <v>#N/A</v>
      </c>
      <c r="AT335" s="116" t="e">
        <f t="shared" si="179"/>
        <v>#N/A</v>
      </c>
      <c r="AU335" s="119" t="e">
        <f t="shared" si="180"/>
        <v>#N/A</v>
      </c>
      <c r="AV335" s="119">
        <f t="shared" si="181"/>
        <v>0</v>
      </c>
    </row>
    <row r="336" spans="1:48">
      <c r="A336" s="115">
        <f t="shared" si="182"/>
        <v>-45694</v>
      </c>
      <c r="B336" s="113">
        <f t="shared" si="165"/>
        <v>329</v>
      </c>
      <c r="C336" s="119">
        <f t="shared" si="166"/>
        <v>0</v>
      </c>
      <c r="F336" s="115">
        <f t="shared" si="183"/>
        <v>-45694</v>
      </c>
      <c r="G336" s="113">
        <f t="shared" si="184"/>
        <v>329</v>
      </c>
      <c r="H336" s="113" t="e">
        <f>INDEX(地温!$D$2:$D$366,MATCH(F336,地温!$C$2:$C$366,FALSE))</f>
        <v>#N/A</v>
      </c>
      <c r="I336" s="113" t="e">
        <f t="shared" si="185"/>
        <v>#N/A</v>
      </c>
      <c r="J336" s="116" t="e">
        <f t="shared" si="167"/>
        <v>#N/A</v>
      </c>
      <c r="K336" s="119" t="e">
        <f t="shared" si="168"/>
        <v>#N/A</v>
      </c>
      <c r="L336" s="119">
        <f t="shared" si="169"/>
        <v>0</v>
      </c>
      <c r="O336" s="115">
        <f t="shared" si="186"/>
        <v>-45694</v>
      </c>
      <c r="P336" s="113">
        <f t="shared" si="187"/>
        <v>329</v>
      </c>
      <c r="Q336" s="113" t="e">
        <f>INDEX(地温!$D$2:$D$366,MATCH(O336,地温!$C$2:$C$366,FALSE))</f>
        <v>#N/A</v>
      </c>
      <c r="R336" s="113" t="e">
        <f t="shared" si="188"/>
        <v>#N/A</v>
      </c>
      <c r="S336" s="116" t="e">
        <f t="shared" si="170"/>
        <v>#N/A</v>
      </c>
      <c r="T336" s="119" t="e">
        <f t="shared" si="171"/>
        <v>#N/A</v>
      </c>
      <c r="U336" s="119">
        <f t="shared" si="172"/>
        <v>0</v>
      </c>
      <c r="X336" s="115">
        <f t="shared" si="189"/>
        <v>-45694</v>
      </c>
      <c r="Y336" s="113">
        <f t="shared" si="190"/>
        <v>329</v>
      </c>
      <c r="Z336" s="113" t="e">
        <f>INDEX(地温!$D$2:$D$366,MATCH(X336,地温!$C$2:$C$366,FALSE))</f>
        <v>#N/A</v>
      </c>
      <c r="AA336" s="113" t="e">
        <f t="shared" si="191"/>
        <v>#N/A</v>
      </c>
      <c r="AB336" s="116" t="e">
        <f t="shared" si="173"/>
        <v>#N/A</v>
      </c>
      <c r="AC336" s="119" t="e">
        <f t="shared" si="174"/>
        <v>#N/A</v>
      </c>
      <c r="AD336" s="119">
        <f t="shared" si="175"/>
        <v>0</v>
      </c>
      <c r="AG336" s="115">
        <f t="shared" si="192"/>
        <v>-45694</v>
      </c>
      <c r="AH336" s="113">
        <f t="shared" si="193"/>
        <v>329</v>
      </c>
      <c r="AI336" s="113" t="e">
        <f>INDEX(地温!$D$2:$D$366,MATCH(AG336,地温!$C$2:$C$366,FALSE))</f>
        <v>#N/A</v>
      </c>
      <c r="AJ336" s="113" t="e">
        <f t="shared" si="194"/>
        <v>#N/A</v>
      </c>
      <c r="AK336" s="116" t="e">
        <f t="shared" si="176"/>
        <v>#N/A</v>
      </c>
      <c r="AL336" s="119" t="e">
        <f t="shared" si="177"/>
        <v>#N/A</v>
      </c>
      <c r="AM336" s="119">
        <f t="shared" si="178"/>
        <v>0</v>
      </c>
      <c r="AP336" s="115">
        <f t="shared" si="195"/>
        <v>-45694</v>
      </c>
      <c r="AQ336" s="113">
        <f t="shared" si="196"/>
        <v>329</v>
      </c>
      <c r="AR336" s="113" t="e">
        <f>INDEX(地温!$D$2:$D$366,MATCH(AP336,地温!$C$2:$C$366,FALSE))</f>
        <v>#N/A</v>
      </c>
      <c r="AS336" s="113" t="e">
        <f t="shared" si="197"/>
        <v>#N/A</v>
      </c>
      <c r="AT336" s="116" t="e">
        <f t="shared" si="179"/>
        <v>#N/A</v>
      </c>
      <c r="AU336" s="119" t="e">
        <f t="shared" si="180"/>
        <v>#N/A</v>
      </c>
      <c r="AV336" s="119">
        <f t="shared" si="181"/>
        <v>0</v>
      </c>
    </row>
    <row r="337" spans="1:48">
      <c r="A337" s="115">
        <f t="shared" si="182"/>
        <v>-45693</v>
      </c>
      <c r="B337" s="113">
        <f t="shared" si="165"/>
        <v>330</v>
      </c>
      <c r="C337" s="119">
        <f t="shared" si="166"/>
        <v>0</v>
      </c>
      <c r="F337" s="115">
        <f t="shared" si="183"/>
        <v>-45693</v>
      </c>
      <c r="G337" s="113">
        <f t="shared" si="184"/>
        <v>330</v>
      </c>
      <c r="H337" s="113" t="e">
        <f>INDEX(地温!$D$2:$D$366,MATCH(F337,地温!$C$2:$C$366,FALSE))</f>
        <v>#N/A</v>
      </c>
      <c r="I337" s="113" t="e">
        <f t="shared" si="185"/>
        <v>#N/A</v>
      </c>
      <c r="J337" s="116" t="e">
        <f t="shared" si="167"/>
        <v>#N/A</v>
      </c>
      <c r="K337" s="119" t="e">
        <f t="shared" si="168"/>
        <v>#N/A</v>
      </c>
      <c r="L337" s="119">
        <f t="shared" si="169"/>
        <v>0</v>
      </c>
      <c r="O337" s="115">
        <f t="shared" si="186"/>
        <v>-45693</v>
      </c>
      <c r="P337" s="113">
        <f t="shared" si="187"/>
        <v>330</v>
      </c>
      <c r="Q337" s="113" t="e">
        <f>INDEX(地温!$D$2:$D$366,MATCH(O337,地温!$C$2:$C$366,FALSE))</f>
        <v>#N/A</v>
      </c>
      <c r="R337" s="113" t="e">
        <f t="shared" si="188"/>
        <v>#N/A</v>
      </c>
      <c r="S337" s="116" t="e">
        <f t="shared" si="170"/>
        <v>#N/A</v>
      </c>
      <c r="T337" s="119" t="e">
        <f t="shared" si="171"/>
        <v>#N/A</v>
      </c>
      <c r="U337" s="119">
        <f t="shared" si="172"/>
        <v>0</v>
      </c>
      <c r="X337" s="115">
        <f t="shared" si="189"/>
        <v>-45693</v>
      </c>
      <c r="Y337" s="113">
        <f t="shared" si="190"/>
        <v>330</v>
      </c>
      <c r="Z337" s="113" t="e">
        <f>INDEX(地温!$D$2:$D$366,MATCH(X337,地温!$C$2:$C$366,FALSE))</f>
        <v>#N/A</v>
      </c>
      <c r="AA337" s="113" t="e">
        <f t="shared" si="191"/>
        <v>#N/A</v>
      </c>
      <c r="AB337" s="116" t="e">
        <f t="shared" si="173"/>
        <v>#N/A</v>
      </c>
      <c r="AC337" s="119" t="e">
        <f t="shared" si="174"/>
        <v>#N/A</v>
      </c>
      <c r="AD337" s="119">
        <f t="shared" si="175"/>
        <v>0</v>
      </c>
      <c r="AG337" s="115">
        <f t="shared" si="192"/>
        <v>-45693</v>
      </c>
      <c r="AH337" s="113">
        <f t="shared" si="193"/>
        <v>330</v>
      </c>
      <c r="AI337" s="113" t="e">
        <f>INDEX(地温!$D$2:$D$366,MATCH(AG337,地温!$C$2:$C$366,FALSE))</f>
        <v>#N/A</v>
      </c>
      <c r="AJ337" s="113" t="e">
        <f t="shared" si="194"/>
        <v>#N/A</v>
      </c>
      <c r="AK337" s="116" t="e">
        <f t="shared" si="176"/>
        <v>#N/A</v>
      </c>
      <c r="AL337" s="119" t="e">
        <f t="shared" si="177"/>
        <v>#N/A</v>
      </c>
      <c r="AM337" s="119">
        <f t="shared" si="178"/>
        <v>0</v>
      </c>
      <c r="AP337" s="115">
        <f t="shared" si="195"/>
        <v>-45693</v>
      </c>
      <c r="AQ337" s="113">
        <f t="shared" si="196"/>
        <v>330</v>
      </c>
      <c r="AR337" s="113" t="e">
        <f>INDEX(地温!$D$2:$D$366,MATCH(AP337,地温!$C$2:$C$366,FALSE))</f>
        <v>#N/A</v>
      </c>
      <c r="AS337" s="113" t="e">
        <f t="shared" si="197"/>
        <v>#N/A</v>
      </c>
      <c r="AT337" s="116" t="e">
        <f t="shared" si="179"/>
        <v>#N/A</v>
      </c>
      <c r="AU337" s="119" t="e">
        <f t="shared" si="180"/>
        <v>#N/A</v>
      </c>
      <c r="AV337" s="119">
        <f t="shared" si="181"/>
        <v>0</v>
      </c>
    </row>
    <row r="338" spans="1:48">
      <c r="A338" s="115">
        <f t="shared" si="182"/>
        <v>-45692</v>
      </c>
      <c r="B338" s="113">
        <f t="shared" si="165"/>
        <v>331</v>
      </c>
      <c r="C338" s="119">
        <f t="shared" si="166"/>
        <v>0</v>
      </c>
      <c r="F338" s="115">
        <f t="shared" si="183"/>
        <v>-45692</v>
      </c>
      <c r="G338" s="113">
        <f t="shared" si="184"/>
        <v>331</v>
      </c>
      <c r="H338" s="113" t="e">
        <f>INDEX(地温!$D$2:$D$366,MATCH(F338,地温!$C$2:$C$366,FALSE))</f>
        <v>#N/A</v>
      </c>
      <c r="I338" s="113" t="e">
        <f t="shared" si="185"/>
        <v>#N/A</v>
      </c>
      <c r="J338" s="116" t="e">
        <f t="shared" si="167"/>
        <v>#N/A</v>
      </c>
      <c r="K338" s="119" t="e">
        <f t="shared" si="168"/>
        <v>#N/A</v>
      </c>
      <c r="L338" s="119">
        <f t="shared" si="169"/>
        <v>0</v>
      </c>
      <c r="O338" s="115">
        <f t="shared" si="186"/>
        <v>-45692</v>
      </c>
      <c r="P338" s="113">
        <f t="shared" si="187"/>
        <v>331</v>
      </c>
      <c r="Q338" s="113" t="e">
        <f>INDEX(地温!$D$2:$D$366,MATCH(O338,地温!$C$2:$C$366,FALSE))</f>
        <v>#N/A</v>
      </c>
      <c r="R338" s="113" t="e">
        <f t="shared" si="188"/>
        <v>#N/A</v>
      </c>
      <c r="S338" s="116" t="e">
        <f t="shared" si="170"/>
        <v>#N/A</v>
      </c>
      <c r="T338" s="119" t="e">
        <f t="shared" si="171"/>
        <v>#N/A</v>
      </c>
      <c r="U338" s="119">
        <f t="shared" si="172"/>
        <v>0</v>
      </c>
      <c r="X338" s="115">
        <f t="shared" si="189"/>
        <v>-45692</v>
      </c>
      <c r="Y338" s="113">
        <f t="shared" si="190"/>
        <v>331</v>
      </c>
      <c r="Z338" s="113" t="e">
        <f>INDEX(地温!$D$2:$D$366,MATCH(X338,地温!$C$2:$C$366,FALSE))</f>
        <v>#N/A</v>
      </c>
      <c r="AA338" s="113" t="e">
        <f t="shared" si="191"/>
        <v>#N/A</v>
      </c>
      <c r="AB338" s="116" t="e">
        <f t="shared" si="173"/>
        <v>#N/A</v>
      </c>
      <c r="AC338" s="119" t="e">
        <f t="shared" si="174"/>
        <v>#N/A</v>
      </c>
      <c r="AD338" s="119">
        <f t="shared" si="175"/>
        <v>0</v>
      </c>
      <c r="AG338" s="115">
        <f t="shared" si="192"/>
        <v>-45692</v>
      </c>
      <c r="AH338" s="113">
        <f t="shared" si="193"/>
        <v>331</v>
      </c>
      <c r="AI338" s="113" t="e">
        <f>INDEX(地温!$D$2:$D$366,MATCH(AG338,地温!$C$2:$C$366,FALSE))</f>
        <v>#N/A</v>
      </c>
      <c r="AJ338" s="113" t="e">
        <f t="shared" si="194"/>
        <v>#N/A</v>
      </c>
      <c r="AK338" s="116" t="e">
        <f t="shared" si="176"/>
        <v>#N/A</v>
      </c>
      <c r="AL338" s="119" t="e">
        <f t="shared" si="177"/>
        <v>#N/A</v>
      </c>
      <c r="AM338" s="119">
        <f t="shared" si="178"/>
        <v>0</v>
      </c>
      <c r="AP338" s="115">
        <f t="shared" si="195"/>
        <v>-45692</v>
      </c>
      <c r="AQ338" s="113">
        <f t="shared" si="196"/>
        <v>331</v>
      </c>
      <c r="AR338" s="113" t="e">
        <f>INDEX(地温!$D$2:$D$366,MATCH(AP338,地温!$C$2:$C$366,FALSE))</f>
        <v>#N/A</v>
      </c>
      <c r="AS338" s="113" t="e">
        <f t="shared" si="197"/>
        <v>#N/A</v>
      </c>
      <c r="AT338" s="116" t="e">
        <f t="shared" si="179"/>
        <v>#N/A</v>
      </c>
      <c r="AU338" s="119" t="e">
        <f t="shared" si="180"/>
        <v>#N/A</v>
      </c>
      <c r="AV338" s="119">
        <f t="shared" si="181"/>
        <v>0</v>
      </c>
    </row>
    <row r="339" spans="1:48">
      <c r="A339" s="115">
        <f t="shared" si="182"/>
        <v>-45691</v>
      </c>
      <c r="B339" s="113">
        <f t="shared" si="165"/>
        <v>332</v>
      </c>
      <c r="C339" s="119">
        <f t="shared" si="166"/>
        <v>0</v>
      </c>
      <c r="F339" s="115">
        <f t="shared" si="183"/>
        <v>-45691</v>
      </c>
      <c r="G339" s="113">
        <f t="shared" si="184"/>
        <v>332</v>
      </c>
      <c r="H339" s="113" t="e">
        <f>INDEX(地温!$D$2:$D$366,MATCH(F339,地温!$C$2:$C$366,FALSE))</f>
        <v>#N/A</v>
      </c>
      <c r="I339" s="113" t="e">
        <f t="shared" si="185"/>
        <v>#N/A</v>
      </c>
      <c r="J339" s="116" t="e">
        <f t="shared" si="167"/>
        <v>#N/A</v>
      </c>
      <c r="K339" s="119" t="e">
        <f t="shared" si="168"/>
        <v>#N/A</v>
      </c>
      <c r="L339" s="119">
        <f t="shared" si="169"/>
        <v>0</v>
      </c>
      <c r="O339" s="115">
        <f t="shared" si="186"/>
        <v>-45691</v>
      </c>
      <c r="P339" s="113">
        <f t="shared" si="187"/>
        <v>332</v>
      </c>
      <c r="Q339" s="113" t="e">
        <f>INDEX(地温!$D$2:$D$366,MATCH(O339,地温!$C$2:$C$366,FALSE))</f>
        <v>#N/A</v>
      </c>
      <c r="R339" s="113" t="e">
        <f t="shared" si="188"/>
        <v>#N/A</v>
      </c>
      <c r="S339" s="116" t="e">
        <f t="shared" si="170"/>
        <v>#N/A</v>
      </c>
      <c r="T339" s="119" t="e">
        <f t="shared" si="171"/>
        <v>#N/A</v>
      </c>
      <c r="U339" s="119">
        <f t="shared" si="172"/>
        <v>0</v>
      </c>
      <c r="X339" s="115">
        <f t="shared" si="189"/>
        <v>-45691</v>
      </c>
      <c r="Y339" s="113">
        <f t="shared" si="190"/>
        <v>332</v>
      </c>
      <c r="Z339" s="113" t="e">
        <f>INDEX(地温!$D$2:$D$366,MATCH(X339,地温!$C$2:$C$366,FALSE))</f>
        <v>#N/A</v>
      </c>
      <c r="AA339" s="113" t="e">
        <f t="shared" si="191"/>
        <v>#N/A</v>
      </c>
      <c r="AB339" s="116" t="e">
        <f t="shared" si="173"/>
        <v>#N/A</v>
      </c>
      <c r="AC339" s="119" t="e">
        <f t="shared" si="174"/>
        <v>#N/A</v>
      </c>
      <c r="AD339" s="119">
        <f t="shared" si="175"/>
        <v>0</v>
      </c>
      <c r="AG339" s="115">
        <f t="shared" si="192"/>
        <v>-45691</v>
      </c>
      <c r="AH339" s="113">
        <f t="shared" si="193"/>
        <v>332</v>
      </c>
      <c r="AI339" s="113" t="e">
        <f>INDEX(地温!$D$2:$D$366,MATCH(AG339,地温!$C$2:$C$366,FALSE))</f>
        <v>#N/A</v>
      </c>
      <c r="AJ339" s="113" t="e">
        <f t="shared" si="194"/>
        <v>#N/A</v>
      </c>
      <c r="AK339" s="116" t="e">
        <f t="shared" si="176"/>
        <v>#N/A</v>
      </c>
      <c r="AL339" s="119" t="e">
        <f t="shared" si="177"/>
        <v>#N/A</v>
      </c>
      <c r="AM339" s="119">
        <f t="shared" si="178"/>
        <v>0</v>
      </c>
      <c r="AP339" s="115">
        <f t="shared" si="195"/>
        <v>-45691</v>
      </c>
      <c r="AQ339" s="113">
        <f t="shared" si="196"/>
        <v>332</v>
      </c>
      <c r="AR339" s="113" t="e">
        <f>INDEX(地温!$D$2:$D$366,MATCH(AP339,地温!$C$2:$C$366,FALSE))</f>
        <v>#N/A</v>
      </c>
      <c r="AS339" s="113" t="e">
        <f t="shared" si="197"/>
        <v>#N/A</v>
      </c>
      <c r="AT339" s="116" t="e">
        <f t="shared" si="179"/>
        <v>#N/A</v>
      </c>
      <c r="AU339" s="119" t="e">
        <f t="shared" si="180"/>
        <v>#N/A</v>
      </c>
      <c r="AV339" s="119">
        <f t="shared" si="181"/>
        <v>0</v>
      </c>
    </row>
    <row r="340" spans="1:48">
      <c r="A340" s="115">
        <f t="shared" si="182"/>
        <v>-45690</v>
      </c>
      <c r="B340" s="113">
        <f t="shared" si="165"/>
        <v>333</v>
      </c>
      <c r="C340" s="119">
        <f t="shared" si="166"/>
        <v>0</v>
      </c>
      <c r="F340" s="115">
        <f t="shared" si="183"/>
        <v>-45690</v>
      </c>
      <c r="G340" s="113">
        <f t="shared" si="184"/>
        <v>333</v>
      </c>
      <c r="H340" s="113" t="e">
        <f>INDEX(地温!$D$2:$D$366,MATCH(F340,地温!$C$2:$C$366,FALSE))</f>
        <v>#N/A</v>
      </c>
      <c r="I340" s="113" t="e">
        <f t="shared" si="185"/>
        <v>#N/A</v>
      </c>
      <c r="J340" s="116" t="e">
        <f t="shared" si="167"/>
        <v>#N/A</v>
      </c>
      <c r="K340" s="119" t="e">
        <f t="shared" si="168"/>
        <v>#N/A</v>
      </c>
      <c r="L340" s="119">
        <f t="shared" si="169"/>
        <v>0</v>
      </c>
      <c r="O340" s="115">
        <f t="shared" si="186"/>
        <v>-45690</v>
      </c>
      <c r="P340" s="113">
        <f t="shared" si="187"/>
        <v>333</v>
      </c>
      <c r="Q340" s="113" t="e">
        <f>INDEX(地温!$D$2:$D$366,MATCH(O340,地温!$C$2:$C$366,FALSE))</f>
        <v>#N/A</v>
      </c>
      <c r="R340" s="113" t="e">
        <f t="shared" si="188"/>
        <v>#N/A</v>
      </c>
      <c r="S340" s="116" t="e">
        <f t="shared" si="170"/>
        <v>#N/A</v>
      </c>
      <c r="T340" s="119" t="e">
        <f t="shared" si="171"/>
        <v>#N/A</v>
      </c>
      <c r="U340" s="119">
        <f t="shared" si="172"/>
        <v>0</v>
      </c>
      <c r="X340" s="115">
        <f t="shared" si="189"/>
        <v>-45690</v>
      </c>
      <c r="Y340" s="113">
        <f t="shared" si="190"/>
        <v>333</v>
      </c>
      <c r="Z340" s="113" t="e">
        <f>INDEX(地温!$D$2:$D$366,MATCH(X340,地温!$C$2:$C$366,FALSE))</f>
        <v>#N/A</v>
      </c>
      <c r="AA340" s="113" t="e">
        <f t="shared" si="191"/>
        <v>#N/A</v>
      </c>
      <c r="AB340" s="116" t="e">
        <f t="shared" si="173"/>
        <v>#N/A</v>
      </c>
      <c r="AC340" s="119" t="e">
        <f t="shared" si="174"/>
        <v>#N/A</v>
      </c>
      <c r="AD340" s="119">
        <f t="shared" si="175"/>
        <v>0</v>
      </c>
      <c r="AG340" s="115">
        <f t="shared" si="192"/>
        <v>-45690</v>
      </c>
      <c r="AH340" s="113">
        <f t="shared" si="193"/>
        <v>333</v>
      </c>
      <c r="AI340" s="113" t="e">
        <f>INDEX(地温!$D$2:$D$366,MATCH(AG340,地温!$C$2:$C$366,FALSE))</f>
        <v>#N/A</v>
      </c>
      <c r="AJ340" s="113" t="e">
        <f t="shared" si="194"/>
        <v>#N/A</v>
      </c>
      <c r="AK340" s="116" t="e">
        <f t="shared" si="176"/>
        <v>#N/A</v>
      </c>
      <c r="AL340" s="119" t="e">
        <f t="shared" si="177"/>
        <v>#N/A</v>
      </c>
      <c r="AM340" s="119">
        <f t="shared" si="178"/>
        <v>0</v>
      </c>
      <c r="AP340" s="115">
        <f t="shared" si="195"/>
        <v>-45690</v>
      </c>
      <c r="AQ340" s="113">
        <f t="shared" si="196"/>
        <v>333</v>
      </c>
      <c r="AR340" s="113" t="e">
        <f>INDEX(地温!$D$2:$D$366,MATCH(AP340,地温!$C$2:$C$366,FALSE))</f>
        <v>#N/A</v>
      </c>
      <c r="AS340" s="113" t="e">
        <f t="shared" si="197"/>
        <v>#N/A</v>
      </c>
      <c r="AT340" s="116" t="e">
        <f t="shared" si="179"/>
        <v>#N/A</v>
      </c>
      <c r="AU340" s="119" t="e">
        <f t="shared" si="180"/>
        <v>#N/A</v>
      </c>
      <c r="AV340" s="119">
        <f t="shared" si="181"/>
        <v>0</v>
      </c>
    </row>
    <row r="341" spans="1:48">
      <c r="A341" s="115">
        <f t="shared" si="182"/>
        <v>-45689</v>
      </c>
      <c r="B341" s="113">
        <f t="shared" si="165"/>
        <v>334</v>
      </c>
      <c r="C341" s="119">
        <f t="shared" si="166"/>
        <v>0</v>
      </c>
      <c r="F341" s="115">
        <f t="shared" si="183"/>
        <v>-45689</v>
      </c>
      <c r="G341" s="113">
        <f t="shared" si="184"/>
        <v>334</v>
      </c>
      <c r="H341" s="113" t="e">
        <f>INDEX(地温!$D$2:$D$366,MATCH(F341,地温!$C$2:$C$366,FALSE))</f>
        <v>#N/A</v>
      </c>
      <c r="I341" s="113" t="e">
        <f t="shared" si="185"/>
        <v>#N/A</v>
      </c>
      <c r="J341" s="116" t="e">
        <f t="shared" si="167"/>
        <v>#N/A</v>
      </c>
      <c r="K341" s="119" t="e">
        <f t="shared" si="168"/>
        <v>#N/A</v>
      </c>
      <c r="L341" s="119">
        <f t="shared" si="169"/>
        <v>0</v>
      </c>
      <c r="O341" s="115">
        <f t="shared" si="186"/>
        <v>-45689</v>
      </c>
      <c r="P341" s="113">
        <f t="shared" si="187"/>
        <v>334</v>
      </c>
      <c r="Q341" s="113" t="e">
        <f>INDEX(地温!$D$2:$D$366,MATCH(O341,地温!$C$2:$C$366,FALSE))</f>
        <v>#N/A</v>
      </c>
      <c r="R341" s="113" t="e">
        <f t="shared" si="188"/>
        <v>#N/A</v>
      </c>
      <c r="S341" s="116" t="e">
        <f t="shared" si="170"/>
        <v>#N/A</v>
      </c>
      <c r="T341" s="119" t="e">
        <f t="shared" si="171"/>
        <v>#N/A</v>
      </c>
      <c r="U341" s="119">
        <f t="shared" si="172"/>
        <v>0</v>
      </c>
      <c r="X341" s="115">
        <f t="shared" si="189"/>
        <v>-45689</v>
      </c>
      <c r="Y341" s="113">
        <f t="shared" si="190"/>
        <v>334</v>
      </c>
      <c r="Z341" s="113" t="e">
        <f>INDEX(地温!$D$2:$D$366,MATCH(X341,地温!$C$2:$C$366,FALSE))</f>
        <v>#N/A</v>
      </c>
      <c r="AA341" s="113" t="e">
        <f t="shared" si="191"/>
        <v>#N/A</v>
      </c>
      <c r="AB341" s="116" t="e">
        <f t="shared" si="173"/>
        <v>#N/A</v>
      </c>
      <c r="AC341" s="119" t="e">
        <f t="shared" si="174"/>
        <v>#N/A</v>
      </c>
      <c r="AD341" s="119">
        <f t="shared" si="175"/>
        <v>0</v>
      </c>
      <c r="AG341" s="115">
        <f t="shared" si="192"/>
        <v>-45689</v>
      </c>
      <c r="AH341" s="113">
        <f t="shared" si="193"/>
        <v>334</v>
      </c>
      <c r="AI341" s="113" t="e">
        <f>INDEX(地温!$D$2:$D$366,MATCH(AG341,地温!$C$2:$C$366,FALSE))</f>
        <v>#N/A</v>
      </c>
      <c r="AJ341" s="113" t="e">
        <f t="shared" si="194"/>
        <v>#N/A</v>
      </c>
      <c r="AK341" s="116" t="e">
        <f t="shared" si="176"/>
        <v>#N/A</v>
      </c>
      <c r="AL341" s="119" t="e">
        <f t="shared" si="177"/>
        <v>#N/A</v>
      </c>
      <c r="AM341" s="119">
        <f t="shared" si="178"/>
        <v>0</v>
      </c>
      <c r="AP341" s="115">
        <f t="shared" si="195"/>
        <v>-45689</v>
      </c>
      <c r="AQ341" s="113">
        <f t="shared" si="196"/>
        <v>334</v>
      </c>
      <c r="AR341" s="113" t="e">
        <f>INDEX(地温!$D$2:$D$366,MATCH(AP341,地温!$C$2:$C$366,FALSE))</f>
        <v>#N/A</v>
      </c>
      <c r="AS341" s="113" t="e">
        <f t="shared" si="197"/>
        <v>#N/A</v>
      </c>
      <c r="AT341" s="116" t="e">
        <f t="shared" si="179"/>
        <v>#N/A</v>
      </c>
      <c r="AU341" s="119" t="e">
        <f t="shared" si="180"/>
        <v>#N/A</v>
      </c>
      <c r="AV341" s="119">
        <f t="shared" si="181"/>
        <v>0</v>
      </c>
    </row>
    <row r="342" spans="1:48">
      <c r="A342" s="115">
        <f t="shared" si="182"/>
        <v>-45688</v>
      </c>
      <c r="B342" s="113">
        <f t="shared" si="165"/>
        <v>335</v>
      </c>
      <c r="C342" s="119">
        <f t="shared" si="166"/>
        <v>0</v>
      </c>
      <c r="F342" s="115">
        <f t="shared" si="183"/>
        <v>-45688</v>
      </c>
      <c r="G342" s="113">
        <f t="shared" si="184"/>
        <v>335</v>
      </c>
      <c r="H342" s="113" t="e">
        <f>INDEX(地温!$D$2:$D$366,MATCH(F342,地温!$C$2:$C$366,FALSE))</f>
        <v>#N/A</v>
      </c>
      <c r="I342" s="113" t="e">
        <f t="shared" si="185"/>
        <v>#N/A</v>
      </c>
      <c r="J342" s="116" t="e">
        <f t="shared" si="167"/>
        <v>#N/A</v>
      </c>
      <c r="K342" s="119" t="e">
        <f t="shared" si="168"/>
        <v>#N/A</v>
      </c>
      <c r="L342" s="119">
        <f t="shared" si="169"/>
        <v>0</v>
      </c>
      <c r="O342" s="115">
        <f t="shared" si="186"/>
        <v>-45688</v>
      </c>
      <c r="P342" s="113">
        <f t="shared" si="187"/>
        <v>335</v>
      </c>
      <c r="Q342" s="113" t="e">
        <f>INDEX(地温!$D$2:$D$366,MATCH(O342,地温!$C$2:$C$366,FALSE))</f>
        <v>#N/A</v>
      </c>
      <c r="R342" s="113" t="e">
        <f t="shared" si="188"/>
        <v>#N/A</v>
      </c>
      <c r="S342" s="116" t="e">
        <f t="shared" si="170"/>
        <v>#N/A</v>
      </c>
      <c r="T342" s="119" t="e">
        <f t="shared" si="171"/>
        <v>#N/A</v>
      </c>
      <c r="U342" s="119">
        <f t="shared" si="172"/>
        <v>0</v>
      </c>
      <c r="X342" s="115">
        <f t="shared" si="189"/>
        <v>-45688</v>
      </c>
      <c r="Y342" s="113">
        <f t="shared" si="190"/>
        <v>335</v>
      </c>
      <c r="Z342" s="113" t="e">
        <f>INDEX(地温!$D$2:$D$366,MATCH(X342,地温!$C$2:$C$366,FALSE))</f>
        <v>#N/A</v>
      </c>
      <c r="AA342" s="113" t="e">
        <f t="shared" si="191"/>
        <v>#N/A</v>
      </c>
      <c r="AB342" s="116" t="e">
        <f t="shared" si="173"/>
        <v>#N/A</v>
      </c>
      <c r="AC342" s="119" t="e">
        <f t="shared" si="174"/>
        <v>#N/A</v>
      </c>
      <c r="AD342" s="119">
        <f t="shared" si="175"/>
        <v>0</v>
      </c>
      <c r="AG342" s="115">
        <f t="shared" si="192"/>
        <v>-45688</v>
      </c>
      <c r="AH342" s="113">
        <f t="shared" si="193"/>
        <v>335</v>
      </c>
      <c r="AI342" s="113" t="e">
        <f>INDEX(地温!$D$2:$D$366,MATCH(AG342,地温!$C$2:$C$366,FALSE))</f>
        <v>#N/A</v>
      </c>
      <c r="AJ342" s="113" t="e">
        <f t="shared" si="194"/>
        <v>#N/A</v>
      </c>
      <c r="AK342" s="116" t="e">
        <f t="shared" si="176"/>
        <v>#N/A</v>
      </c>
      <c r="AL342" s="119" t="e">
        <f t="shared" si="177"/>
        <v>#N/A</v>
      </c>
      <c r="AM342" s="119">
        <f t="shared" si="178"/>
        <v>0</v>
      </c>
      <c r="AP342" s="115">
        <f t="shared" si="195"/>
        <v>-45688</v>
      </c>
      <c r="AQ342" s="113">
        <f t="shared" si="196"/>
        <v>335</v>
      </c>
      <c r="AR342" s="113" t="e">
        <f>INDEX(地温!$D$2:$D$366,MATCH(AP342,地温!$C$2:$C$366,FALSE))</f>
        <v>#N/A</v>
      </c>
      <c r="AS342" s="113" t="e">
        <f t="shared" si="197"/>
        <v>#N/A</v>
      </c>
      <c r="AT342" s="116" t="e">
        <f t="shared" si="179"/>
        <v>#N/A</v>
      </c>
      <c r="AU342" s="119" t="e">
        <f t="shared" si="180"/>
        <v>#N/A</v>
      </c>
      <c r="AV342" s="119">
        <f t="shared" si="181"/>
        <v>0</v>
      </c>
    </row>
    <row r="343" spans="1:48">
      <c r="A343" s="115">
        <f t="shared" si="182"/>
        <v>-45687</v>
      </c>
      <c r="B343" s="113">
        <f t="shared" si="165"/>
        <v>336</v>
      </c>
      <c r="C343" s="119">
        <f t="shared" si="166"/>
        <v>0</v>
      </c>
      <c r="F343" s="115">
        <f t="shared" si="183"/>
        <v>-45687</v>
      </c>
      <c r="G343" s="113">
        <f t="shared" si="184"/>
        <v>336</v>
      </c>
      <c r="H343" s="113" t="e">
        <f>INDEX(地温!$D$2:$D$366,MATCH(F343,地温!$C$2:$C$366,FALSE))</f>
        <v>#N/A</v>
      </c>
      <c r="I343" s="113" t="e">
        <f t="shared" si="185"/>
        <v>#N/A</v>
      </c>
      <c r="J343" s="116" t="e">
        <f t="shared" si="167"/>
        <v>#N/A</v>
      </c>
      <c r="K343" s="119" t="e">
        <f t="shared" si="168"/>
        <v>#N/A</v>
      </c>
      <c r="L343" s="119">
        <f t="shared" si="169"/>
        <v>0</v>
      </c>
      <c r="O343" s="115">
        <f t="shared" si="186"/>
        <v>-45687</v>
      </c>
      <c r="P343" s="113">
        <f t="shared" si="187"/>
        <v>336</v>
      </c>
      <c r="Q343" s="113" t="e">
        <f>INDEX(地温!$D$2:$D$366,MATCH(O343,地温!$C$2:$C$366,FALSE))</f>
        <v>#N/A</v>
      </c>
      <c r="R343" s="113" t="e">
        <f t="shared" si="188"/>
        <v>#N/A</v>
      </c>
      <c r="S343" s="116" t="e">
        <f t="shared" si="170"/>
        <v>#N/A</v>
      </c>
      <c r="T343" s="119" t="e">
        <f t="shared" si="171"/>
        <v>#N/A</v>
      </c>
      <c r="U343" s="119">
        <f t="shared" si="172"/>
        <v>0</v>
      </c>
      <c r="X343" s="115">
        <f t="shared" si="189"/>
        <v>-45687</v>
      </c>
      <c r="Y343" s="113">
        <f t="shared" si="190"/>
        <v>336</v>
      </c>
      <c r="Z343" s="113" t="e">
        <f>INDEX(地温!$D$2:$D$366,MATCH(X343,地温!$C$2:$C$366,FALSE))</f>
        <v>#N/A</v>
      </c>
      <c r="AA343" s="113" t="e">
        <f t="shared" si="191"/>
        <v>#N/A</v>
      </c>
      <c r="AB343" s="116" t="e">
        <f t="shared" si="173"/>
        <v>#N/A</v>
      </c>
      <c r="AC343" s="119" t="e">
        <f t="shared" si="174"/>
        <v>#N/A</v>
      </c>
      <c r="AD343" s="119">
        <f t="shared" si="175"/>
        <v>0</v>
      </c>
      <c r="AG343" s="115">
        <f t="shared" si="192"/>
        <v>-45687</v>
      </c>
      <c r="AH343" s="113">
        <f t="shared" si="193"/>
        <v>336</v>
      </c>
      <c r="AI343" s="113" t="e">
        <f>INDEX(地温!$D$2:$D$366,MATCH(AG343,地温!$C$2:$C$366,FALSE))</f>
        <v>#N/A</v>
      </c>
      <c r="AJ343" s="113" t="e">
        <f t="shared" si="194"/>
        <v>#N/A</v>
      </c>
      <c r="AK343" s="116" t="e">
        <f t="shared" si="176"/>
        <v>#N/A</v>
      </c>
      <c r="AL343" s="119" t="e">
        <f t="shared" si="177"/>
        <v>#N/A</v>
      </c>
      <c r="AM343" s="119">
        <f t="shared" si="178"/>
        <v>0</v>
      </c>
      <c r="AP343" s="115">
        <f t="shared" si="195"/>
        <v>-45687</v>
      </c>
      <c r="AQ343" s="113">
        <f t="shared" si="196"/>
        <v>336</v>
      </c>
      <c r="AR343" s="113" t="e">
        <f>INDEX(地温!$D$2:$D$366,MATCH(AP343,地温!$C$2:$C$366,FALSE))</f>
        <v>#N/A</v>
      </c>
      <c r="AS343" s="113" t="e">
        <f t="shared" si="197"/>
        <v>#N/A</v>
      </c>
      <c r="AT343" s="116" t="e">
        <f t="shared" si="179"/>
        <v>#N/A</v>
      </c>
      <c r="AU343" s="119" t="e">
        <f t="shared" si="180"/>
        <v>#N/A</v>
      </c>
      <c r="AV343" s="119">
        <f t="shared" si="181"/>
        <v>0</v>
      </c>
    </row>
    <row r="344" spans="1:48">
      <c r="A344" s="115">
        <f t="shared" si="182"/>
        <v>-45686</v>
      </c>
      <c r="B344" s="113">
        <f t="shared" si="165"/>
        <v>337</v>
      </c>
      <c r="C344" s="119">
        <f t="shared" si="166"/>
        <v>0</v>
      </c>
      <c r="F344" s="115">
        <f t="shared" si="183"/>
        <v>-45686</v>
      </c>
      <c r="G344" s="113">
        <f t="shared" si="184"/>
        <v>337</v>
      </c>
      <c r="H344" s="113" t="e">
        <f>INDEX(地温!$D$2:$D$366,MATCH(F344,地温!$C$2:$C$366,FALSE))</f>
        <v>#N/A</v>
      </c>
      <c r="I344" s="113" t="e">
        <f t="shared" si="185"/>
        <v>#N/A</v>
      </c>
      <c r="J344" s="116" t="e">
        <f t="shared" si="167"/>
        <v>#N/A</v>
      </c>
      <c r="K344" s="119" t="e">
        <f t="shared" si="168"/>
        <v>#N/A</v>
      </c>
      <c r="L344" s="119">
        <f t="shared" si="169"/>
        <v>0</v>
      </c>
      <c r="O344" s="115">
        <f t="shared" si="186"/>
        <v>-45686</v>
      </c>
      <c r="P344" s="113">
        <f t="shared" si="187"/>
        <v>337</v>
      </c>
      <c r="Q344" s="113" t="e">
        <f>INDEX(地温!$D$2:$D$366,MATCH(O344,地温!$C$2:$C$366,FALSE))</f>
        <v>#N/A</v>
      </c>
      <c r="R344" s="113" t="e">
        <f t="shared" si="188"/>
        <v>#N/A</v>
      </c>
      <c r="S344" s="116" t="e">
        <f t="shared" si="170"/>
        <v>#N/A</v>
      </c>
      <c r="T344" s="119" t="e">
        <f t="shared" si="171"/>
        <v>#N/A</v>
      </c>
      <c r="U344" s="119">
        <f t="shared" si="172"/>
        <v>0</v>
      </c>
      <c r="X344" s="115">
        <f t="shared" si="189"/>
        <v>-45686</v>
      </c>
      <c r="Y344" s="113">
        <f t="shared" si="190"/>
        <v>337</v>
      </c>
      <c r="Z344" s="113" t="e">
        <f>INDEX(地温!$D$2:$D$366,MATCH(X344,地温!$C$2:$C$366,FALSE))</f>
        <v>#N/A</v>
      </c>
      <c r="AA344" s="113" t="e">
        <f t="shared" si="191"/>
        <v>#N/A</v>
      </c>
      <c r="AB344" s="116" t="e">
        <f t="shared" si="173"/>
        <v>#N/A</v>
      </c>
      <c r="AC344" s="119" t="e">
        <f t="shared" si="174"/>
        <v>#N/A</v>
      </c>
      <c r="AD344" s="119">
        <f t="shared" si="175"/>
        <v>0</v>
      </c>
      <c r="AG344" s="115">
        <f t="shared" si="192"/>
        <v>-45686</v>
      </c>
      <c r="AH344" s="113">
        <f t="shared" si="193"/>
        <v>337</v>
      </c>
      <c r="AI344" s="113" t="e">
        <f>INDEX(地温!$D$2:$D$366,MATCH(AG344,地温!$C$2:$C$366,FALSE))</f>
        <v>#N/A</v>
      </c>
      <c r="AJ344" s="113" t="e">
        <f t="shared" si="194"/>
        <v>#N/A</v>
      </c>
      <c r="AK344" s="116" t="e">
        <f t="shared" si="176"/>
        <v>#N/A</v>
      </c>
      <c r="AL344" s="119" t="e">
        <f t="shared" si="177"/>
        <v>#N/A</v>
      </c>
      <c r="AM344" s="119">
        <f t="shared" si="178"/>
        <v>0</v>
      </c>
      <c r="AP344" s="115">
        <f t="shared" si="195"/>
        <v>-45686</v>
      </c>
      <c r="AQ344" s="113">
        <f t="shared" si="196"/>
        <v>337</v>
      </c>
      <c r="AR344" s="113" t="e">
        <f>INDEX(地温!$D$2:$D$366,MATCH(AP344,地温!$C$2:$C$366,FALSE))</f>
        <v>#N/A</v>
      </c>
      <c r="AS344" s="113" t="e">
        <f t="shared" si="197"/>
        <v>#N/A</v>
      </c>
      <c r="AT344" s="116" t="e">
        <f t="shared" si="179"/>
        <v>#N/A</v>
      </c>
      <c r="AU344" s="119" t="e">
        <f t="shared" si="180"/>
        <v>#N/A</v>
      </c>
      <c r="AV344" s="119">
        <f t="shared" si="181"/>
        <v>0</v>
      </c>
    </row>
    <row r="345" spans="1:48">
      <c r="A345" s="115">
        <f t="shared" si="182"/>
        <v>-45685</v>
      </c>
      <c r="B345" s="113">
        <f t="shared" si="165"/>
        <v>338</v>
      </c>
      <c r="C345" s="119">
        <f t="shared" si="166"/>
        <v>0</v>
      </c>
      <c r="F345" s="115">
        <f t="shared" si="183"/>
        <v>-45685</v>
      </c>
      <c r="G345" s="113">
        <f t="shared" si="184"/>
        <v>338</v>
      </c>
      <c r="H345" s="113" t="e">
        <f>INDEX(地温!$D$2:$D$366,MATCH(F345,地温!$C$2:$C$366,FALSE))</f>
        <v>#N/A</v>
      </c>
      <c r="I345" s="113" t="e">
        <f t="shared" si="185"/>
        <v>#N/A</v>
      </c>
      <c r="J345" s="116" t="e">
        <f t="shared" si="167"/>
        <v>#N/A</v>
      </c>
      <c r="K345" s="119" t="e">
        <f t="shared" si="168"/>
        <v>#N/A</v>
      </c>
      <c r="L345" s="119">
        <f t="shared" si="169"/>
        <v>0</v>
      </c>
      <c r="O345" s="115">
        <f t="shared" si="186"/>
        <v>-45685</v>
      </c>
      <c r="P345" s="113">
        <f t="shared" si="187"/>
        <v>338</v>
      </c>
      <c r="Q345" s="113" t="e">
        <f>INDEX(地温!$D$2:$D$366,MATCH(O345,地温!$C$2:$C$366,FALSE))</f>
        <v>#N/A</v>
      </c>
      <c r="R345" s="113" t="e">
        <f t="shared" si="188"/>
        <v>#N/A</v>
      </c>
      <c r="S345" s="116" t="e">
        <f t="shared" si="170"/>
        <v>#N/A</v>
      </c>
      <c r="T345" s="119" t="e">
        <f t="shared" si="171"/>
        <v>#N/A</v>
      </c>
      <c r="U345" s="119">
        <f t="shared" si="172"/>
        <v>0</v>
      </c>
      <c r="X345" s="115">
        <f t="shared" si="189"/>
        <v>-45685</v>
      </c>
      <c r="Y345" s="113">
        <f t="shared" si="190"/>
        <v>338</v>
      </c>
      <c r="Z345" s="113" t="e">
        <f>INDEX(地温!$D$2:$D$366,MATCH(X345,地温!$C$2:$C$366,FALSE))</f>
        <v>#N/A</v>
      </c>
      <c r="AA345" s="113" t="e">
        <f t="shared" si="191"/>
        <v>#N/A</v>
      </c>
      <c r="AB345" s="116" t="e">
        <f t="shared" si="173"/>
        <v>#N/A</v>
      </c>
      <c r="AC345" s="119" t="e">
        <f t="shared" si="174"/>
        <v>#N/A</v>
      </c>
      <c r="AD345" s="119">
        <f t="shared" si="175"/>
        <v>0</v>
      </c>
      <c r="AG345" s="115">
        <f t="shared" si="192"/>
        <v>-45685</v>
      </c>
      <c r="AH345" s="113">
        <f t="shared" si="193"/>
        <v>338</v>
      </c>
      <c r="AI345" s="113" t="e">
        <f>INDEX(地温!$D$2:$D$366,MATCH(AG345,地温!$C$2:$C$366,FALSE))</f>
        <v>#N/A</v>
      </c>
      <c r="AJ345" s="113" t="e">
        <f t="shared" si="194"/>
        <v>#N/A</v>
      </c>
      <c r="AK345" s="116" t="e">
        <f t="shared" si="176"/>
        <v>#N/A</v>
      </c>
      <c r="AL345" s="119" t="e">
        <f t="shared" si="177"/>
        <v>#N/A</v>
      </c>
      <c r="AM345" s="119">
        <f t="shared" si="178"/>
        <v>0</v>
      </c>
      <c r="AP345" s="115">
        <f t="shared" si="195"/>
        <v>-45685</v>
      </c>
      <c r="AQ345" s="113">
        <f t="shared" si="196"/>
        <v>338</v>
      </c>
      <c r="AR345" s="113" t="e">
        <f>INDEX(地温!$D$2:$D$366,MATCH(AP345,地温!$C$2:$C$366,FALSE))</f>
        <v>#N/A</v>
      </c>
      <c r="AS345" s="113" t="e">
        <f t="shared" si="197"/>
        <v>#N/A</v>
      </c>
      <c r="AT345" s="116" t="e">
        <f t="shared" si="179"/>
        <v>#N/A</v>
      </c>
      <c r="AU345" s="119" t="e">
        <f t="shared" si="180"/>
        <v>#N/A</v>
      </c>
      <c r="AV345" s="119">
        <f t="shared" si="181"/>
        <v>0</v>
      </c>
    </row>
    <row r="346" spans="1:48">
      <c r="A346" s="115">
        <f t="shared" si="182"/>
        <v>-45684</v>
      </c>
      <c r="B346" s="113">
        <f t="shared" si="165"/>
        <v>339</v>
      </c>
      <c r="C346" s="119">
        <f t="shared" si="166"/>
        <v>0</v>
      </c>
      <c r="F346" s="115">
        <f t="shared" si="183"/>
        <v>-45684</v>
      </c>
      <c r="G346" s="113">
        <f t="shared" si="184"/>
        <v>339</v>
      </c>
      <c r="H346" s="113" t="e">
        <f>INDEX(地温!$D$2:$D$366,MATCH(F346,地温!$C$2:$C$366,FALSE))</f>
        <v>#N/A</v>
      </c>
      <c r="I346" s="113" t="e">
        <f t="shared" si="185"/>
        <v>#N/A</v>
      </c>
      <c r="J346" s="116" t="e">
        <f t="shared" si="167"/>
        <v>#N/A</v>
      </c>
      <c r="K346" s="119" t="e">
        <f t="shared" si="168"/>
        <v>#N/A</v>
      </c>
      <c r="L346" s="119">
        <f t="shared" si="169"/>
        <v>0</v>
      </c>
      <c r="O346" s="115">
        <f t="shared" si="186"/>
        <v>-45684</v>
      </c>
      <c r="P346" s="113">
        <f t="shared" si="187"/>
        <v>339</v>
      </c>
      <c r="Q346" s="113" t="e">
        <f>INDEX(地温!$D$2:$D$366,MATCH(O346,地温!$C$2:$C$366,FALSE))</f>
        <v>#N/A</v>
      </c>
      <c r="R346" s="113" t="e">
        <f t="shared" si="188"/>
        <v>#N/A</v>
      </c>
      <c r="S346" s="116" t="e">
        <f t="shared" si="170"/>
        <v>#N/A</v>
      </c>
      <c r="T346" s="119" t="e">
        <f t="shared" si="171"/>
        <v>#N/A</v>
      </c>
      <c r="U346" s="119">
        <f t="shared" si="172"/>
        <v>0</v>
      </c>
      <c r="X346" s="115">
        <f t="shared" si="189"/>
        <v>-45684</v>
      </c>
      <c r="Y346" s="113">
        <f t="shared" si="190"/>
        <v>339</v>
      </c>
      <c r="Z346" s="113" t="e">
        <f>INDEX(地温!$D$2:$D$366,MATCH(X346,地温!$C$2:$C$366,FALSE))</f>
        <v>#N/A</v>
      </c>
      <c r="AA346" s="113" t="e">
        <f t="shared" si="191"/>
        <v>#N/A</v>
      </c>
      <c r="AB346" s="116" t="e">
        <f t="shared" si="173"/>
        <v>#N/A</v>
      </c>
      <c r="AC346" s="119" t="e">
        <f t="shared" si="174"/>
        <v>#N/A</v>
      </c>
      <c r="AD346" s="119">
        <f t="shared" si="175"/>
        <v>0</v>
      </c>
      <c r="AG346" s="115">
        <f t="shared" si="192"/>
        <v>-45684</v>
      </c>
      <c r="AH346" s="113">
        <f t="shared" si="193"/>
        <v>339</v>
      </c>
      <c r="AI346" s="113" t="e">
        <f>INDEX(地温!$D$2:$D$366,MATCH(AG346,地温!$C$2:$C$366,FALSE))</f>
        <v>#N/A</v>
      </c>
      <c r="AJ346" s="113" t="e">
        <f t="shared" si="194"/>
        <v>#N/A</v>
      </c>
      <c r="AK346" s="116" t="e">
        <f t="shared" si="176"/>
        <v>#N/A</v>
      </c>
      <c r="AL346" s="119" t="e">
        <f t="shared" si="177"/>
        <v>#N/A</v>
      </c>
      <c r="AM346" s="119">
        <f t="shared" si="178"/>
        <v>0</v>
      </c>
      <c r="AP346" s="115">
        <f t="shared" si="195"/>
        <v>-45684</v>
      </c>
      <c r="AQ346" s="113">
        <f t="shared" si="196"/>
        <v>339</v>
      </c>
      <c r="AR346" s="113" t="e">
        <f>INDEX(地温!$D$2:$D$366,MATCH(AP346,地温!$C$2:$C$366,FALSE))</f>
        <v>#N/A</v>
      </c>
      <c r="AS346" s="113" t="e">
        <f t="shared" si="197"/>
        <v>#N/A</v>
      </c>
      <c r="AT346" s="116" t="e">
        <f t="shared" si="179"/>
        <v>#N/A</v>
      </c>
      <c r="AU346" s="119" t="e">
        <f t="shared" si="180"/>
        <v>#N/A</v>
      </c>
      <c r="AV346" s="119">
        <f t="shared" si="181"/>
        <v>0</v>
      </c>
    </row>
    <row r="347" spans="1:48">
      <c r="A347" s="115">
        <f t="shared" si="182"/>
        <v>-45683</v>
      </c>
      <c r="B347" s="113">
        <f t="shared" si="165"/>
        <v>340</v>
      </c>
      <c r="C347" s="119">
        <f t="shared" si="166"/>
        <v>0</v>
      </c>
      <c r="F347" s="115">
        <f t="shared" si="183"/>
        <v>-45683</v>
      </c>
      <c r="G347" s="113">
        <f t="shared" si="184"/>
        <v>340</v>
      </c>
      <c r="H347" s="113" t="e">
        <f>INDEX(地温!$D$2:$D$366,MATCH(F347,地温!$C$2:$C$366,FALSE))</f>
        <v>#N/A</v>
      </c>
      <c r="I347" s="113" t="e">
        <f t="shared" si="185"/>
        <v>#N/A</v>
      </c>
      <c r="J347" s="116" t="e">
        <f t="shared" si="167"/>
        <v>#N/A</v>
      </c>
      <c r="K347" s="119" t="e">
        <f t="shared" si="168"/>
        <v>#N/A</v>
      </c>
      <c r="L347" s="119">
        <f t="shared" si="169"/>
        <v>0</v>
      </c>
      <c r="O347" s="115">
        <f t="shared" si="186"/>
        <v>-45683</v>
      </c>
      <c r="P347" s="113">
        <f t="shared" si="187"/>
        <v>340</v>
      </c>
      <c r="Q347" s="113" t="e">
        <f>INDEX(地温!$D$2:$D$366,MATCH(O347,地温!$C$2:$C$366,FALSE))</f>
        <v>#N/A</v>
      </c>
      <c r="R347" s="113" t="e">
        <f t="shared" si="188"/>
        <v>#N/A</v>
      </c>
      <c r="S347" s="116" t="e">
        <f t="shared" si="170"/>
        <v>#N/A</v>
      </c>
      <c r="T347" s="119" t="e">
        <f t="shared" si="171"/>
        <v>#N/A</v>
      </c>
      <c r="U347" s="119">
        <f t="shared" si="172"/>
        <v>0</v>
      </c>
      <c r="X347" s="115">
        <f t="shared" si="189"/>
        <v>-45683</v>
      </c>
      <c r="Y347" s="113">
        <f t="shared" si="190"/>
        <v>340</v>
      </c>
      <c r="Z347" s="113" t="e">
        <f>INDEX(地温!$D$2:$D$366,MATCH(X347,地温!$C$2:$C$366,FALSE))</f>
        <v>#N/A</v>
      </c>
      <c r="AA347" s="113" t="e">
        <f t="shared" si="191"/>
        <v>#N/A</v>
      </c>
      <c r="AB347" s="116" t="e">
        <f t="shared" si="173"/>
        <v>#N/A</v>
      </c>
      <c r="AC347" s="119" t="e">
        <f t="shared" si="174"/>
        <v>#N/A</v>
      </c>
      <c r="AD347" s="119">
        <f t="shared" si="175"/>
        <v>0</v>
      </c>
      <c r="AG347" s="115">
        <f t="shared" si="192"/>
        <v>-45683</v>
      </c>
      <c r="AH347" s="113">
        <f t="shared" si="193"/>
        <v>340</v>
      </c>
      <c r="AI347" s="113" t="e">
        <f>INDEX(地温!$D$2:$D$366,MATCH(AG347,地温!$C$2:$C$366,FALSE))</f>
        <v>#N/A</v>
      </c>
      <c r="AJ347" s="113" t="e">
        <f t="shared" si="194"/>
        <v>#N/A</v>
      </c>
      <c r="AK347" s="116" t="e">
        <f t="shared" si="176"/>
        <v>#N/A</v>
      </c>
      <c r="AL347" s="119" t="e">
        <f t="shared" si="177"/>
        <v>#N/A</v>
      </c>
      <c r="AM347" s="119">
        <f t="shared" si="178"/>
        <v>0</v>
      </c>
      <c r="AP347" s="115">
        <f t="shared" si="195"/>
        <v>-45683</v>
      </c>
      <c r="AQ347" s="113">
        <f t="shared" si="196"/>
        <v>340</v>
      </c>
      <c r="AR347" s="113" t="e">
        <f>INDEX(地温!$D$2:$D$366,MATCH(AP347,地温!$C$2:$C$366,FALSE))</f>
        <v>#N/A</v>
      </c>
      <c r="AS347" s="113" t="e">
        <f t="shared" si="197"/>
        <v>#N/A</v>
      </c>
      <c r="AT347" s="116" t="e">
        <f t="shared" si="179"/>
        <v>#N/A</v>
      </c>
      <c r="AU347" s="119" t="e">
        <f t="shared" si="180"/>
        <v>#N/A</v>
      </c>
      <c r="AV347" s="119">
        <f t="shared" si="181"/>
        <v>0</v>
      </c>
    </row>
    <row r="348" spans="1:48">
      <c r="A348" s="115">
        <f t="shared" si="182"/>
        <v>-45682</v>
      </c>
      <c r="B348" s="113">
        <f t="shared" si="165"/>
        <v>341</v>
      </c>
      <c r="C348" s="119">
        <f t="shared" si="166"/>
        <v>0</v>
      </c>
      <c r="F348" s="115">
        <f t="shared" si="183"/>
        <v>-45682</v>
      </c>
      <c r="G348" s="113">
        <f t="shared" si="184"/>
        <v>341</v>
      </c>
      <c r="H348" s="113" t="e">
        <f>INDEX(地温!$D$2:$D$366,MATCH(F348,地温!$C$2:$C$366,FALSE))</f>
        <v>#N/A</v>
      </c>
      <c r="I348" s="113" t="e">
        <f t="shared" si="185"/>
        <v>#N/A</v>
      </c>
      <c r="J348" s="116" t="e">
        <f t="shared" si="167"/>
        <v>#N/A</v>
      </c>
      <c r="K348" s="119" t="e">
        <f t="shared" si="168"/>
        <v>#N/A</v>
      </c>
      <c r="L348" s="119">
        <f t="shared" si="169"/>
        <v>0</v>
      </c>
      <c r="O348" s="115">
        <f t="shared" si="186"/>
        <v>-45682</v>
      </c>
      <c r="P348" s="113">
        <f t="shared" si="187"/>
        <v>341</v>
      </c>
      <c r="Q348" s="113" t="e">
        <f>INDEX(地温!$D$2:$D$366,MATCH(O348,地温!$C$2:$C$366,FALSE))</f>
        <v>#N/A</v>
      </c>
      <c r="R348" s="113" t="e">
        <f t="shared" si="188"/>
        <v>#N/A</v>
      </c>
      <c r="S348" s="116" t="e">
        <f t="shared" si="170"/>
        <v>#N/A</v>
      </c>
      <c r="T348" s="119" t="e">
        <f t="shared" si="171"/>
        <v>#N/A</v>
      </c>
      <c r="U348" s="119">
        <f t="shared" si="172"/>
        <v>0</v>
      </c>
      <c r="X348" s="115">
        <f t="shared" si="189"/>
        <v>-45682</v>
      </c>
      <c r="Y348" s="113">
        <f t="shared" si="190"/>
        <v>341</v>
      </c>
      <c r="Z348" s="113" t="e">
        <f>INDEX(地温!$D$2:$D$366,MATCH(X348,地温!$C$2:$C$366,FALSE))</f>
        <v>#N/A</v>
      </c>
      <c r="AA348" s="113" t="e">
        <f t="shared" si="191"/>
        <v>#N/A</v>
      </c>
      <c r="AB348" s="116" t="e">
        <f t="shared" si="173"/>
        <v>#N/A</v>
      </c>
      <c r="AC348" s="119" t="e">
        <f t="shared" si="174"/>
        <v>#N/A</v>
      </c>
      <c r="AD348" s="119">
        <f t="shared" si="175"/>
        <v>0</v>
      </c>
      <c r="AG348" s="115">
        <f t="shared" si="192"/>
        <v>-45682</v>
      </c>
      <c r="AH348" s="113">
        <f t="shared" si="193"/>
        <v>341</v>
      </c>
      <c r="AI348" s="113" t="e">
        <f>INDEX(地温!$D$2:$D$366,MATCH(AG348,地温!$C$2:$C$366,FALSE))</f>
        <v>#N/A</v>
      </c>
      <c r="AJ348" s="113" t="e">
        <f t="shared" si="194"/>
        <v>#N/A</v>
      </c>
      <c r="AK348" s="116" t="e">
        <f t="shared" si="176"/>
        <v>#N/A</v>
      </c>
      <c r="AL348" s="119" t="e">
        <f t="shared" si="177"/>
        <v>#N/A</v>
      </c>
      <c r="AM348" s="119">
        <f t="shared" si="178"/>
        <v>0</v>
      </c>
      <c r="AP348" s="115">
        <f t="shared" si="195"/>
        <v>-45682</v>
      </c>
      <c r="AQ348" s="113">
        <f t="shared" si="196"/>
        <v>341</v>
      </c>
      <c r="AR348" s="113" t="e">
        <f>INDEX(地温!$D$2:$D$366,MATCH(AP348,地温!$C$2:$C$366,FALSE))</f>
        <v>#N/A</v>
      </c>
      <c r="AS348" s="113" t="e">
        <f t="shared" si="197"/>
        <v>#N/A</v>
      </c>
      <c r="AT348" s="116" t="e">
        <f t="shared" si="179"/>
        <v>#N/A</v>
      </c>
      <c r="AU348" s="119" t="e">
        <f t="shared" si="180"/>
        <v>#N/A</v>
      </c>
      <c r="AV348" s="119">
        <f t="shared" si="181"/>
        <v>0</v>
      </c>
    </row>
    <row r="349" spans="1:48">
      <c r="A349" s="115">
        <f t="shared" si="182"/>
        <v>-45681</v>
      </c>
      <c r="B349" s="113">
        <f t="shared" si="165"/>
        <v>342</v>
      </c>
      <c r="C349" s="119">
        <f t="shared" si="166"/>
        <v>0</v>
      </c>
      <c r="F349" s="115">
        <f t="shared" si="183"/>
        <v>-45681</v>
      </c>
      <c r="G349" s="113">
        <f t="shared" si="184"/>
        <v>342</v>
      </c>
      <c r="H349" s="113" t="e">
        <f>INDEX(地温!$D$2:$D$366,MATCH(F349,地温!$C$2:$C$366,FALSE))</f>
        <v>#N/A</v>
      </c>
      <c r="I349" s="113" t="e">
        <f t="shared" si="185"/>
        <v>#N/A</v>
      </c>
      <c r="J349" s="116" t="e">
        <f t="shared" si="167"/>
        <v>#N/A</v>
      </c>
      <c r="K349" s="119" t="e">
        <f t="shared" si="168"/>
        <v>#N/A</v>
      </c>
      <c r="L349" s="119">
        <f t="shared" si="169"/>
        <v>0</v>
      </c>
      <c r="O349" s="115">
        <f t="shared" si="186"/>
        <v>-45681</v>
      </c>
      <c r="P349" s="113">
        <f t="shared" si="187"/>
        <v>342</v>
      </c>
      <c r="Q349" s="113" t="e">
        <f>INDEX(地温!$D$2:$D$366,MATCH(O349,地温!$C$2:$C$366,FALSE))</f>
        <v>#N/A</v>
      </c>
      <c r="R349" s="113" t="e">
        <f t="shared" si="188"/>
        <v>#N/A</v>
      </c>
      <c r="S349" s="116" t="e">
        <f t="shared" si="170"/>
        <v>#N/A</v>
      </c>
      <c r="T349" s="119" t="e">
        <f t="shared" si="171"/>
        <v>#N/A</v>
      </c>
      <c r="U349" s="119">
        <f t="shared" si="172"/>
        <v>0</v>
      </c>
      <c r="X349" s="115">
        <f t="shared" si="189"/>
        <v>-45681</v>
      </c>
      <c r="Y349" s="113">
        <f t="shared" si="190"/>
        <v>342</v>
      </c>
      <c r="Z349" s="113" t="e">
        <f>INDEX(地温!$D$2:$D$366,MATCH(X349,地温!$C$2:$C$366,FALSE))</f>
        <v>#N/A</v>
      </c>
      <c r="AA349" s="113" t="e">
        <f t="shared" si="191"/>
        <v>#N/A</v>
      </c>
      <c r="AB349" s="116" t="e">
        <f t="shared" si="173"/>
        <v>#N/A</v>
      </c>
      <c r="AC349" s="119" t="e">
        <f t="shared" si="174"/>
        <v>#N/A</v>
      </c>
      <c r="AD349" s="119">
        <f t="shared" si="175"/>
        <v>0</v>
      </c>
      <c r="AG349" s="115">
        <f t="shared" si="192"/>
        <v>-45681</v>
      </c>
      <c r="AH349" s="113">
        <f t="shared" si="193"/>
        <v>342</v>
      </c>
      <c r="AI349" s="113" t="e">
        <f>INDEX(地温!$D$2:$D$366,MATCH(AG349,地温!$C$2:$C$366,FALSE))</f>
        <v>#N/A</v>
      </c>
      <c r="AJ349" s="113" t="e">
        <f t="shared" si="194"/>
        <v>#N/A</v>
      </c>
      <c r="AK349" s="116" t="e">
        <f t="shared" si="176"/>
        <v>#N/A</v>
      </c>
      <c r="AL349" s="119" t="e">
        <f t="shared" si="177"/>
        <v>#N/A</v>
      </c>
      <c r="AM349" s="119">
        <f t="shared" si="178"/>
        <v>0</v>
      </c>
      <c r="AP349" s="115">
        <f t="shared" si="195"/>
        <v>-45681</v>
      </c>
      <c r="AQ349" s="113">
        <f t="shared" si="196"/>
        <v>342</v>
      </c>
      <c r="AR349" s="113" t="e">
        <f>INDEX(地温!$D$2:$D$366,MATCH(AP349,地温!$C$2:$C$366,FALSE))</f>
        <v>#N/A</v>
      </c>
      <c r="AS349" s="113" t="e">
        <f t="shared" si="197"/>
        <v>#N/A</v>
      </c>
      <c r="AT349" s="116" t="e">
        <f t="shared" si="179"/>
        <v>#N/A</v>
      </c>
      <c r="AU349" s="119" t="e">
        <f t="shared" si="180"/>
        <v>#N/A</v>
      </c>
      <c r="AV349" s="119">
        <f t="shared" si="181"/>
        <v>0</v>
      </c>
    </row>
    <row r="350" spans="1:48">
      <c r="A350" s="115">
        <f t="shared" si="182"/>
        <v>-45680</v>
      </c>
      <c r="B350" s="113">
        <f t="shared" si="165"/>
        <v>343</v>
      </c>
      <c r="C350" s="119">
        <f t="shared" si="166"/>
        <v>0</v>
      </c>
      <c r="F350" s="115">
        <f t="shared" si="183"/>
        <v>-45680</v>
      </c>
      <c r="G350" s="113">
        <f t="shared" si="184"/>
        <v>343</v>
      </c>
      <c r="H350" s="113" t="e">
        <f>INDEX(地温!$D$2:$D$366,MATCH(F350,地温!$C$2:$C$366,FALSE))</f>
        <v>#N/A</v>
      </c>
      <c r="I350" s="113" t="e">
        <f t="shared" si="185"/>
        <v>#N/A</v>
      </c>
      <c r="J350" s="116" t="e">
        <f t="shared" si="167"/>
        <v>#N/A</v>
      </c>
      <c r="K350" s="119" t="e">
        <f t="shared" si="168"/>
        <v>#N/A</v>
      </c>
      <c r="L350" s="119">
        <f t="shared" si="169"/>
        <v>0</v>
      </c>
      <c r="O350" s="115">
        <f t="shared" si="186"/>
        <v>-45680</v>
      </c>
      <c r="P350" s="113">
        <f t="shared" si="187"/>
        <v>343</v>
      </c>
      <c r="Q350" s="113" t="e">
        <f>INDEX(地温!$D$2:$D$366,MATCH(O350,地温!$C$2:$C$366,FALSE))</f>
        <v>#N/A</v>
      </c>
      <c r="R350" s="113" t="e">
        <f t="shared" si="188"/>
        <v>#N/A</v>
      </c>
      <c r="S350" s="116" t="e">
        <f t="shared" si="170"/>
        <v>#N/A</v>
      </c>
      <c r="T350" s="119" t="e">
        <f t="shared" si="171"/>
        <v>#N/A</v>
      </c>
      <c r="U350" s="119">
        <f t="shared" si="172"/>
        <v>0</v>
      </c>
      <c r="X350" s="115">
        <f t="shared" si="189"/>
        <v>-45680</v>
      </c>
      <c r="Y350" s="113">
        <f t="shared" si="190"/>
        <v>343</v>
      </c>
      <c r="Z350" s="113" t="e">
        <f>INDEX(地温!$D$2:$D$366,MATCH(X350,地温!$C$2:$C$366,FALSE))</f>
        <v>#N/A</v>
      </c>
      <c r="AA350" s="113" t="e">
        <f t="shared" si="191"/>
        <v>#N/A</v>
      </c>
      <c r="AB350" s="116" t="e">
        <f t="shared" si="173"/>
        <v>#N/A</v>
      </c>
      <c r="AC350" s="119" t="e">
        <f t="shared" si="174"/>
        <v>#N/A</v>
      </c>
      <c r="AD350" s="119">
        <f t="shared" si="175"/>
        <v>0</v>
      </c>
      <c r="AG350" s="115">
        <f t="shared" si="192"/>
        <v>-45680</v>
      </c>
      <c r="AH350" s="113">
        <f t="shared" si="193"/>
        <v>343</v>
      </c>
      <c r="AI350" s="113" t="e">
        <f>INDEX(地温!$D$2:$D$366,MATCH(AG350,地温!$C$2:$C$366,FALSE))</f>
        <v>#N/A</v>
      </c>
      <c r="AJ350" s="113" t="e">
        <f t="shared" si="194"/>
        <v>#N/A</v>
      </c>
      <c r="AK350" s="116" t="e">
        <f t="shared" si="176"/>
        <v>#N/A</v>
      </c>
      <c r="AL350" s="119" t="e">
        <f t="shared" si="177"/>
        <v>#N/A</v>
      </c>
      <c r="AM350" s="119">
        <f t="shared" si="178"/>
        <v>0</v>
      </c>
      <c r="AP350" s="115">
        <f t="shared" si="195"/>
        <v>-45680</v>
      </c>
      <c r="AQ350" s="113">
        <f t="shared" si="196"/>
        <v>343</v>
      </c>
      <c r="AR350" s="113" t="e">
        <f>INDEX(地温!$D$2:$D$366,MATCH(AP350,地温!$C$2:$C$366,FALSE))</f>
        <v>#N/A</v>
      </c>
      <c r="AS350" s="113" t="e">
        <f t="shared" si="197"/>
        <v>#N/A</v>
      </c>
      <c r="AT350" s="116" t="e">
        <f t="shared" si="179"/>
        <v>#N/A</v>
      </c>
      <c r="AU350" s="119" t="e">
        <f t="shared" si="180"/>
        <v>#N/A</v>
      </c>
      <c r="AV350" s="119">
        <f t="shared" si="181"/>
        <v>0</v>
      </c>
    </row>
    <row r="351" spans="1:48">
      <c r="A351" s="115">
        <f t="shared" si="182"/>
        <v>-45679</v>
      </c>
      <c r="B351" s="113">
        <f t="shared" si="165"/>
        <v>344</v>
      </c>
      <c r="C351" s="119">
        <f t="shared" si="166"/>
        <v>0</v>
      </c>
      <c r="F351" s="115">
        <f t="shared" si="183"/>
        <v>-45679</v>
      </c>
      <c r="G351" s="113">
        <f t="shared" si="184"/>
        <v>344</v>
      </c>
      <c r="H351" s="113" t="e">
        <f>INDEX(地温!$D$2:$D$366,MATCH(F351,地温!$C$2:$C$366,FALSE))</f>
        <v>#N/A</v>
      </c>
      <c r="I351" s="113" t="e">
        <f t="shared" si="185"/>
        <v>#N/A</v>
      </c>
      <c r="J351" s="116" t="e">
        <f t="shared" si="167"/>
        <v>#N/A</v>
      </c>
      <c r="K351" s="119" t="e">
        <f t="shared" si="168"/>
        <v>#N/A</v>
      </c>
      <c r="L351" s="119">
        <f t="shared" si="169"/>
        <v>0</v>
      </c>
      <c r="O351" s="115">
        <f t="shared" si="186"/>
        <v>-45679</v>
      </c>
      <c r="P351" s="113">
        <f t="shared" si="187"/>
        <v>344</v>
      </c>
      <c r="Q351" s="113" t="e">
        <f>INDEX(地温!$D$2:$D$366,MATCH(O351,地温!$C$2:$C$366,FALSE))</f>
        <v>#N/A</v>
      </c>
      <c r="R351" s="113" t="e">
        <f t="shared" si="188"/>
        <v>#N/A</v>
      </c>
      <c r="S351" s="116" t="e">
        <f t="shared" si="170"/>
        <v>#N/A</v>
      </c>
      <c r="T351" s="119" t="e">
        <f t="shared" si="171"/>
        <v>#N/A</v>
      </c>
      <c r="U351" s="119">
        <f t="shared" si="172"/>
        <v>0</v>
      </c>
      <c r="X351" s="115">
        <f t="shared" si="189"/>
        <v>-45679</v>
      </c>
      <c r="Y351" s="113">
        <f t="shared" si="190"/>
        <v>344</v>
      </c>
      <c r="Z351" s="113" t="e">
        <f>INDEX(地温!$D$2:$D$366,MATCH(X351,地温!$C$2:$C$366,FALSE))</f>
        <v>#N/A</v>
      </c>
      <c r="AA351" s="113" t="e">
        <f t="shared" si="191"/>
        <v>#N/A</v>
      </c>
      <c r="AB351" s="116" t="e">
        <f t="shared" si="173"/>
        <v>#N/A</v>
      </c>
      <c r="AC351" s="119" t="e">
        <f t="shared" si="174"/>
        <v>#N/A</v>
      </c>
      <c r="AD351" s="119">
        <f t="shared" si="175"/>
        <v>0</v>
      </c>
      <c r="AG351" s="115">
        <f t="shared" si="192"/>
        <v>-45679</v>
      </c>
      <c r="AH351" s="113">
        <f t="shared" si="193"/>
        <v>344</v>
      </c>
      <c r="AI351" s="113" t="e">
        <f>INDEX(地温!$D$2:$D$366,MATCH(AG351,地温!$C$2:$C$366,FALSE))</f>
        <v>#N/A</v>
      </c>
      <c r="AJ351" s="113" t="e">
        <f t="shared" si="194"/>
        <v>#N/A</v>
      </c>
      <c r="AK351" s="116" t="e">
        <f t="shared" si="176"/>
        <v>#N/A</v>
      </c>
      <c r="AL351" s="119" t="e">
        <f t="shared" si="177"/>
        <v>#N/A</v>
      </c>
      <c r="AM351" s="119">
        <f t="shared" si="178"/>
        <v>0</v>
      </c>
      <c r="AP351" s="115">
        <f t="shared" si="195"/>
        <v>-45679</v>
      </c>
      <c r="AQ351" s="113">
        <f t="shared" si="196"/>
        <v>344</v>
      </c>
      <c r="AR351" s="113" t="e">
        <f>INDEX(地温!$D$2:$D$366,MATCH(AP351,地温!$C$2:$C$366,FALSE))</f>
        <v>#N/A</v>
      </c>
      <c r="AS351" s="113" t="e">
        <f t="shared" si="197"/>
        <v>#N/A</v>
      </c>
      <c r="AT351" s="116" t="e">
        <f t="shared" si="179"/>
        <v>#N/A</v>
      </c>
      <c r="AU351" s="119" t="e">
        <f t="shared" si="180"/>
        <v>#N/A</v>
      </c>
      <c r="AV351" s="119">
        <f t="shared" si="181"/>
        <v>0</v>
      </c>
    </row>
    <row r="352" spans="1:48">
      <c r="A352" s="115">
        <f t="shared" si="182"/>
        <v>-45678</v>
      </c>
      <c r="B352" s="113">
        <f t="shared" si="165"/>
        <v>345</v>
      </c>
      <c r="C352" s="119">
        <f t="shared" si="166"/>
        <v>0</v>
      </c>
      <c r="F352" s="115">
        <f t="shared" si="183"/>
        <v>-45678</v>
      </c>
      <c r="G352" s="113">
        <f t="shared" si="184"/>
        <v>345</v>
      </c>
      <c r="H352" s="113" t="e">
        <f>INDEX(地温!$D$2:$D$366,MATCH(F352,地温!$C$2:$C$366,FALSE))</f>
        <v>#N/A</v>
      </c>
      <c r="I352" s="113" t="e">
        <f t="shared" si="185"/>
        <v>#N/A</v>
      </c>
      <c r="J352" s="116" t="e">
        <f t="shared" si="167"/>
        <v>#N/A</v>
      </c>
      <c r="K352" s="119" t="e">
        <f t="shared" si="168"/>
        <v>#N/A</v>
      </c>
      <c r="L352" s="119">
        <f t="shared" si="169"/>
        <v>0</v>
      </c>
      <c r="O352" s="115">
        <f t="shared" si="186"/>
        <v>-45678</v>
      </c>
      <c r="P352" s="113">
        <f t="shared" si="187"/>
        <v>345</v>
      </c>
      <c r="Q352" s="113" t="e">
        <f>INDEX(地温!$D$2:$D$366,MATCH(O352,地温!$C$2:$C$366,FALSE))</f>
        <v>#N/A</v>
      </c>
      <c r="R352" s="113" t="e">
        <f t="shared" si="188"/>
        <v>#N/A</v>
      </c>
      <c r="S352" s="116" t="e">
        <f t="shared" si="170"/>
        <v>#N/A</v>
      </c>
      <c r="T352" s="119" t="e">
        <f t="shared" si="171"/>
        <v>#N/A</v>
      </c>
      <c r="U352" s="119">
        <f t="shared" si="172"/>
        <v>0</v>
      </c>
      <c r="X352" s="115">
        <f t="shared" si="189"/>
        <v>-45678</v>
      </c>
      <c r="Y352" s="113">
        <f t="shared" si="190"/>
        <v>345</v>
      </c>
      <c r="Z352" s="113" t="e">
        <f>INDEX(地温!$D$2:$D$366,MATCH(X352,地温!$C$2:$C$366,FALSE))</f>
        <v>#N/A</v>
      </c>
      <c r="AA352" s="113" t="e">
        <f t="shared" si="191"/>
        <v>#N/A</v>
      </c>
      <c r="AB352" s="116" t="e">
        <f t="shared" si="173"/>
        <v>#N/A</v>
      </c>
      <c r="AC352" s="119" t="e">
        <f t="shared" si="174"/>
        <v>#N/A</v>
      </c>
      <c r="AD352" s="119">
        <f t="shared" si="175"/>
        <v>0</v>
      </c>
      <c r="AG352" s="115">
        <f t="shared" si="192"/>
        <v>-45678</v>
      </c>
      <c r="AH352" s="113">
        <f t="shared" si="193"/>
        <v>345</v>
      </c>
      <c r="AI352" s="113" t="e">
        <f>INDEX(地温!$D$2:$D$366,MATCH(AG352,地温!$C$2:$C$366,FALSE))</f>
        <v>#N/A</v>
      </c>
      <c r="AJ352" s="113" t="e">
        <f t="shared" si="194"/>
        <v>#N/A</v>
      </c>
      <c r="AK352" s="116" t="e">
        <f t="shared" si="176"/>
        <v>#N/A</v>
      </c>
      <c r="AL352" s="119" t="e">
        <f t="shared" si="177"/>
        <v>#N/A</v>
      </c>
      <c r="AM352" s="119">
        <f t="shared" si="178"/>
        <v>0</v>
      </c>
      <c r="AP352" s="115">
        <f t="shared" si="195"/>
        <v>-45678</v>
      </c>
      <c r="AQ352" s="113">
        <f t="shared" si="196"/>
        <v>345</v>
      </c>
      <c r="AR352" s="113" t="e">
        <f>INDEX(地温!$D$2:$D$366,MATCH(AP352,地温!$C$2:$C$366,FALSE))</f>
        <v>#N/A</v>
      </c>
      <c r="AS352" s="113" t="e">
        <f t="shared" si="197"/>
        <v>#N/A</v>
      </c>
      <c r="AT352" s="116" t="e">
        <f t="shared" si="179"/>
        <v>#N/A</v>
      </c>
      <c r="AU352" s="119" t="e">
        <f t="shared" si="180"/>
        <v>#N/A</v>
      </c>
      <c r="AV352" s="119">
        <f t="shared" si="181"/>
        <v>0</v>
      </c>
    </row>
    <row r="353" spans="1:48">
      <c r="A353" s="115">
        <f t="shared" si="182"/>
        <v>-45677</v>
      </c>
      <c r="B353" s="113">
        <f t="shared" si="165"/>
        <v>346</v>
      </c>
      <c r="C353" s="119">
        <f t="shared" si="166"/>
        <v>0</v>
      </c>
      <c r="F353" s="115">
        <f t="shared" si="183"/>
        <v>-45677</v>
      </c>
      <c r="G353" s="113">
        <f t="shared" si="184"/>
        <v>346</v>
      </c>
      <c r="H353" s="113" t="e">
        <f>INDEX(地温!$D$2:$D$366,MATCH(F353,地温!$C$2:$C$366,FALSE))</f>
        <v>#N/A</v>
      </c>
      <c r="I353" s="113" t="e">
        <f t="shared" si="185"/>
        <v>#N/A</v>
      </c>
      <c r="J353" s="116" t="e">
        <f t="shared" si="167"/>
        <v>#N/A</v>
      </c>
      <c r="K353" s="119" t="e">
        <f t="shared" si="168"/>
        <v>#N/A</v>
      </c>
      <c r="L353" s="119">
        <f t="shared" si="169"/>
        <v>0</v>
      </c>
      <c r="O353" s="115">
        <f t="shared" si="186"/>
        <v>-45677</v>
      </c>
      <c r="P353" s="113">
        <f t="shared" si="187"/>
        <v>346</v>
      </c>
      <c r="Q353" s="113" t="e">
        <f>INDEX(地温!$D$2:$D$366,MATCH(O353,地温!$C$2:$C$366,FALSE))</f>
        <v>#N/A</v>
      </c>
      <c r="R353" s="113" t="e">
        <f t="shared" si="188"/>
        <v>#N/A</v>
      </c>
      <c r="S353" s="116" t="e">
        <f t="shared" si="170"/>
        <v>#N/A</v>
      </c>
      <c r="T353" s="119" t="e">
        <f t="shared" si="171"/>
        <v>#N/A</v>
      </c>
      <c r="U353" s="119">
        <f t="shared" si="172"/>
        <v>0</v>
      </c>
      <c r="X353" s="115">
        <f t="shared" si="189"/>
        <v>-45677</v>
      </c>
      <c r="Y353" s="113">
        <f t="shared" si="190"/>
        <v>346</v>
      </c>
      <c r="Z353" s="113" t="e">
        <f>INDEX(地温!$D$2:$D$366,MATCH(X353,地温!$C$2:$C$366,FALSE))</f>
        <v>#N/A</v>
      </c>
      <c r="AA353" s="113" t="e">
        <f t="shared" si="191"/>
        <v>#N/A</v>
      </c>
      <c r="AB353" s="116" t="e">
        <f t="shared" si="173"/>
        <v>#N/A</v>
      </c>
      <c r="AC353" s="119" t="e">
        <f t="shared" si="174"/>
        <v>#N/A</v>
      </c>
      <c r="AD353" s="119">
        <f t="shared" si="175"/>
        <v>0</v>
      </c>
      <c r="AG353" s="115">
        <f t="shared" si="192"/>
        <v>-45677</v>
      </c>
      <c r="AH353" s="113">
        <f t="shared" si="193"/>
        <v>346</v>
      </c>
      <c r="AI353" s="113" t="e">
        <f>INDEX(地温!$D$2:$D$366,MATCH(AG353,地温!$C$2:$C$366,FALSE))</f>
        <v>#N/A</v>
      </c>
      <c r="AJ353" s="113" t="e">
        <f t="shared" si="194"/>
        <v>#N/A</v>
      </c>
      <c r="AK353" s="116" t="e">
        <f t="shared" si="176"/>
        <v>#N/A</v>
      </c>
      <c r="AL353" s="119" t="e">
        <f t="shared" si="177"/>
        <v>#N/A</v>
      </c>
      <c r="AM353" s="119">
        <f t="shared" si="178"/>
        <v>0</v>
      </c>
      <c r="AP353" s="115">
        <f t="shared" si="195"/>
        <v>-45677</v>
      </c>
      <c r="AQ353" s="113">
        <f t="shared" si="196"/>
        <v>346</v>
      </c>
      <c r="AR353" s="113" t="e">
        <f>INDEX(地温!$D$2:$D$366,MATCH(AP353,地温!$C$2:$C$366,FALSE))</f>
        <v>#N/A</v>
      </c>
      <c r="AS353" s="113" t="e">
        <f t="shared" si="197"/>
        <v>#N/A</v>
      </c>
      <c r="AT353" s="116" t="e">
        <f t="shared" si="179"/>
        <v>#N/A</v>
      </c>
      <c r="AU353" s="119" t="e">
        <f t="shared" si="180"/>
        <v>#N/A</v>
      </c>
      <c r="AV353" s="119">
        <f t="shared" si="181"/>
        <v>0</v>
      </c>
    </row>
    <row r="354" spans="1:48">
      <c r="A354" s="115">
        <f t="shared" si="182"/>
        <v>-45676</v>
      </c>
      <c r="B354" s="113">
        <f t="shared" si="165"/>
        <v>347</v>
      </c>
      <c r="C354" s="119">
        <f t="shared" si="166"/>
        <v>0</v>
      </c>
      <c r="F354" s="115">
        <f t="shared" si="183"/>
        <v>-45676</v>
      </c>
      <c r="G354" s="113">
        <f t="shared" si="184"/>
        <v>347</v>
      </c>
      <c r="H354" s="113" t="e">
        <f>INDEX(地温!$D$2:$D$366,MATCH(F354,地温!$C$2:$C$366,FALSE))</f>
        <v>#N/A</v>
      </c>
      <c r="I354" s="113" t="e">
        <f t="shared" si="185"/>
        <v>#N/A</v>
      </c>
      <c r="J354" s="116" t="e">
        <f t="shared" si="167"/>
        <v>#N/A</v>
      </c>
      <c r="K354" s="119" t="e">
        <f t="shared" si="168"/>
        <v>#N/A</v>
      </c>
      <c r="L354" s="119">
        <f t="shared" si="169"/>
        <v>0</v>
      </c>
      <c r="O354" s="115">
        <f t="shared" si="186"/>
        <v>-45676</v>
      </c>
      <c r="P354" s="113">
        <f t="shared" si="187"/>
        <v>347</v>
      </c>
      <c r="Q354" s="113" t="e">
        <f>INDEX(地温!$D$2:$D$366,MATCH(O354,地温!$C$2:$C$366,FALSE))</f>
        <v>#N/A</v>
      </c>
      <c r="R354" s="113" t="e">
        <f t="shared" si="188"/>
        <v>#N/A</v>
      </c>
      <c r="S354" s="116" t="e">
        <f t="shared" si="170"/>
        <v>#N/A</v>
      </c>
      <c r="T354" s="119" t="e">
        <f t="shared" si="171"/>
        <v>#N/A</v>
      </c>
      <c r="U354" s="119">
        <f t="shared" si="172"/>
        <v>0</v>
      </c>
      <c r="X354" s="115">
        <f t="shared" si="189"/>
        <v>-45676</v>
      </c>
      <c r="Y354" s="113">
        <f t="shared" si="190"/>
        <v>347</v>
      </c>
      <c r="Z354" s="113" t="e">
        <f>INDEX(地温!$D$2:$D$366,MATCH(X354,地温!$C$2:$C$366,FALSE))</f>
        <v>#N/A</v>
      </c>
      <c r="AA354" s="113" t="e">
        <f t="shared" si="191"/>
        <v>#N/A</v>
      </c>
      <c r="AB354" s="116" t="e">
        <f t="shared" si="173"/>
        <v>#N/A</v>
      </c>
      <c r="AC354" s="119" t="e">
        <f t="shared" si="174"/>
        <v>#N/A</v>
      </c>
      <c r="AD354" s="119">
        <f t="shared" si="175"/>
        <v>0</v>
      </c>
      <c r="AG354" s="115">
        <f t="shared" si="192"/>
        <v>-45676</v>
      </c>
      <c r="AH354" s="113">
        <f t="shared" si="193"/>
        <v>347</v>
      </c>
      <c r="AI354" s="113" t="e">
        <f>INDEX(地温!$D$2:$D$366,MATCH(AG354,地温!$C$2:$C$366,FALSE))</f>
        <v>#N/A</v>
      </c>
      <c r="AJ354" s="113" t="e">
        <f t="shared" si="194"/>
        <v>#N/A</v>
      </c>
      <c r="AK354" s="116" t="e">
        <f t="shared" si="176"/>
        <v>#N/A</v>
      </c>
      <c r="AL354" s="119" t="e">
        <f t="shared" si="177"/>
        <v>#N/A</v>
      </c>
      <c r="AM354" s="119">
        <f t="shared" si="178"/>
        <v>0</v>
      </c>
      <c r="AP354" s="115">
        <f t="shared" si="195"/>
        <v>-45676</v>
      </c>
      <c r="AQ354" s="113">
        <f t="shared" si="196"/>
        <v>347</v>
      </c>
      <c r="AR354" s="113" t="e">
        <f>INDEX(地温!$D$2:$D$366,MATCH(AP354,地温!$C$2:$C$366,FALSE))</f>
        <v>#N/A</v>
      </c>
      <c r="AS354" s="113" t="e">
        <f t="shared" si="197"/>
        <v>#N/A</v>
      </c>
      <c r="AT354" s="116" t="e">
        <f t="shared" si="179"/>
        <v>#N/A</v>
      </c>
      <c r="AU354" s="119" t="e">
        <f t="shared" si="180"/>
        <v>#N/A</v>
      </c>
      <c r="AV354" s="119">
        <f t="shared" si="181"/>
        <v>0</v>
      </c>
    </row>
    <row r="355" spans="1:48">
      <c r="A355" s="115">
        <f t="shared" si="182"/>
        <v>-45675</v>
      </c>
      <c r="B355" s="113">
        <f t="shared" si="165"/>
        <v>348</v>
      </c>
      <c r="C355" s="119">
        <f t="shared" si="166"/>
        <v>0</v>
      </c>
      <c r="F355" s="115">
        <f t="shared" si="183"/>
        <v>-45675</v>
      </c>
      <c r="G355" s="113">
        <f t="shared" si="184"/>
        <v>348</v>
      </c>
      <c r="H355" s="113" t="e">
        <f>INDEX(地温!$D$2:$D$366,MATCH(F355,地温!$C$2:$C$366,FALSE))</f>
        <v>#N/A</v>
      </c>
      <c r="I355" s="113" t="e">
        <f t="shared" si="185"/>
        <v>#N/A</v>
      </c>
      <c r="J355" s="116" t="e">
        <f t="shared" si="167"/>
        <v>#N/A</v>
      </c>
      <c r="K355" s="119" t="e">
        <f t="shared" si="168"/>
        <v>#N/A</v>
      </c>
      <c r="L355" s="119">
        <f t="shared" si="169"/>
        <v>0</v>
      </c>
      <c r="O355" s="115">
        <f t="shared" si="186"/>
        <v>-45675</v>
      </c>
      <c r="P355" s="113">
        <f t="shared" si="187"/>
        <v>348</v>
      </c>
      <c r="Q355" s="113" t="e">
        <f>INDEX(地温!$D$2:$D$366,MATCH(O355,地温!$C$2:$C$366,FALSE))</f>
        <v>#N/A</v>
      </c>
      <c r="R355" s="113" t="e">
        <f t="shared" si="188"/>
        <v>#N/A</v>
      </c>
      <c r="S355" s="116" t="e">
        <f t="shared" si="170"/>
        <v>#N/A</v>
      </c>
      <c r="T355" s="119" t="e">
        <f t="shared" si="171"/>
        <v>#N/A</v>
      </c>
      <c r="U355" s="119">
        <f t="shared" si="172"/>
        <v>0</v>
      </c>
      <c r="X355" s="115">
        <f t="shared" si="189"/>
        <v>-45675</v>
      </c>
      <c r="Y355" s="113">
        <f t="shared" si="190"/>
        <v>348</v>
      </c>
      <c r="Z355" s="113" t="e">
        <f>INDEX(地温!$D$2:$D$366,MATCH(X355,地温!$C$2:$C$366,FALSE))</f>
        <v>#N/A</v>
      </c>
      <c r="AA355" s="113" t="e">
        <f t="shared" si="191"/>
        <v>#N/A</v>
      </c>
      <c r="AB355" s="116" t="e">
        <f t="shared" si="173"/>
        <v>#N/A</v>
      </c>
      <c r="AC355" s="119" t="e">
        <f t="shared" si="174"/>
        <v>#N/A</v>
      </c>
      <c r="AD355" s="119">
        <f t="shared" si="175"/>
        <v>0</v>
      </c>
      <c r="AG355" s="115">
        <f t="shared" si="192"/>
        <v>-45675</v>
      </c>
      <c r="AH355" s="113">
        <f t="shared" si="193"/>
        <v>348</v>
      </c>
      <c r="AI355" s="113" t="e">
        <f>INDEX(地温!$D$2:$D$366,MATCH(AG355,地温!$C$2:$C$366,FALSE))</f>
        <v>#N/A</v>
      </c>
      <c r="AJ355" s="113" t="e">
        <f t="shared" si="194"/>
        <v>#N/A</v>
      </c>
      <c r="AK355" s="116" t="e">
        <f t="shared" si="176"/>
        <v>#N/A</v>
      </c>
      <c r="AL355" s="119" t="e">
        <f t="shared" si="177"/>
        <v>#N/A</v>
      </c>
      <c r="AM355" s="119">
        <f t="shared" si="178"/>
        <v>0</v>
      </c>
      <c r="AP355" s="115">
        <f t="shared" si="195"/>
        <v>-45675</v>
      </c>
      <c r="AQ355" s="113">
        <f t="shared" si="196"/>
        <v>348</v>
      </c>
      <c r="AR355" s="113" t="e">
        <f>INDEX(地温!$D$2:$D$366,MATCH(AP355,地温!$C$2:$C$366,FALSE))</f>
        <v>#N/A</v>
      </c>
      <c r="AS355" s="113" t="e">
        <f t="shared" si="197"/>
        <v>#N/A</v>
      </c>
      <c r="AT355" s="116" t="e">
        <f t="shared" si="179"/>
        <v>#N/A</v>
      </c>
      <c r="AU355" s="119" t="e">
        <f t="shared" si="180"/>
        <v>#N/A</v>
      </c>
      <c r="AV355" s="119">
        <f t="shared" si="181"/>
        <v>0</v>
      </c>
    </row>
    <row r="356" spans="1:48">
      <c r="A356" s="115">
        <f t="shared" si="182"/>
        <v>-45674</v>
      </c>
      <c r="B356" s="113">
        <f t="shared" si="165"/>
        <v>349</v>
      </c>
      <c r="C356" s="119">
        <f t="shared" si="166"/>
        <v>0</v>
      </c>
      <c r="F356" s="115">
        <f t="shared" si="183"/>
        <v>-45674</v>
      </c>
      <c r="G356" s="113">
        <f t="shared" si="184"/>
        <v>349</v>
      </c>
      <c r="H356" s="113" t="e">
        <f>INDEX(地温!$D$2:$D$366,MATCH(F356,地温!$C$2:$C$366,FALSE))</f>
        <v>#N/A</v>
      </c>
      <c r="I356" s="113" t="e">
        <f t="shared" si="185"/>
        <v>#N/A</v>
      </c>
      <c r="J356" s="116" t="e">
        <f t="shared" si="167"/>
        <v>#N/A</v>
      </c>
      <c r="K356" s="119" t="e">
        <f t="shared" si="168"/>
        <v>#N/A</v>
      </c>
      <c r="L356" s="119">
        <f t="shared" si="169"/>
        <v>0</v>
      </c>
      <c r="O356" s="115">
        <f t="shared" si="186"/>
        <v>-45674</v>
      </c>
      <c r="P356" s="113">
        <f t="shared" si="187"/>
        <v>349</v>
      </c>
      <c r="Q356" s="113" t="e">
        <f>INDEX(地温!$D$2:$D$366,MATCH(O356,地温!$C$2:$C$366,FALSE))</f>
        <v>#N/A</v>
      </c>
      <c r="R356" s="113" t="e">
        <f t="shared" si="188"/>
        <v>#N/A</v>
      </c>
      <c r="S356" s="116" t="e">
        <f t="shared" si="170"/>
        <v>#N/A</v>
      </c>
      <c r="T356" s="119" t="e">
        <f t="shared" si="171"/>
        <v>#N/A</v>
      </c>
      <c r="U356" s="119">
        <f t="shared" si="172"/>
        <v>0</v>
      </c>
      <c r="X356" s="115">
        <f t="shared" si="189"/>
        <v>-45674</v>
      </c>
      <c r="Y356" s="113">
        <f t="shared" si="190"/>
        <v>349</v>
      </c>
      <c r="Z356" s="113" t="e">
        <f>INDEX(地温!$D$2:$D$366,MATCH(X356,地温!$C$2:$C$366,FALSE))</f>
        <v>#N/A</v>
      </c>
      <c r="AA356" s="113" t="e">
        <f t="shared" si="191"/>
        <v>#N/A</v>
      </c>
      <c r="AB356" s="116" t="e">
        <f t="shared" si="173"/>
        <v>#N/A</v>
      </c>
      <c r="AC356" s="119" t="e">
        <f t="shared" si="174"/>
        <v>#N/A</v>
      </c>
      <c r="AD356" s="119">
        <f t="shared" si="175"/>
        <v>0</v>
      </c>
      <c r="AG356" s="115">
        <f t="shared" si="192"/>
        <v>-45674</v>
      </c>
      <c r="AH356" s="113">
        <f t="shared" si="193"/>
        <v>349</v>
      </c>
      <c r="AI356" s="113" t="e">
        <f>INDEX(地温!$D$2:$D$366,MATCH(AG356,地温!$C$2:$C$366,FALSE))</f>
        <v>#N/A</v>
      </c>
      <c r="AJ356" s="113" t="e">
        <f t="shared" si="194"/>
        <v>#N/A</v>
      </c>
      <c r="AK356" s="116" t="e">
        <f t="shared" si="176"/>
        <v>#N/A</v>
      </c>
      <c r="AL356" s="119" t="e">
        <f t="shared" si="177"/>
        <v>#N/A</v>
      </c>
      <c r="AM356" s="119">
        <f t="shared" si="178"/>
        <v>0</v>
      </c>
      <c r="AP356" s="115">
        <f t="shared" si="195"/>
        <v>-45674</v>
      </c>
      <c r="AQ356" s="113">
        <f t="shared" si="196"/>
        <v>349</v>
      </c>
      <c r="AR356" s="113" t="e">
        <f>INDEX(地温!$D$2:$D$366,MATCH(AP356,地温!$C$2:$C$366,FALSE))</f>
        <v>#N/A</v>
      </c>
      <c r="AS356" s="113" t="e">
        <f t="shared" si="197"/>
        <v>#N/A</v>
      </c>
      <c r="AT356" s="116" t="e">
        <f t="shared" si="179"/>
        <v>#N/A</v>
      </c>
      <c r="AU356" s="119" t="e">
        <f t="shared" si="180"/>
        <v>#N/A</v>
      </c>
      <c r="AV356" s="119">
        <f t="shared" si="181"/>
        <v>0</v>
      </c>
    </row>
    <row r="357" spans="1:48">
      <c r="A357" s="115">
        <f t="shared" si="182"/>
        <v>-45673</v>
      </c>
      <c r="B357" s="113">
        <f t="shared" si="165"/>
        <v>350</v>
      </c>
      <c r="C357" s="119">
        <f t="shared" si="166"/>
        <v>0</v>
      </c>
      <c r="F357" s="115">
        <f t="shared" si="183"/>
        <v>-45673</v>
      </c>
      <c r="G357" s="113">
        <f t="shared" si="184"/>
        <v>350</v>
      </c>
      <c r="H357" s="113" t="e">
        <f>INDEX(地温!$D$2:$D$366,MATCH(F357,地温!$C$2:$C$366,FALSE))</f>
        <v>#N/A</v>
      </c>
      <c r="I357" s="113" t="e">
        <f t="shared" si="185"/>
        <v>#N/A</v>
      </c>
      <c r="J357" s="116" t="e">
        <f t="shared" si="167"/>
        <v>#N/A</v>
      </c>
      <c r="K357" s="119" t="e">
        <f t="shared" si="168"/>
        <v>#N/A</v>
      </c>
      <c r="L357" s="119">
        <f t="shared" si="169"/>
        <v>0</v>
      </c>
      <c r="O357" s="115">
        <f t="shared" si="186"/>
        <v>-45673</v>
      </c>
      <c r="P357" s="113">
        <f t="shared" si="187"/>
        <v>350</v>
      </c>
      <c r="Q357" s="113" t="e">
        <f>INDEX(地温!$D$2:$D$366,MATCH(O357,地温!$C$2:$C$366,FALSE))</f>
        <v>#N/A</v>
      </c>
      <c r="R357" s="113" t="e">
        <f t="shared" si="188"/>
        <v>#N/A</v>
      </c>
      <c r="S357" s="116" t="e">
        <f t="shared" si="170"/>
        <v>#N/A</v>
      </c>
      <c r="T357" s="119" t="e">
        <f t="shared" si="171"/>
        <v>#N/A</v>
      </c>
      <c r="U357" s="119">
        <f t="shared" si="172"/>
        <v>0</v>
      </c>
      <c r="X357" s="115">
        <f t="shared" si="189"/>
        <v>-45673</v>
      </c>
      <c r="Y357" s="113">
        <f t="shared" si="190"/>
        <v>350</v>
      </c>
      <c r="Z357" s="113" t="e">
        <f>INDEX(地温!$D$2:$D$366,MATCH(X357,地温!$C$2:$C$366,FALSE))</f>
        <v>#N/A</v>
      </c>
      <c r="AA357" s="113" t="e">
        <f t="shared" si="191"/>
        <v>#N/A</v>
      </c>
      <c r="AB357" s="116" t="e">
        <f t="shared" si="173"/>
        <v>#N/A</v>
      </c>
      <c r="AC357" s="119" t="e">
        <f t="shared" si="174"/>
        <v>#N/A</v>
      </c>
      <c r="AD357" s="119">
        <f t="shared" si="175"/>
        <v>0</v>
      </c>
      <c r="AG357" s="115">
        <f t="shared" si="192"/>
        <v>-45673</v>
      </c>
      <c r="AH357" s="113">
        <f t="shared" si="193"/>
        <v>350</v>
      </c>
      <c r="AI357" s="113" t="e">
        <f>INDEX(地温!$D$2:$D$366,MATCH(AG357,地温!$C$2:$C$366,FALSE))</f>
        <v>#N/A</v>
      </c>
      <c r="AJ357" s="113" t="e">
        <f t="shared" si="194"/>
        <v>#N/A</v>
      </c>
      <c r="AK357" s="116" t="e">
        <f t="shared" si="176"/>
        <v>#N/A</v>
      </c>
      <c r="AL357" s="119" t="e">
        <f t="shared" si="177"/>
        <v>#N/A</v>
      </c>
      <c r="AM357" s="119">
        <f t="shared" si="178"/>
        <v>0</v>
      </c>
      <c r="AP357" s="115">
        <f t="shared" si="195"/>
        <v>-45673</v>
      </c>
      <c r="AQ357" s="113">
        <f t="shared" si="196"/>
        <v>350</v>
      </c>
      <c r="AR357" s="113" t="e">
        <f>INDEX(地温!$D$2:$D$366,MATCH(AP357,地温!$C$2:$C$366,FALSE))</f>
        <v>#N/A</v>
      </c>
      <c r="AS357" s="113" t="e">
        <f t="shared" si="197"/>
        <v>#N/A</v>
      </c>
      <c r="AT357" s="116" t="e">
        <f t="shared" si="179"/>
        <v>#N/A</v>
      </c>
      <c r="AU357" s="119" t="e">
        <f t="shared" si="180"/>
        <v>#N/A</v>
      </c>
      <c r="AV357" s="119">
        <f t="shared" si="181"/>
        <v>0</v>
      </c>
    </row>
    <row r="358" spans="1:48">
      <c r="A358" s="115">
        <f t="shared" si="182"/>
        <v>-45672</v>
      </c>
      <c r="B358" s="113">
        <f t="shared" si="165"/>
        <v>351</v>
      </c>
      <c r="C358" s="119">
        <f t="shared" si="166"/>
        <v>0</v>
      </c>
      <c r="F358" s="115">
        <f t="shared" si="183"/>
        <v>-45672</v>
      </c>
      <c r="G358" s="113">
        <f t="shared" si="184"/>
        <v>351</v>
      </c>
      <c r="H358" s="113" t="e">
        <f>INDEX(地温!$D$2:$D$366,MATCH(F358,地温!$C$2:$C$366,FALSE))</f>
        <v>#N/A</v>
      </c>
      <c r="I358" s="113" t="e">
        <f t="shared" si="185"/>
        <v>#N/A</v>
      </c>
      <c r="J358" s="116" t="e">
        <f t="shared" si="167"/>
        <v>#N/A</v>
      </c>
      <c r="K358" s="119" t="e">
        <f t="shared" si="168"/>
        <v>#N/A</v>
      </c>
      <c r="L358" s="119">
        <f t="shared" si="169"/>
        <v>0</v>
      </c>
      <c r="O358" s="115">
        <f t="shared" si="186"/>
        <v>-45672</v>
      </c>
      <c r="P358" s="113">
        <f t="shared" si="187"/>
        <v>351</v>
      </c>
      <c r="Q358" s="113" t="e">
        <f>INDEX(地温!$D$2:$D$366,MATCH(O358,地温!$C$2:$C$366,FALSE))</f>
        <v>#N/A</v>
      </c>
      <c r="R358" s="113" t="e">
        <f t="shared" si="188"/>
        <v>#N/A</v>
      </c>
      <c r="S358" s="116" t="e">
        <f t="shared" si="170"/>
        <v>#N/A</v>
      </c>
      <c r="T358" s="119" t="e">
        <f t="shared" si="171"/>
        <v>#N/A</v>
      </c>
      <c r="U358" s="119">
        <f t="shared" si="172"/>
        <v>0</v>
      </c>
      <c r="X358" s="115">
        <f t="shared" si="189"/>
        <v>-45672</v>
      </c>
      <c r="Y358" s="113">
        <f t="shared" si="190"/>
        <v>351</v>
      </c>
      <c r="Z358" s="113" t="e">
        <f>INDEX(地温!$D$2:$D$366,MATCH(X358,地温!$C$2:$C$366,FALSE))</f>
        <v>#N/A</v>
      </c>
      <c r="AA358" s="113" t="e">
        <f t="shared" si="191"/>
        <v>#N/A</v>
      </c>
      <c r="AB358" s="116" t="e">
        <f t="shared" si="173"/>
        <v>#N/A</v>
      </c>
      <c r="AC358" s="119" t="e">
        <f t="shared" si="174"/>
        <v>#N/A</v>
      </c>
      <c r="AD358" s="119">
        <f t="shared" si="175"/>
        <v>0</v>
      </c>
      <c r="AG358" s="115">
        <f t="shared" si="192"/>
        <v>-45672</v>
      </c>
      <c r="AH358" s="113">
        <f t="shared" si="193"/>
        <v>351</v>
      </c>
      <c r="AI358" s="113" t="e">
        <f>INDEX(地温!$D$2:$D$366,MATCH(AG358,地温!$C$2:$C$366,FALSE))</f>
        <v>#N/A</v>
      </c>
      <c r="AJ358" s="113" t="e">
        <f t="shared" si="194"/>
        <v>#N/A</v>
      </c>
      <c r="AK358" s="116" t="e">
        <f t="shared" si="176"/>
        <v>#N/A</v>
      </c>
      <c r="AL358" s="119" t="e">
        <f t="shared" si="177"/>
        <v>#N/A</v>
      </c>
      <c r="AM358" s="119">
        <f t="shared" si="178"/>
        <v>0</v>
      </c>
      <c r="AP358" s="115">
        <f t="shared" si="195"/>
        <v>-45672</v>
      </c>
      <c r="AQ358" s="113">
        <f t="shared" si="196"/>
        <v>351</v>
      </c>
      <c r="AR358" s="113" t="e">
        <f>INDEX(地温!$D$2:$D$366,MATCH(AP358,地温!$C$2:$C$366,FALSE))</f>
        <v>#N/A</v>
      </c>
      <c r="AS358" s="113" t="e">
        <f t="shared" si="197"/>
        <v>#N/A</v>
      </c>
      <c r="AT358" s="116" t="e">
        <f t="shared" si="179"/>
        <v>#N/A</v>
      </c>
      <c r="AU358" s="119" t="e">
        <f t="shared" si="180"/>
        <v>#N/A</v>
      </c>
      <c r="AV358" s="119">
        <f t="shared" si="181"/>
        <v>0</v>
      </c>
    </row>
    <row r="359" spans="1:48">
      <c r="A359" s="115">
        <f t="shared" si="182"/>
        <v>-45671</v>
      </c>
      <c r="B359" s="113">
        <f t="shared" si="165"/>
        <v>352</v>
      </c>
      <c r="C359" s="119">
        <f t="shared" si="166"/>
        <v>0</v>
      </c>
      <c r="F359" s="115">
        <f t="shared" si="183"/>
        <v>-45671</v>
      </c>
      <c r="G359" s="113">
        <f t="shared" si="184"/>
        <v>352</v>
      </c>
      <c r="H359" s="113" t="e">
        <f>INDEX(地温!$D$2:$D$366,MATCH(F359,地温!$C$2:$C$366,FALSE))</f>
        <v>#N/A</v>
      </c>
      <c r="I359" s="113" t="e">
        <f t="shared" si="185"/>
        <v>#N/A</v>
      </c>
      <c r="J359" s="116" t="e">
        <f t="shared" si="167"/>
        <v>#N/A</v>
      </c>
      <c r="K359" s="119" t="e">
        <f t="shared" si="168"/>
        <v>#N/A</v>
      </c>
      <c r="L359" s="119">
        <f t="shared" si="169"/>
        <v>0</v>
      </c>
      <c r="O359" s="115">
        <f t="shared" si="186"/>
        <v>-45671</v>
      </c>
      <c r="P359" s="113">
        <f t="shared" si="187"/>
        <v>352</v>
      </c>
      <c r="Q359" s="113" t="e">
        <f>INDEX(地温!$D$2:$D$366,MATCH(O359,地温!$C$2:$C$366,FALSE))</f>
        <v>#N/A</v>
      </c>
      <c r="R359" s="113" t="e">
        <f t="shared" si="188"/>
        <v>#N/A</v>
      </c>
      <c r="S359" s="116" t="e">
        <f t="shared" si="170"/>
        <v>#N/A</v>
      </c>
      <c r="T359" s="119" t="e">
        <f t="shared" si="171"/>
        <v>#N/A</v>
      </c>
      <c r="U359" s="119">
        <f t="shared" si="172"/>
        <v>0</v>
      </c>
      <c r="X359" s="115">
        <f t="shared" si="189"/>
        <v>-45671</v>
      </c>
      <c r="Y359" s="113">
        <f t="shared" si="190"/>
        <v>352</v>
      </c>
      <c r="Z359" s="113" t="e">
        <f>INDEX(地温!$D$2:$D$366,MATCH(X359,地温!$C$2:$C$366,FALSE))</f>
        <v>#N/A</v>
      </c>
      <c r="AA359" s="113" t="e">
        <f t="shared" si="191"/>
        <v>#N/A</v>
      </c>
      <c r="AB359" s="116" t="e">
        <f t="shared" si="173"/>
        <v>#N/A</v>
      </c>
      <c r="AC359" s="119" t="e">
        <f t="shared" si="174"/>
        <v>#N/A</v>
      </c>
      <c r="AD359" s="119">
        <f t="shared" si="175"/>
        <v>0</v>
      </c>
      <c r="AG359" s="115">
        <f t="shared" si="192"/>
        <v>-45671</v>
      </c>
      <c r="AH359" s="113">
        <f t="shared" si="193"/>
        <v>352</v>
      </c>
      <c r="AI359" s="113" t="e">
        <f>INDEX(地温!$D$2:$D$366,MATCH(AG359,地温!$C$2:$C$366,FALSE))</f>
        <v>#N/A</v>
      </c>
      <c r="AJ359" s="113" t="e">
        <f t="shared" si="194"/>
        <v>#N/A</v>
      </c>
      <c r="AK359" s="116" t="e">
        <f t="shared" si="176"/>
        <v>#N/A</v>
      </c>
      <c r="AL359" s="119" t="e">
        <f t="shared" si="177"/>
        <v>#N/A</v>
      </c>
      <c r="AM359" s="119">
        <f t="shared" si="178"/>
        <v>0</v>
      </c>
      <c r="AP359" s="115">
        <f t="shared" si="195"/>
        <v>-45671</v>
      </c>
      <c r="AQ359" s="113">
        <f t="shared" si="196"/>
        <v>352</v>
      </c>
      <c r="AR359" s="113" t="e">
        <f>INDEX(地温!$D$2:$D$366,MATCH(AP359,地温!$C$2:$C$366,FALSE))</f>
        <v>#N/A</v>
      </c>
      <c r="AS359" s="113" t="e">
        <f t="shared" si="197"/>
        <v>#N/A</v>
      </c>
      <c r="AT359" s="116" t="e">
        <f t="shared" si="179"/>
        <v>#N/A</v>
      </c>
      <c r="AU359" s="119" t="e">
        <f t="shared" si="180"/>
        <v>#N/A</v>
      </c>
      <c r="AV359" s="119">
        <f t="shared" si="181"/>
        <v>0</v>
      </c>
    </row>
    <row r="360" spans="1:48">
      <c r="A360" s="115">
        <f t="shared" si="182"/>
        <v>-45670</v>
      </c>
      <c r="B360" s="113">
        <f t="shared" si="165"/>
        <v>353</v>
      </c>
      <c r="C360" s="119">
        <f t="shared" si="166"/>
        <v>0</v>
      </c>
      <c r="F360" s="115">
        <f t="shared" si="183"/>
        <v>-45670</v>
      </c>
      <c r="G360" s="113">
        <f t="shared" si="184"/>
        <v>353</v>
      </c>
      <c r="H360" s="113" t="e">
        <f>INDEX(地温!$D$2:$D$366,MATCH(F360,地温!$C$2:$C$366,FALSE))</f>
        <v>#N/A</v>
      </c>
      <c r="I360" s="113" t="e">
        <f t="shared" si="185"/>
        <v>#N/A</v>
      </c>
      <c r="J360" s="116" t="e">
        <f t="shared" si="167"/>
        <v>#N/A</v>
      </c>
      <c r="K360" s="119" t="e">
        <f t="shared" si="168"/>
        <v>#N/A</v>
      </c>
      <c r="L360" s="119">
        <f t="shared" si="169"/>
        <v>0</v>
      </c>
      <c r="O360" s="115">
        <f t="shared" si="186"/>
        <v>-45670</v>
      </c>
      <c r="P360" s="113">
        <f t="shared" si="187"/>
        <v>353</v>
      </c>
      <c r="Q360" s="113" t="e">
        <f>INDEX(地温!$D$2:$D$366,MATCH(O360,地温!$C$2:$C$366,FALSE))</f>
        <v>#N/A</v>
      </c>
      <c r="R360" s="113" t="e">
        <f t="shared" si="188"/>
        <v>#N/A</v>
      </c>
      <c r="S360" s="116" t="e">
        <f t="shared" si="170"/>
        <v>#N/A</v>
      </c>
      <c r="T360" s="119" t="e">
        <f t="shared" si="171"/>
        <v>#N/A</v>
      </c>
      <c r="U360" s="119">
        <f t="shared" si="172"/>
        <v>0</v>
      </c>
      <c r="X360" s="115">
        <f t="shared" si="189"/>
        <v>-45670</v>
      </c>
      <c r="Y360" s="113">
        <f t="shared" si="190"/>
        <v>353</v>
      </c>
      <c r="Z360" s="113" t="e">
        <f>INDEX(地温!$D$2:$D$366,MATCH(X360,地温!$C$2:$C$366,FALSE))</f>
        <v>#N/A</v>
      </c>
      <c r="AA360" s="113" t="e">
        <f t="shared" si="191"/>
        <v>#N/A</v>
      </c>
      <c r="AB360" s="116" t="e">
        <f t="shared" si="173"/>
        <v>#N/A</v>
      </c>
      <c r="AC360" s="119" t="e">
        <f t="shared" si="174"/>
        <v>#N/A</v>
      </c>
      <c r="AD360" s="119">
        <f t="shared" si="175"/>
        <v>0</v>
      </c>
      <c r="AG360" s="115">
        <f t="shared" si="192"/>
        <v>-45670</v>
      </c>
      <c r="AH360" s="113">
        <f t="shared" si="193"/>
        <v>353</v>
      </c>
      <c r="AI360" s="113" t="e">
        <f>INDEX(地温!$D$2:$D$366,MATCH(AG360,地温!$C$2:$C$366,FALSE))</f>
        <v>#N/A</v>
      </c>
      <c r="AJ360" s="113" t="e">
        <f t="shared" si="194"/>
        <v>#N/A</v>
      </c>
      <c r="AK360" s="116" t="e">
        <f t="shared" si="176"/>
        <v>#N/A</v>
      </c>
      <c r="AL360" s="119" t="e">
        <f t="shared" si="177"/>
        <v>#N/A</v>
      </c>
      <c r="AM360" s="119">
        <f t="shared" si="178"/>
        <v>0</v>
      </c>
      <c r="AP360" s="115">
        <f t="shared" si="195"/>
        <v>-45670</v>
      </c>
      <c r="AQ360" s="113">
        <f t="shared" si="196"/>
        <v>353</v>
      </c>
      <c r="AR360" s="113" t="e">
        <f>INDEX(地温!$D$2:$D$366,MATCH(AP360,地温!$C$2:$C$366,FALSE))</f>
        <v>#N/A</v>
      </c>
      <c r="AS360" s="113" t="e">
        <f t="shared" si="197"/>
        <v>#N/A</v>
      </c>
      <c r="AT360" s="116" t="e">
        <f t="shared" si="179"/>
        <v>#N/A</v>
      </c>
      <c r="AU360" s="119" t="e">
        <f t="shared" si="180"/>
        <v>#N/A</v>
      </c>
      <c r="AV360" s="119">
        <f t="shared" si="181"/>
        <v>0</v>
      </c>
    </row>
    <row r="361" spans="1:48">
      <c r="A361" s="115">
        <f t="shared" si="182"/>
        <v>-45669</v>
      </c>
      <c r="B361" s="113">
        <f t="shared" si="165"/>
        <v>354</v>
      </c>
      <c r="C361" s="119">
        <f t="shared" si="166"/>
        <v>0</v>
      </c>
      <c r="F361" s="115">
        <f t="shared" si="183"/>
        <v>-45669</v>
      </c>
      <c r="G361" s="113">
        <f t="shared" si="184"/>
        <v>354</v>
      </c>
      <c r="H361" s="113" t="e">
        <f>INDEX(地温!$D$2:$D$366,MATCH(F361,地温!$C$2:$C$366,FALSE))</f>
        <v>#N/A</v>
      </c>
      <c r="I361" s="113" t="e">
        <f t="shared" si="185"/>
        <v>#N/A</v>
      </c>
      <c r="J361" s="116" t="e">
        <f t="shared" si="167"/>
        <v>#N/A</v>
      </c>
      <c r="K361" s="119" t="e">
        <f t="shared" si="168"/>
        <v>#N/A</v>
      </c>
      <c r="L361" s="119">
        <f t="shared" si="169"/>
        <v>0</v>
      </c>
      <c r="O361" s="115">
        <f t="shared" si="186"/>
        <v>-45669</v>
      </c>
      <c r="P361" s="113">
        <f t="shared" si="187"/>
        <v>354</v>
      </c>
      <c r="Q361" s="113" t="e">
        <f>INDEX(地温!$D$2:$D$366,MATCH(O361,地温!$C$2:$C$366,FALSE))</f>
        <v>#N/A</v>
      </c>
      <c r="R361" s="113" t="e">
        <f t="shared" si="188"/>
        <v>#N/A</v>
      </c>
      <c r="S361" s="116" t="e">
        <f t="shared" si="170"/>
        <v>#N/A</v>
      </c>
      <c r="T361" s="119" t="e">
        <f t="shared" si="171"/>
        <v>#N/A</v>
      </c>
      <c r="U361" s="119">
        <f t="shared" si="172"/>
        <v>0</v>
      </c>
      <c r="X361" s="115">
        <f t="shared" si="189"/>
        <v>-45669</v>
      </c>
      <c r="Y361" s="113">
        <f t="shared" si="190"/>
        <v>354</v>
      </c>
      <c r="Z361" s="113" t="e">
        <f>INDEX(地温!$D$2:$D$366,MATCH(X361,地温!$C$2:$C$366,FALSE))</f>
        <v>#N/A</v>
      </c>
      <c r="AA361" s="113" t="e">
        <f t="shared" si="191"/>
        <v>#N/A</v>
      </c>
      <c r="AB361" s="116" t="e">
        <f t="shared" si="173"/>
        <v>#N/A</v>
      </c>
      <c r="AC361" s="119" t="e">
        <f t="shared" si="174"/>
        <v>#N/A</v>
      </c>
      <c r="AD361" s="119">
        <f t="shared" si="175"/>
        <v>0</v>
      </c>
      <c r="AG361" s="115">
        <f t="shared" si="192"/>
        <v>-45669</v>
      </c>
      <c r="AH361" s="113">
        <f t="shared" si="193"/>
        <v>354</v>
      </c>
      <c r="AI361" s="113" t="e">
        <f>INDEX(地温!$D$2:$D$366,MATCH(AG361,地温!$C$2:$C$366,FALSE))</f>
        <v>#N/A</v>
      </c>
      <c r="AJ361" s="113" t="e">
        <f t="shared" si="194"/>
        <v>#N/A</v>
      </c>
      <c r="AK361" s="116" t="e">
        <f t="shared" si="176"/>
        <v>#N/A</v>
      </c>
      <c r="AL361" s="119" t="e">
        <f t="shared" si="177"/>
        <v>#N/A</v>
      </c>
      <c r="AM361" s="119">
        <f t="shared" si="178"/>
        <v>0</v>
      </c>
      <c r="AP361" s="115">
        <f t="shared" si="195"/>
        <v>-45669</v>
      </c>
      <c r="AQ361" s="113">
        <f t="shared" si="196"/>
        <v>354</v>
      </c>
      <c r="AR361" s="113" t="e">
        <f>INDEX(地温!$D$2:$D$366,MATCH(AP361,地温!$C$2:$C$366,FALSE))</f>
        <v>#N/A</v>
      </c>
      <c r="AS361" s="113" t="e">
        <f t="shared" si="197"/>
        <v>#N/A</v>
      </c>
      <c r="AT361" s="116" t="e">
        <f t="shared" si="179"/>
        <v>#N/A</v>
      </c>
      <c r="AU361" s="119" t="e">
        <f t="shared" si="180"/>
        <v>#N/A</v>
      </c>
      <c r="AV361" s="119">
        <f t="shared" si="181"/>
        <v>0</v>
      </c>
    </row>
    <row r="362" spans="1:48">
      <c r="A362" s="115">
        <f t="shared" si="182"/>
        <v>-45668</v>
      </c>
      <c r="B362" s="113">
        <f t="shared" si="165"/>
        <v>355</v>
      </c>
      <c r="C362" s="119">
        <f t="shared" si="166"/>
        <v>0</v>
      </c>
      <c r="F362" s="115">
        <f t="shared" si="183"/>
        <v>-45668</v>
      </c>
      <c r="G362" s="113">
        <f t="shared" si="184"/>
        <v>355</v>
      </c>
      <c r="H362" s="113" t="e">
        <f>INDEX(地温!$D$2:$D$366,MATCH(F362,地温!$C$2:$C$366,FALSE))</f>
        <v>#N/A</v>
      </c>
      <c r="I362" s="113" t="e">
        <f t="shared" si="185"/>
        <v>#N/A</v>
      </c>
      <c r="J362" s="116" t="e">
        <f t="shared" si="167"/>
        <v>#N/A</v>
      </c>
      <c r="K362" s="119" t="e">
        <f t="shared" si="168"/>
        <v>#N/A</v>
      </c>
      <c r="L362" s="119">
        <f t="shared" si="169"/>
        <v>0</v>
      </c>
      <c r="O362" s="115">
        <f t="shared" si="186"/>
        <v>-45668</v>
      </c>
      <c r="P362" s="113">
        <f t="shared" si="187"/>
        <v>355</v>
      </c>
      <c r="Q362" s="113" t="e">
        <f>INDEX(地温!$D$2:$D$366,MATCH(O362,地温!$C$2:$C$366,FALSE))</f>
        <v>#N/A</v>
      </c>
      <c r="R362" s="113" t="e">
        <f t="shared" si="188"/>
        <v>#N/A</v>
      </c>
      <c r="S362" s="116" t="e">
        <f t="shared" si="170"/>
        <v>#N/A</v>
      </c>
      <c r="T362" s="119" t="e">
        <f t="shared" si="171"/>
        <v>#N/A</v>
      </c>
      <c r="U362" s="119">
        <f t="shared" si="172"/>
        <v>0</v>
      </c>
      <c r="X362" s="115">
        <f t="shared" si="189"/>
        <v>-45668</v>
      </c>
      <c r="Y362" s="113">
        <f t="shared" si="190"/>
        <v>355</v>
      </c>
      <c r="Z362" s="113" t="e">
        <f>INDEX(地温!$D$2:$D$366,MATCH(X362,地温!$C$2:$C$366,FALSE))</f>
        <v>#N/A</v>
      </c>
      <c r="AA362" s="113" t="e">
        <f t="shared" si="191"/>
        <v>#N/A</v>
      </c>
      <c r="AB362" s="116" t="e">
        <f t="shared" si="173"/>
        <v>#N/A</v>
      </c>
      <c r="AC362" s="119" t="e">
        <f t="shared" si="174"/>
        <v>#N/A</v>
      </c>
      <c r="AD362" s="119">
        <f t="shared" si="175"/>
        <v>0</v>
      </c>
      <c r="AG362" s="115">
        <f t="shared" si="192"/>
        <v>-45668</v>
      </c>
      <c r="AH362" s="113">
        <f t="shared" si="193"/>
        <v>355</v>
      </c>
      <c r="AI362" s="113" t="e">
        <f>INDEX(地温!$D$2:$D$366,MATCH(AG362,地温!$C$2:$C$366,FALSE))</f>
        <v>#N/A</v>
      </c>
      <c r="AJ362" s="113" t="e">
        <f t="shared" si="194"/>
        <v>#N/A</v>
      </c>
      <c r="AK362" s="116" t="e">
        <f t="shared" si="176"/>
        <v>#N/A</v>
      </c>
      <c r="AL362" s="119" t="e">
        <f t="shared" si="177"/>
        <v>#N/A</v>
      </c>
      <c r="AM362" s="119">
        <f t="shared" si="178"/>
        <v>0</v>
      </c>
      <c r="AP362" s="115">
        <f t="shared" si="195"/>
        <v>-45668</v>
      </c>
      <c r="AQ362" s="113">
        <f t="shared" si="196"/>
        <v>355</v>
      </c>
      <c r="AR362" s="113" t="e">
        <f>INDEX(地温!$D$2:$D$366,MATCH(AP362,地温!$C$2:$C$366,FALSE))</f>
        <v>#N/A</v>
      </c>
      <c r="AS362" s="113" t="e">
        <f t="shared" si="197"/>
        <v>#N/A</v>
      </c>
      <c r="AT362" s="116" t="e">
        <f t="shared" si="179"/>
        <v>#N/A</v>
      </c>
      <c r="AU362" s="119" t="e">
        <f t="shared" si="180"/>
        <v>#N/A</v>
      </c>
      <c r="AV362" s="119">
        <f t="shared" si="181"/>
        <v>0</v>
      </c>
    </row>
    <row r="363" spans="1:48">
      <c r="A363" s="115">
        <f t="shared" si="182"/>
        <v>-45667</v>
      </c>
      <c r="B363" s="113">
        <f t="shared" si="165"/>
        <v>356</v>
      </c>
      <c r="C363" s="119">
        <f t="shared" si="166"/>
        <v>0</v>
      </c>
      <c r="F363" s="115">
        <f t="shared" si="183"/>
        <v>-45667</v>
      </c>
      <c r="G363" s="113">
        <f t="shared" si="184"/>
        <v>356</v>
      </c>
      <c r="H363" s="113" t="e">
        <f>INDEX(地温!$D$2:$D$366,MATCH(F363,地温!$C$2:$C$366,FALSE))</f>
        <v>#N/A</v>
      </c>
      <c r="I363" s="113" t="e">
        <f t="shared" si="185"/>
        <v>#N/A</v>
      </c>
      <c r="J363" s="116" t="e">
        <f t="shared" si="167"/>
        <v>#N/A</v>
      </c>
      <c r="K363" s="119" t="e">
        <f t="shared" si="168"/>
        <v>#N/A</v>
      </c>
      <c r="L363" s="119">
        <f t="shared" si="169"/>
        <v>0</v>
      </c>
      <c r="O363" s="115">
        <f t="shared" si="186"/>
        <v>-45667</v>
      </c>
      <c r="P363" s="113">
        <f t="shared" si="187"/>
        <v>356</v>
      </c>
      <c r="Q363" s="113" t="e">
        <f>INDEX(地温!$D$2:$D$366,MATCH(O363,地温!$C$2:$C$366,FALSE))</f>
        <v>#N/A</v>
      </c>
      <c r="R363" s="113" t="e">
        <f t="shared" si="188"/>
        <v>#N/A</v>
      </c>
      <c r="S363" s="116" t="e">
        <f t="shared" si="170"/>
        <v>#N/A</v>
      </c>
      <c r="T363" s="119" t="e">
        <f t="shared" si="171"/>
        <v>#N/A</v>
      </c>
      <c r="U363" s="119">
        <f t="shared" si="172"/>
        <v>0</v>
      </c>
      <c r="X363" s="115">
        <f t="shared" si="189"/>
        <v>-45667</v>
      </c>
      <c r="Y363" s="113">
        <f t="shared" si="190"/>
        <v>356</v>
      </c>
      <c r="Z363" s="113" t="e">
        <f>INDEX(地温!$D$2:$D$366,MATCH(X363,地温!$C$2:$C$366,FALSE))</f>
        <v>#N/A</v>
      </c>
      <c r="AA363" s="113" t="e">
        <f t="shared" si="191"/>
        <v>#N/A</v>
      </c>
      <c r="AB363" s="116" t="e">
        <f t="shared" si="173"/>
        <v>#N/A</v>
      </c>
      <c r="AC363" s="119" t="e">
        <f t="shared" si="174"/>
        <v>#N/A</v>
      </c>
      <c r="AD363" s="119">
        <f t="shared" si="175"/>
        <v>0</v>
      </c>
      <c r="AG363" s="115">
        <f t="shared" si="192"/>
        <v>-45667</v>
      </c>
      <c r="AH363" s="113">
        <f t="shared" si="193"/>
        <v>356</v>
      </c>
      <c r="AI363" s="113" t="e">
        <f>INDEX(地温!$D$2:$D$366,MATCH(AG363,地温!$C$2:$C$366,FALSE))</f>
        <v>#N/A</v>
      </c>
      <c r="AJ363" s="113" t="e">
        <f t="shared" si="194"/>
        <v>#N/A</v>
      </c>
      <c r="AK363" s="116" t="e">
        <f t="shared" si="176"/>
        <v>#N/A</v>
      </c>
      <c r="AL363" s="119" t="e">
        <f t="shared" si="177"/>
        <v>#N/A</v>
      </c>
      <c r="AM363" s="119">
        <f t="shared" si="178"/>
        <v>0</v>
      </c>
      <c r="AP363" s="115">
        <f t="shared" si="195"/>
        <v>-45667</v>
      </c>
      <c r="AQ363" s="113">
        <f t="shared" si="196"/>
        <v>356</v>
      </c>
      <c r="AR363" s="113" t="e">
        <f>INDEX(地温!$D$2:$D$366,MATCH(AP363,地温!$C$2:$C$366,FALSE))</f>
        <v>#N/A</v>
      </c>
      <c r="AS363" s="113" t="e">
        <f t="shared" si="197"/>
        <v>#N/A</v>
      </c>
      <c r="AT363" s="116" t="e">
        <f t="shared" si="179"/>
        <v>#N/A</v>
      </c>
      <c r="AU363" s="119" t="e">
        <f t="shared" si="180"/>
        <v>#N/A</v>
      </c>
      <c r="AV363" s="119">
        <f t="shared" si="181"/>
        <v>0</v>
      </c>
    </row>
    <row r="364" spans="1:48">
      <c r="A364" s="115">
        <f t="shared" si="182"/>
        <v>-45666</v>
      </c>
      <c r="B364" s="113">
        <f t="shared" si="165"/>
        <v>357</v>
      </c>
      <c r="C364" s="119">
        <f t="shared" si="166"/>
        <v>0</v>
      </c>
      <c r="F364" s="115">
        <f t="shared" si="183"/>
        <v>-45666</v>
      </c>
      <c r="G364" s="113">
        <f t="shared" si="184"/>
        <v>357</v>
      </c>
      <c r="H364" s="113" t="e">
        <f>INDEX(地温!$D$2:$D$366,MATCH(F364,地温!$C$2:$C$366,FALSE))</f>
        <v>#N/A</v>
      </c>
      <c r="I364" s="113" t="e">
        <f t="shared" si="185"/>
        <v>#N/A</v>
      </c>
      <c r="J364" s="116" t="e">
        <f t="shared" si="167"/>
        <v>#N/A</v>
      </c>
      <c r="K364" s="119" t="e">
        <f t="shared" si="168"/>
        <v>#N/A</v>
      </c>
      <c r="L364" s="119">
        <f t="shared" si="169"/>
        <v>0</v>
      </c>
      <c r="O364" s="115">
        <f t="shared" si="186"/>
        <v>-45666</v>
      </c>
      <c r="P364" s="113">
        <f t="shared" si="187"/>
        <v>357</v>
      </c>
      <c r="Q364" s="113" t="e">
        <f>INDEX(地温!$D$2:$D$366,MATCH(O364,地温!$C$2:$C$366,FALSE))</f>
        <v>#N/A</v>
      </c>
      <c r="R364" s="113" t="e">
        <f t="shared" si="188"/>
        <v>#N/A</v>
      </c>
      <c r="S364" s="116" t="e">
        <f t="shared" si="170"/>
        <v>#N/A</v>
      </c>
      <c r="T364" s="119" t="e">
        <f t="shared" si="171"/>
        <v>#N/A</v>
      </c>
      <c r="U364" s="119">
        <f t="shared" si="172"/>
        <v>0</v>
      </c>
      <c r="X364" s="115">
        <f t="shared" si="189"/>
        <v>-45666</v>
      </c>
      <c r="Y364" s="113">
        <f t="shared" si="190"/>
        <v>357</v>
      </c>
      <c r="Z364" s="113" t="e">
        <f>INDEX(地温!$D$2:$D$366,MATCH(X364,地温!$C$2:$C$366,FALSE))</f>
        <v>#N/A</v>
      </c>
      <c r="AA364" s="113" t="e">
        <f t="shared" si="191"/>
        <v>#N/A</v>
      </c>
      <c r="AB364" s="116" t="e">
        <f t="shared" si="173"/>
        <v>#N/A</v>
      </c>
      <c r="AC364" s="119" t="e">
        <f t="shared" si="174"/>
        <v>#N/A</v>
      </c>
      <c r="AD364" s="119">
        <f t="shared" si="175"/>
        <v>0</v>
      </c>
      <c r="AG364" s="115">
        <f t="shared" si="192"/>
        <v>-45666</v>
      </c>
      <c r="AH364" s="113">
        <f t="shared" si="193"/>
        <v>357</v>
      </c>
      <c r="AI364" s="113" t="e">
        <f>INDEX(地温!$D$2:$D$366,MATCH(AG364,地温!$C$2:$C$366,FALSE))</f>
        <v>#N/A</v>
      </c>
      <c r="AJ364" s="113" t="e">
        <f t="shared" si="194"/>
        <v>#N/A</v>
      </c>
      <c r="AK364" s="116" t="e">
        <f t="shared" si="176"/>
        <v>#N/A</v>
      </c>
      <c r="AL364" s="119" t="e">
        <f t="shared" si="177"/>
        <v>#N/A</v>
      </c>
      <c r="AM364" s="119">
        <f t="shared" si="178"/>
        <v>0</v>
      </c>
      <c r="AP364" s="115">
        <f t="shared" si="195"/>
        <v>-45666</v>
      </c>
      <c r="AQ364" s="113">
        <f t="shared" si="196"/>
        <v>357</v>
      </c>
      <c r="AR364" s="113" t="e">
        <f>INDEX(地温!$D$2:$D$366,MATCH(AP364,地温!$C$2:$C$366,FALSE))</f>
        <v>#N/A</v>
      </c>
      <c r="AS364" s="113" t="e">
        <f t="shared" si="197"/>
        <v>#N/A</v>
      </c>
      <c r="AT364" s="116" t="e">
        <f t="shared" si="179"/>
        <v>#N/A</v>
      </c>
      <c r="AU364" s="119" t="e">
        <f t="shared" si="180"/>
        <v>#N/A</v>
      </c>
      <c r="AV364" s="119">
        <f t="shared" si="181"/>
        <v>0</v>
      </c>
    </row>
    <row r="365" spans="1:48">
      <c r="A365" s="115">
        <f t="shared" si="182"/>
        <v>-45665</v>
      </c>
      <c r="B365" s="113">
        <f t="shared" si="165"/>
        <v>358</v>
      </c>
      <c r="C365" s="119">
        <f t="shared" si="166"/>
        <v>0</v>
      </c>
      <c r="F365" s="115">
        <f t="shared" si="183"/>
        <v>-45665</v>
      </c>
      <c r="G365" s="113">
        <f t="shared" si="184"/>
        <v>358</v>
      </c>
      <c r="H365" s="113" t="e">
        <f>INDEX(地温!$D$2:$D$366,MATCH(F365,地温!$C$2:$C$366,FALSE))</f>
        <v>#N/A</v>
      </c>
      <c r="I365" s="113" t="e">
        <f t="shared" si="185"/>
        <v>#N/A</v>
      </c>
      <c r="J365" s="116" t="e">
        <f t="shared" si="167"/>
        <v>#N/A</v>
      </c>
      <c r="K365" s="119" t="e">
        <f t="shared" si="168"/>
        <v>#N/A</v>
      </c>
      <c r="L365" s="119">
        <f t="shared" si="169"/>
        <v>0</v>
      </c>
      <c r="O365" s="115">
        <f t="shared" si="186"/>
        <v>-45665</v>
      </c>
      <c r="P365" s="113">
        <f t="shared" si="187"/>
        <v>358</v>
      </c>
      <c r="Q365" s="113" t="e">
        <f>INDEX(地温!$D$2:$D$366,MATCH(O365,地温!$C$2:$C$366,FALSE))</f>
        <v>#N/A</v>
      </c>
      <c r="R365" s="113" t="e">
        <f t="shared" si="188"/>
        <v>#N/A</v>
      </c>
      <c r="S365" s="116" t="e">
        <f t="shared" si="170"/>
        <v>#N/A</v>
      </c>
      <c r="T365" s="119" t="e">
        <f t="shared" si="171"/>
        <v>#N/A</v>
      </c>
      <c r="U365" s="119">
        <f t="shared" si="172"/>
        <v>0</v>
      </c>
      <c r="X365" s="115">
        <f t="shared" si="189"/>
        <v>-45665</v>
      </c>
      <c r="Y365" s="113">
        <f t="shared" si="190"/>
        <v>358</v>
      </c>
      <c r="Z365" s="113" t="e">
        <f>INDEX(地温!$D$2:$D$366,MATCH(X365,地温!$C$2:$C$366,FALSE))</f>
        <v>#N/A</v>
      </c>
      <c r="AA365" s="113" t="e">
        <f t="shared" si="191"/>
        <v>#N/A</v>
      </c>
      <c r="AB365" s="116" t="e">
        <f t="shared" si="173"/>
        <v>#N/A</v>
      </c>
      <c r="AC365" s="119" t="e">
        <f t="shared" si="174"/>
        <v>#N/A</v>
      </c>
      <c r="AD365" s="119">
        <f t="shared" si="175"/>
        <v>0</v>
      </c>
      <c r="AG365" s="115">
        <f t="shared" si="192"/>
        <v>-45665</v>
      </c>
      <c r="AH365" s="113">
        <f t="shared" si="193"/>
        <v>358</v>
      </c>
      <c r="AI365" s="113" t="e">
        <f>INDEX(地温!$D$2:$D$366,MATCH(AG365,地温!$C$2:$C$366,FALSE))</f>
        <v>#N/A</v>
      </c>
      <c r="AJ365" s="113" t="e">
        <f t="shared" si="194"/>
        <v>#N/A</v>
      </c>
      <c r="AK365" s="116" t="e">
        <f t="shared" si="176"/>
        <v>#N/A</v>
      </c>
      <c r="AL365" s="119" t="e">
        <f t="shared" si="177"/>
        <v>#N/A</v>
      </c>
      <c r="AM365" s="119">
        <f t="shared" si="178"/>
        <v>0</v>
      </c>
      <c r="AP365" s="115">
        <f t="shared" si="195"/>
        <v>-45665</v>
      </c>
      <c r="AQ365" s="113">
        <f t="shared" si="196"/>
        <v>358</v>
      </c>
      <c r="AR365" s="113" t="e">
        <f>INDEX(地温!$D$2:$D$366,MATCH(AP365,地温!$C$2:$C$366,FALSE))</f>
        <v>#N/A</v>
      </c>
      <c r="AS365" s="113" t="e">
        <f t="shared" si="197"/>
        <v>#N/A</v>
      </c>
      <c r="AT365" s="116" t="e">
        <f t="shared" si="179"/>
        <v>#N/A</v>
      </c>
      <c r="AU365" s="119" t="e">
        <f t="shared" si="180"/>
        <v>#N/A</v>
      </c>
      <c r="AV365" s="119">
        <f t="shared" si="181"/>
        <v>0</v>
      </c>
    </row>
    <row r="366" spans="1:48">
      <c r="A366" s="115">
        <f t="shared" si="182"/>
        <v>-45664</v>
      </c>
      <c r="B366" s="113">
        <f t="shared" si="165"/>
        <v>359</v>
      </c>
      <c r="C366" s="119">
        <f t="shared" si="166"/>
        <v>0</v>
      </c>
      <c r="F366" s="115">
        <f t="shared" si="183"/>
        <v>-45664</v>
      </c>
      <c r="G366" s="113">
        <f t="shared" si="184"/>
        <v>359</v>
      </c>
      <c r="H366" s="113" t="e">
        <f>INDEX(地温!$D$2:$D$366,MATCH(F366,地温!$C$2:$C$366,FALSE))</f>
        <v>#N/A</v>
      </c>
      <c r="I366" s="113" t="e">
        <f t="shared" si="185"/>
        <v>#N/A</v>
      </c>
      <c r="J366" s="116" t="e">
        <f t="shared" si="167"/>
        <v>#N/A</v>
      </c>
      <c r="K366" s="119" t="e">
        <f t="shared" si="168"/>
        <v>#N/A</v>
      </c>
      <c r="L366" s="119">
        <f t="shared" si="169"/>
        <v>0</v>
      </c>
      <c r="O366" s="115">
        <f t="shared" si="186"/>
        <v>-45664</v>
      </c>
      <c r="P366" s="113">
        <f t="shared" si="187"/>
        <v>359</v>
      </c>
      <c r="Q366" s="113" t="e">
        <f>INDEX(地温!$D$2:$D$366,MATCH(O366,地温!$C$2:$C$366,FALSE))</f>
        <v>#N/A</v>
      </c>
      <c r="R366" s="113" t="e">
        <f t="shared" si="188"/>
        <v>#N/A</v>
      </c>
      <c r="S366" s="116" t="e">
        <f t="shared" si="170"/>
        <v>#N/A</v>
      </c>
      <c r="T366" s="119" t="e">
        <f t="shared" si="171"/>
        <v>#N/A</v>
      </c>
      <c r="U366" s="119">
        <f t="shared" si="172"/>
        <v>0</v>
      </c>
      <c r="X366" s="115">
        <f t="shared" si="189"/>
        <v>-45664</v>
      </c>
      <c r="Y366" s="113">
        <f t="shared" si="190"/>
        <v>359</v>
      </c>
      <c r="Z366" s="113" t="e">
        <f>INDEX(地温!$D$2:$D$366,MATCH(X366,地温!$C$2:$C$366,FALSE))</f>
        <v>#N/A</v>
      </c>
      <c r="AA366" s="113" t="e">
        <f t="shared" si="191"/>
        <v>#N/A</v>
      </c>
      <c r="AB366" s="116" t="e">
        <f t="shared" si="173"/>
        <v>#N/A</v>
      </c>
      <c r="AC366" s="119" t="e">
        <f t="shared" si="174"/>
        <v>#N/A</v>
      </c>
      <c r="AD366" s="119">
        <f t="shared" si="175"/>
        <v>0</v>
      </c>
      <c r="AG366" s="115">
        <f t="shared" si="192"/>
        <v>-45664</v>
      </c>
      <c r="AH366" s="113">
        <f t="shared" si="193"/>
        <v>359</v>
      </c>
      <c r="AI366" s="113" t="e">
        <f>INDEX(地温!$D$2:$D$366,MATCH(AG366,地温!$C$2:$C$366,FALSE))</f>
        <v>#N/A</v>
      </c>
      <c r="AJ366" s="113" t="e">
        <f t="shared" si="194"/>
        <v>#N/A</v>
      </c>
      <c r="AK366" s="116" t="e">
        <f t="shared" si="176"/>
        <v>#N/A</v>
      </c>
      <c r="AL366" s="119" t="e">
        <f t="shared" si="177"/>
        <v>#N/A</v>
      </c>
      <c r="AM366" s="119">
        <f t="shared" si="178"/>
        <v>0</v>
      </c>
      <c r="AP366" s="115">
        <f t="shared" si="195"/>
        <v>-45664</v>
      </c>
      <c r="AQ366" s="113">
        <f t="shared" si="196"/>
        <v>359</v>
      </c>
      <c r="AR366" s="113" t="e">
        <f>INDEX(地温!$D$2:$D$366,MATCH(AP366,地温!$C$2:$C$366,FALSE))</f>
        <v>#N/A</v>
      </c>
      <c r="AS366" s="113" t="e">
        <f t="shared" si="197"/>
        <v>#N/A</v>
      </c>
      <c r="AT366" s="116" t="e">
        <f t="shared" si="179"/>
        <v>#N/A</v>
      </c>
      <c r="AU366" s="119" t="e">
        <f t="shared" si="180"/>
        <v>#N/A</v>
      </c>
      <c r="AV366" s="119">
        <f t="shared" si="181"/>
        <v>0</v>
      </c>
    </row>
    <row r="367" spans="1:48">
      <c r="A367" s="115">
        <f t="shared" si="182"/>
        <v>-45663</v>
      </c>
      <c r="B367" s="113">
        <f t="shared" si="165"/>
        <v>360</v>
      </c>
      <c r="C367" s="119">
        <f t="shared" si="166"/>
        <v>0</v>
      </c>
      <c r="F367" s="115">
        <f t="shared" si="183"/>
        <v>-45663</v>
      </c>
      <c r="G367" s="113">
        <f t="shared" si="184"/>
        <v>360</v>
      </c>
      <c r="H367" s="113" t="e">
        <f>INDEX(地温!$D$2:$D$366,MATCH(F367,地温!$C$2:$C$366,FALSE))</f>
        <v>#N/A</v>
      </c>
      <c r="I367" s="113" t="e">
        <f t="shared" si="185"/>
        <v>#N/A</v>
      </c>
      <c r="J367" s="116" t="e">
        <f t="shared" si="167"/>
        <v>#N/A</v>
      </c>
      <c r="K367" s="119" t="e">
        <f t="shared" si="168"/>
        <v>#N/A</v>
      </c>
      <c r="L367" s="119">
        <f t="shared" si="169"/>
        <v>0</v>
      </c>
      <c r="O367" s="115">
        <f t="shared" si="186"/>
        <v>-45663</v>
      </c>
      <c r="P367" s="113">
        <f t="shared" si="187"/>
        <v>360</v>
      </c>
      <c r="Q367" s="113" t="e">
        <f>INDEX(地温!$D$2:$D$366,MATCH(O367,地温!$C$2:$C$366,FALSE))</f>
        <v>#N/A</v>
      </c>
      <c r="R367" s="113" t="e">
        <f t="shared" si="188"/>
        <v>#N/A</v>
      </c>
      <c r="S367" s="116" t="e">
        <f t="shared" si="170"/>
        <v>#N/A</v>
      </c>
      <c r="T367" s="119" t="e">
        <f t="shared" si="171"/>
        <v>#N/A</v>
      </c>
      <c r="U367" s="119">
        <f t="shared" si="172"/>
        <v>0</v>
      </c>
      <c r="X367" s="115">
        <f t="shared" si="189"/>
        <v>-45663</v>
      </c>
      <c r="Y367" s="113">
        <f t="shared" si="190"/>
        <v>360</v>
      </c>
      <c r="Z367" s="113" t="e">
        <f>INDEX(地温!$D$2:$D$366,MATCH(X367,地温!$C$2:$C$366,FALSE))</f>
        <v>#N/A</v>
      </c>
      <c r="AA367" s="113" t="e">
        <f t="shared" si="191"/>
        <v>#N/A</v>
      </c>
      <c r="AB367" s="116" t="e">
        <f t="shared" si="173"/>
        <v>#N/A</v>
      </c>
      <c r="AC367" s="119" t="e">
        <f t="shared" si="174"/>
        <v>#N/A</v>
      </c>
      <c r="AD367" s="119">
        <f t="shared" si="175"/>
        <v>0</v>
      </c>
      <c r="AG367" s="115">
        <f t="shared" si="192"/>
        <v>-45663</v>
      </c>
      <c r="AH367" s="113">
        <f t="shared" si="193"/>
        <v>360</v>
      </c>
      <c r="AI367" s="113" t="e">
        <f>INDEX(地温!$D$2:$D$366,MATCH(AG367,地温!$C$2:$C$366,FALSE))</f>
        <v>#N/A</v>
      </c>
      <c r="AJ367" s="113" t="e">
        <f t="shared" si="194"/>
        <v>#N/A</v>
      </c>
      <c r="AK367" s="116" t="e">
        <f t="shared" si="176"/>
        <v>#N/A</v>
      </c>
      <c r="AL367" s="119" t="e">
        <f t="shared" si="177"/>
        <v>#N/A</v>
      </c>
      <c r="AM367" s="119">
        <f t="shared" si="178"/>
        <v>0</v>
      </c>
      <c r="AP367" s="115">
        <f t="shared" si="195"/>
        <v>-45663</v>
      </c>
      <c r="AQ367" s="113">
        <f t="shared" si="196"/>
        <v>360</v>
      </c>
      <c r="AR367" s="113" t="e">
        <f>INDEX(地温!$D$2:$D$366,MATCH(AP367,地温!$C$2:$C$366,FALSE))</f>
        <v>#N/A</v>
      </c>
      <c r="AS367" s="113" t="e">
        <f t="shared" si="197"/>
        <v>#N/A</v>
      </c>
      <c r="AT367" s="116" t="e">
        <f t="shared" si="179"/>
        <v>#N/A</v>
      </c>
      <c r="AU367" s="119" t="e">
        <f t="shared" si="180"/>
        <v>#N/A</v>
      </c>
      <c r="AV367" s="119">
        <f t="shared" si="181"/>
        <v>0</v>
      </c>
    </row>
    <row r="368" spans="1:48">
      <c r="A368" s="115">
        <f t="shared" si="182"/>
        <v>-45662</v>
      </c>
      <c r="B368" s="113">
        <f t="shared" si="165"/>
        <v>361</v>
      </c>
      <c r="C368" s="119">
        <f t="shared" si="166"/>
        <v>0</v>
      </c>
      <c r="F368" s="115">
        <f t="shared" si="183"/>
        <v>-45662</v>
      </c>
      <c r="G368" s="113">
        <f t="shared" si="184"/>
        <v>361</v>
      </c>
      <c r="H368" s="113" t="e">
        <f>INDEX(地温!$D$2:$D$366,MATCH(F368,地温!$C$2:$C$366,FALSE))</f>
        <v>#N/A</v>
      </c>
      <c r="I368" s="113" t="e">
        <f t="shared" si="185"/>
        <v>#N/A</v>
      </c>
      <c r="J368" s="116" t="e">
        <f t="shared" si="167"/>
        <v>#N/A</v>
      </c>
      <c r="K368" s="119" t="e">
        <f t="shared" si="168"/>
        <v>#N/A</v>
      </c>
      <c r="L368" s="119">
        <f t="shared" si="169"/>
        <v>0</v>
      </c>
      <c r="O368" s="115">
        <f t="shared" si="186"/>
        <v>-45662</v>
      </c>
      <c r="P368" s="113">
        <f t="shared" si="187"/>
        <v>361</v>
      </c>
      <c r="Q368" s="113" t="e">
        <f>INDEX(地温!$D$2:$D$366,MATCH(O368,地温!$C$2:$C$366,FALSE))</f>
        <v>#N/A</v>
      </c>
      <c r="R368" s="113" t="e">
        <f t="shared" si="188"/>
        <v>#N/A</v>
      </c>
      <c r="S368" s="116" t="e">
        <f t="shared" si="170"/>
        <v>#N/A</v>
      </c>
      <c r="T368" s="119" t="e">
        <f t="shared" si="171"/>
        <v>#N/A</v>
      </c>
      <c r="U368" s="119">
        <f t="shared" si="172"/>
        <v>0</v>
      </c>
      <c r="X368" s="115">
        <f t="shared" si="189"/>
        <v>-45662</v>
      </c>
      <c r="Y368" s="113">
        <f t="shared" si="190"/>
        <v>361</v>
      </c>
      <c r="Z368" s="113" t="e">
        <f>INDEX(地温!$D$2:$D$366,MATCH(X368,地温!$C$2:$C$366,FALSE))</f>
        <v>#N/A</v>
      </c>
      <c r="AA368" s="113" t="e">
        <f t="shared" si="191"/>
        <v>#N/A</v>
      </c>
      <c r="AB368" s="116" t="e">
        <f t="shared" si="173"/>
        <v>#N/A</v>
      </c>
      <c r="AC368" s="119" t="e">
        <f t="shared" si="174"/>
        <v>#N/A</v>
      </c>
      <c r="AD368" s="119">
        <f t="shared" si="175"/>
        <v>0</v>
      </c>
      <c r="AG368" s="115">
        <f t="shared" si="192"/>
        <v>-45662</v>
      </c>
      <c r="AH368" s="113">
        <f t="shared" si="193"/>
        <v>361</v>
      </c>
      <c r="AI368" s="113" t="e">
        <f>INDEX(地温!$D$2:$D$366,MATCH(AG368,地温!$C$2:$C$366,FALSE))</f>
        <v>#N/A</v>
      </c>
      <c r="AJ368" s="113" t="e">
        <f t="shared" si="194"/>
        <v>#N/A</v>
      </c>
      <c r="AK368" s="116" t="e">
        <f t="shared" si="176"/>
        <v>#N/A</v>
      </c>
      <c r="AL368" s="119" t="e">
        <f t="shared" si="177"/>
        <v>#N/A</v>
      </c>
      <c r="AM368" s="119">
        <f t="shared" si="178"/>
        <v>0</v>
      </c>
      <c r="AP368" s="115">
        <f t="shared" si="195"/>
        <v>-45662</v>
      </c>
      <c r="AQ368" s="113">
        <f t="shared" si="196"/>
        <v>361</v>
      </c>
      <c r="AR368" s="113" t="e">
        <f>INDEX(地温!$D$2:$D$366,MATCH(AP368,地温!$C$2:$C$366,FALSE))</f>
        <v>#N/A</v>
      </c>
      <c r="AS368" s="113" t="e">
        <f t="shared" si="197"/>
        <v>#N/A</v>
      </c>
      <c r="AT368" s="116" t="e">
        <f t="shared" si="179"/>
        <v>#N/A</v>
      </c>
      <c r="AU368" s="119" t="e">
        <f t="shared" si="180"/>
        <v>#N/A</v>
      </c>
      <c r="AV368" s="119">
        <f t="shared" si="181"/>
        <v>0</v>
      </c>
    </row>
    <row r="369" spans="1:48">
      <c r="A369" s="115">
        <f t="shared" si="182"/>
        <v>-45661</v>
      </c>
      <c r="B369" s="113">
        <f t="shared" si="165"/>
        <v>362</v>
      </c>
      <c r="C369" s="119">
        <f t="shared" si="166"/>
        <v>0</v>
      </c>
      <c r="F369" s="115">
        <f t="shared" si="183"/>
        <v>-45661</v>
      </c>
      <c r="G369" s="113">
        <f t="shared" si="184"/>
        <v>362</v>
      </c>
      <c r="H369" s="113" t="e">
        <f>INDEX(地温!$D$2:$D$366,MATCH(F369,地温!$C$2:$C$366,FALSE))</f>
        <v>#N/A</v>
      </c>
      <c r="I369" s="113" t="e">
        <f t="shared" si="185"/>
        <v>#N/A</v>
      </c>
      <c r="J369" s="116" t="e">
        <f t="shared" si="167"/>
        <v>#N/A</v>
      </c>
      <c r="K369" s="119" t="e">
        <f t="shared" si="168"/>
        <v>#N/A</v>
      </c>
      <c r="L369" s="119">
        <f t="shared" si="169"/>
        <v>0</v>
      </c>
      <c r="O369" s="115">
        <f t="shared" si="186"/>
        <v>-45661</v>
      </c>
      <c r="P369" s="113">
        <f t="shared" si="187"/>
        <v>362</v>
      </c>
      <c r="Q369" s="113" t="e">
        <f>INDEX(地温!$D$2:$D$366,MATCH(O369,地温!$C$2:$C$366,FALSE))</f>
        <v>#N/A</v>
      </c>
      <c r="R369" s="113" t="e">
        <f t="shared" si="188"/>
        <v>#N/A</v>
      </c>
      <c r="S369" s="116" t="e">
        <f t="shared" si="170"/>
        <v>#N/A</v>
      </c>
      <c r="T369" s="119" t="e">
        <f t="shared" si="171"/>
        <v>#N/A</v>
      </c>
      <c r="U369" s="119">
        <f t="shared" si="172"/>
        <v>0</v>
      </c>
      <c r="X369" s="115">
        <f t="shared" si="189"/>
        <v>-45661</v>
      </c>
      <c r="Y369" s="113">
        <f t="shared" si="190"/>
        <v>362</v>
      </c>
      <c r="Z369" s="113" t="e">
        <f>INDEX(地温!$D$2:$D$366,MATCH(X369,地温!$C$2:$C$366,FALSE))</f>
        <v>#N/A</v>
      </c>
      <c r="AA369" s="113" t="e">
        <f t="shared" si="191"/>
        <v>#N/A</v>
      </c>
      <c r="AB369" s="116" t="e">
        <f t="shared" si="173"/>
        <v>#N/A</v>
      </c>
      <c r="AC369" s="119" t="e">
        <f t="shared" si="174"/>
        <v>#N/A</v>
      </c>
      <c r="AD369" s="119">
        <f t="shared" si="175"/>
        <v>0</v>
      </c>
      <c r="AG369" s="115">
        <f t="shared" si="192"/>
        <v>-45661</v>
      </c>
      <c r="AH369" s="113">
        <f t="shared" si="193"/>
        <v>362</v>
      </c>
      <c r="AI369" s="113" t="e">
        <f>INDEX(地温!$D$2:$D$366,MATCH(AG369,地温!$C$2:$C$366,FALSE))</f>
        <v>#N/A</v>
      </c>
      <c r="AJ369" s="113" t="e">
        <f t="shared" si="194"/>
        <v>#N/A</v>
      </c>
      <c r="AK369" s="116" t="e">
        <f t="shared" si="176"/>
        <v>#N/A</v>
      </c>
      <c r="AL369" s="119" t="e">
        <f t="shared" si="177"/>
        <v>#N/A</v>
      </c>
      <c r="AM369" s="119">
        <f t="shared" si="178"/>
        <v>0</v>
      </c>
      <c r="AP369" s="115">
        <f t="shared" si="195"/>
        <v>-45661</v>
      </c>
      <c r="AQ369" s="113">
        <f t="shared" si="196"/>
        <v>362</v>
      </c>
      <c r="AR369" s="113" t="e">
        <f>INDEX(地温!$D$2:$D$366,MATCH(AP369,地温!$C$2:$C$366,FALSE))</f>
        <v>#N/A</v>
      </c>
      <c r="AS369" s="113" t="e">
        <f t="shared" si="197"/>
        <v>#N/A</v>
      </c>
      <c r="AT369" s="116" t="e">
        <f t="shared" si="179"/>
        <v>#N/A</v>
      </c>
      <c r="AU369" s="119" t="e">
        <f t="shared" si="180"/>
        <v>#N/A</v>
      </c>
      <c r="AV369" s="119">
        <f t="shared" si="181"/>
        <v>0</v>
      </c>
    </row>
    <row r="370" spans="1:48">
      <c r="A370" s="115">
        <f t="shared" si="182"/>
        <v>-45660</v>
      </c>
      <c r="B370" s="113">
        <f t="shared" si="165"/>
        <v>363</v>
      </c>
      <c r="C370" s="119">
        <f t="shared" si="166"/>
        <v>0</v>
      </c>
      <c r="F370" s="115">
        <f t="shared" si="183"/>
        <v>-45660</v>
      </c>
      <c r="G370" s="113">
        <f t="shared" si="184"/>
        <v>363</v>
      </c>
      <c r="H370" s="113" t="e">
        <f>INDEX(地温!$D$2:$D$366,MATCH(F370,地温!$C$2:$C$366,FALSE))</f>
        <v>#N/A</v>
      </c>
      <c r="I370" s="113" t="e">
        <f t="shared" si="185"/>
        <v>#N/A</v>
      </c>
      <c r="J370" s="116" t="e">
        <f t="shared" si="167"/>
        <v>#N/A</v>
      </c>
      <c r="K370" s="119" t="e">
        <f t="shared" si="168"/>
        <v>#N/A</v>
      </c>
      <c r="L370" s="119">
        <f t="shared" si="169"/>
        <v>0</v>
      </c>
      <c r="O370" s="115">
        <f t="shared" si="186"/>
        <v>-45660</v>
      </c>
      <c r="P370" s="113">
        <f t="shared" si="187"/>
        <v>363</v>
      </c>
      <c r="Q370" s="113" t="e">
        <f>INDEX(地温!$D$2:$D$366,MATCH(O370,地温!$C$2:$C$366,FALSE))</f>
        <v>#N/A</v>
      </c>
      <c r="R370" s="113" t="e">
        <f t="shared" si="188"/>
        <v>#N/A</v>
      </c>
      <c r="S370" s="116" t="e">
        <f t="shared" si="170"/>
        <v>#N/A</v>
      </c>
      <c r="T370" s="119" t="e">
        <f t="shared" si="171"/>
        <v>#N/A</v>
      </c>
      <c r="U370" s="119">
        <f t="shared" si="172"/>
        <v>0</v>
      </c>
      <c r="X370" s="115">
        <f t="shared" si="189"/>
        <v>-45660</v>
      </c>
      <c r="Y370" s="113">
        <f t="shared" si="190"/>
        <v>363</v>
      </c>
      <c r="Z370" s="113" t="e">
        <f>INDEX(地温!$D$2:$D$366,MATCH(X370,地温!$C$2:$C$366,FALSE))</f>
        <v>#N/A</v>
      </c>
      <c r="AA370" s="113" t="e">
        <f t="shared" si="191"/>
        <v>#N/A</v>
      </c>
      <c r="AB370" s="116" t="e">
        <f t="shared" si="173"/>
        <v>#N/A</v>
      </c>
      <c r="AC370" s="119" t="e">
        <f t="shared" si="174"/>
        <v>#N/A</v>
      </c>
      <c r="AD370" s="119">
        <f t="shared" si="175"/>
        <v>0</v>
      </c>
      <c r="AG370" s="115">
        <f t="shared" si="192"/>
        <v>-45660</v>
      </c>
      <c r="AH370" s="113">
        <f t="shared" si="193"/>
        <v>363</v>
      </c>
      <c r="AI370" s="113" t="e">
        <f>INDEX(地温!$D$2:$D$366,MATCH(AG370,地温!$C$2:$C$366,FALSE))</f>
        <v>#N/A</v>
      </c>
      <c r="AJ370" s="113" t="e">
        <f t="shared" si="194"/>
        <v>#N/A</v>
      </c>
      <c r="AK370" s="116" t="e">
        <f t="shared" si="176"/>
        <v>#N/A</v>
      </c>
      <c r="AL370" s="119" t="e">
        <f t="shared" si="177"/>
        <v>#N/A</v>
      </c>
      <c r="AM370" s="119">
        <f t="shared" si="178"/>
        <v>0</v>
      </c>
      <c r="AP370" s="115">
        <f t="shared" si="195"/>
        <v>-45660</v>
      </c>
      <c r="AQ370" s="113">
        <f t="shared" si="196"/>
        <v>363</v>
      </c>
      <c r="AR370" s="113" t="e">
        <f>INDEX(地温!$D$2:$D$366,MATCH(AP370,地温!$C$2:$C$366,FALSE))</f>
        <v>#N/A</v>
      </c>
      <c r="AS370" s="113" t="e">
        <f t="shared" si="197"/>
        <v>#N/A</v>
      </c>
      <c r="AT370" s="116" t="e">
        <f t="shared" si="179"/>
        <v>#N/A</v>
      </c>
      <c r="AU370" s="119" t="e">
        <f t="shared" si="180"/>
        <v>#N/A</v>
      </c>
      <c r="AV370" s="119">
        <f t="shared" si="181"/>
        <v>0</v>
      </c>
    </row>
    <row r="371" spans="1:48">
      <c r="A371" s="115">
        <f t="shared" si="182"/>
        <v>-45659</v>
      </c>
      <c r="B371" s="113">
        <f t="shared" si="165"/>
        <v>364</v>
      </c>
      <c r="C371" s="119">
        <f t="shared" si="166"/>
        <v>0</v>
      </c>
      <c r="F371" s="115">
        <f t="shared" si="183"/>
        <v>-45659</v>
      </c>
      <c r="G371" s="113">
        <f t="shared" si="184"/>
        <v>364</v>
      </c>
      <c r="H371" s="113" t="e">
        <f>INDEX(地温!$D$2:$D$366,MATCH(F371,地温!$C$2:$C$366,FALSE))</f>
        <v>#N/A</v>
      </c>
      <c r="I371" s="113" t="e">
        <f t="shared" si="185"/>
        <v>#N/A</v>
      </c>
      <c r="J371" s="116" t="e">
        <f t="shared" si="167"/>
        <v>#N/A</v>
      </c>
      <c r="K371" s="119" t="e">
        <f t="shared" si="168"/>
        <v>#N/A</v>
      </c>
      <c r="L371" s="119">
        <f t="shared" si="169"/>
        <v>0</v>
      </c>
      <c r="O371" s="115">
        <f t="shared" si="186"/>
        <v>-45659</v>
      </c>
      <c r="P371" s="113">
        <f t="shared" si="187"/>
        <v>364</v>
      </c>
      <c r="Q371" s="113" t="e">
        <f>INDEX(地温!$D$2:$D$366,MATCH(O371,地温!$C$2:$C$366,FALSE))</f>
        <v>#N/A</v>
      </c>
      <c r="R371" s="113" t="e">
        <f t="shared" si="188"/>
        <v>#N/A</v>
      </c>
      <c r="S371" s="116" t="e">
        <f t="shared" si="170"/>
        <v>#N/A</v>
      </c>
      <c r="T371" s="119" t="e">
        <f t="shared" si="171"/>
        <v>#N/A</v>
      </c>
      <c r="U371" s="119">
        <f t="shared" si="172"/>
        <v>0</v>
      </c>
      <c r="X371" s="115">
        <f t="shared" si="189"/>
        <v>-45659</v>
      </c>
      <c r="Y371" s="113">
        <f t="shared" si="190"/>
        <v>364</v>
      </c>
      <c r="Z371" s="113" t="e">
        <f>INDEX(地温!$D$2:$D$366,MATCH(X371,地温!$C$2:$C$366,FALSE))</f>
        <v>#N/A</v>
      </c>
      <c r="AA371" s="113" t="e">
        <f t="shared" si="191"/>
        <v>#N/A</v>
      </c>
      <c r="AB371" s="116" t="e">
        <f t="shared" si="173"/>
        <v>#N/A</v>
      </c>
      <c r="AC371" s="119" t="e">
        <f t="shared" si="174"/>
        <v>#N/A</v>
      </c>
      <c r="AD371" s="119">
        <f t="shared" si="175"/>
        <v>0</v>
      </c>
      <c r="AG371" s="115">
        <f t="shared" si="192"/>
        <v>-45659</v>
      </c>
      <c r="AH371" s="113">
        <f t="shared" si="193"/>
        <v>364</v>
      </c>
      <c r="AI371" s="113" t="e">
        <f>INDEX(地温!$D$2:$D$366,MATCH(AG371,地温!$C$2:$C$366,FALSE))</f>
        <v>#N/A</v>
      </c>
      <c r="AJ371" s="113" t="e">
        <f t="shared" si="194"/>
        <v>#N/A</v>
      </c>
      <c r="AK371" s="116" t="e">
        <f t="shared" si="176"/>
        <v>#N/A</v>
      </c>
      <c r="AL371" s="119" t="e">
        <f t="shared" si="177"/>
        <v>#N/A</v>
      </c>
      <c r="AM371" s="119">
        <f t="shared" si="178"/>
        <v>0</v>
      </c>
      <c r="AP371" s="115">
        <f t="shared" si="195"/>
        <v>-45659</v>
      </c>
      <c r="AQ371" s="113">
        <f t="shared" si="196"/>
        <v>364</v>
      </c>
      <c r="AR371" s="113" t="e">
        <f>INDEX(地温!$D$2:$D$366,MATCH(AP371,地温!$C$2:$C$366,FALSE))</f>
        <v>#N/A</v>
      </c>
      <c r="AS371" s="113" t="e">
        <f t="shared" si="197"/>
        <v>#N/A</v>
      </c>
      <c r="AT371" s="116" t="e">
        <f t="shared" si="179"/>
        <v>#N/A</v>
      </c>
      <c r="AU371" s="119" t="e">
        <f t="shared" si="180"/>
        <v>#N/A</v>
      </c>
      <c r="AV371" s="119">
        <f t="shared" si="181"/>
        <v>0</v>
      </c>
    </row>
    <row r="372" spans="1:48">
      <c r="A372" s="115">
        <f t="shared" si="182"/>
        <v>-45658</v>
      </c>
      <c r="B372" s="113">
        <f t="shared" si="165"/>
        <v>365</v>
      </c>
      <c r="C372" s="119">
        <f t="shared" si="166"/>
        <v>0</v>
      </c>
      <c r="F372" s="115">
        <f t="shared" si="183"/>
        <v>-45658</v>
      </c>
      <c r="G372" s="113">
        <f t="shared" si="184"/>
        <v>365</v>
      </c>
      <c r="H372" s="113" t="e">
        <f>INDEX(地温!$D$2:$D$366,MATCH(F372,地温!$C$2:$C$366,FALSE))</f>
        <v>#N/A</v>
      </c>
      <c r="I372" s="113" t="e">
        <f t="shared" si="185"/>
        <v>#N/A</v>
      </c>
      <c r="J372" s="116" t="e">
        <f t="shared" si="167"/>
        <v>#N/A</v>
      </c>
      <c r="K372" s="119" t="e">
        <f t="shared" si="168"/>
        <v>#N/A</v>
      </c>
      <c r="L372" s="119">
        <f t="shared" si="169"/>
        <v>0</v>
      </c>
      <c r="O372" s="115">
        <f t="shared" si="186"/>
        <v>-45658</v>
      </c>
      <c r="P372" s="113">
        <f t="shared" si="187"/>
        <v>365</v>
      </c>
      <c r="Q372" s="113" t="e">
        <f>INDEX(地温!$D$2:$D$366,MATCH(O372,地温!$C$2:$C$366,FALSE))</f>
        <v>#N/A</v>
      </c>
      <c r="R372" s="113" t="e">
        <f t="shared" si="188"/>
        <v>#N/A</v>
      </c>
      <c r="S372" s="116" t="e">
        <f t="shared" si="170"/>
        <v>#N/A</v>
      </c>
      <c r="T372" s="119" t="e">
        <f t="shared" si="171"/>
        <v>#N/A</v>
      </c>
      <c r="U372" s="119">
        <f t="shared" si="172"/>
        <v>0</v>
      </c>
      <c r="X372" s="115">
        <f t="shared" si="189"/>
        <v>-45658</v>
      </c>
      <c r="Y372" s="113">
        <f t="shared" si="190"/>
        <v>365</v>
      </c>
      <c r="Z372" s="113" t="e">
        <f>INDEX(地温!$D$2:$D$366,MATCH(X372,地温!$C$2:$C$366,FALSE))</f>
        <v>#N/A</v>
      </c>
      <c r="AA372" s="113" t="e">
        <f t="shared" si="191"/>
        <v>#N/A</v>
      </c>
      <c r="AB372" s="116" t="e">
        <f t="shared" si="173"/>
        <v>#N/A</v>
      </c>
      <c r="AC372" s="119" t="e">
        <f t="shared" si="174"/>
        <v>#N/A</v>
      </c>
      <c r="AD372" s="119">
        <f t="shared" si="175"/>
        <v>0</v>
      </c>
      <c r="AG372" s="115">
        <f t="shared" si="192"/>
        <v>-45658</v>
      </c>
      <c r="AH372" s="113">
        <f t="shared" si="193"/>
        <v>365</v>
      </c>
      <c r="AI372" s="113" t="e">
        <f>INDEX(地温!$D$2:$D$366,MATCH(AG372,地温!$C$2:$C$366,FALSE))</f>
        <v>#N/A</v>
      </c>
      <c r="AJ372" s="113" t="e">
        <f t="shared" si="194"/>
        <v>#N/A</v>
      </c>
      <c r="AK372" s="116" t="e">
        <f t="shared" si="176"/>
        <v>#N/A</v>
      </c>
      <c r="AL372" s="119" t="e">
        <f t="shared" si="177"/>
        <v>#N/A</v>
      </c>
      <c r="AM372" s="119">
        <f t="shared" si="178"/>
        <v>0</v>
      </c>
      <c r="AP372" s="115">
        <f t="shared" si="195"/>
        <v>-45658</v>
      </c>
      <c r="AQ372" s="113">
        <f t="shared" si="196"/>
        <v>365</v>
      </c>
      <c r="AR372" s="113" t="e">
        <f>INDEX(地温!$D$2:$D$366,MATCH(AP372,地温!$C$2:$C$366,FALSE))</f>
        <v>#N/A</v>
      </c>
      <c r="AS372" s="113" t="e">
        <f t="shared" si="197"/>
        <v>#N/A</v>
      </c>
      <c r="AT372" s="116" t="e">
        <f t="shared" si="179"/>
        <v>#N/A</v>
      </c>
      <c r="AU372" s="119" t="e">
        <f t="shared" si="180"/>
        <v>#N/A</v>
      </c>
      <c r="AV372" s="119">
        <f t="shared" si="181"/>
        <v>0</v>
      </c>
    </row>
    <row r="373" spans="1:48">
      <c r="A373" s="115">
        <f t="shared" si="182"/>
        <v>-45657</v>
      </c>
      <c r="B373" s="113">
        <f t="shared" si="165"/>
        <v>366</v>
      </c>
      <c r="C373" s="119">
        <f t="shared" si="166"/>
        <v>0</v>
      </c>
      <c r="F373" s="115">
        <f t="shared" si="183"/>
        <v>-45657</v>
      </c>
      <c r="G373" s="113">
        <f t="shared" si="184"/>
        <v>366</v>
      </c>
      <c r="H373" s="113" t="e">
        <f>INDEX(地温!$D$2:$D$366,MATCH(F373,地温!$C$2:$C$366,FALSE))</f>
        <v>#N/A</v>
      </c>
      <c r="I373" s="113" t="e">
        <f t="shared" si="185"/>
        <v>#N/A</v>
      </c>
      <c r="J373" s="116" t="e">
        <f t="shared" si="167"/>
        <v>#N/A</v>
      </c>
      <c r="K373" s="119" t="e">
        <f t="shared" si="168"/>
        <v>#N/A</v>
      </c>
      <c r="L373" s="119">
        <f t="shared" si="169"/>
        <v>0</v>
      </c>
      <c r="O373" s="115">
        <f t="shared" si="186"/>
        <v>-45657</v>
      </c>
      <c r="P373" s="113">
        <f t="shared" si="187"/>
        <v>366</v>
      </c>
      <c r="Q373" s="113" t="e">
        <f>INDEX(地温!$D$2:$D$366,MATCH(O373,地温!$C$2:$C$366,FALSE))</f>
        <v>#N/A</v>
      </c>
      <c r="R373" s="113" t="e">
        <f t="shared" si="188"/>
        <v>#N/A</v>
      </c>
      <c r="S373" s="116" t="e">
        <f t="shared" si="170"/>
        <v>#N/A</v>
      </c>
      <c r="T373" s="119" t="e">
        <f t="shared" si="171"/>
        <v>#N/A</v>
      </c>
      <c r="U373" s="119">
        <f t="shared" si="172"/>
        <v>0</v>
      </c>
      <c r="X373" s="115">
        <f t="shared" si="189"/>
        <v>-45657</v>
      </c>
      <c r="Y373" s="113">
        <f t="shared" si="190"/>
        <v>366</v>
      </c>
      <c r="Z373" s="113" t="e">
        <f>INDEX(地温!$D$2:$D$366,MATCH(X373,地温!$C$2:$C$366,FALSE))</f>
        <v>#N/A</v>
      </c>
      <c r="AA373" s="113" t="e">
        <f t="shared" si="191"/>
        <v>#N/A</v>
      </c>
      <c r="AB373" s="116" t="e">
        <f t="shared" si="173"/>
        <v>#N/A</v>
      </c>
      <c r="AC373" s="119" t="e">
        <f t="shared" si="174"/>
        <v>#N/A</v>
      </c>
      <c r="AD373" s="119">
        <f t="shared" si="175"/>
        <v>0</v>
      </c>
      <c r="AG373" s="115">
        <f t="shared" si="192"/>
        <v>-45657</v>
      </c>
      <c r="AH373" s="113">
        <f t="shared" si="193"/>
        <v>366</v>
      </c>
      <c r="AI373" s="113" t="e">
        <f>INDEX(地温!$D$2:$D$366,MATCH(AG373,地温!$C$2:$C$366,FALSE))</f>
        <v>#N/A</v>
      </c>
      <c r="AJ373" s="113" t="e">
        <f t="shared" si="194"/>
        <v>#N/A</v>
      </c>
      <c r="AK373" s="116" t="e">
        <f t="shared" si="176"/>
        <v>#N/A</v>
      </c>
      <c r="AL373" s="119" t="e">
        <f t="shared" si="177"/>
        <v>#N/A</v>
      </c>
      <c r="AM373" s="119">
        <f t="shared" si="178"/>
        <v>0</v>
      </c>
      <c r="AP373" s="115">
        <f t="shared" si="195"/>
        <v>-45657</v>
      </c>
      <c r="AQ373" s="113">
        <f t="shared" si="196"/>
        <v>366</v>
      </c>
      <c r="AR373" s="113" t="e">
        <f>INDEX(地温!$D$2:$D$366,MATCH(AP373,地温!$C$2:$C$366,FALSE))</f>
        <v>#N/A</v>
      </c>
      <c r="AS373" s="113" t="e">
        <f t="shared" si="197"/>
        <v>#N/A</v>
      </c>
      <c r="AT373" s="116" t="e">
        <f t="shared" si="179"/>
        <v>#N/A</v>
      </c>
      <c r="AU373" s="119" t="e">
        <f t="shared" si="180"/>
        <v>#N/A</v>
      </c>
      <c r="AV373" s="119">
        <f t="shared" si="181"/>
        <v>0</v>
      </c>
    </row>
    <row r="374" spans="1:48">
      <c r="A374" s="115">
        <f t="shared" si="182"/>
        <v>-45656</v>
      </c>
      <c r="B374" s="113">
        <f t="shared" si="165"/>
        <v>367</v>
      </c>
      <c r="C374" s="119">
        <f t="shared" si="166"/>
        <v>0</v>
      </c>
      <c r="F374" s="115">
        <f t="shared" si="183"/>
        <v>-45656</v>
      </c>
      <c r="G374" s="113">
        <f t="shared" si="184"/>
        <v>367</v>
      </c>
      <c r="H374" s="113" t="e">
        <f>INDEX(地温!$D$2:$D$366,MATCH(F374,地温!$C$2:$C$366,FALSE))</f>
        <v>#N/A</v>
      </c>
      <c r="I374" s="113" t="e">
        <f t="shared" si="185"/>
        <v>#N/A</v>
      </c>
      <c r="J374" s="116" t="e">
        <f t="shared" si="167"/>
        <v>#N/A</v>
      </c>
      <c r="K374" s="119" t="e">
        <f t="shared" si="168"/>
        <v>#N/A</v>
      </c>
      <c r="L374" s="119">
        <f t="shared" si="169"/>
        <v>0</v>
      </c>
      <c r="O374" s="115">
        <f t="shared" si="186"/>
        <v>-45656</v>
      </c>
      <c r="P374" s="113">
        <f t="shared" si="187"/>
        <v>367</v>
      </c>
      <c r="Q374" s="113" t="e">
        <f>INDEX(地温!$D$2:$D$366,MATCH(O374,地温!$C$2:$C$366,FALSE))</f>
        <v>#N/A</v>
      </c>
      <c r="R374" s="113" t="e">
        <f t="shared" si="188"/>
        <v>#N/A</v>
      </c>
      <c r="S374" s="116" t="e">
        <f t="shared" si="170"/>
        <v>#N/A</v>
      </c>
      <c r="T374" s="119" t="e">
        <f t="shared" si="171"/>
        <v>#N/A</v>
      </c>
      <c r="U374" s="119">
        <f t="shared" si="172"/>
        <v>0</v>
      </c>
      <c r="X374" s="115">
        <f t="shared" si="189"/>
        <v>-45656</v>
      </c>
      <c r="Y374" s="113">
        <f t="shared" si="190"/>
        <v>367</v>
      </c>
      <c r="Z374" s="113" t="e">
        <f>INDEX(地温!$D$2:$D$366,MATCH(X374,地温!$C$2:$C$366,FALSE))</f>
        <v>#N/A</v>
      </c>
      <c r="AA374" s="113" t="e">
        <f t="shared" si="191"/>
        <v>#N/A</v>
      </c>
      <c r="AB374" s="116" t="e">
        <f t="shared" si="173"/>
        <v>#N/A</v>
      </c>
      <c r="AC374" s="119" t="e">
        <f t="shared" si="174"/>
        <v>#N/A</v>
      </c>
      <c r="AD374" s="119">
        <f t="shared" si="175"/>
        <v>0</v>
      </c>
      <c r="AG374" s="115">
        <f t="shared" si="192"/>
        <v>-45656</v>
      </c>
      <c r="AH374" s="113">
        <f t="shared" si="193"/>
        <v>367</v>
      </c>
      <c r="AI374" s="113" t="e">
        <f>INDEX(地温!$D$2:$D$366,MATCH(AG374,地温!$C$2:$C$366,FALSE))</f>
        <v>#N/A</v>
      </c>
      <c r="AJ374" s="113" t="e">
        <f t="shared" si="194"/>
        <v>#N/A</v>
      </c>
      <c r="AK374" s="116" t="e">
        <f t="shared" si="176"/>
        <v>#N/A</v>
      </c>
      <c r="AL374" s="119" t="e">
        <f t="shared" si="177"/>
        <v>#N/A</v>
      </c>
      <c r="AM374" s="119">
        <f t="shared" si="178"/>
        <v>0</v>
      </c>
      <c r="AP374" s="115">
        <f t="shared" si="195"/>
        <v>-45656</v>
      </c>
      <c r="AQ374" s="113">
        <f t="shared" si="196"/>
        <v>367</v>
      </c>
      <c r="AR374" s="113" t="e">
        <f>INDEX(地温!$D$2:$D$366,MATCH(AP374,地温!$C$2:$C$366,FALSE))</f>
        <v>#N/A</v>
      </c>
      <c r="AS374" s="113" t="e">
        <f t="shared" si="197"/>
        <v>#N/A</v>
      </c>
      <c r="AT374" s="116" t="e">
        <f t="shared" si="179"/>
        <v>#N/A</v>
      </c>
      <c r="AU374" s="119" t="e">
        <f t="shared" si="180"/>
        <v>#N/A</v>
      </c>
      <c r="AV374" s="119">
        <f t="shared" si="181"/>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BE"/>
  </sheetPr>
  <dimension ref="B1:AQ108"/>
  <sheetViews>
    <sheetView workbookViewId="0">
      <selection activeCell="A11" sqref="A11"/>
    </sheetView>
  </sheetViews>
  <sheetFormatPr defaultRowHeight="13.2"/>
  <cols>
    <col min="1" max="1" width="2.5" style="1" customWidth="1"/>
    <col min="2" max="2" width="22.3984375" style="1" customWidth="1"/>
    <col min="3" max="7" width="11.5" style="1" customWidth="1"/>
    <col min="8" max="11" width="12" style="1" customWidth="1"/>
    <col min="12" max="16384" width="8.796875" style="1" customWidth="1"/>
  </cols>
  <sheetData>
    <row r="1" spans="2:43" ht="40.799999999999997" customHeight="1">
      <c r="L1" s="88"/>
      <c r="M1" s="88"/>
      <c r="N1" s="88"/>
      <c r="O1" s="88"/>
      <c r="P1" s="88"/>
      <c r="Q1" s="88"/>
      <c r="R1" s="88" t="s">
        <v>188</v>
      </c>
      <c r="S1" s="88" t="s">
        <v>72</v>
      </c>
      <c r="T1" s="88">
        <v>55</v>
      </c>
      <c r="U1" s="88" t="s">
        <v>75</v>
      </c>
      <c r="V1" s="88">
        <v>6800</v>
      </c>
      <c r="W1" s="88" t="s">
        <v>59</v>
      </c>
      <c r="X1" s="88">
        <v>29050</v>
      </c>
      <c r="Y1" s="88"/>
      <c r="Z1" s="88"/>
      <c r="AA1" s="88"/>
      <c r="AB1" s="88"/>
      <c r="AC1" s="88"/>
      <c r="AD1" s="88"/>
      <c r="AE1" s="88"/>
      <c r="AF1" s="88"/>
      <c r="AG1" s="88"/>
      <c r="AH1" s="88"/>
      <c r="AI1" s="88"/>
      <c r="AJ1" s="88"/>
      <c r="AK1" s="88"/>
      <c r="AL1" s="88"/>
      <c r="AM1" s="88"/>
      <c r="AN1" s="88"/>
      <c r="AO1" s="88"/>
      <c r="AP1" s="88"/>
      <c r="AQ1" s="88"/>
    </row>
    <row r="2" spans="2:43" ht="19.2">
      <c r="B2" s="60" t="s">
        <v>7</v>
      </c>
      <c r="C2" s="66" t="s">
        <v>16</v>
      </c>
      <c r="D2" s="66"/>
      <c r="E2" s="66"/>
      <c r="F2" s="66"/>
      <c r="G2" s="72"/>
      <c r="H2" s="9" t="s">
        <v>53</v>
      </c>
      <c r="I2" s="17"/>
      <c r="J2" s="17"/>
      <c r="K2" s="86"/>
      <c r="L2" s="88"/>
      <c r="M2" s="88"/>
      <c r="N2" s="88" t="s">
        <v>42</v>
      </c>
      <c r="O2" s="88"/>
      <c r="P2" s="88"/>
      <c r="Q2" s="88"/>
      <c r="R2" s="88"/>
      <c r="S2" s="88"/>
      <c r="T2" s="88"/>
      <c r="U2" s="88"/>
      <c r="V2" s="88"/>
      <c r="W2" s="88">
        <v>10</v>
      </c>
      <c r="X2" s="88"/>
      <c r="Y2" s="88"/>
      <c r="Z2" s="88"/>
      <c r="AA2" s="88"/>
      <c r="AB2" s="88"/>
      <c r="AC2" s="88"/>
      <c r="AD2" s="88"/>
      <c r="AE2" s="88"/>
      <c r="AF2" s="88"/>
      <c r="AG2" s="88"/>
      <c r="AH2" s="88"/>
      <c r="AI2" s="88"/>
      <c r="AJ2" s="88"/>
      <c r="AK2" s="88"/>
      <c r="AL2" s="88"/>
      <c r="AM2" s="88"/>
      <c r="AN2" s="88"/>
      <c r="AO2" s="88"/>
      <c r="AP2" s="88"/>
      <c r="AQ2" s="88"/>
    </row>
    <row r="3" spans="2:43" ht="87.6" customHeight="1">
      <c r="B3" s="61"/>
      <c r="C3" s="67" t="s">
        <v>193</v>
      </c>
      <c r="D3" s="67" t="s">
        <v>252</v>
      </c>
      <c r="E3" s="67" t="s">
        <v>253</v>
      </c>
      <c r="F3" s="67" t="s">
        <v>21</v>
      </c>
      <c r="G3" s="73" t="s">
        <v>195</v>
      </c>
      <c r="H3" s="78" t="s">
        <v>6</v>
      </c>
      <c r="I3" s="82" t="s">
        <v>11</v>
      </c>
      <c r="J3" s="82" t="s">
        <v>8</v>
      </c>
      <c r="K3" s="87" t="s">
        <v>236</v>
      </c>
      <c r="L3" s="88"/>
      <c r="M3" s="88"/>
      <c r="N3" s="88" t="s">
        <v>72</v>
      </c>
      <c r="O3" s="88" t="s">
        <v>75</v>
      </c>
      <c r="P3" s="88" t="s">
        <v>59</v>
      </c>
      <c r="Q3" s="88"/>
      <c r="R3" s="88" t="s">
        <v>79</v>
      </c>
      <c r="S3" s="88" t="s">
        <v>76</v>
      </c>
      <c r="T3" s="88" t="s">
        <v>80</v>
      </c>
      <c r="U3" s="90" t="s">
        <v>82</v>
      </c>
      <c r="V3" s="90" t="s">
        <v>83</v>
      </c>
      <c r="W3" s="88"/>
      <c r="X3" s="88"/>
      <c r="Y3" s="88"/>
      <c r="Z3" s="88"/>
      <c r="AA3" s="88"/>
      <c r="AB3" s="88"/>
      <c r="AC3" s="88"/>
      <c r="AD3" s="88"/>
      <c r="AE3" s="88"/>
      <c r="AF3" s="88"/>
      <c r="AG3" s="88"/>
      <c r="AH3" s="88"/>
      <c r="AI3" s="88"/>
      <c r="AJ3" s="88"/>
      <c r="AK3" s="88"/>
      <c r="AL3" s="88"/>
      <c r="AM3" s="88"/>
      <c r="AN3" s="88"/>
      <c r="AO3" s="88"/>
      <c r="AP3" s="88"/>
      <c r="AQ3" s="88"/>
    </row>
    <row r="4" spans="2:43">
      <c r="B4" s="62" t="s">
        <v>19</v>
      </c>
      <c r="C4" s="68">
        <v>5.6</v>
      </c>
      <c r="D4" s="68">
        <v>2.5</v>
      </c>
      <c r="E4" s="68">
        <v>1.3</v>
      </c>
      <c r="F4" s="68"/>
      <c r="G4" s="74"/>
      <c r="H4" s="79">
        <v>20</v>
      </c>
      <c r="I4" s="83">
        <v>1800</v>
      </c>
      <c r="J4" s="32">
        <f t="shared" ref="J4:J67" si="0">I4/H4</f>
        <v>90</v>
      </c>
      <c r="K4" s="55">
        <f t="shared" ref="K4:K67" si="1">IF(C4&gt;0,I4/(H4*C4*0.01)," ")</f>
        <v>1607.1428571428569</v>
      </c>
      <c r="L4" s="88"/>
      <c r="M4" s="88"/>
      <c r="N4" s="88">
        <v>60</v>
      </c>
      <c r="O4" s="88">
        <v>10000</v>
      </c>
      <c r="P4" s="88">
        <v>30600</v>
      </c>
      <c r="Q4" s="88"/>
      <c r="R4" s="88">
        <v>1</v>
      </c>
      <c r="S4" s="88">
        <v>15</v>
      </c>
      <c r="T4" s="88">
        <f>S4</f>
        <v>15</v>
      </c>
      <c r="U4" s="91">
        <f>T4/(R4-0)</f>
        <v>15</v>
      </c>
      <c r="V4" s="91">
        <f t="shared" ref="V4:V32" si="2">$V$1*EXP(-$X$1/(8.31*(U4+273)))</f>
        <v>3.6389478246304778e-002</v>
      </c>
      <c r="W4" s="88">
        <f t="shared" ref="W4:W32" si="3">$W$2*$T$1*0.01*(1-EXP(-V4*R4))</f>
        <v>0.19654436874302289</v>
      </c>
      <c r="X4" s="88"/>
      <c r="Y4" s="88"/>
      <c r="Z4" s="88"/>
      <c r="AA4" s="88"/>
      <c r="AB4" s="88"/>
      <c r="AC4" s="88"/>
      <c r="AD4" s="88"/>
      <c r="AE4" s="88"/>
      <c r="AF4" s="88"/>
      <c r="AG4" s="88"/>
      <c r="AH4" s="88"/>
      <c r="AI4" s="88"/>
      <c r="AJ4" s="88"/>
      <c r="AK4" s="88"/>
      <c r="AL4" s="88"/>
      <c r="AM4" s="88"/>
      <c r="AN4" s="88"/>
      <c r="AO4" s="88"/>
      <c r="AP4" s="88"/>
      <c r="AQ4" s="88"/>
    </row>
    <row r="5" spans="2:43">
      <c r="B5" s="63" t="s">
        <v>17</v>
      </c>
      <c r="C5" s="69">
        <v>8</v>
      </c>
      <c r="D5" s="69">
        <v>8.6999999999999993</v>
      </c>
      <c r="E5" s="69"/>
      <c r="F5" s="69"/>
      <c r="G5" s="75"/>
      <c r="H5" s="80">
        <v>20</v>
      </c>
      <c r="I5" s="38">
        <v>3000</v>
      </c>
      <c r="J5" s="84">
        <f t="shared" si="0"/>
        <v>150</v>
      </c>
      <c r="K5" s="53">
        <f t="shared" si="1"/>
        <v>1875</v>
      </c>
      <c r="L5" s="88"/>
      <c r="M5" s="88"/>
      <c r="N5" s="88">
        <v>65</v>
      </c>
      <c r="O5" s="88">
        <v>7000</v>
      </c>
      <c r="P5" s="88">
        <v>29000</v>
      </c>
      <c r="Q5" s="88"/>
      <c r="R5" s="88">
        <f t="shared" ref="R5:R32" si="4">R4+1</f>
        <v>2</v>
      </c>
      <c r="S5" s="88">
        <v>15</v>
      </c>
      <c r="T5" s="88">
        <f t="shared" ref="T5:T32" si="5">T4+S5</f>
        <v>30</v>
      </c>
      <c r="U5" s="91">
        <f t="shared" ref="U5:U32" si="6">T5/(R5-$R$4+1)</f>
        <v>15</v>
      </c>
      <c r="V5" s="91">
        <f t="shared" si="2"/>
        <v>3.6389478246304778e-002</v>
      </c>
      <c r="W5" s="88">
        <f t="shared" si="3"/>
        <v>0.38606515768884675</v>
      </c>
      <c r="X5" s="88"/>
      <c r="Y5" s="88"/>
      <c r="Z5" s="88"/>
      <c r="AA5" s="88"/>
      <c r="AB5" s="88"/>
      <c r="AC5" s="88"/>
      <c r="AD5" s="88"/>
      <c r="AE5" s="88"/>
      <c r="AF5" s="88"/>
      <c r="AG5" s="88"/>
      <c r="AH5" s="88"/>
      <c r="AI5" s="88"/>
      <c r="AJ5" s="88"/>
      <c r="AK5" s="88"/>
      <c r="AL5" s="88"/>
      <c r="AM5" s="88"/>
      <c r="AN5" s="88"/>
      <c r="AO5" s="88"/>
      <c r="AP5" s="88"/>
      <c r="AQ5" s="88"/>
    </row>
    <row r="6" spans="2:43">
      <c r="B6" s="63" t="s">
        <v>2</v>
      </c>
      <c r="C6" s="69">
        <v>5.7</v>
      </c>
      <c r="D6" s="69">
        <v>2.4</v>
      </c>
      <c r="E6" s="69">
        <v>1.6</v>
      </c>
      <c r="F6" s="69"/>
      <c r="G6" s="75"/>
      <c r="H6" s="80">
        <v>20</v>
      </c>
      <c r="I6" s="38">
        <v>1700</v>
      </c>
      <c r="J6" s="84">
        <f t="shared" si="0"/>
        <v>85</v>
      </c>
      <c r="K6" s="53">
        <f t="shared" si="1"/>
        <v>1491.2280701754385</v>
      </c>
      <c r="L6" s="88"/>
      <c r="M6" s="88"/>
      <c r="N6" s="88">
        <v>70</v>
      </c>
      <c r="O6" s="88">
        <v>9000</v>
      </c>
      <c r="P6" s="88">
        <v>29000</v>
      </c>
      <c r="Q6" s="88"/>
      <c r="R6" s="88">
        <f t="shared" si="4"/>
        <v>3</v>
      </c>
      <c r="S6" s="88">
        <v>15</v>
      </c>
      <c r="T6" s="88">
        <f t="shared" si="5"/>
        <v>45</v>
      </c>
      <c r="U6" s="91">
        <f t="shared" si="6"/>
        <v>15</v>
      </c>
      <c r="V6" s="91">
        <f t="shared" si="2"/>
        <v>3.6389478246304778e-002</v>
      </c>
      <c r="W6" s="88">
        <f t="shared" si="3"/>
        <v>0.56881335684793666</v>
      </c>
      <c r="X6" s="88"/>
      <c r="Y6" s="88"/>
      <c r="Z6" s="88"/>
      <c r="AA6" s="88"/>
      <c r="AB6" s="88"/>
      <c r="AC6" s="88"/>
      <c r="AD6" s="88"/>
      <c r="AE6" s="88"/>
      <c r="AF6" s="88"/>
      <c r="AG6" s="88"/>
      <c r="AH6" s="88"/>
      <c r="AI6" s="88"/>
      <c r="AJ6" s="88"/>
      <c r="AK6" s="88"/>
      <c r="AL6" s="88"/>
      <c r="AM6" s="88"/>
      <c r="AN6" s="88"/>
      <c r="AO6" s="88"/>
      <c r="AP6" s="88"/>
      <c r="AQ6" s="88"/>
    </row>
    <row r="7" spans="2:43">
      <c r="B7" s="63" t="s">
        <v>23</v>
      </c>
      <c r="C7" s="69">
        <v>7.3</v>
      </c>
      <c r="D7" s="69">
        <v>1.6</v>
      </c>
      <c r="E7" s="69">
        <v>2.2000000000000002</v>
      </c>
      <c r="F7" s="69"/>
      <c r="G7" s="75"/>
      <c r="H7" s="80">
        <v>20</v>
      </c>
      <c r="I7" s="38">
        <v>3500</v>
      </c>
      <c r="J7" s="84">
        <f t="shared" si="0"/>
        <v>175</v>
      </c>
      <c r="K7" s="53">
        <f t="shared" si="1"/>
        <v>2397.2602739726026</v>
      </c>
      <c r="L7" s="88"/>
      <c r="M7" s="88"/>
      <c r="N7" s="88">
        <v>70</v>
      </c>
      <c r="O7" s="88">
        <v>7000</v>
      </c>
      <c r="P7" s="88">
        <v>28600</v>
      </c>
      <c r="Q7" s="88"/>
      <c r="R7" s="88">
        <f t="shared" si="4"/>
        <v>4</v>
      </c>
      <c r="S7" s="88">
        <v>16</v>
      </c>
      <c r="T7" s="88">
        <f t="shared" si="5"/>
        <v>61</v>
      </c>
      <c r="U7" s="91">
        <f t="shared" si="6"/>
        <v>15.25</v>
      </c>
      <c r="V7" s="91">
        <f t="shared" si="2"/>
        <v>3.6774590342192458e-002</v>
      </c>
      <c r="W7" s="88">
        <f t="shared" si="3"/>
        <v>0.75235013251706051</v>
      </c>
      <c r="X7" s="88"/>
      <c r="Y7" s="88"/>
      <c r="Z7" s="88"/>
      <c r="AA7" s="88"/>
      <c r="AB7" s="88"/>
      <c r="AC7" s="88"/>
      <c r="AD7" s="88"/>
      <c r="AE7" s="88"/>
      <c r="AF7" s="88"/>
      <c r="AG7" s="88"/>
      <c r="AH7" s="88"/>
      <c r="AI7" s="88"/>
      <c r="AJ7" s="88"/>
      <c r="AK7" s="88"/>
      <c r="AL7" s="88"/>
      <c r="AM7" s="88"/>
      <c r="AN7" s="88"/>
      <c r="AO7" s="88"/>
      <c r="AP7" s="88"/>
      <c r="AQ7" s="88"/>
    </row>
    <row r="8" spans="2:43">
      <c r="B8" s="63" t="s">
        <v>24</v>
      </c>
      <c r="C8" s="69">
        <v>6.7</v>
      </c>
      <c r="D8" s="69">
        <v>12.8</v>
      </c>
      <c r="E8" s="69"/>
      <c r="F8" s="69">
        <v>24.6</v>
      </c>
      <c r="G8" s="75"/>
      <c r="H8" s="80"/>
      <c r="I8" s="38"/>
      <c r="J8" s="84" t="e">
        <f t="shared" si="0"/>
        <v>#DIV/0!</v>
      </c>
      <c r="K8" s="53" t="e">
        <f t="shared" si="1"/>
        <v>#DIV/0!</v>
      </c>
      <c r="L8" s="88"/>
      <c r="M8" s="88"/>
      <c r="N8" s="88">
        <v>60</v>
      </c>
      <c r="O8" s="88">
        <v>10000</v>
      </c>
      <c r="P8" s="88">
        <v>30600</v>
      </c>
      <c r="Q8" s="88"/>
      <c r="R8" s="88">
        <f t="shared" si="4"/>
        <v>5</v>
      </c>
      <c r="S8" s="88">
        <v>16</v>
      </c>
      <c r="T8" s="88">
        <f t="shared" si="5"/>
        <v>77</v>
      </c>
      <c r="U8" s="91">
        <f t="shared" si="6"/>
        <v>15.4</v>
      </c>
      <c r="V8" s="91">
        <f t="shared" si="2"/>
        <v>3.7007286957103848e-002</v>
      </c>
      <c r="W8" s="88">
        <f t="shared" si="3"/>
        <v>0.92909298186410461</v>
      </c>
      <c r="X8" s="88"/>
      <c r="Y8" s="88"/>
      <c r="Z8" s="88"/>
      <c r="AA8" s="88"/>
      <c r="AB8" s="88"/>
      <c r="AC8" s="88"/>
      <c r="AD8" s="88"/>
      <c r="AE8" s="88"/>
      <c r="AF8" s="88"/>
      <c r="AG8" s="88"/>
      <c r="AH8" s="88"/>
      <c r="AI8" s="88"/>
      <c r="AJ8" s="88"/>
      <c r="AK8" s="88"/>
      <c r="AL8" s="88"/>
      <c r="AM8" s="88"/>
      <c r="AN8" s="88"/>
      <c r="AO8" s="88"/>
      <c r="AP8" s="88"/>
      <c r="AQ8" s="88"/>
    </row>
    <row r="9" spans="2:43">
      <c r="B9" s="63" t="s">
        <v>28</v>
      </c>
      <c r="C9" s="69">
        <v>10.1</v>
      </c>
      <c r="D9" s="69">
        <v>1.5</v>
      </c>
      <c r="E9" s="69"/>
      <c r="F9" s="69"/>
      <c r="G9" s="75"/>
      <c r="H9" s="80"/>
      <c r="I9" s="38"/>
      <c r="J9" s="84" t="e">
        <f t="shared" si="0"/>
        <v>#DIV/0!</v>
      </c>
      <c r="K9" s="53" t="e">
        <f t="shared" si="1"/>
        <v>#DIV/0!</v>
      </c>
      <c r="L9" s="88"/>
      <c r="M9" s="88"/>
      <c r="N9" s="88">
        <v>90</v>
      </c>
      <c r="O9" s="88">
        <v>9000</v>
      </c>
      <c r="P9" s="88">
        <v>27000</v>
      </c>
      <c r="Q9" s="88"/>
      <c r="R9" s="88">
        <f t="shared" si="4"/>
        <v>6</v>
      </c>
      <c r="S9" s="88">
        <v>16</v>
      </c>
      <c r="T9" s="88">
        <f t="shared" si="5"/>
        <v>93</v>
      </c>
      <c r="U9" s="91">
        <f t="shared" si="6"/>
        <v>15.5</v>
      </c>
      <c r="V9" s="91">
        <f t="shared" si="2"/>
        <v>3.7163100050553163e-002</v>
      </c>
      <c r="W9" s="88">
        <f t="shared" si="3"/>
        <v>1.0992741556893502</v>
      </c>
      <c r="X9" s="88"/>
      <c r="Y9" s="88"/>
      <c r="Z9" s="88"/>
      <c r="AA9" s="88"/>
      <c r="AB9" s="88"/>
      <c r="AC9" s="88"/>
      <c r="AD9" s="88"/>
      <c r="AE9" s="88"/>
      <c r="AF9" s="88"/>
      <c r="AG9" s="88"/>
      <c r="AH9" s="88"/>
      <c r="AI9" s="88"/>
      <c r="AJ9" s="88"/>
      <c r="AK9" s="88"/>
      <c r="AL9" s="88"/>
      <c r="AM9" s="88"/>
      <c r="AN9" s="88"/>
      <c r="AO9" s="88"/>
      <c r="AP9" s="88"/>
      <c r="AQ9" s="88"/>
    </row>
    <row r="10" spans="2:43">
      <c r="B10" s="63" t="s">
        <v>29</v>
      </c>
      <c r="C10" s="69">
        <v>7.3</v>
      </c>
      <c r="D10" s="69">
        <v>3.2</v>
      </c>
      <c r="E10" s="69">
        <v>1.3</v>
      </c>
      <c r="F10" s="69"/>
      <c r="G10" s="75"/>
      <c r="H10" s="80"/>
      <c r="I10" s="38"/>
      <c r="J10" s="84" t="e">
        <f t="shared" si="0"/>
        <v>#DIV/0!</v>
      </c>
      <c r="K10" s="53" t="e">
        <f t="shared" si="1"/>
        <v>#DIV/0!</v>
      </c>
      <c r="L10" s="88"/>
      <c r="M10" s="88"/>
      <c r="N10" s="88">
        <v>60</v>
      </c>
      <c r="O10" s="88">
        <v>9000</v>
      </c>
      <c r="P10" s="88">
        <v>28000</v>
      </c>
      <c r="Q10" s="88"/>
      <c r="R10" s="88">
        <f t="shared" si="4"/>
        <v>7</v>
      </c>
      <c r="S10" s="88">
        <v>16</v>
      </c>
      <c r="T10" s="88">
        <f t="shared" si="5"/>
        <v>109</v>
      </c>
      <c r="U10" s="91">
        <f t="shared" si="6"/>
        <v>15.571428571428571</v>
      </c>
      <c r="V10" s="91">
        <f t="shared" si="2"/>
        <v>3.7274730150721178e-002</v>
      </c>
      <c r="W10" s="88">
        <f t="shared" si="3"/>
        <v>1.2631291861139662</v>
      </c>
      <c r="X10" s="88"/>
      <c r="Y10" s="88"/>
      <c r="Z10" s="88"/>
      <c r="AA10" s="88"/>
      <c r="AB10" s="88"/>
      <c r="AC10" s="88"/>
      <c r="AD10" s="88"/>
      <c r="AE10" s="88"/>
      <c r="AF10" s="88"/>
      <c r="AG10" s="88"/>
      <c r="AH10" s="88"/>
      <c r="AI10" s="88"/>
      <c r="AJ10" s="88"/>
      <c r="AK10" s="88"/>
      <c r="AL10" s="88"/>
      <c r="AM10" s="88"/>
      <c r="AN10" s="88"/>
      <c r="AO10" s="88"/>
      <c r="AP10" s="88"/>
      <c r="AQ10" s="88"/>
    </row>
    <row r="11" spans="2:43">
      <c r="B11" s="63" t="s">
        <v>31</v>
      </c>
      <c r="C11" s="69">
        <v>5.7</v>
      </c>
      <c r="D11" s="69">
        <v>2</v>
      </c>
      <c r="E11" s="69">
        <v>1.3</v>
      </c>
      <c r="F11" s="69"/>
      <c r="G11" s="75"/>
      <c r="H11" s="80"/>
      <c r="I11" s="38"/>
      <c r="J11" s="84" t="e">
        <f t="shared" si="0"/>
        <v>#DIV/0!</v>
      </c>
      <c r="K11" s="53" t="e">
        <f t="shared" si="1"/>
        <v>#DIV/0!</v>
      </c>
      <c r="L11" s="88"/>
      <c r="M11" s="88"/>
      <c r="N11" s="88">
        <v>60</v>
      </c>
      <c r="O11" s="88">
        <v>9000</v>
      </c>
      <c r="P11" s="88">
        <v>28000</v>
      </c>
      <c r="Q11" s="88"/>
      <c r="R11" s="88">
        <f t="shared" si="4"/>
        <v>8</v>
      </c>
      <c r="S11" s="88">
        <v>17</v>
      </c>
      <c r="T11" s="88">
        <f t="shared" si="5"/>
        <v>126</v>
      </c>
      <c r="U11" s="91">
        <f t="shared" si="6"/>
        <v>15.75</v>
      </c>
      <c r="V11" s="91">
        <f t="shared" si="2"/>
        <v>3.7555030794022913e-002</v>
      </c>
      <c r="W11" s="88">
        <f t="shared" si="3"/>
        <v>1.4272931753111635</v>
      </c>
      <c r="X11" s="88"/>
      <c r="Y11" s="88"/>
      <c r="Z11" s="88"/>
      <c r="AA11" s="88"/>
      <c r="AB11" s="88"/>
      <c r="AC11" s="88"/>
      <c r="AD11" s="88"/>
      <c r="AE11" s="88"/>
      <c r="AF11" s="88"/>
      <c r="AG11" s="88"/>
      <c r="AH11" s="88"/>
      <c r="AI11" s="88"/>
      <c r="AJ11" s="88"/>
      <c r="AK11" s="88"/>
      <c r="AL11" s="88"/>
      <c r="AM11" s="88"/>
      <c r="AN11" s="88"/>
      <c r="AO11" s="88"/>
      <c r="AP11" s="88"/>
      <c r="AQ11" s="88"/>
    </row>
    <row r="12" spans="2:43">
      <c r="B12" s="63" t="s">
        <v>37</v>
      </c>
      <c r="C12" s="69">
        <v>7.3</v>
      </c>
      <c r="D12" s="69">
        <v>2.6</v>
      </c>
      <c r="E12" s="69">
        <v>1.2</v>
      </c>
      <c r="F12" s="69"/>
      <c r="G12" s="75"/>
      <c r="H12" s="80">
        <v>20</v>
      </c>
      <c r="I12" s="38">
        <v>3500</v>
      </c>
      <c r="J12" s="84">
        <f t="shared" si="0"/>
        <v>175</v>
      </c>
      <c r="K12" s="53">
        <f t="shared" si="1"/>
        <v>2397.2602739726026</v>
      </c>
      <c r="L12" s="88"/>
      <c r="M12" s="88"/>
      <c r="N12" s="88">
        <v>55</v>
      </c>
      <c r="O12" s="88">
        <v>6800</v>
      </c>
      <c r="P12" s="88">
        <v>30000</v>
      </c>
      <c r="Q12" s="88"/>
      <c r="R12" s="88">
        <f t="shared" si="4"/>
        <v>9</v>
      </c>
      <c r="S12" s="88">
        <v>17</v>
      </c>
      <c r="T12" s="88">
        <f t="shared" si="5"/>
        <v>143</v>
      </c>
      <c r="U12" s="91">
        <f t="shared" si="6"/>
        <v>15.888888888888889</v>
      </c>
      <c r="V12" s="91">
        <f t="shared" si="2"/>
        <v>3.7774256978167393e-002</v>
      </c>
      <c r="W12" s="88">
        <f t="shared" si="3"/>
        <v>1.5851391758068587</v>
      </c>
      <c r="X12" s="88"/>
      <c r="Y12" s="88"/>
      <c r="Z12" s="88"/>
      <c r="AA12" s="88"/>
      <c r="AB12" s="88"/>
      <c r="AC12" s="88"/>
      <c r="AD12" s="88"/>
      <c r="AE12" s="88"/>
      <c r="AF12" s="88"/>
      <c r="AG12" s="88"/>
      <c r="AH12" s="88"/>
      <c r="AI12" s="88"/>
      <c r="AJ12" s="88"/>
      <c r="AK12" s="88"/>
      <c r="AL12" s="88"/>
      <c r="AM12" s="88"/>
      <c r="AN12" s="88"/>
      <c r="AO12" s="88"/>
      <c r="AP12" s="88"/>
      <c r="AQ12" s="88"/>
    </row>
    <row r="13" spans="2:43">
      <c r="B13" s="63" t="s">
        <v>39</v>
      </c>
      <c r="C13" s="69">
        <v>2.7</v>
      </c>
      <c r="D13" s="69">
        <v>5.9</v>
      </c>
      <c r="E13" s="69">
        <v>1.5</v>
      </c>
      <c r="F13" s="69"/>
      <c r="G13" s="75"/>
      <c r="H13" s="80"/>
      <c r="I13" s="38"/>
      <c r="J13" s="84" t="e">
        <f t="shared" si="0"/>
        <v>#DIV/0!</v>
      </c>
      <c r="K13" s="53" t="e">
        <f t="shared" si="1"/>
        <v>#DIV/0!</v>
      </c>
      <c r="L13" s="88"/>
      <c r="M13" s="88"/>
      <c r="N13" s="88">
        <v>70</v>
      </c>
      <c r="O13" s="88">
        <v>8000</v>
      </c>
      <c r="P13" s="88">
        <v>28000</v>
      </c>
      <c r="Q13" s="88"/>
      <c r="R13" s="88">
        <f t="shared" si="4"/>
        <v>10</v>
      </c>
      <c r="S13" s="88">
        <v>17</v>
      </c>
      <c r="T13" s="88">
        <f t="shared" si="5"/>
        <v>160</v>
      </c>
      <c r="U13" s="91">
        <f t="shared" si="6"/>
        <v>16</v>
      </c>
      <c r="V13" s="91">
        <f t="shared" si="2"/>
        <v>3.7950406104271209e-002</v>
      </c>
      <c r="W13" s="88">
        <f t="shared" si="3"/>
        <v>1.7368964423789293</v>
      </c>
      <c r="X13" s="88"/>
      <c r="Y13" s="88"/>
      <c r="Z13" s="88"/>
      <c r="AA13" s="88"/>
      <c r="AB13" s="88"/>
      <c r="AC13" s="88"/>
      <c r="AD13" s="88"/>
      <c r="AE13" s="88"/>
      <c r="AF13" s="88"/>
      <c r="AG13" s="88"/>
      <c r="AH13" s="88"/>
      <c r="AI13" s="88"/>
      <c r="AJ13" s="88"/>
      <c r="AK13" s="88"/>
      <c r="AL13" s="88"/>
      <c r="AM13" s="88"/>
      <c r="AN13" s="88"/>
      <c r="AO13" s="88"/>
      <c r="AP13" s="88"/>
      <c r="AQ13" s="88"/>
    </row>
    <row r="14" spans="2:43">
      <c r="B14" s="63" t="s">
        <v>26</v>
      </c>
      <c r="C14" s="69">
        <v>4.9000000000000004</v>
      </c>
      <c r="D14" s="69">
        <v>2.1</v>
      </c>
      <c r="E14" s="69">
        <v>1.8</v>
      </c>
      <c r="F14" s="69"/>
      <c r="G14" s="75"/>
      <c r="H14" s="80"/>
      <c r="I14" s="38"/>
      <c r="J14" s="84" t="e">
        <f t="shared" si="0"/>
        <v>#DIV/0!</v>
      </c>
      <c r="K14" s="53" t="e">
        <f t="shared" si="1"/>
        <v>#DIV/0!</v>
      </c>
      <c r="L14" s="88"/>
      <c r="M14" s="88"/>
      <c r="N14" s="88">
        <v>60</v>
      </c>
      <c r="O14" s="88">
        <v>8000</v>
      </c>
      <c r="P14" s="88">
        <v>28000</v>
      </c>
      <c r="Q14" s="88"/>
      <c r="R14" s="88">
        <f t="shared" si="4"/>
        <v>11</v>
      </c>
      <c r="S14" s="88">
        <v>17</v>
      </c>
      <c r="T14" s="88">
        <f t="shared" si="5"/>
        <v>177</v>
      </c>
      <c r="U14" s="91">
        <f t="shared" si="6"/>
        <v>16.09090909090909</v>
      </c>
      <c r="V14" s="91">
        <f t="shared" si="2"/>
        <v>3.8095037583838309e-002</v>
      </c>
      <c r="W14" s="88">
        <f t="shared" si="3"/>
        <v>1.882791199587607</v>
      </c>
      <c r="X14" s="88"/>
      <c r="Y14" s="88"/>
      <c r="Z14" s="88"/>
      <c r="AA14" s="88"/>
      <c r="AB14" s="88"/>
      <c r="AC14" s="88"/>
      <c r="AD14" s="88"/>
      <c r="AE14" s="88"/>
      <c r="AF14" s="88"/>
      <c r="AG14" s="88"/>
      <c r="AH14" s="88"/>
      <c r="AI14" s="88"/>
      <c r="AJ14" s="88"/>
      <c r="AK14" s="88"/>
      <c r="AL14" s="88"/>
      <c r="AM14" s="88"/>
      <c r="AN14" s="88"/>
      <c r="AO14" s="88"/>
      <c r="AP14" s="88"/>
      <c r="AQ14" s="88"/>
    </row>
    <row r="15" spans="2:43">
      <c r="B15" s="63" t="s">
        <v>32</v>
      </c>
      <c r="C15" s="69">
        <v>4.2</v>
      </c>
      <c r="D15" s="69">
        <v>0.9</v>
      </c>
      <c r="E15" s="69"/>
      <c r="F15" s="69"/>
      <c r="G15" s="75"/>
      <c r="H15" s="80"/>
      <c r="I15" s="38"/>
      <c r="J15" s="84" t="e">
        <f t="shared" si="0"/>
        <v>#DIV/0!</v>
      </c>
      <c r="K15" s="53" t="e">
        <f t="shared" si="1"/>
        <v>#DIV/0!</v>
      </c>
      <c r="L15" s="88"/>
      <c r="M15" s="88"/>
      <c r="N15" s="88">
        <v>70</v>
      </c>
      <c r="O15" s="88">
        <v>9000</v>
      </c>
      <c r="P15" s="88">
        <v>27000</v>
      </c>
      <c r="Q15" s="88"/>
      <c r="R15" s="88">
        <f t="shared" si="4"/>
        <v>12</v>
      </c>
      <c r="S15" s="88">
        <v>17</v>
      </c>
      <c r="T15" s="88">
        <f t="shared" si="5"/>
        <v>194</v>
      </c>
      <c r="U15" s="91">
        <f t="shared" si="6"/>
        <v>16.166666666666668</v>
      </c>
      <c r="V15" s="91">
        <f t="shared" si="2"/>
        <v>3.821591496265641e-002</v>
      </c>
      <c r="W15" s="88">
        <f t="shared" si="3"/>
        <v>2.0230442978771292</v>
      </c>
      <c r="X15" s="88"/>
      <c r="Y15" s="88"/>
      <c r="Z15" s="88"/>
      <c r="AA15" s="88"/>
      <c r="AB15" s="88"/>
      <c r="AC15" s="88"/>
      <c r="AD15" s="88"/>
      <c r="AE15" s="88"/>
      <c r="AF15" s="88"/>
      <c r="AG15" s="88"/>
      <c r="AH15" s="88"/>
      <c r="AI15" s="88"/>
      <c r="AJ15" s="88"/>
      <c r="AK15" s="88"/>
      <c r="AL15" s="88"/>
      <c r="AM15" s="88"/>
      <c r="AN15" s="88"/>
      <c r="AO15" s="88"/>
      <c r="AP15" s="88"/>
      <c r="AQ15" s="88"/>
    </row>
    <row r="16" spans="2:43">
      <c r="B16" s="63" t="s">
        <v>55</v>
      </c>
      <c r="C16" s="69">
        <v>6</v>
      </c>
      <c r="D16" s="69">
        <v>4</v>
      </c>
      <c r="E16" s="69">
        <v>1.5</v>
      </c>
      <c r="F16" s="69"/>
      <c r="G16" s="75"/>
      <c r="H16" s="80">
        <v>20</v>
      </c>
      <c r="I16" s="38">
        <v>2000</v>
      </c>
      <c r="J16" s="84">
        <f t="shared" si="0"/>
        <v>100</v>
      </c>
      <c r="K16" s="53">
        <f t="shared" si="1"/>
        <v>1666.6666666666667</v>
      </c>
      <c r="L16" s="88"/>
      <c r="M16" s="88"/>
      <c r="N16" s="88">
        <v>70</v>
      </c>
      <c r="O16" s="88">
        <v>3050</v>
      </c>
      <c r="P16" s="88">
        <v>25800</v>
      </c>
      <c r="Q16" s="88"/>
      <c r="R16" s="88">
        <f t="shared" si="4"/>
        <v>13</v>
      </c>
      <c r="S16" s="88">
        <v>17</v>
      </c>
      <c r="T16" s="88">
        <f t="shared" si="5"/>
        <v>211</v>
      </c>
      <c r="U16" s="91">
        <f t="shared" si="6"/>
        <v>16.23076923076923</v>
      </c>
      <c r="V16" s="91">
        <f t="shared" si="2"/>
        <v>3.8318445680092371e-002</v>
      </c>
      <c r="W16" s="88">
        <f t="shared" si="3"/>
        <v>2.15787009987084</v>
      </c>
      <c r="X16" s="88"/>
      <c r="Y16" s="88"/>
      <c r="Z16" s="88"/>
      <c r="AA16" s="88"/>
      <c r="AB16" s="88"/>
      <c r="AC16" s="88"/>
      <c r="AD16" s="88"/>
      <c r="AE16" s="88"/>
      <c r="AF16" s="88"/>
      <c r="AG16" s="88"/>
      <c r="AH16" s="88"/>
      <c r="AI16" s="88"/>
      <c r="AJ16" s="88"/>
      <c r="AK16" s="88"/>
      <c r="AL16" s="88"/>
      <c r="AM16" s="88"/>
      <c r="AN16" s="88"/>
      <c r="AO16" s="88"/>
      <c r="AP16" s="88"/>
      <c r="AQ16" s="88"/>
    </row>
    <row r="17" spans="2:43">
      <c r="B17" s="63" t="s">
        <v>201</v>
      </c>
      <c r="C17" s="69">
        <v>4</v>
      </c>
      <c r="D17" s="69"/>
      <c r="E17" s="69">
        <v>1</v>
      </c>
      <c r="F17" s="69"/>
      <c r="G17" s="75"/>
      <c r="H17" s="80">
        <v>1</v>
      </c>
      <c r="I17" s="38">
        <v>50</v>
      </c>
      <c r="J17" s="84">
        <f t="shared" si="0"/>
        <v>50</v>
      </c>
      <c r="K17" s="53">
        <f t="shared" si="1"/>
        <v>1250</v>
      </c>
      <c r="L17" s="88"/>
      <c r="M17" s="88"/>
      <c r="N17" s="88">
        <v>74</v>
      </c>
      <c r="O17" s="88"/>
      <c r="P17" s="88"/>
      <c r="Q17" s="88"/>
      <c r="R17" s="88">
        <f t="shared" si="4"/>
        <v>14</v>
      </c>
      <c r="S17" s="88">
        <v>17</v>
      </c>
      <c r="T17" s="88">
        <f t="shared" si="5"/>
        <v>228</v>
      </c>
      <c r="U17" s="91">
        <f t="shared" si="6"/>
        <v>16.285714285714285</v>
      </c>
      <c r="V17" s="91">
        <f t="shared" si="2"/>
        <v>3.8406511770073454e-002</v>
      </c>
      <c r="W17" s="88">
        <f t="shared" si="3"/>
        <v>2.2874759792893569</v>
      </c>
      <c r="X17" s="88"/>
      <c r="Y17" s="88"/>
      <c r="Z17" s="88"/>
      <c r="AA17" s="88"/>
      <c r="AB17" s="88"/>
      <c r="AC17" s="88"/>
      <c r="AD17" s="88"/>
      <c r="AE17" s="88"/>
      <c r="AF17" s="88"/>
      <c r="AG17" s="88"/>
      <c r="AH17" s="88"/>
      <c r="AI17" s="88"/>
      <c r="AJ17" s="88"/>
      <c r="AK17" s="88"/>
      <c r="AL17" s="88"/>
      <c r="AM17" s="88"/>
      <c r="AN17" s="88"/>
      <c r="AO17" s="88"/>
      <c r="AP17" s="88"/>
      <c r="AQ17" s="88"/>
    </row>
    <row r="18" spans="2:43">
      <c r="B18" s="63" t="s">
        <v>202</v>
      </c>
      <c r="C18" s="69">
        <v>7</v>
      </c>
      <c r="D18" s="69">
        <v>2</v>
      </c>
      <c r="E18" s="69">
        <v>2</v>
      </c>
      <c r="F18" s="69"/>
      <c r="G18" s="75">
        <v>1</v>
      </c>
      <c r="H18" s="80"/>
      <c r="I18" s="38"/>
      <c r="J18" s="84" t="e">
        <f t="shared" si="0"/>
        <v>#DIV/0!</v>
      </c>
      <c r="K18" s="53" t="e">
        <f t="shared" si="1"/>
        <v>#DIV/0!</v>
      </c>
      <c r="L18" s="88"/>
      <c r="M18" s="88"/>
      <c r="N18" s="88">
        <v>50</v>
      </c>
      <c r="O18" s="88"/>
      <c r="P18" s="88"/>
      <c r="Q18" s="88"/>
      <c r="R18" s="88">
        <f t="shared" si="4"/>
        <v>15</v>
      </c>
      <c r="S18" s="88">
        <v>17</v>
      </c>
      <c r="T18" s="88">
        <f t="shared" si="5"/>
        <v>245</v>
      </c>
      <c r="U18" s="91">
        <f t="shared" si="6"/>
        <v>16.333333333333332</v>
      </c>
      <c r="V18" s="91">
        <f t="shared" si="2"/>
        <v>3.8482972276123933e-002</v>
      </c>
      <c r="W18" s="88">
        <f t="shared" si="3"/>
        <v>2.4120621424904134</v>
      </c>
      <c r="X18" s="88"/>
      <c r="Y18" s="88"/>
      <c r="Z18" s="88"/>
      <c r="AA18" s="88"/>
      <c r="AB18" s="88"/>
      <c r="AC18" s="88"/>
      <c r="AD18" s="88"/>
      <c r="AE18" s="88"/>
      <c r="AF18" s="88"/>
      <c r="AG18" s="88"/>
      <c r="AH18" s="88"/>
      <c r="AI18" s="88"/>
      <c r="AJ18" s="88"/>
      <c r="AK18" s="88"/>
      <c r="AL18" s="88"/>
      <c r="AM18" s="88"/>
      <c r="AN18" s="88"/>
      <c r="AO18" s="88"/>
      <c r="AP18" s="88"/>
      <c r="AQ18" s="88"/>
    </row>
    <row r="19" spans="2:43">
      <c r="B19" s="63" t="s">
        <v>192</v>
      </c>
      <c r="C19" s="69">
        <v>6.7</v>
      </c>
      <c r="D19" s="69">
        <v>1.4</v>
      </c>
      <c r="E19" s="69">
        <v>1.8</v>
      </c>
      <c r="F19" s="69"/>
      <c r="G19" s="75"/>
      <c r="H19" s="80">
        <v>20</v>
      </c>
      <c r="I19" s="38">
        <v>3300</v>
      </c>
      <c r="J19" s="84">
        <f t="shared" si="0"/>
        <v>165</v>
      </c>
      <c r="K19" s="53">
        <f t="shared" si="1"/>
        <v>2462.686567164179</v>
      </c>
      <c r="L19" s="88"/>
      <c r="M19" s="88"/>
      <c r="N19" s="88">
        <v>3</v>
      </c>
      <c r="O19" s="88">
        <v>8000</v>
      </c>
      <c r="P19" s="88">
        <v>33000</v>
      </c>
      <c r="Q19" s="88"/>
      <c r="R19" s="88">
        <f t="shared" si="4"/>
        <v>16</v>
      </c>
      <c r="S19" s="88">
        <v>17</v>
      </c>
      <c r="T19" s="88">
        <f t="shared" si="5"/>
        <v>262</v>
      </c>
      <c r="U19" s="91">
        <f t="shared" si="6"/>
        <v>16.375</v>
      </c>
      <c r="V19" s="91">
        <f t="shared" si="2"/>
        <v>3.8549979376684841e-002</v>
      </c>
      <c r="W19" s="88">
        <f t="shared" si="3"/>
        <v>2.5318216270222234</v>
      </c>
      <c r="X19" s="88"/>
      <c r="Y19" s="88"/>
      <c r="Z19" s="88"/>
      <c r="AA19" s="88"/>
      <c r="AB19" s="88"/>
      <c r="AC19" s="88"/>
      <c r="AD19" s="88"/>
      <c r="AE19" s="88"/>
      <c r="AF19" s="88"/>
      <c r="AG19" s="88"/>
      <c r="AH19" s="88"/>
      <c r="AI19" s="88"/>
      <c r="AJ19" s="88"/>
      <c r="AK19" s="88"/>
      <c r="AL19" s="88"/>
      <c r="AM19" s="88"/>
      <c r="AN19" s="88"/>
      <c r="AO19" s="88"/>
      <c r="AP19" s="88"/>
      <c r="AQ19" s="88"/>
    </row>
    <row r="20" spans="2:43">
      <c r="B20" s="63" t="s">
        <v>191</v>
      </c>
      <c r="C20" s="69">
        <f>4.4</f>
        <v>4.4000000000000004</v>
      </c>
      <c r="D20" s="69">
        <v>6.6</v>
      </c>
      <c r="E20" s="69">
        <v>6.7</v>
      </c>
      <c r="F20" s="69">
        <v>2.7</v>
      </c>
      <c r="G20" s="75">
        <v>2.4</v>
      </c>
      <c r="H20" s="80">
        <v>1000</v>
      </c>
      <c r="I20" s="38">
        <v>40000</v>
      </c>
      <c r="J20" s="84">
        <f t="shared" si="0"/>
        <v>40</v>
      </c>
      <c r="K20" s="53">
        <f t="shared" si="1"/>
        <v>909.09090909090912</v>
      </c>
      <c r="L20" s="88"/>
      <c r="M20" s="88"/>
      <c r="N20" s="88">
        <v>13</v>
      </c>
      <c r="O20" s="88">
        <v>9000</v>
      </c>
      <c r="P20" s="88">
        <v>25000</v>
      </c>
      <c r="Q20" s="88"/>
      <c r="R20" s="88">
        <f t="shared" si="4"/>
        <v>17</v>
      </c>
      <c r="S20" s="88">
        <v>17</v>
      </c>
      <c r="T20" s="88">
        <f t="shared" si="5"/>
        <v>279</v>
      </c>
      <c r="U20" s="91">
        <f t="shared" si="6"/>
        <v>16.411764705882351</v>
      </c>
      <c r="V20" s="91">
        <f t="shared" si="2"/>
        <v>3.8609184112687898e-002</v>
      </c>
      <c r="W20" s="88">
        <f t="shared" si="3"/>
        <v>2.6469403999468035</v>
      </c>
      <c r="X20" s="88"/>
      <c r="Y20" s="88"/>
      <c r="Z20" s="88"/>
      <c r="AA20" s="88"/>
      <c r="AB20" s="88"/>
      <c r="AC20" s="88"/>
      <c r="AD20" s="88"/>
      <c r="AE20" s="88"/>
      <c r="AF20" s="88"/>
      <c r="AG20" s="88"/>
      <c r="AH20" s="88"/>
      <c r="AI20" s="88"/>
      <c r="AJ20" s="88"/>
      <c r="AK20" s="88"/>
      <c r="AL20" s="88"/>
      <c r="AM20" s="88"/>
      <c r="AN20" s="88"/>
      <c r="AO20" s="88"/>
      <c r="AP20" s="88"/>
      <c r="AQ20" s="88"/>
    </row>
    <row r="21" spans="2:43">
      <c r="B21" s="63" t="s">
        <v>196</v>
      </c>
      <c r="C21" s="70">
        <f>1.9*0.55</f>
        <v>1.0449999999999999</v>
      </c>
      <c r="D21" s="70">
        <f>2.1*0.55</f>
        <v>1.1550000000000002</v>
      </c>
      <c r="E21" s="70">
        <f>3.6*0.55</f>
        <v>1.9800000000000002</v>
      </c>
      <c r="F21" s="70">
        <f>2.4*0.55</f>
        <v>1.32</v>
      </c>
      <c r="G21" s="76">
        <f>1.1*0.55</f>
        <v>0.60500000000000009</v>
      </c>
      <c r="H21" s="80"/>
      <c r="I21" s="38"/>
      <c r="J21" s="84" t="e">
        <f t="shared" si="0"/>
        <v>#DIV/0!</v>
      </c>
      <c r="K21" s="53" t="e">
        <f t="shared" si="1"/>
        <v>#DIV/0!</v>
      </c>
      <c r="L21" s="88"/>
      <c r="M21" s="88"/>
      <c r="N21" s="88">
        <v>16</v>
      </c>
      <c r="O21" s="88">
        <v>9000</v>
      </c>
      <c r="P21" s="88">
        <v>25000</v>
      </c>
      <c r="Q21" s="88"/>
      <c r="R21" s="88">
        <f t="shared" si="4"/>
        <v>18</v>
      </c>
      <c r="S21" s="88">
        <v>18</v>
      </c>
      <c r="T21" s="88">
        <f t="shared" si="5"/>
        <v>297</v>
      </c>
      <c r="U21" s="91">
        <f t="shared" si="6"/>
        <v>16.5</v>
      </c>
      <c r="V21" s="91">
        <f t="shared" si="2"/>
        <v>3.8751585098011146e-002</v>
      </c>
      <c r="W21" s="88">
        <f t="shared" si="3"/>
        <v>2.7620223594900866</v>
      </c>
      <c r="X21" s="88"/>
      <c r="Y21" s="88"/>
      <c r="Z21" s="88"/>
      <c r="AA21" s="88"/>
      <c r="AB21" s="88"/>
      <c r="AC21" s="88"/>
      <c r="AD21" s="88"/>
      <c r="AE21" s="88"/>
      <c r="AF21" s="88"/>
      <c r="AG21" s="88"/>
      <c r="AH21" s="88"/>
      <c r="AI21" s="88"/>
      <c r="AJ21" s="88"/>
      <c r="AK21" s="88"/>
      <c r="AL21" s="88"/>
      <c r="AM21" s="88"/>
      <c r="AN21" s="88"/>
      <c r="AO21" s="88"/>
      <c r="AP21" s="88"/>
      <c r="AQ21" s="88"/>
    </row>
    <row r="22" spans="2:43">
      <c r="B22" s="63" t="s">
        <v>197</v>
      </c>
      <c r="C22" s="70">
        <f>2.5*0.8</f>
        <v>2</v>
      </c>
      <c r="D22" s="70">
        <f>5.3*0.8</f>
        <v>4.24</v>
      </c>
      <c r="E22" s="70">
        <f>3.3*0.8</f>
        <v>2.64</v>
      </c>
      <c r="F22" s="70">
        <f>4.6*0.8</f>
        <v>3.68</v>
      </c>
      <c r="G22" s="76">
        <f>1.6*0.8</f>
        <v>1.2800000000000002</v>
      </c>
      <c r="H22" s="80"/>
      <c r="I22" s="38"/>
      <c r="J22" s="84" t="e">
        <f t="shared" si="0"/>
        <v>#DIV/0!</v>
      </c>
      <c r="K22" s="53" t="e">
        <f t="shared" si="1"/>
        <v>#DIV/0!</v>
      </c>
      <c r="L22" s="88"/>
      <c r="M22" s="88"/>
      <c r="N22" s="89">
        <f>AVERAGE(N4,N6,N7,N10,N11,N12,N13,N14,N15)</f>
        <v>63.888888888888886</v>
      </c>
      <c r="O22" s="89">
        <f>AVERAGE(O4,O6,O7,O10,O11,O12,O13,O14,O15)</f>
        <v>8422.2222222222226</v>
      </c>
      <c r="P22" s="89">
        <f>AVERAGE(P4,P6,P7,P10,P11,P12,P13,P14,P15)</f>
        <v>28577.777777777777</v>
      </c>
      <c r="Q22" s="88"/>
      <c r="R22" s="88">
        <f t="shared" si="4"/>
        <v>19</v>
      </c>
      <c r="S22" s="88">
        <v>18</v>
      </c>
      <c r="T22" s="88">
        <f t="shared" si="5"/>
        <v>315</v>
      </c>
      <c r="U22" s="91">
        <f t="shared" si="6"/>
        <v>16.578947368421051</v>
      </c>
      <c r="V22" s="91">
        <f t="shared" si="2"/>
        <v>3.887936770566093e-002</v>
      </c>
      <c r="W22" s="88">
        <f t="shared" si="3"/>
        <v>2.8724808663126953</v>
      </c>
      <c r="X22" s="88"/>
      <c r="Y22" s="88"/>
      <c r="Z22" s="88"/>
      <c r="AA22" s="88"/>
      <c r="AB22" s="88"/>
      <c r="AC22" s="88"/>
      <c r="AD22" s="88"/>
      <c r="AE22" s="88"/>
      <c r="AF22" s="88"/>
      <c r="AG22" s="88"/>
      <c r="AH22" s="88"/>
      <c r="AI22" s="88"/>
      <c r="AJ22" s="88"/>
      <c r="AK22" s="88"/>
      <c r="AL22" s="88"/>
      <c r="AM22" s="88"/>
      <c r="AN22" s="88"/>
      <c r="AO22" s="88"/>
      <c r="AP22" s="88"/>
      <c r="AQ22" s="88"/>
    </row>
    <row r="23" spans="2:43">
      <c r="B23" s="63" t="s">
        <v>189</v>
      </c>
      <c r="C23" s="70">
        <f>2.6*0.8</f>
        <v>2.08</v>
      </c>
      <c r="D23" s="70">
        <f>5.4*0.8</f>
        <v>4.32</v>
      </c>
      <c r="E23" s="70">
        <f>4.3*0.8</f>
        <v>3.44</v>
      </c>
      <c r="F23" s="70">
        <f>18.5*0.8</f>
        <v>14.8</v>
      </c>
      <c r="G23" s="76">
        <f>1.4*0.8</f>
        <v>1.1199999999999999</v>
      </c>
      <c r="H23" s="80"/>
      <c r="I23" s="38"/>
      <c r="J23" s="84" t="e">
        <f t="shared" si="0"/>
        <v>#DIV/0!</v>
      </c>
      <c r="K23" s="53" t="e">
        <f t="shared" si="1"/>
        <v>#DIV/0!</v>
      </c>
      <c r="L23" s="88"/>
      <c r="M23" s="88"/>
      <c r="N23" s="89">
        <f>AVERAGE(N5,N8,N9,N16)</f>
        <v>71.25</v>
      </c>
      <c r="O23" s="89">
        <f>AVERAGE(O5,O8,O9,O16)</f>
        <v>7262.5</v>
      </c>
      <c r="P23" s="89">
        <f>AVERAGE(P5,P8,P9,P16)</f>
        <v>28100</v>
      </c>
      <c r="Q23" s="88"/>
      <c r="R23" s="88">
        <f t="shared" si="4"/>
        <v>20</v>
      </c>
      <c r="S23" s="88">
        <v>18</v>
      </c>
      <c r="T23" s="88">
        <f t="shared" si="5"/>
        <v>333</v>
      </c>
      <c r="U23" s="91">
        <f t="shared" si="6"/>
        <v>16.649999999999999</v>
      </c>
      <c r="V23" s="91">
        <f t="shared" si="2"/>
        <v>3.8994672444439785e-002</v>
      </c>
      <c r="W23" s="88">
        <f t="shared" si="3"/>
        <v>2.9784982833244262</v>
      </c>
      <c r="X23" s="88"/>
      <c r="Y23" s="88"/>
      <c r="Z23" s="88"/>
      <c r="AA23" s="88"/>
      <c r="AB23" s="88"/>
      <c r="AC23" s="88"/>
      <c r="AD23" s="88"/>
      <c r="AE23" s="88"/>
      <c r="AF23" s="88"/>
      <c r="AG23" s="88"/>
      <c r="AH23" s="88"/>
      <c r="AI23" s="88"/>
      <c r="AJ23" s="88"/>
      <c r="AK23" s="88"/>
      <c r="AL23" s="88"/>
      <c r="AM23" s="88"/>
      <c r="AN23" s="88"/>
      <c r="AO23" s="88"/>
      <c r="AP23" s="88"/>
      <c r="AQ23" s="88"/>
    </row>
    <row r="24" spans="2:43">
      <c r="B24" s="63" t="s">
        <v>198</v>
      </c>
      <c r="C24" s="69"/>
      <c r="D24" s="69"/>
      <c r="E24" s="69"/>
      <c r="F24" s="69"/>
      <c r="G24" s="75"/>
      <c r="H24" s="80"/>
      <c r="I24" s="38"/>
      <c r="J24" s="84" t="e">
        <f t="shared" si="0"/>
        <v>#DIV/0!</v>
      </c>
      <c r="K24" s="53" t="str">
        <f t="shared" si="1"/>
        <v xml:space="preserve"> </v>
      </c>
      <c r="L24" s="88"/>
      <c r="M24" s="88"/>
      <c r="N24" s="89">
        <f>AVERAGE(N4:N16,N18:N21)</f>
        <v>55.411764705882355</v>
      </c>
      <c r="O24" s="89">
        <f>AVERAGE(O4:O16,O18:O21)</f>
        <v>8178.125</v>
      </c>
      <c r="P24" s="89">
        <f>AVERAGE(P4:P16,P18:P21)</f>
        <v>28287.5</v>
      </c>
      <c r="Q24" s="88"/>
      <c r="R24" s="88">
        <f t="shared" si="4"/>
        <v>21</v>
      </c>
      <c r="S24" s="88">
        <v>18</v>
      </c>
      <c r="T24" s="88">
        <f t="shared" si="5"/>
        <v>351</v>
      </c>
      <c r="U24" s="91">
        <f t="shared" si="6"/>
        <v>16.714285714285715</v>
      </c>
      <c r="V24" s="91">
        <f t="shared" si="2"/>
        <v>3.9099241473943197e-002</v>
      </c>
      <c r="W24" s="88">
        <f t="shared" si="3"/>
        <v>3.0802505027306988</v>
      </c>
      <c r="X24" s="88"/>
      <c r="Y24" s="88"/>
      <c r="Z24" s="88"/>
      <c r="AA24" s="88"/>
      <c r="AB24" s="88"/>
      <c r="AC24" s="88"/>
      <c r="AD24" s="88"/>
      <c r="AE24" s="88"/>
      <c r="AF24" s="88"/>
      <c r="AG24" s="88"/>
      <c r="AH24" s="88"/>
      <c r="AI24" s="88"/>
      <c r="AJ24" s="88"/>
      <c r="AK24" s="88"/>
      <c r="AL24" s="88"/>
      <c r="AM24" s="88"/>
      <c r="AN24" s="88"/>
      <c r="AO24" s="88"/>
      <c r="AP24" s="88"/>
      <c r="AQ24" s="88"/>
    </row>
    <row r="25" spans="2:43">
      <c r="B25" s="63" t="s">
        <v>199</v>
      </c>
      <c r="C25" s="69"/>
      <c r="D25" s="69"/>
      <c r="E25" s="69"/>
      <c r="F25" s="69"/>
      <c r="G25" s="75"/>
      <c r="H25" s="80"/>
      <c r="I25" s="38"/>
      <c r="J25" s="84" t="e">
        <f t="shared" si="0"/>
        <v>#DIV/0!</v>
      </c>
      <c r="K25" s="53" t="str">
        <f t="shared" si="1"/>
        <v xml:space="preserve"> </v>
      </c>
      <c r="L25" s="88"/>
      <c r="M25" s="88"/>
      <c r="N25" s="88"/>
      <c r="O25" s="88"/>
      <c r="P25" s="88"/>
      <c r="Q25" s="88"/>
      <c r="R25" s="88">
        <f t="shared" si="4"/>
        <v>22</v>
      </c>
      <c r="S25" s="88">
        <v>17</v>
      </c>
      <c r="T25" s="88">
        <f t="shared" si="5"/>
        <v>368</v>
      </c>
      <c r="U25" s="91">
        <f t="shared" si="6"/>
        <v>16.727272727272727</v>
      </c>
      <c r="V25" s="91">
        <f t="shared" si="2"/>
        <v>3.912039490820992e-002</v>
      </c>
      <c r="W25" s="88">
        <f t="shared" si="3"/>
        <v>3.1741178085412196</v>
      </c>
      <c r="X25" s="88"/>
      <c r="Y25" s="88"/>
      <c r="Z25" s="88"/>
      <c r="AA25" s="88"/>
      <c r="AB25" s="88"/>
      <c r="AC25" s="88"/>
      <c r="AD25" s="88"/>
      <c r="AE25" s="88"/>
      <c r="AF25" s="88"/>
      <c r="AG25" s="88"/>
      <c r="AH25" s="88"/>
      <c r="AI25" s="88"/>
      <c r="AJ25" s="88"/>
      <c r="AK25" s="88"/>
      <c r="AL25" s="88"/>
      <c r="AM25" s="88"/>
      <c r="AN25" s="88"/>
      <c r="AO25" s="88"/>
      <c r="AP25" s="88"/>
      <c r="AQ25" s="88"/>
    </row>
    <row r="26" spans="2:43">
      <c r="B26" s="63" t="s">
        <v>200</v>
      </c>
      <c r="C26" s="69"/>
      <c r="D26" s="69"/>
      <c r="E26" s="69"/>
      <c r="F26" s="69"/>
      <c r="G26" s="75"/>
      <c r="H26" s="80"/>
      <c r="I26" s="38"/>
      <c r="J26" s="84" t="e">
        <f t="shared" si="0"/>
        <v>#DIV/0!</v>
      </c>
      <c r="K26" s="53" t="str">
        <f t="shared" si="1"/>
        <v xml:space="preserve"> </v>
      </c>
      <c r="L26" s="88"/>
      <c r="M26" s="88"/>
      <c r="N26" s="88"/>
      <c r="O26" s="88"/>
      <c r="P26" s="88"/>
      <c r="Q26" s="88"/>
      <c r="R26" s="88">
        <f t="shared" si="4"/>
        <v>23</v>
      </c>
      <c r="S26" s="88">
        <v>17</v>
      </c>
      <c r="T26" s="88">
        <f t="shared" si="5"/>
        <v>385</v>
      </c>
      <c r="U26" s="91">
        <f t="shared" si="6"/>
        <v>16.739130434782609</v>
      </c>
      <c r="V26" s="91">
        <f t="shared" si="2"/>
        <v>3.9139717250768195e-002</v>
      </c>
      <c r="W26" s="88">
        <f t="shared" si="3"/>
        <v>3.264344227662912</v>
      </c>
      <c r="X26" s="88"/>
      <c r="Y26" s="88"/>
      <c r="Z26" s="88"/>
      <c r="AA26" s="88"/>
      <c r="AB26" s="88"/>
      <c r="AC26" s="88"/>
      <c r="AD26" s="88"/>
      <c r="AE26" s="88"/>
      <c r="AF26" s="88"/>
      <c r="AG26" s="88"/>
      <c r="AH26" s="88"/>
      <c r="AI26" s="88"/>
      <c r="AJ26" s="88"/>
      <c r="AK26" s="88"/>
      <c r="AL26" s="88"/>
      <c r="AM26" s="88"/>
      <c r="AN26" s="88"/>
      <c r="AO26" s="88"/>
      <c r="AP26" s="88"/>
      <c r="AQ26" s="88"/>
    </row>
    <row r="27" spans="2:43">
      <c r="B27" s="64"/>
      <c r="C27" s="69"/>
      <c r="D27" s="69"/>
      <c r="E27" s="69"/>
      <c r="F27" s="69"/>
      <c r="G27" s="75"/>
      <c r="H27" s="80"/>
      <c r="I27" s="38"/>
      <c r="J27" s="84" t="e">
        <f t="shared" si="0"/>
        <v>#DIV/0!</v>
      </c>
      <c r="K27" s="53" t="str">
        <f t="shared" si="1"/>
        <v xml:space="preserve"> </v>
      </c>
      <c r="L27" s="88"/>
      <c r="M27" s="88"/>
      <c r="N27" s="88"/>
      <c r="O27" s="88"/>
      <c r="P27" s="88"/>
      <c r="Q27" s="88"/>
      <c r="R27" s="88">
        <f t="shared" si="4"/>
        <v>24</v>
      </c>
      <c r="S27" s="88">
        <v>17</v>
      </c>
      <c r="T27" s="88">
        <f t="shared" si="5"/>
        <v>402</v>
      </c>
      <c r="U27" s="91">
        <f t="shared" si="6"/>
        <v>16.75</v>
      </c>
      <c r="V27" s="91">
        <f t="shared" si="2"/>
        <v>3.9157436391595593e-002</v>
      </c>
      <c r="W27" s="88">
        <f t="shared" si="3"/>
        <v>3.351070913294667</v>
      </c>
      <c r="X27" s="88"/>
      <c r="Y27" s="88"/>
      <c r="Z27" s="88"/>
      <c r="AA27" s="88"/>
      <c r="AB27" s="88"/>
      <c r="AC27" s="88"/>
      <c r="AD27" s="88"/>
      <c r="AE27" s="88"/>
      <c r="AF27" s="88"/>
      <c r="AG27" s="88"/>
      <c r="AH27" s="88"/>
      <c r="AI27" s="88"/>
      <c r="AJ27" s="88"/>
      <c r="AK27" s="88"/>
      <c r="AL27" s="88"/>
      <c r="AM27" s="88"/>
      <c r="AN27" s="88"/>
      <c r="AO27" s="88"/>
      <c r="AP27" s="88"/>
      <c r="AQ27" s="88"/>
    </row>
    <row r="28" spans="2:43">
      <c r="B28" s="64"/>
      <c r="C28" s="69"/>
      <c r="D28" s="69"/>
      <c r="E28" s="69"/>
      <c r="F28" s="69"/>
      <c r="G28" s="75"/>
      <c r="H28" s="80"/>
      <c r="I28" s="38"/>
      <c r="J28" s="84" t="e">
        <f t="shared" si="0"/>
        <v>#DIV/0!</v>
      </c>
      <c r="K28" s="53" t="str">
        <f t="shared" si="1"/>
        <v xml:space="preserve"> </v>
      </c>
      <c r="L28" s="88"/>
      <c r="M28" s="88"/>
      <c r="N28" s="88"/>
      <c r="O28" s="88"/>
      <c r="P28" s="88"/>
      <c r="Q28" s="88"/>
      <c r="R28" s="88">
        <f t="shared" si="4"/>
        <v>25</v>
      </c>
      <c r="S28" s="88">
        <v>17</v>
      </c>
      <c r="T28" s="88">
        <f t="shared" si="5"/>
        <v>419</v>
      </c>
      <c r="U28" s="91">
        <f t="shared" si="6"/>
        <v>16.760000000000002</v>
      </c>
      <c r="V28" s="91">
        <f t="shared" si="2"/>
        <v>3.9173743911000793e-002</v>
      </c>
      <c r="W28" s="88">
        <f t="shared" si="3"/>
        <v>3.4344335588010941</v>
      </c>
      <c r="X28" s="88"/>
      <c r="Y28" s="88"/>
      <c r="Z28" s="88"/>
      <c r="AA28" s="88"/>
      <c r="AB28" s="88"/>
      <c r="AC28" s="88"/>
      <c r="AD28" s="88"/>
      <c r="AE28" s="88"/>
      <c r="AF28" s="88"/>
      <c r="AG28" s="88"/>
      <c r="AH28" s="88"/>
      <c r="AI28" s="88"/>
      <c r="AJ28" s="88"/>
      <c r="AK28" s="88"/>
      <c r="AL28" s="88"/>
      <c r="AM28" s="88"/>
      <c r="AN28" s="88"/>
      <c r="AO28" s="88"/>
      <c r="AP28" s="88"/>
      <c r="AQ28" s="88"/>
    </row>
    <row r="29" spans="2:43">
      <c r="B29" s="64"/>
      <c r="C29" s="69"/>
      <c r="D29" s="69"/>
      <c r="E29" s="69"/>
      <c r="F29" s="69"/>
      <c r="G29" s="75"/>
      <c r="H29" s="80"/>
      <c r="I29" s="38"/>
      <c r="J29" s="84" t="e">
        <f t="shared" si="0"/>
        <v>#DIV/0!</v>
      </c>
      <c r="K29" s="53" t="str">
        <f t="shared" si="1"/>
        <v xml:space="preserve"> </v>
      </c>
      <c r="L29" s="88"/>
      <c r="M29" s="88"/>
      <c r="N29" s="88"/>
      <c r="O29" s="88"/>
      <c r="P29" s="88"/>
      <c r="Q29" s="88"/>
      <c r="R29" s="88">
        <f t="shared" si="4"/>
        <v>26</v>
      </c>
      <c r="S29" s="88">
        <v>17</v>
      </c>
      <c r="T29" s="88">
        <f t="shared" si="5"/>
        <v>436</v>
      </c>
      <c r="U29" s="91">
        <f t="shared" si="6"/>
        <v>16.76923076923077</v>
      </c>
      <c r="V29" s="91">
        <f t="shared" si="2"/>
        <v>3.9188802034070144e-002</v>
      </c>
      <c r="W29" s="88">
        <f t="shared" si="3"/>
        <v>3.5145626062686421</v>
      </c>
      <c r="X29" s="88"/>
      <c r="Y29" s="88"/>
      <c r="Z29" s="88"/>
      <c r="AA29" s="88"/>
      <c r="AB29" s="88"/>
      <c r="AC29" s="88"/>
      <c r="AD29" s="88"/>
      <c r="AE29" s="88"/>
      <c r="AF29" s="88"/>
      <c r="AG29" s="88"/>
      <c r="AH29" s="88"/>
      <c r="AI29" s="88"/>
      <c r="AJ29" s="88"/>
      <c r="AK29" s="88"/>
      <c r="AL29" s="88"/>
      <c r="AM29" s="88"/>
      <c r="AN29" s="88"/>
      <c r="AO29" s="88"/>
      <c r="AP29" s="88"/>
      <c r="AQ29" s="88"/>
    </row>
    <row r="30" spans="2:43">
      <c r="B30" s="64"/>
      <c r="C30" s="69"/>
      <c r="D30" s="69"/>
      <c r="E30" s="69"/>
      <c r="F30" s="69"/>
      <c r="G30" s="75"/>
      <c r="H30" s="80"/>
      <c r="I30" s="38"/>
      <c r="J30" s="84" t="e">
        <f t="shared" si="0"/>
        <v>#DIV/0!</v>
      </c>
      <c r="K30" s="53" t="str">
        <f t="shared" si="1"/>
        <v xml:space="preserve"> </v>
      </c>
      <c r="L30" s="88"/>
      <c r="M30" s="88"/>
      <c r="N30" s="88"/>
      <c r="O30" s="88"/>
      <c r="P30" s="88"/>
      <c r="Q30" s="88"/>
      <c r="R30" s="88">
        <f t="shared" si="4"/>
        <v>27</v>
      </c>
      <c r="S30" s="88">
        <v>17</v>
      </c>
      <c r="T30" s="88">
        <f t="shared" si="5"/>
        <v>453</v>
      </c>
      <c r="U30" s="91">
        <f t="shared" si="6"/>
        <v>16.777777777777779</v>
      </c>
      <c r="V30" s="91">
        <f t="shared" si="2"/>
        <v>3.9202749045700196e-002</v>
      </c>
      <c r="W30" s="88">
        <f t="shared" si="3"/>
        <v>3.5915834477171829</v>
      </c>
      <c r="X30" s="88"/>
      <c r="Y30" s="88"/>
      <c r="Z30" s="88"/>
      <c r="AA30" s="88"/>
      <c r="AB30" s="88"/>
      <c r="AC30" s="88"/>
      <c r="AD30" s="88"/>
      <c r="AE30" s="88"/>
      <c r="AF30" s="88"/>
      <c r="AG30" s="88"/>
      <c r="AH30" s="88"/>
      <c r="AI30" s="88"/>
      <c r="AJ30" s="88"/>
      <c r="AK30" s="88"/>
      <c r="AL30" s="88"/>
      <c r="AM30" s="88"/>
      <c r="AN30" s="88"/>
      <c r="AO30" s="88"/>
      <c r="AP30" s="88"/>
      <c r="AQ30" s="88"/>
    </row>
    <row r="31" spans="2:43">
      <c r="B31" s="64"/>
      <c r="C31" s="69"/>
      <c r="D31" s="69"/>
      <c r="E31" s="69"/>
      <c r="F31" s="69"/>
      <c r="G31" s="75"/>
      <c r="H31" s="80"/>
      <c r="I31" s="38"/>
      <c r="J31" s="84" t="e">
        <f t="shared" si="0"/>
        <v>#DIV/0!</v>
      </c>
      <c r="K31" s="53" t="str">
        <f t="shared" si="1"/>
        <v xml:space="preserve"> </v>
      </c>
      <c r="L31" s="88"/>
      <c r="M31" s="88"/>
      <c r="N31" s="88"/>
      <c r="O31" s="88"/>
      <c r="P31" s="88"/>
      <c r="Q31" s="88"/>
      <c r="R31" s="88">
        <f t="shared" si="4"/>
        <v>28</v>
      </c>
      <c r="S31" s="88">
        <v>17</v>
      </c>
      <c r="T31" s="88">
        <f t="shared" si="5"/>
        <v>470</v>
      </c>
      <c r="U31" s="91">
        <f t="shared" si="6"/>
        <v>16.785714285714285</v>
      </c>
      <c r="V31" s="91">
        <f t="shared" si="2"/>
        <v>3.9215703549622248e-002</v>
      </c>
      <c r="W31" s="88">
        <f t="shared" si="3"/>
        <v>3.6656166190614297</v>
      </c>
      <c r="X31" s="88"/>
      <c r="Y31" s="88"/>
      <c r="Z31" s="88"/>
      <c r="AA31" s="88"/>
      <c r="AB31" s="88"/>
      <c r="AC31" s="88"/>
      <c r="AD31" s="88"/>
      <c r="AE31" s="88"/>
      <c r="AF31" s="88"/>
      <c r="AG31" s="88"/>
      <c r="AH31" s="88"/>
      <c r="AI31" s="88"/>
      <c r="AJ31" s="88"/>
      <c r="AK31" s="88"/>
      <c r="AL31" s="88"/>
      <c r="AM31" s="88"/>
      <c r="AN31" s="88"/>
      <c r="AO31" s="88"/>
      <c r="AP31" s="88"/>
      <c r="AQ31" s="88"/>
    </row>
    <row r="32" spans="2:43">
      <c r="B32" s="64"/>
      <c r="C32" s="69"/>
      <c r="D32" s="69"/>
      <c r="E32" s="69"/>
      <c r="F32" s="69"/>
      <c r="G32" s="75"/>
      <c r="H32" s="80"/>
      <c r="I32" s="38"/>
      <c r="J32" s="84" t="e">
        <f t="shared" si="0"/>
        <v>#DIV/0!</v>
      </c>
      <c r="K32" s="53" t="str">
        <f t="shared" si="1"/>
        <v xml:space="preserve"> </v>
      </c>
      <c r="L32" s="88"/>
      <c r="M32" s="88"/>
      <c r="N32" s="88"/>
      <c r="O32" s="88"/>
      <c r="P32" s="88"/>
      <c r="Q32" s="88"/>
      <c r="R32" s="88">
        <f t="shared" si="4"/>
        <v>29</v>
      </c>
      <c r="S32" s="88">
        <v>17</v>
      </c>
      <c r="T32" s="88">
        <f t="shared" si="5"/>
        <v>487</v>
      </c>
      <c r="U32" s="91">
        <f t="shared" si="6"/>
        <v>16.793103448275861</v>
      </c>
      <c r="V32" s="91">
        <f t="shared" si="2"/>
        <v>3.9227767849440466e-002</v>
      </c>
      <c r="W32" s="88">
        <f t="shared" si="3"/>
        <v>3.7367779869661577</v>
      </c>
      <c r="X32" s="88"/>
      <c r="Y32" s="88"/>
      <c r="Z32" s="88"/>
      <c r="AA32" s="88"/>
      <c r="AB32" s="88"/>
      <c r="AC32" s="88"/>
      <c r="AD32" s="88"/>
      <c r="AE32" s="88"/>
      <c r="AF32" s="88"/>
      <c r="AG32" s="88"/>
      <c r="AH32" s="88"/>
      <c r="AI32" s="88"/>
      <c r="AJ32" s="88"/>
      <c r="AK32" s="88"/>
      <c r="AL32" s="88"/>
      <c r="AM32" s="88"/>
      <c r="AN32" s="88"/>
      <c r="AO32" s="88"/>
      <c r="AP32" s="88"/>
      <c r="AQ32" s="88"/>
    </row>
    <row r="33" spans="2:43">
      <c r="B33" s="64"/>
      <c r="C33" s="69"/>
      <c r="D33" s="69"/>
      <c r="E33" s="69"/>
      <c r="F33" s="69"/>
      <c r="G33" s="75"/>
      <c r="H33" s="80"/>
      <c r="I33" s="38"/>
      <c r="J33" s="84" t="e">
        <f t="shared" si="0"/>
        <v>#DIV/0!</v>
      </c>
      <c r="K33" s="53" t="str">
        <f t="shared" si="1"/>
        <v xml:space="preserve"> </v>
      </c>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row>
    <row r="34" spans="2:43">
      <c r="B34" s="64"/>
      <c r="C34" s="69"/>
      <c r="D34" s="69"/>
      <c r="E34" s="69"/>
      <c r="F34" s="69"/>
      <c r="G34" s="75"/>
      <c r="H34" s="80"/>
      <c r="I34" s="38"/>
      <c r="J34" s="84" t="e">
        <f t="shared" si="0"/>
        <v>#DIV/0!</v>
      </c>
      <c r="K34" s="53" t="str">
        <f t="shared" si="1"/>
        <v xml:space="preserve"> </v>
      </c>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row>
    <row r="35" spans="2:43">
      <c r="B35" s="64"/>
      <c r="C35" s="69"/>
      <c r="D35" s="69"/>
      <c r="E35" s="69"/>
      <c r="F35" s="69"/>
      <c r="G35" s="75"/>
      <c r="H35" s="80"/>
      <c r="I35" s="38"/>
      <c r="J35" s="84" t="e">
        <f t="shared" si="0"/>
        <v>#DIV/0!</v>
      </c>
      <c r="K35" s="53" t="str">
        <f t="shared" si="1"/>
        <v xml:space="preserve"> </v>
      </c>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row>
    <row r="36" spans="2:43">
      <c r="B36" s="64"/>
      <c r="C36" s="69"/>
      <c r="D36" s="69"/>
      <c r="E36" s="69"/>
      <c r="F36" s="69"/>
      <c r="G36" s="75"/>
      <c r="H36" s="80"/>
      <c r="I36" s="38"/>
      <c r="J36" s="84" t="e">
        <f t="shared" si="0"/>
        <v>#DIV/0!</v>
      </c>
      <c r="K36" s="53" t="str">
        <f t="shared" si="1"/>
        <v xml:space="preserve"> </v>
      </c>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row>
    <row r="37" spans="2:43">
      <c r="B37" s="64"/>
      <c r="C37" s="69"/>
      <c r="D37" s="69"/>
      <c r="E37" s="69"/>
      <c r="F37" s="69"/>
      <c r="G37" s="75"/>
      <c r="H37" s="80"/>
      <c r="I37" s="38"/>
      <c r="J37" s="84" t="e">
        <f t="shared" si="0"/>
        <v>#DIV/0!</v>
      </c>
      <c r="K37" s="53" t="str">
        <f t="shared" si="1"/>
        <v xml:space="preserve"> </v>
      </c>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row>
    <row r="38" spans="2:43">
      <c r="B38" s="64"/>
      <c r="C38" s="69"/>
      <c r="D38" s="69"/>
      <c r="E38" s="69"/>
      <c r="F38" s="69"/>
      <c r="G38" s="75"/>
      <c r="H38" s="80"/>
      <c r="I38" s="38"/>
      <c r="J38" s="84" t="e">
        <f t="shared" si="0"/>
        <v>#DIV/0!</v>
      </c>
      <c r="K38" s="53" t="str">
        <f t="shared" si="1"/>
        <v xml:space="preserve"> </v>
      </c>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row>
    <row r="39" spans="2:43">
      <c r="B39" s="64"/>
      <c r="C39" s="69"/>
      <c r="D39" s="69"/>
      <c r="E39" s="69"/>
      <c r="F39" s="69"/>
      <c r="G39" s="75"/>
      <c r="H39" s="80"/>
      <c r="I39" s="38"/>
      <c r="J39" s="84" t="e">
        <f t="shared" si="0"/>
        <v>#DIV/0!</v>
      </c>
      <c r="K39" s="53" t="str">
        <f t="shared" si="1"/>
        <v xml:space="preserve"> </v>
      </c>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row>
    <row r="40" spans="2:43">
      <c r="B40" s="64"/>
      <c r="C40" s="69"/>
      <c r="D40" s="69"/>
      <c r="E40" s="69"/>
      <c r="F40" s="69"/>
      <c r="G40" s="75"/>
      <c r="H40" s="80"/>
      <c r="I40" s="38"/>
      <c r="J40" s="84" t="e">
        <f t="shared" si="0"/>
        <v>#DIV/0!</v>
      </c>
      <c r="K40" s="53" t="str">
        <f t="shared" si="1"/>
        <v xml:space="preserve"> </v>
      </c>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row>
    <row r="41" spans="2:43">
      <c r="B41" s="64"/>
      <c r="C41" s="69"/>
      <c r="D41" s="69"/>
      <c r="E41" s="69"/>
      <c r="F41" s="69"/>
      <c r="G41" s="75"/>
      <c r="H41" s="80"/>
      <c r="I41" s="38"/>
      <c r="J41" s="84" t="e">
        <f t="shared" si="0"/>
        <v>#DIV/0!</v>
      </c>
      <c r="K41" s="53" t="str">
        <f t="shared" si="1"/>
        <v xml:space="preserve"> </v>
      </c>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row>
    <row r="42" spans="2:43">
      <c r="B42" s="64"/>
      <c r="C42" s="69"/>
      <c r="D42" s="69"/>
      <c r="E42" s="69"/>
      <c r="F42" s="69"/>
      <c r="G42" s="75"/>
      <c r="H42" s="80"/>
      <c r="I42" s="38"/>
      <c r="J42" s="84" t="e">
        <f t="shared" si="0"/>
        <v>#DIV/0!</v>
      </c>
      <c r="K42" s="53" t="str">
        <f t="shared" si="1"/>
        <v xml:space="preserve"> </v>
      </c>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row>
    <row r="43" spans="2:43">
      <c r="B43" s="64"/>
      <c r="C43" s="69"/>
      <c r="D43" s="69"/>
      <c r="E43" s="69"/>
      <c r="F43" s="69"/>
      <c r="G43" s="75"/>
      <c r="H43" s="80"/>
      <c r="I43" s="38"/>
      <c r="J43" s="84" t="e">
        <f t="shared" si="0"/>
        <v>#DIV/0!</v>
      </c>
      <c r="K43" s="53" t="str">
        <f t="shared" si="1"/>
        <v xml:space="preserve"> </v>
      </c>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row>
    <row r="44" spans="2:43">
      <c r="B44" s="64"/>
      <c r="C44" s="69"/>
      <c r="D44" s="69"/>
      <c r="E44" s="69"/>
      <c r="F44" s="69"/>
      <c r="G44" s="75"/>
      <c r="H44" s="80"/>
      <c r="I44" s="38"/>
      <c r="J44" s="84" t="e">
        <f t="shared" si="0"/>
        <v>#DIV/0!</v>
      </c>
      <c r="K44" s="53" t="str">
        <f t="shared" si="1"/>
        <v xml:space="preserve"> </v>
      </c>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row>
    <row r="45" spans="2:43">
      <c r="B45" s="64"/>
      <c r="C45" s="69"/>
      <c r="D45" s="69"/>
      <c r="E45" s="69"/>
      <c r="F45" s="69"/>
      <c r="G45" s="75"/>
      <c r="H45" s="80"/>
      <c r="I45" s="38"/>
      <c r="J45" s="84" t="e">
        <f t="shared" si="0"/>
        <v>#DIV/0!</v>
      </c>
      <c r="K45" s="53" t="str">
        <f t="shared" si="1"/>
        <v xml:space="preserve"> </v>
      </c>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row>
    <row r="46" spans="2:43">
      <c r="B46" s="64"/>
      <c r="C46" s="69"/>
      <c r="D46" s="69"/>
      <c r="E46" s="69"/>
      <c r="F46" s="69"/>
      <c r="G46" s="75"/>
      <c r="H46" s="80"/>
      <c r="I46" s="38"/>
      <c r="J46" s="84" t="e">
        <f t="shared" si="0"/>
        <v>#DIV/0!</v>
      </c>
      <c r="K46" s="53" t="str">
        <f t="shared" si="1"/>
        <v xml:space="preserve"> </v>
      </c>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row>
    <row r="47" spans="2:43">
      <c r="B47" s="64"/>
      <c r="C47" s="69"/>
      <c r="D47" s="69"/>
      <c r="E47" s="69"/>
      <c r="F47" s="69"/>
      <c r="G47" s="75"/>
      <c r="H47" s="80"/>
      <c r="I47" s="38"/>
      <c r="J47" s="84" t="e">
        <f t="shared" si="0"/>
        <v>#DIV/0!</v>
      </c>
      <c r="K47" s="53" t="str">
        <f t="shared" si="1"/>
        <v xml:space="preserve"> </v>
      </c>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row>
    <row r="48" spans="2:43">
      <c r="B48" s="64"/>
      <c r="C48" s="69"/>
      <c r="D48" s="69"/>
      <c r="E48" s="69"/>
      <c r="F48" s="69"/>
      <c r="G48" s="75"/>
      <c r="H48" s="80"/>
      <c r="I48" s="38"/>
      <c r="J48" s="84" t="e">
        <f t="shared" si="0"/>
        <v>#DIV/0!</v>
      </c>
      <c r="K48" s="53" t="str">
        <f t="shared" si="1"/>
        <v xml:space="preserve"> </v>
      </c>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row>
    <row r="49" spans="2:43">
      <c r="B49" s="64"/>
      <c r="C49" s="69"/>
      <c r="D49" s="69"/>
      <c r="E49" s="69"/>
      <c r="F49" s="69"/>
      <c r="G49" s="75"/>
      <c r="H49" s="80"/>
      <c r="I49" s="38"/>
      <c r="J49" s="84" t="e">
        <f t="shared" si="0"/>
        <v>#DIV/0!</v>
      </c>
      <c r="K49" s="53" t="str">
        <f t="shared" si="1"/>
        <v xml:space="preserve"> </v>
      </c>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row>
    <row r="50" spans="2:43">
      <c r="B50" s="64"/>
      <c r="C50" s="69"/>
      <c r="D50" s="69"/>
      <c r="E50" s="69"/>
      <c r="F50" s="69"/>
      <c r="G50" s="75"/>
      <c r="H50" s="80"/>
      <c r="I50" s="38"/>
      <c r="J50" s="84" t="e">
        <f t="shared" si="0"/>
        <v>#DIV/0!</v>
      </c>
      <c r="K50" s="53" t="str">
        <f t="shared" si="1"/>
        <v xml:space="preserve"> </v>
      </c>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row>
    <row r="51" spans="2:43">
      <c r="B51" s="64"/>
      <c r="C51" s="69"/>
      <c r="D51" s="69"/>
      <c r="E51" s="69"/>
      <c r="F51" s="69"/>
      <c r="G51" s="75"/>
      <c r="H51" s="80"/>
      <c r="I51" s="38"/>
      <c r="J51" s="84" t="e">
        <f t="shared" si="0"/>
        <v>#DIV/0!</v>
      </c>
      <c r="K51" s="53" t="str">
        <f t="shared" si="1"/>
        <v xml:space="preserve"> </v>
      </c>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row>
    <row r="52" spans="2:43">
      <c r="B52" s="64"/>
      <c r="C52" s="69"/>
      <c r="D52" s="69"/>
      <c r="E52" s="69"/>
      <c r="F52" s="69"/>
      <c r="G52" s="75"/>
      <c r="H52" s="80"/>
      <c r="I52" s="38"/>
      <c r="J52" s="84" t="e">
        <f t="shared" si="0"/>
        <v>#DIV/0!</v>
      </c>
      <c r="K52" s="53" t="str">
        <f t="shared" si="1"/>
        <v xml:space="preserve"> </v>
      </c>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row>
    <row r="53" spans="2:43">
      <c r="B53" s="64"/>
      <c r="C53" s="69"/>
      <c r="D53" s="69"/>
      <c r="E53" s="69"/>
      <c r="F53" s="69"/>
      <c r="G53" s="75"/>
      <c r="H53" s="80"/>
      <c r="I53" s="38"/>
      <c r="J53" s="84" t="e">
        <f t="shared" si="0"/>
        <v>#DIV/0!</v>
      </c>
      <c r="K53" s="53" t="str">
        <f t="shared" si="1"/>
        <v xml:space="preserve"> </v>
      </c>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row>
    <row r="54" spans="2:43">
      <c r="B54" s="64"/>
      <c r="C54" s="69"/>
      <c r="D54" s="69"/>
      <c r="E54" s="69"/>
      <c r="F54" s="69"/>
      <c r="G54" s="75"/>
      <c r="H54" s="80"/>
      <c r="I54" s="38"/>
      <c r="J54" s="84" t="e">
        <f t="shared" si="0"/>
        <v>#DIV/0!</v>
      </c>
      <c r="K54" s="53" t="str">
        <f t="shared" si="1"/>
        <v xml:space="preserve"> </v>
      </c>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row>
    <row r="55" spans="2:43">
      <c r="B55" s="64"/>
      <c r="C55" s="69"/>
      <c r="D55" s="69"/>
      <c r="E55" s="69"/>
      <c r="F55" s="69"/>
      <c r="G55" s="75"/>
      <c r="H55" s="80"/>
      <c r="I55" s="38"/>
      <c r="J55" s="84" t="e">
        <f t="shared" si="0"/>
        <v>#DIV/0!</v>
      </c>
      <c r="K55" s="53" t="str">
        <f t="shared" si="1"/>
        <v xml:space="preserve"> </v>
      </c>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row>
    <row r="56" spans="2:43">
      <c r="B56" s="64"/>
      <c r="C56" s="69"/>
      <c r="D56" s="69"/>
      <c r="E56" s="69"/>
      <c r="F56" s="69"/>
      <c r="G56" s="75"/>
      <c r="H56" s="80"/>
      <c r="I56" s="38"/>
      <c r="J56" s="84" t="e">
        <f t="shared" si="0"/>
        <v>#DIV/0!</v>
      </c>
      <c r="K56" s="53" t="str">
        <f t="shared" si="1"/>
        <v xml:space="preserve"> </v>
      </c>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row>
    <row r="57" spans="2:43">
      <c r="B57" s="64"/>
      <c r="C57" s="69"/>
      <c r="D57" s="69"/>
      <c r="E57" s="69"/>
      <c r="F57" s="69"/>
      <c r="G57" s="75"/>
      <c r="H57" s="80"/>
      <c r="I57" s="38"/>
      <c r="J57" s="84" t="e">
        <f t="shared" si="0"/>
        <v>#DIV/0!</v>
      </c>
      <c r="K57" s="53" t="str">
        <f t="shared" si="1"/>
        <v xml:space="preserve"> </v>
      </c>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row>
    <row r="58" spans="2:43">
      <c r="B58" s="64"/>
      <c r="C58" s="69"/>
      <c r="D58" s="69"/>
      <c r="E58" s="69"/>
      <c r="F58" s="69"/>
      <c r="G58" s="75"/>
      <c r="H58" s="80"/>
      <c r="I58" s="38"/>
      <c r="J58" s="84" t="e">
        <f t="shared" si="0"/>
        <v>#DIV/0!</v>
      </c>
      <c r="K58" s="53" t="str">
        <f t="shared" si="1"/>
        <v xml:space="preserve"> </v>
      </c>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row>
    <row r="59" spans="2:43">
      <c r="B59" s="64"/>
      <c r="C59" s="69"/>
      <c r="D59" s="69"/>
      <c r="E59" s="69"/>
      <c r="F59" s="69"/>
      <c r="G59" s="75"/>
      <c r="H59" s="80"/>
      <c r="I59" s="38"/>
      <c r="J59" s="84" t="e">
        <f t="shared" si="0"/>
        <v>#DIV/0!</v>
      </c>
      <c r="K59" s="53" t="str">
        <f t="shared" si="1"/>
        <v xml:space="preserve"> </v>
      </c>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row>
    <row r="60" spans="2:43">
      <c r="B60" s="64"/>
      <c r="C60" s="69"/>
      <c r="D60" s="69"/>
      <c r="E60" s="69"/>
      <c r="F60" s="69"/>
      <c r="G60" s="75"/>
      <c r="H60" s="80"/>
      <c r="I60" s="38"/>
      <c r="J60" s="84" t="e">
        <f t="shared" si="0"/>
        <v>#DIV/0!</v>
      </c>
      <c r="K60" s="53" t="str">
        <f t="shared" si="1"/>
        <v xml:space="preserve"> </v>
      </c>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row>
    <row r="61" spans="2:43">
      <c r="B61" s="64"/>
      <c r="C61" s="69"/>
      <c r="D61" s="69"/>
      <c r="E61" s="69"/>
      <c r="F61" s="69"/>
      <c r="G61" s="75"/>
      <c r="H61" s="80"/>
      <c r="I61" s="38"/>
      <c r="J61" s="84" t="e">
        <f t="shared" si="0"/>
        <v>#DIV/0!</v>
      </c>
      <c r="K61" s="53" t="str">
        <f t="shared" si="1"/>
        <v xml:space="preserve"> </v>
      </c>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row>
    <row r="62" spans="2:43">
      <c r="B62" s="64"/>
      <c r="C62" s="69"/>
      <c r="D62" s="69"/>
      <c r="E62" s="69"/>
      <c r="F62" s="69"/>
      <c r="G62" s="75"/>
      <c r="H62" s="80"/>
      <c r="I62" s="38"/>
      <c r="J62" s="84" t="e">
        <f t="shared" si="0"/>
        <v>#DIV/0!</v>
      </c>
      <c r="K62" s="53" t="str">
        <f t="shared" si="1"/>
        <v xml:space="preserve"> </v>
      </c>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row>
    <row r="63" spans="2:43">
      <c r="B63" s="64"/>
      <c r="C63" s="69"/>
      <c r="D63" s="69"/>
      <c r="E63" s="69"/>
      <c r="F63" s="69"/>
      <c r="G63" s="75"/>
      <c r="H63" s="80"/>
      <c r="I63" s="38"/>
      <c r="J63" s="84" t="e">
        <f t="shared" si="0"/>
        <v>#DIV/0!</v>
      </c>
      <c r="K63" s="53" t="str">
        <f t="shared" si="1"/>
        <v xml:space="preserve"> </v>
      </c>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row>
    <row r="64" spans="2:43">
      <c r="B64" s="64"/>
      <c r="C64" s="69"/>
      <c r="D64" s="69"/>
      <c r="E64" s="69"/>
      <c r="F64" s="69"/>
      <c r="G64" s="75"/>
      <c r="H64" s="80"/>
      <c r="I64" s="38"/>
      <c r="J64" s="84" t="e">
        <f t="shared" si="0"/>
        <v>#DIV/0!</v>
      </c>
      <c r="K64" s="53" t="str">
        <f t="shared" si="1"/>
        <v xml:space="preserve"> </v>
      </c>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row>
    <row r="65" spans="2:43">
      <c r="B65" s="64"/>
      <c r="C65" s="69"/>
      <c r="D65" s="69"/>
      <c r="E65" s="69"/>
      <c r="F65" s="69"/>
      <c r="G65" s="75"/>
      <c r="H65" s="80"/>
      <c r="I65" s="38"/>
      <c r="J65" s="84" t="e">
        <f t="shared" si="0"/>
        <v>#DIV/0!</v>
      </c>
      <c r="K65" s="53" t="str">
        <f t="shared" si="1"/>
        <v xml:space="preserve"> </v>
      </c>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row>
    <row r="66" spans="2:43">
      <c r="B66" s="64"/>
      <c r="C66" s="69"/>
      <c r="D66" s="69"/>
      <c r="E66" s="69"/>
      <c r="F66" s="69"/>
      <c r="G66" s="75"/>
      <c r="H66" s="80"/>
      <c r="I66" s="38"/>
      <c r="J66" s="84" t="e">
        <f t="shared" si="0"/>
        <v>#DIV/0!</v>
      </c>
      <c r="K66" s="53" t="str">
        <f t="shared" si="1"/>
        <v xml:space="preserve"> </v>
      </c>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row>
    <row r="67" spans="2:43">
      <c r="B67" s="64"/>
      <c r="C67" s="69"/>
      <c r="D67" s="69"/>
      <c r="E67" s="69"/>
      <c r="F67" s="69"/>
      <c r="G67" s="75"/>
      <c r="H67" s="80"/>
      <c r="I67" s="38"/>
      <c r="J67" s="84" t="e">
        <f t="shared" si="0"/>
        <v>#DIV/0!</v>
      </c>
      <c r="K67" s="53" t="str">
        <f t="shared" si="1"/>
        <v xml:space="preserve"> </v>
      </c>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row>
    <row r="68" spans="2:43">
      <c r="B68" s="64"/>
      <c r="C68" s="69"/>
      <c r="D68" s="69"/>
      <c r="E68" s="69"/>
      <c r="F68" s="69"/>
      <c r="G68" s="75"/>
      <c r="H68" s="80"/>
      <c r="I68" s="38"/>
      <c r="J68" s="84" t="e">
        <f t="shared" ref="J68:J107" si="7">I68/H68</f>
        <v>#DIV/0!</v>
      </c>
      <c r="K68" s="53" t="str">
        <f t="shared" ref="K68:K107" si="8">IF(C68&gt;0,I68/(H68*C68*0.01)," ")</f>
        <v xml:space="preserve"> </v>
      </c>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row>
    <row r="69" spans="2:43">
      <c r="B69" s="64"/>
      <c r="C69" s="69"/>
      <c r="D69" s="69"/>
      <c r="E69" s="69"/>
      <c r="F69" s="69"/>
      <c r="G69" s="75"/>
      <c r="H69" s="80"/>
      <c r="I69" s="38"/>
      <c r="J69" s="84" t="e">
        <f t="shared" si="7"/>
        <v>#DIV/0!</v>
      </c>
      <c r="K69" s="53" t="str">
        <f t="shared" si="8"/>
        <v xml:space="preserve"> </v>
      </c>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row>
    <row r="70" spans="2:43">
      <c r="B70" s="64"/>
      <c r="C70" s="69"/>
      <c r="D70" s="69"/>
      <c r="E70" s="69"/>
      <c r="F70" s="69"/>
      <c r="G70" s="75"/>
      <c r="H70" s="80"/>
      <c r="I70" s="38"/>
      <c r="J70" s="84" t="e">
        <f t="shared" si="7"/>
        <v>#DIV/0!</v>
      </c>
      <c r="K70" s="53" t="str">
        <f t="shared" si="8"/>
        <v xml:space="preserve"> </v>
      </c>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row>
    <row r="71" spans="2:43">
      <c r="B71" s="64"/>
      <c r="C71" s="69"/>
      <c r="D71" s="69"/>
      <c r="E71" s="69"/>
      <c r="F71" s="69"/>
      <c r="G71" s="75"/>
      <c r="H71" s="80"/>
      <c r="I71" s="38"/>
      <c r="J71" s="84" t="e">
        <f t="shared" si="7"/>
        <v>#DIV/0!</v>
      </c>
      <c r="K71" s="53" t="str">
        <f t="shared" si="8"/>
        <v xml:space="preserve"> </v>
      </c>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row>
    <row r="72" spans="2:43">
      <c r="B72" s="64"/>
      <c r="C72" s="69"/>
      <c r="D72" s="69"/>
      <c r="E72" s="69"/>
      <c r="F72" s="69"/>
      <c r="G72" s="75"/>
      <c r="H72" s="80"/>
      <c r="I72" s="38"/>
      <c r="J72" s="84" t="e">
        <f t="shared" si="7"/>
        <v>#DIV/0!</v>
      </c>
      <c r="K72" s="53" t="str">
        <f t="shared" si="8"/>
        <v xml:space="preserve"> </v>
      </c>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row>
    <row r="73" spans="2:43">
      <c r="B73" s="64"/>
      <c r="C73" s="69"/>
      <c r="D73" s="69"/>
      <c r="E73" s="69"/>
      <c r="F73" s="69"/>
      <c r="G73" s="75"/>
      <c r="H73" s="80"/>
      <c r="I73" s="38"/>
      <c r="J73" s="84" t="e">
        <f t="shared" si="7"/>
        <v>#DIV/0!</v>
      </c>
      <c r="K73" s="53" t="str">
        <f t="shared" si="8"/>
        <v xml:space="preserve"> </v>
      </c>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row>
    <row r="74" spans="2:43">
      <c r="B74" s="64"/>
      <c r="C74" s="69"/>
      <c r="D74" s="69"/>
      <c r="E74" s="69"/>
      <c r="F74" s="69"/>
      <c r="G74" s="75"/>
      <c r="H74" s="80"/>
      <c r="I74" s="38"/>
      <c r="J74" s="84" t="e">
        <f t="shared" si="7"/>
        <v>#DIV/0!</v>
      </c>
      <c r="K74" s="53" t="str">
        <f t="shared" si="8"/>
        <v xml:space="preserve"> </v>
      </c>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row>
    <row r="75" spans="2:43">
      <c r="B75" s="64"/>
      <c r="C75" s="69"/>
      <c r="D75" s="69"/>
      <c r="E75" s="69"/>
      <c r="F75" s="69"/>
      <c r="G75" s="75"/>
      <c r="H75" s="80"/>
      <c r="I75" s="38"/>
      <c r="J75" s="84" t="e">
        <f t="shared" si="7"/>
        <v>#DIV/0!</v>
      </c>
      <c r="K75" s="53" t="str">
        <f t="shared" si="8"/>
        <v xml:space="preserve"> </v>
      </c>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row>
    <row r="76" spans="2:43">
      <c r="B76" s="64"/>
      <c r="C76" s="69"/>
      <c r="D76" s="69"/>
      <c r="E76" s="69"/>
      <c r="F76" s="69"/>
      <c r="G76" s="75"/>
      <c r="H76" s="80"/>
      <c r="I76" s="38"/>
      <c r="J76" s="84" t="e">
        <f t="shared" si="7"/>
        <v>#DIV/0!</v>
      </c>
      <c r="K76" s="53" t="str">
        <f t="shared" si="8"/>
        <v xml:space="preserve"> </v>
      </c>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row>
    <row r="77" spans="2:43">
      <c r="B77" s="64"/>
      <c r="C77" s="69"/>
      <c r="D77" s="69"/>
      <c r="E77" s="69"/>
      <c r="F77" s="69"/>
      <c r="G77" s="75"/>
      <c r="H77" s="80"/>
      <c r="I77" s="38"/>
      <c r="J77" s="84" t="e">
        <f t="shared" si="7"/>
        <v>#DIV/0!</v>
      </c>
      <c r="K77" s="53" t="str">
        <f t="shared" si="8"/>
        <v xml:space="preserve"> </v>
      </c>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row>
    <row r="78" spans="2:43">
      <c r="B78" s="64"/>
      <c r="C78" s="69"/>
      <c r="D78" s="69"/>
      <c r="E78" s="69"/>
      <c r="F78" s="69"/>
      <c r="G78" s="75"/>
      <c r="H78" s="80"/>
      <c r="I78" s="38"/>
      <c r="J78" s="84" t="e">
        <f t="shared" si="7"/>
        <v>#DIV/0!</v>
      </c>
      <c r="K78" s="53" t="str">
        <f t="shared" si="8"/>
        <v xml:space="preserve"> </v>
      </c>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row>
    <row r="79" spans="2:43">
      <c r="B79" s="64"/>
      <c r="C79" s="69"/>
      <c r="D79" s="69"/>
      <c r="E79" s="69"/>
      <c r="F79" s="69"/>
      <c r="G79" s="75"/>
      <c r="H79" s="80"/>
      <c r="I79" s="38"/>
      <c r="J79" s="84" t="e">
        <f t="shared" si="7"/>
        <v>#DIV/0!</v>
      </c>
      <c r="K79" s="53" t="str">
        <f t="shared" si="8"/>
        <v xml:space="preserve"> </v>
      </c>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row>
    <row r="80" spans="2:43">
      <c r="B80" s="64"/>
      <c r="C80" s="69"/>
      <c r="D80" s="69"/>
      <c r="E80" s="69"/>
      <c r="F80" s="69"/>
      <c r="G80" s="75"/>
      <c r="H80" s="80"/>
      <c r="I80" s="38"/>
      <c r="J80" s="84" t="e">
        <f t="shared" si="7"/>
        <v>#DIV/0!</v>
      </c>
      <c r="K80" s="53" t="str">
        <f t="shared" si="8"/>
        <v xml:space="preserve"> </v>
      </c>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row>
    <row r="81" spans="2:43">
      <c r="B81" s="64"/>
      <c r="C81" s="69"/>
      <c r="D81" s="69"/>
      <c r="E81" s="69"/>
      <c r="F81" s="69"/>
      <c r="G81" s="75"/>
      <c r="H81" s="80"/>
      <c r="I81" s="38"/>
      <c r="J81" s="84" t="e">
        <f t="shared" si="7"/>
        <v>#DIV/0!</v>
      </c>
      <c r="K81" s="53" t="str">
        <f t="shared" si="8"/>
        <v xml:space="preserve"> </v>
      </c>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row>
    <row r="82" spans="2:43">
      <c r="B82" s="64"/>
      <c r="C82" s="69"/>
      <c r="D82" s="69"/>
      <c r="E82" s="69"/>
      <c r="F82" s="69"/>
      <c r="G82" s="75"/>
      <c r="H82" s="80"/>
      <c r="I82" s="38"/>
      <c r="J82" s="84" t="e">
        <f t="shared" si="7"/>
        <v>#DIV/0!</v>
      </c>
      <c r="K82" s="53" t="str">
        <f t="shared" si="8"/>
        <v xml:space="preserve"> </v>
      </c>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row>
    <row r="83" spans="2:43">
      <c r="B83" s="64"/>
      <c r="C83" s="69"/>
      <c r="D83" s="69"/>
      <c r="E83" s="69"/>
      <c r="F83" s="69"/>
      <c r="G83" s="75"/>
      <c r="H83" s="80"/>
      <c r="I83" s="38"/>
      <c r="J83" s="84" t="e">
        <f t="shared" si="7"/>
        <v>#DIV/0!</v>
      </c>
      <c r="K83" s="53" t="str">
        <f t="shared" si="8"/>
        <v xml:space="preserve"> </v>
      </c>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row>
    <row r="84" spans="2:43">
      <c r="B84" s="64"/>
      <c r="C84" s="69"/>
      <c r="D84" s="69"/>
      <c r="E84" s="69"/>
      <c r="F84" s="69"/>
      <c r="G84" s="75"/>
      <c r="H84" s="80"/>
      <c r="I84" s="38"/>
      <c r="J84" s="84" t="e">
        <f t="shared" si="7"/>
        <v>#DIV/0!</v>
      </c>
      <c r="K84" s="53" t="str">
        <f t="shared" si="8"/>
        <v xml:space="preserve"> </v>
      </c>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row>
    <row r="85" spans="2:43">
      <c r="B85" s="64"/>
      <c r="C85" s="69"/>
      <c r="D85" s="69"/>
      <c r="E85" s="69"/>
      <c r="F85" s="69"/>
      <c r="G85" s="75"/>
      <c r="H85" s="80"/>
      <c r="I85" s="38"/>
      <c r="J85" s="84" t="e">
        <f t="shared" si="7"/>
        <v>#DIV/0!</v>
      </c>
      <c r="K85" s="53" t="str">
        <f t="shared" si="8"/>
        <v xml:space="preserve"> </v>
      </c>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row>
    <row r="86" spans="2:43">
      <c r="B86" s="64"/>
      <c r="C86" s="69"/>
      <c r="D86" s="69"/>
      <c r="E86" s="69"/>
      <c r="F86" s="69"/>
      <c r="G86" s="75"/>
      <c r="H86" s="80"/>
      <c r="I86" s="38"/>
      <c r="J86" s="84" t="e">
        <f t="shared" si="7"/>
        <v>#DIV/0!</v>
      </c>
      <c r="K86" s="53" t="str">
        <f t="shared" si="8"/>
        <v xml:space="preserve"> </v>
      </c>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row>
    <row r="87" spans="2:43">
      <c r="B87" s="64"/>
      <c r="C87" s="69"/>
      <c r="D87" s="69"/>
      <c r="E87" s="69"/>
      <c r="F87" s="69"/>
      <c r="G87" s="75"/>
      <c r="H87" s="80"/>
      <c r="I87" s="38"/>
      <c r="J87" s="84" t="e">
        <f t="shared" si="7"/>
        <v>#DIV/0!</v>
      </c>
      <c r="K87" s="53" t="str">
        <f t="shared" si="8"/>
        <v xml:space="preserve"> </v>
      </c>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row>
    <row r="88" spans="2:43">
      <c r="B88" s="64"/>
      <c r="C88" s="69"/>
      <c r="D88" s="69"/>
      <c r="E88" s="69"/>
      <c r="F88" s="69"/>
      <c r="G88" s="75"/>
      <c r="H88" s="80"/>
      <c r="I88" s="38"/>
      <c r="J88" s="84" t="e">
        <f t="shared" si="7"/>
        <v>#DIV/0!</v>
      </c>
      <c r="K88" s="53" t="str">
        <f t="shared" si="8"/>
        <v xml:space="preserve"> </v>
      </c>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row>
    <row r="89" spans="2:43">
      <c r="B89" s="64"/>
      <c r="C89" s="69"/>
      <c r="D89" s="69"/>
      <c r="E89" s="69"/>
      <c r="F89" s="69"/>
      <c r="G89" s="75"/>
      <c r="H89" s="80"/>
      <c r="I89" s="38"/>
      <c r="J89" s="84" t="e">
        <f t="shared" si="7"/>
        <v>#DIV/0!</v>
      </c>
      <c r="K89" s="53" t="str">
        <f t="shared" si="8"/>
        <v xml:space="preserve"> </v>
      </c>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row>
    <row r="90" spans="2:43">
      <c r="B90" s="64"/>
      <c r="C90" s="69"/>
      <c r="D90" s="69"/>
      <c r="E90" s="69"/>
      <c r="F90" s="69"/>
      <c r="G90" s="75"/>
      <c r="H90" s="80"/>
      <c r="I90" s="38"/>
      <c r="J90" s="84" t="e">
        <f t="shared" si="7"/>
        <v>#DIV/0!</v>
      </c>
      <c r="K90" s="53" t="str">
        <f t="shared" si="8"/>
        <v xml:space="preserve"> </v>
      </c>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row>
    <row r="91" spans="2:43">
      <c r="B91" s="64"/>
      <c r="C91" s="69"/>
      <c r="D91" s="69"/>
      <c r="E91" s="69"/>
      <c r="F91" s="69"/>
      <c r="G91" s="75"/>
      <c r="H91" s="80"/>
      <c r="I91" s="38"/>
      <c r="J91" s="84" t="e">
        <f t="shared" si="7"/>
        <v>#DIV/0!</v>
      </c>
      <c r="K91" s="53" t="str">
        <f t="shared" si="8"/>
        <v xml:space="preserve"> </v>
      </c>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row>
    <row r="92" spans="2:43">
      <c r="B92" s="64"/>
      <c r="C92" s="69"/>
      <c r="D92" s="69"/>
      <c r="E92" s="69"/>
      <c r="F92" s="69"/>
      <c r="G92" s="75"/>
      <c r="H92" s="80"/>
      <c r="I92" s="38"/>
      <c r="J92" s="84" t="e">
        <f t="shared" si="7"/>
        <v>#DIV/0!</v>
      </c>
      <c r="K92" s="53" t="str">
        <f t="shared" si="8"/>
        <v xml:space="preserve"> </v>
      </c>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row>
    <row r="93" spans="2:43">
      <c r="B93" s="64"/>
      <c r="C93" s="69"/>
      <c r="D93" s="69"/>
      <c r="E93" s="69"/>
      <c r="F93" s="69"/>
      <c r="G93" s="75"/>
      <c r="H93" s="80"/>
      <c r="I93" s="38"/>
      <c r="J93" s="84" t="e">
        <f t="shared" si="7"/>
        <v>#DIV/0!</v>
      </c>
      <c r="K93" s="53" t="str">
        <f t="shared" si="8"/>
        <v xml:space="preserve"> </v>
      </c>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row>
    <row r="94" spans="2:43">
      <c r="B94" s="64"/>
      <c r="C94" s="69"/>
      <c r="D94" s="69"/>
      <c r="E94" s="69"/>
      <c r="F94" s="69"/>
      <c r="G94" s="75"/>
      <c r="H94" s="80"/>
      <c r="I94" s="38"/>
      <c r="J94" s="84" t="e">
        <f t="shared" si="7"/>
        <v>#DIV/0!</v>
      </c>
      <c r="K94" s="53" t="str">
        <f t="shared" si="8"/>
        <v xml:space="preserve"> </v>
      </c>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row>
    <row r="95" spans="2:43">
      <c r="B95" s="64"/>
      <c r="C95" s="69"/>
      <c r="D95" s="69"/>
      <c r="E95" s="69"/>
      <c r="F95" s="69"/>
      <c r="G95" s="75"/>
      <c r="H95" s="80"/>
      <c r="I95" s="38"/>
      <c r="J95" s="84" t="e">
        <f t="shared" si="7"/>
        <v>#DIV/0!</v>
      </c>
      <c r="K95" s="53" t="str">
        <f t="shared" si="8"/>
        <v xml:space="preserve"> </v>
      </c>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row>
    <row r="96" spans="2:43">
      <c r="B96" s="64"/>
      <c r="C96" s="69"/>
      <c r="D96" s="69"/>
      <c r="E96" s="69"/>
      <c r="F96" s="69"/>
      <c r="G96" s="75"/>
      <c r="H96" s="80"/>
      <c r="I96" s="38"/>
      <c r="J96" s="84" t="e">
        <f t="shared" si="7"/>
        <v>#DIV/0!</v>
      </c>
      <c r="K96" s="53" t="str">
        <f t="shared" si="8"/>
        <v xml:space="preserve"> </v>
      </c>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row>
    <row r="97" spans="2:43">
      <c r="B97" s="64"/>
      <c r="C97" s="69"/>
      <c r="D97" s="69"/>
      <c r="E97" s="69"/>
      <c r="F97" s="69"/>
      <c r="G97" s="75"/>
      <c r="H97" s="80"/>
      <c r="I97" s="38"/>
      <c r="J97" s="84" t="e">
        <f t="shared" si="7"/>
        <v>#DIV/0!</v>
      </c>
      <c r="K97" s="53" t="str">
        <f t="shared" si="8"/>
        <v xml:space="preserve"> </v>
      </c>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row>
    <row r="98" spans="2:43">
      <c r="B98" s="64"/>
      <c r="C98" s="69"/>
      <c r="D98" s="69"/>
      <c r="E98" s="69"/>
      <c r="F98" s="69"/>
      <c r="G98" s="75"/>
      <c r="H98" s="80"/>
      <c r="I98" s="38"/>
      <c r="J98" s="84" t="e">
        <f t="shared" si="7"/>
        <v>#DIV/0!</v>
      </c>
      <c r="K98" s="53" t="str">
        <f t="shared" si="8"/>
        <v xml:space="preserve"> </v>
      </c>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row>
    <row r="99" spans="2:43">
      <c r="B99" s="64"/>
      <c r="C99" s="69"/>
      <c r="D99" s="69"/>
      <c r="E99" s="69"/>
      <c r="F99" s="69"/>
      <c r="G99" s="75"/>
      <c r="H99" s="80"/>
      <c r="I99" s="38"/>
      <c r="J99" s="84" t="e">
        <f t="shared" si="7"/>
        <v>#DIV/0!</v>
      </c>
      <c r="K99" s="53" t="str">
        <f t="shared" si="8"/>
        <v xml:space="preserve"> </v>
      </c>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row>
    <row r="100" spans="2:43">
      <c r="B100" s="64"/>
      <c r="C100" s="69"/>
      <c r="D100" s="69"/>
      <c r="E100" s="69"/>
      <c r="F100" s="69"/>
      <c r="G100" s="75"/>
      <c r="H100" s="80"/>
      <c r="I100" s="38"/>
      <c r="J100" s="84" t="e">
        <f t="shared" si="7"/>
        <v>#DIV/0!</v>
      </c>
      <c r="K100" s="53" t="str">
        <f t="shared" si="8"/>
        <v xml:space="preserve"> </v>
      </c>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row>
    <row r="101" spans="2:43">
      <c r="B101" s="64"/>
      <c r="C101" s="69"/>
      <c r="D101" s="69"/>
      <c r="E101" s="69"/>
      <c r="F101" s="69"/>
      <c r="G101" s="75"/>
      <c r="H101" s="80"/>
      <c r="I101" s="38"/>
      <c r="J101" s="84" t="e">
        <f t="shared" si="7"/>
        <v>#DIV/0!</v>
      </c>
      <c r="K101" s="53" t="str">
        <f t="shared" si="8"/>
        <v xml:space="preserve"> </v>
      </c>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row>
    <row r="102" spans="2:43">
      <c r="B102" s="64"/>
      <c r="C102" s="69"/>
      <c r="D102" s="69"/>
      <c r="E102" s="69"/>
      <c r="F102" s="69"/>
      <c r="G102" s="75"/>
      <c r="H102" s="80"/>
      <c r="I102" s="38"/>
      <c r="J102" s="84" t="e">
        <f t="shared" si="7"/>
        <v>#DIV/0!</v>
      </c>
      <c r="K102" s="53" t="str">
        <f t="shared" si="8"/>
        <v xml:space="preserve"> </v>
      </c>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row>
    <row r="103" spans="2:43">
      <c r="B103" s="64"/>
      <c r="C103" s="69"/>
      <c r="D103" s="69"/>
      <c r="E103" s="69"/>
      <c r="F103" s="69"/>
      <c r="G103" s="75"/>
      <c r="H103" s="80"/>
      <c r="I103" s="38"/>
      <c r="J103" s="84" t="e">
        <f t="shared" si="7"/>
        <v>#DIV/0!</v>
      </c>
      <c r="K103" s="53" t="str">
        <f t="shared" si="8"/>
        <v xml:space="preserve"> </v>
      </c>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row>
    <row r="104" spans="2:43">
      <c r="B104" s="64"/>
      <c r="C104" s="69"/>
      <c r="D104" s="69"/>
      <c r="E104" s="69"/>
      <c r="F104" s="69"/>
      <c r="G104" s="75"/>
      <c r="H104" s="80"/>
      <c r="I104" s="38"/>
      <c r="J104" s="84" t="e">
        <f t="shared" si="7"/>
        <v>#DIV/0!</v>
      </c>
      <c r="K104" s="53" t="str">
        <f t="shared" si="8"/>
        <v xml:space="preserve"> </v>
      </c>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row>
    <row r="105" spans="2:43">
      <c r="B105" s="64"/>
      <c r="C105" s="69"/>
      <c r="D105" s="69"/>
      <c r="E105" s="69"/>
      <c r="F105" s="69"/>
      <c r="G105" s="75"/>
      <c r="H105" s="80"/>
      <c r="I105" s="38"/>
      <c r="J105" s="84" t="e">
        <f t="shared" si="7"/>
        <v>#DIV/0!</v>
      </c>
      <c r="K105" s="53" t="str">
        <f t="shared" si="8"/>
        <v xml:space="preserve"> </v>
      </c>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row>
    <row r="106" spans="2:43">
      <c r="B106" s="64"/>
      <c r="C106" s="69"/>
      <c r="D106" s="69"/>
      <c r="E106" s="69"/>
      <c r="F106" s="69"/>
      <c r="G106" s="75"/>
      <c r="H106" s="80"/>
      <c r="I106" s="38"/>
      <c r="J106" s="84" t="e">
        <f t="shared" si="7"/>
        <v>#DIV/0!</v>
      </c>
      <c r="K106" s="53" t="str">
        <f t="shared" si="8"/>
        <v xml:space="preserve"> </v>
      </c>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row>
    <row r="107" spans="2:43" ht="13.95">
      <c r="B107" s="65"/>
      <c r="C107" s="71"/>
      <c r="D107" s="71"/>
      <c r="E107" s="71"/>
      <c r="F107" s="71"/>
      <c r="G107" s="77"/>
      <c r="H107" s="81"/>
      <c r="I107" s="39"/>
      <c r="J107" s="85" t="e">
        <f t="shared" si="7"/>
        <v>#DIV/0!</v>
      </c>
      <c r="K107" s="54" t="str">
        <f t="shared" si="8"/>
        <v xml:space="preserve"> </v>
      </c>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row>
    <row r="108" spans="2:43">
      <c r="B108" s="1" t="s">
        <v>15</v>
      </c>
    </row>
  </sheetData>
  <sheetProtection password="B7DC" sheet="1" objects="1" scenarios="1"/>
  <mergeCells count="3">
    <mergeCell ref="C2:G2"/>
    <mergeCell ref="H2:K2"/>
    <mergeCell ref="B2:B3"/>
  </mergeCells>
  <phoneticPr fontId="1" type="Hiragana"/>
  <pageMargins left="0.7" right="0.7" top="0.75" bottom="0.75" header="0.3" footer="0.3"/>
  <pageSetup paperSize="9" fitToWidth="1" fitToHeight="1" orientation="portrait" usePrinterDefaults="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B2:C46"/>
  <sheetViews>
    <sheetView workbookViewId="0">
      <selection activeCell="B11" sqref="B11"/>
    </sheetView>
  </sheetViews>
  <sheetFormatPr defaultRowHeight="18"/>
  <cols>
    <col min="1" max="1" width="3.19921875" customWidth="1"/>
    <col min="2" max="2" width="16.19921875" customWidth="1"/>
    <col min="3" max="3" width="91.796875" customWidth="1"/>
  </cols>
  <sheetData>
    <row r="1" spans="2:3" ht="18.75"/>
    <row r="2" spans="2:3">
      <c r="B2" s="92" t="s">
        <v>18</v>
      </c>
      <c r="C2" s="98"/>
    </row>
    <row r="3" spans="2:3" ht="144.6" customHeight="1">
      <c r="B3" s="93" t="s">
        <v>250</v>
      </c>
      <c r="C3" s="99"/>
    </row>
    <row r="5" spans="2:3" ht="18.75"/>
    <row r="6" spans="2:3">
      <c r="B6" s="92" t="s">
        <v>217</v>
      </c>
      <c r="C6" s="98"/>
    </row>
    <row r="7" spans="2:3">
      <c r="B7" s="94" t="s">
        <v>218</v>
      </c>
      <c r="C7" s="100" t="s">
        <v>219</v>
      </c>
    </row>
    <row r="8" spans="2:3" ht="54">
      <c r="B8" s="95">
        <v>46129</v>
      </c>
      <c r="C8" s="101" t="s">
        <v>221</v>
      </c>
    </row>
    <row r="9" spans="2:3">
      <c r="B9" s="95">
        <v>46129</v>
      </c>
      <c r="C9" s="101" t="s">
        <v>220</v>
      </c>
    </row>
    <row r="10" spans="2:3" ht="54">
      <c r="B10" s="95">
        <v>46129</v>
      </c>
      <c r="C10" s="101" t="s">
        <v>251</v>
      </c>
    </row>
    <row r="11" spans="2:3">
      <c r="B11" s="95"/>
      <c r="C11" s="101"/>
    </row>
    <row r="12" spans="2:3">
      <c r="B12" s="95"/>
      <c r="C12" s="101"/>
    </row>
    <row r="13" spans="2:3">
      <c r="B13" s="95"/>
      <c r="C13" s="101"/>
    </row>
    <row r="14" spans="2:3">
      <c r="B14" s="95"/>
      <c r="C14" s="101"/>
    </row>
    <row r="15" spans="2:3">
      <c r="B15" s="95"/>
      <c r="C15" s="101"/>
    </row>
    <row r="16" spans="2:3">
      <c r="B16" s="95"/>
      <c r="C16" s="101"/>
    </row>
    <row r="17" spans="2:3">
      <c r="B17" s="95"/>
      <c r="C17" s="101"/>
    </row>
    <row r="18" spans="2:3">
      <c r="B18" s="95"/>
      <c r="C18" s="101"/>
    </row>
    <row r="19" spans="2:3">
      <c r="B19" s="95"/>
      <c r="C19" s="101"/>
    </row>
    <row r="20" spans="2:3">
      <c r="B20" s="95"/>
      <c r="C20" s="101"/>
    </row>
    <row r="21" spans="2:3">
      <c r="B21" s="95"/>
      <c r="C21" s="101"/>
    </row>
    <row r="22" spans="2:3">
      <c r="B22" s="95"/>
      <c r="C22" s="101"/>
    </row>
    <row r="23" spans="2:3">
      <c r="B23" s="95"/>
      <c r="C23" s="101"/>
    </row>
    <row r="24" spans="2:3">
      <c r="B24" s="95"/>
      <c r="C24" s="101"/>
    </row>
    <row r="25" spans="2:3">
      <c r="B25" s="95"/>
      <c r="C25" s="101"/>
    </row>
    <row r="26" spans="2:3">
      <c r="B26" s="95"/>
      <c r="C26" s="101"/>
    </row>
    <row r="27" spans="2:3">
      <c r="B27" s="95"/>
      <c r="C27" s="101"/>
    </row>
    <row r="28" spans="2:3">
      <c r="B28" s="95"/>
      <c r="C28" s="102"/>
    </row>
    <row r="29" spans="2:3">
      <c r="B29" s="95"/>
      <c r="C29" s="102"/>
    </row>
    <row r="30" spans="2:3">
      <c r="B30" s="95"/>
      <c r="C30" s="102"/>
    </row>
    <row r="31" spans="2:3">
      <c r="B31" s="95"/>
      <c r="C31" s="102"/>
    </row>
    <row r="32" spans="2:3">
      <c r="B32" s="95"/>
      <c r="C32" s="102"/>
    </row>
    <row r="33" spans="2:3" ht="18.75">
      <c r="B33" s="96"/>
      <c r="C33" s="103"/>
    </row>
    <row r="34" spans="2:3">
      <c r="B34" s="97"/>
    </row>
    <row r="35" spans="2:3">
      <c r="B35" s="97"/>
    </row>
    <row r="36" spans="2:3">
      <c r="B36" s="97"/>
    </row>
    <row r="37" spans="2:3">
      <c r="B37" s="97"/>
    </row>
    <row r="38" spans="2:3">
      <c r="B38" s="97"/>
    </row>
    <row r="39" spans="2:3">
      <c r="B39" s="97"/>
    </row>
    <row r="40" spans="2:3">
      <c r="B40" s="97"/>
    </row>
    <row r="41" spans="2:3">
      <c r="B41" s="97"/>
    </row>
    <row r="42" spans="2:3">
      <c r="B42" s="97"/>
    </row>
    <row r="43" spans="2:3">
      <c r="B43" s="97"/>
    </row>
    <row r="44" spans="2:3">
      <c r="B44" s="97"/>
    </row>
    <row r="45" spans="2:3">
      <c r="B45" s="97"/>
    </row>
    <row r="46" spans="2:3">
      <c r="B46" s="97"/>
    </row>
  </sheetData>
  <mergeCells count="3">
    <mergeCell ref="B2:C2"/>
    <mergeCell ref="B3:C3"/>
    <mergeCell ref="B6:C6"/>
  </mergeCells>
  <phoneticPr fontId="1" type="Hiragana"/>
  <pageMargins left="0.7" right="0.7" top="0.75" bottom="0.75" header="0.3" footer="0.3"/>
  <pageSetup paperSize="9" fitToWidth="1" fitToHeight="1" orientation="portrait" usePrinterDefaults="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0" tint="-0.25"/>
  </sheetPr>
  <dimension ref="A2:I526"/>
  <sheetViews>
    <sheetView workbookViewId="0"/>
  </sheetViews>
  <sheetFormatPr defaultRowHeight="18"/>
  <cols>
    <col min="2" max="2" width="32.19921875" bestFit="1" customWidth="1"/>
    <col min="3" max="3" width="12.19921875" bestFit="1" customWidth="1"/>
    <col min="4" max="5" width="9.296875" bestFit="1" customWidth="1"/>
    <col min="6" max="6" width="20.3984375" bestFit="1" customWidth="1"/>
    <col min="7" max="7" width="9.296875" bestFit="1" customWidth="1"/>
  </cols>
  <sheetData>
    <row r="2" spans="1:9">
      <c r="A2" s="104"/>
      <c r="B2" s="104" t="s">
        <v>145</v>
      </c>
      <c r="C2" s="105">
        <f>(C4+C9+C14+C19)/(C23*10)</f>
        <v>2000</v>
      </c>
      <c r="D2" s="108" t="s">
        <v>147</v>
      </c>
      <c r="E2" s="104"/>
      <c r="F2" t="s">
        <v>176</v>
      </c>
      <c r="G2" s="110">
        <f>G4+SUM(G12:G14)</f>
        <v>25.510681818181816</v>
      </c>
      <c r="H2" t="s">
        <v>105</v>
      </c>
      <c r="I2" s="108"/>
    </row>
    <row r="3" spans="1:9">
      <c r="A3" s="104"/>
      <c r="B3" s="104" t="s">
        <v>154</v>
      </c>
      <c r="C3" s="105">
        <f>C4/(C7*10)</f>
        <v>650</v>
      </c>
      <c r="D3" s="108" t="s">
        <v>147</v>
      </c>
      <c r="E3" s="104"/>
    </row>
    <row r="4" spans="1:9">
      <c r="A4" s="104"/>
      <c r="B4" s="104" t="s">
        <v>161</v>
      </c>
      <c r="C4" s="106">
        <v>32500</v>
      </c>
      <c r="D4" s="108" t="s">
        <v>162</v>
      </c>
      <c r="E4" s="104"/>
      <c r="F4" s="104" t="s">
        <v>175</v>
      </c>
      <c r="G4" s="110">
        <f>G5/(C23*10)</f>
        <v>19.712499999999999</v>
      </c>
      <c r="H4" t="s">
        <v>105</v>
      </c>
    </row>
    <row r="5" spans="1:9">
      <c r="A5" s="104"/>
      <c r="B5" s="104" t="s">
        <v>69</v>
      </c>
      <c r="C5" s="107">
        <v>5.5</v>
      </c>
      <c r="D5" s="108" t="s">
        <v>141</v>
      </c>
      <c r="E5" s="104"/>
      <c r="F5" s="104" t="s">
        <v>171</v>
      </c>
      <c r="G5" s="111">
        <f>SUM(G6:G9)</f>
        <v>985.625</v>
      </c>
      <c r="H5" t="s">
        <v>162</v>
      </c>
    </row>
    <row r="6" spans="1:9">
      <c r="A6" s="104"/>
      <c r="B6" s="104" t="s">
        <v>156</v>
      </c>
      <c r="C6" s="107">
        <v>5</v>
      </c>
      <c r="D6" s="108" t="s">
        <v>163</v>
      </c>
      <c r="E6" s="104"/>
      <c r="F6" s="104" t="s">
        <v>172</v>
      </c>
      <c r="G6" s="111">
        <f>C4/C6*C5*0.01</f>
        <v>357.5</v>
      </c>
      <c r="H6" t="s">
        <v>162</v>
      </c>
    </row>
    <row r="7" spans="1:9">
      <c r="A7" s="104"/>
      <c r="B7" s="104" t="s">
        <v>157</v>
      </c>
      <c r="C7" s="107">
        <v>5</v>
      </c>
      <c r="D7" s="108" t="s">
        <v>160</v>
      </c>
      <c r="E7" s="104"/>
      <c r="F7" s="104" t="s">
        <v>173</v>
      </c>
      <c r="G7" s="111">
        <f>C9/C11*C10*0.01</f>
        <v>300</v>
      </c>
      <c r="H7" t="s">
        <v>162</v>
      </c>
    </row>
    <row r="8" spans="1:9">
      <c r="A8" s="104"/>
      <c r="B8" s="104" t="str">
        <v>　二番茶生葉収量</v>
      </c>
      <c r="C8" s="105">
        <f>C9/(C12*10)</f>
        <v>750</v>
      </c>
      <c r="D8" s="108" t="s">
        <v>147</v>
      </c>
      <c r="E8" s="104"/>
      <c r="F8" s="104" t="s">
        <v>151</v>
      </c>
      <c r="G8" s="111">
        <f>C14/C16*C15*0.01</f>
        <v>43.75</v>
      </c>
      <c r="H8" t="s">
        <v>162</v>
      </c>
    </row>
    <row r="9" spans="1:9">
      <c r="A9" s="104"/>
      <c r="B9" s="104" t="s">
        <v>170</v>
      </c>
      <c r="C9" s="106">
        <v>30000</v>
      </c>
      <c r="D9" s="108" t="s">
        <v>162</v>
      </c>
      <c r="E9" s="104"/>
      <c r="F9" s="104" t="s">
        <v>174</v>
      </c>
      <c r="G9" s="111">
        <f>C19/C21*C20*0.01</f>
        <v>284.375</v>
      </c>
      <c r="H9" t="s">
        <v>162</v>
      </c>
    </row>
    <row r="10" spans="1:9">
      <c r="A10" s="104"/>
      <c r="B10" s="104" t="str">
        <v>　二番茶平均窒素含有率</v>
      </c>
      <c r="C10" s="107">
        <v>4</v>
      </c>
      <c r="D10" s="108" t="s">
        <v>141</v>
      </c>
      <c r="E10" s="104"/>
      <c r="F10" s="104"/>
      <c r="G10" s="104"/>
    </row>
    <row r="11" spans="1:9">
      <c r="A11" s="104"/>
      <c r="B11" s="104" t="str">
        <v>　二番茶平均歩留り</v>
      </c>
      <c r="C11" s="107">
        <v>4</v>
      </c>
      <c r="D11" s="108" t="s">
        <v>163</v>
      </c>
      <c r="E11" s="104"/>
      <c r="F11" s="104" t="s">
        <v>98</v>
      </c>
      <c r="G11" s="104"/>
    </row>
    <row r="12" spans="1:9">
      <c r="A12" s="104"/>
      <c r="B12" s="104" t="str">
        <v>　二番茶摘採面積</v>
      </c>
      <c r="C12" s="107">
        <v>4</v>
      </c>
      <c r="D12" s="108" t="s">
        <v>160</v>
      </c>
      <c r="E12" s="104"/>
      <c r="F12" s="104" t="s">
        <v>177</v>
      </c>
      <c r="G12" s="112">
        <v>1</v>
      </c>
      <c r="H12" t="s">
        <v>105</v>
      </c>
    </row>
    <row r="13" spans="1:9">
      <c r="A13" s="104"/>
      <c r="B13" s="104" t="s">
        <v>166</v>
      </c>
      <c r="C13" s="105">
        <f>C14/(C17*10)</f>
        <v>500</v>
      </c>
      <c r="D13" s="108" t="s">
        <v>147</v>
      </c>
      <c r="E13" s="104"/>
      <c r="F13" s="104" t="s">
        <v>178</v>
      </c>
      <c r="G13" s="112">
        <f>0.2*7*10*3.5/50</f>
        <v>0.98000000000000009</v>
      </c>
      <c r="H13" t="s">
        <v>105</v>
      </c>
    </row>
    <row r="14" spans="1:9">
      <c r="A14" s="104"/>
      <c r="B14" s="104" t="s">
        <v>168</v>
      </c>
      <c r="C14" s="106">
        <v>5000</v>
      </c>
      <c r="D14" s="108" t="s">
        <v>162</v>
      </c>
      <c r="E14" s="104"/>
      <c r="F14" s="104" t="s">
        <v>179</v>
      </c>
      <c r="G14" s="112">
        <f>(38.8-24.8)/11*1000*0.1*0.03</f>
        <v>3.8181818181818175</v>
      </c>
      <c r="H14" t="s">
        <v>105</v>
      </c>
    </row>
    <row r="15" spans="1:9">
      <c r="A15" s="104"/>
      <c r="B15" s="104" t="str">
        <v>　台切り番・三番茶平均窒素含有率</v>
      </c>
      <c r="C15" s="107">
        <v>3.5</v>
      </c>
      <c r="D15" s="108"/>
      <c r="E15" s="104"/>
      <c r="F15" s="104"/>
      <c r="G15" s="112"/>
    </row>
    <row r="16" spans="1:9">
      <c r="A16" s="104"/>
      <c r="B16" s="104" t="str">
        <v>　台切り番・三番茶平均歩留り</v>
      </c>
      <c r="C16" s="107">
        <v>4</v>
      </c>
      <c r="D16" s="108"/>
      <c r="E16" s="104"/>
      <c r="F16" s="104"/>
      <c r="G16" s="112"/>
    </row>
    <row r="17" spans="1:9">
      <c r="A17" s="104"/>
      <c r="B17" s="104" t="str">
        <v>　台切り番・三番茶摘採面積</v>
      </c>
      <c r="C17" s="107">
        <v>1</v>
      </c>
      <c r="D17" s="108" t="s">
        <v>160</v>
      </c>
      <c r="E17" s="104"/>
      <c r="F17" s="104"/>
      <c r="G17" s="104"/>
    </row>
    <row r="18" spans="1:9">
      <c r="A18" s="104"/>
      <c r="B18" s="104" t="s">
        <v>52</v>
      </c>
      <c r="C18" s="105">
        <f>C19/(C22*10)</f>
        <v>650</v>
      </c>
      <c r="D18" s="108" t="s">
        <v>147</v>
      </c>
      <c r="E18" s="104"/>
      <c r="F18" s="104"/>
      <c r="G18" s="104"/>
    </row>
    <row r="19" spans="1:9">
      <c r="A19" s="104"/>
      <c r="B19" s="104" t="s">
        <v>169</v>
      </c>
      <c r="C19" s="106">
        <v>32500</v>
      </c>
      <c r="D19" s="108" t="s">
        <v>162</v>
      </c>
      <c r="E19" s="104"/>
      <c r="F19" s="104"/>
      <c r="G19" s="104"/>
    </row>
    <row r="20" spans="1:9">
      <c r="A20" s="104"/>
      <c r="B20" s="104" t="str">
        <v>　秋冬番平均窒素含有率</v>
      </c>
      <c r="C20" s="107">
        <v>3.5</v>
      </c>
      <c r="D20" s="108"/>
      <c r="E20" s="104"/>
      <c r="F20" s="104"/>
      <c r="G20" s="104"/>
    </row>
    <row r="21" spans="1:9">
      <c r="A21" s="104"/>
      <c r="B21" s="104" t="str">
        <v>　秋冬番平均歩留り</v>
      </c>
      <c r="C21" s="107">
        <v>4</v>
      </c>
      <c r="D21" s="108"/>
      <c r="E21" s="104"/>
      <c r="F21" s="104"/>
      <c r="G21" s="104"/>
    </row>
    <row r="22" spans="1:9">
      <c r="A22" s="104"/>
      <c r="B22" s="104" t="str">
        <v>　秋冬番摘採面積</v>
      </c>
      <c r="C22" s="107">
        <v>5</v>
      </c>
      <c r="D22" s="108"/>
      <c r="E22" s="104"/>
      <c r="F22" s="104"/>
      <c r="G22" s="104"/>
    </row>
    <row r="23" spans="1:9">
      <c r="A23" s="104"/>
      <c r="B23" s="104" t="s">
        <v>159</v>
      </c>
      <c r="C23" s="107">
        <v>5</v>
      </c>
      <c r="D23" s="108" t="s">
        <v>160</v>
      </c>
      <c r="E23" s="104"/>
      <c r="F23" s="104"/>
      <c r="G23" s="104"/>
    </row>
    <row r="24" spans="1:9">
      <c r="A24" s="104"/>
      <c r="B24" s="104"/>
      <c r="C24" s="108"/>
      <c r="D24" s="108"/>
      <c r="E24" s="104"/>
      <c r="F24" s="104"/>
      <c r="G24" s="104"/>
    </row>
    <row r="25" spans="1:9">
      <c r="A25" s="104"/>
      <c r="B25" s="104" t="s">
        <v>167</v>
      </c>
      <c r="C25" s="109">
        <v>7</v>
      </c>
      <c r="D25" s="108" t="s">
        <v>185</v>
      </c>
      <c r="E25" s="104" t="s">
        <v>186</v>
      </c>
      <c r="F25" s="104"/>
      <c r="G25" s="104"/>
    </row>
    <row r="26" spans="1:9">
      <c r="A26" s="104"/>
      <c r="B26" s="104"/>
      <c r="C26" s="108"/>
      <c r="D26" s="108"/>
      <c r="E26" s="104"/>
      <c r="F26" s="104"/>
      <c r="G26" s="104"/>
      <c r="I26" s="108"/>
    </row>
    <row r="27" spans="1:9">
      <c r="A27" s="104"/>
      <c r="B27" s="104" t="s">
        <v>148</v>
      </c>
      <c r="C27" s="108"/>
      <c r="D27" s="108"/>
      <c r="E27" s="104"/>
      <c r="F27" s="104"/>
      <c r="G27" s="104"/>
    </row>
    <row r="28" spans="1:9">
      <c r="A28" s="104"/>
      <c r="B28" s="104" t="s">
        <v>149</v>
      </c>
      <c r="C28" s="109">
        <v>0.8</v>
      </c>
      <c r="D28" s="108" t="s">
        <v>12</v>
      </c>
      <c r="E28" s="104"/>
      <c r="F28" s="104"/>
      <c r="G28" s="104"/>
    </row>
    <row r="29" spans="1:9">
      <c r="A29" s="104"/>
      <c r="B29" s="104"/>
      <c r="C29" s="108">
        <f>C28*0.001/(0.01*0.01*0.01)</f>
        <v>799.99999999999989</v>
      </c>
      <c r="D29" s="108" t="s">
        <v>129</v>
      </c>
      <c r="E29" s="104"/>
      <c r="F29" s="104"/>
      <c r="G29" s="104"/>
    </row>
    <row r="30" spans="1:9">
      <c r="A30" s="104"/>
      <c r="B30" s="104"/>
      <c r="C30" s="108"/>
      <c r="D30" s="108"/>
      <c r="E30" s="104"/>
      <c r="F30" s="104"/>
      <c r="G30" s="104"/>
    </row>
    <row r="31" spans="1:9">
      <c r="A31" s="104"/>
      <c r="B31" s="104" t="s">
        <v>74</v>
      </c>
      <c r="C31" s="108">
        <f>C28/2.6</f>
        <v>0.30769230769230771</v>
      </c>
      <c r="D31" s="108" t="s">
        <v>229</v>
      </c>
      <c r="E31" s="104"/>
      <c r="F31" s="104"/>
      <c r="G31" s="104"/>
    </row>
    <row r="32" spans="1:9">
      <c r="A32" s="104"/>
      <c r="B32" s="104" t="s">
        <v>165</v>
      </c>
      <c r="C32" s="108">
        <v>0.4</v>
      </c>
      <c r="D32" s="108" t="s">
        <v>230</v>
      </c>
      <c r="E32" s="104" t="s">
        <v>247</v>
      </c>
      <c r="F32" s="104"/>
      <c r="G32" s="104"/>
    </row>
    <row r="33" spans="1:7">
      <c r="A33" s="104"/>
      <c r="B33" s="104" t="s">
        <v>41</v>
      </c>
      <c r="C33" s="108">
        <f>C29*C32</f>
        <v>320</v>
      </c>
      <c r="D33" s="108" t="s">
        <v>129</v>
      </c>
      <c r="E33" s="104"/>
      <c r="F33" s="104"/>
      <c r="G33" s="104"/>
    </row>
    <row r="34" spans="1:7">
      <c r="A34" s="104"/>
      <c r="B34" s="104" t="s">
        <v>231</v>
      </c>
      <c r="C34" s="108">
        <f>C33/1000</f>
        <v>0.32</v>
      </c>
      <c r="D34" s="108"/>
      <c r="E34" s="104"/>
      <c r="F34" s="104"/>
      <c r="G34" s="104"/>
    </row>
    <row r="35" spans="1:7">
      <c r="A35" s="104"/>
      <c r="B35" s="104" t="s">
        <v>232</v>
      </c>
      <c r="C35" s="108">
        <v>0.1</v>
      </c>
      <c r="D35" s="108" t="s">
        <v>233</v>
      </c>
      <c r="E35" s="104"/>
      <c r="F35" s="104"/>
      <c r="G35" s="104"/>
    </row>
    <row r="36" spans="1:7">
      <c r="A36" s="104"/>
      <c r="B36" s="104" t="s">
        <v>246</v>
      </c>
      <c r="C36" s="108">
        <f>C33*0.2</f>
        <v>64</v>
      </c>
      <c r="D36" s="108"/>
      <c r="E36" s="104"/>
      <c r="F36" s="104"/>
      <c r="G36" s="104"/>
    </row>
    <row r="37" spans="1:7">
      <c r="A37" s="104"/>
      <c r="B37" s="104"/>
      <c r="C37" s="108"/>
      <c r="D37" s="108"/>
      <c r="E37" s="104"/>
      <c r="F37" s="104"/>
      <c r="G37" s="104"/>
    </row>
    <row r="38" spans="1:7">
      <c r="A38" s="104"/>
      <c r="B38" s="104"/>
      <c r="C38" s="108"/>
      <c r="D38" s="108"/>
      <c r="E38" s="104"/>
      <c r="F38" s="104"/>
      <c r="G38" s="104"/>
    </row>
    <row r="39" spans="1:7">
      <c r="A39" s="104"/>
      <c r="B39" s="104"/>
      <c r="C39" s="108"/>
      <c r="D39" s="108"/>
      <c r="E39" s="104"/>
      <c r="F39" s="104"/>
      <c r="G39" s="104"/>
    </row>
    <row r="40" spans="1:7">
      <c r="A40" s="104"/>
      <c r="B40" s="104"/>
      <c r="C40" s="108"/>
      <c r="D40" s="108"/>
      <c r="E40" s="104"/>
      <c r="F40" s="104"/>
      <c r="G40" s="104"/>
    </row>
    <row r="41" spans="1:7">
      <c r="A41" s="104"/>
      <c r="B41" s="104"/>
      <c r="C41" s="108"/>
      <c r="D41" s="108"/>
      <c r="E41" s="104"/>
      <c r="F41" s="104"/>
      <c r="G41" s="104"/>
    </row>
    <row r="42" spans="1:7">
      <c r="A42" s="104"/>
      <c r="B42" s="104"/>
      <c r="C42" s="108"/>
      <c r="D42" s="108"/>
      <c r="E42" s="104"/>
      <c r="F42" s="104"/>
      <c r="G42" s="104"/>
    </row>
    <row r="43" spans="1:7">
      <c r="A43" s="104"/>
      <c r="B43" s="104"/>
      <c r="C43" s="108"/>
      <c r="D43" s="108"/>
      <c r="E43" s="104"/>
      <c r="F43" s="104"/>
      <c r="G43" s="104"/>
    </row>
    <row r="44" spans="1:7">
      <c r="A44" s="104"/>
      <c r="B44" s="104"/>
      <c r="C44" s="104"/>
      <c r="D44" s="104"/>
      <c r="E44" s="104"/>
      <c r="F44" s="104"/>
      <c r="G44" s="104"/>
    </row>
    <row r="45" spans="1:7">
      <c r="A45" s="104"/>
      <c r="B45" s="104"/>
      <c r="C45" s="104"/>
      <c r="D45" s="104"/>
      <c r="E45" s="104"/>
      <c r="F45" s="104"/>
      <c r="G45" s="104"/>
    </row>
    <row r="46" spans="1:7">
      <c r="A46" s="104"/>
      <c r="B46" s="104"/>
      <c r="C46" s="104"/>
      <c r="D46" s="104"/>
      <c r="E46" s="104"/>
      <c r="F46" s="104"/>
      <c r="G46" s="104"/>
    </row>
    <row r="47" spans="1:7">
      <c r="A47" s="104"/>
      <c r="B47" s="104"/>
      <c r="C47" s="104"/>
      <c r="D47" s="104"/>
      <c r="E47" s="104"/>
      <c r="F47" s="104"/>
      <c r="G47" s="104"/>
    </row>
    <row r="48" spans="1:7">
      <c r="A48" s="104"/>
      <c r="B48" s="104"/>
      <c r="C48" s="104"/>
      <c r="D48" s="104"/>
      <c r="E48" s="104"/>
      <c r="F48" s="104"/>
      <c r="G48" s="104"/>
    </row>
    <row r="49" spans="1:7">
      <c r="A49" s="104"/>
      <c r="B49" s="104"/>
      <c r="C49" s="104"/>
      <c r="D49" s="104"/>
      <c r="E49" s="104"/>
      <c r="F49" s="104"/>
      <c r="G49" s="104"/>
    </row>
    <row r="50" spans="1:7">
      <c r="A50" s="104"/>
      <c r="B50" s="104"/>
      <c r="C50" s="104"/>
      <c r="D50" s="104"/>
      <c r="E50" s="104"/>
      <c r="F50" s="104"/>
      <c r="G50" s="104"/>
    </row>
    <row r="51" spans="1:7">
      <c r="A51" s="104"/>
      <c r="B51" s="104"/>
      <c r="C51" s="104"/>
      <c r="D51" s="104"/>
      <c r="E51" s="104"/>
      <c r="F51" s="104"/>
      <c r="G51" s="104"/>
    </row>
    <row r="52" spans="1:7">
      <c r="A52" s="104"/>
      <c r="B52" s="104"/>
      <c r="C52" s="104"/>
      <c r="D52" s="104"/>
      <c r="E52" s="104"/>
      <c r="F52" s="104"/>
      <c r="G52" s="104"/>
    </row>
    <row r="53" spans="1:7">
      <c r="A53" s="104"/>
      <c r="B53" s="104"/>
      <c r="C53" s="104"/>
      <c r="D53" s="104"/>
      <c r="E53" s="104"/>
      <c r="F53" s="104"/>
      <c r="G53" s="104"/>
    </row>
    <row r="54" spans="1:7">
      <c r="A54" s="104"/>
      <c r="B54" s="104"/>
      <c r="C54" s="104"/>
      <c r="D54" s="104"/>
      <c r="E54" s="104"/>
      <c r="F54" s="104"/>
      <c r="G54" s="104"/>
    </row>
    <row r="55" spans="1:7">
      <c r="A55" s="104"/>
      <c r="B55" s="104"/>
      <c r="C55" s="104"/>
      <c r="D55" s="104"/>
      <c r="E55" s="104"/>
      <c r="F55" s="104"/>
      <c r="G55" s="104"/>
    </row>
    <row r="56" spans="1:7">
      <c r="A56" s="104"/>
      <c r="B56" s="104"/>
      <c r="C56" s="104"/>
      <c r="D56" s="104"/>
      <c r="E56" s="104"/>
      <c r="F56" s="104"/>
      <c r="G56" s="104"/>
    </row>
    <row r="57" spans="1:7">
      <c r="A57" s="104"/>
      <c r="B57" s="104"/>
      <c r="C57" s="104"/>
      <c r="D57" s="104"/>
      <c r="E57" s="104"/>
      <c r="F57" s="104"/>
      <c r="G57" s="104"/>
    </row>
    <row r="58" spans="1:7">
      <c r="A58" s="104"/>
      <c r="B58" s="104"/>
      <c r="C58" s="104"/>
      <c r="D58" s="104"/>
      <c r="E58" s="104"/>
      <c r="F58" s="104"/>
      <c r="G58" s="104"/>
    </row>
    <row r="59" spans="1:7">
      <c r="A59" s="104"/>
      <c r="B59" s="104"/>
      <c r="C59" s="104"/>
      <c r="D59" s="104"/>
      <c r="E59" s="104"/>
      <c r="F59" s="104"/>
      <c r="G59" s="104"/>
    </row>
    <row r="60" spans="1:7">
      <c r="A60" s="104"/>
      <c r="B60" s="104"/>
      <c r="C60" s="104"/>
      <c r="D60" s="104"/>
      <c r="E60" s="104"/>
      <c r="F60" s="104"/>
      <c r="G60" s="104"/>
    </row>
    <row r="61" spans="1:7">
      <c r="A61" s="104"/>
      <c r="B61" s="104"/>
      <c r="C61" s="104"/>
      <c r="D61" s="104"/>
      <c r="E61" s="104"/>
      <c r="F61" s="104"/>
      <c r="G61" s="104"/>
    </row>
    <row r="62" spans="1:7">
      <c r="A62" s="104"/>
      <c r="B62" s="104"/>
      <c r="C62" s="104"/>
      <c r="D62" s="104"/>
      <c r="E62" s="104"/>
      <c r="F62" s="104"/>
      <c r="G62" s="104"/>
    </row>
    <row r="63" spans="1:7">
      <c r="A63" s="104"/>
      <c r="B63" s="104"/>
      <c r="C63" s="104"/>
      <c r="D63" s="104"/>
      <c r="E63" s="104"/>
      <c r="F63" s="104"/>
      <c r="G63" s="104"/>
    </row>
    <row r="64" spans="1:7">
      <c r="A64" s="104"/>
      <c r="B64" s="104"/>
      <c r="C64" s="104"/>
      <c r="D64" s="104"/>
      <c r="E64" s="104"/>
      <c r="F64" s="104"/>
      <c r="G64" s="104"/>
    </row>
    <row r="65" spans="1:7">
      <c r="A65" s="104"/>
      <c r="B65" s="104"/>
      <c r="C65" s="104"/>
      <c r="D65" s="104"/>
      <c r="E65" s="104"/>
      <c r="F65" s="104"/>
      <c r="G65" s="104"/>
    </row>
    <row r="66" spans="1:7">
      <c r="A66" s="104"/>
      <c r="B66" s="104"/>
      <c r="C66" s="104"/>
      <c r="D66" s="104"/>
      <c r="E66" s="104"/>
      <c r="F66" s="104"/>
      <c r="G66" s="104"/>
    </row>
    <row r="67" spans="1:7">
      <c r="A67" s="104"/>
      <c r="B67" s="104"/>
      <c r="C67" s="104"/>
      <c r="D67" s="104"/>
      <c r="E67" s="104"/>
      <c r="F67" s="104"/>
      <c r="G67" s="104"/>
    </row>
    <row r="68" spans="1:7">
      <c r="A68" s="104"/>
      <c r="B68" s="104"/>
      <c r="C68" s="104"/>
      <c r="D68" s="104"/>
      <c r="E68" s="104"/>
      <c r="F68" s="104"/>
      <c r="G68" s="104"/>
    </row>
    <row r="69" spans="1:7">
      <c r="A69" s="104"/>
      <c r="B69" s="104"/>
      <c r="C69" s="104"/>
      <c r="D69" s="104"/>
      <c r="E69" s="104"/>
      <c r="F69" s="104"/>
      <c r="G69" s="104"/>
    </row>
    <row r="70" spans="1:7">
      <c r="A70" s="104"/>
      <c r="B70" s="104"/>
      <c r="C70" s="104"/>
      <c r="D70" s="104"/>
      <c r="E70" s="104"/>
      <c r="F70" s="104"/>
      <c r="G70" s="104"/>
    </row>
    <row r="71" spans="1:7">
      <c r="A71" s="104"/>
      <c r="B71" s="104"/>
      <c r="C71" s="104"/>
      <c r="D71" s="104"/>
      <c r="E71" s="104"/>
      <c r="F71" s="104"/>
      <c r="G71" s="104"/>
    </row>
    <row r="72" spans="1:7">
      <c r="A72" s="104"/>
      <c r="B72" s="104"/>
      <c r="C72" s="104"/>
      <c r="D72" s="104"/>
      <c r="E72" s="104"/>
      <c r="F72" s="104"/>
      <c r="G72" s="104"/>
    </row>
    <row r="73" spans="1:7">
      <c r="A73" s="104"/>
      <c r="B73" s="104"/>
      <c r="C73" s="104"/>
      <c r="D73" s="104"/>
      <c r="E73" s="104"/>
      <c r="F73" s="104"/>
      <c r="G73" s="104"/>
    </row>
    <row r="74" spans="1:7">
      <c r="A74" s="104"/>
      <c r="B74" s="104"/>
      <c r="C74" s="104"/>
      <c r="D74" s="104"/>
      <c r="E74" s="104"/>
      <c r="F74" s="104"/>
      <c r="G74" s="104"/>
    </row>
    <row r="75" spans="1:7">
      <c r="A75" s="104"/>
      <c r="B75" s="104"/>
      <c r="C75" s="104"/>
      <c r="D75" s="104"/>
      <c r="E75" s="104"/>
      <c r="F75" s="104"/>
      <c r="G75" s="104"/>
    </row>
    <row r="76" spans="1:7">
      <c r="A76" s="104"/>
      <c r="B76" s="104"/>
      <c r="C76" s="104"/>
      <c r="D76" s="104"/>
      <c r="E76" s="104"/>
      <c r="F76" s="104"/>
      <c r="G76" s="104"/>
    </row>
    <row r="77" spans="1:7">
      <c r="A77" s="104"/>
      <c r="B77" s="104"/>
      <c r="C77" s="104"/>
      <c r="D77" s="104"/>
      <c r="E77" s="104"/>
      <c r="F77" s="104"/>
      <c r="G77" s="104"/>
    </row>
    <row r="78" spans="1:7">
      <c r="A78" s="104"/>
      <c r="B78" s="104"/>
      <c r="C78" s="104"/>
      <c r="D78" s="104"/>
      <c r="E78" s="104"/>
      <c r="F78" s="104"/>
      <c r="G78" s="104"/>
    </row>
    <row r="79" spans="1:7">
      <c r="A79" s="104"/>
      <c r="B79" s="104"/>
      <c r="C79" s="104"/>
      <c r="D79" s="104"/>
      <c r="E79" s="104"/>
      <c r="F79" s="104"/>
      <c r="G79" s="104"/>
    </row>
    <row r="80" spans="1:7">
      <c r="A80" s="104"/>
      <c r="B80" s="104"/>
      <c r="C80" s="104"/>
      <c r="D80" s="104"/>
      <c r="E80" s="104"/>
      <c r="F80" s="104"/>
      <c r="G80" s="104"/>
    </row>
    <row r="81" spans="1:7">
      <c r="A81" s="104"/>
      <c r="B81" s="104"/>
      <c r="C81" s="104"/>
      <c r="D81" s="104"/>
      <c r="E81" s="104"/>
      <c r="F81" s="104"/>
      <c r="G81" s="104"/>
    </row>
    <row r="82" spans="1:7">
      <c r="A82" s="104"/>
      <c r="B82" s="104"/>
      <c r="C82" s="104"/>
      <c r="D82" s="104"/>
      <c r="E82" s="104"/>
      <c r="F82" s="104"/>
      <c r="G82" s="104"/>
    </row>
    <row r="83" spans="1:7">
      <c r="A83" s="104"/>
      <c r="B83" s="104"/>
      <c r="C83" s="104"/>
      <c r="D83" s="104"/>
      <c r="E83" s="104"/>
      <c r="F83" s="104"/>
      <c r="G83" s="104"/>
    </row>
    <row r="84" spans="1:7">
      <c r="A84" s="104"/>
      <c r="B84" s="104"/>
      <c r="C84" s="104"/>
      <c r="D84" s="104"/>
      <c r="E84" s="104"/>
      <c r="F84" s="104"/>
      <c r="G84" s="104"/>
    </row>
    <row r="85" spans="1:7">
      <c r="A85" s="104"/>
      <c r="B85" s="104"/>
      <c r="C85" s="104"/>
      <c r="D85" s="104"/>
      <c r="E85" s="104"/>
      <c r="F85" s="104"/>
      <c r="G85" s="104"/>
    </row>
    <row r="86" spans="1:7">
      <c r="A86" s="104"/>
      <c r="B86" s="104"/>
      <c r="C86" s="104"/>
      <c r="D86" s="104"/>
      <c r="E86" s="104"/>
      <c r="F86" s="104"/>
      <c r="G86" s="104"/>
    </row>
    <row r="87" spans="1:7">
      <c r="A87" s="104"/>
      <c r="B87" s="104"/>
      <c r="C87" s="104"/>
      <c r="D87" s="104"/>
      <c r="E87" s="104"/>
      <c r="F87" s="104"/>
      <c r="G87" s="104"/>
    </row>
    <row r="88" spans="1:7">
      <c r="A88" s="104"/>
      <c r="B88" s="104"/>
      <c r="C88" s="104"/>
      <c r="D88" s="104"/>
      <c r="E88" s="104"/>
      <c r="F88" s="104"/>
      <c r="G88" s="104"/>
    </row>
    <row r="89" spans="1:7">
      <c r="A89" s="104"/>
      <c r="B89" s="104"/>
      <c r="C89" s="104"/>
      <c r="D89" s="104"/>
      <c r="E89" s="104"/>
      <c r="F89" s="104"/>
      <c r="G89" s="104"/>
    </row>
    <row r="90" spans="1:7">
      <c r="A90" s="104"/>
      <c r="B90" s="104"/>
      <c r="C90" s="104"/>
      <c r="D90" s="104"/>
      <c r="E90" s="104"/>
      <c r="F90" s="104"/>
      <c r="G90" s="104"/>
    </row>
    <row r="91" spans="1:7">
      <c r="A91" s="104"/>
      <c r="B91" s="104"/>
      <c r="C91" s="104"/>
      <c r="D91" s="104"/>
      <c r="E91" s="104"/>
      <c r="F91" s="104"/>
      <c r="G91" s="104"/>
    </row>
    <row r="92" spans="1:7">
      <c r="A92" s="104"/>
      <c r="B92" s="104"/>
      <c r="C92" s="104"/>
      <c r="D92" s="104"/>
      <c r="E92" s="104"/>
      <c r="F92" s="104"/>
      <c r="G92" s="104"/>
    </row>
    <row r="93" spans="1:7">
      <c r="A93" s="104"/>
      <c r="B93" s="104"/>
      <c r="C93" s="104"/>
      <c r="D93" s="104"/>
      <c r="E93" s="104"/>
      <c r="F93" s="104"/>
      <c r="G93" s="104"/>
    </row>
    <row r="94" spans="1:7">
      <c r="A94" s="104"/>
      <c r="B94" s="104"/>
      <c r="C94" s="104"/>
      <c r="D94" s="104"/>
      <c r="E94" s="104"/>
      <c r="F94" s="104"/>
      <c r="G94" s="104"/>
    </row>
    <row r="95" spans="1:7">
      <c r="A95" s="104"/>
      <c r="B95" s="104"/>
      <c r="C95" s="104"/>
      <c r="D95" s="104"/>
      <c r="E95" s="104"/>
      <c r="F95" s="104"/>
      <c r="G95" s="104"/>
    </row>
    <row r="96" spans="1:7">
      <c r="A96" s="104"/>
      <c r="B96" s="104"/>
      <c r="C96" s="104"/>
      <c r="D96" s="104"/>
      <c r="E96" s="104"/>
      <c r="F96" s="104"/>
      <c r="G96" s="104"/>
    </row>
    <row r="97" spans="1:7">
      <c r="A97" s="104"/>
      <c r="B97" s="104"/>
      <c r="C97" s="104"/>
      <c r="D97" s="104"/>
      <c r="E97" s="104"/>
      <c r="F97" s="104"/>
      <c r="G97" s="104"/>
    </row>
    <row r="98" spans="1:7">
      <c r="A98" s="104"/>
      <c r="B98" s="104"/>
      <c r="C98" s="104"/>
      <c r="D98" s="104"/>
      <c r="E98" s="104"/>
      <c r="F98" s="104"/>
      <c r="G98" s="104"/>
    </row>
    <row r="99" spans="1:7">
      <c r="A99" s="104"/>
      <c r="B99" s="104"/>
      <c r="C99" s="104"/>
      <c r="D99" s="104"/>
      <c r="E99" s="104"/>
      <c r="F99" s="104"/>
      <c r="G99" s="104"/>
    </row>
    <row r="100" spans="1:7">
      <c r="A100" s="104"/>
      <c r="B100" s="104"/>
      <c r="C100" s="104"/>
      <c r="D100" s="104"/>
      <c r="E100" s="104"/>
      <c r="F100" s="104"/>
      <c r="G100" s="104"/>
    </row>
    <row r="101" spans="1:7">
      <c r="A101" s="104"/>
      <c r="B101" s="104"/>
      <c r="C101" s="104"/>
      <c r="D101" s="104"/>
      <c r="E101" s="104"/>
      <c r="F101" s="104"/>
      <c r="G101" s="104"/>
    </row>
    <row r="102" spans="1:7">
      <c r="A102" s="104"/>
      <c r="B102" s="104"/>
      <c r="C102" s="104"/>
      <c r="D102" s="104"/>
      <c r="E102" s="104"/>
      <c r="F102" s="104"/>
      <c r="G102" s="104"/>
    </row>
    <row r="103" spans="1:7">
      <c r="A103" s="104"/>
      <c r="B103" s="104"/>
      <c r="C103" s="104"/>
      <c r="D103" s="104"/>
      <c r="E103" s="104"/>
      <c r="F103" s="104"/>
      <c r="G103" s="104"/>
    </row>
    <row r="104" spans="1:7">
      <c r="A104" s="104"/>
      <c r="B104" s="104"/>
      <c r="C104" s="104"/>
      <c r="D104" s="104"/>
      <c r="E104" s="104"/>
      <c r="F104" s="104"/>
      <c r="G104" s="104"/>
    </row>
    <row r="105" spans="1:7">
      <c r="A105" s="104"/>
      <c r="B105" s="104"/>
      <c r="C105" s="104"/>
      <c r="D105" s="104"/>
      <c r="E105" s="104"/>
      <c r="F105" s="104"/>
      <c r="G105" s="104"/>
    </row>
    <row r="106" spans="1:7">
      <c r="A106" s="104"/>
      <c r="B106" s="104"/>
      <c r="C106" s="104"/>
      <c r="D106" s="104"/>
      <c r="E106" s="104"/>
      <c r="F106" s="104"/>
      <c r="G106" s="104"/>
    </row>
    <row r="107" spans="1:7">
      <c r="A107" s="104"/>
      <c r="B107" s="104"/>
      <c r="C107" s="104"/>
      <c r="D107" s="104"/>
      <c r="E107" s="104"/>
      <c r="F107" s="104"/>
      <c r="G107" s="104"/>
    </row>
    <row r="108" spans="1:7">
      <c r="A108" s="104"/>
      <c r="B108" s="104"/>
      <c r="C108" s="104"/>
      <c r="D108" s="104"/>
      <c r="E108" s="104"/>
      <c r="F108" s="104"/>
      <c r="G108" s="104"/>
    </row>
    <row r="109" spans="1:7">
      <c r="A109" s="104"/>
      <c r="B109" s="104"/>
      <c r="C109" s="104"/>
      <c r="D109" s="104"/>
      <c r="E109" s="104"/>
      <c r="F109" s="104"/>
      <c r="G109" s="104"/>
    </row>
    <row r="110" spans="1:7">
      <c r="A110" s="104"/>
      <c r="B110" s="104"/>
      <c r="C110" s="104"/>
      <c r="D110" s="104"/>
      <c r="E110" s="104"/>
      <c r="F110" s="104"/>
      <c r="G110" s="104"/>
    </row>
    <row r="111" spans="1:7">
      <c r="A111" s="104"/>
      <c r="B111" s="104"/>
      <c r="C111" s="104"/>
      <c r="D111" s="104"/>
      <c r="E111" s="104"/>
      <c r="F111" s="104"/>
      <c r="G111" s="104"/>
    </row>
    <row r="112" spans="1:7">
      <c r="A112" s="104"/>
      <c r="B112" s="104"/>
      <c r="C112" s="104"/>
      <c r="D112" s="104"/>
      <c r="E112" s="104"/>
      <c r="F112" s="104"/>
      <c r="G112" s="104"/>
    </row>
    <row r="113" spans="1:7">
      <c r="A113" s="104"/>
      <c r="B113" s="104"/>
      <c r="C113" s="104"/>
      <c r="D113" s="104"/>
      <c r="E113" s="104"/>
      <c r="F113" s="104"/>
      <c r="G113" s="104"/>
    </row>
    <row r="114" spans="1:7">
      <c r="A114" s="104"/>
      <c r="B114" s="104"/>
      <c r="C114" s="104"/>
      <c r="D114" s="104"/>
      <c r="E114" s="104"/>
      <c r="F114" s="104"/>
      <c r="G114" s="104"/>
    </row>
    <row r="115" spans="1:7">
      <c r="A115" s="104"/>
      <c r="B115" s="104"/>
      <c r="C115" s="104"/>
      <c r="D115" s="104"/>
      <c r="E115" s="104"/>
      <c r="F115" s="104"/>
      <c r="G115" s="104"/>
    </row>
    <row r="116" spans="1:7">
      <c r="A116" s="104"/>
      <c r="B116" s="104"/>
      <c r="C116" s="104"/>
      <c r="D116" s="104"/>
      <c r="E116" s="104"/>
      <c r="F116" s="104"/>
      <c r="G116" s="104"/>
    </row>
    <row r="117" spans="1:7">
      <c r="A117" s="104"/>
      <c r="B117" s="104"/>
      <c r="C117" s="104"/>
      <c r="D117" s="104"/>
      <c r="E117" s="104"/>
      <c r="F117" s="104"/>
      <c r="G117" s="104"/>
    </row>
    <row r="118" spans="1:7">
      <c r="A118" s="104"/>
      <c r="B118" s="104"/>
      <c r="C118" s="104"/>
      <c r="D118" s="104"/>
      <c r="E118" s="104"/>
      <c r="F118" s="104"/>
      <c r="G118" s="104"/>
    </row>
    <row r="119" spans="1:7">
      <c r="A119" s="104"/>
      <c r="B119" s="104"/>
      <c r="C119" s="104"/>
      <c r="D119" s="104"/>
      <c r="E119" s="104"/>
      <c r="F119" s="104"/>
      <c r="G119" s="104"/>
    </row>
    <row r="120" spans="1:7">
      <c r="A120" s="104"/>
      <c r="B120" s="104"/>
      <c r="C120" s="104"/>
      <c r="D120" s="104"/>
      <c r="E120" s="104"/>
      <c r="F120" s="104"/>
      <c r="G120" s="104"/>
    </row>
    <row r="121" spans="1:7">
      <c r="A121" s="104"/>
      <c r="B121" s="104"/>
      <c r="C121" s="104"/>
      <c r="D121" s="104"/>
      <c r="E121" s="104"/>
      <c r="F121" s="104"/>
      <c r="G121" s="104"/>
    </row>
    <row r="122" spans="1:7">
      <c r="A122" s="104"/>
      <c r="B122" s="104"/>
      <c r="C122" s="104"/>
      <c r="D122" s="104"/>
      <c r="E122" s="104"/>
      <c r="F122" s="104"/>
      <c r="G122" s="104"/>
    </row>
    <row r="123" spans="1:7">
      <c r="A123" s="104"/>
      <c r="B123" s="104"/>
      <c r="C123" s="104"/>
      <c r="D123" s="104"/>
      <c r="E123" s="104"/>
      <c r="F123" s="104"/>
      <c r="G123" s="104"/>
    </row>
    <row r="124" spans="1:7">
      <c r="A124" s="104"/>
      <c r="B124" s="104"/>
      <c r="C124" s="104"/>
      <c r="D124" s="104"/>
      <c r="E124" s="104"/>
      <c r="F124" s="104"/>
      <c r="G124" s="104"/>
    </row>
    <row r="125" spans="1:7">
      <c r="A125" s="104"/>
      <c r="B125" s="104"/>
      <c r="C125" s="104"/>
      <c r="D125" s="104"/>
      <c r="E125" s="104"/>
      <c r="F125" s="104"/>
      <c r="G125" s="104"/>
    </row>
    <row r="126" spans="1:7">
      <c r="A126" s="104"/>
      <c r="B126" s="104"/>
      <c r="C126" s="104"/>
      <c r="D126" s="104"/>
      <c r="E126" s="104"/>
      <c r="F126" s="104"/>
      <c r="G126" s="104"/>
    </row>
    <row r="127" spans="1:7">
      <c r="A127" s="104"/>
      <c r="B127" s="104"/>
      <c r="C127" s="104"/>
      <c r="D127" s="104"/>
      <c r="E127" s="104"/>
      <c r="F127" s="104"/>
      <c r="G127" s="104"/>
    </row>
    <row r="128" spans="1:7">
      <c r="A128" s="104"/>
      <c r="B128" s="104"/>
      <c r="C128" s="104"/>
      <c r="D128" s="104"/>
      <c r="E128" s="104"/>
      <c r="F128" s="104"/>
      <c r="G128" s="104"/>
    </row>
    <row r="129" spans="1:7">
      <c r="A129" s="104"/>
      <c r="B129" s="104"/>
      <c r="C129" s="104"/>
      <c r="D129" s="104"/>
      <c r="E129" s="104"/>
      <c r="F129" s="104"/>
      <c r="G129" s="104"/>
    </row>
    <row r="130" spans="1:7">
      <c r="A130" s="104"/>
      <c r="B130" s="104"/>
      <c r="C130" s="104"/>
      <c r="D130" s="104"/>
      <c r="E130" s="104"/>
      <c r="F130" s="104"/>
      <c r="G130" s="104"/>
    </row>
    <row r="131" spans="1:7">
      <c r="A131" s="104"/>
      <c r="B131" s="104"/>
      <c r="C131" s="104"/>
      <c r="D131" s="104"/>
      <c r="E131" s="104"/>
      <c r="F131" s="104"/>
      <c r="G131" s="104"/>
    </row>
    <row r="132" spans="1:7">
      <c r="A132" s="104"/>
      <c r="B132" s="104"/>
      <c r="C132" s="104"/>
      <c r="D132" s="104"/>
      <c r="E132" s="104"/>
      <c r="F132" s="104"/>
      <c r="G132" s="104"/>
    </row>
    <row r="133" spans="1:7">
      <c r="A133" s="104"/>
      <c r="B133" s="104"/>
      <c r="C133" s="104"/>
      <c r="D133" s="104"/>
      <c r="E133" s="104"/>
      <c r="F133" s="104"/>
      <c r="G133" s="104"/>
    </row>
    <row r="134" spans="1:7">
      <c r="A134" s="104"/>
      <c r="B134" s="104"/>
      <c r="C134" s="104"/>
      <c r="D134" s="104"/>
      <c r="E134" s="104"/>
      <c r="F134" s="104"/>
      <c r="G134" s="104"/>
    </row>
    <row r="135" spans="1:7">
      <c r="A135" s="104"/>
      <c r="B135" s="104"/>
      <c r="C135" s="104"/>
      <c r="D135" s="104"/>
      <c r="E135" s="104"/>
      <c r="F135" s="104"/>
      <c r="G135" s="104"/>
    </row>
    <row r="136" spans="1:7">
      <c r="A136" s="104"/>
      <c r="B136" s="104"/>
      <c r="C136" s="104"/>
      <c r="D136" s="104"/>
      <c r="E136" s="104"/>
      <c r="F136" s="104"/>
      <c r="G136" s="104"/>
    </row>
    <row r="137" spans="1:7">
      <c r="A137" s="104"/>
      <c r="B137" s="104"/>
      <c r="C137" s="104"/>
      <c r="D137" s="104"/>
      <c r="E137" s="104"/>
      <c r="F137" s="104"/>
      <c r="G137" s="104"/>
    </row>
    <row r="138" spans="1:7">
      <c r="A138" s="104"/>
      <c r="B138" s="104"/>
      <c r="C138" s="104"/>
      <c r="D138" s="104"/>
      <c r="E138" s="104"/>
      <c r="F138" s="104"/>
      <c r="G138" s="104"/>
    </row>
    <row r="139" spans="1:7">
      <c r="A139" s="104"/>
      <c r="B139" s="104"/>
      <c r="C139" s="104"/>
      <c r="D139" s="104"/>
      <c r="E139" s="104"/>
      <c r="F139" s="104"/>
      <c r="G139" s="104"/>
    </row>
    <row r="140" spans="1:7">
      <c r="A140" s="104"/>
      <c r="B140" s="104"/>
      <c r="C140" s="104"/>
      <c r="D140" s="104"/>
      <c r="E140" s="104"/>
      <c r="F140" s="104"/>
      <c r="G140" s="104"/>
    </row>
    <row r="141" spans="1:7">
      <c r="A141" s="104"/>
      <c r="B141" s="104"/>
      <c r="C141" s="104"/>
      <c r="D141" s="104"/>
      <c r="E141" s="104"/>
      <c r="F141" s="104"/>
      <c r="G141" s="104"/>
    </row>
    <row r="142" spans="1:7">
      <c r="A142" s="104"/>
      <c r="B142" s="104"/>
      <c r="C142" s="104"/>
      <c r="D142" s="104"/>
      <c r="E142" s="104"/>
      <c r="F142" s="104"/>
      <c r="G142" s="104"/>
    </row>
    <row r="143" spans="1:7">
      <c r="A143" s="104"/>
      <c r="B143" s="104"/>
      <c r="C143" s="104"/>
      <c r="D143" s="104"/>
      <c r="E143" s="104"/>
      <c r="F143" s="104"/>
      <c r="G143" s="104"/>
    </row>
    <row r="144" spans="1:7">
      <c r="A144" s="104"/>
      <c r="B144" s="104"/>
      <c r="C144" s="104"/>
      <c r="D144" s="104"/>
      <c r="E144" s="104"/>
      <c r="F144" s="104"/>
      <c r="G144" s="104"/>
    </row>
    <row r="145" spans="1:7">
      <c r="A145" s="104"/>
      <c r="B145" s="104"/>
      <c r="C145" s="104"/>
      <c r="D145" s="104"/>
      <c r="E145" s="104"/>
      <c r="F145" s="104"/>
      <c r="G145" s="104"/>
    </row>
    <row r="146" spans="1:7">
      <c r="A146" s="104"/>
      <c r="B146" s="104"/>
      <c r="C146" s="104"/>
      <c r="D146" s="104"/>
      <c r="E146" s="104"/>
      <c r="F146" s="104"/>
      <c r="G146" s="104"/>
    </row>
    <row r="147" spans="1:7">
      <c r="A147" s="104"/>
      <c r="B147" s="104"/>
      <c r="C147" s="104"/>
      <c r="D147" s="104"/>
      <c r="E147" s="104"/>
      <c r="F147" s="104"/>
      <c r="G147" s="104"/>
    </row>
    <row r="148" spans="1:7">
      <c r="A148" s="104"/>
      <c r="B148" s="104"/>
      <c r="C148" s="104"/>
      <c r="D148" s="104"/>
      <c r="E148" s="104"/>
      <c r="F148" s="104"/>
      <c r="G148" s="104"/>
    </row>
    <row r="149" spans="1:7">
      <c r="A149" s="104"/>
      <c r="B149" s="104"/>
      <c r="C149" s="104"/>
      <c r="D149" s="104"/>
      <c r="E149" s="104"/>
      <c r="F149" s="104"/>
      <c r="G149" s="104"/>
    </row>
    <row r="150" spans="1:7">
      <c r="A150" s="104"/>
      <c r="B150" s="104"/>
      <c r="C150" s="104"/>
      <c r="D150" s="104"/>
      <c r="E150" s="104"/>
      <c r="F150" s="104"/>
      <c r="G150" s="104"/>
    </row>
    <row r="151" spans="1:7">
      <c r="A151" s="104"/>
      <c r="B151" s="104"/>
      <c r="C151" s="104"/>
      <c r="D151" s="104"/>
      <c r="E151" s="104"/>
      <c r="F151" s="104"/>
      <c r="G151" s="104"/>
    </row>
    <row r="152" spans="1:7">
      <c r="A152" s="104"/>
      <c r="B152" s="104"/>
      <c r="C152" s="104"/>
      <c r="D152" s="104"/>
      <c r="E152" s="104"/>
      <c r="F152" s="104"/>
      <c r="G152" s="104"/>
    </row>
    <row r="153" spans="1:7">
      <c r="A153" s="104"/>
      <c r="B153" s="104"/>
      <c r="C153" s="104"/>
      <c r="D153" s="104"/>
      <c r="E153" s="104"/>
      <c r="F153" s="104"/>
      <c r="G153" s="104"/>
    </row>
    <row r="154" spans="1:7">
      <c r="A154" s="104"/>
      <c r="B154" s="104"/>
      <c r="C154" s="104"/>
      <c r="D154" s="104"/>
      <c r="E154" s="104"/>
      <c r="F154" s="104"/>
      <c r="G154" s="104"/>
    </row>
    <row r="155" spans="1:7">
      <c r="A155" s="104"/>
      <c r="B155" s="104"/>
      <c r="C155" s="104"/>
      <c r="D155" s="104"/>
      <c r="E155" s="104"/>
      <c r="F155" s="104"/>
      <c r="G155" s="104"/>
    </row>
    <row r="156" spans="1:7">
      <c r="A156" s="104"/>
      <c r="B156" s="104"/>
      <c r="C156" s="104"/>
      <c r="D156" s="104"/>
      <c r="E156" s="104"/>
      <c r="F156" s="104"/>
      <c r="G156" s="104"/>
    </row>
    <row r="157" spans="1:7">
      <c r="A157" s="104"/>
      <c r="B157" s="104"/>
      <c r="C157" s="104"/>
      <c r="D157" s="104"/>
      <c r="E157" s="104"/>
      <c r="F157" s="104"/>
      <c r="G157" s="104"/>
    </row>
    <row r="158" spans="1:7">
      <c r="A158" s="104"/>
      <c r="B158" s="104"/>
      <c r="C158" s="104"/>
      <c r="D158" s="104"/>
      <c r="E158" s="104"/>
      <c r="F158" s="104"/>
      <c r="G158" s="104"/>
    </row>
    <row r="159" spans="1:7">
      <c r="A159" s="104"/>
      <c r="B159" s="104"/>
      <c r="C159" s="104"/>
      <c r="D159" s="104"/>
      <c r="E159" s="104"/>
      <c r="F159" s="104"/>
      <c r="G159" s="104"/>
    </row>
    <row r="160" spans="1:7">
      <c r="A160" s="104"/>
      <c r="B160" s="104"/>
      <c r="C160" s="104"/>
      <c r="D160" s="104"/>
      <c r="E160" s="104"/>
      <c r="F160" s="104"/>
      <c r="G160" s="104"/>
    </row>
    <row r="161" spans="1:7">
      <c r="A161" s="104"/>
      <c r="B161" s="104"/>
      <c r="C161" s="104"/>
      <c r="D161" s="104"/>
      <c r="E161" s="104"/>
      <c r="F161" s="104"/>
      <c r="G161" s="104"/>
    </row>
    <row r="162" spans="1:7">
      <c r="A162" s="104"/>
      <c r="B162" s="104"/>
      <c r="C162" s="104"/>
      <c r="D162" s="104"/>
      <c r="E162" s="104"/>
      <c r="F162" s="104"/>
      <c r="G162" s="104"/>
    </row>
    <row r="163" spans="1:7">
      <c r="A163" s="104"/>
      <c r="B163" s="104"/>
      <c r="C163" s="104"/>
      <c r="D163" s="104"/>
      <c r="E163" s="104"/>
      <c r="F163" s="104"/>
      <c r="G163" s="104"/>
    </row>
    <row r="164" spans="1:7">
      <c r="A164" s="104"/>
      <c r="B164" s="104"/>
      <c r="C164" s="104"/>
      <c r="D164" s="104"/>
      <c r="E164" s="104"/>
      <c r="F164" s="104"/>
      <c r="G164" s="104"/>
    </row>
    <row r="165" spans="1:7">
      <c r="A165" s="104"/>
      <c r="B165" s="104"/>
      <c r="C165" s="104"/>
      <c r="D165" s="104"/>
      <c r="E165" s="104"/>
      <c r="F165" s="104"/>
      <c r="G165" s="104"/>
    </row>
    <row r="166" spans="1:7">
      <c r="A166" s="104"/>
      <c r="B166" s="104"/>
      <c r="C166" s="104"/>
      <c r="D166" s="104"/>
      <c r="E166" s="104"/>
      <c r="F166" s="104"/>
      <c r="G166" s="104"/>
    </row>
    <row r="167" spans="1:7">
      <c r="A167" s="104"/>
      <c r="B167" s="104"/>
      <c r="C167" s="104"/>
      <c r="D167" s="104"/>
      <c r="E167" s="104"/>
      <c r="F167" s="104"/>
      <c r="G167" s="104"/>
    </row>
    <row r="168" spans="1:7">
      <c r="A168" s="104"/>
      <c r="B168" s="104"/>
      <c r="C168" s="104"/>
      <c r="D168" s="104"/>
      <c r="E168" s="104"/>
      <c r="F168" s="104"/>
      <c r="G168" s="104"/>
    </row>
    <row r="169" spans="1:7">
      <c r="A169" s="104"/>
      <c r="B169" s="104"/>
      <c r="C169" s="104"/>
      <c r="D169" s="104"/>
      <c r="E169" s="104"/>
      <c r="F169" s="104"/>
      <c r="G169" s="104"/>
    </row>
    <row r="170" spans="1:7">
      <c r="A170" s="104"/>
      <c r="B170" s="104"/>
      <c r="C170" s="104"/>
      <c r="D170" s="104"/>
      <c r="E170" s="104"/>
      <c r="F170" s="104"/>
      <c r="G170" s="104"/>
    </row>
    <row r="171" spans="1:7">
      <c r="A171" s="104"/>
      <c r="B171" s="104"/>
      <c r="C171" s="104"/>
      <c r="D171" s="104"/>
      <c r="E171" s="104"/>
      <c r="F171" s="104"/>
      <c r="G171" s="104"/>
    </row>
    <row r="172" spans="1:7">
      <c r="A172" s="104"/>
      <c r="B172" s="104"/>
      <c r="C172" s="104"/>
      <c r="D172" s="104"/>
      <c r="E172" s="104"/>
      <c r="F172" s="104"/>
      <c r="G172" s="104"/>
    </row>
    <row r="173" spans="1:7">
      <c r="A173" s="104"/>
      <c r="B173" s="104"/>
      <c r="C173" s="104"/>
      <c r="D173" s="104"/>
      <c r="E173" s="104"/>
      <c r="F173" s="104"/>
      <c r="G173" s="104"/>
    </row>
    <row r="174" spans="1:7">
      <c r="A174" s="104"/>
      <c r="B174" s="104"/>
      <c r="C174" s="104"/>
      <c r="D174" s="104"/>
      <c r="E174" s="104"/>
      <c r="F174" s="104"/>
      <c r="G174" s="104"/>
    </row>
    <row r="175" spans="1:7">
      <c r="A175" s="104"/>
      <c r="B175" s="104"/>
      <c r="C175" s="104"/>
      <c r="D175" s="104"/>
      <c r="E175" s="104"/>
      <c r="F175" s="104"/>
      <c r="G175" s="104"/>
    </row>
    <row r="176" spans="1:7">
      <c r="A176" s="104"/>
      <c r="B176" s="104"/>
      <c r="C176" s="104"/>
      <c r="D176" s="104"/>
      <c r="E176" s="104"/>
      <c r="F176" s="104"/>
      <c r="G176" s="104"/>
    </row>
    <row r="177" spans="1:7">
      <c r="A177" s="104"/>
      <c r="B177" s="104"/>
      <c r="C177" s="104"/>
      <c r="D177" s="104"/>
      <c r="E177" s="104"/>
      <c r="F177" s="104"/>
      <c r="G177" s="104"/>
    </row>
    <row r="178" spans="1:7">
      <c r="A178" s="104"/>
      <c r="B178" s="104"/>
      <c r="C178" s="104"/>
      <c r="D178" s="104"/>
      <c r="E178" s="104"/>
      <c r="F178" s="104"/>
      <c r="G178" s="104"/>
    </row>
    <row r="179" spans="1:7">
      <c r="A179" s="104"/>
      <c r="B179" s="104"/>
      <c r="C179" s="104"/>
      <c r="D179" s="104"/>
      <c r="E179" s="104"/>
      <c r="F179" s="104"/>
      <c r="G179" s="104"/>
    </row>
    <row r="180" spans="1:7">
      <c r="A180" s="104"/>
      <c r="B180" s="104"/>
      <c r="C180" s="104"/>
      <c r="D180" s="104"/>
      <c r="E180" s="104"/>
      <c r="F180" s="104"/>
      <c r="G180" s="104"/>
    </row>
    <row r="181" spans="1:7">
      <c r="A181" s="104"/>
      <c r="B181" s="104"/>
      <c r="C181" s="104"/>
      <c r="D181" s="104"/>
      <c r="E181" s="104"/>
      <c r="F181" s="104"/>
      <c r="G181" s="104"/>
    </row>
    <row r="182" spans="1:7">
      <c r="A182" s="104"/>
      <c r="B182" s="104"/>
      <c r="C182" s="104"/>
      <c r="D182" s="104"/>
      <c r="E182" s="104"/>
      <c r="F182" s="104"/>
      <c r="G182" s="104"/>
    </row>
    <row r="183" spans="1:7">
      <c r="A183" s="104"/>
      <c r="B183" s="104"/>
      <c r="C183" s="104"/>
      <c r="D183" s="104"/>
      <c r="E183" s="104"/>
      <c r="F183" s="104"/>
      <c r="G183" s="104"/>
    </row>
    <row r="184" spans="1:7">
      <c r="A184" s="104"/>
      <c r="B184" s="104"/>
      <c r="C184" s="104"/>
      <c r="D184" s="104"/>
      <c r="E184" s="104"/>
      <c r="F184" s="104"/>
      <c r="G184" s="104"/>
    </row>
    <row r="185" spans="1:7">
      <c r="A185" s="104"/>
      <c r="B185" s="104"/>
      <c r="C185" s="104"/>
      <c r="D185" s="104"/>
      <c r="E185" s="104"/>
      <c r="F185" s="104"/>
      <c r="G185" s="104"/>
    </row>
    <row r="186" spans="1:7">
      <c r="A186" s="104"/>
      <c r="B186" s="104"/>
      <c r="C186" s="104"/>
      <c r="D186" s="104"/>
      <c r="E186" s="104"/>
      <c r="F186" s="104"/>
      <c r="G186" s="104"/>
    </row>
    <row r="187" spans="1:7">
      <c r="A187" s="104"/>
      <c r="B187" s="104"/>
      <c r="C187" s="104"/>
      <c r="D187" s="104"/>
      <c r="E187" s="104"/>
      <c r="F187" s="104"/>
      <c r="G187" s="104"/>
    </row>
    <row r="188" spans="1:7">
      <c r="A188" s="104"/>
      <c r="B188" s="104"/>
      <c r="C188" s="104"/>
      <c r="D188" s="104"/>
      <c r="E188" s="104"/>
      <c r="F188" s="104"/>
      <c r="G188" s="104"/>
    </row>
    <row r="189" spans="1:7">
      <c r="A189" s="104"/>
      <c r="B189" s="104"/>
      <c r="C189" s="104"/>
      <c r="D189" s="104"/>
      <c r="E189" s="104"/>
      <c r="F189" s="104"/>
      <c r="G189" s="104"/>
    </row>
    <row r="190" spans="1:7">
      <c r="A190" s="104"/>
      <c r="B190" s="104"/>
      <c r="C190" s="104"/>
      <c r="D190" s="104"/>
      <c r="E190" s="104"/>
      <c r="F190" s="104"/>
      <c r="G190" s="104"/>
    </row>
    <row r="191" spans="1:7">
      <c r="A191" s="104"/>
      <c r="B191" s="104"/>
      <c r="C191" s="104"/>
      <c r="D191" s="104"/>
      <c r="E191" s="104"/>
      <c r="F191" s="104"/>
      <c r="G191" s="104"/>
    </row>
    <row r="192" spans="1:7">
      <c r="A192" s="104"/>
      <c r="B192" s="104"/>
      <c r="C192" s="104"/>
      <c r="D192" s="104"/>
      <c r="E192" s="104"/>
      <c r="F192" s="104"/>
      <c r="G192" s="104"/>
    </row>
    <row r="193" spans="1:7">
      <c r="A193" s="104"/>
      <c r="B193" s="104"/>
      <c r="C193" s="104"/>
      <c r="D193" s="104"/>
      <c r="E193" s="104"/>
      <c r="F193" s="104"/>
      <c r="G193" s="104"/>
    </row>
    <row r="194" spans="1:7">
      <c r="A194" s="104"/>
      <c r="B194" s="104"/>
      <c r="C194" s="104"/>
      <c r="D194" s="104"/>
      <c r="E194" s="104"/>
      <c r="F194" s="104"/>
      <c r="G194" s="104"/>
    </row>
    <row r="195" spans="1:7">
      <c r="A195" s="104"/>
      <c r="B195" s="104"/>
      <c r="C195" s="104"/>
      <c r="D195" s="104"/>
      <c r="E195" s="104"/>
      <c r="F195" s="104"/>
      <c r="G195" s="104"/>
    </row>
    <row r="196" spans="1:7">
      <c r="A196" s="104"/>
      <c r="B196" s="104"/>
      <c r="C196" s="104"/>
      <c r="D196" s="104"/>
      <c r="E196" s="104"/>
      <c r="F196" s="104"/>
      <c r="G196" s="104"/>
    </row>
    <row r="197" spans="1:7">
      <c r="A197" s="104"/>
      <c r="B197" s="104"/>
      <c r="C197" s="104"/>
      <c r="D197" s="104"/>
      <c r="E197" s="104"/>
      <c r="F197" s="104"/>
      <c r="G197" s="104"/>
    </row>
    <row r="198" spans="1:7">
      <c r="A198" s="104"/>
      <c r="B198" s="104"/>
      <c r="C198" s="104"/>
      <c r="D198" s="104"/>
      <c r="E198" s="104"/>
      <c r="F198" s="104"/>
      <c r="G198" s="104"/>
    </row>
    <row r="199" spans="1:7">
      <c r="A199" s="104"/>
      <c r="B199" s="104"/>
      <c r="C199" s="104"/>
      <c r="D199" s="104"/>
      <c r="E199" s="104"/>
      <c r="F199" s="104"/>
      <c r="G199" s="104"/>
    </row>
    <row r="200" spans="1:7">
      <c r="A200" s="104"/>
      <c r="B200" s="104"/>
      <c r="C200" s="104"/>
      <c r="D200" s="104"/>
      <c r="E200" s="104"/>
      <c r="F200" s="104"/>
      <c r="G200" s="104"/>
    </row>
    <row r="201" spans="1:7">
      <c r="A201" s="104"/>
      <c r="B201" s="104"/>
      <c r="C201" s="104"/>
      <c r="D201" s="104"/>
      <c r="E201" s="104"/>
      <c r="F201" s="104"/>
      <c r="G201" s="104"/>
    </row>
    <row r="202" spans="1:7">
      <c r="A202" s="104"/>
      <c r="B202" s="104"/>
      <c r="C202" s="104"/>
      <c r="D202" s="104"/>
      <c r="E202" s="104"/>
      <c r="F202" s="104"/>
      <c r="G202" s="104"/>
    </row>
    <row r="203" spans="1:7">
      <c r="A203" s="104"/>
      <c r="B203" s="104"/>
      <c r="C203" s="104"/>
      <c r="D203" s="104"/>
      <c r="E203" s="104"/>
      <c r="F203" s="104"/>
      <c r="G203" s="104"/>
    </row>
    <row r="204" spans="1:7">
      <c r="A204" s="104"/>
      <c r="B204" s="104"/>
      <c r="C204" s="104"/>
      <c r="D204" s="104"/>
      <c r="E204" s="104"/>
      <c r="F204" s="104"/>
      <c r="G204" s="104"/>
    </row>
    <row r="205" spans="1:7">
      <c r="A205" s="104"/>
      <c r="B205" s="104"/>
      <c r="C205" s="104"/>
      <c r="D205" s="104"/>
      <c r="E205" s="104"/>
      <c r="F205" s="104"/>
      <c r="G205" s="104"/>
    </row>
    <row r="206" spans="1:7">
      <c r="A206" s="104"/>
      <c r="B206" s="104"/>
      <c r="C206" s="104"/>
      <c r="D206" s="104"/>
      <c r="E206" s="104"/>
      <c r="F206" s="104"/>
      <c r="G206" s="104"/>
    </row>
    <row r="207" spans="1:7">
      <c r="A207" s="104"/>
      <c r="B207" s="104"/>
      <c r="C207" s="104"/>
      <c r="D207" s="104"/>
      <c r="E207" s="104"/>
      <c r="F207" s="104"/>
      <c r="G207" s="104"/>
    </row>
    <row r="208" spans="1:7">
      <c r="A208" s="104"/>
      <c r="B208" s="104"/>
      <c r="C208" s="104"/>
      <c r="D208" s="104"/>
      <c r="E208" s="104"/>
      <c r="F208" s="104"/>
      <c r="G208" s="104"/>
    </row>
    <row r="209" spans="1:7">
      <c r="A209" s="104"/>
      <c r="B209" s="104"/>
      <c r="C209" s="104"/>
      <c r="D209" s="104"/>
      <c r="E209" s="104"/>
      <c r="F209" s="104"/>
      <c r="G209" s="104"/>
    </row>
    <row r="210" spans="1:7">
      <c r="A210" s="104"/>
      <c r="B210" s="104"/>
      <c r="C210" s="104"/>
      <c r="D210" s="104"/>
      <c r="E210" s="104"/>
      <c r="F210" s="104"/>
      <c r="G210" s="104"/>
    </row>
    <row r="211" spans="1:7">
      <c r="A211" s="104"/>
      <c r="B211" s="104"/>
      <c r="C211" s="104"/>
      <c r="D211" s="104"/>
      <c r="E211" s="104"/>
      <c r="F211" s="104"/>
      <c r="G211" s="104"/>
    </row>
    <row r="212" spans="1:7">
      <c r="A212" s="104"/>
      <c r="B212" s="104"/>
      <c r="C212" s="104"/>
      <c r="D212" s="104"/>
      <c r="E212" s="104"/>
      <c r="F212" s="104"/>
      <c r="G212" s="104"/>
    </row>
    <row r="213" spans="1:7">
      <c r="A213" s="104"/>
      <c r="B213" s="104"/>
      <c r="C213" s="104"/>
      <c r="D213" s="104"/>
      <c r="E213" s="104"/>
      <c r="F213" s="104"/>
      <c r="G213" s="104"/>
    </row>
    <row r="214" spans="1:7">
      <c r="A214" s="104"/>
      <c r="B214" s="104"/>
      <c r="C214" s="104"/>
      <c r="D214" s="104"/>
      <c r="E214" s="104"/>
      <c r="F214" s="104"/>
      <c r="G214" s="104"/>
    </row>
    <row r="215" spans="1:7">
      <c r="A215" s="104"/>
      <c r="B215" s="104"/>
      <c r="C215" s="104"/>
      <c r="D215" s="104"/>
      <c r="E215" s="104"/>
      <c r="F215" s="104"/>
      <c r="G215" s="104"/>
    </row>
    <row r="216" spans="1:7">
      <c r="A216" s="104"/>
      <c r="B216" s="104"/>
      <c r="C216" s="104"/>
      <c r="D216" s="104"/>
      <c r="E216" s="104"/>
      <c r="F216" s="104"/>
      <c r="G216" s="104"/>
    </row>
    <row r="217" spans="1:7">
      <c r="A217" s="104"/>
      <c r="B217" s="104"/>
      <c r="C217" s="104"/>
      <c r="D217" s="104"/>
      <c r="E217" s="104"/>
      <c r="F217" s="104"/>
      <c r="G217" s="104"/>
    </row>
    <row r="218" spans="1:7">
      <c r="A218" s="104"/>
      <c r="B218" s="104"/>
      <c r="C218" s="104"/>
      <c r="D218" s="104"/>
      <c r="E218" s="104"/>
      <c r="F218" s="104"/>
      <c r="G218" s="104"/>
    </row>
    <row r="219" spans="1:7">
      <c r="A219" s="104"/>
      <c r="B219" s="104"/>
      <c r="C219" s="104"/>
      <c r="D219" s="104"/>
      <c r="E219" s="104"/>
      <c r="F219" s="104"/>
      <c r="G219" s="104"/>
    </row>
    <row r="220" spans="1:7">
      <c r="A220" s="104"/>
      <c r="B220" s="104"/>
      <c r="C220" s="104"/>
      <c r="D220" s="104"/>
      <c r="E220" s="104"/>
      <c r="F220" s="104"/>
      <c r="G220" s="104"/>
    </row>
    <row r="221" spans="1:7">
      <c r="A221" s="104"/>
      <c r="B221" s="104"/>
      <c r="C221" s="104"/>
      <c r="D221" s="104"/>
      <c r="E221" s="104"/>
      <c r="F221" s="104"/>
      <c r="G221" s="104"/>
    </row>
    <row r="222" spans="1:7">
      <c r="A222" s="104"/>
      <c r="B222" s="104"/>
      <c r="C222" s="104"/>
      <c r="D222" s="104"/>
      <c r="E222" s="104"/>
      <c r="F222" s="104"/>
      <c r="G222" s="104"/>
    </row>
    <row r="223" spans="1:7">
      <c r="A223" s="104"/>
      <c r="B223" s="104"/>
      <c r="C223" s="104"/>
      <c r="D223" s="104"/>
      <c r="E223" s="104"/>
      <c r="F223" s="104"/>
      <c r="G223" s="104"/>
    </row>
    <row r="224" spans="1:7">
      <c r="A224" s="104"/>
      <c r="B224" s="104"/>
      <c r="C224" s="104"/>
      <c r="D224" s="104"/>
      <c r="E224" s="104"/>
      <c r="F224" s="104"/>
      <c r="G224" s="104"/>
    </row>
    <row r="225" spans="1:7">
      <c r="A225" s="104"/>
      <c r="B225" s="104"/>
      <c r="C225" s="104"/>
      <c r="D225" s="104"/>
      <c r="E225" s="104"/>
      <c r="F225" s="104"/>
      <c r="G225" s="104"/>
    </row>
    <row r="226" spans="1:7">
      <c r="A226" s="104"/>
      <c r="B226" s="104"/>
      <c r="C226" s="104"/>
      <c r="D226" s="104"/>
      <c r="E226" s="104"/>
      <c r="F226" s="104"/>
      <c r="G226" s="104"/>
    </row>
    <row r="227" spans="1:7">
      <c r="A227" s="104"/>
      <c r="B227" s="104"/>
      <c r="C227" s="104"/>
      <c r="D227" s="104"/>
      <c r="E227" s="104"/>
      <c r="F227" s="104"/>
      <c r="G227" s="104"/>
    </row>
    <row r="228" spans="1:7">
      <c r="A228" s="104"/>
      <c r="B228" s="104"/>
      <c r="C228" s="104"/>
      <c r="D228" s="104"/>
      <c r="E228" s="104"/>
      <c r="F228" s="104"/>
      <c r="G228" s="104"/>
    </row>
    <row r="229" spans="1:7">
      <c r="A229" s="104"/>
      <c r="B229" s="104"/>
      <c r="C229" s="104"/>
      <c r="D229" s="104"/>
      <c r="E229" s="104"/>
      <c r="F229" s="104"/>
      <c r="G229" s="104"/>
    </row>
    <row r="230" spans="1:7">
      <c r="A230" s="104"/>
      <c r="B230" s="104"/>
      <c r="C230" s="104"/>
      <c r="D230" s="104"/>
      <c r="E230" s="104"/>
      <c r="F230" s="104"/>
      <c r="G230" s="104"/>
    </row>
    <row r="231" spans="1:7">
      <c r="A231" s="104"/>
      <c r="B231" s="104"/>
      <c r="C231" s="104"/>
      <c r="D231" s="104"/>
      <c r="E231" s="104"/>
      <c r="F231" s="104"/>
      <c r="G231" s="104"/>
    </row>
    <row r="232" spans="1:7">
      <c r="A232" s="104"/>
      <c r="B232" s="104"/>
      <c r="C232" s="104"/>
      <c r="D232" s="104"/>
      <c r="E232" s="104"/>
      <c r="F232" s="104"/>
      <c r="G232" s="104"/>
    </row>
    <row r="233" spans="1:7">
      <c r="A233" s="104"/>
      <c r="B233" s="104"/>
      <c r="C233" s="104"/>
      <c r="D233" s="104"/>
      <c r="E233" s="104"/>
      <c r="F233" s="104"/>
      <c r="G233" s="104"/>
    </row>
    <row r="234" spans="1:7">
      <c r="A234" s="104"/>
      <c r="B234" s="104"/>
      <c r="C234" s="104"/>
      <c r="D234" s="104"/>
      <c r="E234" s="104"/>
      <c r="F234" s="104"/>
      <c r="G234" s="104"/>
    </row>
    <row r="235" spans="1:7">
      <c r="A235" s="104"/>
      <c r="B235" s="104"/>
      <c r="C235" s="104"/>
      <c r="D235" s="104"/>
      <c r="E235" s="104"/>
      <c r="F235" s="104"/>
      <c r="G235" s="104"/>
    </row>
    <row r="236" spans="1:7">
      <c r="A236" s="104"/>
      <c r="B236" s="104"/>
      <c r="C236" s="104"/>
      <c r="D236" s="104"/>
      <c r="E236" s="104"/>
      <c r="F236" s="104"/>
      <c r="G236" s="104"/>
    </row>
    <row r="237" spans="1:7">
      <c r="A237" s="104"/>
      <c r="B237" s="104"/>
      <c r="C237" s="104"/>
      <c r="D237" s="104"/>
      <c r="E237" s="104"/>
      <c r="F237" s="104"/>
      <c r="G237" s="104"/>
    </row>
    <row r="238" spans="1:7">
      <c r="A238" s="104"/>
      <c r="B238" s="104"/>
      <c r="C238" s="104"/>
      <c r="D238" s="104"/>
      <c r="E238" s="104"/>
      <c r="F238" s="104"/>
      <c r="G238" s="104"/>
    </row>
    <row r="239" spans="1:7">
      <c r="A239" s="104"/>
      <c r="B239" s="104"/>
      <c r="C239" s="104"/>
      <c r="D239" s="104"/>
      <c r="E239" s="104"/>
      <c r="F239" s="104"/>
      <c r="G239" s="104"/>
    </row>
    <row r="240" spans="1:7">
      <c r="A240" s="104"/>
      <c r="B240" s="104"/>
      <c r="C240" s="104"/>
      <c r="D240" s="104"/>
      <c r="E240" s="104"/>
      <c r="F240" s="104"/>
      <c r="G240" s="104"/>
    </row>
    <row r="241" spans="1:7">
      <c r="A241" s="104"/>
      <c r="B241" s="104"/>
      <c r="C241" s="104"/>
      <c r="D241" s="104"/>
      <c r="E241" s="104"/>
      <c r="F241" s="104"/>
      <c r="G241" s="104"/>
    </row>
    <row r="242" spans="1:7">
      <c r="A242" s="104"/>
      <c r="B242" s="104"/>
      <c r="C242" s="104"/>
      <c r="D242" s="104"/>
      <c r="E242" s="104"/>
      <c r="F242" s="104"/>
      <c r="G242" s="104"/>
    </row>
    <row r="243" spans="1:7">
      <c r="A243" s="104"/>
      <c r="B243" s="104"/>
      <c r="C243" s="104"/>
      <c r="D243" s="104"/>
      <c r="E243" s="104"/>
      <c r="F243" s="104"/>
      <c r="G243" s="104"/>
    </row>
    <row r="244" spans="1:7">
      <c r="A244" s="104"/>
      <c r="B244" s="104"/>
      <c r="C244" s="104"/>
      <c r="D244" s="104"/>
      <c r="E244" s="104"/>
      <c r="F244" s="104"/>
      <c r="G244" s="104"/>
    </row>
    <row r="245" spans="1:7">
      <c r="A245" s="104"/>
      <c r="B245" s="104"/>
      <c r="C245" s="104"/>
      <c r="D245" s="104"/>
      <c r="E245" s="104"/>
      <c r="F245" s="104"/>
      <c r="G245" s="104"/>
    </row>
    <row r="246" spans="1:7">
      <c r="A246" s="104"/>
      <c r="B246" s="104"/>
      <c r="C246" s="104"/>
      <c r="D246" s="104"/>
      <c r="E246" s="104"/>
      <c r="F246" s="104"/>
      <c r="G246" s="104"/>
    </row>
    <row r="247" spans="1:7">
      <c r="A247" s="104"/>
      <c r="B247" s="104"/>
      <c r="C247" s="104"/>
      <c r="D247" s="104"/>
      <c r="E247" s="104"/>
      <c r="F247" s="104"/>
      <c r="G247" s="104"/>
    </row>
    <row r="248" spans="1:7">
      <c r="A248" s="104"/>
      <c r="B248" s="104"/>
      <c r="C248" s="104"/>
      <c r="D248" s="104"/>
      <c r="E248" s="104"/>
      <c r="F248" s="104"/>
      <c r="G248" s="104"/>
    </row>
    <row r="249" spans="1:7">
      <c r="A249" s="104"/>
      <c r="B249" s="104"/>
      <c r="C249" s="104"/>
      <c r="D249" s="104"/>
      <c r="E249" s="104"/>
      <c r="F249" s="104"/>
      <c r="G249" s="104"/>
    </row>
    <row r="250" spans="1:7">
      <c r="A250" s="104"/>
      <c r="B250" s="104"/>
      <c r="C250" s="104"/>
      <c r="D250" s="104"/>
      <c r="E250" s="104"/>
      <c r="F250" s="104"/>
      <c r="G250" s="104"/>
    </row>
    <row r="251" spans="1:7">
      <c r="A251" s="104"/>
      <c r="B251" s="104"/>
      <c r="C251" s="104"/>
      <c r="D251" s="104"/>
      <c r="E251" s="104"/>
      <c r="F251" s="104"/>
      <c r="G251" s="104"/>
    </row>
    <row r="252" spans="1:7">
      <c r="A252" s="104"/>
      <c r="B252" s="104"/>
      <c r="C252" s="104"/>
      <c r="D252" s="104"/>
      <c r="E252" s="104"/>
      <c r="F252" s="104"/>
      <c r="G252" s="104"/>
    </row>
    <row r="253" spans="1:7">
      <c r="A253" s="104"/>
      <c r="B253" s="104"/>
      <c r="C253" s="104"/>
      <c r="D253" s="104"/>
      <c r="E253" s="104"/>
      <c r="F253" s="104"/>
      <c r="G253" s="104"/>
    </row>
    <row r="254" spans="1:7">
      <c r="A254" s="104"/>
      <c r="B254" s="104"/>
      <c r="C254" s="104"/>
      <c r="D254" s="104"/>
      <c r="E254" s="104"/>
      <c r="F254" s="104"/>
      <c r="G254" s="104"/>
    </row>
    <row r="255" spans="1:7">
      <c r="A255" s="104"/>
      <c r="B255" s="104"/>
      <c r="C255" s="104"/>
      <c r="D255" s="104"/>
      <c r="E255" s="104"/>
      <c r="F255" s="104"/>
      <c r="G255" s="104"/>
    </row>
    <row r="256" spans="1:7">
      <c r="A256" s="104"/>
      <c r="B256" s="104"/>
      <c r="C256" s="104"/>
      <c r="D256" s="104"/>
      <c r="E256" s="104"/>
      <c r="F256" s="104"/>
      <c r="G256" s="104"/>
    </row>
    <row r="257" spans="1:7">
      <c r="A257" s="104"/>
      <c r="B257" s="104"/>
      <c r="C257" s="104"/>
      <c r="D257" s="104"/>
      <c r="E257" s="104"/>
      <c r="F257" s="104"/>
      <c r="G257" s="104"/>
    </row>
    <row r="258" spans="1:7">
      <c r="A258" s="104"/>
      <c r="B258" s="104"/>
      <c r="C258" s="104"/>
      <c r="D258" s="104"/>
      <c r="E258" s="104"/>
      <c r="F258" s="104"/>
      <c r="G258" s="104"/>
    </row>
    <row r="259" spans="1:7">
      <c r="A259" s="104"/>
      <c r="B259" s="104"/>
      <c r="C259" s="104"/>
      <c r="D259" s="104"/>
      <c r="E259" s="104"/>
      <c r="F259" s="104"/>
      <c r="G259" s="104"/>
    </row>
    <row r="260" spans="1:7">
      <c r="A260" s="104"/>
      <c r="B260" s="104"/>
      <c r="C260" s="104"/>
      <c r="D260" s="104"/>
      <c r="E260" s="104"/>
      <c r="F260" s="104"/>
      <c r="G260" s="104"/>
    </row>
    <row r="261" spans="1:7">
      <c r="A261" s="104"/>
      <c r="B261" s="104"/>
      <c r="C261" s="104"/>
      <c r="D261" s="104"/>
      <c r="E261" s="104"/>
      <c r="F261" s="104"/>
      <c r="G261" s="104"/>
    </row>
    <row r="262" spans="1:7">
      <c r="A262" s="104"/>
      <c r="B262" s="104"/>
      <c r="C262" s="104"/>
      <c r="D262" s="104"/>
      <c r="E262" s="104"/>
      <c r="F262" s="104"/>
      <c r="G262" s="104"/>
    </row>
    <row r="263" spans="1:7">
      <c r="A263" s="104"/>
      <c r="B263" s="104"/>
      <c r="C263" s="104"/>
      <c r="D263" s="104"/>
      <c r="E263" s="104"/>
      <c r="F263" s="104"/>
      <c r="G263" s="104"/>
    </row>
    <row r="264" spans="1:7">
      <c r="A264" s="104"/>
      <c r="B264" s="104"/>
      <c r="C264" s="104"/>
      <c r="D264" s="104"/>
      <c r="E264" s="104"/>
      <c r="F264" s="104"/>
      <c r="G264" s="104"/>
    </row>
    <row r="265" spans="1:7">
      <c r="A265" s="104"/>
      <c r="B265" s="104"/>
      <c r="C265" s="104"/>
      <c r="D265" s="104"/>
      <c r="E265" s="104"/>
      <c r="F265" s="104"/>
      <c r="G265" s="104"/>
    </row>
    <row r="266" spans="1:7">
      <c r="A266" s="104"/>
      <c r="B266" s="104"/>
      <c r="C266" s="104"/>
      <c r="D266" s="104"/>
      <c r="E266" s="104"/>
      <c r="F266" s="104"/>
      <c r="G266" s="104"/>
    </row>
    <row r="267" spans="1:7">
      <c r="A267" s="104"/>
      <c r="B267" s="104"/>
      <c r="C267" s="104"/>
      <c r="D267" s="104"/>
      <c r="E267" s="104"/>
      <c r="F267" s="104"/>
      <c r="G267" s="104"/>
    </row>
    <row r="268" spans="1:7">
      <c r="A268" s="104"/>
      <c r="B268" s="104"/>
      <c r="C268" s="104"/>
      <c r="D268" s="104"/>
      <c r="E268" s="104"/>
      <c r="F268" s="104"/>
      <c r="G268" s="104"/>
    </row>
    <row r="269" spans="1:7">
      <c r="A269" s="104"/>
      <c r="B269" s="104"/>
      <c r="C269" s="104"/>
      <c r="D269" s="104"/>
      <c r="E269" s="104"/>
      <c r="F269" s="104"/>
      <c r="G269" s="104"/>
    </row>
    <row r="270" spans="1:7">
      <c r="A270" s="104"/>
      <c r="B270" s="104"/>
      <c r="C270" s="104"/>
      <c r="D270" s="104"/>
      <c r="E270" s="104"/>
      <c r="F270" s="104"/>
      <c r="G270" s="104"/>
    </row>
    <row r="271" spans="1:7">
      <c r="A271" s="104"/>
      <c r="B271" s="104"/>
      <c r="C271" s="104"/>
      <c r="D271" s="104"/>
      <c r="E271" s="104"/>
      <c r="F271" s="104"/>
      <c r="G271" s="104"/>
    </row>
    <row r="272" spans="1:7">
      <c r="A272" s="104"/>
      <c r="B272" s="104"/>
      <c r="C272" s="104"/>
      <c r="D272" s="104"/>
      <c r="E272" s="104"/>
      <c r="F272" s="104"/>
      <c r="G272" s="104"/>
    </row>
    <row r="273" spans="1:7">
      <c r="A273" s="104"/>
      <c r="B273" s="104"/>
      <c r="C273" s="104"/>
      <c r="D273" s="104"/>
      <c r="E273" s="104"/>
      <c r="F273" s="104"/>
      <c r="G273" s="104"/>
    </row>
    <row r="274" spans="1:7">
      <c r="A274" s="104"/>
      <c r="B274" s="104"/>
      <c r="C274" s="104"/>
      <c r="D274" s="104"/>
      <c r="E274" s="104"/>
      <c r="F274" s="104"/>
      <c r="G274" s="104"/>
    </row>
    <row r="275" spans="1:7">
      <c r="A275" s="104"/>
      <c r="B275" s="104"/>
      <c r="C275" s="104"/>
      <c r="D275" s="104"/>
      <c r="E275" s="104"/>
      <c r="F275" s="104"/>
      <c r="G275" s="104"/>
    </row>
    <row r="276" spans="1:7">
      <c r="A276" s="104"/>
      <c r="B276" s="104"/>
      <c r="C276" s="104"/>
      <c r="D276" s="104"/>
      <c r="E276" s="104"/>
      <c r="F276" s="104"/>
      <c r="G276" s="104"/>
    </row>
    <row r="277" spans="1:7">
      <c r="A277" s="104"/>
      <c r="B277" s="104"/>
      <c r="C277" s="104"/>
      <c r="D277" s="104"/>
      <c r="E277" s="104"/>
      <c r="F277" s="104"/>
      <c r="G277" s="104"/>
    </row>
    <row r="278" spans="1:7">
      <c r="A278" s="104"/>
      <c r="B278" s="104"/>
      <c r="C278" s="104"/>
      <c r="D278" s="104"/>
      <c r="E278" s="104"/>
      <c r="F278" s="104"/>
      <c r="G278" s="104"/>
    </row>
    <row r="279" spans="1:7">
      <c r="A279" s="104"/>
      <c r="B279" s="104"/>
      <c r="C279" s="104"/>
      <c r="D279" s="104"/>
      <c r="E279" s="104"/>
      <c r="F279" s="104"/>
      <c r="G279" s="104"/>
    </row>
    <row r="280" spans="1:7">
      <c r="A280" s="104"/>
      <c r="B280" s="104"/>
      <c r="C280" s="104"/>
      <c r="D280" s="104"/>
      <c r="E280" s="104"/>
      <c r="F280" s="104"/>
      <c r="G280" s="104"/>
    </row>
    <row r="281" spans="1:7">
      <c r="A281" s="104"/>
      <c r="B281" s="104"/>
      <c r="C281" s="104"/>
      <c r="D281" s="104"/>
      <c r="E281" s="104"/>
      <c r="F281" s="104"/>
      <c r="G281" s="104"/>
    </row>
    <row r="282" spans="1:7">
      <c r="A282" s="104"/>
      <c r="B282" s="104"/>
      <c r="C282" s="104"/>
      <c r="D282" s="104"/>
      <c r="E282" s="104"/>
      <c r="F282" s="104"/>
      <c r="G282" s="104"/>
    </row>
    <row r="283" spans="1:7">
      <c r="A283" s="104"/>
      <c r="B283" s="104"/>
      <c r="C283" s="104"/>
      <c r="D283" s="104"/>
      <c r="E283" s="104"/>
      <c r="F283" s="104"/>
      <c r="G283" s="104"/>
    </row>
    <row r="284" spans="1:7">
      <c r="A284" s="104"/>
      <c r="B284" s="104"/>
      <c r="C284" s="104"/>
      <c r="D284" s="104"/>
      <c r="E284" s="104"/>
      <c r="F284" s="104"/>
      <c r="G284" s="104"/>
    </row>
    <row r="285" spans="1:7">
      <c r="A285" s="104"/>
      <c r="B285" s="104"/>
      <c r="C285" s="104"/>
      <c r="D285" s="104"/>
      <c r="E285" s="104"/>
      <c r="F285" s="104"/>
      <c r="G285" s="104"/>
    </row>
    <row r="286" spans="1:7">
      <c r="A286" s="104"/>
      <c r="B286" s="104"/>
      <c r="C286" s="104"/>
      <c r="D286" s="104"/>
      <c r="E286" s="104"/>
      <c r="F286" s="104"/>
      <c r="G286" s="104"/>
    </row>
    <row r="287" spans="1:7">
      <c r="A287" s="104"/>
      <c r="B287" s="104"/>
      <c r="C287" s="104"/>
      <c r="D287" s="104"/>
      <c r="E287" s="104"/>
      <c r="F287" s="104"/>
      <c r="G287" s="104"/>
    </row>
    <row r="288" spans="1:7">
      <c r="A288" s="104"/>
      <c r="B288" s="104"/>
      <c r="C288" s="104"/>
      <c r="D288" s="104"/>
      <c r="E288" s="104"/>
      <c r="F288" s="104"/>
      <c r="G288" s="104"/>
    </row>
    <row r="289" spans="1:7">
      <c r="A289" s="104"/>
      <c r="B289" s="104"/>
      <c r="C289" s="104"/>
      <c r="D289" s="104"/>
      <c r="E289" s="104"/>
      <c r="F289" s="104"/>
      <c r="G289" s="104"/>
    </row>
    <row r="290" spans="1:7">
      <c r="A290" s="104"/>
      <c r="B290" s="104"/>
      <c r="C290" s="104"/>
      <c r="D290" s="104"/>
      <c r="E290" s="104"/>
      <c r="F290" s="104"/>
      <c r="G290" s="104"/>
    </row>
    <row r="291" spans="1:7">
      <c r="A291" s="104"/>
      <c r="B291" s="104"/>
      <c r="C291" s="104"/>
      <c r="D291" s="104"/>
      <c r="E291" s="104"/>
      <c r="F291" s="104"/>
      <c r="G291" s="104"/>
    </row>
    <row r="292" spans="1:7">
      <c r="A292" s="104"/>
      <c r="B292" s="104"/>
      <c r="C292" s="104"/>
      <c r="D292" s="104"/>
      <c r="E292" s="104"/>
      <c r="F292" s="104"/>
      <c r="G292" s="104"/>
    </row>
    <row r="293" spans="1:7">
      <c r="A293" s="104"/>
      <c r="B293" s="104"/>
      <c r="C293" s="104"/>
      <c r="D293" s="104"/>
      <c r="E293" s="104"/>
      <c r="F293" s="104"/>
      <c r="G293" s="104"/>
    </row>
    <row r="294" spans="1:7">
      <c r="A294" s="104"/>
      <c r="B294" s="104"/>
      <c r="C294" s="104"/>
      <c r="D294" s="104"/>
      <c r="E294" s="104"/>
      <c r="F294" s="104"/>
      <c r="G294" s="104"/>
    </row>
    <row r="295" spans="1:7">
      <c r="A295" s="104"/>
      <c r="B295" s="104"/>
      <c r="C295" s="104"/>
      <c r="D295" s="104"/>
      <c r="E295" s="104"/>
      <c r="F295" s="104"/>
      <c r="G295" s="104"/>
    </row>
    <row r="296" spans="1:7">
      <c r="A296" s="104"/>
      <c r="B296" s="104"/>
      <c r="C296" s="104"/>
      <c r="D296" s="104"/>
      <c r="E296" s="104"/>
      <c r="F296" s="104"/>
      <c r="G296" s="104"/>
    </row>
    <row r="297" spans="1:7">
      <c r="A297" s="104"/>
      <c r="B297" s="104"/>
      <c r="C297" s="104"/>
      <c r="D297" s="104"/>
      <c r="E297" s="104"/>
      <c r="F297" s="104"/>
      <c r="G297" s="104"/>
    </row>
    <row r="298" spans="1:7">
      <c r="A298" s="104"/>
      <c r="B298" s="104"/>
      <c r="C298" s="104"/>
      <c r="D298" s="104"/>
      <c r="E298" s="104"/>
      <c r="F298" s="104"/>
      <c r="G298" s="104"/>
    </row>
    <row r="299" spans="1:7">
      <c r="A299" s="104"/>
      <c r="B299" s="104"/>
      <c r="C299" s="104"/>
      <c r="D299" s="104"/>
      <c r="E299" s="104"/>
      <c r="F299" s="104"/>
      <c r="G299" s="104"/>
    </row>
    <row r="300" spans="1:7">
      <c r="A300" s="104"/>
      <c r="B300" s="104"/>
      <c r="C300" s="104"/>
      <c r="D300" s="104"/>
      <c r="E300" s="104"/>
      <c r="F300" s="104"/>
      <c r="G300" s="104"/>
    </row>
    <row r="301" spans="1:7">
      <c r="A301" s="104"/>
      <c r="B301" s="104"/>
      <c r="C301" s="104"/>
      <c r="D301" s="104"/>
      <c r="E301" s="104"/>
      <c r="F301" s="104"/>
      <c r="G301" s="104"/>
    </row>
    <row r="302" spans="1:7">
      <c r="A302" s="104"/>
      <c r="B302" s="104"/>
      <c r="C302" s="104"/>
      <c r="D302" s="104"/>
      <c r="E302" s="104"/>
      <c r="F302" s="104"/>
      <c r="G302" s="104"/>
    </row>
    <row r="303" spans="1:7">
      <c r="A303" s="104"/>
      <c r="B303" s="104"/>
      <c r="C303" s="104"/>
      <c r="D303" s="104"/>
      <c r="E303" s="104"/>
      <c r="F303" s="104"/>
      <c r="G303" s="104"/>
    </row>
    <row r="304" spans="1:7">
      <c r="A304" s="104"/>
      <c r="B304" s="104"/>
      <c r="C304" s="104"/>
      <c r="D304" s="104"/>
      <c r="E304" s="104"/>
      <c r="F304" s="104"/>
      <c r="G304" s="104"/>
    </row>
    <row r="305" spans="1:7">
      <c r="A305" s="104"/>
      <c r="B305" s="104"/>
      <c r="C305" s="104"/>
      <c r="D305" s="104"/>
      <c r="E305" s="104"/>
      <c r="F305" s="104"/>
      <c r="G305" s="104"/>
    </row>
    <row r="306" spans="1:7">
      <c r="A306" s="104"/>
      <c r="B306" s="104"/>
      <c r="C306" s="104"/>
      <c r="D306" s="104"/>
      <c r="E306" s="104"/>
      <c r="F306" s="104"/>
      <c r="G306" s="104"/>
    </row>
    <row r="307" spans="1:7">
      <c r="A307" s="104"/>
      <c r="B307" s="104"/>
      <c r="C307" s="104"/>
      <c r="D307" s="104"/>
      <c r="E307" s="104"/>
      <c r="F307" s="104"/>
      <c r="G307" s="104"/>
    </row>
    <row r="308" spans="1:7">
      <c r="A308" s="104"/>
      <c r="B308" s="104"/>
      <c r="C308" s="104"/>
      <c r="D308" s="104"/>
      <c r="E308" s="104"/>
      <c r="F308" s="104"/>
      <c r="G308" s="104"/>
    </row>
    <row r="309" spans="1:7">
      <c r="A309" s="104"/>
      <c r="B309" s="104"/>
      <c r="C309" s="104"/>
      <c r="D309" s="104"/>
      <c r="E309" s="104"/>
      <c r="F309" s="104"/>
      <c r="G309" s="104"/>
    </row>
    <row r="310" spans="1:7">
      <c r="A310" s="104"/>
      <c r="B310" s="104"/>
      <c r="C310" s="104"/>
      <c r="D310" s="104"/>
      <c r="E310" s="104"/>
      <c r="F310" s="104"/>
      <c r="G310" s="104"/>
    </row>
    <row r="311" spans="1:7">
      <c r="A311" s="104"/>
      <c r="B311" s="104"/>
      <c r="C311" s="104"/>
      <c r="D311" s="104"/>
      <c r="E311" s="104"/>
      <c r="F311" s="104"/>
      <c r="G311" s="104"/>
    </row>
    <row r="312" spans="1:7">
      <c r="A312" s="104"/>
      <c r="B312" s="104"/>
      <c r="C312" s="104"/>
      <c r="D312" s="104"/>
      <c r="E312" s="104"/>
      <c r="F312" s="104"/>
      <c r="G312" s="104"/>
    </row>
    <row r="313" spans="1:7">
      <c r="A313" s="104"/>
      <c r="B313" s="104"/>
      <c r="C313" s="104"/>
      <c r="D313" s="104"/>
      <c r="E313" s="104"/>
      <c r="F313" s="104"/>
      <c r="G313" s="104"/>
    </row>
    <row r="314" spans="1:7">
      <c r="A314" s="104"/>
      <c r="B314" s="104"/>
      <c r="C314" s="104"/>
      <c r="D314" s="104"/>
      <c r="E314" s="104"/>
      <c r="F314" s="104"/>
      <c r="G314" s="104"/>
    </row>
    <row r="315" spans="1:7">
      <c r="A315" s="104"/>
      <c r="B315" s="104"/>
      <c r="C315" s="104"/>
      <c r="D315" s="104"/>
      <c r="E315" s="104"/>
      <c r="F315" s="104"/>
      <c r="G315" s="104"/>
    </row>
    <row r="316" spans="1:7">
      <c r="A316" s="104"/>
      <c r="B316" s="104"/>
      <c r="C316" s="104"/>
      <c r="D316" s="104"/>
      <c r="E316" s="104"/>
      <c r="F316" s="104"/>
      <c r="G316" s="104"/>
    </row>
    <row r="317" spans="1:7">
      <c r="A317" s="104"/>
      <c r="B317" s="104"/>
      <c r="C317" s="104"/>
      <c r="D317" s="104"/>
      <c r="E317" s="104"/>
      <c r="F317" s="104"/>
      <c r="G317" s="104"/>
    </row>
    <row r="318" spans="1:7">
      <c r="A318" s="104"/>
      <c r="B318" s="104"/>
      <c r="C318" s="104"/>
      <c r="D318" s="104"/>
      <c r="E318" s="104"/>
      <c r="F318" s="104"/>
      <c r="G318" s="104"/>
    </row>
    <row r="319" spans="1:7">
      <c r="A319" s="104"/>
      <c r="B319" s="104"/>
      <c r="C319" s="104"/>
      <c r="D319" s="104"/>
      <c r="E319" s="104"/>
      <c r="F319" s="104"/>
      <c r="G319" s="104"/>
    </row>
    <row r="320" spans="1:7">
      <c r="A320" s="104"/>
      <c r="B320" s="104"/>
      <c r="C320" s="104"/>
      <c r="D320" s="104"/>
      <c r="E320" s="104"/>
      <c r="F320" s="104"/>
      <c r="G320" s="104"/>
    </row>
    <row r="321" spans="1:7">
      <c r="A321" s="104"/>
      <c r="B321" s="104"/>
      <c r="C321" s="104"/>
      <c r="D321" s="104"/>
      <c r="E321" s="104"/>
      <c r="F321" s="104"/>
      <c r="G321" s="104"/>
    </row>
    <row r="322" spans="1:7">
      <c r="A322" s="104"/>
      <c r="B322" s="104"/>
      <c r="C322" s="104"/>
      <c r="D322" s="104"/>
      <c r="E322" s="104"/>
      <c r="F322" s="104"/>
      <c r="G322" s="104"/>
    </row>
    <row r="323" spans="1:7">
      <c r="A323" s="104"/>
      <c r="B323" s="104"/>
      <c r="C323" s="104"/>
      <c r="D323" s="104"/>
      <c r="E323" s="104"/>
      <c r="F323" s="104"/>
      <c r="G323" s="104"/>
    </row>
    <row r="324" spans="1:7">
      <c r="A324" s="104"/>
      <c r="B324" s="104"/>
      <c r="C324" s="104"/>
      <c r="D324" s="104"/>
      <c r="E324" s="104"/>
      <c r="F324" s="104"/>
      <c r="G324" s="104"/>
    </row>
    <row r="325" spans="1:7">
      <c r="A325" s="104"/>
      <c r="B325" s="104"/>
      <c r="C325" s="104"/>
      <c r="D325" s="104"/>
      <c r="E325" s="104"/>
      <c r="F325" s="104"/>
      <c r="G325" s="104"/>
    </row>
    <row r="326" spans="1:7">
      <c r="A326" s="104"/>
      <c r="B326" s="104"/>
      <c r="C326" s="104"/>
      <c r="D326" s="104"/>
      <c r="E326" s="104"/>
      <c r="F326" s="104"/>
      <c r="G326" s="104"/>
    </row>
    <row r="327" spans="1:7">
      <c r="A327" s="104"/>
      <c r="B327" s="104"/>
      <c r="C327" s="104"/>
      <c r="D327" s="104"/>
      <c r="E327" s="104"/>
      <c r="F327" s="104"/>
      <c r="G327" s="104"/>
    </row>
    <row r="328" spans="1:7">
      <c r="A328" s="104"/>
      <c r="B328" s="104"/>
      <c r="C328" s="104"/>
      <c r="D328" s="104"/>
      <c r="E328" s="104"/>
      <c r="F328" s="104"/>
      <c r="G328" s="104"/>
    </row>
    <row r="329" spans="1:7">
      <c r="A329" s="104"/>
      <c r="B329" s="104"/>
      <c r="C329" s="104"/>
      <c r="D329" s="104"/>
      <c r="E329" s="104"/>
      <c r="F329" s="104"/>
      <c r="G329" s="104"/>
    </row>
    <row r="330" spans="1:7">
      <c r="A330" s="104"/>
      <c r="B330" s="104"/>
      <c r="C330" s="104"/>
      <c r="D330" s="104"/>
      <c r="E330" s="104"/>
      <c r="F330" s="104"/>
      <c r="G330" s="104"/>
    </row>
    <row r="331" spans="1:7">
      <c r="A331" s="104"/>
      <c r="B331" s="104"/>
      <c r="C331" s="104"/>
      <c r="D331" s="104"/>
      <c r="E331" s="104"/>
      <c r="F331" s="104"/>
      <c r="G331" s="104"/>
    </row>
    <row r="332" spans="1:7">
      <c r="A332" s="104"/>
      <c r="B332" s="104"/>
      <c r="C332" s="104"/>
      <c r="D332" s="104"/>
      <c r="E332" s="104"/>
      <c r="F332" s="104"/>
      <c r="G332" s="104"/>
    </row>
    <row r="333" spans="1:7">
      <c r="A333" s="104"/>
      <c r="B333" s="104"/>
      <c r="C333" s="104"/>
      <c r="D333" s="104"/>
      <c r="E333" s="104"/>
      <c r="F333" s="104"/>
      <c r="G333" s="104"/>
    </row>
    <row r="334" spans="1:7">
      <c r="A334" s="104"/>
      <c r="B334" s="104"/>
      <c r="C334" s="104"/>
      <c r="D334" s="104"/>
      <c r="E334" s="104"/>
      <c r="F334" s="104"/>
      <c r="G334" s="104"/>
    </row>
    <row r="335" spans="1:7">
      <c r="A335" s="104"/>
      <c r="B335" s="104"/>
      <c r="C335" s="104"/>
      <c r="D335" s="104"/>
      <c r="E335" s="104"/>
      <c r="F335" s="104"/>
      <c r="G335" s="104"/>
    </row>
    <row r="336" spans="1:7">
      <c r="A336" s="104"/>
      <c r="B336" s="104"/>
      <c r="C336" s="104"/>
      <c r="D336" s="104"/>
      <c r="E336" s="104"/>
      <c r="F336" s="104"/>
      <c r="G336" s="104"/>
    </row>
    <row r="337" spans="1:7">
      <c r="A337" s="104"/>
      <c r="B337" s="104"/>
      <c r="C337" s="104"/>
      <c r="D337" s="104"/>
      <c r="E337" s="104"/>
      <c r="F337" s="104"/>
      <c r="G337" s="104"/>
    </row>
    <row r="338" spans="1:7">
      <c r="A338" s="104"/>
      <c r="B338" s="104"/>
      <c r="C338" s="104"/>
      <c r="D338" s="104"/>
      <c r="E338" s="104"/>
      <c r="F338" s="104"/>
      <c r="G338" s="104"/>
    </row>
    <row r="339" spans="1:7">
      <c r="A339" s="104"/>
      <c r="B339" s="104"/>
      <c r="C339" s="104"/>
      <c r="D339" s="104"/>
      <c r="E339" s="104"/>
      <c r="F339" s="104"/>
      <c r="G339" s="104"/>
    </row>
    <row r="340" spans="1:7">
      <c r="A340" s="104"/>
      <c r="B340" s="104"/>
      <c r="C340" s="104"/>
      <c r="D340" s="104"/>
      <c r="E340" s="104"/>
      <c r="F340" s="104"/>
      <c r="G340" s="104"/>
    </row>
    <row r="341" spans="1:7">
      <c r="A341" s="104"/>
      <c r="B341" s="104"/>
      <c r="C341" s="104"/>
      <c r="D341" s="104"/>
      <c r="E341" s="104"/>
      <c r="F341" s="104"/>
      <c r="G341" s="104"/>
    </row>
    <row r="342" spans="1:7">
      <c r="A342" s="104"/>
      <c r="B342" s="104"/>
      <c r="C342" s="104"/>
      <c r="D342" s="104"/>
      <c r="E342" s="104"/>
      <c r="F342" s="104"/>
      <c r="G342" s="104"/>
    </row>
    <row r="343" spans="1:7">
      <c r="A343" s="104"/>
      <c r="B343" s="104"/>
      <c r="C343" s="104"/>
      <c r="D343" s="104"/>
      <c r="E343" s="104"/>
      <c r="F343" s="104"/>
      <c r="G343" s="104"/>
    </row>
    <row r="344" spans="1:7">
      <c r="A344" s="104"/>
      <c r="B344" s="104"/>
      <c r="C344" s="104"/>
      <c r="D344" s="104"/>
      <c r="E344" s="104"/>
      <c r="F344" s="104"/>
      <c r="G344" s="104"/>
    </row>
    <row r="345" spans="1:7">
      <c r="A345" s="104"/>
      <c r="B345" s="104"/>
      <c r="C345" s="104"/>
      <c r="D345" s="104"/>
      <c r="E345" s="104"/>
      <c r="F345" s="104"/>
      <c r="G345" s="104"/>
    </row>
    <row r="346" spans="1:7">
      <c r="A346" s="104"/>
      <c r="B346" s="104"/>
      <c r="C346" s="104"/>
      <c r="D346" s="104"/>
      <c r="E346" s="104"/>
      <c r="F346" s="104"/>
      <c r="G346" s="104"/>
    </row>
    <row r="347" spans="1:7">
      <c r="A347" s="104"/>
      <c r="B347" s="104"/>
      <c r="C347" s="104"/>
      <c r="D347" s="104"/>
      <c r="E347" s="104"/>
      <c r="F347" s="104"/>
      <c r="G347" s="104"/>
    </row>
    <row r="348" spans="1:7">
      <c r="A348" s="104"/>
      <c r="B348" s="104"/>
      <c r="C348" s="104"/>
      <c r="D348" s="104"/>
      <c r="E348" s="104"/>
      <c r="F348" s="104"/>
      <c r="G348" s="104"/>
    </row>
    <row r="349" spans="1:7">
      <c r="A349" s="104"/>
      <c r="B349" s="104"/>
      <c r="C349" s="104"/>
      <c r="D349" s="104"/>
      <c r="E349" s="104"/>
      <c r="F349" s="104"/>
      <c r="G349" s="104"/>
    </row>
    <row r="350" spans="1:7">
      <c r="A350" s="104"/>
      <c r="B350" s="104"/>
      <c r="C350" s="104"/>
      <c r="D350" s="104"/>
      <c r="E350" s="104"/>
      <c r="F350" s="104"/>
      <c r="G350" s="104"/>
    </row>
    <row r="351" spans="1:7">
      <c r="A351" s="104"/>
      <c r="B351" s="104"/>
      <c r="C351" s="104"/>
      <c r="D351" s="104"/>
      <c r="E351" s="104"/>
      <c r="F351" s="104"/>
      <c r="G351" s="104"/>
    </row>
    <row r="352" spans="1:7">
      <c r="A352" s="104"/>
      <c r="B352" s="104"/>
      <c r="C352" s="104"/>
      <c r="D352" s="104"/>
      <c r="E352" s="104"/>
      <c r="F352" s="104"/>
      <c r="G352" s="104"/>
    </row>
    <row r="353" spans="1:7">
      <c r="A353" s="104"/>
      <c r="B353" s="104"/>
      <c r="C353" s="104"/>
      <c r="D353" s="104"/>
      <c r="E353" s="104"/>
      <c r="F353" s="104"/>
      <c r="G353" s="104"/>
    </row>
    <row r="354" spans="1:7">
      <c r="A354" s="104"/>
      <c r="B354" s="104"/>
      <c r="C354" s="104"/>
      <c r="D354" s="104"/>
      <c r="E354" s="104"/>
      <c r="F354" s="104"/>
      <c r="G354" s="104"/>
    </row>
    <row r="355" spans="1:7">
      <c r="A355" s="104"/>
      <c r="B355" s="104"/>
      <c r="C355" s="104"/>
      <c r="D355" s="104"/>
      <c r="E355" s="104"/>
      <c r="F355" s="104"/>
      <c r="G355" s="104"/>
    </row>
    <row r="356" spans="1:7">
      <c r="A356" s="104"/>
      <c r="B356" s="104"/>
      <c r="C356" s="104"/>
      <c r="D356" s="104"/>
      <c r="E356" s="104"/>
      <c r="F356" s="104"/>
      <c r="G356" s="104"/>
    </row>
    <row r="357" spans="1:7">
      <c r="A357" s="104"/>
      <c r="B357" s="104"/>
      <c r="C357" s="104"/>
      <c r="D357" s="104"/>
      <c r="E357" s="104"/>
      <c r="F357" s="104"/>
      <c r="G357" s="104"/>
    </row>
    <row r="358" spans="1:7">
      <c r="A358" s="104"/>
      <c r="B358" s="104"/>
      <c r="C358" s="104"/>
      <c r="D358" s="104"/>
      <c r="E358" s="104"/>
      <c r="F358" s="104"/>
      <c r="G358" s="104"/>
    </row>
    <row r="359" spans="1:7">
      <c r="A359" s="104"/>
      <c r="B359" s="104"/>
      <c r="C359" s="104"/>
      <c r="D359" s="104"/>
      <c r="E359" s="104"/>
      <c r="F359" s="104"/>
      <c r="G359" s="104"/>
    </row>
    <row r="360" spans="1:7">
      <c r="A360" s="104"/>
      <c r="B360" s="104"/>
      <c r="C360" s="104"/>
      <c r="D360" s="104"/>
      <c r="E360" s="104"/>
      <c r="F360" s="104"/>
      <c r="G360" s="104"/>
    </row>
    <row r="361" spans="1:7">
      <c r="A361" s="104"/>
      <c r="B361" s="104"/>
      <c r="C361" s="104"/>
      <c r="D361" s="104"/>
      <c r="E361" s="104"/>
      <c r="F361" s="104"/>
      <c r="G361" s="104"/>
    </row>
    <row r="362" spans="1:7">
      <c r="A362" s="104"/>
      <c r="B362" s="104"/>
      <c r="C362" s="104"/>
      <c r="D362" s="104"/>
      <c r="E362" s="104"/>
      <c r="F362" s="104"/>
      <c r="G362" s="104"/>
    </row>
    <row r="363" spans="1:7">
      <c r="A363" s="104"/>
      <c r="B363" s="104"/>
      <c r="C363" s="104"/>
      <c r="D363" s="104"/>
      <c r="E363" s="104"/>
      <c r="F363" s="104"/>
      <c r="G363" s="104"/>
    </row>
    <row r="364" spans="1:7">
      <c r="A364" s="104"/>
      <c r="B364" s="104"/>
      <c r="C364" s="104"/>
      <c r="D364" s="104"/>
      <c r="E364" s="104"/>
      <c r="F364" s="104"/>
      <c r="G364" s="104"/>
    </row>
    <row r="365" spans="1:7">
      <c r="A365" s="104"/>
      <c r="B365" s="104"/>
      <c r="C365" s="104"/>
      <c r="D365" s="104"/>
      <c r="E365" s="104"/>
      <c r="F365" s="104"/>
      <c r="G365" s="104"/>
    </row>
    <row r="366" spans="1:7">
      <c r="A366" s="104"/>
      <c r="B366" s="104"/>
      <c r="C366" s="104"/>
      <c r="D366" s="104"/>
      <c r="E366" s="104"/>
      <c r="F366" s="104"/>
      <c r="G366" s="104"/>
    </row>
    <row r="367" spans="1:7">
      <c r="A367" s="104"/>
      <c r="B367" s="104"/>
      <c r="C367" s="104"/>
      <c r="D367" s="104"/>
      <c r="E367" s="104"/>
      <c r="F367" s="104"/>
      <c r="G367" s="104"/>
    </row>
    <row r="368" spans="1:7">
      <c r="A368" s="104"/>
      <c r="B368" s="104"/>
      <c r="C368" s="104"/>
      <c r="D368" s="104"/>
      <c r="E368" s="104"/>
      <c r="F368" s="104"/>
      <c r="G368" s="104"/>
    </row>
    <row r="369" spans="1:7">
      <c r="A369" s="104"/>
      <c r="B369" s="104"/>
      <c r="C369" s="104"/>
      <c r="D369" s="104"/>
      <c r="E369" s="104"/>
      <c r="F369" s="104"/>
      <c r="G369" s="104"/>
    </row>
    <row r="370" spans="1:7">
      <c r="A370" s="104"/>
      <c r="B370" s="104"/>
      <c r="C370" s="104"/>
      <c r="D370" s="104"/>
      <c r="E370" s="104"/>
      <c r="F370" s="104"/>
      <c r="G370" s="104"/>
    </row>
    <row r="371" spans="1:7">
      <c r="A371" s="104"/>
      <c r="B371" s="104"/>
      <c r="C371" s="104"/>
      <c r="D371" s="104"/>
      <c r="E371" s="104"/>
      <c r="F371" s="104"/>
      <c r="G371" s="104"/>
    </row>
    <row r="372" spans="1:7">
      <c r="A372" s="104"/>
      <c r="B372" s="104"/>
      <c r="C372" s="104"/>
      <c r="D372" s="104"/>
      <c r="E372" s="104"/>
      <c r="F372" s="104"/>
      <c r="G372" s="104"/>
    </row>
    <row r="373" spans="1:7">
      <c r="A373" s="104"/>
      <c r="B373" s="104"/>
      <c r="C373" s="104"/>
      <c r="D373" s="104"/>
      <c r="E373" s="104"/>
      <c r="F373" s="104"/>
      <c r="G373" s="104"/>
    </row>
    <row r="374" spans="1:7">
      <c r="A374" s="104"/>
      <c r="B374" s="104"/>
      <c r="C374" s="104"/>
      <c r="D374" s="104"/>
      <c r="E374" s="104"/>
      <c r="F374" s="104"/>
      <c r="G374" s="104"/>
    </row>
    <row r="375" spans="1:7">
      <c r="A375" s="104"/>
      <c r="B375" s="104"/>
      <c r="C375" s="104"/>
      <c r="D375" s="104"/>
      <c r="E375" s="104"/>
      <c r="F375" s="104"/>
      <c r="G375" s="104"/>
    </row>
    <row r="376" spans="1:7">
      <c r="A376" s="104"/>
      <c r="B376" s="104"/>
      <c r="C376" s="104"/>
      <c r="D376" s="104"/>
      <c r="E376" s="104"/>
      <c r="F376" s="104"/>
      <c r="G376" s="104"/>
    </row>
    <row r="377" spans="1:7">
      <c r="A377" s="104"/>
      <c r="B377" s="104"/>
      <c r="C377" s="104"/>
      <c r="D377" s="104"/>
      <c r="E377" s="104"/>
      <c r="F377" s="104"/>
      <c r="G377" s="104"/>
    </row>
    <row r="378" spans="1:7">
      <c r="A378" s="104"/>
      <c r="B378" s="104"/>
      <c r="C378" s="104"/>
      <c r="D378" s="104"/>
      <c r="E378" s="104"/>
      <c r="F378" s="104"/>
      <c r="G378" s="104"/>
    </row>
    <row r="379" spans="1:7">
      <c r="A379" s="104"/>
      <c r="B379" s="104"/>
      <c r="C379" s="104"/>
      <c r="D379" s="104"/>
      <c r="E379" s="104"/>
      <c r="F379" s="104"/>
      <c r="G379" s="104"/>
    </row>
    <row r="380" spans="1:7">
      <c r="A380" s="104"/>
      <c r="B380" s="104"/>
      <c r="C380" s="104"/>
      <c r="D380" s="104"/>
      <c r="E380" s="104"/>
      <c r="F380" s="104"/>
      <c r="G380" s="104"/>
    </row>
    <row r="381" spans="1:7">
      <c r="A381" s="104"/>
      <c r="B381" s="104"/>
      <c r="C381" s="104"/>
      <c r="D381" s="104"/>
      <c r="E381" s="104"/>
      <c r="F381" s="104"/>
      <c r="G381" s="104"/>
    </row>
    <row r="382" spans="1:7">
      <c r="A382" s="104"/>
      <c r="B382" s="104"/>
      <c r="C382" s="104"/>
      <c r="D382" s="104"/>
      <c r="E382" s="104"/>
      <c r="F382" s="104"/>
      <c r="G382" s="104"/>
    </row>
    <row r="383" spans="1:7">
      <c r="A383" s="104"/>
      <c r="B383" s="104"/>
      <c r="C383" s="104"/>
      <c r="D383" s="104"/>
      <c r="E383" s="104"/>
      <c r="F383" s="104"/>
      <c r="G383" s="104"/>
    </row>
    <row r="384" spans="1:7">
      <c r="A384" s="104"/>
      <c r="B384" s="104"/>
      <c r="C384" s="104"/>
      <c r="D384" s="104"/>
      <c r="E384" s="104"/>
      <c r="F384" s="104"/>
      <c r="G384" s="104"/>
    </row>
    <row r="385" spans="1:7">
      <c r="A385" s="104"/>
      <c r="B385" s="104"/>
      <c r="C385" s="104"/>
      <c r="D385" s="104"/>
      <c r="E385" s="104"/>
      <c r="F385" s="104"/>
      <c r="G385" s="104"/>
    </row>
    <row r="386" spans="1:7">
      <c r="B386" s="104"/>
      <c r="C386" s="104"/>
      <c r="D386" s="104"/>
      <c r="E386" s="104"/>
      <c r="F386" s="104"/>
      <c r="G386" s="104"/>
    </row>
    <row r="387" spans="1:7">
      <c r="B387" s="104"/>
      <c r="C387" s="104"/>
    </row>
    <row r="388" spans="1:7">
      <c r="B388" s="104"/>
      <c r="C388" s="104"/>
    </row>
    <row r="389" spans="1:7">
      <c r="B389" s="104"/>
      <c r="C389" s="104"/>
    </row>
    <row r="390" spans="1:7">
      <c r="B390" s="104"/>
      <c r="C390" s="104"/>
    </row>
    <row r="391" spans="1:7">
      <c r="B391" s="104"/>
      <c r="C391" s="104"/>
    </row>
    <row r="392" spans="1:7">
      <c r="B392" s="104"/>
      <c r="C392" s="104"/>
    </row>
    <row r="393" spans="1:7">
      <c r="B393" s="104"/>
      <c r="C393" s="104"/>
    </row>
    <row r="394" spans="1:7">
      <c r="B394" s="104"/>
      <c r="C394" s="104"/>
    </row>
    <row r="395" spans="1:7">
      <c r="B395" s="104"/>
      <c r="C395" s="104"/>
    </row>
    <row r="396" spans="1:7">
      <c r="B396" s="104"/>
      <c r="C396" s="104"/>
    </row>
    <row r="397" spans="1:7">
      <c r="B397" s="104"/>
      <c r="C397" s="104"/>
    </row>
    <row r="398" spans="1:7">
      <c r="B398" s="104"/>
      <c r="C398" s="104"/>
    </row>
    <row r="399" spans="1:7">
      <c r="B399" s="104"/>
      <c r="C399" s="104"/>
    </row>
    <row r="400" spans="1:7">
      <c r="B400" s="104"/>
      <c r="C400" s="104"/>
    </row>
    <row r="401" spans="2:3">
      <c r="B401" s="104"/>
      <c r="C401" s="104"/>
    </row>
    <row r="402" spans="2:3">
      <c r="B402" s="104"/>
      <c r="C402" s="104"/>
    </row>
    <row r="403" spans="2:3">
      <c r="B403" s="104"/>
      <c r="C403" s="104"/>
    </row>
    <row r="404" spans="2:3">
      <c r="B404" s="104"/>
      <c r="C404" s="104"/>
    </row>
    <row r="405" spans="2:3">
      <c r="B405" s="104"/>
      <c r="C405" s="104"/>
    </row>
    <row r="406" spans="2:3">
      <c r="B406" s="104"/>
      <c r="C406" s="104"/>
    </row>
    <row r="407" spans="2:3">
      <c r="B407" s="104"/>
      <c r="C407" s="104"/>
    </row>
    <row r="408" spans="2:3">
      <c r="B408" s="104"/>
      <c r="C408" s="104"/>
    </row>
    <row r="409" spans="2:3">
      <c r="B409" s="104"/>
      <c r="C409" s="104"/>
    </row>
    <row r="410" spans="2:3">
      <c r="B410" s="104"/>
      <c r="C410" s="104"/>
    </row>
    <row r="411" spans="2:3">
      <c r="B411" s="104"/>
      <c r="C411" s="104"/>
    </row>
    <row r="412" spans="2:3">
      <c r="B412" s="104"/>
      <c r="C412" s="104"/>
    </row>
    <row r="413" spans="2:3">
      <c r="B413" s="104"/>
      <c r="C413" s="104"/>
    </row>
    <row r="414" spans="2:3">
      <c r="B414" s="104"/>
      <c r="C414" s="104"/>
    </row>
    <row r="415" spans="2:3">
      <c r="B415" s="104"/>
      <c r="C415" s="104"/>
    </row>
    <row r="416" spans="2:3">
      <c r="B416" s="104"/>
      <c r="C416" s="104"/>
    </row>
    <row r="417" spans="2:3">
      <c r="B417" s="104"/>
      <c r="C417" s="104"/>
    </row>
    <row r="418" spans="2:3">
      <c r="B418" s="104"/>
      <c r="C418" s="104"/>
    </row>
    <row r="419" spans="2:3">
      <c r="B419" s="104"/>
      <c r="C419" s="104"/>
    </row>
    <row r="420" spans="2:3">
      <c r="B420" s="104"/>
      <c r="C420" s="104"/>
    </row>
    <row r="421" spans="2:3">
      <c r="B421" s="104"/>
      <c r="C421" s="104"/>
    </row>
    <row r="422" spans="2:3">
      <c r="B422" s="104"/>
      <c r="C422" s="104"/>
    </row>
    <row r="423" spans="2:3">
      <c r="B423" s="104"/>
      <c r="C423" s="104"/>
    </row>
    <row r="424" spans="2:3">
      <c r="B424" s="104"/>
      <c r="C424" s="104"/>
    </row>
    <row r="425" spans="2:3">
      <c r="B425" s="104"/>
      <c r="C425" s="104"/>
    </row>
    <row r="426" spans="2:3">
      <c r="B426" s="104"/>
      <c r="C426" s="104"/>
    </row>
    <row r="427" spans="2:3">
      <c r="B427" s="104"/>
      <c r="C427" s="104"/>
    </row>
    <row r="428" spans="2:3">
      <c r="B428" s="104"/>
      <c r="C428" s="104"/>
    </row>
    <row r="429" spans="2:3">
      <c r="B429" s="104"/>
      <c r="C429" s="104"/>
    </row>
    <row r="430" spans="2:3">
      <c r="B430" s="104"/>
      <c r="C430" s="104"/>
    </row>
    <row r="431" spans="2:3">
      <c r="B431" s="104"/>
      <c r="C431" s="104"/>
    </row>
    <row r="432" spans="2:3">
      <c r="B432" s="104"/>
      <c r="C432" s="104"/>
    </row>
    <row r="433" spans="2:3">
      <c r="B433" s="104"/>
      <c r="C433" s="104"/>
    </row>
    <row r="434" spans="2:3">
      <c r="B434" s="104"/>
      <c r="C434" s="104"/>
    </row>
    <row r="435" spans="2:3">
      <c r="B435" s="104"/>
      <c r="C435" s="104"/>
    </row>
    <row r="436" spans="2:3">
      <c r="B436" s="104"/>
      <c r="C436" s="104"/>
    </row>
    <row r="437" spans="2:3">
      <c r="B437" s="104"/>
      <c r="C437" s="104"/>
    </row>
    <row r="438" spans="2:3">
      <c r="B438" s="104"/>
      <c r="C438" s="104"/>
    </row>
    <row r="439" spans="2:3">
      <c r="B439" s="104"/>
      <c r="C439" s="104"/>
    </row>
    <row r="440" spans="2:3">
      <c r="B440" s="104"/>
      <c r="C440" s="104"/>
    </row>
    <row r="441" spans="2:3">
      <c r="B441" s="104"/>
      <c r="C441" s="104"/>
    </row>
    <row r="442" spans="2:3">
      <c r="B442" s="104"/>
      <c r="C442" s="104"/>
    </row>
    <row r="443" spans="2:3">
      <c r="B443" s="104"/>
      <c r="C443" s="104"/>
    </row>
    <row r="444" spans="2:3">
      <c r="B444" s="104"/>
      <c r="C444" s="104"/>
    </row>
    <row r="445" spans="2:3">
      <c r="B445" s="104"/>
      <c r="C445" s="104"/>
    </row>
    <row r="446" spans="2:3">
      <c r="B446" s="104"/>
      <c r="C446" s="104"/>
    </row>
    <row r="447" spans="2:3">
      <c r="B447" s="104"/>
      <c r="C447" s="104"/>
    </row>
    <row r="448" spans="2:3">
      <c r="B448" s="104"/>
      <c r="C448" s="104"/>
    </row>
    <row r="449" spans="2:3">
      <c r="B449" s="104"/>
      <c r="C449" s="104"/>
    </row>
    <row r="450" spans="2:3">
      <c r="B450" s="104"/>
      <c r="C450" s="104"/>
    </row>
    <row r="451" spans="2:3">
      <c r="B451" s="104"/>
      <c r="C451" s="104"/>
    </row>
    <row r="452" spans="2:3">
      <c r="B452" s="104"/>
      <c r="C452" s="104"/>
    </row>
    <row r="453" spans="2:3">
      <c r="B453" s="104"/>
      <c r="C453" s="104"/>
    </row>
    <row r="454" spans="2:3">
      <c r="B454" s="104"/>
      <c r="C454" s="104"/>
    </row>
    <row r="455" spans="2:3">
      <c r="B455" s="104"/>
      <c r="C455" s="104"/>
    </row>
    <row r="456" spans="2:3">
      <c r="B456" s="104"/>
      <c r="C456" s="104"/>
    </row>
    <row r="457" spans="2:3">
      <c r="B457" s="104"/>
      <c r="C457" s="104"/>
    </row>
    <row r="458" spans="2:3">
      <c r="B458" s="104"/>
      <c r="C458" s="104"/>
    </row>
    <row r="459" spans="2:3">
      <c r="B459" s="104"/>
      <c r="C459" s="104"/>
    </row>
    <row r="460" spans="2:3">
      <c r="B460" s="104"/>
      <c r="C460" s="104"/>
    </row>
    <row r="461" spans="2:3">
      <c r="B461" s="104"/>
      <c r="C461" s="104"/>
    </row>
    <row r="462" spans="2:3">
      <c r="B462" s="104"/>
      <c r="C462" s="104"/>
    </row>
    <row r="463" spans="2:3">
      <c r="B463" s="104"/>
      <c r="C463" s="104"/>
    </row>
    <row r="464" spans="2:3">
      <c r="B464" s="104"/>
      <c r="C464" s="104"/>
    </row>
    <row r="465" spans="2:3">
      <c r="B465" s="104"/>
      <c r="C465" s="104"/>
    </row>
    <row r="466" spans="2:3">
      <c r="B466" s="104"/>
      <c r="C466" s="104"/>
    </row>
    <row r="467" spans="2:3">
      <c r="B467" s="104"/>
      <c r="C467" s="104"/>
    </row>
    <row r="468" spans="2:3">
      <c r="B468" s="104"/>
      <c r="C468" s="104"/>
    </row>
    <row r="469" spans="2:3">
      <c r="B469" s="104"/>
      <c r="C469" s="104"/>
    </row>
    <row r="470" spans="2:3">
      <c r="B470" s="104"/>
      <c r="C470" s="104"/>
    </row>
    <row r="471" spans="2:3">
      <c r="B471" s="104"/>
      <c r="C471" s="104"/>
    </row>
    <row r="472" spans="2:3">
      <c r="B472" s="104"/>
      <c r="C472" s="104"/>
    </row>
    <row r="473" spans="2:3">
      <c r="B473" s="104"/>
      <c r="C473" s="104"/>
    </row>
    <row r="474" spans="2:3">
      <c r="B474" s="104"/>
      <c r="C474" s="104"/>
    </row>
    <row r="475" spans="2:3">
      <c r="B475" s="104"/>
      <c r="C475" s="104"/>
    </row>
    <row r="476" spans="2:3">
      <c r="B476" s="104"/>
      <c r="C476" s="104"/>
    </row>
    <row r="477" spans="2:3">
      <c r="B477" s="104"/>
      <c r="C477" s="104"/>
    </row>
    <row r="478" spans="2:3">
      <c r="B478" s="104"/>
      <c r="C478" s="104"/>
    </row>
    <row r="479" spans="2:3">
      <c r="B479" s="104"/>
      <c r="C479" s="104"/>
    </row>
    <row r="480" spans="2:3">
      <c r="B480" s="104"/>
      <c r="C480" s="104"/>
    </row>
    <row r="481" spans="2:3">
      <c r="B481" s="104"/>
      <c r="C481" s="104"/>
    </row>
    <row r="482" spans="2:3">
      <c r="B482" s="104"/>
      <c r="C482" s="104"/>
    </row>
    <row r="483" spans="2:3">
      <c r="B483" s="104"/>
      <c r="C483" s="104"/>
    </row>
    <row r="484" spans="2:3">
      <c r="B484" s="104"/>
      <c r="C484" s="104"/>
    </row>
    <row r="485" spans="2:3">
      <c r="B485" s="104"/>
      <c r="C485" s="104"/>
    </row>
    <row r="486" spans="2:3">
      <c r="B486" s="104"/>
      <c r="C486" s="104"/>
    </row>
    <row r="487" spans="2:3">
      <c r="B487" s="104"/>
      <c r="C487" s="104"/>
    </row>
    <row r="488" spans="2:3">
      <c r="B488" s="104"/>
      <c r="C488" s="104"/>
    </row>
    <row r="489" spans="2:3">
      <c r="B489" s="104"/>
      <c r="C489" s="104"/>
    </row>
    <row r="490" spans="2:3">
      <c r="B490" s="104"/>
      <c r="C490" s="104"/>
    </row>
    <row r="491" spans="2:3">
      <c r="B491" s="104"/>
      <c r="C491" s="104"/>
    </row>
    <row r="492" spans="2:3">
      <c r="B492" s="104"/>
      <c r="C492" s="104"/>
    </row>
    <row r="493" spans="2:3">
      <c r="B493" s="104"/>
      <c r="C493" s="104"/>
    </row>
    <row r="494" spans="2:3">
      <c r="B494" s="104"/>
      <c r="C494" s="104"/>
    </row>
    <row r="495" spans="2:3">
      <c r="B495" s="104"/>
      <c r="C495" s="104"/>
    </row>
    <row r="496" spans="2:3">
      <c r="B496" s="104"/>
      <c r="C496" s="104"/>
    </row>
    <row r="497" spans="2:3">
      <c r="B497" s="104"/>
      <c r="C497" s="104"/>
    </row>
    <row r="498" spans="2:3">
      <c r="B498" s="104"/>
      <c r="C498" s="104"/>
    </row>
    <row r="499" spans="2:3">
      <c r="B499" s="104"/>
      <c r="C499" s="104"/>
    </row>
    <row r="500" spans="2:3">
      <c r="B500" s="104"/>
      <c r="C500" s="104"/>
    </row>
    <row r="501" spans="2:3">
      <c r="B501" s="104"/>
      <c r="C501" s="104"/>
    </row>
    <row r="502" spans="2:3">
      <c r="B502" s="104"/>
    </row>
    <row r="503" spans="2:3">
      <c r="B503" s="104"/>
    </row>
    <row r="504" spans="2:3">
      <c r="B504" s="104"/>
    </row>
    <row r="505" spans="2:3">
      <c r="B505" s="104"/>
    </row>
    <row r="506" spans="2:3">
      <c r="B506" s="104"/>
    </row>
    <row r="507" spans="2:3">
      <c r="B507" s="104"/>
    </row>
    <row r="508" spans="2:3">
      <c r="B508" s="104"/>
    </row>
    <row r="509" spans="2:3">
      <c r="B509" s="104"/>
    </row>
    <row r="510" spans="2:3">
      <c r="B510" s="104"/>
    </row>
    <row r="511" spans="2:3">
      <c r="B511" s="104"/>
    </row>
    <row r="512" spans="2:3">
      <c r="B512" s="104"/>
    </row>
    <row r="513" spans="2:2">
      <c r="B513" s="104"/>
    </row>
    <row r="514" spans="2:2">
      <c r="B514" s="104"/>
    </row>
    <row r="515" spans="2:2">
      <c r="B515" s="104"/>
    </row>
    <row r="516" spans="2:2">
      <c r="B516" s="104"/>
    </row>
    <row r="517" spans="2:2">
      <c r="B517" s="104"/>
    </row>
    <row r="518" spans="2:2">
      <c r="B518" s="104"/>
    </row>
    <row r="519" spans="2:2">
      <c r="B519" s="104"/>
    </row>
    <row r="520" spans="2:2">
      <c r="B520" s="104"/>
    </row>
    <row r="521" spans="2:2">
      <c r="B521" s="104"/>
    </row>
    <row r="522" spans="2:2">
      <c r="B522" s="104"/>
    </row>
    <row r="523" spans="2:2">
      <c r="B523" s="104"/>
    </row>
    <row r="524" spans="2:2">
      <c r="B524" s="104"/>
    </row>
    <row r="525" spans="2:2">
      <c r="B525" s="104"/>
    </row>
    <row r="526" spans="2:2">
      <c r="B526" s="104"/>
    </row>
  </sheetData>
  <phoneticPr fontId="1" type="Hiragana"/>
  <pageMargins left="0.7" right="0.7" top="0.75" bottom="0.75" header="0.3" footer="0.3"/>
  <pageSetup paperSize="9" fitToWidth="1" fitToHeight="1" orientation="portrait" usePrinterDefaults="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0" tint="-0.25"/>
  </sheetPr>
  <dimension ref="A1:DF369"/>
  <sheetViews>
    <sheetView workbookViewId="0">
      <selection activeCell="D5" sqref="D5"/>
    </sheetView>
  </sheetViews>
  <sheetFormatPr defaultRowHeight="18"/>
  <cols>
    <col min="1" max="1" width="9.296875" style="113" bestFit="1" customWidth="1"/>
    <col min="2" max="2" width="11.5" style="113" bestFit="1" customWidth="1"/>
    <col min="3" max="6" width="8.796875" style="113" customWidth="1"/>
    <col min="7" max="11" width="9" style="113" bestFit="1" customWidth="1"/>
    <col min="12" max="24" width="8.796875" style="113" customWidth="1"/>
    <col min="25" max="25" width="12.19921875" style="113" bestFit="1" customWidth="1"/>
    <col min="26" max="32" width="8.796875" style="113" customWidth="1"/>
    <col min="33" max="33" width="12.19921875" style="113" bestFit="1" customWidth="1"/>
    <col min="34" max="40" width="8.796875" style="113" customWidth="1"/>
    <col min="41" max="41" width="12.19921875" style="113" bestFit="1" customWidth="1"/>
    <col min="42" max="48" width="8.796875" style="113" customWidth="1"/>
    <col min="49" max="49" width="12.19921875" style="113" bestFit="1" customWidth="1"/>
    <col min="50" max="56" width="8.796875" style="113" customWidth="1"/>
    <col min="57" max="57" width="12.19921875" style="113" bestFit="1" customWidth="1"/>
    <col min="58" max="64" width="8.796875" style="113" customWidth="1"/>
    <col min="65" max="65" width="12.19921875" style="113" bestFit="1" customWidth="1"/>
    <col min="66" max="72" width="8.796875" style="113" customWidth="1"/>
    <col min="73" max="73" width="12.19921875" style="113" bestFit="1" customWidth="1"/>
    <col min="74" max="80" width="8.796875" style="113" customWidth="1"/>
    <col min="81" max="81" width="12.19921875" style="113" bestFit="1" customWidth="1"/>
    <col min="82" max="88" width="8.796875" style="113" customWidth="1"/>
    <col min="89" max="89" width="12.19921875" style="113" bestFit="1" customWidth="1"/>
    <col min="90" max="96" width="8.796875" style="113" customWidth="1"/>
    <col min="97" max="97" width="12.19921875" style="113" bestFit="1" customWidth="1"/>
    <col min="98" max="16384" width="8.796875" style="113" customWidth="1"/>
  </cols>
  <sheetData>
    <row r="1" spans="1:110" ht="72">
      <c r="A1" s="113" t="s">
        <v>89</v>
      </c>
      <c r="C1" s="113" t="str">
        <f>'★入力と結果'!D4</f>
        <v>2021-2025年平均</v>
      </c>
      <c r="D1" s="113" t="s">
        <v>132</v>
      </c>
      <c r="E1" s="117" t="s">
        <v>131</v>
      </c>
      <c r="F1" s="117" t="s">
        <v>180</v>
      </c>
      <c r="G1" s="117" t="s">
        <v>158</v>
      </c>
      <c r="H1" s="117" t="s">
        <v>181</v>
      </c>
      <c r="I1" s="117" t="s">
        <v>249</v>
      </c>
      <c r="J1" s="117" t="s">
        <v>127</v>
      </c>
      <c r="K1" s="117"/>
      <c r="L1" s="117"/>
      <c r="M1" s="113" t="s">
        <v>67</v>
      </c>
      <c r="N1" s="113" t="s">
        <v>97</v>
      </c>
      <c r="O1" s="113" t="s">
        <v>96</v>
      </c>
      <c r="P1" s="113" t="s">
        <v>95</v>
      </c>
      <c r="Q1" s="113" t="s">
        <v>99</v>
      </c>
      <c r="R1" s="113" t="s">
        <v>78</v>
      </c>
      <c r="S1" s="113" t="s">
        <v>85</v>
      </c>
      <c r="T1" s="113" t="s">
        <v>90</v>
      </c>
      <c r="U1" s="113" t="s">
        <v>91</v>
      </c>
      <c r="V1" s="113" t="s">
        <v>92</v>
      </c>
      <c r="X1" s="113" t="s">
        <v>67</v>
      </c>
      <c r="Y1" s="113" t="s">
        <v>101</v>
      </c>
      <c r="Z1" s="113" t="s">
        <v>38</v>
      </c>
      <c r="AA1" s="113" t="s">
        <v>54</v>
      </c>
      <c r="AB1" s="113" t="s">
        <v>87</v>
      </c>
      <c r="AC1" s="113" t="s">
        <v>205</v>
      </c>
      <c r="AD1" s="113" t="s">
        <v>207</v>
      </c>
      <c r="AF1" s="113" t="s">
        <v>97</v>
      </c>
      <c r="AG1" s="113" t="s">
        <v>101</v>
      </c>
      <c r="AH1" s="113" t="s">
        <v>38</v>
      </c>
      <c r="AI1" s="113" t="s">
        <v>54</v>
      </c>
      <c r="AJ1" s="113" t="s">
        <v>87</v>
      </c>
      <c r="AK1" s="113" t="s">
        <v>205</v>
      </c>
      <c r="AL1" s="113" t="s">
        <v>207</v>
      </c>
      <c r="AN1" s="113" t="s">
        <v>96</v>
      </c>
      <c r="AO1" s="113" t="s">
        <v>101</v>
      </c>
      <c r="AP1" s="113" t="s">
        <v>38</v>
      </c>
      <c r="AQ1" s="113" t="s">
        <v>54</v>
      </c>
      <c r="AR1" s="113" t="s">
        <v>87</v>
      </c>
      <c r="AS1" s="113" t="s">
        <v>205</v>
      </c>
      <c r="AT1" s="113" t="s">
        <v>207</v>
      </c>
      <c r="AV1" s="113" t="s">
        <v>95</v>
      </c>
      <c r="AW1" s="113" t="s">
        <v>101</v>
      </c>
      <c r="AX1" s="113" t="s">
        <v>38</v>
      </c>
      <c r="AY1" s="113" t="s">
        <v>54</v>
      </c>
      <c r="AZ1" s="113" t="s">
        <v>87</v>
      </c>
      <c r="BA1" s="113" t="s">
        <v>205</v>
      </c>
      <c r="BB1" s="113" t="s">
        <v>207</v>
      </c>
      <c r="BD1" s="113" t="s">
        <v>99</v>
      </c>
      <c r="BE1" s="113" t="s">
        <v>101</v>
      </c>
      <c r="BF1" s="113" t="s">
        <v>38</v>
      </c>
      <c r="BG1" s="113" t="s">
        <v>54</v>
      </c>
      <c r="BH1" s="113" t="s">
        <v>87</v>
      </c>
      <c r="BI1" s="113" t="s">
        <v>205</v>
      </c>
      <c r="BJ1" s="113" t="s">
        <v>207</v>
      </c>
      <c r="BL1" s="113" t="s">
        <v>78</v>
      </c>
      <c r="BM1" s="113" t="s">
        <v>101</v>
      </c>
      <c r="BN1" s="113" t="s">
        <v>38</v>
      </c>
      <c r="BO1" s="113" t="s">
        <v>54</v>
      </c>
      <c r="BP1" s="113" t="s">
        <v>87</v>
      </c>
      <c r="BQ1" s="113" t="s">
        <v>205</v>
      </c>
      <c r="BR1" s="113" t="s">
        <v>207</v>
      </c>
      <c r="BT1" s="113" t="s">
        <v>85</v>
      </c>
      <c r="BU1" s="113" t="s">
        <v>101</v>
      </c>
      <c r="BV1" s="113" t="s">
        <v>38</v>
      </c>
      <c r="BW1" s="113" t="s">
        <v>54</v>
      </c>
      <c r="BX1" s="113" t="s">
        <v>87</v>
      </c>
      <c r="BY1" s="113" t="s">
        <v>205</v>
      </c>
      <c r="BZ1" s="113" t="s">
        <v>207</v>
      </c>
      <c r="CB1" s="113" t="s">
        <v>90</v>
      </c>
      <c r="CC1" s="113" t="s">
        <v>101</v>
      </c>
      <c r="CD1" s="113" t="s">
        <v>38</v>
      </c>
      <c r="CE1" s="113" t="s">
        <v>54</v>
      </c>
      <c r="CF1" s="113" t="s">
        <v>87</v>
      </c>
      <c r="CG1" s="113" t="s">
        <v>205</v>
      </c>
      <c r="CH1" s="113" t="s">
        <v>207</v>
      </c>
      <c r="CJ1" s="113" t="s">
        <v>91</v>
      </c>
      <c r="CK1" s="113" t="s">
        <v>101</v>
      </c>
      <c r="CL1" s="113" t="s">
        <v>38</v>
      </c>
      <c r="CM1" s="113" t="s">
        <v>54</v>
      </c>
      <c r="CN1" s="113" t="s">
        <v>87</v>
      </c>
      <c r="CO1" s="113" t="s">
        <v>205</v>
      </c>
      <c r="CP1" s="113" t="s">
        <v>207</v>
      </c>
      <c r="CR1" s="113" t="s">
        <v>92</v>
      </c>
      <c r="CS1" s="113" t="s">
        <v>101</v>
      </c>
      <c r="CT1" s="113" t="s">
        <v>38</v>
      </c>
      <c r="CU1" s="113" t="s">
        <v>54</v>
      </c>
      <c r="CV1" s="113" t="s">
        <v>87</v>
      </c>
      <c r="CW1" s="113" t="s">
        <v>205</v>
      </c>
      <c r="CX1" s="113" t="s">
        <v>207</v>
      </c>
      <c r="DA1" s="113" t="s">
        <v>133</v>
      </c>
    </row>
    <row r="2" spans="1:110">
      <c r="A2" s="113" t="s">
        <v>67</v>
      </c>
      <c r="C2" s="115">
        <v>1</v>
      </c>
      <c r="D2" s="116">
        <f t="shared" ref="D2:D65" si="0">E2*0.8025+3.64</f>
        <v>7.2994000000000003</v>
      </c>
      <c r="E2" s="116">
        <f t="shared" ref="E2:E65" si="1">INDEX(M2:V2,,MATCH($A$14,$M$1:$V$1,FALSE))</f>
        <v>4.5600000000000005</v>
      </c>
      <c r="F2" s="116">
        <f t="shared" ref="F2:F65" si="2">IF(D2&gt;8,D2-8,D2*0.05)</f>
        <v>0.36497000000000002</v>
      </c>
      <c r="G2" s="116">
        <f>指導機関用調整項目!$G$2*F2/$F$367</f>
        <v>2.9325458568806341e-003</v>
      </c>
      <c r="H2" s="116">
        <f>G2</f>
        <v>2.9325458568806341e-003</v>
      </c>
      <c r="I2" s="116">
        <f>IF(降水量!Y2&gt;0,降水量!Y2*飽差!I2*F2*E2,0)</f>
        <v>0.25954394647318824</v>
      </c>
      <c r="J2" s="116">
        <f>指導機関用調整項目!$G$2*I2/$I$367</f>
        <v>7.5263682816630051e-004</v>
      </c>
      <c r="K2" s="116"/>
      <c r="M2" s="116">
        <f t="shared" ref="M2:M65" si="3">INDEX($Y2:$AD2,MATCH($C$1,$Y$1:$AD$1,0))</f>
        <v>5.339999999999999</v>
      </c>
      <c r="N2" s="116">
        <f t="shared" ref="N2:N65" si="4">INDEX($AG2:$AL2,MATCH($C$1,$AG$1:$AL$1,0))</f>
        <v>6.1999999999999993</v>
      </c>
      <c r="O2" s="116">
        <f t="shared" ref="O2:O65" si="5">INDEX($AO2:$AT2,MATCH($C$1,$AO$1:$AT$1,0))</f>
        <v>6.65</v>
      </c>
      <c r="P2" s="116">
        <f t="shared" ref="P2:P65" si="6">INDEX($AW2:$BB2,MATCH($C$1,$AW$1:$BB$1,0))</f>
        <v>6.94</v>
      </c>
      <c r="Q2" s="116">
        <f t="shared" ref="Q2:Q65" si="7">INDEX($BE2:$BJ2,MATCH($C$1,$BE$1:$BJ$1,0))</f>
        <v>0.74</v>
      </c>
      <c r="R2" s="116">
        <f t="shared" ref="R2:R65" si="8">INDEX($BM2:$BR2,MATCH($C$1,$BM$1:$BR$1,0))</f>
        <v>2.96</v>
      </c>
      <c r="S2" s="116">
        <f t="shared" ref="S2:S65" si="9">INDEX($BU2:$BZ2,MATCH($C$1,$BU$1:$BZ$1,0))</f>
        <v>4.5600000000000005</v>
      </c>
      <c r="T2" s="116">
        <f t="shared" ref="T2:T65" si="10">INDEX($CC2:$CH2,MATCH($C$1,$CC$1:$CH$1,0))</f>
        <v>6.98</v>
      </c>
      <c r="U2" s="116">
        <f t="shared" ref="U2:U65" si="11">INDEX($CK2:$CP2,MATCH($C$1,$CK$1:$CP$1,0))</f>
        <v>6.36</v>
      </c>
      <c r="V2" s="116">
        <f t="shared" ref="V2:V65" si="12">INDEX($CS2:$CX2,MATCH($C$1,$CS$1:$CX$1,0))</f>
        <v>5.9749999999999996</v>
      </c>
      <c r="Y2" s="116">
        <f t="shared" ref="Y2:Y65" si="13">AVERAGE(Z2:AD2)</f>
        <v>5.339999999999999</v>
      </c>
      <c r="Z2" s="113">
        <v>5.0999999999999996</v>
      </c>
      <c r="AA2" s="113">
        <v>10.199999999999999</v>
      </c>
      <c r="AB2" s="113">
        <v>4.5</v>
      </c>
      <c r="AC2" s="113">
        <v>1.7</v>
      </c>
      <c r="AD2" s="113">
        <v>5.2</v>
      </c>
      <c r="AE2" s="116">
        <f>MIN(Z2:AD366)</f>
        <v>0.9</v>
      </c>
      <c r="AG2" s="116">
        <f t="shared" ref="AG2:AG65" si="14">AVERAGE(AH2:AL2)</f>
        <v>6.1999999999999993</v>
      </c>
      <c r="AH2" s="113">
        <v>6.7</v>
      </c>
      <c r="AI2" s="113">
        <v>11.7</v>
      </c>
      <c r="AJ2" s="113">
        <v>5.5</v>
      </c>
      <c r="AK2" s="113">
        <v>2.4</v>
      </c>
      <c r="AL2" s="113">
        <v>4.7</v>
      </c>
      <c r="AM2" s="116">
        <f>MIN(AH2:AL366)</f>
        <v>0.1</v>
      </c>
      <c r="AO2" s="116">
        <f t="shared" ref="AO2:AO65" si="15">AVERAGE(AQ2:AT2)</f>
        <v>6.65</v>
      </c>
      <c r="AP2" s="113">
        <v>7.4</v>
      </c>
      <c r="AQ2" s="113">
        <v>11.6</v>
      </c>
      <c r="AR2" s="113">
        <v>6.7</v>
      </c>
      <c r="AS2" s="113">
        <v>2.8</v>
      </c>
      <c r="AT2" s="113">
        <v>5.5</v>
      </c>
      <c r="AU2" s="116">
        <f>MIN(AP2:AT366)</f>
        <v>0.9</v>
      </c>
      <c r="AW2" s="116">
        <f t="shared" ref="AW2:AW65" si="16">AVERAGE(AX2:BB2)</f>
        <v>6.94</v>
      </c>
      <c r="AX2" s="113">
        <v>6.8</v>
      </c>
      <c r="AY2" s="113">
        <v>11.1</v>
      </c>
      <c r="AZ2" s="113">
        <v>7.4</v>
      </c>
      <c r="BA2" s="113">
        <v>3.5</v>
      </c>
      <c r="BB2" s="113">
        <v>5.9</v>
      </c>
      <c r="BC2" s="116">
        <f>MIN(AX2:BB366)</f>
        <v>1.3</v>
      </c>
      <c r="BE2" s="116">
        <f t="shared" ref="BE2:BE65" si="17">AVERAGE(BF2:BJ2)</f>
        <v>0.74</v>
      </c>
      <c r="BF2" s="113">
        <v>0.5</v>
      </c>
      <c r="BG2" s="113">
        <v>4.2</v>
      </c>
      <c r="BH2" s="113">
        <v>1.5</v>
      </c>
      <c r="BI2" s="113">
        <v>-1.8</v>
      </c>
      <c r="BJ2" s="113">
        <v>-0.7</v>
      </c>
      <c r="BK2" s="116">
        <f>MIN(BF2:BJ366)</f>
        <v>-5.7</v>
      </c>
      <c r="BM2" s="116">
        <f t="shared" ref="BM2:BM65" si="18">AVERAGE(BN2:BR2)</f>
        <v>2.96</v>
      </c>
      <c r="BN2" s="113">
        <v>1.8</v>
      </c>
      <c r="BO2" s="113">
        <v>5.9</v>
      </c>
      <c r="BP2" s="113">
        <v>3.5</v>
      </c>
      <c r="BQ2" s="113">
        <v>1.2</v>
      </c>
      <c r="BR2" s="113">
        <v>2.4</v>
      </c>
      <c r="BS2" s="116">
        <f>MIN(BN2:BR366)</f>
        <v>-2.5</v>
      </c>
      <c r="BU2" s="116">
        <f t="shared" ref="BU2:BU65" si="19">AVERAGE(BV2:BZ2)</f>
        <v>4.5600000000000005</v>
      </c>
      <c r="BV2" s="113">
        <v>5</v>
      </c>
      <c r="BW2" s="113">
        <v>9.3000000000000007</v>
      </c>
      <c r="BX2" s="113">
        <v>5.8</v>
      </c>
      <c r="BY2" s="113">
        <v>0.9</v>
      </c>
      <c r="BZ2" s="113">
        <v>1.8</v>
      </c>
      <c r="CA2" s="116">
        <f>MIN(BV2:BZ366)</f>
        <v>-1.9</v>
      </c>
      <c r="CC2" s="116">
        <f t="shared" ref="CC2:CC65" si="20">AVERAGE(CD2:CH2)</f>
        <v>6.98</v>
      </c>
      <c r="CD2" s="113">
        <v>7.9</v>
      </c>
      <c r="CE2" s="113">
        <v>11.7</v>
      </c>
      <c r="CF2" s="113">
        <v>8.1</v>
      </c>
      <c r="CG2" s="113">
        <v>2.9</v>
      </c>
      <c r="CH2" s="113">
        <v>4.3</v>
      </c>
      <c r="CI2" s="116">
        <f>MIN(CD2:CH366)</f>
        <v>-0.2</v>
      </c>
      <c r="CK2" s="116">
        <f t="shared" ref="CK2:CK65" si="21">AVERAGE(CL2:CP2)</f>
        <v>6.36</v>
      </c>
      <c r="CL2" s="113">
        <v>7.2</v>
      </c>
      <c r="CM2" s="113">
        <v>11.3</v>
      </c>
      <c r="CN2" s="113">
        <v>7.3</v>
      </c>
      <c r="CO2" s="113">
        <v>2.4</v>
      </c>
      <c r="CP2" s="113">
        <v>3.6</v>
      </c>
      <c r="CS2" s="116">
        <f t="shared" ref="CS2:CS65" si="22">AVERAGE(CU2:CX2)</f>
        <v>5.9749999999999996</v>
      </c>
      <c r="CT2" s="113">
        <v>7.1</v>
      </c>
      <c r="CU2" s="113">
        <v>10.3</v>
      </c>
      <c r="CV2" s="113">
        <v>6.7</v>
      </c>
      <c r="CW2" s="113">
        <v>2.9</v>
      </c>
      <c r="CX2" s="113">
        <v>4</v>
      </c>
      <c r="CY2" s="116">
        <f>MIN(CT2:CX366)</f>
        <v>-0.6</v>
      </c>
      <c r="DB2" s="113" t="s">
        <v>134</v>
      </c>
      <c r="DC2" s="113" t="s">
        <v>135</v>
      </c>
    </row>
    <row r="3" spans="1:110">
      <c r="A3" s="113" t="s">
        <v>97</v>
      </c>
      <c r="C3" s="115">
        <f t="shared" ref="C3:C66" si="23">C2+1</f>
        <v>2</v>
      </c>
      <c r="D3" s="116">
        <f t="shared" si="0"/>
        <v>7.9734999999999996</v>
      </c>
      <c r="E3" s="116">
        <f t="shared" si="1"/>
        <v>5.4</v>
      </c>
      <c r="F3" s="116">
        <f t="shared" si="2"/>
        <v>0.398675</v>
      </c>
      <c r="G3" s="116">
        <f>指導機関用調整項目!$G$2*F3/$F$367</f>
        <v>3.2033666314817298e-003</v>
      </c>
      <c r="H3" s="116">
        <f t="shared" ref="H3:H66" si="24">G3+H2</f>
        <v>6.1359124883623639e-003</v>
      </c>
      <c r="I3" s="116">
        <f>IF(降水量!Y3&gt;0,降水量!Y3*飽差!I3*F3*E3,0)</f>
        <v>0.24580272686971591</v>
      </c>
      <c r="J3" s="116">
        <f>指導機関用調整項目!$G$2*I3/$I$367</f>
        <v>7.1278944171006362e-004</v>
      </c>
      <c r="K3" s="116"/>
      <c r="M3" s="116">
        <f t="shared" si="3"/>
        <v>5.64</v>
      </c>
      <c r="N3" s="116">
        <f t="shared" si="4"/>
        <v>5.7200000000000006</v>
      </c>
      <c r="O3" s="116">
        <f t="shared" si="5"/>
        <v>6.5250000000000004</v>
      </c>
      <c r="P3" s="116">
        <f t="shared" si="6"/>
        <v>7.24</v>
      </c>
      <c r="Q3" s="116">
        <f t="shared" si="7"/>
        <v>1.1599999999999999</v>
      </c>
      <c r="R3" s="116">
        <f t="shared" si="8"/>
        <v>3.4799999999999995</v>
      </c>
      <c r="S3" s="116">
        <f t="shared" si="9"/>
        <v>5.4</v>
      </c>
      <c r="T3" s="116">
        <f t="shared" si="10"/>
        <v>7.74</v>
      </c>
      <c r="U3" s="116">
        <f t="shared" si="11"/>
        <v>6.8</v>
      </c>
      <c r="V3" s="116">
        <f t="shared" si="12"/>
        <v>5.95</v>
      </c>
      <c r="Y3" s="116">
        <f t="shared" si="13"/>
        <v>5.64</v>
      </c>
      <c r="Z3" s="113">
        <v>5.8</v>
      </c>
      <c r="AA3" s="113">
        <v>7.7</v>
      </c>
      <c r="AB3" s="113">
        <v>6.2</v>
      </c>
      <c r="AC3" s="113">
        <v>4.3</v>
      </c>
      <c r="AD3" s="113">
        <v>4.2</v>
      </c>
      <c r="AE3" s="115"/>
      <c r="AG3" s="116">
        <f t="shared" si="14"/>
        <v>5.7200000000000006</v>
      </c>
      <c r="AH3" s="113">
        <v>6.4</v>
      </c>
      <c r="AI3" s="113">
        <v>7.5</v>
      </c>
      <c r="AJ3" s="113">
        <v>5.9</v>
      </c>
      <c r="AK3" s="113">
        <v>4.2</v>
      </c>
      <c r="AL3" s="113">
        <v>4.5999999999999996</v>
      </c>
      <c r="AM3" s="115"/>
      <c r="AO3" s="116">
        <f t="shared" si="15"/>
        <v>6.5250000000000004</v>
      </c>
      <c r="AP3" s="113">
        <v>7.4</v>
      </c>
      <c r="AQ3" s="113">
        <v>8.3000000000000007</v>
      </c>
      <c r="AR3" s="113">
        <v>6.9</v>
      </c>
      <c r="AS3" s="113">
        <v>5.9</v>
      </c>
      <c r="AT3" s="113">
        <v>5</v>
      </c>
      <c r="AU3" s="115"/>
      <c r="AW3" s="116">
        <f t="shared" si="16"/>
        <v>7.24</v>
      </c>
      <c r="AX3" s="113">
        <v>7.3</v>
      </c>
      <c r="AY3" s="113">
        <v>9.3000000000000007</v>
      </c>
      <c r="AZ3" s="113">
        <v>8.5</v>
      </c>
      <c r="BA3" s="113">
        <v>6.2</v>
      </c>
      <c r="BB3" s="113">
        <v>4.9000000000000004</v>
      </c>
      <c r="BC3" s="115"/>
      <c r="BE3" s="116">
        <f t="shared" si="17"/>
        <v>1.1599999999999999</v>
      </c>
      <c r="BF3" s="113">
        <v>2.1</v>
      </c>
      <c r="BG3" s="113">
        <v>3.2</v>
      </c>
      <c r="BH3" s="113">
        <v>2.1</v>
      </c>
      <c r="BI3" s="113">
        <v>-0.9</v>
      </c>
      <c r="BJ3" s="113">
        <v>-0.7</v>
      </c>
      <c r="BK3" s="115"/>
      <c r="BM3" s="116">
        <f t="shared" si="18"/>
        <v>3.4799999999999995</v>
      </c>
      <c r="BN3" s="113">
        <v>2.8</v>
      </c>
      <c r="BO3" s="113">
        <v>5.9</v>
      </c>
      <c r="BP3" s="113">
        <v>5.0999999999999996</v>
      </c>
      <c r="BQ3" s="113">
        <v>2.8</v>
      </c>
      <c r="BR3" s="113">
        <v>0.8</v>
      </c>
      <c r="BU3" s="116">
        <f t="shared" si="19"/>
        <v>5.4</v>
      </c>
      <c r="BV3" s="113">
        <v>7</v>
      </c>
      <c r="BW3" s="113">
        <v>7.6</v>
      </c>
      <c r="BX3" s="113">
        <v>5.7</v>
      </c>
      <c r="BY3" s="113">
        <v>4</v>
      </c>
      <c r="BZ3" s="113">
        <v>2.7</v>
      </c>
      <c r="CC3" s="116">
        <f t="shared" si="20"/>
        <v>7.74</v>
      </c>
      <c r="CD3" s="113">
        <v>9.6999999999999993</v>
      </c>
      <c r="CE3" s="113">
        <v>10.5</v>
      </c>
      <c r="CF3" s="113">
        <v>8</v>
      </c>
      <c r="CG3" s="113">
        <v>5.3</v>
      </c>
      <c r="CH3" s="113">
        <v>5.2</v>
      </c>
      <c r="CK3" s="116">
        <f t="shared" si="21"/>
        <v>6.8</v>
      </c>
      <c r="CL3" s="113">
        <v>8.6999999999999993</v>
      </c>
      <c r="CM3" s="113">
        <v>9.5</v>
      </c>
      <c r="CN3" s="113">
        <v>7.3</v>
      </c>
      <c r="CO3" s="113">
        <v>3.9</v>
      </c>
      <c r="CP3" s="113">
        <v>4.5999999999999996</v>
      </c>
      <c r="CS3" s="116">
        <f t="shared" si="22"/>
        <v>5.95</v>
      </c>
      <c r="CT3" s="113">
        <v>8.1999999999999993</v>
      </c>
      <c r="CU3" s="113">
        <v>7.9</v>
      </c>
      <c r="CV3" s="113">
        <v>7.4</v>
      </c>
      <c r="CW3" s="113">
        <v>4.5</v>
      </c>
      <c r="CX3" s="113">
        <v>4</v>
      </c>
      <c r="DA3" s="118">
        <v>45757</v>
      </c>
      <c r="DB3" s="113">
        <v>12.827500000000001</v>
      </c>
      <c r="DC3" s="113">
        <v>15.4</v>
      </c>
      <c r="DE3" s="113" t="s">
        <v>27</v>
      </c>
      <c r="DF3" s="113" t="s">
        <v>137</v>
      </c>
    </row>
    <row r="4" spans="1:110">
      <c r="A4" s="113" t="s">
        <v>96</v>
      </c>
      <c r="C4" s="115">
        <f t="shared" si="23"/>
        <v>3</v>
      </c>
      <c r="D4" s="116">
        <f t="shared" si="0"/>
        <v>7.6685499999999998</v>
      </c>
      <c r="E4" s="116">
        <f t="shared" si="1"/>
        <v>5.0200000000000005</v>
      </c>
      <c r="F4" s="116">
        <f t="shared" si="2"/>
        <v>0.38342750000000003</v>
      </c>
      <c r="G4" s="116">
        <f>指導機関用調整項目!$G$2*F4/$F$367</f>
        <v>3.080852471543139e-003</v>
      </c>
      <c r="H4" s="116">
        <f t="shared" si="24"/>
        <v>9.2167649599055029e-003</v>
      </c>
      <c r="I4" s="116">
        <f>IF(降水量!Y4&gt;0,降水量!Y4*飽差!I4*F4*E4,0)</f>
        <v>0.18119062021093224</v>
      </c>
      <c r="J4" s="116">
        <f>指導機関用調整項目!$G$2*I4/$I$367</f>
        <v>5.2542444369099706e-004</v>
      </c>
      <c r="K4" s="116"/>
      <c r="M4" s="116">
        <f t="shared" si="3"/>
        <v>5.8800000000000008</v>
      </c>
      <c r="N4" s="116">
        <f t="shared" si="4"/>
        <v>5.7799999999999994</v>
      </c>
      <c r="O4" s="116">
        <f t="shared" si="5"/>
        <v>6.5250000000000004</v>
      </c>
      <c r="P4" s="116">
        <f t="shared" si="6"/>
        <v>6.919999999999999</v>
      </c>
      <c r="Q4" s="116">
        <f t="shared" si="7"/>
        <v>0.99999999999999978</v>
      </c>
      <c r="R4" s="116">
        <f t="shared" si="8"/>
        <v>2.8</v>
      </c>
      <c r="S4" s="116">
        <f t="shared" si="9"/>
        <v>5.0200000000000005</v>
      </c>
      <c r="T4" s="116">
        <f t="shared" si="10"/>
        <v>7.419999999999999</v>
      </c>
      <c r="U4" s="116">
        <f t="shared" si="11"/>
        <v>6.48</v>
      </c>
      <c r="V4" s="116">
        <f t="shared" si="12"/>
        <v>5.375</v>
      </c>
      <c r="Y4" s="116">
        <f t="shared" si="13"/>
        <v>5.8800000000000008</v>
      </c>
      <c r="Z4" s="113">
        <v>6.2</v>
      </c>
      <c r="AA4" s="113">
        <v>7.7</v>
      </c>
      <c r="AB4" s="113">
        <v>4.7</v>
      </c>
      <c r="AC4" s="113">
        <v>4.8</v>
      </c>
      <c r="AD4" s="113">
        <v>6</v>
      </c>
      <c r="AE4" s="115"/>
      <c r="AG4" s="116">
        <f t="shared" si="14"/>
        <v>5.7799999999999994</v>
      </c>
      <c r="AH4" s="113">
        <v>6.3</v>
      </c>
      <c r="AI4" s="113">
        <v>7.3</v>
      </c>
      <c r="AJ4" s="113">
        <v>5</v>
      </c>
      <c r="AK4" s="113">
        <v>4.9000000000000004</v>
      </c>
      <c r="AL4" s="113">
        <v>5.4</v>
      </c>
      <c r="AM4" s="115"/>
      <c r="AO4" s="116">
        <f t="shared" si="15"/>
        <v>6.5250000000000004</v>
      </c>
      <c r="AP4" s="113">
        <v>7.8</v>
      </c>
      <c r="AQ4" s="113">
        <v>8.4</v>
      </c>
      <c r="AR4" s="113">
        <v>6</v>
      </c>
      <c r="AS4" s="113">
        <v>5.8</v>
      </c>
      <c r="AT4" s="113">
        <v>5.9</v>
      </c>
      <c r="AU4" s="115"/>
      <c r="AW4" s="116">
        <f t="shared" si="16"/>
        <v>6.919999999999999</v>
      </c>
      <c r="AX4" s="113">
        <v>7.5</v>
      </c>
      <c r="AY4" s="113">
        <v>8.6999999999999993</v>
      </c>
      <c r="AZ4" s="113">
        <v>5.6</v>
      </c>
      <c r="BA4" s="113">
        <v>7</v>
      </c>
      <c r="BB4" s="113">
        <v>5.8</v>
      </c>
      <c r="BC4" s="115"/>
      <c r="BE4" s="116">
        <f t="shared" si="17"/>
        <v>0.99999999999999978</v>
      </c>
      <c r="BF4" s="113">
        <v>2</v>
      </c>
      <c r="BG4" s="113">
        <v>2.2999999999999998</v>
      </c>
      <c r="BH4" s="113">
        <v>-0.2</v>
      </c>
      <c r="BI4" s="113">
        <v>1.3</v>
      </c>
      <c r="BJ4" s="113">
        <v>-0.4</v>
      </c>
      <c r="BK4" s="115"/>
      <c r="BM4" s="116">
        <f t="shared" si="18"/>
        <v>2.8</v>
      </c>
      <c r="BN4" s="113">
        <v>3.3</v>
      </c>
      <c r="BO4" s="113">
        <v>4.9000000000000004</v>
      </c>
      <c r="BP4" s="113">
        <v>1</v>
      </c>
      <c r="BQ4" s="113">
        <v>4.2</v>
      </c>
      <c r="BR4" s="113">
        <v>0.6</v>
      </c>
      <c r="BU4" s="116">
        <f t="shared" si="19"/>
        <v>5.0200000000000005</v>
      </c>
      <c r="BV4" s="113">
        <v>5.6</v>
      </c>
      <c r="BW4" s="113">
        <v>7.4</v>
      </c>
      <c r="BX4" s="113">
        <v>3.5</v>
      </c>
      <c r="BY4" s="113">
        <v>5.5</v>
      </c>
      <c r="BZ4" s="113">
        <v>3.1</v>
      </c>
      <c r="CC4" s="116">
        <f t="shared" si="20"/>
        <v>7.419999999999999</v>
      </c>
      <c r="CD4" s="113">
        <v>8.1</v>
      </c>
      <c r="CE4" s="113">
        <v>9.1999999999999993</v>
      </c>
      <c r="CF4" s="113">
        <v>6.2</v>
      </c>
      <c r="CG4" s="113">
        <v>7.5</v>
      </c>
      <c r="CH4" s="113">
        <v>6.1</v>
      </c>
      <c r="CK4" s="116">
        <f t="shared" si="21"/>
        <v>6.48</v>
      </c>
      <c r="CL4" s="113">
        <v>7.4</v>
      </c>
      <c r="CM4" s="113">
        <v>8.1</v>
      </c>
      <c r="CN4" s="113">
        <v>5.6</v>
      </c>
      <c r="CO4" s="113">
        <v>6.5</v>
      </c>
      <c r="CP4" s="113">
        <v>4.8</v>
      </c>
      <c r="CS4" s="116">
        <f t="shared" si="22"/>
        <v>5.375</v>
      </c>
      <c r="CT4" s="113">
        <v>7.9</v>
      </c>
      <c r="CU4" s="113">
        <v>6.7</v>
      </c>
      <c r="CV4" s="113">
        <v>4.5</v>
      </c>
      <c r="CW4" s="113">
        <v>5.7</v>
      </c>
      <c r="CX4" s="113">
        <v>4.5999999999999996</v>
      </c>
      <c r="DA4" s="118">
        <v>45758</v>
      </c>
      <c r="DB4" s="113">
        <v>13.472500000000002</v>
      </c>
      <c r="DC4" s="113">
        <v>14.5</v>
      </c>
      <c r="DE4" s="113" t="s">
        <v>136</v>
      </c>
      <c r="DF4" s="113">
        <v>0.90039999999999998</v>
      </c>
    </row>
    <row r="5" spans="1:110">
      <c r="A5" s="113" t="s">
        <v>95</v>
      </c>
      <c r="C5" s="115">
        <f t="shared" si="23"/>
        <v>4</v>
      </c>
      <c r="D5" s="116">
        <f t="shared" si="0"/>
        <v>7.6204000000000001</v>
      </c>
      <c r="E5" s="116">
        <f t="shared" si="1"/>
        <v>4.96</v>
      </c>
      <c r="F5" s="116">
        <f t="shared" si="2"/>
        <v>0.38102000000000003</v>
      </c>
      <c r="G5" s="116">
        <f>指導機関用調整項目!$G$2*F5/$F$367</f>
        <v>3.0615081305002036e-003</v>
      </c>
      <c r="H5" s="116">
        <f t="shared" si="24"/>
        <v>1.2278273090405706e-002</v>
      </c>
      <c r="I5" s="116">
        <f>IF(降水量!Y5&gt;0,降水量!Y5*飽差!I5*F5*E5,0)</f>
        <v>0.17978083237003412</v>
      </c>
      <c r="J5" s="116">
        <f>指導機関用調整項目!$G$2*I5/$I$367</f>
        <v>5.2133627957320818e-004</v>
      </c>
      <c r="K5" s="116"/>
      <c r="M5" s="116">
        <f t="shared" si="3"/>
        <v>6.32</v>
      </c>
      <c r="N5" s="116">
        <f t="shared" si="4"/>
        <v>6.36</v>
      </c>
      <c r="O5" s="116">
        <f t="shared" si="5"/>
        <v>7.8250000000000011</v>
      </c>
      <c r="P5" s="116">
        <f t="shared" si="6"/>
        <v>7.6</v>
      </c>
      <c r="Q5" s="116">
        <f t="shared" si="7"/>
        <v>1.28</v>
      </c>
      <c r="R5" s="116">
        <f t="shared" si="8"/>
        <v>3.02</v>
      </c>
      <c r="S5" s="116">
        <f t="shared" si="9"/>
        <v>4.96</v>
      </c>
      <c r="T5" s="116">
        <f t="shared" si="10"/>
        <v>7.48</v>
      </c>
      <c r="U5" s="116">
        <f t="shared" si="11"/>
        <v>6.62</v>
      </c>
      <c r="V5" s="116">
        <f t="shared" si="12"/>
        <v>6.4</v>
      </c>
      <c r="Y5" s="116">
        <f t="shared" si="13"/>
        <v>6.32</v>
      </c>
      <c r="Z5" s="113">
        <v>4.5</v>
      </c>
      <c r="AA5" s="113">
        <v>9.6999999999999993</v>
      </c>
      <c r="AB5" s="113">
        <v>4.3</v>
      </c>
      <c r="AC5" s="113">
        <v>7.5</v>
      </c>
      <c r="AD5" s="113">
        <v>5.6</v>
      </c>
      <c r="AE5" s="115"/>
      <c r="AG5" s="116">
        <f t="shared" si="14"/>
        <v>6.36</v>
      </c>
      <c r="AH5" s="113">
        <v>4.5999999999999996</v>
      </c>
      <c r="AI5" s="113">
        <v>9.6999999999999993</v>
      </c>
      <c r="AJ5" s="113">
        <v>4.5</v>
      </c>
      <c r="AK5" s="113">
        <v>6.7</v>
      </c>
      <c r="AL5" s="113">
        <v>6.3</v>
      </c>
      <c r="AM5" s="115"/>
      <c r="AO5" s="116">
        <f t="shared" si="15"/>
        <v>7.8250000000000011</v>
      </c>
      <c r="AP5" s="113">
        <v>5.8</v>
      </c>
      <c r="AQ5" s="113">
        <v>10.6</v>
      </c>
      <c r="AR5" s="113">
        <v>5.2</v>
      </c>
      <c r="AS5" s="113">
        <v>8.4</v>
      </c>
      <c r="AT5" s="113">
        <v>7.1</v>
      </c>
      <c r="AU5" s="115"/>
      <c r="AW5" s="116">
        <f t="shared" si="16"/>
        <v>7.6</v>
      </c>
      <c r="AX5" s="113">
        <v>6</v>
      </c>
      <c r="AY5" s="113">
        <v>10.6</v>
      </c>
      <c r="AZ5" s="113">
        <v>5.7</v>
      </c>
      <c r="BA5" s="113">
        <v>9.1</v>
      </c>
      <c r="BB5" s="113">
        <v>6.6</v>
      </c>
      <c r="BC5" s="115"/>
      <c r="BE5" s="116">
        <f t="shared" si="17"/>
        <v>1.28</v>
      </c>
      <c r="BF5" s="113">
        <v>-0.3</v>
      </c>
      <c r="BG5" s="113">
        <v>3.5</v>
      </c>
      <c r="BH5" s="113">
        <v>-0.2</v>
      </c>
      <c r="BI5" s="113">
        <v>1.8</v>
      </c>
      <c r="BJ5" s="113">
        <v>1.6</v>
      </c>
      <c r="BK5" s="115"/>
      <c r="BM5" s="116">
        <f t="shared" si="18"/>
        <v>3.02</v>
      </c>
      <c r="BN5" s="113">
        <v>0.6</v>
      </c>
      <c r="BO5" s="113">
        <v>5.7</v>
      </c>
      <c r="BP5" s="113">
        <v>0.7</v>
      </c>
      <c r="BQ5" s="113">
        <v>5.6</v>
      </c>
      <c r="BR5" s="113">
        <v>2.5</v>
      </c>
      <c r="BU5" s="116">
        <f t="shared" si="19"/>
        <v>4.96</v>
      </c>
      <c r="BV5" s="113">
        <v>3.7</v>
      </c>
      <c r="BW5" s="113">
        <v>8.8000000000000007</v>
      </c>
      <c r="BX5" s="113">
        <v>2.7</v>
      </c>
      <c r="BY5" s="113">
        <v>4.4000000000000004</v>
      </c>
      <c r="BZ5" s="113">
        <v>5.2</v>
      </c>
      <c r="CC5" s="116">
        <f t="shared" si="20"/>
        <v>7.48</v>
      </c>
      <c r="CD5" s="113">
        <v>6</v>
      </c>
      <c r="CE5" s="113">
        <v>10.6</v>
      </c>
      <c r="CF5" s="113">
        <v>5.8</v>
      </c>
      <c r="CG5" s="113">
        <v>7.1</v>
      </c>
      <c r="CH5" s="113">
        <v>7.9</v>
      </c>
      <c r="CK5" s="116">
        <f t="shared" si="21"/>
        <v>6.62</v>
      </c>
      <c r="CL5" s="113">
        <v>5.8</v>
      </c>
      <c r="CM5" s="113">
        <v>10</v>
      </c>
      <c r="CN5" s="113">
        <v>4.7</v>
      </c>
      <c r="CO5" s="113">
        <v>5.8</v>
      </c>
      <c r="CP5" s="113">
        <v>6.8</v>
      </c>
      <c r="CS5" s="116">
        <f t="shared" si="22"/>
        <v>6.4</v>
      </c>
      <c r="CT5" s="113">
        <v>5.0999999999999996</v>
      </c>
      <c r="CU5" s="113">
        <v>9.3000000000000007</v>
      </c>
      <c r="CV5" s="113">
        <v>4.8</v>
      </c>
      <c r="CW5" s="113">
        <v>5</v>
      </c>
      <c r="CX5" s="113">
        <v>6.5</v>
      </c>
      <c r="DA5" s="118">
        <v>45759</v>
      </c>
      <c r="DB5" s="113">
        <v>13.685416666666667</v>
      </c>
      <c r="DC5" s="113">
        <v>15.3</v>
      </c>
      <c r="DF5" s="113" t="s">
        <v>103</v>
      </c>
    </row>
    <row r="6" spans="1:110">
      <c r="A6" s="113" t="s">
        <v>99</v>
      </c>
      <c r="C6" s="115">
        <f t="shared" si="23"/>
        <v>5</v>
      </c>
      <c r="D6" s="116">
        <f t="shared" si="0"/>
        <v>7.4759499999999992</v>
      </c>
      <c r="E6" s="116">
        <f t="shared" si="1"/>
        <v>4.7799999999999994</v>
      </c>
      <c r="F6" s="116">
        <f t="shared" si="2"/>
        <v>0.3737975</v>
      </c>
      <c r="G6" s="116">
        <f>指導機関用調整項目!$G$2*F6/$F$367</f>
        <v>3.0034751073713972e-003</v>
      </c>
      <c r="H6" s="116">
        <f t="shared" si="24"/>
        <v>1.5281748197777103e-002</v>
      </c>
      <c r="I6" s="116">
        <f>IF(降水量!Y6&gt;0,降水量!Y6*飽差!I6*F6*E6,0)</f>
        <v>0.25845474812550789</v>
      </c>
      <c r="J6" s="116">
        <f>指導機関用調整項目!$G$2*I6/$I$367</f>
        <v>7.4947832340908481e-004</v>
      </c>
      <c r="K6" s="116"/>
      <c r="M6" s="116">
        <f t="shared" si="3"/>
        <v>6</v>
      </c>
      <c r="N6" s="116">
        <f t="shared" si="4"/>
        <v>5.96</v>
      </c>
      <c r="O6" s="116">
        <f t="shared" si="5"/>
        <v>6.9749999999999996</v>
      </c>
      <c r="P6" s="116">
        <f t="shared" si="6"/>
        <v>6.5399999999999991</v>
      </c>
      <c r="Q6" s="116">
        <f t="shared" si="7"/>
        <v>0.8</v>
      </c>
      <c r="R6" s="116">
        <f t="shared" si="8"/>
        <v>1.92</v>
      </c>
      <c r="S6" s="116">
        <f t="shared" si="9"/>
        <v>4.7799999999999994</v>
      </c>
      <c r="T6" s="116">
        <f t="shared" si="10"/>
        <v>7.68</v>
      </c>
      <c r="U6" s="116">
        <f t="shared" si="11"/>
        <v>6.1599999999999993</v>
      </c>
      <c r="V6" s="116">
        <f t="shared" si="12"/>
        <v>5.9749999999999996</v>
      </c>
      <c r="Y6" s="116">
        <f t="shared" si="13"/>
        <v>6</v>
      </c>
      <c r="Z6" s="113">
        <v>5.8</v>
      </c>
      <c r="AA6" s="113">
        <v>9.8000000000000007</v>
      </c>
      <c r="AB6" s="113">
        <v>4.4000000000000004</v>
      </c>
      <c r="AC6" s="113">
        <v>4.2</v>
      </c>
      <c r="AD6" s="113">
        <v>5.8</v>
      </c>
      <c r="AE6" s="115"/>
      <c r="AG6" s="116">
        <f t="shared" si="14"/>
        <v>5.96</v>
      </c>
      <c r="AH6" s="113">
        <v>5.3</v>
      </c>
      <c r="AI6" s="113">
        <v>8.6999999999999993</v>
      </c>
      <c r="AJ6" s="113">
        <v>4.5</v>
      </c>
      <c r="AK6" s="113">
        <v>5</v>
      </c>
      <c r="AL6" s="113">
        <v>6.3</v>
      </c>
      <c r="AM6" s="115"/>
      <c r="AO6" s="116">
        <f t="shared" si="15"/>
        <v>6.9749999999999996</v>
      </c>
      <c r="AP6" s="113">
        <v>6.4</v>
      </c>
      <c r="AQ6" s="113">
        <v>9.6</v>
      </c>
      <c r="AR6" s="113">
        <v>5.3</v>
      </c>
      <c r="AS6" s="113">
        <v>5.9</v>
      </c>
      <c r="AT6" s="113">
        <v>7.1</v>
      </c>
      <c r="AU6" s="115"/>
      <c r="AW6" s="116">
        <f t="shared" si="16"/>
        <v>6.5399999999999991</v>
      </c>
      <c r="AX6" s="113">
        <v>6.4</v>
      </c>
      <c r="AY6" s="113">
        <v>10.1</v>
      </c>
      <c r="AZ6" s="113">
        <v>4.9000000000000004</v>
      </c>
      <c r="BA6" s="113">
        <v>5</v>
      </c>
      <c r="BB6" s="113">
        <v>6.3</v>
      </c>
      <c r="BC6" s="115"/>
      <c r="BE6" s="116">
        <f t="shared" si="17"/>
        <v>0.8</v>
      </c>
      <c r="BF6" s="113">
        <v>-0.1</v>
      </c>
      <c r="BG6" s="113">
        <v>2.7</v>
      </c>
      <c r="BH6" s="113">
        <v>-0.6</v>
      </c>
      <c r="BI6" s="113">
        <v>-1.1000000000000001</v>
      </c>
      <c r="BJ6" s="113">
        <v>3.1</v>
      </c>
      <c r="BK6" s="115"/>
      <c r="BM6" s="116">
        <f t="shared" si="18"/>
        <v>1.92</v>
      </c>
      <c r="BN6" s="113">
        <v>0.6</v>
      </c>
      <c r="BO6" s="113">
        <v>4.7</v>
      </c>
      <c r="BP6" s="113">
        <v>0.4</v>
      </c>
      <c r="BQ6" s="113">
        <v>0.5</v>
      </c>
      <c r="BR6" s="113">
        <v>3.4</v>
      </c>
      <c r="BU6" s="116">
        <f t="shared" si="19"/>
        <v>4.7799999999999994</v>
      </c>
      <c r="BV6" s="113">
        <v>3.8</v>
      </c>
      <c r="BW6" s="113">
        <v>8.6</v>
      </c>
      <c r="BX6" s="113">
        <v>3.1</v>
      </c>
      <c r="BY6" s="113">
        <v>3.5</v>
      </c>
      <c r="BZ6" s="113">
        <v>4.9000000000000004</v>
      </c>
      <c r="CC6" s="116">
        <f t="shared" si="20"/>
        <v>7.68</v>
      </c>
      <c r="CD6" s="113">
        <v>7.1</v>
      </c>
      <c r="CE6" s="113">
        <v>11.2</v>
      </c>
      <c r="CF6" s="113">
        <v>6.1</v>
      </c>
      <c r="CG6" s="113">
        <v>6</v>
      </c>
      <c r="CH6" s="113">
        <v>8</v>
      </c>
      <c r="CK6" s="116">
        <f t="shared" si="21"/>
        <v>6.1599999999999993</v>
      </c>
      <c r="CL6" s="113">
        <v>5.6</v>
      </c>
      <c r="CM6" s="113">
        <v>8.6</v>
      </c>
      <c r="CN6" s="113">
        <v>5.0999999999999996</v>
      </c>
      <c r="CO6" s="113">
        <v>4.8</v>
      </c>
      <c r="CP6" s="113">
        <v>6.7</v>
      </c>
      <c r="CS6" s="116">
        <f t="shared" si="22"/>
        <v>5.9749999999999996</v>
      </c>
      <c r="CT6" s="113">
        <v>4.7</v>
      </c>
      <c r="CU6" s="113">
        <v>8.5</v>
      </c>
      <c r="CV6" s="113">
        <v>4.0999999999999996</v>
      </c>
      <c r="CW6" s="113">
        <v>4.7</v>
      </c>
      <c r="CX6" s="113">
        <v>6.6</v>
      </c>
      <c r="DA6" s="118">
        <v>45760</v>
      </c>
      <c r="DB6" s="113">
        <v>13.693333333333333</v>
      </c>
      <c r="DC6" s="113">
        <v>13.1</v>
      </c>
    </row>
    <row r="7" spans="1:110">
      <c r="A7" s="113" t="s">
        <v>78</v>
      </c>
      <c r="C7" s="115">
        <f t="shared" si="23"/>
        <v>6</v>
      </c>
      <c r="D7" s="116">
        <f t="shared" si="0"/>
        <v>8.1660999999999984</v>
      </c>
      <c r="E7" s="116">
        <f t="shared" si="1"/>
        <v>5.6399999999999988</v>
      </c>
      <c r="F7" s="116">
        <f t="shared" si="2"/>
        <v>0.16609999999999836</v>
      </c>
      <c r="G7" s="116">
        <f>指導機関用調整項目!$G$2*F7/$F$367</f>
        <v>1.3346189188916035e-003</v>
      </c>
      <c r="H7" s="116">
        <f t="shared" si="24"/>
        <v>1.6616367116668706e-002</v>
      </c>
      <c r="I7" s="116">
        <f>IF(降水量!Y7&gt;0,降水量!Y7*飽差!I7*F7*E7,0)</f>
        <v>0.1101619797857132</v>
      </c>
      <c r="J7" s="116">
        <f>指導機関用調整項目!$G$2*I7/$I$367</f>
        <v>3.1945250188682162e-004</v>
      </c>
      <c r="K7" s="116"/>
      <c r="M7" s="116">
        <f t="shared" si="3"/>
        <v>6.2799999999999994</v>
      </c>
      <c r="N7" s="116">
        <f t="shared" si="4"/>
        <v>5.7</v>
      </c>
      <c r="O7" s="116">
        <f t="shared" si="5"/>
        <v>7.2000000000000011</v>
      </c>
      <c r="P7" s="116">
        <f t="shared" si="6"/>
        <v>7.2399999999999993</v>
      </c>
      <c r="Q7" s="116">
        <f t="shared" si="7"/>
        <v>1.2</v>
      </c>
      <c r="R7" s="116">
        <f t="shared" si="8"/>
        <v>2.94</v>
      </c>
      <c r="S7" s="116">
        <f t="shared" si="9"/>
        <v>5.6399999999999988</v>
      </c>
      <c r="T7" s="116">
        <f t="shared" si="10"/>
        <v>8.379999999999999</v>
      </c>
      <c r="U7" s="116">
        <f t="shared" si="11"/>
        <v>7.02</v>
      </c>
      <c r="V7" s="116">
        <f t="shared" si="12"/>
        <v>5.5750000000000002</v>
      </c>
      <c r="Y7" s="116">
        <f t="shared" si="13"/>
        <v>6.2799999999999994</v>
      </c>
      <c r="Z7" s="113">
        <v>6.7</v>
      </c>
      <c r="AA7" s="113">
        <v>11.3</v>
      </c>
      <c r="AB7" s="113">
        <v>5</v>
      </c>
      <c r="AC7" s="113">
        <v>2.5</v>
      </c>
      <c r="AD7" s="113">
        <v>5.9</v>
      </c>
      <c r="AE7" s="115"/>
      <c r="AG7" s="116">
        <f t="shared" si="14"/>
        <v>5.7</v>
      </c>
      <c r="AH7" s="113">
        <v>4.9000000000000004</v>
      </c>
      <c r="AI7" s="113">
        <v>9.4</v>
      </c>
      <c r="AJ7" s="113">
        <v>5.3</v>
      </c>
      <c r="AK7" s="113">
        <v>2.5</v>
      </c>
      <c r="AL7" s="113">
        <v>6.4</v>
      </c>
      <c r="AM7" s="115"/>
      <c r="AO7" s="116">
        <f t="shared" si="15"/>
        <v>7.2000000000000011</v>
      </c>
      <c r="AP7" s="113">
        <v>6.6</v>
      </c>
      <c r="AQ7" s="113">
        <v>10.9</v>
      </c>
      <c r="AR7" s="113">
        <v>6.2</v>
      </c>
      <c r="AS7" s="113">
        <v>3.6</v>
      </c>
      <c r="AT7" s="113">
        <v>8.1</v>
      </c>
      <c r="AU7" s="115"/>
      <c r="AW7" s="116">
        <f t="shared" si="16"/>
        <v>7.2399999999999993</v>
      </c>
      <c r="AX7" s="113">
        <v>7.9</v>
      </c>
      <c r="AY7" s="113">
        <v>11</v>
      </c>
      <c r="AZ7" s="113">
        <v>5.8</v>
      </c>
      <c r="BA7" s="113">
        <v>3.9</v>
      </c>
      <c r="BB7" s="113">
        <v>7.6</v>
      </c>
      <c r="BC7" s="115"/>
      <c r="BE7" s="116">
        <f t="shared" si="17"/>
        <v>1.2</v>
      </c>
      <c r="BF7" s="113">
        <v>0.7</v>
      </c>
      <c r="BG7" s="113">
        <v>5.2</v>
      </c>
      <c r="BH7" s="113">
        <v>-0.6</v>
      </c>
      <c r="BI7" s="113">
        <v>-0.7</v>
      </c>
      <c r="BJ7" s="113">
        <v>1.4</v>
      </c>
      <c r="BK7" s="115"/>
      <c r="BM7" s="116">
        <f t="shared" si="18"/>
        <v>2.94</v>
      </c>
      <c r="BN7" s="113">
        <v>3</v>
      </c>
      <c r="BO7" s="113">
        <v>7</v>
      </c>
      <c r="BP7" s="113">
        <v>0.7</v>
      </c>
      <c r="BQ7" s="113">
        <v>1.3</v>
      </c>
      <c r="BR7" s="113">
        <v>2.7</v>
      </c>
      <c r="BU7" s="116">
        <f t="shared" si="19"/>
        <v>5.6399999999999988</v>
      </c>
      <c r="BV7" s="113">
        <v>7.5</v>
      </c>
      <c r="BW7" s="113">
        <v>8.8000000000000007</v>
      </c>
      <c r="BX7" s="113">
        <v>4.0999999999999996</v>
      </c>
      <c r="BY7" s="113">
        <v>2.9</v>
      </c>
      <c r="BZ7" s="113">
        <v>4.9000000000000004</v>
      </c>
      <c r="CC7" s="116">
        <f t="shared" si="20"/>
        <v>8.379999999999999</v>
      </c>
      <c r="CD7" s="113">
        <v>10.3</v>
      </c>
      <c r="CE7" s="113">
        <v>11.8</v>
      </c>
      <c r="CF7" s="113">
        <v>6.7</v>
      </c>
      <c r="CG7" s="113">
        <v>5.6</v>
      </c>
      <c r="CH7" s="113">
        <v>7.5</v>
      </c>
      <c r="CK7" s="116">
        <f t="shared" si="21"/>
        <v>7.02</v>
      </c>
      <c r="CL7" s="113">
        <v>8.1999999999999993</v>
      </c>
      <c r="CM7" s="113">
        <v>10.4</v>
      </c>
      <c r="CN7" s="113">
        <v>6.1</v>
      </c>
      <c r="CO7" s="113">
        <v>3.8</v>
      </c>
      <c r="CP7" s="113">
        <v>6.6</v>
      </c>
      <c r="CS7" s="116">
        <f t="shared" si="22"/>
        <v>5.5750000000000002</v>
      </c>
      <c r="CT7" s="113">
        <v>7.3</v>
      </c>
      <c r="CU7" s="113">
        <v>8.5</v>
      </c>
      <c r="CV7" s="113">
        <v>4.8</v>
      </c>
      <c r="CW7" s="113">
        <v>2.8</v>
      </c>
      <c r="CX7" s="113">
        <v>6.2</v>
      </c>
      <c r="DA7" s="118">
        <v>45761</v>
      </c>
      <c r="DB7" s="113">
        <v>13.459583333333335</v>
      </c>
      <c r="DC7" s="113">
        <v>13.4</v>
      </c>
    </row>
    <row r="8" spans="1:110">
      <c r="A8" s="113" t="s">
        <v>85</v>
      </c>
      <c r="C8" s="115">
        <f t="shared" si="23"/>
        <v>7</v>
      </c>
      <c r="D8" s="116">
        <f t="shared" si="0"/>
        <v>7.1710000000000003</v>
      </c>
      <c r="E8" s="116">
        <f t="shared" si="1"/>
        <v>4.4000000000000004</v>
      </c>
      <c r="F8" s="116">
        <f t="shared" si="2"/>
        <v>0.35855000000000004</v>
      </c>
      <c r="G8" s="116">
        <f>指導機関用調整項目!$G$2*F8/$F$367</f>
        <v>2.8809609474328068e-003</v>
      </c>
      <c r="H8" s="116">
        <f t="shared" si="24"/>
        <v>1.9497328064101514e-002</v>
      </c>
      <c r="I8" s="116">
        <f>IF(降水量!Y8&gt;0,降水量!Y8*飽差!I8*F8*E8,0)</f>
        <v>0.23611182570018513</v>
      </c>
      <c r="J8" s="116">
        <f>指導機関用調整項目!$G$2*I8/$I$367</f>
        <v>6.8468734486897161e-004</v>
      </c>
      <c r="K8" s="116"/>
      <c r="M8" s="116">
        <f t="shared" si="3"/>
        <v>7.2799999999999994</v>
      </c>
      <c r="N8" s="116">
        <f t="shared" si="4"/>
        <v>6.2799999999999994</v>
      </c>
      <c r="O8" s="116">
        <f t="shared" si="5"/>
        <v>6.6749999999999998</v>
      </c>
      <c r="P8" s="116">
        <f t="shared" si="6"/>
        <v>7.2800000000000011</v>
      </c>
      <c r="Q8" s="116">
        <f t="shared" si="7"/>
        <v>0.59999999999999987</v>
      </c>
      <c r="R8" s="116">
        <f t="shared" si="8"/>
        <v>3.3</v>
      </c>
      <c r="S8" s="116">
        <f t="shared" si="9"/>
        <v>4.4000000000000004</v>
      </c>
      <c r="T8" s="116">
        <f t="shared" si="10"/>
        <v>6.6399999999999988</v>
      </c>
      <c r="U8" s="116">
        <f t="shared" si="11"/>
        <v>6.1599999999999993</v>
      </c>
      <c r="V8" s="116">
        <f t="shared" si="12"/>
        <v>5.2</v>
      </c>
      <c r="Y8" s="116">
        <f t="shared" si="13"/>
        <v>7.2799999999999994</v>
      </c>
      <c r="Z8" s="113">
        <v>9.9</v>
      </c>
      <c r="AA8" s="113">
        <v>10.5</v>
      </c>
      <c r="AB8" s="113">
        <v>5.3</v>
      </c>
      <c r="AC8" s="113">
        <v>3.6</v>
      </c>
      <c r="AD8" s="113">
        <v>7.1</v>
      </c>
      <c r="AE8" s="115"/>
      <c r="AG8" s="116">
        <f t="shared" si="14"/>
        <v>6.2799999999999994</v>
      </c>
      <c r="AH8" s="113">
        <v>7.6</v>
      </c>
      <c r="AI8" s="113">
        <v>8.1999999999999993</v>
      </c>
      <c r="AJ8" s="113">
        <v>5.6</v>
      </c>
      <c r="AK8" s="113">
        <v>4.2</v>
      </c>
      <c r="AL8" s="113">
        <v>5.8</v>
      </c>
      <c r="AM8" s="115"/>
      <c r="AO8" s="116">
        <f t="shared" si="15"/>
        <v>6.6749999999999998</v>
      </c>
      <c r="AP8" s="113">
        <v>9</v>
      </c>
      <c r="AQ8" s="113">
        <v>8.9</v>
      </c>
      <c r="AR8" s="113">
        <v>6.5</v>
      </c>
      <c r="AS8" s="113">
        <v>4.8</v>
      </c>
      <c r="AT8" s="113">
        <v>6.5</v>
      </c>
      <c r="AU8" s="115"/>
      <c r="AW8" s="116">
        <f t="shared" si="16"/>
        <v>7.2800000000000011</v>
      </c>
      <c r="AX8" s="113">
        <v>9.3000000000000007</v>
      </c>
      <c r="AY8" s="113">
        <v>10.4</v>
      </c>
      <c r="AZ8" s="113">
        <v>5.8</v>
      </c>
      <c r="BA8" s="113">
        <v>4.8</v>
      </c>
      <c r="BB8" s="113">
        <v>6.1</v>
      </c>
      <c r="BC8" s="115"/>
      <c r="BE8" s="116">
        <f t="shared" si="17"/>
        <v>0.59999999999999987</v>
      </c>
      <c r="BF8" s="113">
        <v>2</v>
      </c>
      <c r="BG8" s="113">
        <v>3.5</v>
      </c>
      <c r="BH8" s="113">
        <v>-0.4</v>
      </c>
      <c r="BI8" s="113">
        <v>-1.6</v>
      </c>
      <c r="BJ8" s="113">
        <v>-0.5</v>
      </c>
      <c r="BK8" s="115"/>
      <c r="BM8" s="116">
        <f t="shared" si="18"/>
        <v>3.3</v>
      </c>
      <c r="BN8" s="113">
        <v>5.3</v>
      </c>
      <c r="BO8" s="113">
        <v>6.7</v>
      </c>
      <c r="BP8" s="113">
        <v>0.5</v>
      </c>
      <c r="BQ8" s="113">
        <v>1</v>
      </c>
      <c r="BR8" s="113">
        <v>3</v>
      </c>
      <c r="BU8" s="116">
        <f t="shared" si="19"/>
        <v>4.4000000000000004</v>
      </c>
      <c r="BV8" s="113">
        <v>5.7</v>
      </c>
      <c r="BW8" s="113">
        <v>6.4</v>
      </c>
      <c r="BX8" s="113">
        <v>4.7</v>
      </c>
      <c r="BY8" s="113">
        <v>2.5</v>
      </c>
      <c r="BZ8" s="113">
        <v>2.7</v>
      </c>
      <c r="CC8" s="116">
        <f t="shared" si="20"/>
        <v>6.6399999999999988</v>
      </c>
      <c r="CD8" s="113">
        <v>8.1</v>
      </c>
      <c r="CE8" s="113">
        <v>8.1</v>
      </c>
      <c r="CF8" s="113">
        <v>7.2</v>
      </c>
      <c r="CG8" s="113">
        <v>5.2</v>
      </c>
      <c r="CH8" s="113">
        <v>4.5999999999999996</v>
      </c>
      <c r="CK8" s="116">
        <f t="shared" si="21"/>
        <v>6.1599999999999993</v>
      </c>
      <c r="CL8" s="113">
        <v>7.5</v>
      </c>
      <c r="CM8" s="113">
        <v>7.9</v>
      </c>
      <c r="CN8" s="113">
        <v>6.3</v>
      </c>
      <c r="CO8" s="113">
        <v>4.7</v>
      </c>
      <c r="CP8" s="113">
        <v>4.4000000000000004</v>
      </c>
      <c r="CS8" s="116">
        <f t="shared" si="22"/>
        <v>5.2</v>
      </c>
      <c r="CT8" s="113">
        <v>6.9</v>
      </c>
      <c r="CU8" s="113">
        <v>7.4</v>
      </c>
      <c r="CV8" s="113">
        <v>5.2</v>
      </c>
      <c r="CW8" s="113">
        <v>4.3</v>
      </c>
      <c r="CX8" s="113">
        <v>3.9</v>
      </c>
      <c r="DA8" s="118">
        <v>45762</v>
      </c>
      <c r="DB8" s="113">
        <v>12.948333333333332</v>
      </c>
      <c r="DC8" s="113">
        <v>10.3</v>
      </c>
    </row>
    <row r="9" spans="1:110">
      <c r="A9" s="113" t="s">
        <v>90</v>
      </c>
      <c r="C9" s="115">
        <f t="shared" si="23"/>
        <v>8</v>
      </c>
      <c r="D9" s="116">
        <f t="shared" si="0"/>
        <v>5.7746499999999994</v>
      </c>
      <c r="E9" s="116">
        <f t="shared" si="1"/>
        <v>2.6599999999999997</v>
      </c>
      <c r="F9" s="116">
        <f t="shared" si="2"/>
        <v>0.2887325</v>
      </c>
      <c r="G9" s="116">
        <f>指導機関用調整項目!$G$2*F9/$F$367</f>
        <v>2.3199750571876805e-003</v>
      </c>
      <c r="H9" s="116">
        <f t="shared" si="24"/>
        <v>2.1817303121289194e-002</v>
      </c>
      <c r="I9" s="116">
        <f>IF(降水量!Y9&gt;0,降水量!Y9*飽差!I9*F9*E9,0)</f>
        <v>9.4889159698924683e-002</v>
      </c>
      <c r="J9" s="116">
        <f>指導機関用調整項目!$G$2*I9/$I$367</f>
        <v>2.7516371371251322e-004</v>
      </c>
      <c r="K9" s="116"/>
      <c r="M9" s="116">
        <f t="shared" si="3"/>
        <v>5.18</v>
      </c>
      <c r="N9" s="116">
        <f t="shared" si="4"/>
        <v>4.66</v>
      </c>
      <c r="O9" s="116">
        <f t="shared" si="5"/>
        <v>5.35</v>
      </c>
      <c r="P9" s="116">
        <f t="shared" si="6"/>
        <v>5.3</v>
      </c>
      <c r="Q9" s="116">
        <f t="shared" si="7"/>
        <v>-0.92000000000000015</v>
      </c>
      <c r="R9" s="116">
        <f t="shared" si="8"/>
        <v>1.28</v>
      </c>
      <c r="S9" s="116">
        <f t="shared" si="9"/>
        <v>2.6599999999999997</v>
      </c>
      <c r="T9" s="116">
        <f t="shared" si="10"/>
        <v>4.8800000000000008</v>
      </c>
      <c r="U9" s="116">
        <f t="shared" si="11"/>
        <v>4.4800000000000004</v>
      </c>
      <c r="V9" s="116">
        <f t="shared" si="12"/>
        <v>3.7</v>
      </c>
      <c r="Y9" s="116">
        <f t="shared" si="13"/>
        <v>5.18</v>
      </c>
      <c r="Z9" s="113">
        <v>6.9</v>
      </c>
      <c r="AA9" s="113">
        <v>5.3</v>
      </c>
      <c r="AB9" s="113">
        <v>5.2</v>
      </c>
      <c r="AC9" s="113">
        <v>5.4</v>
      </c>
      <c r="AD9" s="113">
        <v>3.1</v>
      </c>
      <c r="AE9" s="115"/>
      <c r="AG9" s="116">
        <f t="shared" si="14"/>
        <v>4.66</v>
      </c>
      <c r="AH9" s="113">
        <v>4.7</v>
      </c>
      <c r="AI9" s="113">
        <v>4.7</v>
      </c>
      <c r="AJ9" s="113">
        <v>6.3</v>
      </c>
      <c r="AK9" s="113">
        <v>6</v>
      </c>
      <c r="AL9" s="113">
        <v>1.6</v>
      </c>
      <c r="AM9" s="115"/>
      <c r="AO9" s="116">
        <f t="shared" si="15"/>
        <v>5.35</v>
      </c>
      <c r="AP9" s="113">
        <v>5.8</v>
      </c>
      <c r="AQ9" s="113">
        <v>5.3</v>
      </c>
      <c r="AR9" s="113">
        <v>7.5</v>
      </c>
      <c r="AS9" s="113">
        <v>6.3</v>
      </c>
      <c r="AT9" s="113">
        <v>2.2999999999999998</v>
      </c>
      <c r="AU9" s="115"/>
      <c r="AW9" s="116">
        <f t="shared" si="16"/>
        <v>5.3</v>
      </c>
      <c r="AX9" s="113">
        <v>5.8</v>
      </c>
      <c r="AY9" s="113">
        <v>5.7</v>
      </c>
      <c r="AZ9" s="113">
        <v>7</v>
      </c>
      <c r="BA9" s="113">
        <v>6.1</v>
      </c>
      <c r="BB9" s="113">
        <v>1.9</v>
      </c>
      <c r="BC9" s="115"/>
      <c r="BE9" s="116">
        <f t="shared" si="17"/>
        <v>-0.92000000000000015</v>
      </c>
      <c r="BF9" s="113">
        <v>-0.4</v>
      </c>
      <c r="BG9" s="113">
        <v>-0.2</v>
      </c>
      <c r="BH9" s="113">
        <v>0.8</v>
      </c>
      <c r="BI9" s="113">
        <v>-0.6</v>
      </c>
      <c r="BJ9" s="113">
        <v>-4.2</v>
      </c>
      <c r="BK9" s="115"/>
      <c r="BM9" s="116">
        <f t="shared" si="18"/>
        <v>1.28</v>
      </c>
      <c r="BN9" s="113">
        <v>3</v>
      </c>
      <c r="BO9" s="113">
        <v>1.9</v>
      </c>
      <c r="BP9" s="113">
        <v>1.2</v>
      </c>
      <c r="BQ9" s="113">
        <v>1.4</v>
      </c>
      <c r="BR9" s="113">
        <v>-1.1000000000000001</v>
      </c>
      <c r="BU9" s="116">
        <f t="shared" si="19"/>
        <v>2.6599999999999997</v>
      </c>
      <c r="BV9" s="113">
        <v>2.6</v>
      </c>
      <c r="BW9" s="113">
        <v>2.4</v>
      </c>
      <c r="BX9" s="113">
        <v>5.6</v>
      </c>
      <c r="BY9" s="113">
        <v>4.3</v>
      </c>
      <c r="BZ9" s="113">
        <v>-1.6</v>
      </c>
      <c r="CC9" s="116">
        <f t="shared" si="20"/>
        <v>4.8800000000000008</v>
      </c>
      <c r="CD9" s="113">
        <v>5.3</v>
      </c>
      <c r="CE9" s="113">
        <v>4.5</v>
      </c>
      <c r="CF9" s="113">
        <v>8</v>
      </c>
      <c r="CG9" s="113">
        <v>6</v>
      </c>
      <c r="CH9" s="113">
        <v>0.6</v>
      </c>
      <c r="CK9" s="116">
        <f t="shared" si="21"/>
        <v>4.4800000000000004</v>
      </c>
      <c r="CL9" s="113">
        <v>4.7</v>
      </c>
      <c r="CM9" s="113">
        <v>4.5</v>
      </c>
      <c r="CN9" s="113">
        <v>7.9</v>
      </c>
      <c r="CO9" s="113">
        <v>4.7</v>
      </c>
      <c r="CP9" s="113">
        <v>0.6</v>
      </c>
      <c r="CS9" s="116">
        <f t="shared" si="22"/>
        <v>3.7</v>
      </c>
      <c r="CT9" s="113">
        <v>4</v>
      </c>
      <c r="CU9" s="113">
        <v>3.9</v>
      </c>
      <c r="CV9" s="113">
        <v>6.3</v>
      </c>
      <c r="CW9" s="113">
        <v>4.8</v>
      </c>
      <c r="CX9" s="113">
        <v>-0.2</v>
      </c>
      <c r="DA9" s="118">
        <v>45763</v>
      </c>
      <c r="DB9" s="113">
        <v>11.952500000000001</v>
      </c>
      <c r="DC9" s="113">
        <v>11.4</v>
      </c>
    </row>
    <row r="10" spans="1:110">
      <c r="A10" s="113" t="s">
        <v>91</v>
      </c>
      <c r="C10" s="115">
        <f t="shared" si="23"/>
        <v>9</v>
      </c>
      <c r="D10" s="116">
        <f t="shared" si="0"/>
        <v>6.4808500000000002</v>
      </c>
      <c r="E10" s="116">
        <f t="shared" si="1"/>
        <v>3.5400000000000005</v>
      </c>
      <c r="F10" s="116">
        <f t="shared" si="2"/>
        <v>0.32404250000000001</v>
      </c>
      <c r="G10" s="116">
        <f>指導機関用調整項目!$G$2*F10/$F$367</f>
        <v>2.6036920591507328e-003</v>
      </c>
      <c r="H10" s="116">
        <f t="shared" si="24"/>
        <v>2.4420995180439928e-002</v>
      </c>
      <c r="I10" s="116">
        <f>IF(降水量!Y10&gt;0,降水量!Y10*飽差!I10*F10*E10,0)</f>
        <v>0.15834665456721489</v>
      </c>
      <c r="J10" s="116">
        <f>指導機関用調整項目!$G$2*I10/$I$367</f>
        <v>4.5918051822690042e-004</v>
      </c>
      <c r="K10" s="116"/>
      <c r="M10" s="116">
        <f t="shared" si="3"/>
        <v>6</v>
      </c>
      <c r="N10" s="116">
        <f t="shared" si="4"/>
        <v>4.9799999999999995</v>
      </c>
      <c r="O10" s="116">
        <f t="shared" si="5"/>
        <v>5.9749999999999996</v>
      </c>
      <c r="P10" s="116">
        <f t="shared" si="6"/>
        <v>6.5</v>
      </c>
      <c r="Q10" s="116">
        <f t="shared" si="7"/>
        <v>0.38000000000000006</v>
      </c>
      <c r="R10" s="116">
        <f t="shared" si="8"/>
        <v>2.66</v>
      </c>
      <c r="S10" s="116">
        <f t="shared" si="9"/>
        <v>3.5400000000000005</v>
      </c>
      <c r="T10" s="116">
        <f t="shared" si="10"/>
        <v>6.16</v>
      </c>
      <c r="U10" s="116">
        <f t="shared" si="11"/>
        <v>5.1800000000000006</v>
      </c>
      <c r="V10" s="116">
        <f t="shared" si="12"/>
        <v>4.6499999999999995</v>
      </c>
      <c r="Y10" s="116">
        <f t="shared" si="13"/>
        <v>6</v>
      </c>
      <c r="Z10" s="113">
        <v>7</v>
      </c>
      <c r="AA10" s="113">
        <v>6.4</v>
      </c>
      <c r="AB10" s="113">
        <v>6.9</v>
      </c>
      <c r="AC10" s="113">
        <v>7.5</v>
      </c>
      <c r="AD10" s="113">
        <v>2.2000000000000002</v>
      </c>
      <c r="AE10" s="115"/>
      <c r="AG10" s="116">
        <f t="shared" si="14"/>
        <v>4.9799999999999995</v>
      </c>
      <c r="AH10" s="113">
        <v>4.7</v>
      </c>
      <c r="AI10" s="113">
        <v>5.2</v>
      </c>
      <c r="AJ10" s="113">
        <v>6.8</v>
      </c>
      <c r="AK10" s="113">
        <v>7.3</v>
      </c>
      <c r="AL10" s="113">
        <v>0.9</v>
      </c>
      <c r="AM10" s="115"/>
      <c r="AO10" s="116">
        <f t="shared" si="15"/>
        <v>5.9749999999999996</v>
      </c>
      <c r="AP10" s="113">
        <v>5.9</v>
      </c>
      <c r="AQ10" s="113">
        <v>5.7</v>
      </c>
      <c r="AR10" s="113">
        <v>7.8</v>
      </c>
      <c r="AS10" s="113">
        <v>8</v>
      </c>
      <c r="AT10" s="113">
        <v>2.4</v>
      </c>
      <c r="AU10" s="115"/>
      <c r="AW10" s="116">
        <f t="shared" si="16"/>
        <v>6.5</v>
      </c>
      <c r="AX10" s="113">
        <v>6.2</v>
      </c>
      <c r="AY10" s="113">
        <v>6.7</v>
      </c>
      <c r="AZ10" s="113">
        <v>8.8000000000000007</v>
      </c>
      <c r="BA10" s="113">
        <v>8.3000000000000007</v>
      </c>
      <c r="BB10" s="113">
        <v>2.5</v>
      </c>
      <c r="BC10" s="115"/>
      <c r="BE10" s="116">
        <f t="shared" si="17"/>
        <v>0.38000000000000006</v>
      </c>
      <c r="BF10" s="113">
        <v>-0.2</v>
      </c>
      <c r="BG10" s="113">
        <v>1.2</v>
      </c>
      <c r="BH10" s="113">
        <v>3.1</v>
      </c>
      <c r="BI10" s="113">
        <v>1.9</v>
      </c>
      <c r="BJ10" s="113">
        <v>-4.0999999999999996</v>
      </c>
      <c r="BK10" s="115"/>
      <c r="BM10" s="116">
        <f t="shared" si="18"/>
        <v>2.66</v>
      </c>
      <c r="BN10" s="113">
        <v>3.4</v>
      </c>
      <c r="BO10" s="113">
        <v>1.8</v>
      </c>
      <c r="BP10" s="113">
        <v>5.3</v>
      </c>
      <c r="BQ10" s="113">
        <v>3.4</v>
      </c>
      <c r="BR10" s="113">
        <v>-0.6</v>
      </c>
      <c r="BU10" s="116">
        <f t="shared" si="19"/>
        <v>3.5400000000000005</v>
      </c>
      <c r="BV10" s="113">
        <v>2.2999999999999998</v>
      </c>
      <c r="BW10" s="113">
        <v>3.5</v>
      </c>
      <c r="BX10" s="113">
        <v>6.7</v>
      </c>
      <c r="BY10" s="113">
        <v>6.6</v>
      </c>
      <c r="BZ10" s="113">
        <v>-1.4</v>
      </c>
      <c r="CC10" s="116">
        <f t="shared" si="20"/>
        <v>6.16</v>
      </c>
      <c r="CD10" s="113">
        <v>4.5</v>
      </c>
      <c r="CE10" s="113">
        <v>6.4</v>
      </c>
      <c r="CF10" s="113">
        <v>9.6999999999999993</v>
      </c>
      <c r="CG10" s="113">
        <v>9.3000000000000007</v>
      </c>
      <c r="CH10" s="113">
        <v>0.9</v>
      </c>
      <c r="CK10" s="116">
        <f t="shared" si="21"/>
        <v>5.1800000000000006</v>
      </c>
      <c r="CL10" s="113">
        <v>4</v>
      </c>
      <c r="CM10" s="113">
        <v>6</v>
      </c>
      <c r="CN10" s="113">
        <v>8.3000000000000007</v>
      </c>
      <c r="CO10" s="113">
        <v>7</v>
      </c>
      <c r="CP10" s="113">
        <v>0.6</v>
      </c>
      <c r="CS10" s="116">
        <f t="shared" si="22"/>
        <v>4.6499999999999995</v>
      </c>
      <c r="CT10" s="113">
        <v>3.3</v>
      </c>
      <c r="CU10" s="113">
        <v>4.7</v>
      </c>
      <c r="CV10" s="113">
        <v>8</v>
      </c>
      <c r="CW10" s="113">
        <v>6.5</v>
      </c>
      <c r="CX10" s="113">
        <v>-0.6</v>
      </c>
      <c r="DA10" s="118">
        <v>45764</v>
      </c>
      <c r="DB10" s="113">
        <v>12.52875</v>
      </c>
      <c r="DC10" s="113">
        <v>16.2</v>
      </c>
    </row>
    <row r="11" spans="1:110">
      <c r="A11" s="113" t="s">
        <v>92</v>
      </c>
      <c r="C11" s="115">
        <f t="shared" si="23"/>
        <v>10</v>
      </c>
      <c r="D11" s="116">
        <f t="shared" si="0"/>
        <v>7.2191500000000008</v>
      </c>
      <c r="E11" s="116">
        <f t="shared" si="1"/>
        <v>4.4600000000000009</v>
      </c>
      <c r="F11" s="116">
        <f t="shared" si="2"/>
        <v>0.36095750000000004</v>
      </c>
      <c r="G11" s="116">
        <f>指導機関用調整項目!$G$2*F11/$F$367</f>
        <v>2.9003052884757421e-003</v>
      </c>
      <c r="H11" s="116">
        <f t="shared" si="24"/>
        <v>2.732130046891567e-002</v>
      </c>
      <c r="I11" s="116">
        <f>IF(降水量!Y11&gt;0,降水量!Y11*飽差!I11*F11*E11,0)</f>
        <v>0.24817042746967605</v>
      </c>
      <c r="J11" s="116">
        <f>指導機関用調整項目!$G$2*I11/$I$367</f>
        <v>7.1965540292324688e-004</v>
      </c>
      <c r="K11" s="116"/>
      <c r="M11" s="116">
        <f t="shared" si="3"/>
        <v>5.8199999999999994</v>
      </c>
      <c r="N11" s="116">
        <f t="shared" si="4"/>
        <v>5.6</v>
      </c>
      <c r="O11" s="116">
        <f t="shared" si="5"/>
        <v>7.45</v>
      </c>
      <c r="P11" s="116">
        <f t="shared" si="6"/>
        <v>7.3</v>
      </c>
      <c r="Q11" s="116">
        <f t="shared" si="7"/>
        <v>0.88000000000000012</v>
      </c>
      <c r="R11" s="116">
        <f t="shared" si="8"/>
        <v>2.6399999999999997</v>
      </c>
      <c r="S11" s="116">
        <f t="shared" si="9"/>
        <v>4.4600000000000009</v>
      </c>
      <c r="T11" s="116">
        <f t="shared" si="10"/>
        <v>6.8</v>
      </c>
      <c r="U11" s="116">
        <f t="shared" si="11"/>
        <v>5.6800000000000006</v>
      </c>
      <c r="V11" s="116">
        <f t="shared" si="12"/>
        <v>5.9</v>
      </c>
      <c r="Y11" s="116">
        <f t="shared" si="13"/>
        <v>5.8199999999999994</v>
      </c>
      <c r="Z11" s="113">
        <v>3.3</v>
      </c>
      <c r="AA11" s="113">
        <v>8.6</v>
      </c>
      <c r="AB11" s="113">
        <v>7.5</v>
      </c>
      <c r="AC11" s="113">
        <v>8</v>
      </c>
      <c r="AD11" s="113">
        <v>1.7</v>
      </c>
      <c r="AE11" s="115"/>
      <c r="AG11" s="116">
        <f t="shared" si="14"/>
        <v>5.6</v>
      </c>
      <c r="AH11" s="113">
        <v>3.1</v>
      </c>
      <c r="AI11" s="113">
        <v>7.7</v>
      </c>
      <c r="AJ11" s="113">
        <v>7.1</v>
      </c>
      <c r="AK11" s="113">
        <v>8.3000000000000007</v>
      </c>
      <c r="AL11" s="113">
        <v>1.8</v>
      </c>
      <c r="AM11" s="115"/>
      <c r="AO11" s="116">
        <f t="shared" si="15"/>
        <v>7.45</v>
      </c>
      <c r="AP11" s="113">
        <v>3.9</v>
      </c>
      <c r="AQ11" s="113">
        <v>8.8000000000000007</v>
      </c>
      <c r="AR11" s="113">
        <v>7.9</v>
      </c>
      <c r="AS11" s="113">
        <v>10.199999999999999</v>
      </c>
      <c r="AT11" s="113">
        <v>2.9</v>
      </c>
      <c r="AU11" s="115"/>
      <c r="AW11" s="116">
        <f t="shared" si="16"/>
        <v>7.3</v>
      </c>
      <c r="AX11" s="113">
        <v>4.3</v>
      </c>
      <c r="AY11" s="113">
        <v>9.1999999999999993</v>
      </c>
      <c r="AZ11" s="113">
        <v>9.1</v>
      </c>
      <c r="BA11" s="113">
        <v>9.6</v>
      </c>
      <c r="BB11" s="113">
        <v>4.3</v>
      </c>
      <c r="BC11" s="115"/>
      <c r="BE11" s="116">
        <f t="shared" si="17"/>
        <v>0.88000000000000012</v>
      </c>
      <c r="BF11" s="113">
        <v>-2.2999999999999998</v>
      </c>
      <c r="BG11" s="113">
        <v>4.3</v>
      </c>
      <c r="BH11" s="113">
        <v>2.4</v>
      </c>
      <c r="BI11" s="113">
        <v>2.9</v>
      </c>
      <c r="BJ11" s="113">
        <v>-2.9</v>
      </c>
      <c r="BK11" s="115"/>
      <c r="BM11" s="116">
        <f t="shared" si="18"/>
        <v>2.6399999999999997</v>
      </c>
      <c r="BN11" s="113">
        <v>0.3</v>
      </c>
      <c r="BO11" s="113">
        <v>4.5</v>
      </c>
      <c r="BP11" s="113">
        <v>4.4000000000000004</v>
      </c>
      <c r="BQ11" s="113">
        <v>4.7</v>
      </c>
      <c r="BR11" s="113">
        <v>-0.7</v>
      </c>
      <c r="BU11" s="116">
        <f t="shared" si="19"/>
        <v>4.4600000000000009</v>
      </c>
      <c r="BV11" s="113">
        <v>0.7</v>
      </c>
      <c r="BW11" s="113">
        <v>7.7</v>
      </c>
      <c r="BX11" s="113">
        <v>5</v>
      </c>
      <c r="BY11" s="113">
        <v>8.8000000000000007</v>
      </c>
      <c r="BZ11" s="113">
        <v>0.1</v>
      </c>
      <c r="CC11" s="116">
        <f t="shared" si="20"/>
        <v>6.8</v>
      </c>
      <c r="CD11" s="113">
        <v>2.6</v>
      </c>
      <c r="CE11" s="113">
        <v>10.3</v>
      </c>
      <c r="CF11" s="113">
        <v>7.1</v>
      </c>
      <c r="CG11" s="113">
        <v>11.7</v>
      </c>
      <c r="CH11" s="113">
        <v>2.2999999999999998</v>
      </c>
      <c r="CK11" s="116">
        <f t="shared" si="21"/>
        <v>5.6800000000000006</v>
      </c>
      <c r="CL11" s="113">
        <v>2.4</v>
      </c>
      <c r="CM11" s="113">
        <v>8.6</v>
      </c>
      <c r="CN11" s="113">
        <v>6.5</v>
      </c>
      <c r="CO11" s="113">
        <v>9.1</v>
      </c>
      <c r="CP11" s="113">
        <v>1.8</v>
      </c>
      <c r="CS11" s="116">
        <f t="shared" si="22"/>
        <v>5.9</v>
      </c>
      <c r="CT11" s="113">
        <v>2</v>
      </c>
      <c r="CU11" s="113">
        <v>7.4</v>
      </c>
      <c r="CV11" s="113">
        <v>6.8</v>
      </c>
      <c r="CW11" s="113">
        <v>8.6999999999999993</v>
      </c>
      <c r="CX11" s="113">
        <v>0.7</v>
      </c>
      <c r="DA11" s="118">
        <v>45765</v>
      </c>
      <c r="DB11" s="113">
        <v>14.095416666666667</v>
      </c>
      <c r="DC11" s="113">
        <v>17.7</v>
      </c>
    </row>
    <row r="12" spans="1:110">
      <c r="C12" s="115">
        <f t="shared" si="23"/>
        <v>11</v>
      </c>
      <c r="D12" s="116">
        <f t="shared" si="0"/>
        <v>7.5883000000000003</v>
      </c>
      <c r="E12" s="116">
        <f t="shared" si="1"/>
        <v>4.92</v>
      </c>
      <c r="F12" s="116">
        <f t="shared" si="2"/>
        <v>0.37941500000000006</v>
      </c>
      <c r="G12" s="116">
        <f>指導機関用調整項目!$G$2*F12/$F$367</f>
        <v>3.048611903138247e-003</v>
      </c>
      <c r="H12" s="116">
        <f t="shared" si="24"/>
        <v>3.0369912372053918e-002</v>
      </c>
      <c r="I12" s="116">
        <f>IF(降水量!Y12&gt;0,降水量!Y12*飽差!I12*F12*E12,0)</f>
        <v>0.31154490097024878</v>
      </c>
      <c r="J12" s="116">
        <f>指導機関用調整項目!$G$2*I12/$I$367</f>
        <v>9.0343145846345069e-004</v>
      </c>
      <c r="K12" s="116"/>
      <c r="M12" s="116">
        <f t="shared" si="3"/>
        <v>4.8599999999999994</v>
      </c>
      <c r="N12" s="116">
        <f t="shared" si="4"/>
        <v>5.14</v>
      </c>
      <c r="O12" s="116">
        <f t="shared" si="5"/>
        <v>6.8250000000000011</v>
      </c>
      <c r="P12" s="116">
        <f t="shared" si="6"/>
        <v>6.76</v>
      </c>
      <c r="Q12" s="116">
        <f t="shared" si="7"/>
        <v>0.18</v>
      </c>
      <c r="R12" s="116">
        <f t="shared" si="8"/>
        <v>1.7600000000000002</v>
      </c>
      <c r="S12" s="116">
        <f t="shared" si="9"/>
        <v>4.92</v>
      </c>
      <c r="T12" s="116">
        <f t="shared" si="10"/>
        <v>7.12</v>
      </c>
      <c r="U12" s="116">
        <f t="shared" si="11"/>
        <v>5.6199999999999992</v>
      </c>
      <c r="V12" s="116">
        <f t="shared" si="12"/>
        <v>5.6</v>
      </c>
      <c r="Y12" s="116">
        <f t="shared" si="13"/>
        <v>4.8599999999999994</v>
      </c>
      <c r="Z12" s="113">
        <v>2.8</v>
      </c>
      <c r="AA12" s="113">
        <v>6.6</v>
      </c>
      <c r="AB12" s="113">
        <v>5.3</v>
      </c>
      <c r="AC12" s="113">
        <v>7.7</v>
      </c>
      <c r="AD12" s="113">
        <v>1.9</v>
      </c>
      <c r="AE12" s="115"/>
      <c r="AG12" s="116">
        <f t="shared" si="14"/>
        <v>5.14</v>
      </c>
      <c r="AH12" s="113">
        <v>3.7</v>
      </c>
      <c r="AI12" s="113">
        <v>6.1</v>
      </c>
      <c r="AJ12" s="113">
        <v>6.2</v>
      </c>
      <c r="AK12" s="113">
        <v>7.1</v>
      </c>
      <c r="AL12" s="113">
        <v>2.6</v>
      </c>
      <c r="AM12" s="115"/>
      <c r="AO12" s="116">
        <f t="shared" si="15"/>
        <v>6.8250000000000011</v>
      </c>
      <c r="AP12" s="113">
        <v>4.9000000000000004</v>
      </c>
      <c r="AQ12" s="113">
        <v>7.7</v>
      </c>
      <c r="AR12" s="113">
        <v>7.6</v>
      </c>
      <c r="AS12" s="113">
        <v>7.9</v>
      </c>
      <c r="AT12" s="113">
        <v>4.0999999999999996</v>
      </c>
      <c r="AU12" s="115"/>
      <c r="AW12" s="116">
        <f t="shared" si="16"/>
        <v>6.76</v>
      </c>
      <c r="AX12" s="113">
        <v>5.0999999999999996</v>
      </c>
      <c r="AY12" s="113">
        <v>8</v>
      </c>
      <c r="AZ12" s="113">
        <v>7.9</v>
      </c>
      <c r="BA12" s="113">
        <v>8.5</v>
      </c>
      <c r="BB12" s="113">
        <v>4.3</v>
      </c>
      <c r="BC12" s="115"/>
      <c r="BE12" s="116">
        <f t="shared" si="17"/>
        <v>0.18</v>
      </c>
      <c r="BF12" s="113">
        <v>-1.4</v>
      </c>
      <c r="BG12" s="113">
        <v>2</v>
      </c>
      <c r="BH12" s="113">
        <v>0.4</v>
      </c>
      <c r="BI12" s="113">
        <v>1.5</v>
      </c>
      <c r="BJ12" s="113">
        <v>-1.6</v>
      </c>
      <c r="BK12" s="115"/>
      <c r="BM12" s="116">
        <f t="shared" si="18"/>
        <v>1.7600000000000002</v>
      </c>
      <c r="BN12" s="113">
        <v>-0.9</v>
      </c>
      <c r="BO12" s="113">
        <v>2.9</v>
      </c>
      <c r="BP12" s="113">
        <v>1.3</v>
      </c>
      <c r="BQ12" s="113">
        <v>5</v>
      </c>
      <c r="BR12" s="113">
        <v>0.5</v>
      </c>
      <c r="BU12" s="116">
        <f t="shared" si="19"/>
        <v>4.92</v>
      </c>
      <c r="BV12" s="113">
        <v>3</v>
      </c>
      <c r="BW12" s="113">
        <v>6.4</v>
      </c>
      <c r="BX12" s="113">
        <v>6.8</v>
      </c>
      <c r="BY12" s="113">
        <v>6.3</v>
      </c>
      <c r="BZ12" s="113">
        <v>2.1</v>
      </c>
      <c r="CC12" s="116">
        <f t="shared" si="20"/>
        <v>7.12</v>
      </c>
      <c r="CD12" s="113">
        <v>5.3</v>
      </c>
      <c r="CE12" s="113">
        <v>9</v>
      </c>
      <c r="CF12" s="113">
        <v>7.5</v>
      </c>
      <c r="CG12" s="113">
        <v>8.8000000000000007</v>
      </c>
      <c r="CH12" s="113">
        <v>5</v>
      </c>
      <c r="CK12" s="116">
        <f t="shared" si="21"/>
        <v>5.6199999999999992</v>
      </c>
      <c r="CL12" s="113">
        <v>5</v>
      </c>
      <c r="CM12" s="113">
        <v>6.6</v>
      </c>
      <c r="CN12" s="113">
        <v>5.6</v>
      </c>
      <c r="CO12" s="113">
        <v>7.5</v>
      </c>
      <c r="CP12" s="113">
        <v>3.4</v>
      </c>
      <c r="CS12" s="116">
        <f t="shared" si="22"/>
        <v>5.6</v>
      </c>
      <c r="CT12" s="113">
        <v>3.5</v>
      </c>
      <c r="CU12" s="113">
        <v>6.3</v>
      </c>
      <c r="CV12" s="113">
        <v>6.6</v>
      </c>
      <c r="CW12" s="113">
        <v>6.6</v>
      </c>
      <c r="CX12" s="113">
        <v>2.9</v>
      </c>
      <c r="DA12" s="118">
        <v>45766</v>
      </c>
      <c r="DB12" s="113">
        <v>15.266666666666666</v>
      </c>
      <c r="DC12" s="113">
        <v>18.8</v>
      </c>
    </row>
    <row r="13" spans="1:110">
      <c r="A13" s="113" t="s">
        <v>100</v>
      </c>
      <c r="C13" s="115">
        <f t="shared" si="23"/>
        <v>12</v>
      </c>
      <c r="D13" s="116">
        <f t="shared" si="0"/>
        <v>7.34755</v>
      </c>
      <c r="E13" s="116">
        <f t="shared" si="1"/>
        <v>4.62</v>
      </c>
      <c r="F13" s="116">
        <f t="shared" si="2"/>
        <v>0.36737750000000002</v>
      </c>
      <c r="G13" s="116">
        <f>指導機関用調整項目!$G$2*F13/$F$367</f>
        <v>2.9518901979235694e-003</v>
      </c>
      <c r="H13" s="116">
        <f t="shared" si="24"/>
        <v>3.3321802569977486e-002</v>
      </c>
      <c r="I13" s="116">
        <f>IF(降水量!Y13&gt;0,降水量!Y13*飽差!I13*F13*E13,0)</f>
        <v>0.24942313188954479</v>
      </c>
      <c r="J13" s="116">
        <f>指導機関用調整項目!$G$2*I13/$I$367</f>
        <v>7.2328804970238239e-004</v>
      </c>
      <c r="K13" s="116"/>
      <c r="M13" s="116">
        <f t="shared" si="3"/>
        <v>5.74</v>
      </c>
      <c r="N13" s="116">
        <f t="shared" si="4"/>
        <v>5.42</v>
      </c>
      <c r="O13" s="116">
        <f t="shared" si="5"/>
        <v>6.6</v>
      </c>
      <c r="P13" s="116">
        <f t="shared" si="6"/>
        <v>6.82</v>
      </c>
      <c r="Q13" s="116">
        <f t="shared" si="7"/>
        <v>0.43999999999999995</v>
      </c>
      <c r="R13" s="116">
        <f t="shared" si="8"/>
        <v>2.44</v>
      </c>
      <c r="S13" s="116">
        <f t="shared" si="9"/>
        <v>4.62</v>
      </c>
      <c r="T13" s="116">
        <f t="shared" si="10"/>
        <v>7.3</v>
      </c>
      <c r="U13" s="116">
        <f t="shared" si="11"/>
        <v>5.6599999999999993</v>
      </c>
      <c r="V13" s="116">
        <f t="shared" si="12"/>
        <v>5.25</v>
      </c>
      <c r="Y13" s="116">
        <f t="shared" si="13"/>
        <v>5.74</v>
      </c>
      <c r="Z13" s="113">
        <v>5.6</v>
      </c>
      <c r="AA13" s="113">
        <v>6.8</v>
      </c>
      <c r="AB13" s="113">
        <v>6</v>
      </c>
      <c r="AC13" s="113">
        <v>6.1</v>
      </c>
      <c r="AD13" s="113">
        <v>4.2</v>
      </c>
      <c r="AE13" s="115"/>
      <c r="AG13" s="116">
        <f t="shared" si="14"/>
        <v>5.42</v>
      </c>
      <c r="AH13" s="113">
        <v>5.5</v>
      </c>
      <c r="AI13" s="113">
        <v>6.3</v>
      </c>
      <c r="AJ13" s="113">
        <v>7</v>
      </c>
      <c r="AK13" s="113">
        <v>5</v>
      </c>
      <c r="AL13" s="113">
        <v>3.3</v>
      </c>
      <c r="AM13" s="115"/>
      <c r="AO13" s="116">
        <f t="shared" si="15"/>
        <v>6.6</v>
      </c>
      <c r="AP13" s="113">
        <v>6.6</v>
      </c>
      <c r="AQ13" s="113">
        <v>7.8</v>
      </c>
      <c r="AR13" s="113">
        <v>8.1</v>
      </c>
      <c r="AS13" s="113">
        <v>6.2</v>
      </c>
      <c r="AT13" s="113">
        <v>4.3</v>
      </c>
      <c r="AU13" s="115"/>
      <c r="AW13" s="116">
        <f t="shared" si="16"/>
        <v>6.82</v>
      </c>
      <c r="AX13" s="113">
        <v>6.6</v>
      </c>
      <c r="AY13" s="113">
        <v>8.1999999999999993</v>
      </c>
      <c r="AZ13" s="113">
        <v>7.8</v>
      </c>
      <c r="BA13" s="113">
        <v>6.4</v>
      </c>
      <c r="BB13" s="113">
        <v>5.0999999999999996</v>
      </c>
      <c r="BC13" s="115"/>
      <c r="BE13" s="116">
        <f t="shared" si="17"/>
        <v>0.43999999999999995</v>
      </c>
      <c r="BF13" s="113">
        <v>0.2</v>
      </c>
      <c r="BG13" s="113">
        <v>1.8</v>
      </c>
      <c r="BH13" s="113">
        <v>2.2999999999999998</v>
      </c>
      <c r="BI13" s="113">
        <v>-1.1000000000000001</v>
      </c>
      <c r="BJ13" s="113">
        <v>-1</v>
      </c>
      <c r="BK13" s="115"/>
      <c r="BM13" s="116">
        <f t="shared" si="18"/>
        <v>2.44</v>
      </c>
      <c r="BN13" s="113">
        <v>1.8</v>
      </c>
      <c r="BO13" s="113">
        <v>4.0999999999999996</v>
      </c>
      <c r="BP13" s="113">
        <v>2</v>
      </c>
      <c r="BQ13" s="113">
        <v>2.5</v>
      </c>
      <c r="BR13" s="113">
        <v>1.8</v>
      </c>
      <c r="BU13" s="116">
        <f t="shared" si="19"/>
        <v>4.62</v>
      </c>
      <c r="BV13" s="113">
        <v>4.7</v>
      </c>
      <c r="BW13" s="113">
        <v>5.6</v>
      </c>
      <c r="BX13" s="113">
        <v>6.8</v>
      </c>
      <c r="BY13" s="113">
        <v>2.6</v>
      </c>
      <c r="BZ13" s="113">
        <v>3.4</v>
      </c>
      <c r="CC13" s="116">
        <f t="shared" si="20"/>
        <v>7.3</v>
      </c>
      <c r="CD13" s="113">
        <v>7.2</v>
      </c>
      <c r="CE13" s="113">
        <v>8.6</v>
      </c>
      <c r="CF13" s="113">
        <v>10</v>
      </c>
      <c r="CG13" s="113">
        <v>4.5999999999999996</v>
      </c>
      <c r="CH13" s="113">
        <v>6.1</v>
      </c>
      <c r="CK13" s="116">
        <f t="shared" si="21"/>
        <v>5.6599999999999993</v>
      </c>
      <c r="CL13" s="113">
        <v>5.3</v>
      </c>
      <c r="CM13" s="113">
        <v>7.3</v>
      </c>
      <c r="CN13" s="113">
        <v>7.1</v>
      </c>
      <c r="CO13" s="113">
        <v>3.9</v>
      </c>
      <c r="CP13" s="113">
        <v>4.7</v>
      </c>
      <c r="CS13" s="116">
        <f t="shared" si="22"/>
        <v>5.25</v>
      </c>
      <c r="CT13" s="113">
        <v>4.5999999999999996</v>
      </c>
      <c r="CU13" s="113">
        <v>6.5</v>
      </c>
      <c r="CV13" s="113">
        <v>7</v>
      </c>
      <c r="CW13" s="113">
        <v>3.9</v>
      </c>
      <c r="CX13" s="113">
        <v>3.6</v>
      </c>
      <c r="DA13" s="118">
        <v>45767</v>
      </c>
      <c r="DB13" s="113">
        <v>15.737916666666665</v>
      </c>
      <c r="DC13" s="113">
        <v>17.5</v>
      </c>
    </row>
    <row r="14" spans="1:110">
      <c r="A14" s="113" t="str">
        <f>'★入力と結果'!D3</f>
        <v>菊川牧之原</v>
      </c>
      <c r="C14" s="115">
        <f t="shared" si="23"/>
        <v>13</v>
      </c>
      <c r="D14" s="116">
        <f t="shared" si="0"/>
        <v>7.8932500000000001</v>
      </c>
      <c r="E14" s="116">
        <f t="shared" si="1"/>
        <v>5.3</v>
      </c>
      <c r="F14" s="116">
        <f t="shared" si="2"/>
        <v>0.39466250000000003</v>
      </c>
      <c r="G14" s="116">
        <f>指導機関用調整項目!$G$2*F14/$F$367</f>
        <v>3.171126063076837e-003</v>
      </c>
      <c r="H14" s="116">
        <f t="shared" si="24"/>
        <v>3.6492928633054325e-002</v>
      </c>
      <c r="I14" s="116">
        <f>IF(降水量!Y14&gt;0,降水量!Y14*飽差!I14*F14*E14,0)</f>
        <v>0.31036030135532883</v>
      </c>
      <c r="J14" s="116">
        <f>指導機関用調整項目!$G$2*I14/$I$367</f>
        <v>8.9999630496079546e-004</v>
      </c>
      <c r="K14" s="116"/>
      <c r="M14" s="116">
        <f t="shared" si="3"/>
        <v>6.2000000000000011</v>
      </c>
      <c r="N14" s="116">
        <f t="shared" si="4"/>
        <v>6.3</v>
      </c>
      <c r="O14" s="116">
        <f t="shared" si="5"/>
        <v>6.8</v>
      </c>
      <c r="P14" s="116">
        <f t="shared" si="6"/>
        <v>7.12</v>
      </c>
      <c r="Q14" s="116">
        <f t="shared" si="7"/>
        <v>0.44000000000000011</v>
      </c>
      <c r="R14" s="116">
        <f t="shared" si="8"/>
        <v>2.88</v>
      </c>
      <c r="S14" s="116">
        <f t="shared" si="9"/>
        <v>5.3</v>
      </c>
      <c r="T14" s="116">
        <f t="shared" si="10"/>
        <v>7.52</v>
      </c>
      <c r="U14" s="116">
        <f t="shared" si="11"/>
        <v>6.4</v>
      </c>
      <c r="V14" s="116">
        <f t="shared" si="12"/>
        <v>5.8000000000000007</v>
      </c>
      <c r="Y14" s="116">
        <f t="shared" si="13"/>
        <v>6.2000000000000011</v>
      </c>
      <c r="Z14" s="113">
        <v>6</v>
      </c>
      <c r="AA14" s="113">
        <v>6.9</v>
      </c>
      <c r="AB14" s="113">
        <v>8.1999999999999993</v>
      </c>
      <c r="AC14" s="113">
        <v>4.5999999999999996</v>
      </c>
      <c r="AD14" s="113">
        <v>5.3</v>
      </c>
      <c r="AE14" s="115"/>
      <c r="AG14" s="116">
        <f t="shared" si="14"/>
        <v>6.3</v>
      </c>
      <c r="AH14" s="113">
        <v>6.5</v>
      </c>
      <c r="AI14" s="113">
        <v>6.5</v>
      </c>
      <c r="AJ14" s="113">
        <v>9.5</v>
      </c>
      <c r="AK14" s="113">
        <v>3.8</v>
      </c>
      <c r="AL14" s="113">
        <v>5.2</v>
      </c>
      <c r="AM14" s="115"/>
      <c r="AO14" s="116">
        <f t="shared" si="15"/>
        <v>6.8</v>
      </c>
      <c r="AP14" s="113">
        <v>7.3</v>
      </c>
      <c r="AQ14" s="113">
        <v>7.8</v>
      </c>
      <c r="AR14" s="113">
        <v>10.199999999999999</v>
      </c>
      <c r="AS14" s="113">
        <v>4.7</v>
      </c>
      <c r="AT14" s="113">
        <v>4.5</v>
      </c>
      <c r="AU14" s="115"/>
      <c r="AW14" s="116">
        <f t="shared" si="16"/>
        <v>7.12</v>
      </c>
      <c r="AX14" s="113">
        <v>7.8</v>
      </c>
      <c r="AY14" s="113">
        <v>8.5</v>
      </c>
      <c r="AZ14" s="113">
        <v>9.9</v>
      </c>
      <c r="BA14" s="113">
        <v>4.4000000000000004</v>
      </c>
      <c r="BB14" s="113">
        <v>5</v>
      </c>
      <c r="BC14" s="115"/>
      <c r="BE14" s="116">
        <f t="shared" si="17"/>
        <v>0.44000000000000011</v>
      </c>
      <c r="BF14" s="113">
        <v>0.6</v>
      </c>
      <c r="BG14" s="113">
        <v>1.1000000000000001</v>
      </c>
      <c r="BH14" s="113">
        <v>5.2</v>
      </c>
      <c r="BI14" s="113">
        <v>-2.8</v>
      </c>
      <c r="BJ14" s="113">
        <v>-1.9</v>
      </c>
      <c r="BK14" s="115"/>
      <c r="BM14" s="116">
        <f t="shared" si="18"/>
        <v>2.88</v>
      </c>
      <c r="BN14" s="113">
        <v>2.7</v>
      </c>
      <c r="BO14" s="113">
        <v>4.2</v>
      </c>
      <c r="BP14" s="113">
        <v>5.4</v>
      </c>
      <c r="BQ14" s="113">
        <v>0.5</v>
      </c>
      <c r="BR14" s="113">
        <v>1.6</v>
      </c>
      <c r="BU14" s="116">
        <f t="shared" si="19"/>
        <v>5.3</v>
      </c>
      <c r="BV14" s="113">
        <v>5.2</v>
      </c>
      <c r="BW14" s="113">
        <v>4.5999999999999996</v>
      </c>
      <c r="BX14" s="113">
        <v>10.1</v>
      </c>
      <c r="BY14" s="113">
        <v>2.2999999999999998</v>
      </c>
      <c r="BZ14" s="113">
        <v>4.3</v>
      </c>
      <c r="CC14" s="116">
        <f t="shared" si="20"/>
        <v>7.52</v>
      </c>
      <c r="CD14" s="113">
        <v>7.4</v>
      </c>
      <c r="CE14" s="113">
        <v>7.4</v>
      </c>
      <c r="CF14" s="113">
        <v>11.7</v>
      </c>
      <c r="CG14" s="113">
        <v>4.5999999999999996</v>
      </c>
      <c r="CH14" s="113">
        <v>6.5</v>
      </c>
      <c r="CK14" s="116">
        <f t="shared" si="21"/>
        <v>6.4</v>
      </c>
      <c r="CL14" s="113">
        <v>6.9</v>
      </c>
      <c r="CM14" s="113">
        <v>6.6</v>
      </c>
      <c r="CN14" s="113">
        <v>8.6999999999999993</v>
      </c>
      <c r="CO14" s="113">
        <v>4</v>
      </c>
      <c r="CP14" s="113">
        <v>5.8</v>
      </c>
      <c r="CS14" s="116">
        <f t="shared" si="22"/>
        <v>5.8000000000000007</v>
      </c>
      <c r="CT14" s="113">
        <v>6.3</v>
      </c>
      <c r="CU14" s="113">
        <v>5.8</v>
      </c>
      <c r="CV14" s="113">
        <v>8.6999999999999993</v>
      </c>
      <c r="CW14" s="113">
        <v>3.3</v>
      </c>
      <c r="CX14" s="113">
        <v>5.4</v>
      </c>
      <c r="DA14" s="118">
        <v>45768</v>
      </c>
      <c r="DB14" s="113">
        <v>15.915833333333332</v>
      </c>
      <c r="DC14" s="113">
        <v>17.600000000000001</v>
      </c>
    </row>
    <row r="15" spans="1:110">
      <c r="C15" s="115">
        <f t="shared" si="23"/>
        <v>14</v>
      </c>
      <c r="D15" s="116">
        <f t="shared" si="0"/>
        <v>8.5833999999999993</v>
      </c>
      <c r="E15" s="116">
        <f t="shared" si="1"/>
        <v>6.1599999999999993</v>
      </c>
      <c r="F15" s="116">
        <f t="shared" si="2"/>
        <v>0.58339999999999925</v>
      </c>
      <c r="G15" s="116">
        <f>指導機関用調整項目!$G$2*F15/$F$367</f>
        <v>4.6876380330004106e-003</v>
      </c>
      <c r="H15" s="116">
        <f t="shared" si="24"/>
        <v>4.1180566666054734e-002</v>
      </c>
      <c r="I15" s="116">
        <f>IF(降水量!Y15&gt;0,降水量!Y15*飽差!I15*F15*E15,0)</f>
        <v>0.36183846314418244</v>
      </c>
      <c r="J15" s="116">
        <f>指導機関用調整項目!$G$2*I15/$I$367</f>
        <v>1.0492749182171321e-003</v>
      </c>
      <c r="K15" s="116"/>
      <c r="M15" s="116">
        <f t="shared" si="3"/>
        <v>7.1</v>
      </c>
      <c r="N15" s="116">
        <f t="shared" si="4"/>
        <v>6.8</v>
      </c>
      <c r="O15" s="116">
        <f t="shared" si="5"/>
        <v>7.4499999999999993</v>
      </c>
      <c r="P15" s="116">
        <f t="shared" si="6"/>
        <v>7.8</v>
      </c>
      <c r="Q15" s="116">
        <f t="shared" si="7"/>
        <v>1.6200000000000003</v>
      </c>
      <c r="R15" s="116">
        <f t="shared" si="8"/>
        <v>3.7599999999999993</v>
      </c>
      <c r="S15" s="116">
        <f t="shared" si="9"/>
        <v>6.1599999999999993</v>
      </c>
      <c r="T15" s="116">
        <f t="shared" si="10"/>
        <v>8.4</v>
      </c>
      <c r="U15" s="116">
        <f t="shared" si="11"/>
        <v>7.26</v>
      </c>
      <c r="V15" s="116">
        <f t="shared" si="12"/>
        <v>6.8</v>
      </c>
      <c r="Y15" s="116">
        <f t="shared" si="13"/>
        <v>7.1</v>
      </c>
      <c r="Z15" s="113">
        <v>6.6</v>
      </c>
      <c r="AA15" s="113">
        <v>6.1</v>
      </c>
      <c r="AB15" s="113">
        <v>13</v>
      </c>
      <c r="AC15" s="113">
        <v>3.3</v>
      </c>
      <c r="AD15" s="113">
        <v>6.5</v>
      </c>
      <c r="AE15" s="115"/>
      <c r="AG15" s="116">
        <f t="shared" si="14"/>
        <v>6.8</v>
      </c>
      <c r="AH15" s="113">
        <v>6.4</v>
      </c>
      <c r="AI15" s="113">
        <v>5.4</v>
      </c>
      <c r="AJ15" s="113">
        <v>11.3</v>
      </c>
      <c r="AK15" s="113">
        <v>4.0999999999999996</v>
      </c>
      <c r="AL15" s="113">
        <v>6.8</v>
      </c>
      <c r="AM15" s="115"/>
      <c r="AO15" s="116">
        <f t="shared" si="15"/>
        <v>7.4499999999999993</v>
      </c>
      <c r="AP15" s="113">
        <v>7</v>
      </c>
      <c r="AQ15" s="113">
        <v>7.2</v>
      </c>
      <c r="AR15" s="113">
        <v>12</v>
      </c>
      <c r="AS15" s="113">
        <v>4.0999999999999996</v>
      </c>
      <c r="AT15" s="113">
        <v>6.5</v>
      </c>
      <c r="AU15" s="115"/>
      <c r="AW15" s="116">
        <f t="shared" si="16"/>
        <v>7.8</v>
      </c>
      <c r="AX15" s="113">
        <v>7.9</v>
      </c>
      <c r="AY15" s="113">
        <v>6.9</v>
      </c>
      <c r="AZ15" s="113">
        <v>12.5</v>
      </c>
      <c r="BA15" s="113">
        <v>4.5999999999999996</v>
      </c>
      <c r="BB15" s="113">
        <v>7.1</v>
      </c>
      <c r="BC15" s="115"/>
      <c r="BE15" s="116">
        <f t="shared" si="17"/>
        <v>1.6200000000000003</v>
      </c>
      <c r="BF15" s="113">
        <v>1.3</v>
      </c>
      <c r="BG15" s="113">
        <v>0.2</v>
      </c>
      <c r="BH15" s="113">
        <v>7.9</v>
      </c>
      <c r="BI15" s="113">
        <v>-2.6</v>
      </c>
      <c r="BJ15" s="113">
        <v>1.3</v>
      </c>
      <c r="BK15" s="115"/>
      <c r="BM15" s="116">
        <f t="shared" si="18"/>
        <v>3.7599999999999993</v>
      </c>
      <c r="BN15" s="113">
        <v>2.7</v>
      </c>
      <c r="BO15" s="113">
        <v>1.8</v>
      </c>
      <c r="BP15" s="113">
        <v>9.5</v>
      </c>
      <c r="BQ15" s="113">
        <v>0.7</v>
      </c>
      <c r="BR15" s="113">
        <v>4.0999999999999996</v>
      </c>
      <c r="BU15" s="116">
        <f t="shared" si="19"/>
        <v>6.1599999999999993</v>
      </c>
      <c r="BV15" s="113">
        <v>5.0999999999999996</v>
      </c>
      <c r="BW15" s="113">
        <v>4.0999999999999996</v>
      </c>
      <c r="BX15" s="113">
        <v>12.5</v>
      </c>
      <c r="BY15" s="113">
        <v>1.4</v>
      </c>
      <c r="BZ15" s="113">
        <v>7.7</v>
      </c>
      <c r="CC15" s="116">
        <f t="shared" si="20"/>
        <v>8.4</v>
      </c>
      <c r="CD15" s="113">
        <v>7.8</v>
      </c>
      <c r="CE15" s="113">
        <v>6.4</v>
      </c>
      <c r="CF15" s="113">
        <v>14.7</v>
      </c>
      <c r="CG15" s="113">
        <v>3.5</v>
      </c>
      <c r="CH15" s="113">
        <v>9.6</v>
      </c>
      <c r="CK15" s="116">
        <f t="shared" si="21"/>
        <v>7.26</v>
      </c>
      <c r="CL15" s="113">
        <v>6.8</v>
      </c>
      <c r="CM15" s="113">
        <v>5</v>
      </c>
      <c r="CN15" s="113">
        <v>12.7</v>
      </c>
      <c r="CO15" s="113">
        <v>3</v>
      </c>
      <c r="CP15" s="113">
        <v>8.8000000000000007</v>
      </c>
      <c r="CS15" s="116">
        <f t="shared" si="22"/>
        <v>6.8</v>
      </c>
      <c r="CT15" s="113">
        <v>5.9</v>
      </c>
      <c r="CU15" s="113">
        <v>5.0999999999999996</v>
      </c>
      <c r="CV15" s="113">
        <v>10.8</v>
      </c>
      <c r="CW15" s="113">
        <v>3</v>
      </c>
      <c r="CX15" s="113">
        <v>8.3000000000000007</v>
      </c>
      <c r="DA15" s="118">
        <v>45769</v>
      </c>
      <c r="DB15" s="113">
        <v>16.063333333333333</v>
      </c>
      <c r="DC15" s="113">
        <v>17.5</v>
      </c>
    </row>
    <row r="16" spans="1:110">
      <c r="A16" s="113" t="s">
        <v>203</v>
      </c>
      <c r="C16" s="115">
        <f t="shared" si="23"/>
        <v>15</v>
      </c>
      <c r="D16" s="116">
        <f t="shared" si="0"/>
        <v>9.5143000000000004</v>
      </c>
      <c r="E16" s="116">
        <f t="shared" si="1"/>
        <v>7.32</v>
      </c>
      <c r="F16" s="116">
        <f t="shared" si="2"/>
        <v>1.5143000000000004</v>
      </c>
      <c r="G16" s="116">
        <f>指導機関用調整項目!$G$2*F16/$F$367</f>
        <v>1.2167449902935435e-002</v>
      </c>
      <c r="H16" s="116">
        <f t="shared" si="24"/>
        <v>5.3348016568990173e-002</v>
      </c>
      <c r="I16" s="116">
        <f>IF(降水量!Y16&gt;0,降水量!Y16*飽差!I16*F16*E16,0)</f>
        <v>1.3613119509395046</v>
      </c>
      <c r="J16" s="116">
        <f>指導機関用調整項目!$G$2*I16/$I$367</f>
        <v>3.9475916230079719e-003</v>
      </c>
      <c r="K16" s="116"/>
      <c r="M16" s="116">
        <f t="shared" si="3"/>
        <v>8.3000000000000007</v>
      </c>
      <c r="N16" s="116">
        <f t="shared" si="4"/>
        <v>7.8</v>
      </c>
      <c r="O16" s="116">
        <f t="shared" si="5"/>
        <v>9.5250000000000004</v>
      </c>
      <c r="P16" s="116">
        <f t="shared" si="6"/>
        <v>9.2999999999999989</v>
      </c>
      <c r="Q16" s="116">
        <f t="shared" si="7"/>
        <v>2.82</v>
      </c>
      <c r="R16" s="116">
        <f t="shared" si="8"/>
        <v>5.24</v>
      </c>
      <c r="S16" s="116">
        <f t="shared" si="9"/>
        <v>7.32</v>
      </c>
      <c r="T16" s="116">
        <f t="shared" si="10"/>
        <v>9.2999999999999989</v>
      </c>
      <c r="U16" s="116">
        <f t="shared" si="11"/>
        <v>8.02</v>
      </c>
      <c r="V16" s="116">
        <f t="shared" si="12"/>
        <v>7.9249999999999998</v>
      </c>
      <c r="Y16" s="116">
        <f t="shared" si="13"/>
        <v>8.3000000000000007</v>
      </c>
      <c r="Z16" s="113">
        <v>8.6</v>
      </c>
      <c r="AA16" s="113">
        <v>11.1</v>
      </c>
      <c r="AB16" s="113">
        <v>11.8</v>
      </c>
      <c r="AC16" s="113">
        <v>2.8</v>
      </c>
      <c r="AD16" s="113">
        <v>7.2</v>
      </c>
      <c r="AE16" s="115"/>
      <c r="AG16" s="116">
        <f t="shared" si="14"/>
        <v>7.8</v>
      </c>
      <c r="AH16" s="113">
        <v>7.1</v>
      </c>
      <c r="AI16" s="113">
        <v>7.9</v>
      </c>
      <c r="AJ16" s="113">
        <v>11.7</v>
      </c>
      <c r="AK16" s="113">
        <v>4.3</v>
      </c>
      <c r="AL16" s="113">
        <v>8</v>
      </c>
      <c r="AM16" s="115"/>
      <c r="AO16" s="116">
        <f t="shared" si="15"/>
        <v>9.5250000000000004</v>
      </c>
      <c r="AP16" s="113">
        <v>8.5</v>
      </c>
      <c r="AQ16" s="113">
        <v>11</v>
      </c>
      <c r="AR16" s="113">
        <v>12.8</v>
      </c>
      <c r="AS16" s="113">
        <v>5</v>
      </c>
      <c r="AT16" s="113">
        <v>9.3000000000000007</v>
      </c>
      <c r="AU16" s="115"/>
      <c r="AW16" s="116">
        <f t="shared" si="16"/>
        <v>9.2999999999999989</v>
      </c>
      <c r="AX16" s="113">
        <v>9</v>
      </c>
      <c r="AY16" s="113">
        <v>11.4</v>
      </c>
      <c r="AZ16" s="113">
        <v>12.7</v>
      </c>
      <c r="BA16" s="113">
        <v>4.3</v>
      </c>
      <c r="BB16" s="113">
        <v>9.1</v>
      </c>
      <c r="BC16" s="115"/>
      <c r="BE16" s="116">
        <f t="shared" si="17"/>
        <v>2.82</v>
      </c>
      <c r="BF16" s="113">
        <v>1.9</v>
      </c>
      <c r="BG16" s="113">
        <v>4</v>
      </c>
      <c r="BH16" s="113">
        <v>8</v>
      </c>
      <c r="BI16" s="113">
        <v>-1.9</v>
      </c>
      <c r="BJ16" s="113">
        <v>2.1</v>
      </c>
      <c r="BK16" s="115"/>
      <c r="BM16" s="116">
        <f t="shared" si="18"/>
        <v>5.24</v>
      </c>
      <c r="BN16" s="113">
        <v>5.2</v>
      </c>
      <c r="BO16" s="113">
        <v>8.1999999999999993</v>
      </c>
      <c r="BP16" s="113">
        <v>10.199999999999999</v>
      </c>
      <c r="BQ16" s="113">
        <v>-0.7</v>
      </c>
      <c r="BR16" s="113">
        <v>3.3</v>
      </c>
      <c r="BU16" s="116">
        <f t="shared" si="19"/>
        <v>7.32</v>
      </c>
      <c r="BV16" s="113">
        <v>4.9000000000000004</v>
      </c>
      <c r="BW16" s="113">
        <v>7.2</v>
      </c>
      <c r="BX16" s="113">
        <v>12.3</v>
      </c>
      <c r="BY16" s="113">
        <v>3.1</v>
      </c>
      <c r="BZ16" s="113">
        <v>9.1</v>
      </c>
      <c r="CC16" s="116">
        <f t="shared" si="20"/>
        <v>9.2999999999999989</v>
      </c>
      <c r="CD16" s="113">
        <v>7.6</v>
      </c>
      <c r="CE16" s="113">
        <v>8.8000000000000007</v>
      </c>
      <c r="CF16" s="113">
        <v>13.9</v>
      </c>
      <c r="CG16" s="113">
        <v>4.8</v>
      </c>
      <c r="CH16" s="113">
        <v>11.4</v>
      </c>
      <c r="CK16" s="116">
        <f t="shared" si="21"/>
        <v>8.02</v>
      </c>
      <c r="CL16" s="113">
        <v>6.4</v>
      </c>
      <c r="CM16" s="113">
        <v>8</v>
      </c>
      <c r="CN16" s="113">
        <v>12.9</v>
      </c>
      <c r="CO16" s="113">
        <v>4.8</v>
      </c>
      <c r="CP16" s="113">
        <v>8</v>
      </c>
      <c r="CS16" s="116">
        <f t="shared" si="22"/>
        <v>7.9249999999999998</v>
      </c>
      <c r="CT16" s="113">
        <v>5.5</v>
      </c>
      <c r="CU16" s="113">
        <v>7.2</v>
      </c>
      <c r="CV16" s="113">
        <v>11.3</v>
      </c>
      <c r="CW16" s="113">
        <v>4.7</v>
      </c>
      <c r="CX16" s="113">
        <v>8.5</v>
      </c>
      <c r="DA16" s="118">
        <v>45770</v>
      </c>
      <c r="DB16" s="113">
        <v>16.237083333333334</v>
      </c>
      <c r="DC16" s="113">
        <v>17.2</v>
      </c>
    </row>
    <row r="17" spans="1:107">
      <c r="A17" s="113" t="s">
        <v>101</v>
      </c>
      <c r="C17" s="115">
        <f t="shared" si="23"/>
        <v>16</v>
      </c>
      <c r="D17" s="116">
        <f t="shared" si="0"/>
        <v>8.4389500000000002</v>
      </c>
      <c r="E17" s="116">
        <f t="shared" si="1"/>
        <v>5.98</v>
      </c>
      <c r="F17" s="116">
        <f t="shared" si="2"/>
        <v>0.43895000000000017</v>
      </c>
      <c r="G17" s="116">
        <f>指導機関用調整項目!$G$2*F17/$F$367</f>
        <v>3.5269775704242948e-003</v>
      </c>
      <c r="H17" s="116">
        <f t="shared" si="24"/>
        <v>5.6874994139414464e-002</v>
      </c>
      <c r="I17" s="116">
        <f>IF(降水量!Y17&gt;0,降水量!Y17*飽差!I17*F17*E17,0)</f>
        <v>0.37295455935461785</v>
      </c>
      <c r="J17" s="116">
        <f>指導機関用調整項目!$G$2*I17/$I$367</f>
        <v>1.0815098576449249e-003</v>
      </c>
      <c r="K17" s="116"/>
      <c r="M17" s="116">
        <f t="shared" si="3"/>
        <v>7.0199999999999987</v>
      </c>
      <c r="N17" s="116">
        <f t="shared" si="4"/>
        <v>7.24</v>
      </c>
      <c r="O17" s="116">
        <f t="shared" si="5"/>
        <v>8.5</v>
      </c>
      <c r="P17" s="116">
        <f t="shared" si="6"/>
        <v>8.4</v>
      </c>
      <c r="Q17" s="116">
        <f t="shared" si="7"/>
        <v>1.62</v>
      </c>
      <c r="R17" s="116">
        <f t="shared" si="8"/>
        <v>3.78</v>
      </c>
      <c r="S17" s="116">
        <f t="shared" si="9"/>
        <v>5.98</v>
      </c>
      <c r="T17" s="116">
        <f t="shared" si="10"/>
        <v>8.0400000000000009</v>
      </c>
      <c r="U17" s="116">
        <f t="shared" si="11"/>
        <v>6.9</v>
      </c>
      <c r="V17" s="116">
        <f t="shared" si="12"/>
        <v>7.0250000000000004</v>
      </c>
      <c r="Y17" s="116">
        <f t="shared" si="13"/>
        <v>7.0199999999999987</v>
      </c>
      <c r="Z17" s="113">
        <v>4.0999999999999996</v>
      </c>
      <c r="AA17" s="113">
        <v>5.2</v>
      </c>
      <c r="AB17" s="113">
        <v>9.1</v>
      </c>
      <c r="AC17" s="113">
        <v>6</v>
      </c>
      <c r="AD17" s="113">
        <v>10.7</v>
      </c>
      <c r="AE17" s="115"/>
      <c r="AG17" s="116">
        <f t="shared" si="14"/>
        <v>7.24</v>
      </c>
      <c r="AH17" s="113">
        <v>4.5</v>
      </c>
      <c r="AI17" s="113">
        <v>6</v>
      </c>
      <c r="AJ17" s="113">
        <v>9.6</v>
      </c>
      <c r="AK17" s="113">
        <v>6</v>
      </c>
      <c r="AL17" s="113">
        <v>10.1</v>
      </c>
      <c r="AM17" s="115"/>
      <c r="AO17" s="116">
        <f t="shared" si="15"/>
        <v>8.5</v>
      </c>
      <c r="AP17" s="113">
        <v>5.7</v>
      </c>
      <c r="AQ17" s="113">
        <v>5.0999999999999996</v>
      </c>
      <c r="AR17" s="113">
        <v>11.1</v>
      </c>
      <c r="AS17" s="113">
        <v>6.7</v>
      </c>
      <c r="AT17" s="113">
        <v>11.1</v>
      </c>
      <c r="AU17" s="115"/>
      <c r="AW17" s="116">
        <f t="shared" si="16"/>
        <v>8.4</v>
      </c>
      <c r="AX17" s="113">
        <v>5.6</v>
      </c>
      <c r="AY17" s="113">
        <v>6.3</v>
      </c>
      <c r="AZ17" s="113">
        <v>11.3</v>
      </c>
      <c r="BA17" s="113">
        <v>7.9</v>
      </c>
      <c r="BB17" s="113">
        <v>10.9</v>
      </c>
      <c r="BC17" s="115"/>
      <c r="BE17" s="116">
        <f t="shared" si="17"/>
        <v>1.62</v>
      </c>
      <c r="BF17" s="113">
        <v>-0.6</v>
      </c>
      <c r="BG17" s="113">
        <v>-0.3</v>
      </c>
      <c r="BH17" s="113">
        <v>6.4</v>
      </c>
      <c r="BI17" s="113">
        <v>0</v>
      </c>
      <c r="BJ17" s="113">
        <v>2.6</v>
      </c>
      <c r="BK17" s="115"/>
      <c r="BM17" s="116">
        <f t="shared" si="18"/>
        <v>3.78</v>
      </c>
      <c r="BN17" s="113">
        <v>0.4</v>
      </c>
      <c r="BO17" s="113">
        <v>2.6</v>
      </c>
      <c r="BP17" s="113">
        <v>8.5</v>
      </c>
      <c r="BQ17" s="113">
        <v>1.8</v>
      </c>
      <c r="BR17" s="113">
        <v>5.6</v>
      </c>
      <c r="BU17" s="116">
        <f t="shared" si="19"/>
        <v>5.98</v>
      </c>
      <c r="BV17" s="113">
        <v>2.9</v>
      </c>
      <c r="BW17" s="113">
        <v>3.3</v>
      </c>
      <c r="BX17" s="113">
        <v>9.3000000000000007</v>
      </c>
      <c r="BY17" s="113">
        <v>5.9</v>
      </c>
      <c r="BZ17" s="113">
        <v>8.5</v>
      </c>
      <c r="CC17" s="116">
        <f t="shared" si="20"/>
        <v>8.0400000000000009</v>
      </c>
      <c r="CD17" s="113">
        <v>5.3</v>
      </c>
      <c r="CE17" s="113">
        <v>4.7</v>
      </c>
      <c r="CF17" s="113">
        <v>11.4</v>
      </c>
      <c r="CG17" s="113">
        <v>7.1</v>
      </c>
      <c r="CH17" s="113">
        <v>11.7</v>
      </c>
      <c r="CK17" s="116">
        <f t="shared" si="21"/>
        <v>6.9</v>
      </c>
      <c r="CL17" s="113">
        <v>4.9000000000000004</v>
      </c>
      <c r="CM17" s="113">
        <v>4.7</v>
      </c>
      <c r="CN17" s="113">
        <v>10.7</v>
      </c>
      <c r="CO17" s="113">
        <v>5.2</v>
      </c>
      <c r="CP17" s="113">
        <v>9</v>
      </c>
      <c r="CS17" s="116">
        <f t="shared" si="22"/>
        <v>7.0250000000000004</v>
      </c>
      <c r="CT17" s="113">
        <v>5.0999999999999996</v>
      </c>
      <c r="CU17" s="113">
        <v>4.7</v>
      </c>
      <c r="CV17" s="113">
        <v>9.4</v>
      </c>
      <c r="CW17" s="113">
        <v>5.4</v>
      </c>
      <c r="CX17" s="113">
        <v>8.6</v>
      </c>
      <c r="DA17" s="118">
        <v>45771</v>
      </c>
      <c r="DB17" s="113">
        <v>16.657083333333336</v>
      </c>
      <c r="DC17" s="113">
        <v>17.3</v>
      </c>
    </row>
    <row r="18" spans="1:107">
      <c r="A18" s="113" t="s">
        <v>38</v>
      </c>
      <c r="C18" s="115">
        <f t="shared" si="23"/>
        <v>17</v>
      </c>
      <c r="D18" s="116">
        <f t="shared" si="0"/>
        <v>7.9413999999999998</v>
      </c>
      <c r="E18" s="116">
        <f t="shared" si="1"/>
        <v>5.36</v>
      </c>
      <c r="F18" s="116">
        <f t="shared" si="2"/>
        <v>0.39707000000000003</v>
      </c>
      <c r="G18" s="116">
        <f>指導機関用調整項目!$G$2*F18/$F$367</f>
        <v>3.1904704041197727e-003</v>
      </c>
      <c r="H18" s="116">
        <f t="shared" si="24"/>
        <v>6.0065464543534237e-002</v>
      </c>
      <c r="I18" s="116">
        <f>IF(降水量!Y18&gt;0,降水量!Y18*飽差!I18*F18*E18,0)</f>
        <v>0.34672252780320562</v>
      </c>
      <c r="J18" s="116">
        <f>指導機関用調整項目!$G$2*I18/$I$367</f>
        <v>1.005441071254437e-003</v>
      </c>
      <c r="K18" s="116"/>
      <c r="M18" s="116">
        <f t="shared" si="3"/>
        <v>6.6599999999999993</v>
      </c>
      <c r="N18" s="116">
        <f t="shared" si="4"/>
        <v>6.56</v>
      </c>
      <c r="O18" s="116">
        <f t="shared" si="5"/>
        <v>7.9249999999999998</v>
      </c>
      <c r="P18" s="116">
        <f t="shared" si="6"/>
        <v>7.86</v>
      </c>
      <c r="Q18" s="116">
        <f t="shared" si="7"/>
        <v>1.66</v>
      </c>
      <c r="R18" s="116">
        <f t="shared" si="8"/>
        <v>3.5200000000000005</v>
      </c>
      <c r="S18" s="116">
        <f t="shared" si="9"/>
        <v>5.36</v>
      </c>
      <c r="T18" s="116">
        <f t="shared" si="10"/>
        <v>7.8400000000000007</v>
      </c>
      <c r="U18" s="116">
        <f t="shared" si="11"/>
        <v>6.56</v>
      </c>
      <c r="V18" s="116">
        <f t="shared" si="12"/>
        <v>6.6750000000000007</v>
      </c>
      <c r="Y18" s="116">
        <f t="shared" si="13"/>
        <v>6.6599999999999993</v>
      </c>
      <c r="Z18" s="113">
        <v>5.4</v>
      </c>
      <c r="AA18" s="113">
        <v>6</v>
      </c>
      <c r="AB18" s="113">
        <v>6.6</v>
      </c>
      <c r="AC18" s="113">
        <v>7</v>
      </c>
      <c r="AD18" s="113">
        <v>8.3000000000000007</v>
      </c>
      <c r="AE18" s="115"/>
      <c r="AG18" s="116">
        <f t="shared" si="14"/>
        <v>6.56</v>
      </c>
      <c r="AH18" s="113">
        <v>5.7</v>
      </c>
      <c r="AI18" s="113">
        <v>6.7</v>
      </c>
      <c r="AJ18" s="113">
        <v>6.2</v>
      </c>
      <c r="AK18" s="113">
        <v>5.9</v>
      </c>
      <c r="AL18" s="113">
        <v>8.3000000000000007</v>
      </c>
      <c r="AM18" s="115"/>
      <c r="AO18" s="116">
        <f t="shared" si="15"/>
        <v>7.9249999999999998</v>
      </c>
      <c r="AP18" s="113">
        <v>6.5</v>
      </c>
      <c r="AQ18" s="113">
        <v>7.9</v>
      </c>
      <c r="AR18" s="113">
        <v>7.9</v>
      </c>
      <c r="AS18" s="113">
        <v>7.2</v>
      </c>
      <c r="AT18" s="113">
        <v>8.6999999999999993</v>
      </c>
      <c r="AU18" s="115"/>
      <c r="AW18" s="116">
        <f t="shared" si="16"/>
        <v>7.86</v>
      </c>
      <c r="AX18" s="113">
        <v>6.1</v>
      </c>
      <c r="AY18" s="113">
        <v>7.8</v>
      </c>
      <c r="AZ18" s="113">
        <v>8</v>
      </c>
      <c r="BA18" s="113">
        <v>8.5</v>
      </c>
      <c r="BB18" s="113">
        <v>8.9</v>
      </c>
      <c r="BC18" s="115"/>
      <c r="BE18" s="116">
        <f t="shared" si="17"/>
        <v>1.66</v>
      </c>
      <c r="BF18" s="113">
        <v>1.5</v>
      </c>
      <c r="BG18" s="113">
        <v>0.9</v>
      </c>
      <c r="BH18" s="113">
        <v>2.4</v>
      </c>
      <c r="BI18" s="113">
        <v>1.3</v>
      </c>
      <c r="BJ18" s="113">
        <v>2.2000000000000002</v>
      </c>
      <c r="BK18" s="115"/>
      <c r="BM18" s="116">
        <f t="shared" si="18"/>
        <v>3.5200000000000005</v>
      </c>
      <c r="BN18" s="113">
        <v>1.5</v>
      </c>
      <c r="BO18" s="113">
        <v>1.7</v>
      </c>
      <c r="BP18" s="113">
        <v>4.9000000000000004</v>
      </c>
      <c r="BQ18" s="113">
        <v>4.5</v>
      </c>
      <c r="BR18" s="113">
        <v>5</v>
      </c>
      <c r="BU18" s="116">
        <f t="shared" si="19"/>
        <v>5.36</v>
      </c>
      <c r="BV18" s="113">
        <v>4.4000000000000004</v>
      </c>
      <c r="BW18" s="113">
        <v>6</v>
      </c>
      <c r="BX18" s="113">
        <v>6.1</v>
      </c>
      <c r="BY18" s="113">
        <v>5.0999999999999996</v>
      </c>
      <c r="BZ18" s="113">
        <v>5.2</v>
      </c>
      <c r="CC18" s="116">
        <f t="shared" si="20"/>
        <v>7.8400000000000007</v>
      </c>
      <c r="CD18" s="113">
        <v>6.6</v>
      </c>
      <c r="CE18" s="113">
        <v>8.9</v>
      </c>
      <c r="CF18" s="113">
        <v>8.6</v>
      </c>
      <c r="CG18" s="113">
        <v>7.4</v>
      </c>
      <c r="CH18" s="113">
        <v>7.7</v>
      </c>
      <c r="CK18" s="116">
        <f t="shared" si="21"/>
        <v>6.56</v>
      </c>
      <c r="CL18" s="113">
        <v>5.8</v>
      </c>
      <c r="CM18" s="113">
        <v>6.7</v>
      </c>
      <c r="CN18" s="113">
        <v>7.1</v>
      </c>
      <c r="CO18" s="113">
        <v>6.5</v>
      </c>
      <c r="CP18" s="113">
        <v>6.7</v>
      </c>
      <c r="CS18" s="116">
        <f t="shared" si="22"/>
        <v>6.6750000000000007</v>
      </c>
      <c r="CT18" s="113">
        <v>6.2</v>
      </c>
      <c r="CU18" s="113">
        <v>6.8</v>
      </c>
      <c r="CV18" s="113">
        <v>7</v>
      </c>
      <c r="CW18" s="113">
        <v>6</v>
      </c>
      <c r="CX18" s="113">
        <v>6.9</v>
      </c>
      <c r="DA18" s="118">
        <v>45772</v>
      </c>
      <c r="DB18" s="113">
        <v>16.456666666666667</v>
      </c>
      <c r="DC18" s="113">
        <v>16.7</v>
      </c>
    </row>
    <row r="19" spans="1:107">
      <c r="A19" s="113" t="s">
        <v>54</v>
      </c>
      <c r="C19" s="115">
        <f t="shared" si="23"/>
        <v>18</v>
      </c>
      <c r="D19" s="116">
        <f t="shared" si="0"/>
        <v>7.9734999999999996</v>
      </c>
      <c r="E19" s="116">
        <f t="shared" si="1"/>
        <v>5.4</v>
      </c>
      <c r="F19" s="116">
        <f t="shared" si="2"/>
        <v>0.398675</v>
      </c>
      <c r="G19" s="116">
        <f>指導機関用調整項目!$G$2*F19/$F$367</f>
        <v>3.2033666314817298e-003</v>
      </c>
      <c r="H19" s="116">
        <f t="shared" si="24"/>
        <v>6.3268831175015972e-002</v>
      </c>
      <c r="I19" s="116">
        <f>IF(降水量!Y19&gt;0,降水量!Y19*飽差!I19*F19*E19,0)</f>
        <v>0.25611859399071607</v>
      </c>
      <c r="J19" s="116">
        <f>指導機関用調整項目!$G$2*I19/$I$367</f>
        <v>7.4270384200811356e-004</v>
      </c>
      <c r="K19" s="116"/>
      <c r="M19" s="116">
        <f t="shared" si="3"/>
        <v>7.2799999999999994</v>
      </c>
      <c r="N19" s="116">
        <f t="shared" si="4"/>
        <v>7.0400000000000009</v>
      </c>
      <c r="O19" s="116">
        <f t="shared" si="5"/>
        <v>8.4250000000000007</v>
      </c>
      <c r="P19" s="116">
        <f t="shared" si="6"/>
        <v>8.0999999999999979</v>
      </c>
      <c r="Q19" s="116">
        <f t="shared" si="7"/>
        <v>2.2600000000000002</v>
      </c>
      <c r="R19" s="116">
        <f t="shared" si="8"/>
        <v>3.94</v>
      </c>
      <c r="S19" s="116">
        <f t="shared" si="9"/>
        <v>5.4</v>
      </c>
      <c r="T19" s="116">
        <f t="shared" si="10"/>
        <v>7.68</v>
      </c>
      <c r="U19" s="116">
        <f t="shared" si="11"/>
        <v>6.9599999999999991</v>
      </c>
      <c r="V19" s="116">
        <f t="shared" si="12"/>
        <v>6.5</v>
      </c>
      <c r="Y19" s="116">
        <f t="shared" si="13"/>
        <v>7.2799999999999994</v>
      </c>
      <c r="Z19" s="113">
        <v>6.6</v>
      </c>
      <c r="AA19" s="113">
        <v>10.3</v>
      </c>
      <c r="AB19" s="113">
        <v>7.7</v>
      </c>
      <c r="AC19" s="113">
        <v>5.6</v>
      </c>
      <c r="AD19" s="113">
        <v>6.2</v>
      </c>
      <c r="AE19" s="115"/>
      <c r="AG19" s="116">
        <f t="shared" si="14"/>
        <v>7.0400000000000009</v>
      </c>
      <c r="AH19" s="113">
        <v>6.3</v>
      </c>
      <c r="AI19" s="113">
        <v>9.9</v>
      </c>
      <c r="AJ19" s="113">
        <v>7.7</v>
      </c>
      <c r="AK19" s="113">
        <v>4.8</v>
      </c>
      <c r="AL19" s="113">
        <v>6.5</v>
      </c>
      <c r="AM19" s="115"/>
      <c r="AO19" s="116">
        <f t="shared" si="15"/>
        <v>8.4250000000000007</v>
      </c>
      <c r="AP19" s="113">
        <v>7.5</v>
      </c>
      <c r="AQ19" s="113">
        <v>11.3</v>
      </c>
      <c r="AR19" s="113">
        <v>8.8000000000000007</v>
      </c>
      <c r="AS19" s="113">
        <v>6.2</v>
      </c>
      <c r="AT19" s="113">
        <v>7.4</v>
      </c>
      <c r="AU19" s="115"/>
      <c r="AW19" s="116">
        <f t="shared" si="16"/>
        <v>8.0999999999999979</v>
      </c>
      <c r="AX19" s="113">
        <v>7.6</v>
      </c>
      <c r="AY19" s="113">
        <v>11.4</v>
      </c>
      <c r="AZ19" s="113">
        <v>9.4</v>
      </c>
      <c r="BA19" s="113">
        <v>5.8</v>
      </c>
      <c r="BB19" s="113">
        <v>6.3</v>
      </c>
      <c r="BC19" s="115"/>
      <c r="BE19" s="116">
        <f t="shared" si="17"/>
        <v>2.2600000000000002</v>
      </c>
      <c r="BF19" s="113">
        <v>1.5</v>
      </c>
      <c r="BG19" s="113">
        <v>7</v>
      </c>
      <c r="BH19" s="113">
        <v>4</v>
      </c>
      <c r="BI19" s="113">
        <v>-0.7</v>
      </c>
      <c r="BJ19" s="113">
        <v>-0.5</v>
      </c>
      <c r="BK19" s="115"/>
      <c r="BM19" s="116">
        <f t="shared" si="18"/>
        <v>3.94</v>
      </c>
      <c r="BN19" s="113">
        <v>2.7</v>
      </c>
      <c r="BO19" s="113">
        <v>7.7</v>
      </c>
      <c r="BP19" s="113">
        <v>5.8</v>
      </c>
      <c r="BQ19" s="113">
        <v>1.9</v>
      </c>
      <c r="BR19" s="113">
        <v>1.6</v>
      </c>
      <c r="BU19" s="116">
        <f t="shared" si="19"/>
        <v>5.4</v>
      </c>
      <c r="BV19" s="113">
        <v>5.6</v>
      </c>
      <c r="BW19" s="113">
        <v>9.1</v>
      </c>
      <c r="BX19" s="113">
        <v>7.2</v>
      </c>
      <c r="BY19" s="113">
        <v>2</v>
      </c>
      <c r="BZ19" s="113">
        <v>3.1</v>
      </c>
      <c r="CC19" s="116">
        <f t="shared" si="20"/>
        <v>7.68</v>
      </c>
      <c r="CD19" s="113">
        <v>7.4</v>
      </c>
      <c r="CE19" s="113">
        <v>12.5</v>
      </c>
      <c r="CF19" s="113">
        <v>9.4</v>
      </c>
      <c r="CG19" s="113">
        <v>4</v>
      </c>
      <c r="CH19" s="113">
        <v>5.0999999999999996</v>
      </c>
      <c r="CK19" s="116">
        <f t="shared" si="21"/>
        <v>6.9599999999999991</v>
      </c>
      <c r="CL19" s="113">
        <v>6.6</v>
      </c>
      <c r="CM19" s="113">
        <v>11</v>
      </c>
      <c r="CN19" s="113">
        <v>8.9</v>
      </c>
      <c r="CO19" s="113">
        <v>3.5</v>
      </c>
      <c r="CP19" s="113">
        <v>4.8</v>
      </c>
      <c r="CS19" s="116">
        <f t="shared" si="22"/>
        <v>6.5</v>
      </c>
      <c r="CT19" s="113">
        <v>6.2</v>
      </c>
      <c r="CU19" s="113">
        <v>9</v>
      </c>
      <c r="CV19" s="113">
        <v>9</v>
      </c>
      <c r="CW19" s="113">
        <v>3.2</v>
      </c>
      <c r="CX19" s="113">
        <v>4.8</v>
      </c>
      <c r="DA19" s="118">
        <v>45773</v>
      </c>
      <c r="DB19" s="113">
        <v>15.604166666666666</v>
      </c>
      <c r="DC19" s="113">
        <v>15.1</v>
      </c>
    </row>
    <row r="20" spans="1:107">
      <c r="A20" s="113" t="s">
        <v>87</v>
      </c>
      <c r="C20" s="115">
        <f t="shared" si="23"/>
        <v>19</v>
      </c>
      <c r="D20" s="116">
        <f t="shared" si="0"/>
        <v>8.4229000000000003</v>
      </c>
      <c r="E20" s="116">
        <f t="shared" si="1"/>
        <v>5.96</v>
      </c>
      <c r="F20" s="116">
        <f t="shared" si="2"/>
        <v>0.42290000000000028</v>
      </c>
      <c r="G20" s="116">
        <f>指導機関用調整項目!$G$2*F20/$F$367</f>
        <v>3.3980152968047265e-003</v>
      </c>
      <c r="H20" s="116">
        <f t="shared" si="24"/>
        <v>6.6666846471820695e-002</v>
      </c>
      <c r="I20" s="116">
        <f>IF(降水量!Y20&gt;0,降水量!Y20*飽差!I20*F20*E20,0)</f>
        <v>0.24309407975239861</v>
      </c>
      <c r="J20" s="116">
        <f>指導機関用調整項目!$G$2*I20/$I$367</f>
        <v>7.0493478895201878e-004</v>
      </c>
      <c r="K20" s="116"/>
      <c r="M20" s="116">
        <f t="shared" si="3"/>
        <v>6.74</v>
      </c>
      <c r="N20" s="116">
        <f t="shared" si="4"/>
        <v>6.8400000000000007</v>
      </c>
      <c r="O20" s="116">
        <f t="shared" si="5"/>
        <v>8.5</v>
      </c>
      <c r="P20" s="116">
        <f t="shared" si="6"/>
        <v>8.32</v>
      </c>
      <c r="Q20" s="116">
        <f t="shared" si="7"/>
        <v>2.2399999999999998</v>
      </c>
      <c r="R20" s="116">
        <f t="shared" si="8"/>
        <v>4.0600000000000005</v>
      </c>
      <c r="S20" s="116">
        <f t="shared" si="9"/>
        <v>5.96</v>
      </c>
      <c r="T20" s="116">
        <f t="shared" si="10"/>
        <v>8.08</v>
      </c>
      <c r="U20" s="116">
        <f t="shared" si="11"/>
        <v>6.9599999999999991</v>
      </c>
      <c r="V20" s="116">
        <f t="shared" si="12"/>
        <v>6.4499999999999993</v>
      </c>
      <c r="Y20" s="116">
        <f t="shared" si="13"/>
        <v>6.74</v>
      </c>
      <c r="Z20" s="113">
        <v>6.1</v>
      </c>
      <c r="AA20" s="113">
        <v>12.3</v>
      </c>
      <c r="AB20" s="113">
        <v>6.3</v>
      </c>
      <c r="AC20" s="113">
        <v>2</v>
      </c>
      <c r="AD20" s="113">
        <v>7</v>
      </c>
      <c r="AE20" s="115"/>
      <c r="AG20" s="116">
        <f t="shared" si="14"/>
        <v>6.8400000000000007</v>
      </c>
      <c r="AH20" s="113">
        <v>6.3</v>
      </c>
      <c r="AI20" s="113">
        <v>11.6</v>
      </c>
      <c r="AJ20" s="113">
        <v>6.7</v>
      </c>
      <c r="AK20" s="113">
        <v>3.6</v>
      </c>
      <c r="AL20" s="113">
        <v>6</v>
      </c>
      <c r="AM20" s="115"/>
      <c r="AO20" s="116">
        <f t="shared" si="15"/>
        <v>8.5</v>
      </c>
      <c r="AP20" s="113">
        <v>7.2</v>
      </c>
      <c r="AQ20" s="113">
        <v>13</v>
      </c>
      <c r="AR20" s="113">
        <v>8.1999999999999993</v>
      </c>
      <c r="AS20" s="113">
        <v>5</v>
      </c>
      <c r="AT20" s="113">
        <v>7.8</v>
      </c>
      <c r="AU20" s="115"/>
      <c r="AW20" s="116">
        <f t="shared" si="16"/>
        <v>8.32</v>
      </c>
      <c r="AX20" s="113">
        <v>7.3</v>
      </c>
      <c r="AY20" s="113">
        <v>13.5</v>
      </c>
      <c r="AZ20" s="113">
        <v>8.6999999999999993</v>
      </c>
      <c r="BA20" s="113">
        <v>4</v>
      </c>
      <c r="BB20" s="113">
        <v>8.1</v>
      </c>
      <c r="BC20" s="115"/>
      <c r="BE20" s="116">
        <f t="shared" si="17"/>
        <v>2.2399999999999998</v>
      </c>
      <c r="BF20" s="113">
        <v>1.6</v>
      </c>
      <c r="BG20" s="113">
        <v>7.3</v>
      </c>
      <c r="BH20" s="113">
        <v>2.6</v>
      </c>
      <c r="BI20" s="113">
        <v>-2.2999999999999998</v>
      </c>
      <c r="BJ20" s="113">
        <v>2</v>
      </c>
      <c r="BK20" s="115"/>
      <c r="BM20" s="116">
        <f t="shared" si="18"/>
        <v>4.0600000000000005</v>
      </c>
      <c r="BN20" s="113">
        <v>2.8</v>
      </c>
      <c r="BO20" s="113">
        <v>9</v>
      </c>
      <c r="BP20" s="113">
        <v>4.5</v>
      </c>
      <c r="BQ20" s="113">
        <v>-0.3</v>
      </c>
      <c r="BR20" s="113">
        <v>4.3</v>
      </c>
      <c r="BU20" s="116">
        <f t="shared" si="19"/>
        <v>5.96</v>
      </c>
      <c r="BV20" s="113">
        <v>6.8</v>
      </c>
      <c r="BW20" s="113">
        <v>11.4</v>
      </c>
      <c r="BX20" s="113">
        <v>6.8</v>
      </c>
      <c r="BY20" s="113">
        <v>1.6</v>
      </c>
      <c r="BZ20" s="113">
        <v>3.2</v>
      </c>
      <c r="CC20" s="116">
        <f t="shared" si="20"/>
        <v>8.08</v>
      </c>
      <c r="CD20" s="113">
        <v>9.6999999999999993</v>
      </c>
      <c r="CE20" s="113">
        <v>13.7</v>
      </c>
      <c r="CF20" s="113">
        <v>8.3000000000000007</v>
      </c>
      <c r="CG20" s="113">
        <v>3.7</v>
      </c>
      <c r="CH20" s="113">
        <v>5</v>
      </c>
      <c r="CK20" s="116">
        <f t="shared" si="21"/>
        <v>6.9599999999999991</v>
      </c>
      <c r="CL20" s="113">
        <v>7.7</v>
      </c>
      <c r="CM20" s="113">
        <v>12.2</v>
      </c>
      <c r="CN20" s="113">
        <v>6.9</v>
      </c>
      <c r="CO20" s="113">
        <v>3.6</v>
      </c>
      <c r="CP20" s="113">
        <v>4.4000000000000004</v>
      </c>
      <c r="CS20" s="116">
        <f t="shared" si="22"/>
        <v>6.4499999999999993</v>
      </c>
      <c r="CT20" s="113">
        <v>7.1</v>
      </c>
      <c r="CU20" s="113">
        <v>10.7</v>
      </c>
      <c r="CV20" s="113">
        <v>7.2</v>
      </c>
      <c r="CW20" s="113">
        <v>3.4</v>
      </c>
      <c r="CX20" s="113">
        <v>4.5</v>
      </c>
      <c r="DA20" s="118">
        <v>45774</v>
      </c>
      <c r="DB20" s="113">
        <v>15.062173913043479</v>
      </c>
      <c r="DC20" s="113">
        <v>16.3</v>
      </c>
    </row>
    <row r="21" spans="1:107">
      <c r="A21" s="113" t="s">
        <v>205</v>
      </c>
      <c r="C21" s="115">
        <f t="shared" si="23"/>
        <v>20</v>
      </c>
      <c r="D21" s="116">
        <f t="shared" si="0"/>
        <v>8.037700000000001</v>
      </c>
      <c r="E21" s="116">
        <f t="shared" si="1"/>
        <v>5.48</v>
      </c>
      <c r="F21" s="116">
        <f t="shared" si="2"/>
        <v>3.7700000000000955e-002</v>
      </c>
      <c r="G21" s="116">
        <f>指導機関用調整項目!$G$2*F21/$F$367</f>
        <v>3.0292072993507054e-004</v>
      </c>
      <c r="H21" s="116">
        <f t="shared" si="24"/>
        <v>6.6969767201755764e-002</v>
      </c>
      <c r="I21" s="116">
        <f>IF(降水量!Y21&gt;0,降水量!Y21*飽差!I21*F21*E21,0)</f>
        <v>1.5652251886908889e-002</v>
      </c>
      <c r="J21" s="116">
        <f>指導機関用調整項目!$G$2*I21/$I$367</f>
        <v>4.5389081016536289e-005</v>
      </c>
      <c r="K21" s="116"/>
      <c r="M21" s="116">
        <f t="shared" si="3"/>
        <v>7.12</v>
      </c>
      <c r="N21" s="116">
        <f t="shared" si="4"/>
        <v>7.1</v>
      </c>
      <c r="O21" s="116">
        <f t="shared" si="5"/>
        <v>7.25</v>
      </c>
      <c r="P21" s="116">
        <f t="shared" si="6"/>
        <v>7.8800000000000008</v>
      </c>
      <c r="Q21" s="116">
        <f t="shared" si="7"/>
        <v>1.22</v>
      </c>
      <c r="R21" s="116">
        <f t="shared" si="8"/>
        <v>3.7</v>
      </c>
      <c r="S21" s="116">
        <f t="shared" si="9"/>
        <v>5.48</v>
      </c>
      <c r="T21" s="116">
        <f t="shared" si="10"/>
        <v>7.82</v>
      </c>
      <c r="U21" s="116">
        <f t="shared" si="11"/>
        <v>6.9599999999999991</v>
      </c>
      <c r="V21" s="116">
        <f t="shared" si="12"/>
        <v>5.875</v>
      </c>
      <c r="Y21" s="116">
        <f t="shared" si="13"/>
        <v>7.12</v>
      </c>
      <c r="Z21" s="113">
        <v>9.4</v>
      </c>
      <c r="AA21" s="113">
        <v>8.4</v>
      </c>
      <c r="AB21" s="113">
        <v>9.1999999999999993</v>
      </c>
      <c r="AC21" s="113">
        <v>3.1</v>
      </c>
      <c r="AD21" s="113">
        <v>5.5</v>
      </c>
      <c r="AE21" s="115"/>
      <c r="AG21" s="116">
        <f t="shared" si="14"/>
        <v>7.1</v>
      </c>
      <c r="AH21" s="113">
        <v>9.5</v>
      </c>
      <c r="AI21" s="113">
        <v>8.3000000000000007</v>
      </c>
      <c r="AJ21" s="113">
        <v>8</v>
      </c>
      <c r="AK21" s="113">
        <v>4.0999999999999996</v>
      </c>
      <c r="AL21" s="113">
        <v>5.6</v>
      </c>
      <c r="AM21" s="115"/>
      <c r="AO21" s="116">
        <f t="shared" si="15"/>
        <v>7.25</v>
      </c>
      <c r="AP21" s="113">
        <v>10.199999999999999</v>
      </c>
      <c r="AQ21" s="113">
        <v>9.1</v>
      </c>
      <c r="AR21" s="113">
        <v>9.1999999999999993</v>
      </c>
      <c r="AS21" s="113">
        <v>4.3</v>
      </c>
      <c r="AT21" s="113">
        <v>6.4</v>
      </c>
      <c r="AU21" s="115"/>
      <c r="AW21" s="116">
        <f t="shared" si="16"/>
        <v>7.8800000000000008</v>
      </c>
      <c r="AX21" s="113">
        <v>10.6</v>
      </c>
      <c r="AY21" s="113">
        <v>9.6</v>
      </c>
      <c r="AZ21" s="113">
        <v>8.8000000000000007</v>
      </c>
      <c r="BA21" s="113">
        <v>4.2</v>
      </c>
      <c r="BB21" s="113">
        <v>6.2</v>
      </c>
      <c r="BC21" s="115"/>
      <c r="BE21" s="116">
        <f t="shared" si="17"/>
        <v>1.22</v>
      </c>
      <c r="BF21" s="113">
        <v>2.6</v>
      </c>
      <c r="BG21" s="113">
        <v>3.9</v>
      </c>
      <c r="BH21" s="113">
        <v>2</v>
      </c>
      <c r="BI21" s="113">
        <v>-2.5</v>
      </c>
      <c r="BJ21" s="113">
        <v>0.1</v>
      </c>
      <c r="BK21" s="115"/>
      <c r="BM21" s="116">
        <f t="shared" si="18"/>
        <v>3.7</v>
      </c>
      <c r="BN21" s="113">
        <v>5.7</v>
      </c>
      <c r="BO21" s="113">
        <v>7.4</v>
      </c>
      <c r="BP21" s="113">
        <v>4.5</v>
      </c>
      <c r="BQ21" s="113">
        <v>-0.5</v>
      </c>
      <c r="BR21" s="113">
        <v>1.4</v>
      </c>
      <c r="BU21" s="116">
        <f t="shared" si="19"/>
        <v>5.48</v>
      </c>
      <c r="BV21" s="113">
        <v>8.6</v>
      </c>
      <c r="BW21" s="113">
        <v>7.7</v>
      </c>
      <c r="BX21" s="113">
        <v>5.7</v>
      </c>
      <c r="BY21" s="113">
        <v>1.7</v>
      </c>
      <c r="BZ21" s="113">
        <v>3.7</v>
      </c>
      <c r="CC21" s="116">
        <f t="shared" si="20"/>
        <v>7.82</v>
      </c>
      <c r="CD21" s="113">
        <v>10.8</v>
      </c>
      <c r="CE21" s="113">
        <v>10.9</v>
      </c>
      <c r="CF21" s="113">
        <v>7.9</v>
      </c>
      <c r="CG21" s="113">
        <v>4.4000000000000004</v>
      </c>
      <c r="CH21" s="113">
        <v>5.0999999999999996</v>
      </c>
      <c r="CK21" s="116">
        <f t="shared" si="21"/>
        <v>6.9599999999999991</v>
      </c>
      <c r="CL21" s="113">
        <v>10.3</v>
      </c>
      <c r="CM21" s="113">
        <v>9.6</v>
      </c>
      <c r="CN21" s="113">
        <v>6.9</v>
      </c>
      <c r="CO21" s="113">
        <v>3.4</v>
      </c>
      <c r="CP21" s="113">
        <v>4.5999999999999996</v>
      </c>
      <c r="CS21" s="116">
        <f t="shared" si="22"/>
        <v>5.875</v>
      </c>
      <c r="CT21" s="113">
        <v>8.6999999999999993</v>
      </c>
      <c r="CU21" s="113">
        <v>9.4</v>
      </c>
      <c r="CV21" s="113">
        <v>7.1</v>
      </c>
      <c r="CW21" s="113">
        <v>2.2999999999999998</v>
      </c>
      <c r="CX21" s="113">
        <v>4.7</v>
      </c>
      <c r="DA21" s="118">
        <v>45775</v>
      </c>
      <c r="DB21" s="113">
        <v>15.214999999999998</v>
      </c>
      <c r="DC21" s="113">
        <v>15</v>
      </c>
    </row>
    <row r="22" spans="1:107">
      <c r="A22" s="113" t="s">
        <v>207</v>
      </c>
      <c r="C22" s="115">
        <f t="shared" si="23"/>
        <v>21</v>
      </c>
      <c r="D22" s="116">
        <f t="shared" si="0"/>
        <v>8.4228999999999985</v>
      </c>
      <c r="E22" s="116">
        <f t="shared" si="1"/>
        <v>5.9599999999999991</v>
      </c>
      <c r="F22" s="116">
        <f t="shared" si="2"/>
        <v>0.4228999999999985</v>
      </c>
      <c r="G22" s="116">
        <f>指導機関用調整項目!$G$2*F22/$F$367</f>
        <v>3.3980152968047118e-003</v>
      </c>
      <c r="H22" s="116">
        <f t="shared" si="24"/>
        <v>7.0367782498560474e-002</v>
      </c>
      <c r="I22" s="116">
        <f>IF(降水量!Y22&gt;0,降水量!Y22*飽差!I22*F22*E22,0)</f>
        <v>0.23669300294000739</v>
      </c>
      <c r="J22" s="116">
        <f>指導機関用調整項目!$G$2*I22/$I$367</f>
        <v>6.8637266791474508e-004</v>
      </c>
      <c r="K22" s="116"/>
      <c r="M22" s="116">
        <f t="shared" si="3"/>
        <v>6.6</v>
      </c>
      <c r="N22" s="116">
        <f t="shared" si="4"/>
        <v>7.080000000000001</v>
      </c>
      <c r="O22" s="116">
        <f t="shared" si="5"/>
        <v>7.65</v>
      </c>
      <c r="P22" s="116">
        <f t="shared" si="6"/>
        <v>7.64</v>
      </c>
      <c r="Q22" s="116">
        <f t="shared" si="7"/>
        <v>1.1800000000000002</v>
      </c>
      <c r="R22" s="116">
        <f t="shared" si="8"/>
        <v>3.26</v>
      </c>
      <c r="S22" s="116">
        <f t="shared" si="9"/>
        <v>5.9599999999999991</v>
      </c>
      <c r="T22" s="116">
        <f t="shared" si="10"/>
        <v>8.14</v>
      </c>
      <c r="U22" s="116">
        <f t="shared" si="11"/>
        <v>7.42</v>
      </c>
      <c r="V22" s="116">
        <f t="shared" si="12"/>
        <v>6.75</v>
      </c>
      <c r="Y22" s="116">
        <f t="shared" si="13"/>
        <v>6.6</v>
      </c>
      <c r="Z22" s="113">
        <v>8.1</v>
      </c>
      <c r="AA22" s="113">
        <v>10</v>
      </c>
      <c r="AB22" s="113">
        <v>6.2</v>
      </c>
      <c r="AC22" s="113">
        <v>2.1</v>
      </c>
      <c r="AD22" s="113">
        <v>6.6</v>
      </c>
      <c r="AE22" s="115"/>
      <c r="AG22" s="116">
        <f t="shared" si="14"/>
        <v>7.080000000000001</v>
      </c>
      <c r="AH22" s="113">
        <v>9.1</v>
      </c>
      <c r="AI22" s="113">
        <v>9.5</v>
      </c>
      <c r="AJ22" s="113">
        <v>6.1</v>
      </c>
      <c r="AK22" s="113">
        <v>4</v>
      </c>
      <c r="AL22" s="113">
        <v>6.7</v>
      </c>
      <c r="AM22" s="115"/>
      <c r="AO22" s="116">
        <f t="shared" si="15"/>
        <v>7.65</v>
      </c>
      <c r="AP22" s="113">
        <v>9.6</v>
      </c>
      <c r="AQ22" s="113">
        <v>10.5</v>
      </c>
      <c r="AR22" s="113">
        <v>7.6</v>
      </c>
      <c r="AS22" s="113">
        <v>4.8</v>
      </c>
      <c r="AT22" s="113">
        <v>7.7</v>
      </c>
      <c r="AU22" s="115"/>
      <c r="AW22" s="116">
        <f t="shared" si="16"/>
        <v>7.64</v>
      </c>
      <c r="AX22" s="113">
        <v>9.5</v>
      </c>
      <c r="AY22" s="113">
        <v>11.2</v>
      </c>
      <c r="AZ22" s="113">
        <v>6.9</v>
      </c>
      <c r="BA22" s="113">
        <v>3.4</v>
      </c>
      <c r="BB22" s="113">
        <v>7.2</v>
      </c>
      <c r="BC22" s="115"/>
      <c r="BE22" s="116">
        <f t="shared" si="17"/>
        <v>1.1800000000000002</v>
      </c>
      <c r="BF22" s="113">
        <v>2.2000000000000002</v>
      </c>
      <c r="BG22" s="113">
        <v>5.3</v>
      </c>
      <c r="BH22" s="113">
        <v>0.5</v>
      </c>
      <c r="BI22" s="113">
        <v>-3.3</v>
      </c>
      <c r="BJ22" s="113">
        <v>1.2</v>
      </c>
      <c r="BK22" s="115"/>
      <c r="BM22" s="116">
        <f t="shared" si="18"/>
        <v>3.26</v>
      </c>
      <c r="BN22" s="113">
        <v>4.7</v>
      </c>
      <c r="BO22" s="113">
        <v>9.1</v>
      </c>
      <c r="BP22" s="113">
        <v>2.2999999999999998</v>
      </c>
      <c r="BQ22" s="113">
        <v>-1.7</v>
      </c>
      <c r="BR22" s="113">
        <v>1.9</v>
      </c>
      <c r="BU22" s="116">
        <f t="shared" si="19"/>
        <v>5.9599999999999991</v>
      </c>
      <c r="BV22" s="113">
        <v>7.8</v>
      </c>
      <c r="BW22" s="113">
        <v>10.5</v>
      </c>
      <c r="BX22" s="113">
        <v>3.9</v>
      </c>
      <c r="BY22" s="113">
        <v>1.7</v>
      </c>
      <c r="BZ22" s="113">
        <v>5.9</v>
      </c>
      <c r="CC22" s="116">
        <f t="shared" si="20"/>
        <v>8.14</v>
      </c>
      <c r="CD22" s="113">
        <v>9.6999999999999993</v>
      </c>
      <c r="CE22" s="113">
        <v>12.4</v>
      </c>
      <c r="CF22" s="113">
        <v>5.7</v>
      </c>
      <c r="CG22" s="113">
        <v>3.4</v>
      </c>
      <c r="CH22" s="113">
        <v>9.5</v>
      </c>
      <c r="CK22" s="116">
        <f t="shared" si="21"/>
        <v>7.42</v>
      </c>
      <c r="CL22" s="113">
        <v>9.1</v>
      </c>
      <c r="CM22" s="113">
        <v>12.5</v>
      </c>
      <c r="CN22" s="113">
        <v>5.4</v>
      </c>
      <c r="CO22" s="113">
        <v>3.1</v>
      </c>
      <c r="CP22" s="113">
        <v>7</v>
      </c>
      <c r="CS22" s="116">
        <f t="shared" si="22"/>
        <v>6.75</v>
      </c>
      <c r="CT22" s="113">
        <v>7.3</v>
      </c>
      <c r="CU22" s="113">
        <v>12.1</v>
      </c>
      <c r="CV22" s="113">
        <v>5.8</v>
      </c>
      <c r="CW22" s="113">
        <v>3.2</v>
      </c>
      <c r="CX22" s="113">
        <v>5.9</v>
      </c>
      <c r="DA22" s="118">
        <v>45776</v>
      </c>
      <c r="DB22" s="113">
        <v>14.854999999999999</v>
      </c>
      <c r="DC22" s="113">
        <v>13.9</v>
      </c>
    </row>
    <row r="23" spans="1:107">
      <c r="C23" s="115">
        <f t="shared" si="23"/>
        <v>22</v>
      </c>
      <c r="D23" s="116">
        <f t="shared" si="0"/>
        <v>9.3859000000000012</v>
      </c>
      <c r="E23" s="116">
        <f t="shared" si="1"/>
        <v>7.160000000000001</v>
      </c>
      <c r="F23" s="116">
        <f t="shared" si="2"/>
        <v>1.3859000000000012</v>
      </c>
      <c r="G23" s="116">
        <f>指導機関用調整項目!$G$2*F23/$F$367</f>
        <v>1.1135751713978887e-002</v>
      </c>
      <c r="H23" s="116">
        <f t="shared" si="24"/>
        <v>8.1503534212539364e-002</v>
      </c>
      <c r="I23" s="116">
        <f>IF(降水量!Y23&gt;0,降水量!Y23*飽差!I23*F23*E23,0)</f>
        <v>1.1416242976271471</v>
      </c>
      <c r="J23" s="116">
        <f>指導機関用調整項目!$G$2*I23/$I$367</f>
        <v>3.3105318078086553e-003</v>
      </c>
      <c r="K23" s="116"/>
      <c r="M23" s="116">
        <f t="shared" si="3"/>
        <v>7.4</v>
      </c>
      <c r="N23" s="116">
        <f t="shared" si="4"/>
        <v>7.8400000000000007</v>
      </c>
      <c r="O23" s="116">
        <f t="shared" si="5"/>
        <v>8.8000000000000007</v>
      </c>
      <c r="P23" s="116">
        <f t="shared" si="6"/>
        <v>8.7800000000000011</v>
      </c>
      <c r="Q23" s="116">
        <f t="shared" si="7"/>
        <v>2.5</v>
      </c>
      <c r="R23" s="116">
        <f t="shared" si="8"/>
        <v>4.4799999999999995</v>
      </c>
      <c r="S23" s="116">
        <f t="shared" si="9"/>
        <v>7.160000000000001</v>
      </c>
      <c r="T23" s="116">
        <f t="shared" si="10"/>
        <v>9.16</v>
      </c>
      <c r="U23" s="116">
        <f t="shared" si="11"/>
        <v>7.92</v>
      </c>
      <c r="V23" s="116">
        <f t="shared" si="12"/>
        <v>7.375</v>
      </c>
      <c r="Y23" s="116">
        <f t="shared" si="13"/>
        <v>7.4</v>
      </c>
      <c r="Z23" s="113">
        <v>7.1</v>
      </c>
      <c r="AA23" s="113">
        <v>10.3</v>
      </c>
      <c r="AB23" s="113">
        <v>6.2</v>
      </c>
      <c r="AC23" s="113">
        <v>3.2</v>
      </c>
      <c r="AD23" s="113">
        <v>10.199999999999999</v>
      </c>
      <c r="AE23" s="115"/>
      <c r="AG23" s="116">
        <f t="shared" si="14"/>
        <v>7.8400000000000007</v>
      </c>
      <c r="AH23" s="113">
        <v>7.9</v>
      </c>
      <c r="AI23" s="113">
        <v>10.4</v>
      </c>
      <c r="AJ23" s="113">
        <v>6.2</v>
      </c>
      <c r="AK23" s="113">
        <v>4.5</v>
      </c>
      <c r="AL23" s="113">
        <v>10.199999999999999</v>
      </c>
      <c r="AM23" s="115"/>
      <c r="AO23" s="116">
        <f t="shared" si="15"/>
        <v>8.8000000000000007</v>
      </c>
      <c r="AP23" s="113">
        <v>9.1999999999999993</v>
      </c>
      <c r="AQ23" s="113">
        <v>11.1</v>
      </c>
      <c r="AR23" s="113">
        <v>7.1</v>
      </c>
      <c r="AS23" s="113">
        <v>5.7</v>
      </c>
      <c r="AT23" s="113">
        <v>11.3</v>
      </c>
      <c r="AU23" s="115"/>
      <c r="AW23" s="116">
        <f t="shared" si="16"/>
        <v>8.7800000000000011</v>
      </c>
      <c r="AX23" s="113">
        <v>8.6</v>
      </c>
      <c r="AY23" s="113">
        <v>11.6</v>
      </c>
      <c r="AZ23" s="113">
        <v>7.5</v>
      </c>
      <c r="BA23" s="113">
        <v>5</v>
      </c>
      <c r="BB23" s="113">
        <v>11.2</v>
      </c>
      <c r="BC23" s="115"/>
      <c r="BE23" s="116">
        <f t="shared" si="17"/>
        <v>2.5</v>
      </c>
      <c r="BF23" s="113">
        <v>1.7</v>
      </c>
      <c r="BG23" s="113">
        <v>4.9000000000000004</v>
      </c>
      <c r="BH23" s="113">
        <v>1</v>
      </c>
      <c r="BI23" s="113">
        <v>-1.9</v>
      </c>
      <c r="BJ23" s="113">
        <v>6.8</v>
      </c>
      <c r="BK23" s="115"/>
      <c r="BM23" s="116">
        <f t="shared" si="18"/>
        <v>4.4799999999999995</v>
      </c>
      <c r="BN23" s="113">
        <v>3.5</v>
      </c>
      <c r="BO23" s="113">
        <v>8.1999999999999993</v>
      </c>
      <c r="BP23" s="113">
        <v>3.1</v>
      </c>
      <c r="BQ23" s="113">
        <v>-0.3</v>
      </c>
      <c r="BR23" s="113">
        <v>7.9</v>
      </c>
      <c r="BU23" s="116">
        <f t="shared" si="19"/>
        <v>7.160000000000001</v>
      </c>
      <c r="BV23" s="113">
        <v>6.4</v>
      </c>
      <c r="BW23" s="113">
        <v>9.6</v>
      </c>
      <c r="BX23" s="113">
        <v>6.1</v>
      </c>
      <c r="BY23" s="113">
        <v>3.8</v>
      </c>
      <c r="BZ23" s="113">
        <v>9.9</v>
      </c>
      <c r="CC23" s="116">
        <f t="shared" si="20"/>
        <v>9.16</v>
      </c>
      <c r="CD23" s="113">
        <v>8.5</v>
      </c>
      <c r="CE23" s="113">
        <v>11.6</v>
      </c>
      <c r="CF23" s="113">
        <v>8.1999999999999993</v>
      </c>
      <c r="CG23" s="113">
        <v>4.5</v>
      </c>
      <c r="CH23" s="113">
        <v>13</v>
      </c>
      <c r="CK23" s="116">
        <f t="shared" si="21"/>
        <v>7.92</v>
      </c>
      <c r="CL23" s="113">
        <v>8.3000000000000007</v>
      </c>
      <c r="CM23" s="113">
        <v>10.7</v>
      </c>
      <c r="CN23" s="113">
        <v>6.6</v>
      </c>
      <c r="CO23" s="113">
        <v>3.3</v>
      </c>
      <c r="CP23" s="113">
        <v>10.7</v>
      </c>
      <c r="CS23" s="116">
        <f t="shared" si="22"/>
        <v>7.375</v>
      </c>
      <c r="CT23" s="113">
        <v>7.8</v>
      </c>
      <c r="CU23" s="113">
        <v>9.8000000000000007</v>
      </c>
      <c r="CV23" s="113">
        <v>6.5</v>
      </c>
      <c r="CW23" s="113">
        <v>3.9</v>
      </c>
      <c r="CX23" s="113">
        <v>9.3000000000000007</v>
      </c>
      <c r="DA23" s="118">
        <v>45777</v>
      </c>
      <c r="DB23" s="113">
        <v>14.324166666666665</v>
      </c>
      <c r="DC23" s="113">
        <v>14.5</v>
      </c>
    </row>
    <row r="24" spans="1:107">
      <c r="C24" s="115">
        <f t="shared" si="23"/>
        <v>23</v>
      </c>
      <c r="D24" s="116">
        <f t="shared" si="0"/>
        <v>8.7118000000000002</v>
      </c>
      <c r="E24" s="116">
        <f t="shared" si="1"/>
        <v>6.32</v>
      </c>
      <c r="F24" s="116">
        <f t="shared" si="2"/>
        <v>0.71180000000000021</v>
      </c>
      <c r="G24" s="116">
        <f>指導機関用調整項目!$G$2*F24/$F$367</f>
        <v>5.7193362219569712e-003</v>
      </c>
      <c r="H24" s="116">
        <f t="shared" si="24"/>
        <v>8.7222870434496336e-002</v>
      </c>
      <c r="I24" s="116">
        <f>IF(降水量!Y24&gt;0,降水量!Y24*飽差!I24*F24*E24,0)</f>
        <v>0.60675600337066993</v>
      </c>
      <c r="J24" s="116">
        <f>指導機関用調整項目!$G$2*I24/$I$367</f>
        <v>1.759497457186648e-003</v>
      </c>
      <c r="K24" s="116"/>
      <c r="M24" s="116">
        <f t="shared" si="3"/>
        <v>7.6599999999999993</v>
      </c>
      <c r="N24" s="116">
        <f t="shared" si="4"/>
        <v>7.580000000000001</v>
      </c>
      <c r="O24" s="116">
        <f t="shared" si="5"/>
        <v>8.2749999999999986</v>
      </c>
      <c r="P24" s="116">
        <f t="shared" si="6"/>
        <v>8.5599999999999987</v>
      </c>
      <c r="Q24" s="116">
        <f t="shared" si="7"/>
        <v>2.68</v>
      </c>
      <c r="R24" s="116">
        <f t="shared" si="8"/>
        <v>4.62</v>
      </c>
      <c r="S24" s="116">
        <f t="shared" si="9"/>
        <v>6.32</v>
      </c>
      <c r="T24" s="116">
        <f t="shared" si="10"/>
        <v>8.7600000000000016</v>
      </c>
      <c r="U24" s="116">
        <f t="shared" si="11"/>
        <v>7.2199999999999989</v>
      </c>
      <c r="V24" s="116">
        <f t="shared" si="12"/>
        <v>6.625</v>
      </c>
      <c r="Y24" s="116">
        <f t="shared" si="13"/>
        <v>7.6599999999999993</v>
      </c>
      <c r="Z24" s="113">
        <v>8</v>
      </c>
      <c r="AA24" s="113">
        <v>9.6999999999999993</v>
      </c>
      <c r="AB24" s="113">
        <v>6.8</v>
      </c>
      <c r="AC24" s="113">
        <v>4.5999999999999996</v>
      </c>
      <c r="AD24" s="113">
        <v>9.1999999999999993</v>
      </c>
      <c r="AE24" s="115"/>
      <c r="AG24" s="116">
        <f t="shared" si="14"/>
        <v>7.580000000000001</v>
      </c>
      <c r="AH24" s="113">
        <v>8</v>
      </c>
      <c r="AI24" s="113">
        <v>8.1999999999999993</v>
      </c>
      <c r="AJ24" s="113">
        <v>7.4</v>
      </c>
      <c r="AK24" s="113">
        <v>4.8</v>
      </c>
      <c r="AL24" s="113">
        <v>9.5</v>
      </c>
      <c r="AM24" s="115"/>
      <c r="AO24" s="116">
        <f t="shared" si="15"/>
        <v>8.2749999999999986</v>
      </c>
      <c r="AP24" s="113">
        <v>8.6999999999999993</v>
      </c>
      <c r="AQ24" s="113">
        <v>8.6</v>
      </c>
      <c r="AR24" s="113">
        <v>8.1999999999999993</v>
      </c>
      <c r="AS24" s="113">
        <v>5.8</v>
      </c>
      <c r="AT24" s="113">
        <v>10.5</v>
      </c>
      <c r="AU24" s="115"/>
      <c r="AW24" s="116">
        <f t="shared" si="16"/>
        <v>8.5599999999999987</v>
      </c>
      <c r="AX24" s="113">
        <v>9.1999999999999993</v>
      </c>
      <c r="AY24" s="113">
        <v>8.9</v>
      </c>
      <c r="AZ24" s="113">
        <v>8.4</v>
      </c>
      <c r="BA24" s="113">
        <v>5.6</v>
      </c>
      <c r="BB24" s="113">
        <v>10.7</v>
      </c>
      <c r="BC24" s="115"/>
      <c r="BE24" s="116">
        <f t="shared" si="17"/>
        <v>2.68</v>
      </c>
      <c r="BF24" s="113">
        <v>2.2000000000000002</v>
      </c>
      <c r="BG24" s="113">
        <v>2.9</v>
      </c>
      <c r="BH24" s="113">
        <v>2.6</v>
      </c>
      <c r="BI24" s="113">
        <v>-0.2</v>
      </c>
      <c r="BJ24" s="113">
        <v>5.9</v>
      </c>
      <c r="BK24" s="115"/>
      <c r="BM24" s="116">
        <f t="shared" si="18"/>
        <v>4.62</v>
      </c>
      <c r="BN24" s="113">
        <v>3</v>
      </c>
      <c r="BO24" s="113">
        <v>5.9</v>
      </c>
      <c r="BP24" s="113">
        <v>5.2</v>
      </c>
      <c r="BQ24" s="113">
        <v>0.9</v>
      </c>
      <c r="BR24" s="113">
        <v>8.1</v>
      </c>
      <c r="BU24" s="116">
        <f t="shared" si="19"/>
        <v>6.32</v>
      </c>
      <c r="BV24" s="113">
        <v>6.3</v>
      </c>
      <c r="BW24" s="113">
        <v>5</v>
      </c>
      <c r="BX24" s="113">
        <v>6.8</v>
      </c>
      <c r="BY24" s="113">
        <v>4.5</v>
      </c>
      <c r="BZ24" s="113">
        <v>9</v>
      </c>
      <c r="CC24" s="116">
        <f t="shared" si="20"/>
        <v>8.7600000000000016</v>
      </c>
      <c r="CD24" s="113">
        <v>9.9</v>
      </c>
      <c r="CE24" s="113">
        <v>7</v>
      </c>
      <c r="CF24" s="113">
        <v>8.8000000000000007</v>
      </c>
      <c r="CG24" s="113">
        <v>6.5</v>
      </c>
      <c r="CH24" s="113">
        <v>11.6</v>
      </c>
      <c r="CK24" s="116">
        <f t="shared" si="21"/>
        <v>7.2199999999999989</v>
      </c>
      <c r="CL24" s="113">
        <v>8.6</v>
      </c>
      <c r="CM24" s="113">
        <v>6.6</v>
      </c>
      <c r="CN24" s="113">
        <v>7.7</v>
      </c>
      <c r="CO24" s="113">
        <v>3.4</v>
      </c>
      <c r="CP24" s="113">
        <v>9.8000000000000007</v>
      </c>
      <c r="CS24" s="116">
        <f t="shared" si="22"/>
        <v>6.625</v>
      </c>
      <c r="CT24" s="113">
        <v>6.8</v>
      </c>
      <c r="CU24" s="113">
        <v>6.6</v>
      </c>
      <c r="CV24" s="113">
        <v>6.8</v>
      </c>
      <c r="CW24" s="113">
        <v>3.8</v>
      </c>
      <c r="CX24" s="113">
        <v>9.3000000000000007</v>
      </c>
      <c r="DA24" s="118">
        <v>45778</v>
      </c>
      <c r="DB24" s="113">
        <v>14.817500000000001</v>
      </c>
      <c r="DC24" s="113">
        <v>16.399999999999999</v>
      </c>
    </row>
    <row r="25" spans="1:107">
      <c r="A25" s="114">
        <v>43831</v>
      </c>
      <c r="C25" s="115">
        <f t="shared" si="23"/>
        <v>24</v>
      </c>
      <c r="D25" s="116">
        <f t="shared" si="0"/>
        <v>8.1500500000000002</v>
      </c>
      <c r="E25" s="116">
        <f t="shared" si="1"/>
        <v>5.6199999999999992</v>
      </c>
      <c r="F25" s="116">
        <f t="shared" si="2"/>
        <v>0.15005000000000024</v>
      </c>
      <c r="G25" s="116">
        <f>指導機関用調整項目!$G$2*F25/$F$367</f>
        <v>1.2056566452720492e-003</v>
      </c>
      <c r="H25" s="116">
        <f t="shared" si="24"/>
        <v>8.8428527079768379e-002</v>
      </c>
      <c r="I25" s="116">
        <f>IF(降水量!Y25&gt;0,降水量!Y25*飽差!I25*F25*E25,0)</f>
        <v>0.14327818400338699</v>
      </c>
      <c r="J25" s="116">
        <f>指導機関用調整項目!$G$2*I25/$I$367</f>
        <v>4.1548431169006919e-004</v>
      </c>
      <c r="K25" s="116"/>
      <c r="M25" s="116">
        <f t="shared" si="3"/>
        <v>7.12</v>
      </c>
      <c r="N25" s="116">
        <f t="shared" si="4"/>
        <v>6.6</v>
      </c>
      <c r="O25" s="116">
        <f t="shared" si="5"/>
        <v>7.3249999999999993</v>
      </c>
      <c r="P25" s="116">
        <f t="shared" si="6"/>
        <v>7.7800000000000011</v>
      </c>
      <c r="Q25" s="116">
        <f t="shared" si="7"/>
        <v>1.86</v>
      </c>
      <c r="R25" s="116">
        <f t="shared" si="8"/>
        <v>4.4799999999999995</v>
      </c>
      <c r="S25" s="116">
        <f t="shared" si="9"/>
        <v>5.6199999999999992</v>
      </c>
      <c r="T25" s="116">
        <f t="shared" si="10"/>
        <v>7.8</v>
      </c>
      <c r="U25" s="116">
        <f t="shared" si="11"/>
        <v>6.56</v>
      </c>
      <c r="V25" s="116">
        <f t="shared" si="12"/>
        <v>5.4499999999999993</v>
      </c>
      <c r="Y25" s="116">
        <f t="shared" si="13"/>
        <v>7.12</v>
      </c>
      <c r="Z25" s="113">
        <v>8.1</v>
      </c>
      <c r="AA25" s="113">
        <v>4.5999999999999996</v>
      </c>
      <c r="AB25" s="113">
        <v>7</v>
      </c>
      <c r="AC25" s="113">
        <v>7</v>
      </c>
      <c r="AD25" s="113">
        <v>8.9</v>
      </c>
      <c r="AE25" s="115"/>
      <c r="AG25" s="116">
        <f t="shared" si="14"/>
        <v>6.6</v>
      </c>
      <c r="AH25" s="113">
        <v>8.1</v>
      </c>
      <c r="AI25" s="113">
        <v>3.4</v>
      </c>
      <c r="AJ25" s="113">
        <v>6.2</v>
      </c>
      <c r="AK25" s="113">
        <v>6.8</v>
      </c>
      <c r="AL25" s="113">
        <v>8.5</v>
      </c>
      <c r="AM25" s="115"/>
      <c r="AO25" s="116">
        <f t="shared" si="15"/>
        <v>7.3249999999999993</v>
      </c>
      <c r="AP25" s="113">
        <v>9.1999999999999993</v>
      </c>
      <c r="AQ25" s="113">
        <v>3.9</v>
      </c>
      <c r="AR25" s="113">
        <v>7.3</v>
      </c>
      <c r="AS25" s="113">
        <v>8.1999999999999993</v>
      </c>
      <c r="AT25" s="113">
        <v>9.9</v>
      </c>
      <c r="AU25" s="115"/>
      <c r="AW25" s="116">
        <f t="shared" si="16"/>
        <v>7.7800000000000011</v>
      </c>
      <c r="AX25" s="113">
        <v>9</v>
      </c>
      <c r="AY25" s="113">
        <v>3.9</v>
      </c>
      <c r="AZ25" s="113">
        <v>7.2</v>
      </c>
      <c r="BA25" s="113">
        <v>8.6</v>
      </c>
      <c r="BB25" s="113">
        <v>10.199999999999999</v>
      </c>
      <c r="BC25" s="115"/>
      <c r="BE25" s="116">
        <f t="shared" si="17"/>
        <v>1.86</v>
      </c>
      <c r="BF25" s="113">
        <v>3</v>
      </c>
      <c r="BG25" s="113">
        <v>-2.8</v>
      </c>
      <c r="BH25" s="113">
        <v>0.9</v>
      </c>
      <c r="BI25" s="113">
        <v>3.2</v>
      </c>
      <c r="BJ25" s="113">
        <v>5</v>
      </c>
      <c r="BK25" s="115"/>
      <c r="BM25" s="116">
        <f t="shared" si="18"/>
        <v>4.4799999999999995</v>
      </c>
      <c r="BN25" s="113">
        <v>3.4</v>
      </c>
      <c r="BO25" s="113">
        <v>0.7</v>
      </c>
      <c r="BP25" s="113">
        <v>3.7</v>
      </c>
      <c r="BQ25" s="113">
        <v>6.1</v>
      </c>
      <c r="BR25" s="113">
        <v>8.5</v>
      </c>
      <c r="BU25" s="116">
        <f t="shared" si="19"/>
        <v>5.6199999999999992</v>
      </c>
      <c r="BV25" s="113">
        <v>8.1</v>
      </c>
      <c r="BW25" s="113">
        <v>-0.1</v>
      </c>
      <c r="BX25" s="113">
        <v>4.2</v>
      </c>
      <c r="BY25" s="113">
        <v>7.1</v>
      </c>
      <c r="BZ25" s="113">
        <v>8.8000000000000007</v>
      </c>
      <c r="CC25" s="116">
        <f t="shared" si="20"/>
        <v>7.8</v>
      </c>
      <c r="CD25" s="113">
        <v>10.7</v>
      </c>
      <c r="CE25" s="113">
        <v>1.9</v>
      </c>
      <c r="CF25" s="113">
        <v>5.9</v>
      </c>
      <c r="CG25" s="113">
        <v>9.6</v>
      </c>
      <c r="CH25" s="113">
        <v>10.9</v>
      </c>
      <c r="CK25" s="116">
        <f t="shared" si="21"/>
        <v>6.56</v>
      </c>
      <c r="CL25" s="113">
        <v>8.6999999999999993</v>
      </c>
      <c r="CM25" s="113">
        <v>1.5</v>
      </c>
      <c r="CN25" s="113">
        <v>5.2</v>
      </c>
      <c r="CO25" s="113">
        <v>7.2</v>
      </c>
      <c r="CP25" s="113">
        <v>10.199999999999999</v>
      </c>
      <c r="CS25" s="116">
        <f t="shared" si="22"/>
        <v>5.4499999999999993</v>
      </c>
      <c r="CT25" s="113">
        <v>8.1</v>
      </c>
      <c r="CU25" s="113">
        <v>1.4</v>
      </c>
      <c r="CV25" s="113">
        <v>5</v>
      </c>
      <c r="CW25" s="113">
        <v>6.8</v>
      </c>
      <c r="CX25" s="113">
        <v>8.6</v>
      </c>
      <c r="DA25" s="118">
        <v>45779</v>
      </c>
      <c r="DB25" s="113">
        <v>14.892916666666666</v>
      </c>
      <c r="DC25" s="113">
        <v>13.9</v>
      </c>
    </row>
    <row r="26" spans="1:107">
      <c r="A26" s="114">
        <v>44197</v>
      </c>
      <c r="B26" s="114">
        <f t="shared" ref="B26:B31" si="25">A26-A25</f>
        <v>366</v>
      </c>
      <c r="C26" s="115">
        <f t="shared" si="23"/>
        <v>25</v>
      </c>
      <c r="D26" s="116">
        <f t="shared" si="0"/>
        <v>7.0426000000000002</v>
      </c>
      <c r="E26" s="116">
        <f t="shared" si="1"/>
        <v>4.24</v>
      </c>
      <c r="F26" s="116">
        <f t="shared" si="2"/>
        <v>0.35213000000000005</v>
      </c>
      <c r="G26" s="116">
        <f>指導機関用調整項目!$G$2*F26/$F$367</f>
        <v>2.8293760379849791e-003</v>
      </c>
      <c r="H26" s="116">
        <f t="shared" si="24"/>
        <v>9.1257903117753364e-002</v>
      </c>
      <c r="I26" s="116">
        <f>IF(降水量!Y26&gt;0,降水量!Y26*飽差!I26*F26*E26,0)</f>
        <v>0.27434371714679695</v>
      </c>
      <c r="J26" s="116">
        <f>指導機関用調整項目!$G$2*I26/$I$367</f>
        <v>7.9555384707093602e-004</v>
      </c>
      <c r="K26" s="116"/>
      <c r="M26" s="116">
        <f t="shared" si="3"/>
        <v>5.3</v>
      </c>
      <c r="N26" s="116">
        <f t="shared" si="4"/>
        <v>5.36</v>
      </c>
      <c r="O26" s="116">
        <f t="shared" si="5"/>
        <v>5.35</v>
      </c>
      <c r="P26" s="116">
        <f t="shared" si="6"/>
        <v>6.6800000000000015</v>
      </c>
      <c r="Q26" s="116">
        <f t="shared" si="7"/>
        <v>-0.12000000000000019</v>
      </c>
      <c r="R26" s="116">
        <f t="shared" si="8"/>
        <v>3.3</v>
      </c>
      <c r="S26" s="116">
        <f t="shared" si="9"/>
        <v>4.24</v>
      </c>
      <c r="T26" s="116">
        <f t="shared" si="10"/>
        <v>6.7</v>
      </c>
      <c r="U26" s="116">
        <f t="shared" si="11"/>
        <v>5.44</v>
      </c>
      <c r="V26" s="116">
        <f t="shared" si="12"/>
        <v>4.4499999999999993</v>
      </c>
      <c r="Y26" s="116">
        <f t="shared" si="13"/>
        <v>5.3</v>
      </c>
      <c r="Z26" s="113">
        <v>7.3</v>
      </c>
      <c r="AA26" s="113">
        <v>3.9</v>
      </c>
      <c r="AB26" s="113">
        <v>0.9</v>
      </c>
      <c r="AC26" s="113">
        <v>5.6</v>
      </c>
      <c r="AD26" s="113">
        <v>8.8000000000000007</v>
      </c>
      <c r="AE26" s="115"/>
      <c r="AG26" s="116">
        <f t="shared" si="14"/>
        <v>5.36</v>
      </c>
      <c r="AH26" s="113">
        <v>7.5</v>
      </c>
      <c r="AI26" s="113">
        <v>3.9</v>
      </c>
      <c r="AJ26" s="113">
        <v>0.1</v>
      </c>
      <c r="AK26" s="113">
        <v>6.2</v>
      </c>
      <c r="AL26" s="113">
        <v>9.1</v>
      </c>
      <c r="AM26" s="115"/>
      <c r="AO26" s="116">
        <f t="shared" si="15"/>
        <v>5.35</v>
      </c>
      <c r="AP26" s="113">
        <v>9.1999999999999993</v>
      </c>
      <c r="AQ26" s="113">
        <v>3.3</v>
      </c>
      <c r="AR26" s="113">
        <v>0.9</v>
      </c>
      <c r="AS26" s="113">
        <v>7.3</v>
      </c>
      <c r="AT26" s="113">
        <v>9.9</v>
      </c>
      <c r="AU26" s="115"/>
      <c r="AW26" s="116">
        <f t="shared" si="16"/>
        <v>6.6800000000000015</v>
      </c>
      <c r="AX26" s="113">
        <v>8.9</v>
      </c>
      <c r="AY26" s="113">
        <v>5.7</v>
      </c>
      <c r="AZ26" s="113">
        <v>1.3</v>
      </c>
      <c r="BA26" s="113">
        <v>7.5</v>
      </c>
      <c r="BB26" s="113">
        <v>10</v>
      </c>
      <c r="BC26" s="115"/>
      <c r="BE26" s="116">
        <f t="shared" si="17"/>
        <v>-0.12000000000000019</v>
      </c>
      <c r="BF26" s="113">
        <v>1</v>
      </c>
      <c r="BG26" s="113">
        <v>-1.6</v>
      </c>
      <c r="BH26" s="113">
        <v>-5.7</v>
      </c>
      <c r="BI26" s="113">
        <v>2.2999999999999998</v>
      </c>
      <c r="BJ26" s="113">
        <v>3.4</v>
      </c>
      <c r="BK26" s="115"/>
      <c r="BM26" s="116">
        <f t="shared" si="18"/>
        <v>3.3</v>
      </c>
      <c r="BN26" s="113">
        <v>3.6</v>
      </c>
      <c r="BO26" s="113">
        <v>1.8</v>
      </c>
      <c r="BP26" s="113">
        <v>-2.5</v>
      </c>
      <c r="BQ26" s="113">
        <v>5.7</v>
      </c>
      <c r="BR26" s="113">
        <v>7.9</v>
      </c>
      <c r="BU26" s="116">
        <f t="shared" si="19"/>
        <v>4.24</v>
      </c>
      <c r="BV26" s="113">
        <v>7.2</v>
      </c>
      <c r="BW26" s="113">
        <v>1.2</v>
      </c>
      <c r="BX26" s="113">
        <v>-1.9</v>
      </c>
      <c r="BY26" s="113">
        <v>5.7</v>
      </c>
      <c r="BZ26" s="113">
        <v>9</v>
      </c>
      <c r="CC26" s="116">
        <f t="shared" si="20"/>
        <v>6.7</v>
      </c>
      <c r="CD26" s="113">
        <v>9.6</v>
      </c>
      <c r="CE26" s="113">
        <v>3.3</v>
      </c>
      <c r="CF26" s="113">
        <v>-0.2</v>
      </c>
      <c r="CG26" s="113">
        <v>9</v>
      </c>
      <c r="CH26" s="113">
        <v>11.8</v>
      </c>
      <c r="CK26" s="116">
        <f t="shared" si="21"/>
        <v>5.44</v>
      </c>
      <c r="CL26" s="113">
        <v>8.6</v>
      </c>
      <c r="CM26" s="113">
        <v>2.7</v>
      </c>
      <c r="CN26" s="113">
        <v>-0.5</v>
      </c>
      <c r="CO26" s="113">
        <v>6.7</v>
      </c>
      <c r="CP26" s="113">
        <v>9.6999999999999993</v>
      </c>
      <c r="CS26" s="116">
        <f t="shared" si="22"/>
        <v>4.4499999999999993</v>
      </c>
      <c r="CT26" s="113">
        <v>8.1999999999999993</v>
      </c>
      <c r="CU26" s="113">
        <v>3</v>
      </c>
      <c r="CV26" s="113">
        <v>-0.5</v>
      </c>
      <c r="CW26" s="113">
        <v>6.7</v>
      </c>
      <c r="CX26" s="113">
        <v>8.6</v>
      </c>
      <c r="DA26" s="118">
        <v>45780</v>
      </c>
      <c r="DB26" s="113">
        <v>14.411666666666667</v>
      </c>
      <c r="DC26" s="113">
        <v>15.1</v>
      </c>
    </row>
    <row r="27" spans="1:107">
      <c r="A27" s="114">
        <v>44562</v>
      </c>
      <c r="B27" s="114">
        <f t="shared" si="25"/>
        <v>365</v>
      </c>
      <c r="C27" s="115">
        <f t="shared" si="23"/>
        <v>26</v>
      </c>
      <c r="D27" s="116">
        <f t="shared" si="0"/>
        <v>8.0858500000000006</v>
      </c>
      <c r="E27" s="116">
        <f t="shared" si="1"/>
        <v>5.54</v>
      </c>
      <c r="F27" s="116">
        <f t="shared" si="2"/>
        <v>8.5850000000000648e-002</v>
      </c>
      <c r="G27" s="116">
        <f>指導機関用調整項目!$G$2*F27/$F$367</f>
        <v>6.8980755079377579e-004</v>
      </c>
      <c r="H27" s="116">
        <f t="shared" si="24"/>
        <v>9.1947710668547136e-002</v>
      </c>
      <c r="I27" s="116">
        <f>IF(降水量!Y27&gt;0,降水量!Y27*飽差!I27*F27*E27,0)</f>
        <v>0.11159269675695435</v>
      </c>
      <c r="J27" s="116">
        <f>指導機関用調整項目!$G$2*I27/$I$367</f>
        <v>3.2360135720735936e-004</v>
      </c>
      <c r="K27" s="116"/>
      <c r="M27" s="116">
        <f t="shared" si="3"/>
        <v>5.2</v>
      </c>
      <c r="N27" s="116">
        <f t="shared" si="4"/>
        <v>6</v>
      </c>
      <c r="O27" s="116">
        <f t="shared" si="5"/>
        <v>6.6750000000000007</v>
      </c>
      <c r="P27" s="116">
        <f t="shared" si="6"/>
        <v>6.7799999999999994</v>
      </c>
      <c r="Q27" s="116">
        <f t="shared" si="7"/>
        <v>0.86</v>
      </c>
      <c r="R27" s="116">
        <f t="shared" si="8"/>
        <v>2.62</v>
      </c>
      <c r="S27" s="116">
        <f t="shared" si="9"/>
        <v>5.54</v>
      </c>
      <c r="T27" s="116">
        <f t="shared" si="10"/>
        <v>7.94</v>
      </c>
      <c r="U27" s="116">
        <f t="shared" si="11"/>
        <v>6.419999999999999</v>
      </c>
      <c r="V27" s="116">
        <f t="shared" si="12"/>
        <v>6.1999999999999993</v>
      </c>
      <c r="Y27" s="116">
        <f t="shared" si="13"/>
        <v>5.2</v>
      </c>
      <c r="Z27" s="113">
        <v>5.8</v>
      </c>
      <c r="AA27" s="113">
        <v>3.3</v>
      </c>
      <c r="AB27" s="113">
        <v>2.2999999999999998</v>
      </c>
      <c r="AC27" s="113">
        <v>6.7</v>
      </c>
      <c r="AD27" s="113">
        <v>7.9</v>
      </c>
      <c r="AE27" s="115"/>
      <c r="AG27" s="116">
        <f t="shared" si="14"/>
        <v>6</v>
      </c>
      <c r="AH27" s="113">
        <v>7.5</v>
      </c>
      <c r="AI27" s="113">
        <v>4.4000000000000004</v>
      </c>
      <c r="AJ27" s="113">
        <v>1.9</v>
      </c>
      <c r="AK27" s="113">
        <v>7.1</v>
      </c>
      <c r="AL27" s="113">
        <v>9.1</v>
      </c>
      <c r="AM27" s="115"/>
      <c r="AO27" s="116">
        <f t="shared" si="15"/>
        <v>6.6750000000000007</v>
      </c>
      <c r="AP27" s="113">
        <v>9.4</v>
      </c>
      <c r="AQ27" s="113">
        <v>5.5</v>
      </c>
      <c r="AR27" s="113">
        <v>3.1</v>
      </c>
      <c r="AS27" s="113">
        <v>8</v>
      </c>
      <c r="AT27" s="113">
        <v>10.1</v>
      </c>
      <c r="AU27" s="115"/>
      <c r="AW27" s="116">
        <f t="shared" si="16"/>
        <v>6.7799999999999994</v>
      </c>
      <c r="AX27" s="113">
        <v>8.1</v>
      </c>
      <c r="AY27" s="113">
        <v>5.2</v>
      </c>
      <c r="AZ27" s="113">
        <v>3</v>
      </c>
      <c r="BA27" s="113">
        <v>7.5</v>
      </c>
      <c r="BB27" s="113">
        <v>10.1</v>
      </c>
      <c r="BC27" s="115"/>
      <c r="BE27" s="116">
        <f t="shared" si="17"/>
        <v>0.86</v>
      </c>
      <c r="BF27" s="113">
        <v>0.9</v>
      </c>
      <c r="BG27" s="113">
        <v>-0.7</v>
      </c>
      <c r="BH27" s="113">
        <v>-1.3</v>
      </c>
      <c r="BI27" s="113">
        <v>1.7</v>
      </c>
      <c r="BJ27" s="113">
        <v>3.7</v>
      </c>
      <c r="BK27" s="115"/>
      <c r="BM27" s="116">
        <f t="shared" si="18"/>
        <v>2.62</v>
      </c>
      <c r="BN27" s="113">
        <v>1.7</v>
      </c>
      <c r="BO27" s="113">
        <v>0.5</v>
      </c>
      <c r="BP27" s="113">
        <v>0.2</v>
      </c>
      <c r="BQ27" s="113">
        <v>5.7</v>
      </c>
      <c r="BR27" s="113">
        <v>5</v>
      </c>
      <c r="BU27" s="116">
        <f t="shared" si="19"/>
        <v>5.54</v>
      </c>
      <c r="BV27" s="113">
        <v>7</v>
      </c>
      <c r="BW27" s="113">
        <v>3.9</v>
      </c>
      <c r="BX27" s="113">
        <v>0.7</v>
      </c>
      <c r="BY27" s="113">
        <v>6.8</v>
      </c>
      <c r="BZ27" s="113">
        <v>9.3000000000000007</v>
      </c>
      <c r="CC27" s="116">
        <f t="shared" si="20"/>
        <v>7.94</v>
      </c>
      <c r="CD27" s="113">
        <v>9.6</v>
      </c>
      <c r="CE27" s="113">
        <v>5.9</v>
      </c>
      <c r="CF27" s="113">
        <v>3.1</v>
      </c>
      <c r="CG27" s="113">
        <v>9.1999999999999993</v>
      </c>
      <c r="CH27" s="113">
        <v>11.9</v>
      </c>
      <c r="CK27" s="116">
        <f t="shared" si="21"/>
        <v>6.419999999999999</v>
      </c>
      <c r="CL27" s="113">
        <v>6.8</v>
      </c>
      <c r="CM27" s="113">
        <v>5.6</v>
      </c>
      <c r="CN27" s="113">
        <v>2.2999999999999998</v>
      </c>
      <c r="CO27" s="113">
        <v>7.6</v>
      </c>
      <c r="CP27" s="113">
        <v>9.8000000000000007</v>
      </c>
      <c r="CS27" s="116">
        <f t="shared" si="22"/>
        <v>6.1999999999999993</v>
      </c>
      <c r="CT27" s="113">
        <v>8.3000000000000007</v>
      </c>
      <c r="CU27" s="113">
        <v>5.7</v>
      </c>
      <c r="CV27" s="113">
        <v>2.4</v>
      </c>
      <c r="CW27" s="113">
        <v>7.5</v>
      </c>
      <c r="CX27" s="113">
        <v>9.1999999999999993</v>
      </c>
      <c r="DA27" s="118">
        <v>45781</v>
      </c>
      <c r="DB27" s="113">
        <v>15.262083333333335</v>
      </c>
      <c r="DC27" s="113">
        <v>17.8</v>
      </c>
    </row>
    <row r="28" spans="1:107">
      <c r="A28" s="114">
        <v>44927</v>
      </c>
      <c r="B28" s="114">
        <f t="shared" si="25"/>
        <v>365</v>
      </c>
      <c r="C28" s="115">
        <f t="shared" si="23"/>
        <v>27</v>
      </c>
      <c r="D28" s="116">
        <f t="shared" si="0"/>
        <v>8.2784499999999994</v>
      </c>
      <c r="E28" s="116">
        <f t="shared" si="1"/>
        <v>5.78</v>
      </c>
      <c r="F28" s="116">
        <f t="shared" si="2"/>
        <v>0.27844999999999942</v>
      </c>
      <c r="G28" s="116">
        <f>指導機関用調整項目!$G$2*F28/$F$367</f>
        <v>2.2373548342285964e-003</v>
      </c>
      <c r="H28" s="116">
        <f t="shared" si="24"/>
        <v>9.4185065502775736e-002</v>
      </c>
      <c r="I28" s="116">
        <f>IF(降水量!Y28&gt;0,降水量!Y28*飽差!I28*F28*E28,0)</f>
        <v>0.28952437742816717</v>
      </c>
      <c r="J28" s="116">
        <f>指導機関用調整項目!$G$2*I28/$I$367</f>
        <v>8.3957538623182296e-004</v>
      </c>
      <c r="K28" s="116"/>
      <c r="M28" s="116">
        <f t="shared" si="3"/>
        <v>6.48</v>
      </c>
      <c r="N28" s="116">
        <f t="shared" si="4"/>
        <v>7.2200000000000006</v>
      </c>
      <c r="O28" s="116">
        <f t="shared" si="5"/>
        <v>8.1999999999999993</v>
      </c>
      <c r="P28" s="116">
        <f t="shared" si="6"/>
        <v>7.92</v>
      </c>
      <c r="Q28" s="116">
        <f t="shared" si="7"/>
        <v>1.7</v>
      </c>
      <c r="R28" s="116">
        <f t="shared" si="8"/>
        <v>3.4</v>
      </c>
      <c r="S28" s="116">
        <f t="shared" si="9"/>
        <v>5.78</v>
      </c>
      <c r="T28" s="116">
        <f t="shared" si="10"/>
        <v>8.2799999999999994</v>
      </c>
      <c r="U28" s="116">
        <f t="shared" si="11"/>
        <v>7.4</v>
      </c>
      <c r="V28" s="116">
        <f t="shared" si="12"/>
        <v>7.15</v>
      </c>
      <c r="Y28" s="116">
        <f t="shared" si="13"/>
        <v>6.48</v>
      </c>
      <c r="Z28" s="113">
        <v>5.3</v>
      </c>
      <c r="AA28" s="113">
        <v>4.5999999999999996</v>
      </c>
      <c r="AB28" s="113">
        <v>3.8</v>
      </c>
      <c r="AC28" s="113">
        <v>7.1</v>
      </c>
      <c r="AD28" s="113">
        <v>11.6</v>
      </c>
      <c r="AE28" s="115"/>
      <c r="AG28" s="116">
        <f t="shared" si="14"/>
        <v>7.2200000000000006</v>
      </c>
      <c r="AH28" s="113">
        <v>6</v>
      </c>
      <c r="AI28" s="113">
        <v>6</v>
      </c>
      <c r="AJ28" s="113">
        <v>3.5</v>
      </c>
      <c r="AK28" s="113">
        <v>7.8</v>
      </c>
      <c r="AL28" s="113">
        <v>12.8</v>
      </c>
      <c r="AM28" s="115"/>
      <c r="AO28" s="116">
        <f t="shared" si="15"/>
        <v>8.1999999999999993</v>
      </c>
      <c r="AP28" s="113">
        <v>7.4</v>
      </c>
      <c r="AQ28" s="113">
        <v>7.4</v>
      </c>
      <c r="AR28" s="113">
        <v>4.3</v>
      </c>
      <c r="AS28" s="113">
        <v>8.6999999999999993</v>
      </c>
      <c r="AT28" s="113">
        <v>12.4</v>
      </c>
      <c r="AU28" s="115"/>
      <c r="AW28" s="116">
        <f t="shared" si="16"/>
        <v>7.92</v>
      </c>
      <c r="AX28" s="113">
        <v>7.1</v>
      </c>
      <c r="AY28" s="113">
        <v>6.6</v>
      </c>
      <c r="AZ28" s="113">
        <v>4.2</v>
      </c>
      <c r="BA28" s="113">
        <v>8.1</v>
      </c>
      <c r="BB28" s="113">
        <v>13.6</v>
      </c>
      <c r="BC28" s="115"/>
      <c r="BE28" s="116">
        <f t="shared" si="17"/>
        <v>1.7</v>
      </c>
      <c r="BF28" s="113">
        <v>0.1</v>
      </c>
      <c r="BG28" s="113">
        <v>-0.1</v>
      </c>
      <c r="BH28" s="113">
        <v>-2</v>
      </c>
      <c r="BI28" s="113">
        <v>1.8</v>
      </c>
      <c r="BJ28" s="113">
        <v>8.6999999999999993</v>
      </c>
      <c r="BK28" s="115"/>
      <c r="BM28" s="116">
        <f t="shared" si="18"/>
        <v>3.4</v>
      </c>
      <c r="BN28" s="113">
        <v>1.6</v>
      </c>
      <c r="BO28" s="113">
        <v>1.2</v>
      </c>
      <c r="BP28" s="113">
        <v>-0.2</v>
      </c>
      <c r="BQ28" s="113">
        <v>3.6</v>
      </c>
      <c r="BR28" s="113">
        <v>10.8</v>
      </c>
      <c r="BU28" s="116">
        <f t="shared" si="19"/>
        <v>5.78</v>
      </c>
      <c r="BV28" s="113">
        <v>6.2</v>
      </c>
      <c r="BW28" s="113">
        <v>3.8</v>
      </c>
      <c r="BX28" s="113">
        <v>0.8</v>
      </c>
      <c r="BY28" s="113">
        <v>5.9</v>
      </c>
      <c r="BZ28" s="113">
        <v>12.2</v>
      </c>
      <c r="CC28" s="116">
        <f t="shared" si="20"/>
        <v>8.2799999999999994</v>
      </c>
      <c r="CD28" s="113">
        <v>9.3000000000000007</v>
      </c>
      <c r="CE28" s="113">
        <v>6.2</v>
      </c>
      <c r="CF28" s="113">
        <v>3.1</v>
      </c>
      <c r="CG28" s="113">
        <v>7.9</v>
      </c>
      <c r="CH28" s="113">
        <v>14.9</v>
      </c>
      <c r="CK28" s="116">
        <f t="shared" si="21"/>
        <v>7.4</v>
      </c>
      <c r="CL28" s="113">
        <v>6.9</v>
      </c>
      <c r="CM28" s="113">
        <v>6.7</v>
      </c>
      <c r="CN28" s="113">
        <v>2.4</v>
      </c>
      <c r="CO28" s="113">
        <v>7.7</v>
      </c>
      <c r="CP28" s="113">
        <v>13.3</v>
      </c>
      <c r="CS28" s="116">
        <f t="shared" si="22"/>
        <v>7.15</v>
      </c>
      <c r="CT28" s="113">
        <v>6.3</v>
      </c>
      <c r="CU28" s="113">
        <v>6.6</v>
      </c>
      <c r="CV28" s="113">
        <v>2.1</v>
      </c>
      <c r="CW28" s="113">
        <v>7.5</v>
      </c>
      <c r="CX28" s="113">
        <v>12.4</v>
      </c>
      <c r="DA28" s="118">
        <v>45782</v>
      </c>
      <c r="DB28" s="113">
        <v>15.053750000000001</v>
      </c>
      <c r="DC28" s="113">
        <v>16.100000000000001</v>
      </c>
    </row>
    <row r="29" spans="1:107">
      <c r="A29" s="114">
        <v>45292</v>
      </c>
      <c r="B29" s="114">
        <f t="shared" si="25"/>
        <v>365</v>
      </c>
      <c r="C29" s="115">
        <f t="shared" si="23"/>
        <v>28</v>
      </c>
      <c r="D29" s="116">
        <f t="shared" si="0"/>
        <v>7.2994000000000003</v>
      </c>
      <c r="E29" s="116">
        <f t="shared" si="1"/>
        <v>4.5600000000000005</v>
      </c>
      <c r="F29" s="116">
        <f t="shared" si="2"/>
        <v>0.36497000000000002</v>
      </c>
      <c r="G29" s="116">
        <f>指導機関用調整項目!$G$2*F29/$F$367</f>
        <v>2.9325458568806341e-003</v>
      </c>
      <c r="H29" s="116">
        <f t="shared" si="24"/>
        <v>9.7117611359656367e-002</v>
      </c>
      <c r="I29" s="116">
        <f>IF(降水量!Y29&gt;0,降水量!Y29*飽差!I29*F29*E29,0)</f>
        <v>0.25380881991182835</v>
      </c>
      <c r="J29" s="116">
        <f>指導機関用調整項目!$G$2*I29/$I$367</f>
        <v>7.3600585864099085e-004</v>
      </c>
      <c r="K29" s="116"/>
      <c r="M29" s="116">
        <f t="shared" si="3"/>
        <v>6.42</v>
      </c>
      <c r="N29" s="116">
        <f t="shared" si="4"/>
        <v>6.52</v>
      </c>
      <c r="O29" s="116">
        <f t="shared" si="5"/>
        <v>7.375</v>
      </c>
      <c r="P29" s="116">
        <f t="shared" si="6"/>
        <v>7.4800000000000013</v>
      </c>
      <c r="Q29" s="116">
        <f t="shared" si="7"/>
        <v>1.06</v>
      </c>
      <c r="R29" s="116">
        <f t="shared" si="8"/>
        <v>3.66</v>
      </c>
      <c r="S29" s="116">
        <f t="shared" si="9"/>
        <v>4.5600000000000005</v>
      </c>
      <c r="T29" s="116">
        <f t="shared" si="10"/>
        <v>6.9599999999999991</v>
      </c>
      <c r="U29" s="116">
        <f t="shared" si="11"/>
        <v>6.24</v>
      </c>
      <c r="V29" s="116">
        <f t="shared" si="12"/>
        <v>5.95</v>
      </c>
      <c r="Y29" s="116">
        <f t="shared" si="13"/>
        <v>6.42</v>
      </c>
      <c r="Z29" s="113">
        <v>8.5</v>
      </c>
      <c r="AA29" s="113">
        <v>6.3</v>
      </c>
      <c r="AB29" s="113">
        <v>3.5</v>
      </c>
      <c r="AC29" s="113">
        <v>6.9</v>
      </c>
      <c r="AD29" s="113">
        <v>6.9</v>
      </c>
      <c r="AE29" s="115"/>
      <c r="AG29" s="116">
        <f t="shared" si="14"/>
        <v>6.52</v>
      </c>
      <c r="AH29" s="113">
        <v>7.8</v>
      </c>
      <c r="AI29" s="113">
        <v>6.5</v>
      </c>
      <c r="AJ29" s="113">
        <v>4</v>
      </c>
      <c r="AK29" s="113">
        <v>7.5</v>
      </c>
      <c r="AL29" s="113">
        <v>6.8</v>
      </c>
      <c r="AM29" s="115"/>
      <c r="AO29" s="116">
        <f t="shared" si="15"/>
        <v>7.375</v>
      </c>
      <c r="AP29" s="113">
        <v>8.5</v>
      </c>
      <c r="AQ29" s="113">
        <v>7.8</v>
      </c>
      <c r="AR29" s="113">
        <v>5.5</v>
      </c>
      <c r="AS29" s="113">
        <v>8.1999999999999993</v>
      </c>
      <c r="AT29" s="113">
        <v>8</v>
      </c>
      <c r="AU29" s="115"/>
      <c r="AW29" s="116">
        <f t="shared" si="16"/>
        <v>7.4800000000000013</v>
      </c>
      <c r="AX29" s="113">
        <v>8.6</v>
      </c>
      <c r="AY29" s="113">
        <v>8</v>
      </c>
      <c r="AZ29" s="113">
        <v>4.3</v>
      </c>
      <c r="BA29" s="113">
        <v>8</v>
      </c>
      <c r="BB29" s="113">
        <v>8.5</v>
      </c>
      <c r="BC29" s="115"/>
      <c r="BE29" s="116">
        <f t="shared" si="17"/>
        <v>1.06</v>
      </c>
      <c r="BF29" s="113">
        <v>2.2999999999999998</v>
      </c>
      <c r="BG29" s="113">
        <v>0.8</v>
      </c>
      <c r="BH29" s="113">
        <v>-2.8</v>
      </c>
      <c r="BI29" s="113">
        <v>1.4</v>
      </c>
      <c r="BJ29" s="113">
        <v>3.6</v>
      </c>
      <c r="BK29" s="115"/>
      <c r="BM29" s="116">
        <f t="shared" si="18"/>
        <v>3.66</v>
      </c>
      <c r="BN29" s="113">
        <v>5.2</v>
      </c>
      <c r="BO29" s="113">
        <v>2.5</v>
      </c>
      <c r="BP29" s="113">
        <v>-0.4</v>
      </c>
      <c r="BQ29" s="113">
        <v>3.8</v>
      </c>
      <c r="BR29" s="113">
        <v>7.2</v>
      </c>
      <c r="BU29" s="116">
        <f t="shared" si="19"/>
        <v>4.5600000000000005</v>
      </c>
      <c r="BV29" s="113">
        <v>5.4</v>
      </c>
      <c r="BW29" s="113">
        <v>5</v>
      </c>
      <c r="BX29" s="113">
        <v>0.5</v>
      </c>
      <c r="BY29" s="113">
        <v>5.2</v>
      </c>
      <c r="BZ29" s="113">
        <v>6.7</v>
      </c>
      <c r="CC29" s="116">
        <f t="shared" si="20"/>
        <v>6.9599999999999991</v>
      </c>
      <c r="CD29" s="113">
        <v>8.1</v>
      </c>
      <c r="CE29" s="113">
        <v>7.1</v>
      </c>
      <c r="CF29" s="113">
        <v>2.8</v>
      </c>
      <c r="CG29" s="113">
        <v>6.9</v>
      </c>
      <c r="CH29" s="113">
        <v>9.9</v>
      </c>
      <c r="CK29" s="116">
        <f t="shared" si="21"/>
        <v>6.24</v>
      </c>
      <c r="CL29" s="113">
        <v>7.4</v>
      </c>
      <c r="CM29" s="113">
        <v>6.9</v>
      </c>
      <c r="CN29" s="113">
        <v>2.4</v>
      </c>
      <c r="CO29" s="113">
        <v>6.5</v>
      </c>
      <c r="CP29" s="113">
        <v>8</v>
      </c>
      <c r="CS29" s="116">
        <f t="shared" si="22"/>
        <v>5.95</v>
      </c>
      <c r="CT29" s="113">
        <v>6.2</v>
      </c>
      <c r="CU29" s="113">
        <v>6.4</v>
      </c>
      <c r="CV29" s="113">
        <v>2.4</v>
      </c>
      <c r="CW29" s="113">
        <v>6.8</v>
      </c>
      <c r="CX29" s="113">
        <v>8.1999999999999993</v>
      </c>
      <c r="DA29" s="118">
        <v>45783</v>
      </c>
      <c r="DB29" s="113">
        <v>14.824583333333335</v>
      </c>
      <c r="DC29" s="113">
        <v>13.4</v>
      </c>
    </row>
    <row r="30" spans="1:107">
      <c r="A30" s="114">
        <v>45658</v>
      </c>
      <c r="B30" s="114">
        <f t="shared" si="25"/>
        <v>366</v>
      </c>
      <c r="C30" s="115">
        <f t="shared" si="23"/>
        <v>29</v>
      </c>
      <c r="D30" s="116">
        <f t="shared" si="0"/>
        <v>6.4327000000000005</v>
      </c>
      <c r="E30" s="116">
        <f t="shared" si="1"/>
        <v>3.4800000000000004</v>
      </c>
      <c r="F30" s="116">
        <f t="shared" si="2"/>
        <v>0.32163500000000006</v>
      </c>
      <c r="G30" s="116">
        <f>指導機関用調整項目!$G$2*F30/$F$367</f>
        <v>2.5843477181077979e-003</v>
      </c>
      <c r="H30" s="116">
        <f t="shared" si="24"/>
        <v>9.9701959077764163e-002</v>
      </c>
      <c r="I30" s="116">
        <f>IF(降水量!Y30&gt;0,降水量!Y30*飽差!I30*F30*E30,0)</f>
        <v>0.17061919104518139</v>
      </c>
      <c r="J30" s="116">
        <f>指導機関用調整項目!$G$2*I30/$I$367</f>
        <v>4.9476895345663952e-004</v>
      </c>
      <c r="K30" s="116"/>
      <c r="M30" s="116">
        <f t="shared" si="3"/>
        <v>5.86</v>
      </c>
      <c r="N30" s="116">
        <f t="shared" si="4"/>
        <v>5.5</v>
      </c>
      <c r="O30" s="116">
        <f t="shared" si="5"/>
        <v>6.0749999999999993</v>
      </c>
      <c r="P30" s="116">
        <f t="shared" si="6"/>
        <v>6.34</v>
      </c>
      <c r="Q30" s="116">
        <f t="shared" si="7"/>
        <v>-0.2</v>
      </c>
      <c r="R30" s="116">
        <f t="shared" si="8"/>
        <v>2.46</v>
      </c>
      <c r="S30" s="116">
        <f t="shared" si="9"/>
        <v>3.4800000000000004</v>
      </c>
      <c r="T30" s="116">
        <f t="shared" si="10"/>
        <v>5.66</v>
      </c>
      <c r="U30" s="116">
        <f t="shared" si="11"/>
        <v>4.8600000000000003</v>
      </c>
      <c r="V30" s="116">
        <f t="shared" si="12"/>
        <v>4.6500000000000004</v>
      </c>
      <c r="Y30" s="116">
        <f t="shared" si="13"/>
        <v>5.86</v>
      </c>
      <c r="Z30" s="113">
        <v>7.3</v>
      </c>
      <c r="AA30" s="113">
        <v>6.1</v>
      </c>
      <c r="AB30" s="113">
        <v>3</v>
      </c>
      <c r="AC30" s="113">
        <v>6.8</v>
      </c>
      <c r="AD30" s="113">
        <v>6.1</v>
      </c>
      <c r="AE30" s="115"/>
      <c r="AG30" s="116">
        <f t="shared" si="14"/>
        <v>5.5</v>
      </c>
      <c r="AH30" s="113">
        <v>5.2</v>
      </c>
      <c r="AI30" s="113">
        <v>7</v>
      </c>
      <c r="AJ30" s="113">
        <v>3</v>
      </c>
      <c r="AK30" s="113">
        <v>7</v>
      </c>
      <c r="AL30" s="113">
        <v>5.3</v>
      </c>
      <c r="AM30" s="115"/>
      <c r="AO30" s="116">
        <f t="shared" si="15"/>
        <v>6.0749999999999993</v>
      </c>
      <c r="AP30" s="113">
        <v>6.3</v>
      </c>
      <c r="AQ30" s="113">
        <v>7.9</v>
      </c>
      <c r="AR30" s="113">
        <v>3.8</v>
      </c>
      <c r="AS30" s="113">
        <v>7</v>
      </c>
      <c r="AT30" s="113">
        <v>5.6</v>
      </c>
      <c r="AU30" s="115"/>
      <c r="AW30" s="116">
        <f t="shared" si="16"/>
        <v>6.34</v>
      </c>
      <c r="AX30" s="113">
        <v>6.5</v>
      </c>
      <c r="AY30" s="113">
        <v>7.6</v>
      </c>
      <c r="AZ30" s="113">
        <v>4.8</v>
      </c>
      <c r="BA30" s="113">
        <v>6.8</v>
      </c>
      <c r="BB30" s="113">
        <v>6</v>
      </c>
      <c r="BC30" s="115"/>
      <c r="BE30" s="116">
        <f t="shared" si="17"/>
        <v>-0.2</v>
      </c>
      <c r="BF30" s="113">
        <v>-0.3</v>
      </c>
      <c r="BG30" s="113">
        <v>1.2</v>
      </c>
      <c r="BH30" s="113">
        <v>-1.9</v>
      </c>
      <c r="BI30" s="113">
        <v>0.4</v>
      </c>
      <c r="BJ30" s="113">
        <v>-0.4</v>
      </c>
      <c r="BK30" s="115"/>
      <c r="BM30" s="116">
        <f t="shared" si="18"/>
        <v>2.46</v>
      </c>
      <c r="BN30" s="113">
        <v>3.6</v>
      </c>
      <c r="BO30" s="113">
        <v>2.6</v>
      </c>
      <c r="BP30" s="113">
        <v>1.4</v>
      </c>
      <c r="BQ30" s="113">
        <v>1.9</v>
      </c>
      <c r="BR30" s="113">
        <v>2.8</v>
      </c>
      <c r="BU30" s="116">
        <f t="shared" si="19"/>
        <v>3.4800000000000004</v>
      </c>
      <c r="BV30" s="113">
        <v>3.2</v>
      </c>
      <c r="BW30" s="113">
        <v>6.1</v>
      </c>
      <c r="BX30" s="113">
        <v>1.4</v>
      </c>
      <c r="BY30" s="113">
        <v>4.5999999999999996</v>
      </c>
      <c r="BZ30" s="113">
        <v>2.1</v>
      </c>
      <c r="CC30" s="116">
        <f t="shared" si="20"/>
        <v>5.66</v>
      </c>
      <c r="CD30" s="113">
        <v>5.6</v>
      </c>
      <c r="CE30" s="113">
        <v>7.6</v>
      </c>
      <c r="CF30" s="113">
        <v>3.6</v>
      </c>
      <c r="CG30" s="113">
        <v>7.3</v>
      </c>
      <c r="CH30" s="113">
        <v>4.2</v>
      </c>
      <c r="CK30" s="116">
        <f t="shared" si="21"/>
        <v>4.8600000000000003</v>
      </c>
      <c r="CL30" s="113">
        <v>5.2</v>
      </c>
      <c r="CM30" s="113">
        <v>6.2</v>
      </c>
      <c r="CN30" s="113">
        <v>3</v>
      </c>
      <c r="CO30" s="113">
        <v>6.2</v>
      </c>
      <c r="CP30" s="113">
        <v>3.7</v>
      </c>
      <c r="CS30" s="116">
        <f t="shared" si="22"/>
        <v>4.6500000000000004</v>
      </c>
      <c r="CT30" s="113">
        <v>4</v>
      </c>
      <c r="CU30" s="113">
        <v>6.6</v>
      </c>
      <c r="CV30" s="113">
        <v>2.9</v>
      </c>
      <c r="CW30" s="113">
        <v>5.8</v>
      </c>
      <c r="CX30" s="113">
        <v>3.3</v>
      </c>
      <c r="DA30" s="118">
        <v>45784</v>
      </c>
      <c r="DB30" s="113">
        <v>15.073333333333332</v>
      </c>
      <c r="DC30" s="113">
        <v>16.899999999999999</v>
      </c>
    </row>
    <row r="31" spans="1:107">
      <c r="A31" s="114">
        <v>46023</v>
      </c>
      <c r="B31" s="114">
        <f t="shared" si="25"/>
        <v>365</v>
      </c>
      <c r="C31" s="115">
        <f t="shared" si="23"/>
        <v>30</v>
      </c>
      <c r="D31" s="116">
        <f t="shared" si="0"/>
        <v>6.3845499999999991</v>
      </c>
      <c r="E31" s="116">
        <f t="shared" si="1"/>
        <v>3.4199999999999995</v>
      </c>
      <c r="F31" s="116">
        <f t="shared" si="2"/>
        <v>0.3192275</v>
      </c>
      <c r="G31" s="116">
        <f>指導機関用調整項目!$G$2*F31/$F$367</f>
        <v>2.5650033770648617e-003</v>
      </c>
      <c r="H31" s="116">
        <f t="shared" si="24"/>
        <v>0.10226696245482902</v>
      </c>
      <c r="I31" s="116">
        <f>IF(降水量!Y31&gt;0,降水量!Y31*飽差!I31*F31*E31,0)</f>
        <v>0.18287097178806921</v>
      </c>
      <c r="J31" s="116">
        <f>指導機関用調整項目!$G$2*I31/$I$367</f>
        <v>5.3029720030276124e-004</v>
      </c>
      <c r="K31" s="116"/>
      <c r="M31" s="116">
        <f t="shared" si="3"/>
        <v>5.0199999999999996</v>
      </c>
      <c r="N31" s="116">
        <f t="shared" si="4"/>
        <v>5.46</v>
      </c>
      <c r="O31" s="116">
        <f t="shared" si="5"/>
        <v>6.2749999999999995</v>
      </c>
      <c r="P31" s="116">
        <f t="shared" si="6"/>
        <v>6.62</v>
      </c>
      <c r="Q31" s="116">
        <f t="shared" si="7"/>
        <v>7.9999999999999946e-002</v>
      </c>
      <c r="R31" s="116">
        <f t="shared" si="8"/>
        <v>2.3600000000000003</v>
      </c>
      <c r="S31" s="116">
        <f t="shared" si="9"/>
        <v>3.4199999999999995</v>
      </c>
      <c r="T31" s="116">
        <f t="shared" si="10"/>
        <v>5.62</v>
      </c>
      <c r="U31" s="116">
        <f t="shared" si="11"/>
        <v>4.8</v>
      </c>
      <c r="V31" s="116">
        <f t="shared" si="12"/>
        <v>4.7</v>
      </c>
      <c r="Y31" s="116">
        <f t="shared" si="13"/>
        <v>5.0199999999999996</v>
      </c>
      <c r="Z31" s="113">
        <v>5.5</v>
      </c>
      <c r="AA31" s="113">
        <v>6.6</v>
      </c>
      <c r="AB31" s="113">
        <v>4.4000000000000004</v>
      </c>
      <c r="AC31" s="113">
        <v>4.7</v>
      </c>
      <c r="AD31" s="113">
        <v>3.9</v>
      </c>
      <c r="AE31" s="115"/>
      <c r="AG31" s="116">
        <f t="shared" si="14"/>
        <v>5.46</v>
      </c>
      <c r="AH31" s="113">
        <v>5.0999999999999996</v>
      </c>
      <c r="AI31" s="113">
        <v>7.8</v>
      </c>
      <c r="AJ31" s="113">
        <v>4.3</v>
      </c>
      <c r="AK31" s="113">
        <v>5.8</v>
      </c>
      <c r="AL31" s="113">
        <v>4.3</v>
      </c>
      <c r="AM31" s="115"/>
      <c r="AO31" s="116">
        <f t="shared" si="15"/>
        <v>6.2749999999999995</v>
      </c>
      <c r="AP31" s="113">
        <v>6.1</v>
      </c>
      <c r="AQ31" s="113">
        <v>8.1</v>
      </c>
      <c r="AR31" s="113">
        <v>5.6</v>
      </c>
      <c r="AS31" s="113">
        <v>7.1</v>
      </c>
      <c r="AT31" s="113">
        <v>4.3</v>
      </c>
      <c r="AU31" s="115"/>
      <c r="AW31" s="116">
        <f t="shared" si="16"/>
        <v>6.62</v>
      </c>
      <c r="AX31" s="113">
        <v>6.8</v>
      </c>
      <c r="AY31" s="113">
        <v>7.9</v>
      </c>
      <c r="AZ31" s="113">
        <v>5.7</v>
      </c>
      <c r="BA31" s="113">
        <v>6.6</v>
      </c>
      <c r="BB31" s="113">
        <v>6.1</v>
      </c>
      <c r="BC31" s="115"/>
      <c r="BE31" s="116">
        <f t="shared" si="17"/>
        <v>7.9999999999999946e-002</v>
      </c>
      <c r="BF31" s="113">
        <v>0.4</v>
      </c>
      <c r="BG31" s="113">
        <v>1.4</v>
      </c>
      <c r="BH31" s="113">
        <v>-1.1000000000000001</v>
      </c>
      <c r="BI31" s="113">
        <v>-0.1</v>
      </c>
      <c r="BJ31" s="113">
        <v>-0.2</v>
      </c>
      <c r="BK31" s="115"/>
      <c r="BM31" s="116">
        <f t="shared" si="18"/>
        <v>2.3600000000000003</v>
      </c>
      <c r="BN31" s="113">
        <v>3.9</v>
      </c>
      <c r="BO31" s="113">
        <v>2.7</v>
      </c>
      <c r="BP31" s="113">
        <v>0.7</v>
      </c>
      <c r="BQ31" s="113">
        <v>1.3</v>
      </c>
      <c r="BR31" s="113">
        <v>3.2</v>
      </c>
      <c r="BU31" s="116">
        <f t="shared" si="19"/>
        <v>3.4199999999999995</v>
      </c>
      <c r="BV31" s="113">
        <v>2.7</v>
      </c>
      <c r="BW31" s="113">
        <v>6.2</v>
      </c>
      <c r="BX31" s="113">
        <v>1.7</v>
      </c>
      <c r="BY31" s="113">
        <v>4.0999999999999996</v>
      </c>
      <c r="BZ31" s="113">
        <v>2.4</v>
      </c>
      <c r="CC31" s="116">
        <f t="shared" si="20"/>
        <v>5.62</v>
      </c>
      <c r="CD31" s="113">
        <v>5</v>
      </c>
      <c r="CE31" s="113">
        <v>8.3000000000000007</v>
      </c>
      <c r="CF31" s="113">
        <v>4.3</v>
      </c>
      <c r="CG31" s="113">
        <v>6.3</v>
      </c>
      <c r="CH31" s="113">
        <v>4.2</v>
      </c>
      <c r="CK31" s="116">
        <f t="shared" si="21"/>
        <v>4.8</v>
      </c>
      <c r="CL31" s="113">
        <v>4.4000000000000004</v>
      </c>
      <c r="CM31" s="113">
        <v>6.1</v>
      </c>
      <c r="CN31" s="113">
        <v>3.9</v>
      </c>
      <c r="CO31" s="113">
        <v>5.9</v>
      </c>
      <c r="CP31" s="113">
        <v>3.7</v>
      </c>
      <c r="CS31" s="116">
        <f t="shared" si="22"/>
        <v>4.7</v>
      </c>
      <c r="CT31" s="113">
        <v>3.5</v>
      </c>
      <c r="CU31" s="113">
        <v>6.6</v>
      </c>
      <c r="CV31" s="113">
        <v>2.5</v>
      </c>
      <c r="CW31" s="113">
        <v>6</v>
      </c>
      <c r="CX31" s="113">
        <v>3.7</v>
      </c>
      <c r="DA31" s="118">
        <v>45785</v>
      </c>
      <c r="DB31" s="113">
        <v>15.79875</v>
      </c>
      <c r="DC31" s="113">
        <v>17.2</v>
      </c>
    </row>
    <row r="32" spans="1:107">
      <c r="C32" s="115">
        <f t="shared" si="23"/>
        <v>31</v>
      </c>
      <c r="D32" s="116">
        <f t="shared" si="0"/>
        <v>7.4759499999999992</v>
      </c>
      <c r="E32" s="116">
        <f t="shared" si="1"/>
        <v>4.7799999999999994</v>
      </c>
      <c r="F32" s="116">
        <f t="shared" si="2"/>
        <v>0.3737975</v>
      </c>
      <c r="G32" s="116">
        <f>指導機関用調整項目!$G$2*F32/$F$367</f>
        <v>3.0034751073713972e-003</v>
      </c>
      <c r="H32" s="116">
        <f t="shared" si="24"/>
        <v>0.10527043756220042</v>
      </c>
      <c r="I32" s="116">
        <f>IF(降水量!Y32&gt;0,降水量!Y32*飽差!I32*F32*E32,0)</f>
        <v>0.32902715499828644</v>
      </c>
      <c r="J32" s="116">
        <f>指導機関用調整項目!$G$2*I32/$I$367</f>
        <v>9.5412725930818e-004</v>
      </c>
      <c r="K32" s="116"/>
      <c r="M32" s="116">
        <f t="shared" si="3"/>
        <v>5.92</v>
      </c>
      <c r="N32" s="116">
        <f t="shared" si="4"/>
        <v>6.52</v>
      </c>
      <c r="O32" s="116">
        <f t="shared" si="5"/>
        <v>7.4250000000000007</v>
      </c>
      <c r="P32" s="116">
        <f t="shared" si="6"/>
        <v>6.82</v>
      </c>
      <c r="Q32" s="116">
        <f t="shared" si="7"/>
        <v>0.88000000000000012</v>
      </c>
      <c r="R32" s="116">
        <f t="shared" si="8"/>
        <v>2.5199999999999996</v>
      </c>
      <c r="S32" s="116">
        <f t="shared" si="9"/>
        <v>4.7799999999999994</v>
      </c>
      <c r="T32" s="116">
        <f t="shared" si="10"/>
        <v>6.94</v>
      </c>
      <c r="U32" s="116">
        <f t="shared" si="11"/>
        <v>6.1199999999999992</v>
      </c>
      <c r="V32" s="116">
        <f t="shared" si="12"/>
        <v>5.6</v>
      </c>
      <c r="Y32" s="116">
        <f t="shared" si="13"/>
        <v>5.92</v>
      </c>
      <c r="Z32" s="113">
        <v>5.2</v>
      </c>
      <c r="AA32" s="113">
        <v>8.6999999999999993</v>
      </c>
      <c r="AB32" s="113">
        <v>4.5</v>
      </c>
      <c r="AC32" s="113">
        <v>5.7</v>
      </c>
      <c r="AD32" s="113">
        <v>5.5</v>
      </c>
      <c r="AE32" s="115"/>
      <c r="AG32" s="116">
        <f t="shared" si="14"/>
        <v>6.52</v>
      </c>
      <c r="AH32" s="113">
        <v>5.6</v>
      </c>
      <c r="AI32" s="113">
        <v>9.8000000000000007</v>
      </c>
      <c r="AJ32" s="113">
        <v>5.2</v>
      </c>
      <c r="AK32" s="113">
        <v>6</v>
      </c>
      <c r="AL32" s="113">
        <v>6</v>
      </c>
      <c r="AM32" s="115"/>
      <c r="AO32" s="116">
        <f t="shared" si="15"/>
        <v>7.4250000000000007</v>
      </c>
      <c r="AP32" s="113">
        <v>6</v>
      </c>
      <c r="AQ32" s="113">
        <v>10.1</v>
      </c>
      <c r="AR32" s="113">
        <v>6</v>
      </c>
      <c r="AS32" s="113">
        <v>7</v>
      </c>
      <c r="AT32" s="113">
        <v>6.6</v>
      </c>
      <c r="AU32" s="115"/>
      <c r="AW32" s="116">
        <f t="shared" si="16"/>
        <v>6.82</v>
      </c>
      <c r="AX32" s="113">
        <v>6.1</v>
      </c>
      <c r="AY32" s="113">
        <v>10</v>
      </c>
      <c r="AZ32" s="113">
        <v>4.7</v>
      </c>
      <c r="BA32" s="113">
        <v>6.4</v>
      </c>
      <c r="BB32" s="113">
        <v>6.9</v>
      </c>
      <c r="BC32" s="115"/>
      <c r="BE32" s="116">
        <f t="shared" si="17"/>
        <v>0.88000000000000012</v>
      </c>
      <c r="BF32" s="113">
        <v>1</v>
      </c>
      <c r="BG32" s="113">
        <v>3.7</v>
      </c>
      <c r="BH32" s="113">
        <v>-1.5</v>
      </c>
      <c r="BI32" s="113">
        <v>-0.4</v>
      </c>
      <c r="BJ32" s="113">
        <v>1.6</v>
      </c>
      <c r="BK32" s="115"/>
      <c r="BM32" s="116">
        <f t="shared" si="18"/>
        <v>2.5199999999999996</v>
      </c>
      <c r="BN32" s="113">
        <v>2.7</v>
      </c>
      <c r="BO32" s="113">
        <v>5.5</v>
      </c>
      <c r="BP32" s="113">
        <v>-0.6</v>
      </c>
      <c r="BQ32" s="113">
        <v>1.7</v>
      </c>
      <c r="BR32" s="113">
        <v>3.3</v>
      </c>
      <c r="BU32" s="116">
        <f t="shared" si="19"/>
        <v>4.7799999999999994</v>
      </c>
      <c r="BV32" s="113">
        <v>4.8</v>
      </c>
      <c r="BW32" s="113">
        <v>7.4</v>
      </c>
      <c r="BX32" s="113">
        <v>1.8</v>
      </c>
      <c r="BY32" s="113">
        <v>4</v>
      </c>
      <c r="BZ32" s="113">
        <v>5.9</v>
      </c>
      <c r="CC32" s="116">
        <f t="shared" si="20"/>
        <v>6.94</v>
      </c>
      <c r="CD32" s="113">
        <v>6.4</v>
      </c>
      <c r="CE32" s="113">
        <v>9.9</v>
      </c>
      <c r="CF32" s="113">
        <v>4.0999999999999996</v>
      </c>
      <c r="CG32" s="113">
        <v>6.5</v>
      </c>
      <c r="CH32" s="113">
        <v>7.8</v>
      </c>
      <c r="CK32" s="116">
        <f t="shared" si="21"/>
        <v>6.1199999999999992</v>
      </c>
      <c r="CL32" s="113">
        <v>6.2</v>
      </c>
      <c r="CM32" s="113">
        <v>7.3</v>
      </c>
      <c r="CN32" s="113">
        <v>4.2</v>
      </c>
      <c r="CO32" s="113">
        <v>6.1</v>
      </c>
      <c r="CP32" s="113">
        <v>6.8</v>
      </c>
      <c r="CS32" s="116">
        <f t="shared" si="22"/>
        <v>5.6</v>
      </c>
      <c r="CT32" s="113">
        <v>6.3</v>
      </c>
      <c r="CU32" s="113">
        <v>6.5</v>
      </c>
      <c r="CV32" s="113">
        <v>4.0999999999999996</v>
      </c>
      <c r="CW32" s="113">
        <v>5.6</v>
      </c>
      <c r="CX32" s="113">
        <v>6.2</v>
      </c>
      <c r="DA32" s="118">
        <v>45786</v>
      </c>
      <c r="DB32" s="113">
        <v>15.988333333333335</v>
      </c>
      <c r="DC32" s="113">
        <v>16.600000000000001</v>
      </c>
    </row>
    <row r="33" spans="1:107">
      <c r="A33" s="113">
        <v>43831</v>
      </c>
      <c r="C33" s="115">
        <f t="shared" si="23"/>
        <v>32</v>
      </c>
      <c r="D33" s="116">
        <f t="shared" si="0"/>
        <v>9.0809499999999996</v>
      </c>
      <c r="E33" s="116">
        <f t="shared" si="1"/>
        <v>6.7799999999999994</v>
      </c>
      <c r="F33" s="116">
        <f t="shared" si="2"/>
        <v>1.0809499999999996</v>
      </c>
      <c r="G33" s="116">
        <f>指導機関用調整項目!$G$2*F33/$F$367</f>
        <v>8.6854685152070593e-003</v>
      </c>
      <c r="H33" s="116">
        <f t="shared" si="24"/>
        <v>0.11395590607740748</v>
      </c>
      <c r="I33" s="116">
        <f>IF(降水量!Y33&gt;0,降水量!Y33*飽差!I33*F33*E33,0)</f>
        <v>1.1949425538867251</v>
      </c>
      <c r="J33" s="116">
        <f>指導機関用調整項目!$G$2*I33/$I$367</f>
        <v>3.4651464070696411e-003</v>
      </c>
      <c r="K33" s="116"/>
      <c r="M33" s="116">
        <f t="shared" si="3"/>
        <v>8.36</v>
      </c>
      <c r="N33" s="116">
        <f t="shared" si="4"/>
        <v>8.34</v>
      </c>
      <c r="O33" s="116">
        <f t="shared" si="5"/>
        <v>9.4499999999999993</v>
      </c>
      <c r="P33" s="116">
        <f t="shared" si="6"/>
        <v>9.2399999999999984</v>
      </c>
      <c r="Q33" s="116">
        <f t="shared" si="7"/>
        <v>2.74</v>
      </c>
      <c r="R33" s="116">
        <f t="shared" si="8"/>
        <v>4.9000000000000004</v>
      </c>
      <c r="S33" s="116">
        <f t="shared" si="9"/>
        <v>6.7799999999999994</v>
      </c>
      <c r="T33" s="116">
        <f t="shared" si="10"/>
        <v>9.24</v>
      </c>
      <c r="U33" s="116">
        <f t="shared" si="11"/>
        <v>8.0599999999999987</v>
      </c>
      <c r="V33" s="116">
        <f t="shared" si="12"/>
        <v>7.15</v>
      </c>
      <c r="Y33" s="116">
        <f t="shared" si="13"/>
        <v>8.36</v>
      </c>
      <c r="Z33" s="113">
        <v>6.6</v>
      </c>
      <c r="AA33" s="113">
        <v>13.3</v>
      </c>
      <c r="AB33" s="113">
        <v>6.9</v>
      </c>
      <c r="AC33" s="113">
        <v>5.6</v>
      </c>
      <c r="AD33" s="113">
        <v>9.4</v>
      </c>
      <c r="AE33" s="115"/>
      <c r="AG33" s="116">
        <f t="shared" si="14"/>
        <v>8.34</v>
      </c>
      <c r="AH33" s="113">
        <v>7.3</v>
      </c>
      <c r="AI33" s="113">
        <v>12.1</v>
      </c>
      <c r="AJ33" s="113">
        <v>7.2</v>
      </c>
      <c r="AK33" s="113">
        <v>5.5</v>
      </c>
      <c r="AL33" s="113">
        <v>9.6</v>
      </c>
      <c r="AM33" s="115"/>
      <c r="AO33" s="116">
        <f t="shared" si="15"/>
        <v>9.4499999999999993</v>
      </c>
      <c r="AP33" s="113">
        <v>8.1</v>
      </c>
      <c r="AQ33" s="113">
        <v>12.9</v>
      </c>
      <c r="AR33" s="113">
        <v>8.1</v>
      </c>
      <c r="AS33" s="113">
        <v>6.8</v>
      </c>
      <c r="AT33" s="113">
        <v>10</v>
      </c>
      <c r="AU33" s="115"/>
      <c r="AW33" s="116">
        <f t="shared" si="16"/>
        <v>9.2399999999999984</v>
      </c>
      <c r="AX33" s="113">
        <v>8.1</v>
      </c>
      <c r="AY33" s="113">
        <v>14.2</v>
      </c>
      <c r="AZ33" s="113">
        <v>7.7</v>
      </c>
      <c r="BA33" s="113">
        <v>6.3</v>
      </c>
      <c r="BB33" s="113">
        <v>9.9</v>
      </c>
      <c r="BC33" s="115"/>
      <c r="BE33" s="116">
        <f t="shared" si="17"/>
        <v>2.74</v>
      </c>
      <c r="BF33" s="113">
        <v>1.7</v>
      </c>
      <c r="BG33" s="113">
        <v>7.7</v>
      </c>
      <c r="BH33" s="113">
        <v>1.1000000000000001</v>
      </c>
      <c r="BI33" s="113">
        <v>0.2</v>
      </c>
      <c r="BJ33" s="113">
        <v>3</v>
      </c>
      <c r="BK33" s="115"/>
      <c r="BM33" s="116">
        <f t="shared" si="18"/>
        <v>4.9000000000000004</v>
      </c>
      <c r="BN33" s="113">
        <v>3.7</v>
      </c>
      <c r="BO33" s="113">
        <v>10.1</v>
      </c>
      <c r="BP33" s="113">
        <v>2.7</v>
      </c>
      <c r="BQ33" s="113">
        <v>2.1</v>
      </c>
      <c r="BR33" s="113">
        <v>5.9</v>
      </c>
      <c r="BU33" s="116">
        <f t="shared" si="19"/>
        <v>6.7799999999999994</v>
      </c>
      <c r="BV33" s="113">
        <v>5.6</v>
      </c>
      <c r="BW33" s="113">
        <v>10.9</v>
      </c>
      <c r="BX33" s="113">
        <v>4.8</v>
      </c>
      <c r="BY33" s="113">
        <v>3.9</v>
      </c>
      <c r="BZ33" s="113">
        <v>8.6999999999999993</v>
      </c>
      <c r="CC33" s="116">
        <f t="shared" si="20"/>
        <v>9.24</v>
      </c>
      <c r="CD33" s="113">
        <v>7.6</v>
      </c>
      <c r="CE33" s="113">
        <v>12.4</v>
      </c>
      <c r="CF33" s="113">
        <v>7.4</v>
      </c>
      <c r="CG33" s="113">
        <v>6.7</v>
      </c>
      <c r="CH33" s="113">
        <v>12.1</v>
      </c>
      <c r="CK33" s="116">
        <f t="shared" si="21"/>
        <v>8.0599999999999987</v>
      </c>
      <c r="CL33" s="113">
        <v>7.7</v>
      </c>
      <c r="CM33" s="113">
        <v>11.5</v>
      </c>
      <c r="CN33" s="113">
        <v>6.2</v>
      </c>
      <c r="CO33" s="113">
        <v>5.9</v>
      </c>
      <c r="CP33" s="113">
        <v>9</v>
      </c>
      <c r="CS33" s="116">
        <f t="shared" si="22"/>
        <v>7.15</v>
      </c>
      <c r="CT33" s="113">
        <v>6.8</v>
      </c>
      <c r="CU33" s="113">
        <v>10.9</v>
      </c>
      <c r="CV33" s="113">
        <v>5.4</v>
      </c>
      <c r="CW33" s="113">
        <v>4.5999999999999996</v>
      </c>
      <c r="CX33" s="113">
        <v>7.7</v>
      </c>
      <c r="DA33" s="118">
        <v>45787</v>
      </c>
      <c r="DB33" s="113">
        <v>15.960416666666667</v>
      </c>
      <c r="DC33" s="113">
        <v>17.5</v>
      </c>
    </row>
    <row r="34" spans="1:107">
      <c r="A34" s="113">
        <v>44197</v>
      </c>
      <c r="B34" s="113">
        <v>366</v>
      </c>
      <c r="C34" s="115">
        <f t="shared" si="23"/>
        <v>33</v>
      </c>
      <c r="D34" s="116">
        <f t="shared" si="0"/>
        <v>8.8080999999999996</v>
      </c>
      <c r="E34" s="116">
        <f t="shared" si="1"/>
        <v>6.44</v>
      </c>
      <c r="F34" s="116">
        <f t="shared" si="2"/>
        <v>0.8080999999999996</v>
      </c>
      <c r="G34" s="116">
        <f>指導機関用調整項目!$G$2*F34/$F$367</f>
        <v>6.4931098636743824e-003</v>
      </c>
      <c r="H34" s="116">
        <f t="shared" si="24"/>
        <v>0.12044901594108186</v>
      </c>
      <c r="I34" s="116">
        <f>IF(降水量!Y34&gt;0,降水量!Y34*飽差!I34*F34*E34,0)</f>
        <v>0.82391281351323487</v>
      </c>
      <c r="J34" s="116">
        <f>指導機関用調整項目!$G$2*I34/$I$367</f>
        <v>2.3892182232508087e-003</v>
      </c>
      <c r="K34" s="116"/>
      <c r="M34" s="116">
        <f t="shared" si="3"/>
        <v>8.6</v>
      </c>
      <c r="N34" s="116">
        <f t="shared" si="4"/>
        <v>8.1</v>
      </c>
      <c r="O34" s="116">
        <f t="shared" si="5"/>
        <v>9.125</v>
      </c>
      <c r="P34" s="116">
        <f t="shared" si="6"/>
        <v>9.5599999999999987</v>
      </c>
      <c r="Q34" s="116">
        <f t="shared" si="7"/>
        <v>3</v>
      </c>
      <c r="R34" s="116">
        <f t="shared" si="8"/>
        <v>6.04</v>
      </c>
      <c r="S34" s="116">
        <f t="shared" si="9"/>
        <v>6.44</v>
      </c>
      <c r="T34" s="116">
        <f t="shared" si="10"/>
        <v>8.52</v>
      </c>
      <c r="U34" s="116">
        <f t="shared" si="11"/>
        <v>7.6</v>
      </c>
      <c r="V34" s="116">
        <f t="shared" si="12"/>
        <v>7.4</v>
      </c>
      <c r="Y34" s="116">
        <f t="shared" si="13"/>
        <v>8.6</v>
      </c>
      <c r="Z34" s="113">
        <v>6.9</v>
      </c>
      <c r="AA34" s="113">
        <v>7.3</v>
      </c>
      <c r="AB34" s="113">
        <v>9.1</v>
      </c>
      <c r="AC34" s="113">
        <v>6.3</v>
      </c>
      <c r="AD34" s="113">
        <v>13.4</v>
      </c>
      <c r="AE34" s="115"/>
      <c r="AG34" s="116">
        <f t="shared" si="14"/>
        <v>8.1</v>
      </c>
      <c r="AH34" s="113">
        <v>7</v>
      </c>
      <c r="AI34" s="113">
        <v>7.3</v>
      </c>
      <c r="AJ34" s="113">
        <v>7.8</v>
      </c>
      <c r="AK34" s="113">
        <v>5.8</v>
      </c>
      <c r="AL34" s="113">
        <v>12.6</v>
      </c>
      <c r="AM34" s="115"/>
      <c r="AO34" s="116">
        <f t="shared" si="15"/>
        <v>9.125</v>
      </c>
      <c r="AP34" s="113">
        <v>7.7</v>
      </c>
      <c r="AQ34" s="113">
        <v>8.1</v>
      </c>
      <c r="AR34" s="113">
        <v>9.6</v>
      </c>
      <c r="AS34" s="113">
        <v>6.1</v>
      </c>
      <c r="AT34" s="113">
        <v>12.7</v>
      </c>
      <c r="AU34" s="115"/>
      <c r="AW34" s="116">
        <f t="shared" si="16"/>
        <v>9.5599999999999987</v>
      </c>
      <c r="AX34" s="113">
        <v>8.1</v>
      </c>
      <c r="AY34" s="113">
        <v>9.1999999999999993</v>
      </c>
      <c r="AZ34" s="113">
        <v>9.8000000000000007</v>
      </c>
      <c r="BA34" s="113">
        <v>7.6</v>
      </c>
      <c r="BB34" s="113">
        <v>13.1</v>
      </c>
      <c r="BC34" s="115"/>
      <c r="BE34" s="116">
        <f t="shared" si="17"/>
        <v>3</v>
      </c>
      <c r="BF34" s="113">
        <v>2.1</v>
      </c>
      <c r="BG34" s="113">
        <v>4.4000000000000004</v>
      </c>
      <c r="BH34" s="113">
        <v>3.1</v>
      </c>
      <c r="BI34" s="113">
        <v>0.8</v>
      </c>
      <c r="BJ34" s="113">
        <v>4.5999999999999996</v>
      </c>
      <c r="BK34" s="115"/>
      <c r="BM34" s="116">
        <f t="shared" si="18"/>
        <v>6.04</v>
      </c>
      <c r="BN34" s="113">
        <v>5.9</v>
      </c>
      <c r="BO34" s="113">
        <v>5.8</v>
      </c>
      <c r="BP34" s="113">
        <v>6.2</v>
      </c>
      <c r="BQ34" s="113">
        <v>3.1</v>
      </c>
      <c r="BR34" s="113">
        <v>9.1999999999999993</v>
      </c>
      <c r="BU34" s="116">
        <f t="shared" si="19"/>
        <v>6.44</v>
      </c>
      <c r="BV34" s="113">
        <v>6.1</v>
      </c>
      <c r="BW34" s="113">
        <v>6.5</v>
      </c>
      <c r="BX34" s="113">
        <v>6.3</v>
      </c>
      <c r="BY34" s="113">
        <v>4.0999999999999996</v>
      </c>
      <c r="BZ34" s="113">
        <v>9.1999999999999993</v>
      </c>
      <c r="CC34" s="116">
        <f t="shared" si="20"/>
        <v>8.52</v>
      </c>
      <c r="CD34" s="113">
        <v>9</v>
      </c>
      <c r="CE34" s="113">
        <v>7.9</v>
      </c>
      <c r="CF34" s="113">
        <v>8.1999999999999993</v>
      </c>
      <c r="CG34" s="113">
        <v>6.1</v>
      </c>
      <c r="CH34" s="113">
        <v>11.4</v>
      </c>
      <c r="CK34" s="116">
        <f t="shared" si="21"/>
        <v>7.6</v>
      </c>
      <c r="CL34" s="113">
        <v>7.5</v>
      </c>
      <c r="CM34" s="113">
        <v>7.2</v>
      </c>
      <c r="CN34" s="113">
        <v>7</v>
      </c>
      <c r="CO34" s="113">
        <v>5.5</v>
      </c>
      <c r="CP34" s="113">
        <v>10.8</v>
      </c>
      <c r="CS34" s="116">
        <f t="shared" si="22"/>
        <v>7.4</v>
      </c>
      <c r="CT34" s="113">
        <v>6.7</v>
      </c>
      <c r="CU34" s="113">
        <v>7.2</v>
      </c>
      <c r="CV34" s="113">
        <v>7.2</v>
      </c>
      <c r="CW34" s="113">
        <v>5.4</v>
      </c>
      <c r="CX34" s="113">
        <v>9.8000000000000007</v>
      </c>
      <c r="DA34" s="118">
        <v>45788</v>
      </c>
      <c r="DB34" s="113">
        <v>16.172499999999999</v>
      </c>
      <c r="DC34" s="113">
        <v>17.899999999999999</v>
      </c>
    </row>
    <row r="35" spans="1:107">
      <c r="A35" s="113">
        <v>44562</v>
      </c>
      <c r="B35" s="113">
        <v>365</v>
      </c>
      <c r="C35" s="115">
        <f t="shared" si="23"/>
        <v>34</v>
      </c>
      <c r="D35" s="116">
        <f t="shared" si="0"/>
        <v>8.1981999999999999</v>
      </c>
      <c r="E35" s="116">
        <f t="shared" si="1"/>
        <v>5.6800000000000006</v>
      </c>
      <c r="F35" s="116">
        <f t="shared" si="2"/>
        <v>0.19819999999999993</v>
      </c>
      <c r="G35" s="116">
        <f>指導機関用調整項目!$G$2*F35/$F$367</f>
        <v>1.5925434661307545e-003</v>
      </c>
      <c r="H35" s="116">
        <f t="shared" si="24"/>
        <v>0.12204155940721262</v>
      </c>
      <c r="I35" s="116">
        <f>IF(降水量!Y35&gt;0,降水量!Y35*飽差!I35*F35*E35,0)</f>
        <v>0.14796236354610659</v>
      </c>
      <c r="J35" s="116">
        <f>指導機関用調整項目!$G$2*I35/$I$367</f>
        <v>4.2906769932634422e-004</v>
      </c>
      <c r="K35" s="116"/>
      <c r="M35" s="116">
        <f t="shared" si="3"/>
        <v>6.92</v>
      </c>
      <c r="N35" s="116">
        <f t="shared" si="4"/>
        <v>6.8400000000000007</v>
      </c>
      <c r="O35" s="116">
        <f t="shared" si="5"/>
        <v>7.9</v>
      </c>
      <c r="P35" s="116">
        <f t="shared" si="6"/>
        <v>8.4200000000000017</v>
      </c>
      <c r="Q35" s="116">
        <f t="shared" si="7"/>
        <v>2.1</v>
      </c>
      <c r="R35" s="116">
        <f t="shared" si="8"/>
        <v>4.84</v>
      </c>
      <c r="S35" s="116">
        <f t="shared" si="9"/>
        <v>5.6800000000000006</v>
      </c>
      <c r="T35" s="116">
        <f t="shared" si="10"/>
        <v>7.8</v>
      </c>
      <c r="U35" s="116">
        <f t="shared" si="11"/>
        <v>6.76</v>
      </c>
      <c r="V35" s="116">
        <f t="shared" si="12"/>
        <v>6.3249999999999993</v>
      </c>
      <c r="Y35" s="116">
        <f t="shared" si="13"/>
        <v>6.92</v>
      </c>
      <c r="Z35" s="113">
        <v>8.1999999999999993</v>
      </c>
      <c r="AA35" s="113">
        <v>7.8</v>
      </c>
      <c r="AB35" s="113">
        <v>6.6</v>
      </c>
      <c r="AC35" s="113">
        <v>5.6</v>
      </c>
      <c r="AD35" s="113">
        <v>6.4</v>
      </c>
      <c r="AE35" s="115"/>
      <c r="AG35" s="116">
        <f t="shared" si="14"/>
        <v>6.8400000000000007</v>
      </c>
      <c r="AH35" s="113">
        <v>7.6</v>
      </c>
      <c r="AI35" s="113">
        <v>7.6</v>
      </c>
      <c r="AJ35" s="113">
        <v>6.5</v>
      </c>
      <c r="AK35" s="113">
        <v>6</v>
      </c>
      <c r="AL35" s="113">
        <v>6.5</v>
      </c>
      <c r="AM35" s="115"/>
      <c r="AO35" s="116">
        <f t="shared" si="15"/>
        <v>7.9</v>
      </c>
      <c r="AP35" s="113">
        <v>8.4</v>
      </c>
      <c r="AQ35" s="113">
        <v>8.5</v>
      </c>
      <c r="AR35" s="113">
        <v>8.5</v>
      </c>
      <c r="AS35" s="113">
        <v>7</v>
      </c>
      <c r="AT35" s="113">
        <v>7.6</v>
      </c>
      <c r="AU35" s="115"/>
      <c r="AW35" s="116">
        <f t="shared" si="16"/>
        <v>8.4200000000000017</v>
      </c>
      <c r="AX35" s="113">
        <v>9.6</v>
      </c>
      <c r="AY35" s="113">
        <v>8.5</v>
      </c>
      <c r="AZ35" s="113">
        <v>8.5</v>
      </c>
      <c r="BA35" s="113">
        <v>7.2</v>
      </c>
      <c r="BB35" s="113">
        <v>8.3000000000000007</v>
      </c>
      <c r="BC35" s="115"/>
      <c r="BE35" s="116">
        <f t="shared" si="17"/>
        <v>2.1</v>
      </c>
      <c r="BF35" s="113">
        <v>3.9</v>
      </c>
      <c r="BG35" s="113">
        <v>2.7</v>
      </c>
      <c r="BH35" s="113">
        <v>1.9</v>
      </c>
      <c r="BI35" s="113">
        <v>1.2</v>
      </c>
      <c r="BJ35" s="113">
        <v>0.8</v>
      </c>
      <c r="BK35" s="115"/>
      <c r="BM35" s="116">
        <f t="shared" si="18"/>
        <v>4.84</v>
      </c>
      <c r="BN35" s="113">
        <v>6.9</v>
      </c>
      <c r="BO35" s="113">
        <v>5</v>
      </c>
      <c r="BP35" s="113">
        <v>4.8</v>
      </c>
      <c r="BQ35" s="113">
        <v>3.3</v>
      </c>
      <c r="BR35" s="113">
        <v>4.2</v>
      </c>
      <c r="BU35" s="116">
        <f t="shared" si="19"/>
        <v>5.6800000000000006</v>
      </c>
      <c r="BV35" s="113">
        <v>7.2</v>
      </c>
      <c r="BW35" s="113">
        <v>6.4</v>
      </c>
      <c r="BX35" s="113">
        <v>6.8</v>
      </c>
      <c r="BY35" s="113">
        <v>4.5</v>
      </c>
      <c r="BZ35" s="113">
        <v>3.5</v>
      </c>
      <c r="CC35" s="116">
        <f t="shared" si="20"/>
        <v>7.8</v>
      </c>
      <c r="CD35" s="113">
        <v>9.6999999999999993</v>
      </c>
      <c r="CE35" s="113">
        <v>8</v>
      </c>
      <c r="CF35" s="113">
        <v>9.1</v>
      </c>
      <c r="CG35" s="113">
        <v>6.6</v>
      </c>
      <c r="CH35" s="113">
        <v>5.6</v>
      </c>
      <c r="CK35" s="116">
        <f t="shared" si="21"/>
        <v>6.76</v>
      </c>
      <c r="CL35" s="113">
        <v>8.8000000000000007</v>
      </c>
      <c r="CM35" s="113">
        <v>7.5</v>
      </c>
      <c r="CN35" s="113">
        <v>7</v>
      </c>
      <c r="CO35" s="113">
        <v>5.7</v>
      </c>
      <c r="CP35" s="113">
        <v>4.8</v>
      </c>
      <c r="CS35" s="116">
        <f t="shared" si="22"/>
        <v>6.3249999999999993</v>
      </c>
      <c r="CT35" s="113">
        <v>8</v>
      </c>
      <c r="CU35" s="113">
        <v>7.5</v>
      </c>
      <c r="CV35" s="113">
        <v>7.2</v>
      </c>
      <c r="CW35" s="113">
        <v>5.7</v>
      </c>
      <c r="CX35" s="113">
        <v>4.9000000000000004</v>
      </c>
      <c r="DA35" s="118">
        <v>45789</v>
      </c>
      <c r="DB35" s="113">
        <v>16.007916666666667</v>
      </c>
      <c r="DC35" s="113">
        <v>16.2</v>
      </c>
    </row>
    <row r="36" spans="1:107">
      <c r="A36" s="113">
        <v>44927</v>
      </c>
      <c r="B36" s="113">
        <v>365</v>
      </c>
      <c r="C36" s="115">
        <f t="shared" si="23"/>
        <v>35</v>
      </c>
      <c r="D36" s="116">
        <f t="shared" si="0"/>
        <v>7.5722500000000004</v>
      </c>
      <c r="E36" s="116">
        <f t="shared" si="1"/>
        <v>4.9000000000000004</v>
      </c>
      <c r="F36" s="116">
        <f t="shared" si="2"/>
        <v>0.37861250000000002</v>
      </c>
      <c r="G36" s="116">
        <f>指導機関用調整項目!$G$2*F36/$F$367</f>
        <v>3.0421637894572683e-003</v>
      </c>
      <c r="H36" s="116">
        <f t="shared" si="24"/>
        <v>0.12508372319666988</v>
      </c>
      <c r="I36" s="116">
        <f>IF(降水量!Y36&gt;0,降水量!Y36*飽差!I36*F36*E36,0)</f>
        <v>0.25158594167827303</v>
      </c>
      <c r="J36" s="116">
        <f>指導機関用調整項目!$G$2*I36/$I$367</f>
        <v>7.2955985962680915e-004</v>
      </c>
      <c r="K36" s="116"/>
      <c r="M36" s="116">
        <f t="shared" si="3"/>
        <v>6.86</v>
      </c>
      <c r="N36" s="116">
        <f t="shared" si="4"/>
        <v>6.6</v>
      </c>
      <c r="O36" s="116">
        <f t="shared" si="5"/>
        <v>7.7750000000000004</v>
      </c>
      <c r="P36" s="116">
        <f t="shared" si="6"/>
        <v>7.9</v>
      </c>
      <c r="Q36" s="116">
        <f t="shared" si="7"/>
        <v>1.1599999999999997</v>
      </c>
      <c r="R36" s="116">
        <f t="shared" si="8"/>
        <v>4.5999999999999996</v>
      </c>
      <c r="S36" s="116">
        <f t="shared" si="9"/>
        <v>4.9000000000000004</v>
      </c>
      <c r="T36" s="116">
        <f t="shared" si="10"/>
        <v>6.88</v>
      </c>
      <c r="U36" s="116">
        <f t="shared" si="11"/>
        <v>6.1</v>
      </c>
      <c r="V36" s="116">
        <f t="shared" si="12"/>
        <v>6.2999999999999989</v>
      </c>
      <c r="Y36" s="116">
        <f t="shared" si="13"/>
        <v>6.86</v>
      </c>
      <c r="Z36" s="113">
        <v>7.8</v>
      </c>
      <c r="AA36" s="113">
        <v>6.5</v>
      </c>
      <c r="AB36" s="113">
        <v>7.6</v>
      </c>
      <c r="AC36" s="113">
        <v>5.6</v>
      </c>
      <c r="AD36" s="113">
        <v>6.8</v>
      </c>
      <c r="AE36" s="115"/>
      <c r="AG36" s="116">
        <f t="shared" si="14"/>
        <v>6.6</v>
      </c>
      <c r="AH36" s="113">
        <v>5.8</v>
      </c>
      <c r="AI36" s="113">
        <v>6.8</v>
      </c>
      <c r="AJ36" s="113">
        <v>7.7</v>
      </c>
      <c r="AK36" s="113">
        <v>6.3</v>
      </c>
      <c r="AL36" s="113">
        <v>6.4</v>
      </c>
      <c r="AM36" s="115"/>
      <c r="AO36" s="116">
        <f t="shared" si="15"/>
        <v>7.7750000000000004</v>
      </c>
      <c r="AP36" s="113">
        <v>6.5</v>
      </c>
      <c r="AQ36" s="113">
        <v>7.3</v>
      </c>
      <c r="AR36" s="113">
        <v>8.8000000000000007</v>
      </c>
      <c r="AS36" s="113">
        <v>7.4</v>
      </c>
      <c r="AT36" s="113">
        <v>7.6</v>
      </c>
      <c r="AU36" s="115"/>
      <c r="AW36" s="116">
        <f t="shared" si="16"/>
        <v>7.9</v>
      </c>
      <c r="AX36" s="113">
        <v>7.1</v>
      </c>
      <c r="AY36" s="113">
        <v>8</v>
      </c>
      <c r="AZ36" s="113">
        <v>9.4</v>
      </c>
      <c r="BA36" s="113">
        <v>7.6</v>
      </c>
      <c r="BB36" s="113">
        <v>7.4</v>
      </c>
      <c r="BC36" s="115"/>
      <c r="BE36" s="116">
        <f t="shared" si="17"/>
        <v>1.1599999999999997</v>
      </c>
      <c r="BF36" s="113">
        <v>-1.2</v>
      </c>
      <c r="BG36" s="113">
        <v>3.3</v>
      </c>
      <c r="BH36" s="113">
        <v>2.1</v>
      </c>
      <c r="BI36" s="113">
        <v>1.1000000000000001</v>
      </c>
      <c r="BJ36" s="113">
        <v>0.5</v>
      </c>
      <c r="BK36" s="115"/>
      <c r="BM36" s="116">
        <f t="shared" si="18"/>
        <v>4.5999999999999996</v>
      </c>
      <c r="BN36" s="113">
        <v>2.5</v>
      </c>
      <c r="BO36" s="113">
        <v>6.7</v>
      </c>
      <c r="BP36" s="113">
        <v>5.0999999999999996</v>
      </c>
      <c r="BQ36" s="113">
        <v>4.3</v>
      </c>
      <c r="BR36" s="113">
        <v>4.4000000000000004</v>
      </c>
      <c r="BU36" s="116">
        <f t="shared" si="19"/>
        <v>4.9000000000000004</v>
      </c>
      <c r="BV36" s="113">
        <v>3</v>
      </c>
      <c r="BW36" s="113">
        <v>6.5</v>
      </c>
      <c r="BX36" s="113">
        <v>6.8</v>
      </c>
      <c r="BY36" s="113">
        <v>4.5</v>
      </c>
      <c r="BZ36" s="113">
        <v>3.7</v>
      </c>
      <c r="CC36" s="116">
        <f t="shared" si="20"/>
        <v>6.88</v>
      </c>
      <c r="CD36" s="113">
        <v>4.8</v>
      </c>
      <c r="CE36" s="113">
        <v>8.8000000000000007</v>
      </c>
      <c r="CF36" s="113">
        <v>8.9</v>
      </c>
      <c r="CG36" s="113">
        <v>6.1</v>
      </c>
      <c r="CH36" s="113">
        <v>5.8</v>
      </c>
      <c r="CK36" s="116">
        <f t="shared" si="21"/>
        <v>6.1</v>
      </c>
      <c r="CL36" s="113">
        <v>4.5</v>
      </c>
      <c r="CM36" s="113">
        <v>8</v>
      </c>
      <c r="CN36" s="113">
        <v>6.9</v>
      </c>
      <c r="CO36" s="113">
        <v>6</v>
      </c>
      <c r="CP36" s="113">
        <v>5.0999999999999996</v>
      </c>
      <c r="CS36" s="116">
        <f t="shared" si="22"/>
        <v>6.2999999999999989</v>
      </c>
      <c r="CT36" s="113">
        <v>4.0999999999999996</v>
      </c>
      <c r="CU36" s="113">
        <v>7.6</v>
      </c>
      <c r="CV36" s="113">
        <v>7.1</v>
      </c>
      <c r="CW36" s="113">
        <v>6.1</v>
      </c>
      <c r="CX36" s="113">
        <v>4.4000000000000004</v>
      </c>
      <c r="DA36" s="118">
        <v>45790</v>
      </c>
      <c r="DB36" s="113">
        <v>16.328260869565216</v>
      </c>
      <c r="DC36" s="113">
        <v>18.2</v>
      </c>
    </row>
    <row r="37" spans="1:107">
      <c r="A37" s="113">
        <v>45292</v>
      </c>
      <c r="B37" s="113">
        <v>365</v>
      </c>
      <c r="C37" s="115">
        <f t="shared" si="23"/>
        <v>36</v>
      </c>
      <c r="D37" s="116">
        <f t="shared" si="0"/>
        <v>6.7216000000000005</v>
      </c>
      <c r="E37" s="116">
        <f t="shared" si="1"/>
        <v>3.84</v>
      </c>
      <c r="F37" s="116">
        <f t="shared" si="2"/>
        <v>0.33608000000000005</v>
      </c>
      <c r="G37" s="116">
        <f>指導機関用調整項目!$G$2*F37/$F$367</f>
        <v>2.7004137643654095e-003</v>
      </c>
      <c r="H37" s="116">
        <f t="shared" si="24"/>
        <v>0.1277841369610353</v>
      </c>
      <c r="I37" s="116">
        <f>IF(降水量!Y37&gt;0,降水量!Y37*飽差!I37*F37*E37,0)</f>
        <v>0.15051085895110775</v>
      </c>
      <c r="J37" s="116">
        <f>指導機関用調整項目!$G$2*I37/$I$367</f>
        <v>4.3645793718116781e-004</v>
      </c>
      <c r="K37" s="116"/>
      <c r="M37" s="116">
        <f t="shared" si="3"/>
        <v>5.64</v>
      </c>
      <c r="N37" s="116">
        <f t="shared" si="4"/>
        <v>5.160000000000001</v>
      </c>
      <c r="O37" s="116">
        <f t="shared" si="5"/>
        <v>6.55</v>
      </c>
      <c r="P37" s="116">
        <f t="shared" si="6"/>
        <v>6.0400000000000009</v>
      </c>
      <c r="Q37" s="116">
        <f t="shared" si="7"/>
        <v>-6.0000000000000143e-002</v>
      </c>
      <c r="R37" s="116">
        <f t="shared" si="8"/>
        <v>2.94</v>
      </c>
      <c r="S37" s="116">
        <f t="shared" si="9"/>
        <v>3.84</v>
      </c>
      <c r="T37" s="116">
        <f t="shared" si="10"/>
        <v>6.0399999999999991</v>
      </c>
      <c r="U37" s="116">
        <f t="shared" si="11"/>
        <v>5.2399999999999993</v>
      </c>
      <c r="V37" s="116">
        <f t="shared" si="12"/>
        <v>5.5750000000000002</v>
      </c>
      <c r="Y37" s="116">
        <f t="shared" si="13"/>
        <v>5.64</v>
      </c>
      <c r="Z37" s="113">
        <v>3.5</v>
      </c>
      <c r="AA37" s="113">
        <v>5.4</v>
      </c>
      <c r="AB37" s="113">
        <v>6.7</v>
      </c>
      <c r="AC37" s="113">
        <v>5.4</v>
      </c>
      <c r="AD37" s="113">
        <v>7.2</v>
      </c>
      <c r="AE37" s="115"/>
      <c r="AG37" s="116">
        <f t="shared" si="14"/>
        <v>5.160000000000001</v>
      </c>
      <c r="AH37" s="113">
        <v>2.7</v>
      </c>
      <c r="AI37" s="113">
        <v>5</v>
      </c>
      <c r="AJ37" s="113">
        <v>7.1</v>
      </c>
      <c r="AK37" s="113">
        <v>4.9000000000000004</v>
      </c>
      <c r="AL37" s="113">
        <v>6.1</v>
      </c>
      <c r="AM37" s="115"/>
      <c r="AO37" s="116">
        <f t="shared" si="15"/>
        <v>6.55</v>
      </c>
      <c r="AP37" s="113">
        <v>2.9</v>
      </c>
      <c r="AQ37" s="113">
        <v>6</v>
      </c>
      <c r="AR37" s="113">
        <v>8</v>
      </c>
      <c r="AS37" s="113">
        <v>5.4</v>
      </c>
      <c r="AT37" s="113">
        <v>6.8</v>
      </c>
      <c r="AU37" s="115"/>
      <c r="AW37" s="116">
        <f t="shared" si="16"/>
        <v>6.0400000000000009</v>
      </c>
      <c r="AX37" s="113">
        <v>3.3</v>
      </c>
      <c r="AY37" s="113">
        <v>6.8</v>
      </c>
      <c r="AZ37" s="113">
        <v>7.9</v>
      </c>
      <c r="BA37" s="113">
        <v>5.0999999999999996</v>
      </c>
      <c r="BB37" s="113">
        <v>7.1</v>
      </c>
      <c r="BC37" s="115"/>
      <c r="BE37" s="116">
        <f t="shared" si="17"/>
        <v>-6.0000000000000143e-002</v>
      </c>
      <c r="BF37" s="113">
        <v>-3.7</v>
      </c>
      <c r="BG37" s="113">
        <v>1.3</v>
      </c>
      <c r="BH37" s="113">
        <v>1.8</v>
      </c>
      <c r="BI37" s="113">
        <v>-2.5</v>
      </c>
      <c r="BJ37" s="113">
        <v>2.8</v>
      </c>
      <c r="BK37" s="115"/>
      <c r="BM37" s="116">
        <f t="shared" si="18"/>
        <v>2.94</v>
      </c>
      <c r="BN37" s="113">
        <v>-0.3</v>
      </c>
      <c r="BO37" s="113">
        <v>5.0999999999999996</v>
      </c>
      <c r="BP37" s="113">
        <v>2.9</v>
      </c>
      <c r="BQ37" s="113">
        <v>1.7</v>
      </c>
      <c r="BR37" s="113">
        <v>5.3</v>
      </c>
      <c r="BU37" s="116">
        <f t="shared" si="19"/>
        <v>3.84</v>
      </c>
      <c r="BV37" s="113">
        <v>0.2</v>
      </c>
      <c r="BW37" s="113">
        <v>5.9</v>
      </c>
      <c r="BX37" s="113">
        <v>5.8</v>
      </c>
      <c r="BY37" s="113">
        <v>1.7</v>
      </c>
      <c r="BZ37" s="113">
        <v>5.6</v>
      </c>
      <c r="CC37" s="116">
        <f t="shared" si="20"/>
        <v>6.0399999999999991</v>
      </c>
      <c r="CD37" s="113">
        <v>2.2000000000000002</v>
      </c>
      <c r="CE37" s="113">
        <v>8.6999999999999993</v>
      </c>
      <c r="CF37" s="113">
        <v>7.8</v>
      </c>
      <c r="CG37" s="113">
        <v>3.4</v>
      </c>
      <c r="CH37" s="113">
        <v>8.1</v>
      </c>
      <c r="CK37" s="116">
        <f t="shared" si="21"/>
        <v>5.2399999999999993</v>
      </c>
      <c r="CL37" s="113">
        <v>2.1</v>
      </c>
      <c r="CM37" s="113">
        <v>7.4</v>
      </c>
      <c r="CN37" s="113">
        <v>6.9</v>
      </c>
      <c r="CO37" s="113">
        <v>3.2</v>
      </c>
      <c r="CP37" s="113">
        <v>6.6</v>
      </c>
      <c r="CS37" s="116">
        <f t="shared" si="22"/>
        <v>5.5750000000000002</v>
      </c>
      <c r="CT37" s="113">
        <v>1.6</v>
      </c>
      <c r="CU37" s="113">
        <v>7</v>
      </c>
      <c r="CV37" s="113">
        <v>6.6</v>
      </c>
      <c r="CW37" s="113">
        <v>2.7</v>
      </c>
      <c r="CX37" s="113">
        <v>6</v>
      </c>
      <c r="DA37" s="118">
        <v>45791</v>
      </c>
      <c r="DB37" s="113">
        <v>16.858333333333334</v>
      </c>
      <c r="DC37" s="113">
        <v>18.600000000000001</v>
      </c>
    </row>
    <row r="38" spans="1:107">
      <c r="A38" s="113">
        <v>45658</v>
      </c>
      <c r="B38" s="113">
        <v>366</v>
      </c>
      <c r="C38" s="115">
        <f t="shared" si="23"/>
        <v>37</v>
      </c>
      <c r="D38" s="116">
        <f t="shared" si="0"/>
        <v>7.0586500000000001</v>
      </c>
      <c r="E38" s="116">
        <f t="shared" si="1"/>
        <v>4.26</v>
      </c>
      <c r="F38" s="116">
        <f t="shared" si="2"/>
        <v>0.35293250000000004</v>
      </c>
      <c r="G38" s="116">
        <f>指導機関用調整項目!$G$2*F38/$F$367</f>
        <v>2.8358241516659574e-003</v>
      </c>
      <c r="H38" s="116">
        <f t="shared" si="24"/>
        <v>0.13061996111270124</v>
      </c>
      <c r="I38" s="116">
        <f>IF(降水量!Y38&gt;0,降水量!Y38*飽差!I38*F38*E38,0)</f>
        <v>0.20431769120994109</v>
      </c>
      <c r="J38" s="116">
        <f>指導機関用調整項目!$G$2*I38/$I$367</f>
        <v>5.9248933038165603e-004</v>
      </c>
      <c r="K38" s="116"/>
      <c r="M38" s="116">
        <f t="shared" si="3"/>
        <v>6.26</v>
      </c>
      <c r="N38" s="116">
        <f t="shared" si="4"/>
        <v>5.5</v>
      </c>
      <c r="O38" s="116">
        <f t="shared" si="5"/>
        <v>7.375</v>
      </c>
      <c r="P38" s="116">
        <f t="shared" si="6"/>
        <v>6.919999999999999</v>
      </c>
      <c r="Q38" s="116">
        <f t="shared" si="7"/>
        <v>1.1199999999999999</v>
      </c>
      <c r="R38" s="116">
        <f t="shared" si="8"/>
        <v>3.38</v>
      </c>
      <c r="S38" s="116">
        <f t="shared" si="9"/>
        <v>4.26</v>
      </c>
      <c r="T38" s="116">
        <f t="shared" si="10"/>
        <v>6.7</v>
      </c>
      <c r="U38" s="116">
        <f t="shared" si="11"/>
        <v>5.7799999999999994</v>
      </c>
      <c r="V38" s="116">
        <f t="shared" si="12"/>
        <v>6.125</v>
      </c>
      <c r="Y38" s="116">
        <f t="shared" si="13"/>
        <v>6.26</v>
      </c>
      <c r="Z38" s="113">
        <v>4</v>
      </c>
      <c r="AA38" s="113">
        <v>6.5</v>
      </c>
      <c r="AB38" s="113">
        <v>7</v>
      </c>
      <c r="AC38" s="113">
        <v>3.8</v>
      </c>
      <c r="AD38" s="113">
        <v>10</v>
      </c>
      <c r="AE38" s="115"/>
      <c r="AG38" s="116">
        <f t="shared" si="14"/>
        <v>5.5</v>
      </c>
      <c r="AH38" s="113">
        <v>2.1</v>
      </c>
      <c r="AI38" s="113">
        <v>5.4</v>
      </c>
      <c r="AJ38" s="113">
        <v>7.5</v>
      </c>
      <c r="AK38" s="113">
        <v>3.1</v>
      </c>
      <c r="AL38" s="113">
        <v>9.4</v>
      </c>
      <c r="AM38" s="115"/>
      <c r="AO38" s="116">
        <f t="shared" si="15"/>
        <v>7.375</v>
      </c>
      <c r="AP38" s="113">
        <v>2.9</v>
      </c>
      <c r="AQ38" s="113">
        <v>6.6</v>
      </c>
      <c r="AR38" s="113">
        <v>8.4</v>
      </c>
      <c r="AS38" s="113">
        <v>4.4000000000000004</v>
      </c>
      <c r="AT38" s="113">
        <v>10.1</v>
      </c>
      <c r="AU38" s="115"/>
      <c r="AW38" s="116">
        <f t="shared" si="16"/>
        <v>6.919999999999999</v>
      </c>
      <c r="AX38" s="113">
        <v>3.1</v>
      </c>
      <c r="AY38" s="113">
        <v>6.9</v>
      </c>
      <c r="AZ38" s="113">
        <v>8.1999999999999993</v>
      </c>
      <c r="BA38" s="113">
        <v>4.2</v>
      </c>
      <c r="BB38" s="113">
        <v>12.2</v>
      </c>
      <c r="BC38" s="115"/>
      <c r="BE38" s="116">
        <f t="shared" si="17"/>
        <v>1.1199999999999999</v>
      </c>
      <c r="BF38" s="113">
        <v>-2.9</v>
      </c>
      <c r="BG38" s="113">
        <v>2.2000000000000002</v>
      </c>
      <c r="BH38" s="113">
        <v>2.2000000000000002</v>
      </c>
      <c r="BI38" s="113">
        <v>-2.7</v>
      </c>
      <c r="BJ38" s="113">
        <v>6.8</v>
      </c>
      <c r="BK38" s="115"/>
      <c r="BM38" s="116">
        <f t="shared" si="18"/>
        <v>3.38</v>
      </c>
      <c r="BN38" s="113">
        <v>0</v>
      </c>
      <c r="BO38" s="113">
        <v>5.8</v>
      </c>
      <c r="BP38" s="113">
        <v>3.9</v>
      </c>
      <c r="BQ38" s="113">
        <v>0.5</v>
      </c>
      <c r="BR38" s="113">
        <v>6.7</v>
      </c>
      <c r="BU38" s="116">
        <f t="shared" si="19"/>
        <v>4.26</v>
      </c>
      <c r="BV38" s="113">
        <v>0.3</v>
      </c>
      <c r="BW38" s="113">
        <v>5.5</v>
      </c>
      <c r="BX38" s="113">
        <v>5.7</v>
      </c>
      <c r="BY38" s="113">
        <v>0.7</v>
      </c>
      <c r="BZ38" s="113">
        <v>9.1</v>
      </c>
      <c r="CC38" s="116">
        <f t="shared" si="20"/>
        <v>6.7</v>
      </c>
      <c r="CD38" s="113">
        <v>2.7</v>
      </c>
      <c r="CE38" s="113">
        <v>7.4</v>
      </c>
      <c r="CF38" s="113">
        <v>9</v>
      </c>
      <c r="CG38" s="113">
        <v>2.7</v>
      </c>
      <c r="CH38" s="113">
        <v>11.7</v>
      </c>
      <c r="CK38" s="116">
        <f t="shared" si="21"/>
        <v>5.7799999999999994</v>
      </c>
      <c r="CL38" s="113">
        <v>2.5</v>
      </c>
      <c r="CM38" s="113">
        <v>7.2</v>
      </c>
      <c r="CN38" s="113">
        <v>6.8</v>
      </c>
      <c r="CO38" s="113">
        <v>2.4</v>
      </c>
      <c r="CP38" s="113">
        <v>10</v>
      </c>
      <c r="CS38" s="116">
        <f t="shared" si="22"/>
        <v>6.125</v>
      </c>
      <c r="CT38" s="113">
        <v>1.7</v>
      </c>
      <c r="CU38" s="113">
        <v>6.2</v>
      </c>
      <c r="CV38" s="113">
        <v>6.7</v>
      </c>
      <c r="CW38" s="113">
        <v>1.9</v>
      </c>
      <c r="CX38" s="113">
        <v>9.6999999999999993</v>
      </c>
      <c r="DA38" s="118">
        <v>45792</v>
      </c>
      <c r="DB38" s="113">
        <v>16.911666666666665</v>
      </c>
      <c r="DC38" s="113">
        <v>18.7</v>
      </c>
    </row>
    <row r="39" spans="1:107">
      <c r="A39" s="113">
        <v>46023</v>
      </c>
      <c r="B39" s="113">
        <v>365</v>
      </c>
      <c r="C39" s="115">
        <f t="shared" si="23"/>
        <v>38</v>
      </c>
      <c r="D39" s="116">
        <f t="shared" si="0"/>
        <v>7.8932500000000001</v>
      </c>
      <c r="E39" s="116">
        <f t="shared" si="1"/>
        <v>5.3</v>
      </c>
      <c r="F39" s="116">
        <f t="shared" si="2"/>
        <v>0.39466250000000003</v>
      </c>
      <c r="G39" s="116">
        <f>指導機関用調整項目!$G$2*F39/$F$367</f>
        <v>3.171126063076837e-003</v>
      </c>
      <c r="H39" s="116">
        <f t="shared" si="24"/>
        <v>0.13379108717577809</v>
      </c>
      <c r="I39" s="116">
        <f>IF(降水量!Y39&gt;0,降水量!Y39*飽差!I39*F39*E39,0)</f>
        <v>0.42229568351272839</v>
      </c>
      <c r="J39" s="116">
        <f>指導機関用調整項目!$G$2*I39/$I$367</f>
        <v>1.2245913962018499e-003</v>
      </c>
      <c r="K39" s="116"/>
      <c r="M39" s="116">
        <f t="shared" si="3"/>
        <v>6.82</v>
      </c>
      <c r="N39" s="116">
        <f t="shared" si="4"/>
        <v>6.5400000000000009</v>
      </c>
      <c r="O39" s="116">
        <f t="shared" si="5"/>
        <v>8.4250000000000007</v>
      </c>
      <c r="P39" s="116">
        <f t="shared" si="6"/>
        <v>7.5400000000000009</v>
      </c>
      <c r="Q39" s="116">
        <f t="shared" si="7"/>
        <v>1.3199999999999998</v>
      </c>
      <c r="R39" s="116">
        <f t="shared" si="8"/>
        <v>3.76</v>
      </c>
      <c r="S39" s="116">
        <f t="shared" si="9"/>
        <v>5.3</v>
      </c>
      <c r="T39" s="116">
        <f t="shared" si="10"/>
        <v>7.58</v>
      </c>
      <c r="U39" s="116">
        <f t="shared" si="11"/>
        <v>6.98</v>
      </c>
      <c r="V39" s="116">
        <f t="shared" si="12"/>
        <v>7.4</v>
      </c>
      <c r="Y39" s="116">
        <f t="shared" si="13"/>
        <v>6.82</v>
      </c>
      <c r="Z39" s="113">
        <v>4.2</v>
      </c>
      <c r="AA39" s="113">
        <v>6.1</v>
      </c>
      <c r="AB39" s="113">
        <v>9.3000000000000007</v>
      </c>
      <c r="AC39" s="113">
        <v>4.2</v>
      </c>
      <c r="AD39" s="113">
        <v>10.3</v>
      </c>
      <c r="AE39" s="115"/>
      <c r="AG39" s="116">
        <f t="shared" si="14"/>
        <v>6.5400000000000009</v>
      </c>
      <c r="AH39" s="113">
        <v>3.2</v>
      </c>
      <c r="AI39" s="113">
        <v>5.7</v>
      </c>
      <c r="AJ39" s="113">
        <v>9.6999999999999993</v>
      </c>
      <c r="AK39" s="113">
        <v>3.9</v>
      </c>
      <c r="AL39" s="113">
        <v>10.199999999999999</v>
      </c>
      <c r="AM39" s="115"/>
      <c r="AO39" s="116">
        <f t="shared" si="15"/>
        <v>8.4250000000000007</v>
      </c>
      <c r="AP39" s="113">
        <v>4.4000000000000004</v>
      </c>
      <c r="AQ39" s="113">
        <v>7</v>
      </c>
      <c r="AR39" s="113">
        <v>11.1</v>
      </c>
      <c r="AS39" s="113">
        <v>4.5</v>
      </c>
      <c r="AT39" s="113">
        <v>11.1</v>
      </c>
      <c r="AU39" s="115"/>
      <c r="AW39" s="116">
        <f t="shared" si="16"/>
        <v>7.5400000000000009</v>
      </c>
      <c r="AX39" s="113">
        <v>4.4000000000000004</v>
      </c>
      <c r="AY39" s="113">
        <v>7.1</v>
      </c>
      <c r="AZ39" s="113">
        <v>11</v>
      </c>
      <c r="BA39" s="113">
        <v>4.2</v>
      </c>
      <c r="BB39" s="113">
        <v>11</v>
      </c>
      <c r="BC39" s="115"/>
      <c r="BE39" s="116">
        <f t="shared" si="17"/>
        <v>1.3199999999999998</v>
      </c>
      <c r="BF39" s="113">
        <v>-2.8</v>
      </c>
      <c r="BG39" s="113">
        <v>1</v>
      </c>
      <c r="BH39" s="113">
        <v>4.5999999999999996</v>
      </c>
      <c r="BI39" s="113">
        <v>-2.2000000000000002</v>
      </c>
      <c r="BJ39" s="113">
        <v>6</v>
      </c>
      <c r="BK39" s="115"/>
      <c r="BM39" s="116">
        <f t="shared" si="18"/>
        <v>3.76</v>
      </c>
      <c r="BN39" s="113">
        <v>0.9</v>
      </c>
      <c r="BO39" s="113">
        <v>3.8</v>
      </c>
      <c r="BP39" s="113">
        <v>6.6</v>
      </c>
      <c r="BQ39" s="113">
        <v>0.1</v>
      </c>
      <c r="BR39" s="113">
        <v>7.4</v>
      </c>
      <c r="BU39" s="116">
        <f t="shared" si="19"/>
        <v>5.3</v>
      </c>
      <c r="BV39" s="113">
        <v>1.5</v>
      </c>
      <c r="BW39" s="113">
        <v>4.2</v>
      </c>
      <c r="BX39" s="113">
        <v>9.8000000000000007</v>
      </c>
      <c r="BY39" s="113">
        <v>2</v>
      </c>
      <c r="BZ39" s="113">
        <v>9</v>
      </c>
      <c r="CC39" s="116">
        <f t="shared" si="20"/>
        <v>7.58</v>
      </c>
      <c r="CD39" s="113">
        <v>3.6</v>
      </c>
      <c r="CE39" s="113">
        <v>6.7</v>
      </c>
      <c r="CF39" s="113">
        <v>11.6</v>
      </c>
      <c r="CG39" s="113">
        <v>4.3</v>
      </c>
      <c r="CH39" s="113">
        <v>11.7</v>
      </c>
      <c r="CK39" s="116">
        <f t="shared" si="21"/>
        <v>6.98</v>
      </c>
      <c r="CL39" s="113">
        <v>3.4</v>
      </c>
      <c r="CM39" s="113">
        <v>7</v>
      </c>
      <c r="CN39" s="113">
        <v>10.199999999999999</v>
      </c>
      <c r="CO39" s="113">
        <v>3.9</v>
      </c>
      <c r="CP39" s="113">
        <v>10.4</v>
      </c>
      <c r="CS39" s="116">
        <f t="shared" si="22"/>
        <v>7.4</v>
      </c>
      <c r="CT39" s="113">
        <v>2.8</v>
      </c>
      <c r="CU39" s="113">
        <v>5.9</v>
      </c>
      <c r="CV39" s="113">
        <v>9.4</v>
      </c>
      <c r="CW39" s="113">
        <v>3.6</v>
      </c>
      <c r="CX39" s="113">
        <v>10.7</v>
      </c>
      <c r="DA39" s="118">
        <v>45793</v>
      </c>
      <c r="DB39" s="113">
        <v>16.943333333333332</v>
      </c>
      <c r="DC39" s="113">
        <v>19.399999999999999</v>
      </c>
    </row>
    <row r="40" spans="1:107">
      <c r="C40" s="115">
        <f t="shared" si="23"/>
        <v>39</v>
      </c>
      <c r="D40" s="116">
        <f t="shared" si="0"/>
        <v>7.6685499999999998</v>
      </c>
      <c r="E40" s="116">
        <f t="shared" si="1"/>
        <v>5.0200000000000005</v>
      </c>
      <c r="F40" s="116">
        <f t="shared" si="2"/>
        <v>0.38342750000000003</v>
      </c>
      <c r="G40" s="116">
        <f>指導機関用調整項目!$G$2*F40/$F$367</f>
        <v>3.080852471543139e-003</v>
      </c>
      <c r="H40" s="116">
        <f t="shared" si="24"/>
        <v>0.13687193964732122</v>
      </c>
      <c r="I40" s="116">
        <f>IF(降水量!Y40&gt;0,降水量!Y40*飽差!I40*F40*E40,0)</f>
        <v>0.31699570154173295</v>
      </c>
      <c r="J40" s="116">
        <f>指導機関用調整項目!$G$2*I40/$I$367</f>
        <v>9.1923792711292348e-004</v>
      </c>
      <c r="K40" s="116"/>
      <c r="M40" s="116">
        <f t="shared" si="3"/>
        <v>6.5</v>
      </c>
      <c r="N40" s="116">
        <f t="shared" si="4"/>
        <v>6.5400000000000009</v>
      </c>
      <c r="O40" s="116">
        <f t="shared" si="5"/>
        <v>8.4499999999999993</v>
      </c>
      <c r="P40" s="116">
        <f t="shared" si="6"/>
        <v>7.74</v>
      </c>
      <c r="Q40" s="116">
        <f t="shared" si="7"/>
        <v>0.78</v>
      </c>
      <c r="R40" s="116">
        <f t="shared" si="8"/>
        <v>3.6</v>
      </c>
      <c r="S40" s="116">
        <f t="shared" si="9"/>
        <v>5.0200000000000005</v>
      </c>
      <c r="T40" s="116">
        <f t="shared" si="10"/>
        <v>6.98</v>
      </c>
      <c r="U40" s="116">
        <f t="shared" si="11"/>
        <v>6.419999999999999</v>
      </c>
      <c r="V40" s="116">
        <f t="shared" si="12"/>
        <v>7.1</v>
      </c>
      <c r="Y40" s="116">
        <f t="shared" si="13"/>
        <v>6.5</v>
      </c>
      <c r="Z40" s="113">
        <v>3.7</v>
      </c>
      <c r="AA40" s="113">
        <v>5.9</v>
      </c>
      <c r="AB40" s="113">
        <v>7.6</v>
      </c>
      <c r="AC40" s="113">
        <v>6.1</v>
      </c>
      <c r="AD40" s="113">
        <v>9.1999999999999993</v>
      </c>
      <c r="AE40" s="115"/>
      <c r="AG40" s="116">
        <f t="shared" si="14"/>
        <v>6.5400000000000009</v>
      </c>
      <c r="AH40" s="113">
        <v>3.6</v>
      </c>
      <c r="AI40" s="113">
        <v>6.2</v>
      </c>
      <c r="AJ40" s="113">
        <v>8</v>
      </c>
      <c r="AK40" s="113">
        <v>6.2</v>
      </c>
      <c r="AL40" s="113">
        <v>8.6999999999999993</v>
      </c>
      <c r="AM40" s="115"/>
      <c r="AO40" s="116">
        <f t="shared" si="15"/>
        <v>8.4499999999999993</v>
      </c>
      <c r="AP40" s="113">
        <v>3.9</v>
      </c>
      <c r="AQ40" s="113">
        <v>7.1</v>
      </c>
      <c r="AR40" s="113">
        <v>10.199999999999999</v>
      </c>
      <c r="AS40" s="113">
        <v>7.1</v>
      </c>
      <c r="AT40" s="113">
        <v>9.4</v>
      </c>
      <c r="AU40" s="115"/>
      <c r="AW40" s="116">
        <f t="shared" si="16"/>
        <v>7.74</v>
      </c>
      <c r="AX40" s="113">
        <v>4.4000000000000004</v>
      </c>
      <c r="AY40" s="113">
        <v>7.2</v>
      </c>
      <c r="AZ40" s="113">
        <v>10.199999999999999</v>
      </c>
      <c r="BA40" s="113">
        <v>7.1</v>
      </c>
      <c r="BB40" s="113">
        <v>9.8000000000000007</v>
      </c>
      <c r="BC40" s="115"/>
      <c r="BE40" s="116">
        <f t="shared" si="17"/>
        <v>0.78</v>
      </c>
      <c r="BF40" s="113">
        <v>-3.5</v>
      </c>
      <c r="BG40" s="113">
        <v>0.5</v>
      </c>
      <c r="BH40" s="113">
        <v>3.7</v>
      </c>
      <c r="BI40" s="113">
        <v>0.4</v>
      </c>
      <c r="BJ40" s="113">
        <v>2.8</v>
      </c>
      <c r="BK40" s="115"/>
      <c r="BM40" s="116">
        <f t="shared" si="18"/>
        <v>3.6</v>
      </c>
      <c r="BN40" s="113">
        <v>-0.1</v>
      </c>
      <c r="BO40" s="113">
        <v>2.7</v>
      </c>
      <c r="BP40" s="113">
        <v>5.2</v>
      </c>
      <c r="BQ40" s="113">
        <v>3.6</v>
      </c>
      <c r="BR40" s="113">
        <v>6.6</v>
      </c>
      <c r="BU40" s="116">
        <f t="shared" si="19"/>
        <v>5.0200000000000005</v>
      </c>
      <c r="BV40" s="113">
        <v>0.2</v>
      </c>
      <c r="BW40" s="113">
        <v>5.5</v>
      </c>
      <c r="BX40" s="113">
        <v>8.6</v>
      </c>
      <c r="BY40" s="113">
        <v>5.3</v>
      </c>
      <c r="BZ40" s="113">
        <v>5.5</v>
      </c>
      <c r="CC40" s="116">
        <f t="shared" si="20"/>
        <v>6.98</v>
      </c>
      <c r="CD40" s="113">
        <v>2</v>
      </c>
      <c r="CE40" s="113">
        <v>6.9</v>
      </c>
      <c r="CF40" s="113">
        <v>10.8</v>
      </c>
      <c r="CG40" s="113">
        <v>7</v>
      </c>
      <c r="CH40" s="113">
        <v>8.1999999999999993</v>
      </c>
      <c r="CK40" s="116">
        <f t="shared" si="21"/>
        <v>6.419999999999999</v>
      </c>
      <c r="CL40" s="113">
        <v>1.7</v>
      </c>
      <c r="CM40" s="113">
        <v>6.5</v>
      </c>
      <c r="CN40" s="113">
        <v>10.1</v>
      </c>
      <c r="CO40" s="113">
        <v>6.9</v>
      </c>
      <c r="CP40" s="113">
        <v>6.9</v>
      </c>
      <c r="CS40" s="116">
        <f t="shared" si="22"/>
        <v>7.1</v>
      </c>
      <c r="CT40" s="113">
        <v>1.6</v>
      </c>
      <c r="CU40" s="113">
        <v>6</v>
      </c>
      <c r="CV40" s="113">
        <v>9.1999999999999993</v>
      </c>
      <c r="CW40" s="113">
        <v>6.4</v>
      </c>
      <c r="CX40" s="113">
        <v>6.8</v>
      </c>
      <c r="DA40" s="118">
        <v>45794</v>
      </c>
      <c r="DB40" s="113">
        <v>17.530833333333334</v>
      </c>
      <c r="DC40" s="113">
        <v>19.600000000000001</v>
      </c>
    </row>
    <row r="41" spans="1:107">
      <c r="C41" s="115">
        <f t="shared" si="23"/>
        <v>40</v>
      </c>
      <c r="D41" s="116">
        <f t="shared" si="0"/>
        <v>7.7006499999999996</v>
      </c>
      <c r="E41" s="116">
        <f t="shared" si="1"/>
        <v>5.0599999999999996</v>
      </c>
      <c r="F41" s="116">
        <f t="shared" si="2"/>
        <v>0.3850325</v>
      </c>
      <c r="G41" s="116">
        <f>指導機関用調整項目!$G$2*F41/$F$367</f>
        <v>3.0937486989050956e-003</v>
      </c>
      <c r="H41" s="116">
        <f t="shared" si="24"/>
        <v>0.13996568834622633</v>
      </c>
      <c r="I41" s="116">
        <f>IF(降水量!Y41&gt;0,降水量!Y41*飽差!I41*F41*E41,0)</f>
        <v>0.36194617478827734</v>
      </c>
      <c r="J41" s="116">
        <f>指導機関用調整項目!$G$2*I41/$I$367</f>
        <v>1.0495872651289739e-003</v>
      </c>
      <c r="K41" s="116"/>
      <c r="M41" s="116">
        <f t="shared" si="3"/>
        <v>5.42</v>
      </c>
      <c r="N41" s="116">
        <f t="shared" si="4"/>
        <v>6.1399999999999988</v>
      </c>
      <c r="O41" s="116">
        <f t="shared" si="5"/>
        <v>7.8</v>
      </c>
      <c r="P41" s="116">
        <f t="shared" si="6"/>
        <v>7.18</v>
      </c>
      <c r="Q41" s="116">
        <f t="shared" si="7"/>
        <v>0.57999999999999985</v>
      </c>
      <c r="R41" s="116">
        <f t="shared" si="8"/>
        <v>2.68</v>
      </c>
      <c r="S41" s="116">
        <f t="shared" si="9"/>
        <v>5.0599999999999996</v>
      </c>
      <c r="T41" s="116">
        <f t="shared" si="10"/>
        <v>7.3</v>
      </c>
      <c r="U41" s="116">
        <f t="shared" si="11"/>
        <v>6.2799999999999994</v>
      </c>
      <c r="V41" s="116">
        <f t="shared" si="12"/>
        <v>6.8</v>
      </c>
      <c r="Y41" s="116">
        <f t="shared" si="13"/>
        <v>5.42</v>
      </c>
      <c r="Z41" s="113">
        <v>3.2</v>
      </c>
      <c r="AA41" s="113">
        <v>6.9</v>
      </c>
      <c r="AB41" s="113">
        <v>6.9</v>
      </c>
      <c r="AC41" s="113">
        <v>5.9</v>
      </c>
      <c r="AD41" s="113">
        <v>4.2</v>
      </c>
      <c r="AE41" s="115"/>
      <c r="AG41" s="116">
        <f t="shared" si="14"/>
        <v>6.1399999999999988</v>
      </c>
      <c r="AH41" s="113">
        <v>4.3</v>
      </c>
      <c r="AI41" s="113">
        <v>7.4</v>
      </c>
      <c r="AJ41" s="113">
        <v>7.6</v>
      </c>
      <c r="AK41" s="113">
        <v>6.7</v>
      </c>
      <c r="AL41" s="113">
        <v>4.7</v>
      </c>
      <c r="AM41" s="115"/>
      <c r="AO41" s="116">
        <f t="shared" si="15"/>
        <v>7.8</v>
      </c>
      <c r="AP41" s="113">
        <v>4.4000000000000004</v>
      </c>
      <c r="AQ41" s="113">
        <v>8.8000000000000007</v>
      </c>
      <c r="AR41" s="113">
        <v>9.5</v>
      </c>
      <c r="AS41" s="113">
        <v>8.1999999999999993</v>
      </c>
      <c r="AT41" s="113">
        <v>4.7</v>
      </c>
      <c r="AU41" s="115"/>
      <c r="AW41" s="116">
        <f t="shared" si="16"/>
        <v>7.18</v>
      </c>
      <c r="AX41" s="113">
        <v>5.5</v>
      </c>
      <c r="AY41" s="113">
        <v>8.6999999999999993</v>
      </c>
      <c r="AZ41" s="113">
        <v>8.5</v>
      </c>
      <c r="BA41" s="113">
        <v>7.7</v>
      </c>
      <c r="BB41" s="113">
        <v>5.5</v>
      </c>
      <c r="BC41" s="115"/>
      <c r="BE41" s="116">
        <f t="shared" si="17"/>
        <v>0.57999999999999985</v>
      </c>
      <c r="BF41" s="113">
        <v>-2.6</v>
      </c>
      <c r="BG41" s="113">
        <v>2.2999999999999998</v>
      </c>
      <c r="BH41" s="113">
        <v>2.5</v>
      </c>
      <c r="BI41" s="113">
        <v>1.2</v>
      </c>
      <c r="BJ41" s="113">
        <v>-0.5</v>
      </c>
      <c r="BK41" s="115"/>
      <c r="BM41" s="116">
        <f t="shared" si="18"/>
        <v>2.68</v>
      </c>
      <c r="BN41" s="113">
        <v>-0.7</v>
      </c>
      <c r="BO41" s="113">
        <v>4.0999999999999996</v>
      </c>
      <c r="BP41" s="113">
        <v>4.5</v>
      </c>
      <c r="BQ41" s="113">
        <v>3.4</v>
      </c>
      <c r="BR41" s="113">
        <v>2.1</v>
      </c>
      <c r="BU41" s="116">
        <f t="shared" si="19"/>
        <v>5.0599999999999996</v>
      </c>
      <c r="BV41" s="113">
        <v>2.2999999999999998</v>
      </c>
      <c r="BW41" s="113">
        <v>7.1</v>
      </c>
      <c r="BX41" s="113">
        <v>6</v>
      </c>
      <c r="BY41" s="113">
        <v>6.7</v>
      </c>
      <c r="BZ41" s="113">
        <v>3.2</v>
      </c>
      <c r="CC41" s="116">
        <f t="shared" si="20"/>
        <v>7.3</v>
      </c>
      <c r="CD41" s="113">
        <v>4</v>
      </c>
      <c r="CE41" s="113">
        <v>9.5</v>
      </c>
      <c r="CF41" s="113">
        <v>8.6999999999999993</v>
      </c>
      <c r="CG41" s="113">
        <v>9.3000000000000007</v>
      </c>
      <c r="CH41" s="113">
        <v>5</v>
      </c>
      <c r="CK41" s="116">
        <f t="shared" si="21"/>
        <v>6.2799999999999994</v>
      </c>
      <c r="CL41" s="113">
        <v>3.9</v>
      </c>
      <c r="CM41" s="113">
        <v>7.9</v>
      </c>
      <c r="CN41" s="113">
        <v>8.3000000000000007</v>
      </c>
      <c r="CO41" s="113">
        <v>6.9</v>
      </c>
      <c r="CP41" s="113">
        <v>4.4000000000000004</v>
      </c>
      <c r="CS41" s="116">
        <f t="shared" si="22"/>
        <v>6.8</v>
      </c>
      <c r="CT41" s="113">
        <v>2.9</v>
      </c>
      <c r="CU41" s="113">
        <v>7.5</v>
      </c>
      <c r="CV41" s="113">
        <v>8.1</v>
      </c>
      <c r="CW41" s="113">
        <v>7.1</v>
      </c>
      <c r="CX41" s="113">
        <v>4.5</v>
      </c>
      <c r="DA41" s="118">
        <v>45795</v>
      </c>
      <c r="DB41" s="113">
        <v>18.537499999999998</v>
      </c>
      <c r="DC41" s="113">
        <v>21.1</v>
      </c>
    </row>
    <row r="42" spans="1:107">
      <c r="C42" s="115">
        <f t="shared" si="23"/>
        <v>41</v>
      </c>
      <c r="D42" s="116">
        <f t="shared" si="0"/>
        <v>7.6043500000000002</v>
      </c>
      <c r="E42" s="116">
        <f t="shared" si="1"/>
        <v>4.9400000000000004</v>
      </c>
      <c r="F42" s="116">
        <f t="shared" si="2"/>
        <v>0.38021750000000004</v>
      </c>
      <c r="G42" s="116">
        <f>指導機関用調整項目!$G$2*F42/$F$367</f>
        <v>3.0550600168192253e-003</v>
      </c>
      <c r="H42" s="116">
        <f t="shared" si="24"/>
        <v>0.14302074836304557</v>
      </c>
      <c r="I42" s="116">
        <f>IF(降水量!Y42&gt;0,降水量!Y42*飽差!I42*F42*E42,0)</f>
        <v>0.24643702858005281</v>
      </c>
      <c r="J42" s="116">
        <f>指導機関用調整項目!$G$2*I42/$I$367</f>
        <v>7.1462881740676383e-004</v>
      </c>
      <c r="K42" s="116"/>
      <c r="M42" s="116">
        <f t="shared" si="3"/>
        <v>4.9799999999999995</v>
      </c>
      <c r="N42" s="116">
        <f t="shared" si="4"/>
        <v>5.14</v>
      </c>
      <c r="O42" s="116">
        <f t="shared" si="5"/>
        <v>6.25</v>
      </c>
      <c r="P42" s="116">
        <f t="shared" si="6"/>
        <v>6.5400000000000009</v>
      </c>
      <c r="Q42" s="116">
        <f t="shared" si="7"/>
        <v>0.34</v>
      </c>
      <c r="R42" s="116">
        <f t="shared" si="8"/>
        <v>2.9</v>
      </c>
      <c r="S42" s="116">
        <f t="shared" si="9"/>
        <v>4.9400000000000004</v>
      </c>
      <c r="T42" s="116">
        <f t="shared" si="10"/>
        <v>7.14</v>
      </c>
      <c r="U42" s="116">
        <f t="shared" si="11"/>
        <v>6.3</v>
      </c>
      <c r="V42" s="116">
        <f t="shared" si="12"/>
        <v>6.5500000000000007</v>
      </c>
      <c r="Y42" s="116">
        <f t="shared" si="13"/>
        <v>4.9799999999999995</v>
      </c>
      <c r="Z42" s="113">
        <v>3.7</v>
      </c>
      <c r="AA42" s="113">
        <v>7.5</v>
      </c>
      <c r="AB42" s="113">
        <v>5.2</v>
      </c>
      <c r="AC42" s="113">
        <v>4</v>
      </c>
      <c r="AD42" s="113">
        <v>4.5</v>
      </c>
      <c r="AE42" s="115"/>
      <c r="AG42" s="116">
        <f t="shared" si="14"/>
        <v>5.14</v>
      </c>
      <c r="AH42" s="113">
        <v>4.4000000000000004</v>
      </c>
      <c r="AI42" s="113">
        <v>7</v>
      </c>
      <c r="AJ42" s="113">
        <v>4.5999999999999996</v>
      </c>
      <c r="AK42" s="113">
        <v>4.5</v>
      </c>
      <c r="AL42" s="113">
        <v>5.2</v>
      </c>
      <c r="AM42" s="115"/>
      <c r="AO42" s="116">
        <f t="shared" si="15"/>
        <v>6.25</v>
      </c>
      <c r="AP42" s="113">
        <v>4.5999999999999996</v>
      </c>
      <c r="AQ42" s="113">
        <v>8</v>
      </c>
      <c r="AR42" s="113">
        <v>6</v>
      </c>
      <c r="AS42" s="113">
        <v>5</v>
      </c>
      <c r="AT42" s="113">
        <v>6</v>
      </c>
      <c r="AU42" s="115"/>
      <c r="AW42" s="116">
        <f t="shared" si="16"/>
        <v>6.5400000000000009</v>
      </c>
      <c r="AX42" s="113">
        <v>5.7</v>
      </c>
      <c r="AY42" s="113">
        <v>8.8000000000000007</v>
      </c>
      <c r="AZ42" s="113">
        <v>6.8</v>
      </c>
      <c r="BA42" s="113">
        <v>5.4</v>
      </c>
      <c r="BB42" s="113">
        <v>6</v>
      </c>
      <c r="BC42" s="115"/>
      <c r="BE42" s="116">
        <f t="shared" si="17"/>
        <v>0.34</v>
      </c>
      <c r="BF42" s="113">
        <v>-1.6</v>
      </c>
      <c r="BG42" s="113">
        <v>1.8</v>
      </c>
      <c r="BH42" s="113">
        <v>0.5</v>
      </c>
      <c r="BI42" s="113">
        <v>-0.2</v>
      </c>
      <c r="BJ42" s="113">
        <v>1.2</v>
      </c>
      <c r="BK42" s="115"/>
      <c r="BM42" s="116">
        <f t="shared" si="18"/>
        <v>2.9</v>
      </c>
      <c r="BN42" s="113">
        <v>0.3</v>
      </c>
      <c r="BO42" s="113">
        <v>4.3</v>
      </c>
      <c r="BP42" s="113">
        <v>4.4000000000000004</v>
      </c>
      <c r="BQ42" s="113">
        <v>2.2000000000000002</v>
      </c>
      <c r="BR42" s="113">
        <v>3.3</v>
      </c>
      <c r="BU42" s="116">
        <f t="shared" si="19"/>
        <v>4.9400000000000004</v>
      </c>
      <c r="BV42" s="113">
        <v>2.6</v>
      </c>
      <c r="BW42" s="113">
        <v>6.6</v>
      </c>
      <c r="BX42" s="113">
        <v>5.8</v>
      </c>
      <c r="BY42" s="113">
        <v>4.0999999999999996</v>
      </c>
      <c r="BZ42" s="113">
        <v>5.6</v>
      </c>
      <c r="CC42" s="116">
        <f t="shared" si="20"/>
        <v>7.14</v>
      </c>
      <c r="CD42" s="113">
        <v>4.7</v>
      </c>
      <c r="CE42" s="113">
        <v>7.9</v>
      </c>
      <c r="CF42" s="113">
        <v>8.6999999999999993</v>
      </c>
      <c r="CG42" s="113">
        <v>6.4</v>
      </c>
      <c r="CH42" s="113">
        <v>8</v>
      </c>
      <c r="CK42" s="116">
        <f t="shared" si="21"/>
        <v>6.3</v>
      </c>
      <c r="CL42" s="113">
        <v>4.4000000000000004</v>
      </c>
      <c r="CM42" s="113">
        <v>6.9</v>
      </c>
      <c r="CN42" s="113">
        <v>7.8</v>
      </c>
      <c r="CO42" s="113">
        <v>5.7</v>
      </c>
      <c r="CP42" s="113">
        <v>6.7</v>
      </c>
      <c r="CS42" s="116">
        <f t="shared" si="22"/>
        <v>6.5500000000000007</v>
      </c>
      <c r="CT42" s="113">
        <v>4.3</v>
      </c>
      <c r="CU42" s="113">
        <v>6.9</v>
      </c>
      <c r="CV42" s="113">
        <v>7.4</v>
      </c>
      <c r="CW42" s="113">
        <v>4.8</v>
      </c>
      <c r="CX42" s="113">
        <v>7.1</v>
      </c>
      <c r="DA42" s="118">
        <v>45796</v>
      </c>
      <c r="DB42" s="113">
        <v>18.657916666666669</v>
      </c>
      <c r="DC42" s="113">
        <v>20.2</v>
      </c>
    </row>
    <row r="43" spans="1:107">
      <c r="C43" s="115">
        <f t="shared" si="23"/>
        <v>42</v>
      </c>
      <c r="D43" s="116">
        <f t="shared" si="0"/>
        <v>8.9204500000000007</v>
      </c>
      <c r="E43" s="116">
        <f t="shared" si="1"/>
        <v>6.58</v>
      </c>
      <c r="F43" s="116">
        <f t="shared" si="2"/>
        <v>0.92045000000000066</v>
      </c>
      <c r="G43" s="116">
        <f>指導機関用調整項目!$G$2*F43/$F$367</f>
        <v>7.3958457790113752e-003</v>
      </c>
      <c r="H43" s="116">
        <f t="shared" si="24"/>
        <v>0.15041659414205694</v>
      </c>
      <c r="I43" s="116">
        <f>IF(降水量!Y43&gt;0,降水量!Y43*飽差!I43*F43*E43,0)</f>
        <v>1.1396891648601297</v>
      </c>
      <c r="J43" s="116">
        <f>指導機関用調整項目!$G$2*I43/$I$367</f>
        <v>3.3049202256175093e-003</v>
      </c>
      <c r="K43" s="116"/>
      <c r="M43" s="116">
        <f t="shared" si="3"/>
        <v>6.82</v>
      </c>
      <c r="N43" s="116">
        <f t="shared" si="4"/>
        <v>7.2799999999999994</v>
      </c>
      <c r="O43" s="116">
        <f t="shared" si="5"/>
        <v>8.6</v>
      </c>
      <c r="P43" s="116">
        <f t="shared" si="6"/>
        <v>8.5800000000000018</v>
      </c>
      <c r="Q43" s="116">
        <f t="shared" si="7"/>
        <v>1.52</v>
      </c>
      <c r="R43" s="116">
        <f t="shared" si="8"/>
        <v>4.5</v>
      </c>
      <c r="S43" s="116">
        <f t="shared" si="9"/>
        <v>6.58</v>
      </c>
      <c r="T43" s="116">
        <f t="shared" si="10"/>
        <v>8.6</v>
      </c>
      <c r="U43" s="116">
        <f t="shared" si="11"/>
        <v>7.7799999999999994</v>
      </c>
      <c r="V43" s="116">
        <f t="shared" si="12"/>
        <v>7.8250000000000002</v>
      </c>
      <c r="Y43" s="116">
        <f t="shared" si="13"/>
        <v>6.82</v>
      </c>
      <c r="Z43" s="113">
        <v>5.3</v>
      </c>
      <c r="AA43" s="113">
        <v>5.2</v>
      </c>
      <c r="AB43" s="113">
        <v>10.199999999999999</v>
      </c>
      <c r="AC43" s="113">
        <v>5.9</v>
      </c>
      <c r="AD43" s="113">
        <v>7.5</v>
      </c>
      <c r="AE43" s="115"/>
      <c r="AG43" s="116">
        <f t="shared" si="14"/>
        <v>7.2799999999999994</v>
      </c>
      <c r="AH43" s="113">
        <v>5.6</v>
      </c>
      <c r="AI43" s="113">
        <v>6.5</v>
      </c>
      <c r="AJ43" s="113">
        <v>10</v>
      </c>
      <c r="AK43" s="113">
        <v>5.9</v>
      </c>
      <c r="AL43" s="113">
        <v>8.4</v>
      </c>
      <c r="AM43" s="115"/>
      <c r="AO43" s="116">
        <f t="shared" si="15"/>
        <v>8.6</v>
      </c>
      <c r="AP43" s="113">
        <v>6</v>
      </c>
      <c r="AQ43" s="113">
        <v>7.2</v>
      </c>
      <c r="AR43" s="113">
        <v>11.3</v>
      </c>
      <c r="AS43" s="113">
        <v>6.8</v>
      </c>
      <c r="AT43" s="113">
        <v>9.1</v>
      </c>
      <c r="AU43" s="115"/>
      <c r="AW43" s="116">
        <f t="shared" si="16"/>
        <v>8.5800000000000018</v>
      </c>
      <c r="AX43" s="113">
        <v>7</v>
      </c>
      <c r="AY43" s="113">
        <v>7.7</v>
      </c>
      <c r="AZ43" s="113">
        <v>11.4</v>
      </c>
      <c r="BA43" s="113">
        <v>7</v>
      </c>
      <c r="BB43" s="113">
        <v>9.8000000000000007</v>
      </c>
      <c r="BC43" s="115"/>
      <c r="BE43" s="116">
        <f t="shared" si="17"/>
        <v>1.52</v>
      </c>
      <c r="BF43" s="113">
        <v>0</v>
      </c>
      <c r="BG43" s="113">
        <v>0.5</v>
      </c>
      <c r="BH43" s="113">
        <v>2.9</v>
      </c>
      <c r="BI43" s="113">
        <v>0.4</v>
      </c>
      <c r="BJ43" s="113">
        <v>3.8</v>
      </c>
      <c r="BK43" s="115"/>
      <c r="BM43" s="116">
        <f t="shared" si="18"/>
        <v>4.5</v>
      </c>
      <c r="BN43" s="113">
        <v>1.8</v>
      </c>
      <c r="BO43" s="113">
        <v>2.6</v>
      </c>
      <c r="BP43" s="113">
        <v>7.6</v>
      </c>
      <c r="BQ43" s="113">
        <v>4.2</v>
      </c>
      <c r="BR43" s="113">
        <v>6.3</v>
      </c>
      <c r="BU43" s="116">
        <f t="shared" si="19"/>
        <v>6.58</v>
      </c>
      <c r="BV43" s="113">
        <v>4.3</v>
      </c>
      <c r="BW43" s="113">
        <v>5.2</v>
      </c>
      <c r="BX43" s="113">
        <v>9.4</v>
      </c>
      <c r="BY43" s="113">
        <v>6</v>
      </c>
      <c r="BZ43" s="113">
        <v>8</v>
      </c>
      <c r="CC43" s="116">
        <f t="shared" si="20"/>
        <v>8.6</v>
      </c>
      <c r="CD43" s="113">
        <v>5.9</v>
      </c>
      <c r="CE43" s="113">
        <v>7.3</v>
      </c>
      <c r="CF43" s="113">
        <v>11.7</v>
      </c>
      <c r="CG43" s="113">
        <v>7.8</v>
      </c>
      <c r="CH43" s="113">
        <v>10.3</v>
      </c>
      <c r="CK43" s="116">
        <f t="shared" si="21"/>
        <v>7.7799999999999994</v>
      </c>
      <c r="CL43" s="113">
        <v>5.5</v>
      </c>
      <c r="CM43" s="113">
        <v>6.9</v>
      </c>
      <c r="CN43" s="113">
        <v>11</v>
      </c>
      <c r="CO43" s="113">
        <v>6.3</v>
      </c>
      <c r="CP43" s="113">
        <v>9.1999999999999993</v>
      </c>
      <c r="CS43" s="116">
        <f t="shared" si="22"/>
        <v>7.8250000000000002</v>
      </c>
      <c r="CT43" s="113">
        <v>5.7</v>
      </c>
      <c r="CU43" s="113">
        <v>6.7</v>
      </c>
      <c r="CV43" s="113">
        <v>9.6999999999999993</v>
      </c>
      <c r="CW43" s="113">
        <v>6.1</v>
      </c>
      <c r="CX43" s="113">
        <v>8.8000000000000007</v>
      </c>
      <c r="DA43" s="118">
        <v>45797</v>
      </c>
      <c r="DB43" s="113">
        <v>18.282083333333333</v>
      </c>
      <c r="DC43" s="113">
        <v>21.2</v>
      </c>
    </row>
    <row r="44" spans="1:107">
      <c r="C44" s="115">
        <f t="shared" si="23"/>
        <v>43</v>
      </c>
      <c r="D44" s="116">
        <f t="shared" si="0"/>
        <v>9.8673999999999999</v>
      </c>
      <c r="E44" s="116">
        <f t="shared" si="1"/>
        <v>7.76</v>
      </c>
      <c r="F44" s="116">
        <f t="shared" si="2"/>
        <v>1.8673999999999999</v>
      </c>
      <c r="G44" s="116">
        <f>指導機関用調整項目!$G$2*F44/$F$367</f>
        <v>1.5004619922565953e-002</v>
      </c>
      <c r="H44" s="116">
        <f t="shared" si="24"/>
        <v>0.1654212140646229</v>
      </c>
      <c r="I44" s="116">
        <f>IF(降水量!Y44&gt;0,降水量!Y44*飽差!I44*F44*E44,0)</f>
        <v>2.2237269103867572</v>
      </c>
      <c r="J44" s="116">
        <f>指導機関用調整項目!$G$2*I44/$I$367</f>
        <v>6.4484600441814992e-003</v>
      </c>
      <c r="K44" s="116"/>
      <c r="M44" s="116">
        <f t="shared" si="3"/>
        <v>7.9</v>
      </c>
      <c r="N44" s="116">
        <f t="shared" si="4"/>
        <v>8.3199999999999985</v>
      </c>
      <c r="O44" s="116">
        <f t="shared" si="5"/>
        <v>9.2249999999999996</v>
      </c>
      <c r="P44" s="116">
        <f t="shared" si="6"/>
        <v>9.1999999999999993</v>
      </c>
      <c r="Q44" s="116">
        <f t="shared" si="7"/>
        <v>2.38</v>
      </c>
      <c r="R44" s="116">
        <f t="shared" si="8"/>
        <v>5.160000000000001</v>
      </c>
      <c r="S44" s="116">
        <f t="shared" si="9"/>
        <v>7.76</v>
      </c>
      <c r="T44" s="116">
        <f t="shared" si="10"/>
        <v>9.9</v>
      </c>
      <c r="U44" s="116">
        <f t="shared" si="11"/>
        <v>8.42</v>
      </c>
      <c r="V44" s="116">
        <f t="shared" si="12"/>
        <v>8.3249999999999993</v>
      </c>
      <c r="Y44" s="116">
        <f t="shared" si="13"/>
        <v>7.9</v>
      </c>
      <c r="Z44" s="113">
        <v>7.1</v>
      </c>
      <c r="AA44" s="113">
        <v>6.2</v>
      </c>
      <c r="AB44" s="113">
        <v>11.7</v>
      </c>
      <c r="AC44" s="113">
        <v>5.6</v>
      </c>
      <c r="AD44" s="113">
        <v>8.9</v>
      </c>
      <c r="AE44" s="115"/>
      <c r="AG44" s="116">
        <f t="shared" si="14"/>
        <v>8.3199999999999985</v>
      </c>
      <c r="AH44" s="113">
        <v>7.3</v>
      </c>
      <c r="AI44" s="113">
        <v>7.3</v>
      </c>
      <c r="AJ44" s="113">
        <v>11.6</v>
      </c>
      <c r="AK44" s="113">
        <v>5.7</v>
      </c>
      <c r="AL44" s="113">
        <v>9.6999999999999993</v>
      </c>
      <c r="AM44" s="115"/>
      <c r="AO44" s="116">
        <f t="shared" si="15"/>
        <v>9.2249999999999996</v>
      </c>
      <c r="AP44" s="113">
        <v>8.1</v>
      </c>
      <c r="AQ44" s="113">
        <v>7.7</v>
      </c>
      <c r="AR44" s="113">
        <v>12</v>
      </c>
      <c r="AS44" s="113">
        <v>6.8</v>
      </c>
      <c r="AT44" s="113">
        <v>10.4</v>
      </c>
      <c r="AU44" s="115"/>
      <c r="AW44" s="116">
        <f t="shared" si="16"/>
        <v>9.1999999999999993</v>
      </c>
      <c r="AX44" s="113">
        <v>8</v>
      </c>
      <c r="AY44" s="113">
        <v>8</v>
      </c>
      <c r="AZ44" s="113">
        <v>12.6</v>
      </c>
      <c r="BA44" s="113">
        <v>6.7</v>
      </c>
      <c r="BB44" s="113">
        <v>10.7</v>
      </c>
      <c r="BC44" s="115"/>
      <c r="BE44" s="116">
        <f t="shared" si="17"/>
        <v>2.38</v>
      </c>
      <c r="BF44" s="113">
        <v>1.1000000000000001</v>
      </c>
      <c r="BG44" s="113">
        <v>1.5</v>
      </c>
      <c r="BH44" s="113">
        <v>5.0999999999999996</v>
      </c>
      <c r="BI44" s="113">
        <v>-0.5</v>
      </c>
      <c r="BJ44" s="113">
        <v>4.7</v>
      </c>
      <c r="BK44" s="115"/>
      <c r="BM44" s="116">
        <f t="shared" si="18"/>
        <v>5.160000000000001</v>
      </c>
      <c r="BN44" s="113">
        <v>3.1</v>
      </c>
      <c r="BO44" s="113">
        <v>3.7</v>
      </c>
      <c r="BP44" s="113">
        <v>8.9</v>
      </c>
      <c r="BQ44" s="113">
        <v>3</v>
      </c>
      <c r="BR44" s="113">
        <v>7.1</v>
      </c>
      <c r="BU44" s="116">
        <f t="shared" si="19"/>
        <v>7.76</v>
      </c>
      <c r="BV44" s="113">
        <v>6.1</v>
      </c>
      <c r="BW44" s="113">
        <v>6.5</v>
      </c>
      <c r="BX44" s="113">
        <v>11</v>
      </c>
      <c r="BY44" s="113">
        <v>5.7</v>
      </c>
      <c r="BZ44" s="113">
        <v>9.5</v>
      </c>
      <c r="CC44" s="116">
        <f t="shared" si="20"/>
        <v>9.9</v>
      </c>
      <c r="CD44" s="113">
        <v>7.6</v>
      </c>
      <c r="CE44" s="113">
        <v>8.1</v>
      </c>
      <c r="CF44" s="113">
        <v>13.2</v>
      </c>
      <c r="CG44" s="113">
        <v>8.4</v>
      </c>
      <c r="CH44" s="113">
        <v>12.2</v>
      </c>
      <c r="CK44" s="116">
        <f t="shared" si="21"/>
        <v>8.42</v>
      </c>
      <c r="CL44" s="113">
        <v>6</v>
      </c>
      <c r="CM44" s="113">
        <v>7.4</v>
      </c>
      <c r="CN44" s="113">
        <v>12.2</v>
      </c>
      <c r="CO44" s="113">
        <v>6.3</v>
      </c>
      <c r="CP44" s="113">
        <v>10.199999999999999</v>
      </c>
      <c r="CS44" s="116">
        <f t="shared" si="22"/>
        <v>8.3249999999999993</v>
      </c>
      <c r="CT44" s="113">
        <v>6</v>
      </c>
      <c r="CU44" s="113">
        <v>6.8</v>
      </c>
      <c r="CV44" s="113">
        <v>10.9</v>
      </c>
      <c r="CW44" s="113">
        <v>5.9</v>
      </c>
      <c r="CX44" s="113">
        <v>9.6999999999999993</v>
      </c>
      <c r="DA44" s="118">
        <v>45798</v>
      </c>
      <c r="DB44" s="113">
        <v>19.072083333333332</v>
      </c>
      <c r="DC44" s="113">
        <v>21.7</v>
      </c>
    </row>
    <row r="45" spans="1:107">
      <c r="C45" s="115">
        <f t="shared" si="23"/>
        <v>44</v>
      </c>
      <c r="D45" s="116">
        <f t="shared" si="0"/>
        <v>10.220499999999999</v>
      </c>
      <c r="E45" s="116">
        <f t="shared" si="1"/>
        <v>8.1999999999999993</v>
      </c>
      <c r="F45" s="116">
        <f t="shared" si="2"/>
        <v>2.2204999999999995</v>
      </c>
      <c r="G45" s="116">
        <f>指導機関用調整項目!$G$2*F45/$F$367</f>
        <v>1.7841789942196474e-002</v>
      </c>
      <c r="H45" s="116">
        <f t="shared" si="24"/>
        <v>0.18326300400681939</v>
      </c>
      <c r="I45" s="116">
        <f>IF(降水量!Y45&gt;0,降水量!Y45*飽差!I45*F45*E45,0)</f>
        <v>2.8040623914880034</v>
      </c>
      <c r="J45" s="116">
        <f>指導機関用調整項目!$G$2*I45/$I$367</f>
        <v>8.131342121392755e-003</v>
      </c>
      <c r="K45" s="116"/>
      <c r="M45" s="116">
        <f t="shared" si="3"/>
        <v>9.48</v>
      </c>
      <c r="N45" s="116">
        <f t="shared" si="4"/>
        <v>9.26</v>
      </c>
      <c r="O45" s="116">
        <f t="shared" si="5"/>
        <v>9.7250000000000014</v>
      </c>
      <c r="P45" s="116">
        <f t="shared" si="6"/>
        <v>10.66</v>
      </c>
      <c r="Q45" s="116">
        <f t="shared" si="7"/>
        <v>3.6599999999999993</v>
      </c>
      <c r="R45" s="116">
        <f t="shared" si="8"/>
        <v>6.4</v>
      </c>
      <c r="S45" s="116">
        <f t="shared" si="9"/>
        <v>8.1999999999999993</v>
      </c>
      <c r="T45" s="116">
        <f t="shared" si="10"/>
        <v>10.419999999999998</v>
      </c>
      <c r="U45" s="116">
        <f t="shared" si="11"/>
        <v>9.120000000000001</v>
      </c>
      <c r="V45" s="116">
        <f t="shared" si="12"/>
        <v>8.7000000000000011</v>
      </c>
      <c r="Y45" s="116">
        <f t="shared" si="13"/>
        <v>9.48</v>
      </c>
      <c r="Z45" s="113">
        <v>11.6</v>
      </c>
      <c r="AA45" s="113">
        <v>8.9</v>
      </c>
      <c r="AB45" s="113">
        <v>10.4</v>
      </c>
      <c r="AC45" s="113">
        <v>5.2</v>
      </c>
      <c r="AD45" s="113">
        <v>11.3</v>
      </c>
      <c r="AE45" s="115"/>
      <c r="AG45" s="116">
        <f t="shared" si="14"/>
        <v>9.26</v>
      </c>
      <c r="AH45" s="113">
        <v>11</v>
      </c>
      <c r="AI45" s="113">
        <v>8.8000000000000007</v>
      </c>
      <c r="AJ45" s="113">
        <v>9.8000000000000007</v>
      </c>
      <c r="AK45" s="113">
        <v>4.9000000000000004</v>
      </c>
      <c r="AL45" s="113">
        <v>11.8</v>
      </c>
      <c r="AM45" s="115"/>
      <c r="AO45" s="116">
        <f t="shared" si="15"/>
        <v>9.7250000000000014</v>
      </c>
      <c r="AP45" s="113">
        <v>11.9</v>
      </c>
      <c r="AQ45" s="113">
        <v>9.8000000000000007</v>
      </c>
      <c r="AR45" s="113">
        <v>10.9</v>
      </c>
      <c r="AS45" s="113">
        <v>6.3</v>
      </c>
      <c r="AT45" s="113">
        <v>11.9</v>
      </c>
      <c r="AU45" s="115"/>
      <c r="AW45" s="116">
        <f t="shared" si="16"/>
        <v>10.66</v>
      </c>
      <c r="AX45" s="113">
        <v>12.7</v>
      </c>
      <c r="AY45" s="113">
        <v>10.199999999999999</v>
      </c>
      <c r="AZ45" s="113">
        <v>11.2</v>
      </c>
      <c r="BA45" s="113">
        <v>7</v>
      </c>
      <c r="BB45" s="113">
        <v>12.2</v>
      </c>
      <c r="BC45" s="115"/>
      <c r="BE45" s="116">
        <f t="shared" si="17"/>
        <v>3.6599999999999993</v>
      </c>
      <c r="BF45" s="113">
        <v>4.2</v>
      </c>
      <c r="BG45" s="113">
        <v>2.8</v>
      </c>
      <c r="BH45" s="113">
        <v>5.7</v>
      </c>
      <c r="BI45" s="113">
        <v>-0.3</v>
      </c>
      <c r="BJ45" s="113">
        <v>5.9</v>
      </c>
      <c r="BK45" s="115"/>
      <c r="BM45" s="116">
        <f t="shared" si="18"/>
        <v>6.4</v>
      </c>
      <c r="BN45" s="113">
        <v>6.6</v>
      </c>
      <c r="BO45" s="113">
        <v>4.8</v>
      </c>
      <c r="BP45" s="113">
        <v>8.6</v>
      </c>
      <c r="BQ45" s="113">
        <v>3.7</v>
      </c>
      <c r="BR45" s="113">
        <v>8.3000000000000007</v>
      </c>
      <c r="BU45" s="116">
        <f t="shared" si="19"/>
        <v>8.1999999999999993</v>
      </c>
      <c r="BV45" s="113">
        <v>6.8</v>
      </c>
      <c r="BW45" s="113">
        <v>7.2</v>
      </c>
      <c r="BX45" s="113">
        <v>9.8000000000000007</v>
      </c>
      <c r="BY45" s="113">
        <v>6.3</v>
      </c>
      <c r="BZ45" s="113">
        <v>10.9</v>
      </c>
      <c r="CC45" s="116">
        <f t="shared" si="20"/>
        <v>10.419999999999998</v>
      </c>
      <c r="CD45" s="113">
        <v>8.5</v>
      </c>
      <c r="CE45" s="113">
        <v>10.1</v>
      </c>
      <c r="CF45" s="113">
        <v>11.4</v>
      </c>
      <c r="CG45" s="113">
        <v>8.9</v>
      </c>
      <c r="CH45" s="113">
        <v>13.2</v>
      </c>
      <c r="CK45" s="116">
        <f t="shared" si="21"/>
        <v>9.120000000000001</v>
      </c>
      <c r="CL45" s="113">
        <v>7.9</v>
      </c>
      <c r="CM45" s="113">
        <v>8</v>
      </c>
      <c r="CN45" s="113">
        <v>10.8</v>
      </c>
      <c r="CO45" s="113">
        <v>7.1</v>
      </c>
      <c r="CP45" s="113">
        <v>11.8</v>
      </c>
      <c r="CS45" s="116">
        <f t="shared" si="22"/>
        <v>8.7000000000000011</v>
      </c>
      <c r="CT45" s="113">
        <v>7.9</v>
      </c>
      <c r="CU45" s="113">
        <v>8.1</v>
      </c>
      <c r="CV45" s="113">
        <v>10</v>
      </c>
      <c r="CW45" s="113">
        <v>5.6</v>
      </c>
      <c r="CX45" s="113">
        <v>11.1</v>
      </c>
      <c r="DA45" s="118">
        <v>45799</v>
      </c>
      <c r="DB45" s="113">
        <v>19.569583333333334</v>
      </c>
      <c r="DC45" s="113">
        <v>21.3</v>
      </c>
    </row>
    <row r="46" spans="1:107">
      <c r="C46" s="115">
        <f t="shared" si="23"/>
        <v>45</v>
      </c>
      <c r="D46" s="116">
        <f t="shared" si="0"/>
        <v>9.738999999999999</v>
      </c>
      <c r="E46" s="116">
        <f t="shared" si="1"/>
        <v>7.6</v>
      </c>
      <c r="F46" s="116">
        <f t="shared" si="2"/>
        <v>1.738999999999999</v>
      </c>
      <c r="G46" s="116">
        <f>指導機関用調整項目!$G$2*F46/$F$367</f>
        <v>1.3972921733609391e-002</v>
      </c>
      <c r="H46" s="116">
        <f t="shared" si="24"/>
        <v>0.19723592574042878</v>
      </c>
      <c r="I46" s="116">
        <f>IF(降水量!Y46&gt;0,降水量!Y46*飽差!I46*F46*E46,0)</f>
        <v>3.0909710368133698</v>
      </c>
      <c r="J46" s="116">
        <f>指導機関用調整項目!$G$2*I46/$I$367</f>
        <v>8.9633322938681547e-003</v>
      </c>
      <c r="K46" s="116"/>
      <c r="M46" s="116">
        <f t="shared" si="3"/>
        <v>8.98</v>
      </c>
      <c r="N46" s="116">
        <f t="shared" si="4"/>
        <v>8.7399999999999984</v>
      </c>
      <c r="O46" s="116">
        <f t="shared" si="5"/>
        <v>9.85</v>
      </c>
      <c r="P46" s="116">
        <f t="shared" si="6"/>
        <v>9.8000000000000007</v>
      </c>
      <c r="Q46" s="116">
        <f t="shared" si="7"/>
        <v>3.78</v>
      </c>
      <c r="R46" s="116">
        <f t="shared" si="8"/>
        <v>6.1599999999999993</v>
      </c>
      <c r="S46" s="116">
        <f t="shared" si="9"/>
        <v>7.6</v>
      </c>
      <c r="T46" s="116">
        <f t="shared" si="10"/>
        <v>10.16</v>
      </c>
      <c r="U46" s="116">
        <f t="shared" si="11"/>
        <v>9.18</v>
      </c>
      <c r="V46" s="116">
        <f t="shared" si="12"/>
        <v>8.7250000000000014</v>
      </c>
      <c r="Y46" s="116">
        <f t="shared" si="13"/>
        <v>8.98</v>
      </c>
      <c r="Z46" s="113">
        <v>7.8</v>
      </c>
      <c r="AA46" s="113">
        <v>12.7</v>
      </c>
      <c r="AB46" s="113">
        <v>5.6</v>
      </c>
      <c r="AC46" s="113">
        <v>5</v>
      </c>
      <c r="AD46" s="113">
        <v>13.8</v>
      </c>
      <c r="AE46" s="115"/>
      <c r="AG46" s="116">
        <f t="shared" si="14"/>
        <v>8.7399999999999984</v>
      </c>
      <c r="AH46" s="113">
        <v>7.4</v>
      </c>
      <c r="AI46" s="113">
        <v>11.1</v>
      </c>
      <c r="AJ46" s="113">
        <v>5.9</v>
      </c>
      <c r="AK46" s="113">
        <v>5.7</v>
      </c>
      <c r="AL46" s="113">
        <v>13.6</v>
      </c>
      <c r="AM46" s="115"/>
      <c r="AO46" s="116">
        <f t="shared" si="15"/>
        <v>9.85</v>
      </c>
      <c r="AP46" s="113">
        <v>8</v>
      </c>
      <c r="AQ46" s="113">
        <v>11.2</v>
      </c>
      <c r="AR46" s="113">
        <v>7.5</v>
      </c>
      <c r="AS46" s="113">
        <v>7</v>
      </c>
      <c r="AT46" s="113">
        <v>13.7</v>
      </c>
      <c r="AU46" s="115"/>
      <c r="AW46" s="116">
        <f t="shared" si="16"/>
        <v>9.8000000000000007</v>
      </c>
      <c r="AX46" s="113">
        <v>8.1999999999999993</v>
      </c>
      <c r="AY46" s="113">
        <v>12.3</v>
      </c>
      <c r="AZ46" s="113">
        <v>7.7</v>
      </c>
      <c r="BA46" s="113">
        <v>7.2</v>
      </c>
      <c r="BB46" s="113">
        <v>13.6</v>
      </c>
      <c r="BC46" s="115"/>
      <c r="BE46" s="116">
        <f t="shared" si="17"/>
        <v>3.78</v>
      </c>
      <c r="BF46" s="113">
        <v>1.3</v>
      </c>
      <c r="BG46" s="113">
        <v>6.4</v>
      </c>
      <c r="BH46" s="113">
        <v>2.6</v>
      </c>
      <c r="BI46" s="113">
        <v>1.1000000000000001</v>
      </c>
      <c r="BJ46" s="113">
        <v>7.5</v>
      </c>
      <c r="BK46" s="115"/>
      <c r="BM46" s="116">
        <f t="shared" si="18"/>
        <v>6.1599999999999993</v>
      </c>
      <c r="BN46" s="113">
        <v>3</v>
      </c>
      <c r="BO46" s="113">
        <v>7.7</v>
      </c>
      <c r="BP46" s="113">
        <v>5.2</v>
      </c>
      <c r="BQ46" s="113">
        <v>5.2</v>
      </c>
      <c r="BR46" s="113">
        <v>9.6999999999999993</v>
      </c>
      <c r="BU46" s="116">
        <f t="shared" si="19"/>
        <v>7.6</v>
      </c>
      <c r="BV46" s="113">
        <v>5.0999999999999996</v>
      </c>
      <c r="BW46" s="113">
        <v>10.6</v>
      </c>
      <c r="BX46" s="113">
        <v>4.7</v>
      </c>
      <c r="BY46" s="113">
        <v>5.0999999999999996</v>
      </c>
      <c r="BZ46" s="113">
        <v>12.5</v>
      </c>
      <c r="CC46" s="116">
        <f t="shared" si="20"/>
        <v>10.16</v>
      </c>
      <c r="CD46" s="113">
        <v>7.6</v>
      </c>
      <c r="CE46" s="113">
        <v>13.8</v>
      </c>
      <c r="CF46" s="113">
        <v>6.8</v>
      </c>
      <c r="CG46" s="113">
        <v>7.8</v>
      </c>
      <c r="CH46" s="113">
        <v>14.8</v>
      </c>
      <c r="CK46" s="116">
        <f t="shared" si="21"/>
        <v>9.18</v>
      </c>
      <c r="CL46" s="113">
        <v>8.3000000000000007</v>
      </c>
      <c r="CM46" s="113">
        <v>11.8</v>
      </c>
      <c r="CN46" s="113">
        <v>6.5</v>
      </c>
      <c r="CO46" s="113">
        <v>5.8</v>
      </c>
      <c r="CP46" s="113">
        <v>13.5</v>
      </c>
      <c r="CS46" s="116">
        <f t="shared" si="22"/>
        <v>8.7250000000000014</v>
      </c>
      <c r="CT46" s="113">
        <v>7.2</v>
      </c>
      <c r="CU46" s="113">
        <v>10.4</v>
      </c>
      <c r="CV46" s="113">
        <v>6.6</v>
      </c>
      <c r="CW46" s="113">
        <v>5.6</v>
      </c>
      <c r="CX46" s="113">
        <v>12.3</v>
      </c>
      <c r="DA46" s="118">
        <v>45800</v>
      </c>
      <c r="DB46" s="113">
        <v>19.277916666666666</v>
      </c>
      <c r="DC46" s="113">
        <v>19.3</v>
      </c>
    </row>
    <row r="47" spans="1:107">
      <c r="C47" s="115">
        <f t="shared" si="23"/>
        <v>46</v>
      </c>
      <c r="D47" s="116">
        <f t="shared" si="0"/>
        <v>10.17235</v>
      </c>
      <c r="E47" s="116">
        <f t="shared" si="1"/>
        <v>8.1399999999999988</v>
      </c>
      <c r="F47" s="116">
        <f t="shared" si="2"/>
        <v>2.1723499999999998</v>
      </c>
      <c r="G47" s="116">
        <f>指導機関用調整項目!$G$2*F47/$F$367</f>
        <v>1.7454903121337767e-002</v>
      </c>
      <c r="H47" s="116">
        <f t="shared" si="24"/>
        <v>0.21469082886176655</v>
      </c>
      <c r="I47" s="116">
        <f>IF(降水量!Y47&gt;0,降水量!Y47*飽差!I47*F47*E47,0)</f>
        <v>3.3263819457430981</v>
      </c>
      <c r="J47" s="116">
        <f>指導機関用調整項目!$G$2*I47/$I$367</f>
        <v>9.6459870897908171e-003</v>
      </c>
      <c r="K47" s="116"/>
      <c r="M47" s="116">
        <f t="shared" si="3"/>
        <v>9.48</v>
      </c>
      <c r="N47" s="116">
        <f t="shared" si="4"/>
        <v>9.2399999999999984</v>
      </c>
      <c r="O47" s="116">
        <f t="shared" si="5"/>
        <v>10.35</v>
      </c>
      <c r="P47" s="116">
        <f t="shared" si="6"/>
        <v>10.48</v>
      </c>
      <c r="Q47" s="116">
        <f t="shared" si="7"/>
        <v>3.8</v>
      </c>
      <c r="R47" s="116">
        <f t="shared" si="8"/>
        <v>6.4599999999999991</v>
      </c>
      <c r="S47" s="116">
        <f t="shared" si="9"/>
        <v>8.1399999999999988</v>
      </c>
      <c r="T47" s="116">
        <f t="shared" si="10"/>
        <v>10.24</v>
      </c>
      <c r="U47" s="116">
        <f t="shared" si="11"/>
        <v>9.4400000000000013</v>
      </c>
      <c r="V47" s="116">
        <f t="shared" si="12"/>
        <v>8.75</v>
      </c>
      <c r="Y47" s="116">
        <f t="shared" si="13"/>
        <v>9.48</v>
      </c>
      <c r="Z47" s="113">
        <v>8.1</v>
      </c>
      <c r="AA47" s="113">
        <v>14.9</v>
      </c>
      <c r="AB47" s="113">
        <v>4.7</v>
      </c>
      <c r="AC47" s="113">
        <v>6.5</v>
      </c>
      <c r="AD47" s="113">
        <v>13.2</v>
      </c>
      <c r="AE47" s="115"/>
      <c r="AG47" s="116">
        <f t="shared" si="14"/>
        <v>9.2399999999999984</v>
      </c>
      <c r="AH47" s="113">
        <v>8.5</v>
      </c>
      <c r="AI47" s="113">
        <v>13.2</v>
      </c>
      <c r="AJ47" s="113">
        <v>4.7</v>
      </c>
      <c r="AK47" s="113">
        <v>7.3</v>
      </c>
      <c r="AL47" s="113">
        <v>12.5</v>
      </c>
      <c r="AM47" s="115"/>
      <c r="AO47" s="116">
        <f t="shared" si="15"/>
        <v>10.35</v>
      </c>
      <c r="AP47" s="113">
        <v>9</v>
      </c>
      <c r="AQ47" s="113">
        <v>14.1</v>
      </c>
      <c r="AR47" s="113">
        <v>5.6</v>
      </c>
      <c r="AS47" s="113">
        <v>8.1999999999999993</v>
      </c>
      <c r="AT47" s="113">
        <v>13.5</v>
      </c>
      <c r="AU47" s="115"/>
      <c r="AW47" s="116">
        <f t="shared" si="16"/>
        <v>10.48</v>
      </c>
      <c r="AX47" s="113">
        <v>9.1</v>
      </c>
      <c r="AY47" s="113">
        <v>15</v>
      </c>
      <c r="AZ47" s="113">
        <v>5.8</v>
      </c>
      <c r="BA47" s="113">
        <v>8.1999999999999993</v>
      </c>
      <c r="BB47" s="113">
        <v>14.3</v>
      </c>
      <c r="BC47" s="115"/>
      <c r="BE47" s="116">
        <f t="shared" si="17"/>
        <v>3.8</v>
      </c>
      <c r="BF47" s="113">
        <v>2.7</v>
      </c>
      <c r="BG47" s="113">
        <v>7.7</v>
      </c>
      <c r="BH47" s="113">
        <v>-0.3</v>
      </c>
      <c r="BI47" s="113">
        <v>1.7</v>
      </c>
      <c r="BJ47" s="113">
        <v>7.2</v>
      </c>
      <c r="BK47" s="115"/>
      <c r="BM47" s="116">
        <f t="shared" si="18"/>
        <v>6.4599999999999991</v>
      </c>
      <c r="BN47" s="113">
        <v>4.5</v>
      </c>
      <c r="BO47" s="113">
        <v>9</v>
      </c>
      <c r="BP47" s="113">
        <v>1.9</v>
      </c>
      <c r="BQ47" s="113">
        <v>5.4</v>
      </c>
      <c r="BR47" s="113">
        <v>11.5</v>
      </c>
      <c r="BU47" s="116">
        <f t="shared" si="19"/>
        <v>8.1399999999999988</v>
      </c>
      <c r="BV47" s="113">
        <v>7.2</v>
      </c>
      <c r="BW47" s="113">
        <v>12.7</v>
      </c>
      <c r="BX47" s="113">
        <v>2.9</v>
      </c>
      <c r="BY47" s="113">
        <v>6.2</v>
      </c>
      <c r="BZ47" s="113">
        <v>11.7</v>
      </c>
      <c r="CC47" s="116">
        <f t="shared" si="20"/>
        <v>10.24</v>
      </c>
      <c r="CD47" s="113">
        <v>8.6</v>
      </c>
      <c r="CE47" s="113">
        <v>15.7</v>
      </c>
      <c r="CF47" s="113">
        <v>4</v>
      </c>
      <c r="CG47" s="113">
        <v>8.6999999999999993</v>
      </c>
      <c r="CH47" s="113">
        <v>14.2</v>
      </c>
      <c r="CK47" s="116">
        <f t="shared" si="21"/>
        <v>9.4400000000000013</v>
      </c>
      <c r="CL47" s="113">
        <v>8.3000000000000007</v>
      </c>
      <c r="CM47" s="113">
        <v>13.7</v>
      </c>
      <c r="CN47" s="113">
        <v>4.0999999999999996</v>
      </c>
      <c r="CO47" s="113">
        <v>7.5</v>
      </c>
      <c r="CP47" s="113">
        <v>13.6</v>
      </c>
      <c r="CS47" s="116">
        <f t="shared" si="22"/>
        <v>8.75</v>
      </c>
      <c r="CT47" s="113">
        <v>8.1</v>
      </c>
      <c r="CU47" s="113">
        <v>10.4</v>
      </c>
      <c r="CV47" s="113">
        <v>4.5999999999999996</v>
      </c>
      <c r="CW47" s="113">
        <v>7</v>
      </c>
      <c r="CX47" s="113">
        <v>13</v>
      </c>
      <c r="DA47" s="118">
        <v>45801</v>
      </c>
      <c r="DB47" s="113">
        <v>18.004999999999999</v>
      </c>
      <c r="DC47" s="113">
        <v>17.600000000000001</v>
      </c>
    </row>
    <row r="48" spans="1:107">
      <c r="C48" s="115">
        <f t="shared" si="23"/>
        <v>47</v>
      </c>
      <c r="D48" s="116">
        <f t="shared" si="0"/>
        <v>8.8241499999999995</v>
      </c>
      <c r="E48" s="116">
        <f t="shared" si="1"/>
        <v>6.4599999999999991</v>
      </c>
      <c r="F48" s="116">
        <f t="shared" si="2"/>
        <v>0.82414999999999949</v>
      </c>
      <c r="G48" s="116">
        <f>指導機関用調整項目!$G$2*F48/$F$367</f>
        <v>6.6220721372939502e-003</v>
      </c>
      <c r="H48" s="116">
        <f t="shared" si="24"/>
        <v>0.22131290099906051</v>
      </c>
      <c r="I48" s="116">
        <f>IF(降水量!Y48&gt;0,降水量!Y48*飽差!I48*F48*E48,0)</f>
        <v>0.78050612534195085</v>
      </c>
      <c r="J48" s="116">
        <f>指導機関用調整項目!$G$2*I48/$I$367</f>
        <v>2.2633456203626744e-003</v>
      </c>
      <c r="K48" s="116"/>
      <c r="M48" s="116">
        <f t="shared" si="3"/>
        <v>9.4599999999999991</v>
      </c>
      <c r="N48" s="116">
        <f t="shared" si="4"/>
        <v>9.1999999999999993</v>
      </c>
      <c r="O48" s="116">
        <f t="shared" si="5"/>
        <v>9.1750000000000007</v>
      </c>
      <c r="P48" s="116">
        <f t="shared" si="6"/>
        <v>9.5200000000000014</v>
      </c>
      <c r="Q48" s="116">
        <f t="shared" si="7"/>
        <v>2.9799999999999995</v>
      </c>
      <c r="R48" s="116">
        <f t="shared" si="8"/>
        <v>6.02</v>
      </c>
      <c r="S48" s="116">
        <f t="shared" si="9"/>
        <v>6.4599999999999991</v>
      </c>
      <c r="T48" s="116">
        <f t="shared" si="10"/>
        <v>8.379999999999999</v>
      </c>
      <c r="U48" s="116">
        <f t="shared" si="11"/>
        <v>7.88</v>
      </c>
      <c r="V48" s="116">
        <f t="shared" si="12"/>
        <v>7</v>
      </c>
      <c r="Y48" s="116">
        <f t="shared" si="13"/>
        <v>9.4599999999999991</v>
      </c>
      <c r="Z48" s="113">
        <v>10.7</v>
      </c>
      <c r="AA48" s="113">
        <v>13.6</v>
      </c>
      <c r="AB48" s="113">
        <v>5.0999999999999996</v>
      </c>
      <c r="AC48" s="113">
        <v>7.5</v>
      </c>
      <c r="AD48" s="113">
        <v>10.4</v>
      </c>
      <c r="AE48" s="115"/>
      <c r="AG48" s="116">
        <f t="shared" si="14"/>
        <v>9.1999999999999993</v>
      </c>
      <c r="AH48" s="113">
        <v>10.8</v>
      </c>
      <c r="AI48" s="113">
        <v>12.6</v>
      </c>
      <c r="AJ48" s="113">
        <v>5.2</v>
      </c>
      <c r="AK48" s="113">
        <v>6.8</v>
      </c>
      <c r="AL48" s="113">
        <v>10.6</v>
      </c>
      <c r="AM48" s="115"/>
      <c r="AO48" s="116">
        <f t="shared" si="15"/>
        <v>9.1750000000000007</v>
      </c>
      <c r="AP48" s="113">
        <v>10.5</v>
      </c>
      <c r="AQ48" s="113">
        <v>13</v>
      </c>
      <c r="AR48" s="113">
        <v>5.9</v>
      </c>
      <c r="AS48" s="113">
        <v>7.6</v>
      </c>
      <c r="AT48" s="113">
        <v>10.199999999999999</v>
      </c>
      <c r="AU48" s="115"/>
      <c r="AW48" s="116">
        <f t="shared" si="16"/>
        <v>9.5200000000000014</v>
      </c>
      <c r="AX48" s="113">
        <v>10.8</v>
      </c>
      <c r="AY48" s="113">
        <v>13.9</v>
      </c>
      <c r="AZ48" s="113">
        <v>5.8</v>
      </c>
      <c r="BA48" s="113">
        <v>7.3</v>
      </c>
      <c r="BB48" s="113">
        <v>9.8000000000000007</v>
      </c>
      <c r="BC48" s="115"/>
      <c r="BE48" s="116">
        <f t="shared" si="17"/>
        <v>2.9799999999999995</v>
      </c>
      <c r="BF48" s="113">
        <v>5.0999999999999996</v>
      </c>
      <c r="BG48" s="113">
        <v>7.1</v>
      </c>
      <c r="BH48" s="113">
        <v>0</v>
      </c>
      <c r="BI48" s="113">
        <v>-0.1</v>
      </c>
      <c r="BJ48" s="113">
        <v>2.8</v>
      </c>
      <c r="BK48" s="115"/>
      <c r="BM48" s="116">
        <f t="shared" si="18"/>
        <v>6.02</v>
      </c>
      <c r="BN48" s="113">
        <v>7.5</v>
      </c>
      <c r="BO48" s="113">
        <v>10.5</v>
      </c>
      <c r="BP48" s="113">
        <v>2.2000000000000002</v>
      </c>
      <c r="BQ48" s="113">
        <v>3.7</v>
      </c>
      <c r="BR48" s="113">
        <v>6.2</v>
      </c>
      <c r="BU48" s="116">
        <f t="shared" si="19"/>
        <v>6.4599999999999991</v>
      </c>
      <c r="BV48" s="113">
        <v>8.1</v>
      </c>
      <c r="BW48" s="113">
        <v>11</v>
      </c>
      <c r="BX48" s="113">
        <v>3.9</v>
      </c>
      <c r="BY48" s="113">
        <v>3.3</v>
      </c>
      <c r="BZ48" s="113">
        <v>6</v>
      </c>
      <c r="CC48" s="116">
        <f t="shared" si="20"/>
        <v>8.379999999999999</v>
      </c>
      <c r="CD48" s="113">
        <v>10.199999999999999</v>
      </c>
      <c r="CE48" s="113">
        <v>12.9</v>
      </c>
      <c r="CF48" s="113">
        <v>5.4</v>
      </c>
      <c r="CG48" s="113">
        <v>5.4</v>
      </c>
      <c r="CH48" s="113">
        <v>8</v>
      </c>
      <c r="CK48" s="116">
        <f t="shared" si="21"/>
        <v>7.88</v>
      </c>
      <c r="CL48" s="113">
        <v>9.6999999999999993</v>
      </c>
      <c r="CM48" s="113">
        <v>12.3</v>
      </c>
      <c r="CN48" s="113">
        <v>4.7</v>
      </c>
      <c r="CO48" s="113">
        <v>5.0999999999999996</v>
      </c>
      <c r="CP48" s="113">
        <v>7.6</v>
      </c>
      <c r="CS48" s="116">
        <f t="shared" si="22"/>
        <v>7</v>
      </c>
      <c r="CT48" s="113">
        <v>9.1</v>
      </c>
      <c r="CU48" s="113">
        <v>11.9</v>
      </c>
      <c r="CV48" s="113">
        <v>4.5999999999999996</v>
      </c>
      <c r="CW48" s="113">
        <v>4.5</v>
      </c>
      <c r="CX48" s="113">
        <v>7</v>
      </c>
      <c r="DA48" s="118">
        <v>45802</v>
      </c>
      <c r="DB48" s="113">
        <v>17.892083333333336</v>
      </c>
      <c r="DC48" s="113">
        <v>20</v>
      </c>
    </row>
    <row r="49" spans="3:107">
      <c r="C49" s="115">
        <f t="shared" si="23"/>
        <v>48</v>
      </c>
      <c r="D49" s="116">
        <f t="shared" si="0"/>
        <v>7.4117499999999996</v>
      </c>
      <c r="E49" s="116">
        <f t="shared" si="1"/>
        <v>4.6999999999999993</v>
      </c>
      <c r="F49" s="116">
        <f t="shared" si="2"/>
        <v>0.37058750000000001</v>
      </c>
      <c r="G49" s="116">
        <f>指導機関用調整項目!$G$2*F49/$F$367</f>
        <v>2.9776826526474835e-003</v>
      </c>
      <c r="H49" s="116">
        <f t="shared" si="24"/>
        <v>0.22429058365170798</v>
      </c>
      <c r="I49" s="116">
        <f>IF(降水量!Y49&gt;0,降水量!Y49*飽差!I49*F49*E49,0)</f>
        <v>0.35435483991281341</v>
      </c>
      <c r="J49" s="116">
        <f>指導機関用調整項目!$G$2*I49/$I$367</f>
        <v>1.0275735819749051e-003</v>
      </c>
      <c r="K49" s="116"/>
      <c r="M49" s="116">
        <f t="shared" si="3"/>
        <v>7.36</v>
      </c>
      <c r="N49" s="116">
        <f t="shared" si="4"/>
        <v>7.4</v>
      </c>
      <c r="O49" s="116">
        <f t="shared" si="5"/>
        <v>7.125</v>
      </c>
      <c r="P49" s="116">
        <f t="shared" si="6"/>
        <v>7.68</v>
      </c>
      <c r="Q49" s="116">
        <f t="shared" si="7"/>
        <v>0.92</v>
      </c>
      <c r="R49" s="116">
        <f t="shared" si="8"/>
        <v>3.9199999999999995</v>
      </c>
      <c r="S49" s="116">
        <f t="shared" si="9"/>
        <v>4.6999999999999993</v>
      </c>
      <c r="T49" s="116">
        <f t="shared" si="10"/>
        <v>6.8</v>
      </c>
      <c r="U49" s="116">
        <f t="shared" si="11"/>
        <v>6.34</v>
      </c>
      <c r="V49" s="116">
        <f t="shared" si="12"/>
        <v>5.4</v>
      </c>
      <c r="Y49" s="116">
        <f t="shared" si="13"/>
        <v>7.36</v>
      </c>
      <c r="Z49" s="113">
        <v>9.1999999999999993</v>
      </c>
      <c r="AA49" s="113">
        <v>10</v>
      </c>
      <c r="AB49" s="113">
        <v>5.7</v>
      </c>
      <c r="AC49" s="113">
        <v>4.5999999999999996</v>
      </c>
      <c r="AD49" s="113">
        <v>7.3</v>
      </c>
      <c r="AE49" s="115"/>
      <c r="AG49" s="116">
        <f t="shared" si="14"/>
        <v>7.4</v>
      </c>
      <c r="AH49" s="113">
        <v>9.8000000000000007</v>
      </c>
      <c r="AI49" s="113">
        <v>10</v>
      </c>
      <c r="AJ49" s="113">
        <v>6.4</v>
      </c>
      <c r="AK49" s="113">
        <v>4</v>
      </c>
      <c r="AL49" s="113">
        <v>6.8</v>
      </c>
      <c r="AM49" s="115"/>
      <c r="AO49" s="116">
        <f t="shared" si="15"/>
        <v>7.125</v>
      </c>
      <c r="AP49" s="113">
        <v>9.1</v>
      </c>
      <c r="AQ49" s="113">
        <v>10.8</v>
      </c>
      <c r="AR49" s="113">
        <v>7</v>
      </c>
      <c r="AS49" s="113">
        <v>4.0999999999999996</v>
      </c>
      <c r="AT49" s="113">
        <v>6.6</v>
      </c>
      <c r="AU49" s="115"/>
      <c r="AW49" s="116">
        <f t="shared" si="16"/>
        <v>7.68</v>
      </c>
      <c r="AX49" s="113">
        <v>9.5</v>
      </c>
      <c r="AY49" s="113">
        <v>11.3</v>
      </c>
      <c r="AZ49" s="113">
        <v>6.9</v>
      </c>
      <c r="BA49" s="113">
        <v>4.3</v>
      </c>
      <c r="BB49" s="113">
        <v>6.4</v>
      </c>
      <c r="BC49" s="115"/>
      <c r="BE49" s="116">
        <f t="shared" si="17"/>
        <v>0.92</v>
      </c>
      <c r="BF49" s="113">
        <v>2.2999999999999998</v>
      </c>
      <c r="BG49" s="113">
        <v>5.5</v>
      </c>
      <c r="BH49" s="113">
        <v>1.2</v>
      </c>
      <c r="BI49" s="113">
        <v>-3.5</v>
      </c>
      <c r="BJ49" s="113">
        <v>-0.9</v>
      </c>
      <c r="BK49" s="115"/>
      <c r="BM49" s="116">
        <f t="shared" si="18"/>
        <v>3.9199999999999995</v>
      </c>
      <c r="BN49" s="113">
        <v>4.9000000000000004</v>
      </c>
      <c r="BO49" s="113">
        <v>8.6</v>
      </c>
      <c r="BP49" s="113">
        <v>3.2</v>
      </c>
      <c r="BQ49" s="113">
        <v>-0.1</v>
      </c>
      <c r="BR49" s="113">
        <v>3</v>
      </c>
      <c r="BU49" s="116">
        <f t="shared" si="19"/>
        <v>4.6999999999999993</v>
      </c>
      <c r="BV49" s="113">
        <v>5.8</v>
      </c>
      <c r="BW49" s="113">
        <v>9.6</v>
      </c>
      <c r="BX49" s="113">
        <v>5.2</v>
      </c>
      <c r="BY49" s="113">
        <v>0.2</v>
      </c>
      <c r="BZ49" s="113">
        <v>2.7</v>
      </c>
      <c r="CC49" s="116">
        <f t="shared" si="20"/>
        <v>6.8</v>
      </c>
      <c r="CD49" s="113">
        <v>8.5</v>
      </c>
      <c r="CE49" s="113">
        <v>11.8</v>
      </c>
      <c r="CF49" s="113">
        <v>6.7</v>
      </c>
      <c r="CG49" s="113">
        <v>2.2999999999999998</v>
      </c>
      <c r="CH49" s="113">
        <v>4.7</v>
      </c>
      <c r="CK49" s="116">
        <f t="shared" si="21"/>
        <v>6.34</v>
      </c>
      <c r="CL49" s="113">
        <v>7.8</v>
      </c>
      <c r="CM49" s="113">
        <v>11.5</v>
      </c>
      <c r="CN49" s="113">
        <v>6.1</v>
      </c>
      <c r="CO49" s="113">
        <v>2</v>
      </c>
      <c r="CP49" s="113">
        <v>4.3</v>
      </c>
      <c r="CS49" s="116">
        <f t="shared" si="22"/>
        <v>5.4</v>
      </c>
      <c r="CT49" s="113">
        <v>7.4</v>
      </c>
      <c r="CU49" s="113">
        <v>11</v>
      </c>
      <c r="CV49" s="113">
        <v>6</v>
      </c>
      <c r="CW49" s="113">
        <v>0.8</v>
      </c>
      <c r="CX49" s="113">
        <v>3.8</v>
      </c>
      <c r="DA49" s="118">
        <v>45803</v>
      </c>
      <c r="DB49" s="113">
        <v>18.10125</v>
      </c>
      <c r="DC49" s="113">
        <v>18.3</v>
      </c>
    </row>
    <row r="50" spans="3:107">
      <c r="C50" s="115">
        <f t="shared" si="23"/>
        <v>49</v>
      </c>
      <c r="D50" s="116">
        <f t="shared" si="0"/>
        <v>7.9574500000000015</v>
      </c>
      <c r="E50" s="116">
        <f t="shared" si="1"/>
        <v>5.3800000000000008</v>
      </c>
      <c r="F50" s="116">
        <f t="shared" si="2"/>
        <v>0.39787250000000007</v>
      </c>
      <c r="G50" s="116">
        <f>指導機関用調整項目!$G$2*F50/$F$367</f>
        <v>3.1969185178007515e-003</v>
      </c>
      <c r="H50" s="116">
        <f t="shared" si="24"/>
        <v>0.22748750216950872</v>
      </c>
      <c r="I50" s="116">
        <f>IF(降水量!Y50&gt;0,降水量!Y50*飽差!I50*F50*E50,0)</f>
        <v>0.36350150845819384</v>
      </c>
      <c r="J50" s="116">
        <f>指導機関用調整項目!$G$2*I50/$I$367</f>
        <v>1.0540974893741275e-003</v>
      </c>
      <c r="K50" s="116"/>
      <c r="M50" s="116">
        <f t="shared" si="3"/>
        <v>7.4</v>
      </c>
      <c r="N50" s="116">
        <f t="shared" si="4"/>
        <v>7.42</v>
      </c>
      <c r="O50" s="116">
        <f t="shared" si="5"/>
        <v>8.4749999999999996</v>
      </c>
      <c r="P50" s="116">
        <f t="shared" si="6"/>
        <v>8.08</v>
      </c>
      <c r="Q50" s="116">
        <f t="shared" si="7"/>
        <v>1.5399999999999996</v>
      </c>
      <c r="R50" s="116">
        <f t="shared" si="8"/>
        <v>4.3999999999999995</v>
      </c>
      <c r="S50" s="116">
        <f t="shared" si="9"/>
        <v>5.3800000000000008</v>
      </c>
      <c r="T50" s="116">
        <f t="shared" si="10"/>
        <v>7.4599999999999991</v>
      </c>
      <c r="U50" s="116">
        <f t="shared" si="11"/>
        <v>6.9599999999999991</v>
      </c>
      <c r="V50" s="116">
        <f t="shared" si="12"/>
        <v>6.6</v>
      </c>
      <c r="Y50" s="116">
        <f t="shared" si="13"/>
        <v>7.4</v>
      </c>
      <c r="Z50" s="113">
        <v>5.4</v>
      </c>
      <c r="AA50" s="113">
        <v>13.1</v>
      </c>
      <c r="AB50" s="113">
        <v>9.6999999999999993</v>
      </c>
      <c r="AC50" s="113">
        <v>4.5999999999999996</v>
      </c>
      <c r="AD50" s="113">
        <v>4.2</v>
      </c>
      <c r="AE50" s="115"/>
      <c r="AG50" s="116">
        <f t="shared" si="14"/>
        <v>7.42</v>
      </c>
      <c r="AH50" s="113">
        <v>5</v>
      </c>
      <c r="AI50" s="113">
        <v>13.1</v>
      </c>
      <c r="AJ50" s="113">
        <v>10</v>
      </c>
      <c r="AK50" s="113">
        <v>5.4</v>
      </c>
      <c r="AL50" s="113">
        <v>3.6</v>
      </c>
      <c r="AM50" s="115"/>
      <c r="AO50" s="116">
        <f t="shared" si="15"/>
        <v>8.4749999999999996</v>
      </c>
      <c r="AP50" s="113">
        <v>4.7</v>
      </c>
      <c r="AQ50" s="113">
        <v>13.4</v>
      </c>
      <c r="AR50" s="113">
        <v>10.6</v>
      </c>
      <c r="AS50" s="113">
        <v>5.7</v>
      </c>
      <c r="AT50" s="113">
        <v>4.2</v>
      </c>
      <c r="AU50" s="115"/>
      <c r="AW50" s="116">
        <f t="shared" si="16"/>
        <v>8.08</v>
      </c>
      <c r="AX50" s="113">
        <v>5.5</v>
      </c>
      <c r="AY50" s="113">
        <v>14</v>
      </c>
      <c r="AZ50" s="113">
        <v>10.8</v>
      </c>
      <c r="BA50" s="113">
        <v>6</v>
      </c>
      <c r="BB50" s="113">
        <v>4.0999999999999996</v>
      </c>
      <c r="BC50" s="115"/>
      <c r="BE50" s="116">
        <f t="shared" si="17"/>
        <v>1.5399999999999996</v>
      </c>
      <c r="BF50" s="113">
        <v>-1</v>
      </c>
      <c r="BG50" s="113">
        <v>6.9</v>
      </c>
      <c r="BH50" s="113">
        <v>5.8</v>
      </c>
      <c r="BI50" s="113">
        <v>-1.8</v>
      </c>
      <c r="BJ50" s="113">
        <v>-2.2000000000000002</v>
      </c>
      <c r="BK50" s="115"/>
      <c r="BM50" s="116">
        <f t="shared" si="18"/>
        <v>4.3999999999999995</v>
      </c>
      <c r="BN50" s="113">
        <v>2.7</v>
      </c>
      <c r="BO50" s="113">
        <v>10</v>
      </c>
      <c r="BP50" s="113">
        <v>7.6</v>
      </c>
      <c r="BQ50" s="113">
        <v>0.9</v>
      </c>
      <c r="BR50" s="113">
        <v>0.8</v>
      </c>
      <c r="BU50" s="116">
        <f t="shared" si="19"/>
        <v>5.3800000000000008</v>
      </c>
      <c r="BV50" s="113">
        <v>2.1</v>
      </c>
      <c r="BW50" s="113">
        <v>12.3</v>
      </c>
      <c r="BX50" s="113">
        <v>8.9</v>
      </c>
      <c r="BY50" s="113">
        <v>3.6</v>
      </c>
      <c r="BZ50" s="113">
        <v>0</v>
      </c>
      <c r="CC50" s="116">
        <f t="shared" si="20"/>
        <v>7.4599999999999991</v>
      </c>
      <c r="CD50" s="113">
        <v>4.0999999999999996</v>
      </c>
      <c r="CE50" s="113">
        <v>14.3</v>
      </c>
      <c r="CF50" s="113">
        <v>11.5</v>
      </c>
      <c r="CG50" s="113">
        <v>5.5</v>
      </c>
      <c r="CH50" s="113">
        <v>1.9</v>
      </c>
      <c r="CK50" s="116">
        <f t="shared" si="21"/>
        <v>6.9599999999999991</v>
      </c>
      <c r="CL50" s="113">
        <v>3.7</v>
      </c>
      <c r="CM50" s="113">
        <v>13.8</v>
      </c>
      <c r="CN50" s="113">
        <v>10.9</v>
      </c>
      <c r="CO50" s="113">
        <v>4.5999999999999996</v>
      </c>
      <c r="CP50" s="113">
        <v>1.8</v>
      </c>
      <c r="CS50" s="116">
        <f t="shared" si="22"/>
        <v>6.6</v>
      </c>
      <c r="CT50" s="113">
        <v>3.8</v>
      </c>
      <c r="CU50" s="113">
        <v>11.7</v>
      </c>
      <c r="CV50" s="113">
        <v>9.6</v>
      </c>
      <c r="CW50" s="113">
        <v>3.6</v>
      </c>
      <c r="CX50" s="113">
        <v>1.5</v>
      </c>
      <c r="DA50" s="118">
        <v>45804</v>
      </c>
      <c r="DB50" s="113">
        <v>17.547499999999999</v>
      </c>
      <c r="DC50" s="113">
        <v>17.399999999999999</v>
      </c>
    </row>
    <row r="51" spans="3:107">
      <c r="C51" s="115">
        <f t="shared" si="23"/>
        <v>50</v>
      </c>
      <c r="D51" s="116">
        <f t="shared" si="0"/>
        <v>9.5624500000000001</v>
      </c>
      <c r="E51" s="116">
        <f t="shared" si="1"/>
        <v>7.38</v>
      </c>
      <c r="F51" s="116">
        <f t="shared" si="2"/>
        <v>1.5624500000000001</v>
      </c>
      <c r="G51" s="116">
        <f>指導機関用調整項目!$G$2*F51/$F$367</f>
        <v>1.2554336723794138e-002</v>
      </c>
      <c r="H51" s="116">
        <f t="shared" si="24"/>
        <v>0.24004183889330286</v>
      </c>
      <c r="I51" s="116">
        <f>IF(降水量!Y51&gt;0,降水量!Y51*飽差!I51*F51*E51,0)</f>
        <v>1.3198352567005813</v>
      </c>
      <c r="J51" s="116">
        <f>指導機関用調整項目!$G$2*I51/$I$367</f>
        <v>3.8273157004946666e-003</v>
      </c>
      <c r="K51" s="116"/>
      <c r="M51" s="116">
        <f t="shared" si="3"/>
        <v>9.02</v>
      </c>
      <c r="N51" s="116">
        <f t="shared" si="4"/>
        <v>9.1999999999999993</v>
      </c>
      <c r="O51" s="116">
        <f t="shared" si="5"/>
        <v>10.65</v>
      </c>
      <c r="P51" s="116">
        <f t="shared" si="6"/>
        <v>9.6999999999999993</v>
      </c>
      <c r="Q51" s="116">
        <f t="shared" si="7"/>
        <v>3.16</v>
      </c>
      <c r="R51" s="116">
        <f t="shared" si="8"/>
        <v>6.02</v>
      </c>
      <c r="S51" s="116">
        <f t="shared" si="9"/>
        <v>7.38</v>
      </c>
      <c r="T51" s="116">
        <f t="shared" si="10"/>
        <v>9.620000000000001</v>
      </c>
      <c r="U51" s="116">
        <f t="shared" si="11"/>
        <v>8.8600000000000012</v>
      </c>
      <c r="V51" s="116">
        <f t="shared" si="12"/>
        <v>9.4500000000000011</v>
      </c>
      <c r="Y51" s="116">
        <f t="shared" si="13"/>
        <v>9.02</v>
      </c>
      <c r="Z51" s="113">
        <v>3.9</v>
      </c>
      <c r="AA51" s="113">
        <v>14.1</v>
      </c>
      <c r="AB51" s="113">
        <v>15.4</v>
      </c>
      <c r="AC51" s="113">
        <v>6.6</v>
      </c>
      <c r="AD51" s="113">
        <v>5.0999999999999996</v>
      </c>
      <c r="AE51" s="115"/>
      <c r="AG51" s="116">
        <f t="shared" si="14"/>
        <v>9.1999999999999993</v>
      </c>
      <c r="AH51" s="113">
        <v>4.2</v>
      </c>
      <c r="AI51" s="113">
        <v>14.3</v>
      </c>
      <c r="AJ51" s="113">
        <v>15.1</v>
      </c>
      <c r="AK51" s="113">
        <v>7</v>
      </c>
      <c r="AL51" s="113">
        <v>5.4</v>
      </c>
      <c r="AM51" s="115"/>
      <c r="AO51" s="116">
        <f t="shared" si="15"/>
        <v>10.65</v>
      </c>
      <c r="AP51" s="113">
        <v>3.7</v>
      </c>
      <c r="AQ51" s="113">
        <v>14.6</v>
      </c>
      <c r="AR51" s="113">
        <v>15.2</v>
      </c>
      <c r="AS51" s="113">
        <v>7.7</v>
      </c>
      <c r="AT51" s="113">
        <v>5.0999999999999996</v>
      </c>
      <c r="AU51" s="115"/>
      <c r="AW51" s="116">
        <f t="shared" si="16"/>
        <v>9.6999999999999993</v>
      </c>
      <c r="AX51" s="113">
        <v>5.2</v>
      </c>
      <c r="AY51" s="113">
        <v>14.8</v>
      </c>
      <c r="AZ51" s="113">
        <v>15.2</v>
      </c>
      <c r="BA51" s="113">
        <v>8</v>
      </c>
      <c r="BB51" s="113">
        <v>5.3</v>
      </c>
      <c r="BC51" s="115"/>
      <c r="BE51" s="116">
        <f t="shared" si="17"/>
        <v>3.16</v>
      </c>
      <c r="BF51" s="113">
        <v>-2.2000000000000002</v>
      </c>
      <c r="BG51" s="113">
        <v>9.5</v>
      </c>
      <c r="BH51" s="113">
        <v>8.6999999999999993</v>
      </c>
      <c r="BI51" s="113">
        <v>0.1</v>
      </c>
      <c r="BJ51" s="113">
        <v>-0.3</v>
      </c>
      <c r="BK51" s="115"/>
      <c r="BM51" s="116">
        <f t="shared" si="18"/>
        <v>6.02</v>
      </c>
      <c r="BN51" s="113">
        <v>0.2</v>
      </c>
      <c r="BO51" s="113">
        <v>11.5</v>
      </c>
      <c r="BP51" s="113">
        <v>11.7</v>
      </c>
      <c r="BQ51" s="113">
        <v>5</v>
      </c>
      <c r="BR51" s="113">
        <v>1.7</v>
      </c>
      <c r="BU51" s="116">
        <f t="shared" si="19"/>
        <v>7.38</v>
      </c>
      <c r="BV51" s="113">
        <v>1.3</v>
      </c>
      <c r="BW51" s="113">
        <v>14</v>
      </c>
      <c r="BX51" s="113">
        <v>11.5</v>
      </c>
      <c r="BY51" s="113">
        <v>6.8</v>
      </c>
      <c r="BZ51" s="113">
        <v>3.3</v>
      </c>
      <c r="CC51" s="116">
        <f t="shared" si="20"/>
        <v>9.620000000000001</v>
      </c>
      <c r="CD51" s="113">
        <v>3.6</v>
      </c>
      <c r="CE51" s="113">
        <v>16.2</v>
      </c>
      <c r="CF51" s="113">
        <v>13.9</v>
      </c>
      <c r="CG51" s="113">
        <v>8.9</v>
      </c>
      <c r="CH51" s="113">
        <v>5.5</v>
      </c>
      <c r="CK51" s="116">
        <f t="shared" si="21"/>
        <v>8.8600000000000012</v>
      </c>
      <c r="CL51" s="113">
        <v>3.2</v>
      </c>
      <c r="CM51" s="113">
        <v>16</v>
      </c>
      <c r="CN51" s="113">
        <v>13</v>
      </c>
      <c r="CO51" s="113">
        <v>6.9</v>
      </c>
      <c r="CP51" s="113">
        <v>5.2</v>
      </c>
      <c r="CS51" s="116">
        <f t="shared" si="22"/>
        <v>9.4500000000000011</v>
      </c>
      <c r="CT51" s="113">
        <v>3.1</v>
      </c>
      <c r="CU51" s="113">
        <v>13.8</v>
      </c>
      <c r="CV51" s="113">
        <v>12.3</v>
      </c>
      <c r="CW51" s="113">
        <v>6.7</v>
      </c>
      <c r="CX51" s="113">
        <v>5</v>
      </c>
      <c r="DA51" s="118">
        <v>45805</v>
      </c>
      <c r="DB51" s="113">
        <v>17.642083333333336</v>
      </c>
      <c r="DC51" s="113">
        <v>19</v>
      </c>
    </row>
    <row r="52" spans="3:107">
      <c r="C52" s="115">
        <f t="shared" si="23"/>
        <v>51</v>
      </c>
      <c r="D52" s="116">
        <f t="shared" si="0"/>
        <v>9.9957999999999991</v>
      </c>
      <c r="E52" s="116">
        <f t="shared" si="1"/>
        <v>7.919999999999999</v>
      </c>
      <c r="F52" s="116">
        <f t="shared" si="2"/>
        <v>1.9957999999999991</v>
      </c>
      <c r="G52" s="116">
        <f>指導機関用調整項目!$G$2*F52/$F$367</f>
        <v>1.60363181115225e-002</v>
      </c>
      <c r="H52" s="116">
        <f t="shared" si="24"/>
        <v>0.25607815700482534</v>
      </c>
      <c r="I52" s="116">
        <f>IF(降水量!Y52&gt;0,降水量!Y52*飽差!I52*F52*E52,0)</f>
        <v>3.1349820056211324</v>
      </c>
      <c r="J52" s="116">
        <f>指導機関用調整項目!$G$2*I52/$I$367</f>
        <v>9.0909572160368639e-003</v>
      </c>
      <c r="K52" s="116"/>
      <c r="M52" s="116">
        <f t="shared" si="3"/>
        <v>10.559999999999999</v>
      </c>
      <c r="N52" s="116">
        <f t="shared" si="4"/>
        <v>9.9400000000000013</v>
      </c>
      <c r="O52" s="116">
        <f t="shared" si="5"/>
        <v>12</v>
      </c>
      <c r="P52" s="116">
        <f t="shared" si="6"/>
        <v>10.82</v>
      </c>
      <c r="Q52" s="116">
        <f t="shared" si="7"/>
        <v>4.5</v>
      </c>
      <c r="R52" s="116">
        <f t="shared" si="8"/>
        <v>7</v>
      </c>
      <c r="S52" s="116">
        <f t="shared" si="9"/>
        <v>7.919999999999999</v>
      </c>
      <c r="T52" s="116">
        <f t="shared" si="10"/>
        <v>9.66</v>
      </c>
      <c r="U52" s="116">
        <f t="shared" si="11"/>
        <v>9.34</v>
      </c>
      <c r="V52" s="116">
        <f t="shared" si="12"/>
        <v>9.8500000000000014</v>
      </c>
      <c r="Y52" s="116">
        <f t="shared" si="13"/>
        <v>10.559999999999999</v>
      </c>
      <c r="Z52" s="113">
        <v>3.8</v>
      </c>
      <c r="AA52" s="113">
        <v>18.3</v>
      </c>
      <c r="AB52" s="113">
        <v>10.6</v>
      </c>
      <c r="AC52" s="113">
        <v>8.8000000000000007</v>
      </c>
      <c r="AD52" s="113">
        <v>11.3</v>
      </c>
      <c r="AE52" s="115"/>
      <c r="AG52" s="116">
        <f t="shared" si="14"/>
        <v>9.9400000000000013</v>
      </c>
      <c r="AH52" s="113">
        <v>4.7</v>
      </c>
      <c r="AI52" s="113">
        <v>17.100000000000001</v>
      </c>
      <c r="AJ52" s="113">
        <v>10.6</v>
      </c>
      <c r="AK52" s="113">
        <v>8.5</v>
      </c>
      <c r="AL52" s="113">
        <v>8.8000000000000007</v>
      </c>
      <c r="AM52" s="115"/>
      <c r="AO52" s="116">
        <f t="shared" si="15"/>
        <v>12</v>
      </c>
      <c r="AP52" s="113">
        <v>4.2</v>
      </c>
      <c r="AQ52" s="113">
        <v>17.8</v>
      </c>
      <c r="AR52" s="113">
        <v>10.7</v>
      </c>
      <c r="AS52" s="113">
        <v>9</v>
      </c>
      <c r="AT52" s="113">
        <v>10.5</v>
      </c>
      <c r="AU52" s="115"/>
      <c r="AW52" s="116">
        <f t="shared" si="16"/>
        <v>10.82</v>
      </c>
      <c r="AX52" s="113">
        <v>4.7</v>
      </c>
      <c r="AY52" s="113">
        <v>18.600000000000001</v>
      </c>
      <c r="AZ52" s="113">
        <v>11.5</v>
      </c>
      <c r="BA52" s="113">
        <v>9.1999999999999993</v>
      </c>
      <c r="BB52" s="113">
        <v>10.1</v>
      </c>
      <c r="BC52" s="115"/>
      <c r="BE52" s="116">
        <f t="shared" si="17"/>
        <v>4.5</v>
      </c>
      <c r="BF52" s="113">
        <v>-1.7</v>
      </c>
      <c r="BG52" s="113">
        <v>13</v>
      </c>
      <c r="BH52" s="113">
        <v>3.5</v>
      </c>
      <c r="BI52" s="113">
        <v>1.9</v>
      </c>
      <c r="BJ52" s="113">
        <v>5.8</v>
      </c>
      <c r="BK52" s="115"/>
      <c r="BM52" s="116">
        <f t="shared" si="18"/>
        <v>7</v>
      </c>
      <c r="BN52" s="113">
        <v>-0.4</v>
      </c>
      <c r="BO52" s="113">
        <v>15.2</v>
      </c>
      <c r="BP52" s="113">
        <v>6.9</v>
      </c>
      <c r="BQ52" s="113">
        <v>5.6</v>
      </c>
      <c r="BR52" s="113">
        <v>7.7</v>
      </c>
      <c r="BU52" s="116">
        <f t="shared" si="19"/>
        <v>7.919999999999999</v>
      </c>
      <c r="BV52" s="113">
        <v>1.4</v>
      </c>
      <c r="BW52" s="113">
        <v>17.5</v>
      </c>
      <c r="BX52" s="113">
        <v>7.2</v>
      </c>
      <c r="BY52" s="113">
        <v>5.6</v>
      </c>
      <c r="BZ52" s="113">
        <v>7.9</v>
      </c>
      <c r="CC52" s="116">
        <f t="shared" si="20"/>
        <v>9.66</v>
      </c>
      <c r="CD52" s="113">
        <v>3.5</v>
      </c>
      <c r="CE52" s="113">
        <v>17.5</v>
      </c>
      <c r="CF52" s="113">
        <v>9.5</v>
      </c>
      <c r="CG52" s="113">
        <v>7.5</v>
      </c>
      <c r="CH52" s="113">
        <v>10.3</v>
      </c>
      <c r="CK52" s="116">
        <f t="shared" si="21"/>
        <v>9.34</v>
      </c>
      <c r="CL52" s="113">
        <v>3.4</v>
      </c>
      <c r="CM52" s="113">
        <v>18.5</v>
      </c>
      <c r="CN52" s="113">
        <v>8.6999999999999993</v>
      </c>
      <c r="CO52" s="113">
        <v>6.6</v>
      </c>
      <c r="CP52" s="113">
        <v>9.5</v>
      </c>
      <c r="CS52" s="116">
        <f t="shared" si="22"/>
        <v>9.8500000000000014</v>
      </c>
      <c r="CT52" s="113">
        <v>2.5</v>
      </c>
      <c r="CU52" s="113">
        <v>17.100000000000001</v>
      </c>
      <c r="CV52" s="113">
        <v>8.4</v>
      </c>
      <c r="CW52" s="113">
        <v>6.7</v>
      </c>
      <c r="CX52" s="113">
        <v>7.2</v>
      </c>
      <c r="DA52" s="118">
        <v>45806</v>
      </c>
      <c r="DB52" s="113">
        <v>18.107916666666664</v>
      </c>
      <c r="DC52" s="113">
        <v>18</v>
      </c>
    </row>
    <row r="53" spans="3:107">
      <c r="C53" s="115">
        <f t="shared" si="23"/>
        <v>52</v>
      </c>
      <c r="D53" s="116">
        <f t="shared" si="0"/>
        <v>8.7118000000000002</v>
      </c>
      <c r="E53" s="116">
        <f t="shared" si="1"/>
        <v>6.3199999999999994</v>
      </c>
      <c r="F53" s="116">
        <f t="shared" si="2"/>
        <v>0.71180000000000021</v>
      </c>
      <c r="G53" s="116">
        <f>指導機関用調整項目!$G$2*F53/$F$367</f>
        <v>5.7193362219569712e-003</v>
      </c>
      <c r="H53" s="116">
        <f t="shared" si="24"/>
        <v>0.26179749322678231</v>
      </c>
      <c r="I53" s="116">
        <f>IF(降水量!Y53&gt;0,降水量!Y53*飽差!I53*F53*E53,0)</f>
        <v>0.69394228515501122</v>
      </c>
      <c r="J53" s="116">
        <f>指導機関用調整項目!$G$2*I53/$I$367</f>
        <v>2.0123240303872628e-003</v>
      </c>
      <c r="K53" s="116"/>
      <c r="M53" s="116">
        <f t="shared" si="3"/>
        <v>8.120000000000001</v>
      </c>
      <c r="N53" s="116">
        <f t="shared" si="4"/>
        <v>8.0400000000000009</v>
      </c>
      <c r="O53" s="116">
        <f t="shared" si="5"/>
        <v>9.9749999999999996</v>
      </c>
      <c r="P53" s="116">
        <f t="shared" si="6"/>
        <v>9.379999999999999</v>
      </c>
      <c r="Q53" s="116">
        <f t="shared" si="7"/>
        <v>3.62</v>
      </c>
      <c r="R53" s="116">
        <f t="shared" si="8"/>
        <v>5.98</v>
      </c>
      <c r="S53" s="116">
        <f t="shared" si="9"/>
        <v>6.3199999999999994</v>
      </c>
      <c r="T53" s="116">
        <f t="shared" si="10"/>
        <v>8.36</v>
      </c>
      <c r="U53" s="116">
        <f t="shared" si="11"/>
        <v>7.7799999999999994</v>
      </c>
      <c r="V53" s="116">
        <f t="shared" si="12"/>
        <v>8.15</v>
      </c>
      <c r="Y53" s="116">
        <f t="shared" si="13"/>
        <v>8.120000000000001</v>
      </c>
      <c r="Z53" s="113">
        <v>4</v>
      </c>
      <c r="AA53" s="113">
        <v>11.4</v>
      </c>
      <c r="AB53" s="113">
        <v>5.7</v>
      </c>
      <c r="AC53" s="113">
        <v>4.3</v>
      </c>
      <c r="AD53" s="113">
        <v>15.2</v>
      </c>
      <c r="AE53" s="115"/>
      <c r="AG53" s="116">
        <f t="shared" si="14"/>
        <v>8.0400000000000009</v>
      </c>
      <c r="AH53" s="113">
        <v>4.4000000000000004</v>
      </c>
      <c r="AI53" s="113">
        <v>11.7</v>
      </c>
      <c r="AJ53" s="113">
        <v>6.2</v>
      </c>
      <c r="AK53" s="113">
        <v>4.7</v>
      </c>
      <c r="AL53" s="113">
        <v>13.2</v>
      </c>
      <c r="AM53" s="115"/>
      <c r="AO53" s="116">
        <f t="shared" si="15"/>
        <v>9.9749999999999996</v>
      </c>
      <c r="AP53" s="113">
        <v>4.7</v>
      </c>
      <c r="AQ53" s="113">
        <v>12.6</v>
      </c>
      <c r="AR53" s="113">
        <v>6.8</v>
      </c>
      <c r="AS53" s="113">
        <v>4.9000000000000004</v>
      </c>
      <c r="AT53" s="113">
        <v>15.6</v>
      </c>
      <c r="AU53" s="115"/>
      <c r="AW53" s="116">
        <f t="shared" si="16"/>
        <v>9.379999999999999</v>
      </c>
      <c r="AX53" s="113">
        <v>5.0999999999999996</v>
      </c>
      <c r="AY53" s="113">
        <v>12.8</v>
      </c>
      <c r="AZ53" s="113">
        <v>6.3</v>
      </c>
      <c r="BA53" s="113">
        <v>5.7</v>
      </c>
      <c r="BB53" s="113">
        <v>17</v>
      </c>
      <c r="BC53" s="115"/>
      <c r="BE53" s="116">
        <f t="shared" si="17"/>
        <v>3.62</v>
      </c>
      <c r="BF53" s="113">
        <v>-1.6</v>
      </c>
      <c r="BG53" s="113">
        <v>11</v>
      </c>
      <c r="BH53" s="113">
        <v>-0.1</v>
      </c>
      <c r="BI53" s="113">
        <v>-1.9</v>
      </c>
      <c r="BJ53" s="113">
        <v>10.7</v>
      </c>
      <c r="BK53" s="115"/>
      <c r="BM53" s="116">
        <f t="shared" si="18"/>
        <v>5.98</v>
      </c>
      <c r="BN53" s="113">
        <v>0.3</v>
      </c>
      <c r="BO53" s="113">
        <v>12</v>
      </c>
      <c r="BP53" s="113">
        <v>2.2999999999999998</v>
      </c>
      <c r="BQ53" s="113">
        <v>2.2999999999999998</v>
      </c>
      <c r="BR53" s="113">
        <v>13</v>
      </c>
      <c r="BU53" s="116">
        <f t="shared" si="19"/>
        <v>6.3199999999999994</v>
      </c>
      <c r="BV53" s="113">
        <v>1.9</v>
      </c>
      <c r="BW53" s="113">
        <v>12.5</v>
      </c>
      <c r="BX53" s="113">
        <v>3.5</v>
      </c>
      <c r="BY53" s="113">
        <v>1.7</v>
      </c>
      <c r="BZ53" s="113">
        <v>12</v>
      </c>
      <c r="CC53" s="116">
        <f t="shared" si="20"/>
        <v>8.36</v>
      </c>
      <c r="CD53" s="113">
        <v>4.4000000000000004</v>
      </c>
      <c r="CE53" s="113">
        <v>14.2</v>
      </c>
      <c r="CF53" s="113">
        <v>5.3</v>
      </c>
      <c r="CG53" s="113">
        <v>3.7</v>
      </c>
      <c r="CH53" s="113">
        <v>14.2</v>
      </c>
      <c r="CK53" s="116">
        <f t="shared" si="21"/>
        <v>7.7799999999999994</v>
      </c>
      <c r="CL53" s="113">
        <v>3.9</v>
      </c>
      <c r="CM53" s="113">
        <v>14</v>
      </c>
      <c r="CN53" s="113">
        <v>4.8</v>
      </c>
      <c r="CO53" s="113">
        <v>3</v>
      </c>
      <c r="CP53" s="113">
        <v>13.2</v>
      </c>
      <c r="CS53" s="116">
        <f t="shared" si="22"/>
        <v>8.15</v>
      </c>
      <c r="CT53" s="113">
        <v>2.7</v>
      </c>
      <c r="CU53" s="113">
        <v>13.2</v>
      </c>
      <c r="CV53" s="113">
        <v>4.9000000000000004</v>
      </c>
      <c r="CW53" s="113">
        <v>3.1</v>
      </c>
      <c r="CX53" s="113">
        <v>11.4</v>
      </c>
      <c r="DA53" s="118">
        <v>45807</v>
      </c>
      <c r="DB53" s="113">
        <v>17.394347826086957</v>
      </c>
      <c r="DC53" s="113">
        <v>16.600000000000001</v>
      </c>
    </row>
    <row r="54" spans="3:107">
      <c r="C54" s="115">
        <f t="shared" si="23"/>
        <v>53</v>
      </c>
      <c r="D54" s="116">
        <f t="shared" si="0"/>
        <v>8.5673499999999994</v>
      </c>
      <c r="E54" s="116">
        <f t="shared" si="1"/>
        <v>6.1399999999999988</v>
      </c>
      <c r="F54" s="116">
        <f t="shared" si="2"/>
        <v>0.56734999999999935</v>
      </c>
      <c r="G54" s="116">
        <f>指導機関用調整項目!$G$2*F54/$F$367</f>
        <v>4.5586757593808419e-003</v>
      </c>
      <c r="H54" s="116">
        <f t="shared" si="24"/>
        <v>0.26635616898616316</v>
      </c>
      <c r="I54" s="116">
        <f>IF(降水量!Y54&gt;0,降水量!Y54*飽差!I54*F54*E54,0)</f>
        <v>0.45618985609510537</v>
      </c>
      <c r="J54" s="116">
        <f>指導機関用調整項目!$G$2*I54/$I$367</f>
        <v>1.3228791925167474e-003</v>
      </c>
      <c r="K54" s="116"/>
      <c r="M54" s="116">
        <f t="shared" si="3"/>
        <v>7.44</v>
      </c>
      <c r="N54" s="116">
        <f t="shared" si="4"/>
        <v>7.6</v>
      </c>
      <c r="O54" s="116">
        <f t="shared" si="5"/>
        <v>9.125</v>
      </c>
      <c r="P54" s="116">
        <f t="shared" si="6"/>
        <v>8.76</v>
      </c>
      <c r="Q54" s="116">
        <f t="shared" si="7"/>
        <v>3.4199999999999995</v>
      </c>
      <c r="R54" s="116">
        <f t="shared" si="8"/>
        <v>5.44</v>
      </c>
      <c r="S54" s="116">
        <f t="shared" si="9"/>
        <v>6.1399999999999988</v>
      </c>
      <c r="T54" s="116">
        <f t="shared" si="10"/>
        <v>8.379999999999999</v>
      </c>
      <c r="U54" s="116">
        <f t="shared" si="11"/>
        <v>7.42</v>
      </c>
      <c r="V54" s="116">
        <f t="shared" si="12"/>
        <v>8.1999999999999993</v>
      </c>
      <c r="Y54" s="116">
        <f t="shared" si="13"/>
        <v>7.44</v>
      </c>
      <c r="Z54" s="113">
        <v>3.7</v>
      </c>
      <c r="AA54" s="113">
        <v>8.6999999999999993</v>
      </c>
      <c r="AB54" s="113">
        <v>5.3</v>
      </c>
      <c r="AC54" s="113">
        <v>4.7</v>
      </c>
      <c r="AD54" s="113">
        <v>14.8</v>
      </c>
      <c r="AE54" s="115"/>
      <c r="AG54" s="116">
        <f t="shared" si="14"/>
        <v>7.6</v>
      </c>
      <c r="AH54" s="113">
        <v>4.5999999999999996</v>
      </c>
      <c r="AI54" s="113">
        <v>9.1</v>
      </c>
      <c r="AJ54" s="113">
        <v>5.9</v>
      </c>
      <c r="AK54" s="113">
        <v>4.7</v>
      </c>
      <c r="AL54" s="113">
        <v>13.7</v>
      </c>
      <c r="AM54" s="115"/>
      <c r="AO54" s="116">
        <f t="shared" si="15"/>
        <v>9.125</v>
      </c>
      <c r="AP54" s="113">
        <v>4.7</v>
      </c>
      <c r="AQ54" s="113">
        <v>9.9</v>
      </c>
      <c r="AR54" s="113">
        <v>7.1</v>
      </c>
      <c r="AS54" s="113">
        <v>4.7</v>
      </c>
      <c r="AT54" s="113">
        <v>14.8</v>
      </c>
      <c r="AU54" s="115"/>
      <c r="AW54" s="116">
        <f t="shared" si="16"/>
        <v>8.76</v>
      </c>
      <c r="AX54" s="113">
        <v>5.3</v>
      </c>
      <c r="AY54" s="113">
        <v>10</v>
      </c>
      <c r="AZ54" s="113">
        <v>6.7</v>
      </c>
      <c r="BA54" s="113">
        <v>5.4</v>
      </c>
      <c r="BB54" s="113">
        <v>16.399999999999999</v>
      </c>
      <c r="BC54" s="115"/>
      <c r="BE54" s="116">
        <f t="shared" si="17"/>
        <v>3.4199999999999995</v>
      </c>
      <c r="BF54" s="113">
        <v>-2.2000000000000002</v>
      </c>
      <c r="BG54" s="113">
        <v>9.1999999999999993</v>
      </c>
      <c r="BH54" s="113">
        <v>0.7</v>
      </c>
      <c r="BI54" s="113">
        <v>-1.2</v>
      </c>
      <c r="BJ54" s="113">
        <v>10.6</v>
      </c>
      <c r="BK54" s="115"/>
      <c r="BM54" s="116">
        <f t="shared" si="18"/>
        <v>5.44</v>
      </c>
      <c r="BN54" s="113">
        <v>-1</v>
      </c>
      <c r="BO54" s="113">
        <v>11.1</v>
      </c>
      <c r="BP54" s="113">
        <v>3</v>
      </c>
      <c r="BQ54" s="113">
        <v>2.2999999999999998</v>
      </c>
      <c r="BR54" s="113">
        <v>11.8</v>
      </c>
      <c r="BU54" s="116">
        <f t="shared" si="19"/>
        <v>6.1399999999999988</v>
      </c>
      <c r="BV54" s="113">
        <v>1.3</v>
      </c>
      <c r="BW54" s="113">
        <v>9.5</v>
      </c>
      <c r="BX54" s="113">
        <v>5.6</v>
      </c>
      <c r="BY54" s="113">
        <v>1.7</v>
      </c>
      <c r="BZ54" s="113">
        <v>12.6</v>
      </c>
      <c r="CC54" s="116">
        <f t="shared" si="20"/>
        <v>8.379999999999999</v>
      </c>
      <c r="CD54" s="113">
        <v>3.8</v>
      </c>
      <c r="CE54" s="113">
        <v>11.4</v>
      </c>
      <c r="CF54" s="113">
        <v>7.6</v>
      </c>
      <c r="CG54" s="113">
        <v>3.7</v>
      </c>
      <c r="CH54" s="113">
        <v>15.4</v>
      </c>
      <c r="CK54" s="116">
        <f t="shared" si="21"/>
        <v>7.42</v>
      </c>
      <c r="CL54" s="113">
        <v>3.3</v>
      </c>
      <c r="CM54" s="113">
        <v>11</v>
      </c>
      <c r="CN54" s="113">
        <v>6.3</v>
      </c>
      <c r="CO54" s="113">
        <v>3</v>
      </c>
      <c r="CP54" s="113">
        <v>13.5</v>
      </c>
      <c r="CS54" s="116">
        <f t="shared" si="22"/>
        <v>8.1999999999999993</v>
      </c>
      <c r="CT54" s="113">
        <v>2.2000000000000002</v>
      </c>
      <c r="CU54" s="113">
        <v>11.2</v>
      </c>
      <c r="CV54" s="113">
        <v>6.4</v>
      </c>
      <c r="CW54" s="113">
        <v>2.9</v>
      </c>
      <c r="CX54" s="113">
        <v>12.3</v>
      </c>
      <c r="DA54" s="118">
        <v>45808</v>
      </c>
      <c r="DB54" s="113">
        <v>17.214166666666667</v>
      </c>
      <c r="DC54" s="113">
        <v>16.8</v>
      </c>
    </row>
    <row r="55" spans="3:107">
      <c r="C55" s="115">
        <f t="shared" si="23"/>
        <v>54</v>
      </c>
      <c r="D55" s="116">
        <f t="shared" si="0"/>
        <v>8.1500500000000002</v>
      </c>
      <c r="E55" s="116">
        <f t="shared" si="1"/>
        <v>5.62</v>
      </c>
      <c r="F55" s="116">
        <f t="shared" si="2"/>
        <v>0.15005000000000024</v>
      </c>
      <c r="G55" s="116">
        <f>指導機関用調整項目!$G$2*F55/$F$367</f>
        <v>1.2056566452720492e-003</v>
      </c>
      <c r="H55" s="116">
        <f t="shared" si="24"/>
        <v>0.26756182563143521</v>
      </c>
      <c r="I55" s="116">
        <f>IF(降水量!Y55&gt;0,降水量!Y55*飽差!I55*F55*E55,0)</f>
        <v>0.13008727383189264</v>
      </c>
      <c r="J55" s="116">
        <f>指導機関用調整項目!$G$2*I55/$I$367</f>
        <v>3.7723273646742879e-004</v>
      </c>
      <c r="K55" s="116"/>
      <c r="M55" s="116">
        <f t="shared" si="3"/>
        <v>7.5</v>
      </c>
      <c r="N55" s="116">
        <f t="shared" si="4"/>
        <v>7.5</v>
      </c>
      <c r="O55" s="116">
        <f t="shared" si="5"/>
        <v>9.6750000000000007</v>
      </c>
      <c r="P55" s="116">
        <f t="shared" si="6"/>
        <v>8.879999999999999</v>
      </c>
      <c r="Q55" s="116">
        <f t="shared" si="7"/>
        <v>3.14</v>
      </c>
      <c r="R55" s="116">
        <f t="shared" si="8"/>
        <v>5.3</v>
      </c>
      <c r="S55" s="116">
        <f t="shared" si="9"/>
        <v>5.62</v>
      </c>
      <c r="T55" s="116">
        <f t="shared" si="10"/>
        <v>7.56</v>
      </c>
      <c r="U55" s="116">
        <f t="shared" si="11"/>
        <v>6.94</v>
      </c>
      <c r="V55" s="116">
        <f t="shared" si="12"/>
        <v>7.65</v>
      </c>
      <c r="Y55" s="116">
        <f t="shared" si="13"/>
        <v>7.5</v>
      </c>
      <c r="Z55" s="113">
        <v>3.6</v>
      </c>
      <c r="AA55" s="113">
        <v>5.0999999999999996</v>
      </c>
      <c r="AB55" s="113">
        <v>9.8000000000000007</v>
      </c>
      <c r="AC55" s="113">
        <v>4.4000000000000004</v>
      </c>
      <c r="AD55" s="113">
        <v>14.6</v>
      </c>
      <c r="AE55" s="115"/>
      <c r="AG55" s="116">
        <f t="shared" si="14"/>
        <v>7.5</v>
      </c>
      <c r="AH55" s="113">
        <v>4.3</v>
      </c>
      <c r="AI55" s="113">
        <v>5.3</v>
      </c>
      <c r="AJ55" s="113">
        <v>10</v>
      </c>
      <c r="AK55" s="113">
        <v>4.5999999999999996</v>
      </c>
      <c r="AL55" s="113">
        <v>13.3</v>
      </c>
      <c r="AM55" s="115"/>
      <c r="AO55" s="116">
        <f t="shared" si="15"/>
        <v>9.6750000000000007</v>
      </c>
      <c r="AP55" s="113">
        <v>5.0999999999999996</v>
      </c>
      <c r="AQ55" s="113">
        <v>6.8</v>
      </c>
      <c r="AR55" s="113">
        <v>10.7</v>
      </c>
      <c r="AS55" s="113">
        <v>4.9000000000000004</v>
      </c>
      <c r="AT55" s="113">
        <v>16.3</v>
      </c>
      <c r="AU55" s="115"/>
      <c r="AW55" s="116">
        <f t="shared" si="16"/>
        <v>8.879999999999999</v>
      </c>
      <c r="AX55" s="113">
        <v>5.2</v>
      </c>
      <c r="AY55" s="113">
        <v>7</v>
      </c>
      <c r="AZ55" s="113">
        <v>10.5</v>
      </c>
      <c r="BA55" s="113">
        <v>5.6</v>
      </c>
      <c r="BB55" s="113">
        <v>16.100000000000001</v>
      </c>
      <c r="BC55" s="115"/>
      <c r="BE55" s="116">
        <f t="shared" si="17"/>
        <v>3.14</v>
      </c>
      <c r="BF55" s="113">
        <v>-1.5</v>
      </c>
      <c r="BG55" s="113">
        <v>4.7</v>
      </c>
      <c r="BH55" s="113">
        <v>3.2</v>
      </c>
      <c r="BI55" s="113">
        <v>-0.5</v>
      </c>
      <c r="BJ55" s="113">
        <v>9.8000000000000007</v>
      </c>
      <c r="BK55" s="115"/>
      <c r="BM55" s="116">
        <f t="shared" si="18"/>
        <v>5.3</v>
      </c>
      <c r="BN55" s="113">
        <v>-0.1</v>
      </c>
      <c r="BO55" s="113">
        <v>7</v>
      </c>
      <c r="BP55" s="113">
        <v>5.7</v>
      </c>
      <c r="BQ55" s="113">
        <v>2.1</v>
      </c>
      <c r="BR55" s="113">
        <v>11.8</v>
      </c>
      <c r="BU55" s="116">
        <f t="shared" si="19"/>
        <v>5.62</v>
      </c>
      <c r="BV55" s="113">
        <v>2.2000000000000002</v>
      </c>
      <c r="BW55" s="113">
        <v>5.7</v>
      </c>
      <c r="BX55" s="113">
        <v>7.5</v>
      </c>
      <c r="BY55" s="113">
        <v>2.6</v>
      </c>
      <c r="BZ55" s="113">
        <v>10.1</v>
      </c>
      <c r="CC55" s="116">
        <f t="shared" si="20"/>
        <v>7.56</v>
      </c>
      <c r="CD55" s="113">
        <v>3.9</v>
      </c>
      <c r="CE55" s="113">
        <v>8</v>
      </c>
      <c r="CF55" s="113">
        <v>9.6</v>
      </c>
      <c r="CG55" s="113">
        <v>4.5</v>
      </c>
      <c r="CH55" s="113">
        <v>11.8</v>
      </c>
      <c r="CK55" s="116">
        <f t="shared" si="21"/>
        <v>6.94</v>
      </c>
      <c r="CL55" s="113">
        <v>3.9</v>
      </c>
      <c r="CM55" s="113">
        <v>7.5</v>
      </c>
      <c r="CN55" s="113">
        <v>8.6</v>
      </c>
      <c r="CO55" s="113">
        <v>3.9</v>
      </c>
      <c r="CP55" s="113">
        <v>10.8</v>
      </c>
      <c r="CS55" s="116">
        <f t="shared" si="22"/>
        <v>7.65</v>
      </c>
      <c r="CT55" s="113">
        <v>3.6</v>
      </c>
      <c r="CU55" s="113">
        <v>7.5</v>
      </c>
      <c r="CV55" s="113">
        <v>8.3000000000000007</v>
      </c>
      <c r="CW55" s="113">
        <v>4.2</v>
      </c>
      <c r="CX55" s="113">
        <v>10.6</v>
      </c>
      <c r="DA55" s="118">
        <v>45809</v>
      </c>
      <c r="DB55" s="113">
        <v>17.733333333333334</v>
      </c>
      <c r="DC55" s="113">
        <v>18.600000000000001</v>
      </c>
    </row>
    <row r="56" spans="3:107">
      <c r="C56" s="115">
        <f t="shared" si="23"/>
        <v>55</v>
      </c>
      <c r="D56" s="116">
        <f t="shared" si="0"/>
        <v>7.3957000000000006</v>
      </c>
      <c r="E56" s="116">
        <f t="shared" si="1"/>
        <v>4.6800000000000006</v>
      </c>
      <c r="F56" s="116">
        <f t="shared" si="2"/>
        <v>0.36978500000000003</v>
      </c>
      <c r="G56" s="116">
        <f>指導機関用調整項目!$G$2*F56/$F$367</f>
        <v>2.9712345389665048e-003</v>
      </c>
      <c r="H56" s="116">
        <f t="shared" si="24"/>
        <v>0.27053306017040174</v>
      </c>
      <c r="I56" s="116">
        <f>IF(降水量!Y56&gt;0,降水量!Y56*飽差!I56*F56*E56,0)</f>
        <v>0.24277502755358141</v>
      </c>
      <c r="J56" s="116">
        <f>指導機関用調整項目!$G$2*I56/$I$367</f>
        <v>7.0400958750463274e-004</v>
      </c>
      <c r="K56" s="116"/>
      <c r="M56" s="116">
        <f t="shared" si="3"/>
        <v>5.8400000000000007</v>
      </c>
      <c r="N56" s="116">
        <f t="shared" si="4"/>
        <v>6.6599999999999993</v>
      </c>
      <c r="O56" s="116">
        <f t="shared" si="5"/>
        <v>8.1</v>
      </c>
      <c r="P56" s="116">
        <f t="shared" si="6"/>
        <v>7.5400000000000009</v>
      </c>
      <c r="Q56" s="116">
        <f t="shared" si="7"/>
        <v>1.36</v>
      </c>
      <c r="R56" s="116">
        <f t="shared" si="8"/>
        <v>3.4</v>
      </c>
      <c r="S56" s="116">
        <f t="shared" si="9"/>
        <v>4.6800000000000006</v>
      </c>
      <c r="T56" s="116">
        <f t="shared" si="10"/>
        <v>6.82</v>
      </c>
      <c r="U56" s="116">
        <f t="shared" si="11"/>
        <v>6.3800000000000008</v>
      </c>
      <c r="V56" s="116">
        <f t="shared" si="12"/>
        <v>6.5249999999999995</v>
      </c>
      <c r="Y56" s="116">
        <f t="shared" si="13"/>
        <v>5.8400000000000007</v>
      </c>
      <c r="Z56" s="113">
        <v>3.7</v>
      </c>
      <c r="AA56" s="113">
        <v>6.9</v>
      </c>
      <c r="AB56" s="113">
        <v>8.6999999999999993</v>
      </c>
      <c r="AC56" s="113">
        <v>3.8</v>
      </c>
      <c r="AD56" s="113">
        <v>6.1</v>
      </c>
      <c r="AE56" s="115"/>
      <c r="AG56" s="116">
        <f t="shared" si="14"/>
        <v>6.6599999999999993</v>
      </c>
      <c r="AH56" s="113">
        <v>4.5</v>
      </c>
      <c r="AI56" s="113">
        <v>6.9</v>
      </c>
      <c r="AJ56" s="113">
        <v>8.6</v>
      </c>
      <c r="AK56" s="113">
        <v>4.7</v>
      </c>
      <c r="AL56" s="113">
        <v>8.6</v>
      </c>
      <c r="AM56" s="115"/>
      <c r="AO56" s="116">
        <f t="shared" si="15"/>
        <v>8.1</v>
      </c>
      <c r="AP56" s="113">
        <v>5.5</v>
      </c>
      <c r="AQ56" s="113">
        <v>8.1999999999999993</v>
      </c>
      <c r="AR56" s="113">
        <v>9.6</v>
      </c>
      <c r="AS56" s="113">
        <v>5.3</v>
      </c>
      <c r="AT56" s="113">
        <v>9.3000000000000007</v>
      </c>
      <c r="AU56" s="115"/>
      <c r="AW56" s="116">
        <f t="shared" si="16"/>
        <v>7.5400000000000009</v>
      </c>
      <c r="AX56" s="113">
        <v>5.6</v>
      </c>
      <c r="AY56" s="113">
        <v>8.3000000000000007</v>
      </c>
      <c r="AZ56" s="113">
        <v>9.5</v>
      </c>
      <c r="BA56" s="113">
        <v>5</v>
      </c>
      <c r="BB56" s="113">
        <v>9.3000000000000007</v>
      </c>
      <c r="BC56" s="115"/>
      <c r="BE56" s="116">
        <f t="shared" si="17"/>
        <v>1.36</v>
      </c>
      <c r="BF56" s="113">
        <v>-1.6</v>
      </c>
      <c r="BG56" s="113">
        <v>4.3</v>
      </c>
      <c r="BH56" s="113">
        <v>3.1</v>
      </c>
      <c r="BI56" s="113">
        <v>-1.8</v>
      </c>
      <c r="BJ56" s="113">
        <v>2.8</v>
      </c>
      <c r="BK56" s="115"/>
      <c r="BM56" s="116">
        <f t="shared" si="18"/>
        <v>3.4</v>
      </c>
      <c r="BN56" s="113">
        <v>0</v>
      </c>
      <c r="BO56" s="113">
        <v>6.3</v>
      </c>
      <c r="BP56" s="113">
        <v>5.3</v>
      </c>
      <c r="BQ56" s="113">
        <v>1</v>
      </c>
      <c r="BR56" s="113">
        <v>4.4000000000000004</v>
      </c>
      <c r="BU56" s="116">
        <f t="shared" si="19"/>
        <v>4.6800000000000006</v>
      </c>
      <c r="BV56" s="113">
        <v>2.5</v>
      </c>
      <c r="BW56" s="113">
        <v>5.9</v>
      </c>
      <c r="BX56" s="113">
        <v>6.7</v>
      </c>
      <c r="BY56" s="113">
        <v>2.8</v>
      </c>
      <c r="BZ56" s="113">
        <v>5.5</v>
      </c>
      <c r="CC56" s="116">
        <f t="shared" si="20"/>
        <v>6.82</v>
      </c>
      <c r="CD56" s="113">
        <v>4.8</v>
      </c>
      <c r="CE56" s="113">
        <v>8.8000000000000007</v>
      </c>
      <c r="CF56" s="113">
        <v>8.5</v>
      </c>
      <c r="CG56" s="113">
        <v>4.8</v>
      </c>
      <c r="CH56" s="113">
        <v>7.2</v>
      </c>
      <c r="CK56" s="116">
        <f t="shared" si="21"/>
        <v>6.3800000000000008</v>
      </c>
      <c r="CL56" s="113">
        <v>4.9000000000000004</v>
      </c>
      <c r="CM56" s="113">
        <v>8</v>
      </c>
      <c r="CN56" s="113">
        <v>8.1</v>
      </c>
      <c r="CO56" s="113">
        <v>4.0999999999999996</v>
      </c>
      <c r="CP56" s="113">
        <v>6.8</v>
      </c>
      <c r="CS56" s="116">
        <f t="shared" si="22"/>
        <v>6.5249999999999995</v>
      </c>
      <c r="CT56" s="113">
        <v>4.2</v>
      </c>
      <c r="CU56" s="113">
        <v>7</v>
      </c>
      <c r="CV56" s="113">
        <v>7.2</v>
      </c>
      <c r="CW56" s="113">
        <v>4.7</v>
      </c>
      <c r="CX56" s="113">
        <v>7.2</v>
      </c>
      <c r="DA56" s="118">
        <v>45810</v>
      </c>
      <c r="DB56" s="113">
        <v>18.453333333333333</v>
      </c>
      <c r="DC56" s="113">
        <v>19.899999999999999</v>
      </c>
    </row>
    <row r="57" spans="3:107">
      <c r="C57" s="115">
        <f t="shared" si="23"/>
        <v>56</v>
      </c>
      <c r="D57" s="116">
        <f t="shared" si="0"/>
        <v>7.9895499999999995</v>
      </c>
      <c r="E57" s="116">
        <f t="shared" si="1"/>
        <v>5.42</v>
      </c>
      <c r="F57" s="116">
        <f t="shared" si="2"/>
        <v>0.39947749999999999</v>
      </c>
      <c r="G57" s="116">
        <f>指導機関用調整項目!$G$2*F57/$F$367</f>
        <v>3.2098147451627081e-003</v>
      </c>
      <c r="H57" s="116">
        <f t="shared" si="24"/>
        <v>0.27374287491556443</v>
      </c>
      <c r="I57" s="116">
        <f>IF(降水量!Y57&gt;0,降水量!Y57*飽差!I57*F57*E57,0)</f>
        <v>0.38790471352980327</v>
      </c>
      <c r="J57" s="116">
        <f>指導機関用調整項目!$G$2*I57/$I$367</f>
        <v>1.1248629651702863e-003</v>
      </c>
      <c r="K57" s="116"/>
      <c r="M57" s="116">
        <f t="shared" si="3"/>
        <v>6.1</v>
      </c>
      <c r="N57" s="116">
        <f t="shared" si="4"/>
        <v>6.38</v>
      </c>
      <c r="O57" s="116">
        <f t="shared" si="5"/>
        <v>7.4749999999999996</v>
      </c>
      <c r="P57" s="116">
        <f t="shared" si="6"/>
        <v>7.58</v>
      </c>
      <c r="Q57" s="116">
        <f t="shared" si="7"/>
        <v>1.2</v>
      </c>
      <c r="R57" s="116">
        <f t="shared" si="8"/>
        <v>4</v>
      </c>
      <c r="S57" s="116">
        <f t="shared" si="9"/>
        <v>5.42</v>
      </c>
      <c r="T57" s="116">
        <f t="shared" si="10"/>
        <v>7.76</v>
      </c>
      <c r="U57" s="116">
        <f t="shared" si="11"/>
        <v>7.0399999999999991</v>
      </c>
      <c r="V57" s="116">
        <f t="shared" si="12"/>
        <v>7.0250000000000004</v>
      </c>
      <c r="Y57" s="116">
        <f t="shared" si="13"/>
        <v>6.1</v>
      </c>
      <c r="Z57" s="113">
        <v>5.9</v>
      </c>
      <c r="AA57" s="113">
        <v>6.2</v>
      </c>
      <c r="AB57" s="113">
        <v>6.9</v>
      </c>
      <c r="AC57" s="113">
        <v>4.8</v>
      </c>
      <c r="AD57" s="113">
        <v>6.7</v>
      </c>
      <c r="AE57" s="115"/>
      <c r="AG57" s="116">
        <f t="shared" si="14"/>
        <v>6.38</v>
      </c>
      <c r="AH57" s="113">
        <v>6.2</v>
      </c>
      <c r="AI57" s="113">
        <v>5.4</v>
      </c>
      <c r="AJ57" s="113">
        <v>7.2</v>
      </c>
      <c r="AK57" s="113">
        <v>5.5</v>
      </c>
      <c r="AL57" s="113">
        <v>7.6</v>
      </c>
      <c r="AM57" s="115"/>
      <c r="AO57" s="116">
        <f t="shared" si="15"/>
        <v>7.4749999999999996</v>
      </c>
      <c r="AP57" s="113">
        <v>7.5</v>
      </c>
      <c r="AQ57" s="113">
        <v>6.6</v>
      </c>
      <c r="AR57" s="113">
        <v>8.6</v>
      </c>
      <c r="AS57" s="113">
        <v>6.1</v>
      </c>
      <c r="AT57" s="113">
        <v>8.6</v>
      </c>
      <c r="AU57" s="115"/>
      <c r="AW57" s="116">
        <f t="shared" si="16"/>
        <v>7.58</v>
      </c>
      <c r="AX57" s="113">
        <v>7.1</v>
      </c>
      <c r="AY57" s="113">
        <v>7.1</v>
      </c>
      <c r="AZ57" s="113">
        <v>8.8000000000000007</v>
      </c>
      <c r="BA57" s="113">
        <v>6.2</v>
      </c>
      <c r="BB57" s="113">
        <v>8.6999999999999993</v>
      </c>
      <c r="BC57" s="115"/>
      <c r="BE57" s="116">
        <f t="shared" si="17"/>
        <v>1.2</v>
      </c>
      <c r="BF57" s="113">
        <v>0.3</v>
      </c>
      <c r="BG57" s="113">
        <v>1.3</v>
      </c>
      <c r="BH57" s="113">
        <v>2.4</v>
      </c>
      <c r="BI57" s="113">
        <v>-0.7</v>
      </c>
      <c r="BJ57" s="113">
        <v>2.7</v>
      </c>
      <c r="BK57" s="115"/>
      <c r="BM57" s="116">
        <f t="shared" si="18"/>
        <v>4</v>
      </c>
      <c r="BN57" s="113">
        <v>2.1</v>
      </c>
      <c r="BO57" s="113">
        <v>5</v>
      </c>
      <c r="BP57" s="113">
        <v>5.9</v>
      </c>
      <c r="BQ57" s="113">
        <v>1.8</v>
      </c>
      <c r="BR57" s="113">
        <v>5.2</v>
      </c>
      <c r="BU57" s="116">
        <f t="shared" si="19"/>
        <v>5.42</v>
      </c>
      <c r="BV57" s="113">
        <v>4.5999999999999996</v>
      </c>
      <c r="BW57" s="113">
        <v>5.6</v>
      </c>
      <c r="BX57" s="113">
        <v>5.7</v>
      </c>
      <c r="BY57" s="113">
        <v>4.4000000000000004</v>
      </c>
      <c r="BZ57" s="113">
        <v>6.8</v>
      </c>
      <c r="CC57" s="116">
        <f t="shared" si="20"/>
        <v>7.76</v>
      </c>
      <c r="CD57" s="113">
        <v>6.7</v>
      </c>
      <c r="CE57" s="113">
        <v>8.8000000000000007</v>
      </c>
      <c r="CF57" s="113">
        <v>7.8</v>
      </c>
      <c r="CG57" s="113">
        <v>6.1</v>
      </c>
      <c r="CH57" s="113">
        <v>9.4</v>
      </c>
      <c r="CK57" s="116">
        <f t="shared" si="21"/>
        <v>7.0399999999999991</v>
      </c>
      <c r="CL57" s="113">
        <v>6.4</v>
      </c>
      <c r="CM57" s="113">
        <v>7.5</v>
      </c>
      <c r="CN57" s="113">
        <v>7.4</v>
      </c>
      <c r="CO57" s="113">
        <v>6.1</v>
      </c>
      <c r="CP57" s="113">
        <v>7.8</v>
      </c>
      <c r="CS57" s="116">
        <f t="shared" si="22"/>
        <v>7.0250000000000004</v>
      </c>
      <c r="CT57" s="113">
        <v>6.4</v>
      </c>
      <c r="CU57" s="113">
        <v>7.2</v>
      </c>
      <c r="CV57" s="113">
        <v>7.2</v>
      </c>
      <c r="CW57" s="113">
        <v>5.9</v>
      </c>
      <c r="CX57" s="113">
        <v>7.8</v>
      </c>
      <c r="DA57" s="118">
        <v>45811</v>
      </c>
      <c r="DB57" s="113">
        <v>18.197083333333332</v>
      </c>
      <c r="DC57" s="113">
        <v>17.399999999999999</v>
      </c>
    </row>
    <row r="58" spans="3:107">
      <c r="C58" s="115">
        <f t="shared" si="23"/>
        <v>57</v>
      </c>
      <c r="D58" s="116">
        <f t="shared" si="0"/>
        <v>8.5833999999999993</v>
      </c>
      <c r="E58" s="116">
        <f t="shared" si="1"/>
        <v>6.1599999999999993</v>
      </c>
      <c r="F58" s="116">
        <f t="shared" si="2"/>
        <v>0.58339999999999925</v>
      </c>
      <c r="G58" s="116">
        <f>指導機関用調整項目!$G$2*F58/$F$367</f>
        <v>4.6876380330004106e-003</v>
      </c>
      <c r="H58" s="116">
        <f t="shared" si="24"/>
        <v>0.27843051294856486</v>
      </c>
      <c r="I58" s="116">
        <f>IF(降水量!Y58&gt;0,降水量!Y58*飽差!I58*F58*E58,0)</f>
        <v>0.94440279885984368</v>
      </c>
      <c r="J58" s="116">
        <f>指導機関用調整項目!$G$2*I58/$I$367</f>
        <v>2.7386203250118054e-003</v>
      </c>
      <c r="K58" s="116"/>
      <c r="M58" s="116">
        <f t="shared" si="3"/>
        <v>7.9000000000000012</v>
      </c>
      <c r="N58" s="116">
        <f t="shared" si="4"/>
        <v>7.919999999999999</v>
      </c>
      <c r="O58" s="116">
        <f t="shared" si="5"/>
        <v>8.5749999999999993</v>
      </c>
      <c r="P58" s="116">
        <f t="shared" si="6"/>
        <v>8.68</v>
      </c>
      <c r="Q58" s="116">
        <f t="shared" si="7"/>
        <v>2.3199999999999998</v>
      </c>
      <c r="R58" s="116">
        <f t="shared" si="8"/>
        <v>4.6800000000000006</v>
      </c>
      <c r="S58" s="116">
        <f t="shared" si="9"/>
        <v>6.1599999999999993</v>
      </c>
      <c r="T58" s="116">
        <f t="shared" si="10"/>
        <v>8.34</v>
      </c>
      <c r="U58" s="116">
        <f t="shared" si="11"/>
        <v>7.9</v>
      </c>
      <c r="V58" s="116">
        <f t="shared" si="12"/>
        <v>7.4749999999999996</v>
      </c>
      <c r="Y58" s="116">
        <f t="shared" si="13"/>
        <v>7.9000000000000012</v>
      </c>
      <c r="Z58" s="113">
        <v>9.9</v>
      </c>
      <c r="AA58" s="113">
        <v>9.3000000000000007</v>
      </c>
      <c r="AB58" s="113">
        <v>5.6</v>
      </c>
      <c r="AC58" s="113">
        <v>7.6</v>
      </c>
      <c r="AD58" s="113">
        <v>7.1</v>
      </c>
      <c r="AE58" s="115"/>
      <c r="AG58" s="116">
        <f t="shared" si="14"/>
        <v>7.919999999999999</v>
      </c>
      <c r="AH58" s="113">
        <v>8.9</v>
      </c>
      <c r="AI58" s="113">
        <v>9</v>
      </c>
      <c r="AJ58" s="113">
        <v>6.2</v>
      </c>
      <c r="AK58" s="113">
        <v>7.3</v>
      </c>
      <c r="AL58" s="113">
        <v>8.1999999999999993</v>
      </c>
      <c r="AM58" s="115"/>
      <c r="AO58" s="116">
        <f t="shared" si="15"/>
        <v>8.5749999999999993</v>
      </c>
      <c r="AP58" s="113">
        <v>9.1</v>
      </c>
      <c r="AQ58" s="113">
        <v>9.9</v>
      </c>
      <c r="AR58" s="113">
        <v>7.3</v>
      </c>
      <c r="AS58" s="113">
        <v>8.3000000000000007</v>
      </c>
      <c r="AT58" s="113">
        <v>8.8000000000000007</v>
      </c>
      <c r="AU58" s="115"/>
      <c r="AW58" s="116">
        <f t="shared" si="16"/>
        <v>8.68</v>
      </c>
      <c r="AX58" s="113">
        <v>10</v>
      </c>
      <c r="AY58" s="113">
        <v>9.4</v>
      </c>
      <c r="AZ58" s="113">
        <v>7</v>
      </c>
      <c r="BA58" s="113">
        <v>8.5</v>
      </c>
      <c r="BB58" s="113">
        <v>8.5</v>
      </c>
      <c r="BC58" s="115"/>
      <c r="BE58" s="116">
        <f t="shared" si="17"/>
        <v>2.3199999999999998</v>
      </c>
      <c r="BF58" s="113">
        <v>3</v>
      </c>
      <c r="BG58" s="113">
        <v>3.3</v>
      </c>
      <c r="BH58" s="113">
        <v>0.1</v>
      </c>
      <c r="BI58" s="113">
        <v>1.6</v>
      </c>
      <c r="BJ58" s="113">
        <v>3.6</v>
      </c>
      <c r="BK58" s="115"/>
      <c r="BM58" s="116">
        <f t="shared" si="18"/>
        <v>4.6800000000000006</v>
      </c>
      <c r="BN58" s="113">
        <v>4.5999999999999996</v>
      </c>
      <c r="BO58" s="113">
        <v>6.4</v>
      </c>
      <c r="BP58" s="113">
        <v>2.8</v>
      </c>
      <c r="BQ58" s="113">
        <v>3.6</v>
      </c>
      <c r="BR58" s="113">
        <v>6</v>
      </c>
      <c r="BU58" s="116">
        <f t="shared" si="19"/>
        <v>6.1599999999999993</v>
      </c>
      <c r="BV58" s="113">
        <v>7</v>
      </c>
      <c r="BW58" s="113">
        <v>7.4</v>
      </c>
      <c r="BX58" s="113">
        <v>4.3</v>
      </c>
      <c r="BY58" s="113">
        <v>5.7</v>
      </c>
      <c r="BZ58" s="113">
        <v>6.4</v>
      </c>
      <c r="CC58" s="116">
        <f t="shared" si="20"/>
        <v>8.34</v>
      </c>
      <c r="CD58" s="113">
        <v>9.3000000000000007</v>
      </c>
      <c r="CE58" s="113">
        <v>9.5</v>
      </c>
      <c r="CF58" s="113">
        <v>6.1</v>
      </c>
      <c r="CG58" s="113">
        <v>8.1999999999999993</v>
      </c>
      <c r="CH58" s="113">
        <v>8.6</v>
      </c>
      <c r="CK58" s="116">
        <f t="shared" si="21"/>
        <v>7.9</v>
      </c>
      <c r="CL58" s="113">
        <v>8.9</v>
      </c>
      <c r="CM58" s="113">
        <v>9.4</v>
      </c>
      <c r="CN58" s="113">
        <v>6.1</v>
      </c>
      <c r="CO58" s="113">
        <v>7.5</v>
      </c>
      <c r="CP58" s="113">
        <v>7.6</v>
      </c>
      <c r="CS58" s="116">
        <f t="shared" si="22"/>
        <v>7.4749999999999996</v>
      </c>
      <c r="CT58" s="113">
        <v>7.6</v>
      </c>
      <c r="CU58" s="113">
        <v>9.3000000000000007</v>
      </c>
      <c r="CV58" s="113">
        <v>6.5</v>
      </c>
      <c r="CW58" s="113">
        <v>6.6</v>
      </c>
      <c r="CX58" s="113">
        <v>7.5</v>
      </c>
      <c r="DA58" s="118">
        <v>45812</v>
      </c>
      <c r="DB58" s="113">
        <v>18.193333333333332</v>
      </c>
      <c r="DC58" s="113">
        <v>21</v>
      </c>
    </row>
    <row r="59" spans="3:107">
      <c r="C59" s="115">
        <f t="shared" si="23"/>
        <v>58</v>
      </c>
      <c r="D59" s="116">
        <f t="shared" si="0"/>
        <v>9.2735500000000002</v>
      </c>
      <c r="E59" s="116">
        <f t="shared" si="1"/>
        <v>7.02</v>
      </c>
      <c r="F59" s="116">
        <f t="shared" si="2"/>
        <v>1.2735500000000002</v>
      </c>
      <c r="G59" s="116">
        <f>指導機関用調整項目!$G$2*F59/$F$367</f>
        <v>1.0233015798641894e-002</v>
      </c>
      <c r="H59" s="116">
        <f t="shared" si="24"/>
        <v>0.28866352874720674</v>
      </c>
      <c r="I59" s="116">
        <f>IF(降水量!Y59&gt;0,降水量!Y59*飽差!I59*F59*E59,0)</f>
        <v>2.7580890285000002</v>
      </c>
      <c r="J59" s="116">
        <f>指導機関用調整項目!$G$2*I59/$I$367</f>
        <v>7.99802656320075e-003</v>
      </c>
      <c r="K59" s="116"/>
      <c r="M59" s="116">
        <f t="shared" si="3"/>
        <v>8.2399999999999984</v>
      </c>
      <c r="N59" s="116">
        <f t="shared" si="4"/>
        <v>8.1999999999999993</v>
      </c>
      <c r="O59" s="116">
        <f t="shared" si="5"/>
        <v>9.2750000000000004</v>
      </c>
      <c r="P59" s="116">
        <f t="shared" si="6"/>
        <v>9.0400000000000009</v>
      </c>
      <c r="Q59" s="116">
        <f t="shared" si="7"/>
        <v>2.6</v>
      </c>
      <c r="R59" s="116">
        <f t="shared" si="8"/>
        <v>4.9400000000000004</v>
      </c>
      <c r="S59" s="116">
        <f t="shared" si="9"/>
        <v>7.02</v>
      </c>
      <c r="T59" s="116">
        <f t="shared" si="10"/>
        <v>9.1199999999999992</v>
      </c>
      <c r="U59" s="116">
        <f t="shared" si="11"/>
        <v>8.4000000000000021</v>
      </c>
      <c r="V59" s="116">
        <f t="shared" si="12"/>
        <v>7.7750000000000004</v>
      </c>
      <c r="Y59" s="116">
        <f t="shared" si="13"/>
        <v>8.2399999999999984</v>
      </c>
      <c r="Z59" s="113">
        <v>7.9</v>
      </c>
      <c r="AA59" s="113">
        <v>7.5</v>
      </c>
      <c r="AB59" s="113">
        <v>7.9</v>
      </c>
      <c r="AC59" s="113">
        <v>11.1</v>
      </c>
      <c r="AD59" s="113">
        <v>6.8</v>
      </c>
      <c r="AE59" s="115"/>
      <c r="AG59" s="116">
        <f t="shared" si="14"/>
        <v>8.1999999999999993</v>
      </c>
      <c r="AH59" s="113">
        <v>8.6</v>
      </c>
      <c r="AI59" s="113">
        <v>7.9</v>
      </c>
      <c r="AJ59" s="113">
        <v>8.1999999999999993</v>
      </c>
      <c r="AK59" s="113">
        <v>9.1999999999999993</v>
      </c>
      <c r="AL59" s="113">
        <v>7.1</v>
      </c>
      <c r="AM59" s="115"/>
      <c r="AO59" s="116">
        <f t="shared" si="15"/>
        <v>9.2750000000000004</v>
      </c>
      <c r="AP59" s="113">
        <v>8.9</v>
      </c>
      <c r="AQ59" s="113">
        <v>9</v>
      </c>
      <c r="AR59" s="113">
        <v>9.1</v>
      </c>
      <c r="AS59" s="113">
        <v>10.5</v>
      </c>
      <c r="AT59" s="113">
        <v>8.5</v>
      </c>
      <c r="AU59" s="115"/>
      <c r="AW59" s="116">
        <f t="shared" si="16"/>
        <v>9.0400000000000009</v>
      </c>
      <c r="AX59" s="113">
        <v>8.6999999999999993</v>
      </c>
      <c r="AY59" s="113">
        <v>8.6999999999999993</v>
      </c>
      <c r="AZ59" s="113">
        <v>8.8000000000000007</v>
      </c>
      <c r="BA59" s="113">
        <v>10.3</v>
      </c>
      <c r="BB59" s="113">
        <v>8.6999999999999993</v>
      </c>
      <c r="BC59" s="115"/>
      <c r="BE59" s="116">
        <f t="shared" si="17"/>
        <v>2.6</v>
      </c>
      <c r="BF59" s="113">
        <v>3.5</v>
      </c>
      <c r="BG59" s="113">
        <v>0.9</v>
      </c>
      <c r="BH59" s="113">
        <v>2.2999999999999998</v>
      </c>
      <c r="BI59" s="113">
        <v>2.5</v>
      </c>
      <c r="BJ59" s="113">
        <v>3.8</v>
      </c>
      <c r="BK59" s="115"/>
      <c r="BM59" s="116">
        <f t="shared" si="18"/>
        <v>4.9400000000000004</v>
      </c>
      <c r="BN59" s="113">
        <v>4.5</v>
      </c>
      <c r="BO59" s="113">
        <v>3.9</v>
      </c>
      <c r="BP59" s="113">
        <v>4.3</v>
      </c>
      <c r="BQ59" s="113">
        <v>5.4</v>
      </c>
      <c r="BR59" s="113">
        <v>6.6</v>
      </c>
      <c r="BU59" s="116">
        <f t="shared" si="19"/>
        <v>7.02</v>
      </c>
      <c r="BV59" s="113">
        <v>8.3000000000000007</v>
      </c>
      <c r="BW59" s="113">
        <v>5.8</v>
      </c>
      <c r="BX59" s="113">
        <v>7.4</v>
      </c>
      <c r="BY59" s="113">
        <v>6.7</v>
      </c>
      <c r="BZ59" s="113">
        <v>6.9</v>
      </c>
      <c r="CC59" s="116">
        <f t="shared" si="20"/>
        <v>9.1199999999999992</v>
      </c>
      <c r="CD59" s="113">
        <v>10.5</v>
      </c>
      <c r="CE59" s="113">
        <v>7.7</v>
      </c>
      <c r="CF59" s="113">
        <v>8.6999999999999993</v>
      </c>
      <c r="CG59" s="113">
        <v>9.4</v>
      </c>
      <c r="CH59" s="113">
        <v>9.3000000000000007</v>
      </c>
      <c r="CK59" s="116">
        <f t="shared" si="21"/>
        <v>8.4000000000000021</v>
      </c>
      <c r="CL59" s="113">
        <v>10.3</v>
      </c>
      <c r="CM59" s="113">
        <v>7.5</v>
      </c>
      <c r="CN59" s="113">
        <v>7.9</v>
      </c>
      <c r="CO59" s="113">
        <v>8.1999999999999993</v>
      </c>
      <c r="CP59" s="113">
        <v>8.1</v>
      </c>
      <c r="CS59" s="116">
        <f t="shared" si="22"/>
        <v>7.7750000000000004</v>
      </c>
      <c r="CT59" s="113">
        <v>9.5</v>
      </c>
      <c r="CU59" s="113">
        <v>7.6</v>
      </c>
      <c r="CV59" s="113">
        <v>8.3000000000000007</v>
      </c>
      <c r="CW59" s="113">
        <v>7.2</v>
      </c>
      <c r="CX59" s="113">
        <v>8</v>
      </c>
      <c r="DA59" s="118">
        <v>45813</v>
      </c>
      <c r="DB59" s="113">
        <v>18.043749999999999</v>
      </c>
      <c r="DC59" s="113">
        <v>20.6</v>
      </c>
    </row>
    <row r="60" spans="3:107">
      <c r="C60" s="115">
        <f t="shared" si="23"/>
        <v>59</v>
      </c>
      <c r="D60" s="116">
        <f t="shared" si="0"/>
        <v>10.027899999999999</v>
      </c>
      <c r="E60" s="116">
        <f t="shared" si="1"/>
        <v>7.9599999999999991</v>
      </c>
      <c r="F60" s="116">
        <f t="shared" si="2"/>
        <v>2.0278999999999989</v>
      </c>
      <c r="G60" s="116">
        <f>指導機関用調整項目!$G$2*F60/$F$367</f>
        <v>1.6294242658761636e-002</v>
      </c>
      <c r="H60" s="116">
        <f t="shared" si="24"/>
        <v>0.30495777140596836</v>
      </c>
      <c r="I60" s="116">
        <f>IF(降水量!Y60&gt;0,降水量!Y60*飽差!I60*F60*E60,0)</f>
        <v>3.9534128283354031</v>
      </c>
      <c r="J60" s="116">
        <f>指導機関用調整項目!$G$2*I60/$I$367</f>
        <v>1.1464278523859535e-002</v>
      </c>
      <c r="K60" s="116"/>
      <c r="M60" s="116">
        <f t="shared" si="3"/>
        <v>8.7199999999999989</v>
      </c>
      <c r="N60" s="116">
        <f t="shared" si="4"/>
        <v>9.08</v>
      </c>
      <c r="O60" s="116">
        <f t="shared" si="5"/>
        <v>9.5</v>
      </c>
      <c r="P60" s="116">
        <f t="shared" si="6"/>
        <v>9.98</v>
      </c>
      <c r="Q60" s="116">
        <f t="shared" si="7"/>
        <v>3.54</v>
      </c>
      <c r="R60" s="116">
        <f t="shared" si="8"/>
        <v>5.3800000000000008</v>
      </c>
      <c r="S60" s="116">
        <f t="shared" si="9"/>
        <v>7.9599999999999991</v>
      </c>
      <c r="T60" s="116">
        <f t="shared" si="10"/>
        <v>10.36</v>
      </c>
      <c r="U60" s="116">
        <f t="shared" si="11"/>
        <v>9.3000000000000007</v>
      </c>
      <c r="V60" s="116">
        <f t="shared" si="12"/>
        <v>8.75</v>
      </c>
      <c r="Y60" s="116">
        <f t="shared" si="13"/>
        <v>8.7199999999999989</v>
      </c>
      <c r="Z60" s="113">
        <v>10.3</v>
      </c>
      <c r="AA60" s="113">
        <v>7.1</v>
      </c>
      <c r="AB60" s="113">
        <v>11.7</v>
      </c>
      <c r="AC60" s="113">
        <v>8</v>
      </c>
      <c r="AD60" s="113">
        <v>6.5</v>
      </c>
      <c r="AE60" s="115"/>
      <c r="AG60" s="116">
        <f t="shared" si="14"/>
        <v>9.08</v>
      </c>
      <c r="AH60" s="113">
        <v>10.9</v>
      </c>
      <c r="AI60" s="113">
        <v>8.9</v>
      </c>
      <c r="AJ60" s="113">
        <v>10.4</v>
      </c>
      <c r="AK60" s="113">
        <v>8.3000000000000007</v>
      </c>
      <c r="AL60" s="113">
        <v>6.9</v>
      </c>
      <c r="AM60" s="115"/>
      <c r="AO60" s="116">
        <f t="shared" si="15"/>
        <v>9.5</v>
      </c>
      <c r="AP60" s="113">
        <v>11.7</v>
      </c>
      <c r="AQ60" s="113">
        <v>9.6999999999999993</v>
      </c>
      <c r="AR60" s="113">
        <v>11.9</v>
      </c>
      <c r="AS60" s="113">
        <v>8.9</v>
      </c>
      <c r="AT60" s="113">
        <v>7.5</v>
      </c>
      <c r="AU60" s="115"/>
      <c r="AW60" s="116">
        <f t="shared" si="16"/>
        <v>9.98</v>
      </c>
      <c r="AX60" s="113">
        <v>12</v>
      </c>
      <c r="AY60" s="113">
        <v>9</v>
      </c>
      <c r="AZ60" s="113">
        <v>12.1</v>
      </c>
      <c r="BA60" s="113">
        <v>8.6</v>
      </c>
      <c r="BB60" s="113">
        <v>8.1999999999999993</v>
      </c>
      <c r="BC60" s="115"/>
      <c r="BE60" s="116">
        <f t="shared" si="17"/>
        <v>3.54</v>
      </c>
      <c r="BF60" s="113">
        <v>6.4</v>
      </c>
      <c r="BG60" s="113">
        <v>2.4</v>
      </c>
      <c r="BH60" s="113">
        <v>4.2</v>
      </c>
      <c r="BI60" s="113">
        <v>2.2000000000000002</v>
      </c>
      <c r="BJ60" s="113">
        <v>2.5</v>
      </c>
      <c r="BK60" s="115"/>
      <c r="BM60" s="116">
        <f t="shared" si="18"/>
        <v>5.3800000000000008</v>
      </c>
      <c r="BN60" s="113">
        <v>7</v>
      </c>
      <c r="BO60" s="113">
        <v>4.5999999999999996</v>
      </c>
      <c r="BP60" s="113">
        <v>6.4</v>
      </c>
      <c r="BQ60" s="113">
        <v>4.5999999999999996</v>
      </c>
      <c r="BR60" s="113">
        <v>4.3</v>
      </c>
      <c r="BU60" s="116">
        <f t="shared" si="19"/>
        <v>7.9599999999999991</v>
      </c>
      <c r="BV60" s="113">
        <v>9.1</v>
      </c>
      <c r="BW60" s="113">
        <v>7.4</v>
      </c>
      <c r="BX60" s="113">
        <v>9.5</v>
      </c>
      <c r="BY60" s="113">
        <v>7.4</v>
      </c>
      <c r="BZ60" s="113">
        <v>6.4</v>
      </c>
      <c r="CC60" s="116">
        <f t="shared" si="20"/>
        <v>10.36</v>
      </c>
      <c r="CD60" s="113">
        <v>11.3</v>
      </c>
      <c r="CE60" s="113">
        <v>9</v>
      </c>
      <c r="CF60" s="113">
        <v>12</v>
      </c>
      <c r="CG60" s="113">
        <v>10.199999999999999</v>
      </c>
      <c r="CH60" s="113">
        <v>9.3000000000000007</v>
      </c>
      <c r="CK60" s="116">
        <f t="shared" si="21"/>
        <v>9.3000000000000007</v>
      </c>
      <c r="CL60" s="113">
        <v>10.5</v>
      </c>
      <c r="CM60" s="113">
        <v>8.5</v>
      </c>
      <c r="CN60" s="113">
        <v>9.5</v>
      </c>
      <c r="CO60" s="113">
        <v>10</v>
      </c>
      <c r="CP60" s="113">
        <v>8</v>
      </c>
      <c r="CS60" s="116">
        <f t="shared" si="22"/>
        <v>8.75</v>
      </c>
      <c r="CT60" s="113">
        <v>9</v>
      </c>
      <c r="CU60" s="113">
        <v>8.4</v>
      </c>
      <c r="CV60" s="113">
        <v>10</v>
      </c>
      <c r="CW60" s="113">
        <v>9.5</v>
      </c>
      <c r="CX60" s="113">
        <v>7.1</v>
      </c>
      <c r="DA60" s="118">
        <v>45814</v>
      </c>
      <c r="DB60" s="113">
        <v>18.446249999999999</v>
      </c>
      <c r="DC60" s="113">
        <v>21.2</v>
      </c>
    </row>
    <row r="61" spans="3:107">
      <c r="C61" s="115">
        <f t="shared" si="23"/>
        <v>60</v>
      </c>
      <c r="D61" s="116">
        <f t="shared" si="0"/>
        <v>11.55265</v>
      </c>
      <c r="E61" s="116">
        <f t="shared" si="1"/>
        <v>9.86</v>
      </c>
      <c r="F61" s="116">
        <f t="shared" si="2"/>
        <v>3.5526499999999999</v>
      </c>
      <c r="G61" s="116">
        <f>指導機関用調整項目!$G$2*F61/$F$367</f>
        <v>2.8545658652620719e-002</v>
      </c>
      <c r="H61" s="116">
        <f t="shared" si="24"/>
        <v>0.33350343005858907</v>
      </c>
      <c r="I61" s="116">
        <f>IF(降水量!Y61&gt;0,降水量!Y61*飽差!I61*F61*E61,0)</f>
        <v>7.1913484745358227</v>
      </c>
      <c r="J61" s="116">
        <f>指導機関用調整項目!$G$2*I61/$I$367</f>
        <v>2.0853785186133525e-002</v>
      </c>
      <c r="K61" s="116"/>
      <c r="M61" s="116">
        <f t="shared" si="3"/>
        <v>11.28</v>
      </c>
      <c r="N61" s="116">
        <f t="shared" si="4"/>
        <v>11.02</v>
      </c>
      <c r="O61" s="116">
        <f t="shared" si="5"/>
        <v>11.55</v>
      </c>
      <c r="P61" s="116">
        <f t="shared" si="6"/>
        <v>11.7</v>
      </c>
      <c r="Q61" s="116">
        <f t="shared" si="7"/>
        <v>5.1199999999999992</v>
      </c>
      <c r="R61" s="116">
        <f t="shared" si="8"/>
        <v>7.64</v>
      </c>
      <c r="S61" s="116">
        <f t="shared" si="9"/>
        <v>9.86</v>
      </c>
      <c r="T61" s="116">
        <f t="shared" si="10"/>
        <v>12.1</v>
      </c>
      <c r="U61" s="116">
        <f t="shared" si="11"/>
        <v>10.72</v>
      </c>
      <c r="V61" s="116">
        <f t="shared" si="12"/>
        <v>9.6750000000000007</v>
      </c>
      <c r="Y61" s="116">
        <f t="shared" si="13"/>
        <v>11.28</v>
      </c>
      <c r="Z61" s="113">
        <v>11.9</v>
      </c>
      <c r="AA61" s="113">
        <v>8.9</v>
      </c>
      <c r="AB61" s="113">
        <v>14.2</v>
      </c>
      <c r="AC61" s="113">
        <v>9.3000000000000007</v>
      </c>
      <c r="AD61" s="113">
        <v>12.1</v>
      </c>
      <c r="AE61" s="115"/>
      <c r="AG61" s="116">
        <f t="shared" si="14"/>
        <v>11.02</v>
      </c>
      <c r="AH61" s="113">
        <v>11.8</v>
      </c>
      <c r="AI61" s="113">
        <v>8.9</v>
      </c>
      <c r="AJ61" s="113">
        <v>11.8</v>
      </c>
      <c r="AK61" s="113">
        <v>9.9</v>
      </c>
      <c r="AL61" s="113">
        <v>12.7</v>
      </c>
      <c r="AM61" s="115"/>
      <c r="AO61" s="116">
        <f t="shared" si="15"/>
        <v>11.55</v>
      </c>
      <c r="AP61" s="113">
        <v>12.5</v>
      </c>
      <c r="AQ61" s="113">
        <v>9.6999999999999993</v>
      </c>
      <c r="AR61" s="113">
        <v>13.2</v>
      </c>
      <c r="AS61" s="113">
        <v>10.4</v>
      </c>
      <c r="AT61" s="113">
        <v>12.9</v>
      </c>
      <c r="AU61" s="115"/>
      <c r="AW61" s="116">
        <f t="shared" si="16"/>
        <v>11.7</v>
      </c>
      <c r="AX61" s="113">
        <v>12.2</v>
      </c>
      <c r="AY61" s="113">
        <v>9.9</v>
      </c>
      <c r="AZ61" s="113">
        <v>13.3</v>
      </c>
      <c r="BA61" s="113">
        <v>9.9</v>
      </c>
      <c r="BB61" s="113">
        <v>13.2</v>
      </c>
      <c r="BC61" s="115"/>
      <c r="BE61" s="116">
        <f t="shared" si="17"/>
        <v>5.1199999999999992</v>
      </c>
      <c r="BF61" s="113">
        <v>7.4</v>
      </c>
      <c r="BG61" s="113">
        <v>3.3</v>
      </c>
      <c r="BH61" s="113">
        <v>5.5</v>
      </c>
      <c r="BI61" s="113">
        <v>2.7</v>
      </c>
      <c r="BJ61" s="113">
        <v>6.7</v>
      </c>
      <c r="BK61" s="115"/>
      <c r="BM61" s="116">
        <f t="shared" si="18"/>
        <v>7.64</v>
      </c>
      <c r="BN61" s="113">
        <v>8.3000000000000007</v>
      </c>
      <c r="BO61" s="113">
        <v>6.1</v>
      </c>
      <c r="BP61" s="113">
        <v>7.7</v>
      </c>
      <c r="BQ61" s="113">
        <v>5.3</v>
      </c>
      <c r="BR61" s="113">
        <v>10.8</v>
      </c>
      <c r="BU61" s="116">
        <f t="shared" si="19"/>
        <v>9.86</v>
      </c>
      <c r="BV61" s="113">
        <v>11.5</v>
      </c>
      <c r="BW61" s="113">
        <v>8.8000000000000007</v>
      </c>
      <c r="BX61" s="113">
        <v>10</v>
      </c>
      <c r="BY61" s="113">
        <v>7.3</v>
      </c>
      <c r="BZ61" s="113">
        <v>11.7</v>
      </c>
      <c r="CC61" s="116">
        <f t="shared" si="20"/>
        <v>12.1</v>
      </c>
      <c r="CD61" s="113">
        <v>12.3</v>
      </c>
      <c r="CE61" s="113">
        <v>10.9</v>
      </c>
      <c r="CF61" s="113">
        <v>13.8</v>
      </c>
      <c r="CG61" s="113">
        <v>10.199999999999999</v>
      </c>
      <c r="CH61" s="113">
        <v>13.3</v>
      </c>
      <c r="CK61" s="116">
        <f t="shared" si="21"/>
        <v>10.72</v>
      </c>
      <c r="CL61" s="113">
        <v>11.1</v>
      </c>
      <c r="CM61" s="113">
        <v>8.6999999999999993</v>
      </c>
      <c r="CN61" s="113">
        <v>12.2</v>
      </c>
      <c r="CO61" s="113">
        <v>8.4</v>
      </c>
      <c r="CP61" s="113">
        <v>13.2</v>
      </c>
      <c r="CS61" s="116">
        <f t="shared" si="22"/>
        <v>9.6750000000000007</v>
      </c>
      <c r="CT61" s="113">
        <v>11.1</v>
      </c>
      <c r="CU61" s="113">
        <v>8.8000000000000007</v>
      </c>
      <c r="CV61" s="113">
        <v>10.6</v>
      </c>
      <c r="CW61" s="113">
        <v>7.3</v>
      </c>
      <c r="CX61" s="113">
        <v>12</v>
      </c>
      <c r="DA61" s="118">
        <v>45815</v>
      </c>
      <c r="DB61" s="113">
        <v>19.166666666666668</v>
      </c>
      <c r="DC61" s="113">
        <v>21.4</v>
      </c>
    </row>
    <row r="62" spans="3:107">
      <c r="C62" s="115">
        <f t="shared" si="23"/>
        <v>61</v>
      </c>
      <c r="D62" s="116">
        <f t="shared" si="0"/>
        <v>12.226749999999999</v>
      </c>
      <c r="E62" s="116">
        <f t="shared" si="1"/>
        <v>10.7</v>
      </c>
      <c r="F62" s="116">
        <f t="shared" si="2"/>
        <v>4.2267499999999991</v>
      </c>
      <c r="G62" s="116">
        <f>指導機関用調整項目!$G$2*F62/$F$367</f>
        <v>3.3962074144642626e-002</v>
      </c>
      <c r="H62" s="116">
        <f t="shared" si="24"/>
        <v>0.36746550420323171</v>
      </c>
      <c r="I62" s="116">
        <f>IF(降水量!Y62&gt;0,降水量!Y62*飽差!I62*F62*E62,0)</f>
        <v>11.30581678692878</v>
      </c>
      <c r="J62" s="116">
        <f>指導機関用調整項目!$G$2*I62/$I$367</f>
        <v>3.278509940983123e-002</v>
      </c>
      <c r="K62" s="116"/>
      <c r="M62" s="116">
        <f t="shared" si="3"/>
        <v>12.819999999999999</v>
      </c>
      <c r="N62" s="116">
        <f t="shared" si="4"/>
        <v>12.46</v>
      </c>
      <c r="O62" s="116">
        <f t="shared" si="5"/>
        <v>12.2</v>
      </c>
      <c r="P62" s="116">
        <f t="shared" si="6"/>
        <v>12.98</v>
      </c>
      <c r="Q62" s="116">
        <f t="shared" si="7"/>
        <v>7.2</v>
      </c>
      <c r="R62" s="116">
        <f t="shared" si="8"/>
        <v>10.14</v>
      </c>
      <c r="S62" s="116">
        <f t="shared" si="9"/>
        <v>10.7</v>
      </c>
      <c r="T62" s="116">
        <f t="shared" si="10"/>
        <v>12.520000000000001</v>
      </c>
      <c r="U62" s="116">
        <f t="shared" si="11"/>
        <v>11.98</v>
      </c>
      <c r="V62" s="116">
        <f t="shared" si="12"/>
        <v>10.35</v>
      </c>
      <c r="Y62" s="116">
        <f t="shared" si="13"/>
        <v>12.819999999999999</v>
      </c>
      <c r="Z62" s="113">
        <v>14.9</v>
      </c>
      <c r="AA62" s="113">
        <v>10.6</v>
      </c>
      <c r="AB62" s="113">
        <v>13.6</v>
      </c>
      <c r="AC62" s="113">
        <v>11</v>
      </c>
      <c r="AD62" s="113">
        <v>14</v>
      </c>
      <c r="AE62" s="115"/>
      <c r="AG62" s="116">
        <f t="shared" si="14"/>
        <v>12.46</v>
      </c>
      <c r="AH62" s="113">
        <v>14.1</v>
      </c>
      <c r="AI62" s="113">
        <v>10</v>
      </c>
      <c r="AJ62" s="113">
        <v>13.2</v>
      </c>
      <c r="AK62" s="113">
        <v>10.9</v>
      </c>
      <c r="AL62" s="113">
        <v>14.1</v>
      </c>
      <c r="AM62" s="115"/>
      <c r="AO62" s="116">
        <f t="shared" si="15"/>
        <v>12.2</v>
      </c>
      <c r="AP62" s="113">
        <v>14.4</v>
      </c>
      <c r="AQ62" s="113">
        <v>10.6</v>
      </c>
      <c r="AR62" s="113">
        <v>13.4</v>
      </c>
      <c r="AS62" s="113">
        <v>10.9</v>
      </c>
      <c r="AT62" s="113">
        <v>13.9</v>
      </c>
      <c r="AU62" s="115"/>
      <c r="AW62" s="116">
        <f t="shared" si="16"/>
        <v>12.98</v>
      </c>
      <c r="AX62" s="113">
        <v>15.1</v>
      </c>
      <c r="AY62" s="113">
        <v>11.6</v>
      </c>
      <c r="AZ62" s="113">
        <v>13.1</v>
      </c>
      <c r="BA62" s="113">
        <v>11.1</v>
      </c>
      <c r="BB62" s="113">
        <v>14</v>
      </c>
      <c r="BC62" s="115"/>
      <c r="BE62" s="116">
        <f t="shared" si="17"/>
        <v>7.2</v>
      </c>
      <c r="BF62" s="113">
        <v>12.1</v>
      </c>
      <c r="BG62" s="113">
        <v>4.9000000000000004</v>
      </c>
      <c r="BH62" s="113">
        <v>5.8</v>
      </c>
      <c r="BI62" s="113">
        <v>4.0999999999999996</v>
      </c>
      <c r="BJ62" s="113">
        <v>9.1</v>
      </c>
      <c r="BK62" s="115"/>
      <c r="BM62" s="116">
        <f t="shared" si="18"/>
        <v>10.14</v>
      </c>
      <c r="BN62" s="113">
        <v>14.5</v>
      </c>
      <c r="BO62" s="113">
        <v>9.6999999999999993</v>
      </c>
      <c r="BP62" s="113">
        <v>8.3000000000000007</v>
      </c>
      <c r="BQ62" s="113">
        <v>7.6</v>
      </c>
      <c r="BR62" s="113">
        <v>10.6</v>
      </c>
      <c r="BU62" s="116">
        <f t="shared" si="19"/>
        <v>10.7</v>
      </c>
      <c r="BV62" s="113">
        <v>14.5</v>
      </c>
      <c r="BW62" s="113">
        <v>9.5</v>
      </c>
      <c r="BX62" s="113">
        <v>9.3000000000000007</v>
      </c>
      <c r="BY62" s="113">
        <v>8.8000000000000007</v>
      </c>
      <c r="BZ62" s="113">
        <v>11.4</v>
      </c>
      <c r="CC62" s="116">
        <f t="shared" si="20"/>
        <v>12.520000000000001</v>
      </c>
      <c r="CD62" s="113">
        <v>15.4</v>
      </c>
      <c r="CE62" s="113">
        <v>11.3</v>
      </c>
      <c r="CF62" s="113">
        <v>11.4</v>
      </c>
      <c r="CG62" s="113">
        <v>11.3</v>
      </c>
      <c r="CH62" s="113">
        <v>13.2</v>
      </c>
      <c r="CK62" s="116">
        <f t="shared" si="21"/>
        <v>11.98</v>
      </c>
      <c r="CL62" s="113">
        <v>15.4</v>
      </c>
      <c r="CM62" s="113">
        <v>10.7</v>
      </c>
      <c r="CN62" s="113">
        <v>10.8</v>
      </c>
      <c r="CO62" s="113">
        <v>10.199999999999999</v>
      </c>
      <c r="CP62" s="113">
        <v>12.8</v>
      </c>
      <c r="CS62" s="116">
        <f t="shared" si="22"/>
        <v>10.35</v>
      </c>
      <c r="CT62" s="113">
        <v>15.5</v>
      </c>
      <c r="CU62" s="113">
        <v>10.7</v>
      </c>
      <c r="CV62" s="113">
        <v>9.8000000000000007</v>
      </c>
      <c r="CW62" s="113">
        <v>9.6999999999999993</v>
      </c>
      <c r="CX62" s="113">
        <v>11.2</v>
      </c>
      <c r="DA62" s="118">
        <v>45816</v>
      </c>
      <c r="DB62" s="113">
        <v>19.455416666666668</v>
      </c>
      <c r="DC62" s="113">
        <v>20.5</v>
      </c>
    </row>
    <row r="63" spans="3:107">
      <c r="C63" s="115">
        <f t="shared" si="23"/>
        <v>62</v>
      </c>
      <c r="D63" s="116">
        <f t="shared" si="0"/>
        <v>9.2254000000000005</v>
      </c>
      <c r="E63" s="116">
        <f t="shared" si="1"/>
        <v>6.9600000000000009</v>
      </c>
      <c r="F63" s="116">
        <f t="shared" si="2"/>
        <v>1.2254000000000005</v>
      </c>
      <c r="G63" s="116">
        <f>指導機関用調整項目!$G$2*F63/$F$367</f>
        <v>9.8461289777831886e-003</v>
      </c>
      <c r="H63" s="116">
        <f t="shared" si="24"/>
        <v>0.3773116331810149</v>
      </c>
      <c r="I63" s="116">
        <f>IF(降水量!Y63&gt;0,降水量!Y63*飽差!I63*F63*E63,0)</f>
        <v>1.512414327294576</v>
      </c>
      <c r="J63" s="116">
        <f>指導機関用調整項目!$G$2*I63/$I$367</f>
        <v>4.3857648680927681e-003</v>
      </c>
      <c r="K63" s="116"/>
      <c r="M63" s="116">
        <f t="shared" si="3"/>
        <v>9.02</v>
      </c>
      <c r="N63" s="116">
        <f t="shared" si="4"/>
        <v>8.9599999999999991</v>
      </c>
      <c r="O63" s="116">
        <f t="shared" si="5"/>
        <v>9.5</v>
      </c>
      <c r="P63" s="116">
        <f t="shared" si="6"/>
        <v>9.66</v>
      </c>
      <c r="Q63" s="116">
        <f t="shared" si="7"/>
        <v>3.96</v>
      </c>
      <c r="R63" s="116">
        <f t="shared" si="8"/>
        <v>6.48</v>
      </c>
      <c r="S63" s="116">
        <f t="shared" si="9"/>
        <v>6.9600000000000009</v>
      </c>
      <c r="T63" s="116">
        <f t="shared" si="10"/>
        <v>9.02</v>
      </c>
      <c r="U63" s="116">
        <f t="shared" si="11"/>
        <v>8.58</v>
      </c>
      <c r="V63" s="116">
        <f t="shared" si="12"/>
        <v>7.6</v>
      </c>
      <c r="Y63" s="116">
        <f t="shared" si="13"/>
        <v>9.02</v>
      </c>
      <c r="Z63" s="113">
        <v>8.5</v>
      </c>
      <c r="AA63" s="113">
        <v>7.2</v>
      </c>
      <c r="AB63" s="113">
        <v>8.9</v>
      </c>
      <c r="AC63" s="113">
        <v>10.5</v>
      </c>
      <c r="AD63" s="113">
        <v>10</v>
      </c>
      <c r="AE63" s="115"/>
      <c r="AG63" s="116">
        <f t="shared" si="14"/>
        <v>8.9599999999999991</v>
      </c>
      <c r="AH63" s="113">
        <v>9.1</v>
      </c>
      <c r="AI63" s="113">
        <v>6.9</v>
      </c>
      <c r="AJ63" s="113">
        <v>8.4</v>
      </c>
      <c r="AK63" s="113">
        <v>10.6</v>
      </c>
      <c r="AL63" s="113">
        <v>9.8000000000000007</v>
      </c>
      <c r="AM63" s="115"/>
      <c r="AO63" s="116">
        <f t="shared" si="15"/>
        <v>9.5</v>
      </c>
      <c r="AP63" s="113">
        <v>9.6999999999999993</v>
      </c>
      <c r="AQ63" s="113">
        <v>7.8</v>
      </c>
      <c r="AR63" s="113">
        <v>9.1</v>
      </c>
      <c r="AS63" s="113">
        <v>10.7</v>
      </c>
      <c r="AT63" s="113">
        <v>10.4</v>
      </c>
      <c r="AU63" s="115"/>
      <c r="AW63" s="116">
        <f t="shared" si="16"/>
        <v>9.66</v>
      </c>
      <c r="AX63" s="113">
        <v>10.1</v>
      </c>
      <c r="AY63" s="113">
        <v>8.1</v>
      </c>
      <c r="AZ63" s="113">
        <v>8.6999999999999993</v>
      </c>
      <c r="BA63" s="113">
        <v>11</v>
      </c>
      <c r="BB63" s="113">
        <v>10.4</v>
      </c>
      <c r="BC63" s="115"/>
      <c r="BE63" s="116">
        <f t="shared" si="17"/>
        <v>3.96</v>
      </c>
      <c r="BF63" s="113">
        <v>8.8000000000000007</v>
      </c>
      <c r="BG63" s="113">
        <v>1.4</v>
      </c>
      <c r="BH63" s="113">
        <v>2.4</v>
      </c>
      <c r="BI63" s="113">
        <v>3.3</v>
      </c>
      <c r="BJ63" s="113">
        <v>3.9</v>
      </c>
      <c r="BK63" s="115"/>
      <c r="BM63" s="116">
        <f t="shared" si="18"/>
        <v>6.48</v>
      </c>
      <c r="BN63" s="113">
        <v>10.3</v>
      </c>
      <c r="BO63" s="113">
        <v>4.3</v>
      </c>
      <c r="BP63" s="113">
        <v>4.2</v>
      </c>
      <c r="BQ63" s="113">
        <v>5.7</v>
      </c>
      <c r="BR63" s="113">
        <v>7.9</v>
      </c>
      <c r="BU63" s="116">
        <f t="shared" si="19"/>
        <v>6.9600000000000009</v>
      </c>
      <c r="BV63" s="113">
        <v>9.1</v>
      </c>
      <c r="BW63" s="113">
        <v>4.0999999999999996</v>
      </c>
      <c r="BX63" s="113">
        <v>5.9</v>
      </c>
      <c r="BY63" s="113">
        <v>8</v>
      </c>
      <c r="BZ63" s="113">
        <v>7.7</v>
      </c>
      <c r="CC63" s="116">
        <f t="shared" si="20"/>
        <v>9.02</v>
      </c>
      <c r="CD63" s="113">
        <v>11.5</v>
      </c>
      <c r="CE63" s="113">
        <v>5.5</v>
      </c>
      <c r="CF63" s="113">
        <v>8.1999999999999993</v>
      </c>
      <c r="CG63" s="113">
        <v>10.4</v>
      </c>
      <c r="CH63" s="113">
        <v>9.5</v>
      </c>
      <c r="CK63" s="116">
        <f t="shared" si="21"/>
        <v>8.58</v>
      </c>
      <c r="CL63" s="113">
        <v>11</v>
      </c>
      <c r="CM63" s="113">
        <v>5.2</v>
      </c>
      <c r="CN63" s="113">
        <v>7.6</v>
      </c>
      <c r="CO63" s="113">
        <v>9.6999999999999993</v>
      </c>
      <c r="CP63" s="113">
        <v>9.4</v>
      </c>
      <c r="CS63" s="116">
        <f t="shared" si="22"/>
        <v>7.6</v>
      </c>
      <c r="CT63" s="113">
        <v>10.6</v>
      </c>
      <c r="CU63" s="113">
        <v>5.3</v>
      </c>
      <c r="CV63" s="113">
        <v>7.2</v>
      </c>
      <c r="CW63" s="113">
        <v>8.6999999999999993</v>
      </c>
      <c r="CX63" s="113">
        <v>9.1999999999999993</v>
      </c>
      <c r="DA63" s="118">
        <v>45817</v>
      </c>
      <c r="DB63" s="113">
        <v>19.257916666666667</v>
      </c>
      <c r="DC63" s="113">
        <v>18.600000000000001</v>
      </c>
    </row>
    <row r="64" spans="3:107">
      <c r="C64" s="115">
        <f t="shared" si="23"/>
        <v>63</v>
      </c>
      <c r="D64" s="116">
        <f t="shared" si="0"/>
        <v>8.8080999999999996</v>
      </c>
      <c r="E64" s="116">
        <f t="shared" si="1"/>
        <v>6.44</v>
      </c>
      <c r="F64" s="116">
        <f t="shared" si="2"/>
        <v>0.8080999999999996</v>
      </c>
      <c r="G64" s="116">
        <f>指導機関用調整項目!$G$2*F64/$F$367</f>
        <v>6.4931098636743824e-003</v>
      </c>
      <c r="H64" s="116">
        <f t="shared" si="24"/>
        <v>0.38380474304468931</v>
      </c>
      <c r="I64" s="116">
        <f>IF(降水量!Y64&gt;0,降水量!Y64*飽差!I64*F64*E64,0)</f>
        <v>0.84576951348898055</v>
      </c>
      <c r="J64" s="116">
        <f>指導機関用調整項目!$G$2*I64/$I$367</f>
        <v>2.452599232777174e-003</v>
      </c>
      <c r="K64" s="116"/>
      <c r="M64" s="116">
        <f t="shared" si="3"/>
        <v>8.0400000000000009</v>
      </c>
      <c r="N64" s="116">
        <f t="shared" si="4"/>
        <v>8.2800000000000011</v>
      </c>
      <c r="O64" s="116">
        <f t="shared" si="5"/>
        <v>9.6750000000000007</v>
      </c>
      <c r="P64" s="116">
        <f t="shared" si="6"/>
        <v>8.9600000000000009</v>
      </c>
      <c r="Q64" s="116">
        <f t="shared" si="7"/>
        <v>2.6399999999999997</v>
      </c>
      <c r="R64" s="116">
        <f t="shared" si="8"/>
        <v>5.1800000000000006</v>
      </c>
      <c r="S64" s="116">
        <f t="shared" si="9"/>
        <v>6.44</v>
      </c>
      <c r="T64" s="116">
        <f t="shared" si="10"/>
        <v>8.9199999999999982</v>
      </c>
      <c r="U64" s="116">
        <f t="shared" si="11"/>
        <v>8.1999999999999993</v>
      </c>
      <c r="V64" s="116">
        <f t="shared" si="12"/>
        <v>8.1750000000000007</v>
      </c>
      <c r="Y64" s="116">
        <f t="shared" si="13"/>
        <v>8.0400000000000009</v>
      </c>
      <c r="Z64" s="113">
        <v>4.0999999999999996</v>
      </c>
      <c r="AA64" s="113">
        <v>7.5</v>
      </c>
      <c r="AB64" s="113">
        <v>9.6</v>
      </c>
      <c r="AC64" s="113">
        <v>9.1999999999999993</v>
      </c>
      <c r="AD64" s="113">
        <v>9.8000000000000007</v>
      </c>
      <c r="AE64" s="115"/>
      <c r="AG64" s="116">
        <f t="shared" si="14"/>
        <v>8.2800000000000011</v>
      </c>
      <c r="AH64" s="113">
        <v>4.4000000000000004</v>
      </c>
      <c r="AI64" s="113">
        <v>7.9</v>
      </c>
      <c r="AJ64" s="113">
        <v>9.4</v>
      </c>
      <c r="AK64" s="113">
        <v>9.6</v>
      </c>
      <c r="AL64" s="113">
        <v>10.1</v>
      </c>
      <c r="AM64" s="115"/>
      <c r="AO64" s="116">
        <f t="shared" si="15"/>
        <v>9.6750000000000007</v>
      </c>
      <c r="AP64" s="113">
        <v>5.3</v>
      </c>
      <c r="AQ64" s="113">
        <v>8.6</v>
      </c>
      <c r="AR64" s="113">
        <v>9.9</v>
      </c>
      <c r="AS64" s="113">
        <v>9.6</v>
      </c>
      <c r="AT64" s="113">
        <v>10.6</v>
      </c>
      <c r="AU64" s="115"/>
      <c r="AW64" s="116">
        <f t="shared" si="16"/>
        <v>8.9600000000000009</v>
      </c>
      <c r="AX64" s="113">
        <v>5.7</v>
      </c>
      <c r="AY64" s="113">
        <v>8.3000000000000007</v>
      </c>
      <c r="AZ64" s="113">
        <v>9.8000000000000007</v>
      </c>
      <c r="BA64" s="113">
        <v>9.9</v>
      </c>
      <c r="BB64" s="113">
        <v>11.1</v>
      </c>
      <c r="BC64" s="115"/>
      <c r="BE64" s="116">
        <f t="shared" si="17"/>
        <v>2.6399999999999997</v>
      </c>
      <c r="BF64" s="113">
        <v>1.2</v>
      </c>
      <c r="BG64" s="113">
        <v>1.6</v>
      </c>
      <c r="BH64" s="113">
        <v>4.3</v>
      </c>
      <c r="BI64" s="113">
        <v>2.4</v>
      </c>
      <c r="BJ64" s="113">
        <v>3.7</v>
      </c>
      <c r="BK64" s="115"/>
      <c r="BM64" s="116">
        <f t="shared" si="18"/>
        <v>5.1800000000000006</v>
      </c>
      <c r="BN64" s="113">
        <v>3.6</v>
      </c>
      <c r="BO64" s="113">
        <v>3.8</v>
      </c>
      <c r="BP64" s="113">
        <v>6.2</v>
      </c>
      <c r="BQ64" s="113">
        <v>4.8</v>
      </c>
      <c r="BR64" s="113">
        <v>7.5</v>
      </c>
      <c r="BU64" s="116">
        <f t="shared" si="19"/>
        <v>6.44</v>
      </c>
      <c r="BV64" s="113">
        <v>3.8</v>
      </c>
      <c r="BW64" s="113">
        <v>4.5999999999999996</v>
      </c>
      <c r="BX64" s="113">
        <v>7.8</v>
      </c>
      <c r="BY64" s="113">
        <v>7</v>
      </c>
      <c r="BZ64" s="113">
        <v>9</v>
      </c>
      <c r="CC64" s="116">
        <f t="shared" si="20"/>
        <v>8.9199999999999982</v>
      </c>
      <c r="CD64" s="113">
        <v>7.1</v>
      </c>
      <c r="CE64" s="113">
        <v>6.4</v>
      </c>
      <c r="CF64" s="113">
        <v>10.3</v>
      </c>
      <c r="CG64" s="113">
        <v>9</v>
      </c>
      <c r="CH64" s="113">
        <v>11.8</v>
      </c>
      <c r="CK64" s="116">
        <f t="shared" si="21"/>
        <v>8.1999999999999993</v>
      </c>
      <c r="CL64" s="113">
        <v>5.8</v>
      </c>
      <c r="CM64" s="113">
        <v>6</v>
      </c>
      <c r="CN64" s="113">
        <v>9.3000000000000007</v>
      </c>
      <c r="CO64" s="113">
        <v>8.6999999999999993</v>
      </c>
      <c r="CP64" s="113">
        <v>11.2</v>
      </c>
      <c r="CS64" s="116">
        <f t="shared" si="22"/>
        <v>8.1750000000000007</v>
      </c>
      <c r="CT64" s="113">
        <v>6.4</v>
      </c>
      <c r="CU64" s="113">
        <v>6.1</v>
      </c>
      <c r="CV64" s="113">
        <v>8.4</v>
      </c>
      <c r="CW64" s="113">
        <v>7.8</v>
      </c>
      <c r="CX64" s="113">
        <v>10.4</v>
      </c>
      <c r="DA64" s="118">
        <v>45818</v>
      </c>
      <c r="DB64" s="113">
        <v>18.95333333333333</v>
      </c>
      <c r="DC64" s="113">
        <v>20</v>
      </c>
    </row>
    <row r="65" spans="3:107">
      <c r="C65" s="115">
        <f t="shared" si="23"/>
        <v>64</v>
      </c>
      <c r="D65" s="116">
        <f t="shared" si="0"/>
        <v>10.605700000000001</v>
      </c>
      <c r="E65" s="116">
        <f t="shared" si="1"/>
        <v>8.68</v>
      </c>
      <c r="F65" s="116">
        <f t="shared" si="2"/>
        <v>2.6057000000000006</v>
      </c>
      <c r="G65" s="116">
        <f>指導機関用調整項目!$G$2*F65/$F$367</f>
        <v>2.0936884509066139e-002</v>
      </c>
      <c r="H65" s="116">
        <f t="shared" si="24"/>
        <v>0.40474162755375542</v>
      </c>
      <c r="I65" s="116">
        <f>IF(降水量!Y65&gt;0,降水量!Y65*飽差!I65*F65*E65,0)</f>
        <v>2.7972516819835662</v>
      </c>
      <c r="J65" s="116">
        <f>指導機関用調整項目!$G$2*I65/$I$367</f>
        <v>8.1115921296528743e-003</v>
      </c>
      <c r="K65" s="116"/>
      <c r="M65" s="116">
        <f t="shared" si="3"/>
        <v>10.08</v>
      </c>
      <c r="N65" s="116">
        <f t="shared" si="4"/>
        <v>9.92</v>
      </c>
      <c r="O65" s="116">
        <f t="shared" si="5"/>
        <v>10.824999999999999</v>
      </c>
      <c r="P65" s="116">
        <f t="shared" si="6"/>
        <v>11.04</v>
      </c>
      <c r="Q65" s="116">
        <f t="shared" si="7"/>
        <v>4.3999999999999995</v>
      </c>
      <c r="R65" s="116">
        <f t="shared" si="8"/>
        <v>7.64</v>
      </c>
      <c r="S65" s="116">
        <f t="shared" si="9"/>
        <v>8.68</v>
      </c>
      <c r="T65" s="116">
        <f t="shared" si="10"/>
        <v>11.139999999999999</v>
      </c>
      <c r="U65" s="116">
        <f t="shared" si="11"/>
        <v>10.180000000000001</v>
      </c>
      <c r="V65" s="116">
        <f t="shared" si="12"/>
        <v>8.9250000000000007</v>
      </c>
      <c r="Y65" s="116">
        <f t="shared" si="13"/>
        <v>10.08</v>
      </c>
      <c r="Z65" s="113">
        <v>9.6999999999999993</v>
      </c>
      <c r="AA65" s="113">
        <v>9.3000000000000007</v>
      </c>
      <c r="AB65" s="113">
        <v>8.5</v>
      </c>
      <c r="AC65" s="113">
        <v>11.4</v>
      </c>
      <c r="AD65" s="113">
        <v>11.5</v>
      </c>
      <c r="AE65" s="115"/>
      <c r="AG65" s="116">
        <f t="shared" si="14"/>
        <v>9.92</v>
      </c>
      <c r="AH65" s="113">
        <v>8.3000000000000007</v>
      </c>
      <c r="AI65" s="113">
        <v>9.4</v>
      </c>
      <c r="AJ65" s="113">
        <v>8.8000000000000007</v>
      </c>
      <c r="AK65" s="113">
        <v>11.5</v>
      </c>
      <c r="AL65" s="113">
        <v>11.6</v>
      </c>
      <c r="AM65" s="115"/>
      <c r="AO65" s="116">
        <f t="shared" si="15"/>
        <v>10.824999999999999</v>
      </c>
      <c r="AP65" s="113">
        <v>9.8000000000000007</v>
      </c>
      <c r="AQ65" s="113">
        <v>9.9</v>
      </c>
      <c r="AR65" s="113">
        <v>9.5</v>
      </c>
      <c r="AS65" s="113">
        <v>12</v>
      </c>
      <c r="AT65" s="113">
        <v>11.9</v>
      </c>
      <c r="AU65" s="115"/>
      <c r="AW65" s="116">
        <f t="shared" si="16"/>
        <v>11.04</v>
      </c>
      <c r="AX65" s="113">
        <v>10.7</v>
      </c>
      <c r="AY65" s="113">
        <v>10.5</v>
      </c>
      <c r="AZ65" s="113">
        <v>9.6</v>
      </c>
      <c r="BA65" s="113">
        <v>12.2</v>
      </c>
      <c r="BB65" s="113">
        <v>12.2</v>
      </c>
      <c r="BC65" s="115"/>
      <c r="BE65" s="116">
        <f t="shared" si="17"/>
        <v>4.3999999999999995</v>
      </c>
      <c r="BF65" s="113">
        <v>4.5999999999999996</v>
      </c>
      <c r="BG65" s="113">
        <v>3.8</v>
      </c>
      <c r="BH65" s="113">
        <v>3.9</v>
      </c>
      <c r="BI65" s="113">
        <v>4.5</v>
      </c>
      <c r="BJ65" s="113">
        <v>5.2</v>
      </c>
      <c r="BK65" s="115"/>
      <c r="BM65" s="116">
        <f t="shared" si="18"/>
        <v>7.64</v>
      </c>
      <c r="BN65" s="113">
        <v>9</v>
      </c>
      <c r="BO65" s="113">
        <v>6.4</v>
      </c>
      <c r="BP65" s="113">
        <v>6.2</v>
      </c>
      <c r="BQ65" s="113">
        <v>7.6</v>
      </c>
      <c r="BR65" s="113">
        <v>9</v>
      </c>
      <c r="BU65" s="116">
        <f t="shared" si="19"/>
        <v>8.68</v>
      </c>
      <c r="BV65" s="113">
        <v>9.8000000000000007</v>
      </c>
      <c r="BW65" s="113">
        <v>6.7</v>
      </c>
      <c r="BX65" s="113">
        <v>7.5</v>
      </c>
      <c r="BY65" s="113">
        <v>9</v>
      </c>
      <c r="BZ65" s="113">
        <v>10.4</v>
      </c>
      <c r="CC65" s="116">
        <f t="shared" si="20"/>
        <v>11.139999999999999</v>
      </c>
      <c r="CD65" s="113">
        <v>11.8</v>
      </c>
      <c r="CE65" s="113">
        <v>9</v>
      </c>
      <c r="CF65" s="113">
        <v>10.8</v>
      </c>
      <c r="CG65" s="113">
        <v>11.2</v>
      </c>
      <c r="CH65" s="113">
        <v>12.9</v>
      </c>
      <c r="CK65" s="116">
        <f t="shared" si="21"/>
        <v>10.180000000000001</v>
      </c>
      <c r="CL65" s="113">
        <v>11.9</v>
      </c>
      <c r="CM65" s="113">
        <v>8.1999999999999993</v>
      </c>
      <c r="CN65" s="113">
        <v>8.3000000000000007</v>
      </c>
      <c r="CO65" s="113">
        <v>10.199999999999999</v>
      </c>
      <c r="CP65" s="113">
        <v>12.3</v>
      </c>
      <c r="CS65" s="116">
        <f t="shared" si="22"/>
        <v>8.9250000000000007</v>
      </c>
      <c r="CT65" s="113">
        <v>11.2</v>
      </c>
      <c r="CU65" s="113">
        <v>7.4</v>
      </c>
      <c r="CV65" s="113">
        <v>7.7</v>
      </c>
      <c r="CW65" s="113">
        <v>9.5</v>
      </c>
      <c r="CX65" s="113">
        <v>11.1</v>
      </c>
      <c r="DA65" s="118">
        <v>45819</v>
      </c>
      <c r="DB65" s="113">
        <v>20.125</v>
      </c>
      <c r="DC65" s="113">
        <v>22.1</v>
      </c>
    </row>
    <row r="66" spans="3:107">
      <c r="C66" s="115">
        <f t="shared" si="23"/>
        <v>65</v>
      </c>
      <c r="D66" s="116">
        <f t="shared" ref="D66:D129" si="26">E66*0.8025+3.64</f>
        <v>10.49335</v>
      </c>
      <c r="E66" s="116">
        <f t="shared" ref="E66:E129" si="27">INDEX(M66:V66,,MATCH($A$14,$M$1:$V$1,FALSE))</f>
        <v>8.5399999999999991</v>
      </c>
      <c r="F66" s="116">
        <f t="shared" ref="F66:F129" si="28">IF(D66&gt;8,D66-8,D66*0.05)</f>
        <v>2.4933499999999995</v>
      </c>
      <c r="G66" s="116">
        <f>指導機関用調整項目!$G$2*F66/$F$367</f>
        <v>2.0034148593729151e-002</v>
      </c>
      <c r="H66" s="116">
        <f t="shared" si="24"/>
        <v>0.42477577614748457</v>
      </c>
      <c r="I66" s="116">
        <f>IF(降水量!Y66&gt;0,降水量!Y66*飽差!I66*F66*E66,0)</f>
        <v>2.8329492805217025</v>
      </c>
      <c r="J66" s="116">
        <f>指導機関用調整項目!$G$2*I66/$I$367</f>
        <v>8.2151095790173583e-003</v>
      </c>
      <c r="K66" s="116"/>
      <c r="M66" s="116">
        <f t="shared" ref="M66:M129" si="29">INDEX($Y66:$AD66,MATCH($C$1,$Y$1:$AD$1,0))</f>
        <v>10.38</v>
      </c>
      <c r="N66" s="116">
        <f t="shared" ref="N66:N129" si="30">INDEX($AG66:$AL66,MATCH($C$1,$AG$1:$AL$1,0))</f>
        <v>10.219999999999999</v>
      </c>
      <c r="O66" s="116">
        <f t="shared" ref="O66:O129" si="31">INDEX($AO66:$AT66,MATCH($C$1,$AO$1:$AT$1,0))</f>
        <v>10.4</v>
      </c>
      <c r="P66" s="116">
        <f t="shared" ref="P66:P129" si="32">INDEX($AW66:$BB66,MATCH($C$1,$AW$1:$BB$1,0))</f>
        <v>10.920000000000002</v>
      </c>
      <c r="Q66" s="116">
        <f t="shared" ref="Q66:Q129" si="33">INDEX($BE66:$BJ66,MATCH($C$1,$BE$1:$BJ$1,0))</f>
        <v>4.8400000000000007</v>
      </c>
      <c r="R66" s="116">
        <f t="shared" ref="R66:R129" si="34">INDEX($BM66:$BR66,MATCH($C$1,$BM$1:$BR$1,0))</f>
        <v>8.1999999999999993</v>
      </c>
      <c r="S66" s="116">
        <f t="shared" ref="S66:S129" si="35">INDEX($BU66:$BZ66,MATCH($C$1,$BU$1:$BZ$1,0))</f>
        <v>8.5399999999999991</v>
      </c>
      <c r="T66" s="116">
        <f t="shared" ref="T66:T129" si="36">INDEX($CC66:$CH66,MATCH($C$1,$CC$1:$CH$1,0))</f>
        <v>10.440000000000001</v>
      </c>
      <c r="U66" s="116">
        <f t="shared" ref="U66:U129" si="37">INDEX($CK66:$CP66,MATCH($C$1,$CK$1:$CP$1,0))</f>
        <v>9.6</v>
      </c>
      <c r="V66" s="116">
        <f t="shared" ref="V66:V129" si="38">INDEX($CS66:$CX66,MATCH($C$1,$CS$1:$CX$1,0))</f>
        <v>9.1</v>
      </c>
      <c r="Y66" s="116">
        <f t="shared" ref="Y66:Y129" si="39">AVERAGE(Z66:AD66)</f>
        <v>10.38</v>
      </c>
      <c r="Z66" s="113">
        <v>10.3</v>
      </c>
      <c r="AA66" s="113">
        <v>6.8</v>
      </c>
      <c r="AB66" s="113">
        <v>10.9</v>
      </c>
      <c r="AC66" s="113">
        <v>9.4</v>
      </c>
      <c r="AD66" s="113">
        <v>14.5</v>
      </c>
      <c r="AE66" s="115"/>
      <c r="AG66" s="116">
        <f t="shared" ref="AG66:AG129" si="40">AVERAGE(AH66:AL66)</f>
        <v>10.219999999999999</v>
      </c>
      <c r="AH66" s="113">
        <v>9.5</v>
      </c>
      <c r="AI66" s="113">
        <v>6.9</v>
      </c>
      <c r="AJ66" s="113">
        <v>11.4</v>
      </c>
      <c r="AK66" s="113">
        <v>8.9</v>
      </c>
      <c r="AL66" s="113">
        <v>14.4</v>
      </c>
      <c r="AM66" s="115"/>
      <c r="AO66" s="116">
        <f t="shared" ref="AO66:AO129" si="41">AVERAGE(AQ66:AT66)</f>
        <v>10.4</v>
      </c>
      <c r="AP66" s="113">
        <v>10.5</v>
      </c>
      <c r="AQ66" s="113">
        <v>7.3</v>
      </c>
      <c r="AR66" s="113">
        <v>11.3</v>
      </c>
      <c r="AS66" s="113">
        <v>8.3000000000000007</v>
      </c>
      <c r="AT66" s="113">
        <v>14.7</v>
      </c>
      <c r="AU66" s="115"/>
      <c r="AW66" s="116">
        <f t="shared" ref="AW66:AW129" si="42">AVERAGE(AX66:BB66)</f>
        <v>10.920000000000002</v>
      </c>
      <c r="AX66" s="113">
        <v>11.3</v>
      </c>
      <c r="AY66" s="113">
        <v>7.9</v>
      </c>
      <c r="AZ66" s="113">
        <v>11.5</v>
      </c>
      <c r="BA66" s="113">
        <v>9.1</v>
      </c>
      <c r="BB66" s="113">
        <v>14.8</v>
      </c>
      <c r="BC66" s="115"/>
      <c r="BE66" s="116">
        <f t="shared" ref="BE66:BE129" si="43">AVERAGE(BF66:BJ66)</f>
        <v>4.8400000000000007</v>
      </c>
      <c r="BF66" s="113">
        <v>5.9</v>
      </c>
      <c r="BG66" s="113">
        <v>1</v>
      </c>
      <c r="BH66" s="113">
        <v>6.4</v>
      </c>
      <c r="BI66" s="113">
        <v>1.3</v>
      </c>
      <c r="BJ66" s="113">
        <v>9.6</v>
      </c>
      <c r="BK66" s="115"/>
      <c r="BM66" s="116">
        <f t="shared" ref="BM66:BM129" si="44">AVERAGE(BN66:BR66)</f>
        <v>8.1999999999999993</v>
      </c>
      <c r="BN66" s="113">
        <v>9.4</v>
      </c>
      <c r="BO66" s="113">
        <v>4.4000000000000004</v>
      </c>
      <c r="BP66" s="113">
        <v>8.9</v>
      </c>
      <c r="BQ66" s="113">
        <v>5.0999999999999996</v>
      </c>
      <c r="BR66" s="113">
        <v>13.2</v>
      </c>
      <c r="BU66" s="116">
        <f t="shared" ref="BU66:BU129" si="45">AVERAGE(BV66:BZ66)</f>
        <v>8.5399999999999991</v>
      </c>
      <c r="BV66" s="113">
        <v>8.1</v>
      </c>
      <c r="BW66" s="113">
        <v>6</v>
      </c>
      <c r="BX66" s="113">
        <v>10.199999999999999</v>
      </c>
      <c r="BY66" s="113">
        <v>4.8</v>
      </c>
      <c r="BZ66" s="113">
        <v>13.6</v>
      </c>
      <c r="CC66" s="116">
        <f t="shared" ref="CC66:CC129" si="46">AVERAGE(CD66:CH66)</f>
        <v>10.440000000000001</v>
      </c>
      <c r="CD66" s="113">
        <v>10.1</v>
      </c>
      <c r="CE66" s="113">
        <v>8.5</v>
      </c>
      <c r="CF66" s="113">
        <v>11.9</v>
      </c>
      <c r="CG66" s="113">
        <v>6.7</v>
      </c>
      <c r="CH66" s="113">
        <v>15</v>
      </c>
      <c r="CK66" s="116">
        <f t="shared" ref="CK66:CK129" si="47">AVERAGE(CL66:CP66)</f>
        <v>9.6</v>
      </c>
      <c r="CL66" s="113">
        <v>9.6</v>
      </c>
      <c r="CM66" s="113">
        <v>7.6</v>
      </c>
      <c r="CN66" s="113">
        <v>9.9</v>
      </c>
      <c r="CO66" s="113">
        <v>6.3</v>
      </c>
      <c r="CP66" s="113">
        <v>14.6</v>
      </c>
      <c r="CS66" s="116">
        <f t="shared" ref="CS66:CS129" si="48">AVERAGE(CU66:CX66)</f>
        <v>9.1</v>
      </c>
      <c r="CT66" s="113">
        <v>10</v>
      </c>
      <c r="CU66" s="113">
        <v>7.1</v>
      </c>
      <c r="CV66" s="113">
        <v>9.6999999999999993</v>
      </c>
      <c r="CW66" s="113">
        <v>6.1</v>
      </c>
      <c r="CX66" s="113">
        <v>13.5</v>
      </c>
      <c r="DA66" s="118">
        <v>45820</v>
      </c>
      <c r="DB66" s="113">
        <v>20.225416666666668</v>
      </c>
      <c r="DC66" s="113">
        <v>21.6</v>
      </c>
    </row>
    <row r="67" spans="3:107">
      <c r="C67" s="115">
        <f t="shared" ref="C67:C130" si="49">C66+1</f>
        <v>66</v>
      </c>
      <c r="D67" s="116">
        <f t="shared" si="26"/>
        <v>10.1242</v>
      </c>
      <c r="E67" s="116">
        <f t="shared" si="27"/>
        <v>8.08</v>
      </c>
      <c r="F67" s="116">
        <f t="shared" si="28"/>
        <v>2.1242000000000001</v>
      </c>
      <c r="G67" s="116">
        <f>指導機関用調整項目!$G$2*F67/$F$367</f>
        <v>1.706801630047906e-002</v>
      </c>
      <c r="H67" s="116">
        <f t="shared" ref="H67:H130" si="50">G67+H66</f>
        <v>0.44184379244796362</v>
      </c>
      <c r="I67" s="116">
        <f>IF(降水量!Y67&gt;0,降水量!Y67*飽差!I67*F67*E67,0)</f>
        <v>2.7395228187717797</v>
      </c>
      <c r="J67" s="116">
        <f>指導機関用調整項目!$G$2*I67/$I$367</f>
        <v>7.9441874604561161e-003</v>
      </c>
      <c r="K67" s="116"/>
      <c r="M67" s="116">
        <f t="shared" si="29"/>
        <v>8.86</v>
      </c>
      <c r="N67" s="116">
        <f t="shared" si="30"/>
        <v>9.1199999999999992</v>
      </c>
      <c r="O67" s="116">
        <f t="shared" si="31"/>
        <v>10.125</v>
      </c>
      <c r="P67" s="116">
        <f t="shared" si="32"/>
        <v>9.66</v>
      </c>
      <c r="Q67" s="116">
        <f t="shared" si="33"/>
        <v>3.7</v>
      </c>
      <c r="R67" s="116">
        <f t="shared" si="34"/>
        <v>6.5400000000000009</v>
      </c>
      <c r="S67" s="116">
        <f t="shared" si="35"/>
        <v>8.08</v>
      </c>
      <c r="T67" s="116">
        <f t="shared" si="36"/>
        <v>10.059999999999999</v>
      </c>
      <c r="U67" s="116">
        <f t="shared" si="37"/>
        <v>9.1999999999999993</v>
      </c>
      <c r="V67" s="116">
        <f t="shared" si="38"/>
        <v>8.9</v>
      </c>
      <c r="Y67" s="116">
        <f t="shared" si="39"/>
        <v>8.86</v>
      </c>
      <c r="Z67" s="113">
        <v>8.1999999999999993</v>
      </c>
      <c r="AA67" s="113">
        <v>9.3000000000000007</v>
      </c>
      <c r="AB67" s="113">
        <v>10.9</v>
      </c>
      <c r="AC67" s="113">
        <v>7</v>
      </c>
      <c r="AD67" s="113">
        <v>8.9</v>
      </c>
      <c r="AE67" s="115"/>
      <c r="AG67" s="116">
        <f t="shared" si="40"/>
        <v>9.1199999999999992</v>
      </c>
      <c r="AH67" s="113">
        <v>7.5</v>
      </c>
      <c r="AI67" s="113">
        <v>8.6999999999999993</v>
      </c>
      <c r="AJ67" s="113">
        <v>11.6</v>
      </c>
      <c r="AK67" s="113">
        <v>8.1</v>
      </c>
      <c r="AL67" s="113">
        <v>9.6999999999999993</v>
      </c>
      <c r="AM67" s="115"/>
      <c r="AO67" s="116">
        <f t="shared" si="41"/>
        <v>10.125</v>
      </c>
      <c r="AP67" s="113">
        <v>7.7</v>
      </c>
      <c r="AQ67" s="113">
        <v>10.1</v>
      </c>
      <c r="AR67" s="113">
        <v>12</v>
      </c>
      <c r="AS67" s="113">
        <v>8.1999999999999993</v>
      </c>
      <c r="AT67" s="113">
        <v>10.199999999999999</v>
      </c>
      <c r="AU67" s="115"/>
      <c r="AW67" s="116">
        <f t="shared" si="42"/>
        <v>9.66</v>
      </c>
      <c r="AX67" s="113">
        <v>7.9</v>
      </c>
      <c r="AY67" s="113">
        <v>10.199999999999999</v>
      </c>
      <c r="AZ67" s="113">
        <v>12.2</v>
      </c>
      <c r="BA67" s="113">
        <v>7.9</v>
      </c>
      <c r="BB67" s="113">
        <v>10.1</v>
      </c>
      <c r="BC67" s="115"/>
      <c r="BE67" s="116">
        <f t="shared" si="43"/>
        <v>3.7</v>
      </c>
      <c r="BF67" s="113">
        <v>2</v>
      </c>
      <c r="BG67" s="113">
        <v>4.4000000000000004</v>
      </c>
      <c r="BH67" s="113">
        <v>6</v>
      </c>
      <c r="BI67" s="113">
        <v>1</v>
      </c>
      <c r="BJ67" s="113">
        <v>5.0999999999999996</v>
      </c>
      <c r="BK67" s="115"/>
      <c r="BM67" s="116">
        <f t="shared" si="44"/>
        <v>6.5400000000000009</v>
      </c>
      <c r="BN67" s="113">
        <v>5.7</v>
      </c>
      <c r="BO67" s="113">
        <v>7.7</v>
      </c>
      <c r="BP67" s="113">
        <v>8.1999999999999993</v>
      </c>
      <c r="BQ67" s="113">
        <v>3.2</v>
      </c>
      <c r="BR67" s="113">
        <v>7.9</v>
      </c>
      <c r="BU67" s="116">
        <f t="shared" si="45"/>
        <v>8.08</v>
      </c>
      <c r="BV67" s="113">
        <v>6.3</v>
      </c>
      <c r="BW67" s="113">
        <v>8.6</v>
      </c>
      <c r="BX67" s="113">
        <v>11.1</v>
      </c>
      <c r="BY67" s="113">
        <v>5.8</v>
      </c>
      <c r="BZ67" s="113">
        <v>8.6</v>
      </c>
      <c r="CC67" s="116">
        <f t="shared" si="46"/>
        <v>10.059999999999999</v>
      </c>
      <c r="CD67" s="113">
        <v>8.9</v>
      </c>
      <c r="CE67" s="113">
        <v>10.6</v>
      </c>
      <c r="CF67" s="113">
        <v>12.2</v>
      </c>
      <c r="CG67" s="113">
        <v>7.4</v>
      </c>
      <c r="CH67" s="113">
        <v>11.2</v>
      </c>
      <c r="CK67" s="116">
        <f t="shared" si="47"/>
        <v>9.1999999999999993</v>
      </c>
      <c r="CL67" s="113">
        <v>8.1</v>
      </c>
      <c r="CM67" s="113">
        <v>10.1</v>
      </c>
      <c r="CN67" s="113">
        <v>10.5</v>
      </c>
      <c r="CO67" s="113">
        <v>7.2</v>
      </c>
      <c r="CP67" s="113">
        <v>10.1</v>
      </c>
      <c r="CS67" s="116">
        <f t="shared" si="48"/>
        <v>8.9</v>
      </c>
      <c r="CT67" s="113">
        <v>8.1</v>
      </c>
      <c r="CU67" s="113">
        <v>9</v>
      </c>
      <c r="CV67" s="113">
        <v>10.3</v>
      </c>
      <c r="CW67" s="113">
        <v>6.5</v>
      </c>
      <c r="CX67" s="113">
        <v>9.8000000000000007</v>
      </c>
      <c r="DA67" s="118">
        <v>45821</v>
      </c>
      <c r="DB67" s="113">
        <v>20.474166666666665</v>
      </c>
      <c r="DC67" s="113">
        <v>22</v>
      </c>
    </row>
    <row r="68" spans="3:107">
      <c r="C68" s="115">
        <f t="shared" si="49"/>
        <v>67</v>
      </c>
      <c r="D68" s="116">
        <f t="shared" si="26"/>
        <v>10.043950000000001</v>
      </c>
      <c r="E68" s="116">
        <f t="shared" si="27"/>
        <v>7.9800000000000013</v>
      </c>
      <c r="F68" s="116">
        <f t="shared" si="28"/>
        <v>2.0439500000000006</v>
      </c>
      <c r="G68" s="116">
        <f>指導機関用調整項目!$G$2*F68/$F$367</f>
        <v>1.6423204932381221e-002</v>
      </c>
      <c r="H68" s="116">
        <f t="shared" si="50"/>
        <v>0.45826699738034482</v>
      </c>
      <c r="I68" s="116">
        <f>IF(降水量!Y68&gt;0,降水量!Y68*飽差!I68*F68*E68,0)</f>
        <v>2.5660228470100255</v>
      </c>
      <c r="J68" s="116">
        <f>指導機関用調整項目!$G$2*I68/$I$367</f>
        <v>7.4410646937411572e-003</v>
      </c>
      <c r="K68" s="116"/>
      <c r="M68" s="116">
        <f t="shared" si="29"/>
        <v>8.3199999999999985</v>
      </c>
      <c r="N68" s="116">
        <f t="shared" si="30"/>
        <v>8.52</v>
      </c>
      <c r="O68" s="116">
        <f t="shared" si="31"/>
        <v>10.3</v>
      </c>
      <c r="P68" s="116">
        <f t="shared" si="32"/>
        <v>9.4599999999999991</v>
      </c>
      <c r="Q68" s="116">
        <f t="shared" si="33"/>
        <v>4.6399999999999997</v>
      </c>
      <c r="R68" s="116">
        <f t="shared" si="34"/>
        <v>7.1199999999999992</v>
      </c>
      <c r="S68" s="116">
        <f t="shared" si="35"/>
        <v>7.9800000000000013</v>
      </c>
      <c r="T68" s="116">
        <f t="shared" si="36"/>
        <v>10.02</v>
      </c>
      <c r="U68" s="116">
        <f t="shared" si="37"/>
        <v>8.9</v>
      </c>
      <c r="V68" s="116">
        <f t="shared" si="38"/>
        <v>9.0250000000000004</v>
      </c>
      <c r="Y68" s="116">
        <f t="shared" si="39"/>
        <v>8.3199999999999985</v>
      </c>
      <c r="Z68" s="113">
        <v>4.3</v>
      </c>
      <c r="AA68" s="113">
        <v>7.5</v>
      </c>
      <c r="AB68" s="113">
        <v>12</v>
      </c>
      <c r="AC68" s="113">
        <v>9.1</v>
      </c>
      <c r="AD68" s="113">
        <v>8.6999999999999993</v>
      </c>
      <c r="AE68" s="115"/>
      <c r="AG68" s="116">
        <f t="shared" si="40"/>
        <v>8.52</v>
      </c>
      <c r="AH68" s="113">
        <v>4.8</v>
      </c>
      <c r="AI68" s="113">
        <v>7</v>
      </c>
      <c r="AJ68" s="113">
        <v>12.7</v>
      </c>
      <c r="AK68" s="113">
        <v>9.1999999999999993</v>
      </c>
      <c r="AL68" s="113">
        <v>8.9</v>
      </c>
      <c r="AM68" s="115"/>
      <c r="AO68" s="116">
        <f t="shared" si="41"/>
        <v>10.3</v>
      </c>
      <c r="AP68" s="113">
        <v>5.8</v>
      </c>
      <c r="AQ68" s="113">
        <v>8.4</v>
      </c>
      <c r="AR68" s="113">
        <v>13</v>
      </c>
      <c r="AS68" s="113">
        <v>10</v>
      </c>
      <c r="AT68" s="113">
        <v>9.8000000000000007</v>
      </c>
      <c r="AU68" s="115"/>
      <c r="AW68" s="116">
        <f t="shared" si="42"/>
        <v>9.4599999999999991</v>
      </c>
      <c r="AX68" s="113">
        <v>6.2</v>
      </c>
      <c r="AY68" s="113">
        <v>8.4</v>
      </c>
      <c r="AZ68" s="113">
        <v>12.9</v>
      </c>
      <c r="BA68" s="113">
        <v>10</v>
      </c>
      <c r="BB68" s="113">
        <v>9.8000000000000007</v>
      </c>
      <c r="BC68" s="115"/>
      <c r="BE68" s="116">
        <f t="shared" si="43"/>
        <v>4.6399999999999997</v>
      </c>
      <c r="BF68" s="113">
        <v>1.9</v>
      </c>
      <c r="BG68" s="113">
        <v>4.3</v>
      </c>
      <c r="BH68" s="113">
        <v>7.8</v>
      </c>
      <c r="BI68" s="113">
        <v>3.5</v>
      </c>
      <c r="BJ68" s="113">
        <v>5.7</v>
      </c>
      <c r="BK68" s="115"/>
      <c r="BM68" s="116">
        <f t="shared" si="44"/>
        <v>7.1199999999999992</v>
      </c>
      <c r="BN68" s="113">
        <v>5.2</v>
      </c>
      <c r="BO68" s="113">
        <v>7</v>
      </c>
      <c r="BP68" s="113">
        <v>9.5</v>
      </c>
      <c r="BQ68" s="113">
        <v>5.6</v>
      </c>
      <c r="BR68" s="113">
        <v>8.3000000000000007</v>
      </c>
      <c r="BU68" s="116">
        <f t="shared" si="45"/>
        <v>7.9800000000000013</v>
      </c>
      <c r="BV68" s="113">
        <v>4.9000000000000004</v>
      </c>
      <c r="BW68" s="113">
        <v>6.2</v>
      </c>
      <c r="BX68" s="113">
        <v>12.6</v>
      </c>
      <c r="BY68" s="113">
        <v>7.9</v>
      </c>
      <c r="BZ68" s="113">
        <v>8.3000000000000007</v>
      </c>
      <c r="CC68" s="116">
        <f t="shared" si="46"/>
        <v>10.02</v>
      </c>
      <c r="CD68" s="113">
        <v>7.8</v>
      </c>
      <c r="CE68" s="113">
        <v>8.1</v>
      </c>
      <c r="CF68" s="113">
        <v>14</v>
      </c>
      <c r="CG68" s="113">
        <v>9.6</v>
      </c>
      <c r="CH68" s="113">
        <v>10.6</v>
      </c>
      <c r="CK68" s="116">
        <f t="shared" si="47"/>
        <v>8.9</v>
      </c>
      <c r="CL68" s="113">
        <v>7.7</v>
      </c>
      <c r="CM68" s="113">
        <v>7.3</v>
      </c>
      <c r="CN68" s="113">
        <v>11.5</v>
      </c>
      <c r="CO68" s="113">
        <v>8</v>
      </c>
      <c r="CP68" s="113">
        <v>10</v>
      </c>
      <c r="CS68" s="116">
        <f t="shared" si="48"/>
        <v>9.0250000000000004</v>
      </c>
      <c r="CT68" s="113">
        <v>7.1</v>
      </c>
      <c r="CU68" s="113">
        <v>7.2</v>
      </c>
      <c r="CV68" s="113">
        <v>11.5</v>
      </c>
      <c r="CW68" s="113">
        <v>8</v>
      </c>
      <c r="CX68" s="113">
        <v>9.4</v>
      </c>
      <c r="DA68" s="118">
        <v>45822</v>
      </c>
      <c r="DB68" s="113">
        <v>20.268333333333334</v>
      </c>
      <c r="DC68" s="113">
        <v>20.2</v>
      </c>
    </row>
    <row r="69" spans="3:107">
      <c r="C69" s="115">
        <f t="shared" si="49"/>
        <v>68</v>
      </c>
      <c r="D69" s="116">
        <f t="shared" si="26"/>
        <v>11.039050000000001</v>
      </c>
      <c r="E69" s="116">
        <f t="shared" si="27"/>
        <v>9.2200000000000006</v>
      </c>
      <c r="F69" s="116">
        <f t="shared" si="28"/>
        <v>3.0390500000000014</v>
      </c>
      <c r="G69" s="116">
        <f>指導機関用調整項目!$G$2*F69/$F$367</f>
        <v>2.4418865896794515e-002</v>
      </c>
      <c r="H69" s="116">
        <f t="shared" si="50"/>
        <v>0.48268586327713936</v>
      </c>
      <c r="I69" s="116">
        <f>IF(降水量!Y69&gt;0,降水量!Y69*飽差!I69*F69*E69,0)</f>
        <v>5.8716277679343394</v>
      </c>
      <c r="J69" s="116">
        <f>指導機関用調整項目!$G$2*I69/$I$367</f>
        <v>1.7026801663000048e-002</v>
      </c>
      <c r="K69" s="116"/>
      <c r="M69" s="116">
        <f t="shared" si="29"/>
        <v>10.120000000000001</v>
      </c>
      <c r="N69" s="116">
        <f t="shared" si="30"/>
        <v>10.1</v>
      </c>
      <c r="O69" s="116">
        <f t="shared" si="31"/>
        <v>11.1</v>
      </c>
      <c r="P69" s="116">
        <f t="shared" si="32"/>
        <v>10.819999999999999</v>
      </c>
      <c r="Q69" s="116">
        <f t="shared" si="33"/>
        <v>4.8</v>
      </c>
      <c r="R69" s="116">
        <f t="shared" si="34"/>
        <v>7.56</v>
      </c>
      <c r="S69" s="116">
        <f t="shared" si="35"/>
        <v>9.2200000000000006</v>
      </c>
      <c r="T69" s="116">
        <f t="shared" si="36"/>
        <v>11.26</v>
      </c>
      <c r="U69" s="116">
        <f t="shared" si="37"/>
        <v>10.040000000000001</v>
      </c>
      <c r="V69" s="116">
        <f t="shared" si="38"/>
        <v>9.875</v>
      </c>
      <c r="Y69" s="116">
        <f t="shared" si="39"/>
        <v>10.120000000000001</v>
      </c>
      <c r="Z69" s="113">
        <v>8.1999999999999993</v>
      </c>
      <c r="AA69" s="113">
        <v>7.7</v>
      </c>
      <c r="AB69" s="113">
        <v>14</v>
      </c>
      <c r="AC69" s="113">
        <v>9.6</v>
      </c>
      <c r="AD69" s="113">
        <v>11.1</v>
      </c>
      <c r="AE69" s="115"/>
      <c r="AG69" s="116">
        <f t="shared" si="40"/>
        <v>10.1</v>
      </c>
      <c r="AH69" s="113">
        <v>7.9</v>
      </c>
      <c r="AI69" s="113">
        <v>8.1999999999999993</v>
      </c>
      <c r="AJ69" s="113">
        <v>13.7</v>
      </c>
      <c r="AK69" s="113">
        <v>9.5</v>
      </c>
      <c r="AL69" s="113">
        <v>11.2</v>
      </c>
      <c r="AM69" s="115"/>
      <c r="AO69" s="116">
        <f t="shared" si="41"/>
        <v>11.1</v>
      </c>
      <c r="AP69" s="113">
        <v>7.8</v>
      </c>
      <c r="AQ69" s="113">
        <v>8.1</v>
      </c>
      <c r="AR69" s="113">
        <v>14.3</v>
      </c>
      <c r="AS69" s="113">
        <v>10.1</v>
      </c>
      <c r="AT69" s="113">
        <v>11.9</v>
      </c>
      <c r="AU69" s="115"/>
      <c r="AW69" s="116">
        <f t="shared" si="42"/>
        <v>10.819999999999999</v>
      </c>
      <c r="AX69" s="113">
        <v>8.4</v>
      </c>
      <c r="AY69" s="113">
        <v>8.9</v>
      </c>
      <c r="AZ69" s="113">
        <v>14.6</v>
      </c>
      <c r="BA69" s="113">
        <v>10</v>
      </c>
      <c r="BB69" s="113">
        <v>12.2</v>
      </c>
      <c r="BC69" s="115"/>
      <c r="BE69" s="116">
        <f t="shared" si="43"/>
        <v>4.8</v>
      </c>
      <c r="BF69" s="113">
        <v>2.5</v>
      </c>
      <c r="BG69" s="113">
        <v>3.5</v>
      </c>
      <c r="BH69" s="113">
        <v>8.4</v>
      </c>
      <c r="BI69" s="113">
        <v>3</v>
      </c>
      <c r="BJ69" s="113">
        <v>6.6</v>
      </c>
      <c r="BK69" s="115"/>
      <c r="BM69" s="116">
        <f t="shared" si="44"/>
        <v>7.56</v>
      </c>
      <c r="BN69" s="113">
        <v>6.4</v>
      </c>
      <c r="BO69" s="113">
        <v>6.6</v>
      </c>
      <c r="BP69" s="113">
        <v>10.1</v>
      </c>
      <c r="BQ69" s="113">
        <v>5.4</v>
      </c>
      <c r="BR69" s="113">
        <v>9.3000000000000007</v>
      </c>
      <c r="BU69" s="116">
        <f t="shared" si="45"/>
        <v>9.2200000000000006</v>
      </c>
      <c r="BV69" s="113">
        <v>6.9</v>
      </c>
      <c r="BW69" s="113">
        <v>7</v>
      </c>
      <c r="BX69" s="113">
        <v>13.8</v>
      </c>
      <c r="BY69" s="113">
        <v>8.3000000000000007</v>
      </c>
      <c r="BZ69" s="113">
        <v>10.1</v>
      </c>
      <c r="CC69" s="116">
        <f t="shared" si="46"/>
        <v>11.26</v>
      </c>
      <c r="CD69" s="113">
        <v>9.1999999999999993</v>
      </c>
      <c r="CE69" s="113">
        <v>8.8000000000000007</v>
      </c>
      <c r="CF69" s="113">
        <v>15.6</v>
      </c>
      <c r="CG69" s="113">
        <v>10.199999999999999</v>
      </c>
      <c r="CH69" s="113">
        <v>12.5</v>
      </c>
      <c r="CK69" s="116">
        <f t="shared" si="47"/>
        <v>10.040000000000001</v>
      </c>
      <c r="CL69" s="113">
        <v>8.6999999999999993</v>
      </c>
      <c r="CM69" s="113">
        <v>8.6</v>
      </c>
      <c r="CN69" s="113">
        <v>13.6</v>
      </c>
      <c r="CO69" s="113">
        <v>8.1</v>
      </c>
      <c r="CP69" s="113">
        <v>11.2</v>
      </c>
      <c r="CS69" s="116">
        <f t="shared" si="48"/>
        <v>9.875</v>
      </c>
      <c r="CT69" s="113">
        <v>7.5</v>
      </c>
      <c r="CU69" s="113">
        <v>7.9</v>
      </c>
      <c r="CV69" s="113">
        <v>13.2</v>
      </c>
      <c r="CW69" s="113">
        <v>7.9</v>
      </c>
      <c r="CX69" s="113">
        <v>10.5</v>
      </c>
      <c r="DA69" s="118">
        <v>45823</v>
      </c>
      <c r="DB69" s="113">
        <v>20.970416666666669</v>
      </c>
      <c r="DC69" s="113">
        <v>24.8</v>
      </c>
    </row>
    <row r="70" spans="3:107">
      <c r="C70" s="115">
        <f t="shared" si="49"/>
        <v>69</v>
      </c>
      <c r="D70" s="116">
        <f t="shared" si="26"/>
        <v>11.6008</v>
      </c>
      <c r="E70" s="116">
        <f t="shared" si="27"/>
        <v>9.92</v>
      </c>
      <c r="F70" s="116">
        <f t="shared" si="28"/>
        <v>3.6007999999999996</v>
      </c>
      <c r="G70" s="116">
        <f>指導機関用調整項目!$G$2*F70/$F$367</f>
        <v>2.8932545473479423e-002</v>
      </c>
      <c r="H70" s="116">
        <f t="shared" si="50"/>
        <v>0.51161840875061881</v>
      </c>
      <c r="I70" s="116">
        <f>IF(降水量!Y70&gt;0,降水量!Y70*飽差!I70*F70*E70,0)</f>
        <v>8.9916867446894528</v>
      </c>
      <c r="J70" s="116">
        <f>指導機関用調整項目!$G$2*I70/$I$367</f>
        <v>2.6074484430663233e-002</v>
      </c>
      <c r="K70" s="116"/>
      <c r="M70" s="116">
        <f t="shared" si="29"/>
        <v>11</v>
      </c>
      <c r="N70" s="116">
        <f t="shared" si="30"/>
        <v>10.919999999999998</v>
      </c>
      <c r="O70" s="116">
        <f t="shared" si="31"/>
        <v>11.674999999999999</v>
      </c>
      <c r="P70" s="116">
        <f t="shared" si="32"/>
        <v>11.559999999999999</v>
      </c>
      <c r="Q70" s="116">
        <f t="shared" si="33"/>
        <v>5.24</v>
      </c>
      <c r="R70" s="116">
        <f t="shared" si="34"/>
        <v>8</v>
      </c>
      <c r="S70" s="116">
        <f t="shared" si="35"/>
        <v>9.92</v>
      </c>
      <c r="T70" s="116">
        <f t="shared" si="36"/>
        <v>12</v>
      </c>
      <c r="U70" s="116">
        <f t="shared" si="37"/>
        <v>11.020000000000001</v>
      </c>
      <c r="V70" s="116">
        <f t="shared" si="38"/>
        <v>10.275</v>
      </c>
      <c r="Y70" s="116">
        <f t="shared" si="39"/>
        <v>11</v>
      </c>
      <c r="Z70" s="113">
        <v>9.4</v>
      </c>
      <c r="AA70" s="113">
        <v>7.6</v>
      </c>
      <c r="AB70" s="113">
        <v>16.2</v>
      </c>
      <c r="AC70" s="113">
        <v>8.8000000000000007</v>
      </c>
      <c r="AD70" s="113">
        <v>13</v>
      </c>
      <c r="AE70" s="115"/>
      <c r="AG70" s="116">
        <f t="shared" si="40"/>
        <v>10.919999999999998</v>
      </c>
      <c r="AH70" s="113">
        <v>9.6</v>
      </c>
      <c r="AI70" s="113">
        <v>7.2</v>
      </c>
      <c r="AJ70" s="113">
        <v>15.7</v>
      </c>
      <c r="AK70" s="113">
        <v>9.3000000000000007</v>
      </c>
      <c r="AL70" s="113">
        <v>12.8</v>
      </c>
      <c r="AM70" s="115"/>
      <c r="AO70" s="116">
        <f t="shared" si="41"/>
        <v>11.674999999999999</v>
      </c>
      <c r="AP70" s="113">
        <v>10.1</v>
      </c>
      <c r="AQ70" s="113">
        <v>7.4</v>
      </c>
      <c r="AR70" s="113">
        <v>16.5</v>
      </c>
      <c r="AS70" s="113">
        <v>9.4</v>
      </c>
      <c r="AT70" s="113">
        <v>13.4</v>
      </c>
      <c r="AU70" s="115"/>
      <c r="AW70" s="116">
        <f t="shared" si="42"/>
        <v>11.559999999999999</v>
      </c>
      <c r="AX70" s="113">
        <v>10</v>
      </c>
      <c r="AY70" s="113">
        <v>7.9</v>
      </c>
      <c r="AZ70" s="113">
        <v>16.899999999999999</v>
      </c>
      <c r="BA70" s="113">
        <v>9.9</v>
      </c>
      <c r="BB70" s="113">
        <v>13.1</v>
      </c>
      <c r="BC70" s="115"/>
      <c r="BE70" s="116">
        <f t="shared" si="43"/>
        <v>5.24</v>
      </c>
      <c r="BF70" s="113">
        <v>5.0999999999999996</v>
      </c>
      <c r="BG70" s="113">
        <v>0.5</v>
      </c>
      <c r="BH70" s="113">
        <v>9.4</v>
      </c>
      <c r="BI70" s="113">
        <v>3.7</v>
      </c>
      <c r="BJ70" s="113">
        <v>7.5</v>
      </c>
      <c r="BK70" s="115"/>
      <c r="BM70" s="116">
        <f t="shared" si="44"/>
        <v>8</v>
      </c>
      <c r="BN70" s="113">
        <v>7.6</v>
      </c>
      <c r="BO70" s="113">
        <v>3.6</v>
      </c>
      <c r="BP70" s="113">
        <v>11.9</v>
      </c>
      <c r="BQ70" s="113">
        <v>6.5</v>
      </c>
      <c r="BR70" s="113">
        <v>10.4</v>
      </c>
      <c r="BU70" s="116">
        <f t="shared" si="45"/>
        <v>9.92</v>
      </c>
      <c r="BV70" s="113">
        <v>8.6999999999999993</v>
      </c>
      <c r="BW70" s="113">
        <v>4.2</v>
      </c>
      <c r="BX70" s="113">
        <v>15.6</v>
      </c>
      <c r="BY70" s="113">
        <v>9.1</v>
      </c>
      <c r="BZ70" s="113">
        <v>12</v>
      </c>
      <c r="CC70" s="116">
        <f t="shared" si="46"/>
        <v>12</v>
      </c>
      <c r="CD70" s="113">
        <v>11</v>
      </c>
      <c r="CE70" s="113">
        <v>5.9</v>
      </c>
      <c r="CF70" s="113">
        <v>16.8</v>
      </c>
      <c r="CG70" s="113">
        <v>11.3</v>
      </c>
      <c r="CH70" s="113">
        <v>15</v>
      </c>
      <c r="CK70" s="116">
        <f t="shared" si="47"/>
        <v>11.020000000000001</v>
      </c>
      <c r="CL70" s="113">
        <v>9.4</v>
      </c>
      <c r="CM70" s="113">
        <v>5.5</v>
      </c>
      <c r="CN70" s="113">
        <v>17.3</v>
      </c>
      <c r="CO70" s="113">
        <v>9.1999999999999993</v>
      </c>
      <c r="CP70" s="113">
        <v>13.7</v>
      </c>
      <c r="CS70" s="116">
        <f t="shared" si="48"/>
        <v>10.275</v>
      </c>
      <c r="CT70" s="113">
        <v>9.6999999999999993</v>
      </c>
      <c r="CU70" s="113">
        <v>5.4</v>
      </c>
      <c r="CV70" s="113">
        <v>14.1</v>
      </c>
      <c r="CW70" s="113">
        <v>9.1999999999999993</v>
      </c>
      <c r="CX70" s="113">
        <v>12.4</v>
      </c>
      <c r="DA70" s="118">
        <v>45824</v>
      </c>
      <c r="DB70" s="113">
        <v>21.716250000000002</v>
      </c>
      <c r="DC70" s="113">
        <v>26</v>
      </c>
    </row>
    <row r="71" spans="3:107">
      <c r="C71" s="115">
        <f t="shared" si="49"/>
        <v>70</v>
      </c>
      <c r="D71" s="116">
        <f t="shared" si="26"/>
        <v>11.58475</v>
      </c>
      <c r="E71" s="116">
        <f t="shared" si="27"/>
        <v>9.9</v>
      </c>
      <c r="F71" s="116">
        <f t="shared" si="28"/>
        <v>3.5847499999999997</v>
      </c>
      <c r="G71" s="116">
        <f>指導機関用調整項目!$G$2*F71/$F$367</f>
        <v>2.8803583199859858e-002</v>
      </c>
      <c r="H71" s="116">
        <f t="shared" si="50"/>
        <v>0.54042199195047869</v>
      </c>
      <c r="I71" s="116">
        <f>IF(降水量!Y71&gt;0,降水量!Y71*飽差!I71*F71*E71,0)</f>
        <v>6.8885153218557562</v>
      </c>
      <c r="J71" s="116">
        <f>指導機関用調整項目!$G$2*I71/$I$367</f>
        <v>1.9975616434390855e-002</v>
      </c>
      <c r="K71" s="116"/>
      <c r="M71" s="116">
        <f t="shared" si="29"/>
        <v>10.580000000000002</v>
      </c>
      <c r="N71" s="116">
        <f t="shared" si="30"/>
        <v>10.76</v>
      </c>
      <c r="O71" s="116">
        <f t="shared" si="31"/>
        <v>11.375</v>
      </c>
      <c r="P71" s="116">
        <f t="shared" si="32"/>
        <v>11.3</v>
      </c>
      <c r="Q71" s="116">
        <f t="shared" si="33"/>
        <v>5.1599999999999993</v>
      </c>
      <c r="R71" s="116">
        <f t="shared" si="34"/>
        <v>7.98</v>
      </c>
      <c r="S71" s="116">
        <f t="shared" si="35"/>
        <v>9.9</v>
      </c>
      <c r="T71" s="116">
        <f t="shared" si="36"/>
        <v>11.78</v>
      </c>
      <c r="U71" s="116">
        <f t="shared" si="37"/>
        <v>10.440000000000001</v>
      </c>
      <c r="V71" s="116">
        <f t="shared" si="38"/>
        <v>10.4</v>
      </c>
      <c r="Y71" s="116">
        <f t="shared" si="39"/>
        <v>10.580000000000002</v>
      </c>
      <c r="Z71" s="113">
        <v>10</v>
      </c>
      <c r="AA71" s="113">
        <v>6.3</v>
      </c>
      <c r="AB71" s="113">
        <v>14.1</v>
      </c>
      <c r="AC71" s="113">
        <v>11.3</v>
      </c>
      <c r="AD71" s="113">
        <v>11.2</v>
      </c>
      <c r="AE71" s="115"/>
      <c r="AG71" s="116">
        <f t="shared" si="40"/>
        <v>10.76</v>
      </c>
      <c r="AH71" s="113">
        <v>10.1</v>
      </c>
      <c r="AI71" s="113">
        <v>6.8</v>
      </c>
      <c r="AJ71" s="113">
        <v>14.4</v>
      </c>
      <c r="AK71" s="113">
        <v>11.1</v>
      </c>
      <c r="AL71" s="113">
        <v>11.4</v>
      </c>
      <c r="AM71" s="115"/>
      <c r="AO71" s="116">
        <f t="shared" si="41"/>
        <v>11.375</v>
      </c>
      <c r="AP71" s="113">
        <v>9.9</v>
      </c>
      <c r="AQ71" s="113">
        <v>6.9</v>
      </c>
      <c r="AR71" s="113">
        <v>14.7</v>
      </c>
      <c r="AS71" s="113">
        <v>11.9</v>
      </c>
      <c r="AT71" s="113">
        <v>12</v>
      </c>
      <c r="AU71" s="115"/>
      <c r="AW71" s="116">
        <f t="shared" si="42"/>
        <v>11.3</v>
      </c>
      <c r="AX71" s="113">
        <v>10.199999999999999</v>
      </c>
      <c r="AY71" s="113">
        <v>7</v>
      </c>
      <c r="AZ71" s="113">
        <v>15</v>
      </c>
      <c r="BA71" s="113">
        <v>12.1</v>
      </c>
      <c r="BB71" s="113">
        <v>12.2</v>
      </c>
      <c r="BC71" s="115"/>
      <c r="BE71" s="116">
        <f t="shared" si="43"/>
        <v>5.1599999999999993</v>
      </c>
      <c r="BF71" s="113">
        <v>4.2</v>
      </c>
      <c r="BG71" s="113">
        <v>0.3</v>
      </c>
      <c r="BH71" s="113">
        <v>9.6</v>
      </c>
      <c r="BI71" s="113">
        <v>5.3</v>
      </c>
      <c r="BJ71" s="113">
        <v>6.4</v>
      </c>
      <c r="BK71" s="115"/>
      <c r="BM71" s="116">
        <f t="shared" si="44"/>
        <v>7.98</v>
      </c>
      <c r="BN71" s="113">
        <v>7.3</v>
      </c>
      <c r="BO71" s="113">
        <v>2.8</v>
      </c>
      <c r="BP71" s="113">
        <v>11.9</v>
      </c>
      <c r="BQ71" s="113">
        <v>8.1999999999999993</v>
      </c>
      <c r="BR71" s="113">
        <v>9.6999999999999993</v>
      </c>
      <c r="BU71" s="116">
        <f t="shared" si="45"/>
        <v>9.9</v>
      </c>
      <c r="BV71" s="113">
        <v>9.1</v>
      </c>
      <c r="BW71" s="113">
        <v>4.5</v>
      </c>
      <c r="BX71" s="113">
        <v>14.1</v>
      </c>
      <c r="BY71" s="113">
        <v>10.8</v>
      </c>
      <c r="BZ71" s="113">
        <v>11</v>
      </c>
      <c r="CC71" s="116">
        <f t="shared" si="46"/>
        <v>11.78</v>
      </c>
      <c r="CD71" s="113">
        <v>11.3</v>
      </c>
      <c r="CE71" s="113">
        <v>6.3</v>
      </c>
      <c r="CF71" s="113">
        <v>15.5</v>
      </c>
      <c r="CG71" s="113">
        <v>12.9</v>
      </c>
      <c r="CH71" s="113">
        <v>12.9</v>
      </c>
      <c r="CK71" s="116">
        <f t="shared" si="47"/>
        <v>10.440000000000001</v>
      </c>
      <c r="CL71" s="113">
        <v>10.6</v>
      </c>
      <c r="CM71" s="113">
        <v>6.1</v>
      </c>
      <c r="CN71" s="113">
        <v>13.4</v>
      </c>
      <c r="CO71" s="113">
        <v>10.9</v>
      </c>
      <c r="CP71" s="113">
        <v>11.2</v>
      </c>
      <c r="CS71" s="116">
        <f t="shared" si="48"/>
        <v>10.4</v>
      </c>
      <c r="CT71" s="113">
        <v>9.4</v>
      </c>
      <c r="CU71" s="113">
        <v>6.2</v>
      </c>
      <c r="CV71" s="113">
        <v>13.6</v>
      </c>
      <c r="CW71" s="113">
        <v>10.3</v>
      </c>
      <c r="CX71" s="113">
        <v>11.5</v>
      </c>
      <c r="DA71" s="118">
        <v>45825</v>
      </c>
      <c r="DB71" s="113">
        <v>22.606250000000003</v>
      </c>
      <c r="DC71" s="113">
        <v>27.4</v>
      </c>
    </row>
    <row r="72" spans="3:107">
      <c r="C72" s="115">
        <f t="shared" si="49"/>
        <v>71</v>
      </c>
      <c r="D72" s="116">
        <f t="shared" si="26"/>
        <v>12.740350000000001</v>
      </c>
      <c r="E72" s="116">
        <f t="shared" si="27"/>
        <v>11.34</v>
      </c>
      <c r="F72" s="116">
        <f t="shared" si="28"/>
        <v>4.7403500000000012</v>
      </c>
      <c r="G72" s="116">
        <f>指導機関用調整項目!$G$2*F72/$F$367</f>
        <v>3.8088866900468851e-002</v>
      </c>
      <c r="H72" s="116">
        <f t="shared" si="50"/>
        <v>0.57851085885094755</v>
      </c>
      <c r="I72" s="116">
        <f>IF(降水量!Y72&gt;0,降水量!Y72*飽差!I72*F72*E72,0)</f>
        <v>6.4176172851972915</v>
      </c>
      <c r="J72" s="116">
        <f>指導機関用調整項目!$G$2*I72/$I$367</f>
        <v>1.8610085819956056e-002</v>
      </c>
      <c r="K72" s="116"/>
      <c r="M72" s="116">
        <f t="shared" si="29"/>
        <v>12</v>
      </c>
      <c r="N72" s="116">
        <f t="shared" si="30"/>
        <v>11.72</v>
      </c>
      <c r="O72" s="116">
        <f t="shared" si="31"/>
        <v>11.975</v>
      </c>
      <c r="P72" s="116">
        <f t="shared" si="32"/>
        <v>12.440000000000001</v>
      </c>
      <c r="Q72" s="116">
        <f t="shared" si="33"/>
        <v>6.32</v>
      </c>
      <c r="R72" s="116">
        <f t="shared" si="34"/>
        <v>9.08</v>
      </c>
      <c r="S72" s="116">
        <f t="shared" si="35"/>
        <v>11.34</v>
      </c>
      <c r="T72" s="116">
        <f t="shared" si="36"/>
        <v>12.979999999999999</v>
      </c>
      <c r="U72" s="116">
        <f t="shared" si="37"/>
        <v>12.559999999999999</v>
      </c>
      <c r="V72" s="116">
        <f t="shared" si="38"/>
        <v>11.15</v>
      </c>
      <c r="Y72" s="116">
        <f t="shared" si="39"/>
        <v>12</v>
      </c>
      <c r="Z72" s="113">
        <v>12.9</v>
      </c>
      <c r="AA72" s="113">
        <v>8.1999999999999993</v>
      </c>
      <c r="AB72" s="113">
        <v>13.6</v>
      </c>
      <c r="AC72" s="113">
        <v>13.1</v>
      </c>
      <c r="AD72" s="113">
        <v>12.2</v>
      </c>
      <c r="AE72" s="115"/>
      <c r="AG72" s="116">
        <f t="shared" si="40"/>
        <v>11.72</v>
      </c>
      <c r="AH72" s="113">
        <v>12.2</v>
      </c>
      <c r="AI72" s="113">
        <v>7.7</v>
      </c>
      <c r="AJ72" s="113">
        <v>14</v>
      </c>
      <c r="AK72" s="113">
        <v>12.8</v>
      </c>
      <c r="AL72" s="113">
        <v>11.9</v>
      </c>
      <c r="AM72" s="115"/>
      <c r="AO72" s="116">
        <f t="shared" si="41"/>
        <v>11.975</v>
      </c>
      <c r="AP72" s="113">
        <v>12.6</v>
      </c>
      <c r="AQ72" s="113">
        <v>8.1999999999999993</v>
      </c>
      <c r="AR72" s="113">
        <v>14.1</v>
      </c>
      <c r="AS72" s="113">
        <v>13.2</v>
      </c>
      <c r="AT72" s="113">
        <v>12.4</v>
      </c>
      <c r="AU72" s="115"/>
      <c r="AW72" s="116">
        <f t="shared" si="42"/>
        <v>12.440000000000001</v>
      </c>
      <c r="AX72" s="113">
        <v>12.7</v>
      </c>
      <c r="AY72" s="113">
        <v>8.6999999999999993</v>
      </c>
      <c r="AZ72" s="113">
        <v>14.8</v>
      </c>
      <c r="BA72" s="113">
        <v>13.6</v>
      </c>
      <c r="BB72" s="113">
        <v>12.4</v>
      </c>
      <c r="BC72" s="115"/>
      <c r="BE72" s="116">
        <f t="shared" si="43"/>
        <v>6.32</v>
      </c>
      <c r="BF72" s="113">
        <v>7.1</v>
      </c>
      <c r="BG72" s="113">
        <v>2.5</v>
      </c>
      <c r="BH72" s="113">
        <v>9.3000000000000007</v>
      </c>
      <c r="BI72" s="113">
        <v>7.3</v>
      </c>
      <c r="BJ72" s="113">
        <v>5.4</v>
      </c>
      <c r="BK72" s="115"/>
      <c r="BM72" s="116">
        <f t="shared" si="44"/>
        <v>9.08</v>
      </c>
      <c r="BN72" s="113">
        <v>9.9</v>
      </c>
      <c r="BO72" s="113">
        <v>5</v>
      </c>
      <c r="BP72" s="113">
        <v>11.7</v>
      </c>
      <c r="BQ72" s="113">
        <v>10.4</v>
      </c>
      <c r="BR72" s="113">
        <v>8.4</v>
      </c>
      <c r="BU72" s="116">
        <f t="shared" si="45"/>
        <v>11.34</v>
      </c>
      <c r="BV72" s="113">
        <v>11.7</v>
      </c>
      <c r="BW72" s="113">
        <v>7.3</v>
      </c>
      <c r="BX72" s="113">
        <v>13.7</v>
      </c>
      <c r="BY72" s="113">
        <v>13.5</v>
      </c>
      <c r="BZ72" s="113">
        <v>10.5</v>
      </c>
      <c r="CC72" s="116">
        <f t="shared" si="46"/>
        <v>12.979999999999999</v>
      </c>
      <c r="CD72" s="113">
        <v>13</v>
      </c>
      <c r="CE72" s="113">
        <v>8.3000000000000007</v>
      </c>
      <c r="CF72" s="113">
        <v>15.7</v>
      </c>
      <c r="CG72" s="113">
        <v>15.3</v>
      </c>
      <c r="CH72" s="113">
        <v>12.6</v>
      </c>
      <c r="CK72" s="116">
        <f t="shared" si="47"/>
        <v>12.559999999999999</v>
      </c>
      <c r="CL72" s="113">
        <v>13.3</v>
      </c>
      <c r="CM72" s="113">
        <v>7.7</v>
      </c>
      <c r="CN72" s="113">
        <v>15.5</v>
      </c>
      <c r="CO72" s="113">
        <v>14.8</v>
      </c>
      <c r="CP72" s="113">
        <v>11.5</v>
      </c>
      <c r="CS72" s="116">
        <f t="shared" si="48"/>
        <v>11.15</v>
      </c>
      <c r="CT72" s="113">
        <v>11.9</v>
      </c>
      <c r="CU72" s="113">
        <v>8</v>
      </c>
      <c r="CV72" s="113">
        <v>13.3</v>
      </c>
      <c r="CW72" s="113">
        <v>12.8</v>
      </c>
      <c r="CX72" s="113">
        <v>10.5</v>
      </c>
      <c r="DA72" s="118">
        <v>45826</v>
      </c>
      <c r="DB72" s="113">
        <v>23.072500000000005</v>
      </c>
      <c r="DC72" s="113">
        <v>26.1</v>
      </c>
    </row>
    <row r="73" spans="3:107">
      <c r="C73" s="115">
        <f t="shared" si="49"/>
        <v>72</v>
      </c>
      <c r="D73" s="116">
        <f t="shared" si="26"/>
        <v>12.868750000000002</v>
      </c>
      <c r="E73" s="116">
        <f t="shared" si="27"/>
        <v>11.500000000000002</v>
      </c>
      <c r="F73" s="116">
        <f t="shared" si="28"/>
        <v>4.8687500000000021</v>
      </c>
      <c r="G73" s="116">
        <f>指導機関用調整項目!$G$2*F73/$F$367</f>
        <v>3.9120565089425414e-002</v>
      </c>
      <c r="H73" s="116">
        <f t="shared" si="50"/>
        <v>0.61763142394037296</v>
      </c>
      <c r="I73" s="116">
        <f>IF(降水量!Y73&gt;0,降水量!Y73*飽差!I73*F73*E73,0)</f>
        <v>9.76862350540382</v>
      </c>
      <c r="J73" s="116">
        <f>指導機関用調整項目!$G$2*I73/$I$367</f>
        <v>2.8327479452183675e-002</v>
      </c>
      <c r="K73" s="116"/>
      <c r="M73" s="116">
        <f t="shared" si="29"/>
        <v>12.68</v>
      </c>
      <c r="N73" s="116">
        <f t="shared" si="30"/>
        <v>11.9</v>
      </c>
      <c r="O73" s="116">
        <f t="shared" si="31"/>
        <v>12.074999999999999</v>
      </c>
      <c r="P73" s="116">
        <f t="shared" si="32"/>
        <v>13.14</v>
      </c>
      <c r="Q73" s="116">
        <f t="shared" si="33"/>
        <v>6.64</v>
      </c>
      <c r="R73" s="116">
        <f t="shared" si="34"/>
        <v>9.6199999999999992</v>
      </c>
      <c r="S73" s="116">
        <f t="shared" si="35"/>
        <v>11.500000000000002</v>
      </c>
      <c r="T73" s="116">
        <f t="shared" si="36"/>
        <v>13.62</v>
      </c>
      <c r="U73" s="116">
        <f t="shared" si="37"/>
        <v>13.04</v>
      </c>
      <c r="V73" s="116">
        <f t="shared" si="38"/>
        <v>11.45</v>
      </c>
      <c r="Y73" s="116">
        <f t="shared" si="39"/>
        <v>12.68</v>
      </c>
      <c r="Z73" s="113">
        <v>15.5</v>
      </c>
      <c r="AA73" s="113">
        <v>9.6999999999999993</v>
      </c>
      <c r="AB73" s="113">
        <v>12.4</v>
      </c>
      <c r="AC73" s="113">
        <v>14.9</v>
      </c>
      <c r="AD73" s="113">
        <v>10.9</v>
      </c>
      <c r="AE73" s="115"/>
      <c r="AG73" s="116">
        <f t="shared" si="40"/>
        <v>11.9</v>
      </c>
      <c r="AH73" s="113">
        <v>14.4</v>
      </c>
      <c r="AI73" s="113">
        <v>7.5</v>
      </c>
      <c r="AJ73" s="113">
        <v>13.4</v>
      </c>
      <c r="AK73" s="113">
        <v>14.9</v>
      </c>
      <c r="AL73" s="113">
        <v>9.3000000000000007</v>
      </c>
      <c r="AM73" s="115"/>
      <c r="AO73" s="116">
        <f t="shared" si="41"/>
        <v>12.074999999999999</v>
      </c>
      <c r="AP73" s="113">
        <v>14.3</v>
      </c>
      <c r="AQ73" s="113">
        <v>8.6</v>
      </c>
      <c r="AR73" s="113">
        <v>14.1</v>
      </c>
      <c r="AS73" s="113">
        <v>15.2</v>
      </c>
      <c r="AT73" s="113">
        <v>10.4</v>
      </c>
      <c r="AU73" s="115"/>
      <c r="AW73" s="116">
        <f t="shared" si="42"/>
        <v>13.14</v>
      </c>
      <c r="AX73" s="113">
        <v>14.8</v>
      </c>
      <c r="AY73" s="113">
        <v>9.5</v>
      </c>
      <c r="AZ73" s="113">
        <v>14.1</v>
      </c>
      <c r="BA73" s="113">
        <v>15.9</v>
      </c>
      <c r="BB73" s="113">
        <v>11.4</v>
      </c>
      <c r="BC73" s="115"/>
      <c r="BE73" s="116">
        <f t="shared" si="43"/>
        <v>6.64</v>
      </c>
      <c r="BF73" s="113">
        <v>8.9</v>
      </c>
      <c r="BG73" s="113">
        <v>2.2000000000000002</v>
      </c>
      <c r="BH73" s="113">
        <v>7</v>
      </c>
      <c r="BI73" s="113">
        <v>10.199999999999999</v>
      </c>
      <c r="BJ73" s="113">
        <v>4.9000000000000004</v>
      </c>
      <c r="BK73" s="115"/>
      <c r="BM73" s="116">
        <f t="shared" si="44"/>
        <v>9.6199999999999992</v>
      </c>
      <c r="BN73" s="113">
        <v>11.9</v>
      </c>
      <c r="BO73" s="113">
        <v>5.6</v>
      </c>
      <c r="BP73" s="113">
        <v>9.6999999999999993</v>
      </c>
      <c r="BQ73" s="113">
        <v>12.1</v>
      </c>
      <c r="BR73" s="113">
        <v>8.8000000000000007</v>
      </c>
      <c r="BU73" s="116">
        <f t="shared" si="45"/>
        <v>11.500000000000002</v>
      </c>
      <c r="BV73" s="113">
        <v>13.1</v>
      </c>
      <c r="BW73" s="113">
        <v>9.1</v>
      </c>
      <c r="BX73" s="113">
        <v>10.4</v>
      </c>
      <c r="BY73" s="113">
        <v>14.8</v>
      </c>
      <c r="BZ73" s="113">
        <v>10.1</v>
      </c>
      <c r="CC73" s="116">
        <f t="shared" si="46"/>
        <v>13.62</v>
      </c>
      <c r="CD73" s="113">
        <v>14.7</v>
      </c>
      <c r="CE73" s="113">
        <v>12.4</v>
      </c>
      <c r="CF73" s="113">
        <v>12.6</v>
      </c>
      <c r="CG73" s="113">
        <v>16.399999999999999</v>
      </c>
      <c r="CH73" s="113">
        <v>12</v>
      </c>
      <c r="CK73" s="116">
        <f t="shared" si="47"/>
        <v>13.04</v>
      </c>
      <c r="CL73" s="113">
        <v>14.6</v>
      </c>
      <c r="CM73" s="113">
        <v>11.1</v>
      </c>
      <c r="CN73" s="113">
        <v>12.1</v>
      </c>
      <c r="CO73" s="113">
        <v>15.2</v>
      </c>
      <c r="CP73" s="113">
        <v>12.2</v>
      </c>
      <c r="CS73" s="116">
        <f t="shared" si="48"/>
        <v>11.45</v>
      </c>
      <c r="CT73" s="113">
        <v>13.1</v>
      </c>
      <c r="CU73" s="113">
        <v>9.1</v>
      </c>
      <c r="CV73" s="113">
        <v>10.8</v>
      </c>
      <c r="CW73" s="113">
        <v>14.2</v>
      </c>
      <c r="CX73" s="113">
        <v>11.7</v>
      </c>
      <c r="DA73" s="118">
        <v>45827</v>
      </c>
      <c r="DB73" s="113">
        <v>23.280833333333334</v>
      </c>
      <c r="DC73" s="113">
        <v>25.4</v>
      </c>
    </row>
    <row r="74" spans="3:107">
      <c r="C74" s="115">
        <f t="shared" si="49"/>
        <v>73</v>
      </c>
      <c r="D74" s="116">
        <f t="shared" si="26"/>
        <v>12.708250000000001</v>
      </c>
      <c r="E74" s="116">
        <f t="shared" si="27"/>
        <v>11.3</v>
      </c>
      <c r="F74" s="116">
        <f t="shared" si="28"/>
        <v>4.7082500000000014</v>
      </c>
      <c r="G74" s="116">
        <f>指導機関用調整項目!$G$2*F74/$F$367</f>
        <v>3.7830942353229716e-002</v>
      </c>
      <c r="H74" s="116">
        <f t="shared" si="50"/>
        <v>0.65546236629360266</v>
      </c>
      <c r="I74" s="116">
        <f>IF(降水量!Y74&gt;0,降水量!Y74*飽差!I74*F74*E74,0)</f>
        <v>12.00596648292384</v>
      </c>
      <c r="J74" s="116">
        <f>指導機関用調整項目!$G$2*I74/$I$367</f>
        <v>3.4815423960243196e-002</v>
      </c>
      <c r="K74" s="116"/>
      <c r="M74" s="116">
        <f t="shared" si="29"/>
        <v>12.939999999999998</v>
      </c>
      <c r="N74" s="116">
        <f t="shared" si="30"/>
        <v>12.88</v>
      </c>
      <c r="O74" s="116">
        <f t="shared" si="31"/>
        <v>13.125000000000002</v>
      </c>
      <c r="P74" s="116">
        <f t="shared" si="32"/>
        <v>13.76</v>
      </c>
      <c r="Q74" s="116">
        <f t="shared" si="33"/>
        <v>6.74</v>
      </c>
      <c r="R74" s="116">
        <f t="shared" si="34"/>
        <v>9.8000000000000007</v>
      </c>
      <c r="S74" s="116">
        <f t="shared" si="35"/>
        <v>11.3</v>
      </c>
      <c r="T74" s="116">
        <f t="shared" si="36"/>
        <v>12.54</v>
      </c>
      <c r="U74" s="116">
        <f t="shared" si="37"/>
        <v>12.1</v>
      </c>
      <c r="V74" s="116">
        <f t="shared" si="38"/>
        <v>11.875</v>
      </c>
      <c r="Y74" s="116">
        <f t="shared" si="39"/>
        <v>12.939999999999998</v>
      </c>
      <c r="Z74" s="113">
        <v>12.1</v>
      </c>
      <c r="AA74" s="113">
        <v>10.7</v>
      </c>
      <c r="AB74" s="113">
        <v>11.5</v>
      </c>
      <c r="AC74" s="113">
        <v>18.3</v>
      </c>
      <c r="AD74" s="113">
        <v>12.1</v>
      </c>
      <c r="AE74" s="115"/>
      <c r="AG74" s="116">
        <f t="shared" si="40"/>
        <v>12.88</v>
      </c>
      <c r="AH74" s="113">
        <v>12.3</v>
      </c>
      <c r="AI74" s="113">
        <v>11</v>
      </c>
      <c r="AJ74" s="113">
        <v>11.7</v>
      </c>
      <c r="AK74" s="113">
        <v>17.100000000000001</v>
      </c>
      <c r="AL74" s="113">
        <v>12.3</v>
      </c>
      <c r="AM74" s="115"/>
      <c r="AO74" s="116">
        <f t="shared" si="41"/>
        <v>13.125000000000002</v>
      </c>
      <c r="AP74" s="113">
        <v>12.7</v>
      </c>
      <c r="AQ74" s="113">
        <v>10.5</v>
      </c>
      <c r="AR74" s="113">
        <v>11.8</v>
      </c>
      <c r="AS74" s="113">
        <v>17.600000000000001</v>
      </c>
      <c r="AT74" s="113">
        <v>12.6</v>
      </c>
      <c r="AU74" s="115"/>
      <c r="AW74" s="116">
        <f t="shared" si="42"/>
        <v>13.76</v>
      </c>
      <c r="AX74" s="113">
        <v>13.1</v>
      </c>
      <c r="AY74" s="113">
        <v>11.3</v>
      </c>
      <c r="AZ74" s="113">
        <v>11.7</v>
      </c>
      <c r="BA74" s="113">
        <v>19.5</v>
      </c>
      <c r="BB74" s="113">
        <v>13.2</v>
      </c>
      <c r="BC74" s="115"/>
      <c r="BE74" s="116">
        <f t="shared" si="43"/>
        <v>6.74</v>
      </c>
      <c r="BF74" s="113">
        <v>7.5</v>
      </c>
      <c r="BG74" s="113">
        <v>3.5</v>
      </c>
      <c r="BH74" s="113">
        <v>4.7</v>
      </c>
      <c r="BI74" s="113">
        <v>11.9</v>
      </c>
      <c r="BJ74" s="113">
        <v>6.1</v>
      </c>
      <c r="BK74" s="115"/>
      <c r="BM74" s="116">
        <f t="shared" si="44"/>
        <v>9.8000000000000007</v>
      </c>
      <c r="BN74" s="113">
        <v>10.199999999999999</v>
      </c>
      <c r="BO74" s="113">
        <v>6.4</v>
      </c>
      <c r="BP74" s="113">
        <v>8</v>
      </c>
      <c r="BQ74" s="113">
        <v>15</v>
      </c>
      <c r="BR74" s="113">
        <v>9.4</v>
      </c>
      <c r="BU74" s="116">
        <f t="shared" si="45"/>
        <v>11.3</v>
      </c>
      <c r="BV74" s="113">
        <v>12.4</v>
      </c>
      <c r="BW74" s="113">
        <v>7.9</v>
      </c>
      <c r="BX74" s="113">
        <v>9.1999999999999993</v>
      </c>
      <c r="BY74" s="113">
        <v>16.600000000000001</v>
      </c>
      <c r="BZ74" s="113">
        <v>10.4</v>
      </c>
      <c r="CC74" s="116">
        <f t="shared" si="46"/>
        <v>12.54</v>
      </c>
      <c r="CD74" s="113">
        <v>13.7</v>
      </c>
      <c r="CE74" s="113">
        <v>9.6</v>
      </c>
      <c r="CF74" s="113">
        <v>10.7</v>
      </c>
      <c r="CG74" s="113">
        <v>17.3</v>
      </c>
      <c r="CH74" s="113">
        <v>11.4</v>
      </c>
      <c r="CK74" s="116">
        <f t="shared" si="47"/>
        <v>12.1</v>
      </c>
      <c r="CL74" s="113">
        <v>12.5</v>
      </c>
      <c r="CM74" s="113">
        <v>9.1999999999999993</v>
      </c>
      <c r="CN74" s="113">
        <v>10.1</v>
      </c>
      <c r="CO74" s="113">
        <v>17.399999999999999</v>
      </c>
      <c r="CP74" s="113">
        <v>11.3</v>
      </c>
      <c r="CS74" s="116">
        <f t="shared" si="48"/>
        <v>11.875</v>
      </c>
      <c r="CT74" s="113">
        <v>12.3</v>
      </c>
      <c r="CU74" s="113">
        <v>9.1</v>
      </c>
      <c r="CV74" s="113">
        <v>10.3</v>
      </c>
      <c r="CW74" s="113">
        <v>16.3</v>
      </c>
      <c r="CX74" s="113">
        <v>11.8</v>
      </c>
      <c r="DA74" s="118">
        <v>45828</v>
      </c>
      <c r="DB74" s="113">
        <v>23.239166666666666</v>
      </c>
      <c r="DC74" s="113">
        <v>24.4</v>
      </c>
    </row>
    <row r="75" spans="3:107">
      <c r="C75" s="115">
        <f t="shared" si="49"/>
        <v>74</v>
      </c>
      <c r="D75" s="116">
        <f t="shared" si="26"/>
        <v>12.242800000000001</v>
      </c>
      <c r="E75" s="116">
        <f t="shared" si="27"/>
        <v>10.72</v>
      </c>
      <c r="F75" s="116">
        <f t="shared" si="28"/>
        <v>4.2428000000000008</v>
      </c>
      <c r="G75" s="116">
        <f>指導機関用調整項目!$G$2*F75/$F$367</f>
        <v>3.4091036418262201e-002</v>
      </c>
      <c r="H75" s="116">
        <f t="shared" si="50"/>
        <v>0.68955340271186483</v>
      </c>
      <c r="I75" s="116">
        <f>IF(降水量!Y75&gt;0,降水量!Y75*飽差!I75*F75*E75,0)</f>
        <v>8.7730919455157714</v>
      </c>
      <c r="J75" s="116">
        <f>指導機関用調整項目!$G$2*I75/$I$367</f>
        <v>2.5440593721442917e-002</v>
      </c>
      <c r="K75" s="116"/>
      <c r="M75" s="116">
        <f t="shared" si="29"/>
        <v>12.06</v>
      </c>
      <c r="N75" s="116">
        <f t="shared" si="30"/>
        <v>12.22</v>
      </c>
      <c r="O75" s="116">
        <f t="shared" si="31"/>
        <v>13.524999999999999</v>
      </c>
      <c r="P75" s="116">
        <f t="shared" si="32"/>
        <v>12.88</v>
      </c>
      <c r="Q75" s="116">
        <f t="shared" si="33"/>
        <v>6.5</v>
      </c>
      <c r="R75" s="116">
        <f t="shared" si="34"/>
        <v>8.86</v>
      </c>
      <c r="S75" s="116">
        <f t="shared" si="35"/>
        <v>10.72</v>
      </c>
      <c r="T75" s="116">
        <f t="shared" si="36"/>
        <v>12.819999999999999</v>
      </c>
      <c r="U75" s="116">
        <f t="shared" si="37"/>
        <v>11.8</v>
      </c>
      <c r="V75" s="116">
        <f t="shared" si="38"/>
        <v>11.7</v>
      </c>
      <c r="Y75" s="116">
        <f t="shared" si="39"/>
        <v>12.06</v>
      </c>
      <c r="Z75" s="113">
        <v>7.8</v>
      </c>
      <c r="AA75" s="113">
        <v>9.9</v>
      </c>
      <c r="AB75" s="113">
        <v>13.4</v>
      </c>
      <c r="AC75" s="113">
        <v>17.8</v>
      </c>
      <c r="AD75" s="113">
        <v>11.4</v>
      </c>
      <c r="AE75" s="115"/>
      <c r="AG75" s="116">
        <f t="shared" si="40"/>
        <v>12.22</v>
      </c>
      <c r="AH75" s="113">
        <v>8.1999999999999993</v>
      </c>
      <c r="AI75" s="113">
        <v>9.6</v>
      </c>
      <c r="AJ75" s="113">
        <v>12.7</v>
      </c>
      <c r="AK75" s="113">
        <v>18.600000000000001</v>
      </c>
      <c r="AL75" s="113">
        <v>12</v>
      </c>
      <c r="AM75" s="115"/>
      <c r="AO75" s="116">
        <f t="shared" si="41"/>
        <v>13.524999999999999</v>
      </c>
      <c r="AP75" s="113">
        <v>9.1</v>
      </c>
      <c r="AQ75" s="113">
        <v>9.9</v>
      </c>
      <c r="AR75" s="113">
        <v>12.7</v>
      </c>
      <c r="AS75" s="113">
        <v>18.7</v>
      </c>
      <c r="AT75" s="113">
        <v>12.8</v>
      </c>
      <c r="AU75" s="115"/>
      <c r="AW75" s="116">
        <f t="shared" si="42"/>
        <v>12.88</v>
      </c>
      <c r="AX75" s="113">
        <v>9.3000000000000007</v>
      </c>
      <c r="AY75" s="113">
        <v>10.6</v>
      </c>
      <c r="AZ75" s="113">
        <v>13.1</v>
      </c>
      <c r="BA75" s="113">
        <v>18.8</v>
      </c>
      <c r="BB75" s="113">
        <v>12.6</v>
      </c>
      <c r="BC75" s="115"/>
      <c r="BE75" s="116">
        <f t="shared" si="43"/>
        <v>6.5</v>
      </c>
      <c r="BF75" s="113">
        <v>3.8</v>
      </c>
      <c r="BG75" s="113">
        <v>3.2</v>
      </c>
      <c r="BH75" s="113">
        <v>7.8</v>
      </c>
      <c r="BI75" s="113">
        <v>11.4</v>
      </c>
      <c r="BJ75" s="113">
        <v>6.3</v>
      </c>
      <c r="BK75" s="115"/>
      <c r="BM75" s="116">
        <f t="shared" si="44"/>
        <v>8.86</v>
      </c>
      <c r="BN75" s="113">
        <v>6.3</v>
      </c>
      <c r="BO75" s="113">
        <v>5.7</v>
      </c>
      <c r="BP75" s="113">
        <v>10.3</v>
      </c>
      <c r="BQ75" s="113">
        <v>13.2</v>
      </c>
      <c r="BR75" s="113">
        <v>8.8000000000000007</v>
      </c>
      <c r="BU75" s="116">
        <f t="shared" si="45"/>
        <v>10.72</v>
      </c>
      <c r="BV75" s="113">
        <v>7.8</v>
      </c>
      <c r="BW75" s="113">
        <v>7.7</v>
      </c>
      <c r="BX75" s="113">
        <v>11.7</v>
      </c>
      <c r="BY75" s="113">
        <v>15.7</v>
      </c>
      <c r="BZ75" s="113">
        <v>10.7</v>
      </c>
      <c r="CC75" s="116">
        <f t="shared" si="46"/>
        <v>12.819999999999999</v>
      </c>
      <c r="CD75" s="113">
        <v>10.6</v>
      </c>
      <c r="CE75" s="113">
        <v>10.1</v>
      </c>
      <c r="CF75" s="113">
        <v>13.8</v>
      </c>
      <c r="CG75" s="113">
        <v>17.5</v>
      </c>
      <c r="CH75" s="113">
        <v>12.1</v>
      </c>
      <c r="CK75" s="116">
        <f t="shared" si="47"/>
        <v>11.8</v>
      </c>
      <c r="CL75" s="113">
        <v>8.5</v>
      </c>
      <c r="CM75" s="113">
        <v>9.5</v>
      </c>
      <c r="CN75" s="113">
        <v>12.1</v>
      </c>
      <c r="CO75" s="113">
        <v>16.8</v>
      </c>
      <c r="CP75" s="113">
        <v>12.1</v>
      </c>
      <c r="CS75" s="116">
        <f t="shared" si="48"/>
        <v>11.7</v>
      </c>
      <c r="CT75" s="113">
        <v>8.3000000000000007</v>
      </c>
      <c r="CU75" s="113">
        <v>7.8</v>
      </c>
      <c r="CV75" s="113">
        <v>11.6</v>
      </c>
      <c r="CW75" s="113">
        <v>14.9</v>
      </c>
      <c r="CX75" s="113">
        <v>12.5</v>
      </c>
      <c r="DA75" s="118">
        <v>45829</v>
      </c>
      <c r="DB75" s="113">
        <v>23.028749999999999</v>
      </c>
      <c r="DC75" s="113">
        <v>24.1</v>
      </c>
    </row>
    <row r="76" spans="3:107">
      <c r="C76" s="115">
        <f t="shared" si="49"/>
        <v>75</v>
      </c>
      <c r="D76" s="116">
        <f t="shared" si="26"/>
        <v>13.302099999999999</v>
      </c>
      <c r="E76" s="116">
        <f t="shared" si="27"/>
        <v>12.04</v>
      </c>
      <c r="F76" s="116">
        <f t="shared" si="28"/>
        <v>5.3020999999999994</v>
      </c>
      <c r="G76" s="116">
        <f>指導機関用調整項目!$G$2*F76/$F$367</f>
        <v>4.2602546477153759e-002</v>
      </c>
      <c r="H76" s="116">
        <f t="shared" si="50"/>
        <v>0.73215594918901861</v>
      </c>
      <c r="I76" s="116">
        <f>IF(降水量!Y76&gt;0,降水量!Y76*飽差!I76*F76*E76,0)</f>
        <v>16.919875177458742</v>
      </c>
      <c r="J76" s="116">
        <f>指導機関用調整項目!$G$2*I76/$I$367</f>
        <v>4.9064990185959848e-002</v>
      </c>
      <c r="K76" s="116"/>
      <c r="M76" s="116">
        <f t="shared" si="29"/>
        <v>12.74</v>
      </c>
      <c r="N76" s="116">
        <f t="shared" si="30"/>
        <v>12.22</v>
      </c>
      <c r="O76" s="116">
        <f t="shared" si="31"/>
        <v>13.975000000000001</v>
      </c>
      <c r="P76" s="116">
        <f t="shared" si="32"/>
        <v>13.88</v>
      </c>
      <c r="Q76" s="116">
        <f t="shared" si="33"/>
        <v>7.7200000000000006</v>
      </c>
      <c r="R76" s="116">
        <f t="shared" si="34"/>
        <v>10.559999999999999</v>
      </c>
      <c r="S76" s="116">
        <f t="shared" si="35"/>
        <v>12.04</v>
      </c>
      <c r="T76" s="116">
        <f t="shared" si="36"/>
        <v>13.62</v>
      </c>
      <c r="U76" s="116">
        <f t="shared" si="37"/>
        <v>12.98</v>
      </c>
      <c r="V76" s="116">
        <f t="shared" si="38"/>
        <v>12.975000000000001</v>
      </c>
      <c r="Y76" s="116">
        <f t="shared" si="39"/>
        <v>12.74</v>
      </c>
      <c r="Z76" s="113">
        <v>8.6</v>
      </c>
      <c r="AA76" s="113">
        <v>10.9</v>
      </c>
      <c r="AB76" s="113">
        <v>15.2</v>
      </c>
      <c r="AC76" s="113">
        <v>14.7</v>
      </c>
      <c r="AD76" s="113">
        <v>14.3</v>
      </c>
      <c r="AE76" s="115"/>
      <c r="AG76" s="116">
        <f t="shared" si="40"/>
        <v>12.22</v>
      </c>
      <c r="AH76" s="113">
        <v>7.6</v>
      </c>
      <c r="AI76" s="113">
        <v>10.7</v>
      </c>
      <c r="AJ76" s="113">
        <v>14.1</v>
      </c>
      <c r="AK76" s="113">
        <v>14.5</v>
      </c>
      <c r="AL76" s="113">
        <v>14.2</v>
      </c>
      <c r="AM76" s="115"/>
      <c r="AO76" s="116">
        <f t="shared" si="41"/>
        <v>13.975000000000001</v>
      </c>
      <c r="AP76" s="113">
        <v>8.3000000000000007</v>
      </c>
      <c r="AQ76" s="113">
        <v>10.8</v>
      </c>
      <c r="AR76" s="113">
        <v>14.9</v>
      </c>
      <c r="AS76" s="113">
        <v>15</v>
      </c>
      <c r="AT76" s="113">
        <v>15.2</v>
      </c>
      <c r="AU76" s="115"/>
      <c r="AW76" s="116">
        <f t="shared" si="42"/>
        <v>13.88</v>
      </c>
      <c r="AX76" s="113">
        <v>10</v>
      </c>
      <c r="AY76" s="113">
        <v>11.9</v>
      </c>
      <c r="AZ76" s="113">
        <v>16.100000000000001</v>
      </c>
      <c r="BA76" s="113">
        <v>15.7</v>
      </c>
      <c r="BB76" s="113">
        <v>15.7</v>
      </c>
      <c r="BC76" s="115"/>
      <c r="BE76" s="116">
        <f t="shared" si="43"/>
        <v>7.7200000000000006</v>
      </c>
      <c r="BF76" s="113">
        <v>4.5</v>
      </c>
      <c r="BG76" s="113">
        <v>5.3</v>
      </c>
      <c r="BH76" s="113">
        <v>9.3000000000000007</v>
      </c>
      <c r="BI76" s="113">
        <v>10.1</v>
      </c>
      <c r="BJ76" s="113">
        <v>9.4</v>
      </c>
      <c r="BK76" s="115"/>
      <c r="BM76" s="116">
        <f t="shared" si="44"/>
        <v>10.559999999999999</v>
      </c>
      <c r="BN76" s="113">
        <v>8</v>
      </c>
      <c r="BO76" s="113">
        <v>7.5</v>
      </c>
      <c r="BP76" s="113">
        <v>12.6</v>
      </c>
      <c r="BQ76" s="113">
        <v>12.7</v>
      </c>
      <c r="BR76" s="113">
        <v>12</v>
      </c>
      <c r="BU76" s="116">
        <f t="shared" si="45"/>
        <v>12.04</v>
      </c>
      <c r="BV76" s="113">
        <v>8.6</v>
      </c>
      <c r="BW76" s="113">
        <v>10.5</v>
      </c>
      <c r="BX76" s="113">
        <v>14.4</v>
      </c>
      <c r="BY76" s="113">
        <v>14.3</v>
      </c>
      <c r="BZ76" s="113">
        <v>12.4</v>
      </c>
      <c r="CC76" s="116">
        <f t="shared" si="46"/>
        <v>13.62</v>
      </c>
      <c r="CD76" s="113">
        <v>10.6</v>
      </c>
      <c r="CE76" s="113">
        <v>12.4</v>
      </c>
      <c r="CF76" s="113">
        <v>16.100000000000001</v>
      </c>
      <c r="CG76" s="113">
        <v>14.7</v>
      </c>
      <c r="CH76" s="113">
        <v>14.3</v>
      </c>
      <c r="CK76" s="116">
        <f t="shared" si="47"/>
        <v>12.98</v>
      </c>
      <c r="CL76" s="113">
        <v>10.7</v>
      </c>
      <c r="CM76" s="113">
        <v>11.8</v>
      </c>
      <c r="CN76" s="113">
        <v>15.1</v>
      </c>
      <c r="CO76" s="113">
        <v>14</v>
      </c>
      <c r="CP76" s="113">
        <v>13.3</v>
      </c>
      <c r="CS76" s="116">
        <f t="shared" si="48"/>
        <v>12.975000000000001</v>
      </c>
      <c r="CT76" s="113">
        <v>10.7</v>
      </c>
      <c r="CU76" s="113">
        <v>10</v>
      </c>
      <c r="CV76" s="113">
        <v>14.7</v>
      </c>
      <c r="CW76" s="113">
        <v>14</v>
      </c>
      <c r="CX76" s="113">
        <v>13.2</v>
      </c>
      <c r="DA76" s="118">
        <v>45830</v>
      </c>
      <c r="DB76" s="113">
        <v>22.63208333333333</v>
      </c>
      <c r="DC76" s="113">
        <v>24.3</v>
      </c>
    </row>
    <row r="77" spans="3:107">
      <c r="C77" s="115">
        <f t="shared" si="49"/>
        <v>76</v>
      </c>
      <c r="D77" s="116">
        <f t="shared" si="26"/>
        <v>13.4305</v>
      </c>
      <c r="E77" s="116">
        <f t="shared" si="27"/>
        <v>12.2</v>
      </c>
      <c r="F77" s="116">
        <f t="shared" si="28"/>
        <v>5.4305000000000003</v>
      </c>
      <c r="G77" s="116">
        <f>指導機関用調整項目!$G$2*F77/$F$367</f>
        <v>4.3634244666110322e-002</v>
      </c>
      <c r="H77" s="116">
        <f t="shared" si="50"/>
        <v>0.77579019385512893</v>
      </c>
      <c r="I77" s="116">
        <f>IF(降水量!Y77&gt;0,降水量!Y77*飽差!I77*F77*E77,0)</f>
        <v>20.316821058111142</v>
      </c>
      <c r="J77" s="116">
        <f>指導機関用調整項目!$G$2*I77/$I$367</f>
        <v>5.8915601644281473e-002</v>
      </c>
      <c r="K77" s="116"/>
      <c r="M77" s="116">
        <f t="shared" si="29"/>
        <v>13.940000000000001</v>
      </c>
      <c r="N77" s="116">
        <f t="shared" si="30"/>
        <v>13.440000000000001</v>
      </c>
      <c r="O77" s="116">
        <f t="shared" si="31"/>
        <v>14.475000000000001</v>
      </c>
      <c r="P77" s="116">
        <f t="shared" si="32"/>
        <v>14.279999999999998</v>
      </c>
      <c r="Q77" s="116">
        <f t="shared" si="33"/>
        <v>8.9400000000000013</v>
      </c>
      <c r="R77" s="116">
        <f t="shared" si="34"/>
        <v>11.18</v>
      </c>
      <c r="S77" s="116">
        <f t="shared" si="35"/>
        <v>12.2</v>
      </c>
      <c r="T77" s="116">
        <f t="shared" si="36"/>
        <v>13.9</v>
      </c>
      <c r="U77" s="116">
        <f t="shared" si="37"/>
        <v>13.559999999999999</v>
      </c>
      <c r="V77" s="116">
        <f t="shared" si="38"/>
        <v>13.975</v>
      </c>
      <c r="Y77" s="116">
        <f t="shared" si="39"/>
        <v>13.940000000000001</v>
      </c>
      <c r="Z77" s="113">
        <v>11.5</v>
      </c>
      <c r="AA77" s="113">
        <v>12.5</v>
      </c>
      <c r="AB77" s="113">
        <v>15.5</v>
      </c>
      <c r="AC77" s="113">
        <v>15.1</v>
      </c>
      <c r="AD77" s="113">
        <v>15.1</v>
      </c>
      <c r="AE77" s="115"/>
      <c r="AG77" s="116">
        <f t="shared" si="40"/>
        <v>13.440000000000001</v>
      </c>
      <c r="AH77" s="113">
        <v>11</v>
      </c>
      <c r="AI77" s="113">
        <v>12.8</v>
      </c>
      <c r="AJ77" s="113">
        <v>14.4</v>
      </c>
      <c r="AK77" s="113">
        <v>14.8</v>
      </c>
      <c r="AL77" s="113">
        <v>14.2</v>
      </c>
      <c r="AM77" s="115"/>
      <c r="AO77" s="116">
        <f t="shared" si="41"/>
        <v>14.475000000000001</v>
      </c>
      <c r="AP77" s="113">
        <v>11.2</v>
      </c>
      <c r="AQ77" s="113">
        <v>12.8</v>
      </c>
      <c r="AR77" s="113">
        <v>15.2</v>
      </c>
      <c r="AS77" s="113">
        <v>15.1</v>
      </c>
      <c r="AT77" s="113">
        <v>14.8</v>
      </c>
      <c r="AU77" s="115"/>
      <c r="AW77" s="116">
        <f t="shared" si="42"/>
        <v>14.279999999999998</v>
      </c>
      <c r="AX77" s="113">
        <v>11.1</v>
      </c>
      <c r="AY77" s="113">
        <v>13.3</v>
      </c>
      <c r="AZ77" s="113">
        <v>15.7</v>
      </c>
      <c r="BA77" s="113">
        <v>14.9</v>
      </c>
      <c r="BB77" s="113">
        <v>16.399999999999999</v>
      </c>
      <c r="BC77" s="115"/>
      <c r="BE77" s="116">
        <f t="shared" si="43"/>
        <v>8.9400000000000013</v>
      </c>
      <c r="BF77" s="113">
        <v>3.9</v>
      </c>
      <c r="BG77" s="113">
        <v>8.4</v>
      </c>
      <c r="BH77" s="113">
        <v>11</v>
      </c>
      <c r="BI77" s="113">
        <v>11.4</v>
      </c>
      <c r="BJ77" s="113">
        <v>10</v>
      </c>
      <c r="BK77" s="115"/>
      <c r="BM77" s="116">
        <f t="shared" si="44"/>
        <v>11.18</v>
      </c>
      <c r="BN77" s="113">
        <v>6.6</v>
      </c>
      <c r="BO77" s="113">
        <v>9.6</v>
      </c>
      <c r="BP77" s="113">
        <v>13.6</v>
      </c>
      <c r="BQ77" s="113">
        <v>13.5</v>
      </c>
      <c r="BR77" s="113">
        <v>12.6</v>
      </c>
      <c r="BU77" s="116">
        <f t="shared" si="45"/>
        <v>12.2</v>
      </c>
      <c r="BV77" s="113">
        <v>7</v>
      </c>
      <c r="BW77" s="113">
        <v>12.8</v>
      </c>
      <c r="BX77" s="113">
        <v>13.8</v>
      </c>
      <c r="BY77" s="113">
        <v>13.5</v>
      </c>
      <c r="BZ77" s="113">
        <v>13.9</v>
      </c>
      <c r="CC77" s="116">
        <f t="shared" si="46"/>
        <v>13.9</v>
      </c>
      <c r="CD77" s="113">
        <v>9.1999999999999993</v>
      </c>
      <c r="CE77" s="113">
        <v>14.2</v>
      </c>
      <c r="CF77" s="113">
        <v>15.9</v>
      </c>
      <c r="CG77" s="113">
        <v>15.5</v>
      </c>
      <c r="CH77" s="113">
        <v>14.7</v>
      </c>
      <c r="CK77" s="116">
        <f t="shared" si="47"/>
        <v>13.559999999999999</v>
      </c>
      <c r="CL77" s="113">
        <v>8.6</v>
      </c>
      <c r="CM77" s="113">
        <v>14.2</v>
      </c>
      <c r="CN77" s="113">
        <v>15.1</v>
      </c>
      <c r="CO77" s="113">
        <v>15.8</v>
      </c>
      <c r="CP77" s="113">
        <v>14.1</v>
      </c>
      <c r="CS77" s="116">
        <f t="shared" si="48"/>
        <v>13.975</v>
      </c>
      <c r="CT77" s="113">
        <v>8</v>
      </c>
      <c r="CU77" s="113">
        <v>13.2</v>
      </c>
      <c r="CV77" s="113">
        <v>14.2</v>
      </c>
      <c r="CW77" s="113">
        <v>13.4</v>
      </c>
      <c r="CX77" s="113">
        <v>15.1</v>
      </c>
      <c r="DA77" s="118">
        <v>45831</v>
      </c>
      <c r="DB77" s="113">
        <v>22.91791666666667</v>
      </c>
      <c r="DC77" s="113">
        <v>25.4</v>
      </c>
    </row>
    <row r="78" spans="3:107">
      <c r="C78" s="115">
        <f t="shared" si="49"/>
        <v>77</v>
      </c>
      <c r="D78" s="116">
        <f t="shared" si="26"/>
        <v>11.969950000000001</v>
      </c>
      <c r="E78" s="116">
        <f t="shared" si="27"/>
        <v>10.38</v>
      </c>
      <c r="F78" s="116">
        <f t="shared" si="28"/>
        <v>3.9699500000000008</v>
      </c>
      <c r="G78" s="116">
        <f>指導機関用調整項目!$G$2*F78/$F$367</f>
        <v>3.1898677766729527e-002</v>
      </c>
      <c r="H78" s="116">
        <f t="shared" si="50"/>
        <v>0.80768887162185843</v>
      </c>
      <c r="I78" s="116">
        <f>IF(降水量!Y78&gt;0,降水量!Y78*飽差!I78*F78*E78,0)</f>
        <v>7.0979739560170101</v>
      </c>
      <c r="J78" s="116">
        <f>指導機関用調整項目!$G$2*I78/$I$367</f>
        <v>2.0583013694813791e-002</v>
      </c>
      <c r="K78" s="116"/>
      <c r="M78" s="116">
        <f t="shared" si="29"/>
        <v>11.499999999999998</v>
      </c>
      <c r="N78" s="116">
        <f t="shared" si="30"/>
        <v>11.54</v>
      </c>
      <c r="O78" s="116">
        <f t="shared" si="31"/>
        <v>12.850000000000001</v>
      </c>
      <c r="P78" s="116">
        <f t="shared" si="32"/>
        <v>12.16</v>
      </c>
      <c r="Q78" s="116">
        <f t="shared" si="33"/>
        <v>6.86</v>
      </c>
      <c r="R78" s="116">
        <f t="shared" si="34"/>
        <v>9.5400000000000009</v>
      </c>
      <c r="S78" s="116">
        <f t="shared" si="35"/>
        <v>10.38</v>
      </c>
      <c r="T78" s="116">
        <f t="shared" si="36"/>
        <v>12.1</v>
      </c>
      <c r="U78" s="116">
        <f t="shared" si="37"/>
        <v>11.28</v>
      </c>
      <c r="V78" s="116">
        <f t="shared" si="38"/>
        <v>11.85</v>
      </c>
      <c r="Y78" s="116">
        <f t="shared" si="39"/>
        <v>11.499999999999998</v>
      </c>
      <c r="Z78" s="113">
        <v>9.4</v>
      </c>
      <c r="AA78" s="113">
        <v>14.6</v>
      </c>
      <c r="AB78" s="113">
        <v>10.4</v>
      </c>
      <c r="AC78" s="113">
        <v>9.6999999999999993</v>
      </c>
      <c r="AD78" s="113">
        <v>13.4</v>
      </c>
      <c r="AE78" s="115"/>
      <c r="AG78" s="116">
        <f t="shared" si="40"/>
        <v>11.54</v>
      </c>
      <c r="AH78" s="113">
        <v>8.6999999999999993</v>
      </c>
      <c r="AI78" s="113">
        <v>15</v>
      </c>
      <c r="AJ78" s="113">
        <v>10.5</v>
      </c>
      <c r="AK78" s="113">
        <v>10.5</v>
      </c>
      <c r="AL78" s="113">
        <v>13</v>
      </c>
      <c r="AM78" s="115"/>
      <c r="AO78" s="116">
        <f t="shared" si="41"/>
        <v>12.850000000000001</v>
      </c>
      <c r="AP78" s="113">
        <v>8.9</v>
      </c>
      <c r="AQ78" s="113">
        <v>15.4</v>
      </c>
      <c r="AR78" s="113">
        <v>11.7</v>
      </c>
      <c r="AS78" s="113">
        <v>11</v>
      </c>
      <c r="AT78" s="113">
        <v>13.3</v>
      </c>
      <c r="AU78" s="115"/>
      <c r="AW78" s="116">
        <f t="shared" si="42"/>
        <v>12.16</v>
      </c>
      <c r="AX78" s="113">
        <v>8.6999999999999993</v>
      </c>
      <c r="AY78" s="113">
        <v>16.100000000000001</v>
      </c>
      <c r="AZ78" s="113">
        <v>11.7</v>
      </c>
      <c r="BA78" s="113">
        <v>11</v>
      </c>
      <c r="BB78" s="113">
        <v>13.3</v>
      </c>
      <c r="BC78" s="115"/>
      <c r="BE78" s="116">
        <f t="shared" si="43"/>
        <v>6.86</v>
      </c>
      <c r="BF78" s="113">
        <v>2.4</v>
      </c>
      <c r="BG78" s="113">
        <v>9.3000000000000007</v>
      </c>
      <c r="BH78" s="113">
        <v>7.2</v>
      </c>
      <c r="BI78" s="113">
        <v>7.2</v>
      </c>
      <c r="BJ78" s="113">
        <v>8.1999999999999993</v>
      </c>
      <c r="BK78" s="115"/>
      <c r="BM78" s="116">
        <f t="shared" si="44"/>
        <v>9.5400000000000009</v>
      </c>
      <c r="BN78" s="113">
        <v>4.7</v>
      </c>
      <c r="BO78" s="113">
        <v>11.7</v>
      </c>
      <c r="BP78" s="113">
        <v>10.3</v>
      </c>
      <c r="BQ78" s="113">
        <v>10.5</v>
      </c>
      <c r="BR78" s="113">
        <v>10.5</v>
      </c>
      <c r="BU78" s="116">
        <f t="shared" si="45"/>
        <v>10.38</v>
      </c>
      <c r="BV78" s="113">
        <v>6.3</v>
      </c>
      <c r="BW78" s="113">
        <v>13.2</v>
      </c>
      <c r="BX78" s="113">
        <v>10.4</v>
      </c>
      <c r="BY78" s="113">
        <v>9.8000000000000007</v>
      </c>
      <c r="BZ78" s="113">
        <v>12.2</v>
      </c>
      <c r="CC78" s="116">
        <f t="shared" si="46"/>
        <v>12.1</v>
      </c>
      <c r="CD78" s="113">
        <v>8.6</v>
      </c>
      <c r="CE78" s="113">
        <v>14.1</v>
      </c>
      <c r="CF78" s="113">
        <v>12.1</v>
      </c>
      <c r="CG78" s="113">
        <v>12.2</v>
      </c>
      <c r="CH78" s="113">
        <v>13.5</v>
      </c>
      <c r="CK78" s="116">
        <f t="shared" si="47"/>
        <v>11.28</v>
      </c>
      <c r="CL78" s="113">
        <v>8</v>
      </c>
      <c r="CM78" s="113">
        <v>13</v>
      </c>
      <c r="CN78" s="113">
        <v>11.5</v>
      </c>
      <c r="CO78" s="113">
        <v>11.7</v>
      </c>
      <c r="CP78" s="113">
        <v>12.2</v>
      </c>
      <c r="CS78" s="116">
        <f t="shared" si="48"/>
        <v>11.85</v>
      </c>
      <c r="CT78" s="113">
        <v>7.2</v>
      </c>
      <c r="CU78" s="113">
        <v>12.5</v>
      </c>
      <c r="CV78" s="113">
        <v>10.8</v>
      </c>
      <c r="CW78" s="113">
        <v>12</v>
      </c>
      <c r="CX78" s="113">
        <v>12.1</v>
      </c>
      <c r="DA78" s="118">
        <v>45832</v>
      </c>
      <c r="DB78" s="113">
        <v>23.040833333333339</v>
      </c>
      <c r="DC78" s="113">
        <v>24.3</v>
      </c>
    </row>
    <row r="79" spans="3:107">
      <c r="C79" s="115">
        <f t="shared" si="49"/>
        <v>78</v>
      </c>
      <c r="D79" s="116">
        <f t="shared" si="26"/>
        <v>11.360050000000001</v>
      </c>
      <c r="E79" s="116">
        <f t="shared" si="27"/>
        <v>9.620000000000001</v>
      </c>
      <c r="F79" s="116">
        <f t="shared" si="28"/>
        <v>3.3600500000000011</v>
      </c>
      <c r="G79" s="116">
        <f>指導機関用調整項目!$G$2*F79/$F$367</f>
        <v>2.6998111369185899e-002</v>
      </c>
      <c r="H79" s="116">
        <f t="shared" si="50"/>
        <v>0.83468698299104438</v>
      </c>
      <c r="I79" s="116">
        <f>IF(降水量!Y79&gt;0,降水量!Y79*飽差!I79*F79*E79,0)</f>
        <v>8.6101485045797119</v>
      </c>
      <c r="J79" s="116">
        <f>指導機関用調整項目!$G$2*I79/$I$367</f>
        <v>2.4968083242107624e-002</v>
      </c>
      <c r="K79" s="116"/>
      <c r="M79" s="116">
        <f t="shared" si="29"/>
        <v>11.34</v>
      </c>
      <c r="N79" s="116">
        <f t="shared" si="30"/>
        <v>11.54</v>
      </c>
      <c r="O79" s="116">
        <f t="shared" si="31"/>
        <v>12.75</v>
      </c>
      <c r="P79" s="116">
        <f t="shared" si="32"/>
        <v>11.96</v>
      </c>
      <c r="Q79" s="116">
        <f t="shared" si="33"/>
        <v>6.3400000000000007</v>
      </c>
      <c r="R79" s="116">
        <f t="shared" si="34"/>
        <v>9.0599999999999987</v>
      </c>
      <c r="S79" s="116">
        <f t="shared" si="35"/>
        <v>9.620000000000001</v>
      </c>
      <c r="T79" s="116">
        <f t="shared" si="36"/>
        <v>11.440000000000001</v>
      </c>
      <c r="U79" s="116">
        <f t="shared" si="37"/>
        <v>10.42</v>
      </c>
      <c r="V79" s="116">
        <f t="shared" si="38"/>
        <v>11.1</v>
      </c>
      <c r="Y79" s="116">
        <f t="shared" si="39"/>
        <v>11.34</v>
      </c>
      <c r="Z79" s="113">
        <v>7.8</v>
      </c>
      <c r="AA79" s="113">
        <v>12.3</v>
      </c>
      <c r="AB79" s="113">
        <v>10.7</v>
      </c>
      <c r="AC79" s="113">
        <v>11.9</v>
      </c>
      <c r="AD79" s="113">
        <v>14</v>
      </c>
      <c r="AE79" s="115"/>
      <c r="AG79" s="116">
        <f t="shared" si="40"/>
        <v>11.54</v>
      </c>
      <c r="AH79" s="113">
        <v>7.7</v>
      </c>
      <c r="AI79" s="113">
        <v>12.4</v>
      </c>
      <c r="AJ79" s="113">
        <v>11.2</v>
      </c>
      <c r="AK79" s="113">
        <v>12.3</v>
      </c>
      <c r="AL79" s="113">
        <v>14.1</v>
      </c>
      <c r="AM79" s="115"/>
      <c r="AO79" s="116">
        <f t="shared" si="41"/>
        <v>12.75</v>
      </c>
      <c r="AP79" s="113">
        <v>8</v>
      </c>
      <c r="AQ79" s="113">
        <v>12.7</v>
      </c>
      <c r="AR79" s="113">
        <v>11.5</v>
      </c>
      <c r="AS79" s="113">
        <v>12.7</v>
      </c>
      <c r="AT79" s="113">
        <v>14.1</v>
      </c>
      <c r="AU79" s="115"/>
      <c r="AW79" s="116">
        <f t="shared" si="42"/>
        <v>11.96</v>
      </c>
      <c r="AX79" s="113">
        <v>8.1</v>
      </c>
      <c r="AY79" s="113">
        <v>13.3</v>
      </c>
      <c r="AZ79" s="113">
        <v>11.7</v>
      </c>
      <c r="BA79" s="113">
        <v>12.7</v>
      </c>
      <c r="BB79" s="113">
        <v>14</v>
      </c>
      <c r="BC79" s="115"/>
      <c r="BE79" s="116">
        <f t="shared" si="43"/>
        <v>6.3400000000000007</v>
      </c>
      <c r="BF79" s="113">
        <v>1.7</v>
      </c>
      <c r="BG79" s="113">
        <v>6</v>
      </c>
      <c r="BH79" s="113">
        <v>6.7</v>
      </c>
      <c r="BI79" s="113">
        <v>8.3000000000000007</v>
      </c>
      <c r="BJ79" s="113">
        <v>9</v>
      </c>
      <c r="BK79" s="115"/>
      <c r="BM79" s="116">
        <f t="shared" si="44"/>
        <v>9.0599999999999987</v>
      </c>
      <c r="BN79" s="113">
        <v>4.0999999999999996</v>
      </c>
      <c r="BO79" s="113">
        <v>8.5</v>
      </c>
      <c r="BP79" s="113">
        <v>10.1</v>
      </c>
      <c r="BQ79" s="113">
        <v>11.8</v>
      </c>
      <c r="BR79" s="113">
        <v>10.8</v>
      </c>
      <c r="BU79" s="116">
        <f t="shared" si="45"/>
        <v>9.620000000000001</v>
      </c>
      <c r="BV79" s="113">
        <v>5.0999999999999996</v>
      </c>
      <c r="BW79" s="113">
        <v>9.4</v>
      </c>
      <c r="BX79" s="113">
        <v>10.3</v>
      </c>
      <c r="BY79" s="113">
        <v>10.9</v>
      </c>
      <c r="BZ79" s="113">
        <v>12.4</v>
      </c>
      <c r="CC79" s="116">
        <f t="shared" si="46"/>
        <v>11.440000000000001</v>
      </c>
      <c r="CD79" s="113">
        <v>7.1</v>
      </c>
      <c r="CE79" s="113">
        <v>10.8</v>
      </c>
      <c r="CF79" s="113">
        <v>12.6</v>
      </c>
      <c r="CG79" s="113">
        <v>12.6</v>
      </c>
      <c r="CH79" s="113">
        <v>14.1</v>
      </c>
      <c r="CK79" s="116">
        <f t="shared" si="47"/>
        <v>10.42</v>
      </c>
      <c r="CL79" s="113">
        <v>6.9</v>
      </c>
      <c r="CM79" s="113">
        <v>10.1</v>
      </c>
      <c r="CN79" s="113">
        <v>11</v>
      </c>
      <c r="CO79" s="113">
        <v>12</v>
      </c>
      <c r="CP79" s="113">
        <v>12.1</v>
      </c>
      <c r="CS79" s="116">
        <f t="shared" si="48"/>
        <v>11.1</v>
      </c>
      <c r="CT79" s="113">
        <v>6.4</v>
      </c>
      <c r="CU79" s="113">
        <v>9.9</v>
      </c>
      <c r="CV79" s="113">
        <v>10.5</v>
      </c>
      <c r="CW79" s="113">
        <v>11.6</v>
      </c>
      <c r="CX79" s="113">
        <v>12.4</v>
      </c>
      <c r="DA79" s="118">
        <v>45833</v>
      </c>
      <c r="DB79" s="113">
        <v>23.436666666666667</v>
      </c>
      <c r="DC79" s="113">
        <v>26.2</v>
      </c>
    </row>
    <row r="80" spans="3:107">
      <c r="C80" s="115">
        <f t="shared" si="49"/>
        <v>79</v>
      </c>
      <c r="D80" s="116">
        <f t="shared" si="26"/>
        <v>11.199549999999999</v>
      </c>
      <c r="E80" s="116">
        <f t="shared" si="27"/>
        <v>9.4199999999999982</v>
      </c>
      <c r="F80" s="116">
        <f t="shared" si="28"/>
        <v>3.1995499999999986</v>
      </c>
      <c r="G80" s="116">
        <f>指導機関用調整項目!$G$2*F80/$F$367</f>
        <v>2.5708488632990186e-002</v>
      </c>
      <c r="H80" s="116">
        <f t="shared" si="50"/>
        <v>0.86039547162403451</v>
      </c>
      <c r="I80" s="116">
        <f>IF(降水量!Y80&gt;0,降水量!Y80*飽差!I80*F80*E80,0)</f>
        <v>9.2227668659999935</v>
      </c>
      <c r="J80" s="116">
        <f>指導機関用調整項目!$G$2*I80/$I$367</f>
        <v>2.6744580620224778e-002</v>
      </c>
      <c r="K80" s="116"/>
      <c r="M80" s="116">
        <f t="shared" si="29"/>
        <v>11.02</v>
      </c>
      <c r="N80" s="116">
        <f t="shared" si="30"/>
        <v>11.06</v>
      </c>
      <c r="O80" s="116">
        <f t="shared" si="31"/>
        <v>12.175000000000001</v>
      </c>
      <c r="P80" s="116">
        <f t="shared" si="32"/>
        <v>11.48</v>
      </c>
      <c r="Q80" s="116">
        <f t="shared" si="33"/>
        <v>5.0999999999999996</v>
      </c>
      <c r="R80" s="116">
        <f t="shared" si="34"/>
        <v>7.56</v>
      </c>
      <c r="S80" s="116">
        <f t="shared" si="35"/>
        <v>9.4199999999999982</v>
      </c>
      <c r="T80" s="116">
        <f t="shared" si="36"/>
        <v>11.2</v>
      </c>
      <c r="U80" s="116">
        <f t="shared" si="37"/>
        <v>10.54</v>
      </c>
      <c r="V80" s="116">
        <f t="shared" si="38"/>
        <v>11.125</v>
      </c>
      <c r="Y80" s="116">
        <f t="shared" si="39"/>
        <v>11.02</v>
      </c>
      <c r="Z80" s="113">
        <v>7.6</v>
      </c>
      <c r="AA80" s="113">
        <v>8.4</v>
      </c>
      <c r="AB80" s="113">
        <v>12.8</v>
      </c>
      <c r="AC80" s="113">
        <v>10.9</v>
      </c>
      <c r="AD80" s="113">
        <v>15.4</v>
      </c>
      <c r="AE80" s="115"/>
      <c r="AG80" s="116">
        <f t="shared" si="40"/>
        <v>11.06</v>
      </c>
      <c r="AH80" s="113">
        <v>7.4</v>
      </c>
      <c r="AI80" s="113">
        <v>8.6</v>
      </c>
      <c r="AJ80" s="113">
        <v>12.7</v>
      </c>
      <c r="AK80" s="113">
        <v>11.5</v>
      </c>
      <c r="AL80" s="113">
        <v>15.1</v>
      </c>
      <c r="AM80" s="115"/>
      <c r="AO80" s="116">
        <f t="shared" si="41"/>
        <v>12.175000000000001</v>
      </c>
      <c r="AP80" s="113">
        <v>8.1999999999999993</v>
      </c>
      <c r="AQ80" s="113">
        <v>8.9</v>
      </c>
      <c r="AR80" s="113">
        <v>12.9</v>
      </c>
      <c r="AS80" s="113">
        <v>11.9</v>
      </c>
      <c r="AT80" s="113">
        <v>15</v>
      </c>
      <c r="AU80" s="115"/>
      <c r="AW80" s="116">
        <f t="shared" si="42"/>
        <v>11.48</v>
      </c>
      <c r="AX80" s="113">
        <v>8.4</v>
      </c>
      <c r="AY80" s="113">
        <v>8.8000000000000007</v>
      </c>
      <c r="AZ80" s="113">
        <v>13.3</v>
      </c>
      <c r="BA80" s="113">
        <v>11.6</v>
      </c>
      <c r="BB80" s="113">
        <v>15.3</v>
      </c>
      <c r="BC80" s="115"/>
      <c r="BE80" s="116">
        <f t="shared" si="43"/>
        <v>5.0999999999999996</v>
      </c>
      <c r="BF80" s="113">
        <v>2</v>
      </c>
      <c r="BG80" s="113">
        <v>2.7</v>
      </c>
      <c r="BH80" s="113">
        <v>6.4</v>
      </c>
      <c r="BI80" s="113">
        <v>5.4</v>
      </c>
      <c r="BJ80" s="113">
        <v>9</v>
      </c>
      <c r="BK80" s="115"/>
      <c r="BM80" s="116">
        <f t="shared" si="44"/>
        <v>7.56</v>
      </c>
      <c r="BN80" s="113">
        <v>4.3</v>
      </c>
      <c r="BO80" s="113">
        <v>4.9000000000000004</v>
      </c>
      <c r="BP80" s="113">
        <v>9</v>
      </c>
      <c r="BQ80" s="113">
        <v>8.1</v>
      </c>
      <c r="BR80" s="113">
        <v>11.5</v>
      </c>
      <c r="BU80" s="116">
        <f t="shared" si="45"/>
        <v>9.4199999999999982</v>
      </c>
      <c r="BV80" s="113">
        <v>5.9</v>
      </c>
      <c r="BW80" s="113">
        <v>6.5</v>
      </c>
      <c r="BX80" s="113">
        <v>12</v>
      </c>
      <c r="BY80" s="113">
        <v>9.1999999999999993</v>
      </c>
      <c r="BZ80" s="113">
        <v>13.5</v>
      </c>
      <c r="CC80" s="116">
        <f t="shared" si="46"/>
        <v>11.2</v>
      </c>
      <c r="CD80" s="113">
        <v>7.7</v>
      </c>
      <c r="CE80" s="113">
        <v>8.8000000000000007</v>
      </c>
      <c r="CF80" s="113">
        <v>13.4</v>
      </c>
      <c r="CG80" s="113">
        <v>10.7</v>
      </c>
      <c r="CH80" s="113">
        <v>15.4</v>
      </c>
      <c r="CK80" s="116">
        <f t="shared" si="47"/>
        <v>10.54</v>
      </c>
      <c r="CL80" s="113">
        <v>7.4</v>
      </c>
      <c r="CM80" s="113">
        <v>8.4</v>
      </c>
      <c r="CN80" s="113">
        <v>12.1</v>
      </c>
      <c r="CO80" s="113">
        <v>10.3</v>
      </c>
      <c r="CP80" s="113">
        <v>14.5</v>
      </c>
      <c r="CS80" s="116">
        <f t="shared" si="48"/>
        <v>11.125</v>
      </c>
      <c r="CT80" s="113">
        <v>6.8</v>
      </c>
      <c r="CU80" s="113">
        <v>8.3000000000000007</v>
      </c>
      <c r="CV80" s="113">
        <v>11.5</v>
      </c>
      <c r="CW80" s="113">
        <v>10.3</v>
      </c>
      <c r="CX80" s="113">
        <v>14.4</v>
      </c>
      <c r="DA80" s="118">
        <v>45834</v>
      </c>
      <c r="DB80" s="113">
        <v>23.567499999999999</v>
      </c>
      <c r="DC80" s="113">
        <v>25</v>
      </c>
    </row>
    <row r="81" spans="3:107">
      <c r="C81" s="115">
        <f t="shared" si="49"/>
        <v>80</v>
      </c>
      <c r="D81" s="116">
        <f t="shared" si="26"/>
        <v>12.258850000000001</v>
      </c>
      <c r="E81" s="116">
        <f t="shared" si="27"/>
        <v>10.74</v>
      </c>
      <c r="F81" s="116">
        <f t="shared" si="28"/>
        <v>4.2588500000000007</v>
      </c>
      <c r="G81" s="116">
        <f>指導機関用調整項目!$G$2*F81/$F$367</f>
        <v>3.4219998691881776e-002</v>
      </c>
      <c r="H81" s="116">
        <f t="shared" si="50"/>
        <v>0.89461547031591626</v>
      </c>
      <c r="I81" s="116">
        <f>IF(降水量!Y81&gt;0,降水量!Y81*飽差!I81*F81*E81,0)</f>
        <v>13.908345358024834</v>
      </c>
      <c r="J81" s="116">
        <f>指導機関用調整項目!$G$2*I81/$I$367</f>
        <v>4.0332024990560406e-002</v>
      </c>
      <c r="K81" s="116"/>
      <c r="M81" s="116">
        <f t="shared" si="29"/>
        <v>12.68</v>
      </c>
      <c r="N81" s="116">
        <f t="shared" si="30"/>
        <v>12.42</v>
      </c>
      <c r="O81" s="116">
        <f t="shared" si="31"/>
        <v>13.3</v>
      </c>
      <c r="P81" s="116">
        <f t="shared" si="32"/>
        <v>13.059999999999999</v>
      </c>
      <c r="Q81" s="116">
        <f t="shared" si="33"/>
        <v>6.580000000000001</v>
      </c>
      <c r="R81" s="116">
        <f t="shared" si="34"/>
        <v>9.26</v>
      </c>
      <c r="S81" s="116">
        <f t="shared" si="35"/>
        <v>10.74</v>
      </c>
      <c r="T81" s="116">
        <f t="shared" si="36"/>
        <v>12.52</v>
      </c>
      <c r="U81" s="116">
        <f t="shared" si="37"/>
        <v>11.899999999999999</v>
      </c>
      <c r="V81" s="116">
        <f t="shared" si="38"/>
        <v>11.8</v>
      </c>
      <c r="Y81" s="116">
        <f t="shared" si="39"/>
        <v>12.68</v>
      </c>
      <c r="Z81" s="113">
        <v>10.3</v>
      </c>
      <c r="AA81" s="113">
        <v>11.1</v>
      </c>
      <c r="AB81" s="113">
        <v>13.9</v>
      </c>
      <c r="AC81" s="113">
        <v>11.1</v>
      </c>
      <c r="AD81" s="113">
        <v>17</v>
      </c>
      <c r="AE81" s="115"/>
      <c r="AG81" s="116">
        <f t="shared" si="40"/>
        <v>12.42</v>
      </c>
      <c r="AH81" s="113">
        <v>10.3</v>
      </c>
      <c r="AI81" s="113">
        <v>9.8000000000000007</v>
      </c>
      <c r="AJ81" s="113">
        <v>14.1</v>
      </c>
      <c r="AK81" s="113">
        <v>11.4</v>
      </c>
      <c r="AL81" s="113">
        <v>16.5</v>
      </c>
      <c r="AM81" s="115"/>
      <c r="AO81" s="116">
        <f t="shared" si="41"/>
        <v>13.3</v>
      </c>
      <c r="AP81" s="113">
        <v>11.9</v>
      </c>
      <c r="AQ81" s="113">
        <v>10.1</v>
      </c>
      <c r="AR81" s="113">
        <v>14.5</v>
      </c>
      <c r="AS81" s="113">
        <v>11.8</v>
      </c>
      <c r="AT81" s="113">
        <v>16.8</v>
      </c>
      <c r="AU81" s="115"/>
      <c r="AW81" s="116">
        <f t="shared" si="42"/>
        <v>13.059999999999999</v>
      </c>
      <c r="AX81" s="113">
        <v>11.9</v>
      </c>
      <c r="AY81" s="113">
        <v>10</v>
      </c>
      <c r="AZ81" s="113">
        <v>14.7</v>
      </c>
      <c r="BA81" s="113">
        <v>11.9</v>
      </c>
      <c r="BB81" s="113">
        <v>16.8</v>
      </c>
      <c r="BC81" s="115"/>
      <c r="BE81" s="116">
        <f t="shared" si="43"/>
        <v>6.580000000000001</v>
      </c>
      <c r="BF81" s="113">
        <v>5.5</v>
      </c>
      <c r="BG81" s="113">
        <v>2.6</v>
      </c>
      <c r="BH81" s="113">
        <v>8.4</v>
      </c>
      <c r="BI81" s="113">
        <v>4.5999999999999996</v>
      </c>
      <c r="BJ81" s="113">
        <v>11.8</v>
      </c>
      <c r="BK81" s="115"/>
      <c r="BM81" s="116">
        <f t="shared" si="44"/>
        <v>9.26</v>
      </c>
      <c r="BN81" s="113">
        <v>7.4</v>
      </c>
      <c r="BO81" s="113">
        <v>5.4</v>
      </c>
      <c r="BP81" s="113">
        <v>11.2</v>
      </c>
      <c r="BQ81" s="113">
        <v>8.1</v>
      </c>
      <c r="BR81" s="113">
        <v>14.2</v>
      </c>
      <c r="BU81" s="116">
        <f t="shared" si="45"/>
        <v>10.74</v>
      </c>
      <c r="BV81" s="113">
        <v>8.8000000000000007</v>
      </c>
      <c r="BW81" s="113">
        <v>6.7</v>
      </c>
      <c r="BX81" s="113">
        <v>13.4</v>
      </c>
      <c r="BY81" s="113">
        <v>9.3000000000000007</v>
      </c>
      <c r="BZ81" s="113">
        <v>15.5</v>
      </c>
      <c r="CC81" s="116">
        <f t="shared" si="46"/>
        <v>12.52</v>
      </c>
      <c r="CD81" s="113">
        <v>11.1</v>
      </c>
      <c r="CE81" s="113">
        <v>8.6</v>
      </c>
      <c r="CF81" s="113">
        <v>14.8</v>
      </c>
      <c r="CG81" s="113">
        <v>11.1</v>
      </c>
      <c r="CH81" s="113">
        <v>17</v>
      </c>
      <c r="CK81" s="116">
        <f t="shared" si="47"/>
        <v>11.899999999999999</v>
      </c>
      <c r="CL81" s="113">
        <v>9.9</v>
      </c>
      <c r="CM81" s="113">
        <v>7.5</v>
      </c>
      <c r="CN81" s="113">
        <v>14.2</v>
      </c>
      <c r="CO81" s="113">
        <v>11</v>
      </c>
      <c r="CP81" s="113">
        <v>16.899999999999999</v>
      </c>
      <c r="CS81" s="116">
        <f t="shared" si="48"/>
        <v>11.8</v>
      </c>
      <c r="CT81" s="113">
        <v>8.9</v>
      </c>
      <c r="CU81" s="113">
        <v>7.4</v>
      </c>
      <c r="CV81" s="113">
        <v>12.9</v>
      </c>
      <c r="CW81" s="113">
        <v>10.6</v>
      </c>
      <c r="CX81" s="113">
        <v>16.3</v>
      </c>
      <c r="DA81" s="118">
        <v>45835</v>
      </c>
      <c r="DB81" s="113">
        <v>23.40291666666667</v>
      </c>
      <c r="DC81" s="113">
        <v>25.9</v>
      </c>
    </row>
    <row r="82" spans="3:107">
      <c r="C82" s="115">
        <f t="shared" si="49"/>
        <v>81</v>
      </c>
      <c r="D82" s="116">
        <f t="shared" si="26"/>
        <v>11.600799999999998</v>
      </c>
      <c r="E82" s="116">
        <f t="shared" si="27"/>
        <v>9.9199999999999982</v>
      </c>
      <c r="F82" s="116">
        <f t="shared" si="28"/>
        <v>3.6007999999999978</v>
      </c>
      <c r="G82" s="116">
        <f>指導機関用調整項目!$G$2*F82/$F$367</f>
        <v>2.8932545473479412e-002</v>
      </c>
      <c r="H82" s="116">
        <f t="shared" si="50"/>
        <v>0.92354801578939572</v>
      </c>
      <c r="I82" s="116">
        <f>IF(降水量!Y82&gt;0,降水量!Y82*飽差!I82*F82*E82,0)</f>
        <v>10.865333318184998</v>
      </c>
      <c r="J82" s="116">
        <f>指導機関用調整項目!$G$2*I82/$I$367</f>
        <v>3.1507766282706046e-002</v>
      </c>
      <c r="K82" s="116"/>
      <c r="M82" s="116">
        <f t="shared" si="29"/>
        <v>12.059999999999999</v>
      </c>
      <c r="N82" s="116">
        <f t="shared" si="30"/>
        <v>11.82</v>
      </c>
      <c r="O82" s="116">
        <f t="shared" si="31"/>
        <v>11.624999999999998</v>
      </c>
      <c r="P82" s="116">
        <f t="shared" si="32"/>
        <v>13.2</v>
      </c>
      <c r="Q82" s="116">
        <f t="shared" si="33"/>
        <v>6.9599999999999991</v>
      </c>
      <c r="R82" s="116">
        <f t="shared" si="34"/>
        <v>9.68</v>
      </c>
      <c r="S82" s="116">
        <f t="shared" si="35"/>
        <v>9.9199999999999982</v>
      </c>
      <c r="T82" s="116">
        <f t="shared" si="36"/>
        <v>11.6</v>
      </c>
      <c r="U82" s="116">
        <f t="shared" si="37"/>
        <v>10.96</v>
      </c>
      <c r="V82" s="116">
        <f t="shared" si="38"/>
        <v>10</v>
      </c>
      <c r="Y82" s="116">
        <f t="shared" si="39"/>
        <v>12.059999999999999</v>
      </c>
      <c r="Z82" s="113">
        <v>15.4</v>
      </c>
      <c r="AA82" s="113">
        <v>7.4</v>
      </c>
      <c r="AB82" s="113">
        <v>17.399999999999999</v>
      </c>
      <c r="AC82" s="113">
        <v>6.4</v>
      </c>
      <c r="AD82" s="113">
        <v>13.7</v>
      </c>
      <c r="AE82" s="115"/>
      <c r="AG82" s="116">
        <f t="shared" si="40"/>
        <v>11.82</v>
      </c>
      <c r="AH82" s="113">
        <v>14.5</v>
      </c>
      <c r="AI82" s="113">
        <v>6.7</v>
      </c>
      <c r="AJ82" s="113">
        <v>17.3</v>
      </c>
      <c r="AK82" s="113">
        <v>7.2</v>
      </c>
      <c r="AL82" s="113">
        <v>13.4</v>
      </c>
      <c r="AM82" s="115"/>
      <c r="AO82" s="116">
        <f t="shared" si="41"/>
        <v>11.624999999999998</v>
      </c>
      <c r="AP82" s="113">
        <v>16.399999999999999</v>
      </c>
      <c r="AQ82" s="113">
        <v>6.4</v>
      </c>
      <c r="AR82" s="113">
        <v>18</v>
      </c>
      <c r="AS82" s="113">
        <v>8.1999999999999993</v>
      </c>
      <c r="AT82" s="113">
        <v>13.9</v>
      </c>
      <c r="AU82" s="115"/>
      <c r="AW82" s="116">
        <f t="shared" si="42"/>
        <v>13.2</v>
      </c>
      <c r="AX82" s="113">
        <v>17.5</v>
      </c>
      <c r="AY82" s="113">
        <v>7.7</v>
      </c>
      <c r="AZ82" s="113">
        <v>17.899999999999999</v>
      </c>
      <c r="BA82" s="113">
        <v>8.1999999999999993</v>
      </c>
      <c r="BB82" s="113">
        <v>14.7</v>
      </c>
      <c r="BC82" s="115"/>
      <c r="BE82" s="116">
        <f t="shared" si="43"/>
        <v>6.9599999999999991</v>
      </c>
      <c r="BF82" s="113">
        <v>11.3</v>
      </c>
      <c r="BG82" s="113">
        <v>0.3</v>
      </c>
      <c r="BH82" s="113">
        <v>12.9</v>
      </c>
      <c r="BI82" s="113">
        <v>1.8</v>
      </c>
      <c r="BJ82" s="113">
        <v>8.5</v>
      </c>
      <c r="BK82" s="115"/>
      <c r="BM82" s="116">
        <f t="shared" si="44"/>
        <v>9.68</v>
      </c>
      <c r="BN82" s="113">
        <v>13.1</v>
      </c>
      <c r="BO82" s="113">
        <v>3.1</v>
      </c>
      <c r="BP82" s="113">
        <v>15.3</v>
      </c>
      <c r="BQ82" s="113">
        <v>5.8</v>
      </c>
      <c r="BR82" s="113">
        <v>11.1</v>
      </c>
      <c r="BU82" s="116">
        <f t="shared" si="45"/>
        <v>9.9199999999999982</v>
      </c>
      <c r="BV82" s="113">
        <v>12.9</v>
      </c>
      <c r="BW82" s="113">
        <v>4</v>
      </c>
      <c r="BX82" s="113">
        <v>16</v>
      </c>
      <c r="BY82" s="113">
        <v>6.3</v>
      </c>
      <c r="BZ82" s="113">
        <v>10.4</v>
      </c>
      <c r="CC82" s="116">
        <f t="shared" si="46"/>
        <v>11.6</v>
      </c>
      <c r="CD82" s="113">
        <v>14.8</v>
      </c>
      <c r="CE82" s="113">
        <v>5.7</v>
      </c>
      <c r="CF82" s="113">
        <v>17.100000000000001</v>
      </c>
      <c r="CG82" s="113">
        <v>8.4</v>
      </c>
      <c r="CH82" s="113">
        <v>12</v>
      </c>
      <c r="CK82" s="116">
        <f t="shared" si="47"/>
        <v>10.96</v>
      </c>
      <c r="CL82" s="113">
        <v>13.9</v>
      </c>
      <c r="CM82" s="113">
        <v>5.5</v>
      </c>
      <c r="CN82" s="113">
        <v>16.5</v>
      </c>
      <c r="CO82" s="113">
        <v>7.4</v>
      </c>
      <c r="CP82" s="113">
        <v>11.5</v>
      </c>
      <c r="CS82" s="116">
        <f t="shared" si="48"/>
        <v>10</v>
      </c>
      <c r="CT82" s="113">
        <v>13.1</v>
      </c>
      <c r="CU82" s="113">
        <v>5.4</v>
      </c>
      <c r="CV82" s="113">
        <v>16.2</v>
      </c>
      <c r="CW82" s="113">
        <v>6.7</v>
      </c>
      <c r="CX82" s="113">
        <v>11.7</v>
      </c>
      <c r="DA82" s="118">
        <v>45836</v>
      </c>
      <c r="DB82" s="113">
        <v>23.467083333333331</v>
      </c>
      <c r="DC82" s="113">
        <v>26.1</v>
      </c>
    </row>
    <row r="83" spans="3:107">
      <c r="C83" s="115">
        <f t="shared" si="49"/>
        <v>82</v>
      </c>
      <c r="D83" s="116">
        <f t="shared" si="26"/>
        <v>11.937850000000001</v>
      </c>
      <c r="E83" s="116">
        <f t="shared" si="27"/>
        <v>10.34</v>
      </c>
      <c r="F83" s="116">
        <f t="shared" si="28"/>
        <v>3.937850000000001</v>
      </c>
      <c r="G83" s="116">
        <f>指導機関用調整項目!$G$2*F83/$F$367</f>
        <v>3.1640753219490385e-002</v>
      </c>
      <c r="H83" s="116">
        <f t="shared" si="50"/>
        <v>0.95518876900888605</v>
      </c>
      <c r="I83" s="116">
        <f>IF(降水量!Y83&gt;0,降水量!Y83*飽差!I83*F83*E83,0)</f>
        <v>14.119231577413192</v>
      </c>
      <c r="J83" s="116">
        <f>指導機関用調整項目!$G$2*I83/$I$367</f>
        <v>4.094356202473598e-002</v>
      </c>
      <c r="K83" s="116"/>
      <c r="M83" s="116">
        <f t="shared" si="29"/>
        <v>11.760000000000002</v>
      </c>
      <c r="N83" s="116">
        <f t="shared" si="30"/>
        <v>11.16</v>
      </c>
      <c r="O83" s="116">
        <f t="shared" si="31"/>
        <v>10.475</v>
      </c>
      <c r="P83" s="116">
        <f t="shared" si="32"/>
        <v>12.36</v>
      </c>
      <c r="Q83" s="116">
        <f t="shared" si="33"/>
        <v>6.28</v>
      </c>
      <c r="R83" s="116">
        <f t="shared" si="34"/>
        <v>8.879999999999999</v>
      </c>
      <c r="S83" s="116">
        <f t="shared" si="35"/>
        <v>10.34</v>
      </c>
      <c r="T83" s="116">
        <f t="shared" si="36"/>
        <v>12.239999999999998</v>
      </c>
      <c r="U83" s="116">
        <f t="shared" si="37"/>
        <v>12.059999999999999</v>
      </c>
      <c r="V83" s="116">
        <f t="shared" si="38"/>
        <v>10.024999999999999</v>
      </c>
      <c r="Y83" s="116">
        <f t="shared" si="39"/>
        <v>11.760000000000002</v>
      </c>
      <c r="Z83" s="113">
        <v>17.3</v>
      </c>
      <c r="AA83" s="113">
        <v>6.5</v>
      </c>
      <c r="AB83" s="113">
        <v>17.600000000000001</v>
      </c>
      <c r="AC83" s="113">
        <v>7.3</v>
      </c>
      <c r="AD83" s="113">
        <v>10.1</v>
      </c>
      <c r="AE83" s="115"/>
      <c r="AG83" s="116">
        <f t="shared" si="40"/>
        <v>11.16</v>
      </c>
      <c r="AH83" s="113">
        <v>15.8</v>
      </c>
      <c r="AI83" s="113">
        <v>6.6</v>
      </c>
      <c r="AJ83" s="113">
        <v>15.8</v>
      </c>
      <c r="AK83" s="113">
        <v>7.8</v>
      </c>
      <c r="AL83" s="113">
        <v>9.8000000000000007</v>
      </c>
      <c r="AM83" s="115"/>
      <c r="AO83" s="116">
        <f t="shared" si="41"/>
        <v>10.475</v>
      </c>
      <c r="AP83" s="113">
        <v>16.2</v>
      </c>
      <c r="AQ83" s="113">
        <v>7.2</v>
      </c>
      <c r="AR83" s="113">
        <v>16.600000000000001</v>
      </c>
      <c r="AS83" s="113">
        <v>8</v>
      </c>
      <c r="AT83" s="113">
        <v>10.1</v>
      </c>
      <c r="AU83" s="115"/>
      <c r="AW83" s="116">
        <f t="shared" si="42"/>
        <v>12.36</v>
      </c>
      <c r="AX83" s="113">
        <v>18.399999999999999</v>
      </c>
      <c r="AY83" s="113">
        <v>7.4</v>
      </c>
      <c r="AZ83" s="113">
        <v>17.2</v>
      </c>
      <c r="BA83" s="113">
        <v>8.3000000000000007</v>
      </c>
      <c r="BB83" s="113">
        <v>10.5</v>
      </c>
      <c r="BC83" s="115"/>
      <c r="BE83" s="116">
        <f t="shared" si="43"/>
        <v>6.28</v>
      </c>
      <c r="BF83" s="113">
        <v>12.9</v>
      </c>
      <c r="BG83" s="113">
        <v>1.1000000000000001</v>
      </c>
      <c r="BH83" s="113">
        <v>11.3</v>
      </c>
      <c r="BI83" s="113">
        <v>2.1</v>
      </c>
      <c r="BJ83" s="113">
        <v>4</v>
      </c>
      <c r="BK83" s="115"/>
      <c r="BM83" s="116">
        <f t="shared" si="44"/>
        <v>8.879999999999999</v>
      </c>
      <c r="BN83" s="113">
        <v>13.9</v>
      </c>
      <c r="BO83" s="113">
        <v>3.3</v>
      </c>
      <c r="BP83" s="113">
        <v>13.7</v>
      </c>
      <c r="BQ83" s="113">
        <v>6.9</v>
      </c>
      <c r="BR83" s="113">
        <v>6.6</v>
      </c>
      <c r="BU83" s="116">
        <f t="shared" si="45"/>
        <v>10.34</v>
      </c>
      <c r="BV83" s="113">
        <v>15.5</v>
      </c>
      <c r="BW83" s="113">
        <v>5.2</v>
      </c>
      <c r="BX83" s="113">
        <v>16.2</v>
      </c>
      <c r="BY83" s="113">
        <v>6.6</v>
      </c>
      <c r="BZ83" s="113">
        <v>8.1999999999999993</v>
      </c>
      <c r="CC83" s="116">
        <f t="shared" si="46"/>
        <v>12.239999999999998</v>
      </c>
      <c r="CD83" s="113">
        <v>16.899999999999999</v>
      </c>
      <c r="CE83" s="113">
        <v>7.2</v>
      </c>
      <c r="CF83" s="113">
        <v>17.2</v>
      </c>
      <c r="CG83" s="113">
        <v>9.3000000000000007</v>
      </c>
      <c r="CH83" s="113">
        <v>10.6</v>
      </c>
      <c r="CK83" s="116">
        <f t="shared" si="47"/>
        <v>12.059999999999999</v>
      </c>
      <c r="CL83" s="113">
        <v>17</v>
      </c>
      <c r="CM83" s="113">
        <v>6.7</v>
      </c>
      <c r="CN83" s="113">
        <v>17.7</v>
      </c>
      <c r="CO83" s="113">
        <v>8.6</v>
      </c>
      <c r="CP83" s="113">
        <v>10.3</v>
      </c>
      <c r="CS83" s="116">
        <f t="shared" si="48"/>
        <v>10.024999999999999</v>
      </c>
      <c r="CT83" s="113">
        <v>15.9</v>
      </c>
      <c r="CU83" s="113">
        <v>6.2</v>
      </c>
      <c r="CV83" s="113">
        <v>16.2</v>
      </c>
      <c r="CW83" s="113">
        <v>7.4</v>
      </c>
      <c r="CX83" s="113">
        <v>10.3</v>
      </c>
      <c r="DA83" s="118">
        <v>45837</v>
      </c>
      <c r="DB83" s="113">
        <v>23.559583333333336</v>
      </c>
      <c r="DC83" s="113">
        <v>25.3</v>
      </c>
    </row>
    <row r="84" spans="3:107">
      <c r="C84" s="115">
        <f t="shared" si="49"/>
        <v>83</v>
      </c>
      <c r="D84" s="116">
        <f t="shared" si="26"/>
        <v>13.607050000000001</v>
      </c>
      <c r="E84" s="116">
        <f t="shared" si="27"/>
        <v>12.420000000000002</v>
      </c>
      <c r="F84" s="116">
        <f t="shared" si="28"/>
        <v>5.607050000000001</v>
      </c>
      <c r="G84" s="116">
        <f>指導機関用調整項目!$G$2*F84/$F$367</f>
        <v>4.5052829675925589e-002</v>
      </c>
      <c r="H84" s="116">
        <f t="shared" si="50"/>
        <v>1.0002415986848117</v>
      </c>
      <c r="I84" s="116">
        <f>IF(降水量!Y84&gt;0,降水量!Y84*飽差!I84*F84*E84,0)</f>
        <v>9.6755815835830195</v>
      </c>
      <c r="J84" s="116">
        <f>指導機関用調整項目!$G$2*I84/$I$367</f>
        <v>2.8057672439239383e-002</v>
      </c>
      <c r="K84" s="116"/>
      <c r="M84" s="116">
        <f t="shared" si="29"/>
        <v>13.020000000000001</v>
      </c>
      <c r="N84" s="116">
        <f t="shared" si="30"/>
        <v>12.48</v>
      </c>
      <c r="O84" s="116">
        <f t="shared" si="31"/>
        <v>12.500000000000002</v>
      </c>
      <c r="P84" s="116">
        <f t="shared" si="32"/>
        <v>13.479999999999999</v>
      </c>
      <c r="Q84" s="116">
        <f t="shared" si="33"/>
        <v>7.8</v>
      </c>
      <c r="R84" s="116">
        <f t="shared" si="34"/>
        <v>10.36</v>
      </c>
      <c r="S84" s="116">
        <f t="shared" si="35"/>
        <v>12.420000000000002</v>
      </c>
      <c r="T84" s="116">
        <f t="shared" si="36"/>
        <v>13.62</v>
      </c>
      <c r="U84" s="116">
        <f t="shared" si="37"/>
        <v>13.1</v>
      </c>
      <c r="V84" s="116">
        <f t="shared" si="38"/>
        <v>12.025</v>
      </c>
      <c r="Y84" s="116">
        <f t="shared" si="39"/>
        <v>13.020000000000001</v>
      </c>
      <c r="Z84" s="113">
        <v>15.3</v>
      </c>
      <c r="AA84" s="113">
        <v>7</v>
      </c>
      <c r="AB84" s="113">
        <v>21.1</v>
      </c>
      <c r="AC84" s="113">
        <v>9.6</v>
      </c>
      <c r="AD84" s="113">
        <v>12.1</v>
      </c>
      <c r="AE84" s="115"/>
      <c r="AG84" s="116">
        <f t="shared" si="40"/>
        <v>12.48</v>
      </c>
      <c r="AH84" s="113">
        <v>14.6</v>
      </c>
      <c r="AI84" s="113">
        <v>6.5</v>
      </c>
      <c r="AJ84" s="113">
        <v>19.3</v>
      </c>
      <c r="AK84" s="113">
        <v>9.8000000000000007</v>
      </c>
      <c r="AL84" s="113">
        <v>12.2</v>
      </c>
      <c r="AM84" s="115"/>
      <c r="AO84" s="116">
        <f t="shared" si="41"/>
        <v>12.500000000000002</v>
      </c>
      <c r="AP84" s="113">
        <v>14.8</v>
      </c>
      <c r="AQ84" s="113">
        <v>6.9</v>
      </c>
      <c r="AR84" s="113">
        <v>20.3</v>
      </c>
      <c r="AS84" s="113">
        <v>10.199999999999999</v>
      </c>
      <c r="AT84" s="113">
        <v>12.6</v>
      </c>
      <c r="AU84" s="115"/>
      <c r="AW84" s="116">
        <f t="shared" si="42"/>
        <v>13.479999999999999</v>
      </c>
      <c r="AX84" s="113">
        <v>15.3</v>
      </c>
      <c r="AY84" s="113">
        <v>7.7</v>
      </c>
      <c r="AZ84" s="113">
        <v>21</v>
      </c>
      <c r="BA84" s="113">
        <v>10.3</v>
      </c>
      <c r="BB84" s="113">
        <v>13.1</v>
      </c>
      <c r="BC84" s="115"/>
      <c r="BE84" s="116">
        <f t="shared" si="43"/>
        <v>7.8</v>
      </c>
      <c r="BF84" s="113">
        <v>9.5</v>
      </c>
      <c r="BG84" s="113">
        <v>0.4</v>
      </c>
      <c r="BH84" s="113">
        <v>17</v>
      </c>
      <c r="BI84" s="113">
        <v>4.9000000000000004</v>
      </c>
      <c r="BJ84" s="113">
        <v>7.2</v>
      </c>
      <c r="BK84" s="115"/>
      <c r="BM84" s="116">
        <f t="shared" si="44"/>
        <v>10.36</v>
      </c>
      <c r="BN84" s="113">
        <v>12</v>
      </c>
      <c r="BO84" s="113">
        <v>3.1</v>
      </c>
      <c r="BP84" s="113">
        <v>19.3</v>
      </c>
      <c r="BQ84" s="113">
        <v>8.1</v>
      </c>
      <c r="BR84" s="113">
        <v>9.3000000000000007</v>
      </c>
      <c r="BU84" s="116">
        <f t="shared" si="45"/>
        <v>12.420000000000002</v>
      </c>
      <c r="BV84" s="113">
        <v>14</v>
      </c>
      <c r="BW84" s="113">
        <v>6.9</v>
      </c>
      <c r="BX84" s="113">
        <v>19.8</v>
      </c>
      <c r="BY84" s="113">
        <v>9.6</v>
      </c>
      <c r="BZ84" s="113">
        <v>11.8</v>
      </c>
      <c r="CC84" s="116">
        <f t="shared" si="46"/>
        <v>13.62</v>
      </c>
      <c r="CD84" s="113">
        <v>15.7</v>
      </c>
      <c r="CE84" s="113">
        <v>9.1999999999999993</v>
      </c>
      <c r="CF84" s="113">
        <v>19</v>
      </c>
      <c r="CG84" s="113">
        <v>11</v>
      </c>
      <c r="CH84" s="113">
        <v>13.2</v>
      </c>
      <c r="CK84" s="116">
        <f t="shared" si="47"/>
        <v>13.1</v>
      </c>
      <c r="CL84" s="113">
        <v>14.6</v>
      </c>
      <c r="CM84" s="113">
        <v>7.8</v>
      </c>
      <c r="CN84" s="113">
        <v>20.3</v>
      </c>
      <c r="CO84" s="113">
        <v>11.2</v>
      </c>
      <c r="CP84" s="113">
        <v>11.6</v>
      </c>
      <c r="CS84" s="116">
        <f t="shared" si="48"/>
        <v>12.025</v>
      </c>
      <c r="CT84" s="113">
        <v>14.2</v>
      </c>
      <c r="CU84" s="113">
        <v>6.4</v>
      </c>
      <c r="CV84" s="113">
        <v>19.7</v>
      </c>
      <c r="CW84" s="113">
        <v>10.4</v>
      </c>
      <c r="CX84" s="113">
        <v>11.6</v>
      </c>
      <c r="DA84" s="118">
        <v>45838</v>
      </c>
      <c r="DB84" s="113">
        <v>23.593333333333334</v>
      </c>
      <c r="DC84" s="113">
        <v>25.5</v>
      </c>
    </row>
    <row r="85" spans="3:107">
      <c r="C85" s="115">
        <f t="shared" si="49"/>
        <v>84</v>
      </c>
      <c r="D85" s="116">
        <f t="shared" si="26"/>
        <v>13.382350000000001</v>
      </c>
      <c r="E85" s="116">
        <f t="shared" si="27"/>
        <v>12.14</v>
      </c>
      <c r="F85" s="116">
        <f t="shared" si="28"/>
        <v>5.3823500000000006</v>
      </c>
      <c r="G85" s="116">
        <f>指導機関用調整項目!$G$2*F85/$F$367</f>
        <v>4.3247357845251619e-002</v>
      </c>
      <c r="H85" s="116">
        <f t="shared" si="50"/>
        <v>1.0434889565300633</v>
      </c>
      <c r="I85" s="116">
        <f>IF(降水量!Y85&gt;0,降水量!Y85*飽差!I85*F85*E85,0)</f>
        <v>5.3687998367473329</v>
      </c>
      <c r="J85" s="116">
        <f>指導機関用調整項目!$G$2*I85/$I$367</f>
        <v>1.5568679351212257e-002</v>
      </c>
      <c r="K85" s="116"/>
      <c r="M85" s="116">
        <f t="shared" si="29"/>
        <v>13.28</v>
      </c>
      <c r="N85" s="116">
        <f t="shared" si="30"/>
        <v>12.84</v>
      </c>
      <c r="O85" s="116">
        <f t="shared" si="31"/>
        <v>12.8</v>
      </c>
      <c r="P85" s="116">
        <f t="shared" si="32"/>
        <v>13.86</v>
      </c>
      <c r="Q85" s="116">
        <f t="shared" si="33"/>
        <v>8.34</v>
      </c>
      <c r="R85" s="116">
        <f t="shared" si="34"/>
        <v>10.62</v>
      </c>
      <c r="S85" s="116">
        <f t="shared" si="35"/>
        <v>12.14</v>
      </c>
      <c r="T85" s="116">
        <f t="shared" si="36"/>
        <v>13.98</v>
      </c>
      <c r="U85" s="116">
        <f t="shared" si="37"/>
        <v>13.14</v>
      </c>
      <c r="V85" s="116">
        <f t="shared" si="38"/>
        <v>11.65</v>
      </c>
      <c r="Y85" s="116">
        <f t="shared" si="39"/>
        <v>13.28</v>
      </c>
      <c r="Z85" s="113">
        <v>17.100000000000001</v>
      </c>
      <c r="AA85" s="113">
        <v>10.9</v>
      </c>
      <c r="AB85" s="113">
        <v>13.6</v>
      </c>
      <c r="AC85" s="113">
        <v>11.6</v>
      </c>
      <c r="AD85" s="113">
        <v>13.2</v>
      </c>
      <c r="AE85" s="115"/>
      <c r="AG85" s="116">
        <f t="shared" si="40"/>
        <v>12.84</v>
      </c>
      <c r="AH85" s="113">
        <v>15.4</v>
      </c>
      <c r="AI85" s="113">
        <v>9.1999999999999993</v>
      </c>
      <c r="AJ85" s="113">
        <v>13.9</v>
      </c>
      <c r="AK85" s="113">
        <v>12.5</v>
      </c>
      <c r="AL85" s="113">
        <v>13.2</v>
      </c>
      <c r="AM85" s="115"/>
      <c r="AO85" s="116">
        <f t="shared" si="41"/>
        <v>12.8</v>
      </c>
      <c r="AP85" s="113">
        <v>15.6</v>
      </c>
      <c r="AQ85" s="113">
        <v>10.8</v>
      </c>
      <c r="AR85" s="113">
        <v>14.2</v>
      </c>
      <c r="AS85" s="113">
        <v>12.7</v>
      </c>
      <c r="AT85" s="113">
        <v>13.5</v>
      </c>
      <c r="AU85" s="115"/>
      <c r="AW85" s="116">
        <f t="shared" si="42"/>
        <v>13.86</v>
      </c>
      <c r="AX85" s="113">
        <v>17.5</v>
      </c>
      <c r="AY85" s="113">
        <v>11.2</v>
      </c>
      <c r="AZ85" s="113">
        <v>14.1</v>
      </c>
      <c r="BA85" s="113">
        <v>12.9</v>
      </c>
      <c r="BB85" s="113">
        <v>13.6</v>
      </c>
      <c r="BC85" s="115"/>
      <c r="BE85" s="116">
        <f t="shared" si="43"/>
        <v>8.34</v>
      </c>
      <c r="BF85" s="113">
        <v>12.5</v>
      </c>
      <c r="BG85" s="113">
        <v>5</v>
      </c>
      <c r="BH85" s="113">
        <v>10.8</v>
      </c>
      <c r="BI85" s="113">
        <v>6.2</v>
      </c>
      <c r="BJ85" s="113">
        <v>7.2</v>
      </c>
      <c r="BK85" s="115"/>
      <c r="BM85" s="116">
        <f t="shared" si="44"/>
        <v>10.62</v>
      </c>
      <c r="BN85" s="113">
        <v>14.1</v>
      </c>
      <c r="BO85" s="113">
        <v>7.2</v>
      </c>
      <c r="BP85" s="113">
        <v>13.1</v>
      </c>
      <c r="BQ85" s="113">
        <v>9.1</v>
      </c>
      <c r="BR85" s="113">
        <v>9.6</v>
      </c>
      <c r="BU85" s="116">
        <f t="shared" si="45"/>
        <v>12.14</v>
      </c>
      <c r="BV85" s="113">
        <v>15</v>
      </c>
      <c r="BW85" s="113">
        <v>9.6999999999999993</v>
      </c>
      <c r="BX85" s="113">
        <v>12.5</v>
      </c>
      <c r="BY85" s="113">
        <v>11.4</v>
      </c>
      <c r="BZ85" s="113">
        <v>12.1</v>
      </c>
      <c r="CC85" s="116">
        <f t="shared" si="46"/>
        <v>13.98</v>
      </c>
      <c r="CD85" s="113">
        <v>16.7</v>
      </c>
      <c r="CE85" s="113">
        <v>11.9</v>
      </c>
      <c r="CF85" s="113">
        <v>14.6</v>
      </c>
      <c r="CG85" s="113">
        <v>13.1</v>
      </c>
      <c r="CH85" s="113">
        <v>13.6</v>
      </c>
      <c r="CK85" s="116">
        <f t="shared" si="47"/>
        <v>13.14</v>
      </c>
      <c r="CL85" s="113">
        <v>16</v>
      </c>
      <c r="CM85" s="113">
        <v>10.1</v>
      </c>
      <c r="CN85" s="113">
        <v>14.3</v>
      </c>
      <c r="CO85" s="113">
        <v>12.2</v>
      </c>
      <c r="CP85" s="113">
        <v>13.1</v>
      </c>
      <c r="CS85" s="116">
        <f t="shared" si="48"/>
        <v>11.65</v>
      </c>
      <c r="CT85" s="113">
        <v>15.1</v>
      </c>
      <c r="CU85" s="113">
        <v>8.6</v>
      </c>
      <c r="CV85" s="113">
        <v>13.9</v>
      </c>
      <c r="CW85" s="113">
        <v>11.5</v>
      </c>
      <c r="CX85" s="113">
        <v>12.6</v>
      </c>
      <c r="DA85" s="118">
        <v>45839</v>
      </c>
      <c r="DB85" s="113">
        <v>24.015000000000001</v>
      </c>
      <c r="DC85" s="113">
        <v>25.5</v>
      </c>
    </row>
    <row r="86" spans="3:107">
      <c r="C86" s="115">
        <f t="shared" si="49"/>
        <v>85</v>
      </c>
      <c r="D86" s="116">
        <f t="shared" si="26"/>
        <v>14.537950000000002</v>
      </c>
      <c r="E86" s="116">
        <f t="shared" si="27"/>
        <v>13.580000000000002</v>
      </c>
      <c r="F86" s="116">
        <f t="shared" si="28"/>
        <v>6.5379500000000021</v>
      </c>
      <c r="G86" s="116">
        <f>指導機関用調整項目!$G$2*F86/$F$367</f>
        <v>5.2532641545860612e-002</v>
      </c>
      <c r="H86" s="116">
        <f t="shared" si="50"/>
        <v>1.096021598075924</v>
      </c>
      <c r="I86" s="116">
        <f>IF(降水量!Y86&gt;0,降水量!Y86*飽差!I86*F86*E86,0)</f>
        <v>18.053822064651037</v>
      </c>
      <c r="J86" s="116">
        <f>指導機関用調整項目!$G$2*I86/$I$367</f>
        <v>5.2353258704962359e-002</v>
      </c>
      <c r="K86" s="116"/>
      <c r="M86" s="116">
        <f t="shared" si="29"/>
        <v>14.88</v>
      </c>
      <c r="N86" s="116">
        <f t="shared" si="30"/>
        <v>14.559999999999999</v>
      </c>
      <c r="O86" s="116">
        <f t="shared" si="31"/>
        <v>13.825000000000001</v>
      </c>
      <c r="P86" s="116">
        <f t="shared" si="32"/>
        <v>15.580000000000002</v>
      </c>
      <c r="Q86" s="116">
        <f t="shared" si="33"/>
        <v>10.36</v>
      </c>
      <c r="R86" s="116">
        <f t="shared" si="34"/>
        <v>12.18</v>
      </c>
      <c r="S86" s="116">
        <f t="shared" si="35"/>
        <v>13.580000000000002</v>
      </c>
      <c r="T86" s="116">
        <f t="shared" si="36"/>
        <v>15.1</v>
      </c>
      <c r="U86" s="116">
        <f t="shared" si="37"/>
        <v>14.720000000000002</v>
      </c>
      <c r="V86" s="116">
        <f t="shared" si="38"/>
        <v>12.95</v>
      </c>
      <c r="Y86" s="116">
        <f t="shared" si="39"/>
        <v>14.88</v>
      </c>
      <c r="Z86" s="113">
        <v>20.2</v>
      </c>
      <c r="AA86" s="113">
        <v>13.1</v>
      </c>
      <c r="AB86" s="113">
        <v>13.1</v>
      </c>
      <c r="AC86" s="113">
        <v>14.7</v>
      </c>
      <c r="AD86" s="113">
        <v>13.3</v>
      </c>
      <c r="AE86" s="115"/>
      <c r="AG86" s="116">
        <f t="shared" si="40"/>
        <v>14.559999999999999</v>
      </c>
      <c r="AH86" s="113">
        <v>19.2</v>
      </c>
      <c r="AI86" s="113">
        <v>11.6</v>
      </c>
      <c r="AJ86" s="113">
        <v>12.8</v>
      </c>
      <c r="AK86" s="113">
        <v>15.2</v>
      </c>
      <c r="AL86" s="113">
        <v>14</v>
      </c>
      <c r="AM86" s="115"/>
      <c r="AO86" s="116">
        <f t="shared" si="41"/>
        <v>13.825000000000001</v>
      </c>
      <c r="AP86" s="113">
        <v>20.5</v>
      </c>
      <c r="AQ86" s="113">
        <v>12.7</v>
      </c>
      <c r="AR86" s="113">
        <v>13.4</v>
      </c>
      <c r="AS86" s="113">
        <v>14.8</v>
      </c>
      <c r="AT86" s="113">
        <v>14.4</v>
      </c>
      <c r="AU86" s="115"/>
      <c r="AW86" s="116">
        <f t="shared" si="42"/>
        <v>15.580000000000002</v>
      </c>
      <c r="AX86" s="113">
        <v>21.5</v>
      </c>
      <c r="AY86" s="113">
        <v>13.1</v>
      </c>
      <c r="AZ86" s="113">
        <v>13.8</v>
      </c>
      <c r="BA86" s="113">
        <v>14.8</v>
      </c>
      <c r="BB86" s="113">
        <v>14.7</v>
      </c>
      <c r="BC86" s="115"/>
      <c r="BE86" s="116">
        <f t="shared" si="43"/>
        <v>10.36</v>
      </c>
      <c r="BF86" s="113">
        <v>15.7</v>
      </c>
      <c r="BG86" s="113">
        <v>8.6999999999999993</v>
      </c>
      <c r="BH86" s="113">
        <v>9.6999999999999993</v>
      </c>
      <c r="BI86" s="113">
        <v>8.6</v>
      </c>
      <c r="BJ86" s="113">
        <v>9.1</v>
      </c>
      <c r="BK86" s="115"/>
      <c r="BM86" s="116">
        <f t="shared" si="44"/>
        <v>12.18</v>
      </c>
      <c r="BN86" s="113">
        <v>15.3</v>
      </c>
      <c r="BO86" s="113">
        <v>11</v>
      </c>
      <c r="BP86" s="113">
        <v>12.3</v>
      </c>
      <c r="BQ86" s="113">
        <v>11.2</v>
      </c>
      <c r="BR86" s="113">
        <v>11.1</v>
      </c>
      <c r="BU86" s="116">
        <f t="shared" si="45"/>
        <v>13.580000000000002</v>
      </c>
      <c r="BV86" s="113">
        <v>17.600000000000001</v>
      </c>
      <c r="BW86" s="113">
        <v>11.7</v>
      </c>
      <c r="BX86" s="113">
        <v>12</v>
      </c>
      <c r="BY86" s="113">
        <v>13.7</v>
      </c>
      <c r="BZ86" s="113">
        <v>12.9</v>
      </c>
      <c r="CC86" s="116">
        <f t="shared" si="46"/>
        <v>15.1</v>
      </c>
      <c r="CD86" s="113">
        <v>18.399999999999999</v>
      </c>
      <c r="CE86" s="113">
        <v>13.4</v>
      </c>
      <c r="CF86" s="113">
        <v>13.6</v>
      </c>
      <c r="CG86" s="113">
        <v>15.6</v>
      </c>
      <c r="CH86" s="113">
        <v>14.5</v>
      </c>
      <c r="CK86" s="116">
        <f t="shared" si="47"/>
        <v>14.720000000000002</v>
      </c>
      <c r="CL86" s="113">
        <v>18.100000000000001</v>
      </c>
      <c r="CM86" s="113">
        <v>12.6</v>
      </c>
      <c r="CN86" s="113">
        <v>13.5</v>
      </c>
      <c r="CO86" s="113">
        <v>15</v>
      </c>
      <c r="CP86" s="113">
        <v>14.4</v>
      </c>
      <c r="CS86" s="116">
        <f t="shared" si="48"/>
        <v>12.95</v>
      </c>
      <c r="CT86" s="113">
        <v>16</v>
      </c>
      <c r="CU86" s="113">
        <v>11.4</v>
      </c>
      <c r="CV86" s="113">
        <v>13.3</v>
      </c>
      <c r="CW86" s="113">
        <v>13.7</v>
      </c>
      <c r="CX86" s="113">
        <v>13.4</v>
      </c>
      <c r="DA86" s="118">
        <v>45840</v>
      </c>
      <c r="DB86" s="113">
        <v>23.92166666666667</v>
      </c>
      <c r="DC86" s="113">
        <v>25.6</v>
      </c>
    </row>
    <row r="87" spans="3:107">
      <c r="C87" s="115">
        <f t="shared" si="49"/>
        <v>86</v>
      </c>
      <c r="D87" s="116">
        <f t="shared" si="26"/>
        <v>14.329300000000002</v>
      </c>
      <c r="E87" s="116">
        <f t="shared" si="27"/>
        <v>13.320000000000002</v>
      </c>
      <c r="F87" s="116">
        <f t="shared" si="28"/>
        <v>6.3293000000000017</v>
      </c>
      <c r="G87" s="116">
        <f>指導機関用調整項目!$G$2*F87/$F$367</f>
        <v>5.0856131988806209e-002</v>
      </c>
      <c r="H87" s="116">
        <f t="shared" si="50"/>
        <v>1.1468777300647301</v>
      </c>
      <c r="I87" s="116">
        <f>IF(降水量!Y87&gt;0,降水量!Y87*飽差!I87*F87*E87,0)</f>
        <v>11.228622757424374</v>
      </c>
      <c r="J87" s="116">
        <f>指導機関用調整項目!$G$2*I87/$I$367</f>
        <v>3.2561248804532775e-002</v>
      </c>
      <c r="K87" s="116"/>
      <c r="M87" s="116">
        <f t="shared" si="29"/>
        <v>14.84</v>
      </c>
      <c r="N87" s="116">
        <f t="shared" si="30"/>
        <v>14.34</v>
      </c>
      <c r="O87" s="116">
        <f t="shared" si="31"/>
        <v>14.1</v>
      </c>
      <c r="P87" s="116">
        <f t="shared" si="32"/>
        <v>14.98</v>
      </c>
      <c r="Q87" s="116">
        <f t="shared" si="33"/>
        <v>10.180000000000001</v>
      </c>
      <c r="R87" s="116">
        <f t="shared" si="34"/>
        <v>12.440000000000001</v>
      </c>
      <c r="S87" s="116">
        <f t="shared" si="35"/>
        <v>13.320000000000002</v>
      </c>
      <c r="T87" s="116">
        <f t="shared" si="36"/>
        <v>14.680000000000001</v>
      </c>
      <c r="U87" s="116">
        <f t="shared" si="37"/>
        <v>13.979999999999999</v>
      </c>
      <c r="V87" s="116">
        <f t="shared" si="38"/>
        <v>13.475000000000001</v>
      </c>
      <c r="Y87" s="116">
        <f t="shared" si="39"/>
        <v>14.84</v>
      </c>
      <c r="Z87" s="113">
        <v>17.600000000000001</v>
      </c>
      <c r="AA87" s="113">
        <v>10.9</v>
      </c>
      <c r="AB87" s="113">
        <v>14.5</v>
      </c>
      <c r="AC87" s="113">
        <v>17.7</v>
      </c>
      <c r="AD87" s="113">
        <v>13.5</v>
      </c>
      <c r="AE87" s="115"/>
      <c r="AG87" s="116">
        <f t="shared" si="40"/>
        <v>14.34</v>
      </c>
      <c r="AH87" s="113">
        <v>16.899999999999999</v>
      </c>
      <c r="AI87" s="113">
        <v>10.7</v>
      </c>
      <c r="AJ87" s="113">
        <v>13.3</v>
      </c>
      <c r="AK87" s="113">
        <v>16.899999999999999</v>
      </c>
      <c r="AL87" s="113">
        <v>13.9</v>
      </c>
      <c r="AM87" s="115"/>
      <c r="AO87" s="116">
        <f t="shared" si="41"/>
        <v>14.1</v>
      </c>
      <c r="AP87" s="113">
        <v>17.8</v>
      </c>
      <c r="AQ87" s="113">
        <v>11.2</v>
      </c>
      <c r="AR87" s="113">
        <v>14.2</v>
      </c>
      <c r="AS87" s="113">
        <v>16.899999999999999</v>
      </c>
      <c r="AT87" s="113">
        <v>14.1</v>
      </c>
      <c r="AU87" s="115"/>
      <c r="AW87" s="116">
        <f t="shared" si="42"/>
        <v>14.98</v>
      </c>
      <c r="AX87" s="113">
        <v>18.100000000000001</v>
      </c>
      <c r="AY87" s="113">
        <v>11.6</v>
      </c>
      <c r="AZ87" s="113">
        <v>14.4</v>
      </c>
      <c r="BA87" s="113">
        <v>16.8</v>
      </c>
      <c r="BB87" s="113">
        <v>14</v>
      </c>
      <c r="BC87" s="115"/>
      <c r="BE87" s="116">
        <f t="shared" si="43"/>
        <v>10.180000000000001</v>
      </c>
      <c r="BF87" s="113">
        <v>13.4</v>
      </c>
      <c r="BG87" s="113">
        <v>8.4</v>
      </c>
      <c r="BH87" s="113">
        <v>8.5</v>
      </c>
      <c r="BI87" s="113">
        <v>12.3</v>
      </c>
      <c r="BJ87" s="113">
        <v>8.3000000000000007</v>
      </c>
      <c r="BK87" s="115"/>
      <c r="BM87" s="116">
        <f t="shared" si="44"/>
        <v>12.440000000000001</v>
      </c>
      <c r="BN87" s="113">
        <v>14.4</v>
      </c>
      <c r="BO87" s="113">
        <v>10.8</v>
      </c>
      <c r="BP87" s="113">
        <v>11.5</v>
      </c>
      <c r="BQ87" s="113">
        <v>14.4</v>
      </c>
      <c r="BR87" s="113">
        <v>11.1</v>
      </c>
      <c r="BU87" s="116">
        <f t="shared" si="45"/>
        <v>13.320000000000002</v>
      </c>
      <c r="BV87" s="113">
        <v>16.600000000000001</v>
      </c>
      <c r="BW87" s="113">
        <v>9.9</v>
      </c>
      <c r="BX87" s="113">
        <v>11.7</v>
      </c>
      <c r="BY87" s="113">
        <v>15.5</v>
      </c>
      <c r="BZ87" s="113">
        <v>12.9</v>
      </c>
      <c r="CC87" s="116">
        <f t="shared" si="46"/>
        <v>14.680000000000001</v>
      </c>
      <c r="CD87" s="113">
        <v>17.3</v>
      </c>
      <c r="CE87" s="113">
        <v>11.5</v>
      </c>
      <c r="CF87" s="113">
        <v>13.7</v>
      </c>
      <c r="CG87" s="113">
        <v>15.9</v>
      </c>
      <c r="CH87" s="113">
        <v>15</v>
      </c>
      <c r="CK87" s="116">
        <f t="shared" si="47"/>
        <v>13.979999999999999</v>
      </c>
      <c r="CL87" s="113">
        <v>16.399999999999999</v>
      </c>
      <c r="CM87" s="113">
        <v>11.4</v>
      </c>
      <c r="CN87" s="113">
        <v>12.9</v>
      </c>
      <c r="CO87" s="113">
        <v>16.100000000000001</v>
      </c>
      <c r="CP87" s="113">
        <v>13.1</v>
      </c>
      <c r="CS87" s="116">
        <f t="shared" si="48"/>
        <v>13.475000000000001</v>
      </c>
      <c r="CT87" s="113">
        <v>15.7</v>
      </c>
      <c r="CU87" s="113">
        <v>11.4</v>
      </c>
      <c r="CV87" s="113">
        <v>12.2</v>
      </c>
      <c r="CW87" s="113">
        <v>16.600000000000001</v>
      </c>
      <c r="CX87" s="113">
        <v>13.7</v>
      </c>
      <c r="DA87" s="118">
        <v>45841</v>
      </c>
      <c r="DB87" s="113">
        <v>24.252916666666668</v>
      </c>
      <c r="DC87" s="113">
        <v>26.1</v>
      </c>
    </row>
    <row r="88" spans="3:107">
      <c r="C88" s="115">
        <f t="shared" si="49"/>
        <v>87</v>
      </c>
      <c r="D88" s="116">
        <f t="shared" si="26"/>
        <v>14.57005</v>
      </c>
      <c r="E88" s="116">
        <f t="shared" si="27"/>
        <v>13.62</v>
      </c>
      <c r="F88" s="116">
        <f t="shared" si="28"/>
        <v>6.5700500000000002</v>
      </c>
      <c r="G88" s="116">
        <f>指導機関用調整項目!$G$2*F88/$F$367</f>
        <v>5.2790566093099733e-002</v>
      </c>
      <c r="H88" s="116">
        <f t="shared" si="50"/>
        <v>1.1996682961578298</v>
      </c>
      <c r="I88" s="116">
        <f>IF(降水量!Y88&gt;0,降水量!Y88*飽差!I88*F88*E88,0)</f>
        <v>11.424406983375681</v>
      </c>
      <c r="J88" s="116">
        <f>指導機関用調整項目!$G$2*I88/$I$367</f>
        <v>3.3128992421085239e-002</v>
      </c>
      <c r="K88" s="116"/>
      <c r="M88" s="116">
        <f t="shared" si="29"/>
        <v>15.04</v>
      </c>
      <c r="N88" s="116">
        <f t="shared" si="30"/>
        <v>14.86</v>
      </c>
      <c r="O88" s="116">
        <f t="shared" si="31"/>
        <v>14</v>
      </c>
      <c r="P88" s="116">
        <f t="shared" si="32"/>
        <v>15.38</v>
      </c>
      <c r="Q88" s="116">
        <f t="shared" si="33"/>
        <v>10.02</v>
      </c>
      <c r="R88" s="116">
        <f t="shared" si="34"/>
        <v>12.96</v>
      </c>
      <c r="S88" s="116">
        <f t="shared" si="35"/>
        <v>13.62</v>
      </c>
      <c r="T88" s="116">
        <f t="shared" si="36"/>
        <v>15.080000000000002</v>
      </c>
      <c r="U88" s="116">
        <f t="shared" si="37"/>
        <v>14.72</v>
      </c>
      <c r="V88" s="116">
        <f t="shared" si="38"/>
        <v>13.074999999999999</v>
      </c>
      <c r="Y88" s="116">
        <f t="shared" si="39"/>
        <v>15.04</v>
      </c>
      <c r="Z88" s="113">
        <v>20</v>
      </c>
      <c r="AA88" s="113">
        <v>11</v>
      </c>
      <c r="AB88" s="113">
        <v>12.9</v>
      </c>
      <c r="AC88" s="113">
        <v>15.4</v>
      </c>
      <c r="AD88" s="113">
        <v>15.9</v>
      </c>
      <c r="AE88" s="115"/>
      <c r="AG88" s="116">
        <f t="shared" si="40"/>
        <v>14.86</v>
      </c>
      <c r="AH88" s="113">
        <v>19.2</v>
      </c>
      <c r="AI88" s="113">
        <v>10.9</v>
      </c>
      <c r="AJ88" s="113">
        <v>12.7</v>
      </c>
      <c r="AK88" s="113">
        <v>15.5</v>
      </c>
      <c r="AL88" s="113">
        <v>16</v>
      </c>
      <c r="AM88" s="115"/>
      <c r="AO88" s="116">
        <f t="shared" si="41"/>
        <v>14</v>
      </c>
      <c r="AP88" s="113">
        <v>20.100000000000001</v>
      </c>
      <c r="AQ88" s="113">
        <v>11.1</v>
      </c>
      <c r="AR88" s="113">
        <v>13.8</v>
      </c>
      <c r="AS88" s="113">
        <v>15.4</v>
      </c>
      <c r="AT88" s="113">
        <v>15.7</v>
      </c>
      <c r="AU88" s="115"/>
      <c r="AW88" s="116">
        <f t="shared" si="42"/>
        <v>15.38</v>
      </c>
      <c r="AX88" s="113">
        <v>21.2</v>
      </c>
      <c r="AY88" s="113">
        <v>11.5</v>
      </c>
      <c r="AZ88" s="113">
        <v>13.6</v>
      </c>
      <c r="BA88" s="113">
        <v>14.9</v>
      </c>
      <c r="BB88" s="113">
        <v>15.7</v>
      </c>
      <c r="BC88" s="115"/>
      <c r="BE88" s="116">
        <f t="shared" si="43"/>
        <v>10.02</v>
      </c>
      <c r="BF88" s="113">
        <v>16</v>
      </c>
      <c r="BG88" s="113">
        <v>6.3</v>
      </c>
      <c r="BH88" s="113">
        <v>8.1999999999999993</v>
      </c>
      <c r="BI88" s="113">
        <v>9.8000000000000007</v>
      </c>
      <c r="BJ88" s="113">
        <v>9.8000000000000007</v>
      </c>
      <c r="BK88" s="115"/>
      <c r="BM88" s="116">
        <f t="shared" si="44"/>
        <v>12.96</v>
      </c>
      <c r="BN88" s="113">
        <v>18.3</v>
      </c>
      <c r="BO88" s="113">
        <v>10.3</v>
      </c>
      <c r="BP88" s="113">
        <v>11</v>
      </c>
      <c r="BQ88" s="113">
        <v>12.9</v>
      </c>
      <c r="BR88" s="113">
        <v>12.3</v>
      </c>
      <c r="BU88" s="116">
        <f t="shared" si="45"/>
        <v>13.62</v>
      </c>
      <c r="BV88" s="113">
        <v>17.399999999999999</v>
      </c>
      <c r="BW88" s="113">
        <v>9.9</v>
      </c>
      <c r="BX88" s="113">
        <v>12.2</v>
      </c>
      <c r="BY88" s="113">
        <v>13.7</v>
      </c>
      <c r="BZ88" s="113">
        <v>14.9</v>
      </c>
      <c r="CC88" s="116">
        <f t="shared" si="46"/>
        <v>15.080000000000002</v>
      </c>
      <c r="CD88" s="113">
        <v>17.7</v>
      </c>
      <c r="CE88" s="113">
        <v>11.9</v>
      </c>
      <c r="CF88" s="113">
        <v>13.9</v>
      </c>
      <c r="CG88" s="113">
        <v>14.7</v>
      </c>
      <c r="CH88" s="113">
        <v>17.2</v>
      </c>
      <c r="CK88" s="116">
        <f t="shared" si="47"/>
        <v>14.72</v>
      </c>
      <c r="CL88" s="113">
        <v>18.3</v>
      </c>
      <c r="CM88" s="113">
        <v>11.1</v>
      </c>
      <c r="CN88" s="113">
        <v>13</v>
      </c>
      <c r="CO88" s="113">
        <v>14</v>
      </c>
      <c r="CP88" s="113">
        <v>17.2</v>
      </c>
      <c r="CS88" s="116">
        <f t="shared" si="48"/>
        <v>13.074999999999999</v>
      </c>
      <c r="CT88" s="113">
        <v>18.399999999999999</v>
      </c>
      <c r="CU88" s="113">
        <v>10.8</v>
      </c>
      <c r="CV88" s="113">
        <v>13.1</v>
      </c>
      <c r="CW88" s="113">
        <v>14.1</v>
      </c>
      <c r="CX88" s="113">
        <v>14.3</v>
      </c>
      <c r="DA88" s="118">
        <v>45842</v>
      </c>
      <c r="DB88" s="113">
        <v>24.539583333333336</v>
      </c>
      <c r="DC88" s="113">
        <v>26.2</v>
      </c>
    </row>
    <row r="89" spans="3:107">
      <c r="C89" s="115">
        <f t="shared" si="49"/>
        <v>88</v>
      </c>
      <c r="D89" s="116">
        <f t="shared" si="26"/>
        <v>13.70335</v>
      </c>
      <c r="E89" s="116">
        <f t="shared" si="27"/>
        <v>12.54</v>
      </c>
      <c r="F89" s="116">
        <f t="shared" si="28"/>
        <v>5.7033500000000004</v>
      </c>
      <c r="G89" s="116">
        <f>指導機関用調整項目!$G$2*F89/$F$367</f>
        <v>4.5826603317643003e-002</v>
      </c>
      <c r="H89" s="116">
        <f t="shared" si="50"/>
        <v>1.2454948994754729</v>
      </c>
      <c r="I89" s="116">
        <f>IF(降水量!Y89&gt;0,降水量!Y89*飽差!I89*F89*E89,0)</f>
        <v>10.629660672351894</v>
      </c>
      <c r="J89" s="116">
        <f>指導機関用調整項目!$G$2*I89/$I$367</f>
        <v>3.0824352490723381e-002</v>
      </c>
      <c r="K89" s="116"/>
      <c r="M89" s="116">
        <f t="shared" si="29"/>
        <v>13.38</v>
      </c>
      <c r="N89" s="116">
        <f t="shared" si="30"/>
        <v>13.420000000000002</v>
      </c>
      <c r="O89" s="116">
        <f t="shared" si="31"/>
        <v>14.324999999999999</v>
      </c>
      <c r="P89" s="116">
        <f t="shared" si="32"/>
        <v>14.180000000000001</v>
      </c>
      <c r="Q89" s="116">
        <f t="shared" si="33"/>
        <v>8.52</v>
      </c>
      <c r="R89" s="116">
        <f t="shared" si="34"/>
        <v>11.62</v>
      </c>
      <c r="S89" s="116">
        <f t="shared" si="35"/>
        <v>12.54</v>
      </c>
      <c r="T89" s="116">
        <f t="shared" si="36"/>
        <v>13.960000000000003</v>
      </c>
      <c r="U89" s="116">
        <f t="shared" si="37"/>
        <v>13.839999999999998</v>
      </c>
      <c r="V89" s="116">
        <f t="shared" si="38"/>
        <v>13.6</v>
      </c>
      <c r="Y89" s="116">
        <f t="shared" si="39"/>
        <v>13.38</v>
      </c>
      <c r="Z89" s="113">
        <v>10.6</v>
      </c>
      <c r="AA89" s="113">
        <v>12.3</v>
      </c>
      <c r="AB89" s="113">
        <v>13.4</v>
      </c>
      <c r="AC89" s="113">
        <v>12.5</v>
      </c>
      <c r="AD89" s="113">
        <v>18.100000000000001</v>
      </c>
      <c r="AE89" s="115"/>
      <c r="AG89" s="116">
        <f t="shared" si="40"/>
        <v>13.420000000000002</v>
      </c>
      <c r="AH89" s="113">
        <v>11.1</v>
      </c>
      <c r="AI89" s="113">
        <v>11.9</v>
      </c>
      <c r="AJ89" s="113">
        <v>13.7</v>
      </c>
      <c r="AK89" s="113">
        <v>13.1</v>
      </c>
      <c r="AL89" s="113">
        <v>17.3</v>
      </c>
      <c r="AM89" s="115"/>
      <c r="AO89" s="116">
        <f t="shared" si="41"/>
        <v>14.324999999999999</v>
      </c>
      <c r="AP89" s="113">
        <v>12</v>
      </c>
      <c r="AQ89" s="113">
        <v>11.9</v>
      </c>
      <c r="AR89" s="113">
        <v>14.1</v>
      </c>
      <c r="AS89" s="113">
        <v>13.6</v>
      </c>
      <c r="AT89" s="113">
        <v>17.7</v>
      </c>
      <c r="AU89" s="115"/>
      <c r="AW89" s="116">
        <f t="shared" si="42"/>
        <v>14.180000000000001</v>
      </c>
      <c r="AX89" s="113">
        <v>12.5</v>
      </c>
      <c r="AY89" s="113">
        <v>12.4</v>
      </c>
      <c r="AZ89" s="113">
        <v>14.1</v>
      </c>
      <c r="BA89" s="113">
        <v>13.4</v>
      </c>
      <c r="BB89" s="113">
        <v>18.5</v>
      </c>
      <c r="BC89" s="115"/>
      <c r="BE89" s="116">
        <f t="shared" si="43"/>
        <v>8.52</v>
      </c>
      <c r="BF89" s="113">
        <v>7.1</v>
      </c>
      <c r="BG89" s="113">
        <v>6.1</v>
      </c>
      <c r="BH89" s="113">
        <v>8.6</v>
      </c>
      <c r="BI89" s="113">
        <v>8.1999999999999993</v>
      </c>
      <c r="BJ89" s="113">
        <v>12.6</v>
      </c>
      <c r="BK89" s="115"/>
      <c r="BM89" s="116">
        <f t="shared" si="44"/>
        <v>11.62</v>
      </c>
      <c r="BN89" s="113">
        <v>10.199999999999999</v>
      </c>
      <c r="BO89" s="113">
        <v>9.4</v>
      </c>
      <c r="BP89" s="113">
        <v>11</v>
      </c>
      <c r="BQ89" s="113">
        <v>11.6</v>
      </c>
      <c r="BR89" s="113">
        <v>15.9</v>
      </c>
      <c r="BU89" s="116">
        <f t="shared" si="45"/>
        <v>12.54</v>
      </c>
      <c r="BV89" s="113">
        <v>10.1</v>
      </c>
      <c r="BW89" s="113">
        <v>11.3</v>
      </c>
      <c r="BX89" s="113">
        <v>12.3</v>
      </c>
      <c r="BY89" s="113">
        <v>11.9</v>
      </c>
      <c r="BZ89" s="113">
        <v>17.100000000000001</v>
      </c>
      <c r="CC89" s="116">
        <f t="shared" si="46"/>
        <v>13.960000000000003</v>
      </c>
      <c r="CD89" s="113">
        <v>11.5</v>
      </c>
      <c r="CE89" s="113">
        <v>13.2</v>
      </c>
      <c r="CF89" s="113">
        <v>14</v>
      </c>
      <c r="CG89" s="113">
        <v>13.6</v>
      </c>
      <c r="CH89" s="113">
        <v>17.5</v>
      </c>
      <c r="CK89" s="116">
        <f t="shared" si="47"/>
        <v>13.839999999999998</v>
      </c>
      <c r="CL89" s="113">
        <v>11.7</v>
      </c>
      <c r="CM89" s="113">
        <v>13.1</v>
      </c>
      <c r="CN89" s="113">
        <v>12.7</v>
      </c>
      <c r="CO89" s="113">
        <v>13.8</v>
      </c>
      <c r="CP89" s="113">
        <v>17.899999999999999</v>
      </c>
      <c r="CS89" s="116">
        <f t="shared" si="48"/>
        <v>13.6</v>
      </c>
      <c r="CT89" s="113">
        <v>12.3</v>
      </c>
      <c r="CU89" s="113">
        <v>11.9</v>
      </c>
      <c r="CV89" s="113">
        <v>12.6</v>
      </c>
      <c r="CW89" s="113">
        <v>12.5</v>
      </c>
      <c r="CX89" s="113">
        <v>17.399999999999999</v>
      </c>
      <c r="DA89" s="118">
        <v>45843</v>
      </c>
      <c r="DB89" s="113">
        <v>25.057500000000001</v>
      </c>
      <c r="DC89" s="113">
        <v>28.1</v>
      </c>
    </row>
    <row r="90" spans="3:107">
      <c r="C90" s="115">
        <f t="shared" si="49"/>
        <v>89</v>
      </c>
      <c r="D90" s="116">
        <f t="shared" si="26"/>
        <v>14.3614</v>
      </c>
      <c r="E90" s="116">
        <f t="shared" si="27"/>
        <v>13.36</v>
      </c>
      <c r="F90" s="116">
        <f t="shared" si="28"/>
        <v>6.3613999999999997</v>
      </c>
      <c r="G90" s="116">
        <f>指導機関用調整項目!$G$2*F90/$F$367</f>
        <v>5.1114056536045331e-002</v>
      </c>
      <c r="H90" s="116">
        <f t="shared" si="50"/>
        <v>1.2966089560115182</v>
      </c>
      <c r="I90" s="116">
        <f>IF(降水量!Y90&gt;0,降水量!Y90*飽差!I90*F90*E90,0)</f>
        <v>17.86865582780085</v>
      </c>
      <c r="J90" s="116">
        <f>指導機関用調整項目!$G$2*I90/$I$367</f>
        <v>5.1816305595170566e-002</v>
      </c>
      <c r="K90" s="116"/>
      <c r="M90" s="116">
        <f t="shared" si="29"/>
        <v>14.7</v>
      </c>
      <c r="N90" s="116">
        <f t="shared" si="30"/>
        <v>14.48</v>
      </c>
      <c r="O90" s="116">
        <f t="shared" si="31"/>
        <v>15.725000000000001</v>
      </c>
      <c r="P90" s="116">
        <f t="shared" si="32"/>
        <v>15.14</v>
      </c>
      <c r="Q90" s="116">
        <f t="shared" si="33"/>
        <v>9.8000000000000007</v>
      </c>
      <c r="R90" s="116">
        <f t="shared" si="34"/>
        <v>12.54</v>
      </c>
      <c r="S90" s="116">
        <f t="shared" si="35"/>
        <v>13.36</v>
      </c>
      <c r="T90" s="116">
        <f t="shared" si="36"/>
        <v>14.62</v>
      </c>
      <c r="U90" s="116">
        <f t="shared" si="37"/>
        <v>14.360000000000003</v>
      </c>
      <c r="V90" s="116">
        <f t="shared" si="38"/>
        <v>15.074999999999999</v>
      </c>
      <c r="Y90" s="116">
        <f t="shared" si="39"/>
        <v>14.7</v>
      </c>
      <c r="Z90" s="113">
        <v>10.6</v>
      </c>
      <c r="AA90" s="113">
        <v>16.399999999999999</v>
      </c>
      <c r="AB90" s="113">
        <v>13.8</v>
      </c>
      <c r="AC90" s="113">
        <v>14.9</v>
      </c>
      <c r="AD90" s="113">
        <v>17.8</v>
      </c>
      <c r="AE90" s="115"/>
      <c r="AG90" s="116">
        <f t="shared" si="40"/>
        <v>14.48</v>
      </c>
      <c r="AH90" s="113">
        <v>10.7</v>
      </c>
      <c r="AI90" s="113">
        <v>15.6</v>
      </c>
      <c r="AJ90" s="113">
        <v>14</v>
      </c>
      <c r="AK90" s="113">
        <v>15.2</v>
      </c>
      <c r="AL90" s="113">
        <v>16.899999999999999</v>
      </c>
      <c r="AM90" s="115"/>
      <c r="AO90" s="116">
        <f t="shared" si="41"/>
        <v>15.725000000000001</v>
      </c>
      <c r="AP90" s="113">
        <v>11.7</v>
      </c>
      <c r="AQ90" s="113">
        <v>17</v>
      </c>
      <c r="AR90" s="113">
        <v>14.3</v>
      </c>
      <c r="AS90" s="113">
        <v>14.9</v>
      </c>
      <c r="AT90" s="113">
        <v>16.7</v>
      </c>
      <c r="AU90" s="115"/>
      <c r="AW90" s="116">
        <f t="shared" si="42"/>
        <v>15.14</v>
      </c>
      <c r="AX90" s="113">
        <v>12.3</v>
      </c>
      <c r="AY90" s="113">
        <v>17.5</v>
      </c>
      <c r="AZ90" s="113">
        <v>14.3</v>
      </c>
      <c r="BA90" s="113">
        <v>15</v>
      </c>
      <c r="BB90" s="113">
        <v>16.600000000000001</v>
      </c>
      <c r="BC90" s="115"/>
      <c r="BE90" s="116">
        <f t="shared" si="43"/>
        <v>9.8000000000000007</v>
      </c>
      <c r="BF90" s="113">
        <v>5.4</v>
      </c>
      <c r="BG90" s="113">
        <v>11.5</v>
      </c>
      <c r="BH90" s="113">
        <v>8.3000000000000007</v>
      </c>
      <c r="BI90" s="113">
        <v>11.2</v>
      </c>
      <c r="BJ90" s="113">
        <v>12.6</v>
      </c>
      <c r="BK90" s="115"/>
      <c r="BM90" s="116">
        <f t="shared" si="44"/>
        <v>12.54</v>
      </c>
      <c r="BN90" s="113">
        <v>8.1999999999999993</v>
      </c>
      <c r="BO90" s="113">
        <v>13.8</v>
      </c>
      <c r="BP90" s="113">
        <v>10.7</v>
      </c>
      <c r="BQ90" s="113">
        <v>14.9</v>
      </c>
      <c r="BR90" s="113">
        <v>15.1</v>
      </c>
      <c r="BU90" s="116">
        <f t="shared" si="45"/>
        <v>13.36</v>
      </c>
      <c r="BV90" s="113">
        <v>8.9</v>
      </c>
      <c r="BW90" s="113">
        <v>15.5</v>
      </c>
      <c r="BX90" s="113">
        <v>13</v>
      </c>
      <c r="BY90" s="113">
        <v>13.9</v>
      </c>
      <c r="BZ90" s="113">
        <v>15.5</v>
      </c>
      <c r="CC90" s="116">
        <f t="shared" si="46"/>
        <v>14.62</v>
      </c>
      <c r="CD90" s="113">
        <v>10.1</v>
      </c>
      <c r="CE90" s="113">
        <v>16.8</v>
      </c>
      <c r="CF90" s="113">
        <v>14.4</v>
      </c>
      <c r="CG90" s="113">
        <v>14.8</v>
      </c>
      <c r="CH90" s="113">
        <v>17</v>
      </c>
      <c r="CK90" s="116">
        <f t="shared" si="47"/>
        <v>14.360000000000003</v>
      </c>
      <c r="CL90" s="113">
        <v>9.9</v>
      </c>
      <c r="CM90" s="113">
        <v>17.2</v>
      </c>
      <c r="CN90" s="113">
        <v>13.1</v>
      </c>
      <c r="CO90" s="113">
        <v>15.1</v>
      </c>
      <c r="CP90" s="113">
        <v>16.5</v>
      </c>
      <c r="CS90" s="116">
        <f t="shared" si="48"/>
        <v>15.074999999999999</v>
      </c>
      <c r="CT90" s="113">
        <v>10</v>
      </c>
      <c r="CU90" s="113">
        <v>16</v>
      </c>
      <c r="CV90" s="113">
        <v>12.8</v>
      </c>
      <c r="CW90" s="113">
        <v>15</v>
      </c>
      <c r="CX90" s="113">
        <v>16.5</v>
      </c>
      <c r="DA90" s="118">
        <v>45844</v>
      </c>
      <c r="DB90" s="113">
        <v>25.364999999999998</v>
      </c>
      <c r="DC90" s="113">
        <v>28</v>
      </c>
    </row>
    <row r="91" spans="3:107">
      <c r="C91" s="115">
        <f t="shared" si="49"/>
        <v>90</v>
      </c>
      <c r="D91" s="116">
        <f t="shared" si="26"/>
        <v>14.377450000000001</v>
      </c>
      <c r="E91" s="116">
        <f t="shared" si="27"/>
        <v>13.38</v>
      </c>
      <c r="F91" s="116">
        <f t="shared" si="28"/>
        <v>6.3774500000000014</v>
      </c>
      <c r="G91" s="116">
        <f>指導機関用調整項目!$G$2*F91/$F$367</f>
        <v>5.1243018809664913e-002</v>
      </c>
      <c r="H91" s="116">
        <f t="shared" si="50"/>
        <v>1.347851974821183</v>
      </c>
      <c r="I91" s="116">
        <f>IF(降水量!Y91&gt;0,降水量!Y91*飽差!I91*F91*E91,0)</f>
        <v>21.878249393109758</v>
      </c>
      <c r="J91" s="116">
        <f>指導機関用調整項目!$G$2*I91/$I$367</f>
        <v>6.3443499464405542e-002</v>
      </c>
      <c r="K91" s="116"/>
      <c r="M91" s="116">
        <f t="shared" si="29"/>
        <v>15.059999999999999</v>
      </c>
      <c r="N91" s="116">
        <f t="shared" si="30"/>
        <v>14.62</v>
      </c>
      <c r="O91" s="116">
        <f t="shared" si="31"/>
        <v>16.75</v>
      </c>
      <c r="P91" s="116">
        <f t="shared" si="32"/>
        <v>15.84</v>
      </c>
      <c r="Q91" s="116">
        <f t="shared" si="33"/>
        <v>10.120000000000001</v>
      </c>
      <c r="R91" s="116">
        <f t="shared" si="34"/>
        <v>12.7</v>
      </c>
      <c r="S91" s="116">
        <f t="shared" si="35"/>
        <v>13.38</v>
      </c>
      <c r="T91" s="116">
        <f t="shared" si="36"/>
        <v>14.64</v>
      </c>
      <c r="U91" s="116">
        <f t="shared" si="37"/>
        <v>14.260000000000002</v>
      </c>
      <c r="V91" s="116">
        <f t="shared" si="38"/>
        <v>15.075000000000001</v>
      </c>
      <c r="Y91" s="116">
        <f t="shared" si="39"/>
        <v>15.059999999999999</v>
      </c>
      <c r="Z91" s="113">
        <v>8.1999999999999993</v>
      </c>
      <c r="AA91" s="113">
        <v>19.2</v>
      </c>
      <c r="AB91" s="113">
        <v>13.1</v>
      </c>
      <c r="AC91" s="113">
        <v>17.399999999999999</v>
      </c>
      <c r="AD91" s="113">
        <v>17.399999999999999</v>
      </c>
      <c r="AE91" s="115"/>
      <c r="AG91" s="116">
        <f t="shared" si="40"/>
        <v>14.62</v>
      </c>
      <c r="AH91" s="113">
        <v>8.3000000000000007</v>
      </c>
      <c r="AI91" s="113">
        <v>17.5</v>
      </c>
      <c r="AJ91" s="113">
        <v>13.7</v>
      </c>
      <c r="AK91" s="113">
        <v>16.5</v>
      </c>
      <c r="AL91" s="113">
        <v>17.100000000000001</v>
      </c>
      <c r="AM91" s="115"/>
      <c r="AO91" s="116">
        <f t="shared" si="41"/>
        <v>16.75</v>
      </c>
      <c r="AP91" s="113">
        <v>9</v>
      </c>
      <c r="AQ91" s="113">
        <v>18.8</v>
      </c>
      <c r="AR91" s="113">
        <v>14</v>
      </c>
      <c r="AS91" s="113">
        <v>16.7</v>
      </c>
      <c r="AT91" s="113">
        <v>17.5</v>
      </c>
      <c r="AU91" s="115"/>
      <c r="AW91" s="116">
        <f t="shared" si="42"/>
        <v>15.84</v>
      </c>
      <c r="AX91" s="113">
        <v>9.3000000000000007</v>
      </c>
      <c r="AY91" s="113">
        <v>20.399999999999999</v>
      </c>
      <c r="AZ91" s="113">
        <v>14.1</v>
      </c>
      <c r="BA91" s="113">
        <v>18.100000000000001</v>
      </c>
      <c r="BB91" s="113">
        <v>17.3</v>
      </c>
      <c r="BC91" s="115"/>
      <c r="BE91" s="116">
        <f t="shared" si="43"/>
        <v>10.120000000000001</v>
      </c>
      <c r="BF91" s="113">
        <v>3.9</v>
      </c>
      <c r="BG91" s="113">
        <v>13.9</v>
      </c>
      <c r="BH91" s="113">
        <v>8</v>
      </c>
      <c r="BI91" s="113">
        <v>13.2</v>
      </c>
      <c r="BJ91" s="113">
        <v>11.6</v>
      </c>
      <c r="BK91" s="115"/>
      <c r="BM91" s="116">
        <f t="shared" si="44"/>
        <v>12.7</v>
      </c>
      <c r="BN91" s="113">
        <v>6.7</v>
      </c>
      <c r="BO91" s="113">
        <v>16.100000000000001</v>
      </c>
      <c r="BP91" s="113">
        <v>10.1</v>
      </c>
      <c r="BQ91" s="113">
        <v>16.2</v>
      </c>
      <c r="BR91" s="113">
        <v>14.4</v>
      </c>
      <c r="BU91" s="116">
        <f t="shared" si="45"/>
        <v>13.38</v>
      </c>
      <c r="BV91" s="113">
        <v>7.5</v>
      </c>
      <c r="BW91" s="113">
        <v>15.4</v>
      </c>
      <c r="BX91" s="113">
        <v>12.9</v>
      </c>
      <c r="BY91" s="113">
        <v>15.9</v>
      </c>
      <c r="BZ91" s="113">
        <v>15.2</v>
      </c>
      <c r="CC91" s="116">
        <f t="shared" si="46"/>
        <v>14.64</v>
      </c>
      <c r="CD91" s="113">
        <v>9.1999999999999993</v>
      </c>
      <c r="CE91" s="113">
        <v>17.100000000000001</v>
      </c>
      <c r="CF91" s="113">
        <v>14.4</v>
      </c>
      <c r="CG91" s="113">
        <v>16.100000000000001</v>
      </c>
      <c r="CH91" s="113">
        <v>16.399999999999999</v>
      </c>
      <c r="CK91" s="116">
        <f t="shared" si="47"/>
        <v>14.260000000000002</v>
      </c>
      <c r="CL91" s="113">
        <v>8.8000000000000007</v>
      </c>
      <c r="CM91" s="113">
        <v>16.7</v>
      </c>
      <c r="CN91" s="113">
        <v>13.2</v>
      </c>
      <c r="CO91" s="113">
        <v>16.5</v>
      </c>
      <c r="CP91" s="113">
        <v>16.100000000000001</v>
      </c>
      <c r="CS91" s="116">
        <f t="shared" si="48"/>
        <v>15.075000000000001</v>
      </c>
      <c r="CT91" s="113">
        <v>8.6999999999999993</v>
      </c>
      <c r="CU91" s="113">
        <v>15.3</v>
      </c>
      <c r="CV91" s="113">
        <v>12.9</v>
      </c>
      <c r="CW91" s="113">
        <v>16.2</v>
      </c>
      <c r="CX91" s="113">
        <v>15.9</v>
      </c>
      <c r="DA91" s="118">
        <v>45845</v>
      </c>
      <c r="DB91" s="113">
        <v>25.37875</v>
      </c>
      <c r="DC91" s="113">
        <v>27.5</v>
      </c>
    </row>
    <row r="92" spans="3:107">
      <c r="C92" s="115">
        <f t="shared" si="49"/>
        <v>91</v>
      </c>
      <c r="D92" s="116">
        <f t="shared" si="26"/>
        <v>14.216949999999999</v>
      </c>
      <c r="E92" s="116">
        <f t="shared" si="27"/>
        <v>13.179999999999998</v>
      </c>
      <c r="F92" s="116">
        <f t="shared" si="28"/>
        <v>6.2169499999999989</v>
      </c>
      <c r="G92" s="116">
        <f>指導機関用調整項目!$G$2*F92/$F$367</f>
        <v>4.99533960734692e-002</v>
      </c>
      <c r="H92" s="116">
        <f t="shared" si="50"/>
        <v>1.3978053708946523</v>
      </c>
      <c r="I92" s="116">
        <f>IF(降水量!Y92&gt;0,降水量!Y92*飽差!I92*F92*E92,0)</f>
        <v>9.5703694900104015</v>
      </c>
      <c r="J92" s="116">
        <f>指導機関用調整項目!$G$2*I92/$I$367</f>
        <v>2.7752573832751901e-002</v>
      </c>
      <c r="K92" s="116"/>
      <c r="M92" s="116">
        <f t="shared" si="29"/>
        <v>14.24</v>
      </c>
      <c r="N92" s="116">
        <f t="shared" si="30"/>
        <v>13.939999999999998</v>
      </c>
      <c r="O92" s="116">
        <f t="shared" si="31"/>
        <v>15.725</v>
      </c>
      <c r="P92" s="116">
        <f t="shared" si="32"/>
        <v>14.919999999999998</v>
      </c>
      <c r="Q92" s="116">
        <f t="shared" si="33"/>
        <v>9.6399999999999988</v>
      </c>
      <c r="R92" s="116">
        <f t="shared" si="34"/>
        <v>12.54</v>
      </c>
      <c r="S92" s="116">
        <f t="shared" si="35"/>
        <v>13.179999999999998</v>
      </c>
      <c r="T92" s="116">
        <f t="shared" si="36"/>
        <v>14.419999999999998</v>
      </c>
      <c r="U92" s="116">
        <f t="shared" si="37"/>
        <v>13.88</v>
      </c>
      <c r="V92" s="116">
        <f t="shared" si="38"/>
        <v>14.625000000000002</v>
      </c>
      <c r="Y92" s="116">
        <f t="shared" si="39"/>
        <v>14.24</v>
      </c>
      <c r="Z92" s="113">
        <v>9.1</v>
      </c>
      <c r="AA92" s="113">
        <v>20.5</v>
      </c>
      <c r="AB92" s="113">
        <v>15.6</v>
      </c>
      <c r="AC92" s="113">
        <v>9</v>
      </c>
      <c r="AD92" s="113">
        <v>17</v>
      </c>
      <c r="AE92" s="115"/>
      <c r="AG92" s="116">
        <f t="shared" si="40"/>
        <v>13.939999999999998</v>
      </c>
      <c r="AH92" s="113">
        <v>8.4</v>
      </c>
      <c r="AI92" s="113">
        <v>18.5</v>
      </c>
      <c r="AJ92" s="113">
        <v>15.7</v>
      </c>
      <c r="AK92" s="113">
        <v>9.6999999999999993</v>
      </c>
      <c r="AL92" s="113">
        <v>17.399999999999999</v>
      </c>
      <c r="AM92" s="115"/>
      <c r="AO92" s="116">
        <f t="shared" si="41"/>
        <v>15.725</v>
      </c>
      <c r="AP92" s="113">
        <v>10.1</v>
      </c>
      <c r="AQ92" s="113">
        <v>19.399999999999999</v>
      </c>
      <c r="AR92" s="113">
        <v>16.100000000000001</v>
      </c>
      <c r="AS92" s="113">
        <v>9.8000000000000007</v>
      </c>
      <c r="AT92" s="113">
        <v>17.600000000000001</v>
      </c>
      <c r="AU92" s="115"/>
      <c r="AW92" s="116">
        <f t="shared" si="42"/>
        <v>14.919999999999998</v>
      </c>
      <c r="AX92" s="113">
        <v>11</v>
      </c>
      <c r="AY92" s="113">
        <v>20.3</v>
      </c>
      <c r="AZ92" s="113">
        <v>15.8</v>
      </c>
      <c r="BA92" s="113">
        <v>9.9</v>
      </c>
      <c r="BB92" s="113">
        <v>17.600000000000001</v>
      </c>
      <c r="BC92" s="115"/>
      <c r="BE92" s="116">
        <f t="shared" si="43"/>
        <v>9.6399999999999988</v>
      </c>
      <c r="BF92" s="113">
        <v>5</v>
      </c>
      <c r="BG92" s="113">
        <v>15.7</v>
      </c>
      <c r="BH92" s="113">
        <v>10.6</v>
      </c>
      <c r="BI92" s="113">
        <v>5</v>
      </c>
      <c r="BJ92" s="113">
        <v>11.9</v>
      </c>
      <c r="BK92" s="115"/>
      <c r="BM92" s="116">
        <f t="shared" si="44"/>
        <v>12.54</v>
      </c>
      <c r="BN92" s="113">
        <v>9.1999999999999993</v>
      </c>
      <c r="BO92" s="113">
        <v>16.7</v>
      </c>
      <c r="BP92" s="113">
        <v>12.4</v>
      </c>
      <c r="BQ92" s="113">
        <v>8.8000000000000007</v>
      </c>
      <c r="BR92" s="113">
        <v>15.6</v>
      </c>
      <c r="BU92" s="116">
        <f t="shared" si="45"/>
        <v>13.179999999999998</v>
      </c>
      <c r="BV92" s="113">
        <v>9.9</v>
      </c>
      <c r="BW92" s="113">
        <v>16.7</v>
      </c>
      <c r="BX92" s="113">
        <v>14.9</v>
      </c>
      <c r="BY92" s="113">
        <v>8.8000000000000007</v>
      </c>
      <c r="BZ92" s="113">
        <v>15.6</v>
      </c>
      <c r="CC92" s="116">
        <f t="shared" si="46"/>
        <v>14.419999999999998</v>
      </c>
      <c r="CD92" s="113">
        <v>11.6</v>
      </c>
      <c r="CE92" s="113">
        <v>17</v>
      </c>
      <c r="CF92" s="113">
        <v>15.9</v>
      </c>
      <c r="CG92" s="113">
        <v>10.6</v>
      </c>
      <c r="CH92" s="113">
        <v>17</v>
      </c>
      <c r="CK92" s="116">
        <f t="shared" si="47"/>
        <v>13.88</v>
      </c>
      <c r="CL92" s="113">
        <v>11.5</v>
      </c>
      <c r="CM92" s="113">
        <v>17</v>
      </c>
      <c r="CN92" s="113">
        <v>14.3</v>
      </c>
      <c r="CO92" s="113">
        <v>10.3</v>
      </c>
      <c r="CP92" s="113">
        <v>16.3</v>
      </c>
      <c r="CS92" s="116">
        <f t="shared" si="48"/>
        <v>14.625000000000002</v>
      </c>
      <c r="CT92" s="113">
        <v>10.3</v>
      </c>
      <c r="CU92" s="113">
        <v>16.3</v>
      </c>
      <c r="CV92" s="113">
        <v>14.9</v>
      </c>
      <c r="CW92" s="113">
        <v>10.7</v>
      </c>
      <c r="CX92" s="113">
        <v>16.600000000000001</v>
      </c>
      <c r="DA92" s="118">
        <v>45846</v>
      </c>
      <c r="DB92" s="113">
        <v>25.684583333333332</v>
      </c>
      <c r="DC92" s="113">
        <v>27.6</v>
      </c>
    </row>
    <row r="93" spans="3:107">
      <c r="C93" s="115">
        <f t="shared" si="49"/>
        <v>92</v>
      </c>
      <c r="D93" s="116">
        <f t="shared" si="26"/>
        <v>14.489800000000001</v>
      </c>
      <c r="E93" s="116">
        <f t="shared" si="27"/>
        <v>13.520000000000001</v>
      </c>
      <c r="F93" s="116">
        <f t="shared" si="28"/>
        <v>6.4898000000000007</v>
      </c>
      <c r="G93" s="116">
        <f>指導機関用調整項目!$G$2*F93/$F$367</f>
        <v>5.2145754725001894e-002</v>
      </c>
      <c r="H93" s="116">
        <f t="shared" si="50"/>
        <v>1.4499511256196542</v>
      </c>
      <c r="I93" s="116">
        <f>IF(降水量!Y93&gt;0,降水量!Y93*飽差!I93*F93*E93,0)</f>
        <v>14.746164157056043</v>
      </c>
      <c r="J93" s="116">
        <f>指導機関用調整項目!$G$2*I93/$I$367</f>
        <v>4.2761568395634927e-002</v>
      </c>
      <c r="K93" s="116"/>
      <c r="M93" s="116">
        <f t="shared" si="29"/>
        <v>14.339999999999998</v>
      </c>
      <c r="N93" s="116">
        <f t="shared" si="30"/>
        <v>14.62</v>
      </c>
      <c r="O93" s="116">
        <f t="shared" si="31"/>
        <v>15.325000000000001</v>
      </c>
      <c r="P93" s="116">
        <f t="shared" si="32"/>
        <v>15.439999999999998</v>
      </c>
      <c r="Q93" s="116">
        <f t="shared" si="33"/>
        <v>9.2600000000000016</v>
      </c>
      <c r="R93" s="116">
        <f t="shared" si="34"/>
        <v>12.38</v>
      </c>
      <c r="S93" s="116">
        <f t="shared" si="35"/>
        <v>13.520000000000001</v>
      </c>
      <c r="T93" s="116">
        <f t="shared" si="36"/>
        <v>15.12</v>
      </c>
      <c r="U93" s="116">
        <f t="shared" si="37"/>
        <v>14.919999999999998</v>
      </c>
      <c r="V93" s="116">
        <f t="shared" si="38"/>
        <v>14.625</v>
      </c>
      <c r="Y93" s="116">
        <f t="shared" si="39"/>
        <v>14.339999999999998</v>
      </c>
      <c r="Z93" s="113">
        <v>13.4</v>
      </c>
      <c r="AA93" s="113">
        <v>17</v>
      </c>
      <c r="AB93" s="113">
        <v>14.9</v>
      </c>
      <c r="AC93" s="113">
        <v>8.9</v>
      </c>
      <c r="AD93" s="113">
        <v>17.5</v>
      </c>
      <c r="AE93" s="115"/>
      <c r="AG93" s="116">
        <f t="shared" si="40"/>
        <v>14.62</v>
      </c>
      <c r="AH93" s="113">
        <v>13.1</v>
      </c>
      <c r="AI93" s="113">
        <v>17.600000000000001</v>
      </c>
      <c r="AJ93" s="113">
        <v>15.5</v>
      </c>
      <c r="AK93" s="113">
        <v>9.6</v>
      </c>
      <c r="AL93" s="113">
        <v>17.3</v>
      </c>
      <c r="AM93" s="115"/>
      <c r="AO93" s="116">
        <f t="shared" si="41"/>
        <v>15.325000000000001</v>
      </c>
      <c r="AP93" s="113">
        <v>14.5</v>
      </c>
      <c r="AQ93" s="113">
        <v>18.100000000000001</v>
      </c>
      <c r="AR93" s="113">
        <v>15.6</v>
      </c>
      <c r="AS93" s="113">
        <v>9.6999999999999993</v>
      </c>
      <c r="AT93" s="113">
        <v>17.899999999999999</v>
      </c>
      <c r="AU93" s="115"/>
      <c r="AW93" s="116">
        <f t="shared" si="42"/>
        <v>15.439999999999998</v>
      </c>
      <c r="AX93" s="113">
        <v>14.5</v>
      </c>
      <c r="AY93" s="113">
        <v>19.399999999999999</v>
      </c>
      <c r="AZ93" s="113">
        <v>15.7</v>
      </c>
      <c r="BA93" s="113">
        <v>9.8000000000000007</v>
      </c>
      <c r="BB93" s="113">
        <v>17.8</v>
      </c>
      <c r="BC93" s="115"/>
      <c r="BE93" s="116">
        <f t="shared" si="43"/>
        <v>9.2600000000000016</v>
      </c>
      <c r="BF93" s="113">
        <v>9.5</v>
      </c>
      <c r="BG93" s="113">
        <v>12</v>
      </c>
      <c r="BH93" s="113">
        <v>9.5</v>
      </c>
      <c r="BI93" s="113">
        <v>3.7</v>
      </c>
      <c r="BJ93" s="113">
        <v>11.6</v>
      </c>
      <c r="BK93" s="115"/>
      <c r="BM93" s="116">
        <f t="shared" si="44"/>
        <v>12.38</v>
      </c>
      <c r="BN93" s="113">
        <v>12.5</v>
      </c>
      <c r="BO93" s="113">
        <v>15</v>
      </c>
      <c r="BP93" s="113">
        <v>11.9</v>
      </c>
      <c r="BQ93" s="113">
        <v>7.4</v>
      </c>
      <c r="BR93" s="113">
        <v>15.1</v>
      </c>
      <c r="BU93" s="116">
        <f t="shared" si="45"/>
        <v>13.520000000000001</v>
      </c>
      <c r="BV93" s="113">
        <v>13.2</v>
      </c>
      <c r="BW93" s="113">
        <v>16</v>
      </c>
      <c r="BX93" s="113">
        <v>14.4</v>
      </c>
      <c r="BY93" s="113">
        <v>8.3000000000000007</v>
      </c>
      <c r="BZ93" s="113">
        <v>15.7</v>
      </c>
      <c r="CC93" s="116">
        <f t="shared" si="46"/>
        <v>15.12</v>
      </c>
      <c r="CD93" s="113">
        <v>14.5</v>
      </c>
      <c r="CE93" s="113">
        <v>16.8</v>
      </c>
      <c r="CF93" s="113">
        <v>16.2</v>
      </c>
      <c r="CG93" s="113">
        <v>10.9</v>
      </c>
      <c r="CH93" s="113">
        <v>17.2</v>
      </c>
      <c r="CK93" s="116">
        <f t="shared" si="47"/>
        <v>14.919999999999998</v>
      </c>
      <c r="CL93" s="113">
        <v>14.4</v>
      </c>
      <c r="CM93" s="113">
        <v>17.100000000000001</v>
      </c>
      <c r="CN93" s="113">
        <v>15.8</v>
      </c>
      <c r="CO93" s="113">
        <v>10.1</v>
      </c>
      <c r="CP93" s="113">
        <v>17.2</v>
      </c>
      <c r="CS93" s="116">
        <f t="shared" si="48"/>
        <v>14.625</v>
      </c>
      <c r="CT93" s="113">
        <v>13.8</v>
      </c>
      <c r="CU93" s="113">
        <v>16.3</v>
      </c>
      <c r="CV93" s="113">
        <v>15.6</v>
      </c>
      <c r="CW93" s="113">
        <v>9.8000000000000007</v>
      </c>
      <c r="CX93" s="113">
        <v>16.8</v>
      </c>
      <c r="DA93" s="118">
        <v>45847</v>
      </c>
      <c r="DB93" s="113">
        <v>25.499166666666667</v>
      </c>
      <c r="DC93" s="113">
        <v>27.2</v>
      </c>
    </row>
    <row r="94" spans="3:107">
      <c r="C94" s="115">
        <f t="shared" si="49"/>
        <v>93</v>
      </c>
      <c r="D94" s="116">
        <f t="shared" si="26"/>
        <v>13.237900000000002</v>
      </c>
      <c r="E94" s="116">
        <f t="shared" si="27"/>
        <v>11.96</v>
      </c>
      <c r="F94" s="116">
        <f t="shared" si="28"/>
        <v>5.2379000000000016</v>
      </c>
      <c r="G94" s="116">
        <f>指導機関用調整項目!$G$2*F94/$F$367</f>
        <v>4.2086697382675502e-002</v>
      </c>
      <c r="H94" s="116">
        <f t="shared" si="50"/>
        <v>1.4920378230023297</v>
      </c>
      <c r="I94" s="116">
        <f>IF(降水量!Y94&gt;0,降水量!Y94*飽差!I94*F94*E94,0)</f>
        <v>9.8641404160428099</v>
      </c>
      <c r="J94" s="116">
        <f>指導機関用調整項目!$G$2*I94/$I$367</f>
        <v>2.8604463545384245e-002</v>
      </c>
      <c r="K94" s="116"/>
      <c r="M94" s="116">
        <f t="shared" si="29"/>
        <v>13.139999999999997</v>
      </c>
      <c r="N94" s="116">
        <f t="shared" si="30"/>
        <v>12.819999999999999</v>
      </c>
      <c r="O94" s="116">
        <f t="shared" si="31"/>
        <v>14</v>
      </c>
      <c r="P94" s="116">
        <f t="shared" si="32"/>
        <v>13.7</v>
      </c>
      <c r="Q94" s="116">
        <f t="shared" si="33"/>
        <v>8.06</v>
      </c>
      <c r="R94" s="116">
        <f t="shared" si="34"/>
        <v>11.16</v>
      </c>
      <c r="S94" s="116">
        <f t="shared" si="35"/>
        <v>11.96</v>
      </c>
      <c r="T94" s="116">
        <f t="shared" si="36"/>
        <v>13.820000000000002</v>
      </c>
      <c r="U94" s="116">
        <f t="shared" si="37"/>
        <v>13.580000000000002</v>
      </c>
      <c r="V94" s="116">
        <f t="shared" si="38"/>
        <v>13.225</v>
      </c>
      <c r="Y94" s="116">
        <f t="shared" si="39"/>
        <v>13.139999999999997</v>
      </c>
      <c r="Z94" s="113">
        <v>10.4</v>
      </c>
      <c r="AA94" s="113">
        <v>14.5</v>
      </c>
      <c r="AB94" s="113">
        <v>14.2</v>
      </c>
      <c r="AC94" s="113">
        <v>9.1</v>
      </c>
      <c r="AD94" s="113">
        <v>17.5</v>
      </c>
      <c r="AE94" s="115"/>
      <c r="AG94" s="116">
        <f t="shared" si="40"/>
        <v>12.819999999999999</v>
      </c>
      <c r="AH94" s="113">
        <v>10.4</v>
      </c>
      <c r="AI94" s="113">
        <v>14.3</v>
      </c>
      <c r="AJ94" s="113">
        <v>14.3</v>
      </c>
      <c r="AK94" s="113">
        <v>8.1</v>
      </c>
      <c r="AL94" s="113">
        <v>17</v>
      </c>
      <c r="AM94" s="115"/>
      <c r="AO94" s="116">
        <f t="shared" si="41"/>
        <v>14</v>
      </c>
      <c r="AP94" s="113">
        <v>11.1</v>
      </c>
      <c r="AQ94" s="113">
        <v>14.5</v>
      </c>
      <c r="AR94" s="113">
        <v>15.4</v>
      </c>
      <c r="AS94" s="113">
        <v>8.5</v>
      </c>
      <c r="AT94" s="113">
        <v>17.600000000000001</v>
      </c>
      <c r="AU94" s="115"/>
      <c r="AW94" s="116">
        <f t="shared" si="42"/>
        <v>13.7</v>
      </c>
      <c r="AX94" s="113">
        <v>11.4</v>
      </c>
      <c r="AY94" s="113">
        <v>15.3</v>
      </c>
      <c r="AZ94" s="113">
        <v>15.2</v>
      </c>
      <c r="BA94" s="113">
        <v>9.1</v>
      </c>
      <c r="BB94" s="113">
        <v>17.5</v>
      </c>
      <c r="BC94" s="115"/>
      <c r="BE94" s="116">
        <f t="shared" si="43"/>
        <v>8.06</v>
      </c>
      <c r="BF94" s="113">
        <v>7.9</v>
      </c>
      <c r="BG94" s="113">
        <v>10.9</v>
      </c>
      <c r="BH94" s="113">
        <v>9.9</v>
      </c>
      <c r="BI94" s="113">
        <v>2.2000000000000002</v>
      </c>
      <c r="BJ94" s="113">
        <v>9.4</v>
      </c>
      <c r="BK94" s="115"/>
      <c r="BM94" s="116">
        <f t="shared" si="44"/>
        <v>11.16</v>
      </c>
      <c r="BN94" s="113">
        <v>10.7</v>
      </c>
      <c r="BO94" s="113">
        <v>13</v>
      </c>
      <c r="BP94" s="113">
        <v>12.8</v>
      </c>
      <c r="BQ94" s="113">
        <v>6.3</v>
      </c>
      <c r="BR94" s="113">
        <v>13</v>
      </c>
      <c r="BU94" s="116">
        <f t="shared" si="45"/>
        <v>11.96</v>
      </c>
      <c r="BV94" s="113">
        <v>10</v>
      </c>
      <c r="BW94" s="113">
        <v>13.3</v>
      </c>
      <c r="BX94" s="113">
        <v>13.5</v>
      </c>
      <c r="BY94" s="113">
        <v>7.6</v>
      </c>
      <c r="BZ94" s="113">
        <v>15.4</v>
      </c>
      <c r="CC94" s="116">
        <f t="shared" si="46"/>
        <v>13.820000000000002</v>
      </c>
      <c r="CD94" s="113">
        <v>12.1</v>
      </c>
      <c r="CE94" s="113">
        <v>14.5</v>
      </c>
      <c r="CF94" s="113">
        <v>15.3</v>
      </c>
      <c r="CG94" s="113">
        <v>10</v>
      </c>
      <c r="CH94" s="113">
        <v>17.2</v>
      </c>
      <c r="CK94" s="116">
        <f t="shared" si="47"/>
        <v>13.580000000000002</v>
      </c>
      <c r="CL94" s="113">
        <v>12.7</v>
      </c>
      <c r="CM94" s="113">
        <v>14.3</v>
      </c>
      <c r="CN94" s="113">
        <v>15</v>
      </c>
      <c r="CO94" s="113">
        <v>9</v>
      </c>
      <c r="CP94" s="113">
        <v>16.899999999999999</v>
      </c>
      <c r="CS94" s="116">
        <f t="shared" si="48"/>
        <v>13.225</v>
      </c>
      <c r="CT94" s="113">
        <v>11.8</v>
      </c>
      <c r="CU94" s="113">
        <v>13.8</v>
      </c>
      <c r="CV94" s="113">
        <v>14.2</v>
      </c>
      <c r="CW94" s="113">
        <v>8.8000000000000007</v>
      </c>
      <c r="CX94" s="113">
        <v>16.100000000000001</v>
      </c>
      <c r="DA94" s="118">
        <v>45848</v>
      </c>
      <c r="DB94" s="113">
        <v>25.464583333333337</v>
      </c>
      <c r="DC94" s="113">
        <v>27.1</v>
      </c>
    </row>
    <row r="95" spans="3:107">
      <c r="C95" s="115">
        <f t="shared" si="49"/>
        <v>94</v>
      </c>
      <c r="D95" s="116">
        <f t="shared" si="26"/>
        <v>13.607050000000001</v>
      </c>
      <c r="E95" s="116">
        <f t="shared" si="27"/>
        <v>12.420000000000002</v>
      </c>
      <c r="F95" s="116">
        <f t="shared" si="28"/>
        <v>5.607050000000001</v>
      </c>
      <c r="G95" s="116">
        <f>指導機関用調整項目!$G$2*F95/$F$367</f>
        <v>4.5052829675925589e-002</v>
      </c>
      <c r="H95" s="116">
        <f t="shared" si="50"/>
        <v>1.5370906526782553</v>
      </c>
      <c r="I95" s="116">
        <f>IF(降水量!Y95&gt;0,降水量!Y95*飽差!I95*F95*E95,0)</f>
        <v>5.450844367020065</v>
      </c>
      <c r="J95" s="116">
        <f>指導機関用調整項目!$G$2*I95/$I$367</f>
        <v>1.5806595649673266e-002</v>
      </c>
      <c r="K95" s="116"/>
      <c r="M95" s="116">
        <f t="shared" si="29"/>
        <v>13</v>
      </c>
      <c r="N95" s="116">
        <f t="shared" si="30"/>
        <v>12.820000000000002</v>
      </c>
      <c r="O95" s="116">
        <f t="shared" si="31"/>
        <v>13.524999999999999</v>
      </c>
      <c r="P95" s="116">
        <f t="shared" si="32"/>
        <v>13.54</v>
      </c>
      <c r="Q95" s="116">
        <f t="shared" si="33"/>
        <v>7.8400000000000007</v>
      </c>
      <c r="R95" s="116">
        <f t="shared" si="34"/>
        <v>10.84</v>
      </c>
      <c r="S95" s="116">
        <f t="shared" si="35"/>
        <v>12.420000000000002</v>
      </c>
      <c r="T95" s="116">
        <f t="shared" si="36"/>
        <v>14</v>
      </c>
      <c r="U95" s="116">
        <f t="shared" si="37"/>
        <v>13.7</v>
      </c>
      <c r="V95" s="116">
        <f t="shared" si="38"/>
        <v>13.374999999999998</v>
      </c>
      <c r="Y95" s="116">
        <f t="shared" si="39"/>
        <v>13</v>
      </c>
      <c r="Z95" s="113">
        <v>11</v>
      </c>
      <c r="AA95" s="113">
        <v>13.9</v>
      </c>
      <c r="AB95" s="113">
        <v>13.1</v>
      </c>
      <c r="AC95" s="113">
        <v>10.3</v>
      </c>
      <c r="AD95" s="113">
        <v>16.7</v>
      </c>
      <c r="AE95" s="115"/>
      <c r="AG95" s="116">
        <f t="shared" si="40"/>
        <v>12.820000000000002</v>
      </c>
      <c r="AH95" s="113">
        <v>11.3</v>
      </c>
      <c r="AI95" s="113">
        <v>13.4</v>
      </c>
      <c r="AJ95" s="113">
        <v>13.5</v>
      </c>
      <c r="AK95" s="113">
        <v>9.1</v>
      </c>
      <c r="AL95" s="113">
        <v>16.8</v>
      </c>
      <c r="AM95" s="115"/>
      <c r="AO95" s="116">
        <f t="shared" si="41"/>
        <v>13.524999999999999</v>
      </c>
      <c r="AP95" s="113">
        <v>11.9</v>
      </c>
      <c r="AQ95" s="113">
        <v>13.2</v>
      </c>
      <c r="AR95" s="113">
        <v>14.1</v>
      </c>
      <c r="AS95" s="113">
        <v>10</v>
      </c>
      <c r="AT95" s="113">
        <v>16.8</v>
      </c>
      <c r="AU95" s="115"/>
      <c r="AW95" s="116">
        <f t="shared" si="42"/>
        <v>13.54</v>
      </c>
      <c r="AX95" s="113">
        <v>11.8</v>
      </c>
      <c r="AY95" s="113">
        <v>13.3</v>
      </c>
      <c r="AZ95" s="113">
        <v>14.3</v>
      </c>
      <c r="BA95" s="113">
        <v>11.6</v>
      </c>
      <c r="BB95" s="113">
        <v>16.7</v>
      </c>
      <c r="BC95" s="115"/>
      <c r="BE95" s="116">
        <f t="shared" si="43"/>
        <v>7.8400000000000007</v>
      </c>
      <c r="BF95" s="113">
        <v>6.2</v>
      </c>
      <c r="BG95" s="113">
        <v>8.4</v>
      </c>
      <c r="BH95" s="113">
        <v>9.3000000000000007</v>
      </c>
      <c r="BI95" s="113">
        <v>5.4</v>
      </c>
      <c r="BJ95" s="113">
        <v>9.9</v>
      </c>
      <c r="BK95" s="115"/>
      <c r="BM95" s="116">
        <f t="shared" si="44"/>
        <v>10.84</v>
      </c>
      <c r="BN95" s="113">
        <v>9.3000000000000007</v>
      </c>
      <c r="BO95" s="113">
        <v>10.199999999999999</v>
      </c>
      <c r="BP95" s="113">
        <v>11.9</v>
      </c>
      <c r="BQ95" s="113">
        <v>9.6</v>
      </c>
      <c r="BR95" s="113">
        <v>13.2</v>
      </c>
      <c r="BU95" s="116">
        <f t="shared" si="45"/>
        <v>12.420000000000002</v>
      </c>
      <c r="BV95" s="113">
        <v>10.5</v>
      </c>
      <c r="BW95" s="113">
        <v>12.6</v>
      </c>
      <c r="BX95" s="113">
        <v>13.3</v>
      </c>
      <c r="BY95" s="113">
        <v>10.6</v>
      </c>
      <c r="BZ95" s="113">
        <v>15.1</v>
      </c>
      <c r="CC95" s="116">
        <f t="shared" si="46"/>
        <v>14</v>
      </c>
      <c r="CD95" s="113">
        <v>12.3</v>
      </c>
      <c r="CE95" s="113">
        <v>13.9</v>
      </c>
      <c r="CF95" s="113">
        <v>14.9</v>
      </c>
      <c r="CG95" s="113">
        <v>12.6</v>
      </c>
      <c r="CH95" s="113">
        <v>16.3</v>
      </c>
      <c r="CK95" s="116">
        <f t="shared" si="47"/>
        <v>13.7</v>
      </c>
      <c r="CL95" s="113">
        <v>12.2</v>
      </c>
      <c r="CM95" s="113">
        <v>13</v>
      </c>
      <c r="CN95" s="113">
        <v>14.2</v>
      </c>
      <c r="CO95" s="113">
        <v>12.9</v>
      </c>
      <c r="CP95" s="113">
        <v>16.2</v>
      </c>
      <c r="CS95" s="116">
        <f t="shared" si="48"/>
        <v>13.374999999999998</v>
      </c>
      <c r="CT95" s="113">
        <v>11.3</v>
      </c>
      <c r="CU95" s="113">
        <v>12.2</v>
      </c>
      <c r="CV95" s="113">
        <v>14.1</v>
      </c>
      <c r="CW95" s="113">
        <v>12.3</v>
      </c>
      <c r="CX95" s="113">
        <v>14.9</v>
      </c>
      <c r="DA95" s="118">
        <v>45849</v>
      </c>
      <c r="DB95" s="113">
        <v>25.528750000000002</v>
      </c>
      <c r="DC95" s="113">
        <v>25.8</v>
      </c>
    </row>
    <row r="96" spans="3:107">
      <c r="C96" s="115">
        <f t="shared" si="49"/>
        <v>95</v>
      </c>
      <c r="D96" s="116">
        <f t="shared" si="26"/>
        <v>14.521899999999999</v>
      </c>
      <c r="E96" s="116">
        <f t="shared" si="27"/>
        <v>13.559999999999999</v>
      </c>
      <c r="F96" s="116">
        <f t="shared" si="28"/>
        <v>6.5218999999999987</v>
      </c>
      <c r="G96" s="116">
        <f>指導機関用調整項目!$G$2*F96/$F$367</f>
        <v>5.2403679272241016e-002</v>
      </c>
      <c r="H96" s="116">
        <f t="shared" si="50"/>
        <v>1.5894943319504964</v>
      </c>
      <c r="I96" s="116">
        <f>IF(降水量!Y96&gt;0,降水量!Y96*飽差!I96*F96*E96,0)</f>
        <v>8.9452434228212763</v>
      </c>
      <c r="J96" s="116">
        <f>指導機関用調整項目!$G$2*I96/$I$367</f>
        <v>2.5939806065263631e-002</v>
      </c>
      <c r="K96" s="116"/>
      <c r="M96" s="116">
        <f t="shared" si="29"/>
        <v>14.560000000000002</v>
      </c>
      <c r="N96" s="116">
        <f t="shared" si="30"/>
        <v>14.24</v>
      </c>
      <c r="O96" s="116">
        <f t="shared" si="31"/>
        <v>15.3</v>
      </c>
      <c r="P96" s="116">
        <f t="shared" si="32"/>
        <v>14.74</v>
      </c>
      <c r="Q96" s="116">
        <f t="shared" si="33"/>
        <v>10.26</v>
      </c>
      <c r="R96" s="116">
        <f t="shared" si="34"/>
        <v>12.760000000000002</v>
      </c>
      <c r="S96" s="116">
        <f t="shared" si="35"/>
        <v>13.559999999999999</v>
      </c>
      <c r="T96" s="116">
        <f t="shared" si="36"/>
        <v>14.98</v>
      </c>
      <c r="U96" s="116">
        <f t="shared" si="37"/>
        <v>14.680000000000001</v>
      </c>
      <c r="V96" s="116">
        <f t="shared" si="38"/>
        <v>15.175000000000001</v>
      </c>
      <c r="Y96" s="116">
        <f t="shared" si="39"/>
        <v>14.560000000000002</v>
      </c>
      <c r="Z96" s="113">
        <v>12</v>
      </c>
      <c r="AA96" s="113">
        <v>16.100000000000001</v>
      </c>
      <c r="AB96" s="113">
        <v>15.3</v>
      </c>
      <c r="AC96" s="113">
        <v>13.6</v>
      </c>
      <c r="AD96" s="113">
        <v>15.8</v>
      </c>
      <c r="AE96" s="115"/>
      <c r="AG96" s="116">
        <f t="shared" si="40"/>
        <v>14.24</v>
      </c>
      <c r="AH96" s="113">
        <v>11.8</v>
      </c>
      <c r="AI96" s="113">
        <v>15.2</v>
      </c>
      <c r="AJ96" s="113">
        <v>15.2</v>
      </c>
      <c r="AK96" s="113">
        <v>13.5</v>
      </c>
      <c r="AL96" s="113">
        <v>15.5</v>
      </c>
      <c r="AM96" s="115"/>
      <c r="AO96" s="116">
        <f t="shared" si="41"/>
        <v>15.3</v>
      </c>
      <c r="AP96" s="113">
        <v>11.9</v>
      </c>
      <c r="AQ96" s="113">
        <v>15.6</v>
      </c>
      <c r="AR96" s="113">
        <v>15.8</v>
      </c>
      <c r="AS96" s="113">
        <v>13.6</v>
      </c>
      <c r="AT96" s="113">
        <v>16.2</v>
      </c>
      <c r="AU96" s="115"/>
      <c r="AW96" s="116">
        <f t="shared" si="42"/>
        <v>14.74</v>
      </c>
      <c r="AX96" s="113">
        <v>12.1</v>
      </c>
      <c r="AY96" s="113">
        <v>15.9</v>
      </c>
      <c r="AZ96" s="113">
        <v>16</v>
      </c>
      <c r="BA96" s="113">
        <v>13.7</v>
      </c>
      <c r="BB96" s="113">
        <v>16</v>
      </c>
      <c r="BC96" s="115"/>
      <c r="BE96" s="116">
        <f t="shared" si="43"/>
        <v>10.26</v>
      </c>
      <c r="BF96" s="113">
        <v>7.2</v>
      </c>
      <c r="BG96" s="113">
        <v>12.3</v>
      </c>
      <c r="BH96" s="113">
        <v>10.9</v>
      </c>
      <c r="BI96" s="113">
        <v>8.6999999999999993</v>
      </c>
      <c r="BJ96" s="113">
        <v>12.2</v>
      </c>
      <c r="BK96" s="115"/>
      <c r="BM96" s="116">
        <f t="shared" si="44"/>
        <v>12.760000000000002</v>
      </c>
      <c r="BN96" s="113">
        <v>10</v>
      </c>
      <c r="BO96" s="113">
        <v>13.7</v>
      </c>
      <c r="BP96" s="113">
        <v>13.4</v>
      </c>
      <c r="BQ96" s="113">
        <v>11.8</v>
      </c>
      <c r="BR96" s="113">
        <v>14.9</v>
      </c>
      <c r="BU96" s="116">
        <f t="shared" si="45"/>
        <v>13.559999999999999</v>
      </c>
      <c r="BV96" s="113">
        <v>10.8</v>
      </c>
      <c r="BW96" s="113">
        <v>14.6</v>
      </c>
      <c r="BX96" s="113">
        <v>14.9</v>
      </c>
      <c r="BY96" s="113">
        <v>12.7</v>
      </c>
      <c r="BZ96" s="113">
        <v>14.8</v>
      </c>
      <c r="CC96" s="116">
        <f t="shared" si="46"/>
        <v>14.98</v>
      </c>
      <c r="CD96" s="113">
        <v>13</v>
      </c>
      <c r="CE96" s="113">
        <v>16.100000000000001</v>
      </c>
      <c r="CF96" s="113">
        <v>16.3</v>
      </c>
      <c r="CG96" s="113">
        <v>13.6</v>
      </c>
      <c r="CH96" s="113">
        <v>15.9</v>
      </c>
      <c r="CK96" s="116">
        <f t="shared" si="47"/>
        <v>14.680000000000001</v>
      </c>
      <c r="CL96" s="113">
        <v>12.1</v>
      </c>
      <c r="CM96" s="113">
        <v>16.399999999999999</v>
      </c>
      <c r="CN96" s="113">
        <v>15.6</v>
      </c>
      <c r="CO96" s="113">
        <v>12.9</v>
      </c>
      <c r="CP96" s="113">
        <v>16.399999999999999</v>
      </c>
      <c r="CS96" s="116">
        <f t="shared" si="48"/>
        <v>15.175000000000001</v>
      </c>
      <c r="CT96" s="113">
        <v>11.9</v>
      </c>
      <c r="CU96" s="113">
        <v>15.7</v>
      </c>
      <c r="CV96" s="113">
        <v>15.3</v>
      </c>
      <c r="CW96" s="113">
        <v>12.9</v>
      </c>
      <c r="CX96" s="113">
        <v>16.8</v>
      </c>
      <c r="DA96" s="118">
        <v>45850</v>
      </c>
      <c r="DB96" s="113">
        <v>24.938333333333333</v>
      </c>
      <c r="DC96" s="113">
        <v>24.6</v>
      </c>
    </row>
    <row r="97" spans="3:107">
      <c r="C97" s="115">
        <f t="shared" si="49"/>
        <v>96</v>
      </c>
      <c r="D97" s="116">
        <f t="shared" si="26"/>
        <v>13.83175</v>
      </c>
      <c r="E97" s="116">
        <f t="shared" si="27"/>
        <v>12.7</v>
      </c>
      <c r="F97" s="116">
        <f t="shared" si="28"/>
        <v>5.8317499999999995</v>
      </c>
      <c r="G97" s="116">
        <f>指導機関用調整項目!$G$2*F97/$F$367</f>
        <v>4.6858301506599545e-002</v>
      </c>
      <c r="H97" s="116">
        <f t="shared" si="50"/>
        <v>1.6363526334570959</v>
      </c>
      <c r="I97" s="116">
        <f>IF(降水量!Y97&gt;0,降水量!Y97*飽差!I97*F97*E97,0)</f>
        <v>0.90106338850773882</v>
      </c>
      <c r="J97" s="116">
        <f>指導機関用調整項目!$G$2*I97/$I$367</f>
        <v>2.6129428172708357e-003</v>
      </c>
      <c r="K97" s="116"/>
      <c r="M97" s="116">
        <f t="shared" si="29"/>
        <v>13.96</v>
      </c>
      <c r="N97" s="116">
        <f t="shared" si="30"/>
        <v>13.9</v>
      </c>
      <c r="O97" s="116">
        <f t="shared" si="31"/>
        <v>14.775</v>
      </c>
      <c r="P97" s="116">
        <f t="shared" si="32"/>
        <v>14.320000000000002</v>
      </c>
      <c r="Q97" s="116">
        <f t="shared" si="33"/>
        <v>9.0999999999999979</v>
      </c>
      <c r="R97" s="116">
        <f t="shared" si="34"/>
        <v>11.5</v>
      </c>
      <c r="S97" s="116">
        <f t="shared" si="35"/>
        <v>12.7</v>
      </c>
      <c r="T97" s="116">
        <f t="shared" si="36"/>
        <v>14.72</v>
      </c>
      <c r="U97" s="116">
        <f t="shared" si="37"/>
        <v>14.14</v>
      </c>
      <c r="V97" s="116">
        <f t="shared" si="38"/>
        <v>13.425000000000001</v>
      </c>
      <c r="Y97" s="116">
        <f t="shared" si="39"/>
        <v>13.96</v>
      </c>
      <c r="Z97" s="113">
        <v>12.1</v>
      </c>
      <c r="AA97" s="113">
        <v>12.2</v>
      </c>
      <c r="AB97" s="113">
        <v>16.899999999999999</v>
      </c>
      <c r="AC97" s="113">
        <v>15.8</v>
      </c>
      <c r="AD97" s="113">
        <v>12.8</v>
      </c>
      <c r="AE97" s="115"/>
      <c r="AG97" s="116">
        <f t="shared" si="40"/>
        <v>13.9</v>
      </c>
      <c r="AH97" s="113">
        <v>12.1</v>
      </c>
      <c r="AI97" s="113">
        <v>12.8</v>
      </c>
      <c r="AJ97" s="113">
        <v>16.8</v>
      </c>
      <c r="AK97" s="113">
        <v>15.1</v>
      </c>
      <c r="AL97" s="113">
        <v>12.7</v>
      </c>
      <c r="AM97" s="115"/>
      <c r="AO97" s="116">
        <f t="shared" si="41"/>
        <v>14.775</v>
      </c>
      <c r="AP97" s="113">
        <v>11.4</v>
      </c>
      <c r="AQ97" s="113">
        <v>12.9</v>
      </c>
      <c r="AR97" s="113">
        <v>17.100000000000001</v>
      </c>
      <c r="AS97" s="113">
        <v>15.7</v>
      </c>
      <c r="AT97" s="113">
        <v>13.4</v>
      </c>
      <c r="AU97" s="115"/>
      <c r="AW97" s="116">
        <f t="shared" si="42"/>
        <v>14.320000000000002</v>
      </c>
      <c r="AX97" s="113">
        <v>12.1</v>
      </c>
      <c r="AY97" s="113">
        <v>13</v>
      </c>
      <c r="AZ97" s="113">
        <v>17.100000000000001</v>
      </c>
      <c r="BA97" s="113">
        <v>16.100000000000001</v>
      </c>
      <c r="BB97" s="113">
        <v>13.3</v>
      </c>
      <c r="BC97" s="115"/>
      <c r="BE97" s="116">
        <f t="shared" si="43"/>
        <v>9.0999999999999979</v>
      </c>
      <c r="BF97" s="113">
        <v>7</v>
      </c>
      <c r="BG97" s="113">
        <v>9.6999999999999993</v>
      </c>
      <c r="BH97" s="113">
        <v>11.1</v>
      </c>
      <c r="BI97" s="113">
        <v>10.3</v>
      </c>
      <c r="BJ97" s="113">
        <v>7.4</v>
      </c>
      <c r="BK97" s="115"/>
      <c r="BM97" s="116">
        <f t="shared" si="44"/>
        <v>11.5</v>
      </c>
      <c r="BN97" s="113">
        <v>9.5</v>
      </c>
      <c r="BO97" s="113">
        <v>11.6</v>
      </c>
      <c r="BP97" s="113">
        <v>13.1</v>
      </c>
      <c r="BQ97" s="113">
        <v>13.1</v>
      </c>
      <c r="BR97" s="113">
        <v>10.199999999999999</v>
      </c>
      <c r="BU97" s="116">
        <f t="shared" si="45"/>
        <v>12.7</v>
      </c>
      <c r="BV97" s="113">
        <v>10.8</v>
      </c>
      <c r="BW97" s="113">
        <v>11.7</v>
      </c>
      <c r="BX97" s="113">
        <v>15.6</v>
      </c>
      <c r="BY97" s="113">
        <v>13.9</v>
      </c>
      <c r="BZ97" s="113">
        <v>11.5</v>
      </c>
      <c r="CC97" s="116">
        <f t="shared" si="46"/>
        <v>14.72</v>
      </c>
      <c r="CD97" s="113">
        <v>12.4</v>
      </c>
      <c r="CE97" s="113">
        <v>13.5</v>
      </c>
      <c r="CF97" s="113">
        <v>18.399999999999999</v>
      </c>
      <c r="CG97" s="113">
        <v>15.6</v>
      </c>
      <c r="CH97" s="113">
        <v>13.7</v>
      </c>
      <c r="CK97" s="116">
        <f t="shared" si="47"/>
        <v>14.14</v>
      </c>
      <c r="CL97" s="113">
        <v>12</v>
      </c>
      <c r="CM97" s="113">
        <v>13.3</v>
      </c>
      <c r="CN97" s="113">
        <v>17.3</v>
      </c>
      <c r="CO97" s="113">
        <v>14.6</v>
      </c>
      <c r="CP97" s="113">
        <v>13.5</v>
      </c>
      <c r="CS97" s="116">
        <f t="shared" si="48"/>
        <v>13.425000000000001</v>
      </c>
      <c r="CT97" s="113">
        <v>11.3</v>
      </c>
      <c r="CU97" s="113">
        <v>12.8</v>
      </c>
      <c r="CV97" s="113">
        <v>13.9</v>
      </c>
      <c r="CW97" s="113">
        <v>14.4</v>
      </c>
      <c r="CX97" s="113">
        <v>12.6</v>
      </c>
      <c r="DA97" s="118">
        <v>45851</v>
      </c>
      <c r="DB97" s="113">
        <v>24.973333333333329</v>
      </c>
      <c r="DC97" s="113">
        <v>25.7</v>
      </c>
    </row>
    <row r="98" spans="3:107">
      <c r="C98" s="115">
        <f t="shared" si="49"/>
        <v>97</v>
      </c>
      <c r="D98" s="116">
        <f t="shared" si="26"/>
        <v>14.778700000000001</v>
      </c>
      <c r="E98" s="116">
        <f t="shared" si="27"/>
        <v>13.88</v>
      </c>
      <c r="F98" s="116">
        <f t="shared" si="28"/>
        <v>6.7787000000000006</v>
      </c>
      <c r="G98" s="116">
        <f>指導機関用調整項目!$G$2*F98/$F$367</f>
        <v>5.4467075650154136e-002</v>
      </c>
      <c r="H98" s="116">
        <f t="shared" si="50"/>
        <v>1.6908197091072501</v>
      </c>
      <c r="I98" s="116">
        <f>IF(降水量!Y98&gt;0,降水量!Y98*飽差!I98*F98*E98,0)</f>
        <v>7.8482259638416219</v>
      </c>
      <c r="J98" s="116">
        <f>指導機関用調整項目!$G$2*I98/$I$367</f>
        <v>2.2758627108909916e-002</v>
      </c>
      <c r="K98" s="116"/>
      <c r="M98" s="116">
        <f t="shared" si="29"/>
        <v>15</v>
      </c>
      <c r="N98" s="116">
        <f t="shared" si="30"/>
        <v>14.78</v>
      </c>
      <c r="O98" s="116">
        <f t="shared" si="31"/>
        <v>15.525</v>
      </c>
      <c r="P98" s="116">
        <f t="shared" si="32"/>
        <v>15.260000000000002</v>
      </c>
      <c r="Q98" s="116">
        <f t="shared" si="33"/>
        <v>9.98</v>
      </c>
      <c r="R98" s="116">
        <f t="shared" si="34"/>
        <v>12.6</v>
      </c>
      <c r="S98" s="116">
        <f t="shared" si="35"/>
        <v>13.88</v>
      </c>
      <c r="T98" s="116">
        <f t="shared" si="36"/>
        <v>15.440000000000001</v>
      </c>
      <c r="U98" s="116">
        <f t="shared" si="37"/>
        <v>15.24</v>
      </c>
      <c r="V98" s="116">
        <f t="shared" si="38"/>
        <v>14.75</v>
      </c>
      <c r="Y98" s="116">
        <f t="shared" si="39"/>
        <v>15</v>
      </c>
      <c r="Z98" s="113">
        <v>12.8</v>
      </c>
      <c r="AA98" s="113">
        <v>15.1</v>
      </c>
      <c r="AB98" s="113">
        <v>17.899999999999999</v>
      </c>
      <c r="AC98" s="113">
        <v>15.6</v>
      </c>
      <c r="AD98" s="113">
        <v>13.6</v>
      </c>
      <c r="AE98" s="115"/>
      <c r="AG98" s="116">
        <f t="shared" si="40"/>
        <v>14.78</v>
      </c>
      <c r="AH98" s="113">
        <v>13</v>
      </c>
      <c r="AI98" s="113">
        <v>14.9</v>
      </c>
      <c r="AJ98" s="113">
        <v>17.100000000000001</v>
      </c>
      <c r="AK98" s="113">
        <v>15.2</v>
      </c>
      <c r="AL98" s="113">
        <v>13.7</v>
      </c>
      <c r="AM98" s="115"/>
      <c r="AO98" s="116">
        <f t="shared" si="41"/>
        <v>15.525</v>
      </c>
      <c r="AP98" s="113">
        <v>13.4</v>
      </c>
      <c r="AQ98" s="113">
        <v>14.8</v>
      </c>
      <c r="AR98" s="113">
        <v>17.7</v>
      </c>
      <c r="AS98" s="113">
        <v>15.6</v>
      </c>
      <c r="AT98" s="113">
        <v>14</v>
      </c>
      <c r="AU98" s="115"/>
      <c r="AW98" s="116">
        <f t="shared" si="42"/>
        <v>15.260000000000002</v>
      </c>
      <c r="AX98" s="113">
        <v>13.8</v>
      </c>
      <c r="AY98" s="113">
        <v>15.3</v>
      </c>
      <c r="AZ98" s="113">
        <v>18.100000000000001</v>
      </c>
      <c r="BA98" s="113">
        <v>15.1</v>
      </c>
      <c r="BB98" s="113">
        <v>14</v>
      </c>
      <c r="BC98" s="115"/>
      <c r="BE98" s="116">
        <f t="shared" si="43"/>
        <v>9.98</v>
      </c>
      <c r="BF98" s="113">
        <v>8.4</v>
      </c>
      <c r="BG98" s="113">
        <v>11.6</v>
      </c>
      <c r="BH98" s="113">
        <v>12.4</v>
      </c>
      <c r="BI98" s="113">
        <v>9.5</v>
      </c>
      <c r="BJ98" s="113">
        <v>8</v>
      </c>
      <c r="BK98" s="115"/>
      <c r="BM98" s="116">
        <f t="shared" si="44"/>
        <v>12.6</v>
      </c>
      <c r="BN98" s="113">
        <v>11.3</v>
      </c>
      <c r="BO98" s="113">
        <v>13.9</v>
      </c>
      <c r="BP98" s="113">
        <v>14.3</v>
      </c>
      <c r="BQ98" s="113">
        <v>12</v>
      </c>
      <c r="BR98" s="113">
        <v>11.5</v>
      </c>
      <c r="BU98" s="116">
        <f t="shared" si="45"/>
        <v>13.88</v>
      </c>
      <c r="BV98" s="113">
        <v>12.8</v>
      </c>
      <c r="BW98" s="113">
        <v>13.8</v>
      </c>
      <c r="BX98" s="113">
        <v>16.399999999999999</v>
      </c>
      <c r="BY98" s="113">
        <v>13.9</v>
      </c>
      <c r="BZ98" s="113">
        <v>12.5</v>
      </c>
      <c r="CC98" s="116">
        <f t="shared" si="46"/>
        <v>15.440000000000001</v>
      </c>
      <c r="CD98" s="113">
        <v>14.6</v>
      </c>
      <c r="CE98" s="113">
        <v>14.8</v>
      </c>
      <c r="CF98" s="113">
        <v>18.3</v>
      </c>
      <c r="CG98" s="113">
        <v>15.1</v>
      </c>
      <c r="CH98" s="113">
        <v>14.4</v>
      </c>
      <c r="CK98" s="116">
        <f t="shared" si="47"/>
        <v>15.24</v>
      </c>
      <c r="CL98" s="113">
        <v>14.7</v>
      </c>
      <c r="CM98" s="113">
        <v>14.8</v>
      </c>
      <c r="CN98" s="113">
        <v>18</v>
      </c>
      <c r="CO98" s="113">
        <v>14</v>
      </c>
      <c r="CP98" s="113">
        <v>14.7</v>
      </c>
      <c r="CS98" s="116">
        <f t="shared" si="48"/>
        <v>14.75</v>
      </c>
      <c r="CT98" s="113">
        <v>13.4</v>
      </c>
      <c r="CU98" s="113">
        <v>14.5</v>
      </c>
      <c r="CV98" s="113">
        <v>16.5</v>
      </c>
      <c r="CW98" s="113">
        <v>14.3</v>
      </c>
      <c r="CX98" s="113">
        <v>13.7</v>
      </c>
      <c r="DA98" s="118">
        <v>45852</v>
      </c>
      <c r="DB98" s="113">
        <v>25.281666666666666</v>
      </c>
      <c r="DC98" s="113">
        <v>26</v>
      </c>
    </row>
    <row r="99" spans="3:107">
      <c r="C99" s="115">
        <f t="shared" si="49"/>
        <v>98</v>
      </c>
      <c r="D99" s="116">
        <f t="shared" si="26"/>
        <v>14.891050000000002</v>
      </c>
      <c r="E99" s="116">
        <f t="shared" si="27"/>
        <v>14.020000000000001</v>
      </c>
      <c r="F99" s="116">
        <f t="shared" si="28"/>
        <v>6.8910500000000017</v>
      </c>
      <c r="G99" s="116">
        <f>指導機関用調整項目!$G$2*F99/$F$367</f>
        <v>5.5369811565491131e-002</v>
      </c>
      <c r="H99" s="116">
        <f t="shared" si="50"/>
        <v>1.7461895206727411</v>
      </c>
      <c r="I99" s="116">
        <f>IF(降水量!Y99&gt;0,降水量!Y99*飽差!I99*F99*E99,0)</f>
        <v>13.610101056536648</v>
      </c>
      <c r="J99" s="116">
        <f>指導機関用調整項目!$G$2*I99/$I$367</f>
        <v>3.9467163189154726e-002</v>
      </c>
      <c r="K99" s="116"/>
      <c r="M99" s="116">
        <f t="shared" si="29"/>
        <v>15.840000000000003</v>
      </c>
      <c r="N99" s="116">
        <f t="shared" si="30"/>
        <v>15.439999999999998</v>
      </c>
      <c r="O99" s="116">
        <f t="shared" si="31"/>
        <v>15.925000000000001</v>
      </c>
      <c r="P99" s="116">
        <f t="shared" si="32"/>
        <v>16.240000000000002</v>
      </c>
      <c r="Q99" s="116">
        <f t="shared" si="33"/>
        <v>10.38</v>
      </c>
      <c r="R99" s="116">
        <f t="shared" si="34"/>
        <v>13.38</v>
      </c>
      <c r="S99" s="116">
        <f t="shared" si="35"/>
        <v>14.020000000000001</v>
      </c>
      <c r="T99" s="116">
        <f t="shared" si="36"/>
        <v>15.080000000000002</v>
      </c>
      <c r="U99" s="116">
        <f t="shared" si="37"/>
        <v>15.1</v>
      </c>
      <c r="V99" s="116">
        <f t="shared" si="38"/>
        <v>15.024999999999999</v>
      </c>
      <c r="Y99" s="116">
        <f t="shared" si="39"/>
        <v>15.840000000000003</v>
      </c>
      <c r="Z99" s="113">
        <v>14.5</v>
      </c>
      <c r="AA99" s="113">
        <v>17.600000000000001</v>
      </c>
      <c r="AB99" s="113">
        <v>16.3</v>
      </c>
      <c r="AC99" s="113">
        <v>16.399999999999999</v>
      </c>
      <c r="AD99" s="113">
        <v>14.4</v>
      </c>
      <c r="AE99" s="115"/>
      <c r="AG99" s="116">
        <f t="shared" si="40"/>
        <v>15.439999999999998</v>
      </c>
      <c r="AH99" s="113">
        <v>14</v>
      </c>
      <c r="AI99" s="113">
        <v>17.399999999999999</v>
      </c>
      <c r="AJ99" s="113">
        <v>16.2</v>
      </c>
      <c r="AK99" s="113">
        <v>16</v>
      </c>
      <c r="AL99" s="113">
        <v>13.6</v>
      </c>
      <c r="AM99" s="115"/>
      <c r="AO99" s="116">
        <f t="shared" si="41"/>
        <v>15.925000000000001</v>
      </c>
      <c r="AP99" s="113">
        <v>15</v>
      </c>
      <c r="AQ99" s="113">
        <v>17.100000000000001</v>
      </c>
      <c r="AR99" s="113">
        <v>16.8</v>
      </c>
      <c r="AS99" s="113">
        <v>15.5</v>
      </c>
      <c r="AT99" s="113">
        <v>14.3</v>
      </c>
      <c r="AU99" s="115"/>
      <c r="AW99" s="116">
        <f t="shared" si="42"/>
        <v>16.240000000000002</v>
      </c>
      <c r="AX99" s="113">
        <v>15.6</v>
      </c>
      <c r="AY99" s="113">
        <v>17.399999999999999</v>
      </c>
      <c r="AZ99" s="113">
        <v>16.600000000000001</v>
      </c>
      <c r="BA99" s="113">
        <v>16.7</v>
      </c>
      <c r="BB99" s="113">
        <v>14.9</v>
      </c>
      <c r="BC99" s="115"/>
      <c r="BE99" s="116">
        <f t="shared" si="43"/>
        <v>10.38</v>
      </c>
      <c r="BF99" s="113">
        <v>9.9</v>
      </c>
      <c r="BG99" s="113">
        <v>13.3</v>
      </c>
      <c r="BH99" s="113">
        <v>10.1</v>
      </c>
      <c r="BI99" s="113">
        <v>10.8</v>
      </c>
      <c r="BJ99" s="113">
        <v>7.8</v>
      </c>
      <c r="BK99" s="115"/>
      <c r="BM99" s="116">
        <f t="shared" si="44"/>
        <v>13.38</v>
      </c>
      <c r="BN99" s="113">
        <v>12.3</v>
      </c>
      <c r="BO99" s="113">
        <v>15.9</v>
      </c>
      <c r="BP99" s="113">
        <v>12.7</v>
      </c>
      <c r="BQ99" s="113">
        <v>14.9</v>
      </c>
      <c r="BR99" s="113">
        <v>11.1</v>
      </c>
      <c r="BU99" s="116">
        <f t="shared" si="45"/>
        <v>14.020000000000001</v>
      </c>
      <c r="BV99" s="113">
        <v>13.3</v>
      </c>
      <c r="BW99" s="113">
        <v>16.100000000000001</v>
      </c>
      <c r="BX99" s="113">
        <v>12</v>
      </c>
      <c r="BY99" s="113">
        <v>15.9</v>
      </c>
      <c r="BZ99" s="113">
        <v>12.8</v>
      </c>
      <c r="CC99" s="116">
        <f t="shared" si="46"/>
        <v>15.080000000000002</v>
      </c>
      <c r="CD99" s="113">
        <v>14.8</v>
      </c>
      <c r="CE99" s="113">
        <v>16.600000000000001</v>
      </c>
      <c r="CF99" s="113">
        <v>13.6</v>
      </c>
      <c r="CG99" s="113">
        <v>16.399999999999999</v>
      </c>
      <c r="CH99" s="113">
        <v>14</v>
      </c>
      <c r="CK99" s="116">
        <f t="shared" si="47"/>
        <v>15.1</v>
      </c>
      <c r="CL99" s="113">
        <v>14.8</v>
      </c>
      <c r="CM99" s="113">
        <v>17</v>
      </c>
      <c r="CN99" s="113">
        <v>13.2</v>
      </c>
      <c r="CO99" s="113">
        <v>16.3</v>
      </c>
      <c r="CP99" s="113">
        <v>14.2</v>
      </c>
      <c r="CS99" s="116">
        <f t="shared" si="48"/>
        <v>15.024999999999999</v>
      </c>
      <c r="CT99" s="113">
        <v>13.6</v>
      </c>
      <c r="CU99" s="113">
        <v>16.399999999999999</v>
      </c>
      <c r="CV99" s="113">
        <v>13.2</v>
      </c>
      <c r="CW99" s="113">
        <v>16.8</v>
      </c>
      <c r="CX99" s="113">
        <v>13.7</v>
      </c>
      <c r="DA99" s="118">
        <v>45853</v>
      </c>
      <c r="DB99" s="113">
        <v>25.067083333333326</v>
      </c>
      <c r="DC99" s="113">
        <v>24.9</v>
      </c>
    </row>
    <row r="100" spans="3:107">
      <c r="C100" s="115">
        <f t="shared" si="49"/>
        <v>99</v>
      </c>
      <c r="D100" s="116">
        <f t="shared" si="26"/>
        <v>14.63425</v>
      </c>
      <c r="E100" s="116">
        <f t="shared" si="27"/>
        <v>13.7</v>
      </c>
      <c r="F100" s="116">
        <f t="shared" si="28"/>
        <v>6.6342499999999998</v>
      </c>
      <c r="G100" s="116">
        <f>指導機関用調整項目!$G$2*F100/$F$367</f>
        <v>5.3306415187578005e-002</v>
      </c>
      <c r="H100" s="116">
        <f t="shared" si="50"/>
        <v>1.7994959358603191</v>
      </c>
      <c r="I100" s="116">
        <f>IF(降水量!Y100&gt;0,降水量!Y100*飽差!I100*F100*E100,0)</f>
        <v>15.263936089747295</v>
      </c>
      <c r="J100" s="116">
        <f>指導機関用調整項目!$G$2*I100/$I$367</f>
        <v>4.4263025973165192e-002</v>
      </c>
      <c r="K100" s="116"/>
      <c r="M100" s="116">
        <f t="shared" si="29"/>
        <v>15.04</v>
      </c>
      <c r="N100" s="116">
        <f t="shared" si="30"/>
        <v>14.52</v>
      </c>
      <c r="O100" s="116">
        <f t="shared" si="31"/>
        <v>14.824999999999999</v>
      </c>
      <c r="P100" s="116">
        <f t="shared" si="32"/>
        <v>15.48</v>
      </c>
      <c r="Q100" s="116">
        <f t="shared" si="33"/>
        <v>9.84</v>
      </c>
      <c r="R100" s="116">
        <f t="shared" si="34"/>
        <v>12.5</v>
      </c>
      <c r="S100" s="116">
        <f t="shared" si="35"/>
        <v>13.7</v>
      </c>
      <c r="T100" s="116">
        <f t="shared" si="36"/>
        <v>14.920000000000002</v>
      </c>
      <c r="U100" s="116">
        <f t="shared" si="37"/>
        <v>14.88</v>
      </c>
      <c r="V100" s="116">
        <f t="shared" si="38"/>
        <v>14.2</v>
      </c>
      <c r="Y100" s="116">
        <f t="shared" si="39"/>
        <v>15.04</v>
      </c>
      <c r="Z100" s="113">
        <v>16.600000000000001</v>
      </c>
      <c r="AA100" s="113">
        <v>17.600000000000001</v>
      </c>
      <c r="AB100" s="113">
        <v>11.5</v>
      </c>
      <c r="AC100" s="113">
        <v>16.2</v>
      </c>
      <c r="AD100" s="113">
        <v>13.3</v>
      </c>
      <c r="AE100" s="115"/>
      <c r="AG100" s="116">
        <f t="shared" si="40"/>
        <v>14.52</v>
      </c>
      <c r="AH100" s="113">
        <v>15.1</v>
      </c>
      <c r="AI100" s="113">
        <v>17.7</v>
      </c>
      <c r="AJ100" s="113">
        <v>11.3</v>
      </c>
      <c r="AK100" s="113">
        <v>16</v>
      </c>
      <c r="AL100" s="113">
        <v>12.5</v>
      </c>
      <c r="AM100" s="115"/>
      <c r="AO100" s="116">
        <f t="shared" si="41"/>
        <v>14.824999999999999</v>
      </c>
      <c r="AP100" s="113">
        <v>15.6</v>
      </c>
      <c r="AQ100" s="113">
        <v>17.600000000000001</v>
      </c>
      <c r="AR100" s="113">
        <v>11.8</v>
      </c>
      <c r="AS100" s="113">
        <v>16.7</v>
      </c>
      <c r="AT100" s="113">
        <v>13.2</v>
      </c>
      <c r="AU100" s="115"/>
      <c r="AW100" s="116">
        <f t="shared" si="42"/>
        <v>15.48</v>
      </c>
      <c r="AX100" s="113">
        <v>16.600000000000001</v>
      </c>
      <c r="AY100" s="113">
        <v>17.8</v>
      </c>
      <c r="AZ100" s="113">
        <v>12.3</v>
      </c>
      <c r="BA100" s="113">
        <v>17.5</v>
      </c>
      <c r="BB100" s="113">
        <v>13.2</v>
      </c>
      <c r="BC100" s="115"/>
      <c r="BE100" s="116">
        <f t="shared" si="43"/>
        <v>9.84</v>
      </c>
      <c r="BF100" s="113">
        <v>10.7</v>
      </c>
      <c r="BG100" s="113">
        <v>13.4</v>
      </c>
      <c r="BH100" s="113">
        <v>7.1</v>
      </c>
      <c r="BI100" s="113">
        <v>10.6</v>
      </c>
      <c r="BJ100" s="113">
        <v>7.4</v>
      </c>
      <c r="BK100" s="115"/>
      <c r="BM100" s="116">
        <f t="shared" si="44"/>
        <v>12.5</v>
      </c>
      <c r="BN100" s="113">
        <v>13.3</v>
      </c>
      <c r="BO100" s="113">
        <v>15.8</v>
      </c>
      <c r="BP100" s="113">
        <v>10.3</v>
      </c>
      <c r="BQ100" s="113">
        <v>13.4</v>
      </c>
      <c r="BR100" s="113">
        <v>9.6999999999999993</v>
      </c>
      <c r="BU100" s="116">
        <f t="shared" si="45"/>
        <v>13.7</v>
      </c>
      <c r="BV100" s="113">
        <v>14.9</v>
      </c>
      <c r="BW100" s="113">
        <v>16</v>
      </c>
      <c r="BX100" s="113">
        <v>10.6</v>
      </c>
      <c r="BY100" s="113">
        <v>15.7</v>
      </c>
      <c r="BZ100" s="113">
        <v>11.3</v>
      </c>
      <c r="CC100" s="116">
        <f t="shared" si="46"/>
        <v>14.920000000000002</v>
      </c>
      <c r="CD100" s="113">
        <v>15.8</v>
      </c>
      <c r="CE100" s="113">
        <v>16.600000000000001</v>
      </c>
      <c r="CF100" s="113">
        <v>12.6</v>
      </c>
      <c r="CG100" s="113">
        <v>16.5</v>
      </c>
      <c r="CH100" s="113">
        <v>13.1</v>
      </c>
      <c r="CK100" s="116">
        <f t="shared" si="47"/>
        <v>14.88</v>
      </c>
      <c r="CL100" s="113">
        <v>15.7</v>
      </c>
      <c r="CM100" s="113">
        <v>17.3</v>
      </c>
      <c r="CN100" s="113">
        <v>12.2</v>
      </c>
      <c r="CO100" s="113">
        <v>15.8</v>
      </c>
      <c r="CP100" s="113">
        <v>13.4</v>
      </c>
      <c r="CS100" s="116">
        <f t="shared" si="48"/>
        <v>14.2</v>
      </c>
      <c r="CT100" s="113">
        <v>15.7</v>
      </c>
      <c r="CU100" s="113">
        <v>16</v>
      </c>
      <c r="CV100" s="113">
        <v>12.1</v>
      </c>
      <c r="CW100" s="113">
        <v>15.7</v>
      </c>
      <c r="CX100" s="113">
        <v>13</v>
      </c>
      <c r="DA100" s="118">
        <v>45854</v>
      </c>
      <c r="DB100" s="113">
        <v>24.588333333333328</v>
      </c>
      <c r="DC100" s="113">
        <v>24.6</v>
      </c>
    </row>
    <row r="101" spans="3:107">
      <c r="C101" s="115">
        <f t="shared" si="49"/>
        <v>100</v>
      </c>
      <c r="D101" s="116">
        <f t="shared" si="26"/>
        <v>15.3565</v>
      </c>
      <c r="E101" s="116">
        <f t="shared" si="27"/>
        <v>14.6</v>
      </c>
      <c r="F101" s="116">
        <f t="shared" si="28"/>
        <v>7.3565000000000005</v>
      </c>
      <c r="G101" s="116">
        <f>指導機関用調整項目!$G$2*F101/$F$367</f>
        <v>5.9109717500458625e-002</v>
      </c>
      <c r="H101" s="116">
        <f t="shared" si="50"/>
        <v>1.8586056533607778</v>
      </c>
      <c r="I101" s="116">
        <f>IF(降水量!Y101&gt;0,降水量!Y101*飽差!I101*F101*E101,0)</f>
        <v>14.044566112988427</v>
      </c>
      <c r="J101" s="116">
        <f>指導機関用調整項目!$G$2*I101/$I$367</f>
        <v>4.0727043862467747e-002</v>
      </c>
      <c r="K101" s="116"/>
      <c r="M101" s="116">
        <f t="shared" si="29"/>
        <v>15</v>
      </c>
      <c r="N101" s="116">
        <f t="shared" si="30"/>
        <v>14.88</v>
      </c>
      <c r="O101" s="116">
        <f t="shared" si="31"/>
        <v>15.375</v>
      </c>
      <c r="P101" s="116">
        <f t="shared" si="32"/>
        <v>15.7</v>
      </c>
      <c r="Q101" s="116">
        <f t="shared" si="33"/>
        <v>10.26</v>
      </c>
      <c r="R101" s="116">
        <f t="shared" si="34"/>
        <v>13.080000000000002</v>
      </c>
      <c r="S101" s="116">
        <f t="shared" si="35"/>
        <v>14.6</v>
      </c>
      <c r="T101" s="116">
        <f t="shared" si="36"/>
        <v>15.720000000000002</v>
      </c>
      <c r="U101" s="116">
        <f t="shared" si="37"/>
        <v>15.02</v>
      </c>
      <c r="V101" s="116">
        <f t="shared" si="38"/>
        <v>14.85</v>
      </c>
      <c r="Y101" s="116">
        <f t="shared" si="39"/>
        <v>15</v>
      </c>
      <c r="Z101" s="113">
        <v>16.2</v>
      </c>
      <c r="AA101" s="113">
        <v>17</v>
      </c>
      <c r="AB101" s="113">
        <v>14</v>
      </c>
      <c r="AC101" s="113">
        <v>17.3</v>
      </c>
      <c r="AD101" s="113">
        <v>10.5</v>
      </c>
      <c r="AE101" s="115"/>
      <c r="AG101" s="116">
        <f t="shared" si="40"/>
        <v>14.88</v>
      </c>
      <c r="AH101" s="113">
        <v>15.5</v>
      </c>
      <c r="AI101" s="113">
        <v>16.600000000000001</v>
      </c>
      <c r="AJ101" s="113">
        <v>13.6</v>
      </c>
      <c r="AK101" s="113">
        <v>17.399999999999999</v>
      </c>
      <c r="AL101" s="113">
        <v>11.3</v>
      </c>
      <c r="AM101" s="115"/>
      <c r="AO101" s="116">
        <f t="shared" si="41"/>
        <v>15.375</v>
      </c>
      <c r="AP101" s="113">
        <v>15.7</v>
      </c>
      <c r="AQ101" s="113">
        <v>17.3</v>
      </c>
      <c r="AR101" s="113">
        <v>15</v>
      </c>
      <c r="AS101" s="113">
        <v>17.100000000000001</v>
      </c>
      <c r="AT101" s="113">
        <v>12.1</v>
      </c>
      <c r="AU101" s="115"/>
      <c r="AW101" s="116">
        <f t="shared" si="42"/>
        <v>15.7</v>
      </c>
      <c r="AX101" s="113">
        <v>16.399999999999999</v>
      </c>
      <c r="AY101" s="113">
        <v>17.8</v>
      </c>
      <c r="AZ101" s="113">
        <v>14.9</v>
      </c>
      <c r="BA101" s="113">
        <v>17.2</v>
      </c>
      <c r="BB101" s="113">
        <v>12.2</v>
      </c>
      <c r="BC101" s="115"/>
      <c r="BE101" s="116">
        <f t="shared" si="43"/>
        <v>10.26</v>
      </c>
      <c r="BF101" s="113">
        <v>8.6999999999999993</v>
      </c>
      <c r="BG101" s="113">
        <v>13.8</v>
      </c>
      <c r="BH101" s="113">
        <v>8.8000000000000007</v>
      </c>
      <c r="BI101" s="113">
        <v>13.1</v>
      </c>
      <c r="BJ101" s="113">
        <v>6.9</v>
      </c>
      <c r="BK101" s="115"/>
      <c r="BM101" s="116">
        <f t="shared" si="44"/>
        <v>13.080000000000002</v>
      </c>
      <c r="BN101" s="113">
        <v>11.8</v>
      </c>
      <c r="BO101" s="113">
        <v>16.100000000000001</v>
      </c>
      <c r="BP101" s="113">
        <v>11.3</v>
      </c>
      <c r="BQ101" s="113">
        <v>15.5</v>
      </c>
      <c r="BR101" s="113">
        <v>10.7</v>
      </c>
      <c r="BU101" s="116">
        <f t="shared" si="45"/>
        <v>14.6</v>
      </c>
      <c r="BV101" s="113">
        <v>15.4</v>
      </c>
      <c r="BW101" s="113">
        <v>16.600000000000001</v>
      </c>
      <c r="BX101" s="113">
        <v>13.7</v>
      </c>
      <c r="BY101" s="113">
        <v>17</v>
      </c>
      <c r="BZ101" s="113">
        <v>10.3</v>
      </c>
      <c r="CC101" s="116">
        <f t="shared" si="46"/>
        <v>15.720000000000002</v>
      </c>
      <c r="CD101" s="113">
        <v>16.600000000000001</v>
      </c>
      <c r="CE101" s="113">
        <v>17.100000000000001</v>
      </c>
      <c r="CF101" s="113">
        <v>15.2</v>
      </c>
      <c r="CG101" s="113">
        <v>17.2</v>
      </c>
      <c r="CH101" s="113">
        <v>12.5</v>
      </c>
      <c r="CK101" s="116">
        <f t="shared" si="47"/>
        <v>15.02</v>
      </c>
      <c r="CL101" s="113">
        <v>16.399999999999999</v>
      </c>
      <c r="CM101" s="113">
        <v>17</v>
      </c>
      <c r="CN101" s="113">
        <v>13.9</v>
      </c>
      <c r="CO101" s="113">
        <v>16.399999999999999</v>
      </c>
      <c r="CP101" s="113">
        <v>11.4</v>
      </c>
      <c r="CS101" s="116">
        <f t="shared" si="48"/>
        <v>14.85</v>
      </c>
      <c r="CT101" s="113">
        <v>15</v>
      </c>
      <c r="CU101" s="113">
        <v>16.7</v>
      </c>
      <c r="CV101" s="113">
        <v>13.5</v>
      </c>
      <c r="CW101" s="113">
        <v>17.3</v>
      </c>
      <c r="CX101" s="113">
        <v>11.9</v>
      </c>
      <c r="DA101" s="118">
        <v>45855</v>
      </c>
      <c r="DB101" s="113">
        <v>24.563333333333333</v>
      </c>
      <c r="DC101" s="113">
        <v>25.3</v>
      </c>
    </row>
    <row r="102" spans="3:107">
      <c r="C102" s="115">
        <f t="shared" si="49"/>
        <v>101</v>
      </c>
      <c r="D102" s="116">
        <f t="shared" si="26"/>
        <v>15.637375</v>
      </c>
      <c r="E102" s="116">
        <f t="shared" si="27"/>
        <v>14.95</v>
      </c>
      <c r="F102" s="116">
        <f t="shared" si="28"/>
        <v>7.6373750000000005</v>
      </c>
      <c r="G102" s="116">
        <f>指導機関用調整項目!$G$2*F102/$F$367</f>
        <v>6.1366557288801096e-002</v>
      </c>
      <c r="H102" s="116">
        <f t="shared" si="50"/>
        <v>1.9199722106495789</v>
      </c>
      <c r="I102" s="116">
        <f>IF(降水量!Y102&gt;0,降水量!Y102*飽差!I102*F102*E102,0)</f>
        <v>15.059416347500779</v>
      </c>
      <c r="J102" s="116">
        <f>指導機関用調整項目!$G$2*I102/$I$367</f>
        <v>4.3669950726396886e-002</v>
      </c>
      <c r="K102" s="116"/>
      <c r="M102" s="116">
        <f t="shared" si="29"/>
        <v>15.66</v>
      </c>
      <c r="N102" s="116">
        <f t="shared" si="30"/>
        <v>15.180000000000001</v>
      </c>
      <c r="O102" s="116">
        <f t="shared" si="31"/>
        <v>15.875</v>
      </c>
      <c r="P102" s="116">
        <f t="shared" si="32"/>
        <v>16.3</v>
      </c>
      <c r="Q102" s="116">
        <f t="shared" si="33"/>
        <v>10.7</v>
      </c>
      <c r="R102" s="116">
        <f t="shared" si="34"/>
        <v>13.559999999999999</v>
      </c>
      <c r="S102" s="116">
        <f t="shared" si="35"/>
        <v>14.95</v>
      </c>
      <c r="T102" s="116">
        <f t="shared" si="36"/>
        <v>16.16</v>
      </c>
      <c r="U102" s="116">
        <f t="shared" si="37"/>
        <v>15.2</v>
      </c>
      <c r="V102" s="116">
        <f t="shared" si="38"/>
        <v>14.775</v>
      </c>
      <c r="Y102" s="116">
        <f t="shared" si="39"/>
        <v>15.66</v>
      </c>
      <c r="Z102" s="113">
        <v>16.5</v>
      </c>
      <c r="AA102" s="113">
        <v>13.4</v>
      </c>
      <c r="AB102" s="113">
        <v>18.2</v>
      </c>
      <c r="AC102" s="113">
        <v>18.399999999999999</v>
      </c>
      <c r="AD102" s="113">
        <v>11.8</v>
      </c>
      <c r="AE102" s="115"/>
      <c r="AG102" s="116">
        <f t="shared" si="40"/>
        <v>15.180000000000001</v>
      </c>
      <c r="AH102" s="113">
        <v>15.7</v>
      </c>
      <c r="AI102" s="113">
        <v>13.1</v>
      </c>
      <c r="AJ102" s="113">
        <v>16.399999999999999</v>
      </c>
      <c r="AK102" s="113">
        <v>17.8</v>
      </c>
      <c r="AL102" s="113">
        <v>12.9</v>
      </c>
      <c r="AM102" s="115"/>
      <c r="AO102" s="116">
        <f t="shared" si="41"/>
        <v>15.875</v>
      </c>
      <c r="AP102" s="113">
        <v>15.5</v>
      </c>
      <c r="AQ102" s="113">
        <v>14.5</v>
      </c>
      <c r="AR102" s="113">
        <v>18.100000000000001</v>
      </c>
      <c r="AS102" s="113">
        <v>17.5</v>
      </c>
      <c r="AT102" s="113">
        <v>13.4</v>
      </c>
      <c r="AU102" s="115"/>
      <c r="AW102" s="116">
        <f t="shared" si="42"/>
        <v>16.3</v>
      </c>
      <c r="AX102" s="113">
        <v>16</v>
      </c>
      <c r="AY102" s="113">
        <v>15.2</v>
      </c>
      <c r="AZ102" s="113">
        <v>18.3</v>
      </c>
      <c r="BA102" s="113">
        <v>18.100000000000001</v>
      </c>
      <c r="BB102" s="113">
        <v>13.9</v>
      </c>
      <c r="BC102" s="115"/>
      <c r="BE102" s="116">
        <f t="shared" si="43"/>
        <v>10.7</v>
      </c>
      <c r="BF102" s="113">
        <v>10.7</v>
      </c>
      <c r="BG102" s="113">
        <v>8.8000000000000007</v>
      </c>
      <c r="BH102" s="113">
        <v>11.8</v>
      </c>
      <c r="BI102" s="113">
        <v>14.1</v>
      </c>
      <c r="BJ102" s="113">
        <v>8.1</v>
      </c>
      <c r="BK102" s="115"/>
      <c r="BM102" s="116">
        <f t="shared" si="44"/>
        <v>13.559999999999999</v>
      </c>
      <c r="BN102" s="113">
        <v>13.4</v>
      </c>
      <c r="BO102" s="113">
        <v>12.1</v>
      </c>
      <c r="BP102" s="113">
        <v>15.2</v>
      </c>
      <c r="BQ102" s="113">
        <v>16.3</v>
      </c>
      <c r="BR102" s="113">
        <v>10.8</v>
      </c>
      <c r="BU102" s="116">
        <f t="shared" si="45"/>
        <v>14.95</v>
      </c>
      <c r="BV102" s="113">
        <v>14.5</v>
      </c>
      <c r="BX102" s="113">
        <v>16.2</v>
      </c>
      <c r="BY102" s="113">
        <v>17.600000000000001</v>
      </c>
      <c r="BZ102" s="113">
        <v>11.5</v>
      </c>
      <c r="CC102" s="116">
        <f t="shared" si="46"/>
        <v>16.16</v>
      </c>
      <c r="CD102" s="113">
        <v>16</v>
      </c>
      <c r="CE102" s="113">
        <v>14.5</v>
      </c>
      <c r="CF102" s="113">
        <v>17.899999999999999</v>
      </c>
      <c r="CG102" s="113">
        <v>18.2</v>
      </c>
      <c r="CH102" s="113">
        <v>14.2</v>
      </c>
      <c r="CK102" s="116">
        <f t="shared" si="47"/>
        <v>15.2</v>
      </c>
      <c r="CL102" s="113">
        <v>15.7</v>
      </c>
      <c r="CM102" s="113">
        <v>13.5</v>
      </c>
      <c r="CN102" s="113">
        <v>17</v>
      </c>
      <c r="CO102" s="113">
        <v>17.600000000000001</v>
      </c>
      <c r="CP102" s="113">
        <v>12.2</v>
      </c>
      <c r="CS102" s="116">
        <f t="shared" si="48"/>
        <v>14.775</v>
      </c>
      <c r="CT102" s="113">
        <v>14.9</v>
      </c>
      <c r="CU102" s="113">
        <v>13.2</v>
      </c>
      <c r="CV102" s="113">
        <v>16.3</v>
      </c>
      <c r="CW102" s="113">
        <v>17.2</v>
      </c>
      <c r="CX102" s="113">
        <v>12.4</v>
      </c>
      <c r="DA102" s="118">
        <v>45856</v>
      </c>
      <c r="DB102" s="113">
        <v>24.713333333333338</v>
      </c>
      <c r="DC102" s="113">
        <v>25</v>
      </c>
    </row>
    <row r="103" spans="3:107">
      <c r="C103" s="115">
        <f t="shared" si="49"/>
        <v>102</v>
      </c>
      <c r="D103" s="116">
        <f t="shared" si="26"/>
        <v>16.2593125</v>
      </c>
      <c r="E103" s="116">
        <f t="shared" si="27"/>
        <v>15.725000000000001</v>
      </c>
      <c r="F103" s="116">
        <f t="shared" si="28"/>
        <v>8.2593125000000001</v>
      </c>
      <c r="G103" s="116">
        <f>指導機関用調整項目!$G$2*F103/$F$367</f>
        <v>6.6363845391559401e-002</v>
      </c>
      <c r="H103" s="116">
        <f t="shared" si="50"/>
        <v>1.9863360560411383</v>
      </c>
      <c r="I103" s="116">
        <f>IF(降水量!Y103&gt;0,降水量!Y103*飽差!I103*F103*E103,0)</f>
        <v>16.076658149334637</v>
      </c>
      <c r="J103" s="116">
        <f>指導機関用調整項目!$G$2*I103/$I$367</f>
        <v>4.6619792761296741e-002</v>
      </c>
      <c r="K103" s="116"/>
      <c r="M103" s="116">
        <f t="shared" si="29"/>
        <v>16.439999999999998</v>
      </c>
      <c r="N103" s="116">
        <f t="shared" si="30"/>
        <v>16.36</v>
      </c>
      <c r="O103" s="116">
        <f t="shared" si="31"/>
        <v>16.8</v>
      </c>
      <c r="P103" s="116">
        <f t="shared" si="32"/>
        <v>16.96</v>
      </c>
      <c r="Q103" s="116">
        <f t="shared" si="33"/>
        <v>11.2</v>
      </c>
      <c r="R103" s="116">
        <f t="shared" si="34"/>
        <v>14.26</v>
      </c>
      <c r="S103" s="116">
        <f t="shared" si="35"/>
        <v>15.725000000000001</v>
      </c>
      <c r="T103" s="116">
        <f t="shared" si="36"/>
        <v>16.839999999999996</v>
      </c>
      <c r="U103" s="116">
        <f t="shared" si="37"/>
        <v>16.2</v>
      </c>
      <c r="V103" s="116">
        <f t="shared" si="38"/>
        <v>15.375</v>
      </c>
      <c r="Y103" s="116">
        <f t="shared" si="39"/>
        <v>16.439999999999998</v>
      </c>
      <c r="Z103" s="113">
        <v>16.2</v>
      </c>
      <c r="AA103" s="113">
        <v>13.4</v>
      </c>
      <c r="AB103" s="113">
        <v>19</v>
      </c>
      <c r="AC103" s="113">
        <v>20</v>
      </c>
      <c r="AD103" s="113">
        <v>13.6</v>
      </c>
      <c r="AE103" s="115"/>
      <c r="AG103" s="116">
        <f t="shared" si="40"/>
        <v>16.36</v>
      </c>
      <c r="AH103" s="113">
        <v>16</v>
      </c>
      <c r="AI103" s="113">
        <v>13.8</v>
      </c>
      <c r="AJ103" s="113">
        <v>18.3</v>
      </c>
      <c r="AK103" s="113">
        <v>19</v>
      </c>
      <c r="AL103" s="113">
        <v>14.7</v>
      </c>
      <c r="AM103" s="115"/>
      <c r="AO103" s="116">
        <f t="shared" si="41"/>
        <v>16.8</v>
      </c>
      <c r="AP103" s="113">
        <v>16.399999999999999</v>
      </c>
      <c r="AQ103" s="113">
        <v>14.3</v>
      </c>
      <c r="AR103" s="113">
        <v>19.100000000000001</v>
      </c>
      <c r="AS103" s="113">
        <v>18.399999999999999</v>
      </c>
      <c r="AT103" s="113">
        <v>15.4</v>
      </c>
      <c r="AU103" s="115"/>
      <c r="AW103" s="116">
        <f t="shared" si="42"/>
        <v>16.96</v>
      </c>
      <c r="AX103" s="113">
        <v>16.5</v>
      </c>
      <c r="AY103" s="113">
        <v>14.9</v>
      </c>
      <c r="AZ103" s="113">
        <v>18.8</v>
      </c>
      <c r="BA103" s="113">
        <v>19.3</v>
      </c>
      <c r="BB103" s="113">
        <v>15.3</v>
      </c>
      <c r="BC103" s="115"/>
      <c r="BE103" s="116">
        <f t="shared" si="43"/>
        <v>11.2</v>
      </c>
      <c r="BF103" s="113">
        <v>10.7</v>
      </c>
      <c r="BG103" s="113">
        <v>8.9</v>
      </c>
      <c r="BH103" s="113">
        <v>12.3</v>
      </c>
      <c r="BI103" s="113">
        <v>15.2</v>
      </c>
      <c r="BJ103" s="113">
        <v>8.9</v>
      </c>
      <c r="BK103" s="115"/>
      <c r="BM103" s="116">
        <f t="shared" si="44"/>
        <v>14.26</v>
      </c>
      <c r="BN103" s="113">
        <v>14.2</v>
      </c>
      <c r="BO103" s="113">
        <v>11.8</v>
      </c>
      <c r="BP103" s="113">
        <v>14.5</v>
      </c>
      <c r="BQ103" s="113">
        <v>18.3</v>
      </c>
      <c r="BR103" s="113">
        <v>12.5</v>
      </c>
      <c r="BU103" s="116">
        <f t="shared" si="45"/>
        <v>15.725000000000001</v>
      </c>
      <c r="BV103" s="113">
        <v>15.3</v>
      </c>
      <c r="BX103" s="113">
        <v>15.7</v>
      </c>
      <c r="BY103" s="113">
        <v>18.600000000000001</v>
      </c>
      <c r="BZ103" s="113">
        <v>13.3</v>
      </c>
      <c r="CC103" s="116">
        <f t="shared" si="46"/>
        <v>16.839999999999996</v>
      </c>
      <c r="CD103" s="113">
        <v>16.399999999999999</v>
      </c>
      <c r="CE103" s="113">
        <v>15</v>
      </c>
      <c r="CF103" s="113">
        <v>17.899999999999999</v>
      </c>
      <c r="CG103" s="113">
        <v>19.399999999999999</v>
      </c>
      <c r="CH103" s="113">
        <v>15.5</v>
      </c>
      <c r="CK103" s="116">
        <f t="shared" si="47"/>
        <v>16.2</v>
      </c>
      <c r="CL103" s="113">
        <v>16.2</v>
      </c>
      <c r="CM103" s="113">
        <v>14.1</v>
      </c>
      <c r="CN103" s="113">
        <v>17.3</v>
      </c>
      <c r="CO103" s="113">
        <v>19</v>
      </c>
      <c r="CP103" s="113">
        <v>14.4</v>
      </c>
      <c r="CS103" s="116">
        <f t="shared" si="48"/>
        <v>15.375</v>
      </c>
      <c r="CT103" s="113">
        <v>15.6</v>
      </c>
      <c r="CU103" s="113">
        <v>14</v>
      </c>
      <c r="CV103" s="113">
        <v>14.7</v>
      </c>
      <c r="CW103" s="113">
        <v>18.7</v>
      </c>
      <c r="CX103" s="113">
        <v>14.1</v>
      </c>
      <c r="DA103" s="118">
        <v>45857</v>
      </c>
      <c r="DB103" s="113">
        <v>24.607083333333335</v>
      </c>
      <c r="DC103" s="113">
        <v>25.5</v>
      </c>
    </row>
    <row r="104" spans="3:107">
      <c r="C104" s="115">
        <f t="shared" si="49"/>
        <v>103</v>
      </c>
      <c r="D104" s="116">
        <f t="shared" si="26"/>
        <v>15.537062499999999</v>
      </c>
      <c r="E104" s="116">
        <f t="shared" si="27"/>
        <v>14.824999999999999</v>
      </c>
      <c r="F104" s="116">
        <f t="shared" si="28"/>
        <v>7.5370624999999993</v>
      </c>
      <c r="G104" s="116">
        <f>指導機関用調整項目!$G$2*F104/$F$367</f>
        <v>6.0560543078678773e-002</v>
      </c>
      <c r="H104" s="116">
        <f t="shared" si="50"/>
        <v>2.0468965991198171</v>
      </c>
      <c r="I104" s="116">
        <f>IF(降水量!Y104&gt;0,降水量!Y104*飽差!I104*F104*E104,0)</f>
        <v>16.100217442014994</v>
      </c>
      <c r="J104" s="116">
        <f>指導機関用調整項目!$G$2*I104/$I$367</f>
        <v>4.6688111023223976e-002</v>
      </c>
      <c r="K104" s="116"/>
      <c r="M104" s="116">
        <f t="shared" si="29"/>
        <v>16.04</v>
      </c>
      <c r="N104" s="116">
        <f t="shared" si="30"/>
        <v>15.78</v>
      </c>
      <c r="O104" s="116">
        <f t="shared" si="31"/>
        <v>16.100000000000001</v>
      </c>
      <c r="P104" s="116">
        <f t="shared" si="32"/>
        <v>16</v>
      </c>
      <c r="Q104" s="116">
        <f t="shared" si="33"/>
        <v>11.14</v>
      </c>
      <c r="R104" s="116">
        <f t="shared" si="34"/>
        <v>13.8</v>
      </c>
      <c r="S104" s="116">
        <f t="shared" si="35"/>
        <v>14.824999999999999</v>
      </c>
      <c r="T104" s="116">
        <f t="shared" si="36"/>
        <v>16.259999999999998</v>
      </c>
      <c r="U104" s="116">
        <f t="shared" si="37"/>
        <v>16.199999999999996</v>
      </c>
      <c r="V104" s="116">
        <f t="shared" si="38"/>
        <v>15.600000000000001</v>
      </c>
      <c r="Y104" s="116">
        <f t="shared" si="39"/>
        <v>16.04</v>
      </c>
      <c r="Z104" s="113">
        <v>14.3</v>
      </c>
      <c r="AA104" s="113">
        <v>15.1</v>
      </c>
      <c r="AB104" s="113">
        <v>16.2</v>
      </c>
      <c r="AC104" s="113">
        <v>21</v>
      </c>
      <c r="AD104" s="113">
        <v>13.6</v>
      </c>
      <c r="AE104" s="115"/>
      <c r="AG104" s="116">
        <f t="shared" si="40"/>
        <v>15.78</v>
      </c>
      <c r="AH104" s="113">
        <v>14</v>
      </c>
      <c r="AI104" s="113">
        <v>15</v>
      </c>
      <c r="AJ104" s="113">
        <v>15.5</v>
      </c>
      <c r="AK104" s="113">
        <v>20</v>
      </c>
      <c r="AL104" s="113">
        <v>14.4</v>
      </c>
      <c r="AM104" s="115"/>
      <c r="AO104" s="116">
        <f t="shared" si="41"/>
        <v>16.100000000000001</v>
      </c>
      <c r="AP104" s="113">
        <v>14</v>
      </c>
      <c r="AQ104" s="113">
        <v>15.4</v>
      </c>
      <c r="AR104" s="113">
        <v>15.7</v>
      </c>
      <c r="AS104" s="113">
        <v>19.100000000000001</v>
      </c>
      <c r="AT104" s="113">
        <v>14.2</v>
      </c>
      <c r="AU104" s="115"/>
      <c r="AW104" s="116">
        <f t="shared" si="42"/>
        <v>16</v>
      </c>
      <c r="AX104" s="113">
        <v>14.3</v>
      </c>
      <c r="AY104" s="113">
        <v>16.3</v>
      </c>
      <c r="AZ104" s="113">
        <v>15.4</v>
      </c>
      <c r="BA104" s="113">
        <v>19.7</v>
      </c>
      <c r="BB104" s="113">
        <v>14.3</v>
      </c>
      <c r="BC104" s="115"/>
      <c r="BE104" s="116">
        <f t="shared" si="43"/>
        <v>11.14</v>
      </c>
      <c r="BF104" s="113">
        <v>9.8000000000000007</v>
      </c>
      <c r="BG104" s="113">
        <v>11.5</v>
      </c>
      <c r="BH104" s="113">
        <v>9.6999999999999993</v>
      </c>
      <c r="BI104" s="113">
        <v>16.100000000000001</v>
      </c>
      <c r="BJ104" s="113">
        <v>8.6</v>
      </c>
      <c r="BK104" s="115"/>
      <c r="BM104" s="116">
        <f t="shared" si="44"/>
        <v>13.8</v>
      </c>
      <c r="BN104" s="113">
        <v>12.5</v>
      </c>
      <c r="BO104" s="113">
        <v>14</v>
      </c>
      <c r="BP104" s="113">
        <v>11.6</v>
      </c>
      <c r="BQ104" s="113">
        <v>19.3</v>
      </c>
      <c r="BR104" s="113">
        <v>11.6</v>
      </c>
      <c r="BU104" s="116">
        <f t="shared" si="45"/>
        <v>14.824999999999999</v>
      </c>
      <c r="BV104" s="113">
        <v>13.1</v>
      </c>
      <c r="BX104" s="113">
        <v>13.2</v>
      </c>
      <c r="BY104" s="113">
        <v>20</v>
      </c>
      <c r="BZ104" s="113">
        <v>13</v>
      </c>
      <c r="CC104" s="116">
        <f t="shared" si="46"/>
        <v>16.259999999999998</v>
      </c>
      <c r="CD104" s="113">
        <v>15.3</v>
      </c>
      <c r="CE104" s="113">
        <v>15.9</v>
      </c>
      <c r="CF104" s="113">
        <v>14.9</v>
      </c>
      <c r="CG104" s="113">
        <v>20.7</v>
      </c>
      <c r="CH104" s="113">
        <v>14.5</v>
      </c>
      <c r="CK104" s="116">
        <f t="shared" si="47"/>
        <v>16.199999999999996</v>
      </c>
      <c r="CL104" s="113">
        <v>14.9</v>
      </c>
      <c r="CM104" s="113">
        <v>16.5</v>
      </c>
      <c r="CN104" s="113">
        <v>14.2</v>
      </c>
      <c r="CO104" s="113">
        <v>20.6</v>
      </c>
      <c r="CP104" s="113">
        <v>14.8</v>
      </c>
      <c r="CS104" s="116">
        <f t="shared" si="48"/>
        <v>15.600000000000001</v>
      </c>
      <c r="CT104" s="113">
        <v>14.5</v>
      </c>
      <c r="CU104" s="113">
        <v>15.8</v>
      </c>
      <c r="CV104" s="113">
        <v>13.5</v>
      </c>
      <c r="CW104" s="113">
        <v>19.399999999999999</v>
      </c>
      <c r="CX104" s="113">
        <v>13.7</v>
      </c>
      <c r="DA104" s="118">
        <v>45858</v>
      </c>
      <c r="DB104" s="113">
        <v>24.830416666666665</v>
      </c>
      <c r="DC104" s="113">
        <v>26.4</v>
      </c>
    </row>
    <row r="105" spans="3:107">
      <c r="C105" s="115">
        <f t="shared" si="49"/>
        <v>104</v>
      </c>
      <c r="D105" s="116">
        <f t="shared" si="26"/>
        <v>16.2593125</v>
      </c>
      <c r="E105" s="116">
        <f t="shared" si="27"/>
        <v>15.725</v>
      </c>
      <c r="F105" s="116">
        <f t="shared" si="28"/>
        <v>8.2593125000000001</v>
      </c>
      <c r="G105" s="116">
        <f>指導機関用調整項目!$G$2*F105/$F$367</f>
        <v>6.6363845391559401e-002</v>
      </c>
      <c r="H105" s="116">
        <f t="shared" si="50"/>
        <v>2.1132604445113765</v>
      </c>
      <c r="I105" s="116">
        <f>IF(降水量!Y105&gt;0,降水量!Y105*飽差!I105*F105*E105,0)</f>
        <v>23.306846715834364</v>
      </c>
      <c r="J105" s="116">
        <f>指導機関用調整項目!$G$2*I105/$I$367</f>
        <v>6.7586208135953743e-002</v>
      </c>
      <c r="K105" s="116"/>
      <c r="M105" s="116">
        <f t="shared" si="29"/>
        <v>16.600000000000001</v>
      </c>
      <c r="N105" s="116">
        <f t="shared" si="30"/>
        <v>16.46</v>
      </c>
      <c r="O105" s="116">
        <f t="shared" si="31"/>
        <v>17.049999999999997</v>
      </c>
      <c r="P105" s="116">
        <f t="shared" si="32"/>
        <v>17.399999999999999</v>
      </c>
      <c r="Q105" s="116">
        <f t="shared" si="33"/>
        <v>13.059999999999999</v>
      </c>
      <c r="R105" s="116">
        <f t="shared" si="34"/>
        <v>15.639999999999997</v>
      </c>
      <c r="S105" s="116">
        <f t="shared" si="35"/>
        <v>15.725</v>
      </c>
      <c r="T105" s="116">
        <f t="shared" si="36"/>
        <v>16.720000000000002</v>
      </c>
      <c r="U105" s="116">
        <f t="shared" si="37"/>
        <v>16.62</v>
      </c>
      <c r="V105" s="116">
        <f t="shared" si="38"/>
        <v>16.925000000000001</v>
      </c>
      <c r="Y105" s="116">
        <f t="shared" si="39"/>
        <v>16.600000000000001</v>
      </c>
      <c r="Z105" s="113">
        <v>15.8</v>
      </c>
      <c r="AA105" s="113">
        <v>16</v>
      </c>
      <c r="AB105" s="113">
        <v>16.899999999999999</v>
      </c>
      <c r="AC105" s="113">
        <v>16.8</v>
      </c>
      <c r="AD105" s="113">
        <v>17.5</v>
      </c>
      <c r="AE105" s="115"/>
      <c r="AG105" s="116">
        <f t="shared" si="40"/>
        <v>16.46</v>
      </c>
      <c r="AH105" s="113">
        <v>15.5</v>
      </c>
      <c r="AI105" s="113">
        <v>15.9</v>
      </c>
      <c r="AJ105" s="113">
        <v>16.3</v>
      </c>
      <c r="AK105" s="113">
        <v>17</v>
      </c>
      <c r="AL105" s="113">
        <v>17.600000000000001</v>
      </c>
      <c r="AM105" s="115"/>
      <c r="AO105" s="116">
        <f t="shared" si="41"/>
        <v>17.049999999999997</v>
      </c>
      <c r="AP105" s="113">
        <v>16.399999999999999</v>
      </c>
      <c r="AQ105" s="113">
        <v>16.100000000000001</v>
      </c>
      <c r="AR105" s="113">
        <v>17.2</v>
      </c>
      <c r="AS105" s="113">
        <v>17.399999999999999</v>
      </c>
      <c r="AT105" s="113">
        <v>17.5</v>
      </c>
      <c r="AU105" s="115"/>
      <c r="AW105" s="116">
        <f t="shared" si="42"/>
        <v>17.399999999999999</v>
      </c>
      <c r="AX105" s="113">
        <v>16.2</v>
      </c>
      <c r="AY105" s="113">
        <v>16.8</v>
      </c>
      <c r="AZ105" s="113">
        <v>18</v>
      </c>
      <c r="BA105" s="113">
        <v>17.7</v>
      </c>
      <c r="BB105" s="113">
        <v>18.3</v>
      </c>
      <c r="BC105" s="115"/>
      <c r="BE105" s="116">
        <f t="shared" si="43"/>
        <v>13.059999999999999</v>
      </c>
      <c r="BF105" s="113">
        <v>11.3</v>
      </c>
      <c r="BG105" s="113">
        <v>13</v>
      </c>
      <c r="BH105" s="113">
        <v>12.2</v>
      </c>
      <c r="BI105" s="113">
        <v>14.5</v>
      </c>
      <c r="BJ105" s="113">
        <v>14.3</v>
      </c>
      <c r="BK105" s="115"/>
      <c r="BM105" s="116">
        <f t="shared" si="44"/>
        <v>15.639999999999997</v>
      </c>
      <c r="BN105" s="113">
        <v>14.1</v>
      </c>
      <c r="BO105" s="113">
        <v>14.8</v>
      </c>
      <c r="BP105" s="113">
        <v>14.2</v>
      </c>
      <c r="BQ105" s="113">
        <v>18.399999999999999</v>
      </c>
      <c r="BR105" s="113">
        <v>16.7</v>
      </c>
      <c r="BU105" s="116">
        <f t="shared" si="45"/>
        <v>15.725</v>
      </c>
      <c r="BV105" s="113">
        <v>13.4</v>
      </c>
      <c r="BX105" s="113">
        <v>15.5</v>
      </c>
      <c r="BY105" s="113">
        <v>17</v>
      </c>
      <c r="BZ105" s="113">
        <v>17</v>
      </c>
      <c r="CC105" s="116">
        <f t="shared" si="46"/>
        <v>16.720000000000002</v>
      </c>
      <c r="CD105" s="113">
        <v>15</v>
      </c>
      <c r="CE105" s="113">
        <v>16.8</v>
      </c>
      <c r="CF105" s="113">
        <v>16.600000000000001</v>
      </c>
      <c r="CG105" s="113">
        <v>17.7</v>
      </c>
      <c r="CH105" s="113">
        <v>17.5</v>
      </c>
      <c r="CK105" s="116">
        <f t="shared" si="47"/>
        <v>16.62</v>
      </c>
      <c r="CL105" s="113">
        <v>14.2</v>
      </c>
      <c r="CM105" s="113">
        <v>16</v>
      </c>
      <c r="CN105" s="113">
        <v>15.8</v>
      </c>
      <c r="CO105" s="113">
        <v>18.899999999999999</v>
      </c>
      <c r="CP105" s="113">
        <v>18.2</v>
      </c>
      <c r="CS105" s="116">
        <f t="shared" si="48"/>
        <v>16.925000000000001</v>
      </c>
      <c r="CT105" s="113">
        <v>14.3</v>
      </c>
      <c r="CU105" s="113">
        <v>16.100000000000001</v>
      </c>
      <c r="CV105" s="113">
        <v>15.7</v>
      </c>
      <c r="CW105" s="113">
        <v>18.8</v>
      </c>
      <c r="CX105" s="113">
        <v>17.100000000000001</v>
      </c>
      <c r="DA105" s="118">
        <v>45859</v>
      </c>
      <c r="DB105" s="113">
        <v>25.308695652173913</v>
      </c>
      <c r="DC105" s="113">
        <v>26.9</v>
      </c>
    </row>
    <row r="106" spans="3:107">
      <c r="C106" s="115">
        <f t="shared" si="49"/>
        <v>105</v>
      </c>
      <c r="D106" s="116">
        <f t="shared" si="26"/>
        <v>13.370312500000001</v>
      </c>
      <c r="E106" s="116">
        <f t="shared" si="27"/>
        <v>12.125</v>
      </c>
      <c r="F106" s="116">
        <f t="shared" si="28"/>
        <v>5.3703125000000007</v>
      </c>
      <c r="G106" s="116">
        <f>指導機関用調整項目!$G$2*F106/$F$367</f>
        <v>4.3150636140036946e-002</v>
      </c>
      <c r="H106" s="116">
        <f t="shared" si="50"/>
        <v>2.1564110806514134</v>
      </c>
      <c r="I106" s="116">
        <f>IF(降水量!Y106&gt;0,降水量!Y106*飽差!I106*F106*E106,0)</f>
        <v>8.2528207880405997</v>
      </c>
      <c r="J106" s="116">
        <f>指導機関用調整項目!$G$2*I106/$I$367</f>
        <v>2.3931888783148492e-002</v>
      </c>
      <c r="K106" s="116"/>
      <c r="M106" s="116">
        <f t="shared" si="29"/>
        <v>13.960000000000003</v>
      </c>
      <c r="N106" s="116">
        <f t="shared" si="30"/>
        <v>13.98</v>
      </c>
      <c r="O106" s="116">
        <f t="shared" si="31"/>
        <v>14.5</v>
      </c>
      <c r="P106" s="116">
        <f t="shared" si="32"/>
        <v>14.52</v>
      </c>
      <c r="Q106" s="116">
        <f t="shared" si="33"/>
        <v>10.639999999999999</v>
      </c>
      <c r="R106" s="116">
        <f t="shared" si="34"/>
        <v>13.34</v>
      </c>
      <c r="S106" s="116">
        <f t="shared" si="35"/>
        <v>12.125</v>
      </c>
      <c r="T106" s="116">
        <f t="shared" si="36"/>
        <v>14.52</v>
      </c>
      <c r="U106" s="116">
        <f t="shared" si="37"/>
        <v>14.4</v>
      </c>
      <c r="V106" s="116">
        <f t="shared" si="38"/>
        <v>14.924999999999999</v>
      </c>
      <c r="Y106" s="116">
        <f t="shared" si="39"/>
        <v>13.960000000000003</v>
      </c>
      <c r="Z106" s="113">
        <v>14.1</v>
      </c>
      <c r="AA106" s="113">
        <v>16.5</v>
      </c>
      <c r="AB106" s="113">
        <v>14.1</v>
      </c>
      <c r="AC106" s="113">
        <v>13.2</v>
      </c>
      <c r="AD106" s="113">
        <v>11.9</v>
      </c>
      <c r="AE106" s="115"/>
      <c r="AG106" s="116">
        <f t="shared" si="40"/>
        <v>13.98</v>
      </c>
      <c r="AH106" s="113">
        <v>13.9</v>
      </c>
      <c r="AI106" s="113">
        <v>16.8</v>
      </c>
      <c r="AJ106" s="113">
        <v>13.7</v>
      </c>
      <c r="AK106" s="113">
        <v>13.5</v>
      </c>
      <c r="AL106" s="113">
        <v>12</v>
      </c>
      <c r="AM106" s="115"/>
      <c r="AO106" s="116">
        <f t="shared" si="41"/>
        <v>14.5</v>
      </c>
      <c r="AP106" s="113">
        <v>13.9</v>
      </c>
      <c r="AQ106" s="113">
        <v>16.8</v>
      </c>
      <c r="AR106" s="113">
        <v>14.1</v>
      </c>
      <c r="AS106" s="113">
        <v>14.4</v>
      </c>
      <c r="AT106" s="113">
        <v>12.7</v>
      </c>
      <c r="AU106" s="115"/>
      <c r="AW106" s="116">
        <f t="shared" si="42"/>
        <v>14.52</v>
      </c>
      <c r="AX106" s="113">
        <v>13.8</v>
      </c>
      <c r="AY106" s="113">
        <v>17.2</v>
      </c>
      <c r="AZ106" s="113">
        <v>14</v>
      </c>
      <c r="BA106" s="113">
        <v>14.4</v>
      </c>
      <c r="BB106" s="113">
        <v>13.2</v>
      </c>
      <c r="BC106" s="115"/>
      <c r="BE106" s="116">
        <f t="shared" si="43"/>
        <v>10.639999999999999</v>
      </c>
      <c r="BF106" s="113">
        <v>7.4</v>
      </c>
      <c r="BG106" s="113">
        <v>14.3</v>
      </c>
      <c r="BH106" s="113">
        <v>9.4</v>
      </c>
      <c r="BI106" s="113">
        <v>14.2</v>
      </c>
      <c r="BJ106" s="113">
        <v>7.9</v>
      </c>
      <c r="BK106" s="115"/>
      <c r="BM106" s="116">
        <f t="shared" si="44"/>
        <v>13.34</v>
      </c>
      <c r="BN106" s="113">
        <v>10.3</v>
      </c>
      <c r="BO106" s="113">
        <v>15.9</v>
      </c>
      <c r="BP106" s="113">
        <v>12.1</v>
      </c>
      <c r="BQ106" s="113">
        <v>17.100000000000001</v>
      </c>
      <c r="BR106" s="113">
        <v>11.3</v>
      </c>
      <c r="BU106" s="116">
        <f t="shared" si="45"/>
        <v>12.125</v>
      </c>
      <c r="BV106" s="113">
        <v>10.3</v>
      </c>
      <c r="BX106" s="113">
        <v>12.7</v>
      </c>
      <c r="BY106" s="113">
        <v>14</v>
      </c>
      <c r="BZ106" s="113">
        <v>11.5</v>
      </c>
      <c r="CC106" s="116">
        <f t="shared" si="46"/>
        <v>14.52</v>
      </c>
      <c r="CD106" s="113">
        <v>13.3</v>
      </c>
      <c r="CE106" s="113">
        <v>16.8</v>
      </c>
      <c r="CF106" s="113">
        <v>14.2</v>
      </c>
      <c r="CG106" s="113">
        <v>14.9</v>
      </c>
      <c r="CH106" s="113">
        <v>13.4</v>
      </c>
      <c r="CK106" s="116">
        <f t="shared" si="47"/>
        <v>14.4</v>
      </c>
      <c r="CL106" s="113">
        <v>12.1</v>
      </c>
      <c r="CM106" s="113">
        <v>16.3</v>
      </c>
      <c r="CN106" s="113">
        <v>13.9</v>
      </c>
      <c r="CO106" s="113">
        <v>17</v>
      </c>
      <c r="CP106" s="113">
        <v>12.7</v>
      </c>
      <c r="CS106" s="116">
        <f t="shared" si="48"/>
        <v>14.924999999999999</v>
      </c>
      <c r="CT106" s="113">
        <v>11.3</v>
      </c>
      <c r="CU106" s="113">
        <v>16.7</v>
      </c>
      <c r="CV106" s="113">
        <v>13.7</v>
      </c>
      <c r="CW106" s="113">
        <v>16.899999999999999</v>
      </c>
      <c r="CX106" s="113">
        <v>12.4</v>
      </c>
      <c r="DA106" s="118">
        <v>45860</v>
      </c>
      <c r="DB106" s="113">
        <v>25.545833333333331</v>
      </c>
      <c r="DC106" s="113">
        <v>26.8</v>
      </c>
    </row>
    <row r="107" spans="3:107">
      <c r="C107" s="115">
        <f t="shared" si="49"/>
        <v>106</v>
      </c>
      <c r="D107" s="116">
        <f t="shared" si="26"/>
        <v>14.0925625</v>
      </c>
      <c r="E107" s="116">
        <f t="shared" si="27"/>
        <v>13.024999999999999</v>
      </c>
      <c r="F107" s="116">
        <f t="shared" si="28"/>
        <v>6.0925624999999997</v>
      </c>
      <c r="G107" s="116">
        <f>指導機関用調整項目!$G$2*F107/$F$367</f>
        <v>4.8953938452917546e-002</v>
      </c>
      <c r="H107" s="116">
        <f t="shared" si="50"/>
        <v>2.205365019104331</v>
      </c>
      <c r="I107" s="116">
        <f>IF(降水量!Y107&gt;0,降水量!Y107*飽差!I107*F107*E107,0)</f>
        <v>16.96720175671539</v>
      </c>
      <c r="J107" s="116">
        <f>指導機関用調整項目!$G$2*I107/$I$367</f>
        <v>4.9202229859563122e-002</v>
      </c>
      <c r="K107" s="116"/>
      <c r="M107" s="116">
        <f t="shared" si="29"/>
        <v>15.52</v>
      </c>
      <c r="N107" s="116">
        <f t="shared" si="30"/>
        <v>15.1</v>
      </c>
      <c r="O107" s="116">
        <f t="shared" si="31"/>
        <v>15.75</v>
      </c>
      <c r="P107" s="116">
        <f t="shared" si="32"/>
        <v>15.919999999999998</v>
      </c>
      <c r="Q107" s="116">
        <f t="shared" si="33"/>
        <v>10.440000000000001</v>
      </c>
      <c r="R107" s="116">
        <f t="shared" si="34"/>
        <v>13.28</v>
      </c>
      <c r="S107" s="116">
        <f t="shared" si="35"/>
        <v>13.024999999999999</v>
      </c>
      <c r="T107" s="116">
        <f t="shared" si="36"/>
        <v>15.4</v>
      </c>
      <c r="U107" s="116">
        <f t="shared" si="37"/>
        <v>15.220000000000002</v>
      </c>
      <c r="V107" s="116">
        <f t="shared" si="38"/>
        <v>15.5</v>
      </c>
      <c r="Y107" s="116">
        <f t="shared" si="39"/>
        <v>15.52</v>
      </c>
      <c r="Z107" s="113">
        <v>14.2</v>
      </c>
      <c r="AA107" s="113">
        <v>17.600000000000001</v>
      </c>
      <c r="AB107" s="113">
        <v>18.7</v>
      </c>
      <c r="AC107" s="113">
        <v>12.8</v>
      </c>
      <c r="AD107" s="113">
        <v>14.3</v>
      </c>
      <c r="AE107" s="115"/>
      <c r="AG107" s="116">
        <f t="shared" si="40"/>
        <v>15.1</v>
      </c>
      <c r="AH107" s="113">
        <v>13.4</v>
      </c>
      <c r="AI107" s="113">
        <v>17.399999999999999</v>
      </c>
      <c r="AJ107" s="113">
        <v>18.2</v>
      </c>
      <c r="AK107" s="113">
        <v>12.6</v>
      </c>
      <c r="AL107" s="113">
        <v>13.9</v>
      </c>
      <c r="AM107" s="115"/>
      <c r="AO107" s="116">
        <f t="shared" si="41"/>
        <v>15.75</v>
      </c>
      <c r="AP107" s="113">
        <v>14.3</v>
      </c>
      <c r="AQ107" s="113">
        <v>17</v>
      </c>
      <c r="AR107" s="113">
        <v>18.600000000000001</v>
      </c>
      <c r="AS107" s="113">
        <v>13.4</v>
      </c>
      <c r="AT107" s="113">
        <v>14</v>
      </c>
      <c r="AU107" s="115"/>
      <c r="AW107" s="116">
        <f t="shared" si="42"/>
        <v>15.919999999999998</v>
      </c>
      <c r="AX107" s="113">
        <v>15</v>
      </c>
      <c r="AY107" s="113">
        <v>17.8</v>
      </c>
      <c r="AZ107" s="113">
        <v>19.3</v>
      </c>
      <c r="BA107" s="113">
        <v>13.3</v>
      </c>
      <c r="BB107" s="113">
        <v>14.2</v>
      </c>
      <c r="BC107" s="115"/>
      <c r="BE107" s="116">
        <f t="shared" si="43"/>
        <v>10.440000000000001</v>
      </c>
      <c r="BF107" s="113">
        <v>8.4</v>
      </c>
      <c r="BG107" s="113">
        <v>14</v>
      </c>
      <c r="BH107" s="113">
        <v>12.8</v>
      </c>
      <c r="BI107" s="113">
        <v>9.8000000000000007</v>
      </c>
      <c r="BJ107" s="113">
        <v>7.2</v>
      </c>
      <c r="BK107" s="115"/>
      <c r="BM107" s="116">
        <f t="shared" si="44"/>
        <v>13.28</v>
      </c>
      <c r="BN107" s="113">
        <v>11.2</v>
      </c>
      <c r="BO107" s="113">
        <v>16.2</v>
      </c>
      <c r="BP107" s="113">
        <v>15.3</v>
      </c>
      <c r="BQ107" s="113">
        <v>13.2</v>
      </c>
      <c r="BR107" s="113">
        <v>10.5</v>
      </c>
      <c r="BU107" s="116">
        <f t="shared" si="45"/>
        <v>13.024999999999999</v>
      </c>
      <c r="BV107" s="113">
        <v>11.4</v>
      </c>
      <c r="BX107" s="113">
        <v>16</v>
      </c>
      <c r="BY107" s="113">
        <v>12.4</v>
      </c>
      <c r="BZ107" s="113">
        <v>12.3</v>
      </c>
      <c r="CC107" s="116">
        <f t="shared" si="46"/>
        <v>15.4</v>
      </c>
      <c r="CD107" s="113">
        <v>13.1</v>
      </c>
      <c r="CE107" s="113">
        <v>17.2</v>
      </c>
      <c r="CF107" s="113">
        <v>17.399999999999999</v>
      </c>
      <c r="CG107" s="113">
        <v>14.6</v>
      </c>
      <c r="CH107" s="113">
        <v>14.7</v>
      </c>
      <c r="CK107" s="116">
        <f t="shared" si="47"/>
        <v>15.220000000000002</v>
      </c>
      <c r="CL107" s="113">
        <v>12.6</v>
      </c>
      <c r="CM107" s="113">
        <v>16.8</v>
      </c>
      <c r="CN107" s="113">
        <v>17.3</v>
      </c>
      <c r="CO107" s="113">
        <v>15.1</v>
      </c>
      <c r="CP107" s="113">
        <v>14.3</v>
      </c>
      <c r="CS107" s="116">
        <f t="shared" si="48"/>
        <v>15.5</v>
      </c>
      <c r="CT107" s="113">
        <v>12.1</v>
      </c>
      <c r="CU107" s="113">
        <v>17.3</v>
      </c>
      <c r="CV107" s="113">
        <v>16.899999999999999</v>
      </c>
      <c r="CW107" s="113">
        <v>15.1</v>
      </c>
      <c r="CX107" s="113">
        <v>12.7</v>
      </c>
      <c r="DA107" s="118">
        <v>45861</v>
      </c>
      <c r="DB107" s="113">
        <v>25.570416666666663</v>
      </c>
      <c r="DC107" s="113">
        <v>26.7</v>
      </c>
    </row>
    <row r="108" spans="3:107">
      <c r="C108" s="115">
        <f t="shared" si="49"/>
        <v>107</v>
      </c>
      <c r="D108" s="116">
        <f t="shared" si="26"/>
        <v>14.473750000000001</v>
      </c>
      <c r="E108" s="116">
        <f t="shared" si="27"/>
        <v>13.5</v>
      </c>
      <c r="F108" s="116">
        <f t="shared" si="28"/>
        <v>6.4737500000000008</v>
      </c>
      <c r="G108" s="116">
        <f>指導機関用調整項目!$G$2*F108/$F$367</f>
        <v>5.201679245138232e-002</v>
      </c>
      <c r="H108" s="116">
        <f t="shared" si="50"/>
        <v>2.2573818115557134</v>
      </c>
      <c r="I108" s="116">
        <f>IF(降水量!Y108&gt;0,降水量!Y108*飽差!I108*F108*E108,0)</f>
        <v>27.794169250767627</v>
      </c>
      <c r="J108" s="116">
        <f>指導機関用調整項目!$G$2*I108/$I$367</f>
        <v>8.0598741256236783e-002</v>
      </c>
      <c r="K108" s="116"/>
      <c r="M108" s="116">
        <f t="shared" si="29"/>
        <v>15.72</v>
      </c>
      <c r="N108" s="116">
        <f t="shared" si="30"/>
        <v>15.080000000000002</v>
      </c>
      <c r="O108" s="116">
        <f t="shared" si="31"/>
        <v>15.399999999999999</v>
      </c>
      <c r="P108" s="116">
        <f t="shared" si="32"/>
        <v>15.919999999999998</v>
      </c>
      <c r="Q108" s="116">
        <f t="shared" si="33"/>
        <v>10.86</v>
      </c>
      <c r="R108" s="116">
        <f t="shared" si="34"/>
        <v>13.3</v>
      </c>
      <c r="S108" s="116">
        <f t="shared" si="35"/>
        <v>13.5</v>
      </c>
      <c r="T108" s="116">
        <f t="shared" si="36"/>
        <v>15.86</v>
      </c>
      <c r="U108" s="116">
        <f t="shared" si="37"/>
        <v>15.440000000000001</v>
      </c>
      <c r="V108" s="116">
        <f t="shared" si="38"/>
        <v>14.55</v>
      </c>
      <c r="Y108" s="116">
        <f t="shared" si="39"/>
        <v>15.72</v>
      </c>
      <c r="Z108" s="113">
        <v>16.399999999999999</v>
      </c>
      <c r="AA108" s="113">
        <v>18.2</v>
      </c>
      <c r="AB108" s="113">
        <v>16.8</v>
      </c>
      <c r="AC108" s="113">
        <v>12.5</v>
      </c>
      <c r="AD108" s="113">
        <v>14.7</v>
      </c>
      <c r="AE108" s="115"/>
      <c r="AG108" s="116">
        <f t="shared" si="40"/>
        <v>15.080000000000002</v>
      </c>
      <c r="AH108" s="113">
        <v>15.6</v>
      </c>
      <c r="AI108" s="113">
        <v>17.899999999999999</v>
      </c>
      <c r="AJ108" s="113">
        <v>15.6</v>
      </c>
      <c r="AK108" s="113">
        <v>12.3</v>
      </c>
      <c r="AL108" s="113">
        <v>14</v>
      </c>
      <c r="AM108" s="115"/>
      <c r="AO108" s="116">
        <f t="shared" si="41"/>
        <v>15.399999999999999</v>
      </c>
      <c r="AP108" s="113">
        <v>16.399999999999999</v>
      </c>
      <c r="AQ108" s="113">
        <v>18.3</v>
      </c>
      <c r="AR108" s="113">
        <v>16.5</v>
      </c>
      <c r="AS108" s="113">
        <v>12.6</v>
      </c>
      <c r="AT108" s="113">
        <v>14.2</v>
      </c>
      <c r="AU108" s="115"/>
      <c r="AW108" s="116">
        <f t="shared" si="42"/>
        <v>15.919999999999998</v>
      </c>
      <c r="AX108" s="113">
        <v>17.5</v>
      </c>
      <c r="AY108" s="113">
        <v>18.3</v>
      </c>
      <c r="AZ108" s="113">
        <v>17</v>
      </c>
      <c r="BA108" s="113">
        <v>12.8</v>
      </c>
      <c r="BB108" s="113">
        <v>14</v>
      </c>
      <c r="BC108" s="115"/>
      <c r="BE108" s="116">
        <f t="shared" si="43"/>
        <v>10.86</v>
      </c>
      <c r="BF108" s="113">
        <v>15.1</v>
      </c>
      <c r="BG108" s="113">
        <v>12.6</v>
      </c>
      <c r="BH108" s="113">
        <v>10.3</v>
      </c>
      <c r="BI108" s="113">
        <v>7.4</v>
      </c>
      <c r="BJ108" s="113">
        <v>8.9</v>
      </c>
      <c r="BK108" s="115"/>
      <c r="BM108" s="116">
        <f t="shared" si="44"/>
        <v>13.3</v>
      </c>
      <c r="BN108" s="113">
        <v>15.9</v>
      </c>
      <c r="BO108" s="113">
        <v>15.4</v>
      </c>
      <c r="BP108" s="113">
        <v>12.7</v>
      </c>
      <c r="BQ108" s="113">
        <v>11</v>
      </c>
      <c r="BR108" s="113">
        <v>11.5</v>
      </c>
      <c r="BU108" s="116">
        <f t="shared" si="45"/>
        <v>13.5</v>
      </c>
      <c r="BV108" s="113">
        <v>16.2</v>
      </c>
      <c r="BX108" s="113">
        <v>13.8</v>
      </c>
      <c r="BY108" s="113">
        <v>11</v>
      </c>
      <c r="BZ108" s="113">
        <v>13</v>
      </c>
      <c r="CC108" s="116">
        <f t="shared" si="46"/>
        <v>15.86</v>
      </c>
      <c r="CD108" s="113">
        <v>17</v>
      </c>
      <c r="CE108" s="113">
        <v>17.899999999999999</v>
      </c>
      <c r="CF108" s="113">
        <v>14.9</v>
      </c>
      <c r="CG108" s="113">
        <v>13.8</v>
      </c>
      <c r="CH108" s="113">
        <v>15.7</v>
      </c>
      <c r="CK108" s="116">
        <f t="shared" si="47"/>
        <v>15.440000000000001</v>
      </c>
      <c r="CL108" s="113">
        <v>16.7</v>
      </c>
      <c r="CM108" s="113">
        <v>18</v>
      </c>
      <c r="CN108" s="113">
        <v>14.9</v>
      </c>
      <c r="CO108" s="113">
        <v>12.6</v>
      </c>
      <c r="CP108" s="113">
        <v>15</v>
      </c>
      <c r="CS108" s="116">
        <f t="shared" si="48"/>
        <v>14.55</v>
      </c>
      <c r="CT108" s="113">
        <v>16.399999999999999</v>
      </c>
      <c r="CU108" s="113">
        <v>17</v>
      </c>
      <c r="CV108" s="113">
        <v>15</v>
      </c>
      <c r="CW108" s="113">
        <v>12.5</v>
      </c>
      <c r="CX108" s="113">
        <v>13.7</v>
      </c>
      <c r="DA108" s="118">
        <v>45862</v>
      </c>
      <c r="DB108" s="113">
        <v>25.560416666666669</v>
      </c>
      <c r="DC108" s="113">
        <v>27</v>
      </c>
    </row>
    <row r="109" spans="3:107">
      <c r="C109" s="115">
        <f t="shared" si="49"/>
        <v>108</v>
      </c>
      <c r="D109" s="116">
        <f t="shared" si="26"/>
        <v>14.975312500000001</v>
      </c>
      <c r="E109" s="116">
        <f t="shared" si="27"/>
        <v>14.125</v>
      </c>
      <c r="F109" s="116">
        <f t="shared" si="28"/>
        <v>6.9753125000000011</v>
      </c>
      <c r="G109" s="116">
        <f>指導機関用調整項目!$G$2*F109/$F$367</f>
        <v>5.6046863501993865e-002</v>
      </c>
      <c r="H109" s="116">
        <f t="shared" si="50"/>
        <v>2.3134286750577071</v>
      </c>
      <c r="I109" s="116">
        <f>IF(降水量!Y109&gt;0,降水量!Y109*飽差!I109*F109*E109,0)</f>
        <v>14.879963983538108</v>
      </c>
      <c r="J109" s="116">
        <f>指導機関用調整項目!$G$2*I109/$I$367</f>
        <v>4.3149566953802287e-002</v>
      </c>
      <c r="K109" s="116"/>
      <c r="M109" s="116">
        <f t="shared" si="29"/>
        <v>16.82</v>
      </c>
      <c r="N109" s="116">
        <f t="shared" si="30"/>
        <v>16.060000000000002</v>
      </c>
      <c r="O109" s="116">
        <f t="shared" si="31"/>
        <v>15.8</v>
      </c>
      <c r="P109" s="116">
        <f t="shared" si="32"/>
        <v>16.54</v>
      </c>
      <c r="Q109" s="116">
        <f t="shared" si="33"/>
        <v>10.98</v>
      </c>
      <c r="R109" s="116">
        <f t="shared" si="34"/>
        <v>13.84</v>
      </c>
      <c r="S109" s="116">
        <f t="shared" si="35"/>
        <v>14.125</v>
      </c>
      <c r="T109" s="116">
        <f t="shared" si="36"/>
        <v>16.240000000000002</v>
      </c>
      <c r="U109" s="116">
        <f t="shared" si="37"/>
        <v>15.84</v>
      </c>
      <c r="V109" s="116">
        <f t="shared" si="38"/>
        <v>14.674999999999999</v>
      </c>
      <c r="Y109" s="116">
        <f t="shared" si="39"/>
        <v>16.82</v>
      </c>
      <c r="Z109" s="113">
        <v>19.399999999999999</v>
      </c>
      <c r="AA109" s="113">
        <v>19.899999999999999</v>
      </c>
      <c r="AB109" s="113">
        <v>15.7</v>
      </c>
      <c r="AC109" s="113">
        <v>14</v>
      </c>
      <c r="AD109" s="113">
        <v>15.1</v>
      </c>
      <c r="AE109" s="115"/>
      <c r="AG109" s="116">
        <f t="shared" si="40"/>
        <v>16.060000000000002</v>
      </c>
      <c r="AH109" s="113">
        <v>17.8</v>
      </c>
      <c r="AI109" s="113">
        <v>18.600000000000001</v>
      </c>
      <c r="AJ109" s="113">
        <v>15.2</v>
      </c>
      <c r="AK109" s="113">
        <v>13.7</v>
      </c>
      <c r="AL109" s="113">
        <v>15</v>
      </c>
      <c r="AM109" s="115"/>
      <c r="AO109" s="116">
        <f t="shared" si="41"/>
        <v>15.8</v>
      </c>
      <c r="AP109" s="113">
        <v>17.600000000000001</v>
      </c>
      <c r="AQ109" s="113">
        <v>18</v>
      </c>
      <c r="AR109" s="113">
        <v>16.100000000000001</v>
      </c>
      <c r="AS109" s="113">
        <v>14.3</v>
      </c>
      <c r="AT109" s="113">
        <v>14.8</v>
      </c>
      <c r="AU109" s="115"/>
      <c r="AW109" s="116">
        <f t="shared" si="42"/>
        <v>16.54</v>
      </c>
      <c r="AX109" s="113">
        <v>18.600000000000001</v>
      </c>
      <c r="AY109" s="113">
        <v>18.5</v>
      </c>
      <c r="AZ109" s="113">
        <v>16.2</v>
      </c>
      <c r="BA109" s="113">
        <v>14.4</v>
      </c>
      <c r="BB109" s="113">
        <v>15</v>
      </c>
      <c r="BC109" s="115"/>
      <c r="BE109" s="116">
        <f t="shared" si="43"/>
        <v>10.98</v>
      </c>
      <c r="BF109" s="113">
        <v>13.8</v>
      </c>
      <c r="BG109" s="113">
        <v>15</v>
      </c>
      <c r="BH109" s="113">
        <v>9.6999999999999993</v>
      </c>
      <c r="BI109" s="113">
        <v>9</v>
      </c>
      <c r="BJ109" s="113">
        <v>7.4</v>
      </c>
      <c r="BK109" s="115"/>
      <c r="BM109" s="116">
        <f t="shared" si="44"/>
        <v>13.84</v>
      </c>
      <c r="BN109" s="113">
        <v>15.8</v>
      </c>
      <c r="BO109" s="113">
        <v>17.600000000000001</v>
      </c>
      <c r="BP109" s="113">
        <v>12.6</v>
      </c>
      <c r="BQ109" s="113">
        <v>12.1</v>
      </c>
      <c r="BR109" s="113">
        <v>11.1</v>
      </c>
      <c r="BU109" s="116">
        <f t="shared" si="45"/>
        <v>14.125</v>
      </c>
      <c r="BV109" s="113">
        <v>17.7</v>
      </c>
      <c r="BX109" s="113">
        <v>14.3</v>
      </c>
      <c r="BY109" s="113">
        <v>13.4</v>
      </c>
      <c r="BZ109" s="113">
        <v>11.1</v>
      </c>
      <c r="CC109" s="116">
        <f t="shared" si="46"/>
        <v>16.240000000000002</v>
      </c>
      <c r="CD109" s="113">
        <v>18.2</v>
      </c>
      <c r="CE109" s="113">
        <v>18.8</v>
      </c>
      <c r="CF109" s="113">
        <v>15.7</v>
      </c>
      <c r="CG109" s="113">
        <v>15.4</v>
      </c>
      <c r="CH109" s="113">
        <v>13.1</v>
      </c>
      <c r="CK109" s="116">
        <f t="shared" si="47"/>
        <v>15.84</v>
      </c>
      <c r="CL109" s="113">
        <v>17.8</v>
      </c>
      <c r="CM109" s="113">
        <v>19.600000000000001</v>
      </c>
      <c r="CN109" s="113">
        <v>14.7</v>
      </c>
      <c r="CO109" s="113">
        <v>14.6</v>
      </c>
      <c r="CP109" s="113">
        <v>12.5</v>
      </c>
      <c r="CS109" s="116">
        <f t="shared" si="48"/>
        <v>14.674999999999999</v>
      </c>
      <c r="CT109" s="113">
        <v>17.3</v>
      </c>
      <c r="CU109" s="113">
        <v>18.5</v>
      </c>
      <c r="CV109" s="113">
        <v>14.6</v>
      </c>
      <c r="CW109" s="113">
        <v>13.7</v>
      </c>
      <c r="CX109" s="113">
        <v>11.9</v>
      </c>
      <c r="DA109" s="118">
        <v>45863</v>
      </c>
      <c r="DB109" s="113">
        <v>25.643750000000001</v>
      </c>
      <c r="DC109" s="113">
        <v>27.2</v>
      </c>
    </row>
    <row r="110" spans="3:107">
      <c r="C110" s="115">
        <f t="shared" si="49"/>
        <v>109</v>
      </c>
      <c r="D110" s="116">
        <f t="shared" si="26"/>
        <v>16.520125</v>
      </c>
      <c r="E110" s="116">
        <f t="shared" si="27"/>
        <v>16.05</v>
      </c>
      <c r="F110" s="116">
        <f t="shared" si="28"/>
        <v>8.5201250000000002</v>
      </c>
      <c r="G110" s="116">
        <f>指導機関用調整項目!$G$2*F110/$F$367</f>
        <v>6.8459482337877395e-002</v>
      </c>
      <c r="H110" s="116">
        <f t="shared" si="50"/>
        <v>2.3818881573955846</v>
      </c>
      <c r="I110" s="116">
        <f>IF(降水量!Y110&gt;0,降水量!Y110*飽差!I110*F110*E110,0)</f>
        <v>16.821101703501615</v>
      </c>
      <c r="J110" s="116">
        <f>指導機関用調整項目!$G$2*I110/$I$367</f>
        <v>4.8778562568763471e-002</v>
      </c>
      <c r="K110" s="116"/>
      <c r="M110" s="116">
        <f t="shared" si="29"/>
        <v>17.559999999999999</v>
      </c>
      <c r="N110" s="116">
        <f t="shared" si="30"/>
        <v>16.96</v>
      </c>
      <c r="O110" s="116">
        <f t="shared" si="31"/>
        <v>16.274999999999999</v>
      </c>
      <c r="P110" s="116">
        <f t="shared" si="32"/>
        <v>17.36</v>
      </c>
      <c r="Q110" s="116">
        <f t="shared" si="33"/>
        <v>12.639999999999999</v>
      </c>
      <c r="R110" s="116">
        <f t="shared" si="34"/>
        <v>15.220000000000002</v>
      </c>
      <c r="S110" s="116">
        <f t="shared" si="35"/>
        <v>16.05</v>
      </c>
      <c r="T110" s="116">
        <f t="shared" si="36"/>
        <v>16.880000000000003</v>
      </c>
      <c r="U110" s="116">
        <f t="shared" si="37"/>
        <v>16.68</v>
      </c>
      <c r="V110" s="116">
        <f t="shared" si="38"/>
        <v>15.899999999999999</v>
      </c>
      <c r="Y110" s="116">
        <f t="shared" si="39"/>
        <v>17.559999999999999</v>
      </c>
      <c r="Z110" s="113">
        <v>20.399999999999999</v>
      </c>
      <c r="AA110" s="113">
        <v>18.5</v>
      </c>
      <c r="AB110" s="113">
        <v>19.3</v>
      </c>
      <c r="AC110" s="113">
        <v>16.5</v>
      </c>
      <c r="AD110" s="113">
        <v>13.1</v>
      </c>
      <c r="AE110" s="115"/>
      <c r="AG110" s="116">
        <f t="shared" si="40"/>
        <v>16.96</v>
      </c>
      <c r="AH110" s="113">
        <v>19.5</v>
      </c>
      <c r="AI110" s="113">
        <v>18.3</v>
      </c>
      <c r="AJ110" s="113">
        <v>17.600000000000001</v>
      </c>
      <c r="AK110" s="113">
        <v>15.9</v>
      </c>
      <c r="AL110" s="113">
        <v>13.5</v>
      </c>
      <c r="AM110" s="115"/>
      <c r="AO110" s="116">
        <f t="shared" si="41"/>
        <v>16.274999999999999</v>
      </c>
      <c r="AP110" s="113">
        <v>18.7</v>
      </c>
      <c r="AQ110" s="113">
        <v>17.600000000000001</v>
      </c>
      <c r="AR110" s="113">
        <v>18</v>
      </c>
      <c r="AS110" s="113">
        <v>16</v>
      </c>
      <c r="AT110" s="113">
        <v>13.5</v>
      </c>
      <c r="AU110" s="115"/>
      <c r="AW110" s="116">
        <f t="shared" si="42"/>
        <v>17.36</v>
      </c>
      <c r="AX110" s="113">
        <v>19.3</v>
      </c>
      <c r="AY110" s="113">
        <v>18.399999999999999</v>
      </c>
      <c r="AZ110" s="113">
        <v>18.899999999999999</v>
      </c>
      <c r="BA110" s="113">
        <v>16.399999999999999</v>
      </c>
      <c r="BB110" s="113">
        <v>13.8</v>
      </c>
      <c r="BC110" s="115"/>
      <c r="BE110" s="116">
        <f t="shared" si="43"/>
        <v>12.639999999999999</v>
      </c>
      <c r="BF110" s="113">
        <v>16.899999999999999</v>
      </c>
      <c r="BG110" s="113">
        <v>12.4</v>
      </c>
      <c r="BH110" s="113">
        <v>15</v>
      </c>
      <c r="BI110" s="113">
        <v>10.5</v>
      </c>
      <c r="BJ110" s="113">
        <v>8.4</v>
      </c>
      <c r="BK110" s="115"/>
      <c r="BM110" s="116">
        <f t="shared" si="44"/>
        <v>15.220000000000002</v>
      </c>
      <c r="BN110" s="113">
        <v>18.899999999999999</v>
      </c>
      <c r="BO110" s="113">
        <v>15.3</v>
      </c>
      <c r="BP110" s="113">
        <v>16.7</v>
      </c>
      <c r="BQ110" s="113">
        <v>13.9</v>
      </c>
      <c r="BR110" s="113">
        <v>11.3</v>
      </c>
      <c r="BU110" s="116">
        <f t="shared" si="45"/>
        <v>16.05</v>
      </c>
      <c r="BV110" s="113">
        <v>18.8</v>
      </c>
      <c r="BX110" s="113">
        <v>17.2</v>
      </c>
      <c r="BY110" s="113">
        <v>14.9</v>
      </c>
      <c r="BZ110" s="113">
        <v>13.3</v>
      </c>
      <c r="CC110" s="116">
        <f t="shared" si="46"/>
        <v>16.880000000000003</v>
      </c>
      <c r="CD110" s="113">
        <v>18.7</v>
      </c>
      <c r="CE110" s="113">
        <v>17</v>
      </c>
      <c r="CF110" s="113">
        <v>17.7</v>
      </c>
      <c r="CG110" s="113">
        <v>16.600000000000001</v>
      </c>
      <c r="CH110" s="113">
        <v>14.4</v>
      </c>
      <c r="CK110" s="116">
        <f t="shared" si="47"/>
        <v>16.68</v>
      </c>
      <c r="CL110" s="113">
        <v>18.899999999999999</v>
      </c>
      <c r="CM110" s="113">
        <v>17.2</v>
      </c>
      <c r="CN110" s="113">
        <v>17.899999999999999</v>
      </c>
      <c r="CO110" s="113">
        <v>15</v>
      </c>
      <c r="CP110" s="113">
        <v>14.4</v>
      </c>
      <c r="CS110" s="116">
        <f t="shared" si="48"/>
        <v>15.899999999999999</v>
      </c>
      <c r="CT110" s="113">
        <v>19.5</v>
      </c>
      <c r="CU110" s="113">
        <v>16.2</v>
      </c>
      <c r="CV110" s="113">
        <v>18.3</v>
      </c>
      <c r="CW110" s="113">
        <v>14.8</v>
      </c>
      <c r="CX110" s="113">
        <v>14.3</v>
      </c>
      <c r="DA110" s="118">
        <v>45864</v>
      </c>
      <c r="DB110" s="113">
        <v>25.724166666666665</v>
      </c>
      <c r="DC110" s="113">
        <v>27.3</v>
      </c>
    </row>
    <row r="111" spans="3:107">
      <c r="C111" s="115">
        <f t="shared" si="49"/>
        <v>110</v>
      </c>
      <c r="D111" s="116">
        <f t="shared" si="26"/>
        <v>17.04175</v>
      </c>
      <c r="E111" s="116">
        <f t="shared" si="27"/>
        <v>16.7</v>
      </c>
      <c r="F111" s="116">
        <f t="shared" si="28"/>
        <v>9.0417500000000004</v>
      </c>
      <c r="G111" s="116">
        <f>指導機関用調整項目!$G$2*F111/$F$367</f>
        <v>7.2650756230513397e-002</v>
      </c>
      <c r="H111" s="116">
        <f t="shared" si="50"/>
        <v>2.4545389136260978</v>
      </c>
      <c r="I111" s="116">
        <f>IF(降水量!Y111&gt;0,降水量!Y111*飽差!I111*F111*E111,0)</f>
        <v>15.754207876720031</v>
      </c>
      <c r="J111" s="116">
        <f>指導機関用調整項目!$G$2*I111/$I$367</f>
        <v>4.5684737431670369e-002</v>
      </c>
      <c r="K111" s="116"/>
      <c r="M111" s="116">
        <f t="shared" si="29"/>
        <v>17.739999999999998</v>
      </c>
      <c r="N111" s="116">
        <f t="shared" si="30"/>
        <v>17.520000000000003</v>
      </c>
      <c r="O111" s="116">
        <f t="shared" si="31"/>
        <v>17.274999999999999</v>
      </c>
      <c r="P111" s="116">
        <f t="shared" si="32"/>
        <v>18</v>
      </c>
      <c r="Q111" s="116">
        <f t="shared" si="33"/>
        <v>13.180000000000001</v>
      </c>
      <c r="R111" s="116">
        <f t="shared" si="34"/>
        <v>15.559999999999999</v>
      </c>
      <c r="S111" s="116">
        <f t="shared" si="35"/>
        <v>16.7</v>
      </c>
      <c r="T111" s="116">
        <f t="shared" si="36"/>
        <v>17.440000000000005</v>
      </c>
      <c r="U111" s="116">
        <f t="shared" si="37"/>
        <v>17.740000000000002</v>
      </c>
      <c r="V111" s="116">
        <f t="shared" si="38"/>
        <v>17.524999999999999</v>
      </c>
      <c r="Y111" s="116">
        <f t="shared" si="39"/>
        <v>17.739999999999998</v>
      </c>
      <c r="Z111" s="113">
        <v>20.2</v>
      </c>
      <c r="AA111" s="113">
        <v>18.3</v>
      </c>
      <c r="AB111" s="113">
        <v>19.3</v>
      </c>
      <c r="AC111" s="113">
        <v>15.8</v>
      </c>
      <c r="AD111" s="113">
        <v>15.1</v>
      </c>
      <c r="AE111" s="115"/>
      <c r="AG111" s="116">
        <f t="shared" si="40"/>
        <v>17.520000000000003</v>
      </c>
      <c r="AH111" s="113">
        <v>18.7</v>
      </c>
      <c r="AI111" s="113">
        <v>18.5</v>
      </c>
      <c r="AJ111" s="113">
        <v>18.5</v>
      </c>
      <c r="AK111" s="113">
        <v>16.2</v>
      </c>
      <c r="AL111" s="113">
        <v>15.7</v>
      </c>
      <c r="AM111" s="115"/>
      <c r="AO111" s="116">
        <f t="shared" si="41"/>
        <v>17.274999999999999</v>
      </c>
      <c r="AP111" s="113">
        <v>19</v>
      </c>
      <c r="AQ111" s="113">
        <v>18.399999999999999</v>
      </c>
      <c r="AR111" s="113">
        <v>18.7</v>
      </c>
      <c r="AS111" s="113">
        <v>16.600000000000001</v>
      </c>
      <c r="AT111" s="113">
        <v>15.4</v>
      </c>
      <c r="AU111" s="115"/>
      <c r="AW111" s="116">
        <f t="shared" si="42"/>
        <v>18</v>
      </c>
      <c r="AX111" s="113">
        <v>20</v>
      </c>
      <c r="AY111" s="113">
        <v>18.3</v>
      </c>
      <c r="AZ111" s="113">
        <v>19.399999999999999</v>
      </c>
      <c r="BA111" s="113">
        <v>16.399999999999999</v>
      </c>
      <c r="BB111" s="113">
        <v>15.9</v>
      </c>
      <c r="BC111" s="115"/>
      <c r="BE111" s="116">
        <f t="shared" si="43"/>
        <v>13.180000000000001</v>
      </c>
      <c r="BF111" s="113">
        <v>14.4</v>
      </c>
      <c r="BG111" s="113">
        <v>12.7</v>
      </c>
      <c r="BH111" s="113">
        <v>15.6</v>
      </c>
      <c r="BI111" s="113">
        <v>10.7</v>
      </c>
      <c r="BJ111" s="113">
        <v>12.5</v>
      </c>
      <c r="BK111" s="115"/>
      <c r="BM111" s="116">
        <f t="shared" si="44"/>
        <v>15.559999999999999</v>
      </c>
      <c r="BN111" s="113">
        <v>16.7</v>
      </c>
      <c r="BO111" s="113">
        <v>15.2</v>
      </c>
      <c r="BP111" s="113">
        <v>17.7</v>
      </c>
      <c r="BQ111" s="113">
        <v>13.8</v>
      </c>
      <c r="BR111" s="113">
        <v>14.4</v>
      </c>
      <c r="BU111" s="116">
        <f t="shared" si="45"/>
        <v>16.7</v>
      </c>
      <c r="BV111" s="113">
        <v>17.5</v>
      </c>
      <c r="BX111" s="113">
        <v>18.100000000000001</v>
      </c>
      <c r="BY111" s="113">
        <v>15.2</v>
      </c>
      <c r="BZ111" s="113">
        <v>16</v>
      </c>
      <c r="CC111" s="116">
        <f t="shared" si="46"/>
        <v>17.440000000000005</v>
      </c>
      <c r="CD111" s="113">
        <v>18.3</v>
      </c>
      <c r="CE111" s="113">
        <v>17.600000000000001</v>
      </c>
      <c r="CF111" s="113">
        <v>18.3</v>
      </c>
      <c r="CG111" s="113">
        <v>17.100000000000001</v>
      </c>
      <c r="CH111" s="113">
        <v>15.9</v>
      </c>
      <c r="CK111" s="116">
        <f t="shared" si="47"/>
        <v>17.740000000000002</v>
      </c>
      <c r="CL111" s="113">
        <v>18.399999999999999</v>
      </c>
      <c r="CM111" s="113">
        <v>19.100000000000001</v>
      </c>
      <c r="CN111" s="113">
        <v>18.399999999999999</v>
      </c>
      <c r="CO111" s="113">
        <v>16.3</v>
      </c>
      <c r="CP111" s="113">
        <v>16.5</v>
      </c>
      <c r="CS111" s="116">
        <f t="shared" si="48"/>
        <v>17.524999999999999</v>
      </c>
      <c r="CT111" s="113">
        <v>18.100000000000001</v>
      </c>
      <c r="CU111" s="113">
        <v>18.2</v>
      </c>
      <c r="CV111" s="113">
        <v>18.899999999999999</v>
      </c>
      <c r="CW111" s="113">
        <v>15.7</v>
      </c>
      <c r="CX111" s="113">
        <v>17.3</v>
      </c>
      <c r="DA111" s="118">
        <v>45865</v>
      </c>
      <c r="DB111" s="113">
        <v>25.619999999999994</v>
      </c>
      <c r="DC111" s="113">
        <v>26.9</v>
      </c>
    </row>
    <row r="112" spans="3:107">
      <c r="C112" s="115">
        <f t="shared" si="49"/>
        <v>111</v>
      </c>
      <c r="D112" s="116">
        <f t="shared" si="26"/>
        <v>17.04175</v>
      </c>
      <c r="E112" s="116">
        <f t="shared" si="27"/>
        <v>16.700000000000003</v>
      </c>
      <c r="F112" s="116">
        <f t="shared" si="28"/>
        <v>9.0417500000000004</v>
      </c>
      <c r="G112" s="116">
        <f>指導機関用調整項目!$G$2*F112/$F$367</f>
        <v>7.2650756230513397e-002</v>
      </c>
      <c r="H112" s="116">
        <f t="shared" si="50"/>
        <v>2.527189669856611</v>
      </c>
      <c r="I112" s="116">
        <f>IF(降水量!Y112&gt;0,降水量!Y112*飽差!I112*F112*E112,0)</f>
        <v>21.580422410994402</v>
      </c>
      <c r="J112" s="116">
        <f>指導機関用調整項目!$G$2*I112/$I$367</f>
        <v>6.2579847823873838e-002</v>
      </c>
      <c r="K112" s="116"/>
      <c r="M112" s="116">
        <f t="shared" si="29"/>
        <v>18.079999999999998</v>
      </c>
      <c r="N112" s="116">
        <f t="shared" si="30"/>
        <v>17.880000000000003</v>
      </c>
      <c r="O112" s="116">
        <f t="shared" si="31"/>
        <v>17.475000000000001</v>
      </c>
      <c r="P112" s="116">
        <f t="shared" si="32"/>
        <v>17.959999999999997</v>
      </c>
      <c r="Q112" s="116">
        <f t="shared" si="33"/>
        <v>14.059999999999999</v>
      </c>
      <c r="R112" s="116">
        <f t="shared" si="34"/>
        <v>16.32</v>
      </c>
      <c r="S112" s="116">
        <f t="shared" si="35"/>
        <v>16.700000000000003</v>
      </c>
      <c r="T112" s="116">
        <f t="shared" si="36"/>
        <v>17.8</v>
      </c>
      <c r="U112" s="116">
        <f t="shared" si="37"/>
        <v>17.7</v>
      </c>
      <c r="V112" s="116">
        <f t="shared" si="38"/>
        <v>17.3</v>
      </c>
      <c r="Y112" s="116">
        <f t="shared" si="39"/>
        <v>18.079999999999998</v>
      </c>
      <c r="Z112" s="113">
        <v>19.399999999999999</v>
      </c>
      <c r="AA112" s="113">
        <v>18.2</v>
      </c>
      <c r="AB112" s="113">
        <v>20.100000000000001</v>
      </c>
      <c r="AC112" s="113">
        <v>16</v>
      </c>
      <c r="AD112" s="113">
        <v>16.7</v>
      </c>
      <c r="AE112" s="115"/>
      <c r="AG112" s="116">
        <f t="shared" si="40"/>
        <v>17.880000000000003</v>
      </c>
      <c r="AH112" s="113">
        <v>18.8</v>
      </c>
      <c r="AI112" s="113">
        <v>18.399999999999999</v>
      </c>
      <c r="AJ112" s="113">
        <v>19.399999999999999</v>
      </c>
      <c r="AK112" s="113">
        <v>15.7</v>
      </c>
      <c r="AL112" s="113">
        <v>17.100000000000001</v>
      </c>
      <c r="AM112" s="115"/>
      <c r="AO112" s="116">
        <f t="shared" si="41"/>
        <v>17.475000000000001</v>
      </c>
      <c r="AP112" s="113">
        <v>19.3</v>
      </c>
      <c r="AQ112" s="113">
        <v>18.100000000000001</v>
      </c>
      <c r="AR112" s="113">
        <v>19</v>
      </c>
      <c r="AS112" s="113">
        <v>15.6</v>
      </c>
      <c r="AT112" s="113">
        <v>17.2</v>
      </c>
      <c r="AU112" s="115"/>
      <c r="AW112" s="116">
        <f t="shared" si="42"/>
        <v>17.959999999999997</v>
      </c>
      <c r="AX112" s="113">
        <v>18.899999999999999</v>
      </c>
      <c r="AY112" s="113">
        <v>18.7</v>
      </c>
      <c r="AZ112" s="113">
        <v>19.7</v>
      </c>
      <c r="BA112" s="113">
        <v>15.6</v>
      </c>
      <c r="BB112" s="113">
        <v>16.899999999999999</v>
      </c>
      <c r="BC112" s="115"/>
      <c r="BE112" s="116">
        <f t="shared" si="43"/>
        <v>14.059999999999999</v>
      </c>
      <c r="BF112" s="113">
        <v>15</v>
      </c>
      <c r="BG112" s="113">
        <v>15.1</v>
      </c>
      <c r="BH112" s="113">
        <v>16.7</v>
      </c>
      <c r="BI112" s="113">
        <v>10.6</v>
      </c>
      <c r="BJ112" s="113">
        <v>12.9</v>
      </c>
      <c r="BK112" s="115"/>
      <c r="BM112" s="116">
        <f t="shared" si="44"/>
        <v>16.32</v>
      </c>
      <c r="BN112" s="113">
        <v>17.7</v>
      </c>
      <c r="BO112" s="113">
        <v>17.100000000000001</v>
      </c>
      <c r="BP112" s="113">
        <v>18.899999999999999</v>
      </c>
      <c r="BQ112" s="113">
        <v>13.3</v>
      </c>
      <c r="BR112" s="113">
        <v>14.6</v>
      </c>
      <c r="BU112" s="116">
        <f t="shared" si="45"/>
        <v>16.700000000000003</v>
      </c>
      <c r="BV112" s="113">
        <v>17.600000000000001</v>
      </c>
      <c r="BX112" s="113">
        <v>18.8</v>
      </c>
      <c r="BY112" s="113">
        <v>14.2</v>
      </c>
      <c r="BZ112" s="113">
        <v>16.2</v>
      </c>
      <c r="CC112" s="116">
        <f t="shared" si="46"/>
        <v>17.8</v>
      </c>
      <c r="CD112" s="113">
        <v>18.100000000000001</v>
      </c>
      <c r="CE112" s="113">
        <v>18.8</v>
      </c>
      <c r="CF112" s="113">
        <v>19</v>
      </c>
      <c r="CG112" s="113">
        <v>16.100000000000001</v>
      </c>
      <c r="CH112" s="113">
        <v>17</v>
      </c>
      <c r="CK112" s="116">
        <f t="shared" si="47"/>
        <v>17.7</v>
      </c>
      <c r="CL112" s="113">
        <v>17.8</v>
      </c>
      <c r="CM112" s="113">
        <v>19.2</v>
      </c>
      <c r="CN112" s="113">
        <v>19.100000000000001</v>
      </c>
      <c r="CO112" s="113">
        <v>15.4</v>
      </c>
      <c r="CP112" s="113">
        <v>17</v>
      </c>
      <c r="CS112" s="116">
        <f t="shared" si="48"/>
        <v>17.3</v>
      </c>
      <c r="CT112" s="113">
        <v>18.2</v>
      </c>
      <c r="CU112" s="113">
        <v>18.3</v>
      </c>
      <c r="CV112" s="113">
        <v>19.100000000000001</v>
      </c>
      <c r="CW112" s="113">
        <v>15</v>
      </c>
      <c r="CX112" s="113">
        <v>16.8</v>
      </c>
      <c r="DA112" s="118">
        <v>45866</v>
      </c>
      <c r="DB112" s="113">
        <v>25.603333333333335</v>
      </c>
      <c r="DC112" s="113">
        <v>27.1</v>
      </c>
    </row>
    <row r="113" spans="3:107">
      <c r="C113" s="115">
        <f t="shared" si="49"/>
        <v>112</v>
      </c>
      <c r="D113" s="116">
        <f t="shared" si="26"/>
        <v>17.081875</v>
      </c>
      <c r="E113" s="116">
        <f t="shared" si="27"/>
        <v>16.75</v>
      </c>
      <c r="F113" s="116">
        <f t="shared" si="28"/>
        <v>9.0818750000000001</v>
      </c>
      <c r="G113" s="116">
        <f>指導機関用調整項目!$G$2*F113/$F$367</f>
        <v>7.2973161914562309e-002</v>
      </c>
      <c r="H113" s="116">
        <f t="shared" si="50"/>
        <v>2.6001628317711734</v>
      </c>
      <c r="I113" s="116">
        <f>IF(降水量!Y113&gt;0,降水量!Y113*飽差!I113*F113*E113,0)</f>
        <v>16.962880362672223</v>
      </c>
      <c r="J113" s="116">
        <f>指導機関用調整項目!$G$2*I113/$I$367</f>
        <v>4.9189698493102438e-002</v>
      </c>
      <c r="K113" s="116"/>
      <c r="M113" s="116">
        <f t="shared" si="29"/>
        <v>17.96</v>
      </c>
      <c r="N113" s="116">
        <f t="shared" si="30"/>
        <v>17.339999999999996</v>
      </c>
      <c r="O113" s="116">
        <f t="shared" si="31"/>
        <v>17.574999999999999</v>
      </c>
      <c r="P113" s="116">
        <f t="shared" si="32"/>
        <v>18.199999999999996</v>
      </c>
      <c r="Q113" s="116">
        <f t="shared" si="33"/>
        <v>13.78</v>
      </c>
      <c r="R113" s="116">
        <f t="shared" si="34"/>
        <v>16.240000000000002</v>
      </c>
      <c r="S113" s="116">
        <f t="shared" si="35"/>
        <v>16.75</v>
      </c>
      <c r="T113" s="116">
        <f t="shared" si="36"/>
        <v>17.880000000000003</v>
      </c>
      <c r="U113" s="116">
        <f t="shared" si="37"/>
        <v>17.5</v>
      </c>
      <c r="V113" s="116">
        <f t="shared" si="38"/>
        <v>17.199999999999996</v>
      </c>
      <c r="Y113" s="116">
        <f t="shared" si="39"/>
        <v>17.96</v>
      </c>
      <c r="Z113" s="113">
        <v>19.2</v>
      </c>
      <c r="AA113" s="113">
        <v>19.3</v>
      </c>
      <c r="AB113" s="113">
        <v>15.4</v>
      </c>
      <c r="AC113" s="113">
        <v>19.399999999999999</v>
      </c>
      <c r="AD113" s="113">
        <v>16.5</v>
      </c>
      <c r="AE113" s="115"/>
      <c r="AG113" s="116">
        <f t="shared" si="40"/>
        <v>17.339999999999996</v>
      </c>
      <c r="AH113" s="113">
        <v>17.899999999999999</v>
      </c>
      <c r="AI113" s="113">
        <v>18.399999999999999</v>
      </c>
      <c r="AJ113" s="113">
        <v>15.2</v>
      </c>
      <c r="AK113" s="113">
        <v>18.600000000000001</v>
      </c>
      <c r="AL113" s="113">
        <v>16.600000000000001</v>
      </c>
      <c r="AM113" s="115"/>
      <c r="AO113" s="116">
        <f t="shared" si="41"/>
        <v>17.574999999999999</v>
      </c>
      <c r="AP113" s="113">
        <v>18.3</v>
      </c>
      <c r="AQ113" s="113">
        <v>18.5</v>
      </c>
      <c r="AR113" s="113">
        <v>15.9</v>
      </c>
      <c r="AS113" s="113">
        <v>18.899999999999999</v>
      </c>
      <c r="AT113" s="113">
        <v>17</v>
      </c>
      <c r="AU113" s="115"/>
      <c r="AW113" s="116">
        <f t="shared" si="42"/>
        <v>18.199999999999996</v>
      </c>
      <c r="AX113" s="113">
        <v>18.7</v>
      </c>
      <c r="AY113" s="113">
        <v>18.8</v>
      </c>
      <c r="AZ113" s="113">
        <v>16.3</v>
      </c>
      <c r="BA113" s="113">
        <v>19.899999999999999</v>
      </c>
      <c r="BB113" s="113">
        <v>17.3</v>
      </c>
      <c r="BC113" s="115"/>
      <c r="BE113" s="116">
        <f t="shared" si="43"/>
        <v>13.78</v>
      </c>
      <c r="BF113" s="113">
        <v>13.4</v>
      </c>
      <c r="BG113" s="113">
        <v>14.8</v>
      </c>
      <c r="BH113" s="113">
        <v>12.9</v>
      </c>
      <c r="BI113" s="113">
        <v>14.8</v>
      </c>
      <c r="BJ113" s="113">
        <v>13</v>
      </c>
      <c r="BK113" s="115"/>
      <c r="BM113" s="116">
        <f t="shared" si="44"/>
        <v>16.240000000000002</v>
      </c>
      <c r="BN113" s="113">
        <v>16.600000000000001</v>
      </c>
      <c r="BO113" s="113">
        <v>16.899999999999999</v>
      </c>
      <c r="BP113" s="113">
        <v>14.8</v>
      </c>
      <c r="BQ113" s="113">
        <v>18</v>
      </c>
      <c r="BR113" s="113">
        <v>14.9</v>
      </c>
      <c r="BU113" s="116">
        <f t="shared" si="45"/>
        <v>16.75</v>
      </c>
      <c r="BV113" s="113">
        <v>17.5</v>
      </c>
      <c r="BX113" s="113">
        <v>14.5</v>
      </c>
      <c r="BY113" s="113">
        <v>18.5</v>
      </c>
      <c r="BZ113" s="113">
        <v>16.5</v>
      </c>
      <c r="CC113" s="116">
        <f t="shared" si="46"/>
        <v>17.880000000000003</v>
      </c>
      <c r="CD113" s="113">
        <v>18.600000000000001</v>
      </c>
      <c r="CE113" s="113">
        <v>18</v>
      </c>
      <c r="CF113" s="113">
        <v>16.2</v>
      </c>
      <c r="CG113" s="113">
        <v>19.600000000000001</v>
      </c>
      <c r="CH113" s="113">
        <v>17</v>
      </c>
      <c r="CK113" s="116">
        <f t="shared" si="47"/>
        <v>17.5</v>
      </c>
      <c r="CL113" s="113">
        <v>18.5</v>
      </c>
      <c r="CM113" s="113">
        <v>17.8</v>
      </c>
      <c r="CN113" s="113">
        <v>15.7</v>
      </c>
      <c r="CO113" s="113">
        <v>19.3</v>
      </c>
      <c r="CP113" s="113">
        <v>16.2</v>
      </c>
      <c r="CS113" s="116">
        <f t="shared" si="48"/>
        <v>17.199999999999996</v>
      </c>
      <c r="CT113" s="113">
        <v>17.3</v>
      </c>
      <c r="CU113" s="113">
        <v>17.399999999999999</v>
      </c>
      <c r="CV113" s="113">
        <v>15.2</v>
      </c>
      <c r="CW113" s="113">
        <v>19.3</v>
      </c>
      <c r="CX113" s="113">
        <v>16.899999999999999</v>
      </c>
      <c r="DA113" s="118">
        <v>45867</v>
      </c>
      <c r="DB113" s="113">
        <v>25.767083333333332</v>
      </c>
      <c r="DC113" s="113">
        <v>27.2</v>
      </c>
    </row>
    <row r="114" spans="3:107">
      <c r="C114" s="115">
        <f t="shared" si="49"/>
        <v>113</v>
      </c>
      <c r="D114" s="116">
        <f t="shared" si="26"/>
        <v>16.62445</v>
      </c>
      <c r="E114" s="116">
        <f t="shared" si="27"/>
        <v>16.18</v>
      </c>
      <c r="F114" s="116">
        <f t="shared" si="28"/>
        <v>8.6244499999999995</v>
      </c>
      <c r="G114" s="116">
        <f>指導機関用調整項目!$G$2*F114/$F$367</f>
        <v>6.9297737116404592e-002</v>
      </c>
      <c r="H114" s="116">
        <f t="shared" si="50"/>
        <v>2.6694605688875779</v>
      </c>
      <c r="I114" s="116">
        <f>IF(降水量!Y114&gt;0,降水量!Y114*飽差!I114*F114*E114,0)</f>
        <v>40.418967957287158</v>
      </c>
      <c r="J114" s="116">
        <f>指導機関用調整項目!$G$2*I114/$I$367</f>
        <v>0.11720868182248478</v>
      </c>
      <c r="K114" s="116"/>
      <c r="M114" s="116">
        <f t="shared" si="29"/>
        <v>17.479999999999997</v>
      </c>
      <c r="N114" s="116">
        <f t="shared" si="30"/>
        <v>17.34</v>
      </c>
      <c r="O114" s="116">
        <f t="shared" si="31"/>
        <v>17.45</v>
      </c>
      <c r="P114" s="116">
        <f t="shared" si="32"/>
        <v>17.86</v>
      </c>
      <c r="Q114" s="116">
        <f t="shared" si="33"/>
        <v>13.28</v>
      </c>
      <c r="R114" s="116">
        <f t="shared" si="34"/>
        <v>15.919999999999998</v>
      </c>
      <c r="S114" s="116">
        <f t="shared" si="35"/>
        <v>16.18</v>
      </c>
      <c r="T114" s="116">
        <f t="shared" si="36"/>
        <v>17.360000000000003</v>
      </c>
      <c r="U114" s="116">
        <f t="shared" si="37"/>
        <v>17.5</v>
      </c>
      <c r="V114" s="116">
        <f t="shared" si="38"/>
        <v>16.774999999999999</v>
      </c>
      <c r="Y114" s="116">
        <f t="shared" si="39"/>
        <v>17.479999999999997</v>
      </c>
      <c r="Z114" s="113">
        <v>18.2</v>
      </c>
      <c r="AA114" s="113">
        <v>17.600000000000001</v>
      </c>
      <c r="AB114" s="113">
        <v>15</v>
      </c>
      <c r="AC114" s="113">
        <v>21.8</v>
      </c>
      <c r="AD114" s="113">
        <v>14.8</v>
      </c>
      <c r="AE114" s="115"/>
      <c r="AG114" s="116">
        <f t="shared" si="40"/>
        <v>17.34</v>
      </c>
      <c r="AH114" s="113">
        <v>18</v>
      </c>
      <c r="AI114" s="113">
        <v>18.2</v>
      </c>
      <c r="AJ114" s="113">
        <v>15.2</v>
      </c>
      <c r="AK114" s="113">
        <v>20.5</v>
      </c>
      <c r="AL114" s="113">
        <v>14.8</v>
      </c>
      <c r="AM114" s="115"/>
      <c r="AO114" s="116">
        <f t="shared" si="41"/>
        <v>17.45</v>
      </c>
      <c r="AP114" s="113">
        <v>17.8</v>
      </c>
      <c r="AQ114" s="113">
        <v>17.899999999999999</v>
      </c>
      <c r="AR114" s="113">
        <v>16.100000000000001</v>
      </c>
      <c r="AS114" s="113">
        <v>20.399999999999999</v>
      </c>
      <c r="AT114" s="113">
        <v>15.4</v>
      </c>
      <c r="AU114" s="115"/>
      <c r="AW114" s="116">
        <f t="shared" si="42"/>
        <v>17.86</v>
      </c>
      <c r="AX114" s="113">
        <v>18.5</v>
      </c>
      <c r="AY114" s="113">
        <v>18.5</v>
      </c>
      <c r="AZ114" s="113">
        <v>16.2</v>
      </c>
      <c r="BA114" s="113">
        <v>20.8</v>
      </c>
      <c r="BB114" s="113">
        <v>15.3</v>
      </c>
      <c r="BC114" s="115"/>
      <c r="BE114" s="116">
        <f t="shared" si="43"/>
        <v>13.28</v>
      </c>
      <c r="BF114" s="113">
        <v>14.9</v>
      </c>
      <c r="BG114" s="113">
        <v>14.5</v>
      </c>
      <c r="BH114" s="113">
        <v>10.6</v>
      </c>
      <c r="BI114" s="113">
        <v>15.6</v>
      </c>
      <c r="BJ114" s="113">
        <v>10.8</v>
      </c>
      <c r="BK114" s="115"/>
      <c r="BM114" s="116">
        <f t="shared" si="44"/>
        <v>15.919999999999998</v>
      </c>
      <c r="BN114" s="113">
        <v>17</v>
      </c>
      <c r="BO114" s="113">
        <v>16.8</v>
      </c>
      <c r="BP114" s="113">
        <v>13.9</v>
      </c>
      <c r="BQ114" s="113">
        <v>18.600000000000001</v>
      </c>
      <c r="BR114" s="113">
        <v>13.3</v>
      </c>
      <c r="BU114" s="116">
        <f t="shared" si="45"/>
        <v>16.18</v>
      </c>
      <c r="BV114" s="113">
        <v>17.2</v>
      </c>
      <c r="BW114" s="113">
        <v>16.600000000000001</v>
      </c>
      <c r="BX114" s="113">
        <v>13.9</v>
      </c>
      <c r="BY114" s="113">
        <v>19.600000000000001</v>
      </c>
      <c r="BZ114" s="113">
        <v>13.6</v>
      </c>
      <c r="CC114" s="116">
        <f t="shared" si="46"/>
        <v>17.360000000000003</v>
      </c>
      <c r="CD114" s="113">
        <v>17.8</v>
      </c>
      <c r="CE114" s="113">
        <v>17.8</v>
      </c>
      <c r="CF114" s="113">
        <v>15.9</v>
      </c>
      <c r="CG114" s="113">
        <v>19.899999999999999</v>
      </c>
      <c r="CH114" s="113">
        <v>15.4</v>
      </c>
      <c r="CK114" s="116">
        <f t="shared" si="47"/>
        <v>17.5</v>
      </c>
      <c r="CL114" s="113">
        <v>18.3</v>
      </c>
      <c r="CM114" s="113">
        <v>18.7</v>
      </c>
      <c r="CN114" s="113">
        <v>15.2</v>
      </c>
      <c r="CO114" s="113">
        <v>20.399999999999999</v>
      </c>
      <c r="CP114" s="113">
        <v>14.9</v>
      </c>
      <c r="CS114" s="116">
        <f t="shared" si="48"/>
        <v>16.774999999999999</v>
      </c>
      <c r="CT114" s="113">
        <v>18.3</v>
      </c>
      <c r="CU114" s="113">
        <v>17.8</v>
      </c>
      <c r="CV114" s="113">
        <v>15.3</v>
      </c>
      <c r="CW114" s="113">
        <v>19.7</v>
      </c>
      <c r="CX114" s="113">
        <v>14.3</v>
      </c>
      <c r="DA114" s="118">
        <v>45868</v>
      </c>
      <c r="DB114" s="113">
        <v>25.793749999999999</v>
      </c>
      <c r="DC114" s="113">
        <v>27.9</v>
      </c>
    </row>
    <row r="115" spans="3:107">
      <c r="C115" s="115">
        <f t="shared" si="49"/>
        <v>114</v>
      </c>
      <c r="D115" s="116">
        <f t="shared" si="26"/>
        <v>16.175049999999999</v>
      </c>
      <c r="E115" s="116">
        <f t="shared" si="27"/>
        <v>15.62</v>
      </c>
      <c r="F115" s="116">
        <f t="shared" si="28"/>
        <v>8.1750499999999988</v>
      </c>
      <c r="G115" s="116">
        <f>指導機関用調整項目!$G$2*F115/$F$367</f>
        <v>6.5686793455056652e-002</v>
      </c>
      <c r="H115" s="116">
        <f t="shared" si="50"/>
        <v>2.7351473623426346</v>
      </c>
      <c r="I115" s="116">
        <f>IF(降水量!Y115&gt;0,降水量!Y115*飽差!I115*F115*E115,0)</f>
        <v>35.773640662049836</v>
      </c>
      <c r="J115" s="116">
        <f>指導機関用調整項目!$G$2*I115/$I$367</f>
        <v>0.1037379596238342</v>
      </c>
      <c r="K115" s="116"/>
      <c r="M115" s="116">
        <f t="shared" si="29"/>
        <v>16.68</v>
      </c>
      <c r="N115" s="116">
        <f t="shared" si="30"/>
        <v>16.759999999999998</v>
      </c>
      <c r="O115" s="116">
        <f t="shared" si="31"/>
        <v>16.574999999999999</v>
      </c>
      <c r="P115" s="116">
        <f t="shared" si="32"/>
        <v>17.18</v>
      </c>
      <c r="Q115" s="116">
        <f t="shared" si="33"/>
        <v>12.5</v>
      </c>
      <c r="R115" s="116">
        <f t="shared" si="34"/>
        <v>15.179999999999998</v>
      </c>
      <c r="S115" s="116">
        <f t="shared" si="35"/>
        <v>15.62</v>
      </c>
      <c r="T115" s="116">
        <f t="shared" si="36"/>
        <v>16.98</v>
      </c>
      <c r="U115" s="116">
        <f t="shared" si="37"/>
        <v>16.8</v>
      </c>
      <c r="V115" s="116">
        <f t="shared" si="38"/>
        <v>15.625</v>
      </c>
      <c r="Y115" s="116">
        <f t="shared" si="39"/>
        <v>16.68</v>
      </c>
      <c r="Z115" s="113">
        <v>19.2</v>
      </c>
      <c r="AA115" s="113">
        <v>17.8</v>
      </c>
      <c r="AB115" s="113">
        <v>13.7</v>
      </c>
      <c r="AC115" s="113">
        <v>18</v>
      </c>
      <c r="AD115" s="113">
        <v>14.7</v>
      </c>
      <c r="AE115" s="115"/>
      <c r="AG115" s="116">
        <f t="shared" si="40"/>
        <v>16.759999999999998</v>
      </c>
      <c r="AH115" s="113">
        <v>18.899999999999999</v>
      </c>
      <c r="AI115" s="113">
        <v>18.100000000000001</v>
      </c>
      <c r="AJ115" s="113">
        <v>13.7</v>
      </c>
      <c r="AK115" s="113">
        <v>17.899999999999999</v>
      </c>
      <c r="AL115" s="113">
        <v>15.2</v>
      </c>
      <c r="AM115" s="115"/>
      <c r="AO115" s="116">
        <f t="shared" si="41"/>
        <v>16.574999999999999</v>
      </c>
      <c r="AP115" s="113">
        <v>19.100000000000001</v>
      </c>
      <c r="AQ115" s="113">
        <v>18.3</v>
      </c>
      <c r="AR115" s="113">
        <v>14.3</v>
      </c>
      <c r="AS115" s="113">
        <v>18.2</v>
      </c>
      <c r="AT115" s="113">
        <v>15.5</v>
      </c>
      <c r="AU115" s="115"/>
      <c r="AW115" s="116">
        <f t="shared" si="42"/>
        <v>17.18</v>
      </c>
      <c r="AX115" s="113">
        <v>18.899999999999999</v>
      </c>
      <c r="AY115" s="113">
        <v>18.600000000000001</v>
      </c>
      <c r="AZ115" s="113">
        <v>14.6</v>
      </c>
      <c r="BA115" s="113">
        <v>18.3</v>
      </c>
      <c r="BB115" s="113">
        <v>15.5</v>
      </c>
      <c r="BC115" s="115"/>
      <c r="BE115" s="116">
        <f t="shared" si="43"/>
        <v>12.5</v>
      </c>
      <c r="BF115" s="113">
        <v>15.8</v>
      </c>
      <c r="BG115" s="113">
        <v>12.1</v>
      </c>
      <c r="BH115" s="113">
        <v>9</v>
      </c>
      <c r="BI115" s="113">
        <v>13.4</v>
      </c>
      <c r="BJ115" s="113">
        <v>12.2</v>
      </c>
      <c r="BK115" s="115"/>
      <c r="BM115" s="116">
        <f t="shared" si="44"/>
        <v>15.179999999999998</v>
      </c>
      <c r="BN115" s="113">
        <v>18</v>
      </c>
      <c r="BO115" s="113">
        <v>14.9</v>
      </c>
      <c r="BP115" s="113">
        <v>12.2</v>
      </c>
      <c r="BQ115" s="113">
        <v>16</v>
      </c>
      <c r="BR115" s="113">
        <v>14.8</v>
      </c>
      <c r="BU115" s="116">
        <f t="shared" si="45"/>
        <v>15.62</v>
      </c>
      <c r="BV115" s="113">
        <v>17.3</v>
      </c>
      <c r="BW115" s="113">
        <v>16.8</v>
      </c>
      <c r="BX115" s="113">
        <v>13.1</v>
      </c>
      <c r="BY115" s="113">
        <v>16.600000000000001</v>
      </c>
      <c r="BZ115" s="113">
        <v>14.3</v>
      </c>
      <c r="CC115" s="116">
        <f t="shared" si="46"/>
        <v>16.98</v>
      </c>
      <c r="CD115" s="113">
        <v>18.3</v>
      </c>
      <c r="CE115" s="113">
        <v>18.2</v>
      </c>
      <c r="CF115" s="113">
        <v>15.2</v>
      </c>
      <c r="CG115" s="113">
        <v>17.600000000000001</v>
      </c>
      <c r="CH115" s="113">
        <v>15.6</v>
      </c>
      <c r="CK115" s="116">
        <f t="shared" si="47"/>
        <v>16.8</v>
      </c>
      <c r="CL115" s="113">
        <v>18.600000000000001</v>
      </c>
      <c r="CM115" s="113">
        <v>18.399999999999999</v>
      </c>
      <c r="CN115" s="113">
        <v>14.6</v>
      </c>
      <c r="CO115" s="113">
        <v>17.100000000000001</v>
      </c>
      <c r="CP115" s="113">
        <v>15.3</v>
      </c>
      <c r="CS115" s="116">
        <f t="shared" si="48"/>
        <v>15.625</v>
      </c>
      <c r="CT115" s="113">
        <v>17.899999999999999</v>
      </c>
      <c r="CU115" s="113">
        <v>16.7</v>
      </c>
      <c r="CV115" s="113">
        <v>14.2</v>
      </c>
      <c r="CW115" s="113">
        <v>16.3</v>
      </c>
      <c r="CX115" s="113">
        <v>15.3</v>
      </c>
      <c r="DA115" s="118">
        <v>45869</v>
      </c>
      <c r="DB115" s="113">
        <v>25.843333333333334</v>
      </c>
      <c r="DC115" s="113">
        <v>27.6</v>
      </c>
    </row>
    <row r="116" spans="3:107">
      <c r="C116" s="115">
        <f t="shared" si="49"/>
        <v>115</v>
      </c>
      <c r="D116" s="116">
        <f t="shared" si="26"/>
        <v>16.271349999999998</v>
      </c>
      <c r="E116" s="116">
        <f t="shared" si="27"/>
        <v>15.739999999999998</v>
      </c>
      <c r="F116" s="116">
        <f t="shared" si="28"/>
        <v>8.2713499999999982</v>
      </c>
      <c r="G116" s="116">
        <f>指導機関用調整項目!$G$2*F116/$F$367</f>
        <v>6.6460567096774059e-002</v>
      </c>
      <c r="H116" s="116">
        <f t="shared" si="50"/>
        <v>2.8016079294394087</v>
      </c>
      <c r="I116" s="116">
        <f>IF(降水量!Y116&gt;0,降水量!Y116*飽差!I116*F116*E116,0)</f>
        <v>41.270562532999989</v>
      </c>
      <c r="J116" s="116">
        <f>指導機関用調整項目!$G$2*I116/$I$367</f>
        <v>0.11967817282413427</v>
      </c>
      <c r="K116" s="116"/>
      <c r="M116" s="116">
        <f t="shared" si="29"/>
        <v>17.240000000000002</v>
      </c>
      <c r="N116" s="116">
        <f t="shared" si="30"/>
        <v>16.919999999999998</v>
      </c>
      <c r="O116" s="116">
        <f t="shared" si="31"/>
        <v>16.649999999999999</v>
      </c>
      <c r="P116" s="116">
        <f t="shared" si="32"/>
        <v>17.339999999999996</v>
      </c>
      <c r="Q116" s="116">
        <f t="shared" si="33"/>
        <v>12</v>
      </c>
      <c r="R116" s="116">
        <f t="shared" si="34"/>
        <v>15.16</v>
      </c>
      <c r="S116" s="116">
        <f t="shared" si="35"/>
        <v>15.739999999999998</v>
      </c>
      <c r="T116" s="116">
        <f t="shared" si="36"/>
        <v>17.14</v>
      </c>
      <c r="U116" s="116">
        <f t="shared" si="37"/>
        <v>17.14</v>
      </c>
      <c r="V116" s="116">
        <f t="shared" si="38"/>
        <v>16.725000000000001</v>
      </c>
      <c r="Y116" s="116">
        <f t="shared" si="39"/>
        <v>17.240000000000002</v>
      </c>
      <c r="Z116" s="113">
        <v>19.600000000000001</v>
      </c>
      <c r="AA116" s="113">
        <v>15.9</v>
      </c>
      <c r="AB116" s="113">
        <v>14.1</v>
      </c>
      <c r="AC116" s="113">
        <v>20.399999999999999</v>
      </c>
      <c r="AD116" s="113">
        <v>16.2</v>
      </c>
      <c r="AE116" s="115"/>
      <c r="AG116" s="116">
        <f t="shared" si="40"/>
        <v>16.919999999999998</v>
      </c>
      <c r="AH116" s="113">
        <v>18.399999999999999</v>
      </c>
      <c r="AI116" s="113">
        <v>15.7</v>
      </c>
      <c r="AJ116" s="113">
        <v>13.8</v>
      </c>
      <c r="AK116" s="113">
        <v>19.7</v>
      </c>
      <c r="AL116" s="113">
        <v>17</v>
      </c>
      <c r="AM116" s="115"/>
      <c r="AO116" s="116">
        <f t="shared" si="41"/>
        <v>16.649999999999999</v>
      </c>
      <c r="AP116" s="113">
        <v>17.899999999999999</v>
      </c>
      <c r="AQ116" s="113">
        <v>15.9</v>
      </c>
      <c r="AR116" s="113">
        <v>14.6</v>
      </c>
      <c r="AS116" s="113">
        <v>19.600000000000001</v>
      </c>
      <c r="AT116" s="113">
        <v>16.5</v>
      </c>
      <c r="AU116" s="115"/>
      <c r="AW116" s="116">
        <f t="shared" si="42"/>
        <v>17.339999999999996</v>
      </c>
      <c r="AX116" s="113">
        <v>19</v>
      </c>
      <c r="AY116" s="113">
        <v>16.100000000000001</v>
      </c>
      <c r="AZ116" s="113">
        <v>14.7</v>
      </c>
      <c r="BA116" s="113">
        <v>19.899999999999999</v>
      </c>
      <c r="BB116" s="113">
        <v>17</v>
      </c>
      <c r="BC116" s="115"/>
      <c r="BE116" s="116">
        <f t="shared" si="43"/>
        <v>12</v>
      </c>
      <c r="BF116" s="113">
        <v>14.3</v>
      </c>
      <c r="BG116" s="113">
        <v>11.8</v>
      </c>
      <c r="BH116" s="113">
        <v>7.6</v>
      </c>
      <c r="BI116" s="113">
        <v>14.8</v>
      </c>
      <c r="BJ116" s="113">
        <v>11.5</v>
      </c>
      <c r="BK116" s="115"/>
      <c r="BM116" s="116">
        <f t="shared" si="44"/>
        <v>15.16</v>
      </c>
      <c r="BN116" s="113">
        <v>16.8</v>
      </c>
      <c r="BO116" s="113">
        <v>14.3</v>
      </c>
      <c r="BP116" s="113">
        <v>11.2</v>
      </c>
      <c r="BQ116" s="113">
        <v>18.600000000000001</v>
      </c>
      <c r="BR116" s="113">
        <v>14.9</v>
      </c>
      <c r="BU116" s="116">
        <f t="shared" si="45"/>
        <v>15.739999999999998</v>
      </c>
      <c r="BV116" s="113">
        <v>16.7</v>
      </c>
      <c r="BW116" s="113">
        <v>14.5</v>
      </c>
      <c r="BX116" s="113">
        <v>13.1</v>
      </c>
      <c r="BY116" s="113">
        <v>18.3</v>
      </c>
      <c r="BZ116" s="113">
        <v>16.100000000000001</v>
      </c>
      <c r="CC116" s="116">
        <f t="shared" si="46"/>
        <v>17.14</v>
      </c>
      <c r="CD116" s="113">
        <v>17.600000000000001</v>
      </c>
      <c r="CE116" s="113">
        <v>16.100000000000001</v>
      </c>
      <c r="CF116" s="113">
        <v>15.8</v>
      </c>
      <c r="CG116" s="113">
        <v>19.2</v>
      </c>
      <c r="CH116" s="113">
        <v>17</v>
      </c>
      <c r="CK116" s="116">
        <f t="shared" si="47"/>
        <v>17.14</v>
      </c>
      <c r="CL116" s="113">
        <v>17.899999999999999</v>
      </c>
      <c r="CM116" s="113">
        <v>16.7</v>
      </c>
      <c r="CN116" s="113">
        <v>14.7</v>
      </c>
      <c r="CO116" s="113">
        <v>19.2</v>
      </c>
      <c r="CP116" s="113">
        <v>17.2</v>
      </c>
      <c r="CS116" s="116">
        <f t="shared" si="48"/>
        <v>16.725000000000001</v>
      </c>
      <c r="CT116" s="113">
        <v>17.399999999999999</v>
      </c>
      <c r="CU116" s="113">
        <v>16.8</v>
      </c>
      <c r="CV116" s="113">
        <v>14</v>
      </c>
      <c r="CW116" s="113">
        <v>18.899999999999999</v>
      </c>
      <c r="CX116" s="113">
        <v>17.2</v>
      </c>
      <c r="DA116" s="118">
        <v>45870</v>
      </c>
      <c r="DB116" s="113">
        <v>25.86708333333333</v>
      </c>
      <c r="DC116" s="113">
        <v>28.2</v>
      </c>
    </row>
    <row r="117" spans="3:107">
      <c r="C117" s="115">
        <f t="shared" si="49"/>
        <v>116</v>
      </c>
      <c r="D117" s="116">
        <f t="shared" si="26"/>
        <v>16.5121</v>
      </c>
      <c r="E117" s="116">
        <f t="shared" si="27"/>
        <v>16.04</v>
      </c>
      <c r="F117" s="116">
        <f t="shared" si="28"/>
        <v>8.5121000000000002</v>
      </c>
      <c r="G117" s="116">
        <f>指導機関用調整項目!$G$2*F117/$F$367</f>
        <v>6.8395001201067604e-002</v>
      </c>
      <c r="H117" s="116">
        <f t="shared" si="50"/>
        <v>2.8700029306404762</v>
      </c>
      <c r="I117" s="116">
        <f>IF(降水量!Y117&gt;0,降水量!Y117*飽差!I117*F117*E117,0)</f>
        <v>35.325031375939908</v>
      </c>
      <c r="J117" s="116">
        <f>指導機関用調整項目!$G$2*I117/$I$367</f>
        <v>0.1024370628979743</v>
      </c>
      <c r="K117" s="116"/>
      <c r="M117" s="116">
        <f t="shared" si="29"/>
        <v>17.32</v>
      </c>
      <c r="N117" s="116">
        <f t="shared" si="30"/>
        <v>16.759999999999998</v>
      </c>
      <c r="O117" s="116">
        <f t="shared" si="31"/>
        <v>17.274999999999999</v>
      </c>
      <c r="P117" s="116">
        <f t="shared" si="32"/>
        <v>17.399999999999999</v>
      </c>
      <c r="Q117" s="116">
        <f t="shared" si="33"/>
        <v>11.979999999999999</v>
      </c>
      <c r="R117" s="116">
        <f t="shared" si="34"/>
        <v>14.979999999999999</v>
      </c>
      <c r="S117" s="116">
        <f t="shared" si="35"/>
        <v>16.04</v>
      </c>
      <c r="T117" s="116">
        <f t="shared" si="36"/>
        <v>17.28</v>
      </c>
      <c r="U117" s="116">
        <f t="shared" si="37"/>
        <v>17.240000000000002</v>
      </c>
      <c r="V117" s="116">
        <f t="shared" si="38"/>
        <v>17</v>
      </c>
      <c r="Y117" s="116">
        <f t="shared" si="39"/>
        <v>17.32</v>
      </c>
      <c r="Z117" s="113">
        <v>16.2</v>
      </c>
      <c r="AA117" s="113">
        <v>19.8</v>
      </c>
      <c r="AB117" s="113">
        <v>15.6</v>
      </c>
      <c r="AC117" s="113">
        <v>20.5</v>
      </c>
      <c r="AD117" s="113">
        <v>14.5</v>
      </c>
      <c r="AE117" s="115"/>
      <c r="AG117" s="116">
        <f t="shared" si="40"/>
        <v>16.759999999999998</v>
      </c>
      <c r="AH117" s="113">
        <v>15.8</v>
      </c>
      <c r="AI117" s="113">
        <v>19</v>
      </c>
      <c r="AJ117" s="113">
        <v>14.9</v>
      </c>
      <c r="AK117" s="113">
        <v>19.600000000000001</v>
      </c>
      <c r="AL117" s="113">
        <v>14.5</v>
      </c>
      <c r="AM117" s="115"/>
      <c r="AO117" s="116">
        <f t="shared" si="41"/>
        <v>17.274999999999999</v>
      </c>
      <c r="AP117" s="113">
        <v>16.3</v>
      </c>
      <c r="AQ117" s="113">
        <v>18.899999999999999</v>
      </c>
      <c r="AR117" s="113">
        <v>15.1</v>
      </c>
      <c r="AS117" s="113">
        <v>20</v>
      </c>
      <c r="AT117" s="113">
        <v>15.1</v>
      </c>
      <c r="AU117" s="115"/>
      <c r="AW117" s="116">
        <f t="shared" si="42"/>
        <v>17.399999999999999</v>
      </c>
      <c r="AX117" s="113">
        <v>16.8</v>
      </c>
      <c r="AY117" s="113">
        <v>20</v>
      </c>
      <c r="AZ117" s="113">
        <v>15</v>
      </c>
      <c r="BA117" s="113">
        <v>20.2</v>
      </c>
      <c r="BB117" s="113">
        <v>15</v>
      </c>
      <c r="BC117" s="115"/>
      <c r="BE117" s="116">
        <f t="shared" si="43"/>
        <v>11.979999999999999</v>
      </c>
      <c r="BF117" s="113">
        <v>11.2</v>
      </c>
      <c r="BG117" s="113">
        <v>16.2</v>
      </c>
      <c r="BH117" s="113">
        <v>8.1999999999999993</v>
      </c>
      <c r="BI117" s="113">
        <v>14.5</v>
      </c>
      <c r="BJ117" s="113">
        <v>9.8000000000000007</v>
      </c>
      <c r="BK117" s="115"/>
      <c r="BM117" s="116">
        <f t="shared" si="44"/>
        <v>14.979999999999999</v>
      </c>
      <c r="BN117" s="113">
        <v>14</v>
      </c>
      <c r="BO117" s="113">
        <v>19.3</v>
      </c>
      <c r="BP117" s="113">
        <v>11.3</v>
      </c>
      <c r="BQ117" s="113">
        <v>17.8</v>
      </c>
      <c r="BR117" s="113">
        <v>12.5</v>
      </c>
      <c r="BU117" s="116">
        <f t="shared" si="45"/>
        <v>16.04</v>
      </c>
      <c r="BV117" s="113">
        <v>15.1</v>
      </c>
      <c r="BW117" s="113">
        <v>19.3</v>
      </c>
      <c r="BX117" s="113">
        <v>13.5</v>
      </c>
      <c r="BY117" s="113">
        <v>18.899999999999999</v>
      </c>
      <c r="BZ117" s="113">
        <v>13.4</v>
      </c>
      <c r="CC117" s="116">
        <f t="shared" si="46"/>
        <v>17.28</v>
      </c>
      <c r="CD117" s="113">
        <v>15.9</v>
      </c>
      <c r="CE117" s="113">
        <v>19.2</v>
      </c>
      <c r="CF117" s="113">
        <v>15.7</v>
      </c>
      <c r="CG117" s="113">
        <v>20.2</v>
      </c>
      <c r="CH117" s="113">
        <v>15.4</v>
      </c>
      <c r="CK117" s="116">
        <f t="shared" si="47"/>
        <v>17.240000000000002</v>
      </c>
      <c r="CL117" s="113">
        <v>16.3</v>
      </c>
      <c r="CM117" s="113">
        <v>20.2</v>
      </c>
      <c r="CN117" s="113">
        <v>15.1</v>
      </c>
      <c r="CO117" s="113">
        <v>20.2</v>
      </c>
      <c r="CP117" s="113">
        <v>14.4</v>
      </c>
      <c r="CS117" s="116">
        <f t="shared" si="48"/>
        <v>17</v>
      </c>
      <c r="CT117" s="113">
        <v>15.4</v>
      </c>
      <c r="CU117" s="113">
        <v>20.3</v>
      </c>
      <c r="CV117" s="113">
        <v>14.4</v>
      </c>
      <c r="CW117" s="113">
        <v>19.2</v>
      </c>
      <c r="CX117" s="113">
        <v>14.1</v>
      </c>
      <c r="DA117" s="118">
        <v>45871</v>
      </c>
      <c r="DB117" s="113">
        <v>26.12</v>
      </c>
      <c r="DC117" s="113">
        <v>28.6</v>
      </c>
    </row>
    <row r="118" spans="3:107">
      <c r="C118" s="115">
        <f t="shared" si="49"/>
        <v>117</v>
      </c>
      <c r="D118" s="116">
        <f t="shared" si="26"/>
        <v>16.929400000000001</v>
      </c>
      <c r="E118" s="116">
        <f t="shared" si="27"/>
        <v>16.560000000000002</v>
      </c>
      <c r="F118" s="116">
        <f t="shared" si="28"/>
        <v>8.9294000000000011</v>
      </c>
      <c r="G118" s="116">
        <f>指導機関用調整項目!$G$2*F118/$F$367</f>
        <v>7.1748020315176422e-002</v>
      </c>
      <c r="H118" s="116">
        <f t="shared" si="50"/>
        <v>2.9417509509556528</v>
      </c>
      <c r="I118" s="116">
        <f>IF(降水量!Y118&gt;0,降水量!Y118*飽差!I118*F118*E118,0)</f>
        <v>33.477407610906752</v>
      </c>
      <c r="J118" s="116">
        <f>指導機関用調整項目!$G$2*I118/$I$367</f>
        <v>9.7079243118105604e-002</v>
      </c>
      <c r="K118" s="116"/>
      <c r="M118" s="116">
        <f t="shared" si="29"/>
        <v>18.68</v>
      </c>
      <c r="N118" s="116">
        <f t="shared" si="30"/>
        <v>17.740000000000002</v>
      </c>
      <c r="O118" s="116">
        <f t="shared" si="31"/>
        <v>18.625</v>
      </c>
      <c r="P118" s="116">
        <f t="shared" si="32"/>
        <v>18.66</v>
      </c>
      <c r="Q118" s="116">
        <f t="shared" si="33"/>
        <v>13.1</v>
      </c>
      <c r="R118" s="116">
        <f t="shared" si="34"/>
        <v>15.919999999999998</v>
      </c>
      <c r="S118" s="116">
        <f t="shared" si="35"/>
        <v>16.560000000000002</v>
      </c>
      <c r="T118" s="116">
        <f t="shared" si="36"/>
        <v>17.600000000000001</v>
      </c>
      <c r="U118" s="116">
        <f t="shared" si="37"/>
        <v>17.36</v>
      </c>
      <c r="V118" s="116">
        <f t="shared" si="38"/>
        <v>17.525000000000002</v>
      </c>
      <c r="Y118" s="116">
        <f t="shared" si="39"/>
        <v>18.68</v>
      </c>
      <c r="Z118" s="113">
        <v>16.899999999999999</v>
      </c>
      <c r="AA118" s="113">
        <v>20.7</v>
      </c>
      <c r="AB118" s="113">
        <v>17.3</v>
      </c>
      <c r="AC118" s="113">
        <v>22.3</v>
      </c>
      <c r="AD118" s="113">
        <v>16.2</v>
      </c>
      <c r="AE118" s="115"/>
      <c r="AG118" s="116">
        <f t="shared" si="40"/>
        <v>17.740000000000002</v>
      </c>
      <c r="AH118" s="113">
        <v>15.8</v>
      </c>
      <c r="AI118" s="113">
        <v>20.2</v>
      </c>
      <c r="AJ118" s="113">
        <v>16.600000000000001</v>
      </c>
      <c r="AK118" s="113">
        <v>20.8</v>
      </c>
      <c r="AL118" s="113">
        <v>15.3</v>
      </c>
      <c r="AM118" s="115"/>
      <c r="AO118" s="116">
        <f t="shared" si="41"/>
        <v>18.625</v>
      </c>
      <c r="AP118" s="113">
        <v>16.8</v>
      </c>
      <c r="AQ118" s="113">
        <v>20.6</v>
      </c>
      <c r="AR118" s="113">
        <v>16.3</v>
      </c>
      <c r="AS118" s="113">
        <v>22.4</v>
      </c>
      <c r="AT118" s="113">
        <v>15.2</v>
      </c>
      <c r="AU118" s="115"/>
      <c r="AW118" s="116">
        <f t="shared" si="42"/>
        <v>18.66</v>
      </c>
      <c r="AX118" s="113">
        <v>17.600000000000001</v>
      </c>
      <c r="AY118" s="113">
        <v>20.9</v>
      </c>
      <c r="AZ118" s="113">
        <v>16.100000000000001</v>
      </c>
      <c r="BA118" s="113">
        <v>23</v>
      </c>
      <c r="BB118" s="113">
        <v>15.7</v>
      </c>
      <c r="BC118" s="115"/>
      <c r="BE118" s="116">
        <f t="shared" si="43"/>
        <v>13.1</v>
      </c>
      <c r="BF118" s="113">
        <v>12.2</v>
      </c>
      <c r="BG118" s="113">
        <v>15.4</v>
      </c>
      <c r="BH118" s="113">
        <v>10.6</v>
      </c>
      <c r="BI118" s="113">
        <v>17.600000000000001</v>
      </c>
      <c r="BJ118" s="113">
        <v>9.6999999999999993</v>
      </c>
      <c r="BK118" s="115"/>
      <c r="BM118" s="116">
        <f t="shared" si="44"/>
        <v>15.919999999999998</v>
      </c>
      <c r="BN118" s="113">
        <v>14.4</v>
      </c>
      <c r="BO118" s="113">
        <v>18.2</v>
      </c>
      <c r="BP118" s="113">
        <v>13.7</v>
      </c>
      <c r="BQ118" s="113">
        <v>20.9</v>
      </c>
      <c r="BR118" s="113">
        <v>12.4</v>
      </c>
      <c r="BU118" s="116">
        <f t="shared" si="45"/>
        <v>16.560000000000002</v>
      </c>
      <c r="BV118" s="113">
        <v>16.3</v>
      </c>
      <c r="BW118" s="113">
        <v>19.100000000000001</v>
      </c>
      <c r="BX118" s="113">
        <v>14.2</v>
      </c>
      <c r="BY118" s="113">
        <v>19.7</v>
      </c>
      <c r="BZ118" s="113">
        <v>13.5</v>
      </c>
      <c r="CC118" s="116">
        <f t="shared" si="46"/>
        <v>17.600000000000001</v>
      </c>
      <c r="CD118" s="113">
        <v>16.8</v>
      </c>
      <c r="CE118" s="113">
        <v>19.3</v>
      </c>
      <c r="CF118" s="113">
        <v>15.8</v>
      </c>
      <c r="CG118" s="113">
        <v>20.2</v>
      </c>
      <c r="CH118" s="113">
        <v>15.9</v>
      </c>
      <c r="CK118" s="116">
        <f t="shared" si="47"/>
        <v>17.36</v>
      </c>
      <c r="CL118" s="113">
        <v>16.7</v>
      </c>
      <c r="CM118" s="113">
        <v>19.100000000000001</v>
      </c>
      <c r="CN118" s="113">
        <v>15.7</v>
      </c>
      <c r="CO118" s="113">
        <v>20.6</v>
      </c>
      <c r="CP118" s="113">
        <v>14.7</v>
      </c>
      <c r="CS118" s="116">
        <f t="shared" si="48"/>
        <v>17.525000000000002</v>
      </c>
      <c r="CT118" s="113">
        <v>16.399999999999999</v>
      </c>
      <c r="CU118" s="113">
        <v>19.600000000000001</v>
      </c>
      <c r="CV118" s="113">
        <v>15.6</v>
      </c>
      <c r="CW118" s="113">
        <v>20.6</v>
      </c>
      <c r="CX118" s="113">
        <v>14.3</v>
      </c>
      <c r="DA118" s="118">
        <v>45872</v>
      </c>
      <c r="DB118" s="113">
        <v>26.30875</v>
      </c>
      <c r="DC118" s="113">
        <v>28.7</v>
      </c>
    </row>
    <row r="119" spans="3:107">
      <c r="C119" s="115">
        <f t="shared" si="49"/>
        <v>118</v>
      </c>
      <c r="D119" s="116">
        <f t="shared" si="26"/>
        <v>16.656549999999999</v>
      </c>
      <c r="E119" s="116">
        <f t="shared" si="27"/>
        <v>16.22</v>
      </c>
      <c r="F119" s="116">
        <f t="shared" si="28"/>
        <v>8.6565499999999993</v>
      </c>
      <c r="G119" s="116">
        <f>指導機関用調整項目!$G$2*F119/$F$367</f>
        <v>6.9555661663643728e-002</v>
      </c>
      <c r="H119" s="116">
        <f t="shared" si="50"/>
        <v>3.0113066126192964</v>
      </c>
      <c r="I119" s="116">
        <f>IF(降水量!Y119&gt;0,降水量!Y119*飽差!I119*F119*E119,0)</f>
        <v>12.637115339243524</v>
      </c>
      <c r="J119" s="116">
        <f>指導機関用調整項目!$G$2*I119/$I$367</f>
        <v>3.6645656873690494e-002</v>
      </c>
      <c r="K119" s="116"/>
      <c r="M119" s="116">
        <f t="shared" si="29"/>
        <v>17.8</v>
      </c>
      <c r="N119" s="116">
        <f t="shared" si="30"/>
        <v>17.419999999999998</v>
      </c>
      <c r="O119" s="116">
        <f t="shared" si="31"/>
        <v>18.125</v>
      </c>
      <c r="P119" s="116">
        <f t="shared" si="32"/>
        <v>17.899999999999999</v>
      </c>
      <c r="Q119" s="116">
        <f t="shared" si="33"/>
        <v>12.22</v>
      </c>
      <c r="R119" s="116">
        <f t="shared" si="34"/>
        <v>14.88</v>
      </c>
      <c r="S119" s="116">
        <f t="shared" si="35"/>
        <v>16.22</v>
      </c>
      <c r="T119" s="116">
        <f t="shared" si="36"/>
        <v>17.5</v>
      </c>
      <c r="U119" s="116">
        <f t="shared" si="37"/>
        <v>17.100000000000001</v>
      </c>
      <c r="V119" s="116">
        <f t="shared" si="38"/>
        <v>16.925000000000001</v>
      </c>
      <c r="Y119" s="116">
        <f t="shared" si="39"/>
        <v>17.8</v>
      </c>
      <c r="Z119" s="113">
        <v>16.899999999999999</v>
      </c>
      <c r="AA119" s="113">
        <v>18.2</v>
      </c>
      <c r="AB119" s="113">
        <v>17.3</v>
      </c>
      <c r="AC119" s="113">
        <v>18.5</v>
      </c>
      <c r="AD119" s="113">
        <v>18.100000000000001</v>
      </c>
      <c r="AE119" s="115"/>
      <c r="AG119" s="116">
        <f t="shared" si="40"/>
        <v>17.419999999999998</v>
      </c>
      <c r="AH119" s="113">
        <v>15.9</v>
      </c>
      <c r="AI119" s="113">
        <v>18.7</v>
      </c>
      <c r="AJ119" s="113">
        <v>16.5</v>
      </c>
      <c r="AK119" s="113">
        <v>18.899999999999999</v>
      </c>
      <c r="AL119" s="113">
        <v>17.100000000000001</v>
      </c>
      <c r="AM119" s="115"/>
      <c r="AO119" s="116">
        <f t="shared" si="41"/>
        <v>18.125</v>
      </c>
      <c r="AP119" s="113">
        <v>16.399999999999999</v>
      </c>
      <c r="AQ119" s="113">
        <v>18.5</v>
      </c>
      <c r="AR119" s="113">
        <v>17.2</v>
      </c>
      <c r="AS119" s="113">
        <v>19</v>
      </c>
      <c r="AT119" s="113">
        <v>17.8</v>
      </c>
      <c r="AU119" s="115"/>
      <c r="AW119" s="116">
        <f t="shared" si="42"/>
        <v>17.899999999999999</v>
      </c>
      <c r="AX119" s="113">
        <v>16.3</v>
      </c>
      <c r="AY119" s="113">
        <v>18.899999999999999</v>
      </c>
      <c r="AZ119" s="113">
        <v>17</v>
      </c>
      <c r="BA119" s="113">
        <v>19.2</v>
      </c>
      <c r="BB119" s="113">
        <v>18.100000000000001</v>
      </c>
      <c r="BC119" s="115"/>
      <c r="BE119" s="116">
        <f t="shared" si="43"/>
        <v>12.22</v>
      </c>
      <c r="BF119" s="113">
        <v>11.1</v>
      </c>
      <c r="BG119" s="113">
        <v>14.1</v>
      </c>
      <c r="BH119" s="113">
        <v>12.7</v>
      </c>
      <c r="BI119" s="113">
        <v>12.3</v>
      </c>
      <c r="BJ119" s="113">
        <v>10.9</v>
      </c>
      <c r="BK119" s="115"/>
      <c r="BM119" s="116">
        <f t="shared" si="44"/>
        <v>14.88</v>
      </c>
      <c r="BN119" s="113">
        <v>13.7</v>
      </c>
      <c r="BO119" s="113">
        <v>16.399999999999999</v>
      </c>
      <c r="BP119" s="113">
        <v>14.7</v>
      </c>
      <c r="BQ119" s="113">
        <v>15.8</v>
      </c>
      <c r="BR119" s="113">
        <v>13.8</v>
      </c>
      <c r="BU119" s="116">
        <f t="shared" si="45"/>
        <v>16.22</v>
      </c>
      <c r="BV119" s="113">
        <v>15</v>
      </c>
      <c r="BW119" s="113">
        <v>17.399999999999999</v>
      </c>
      <c r="BX119" s="113">
        <v>15.3</v>
      </c>
      <c r="BY119" s="113">
        <v>17.399999999999999</v>
      </c>
      <c r="BZ119" s="113">
        <v>16</v>
      </c>
      <c r="CC119" s="116">
        <f t="shared" si="46"/>
        <v>17.5</v>
      </c>
      <c r="CD119" s="113">
        <v>16.5</v>
      </c>
      <c r="CE119" s="113">
        <v>18.2</v>
      </c>
      <c r="CF119" s="113">
        <v>16.5</v>
      </c>
      <c r="CG119" s="113">
        <v>18.399999999999999</v>
      </c>
      <c r="CH119" s="113">
        <v>17.899999999999999</v>
      </c>
      <c r="CK119" s="116">
        <f t="shared" si="47"/>
        <v>17.100000000000001</v>
      </c>
      <c r="CL119" s="113">
        <v>15.6</v>
      </c>
      <c r="CM119" s="113">
        <v>18.5</v>
      </c>
      <c r="CN119" s="113">
        <v>15.8</v>
      </c>
      <c r="CO119" s="113">
        <v>18.3</v>
      </c>
      <c r="CP119" s="113">
        <v>17.3</v>
      </c>
      <c r="CS119" s="116">
        <f t="shared" si="48"/>
        <v>16.925000000000001</v>
      </c>
      <c r="CT119" s="113">
        <v>15.4</v>
      </c>
      <c r="CU119" s="113">
        <v>17.899999999999999</v>
      </c>
      <c r="CV119" s="113">
        <v>16.100000000000001</v>
      </c>
      <c r="CW119" s="113">
        <v>17.899999999999999</v>
      </c>
      <c r="CX119" s="113">
        <v>15.8</v>
      </c>
      <c r="DA119" s="118">
        <v>45873</v>
      </c>
      <c r="DB119" s="113">
        <v>26.372916666666665</v>
      </c>
      <c r="DC119" s="113">
        <v>28.1</v>
      </c>
    </row>
    <row r="120" spans="3:107">
      <c r="C120" s="115">
        <f t="shared" si="49"/>
        <v>119</v>
      </c>
      <c r="D120" s="116">
        <f t="shared" si="26"/>
        <v>16.463949999999997</v>
      </c>
      <c r="E120" s="116">
        <f t="shared" si="27"/>
        <v>15.979999999999999</v>
      </c>
      <c r="F120" s="116">
        <f t="shared" si="28"/>
        <v>8.463949999999997</v>
      </c>
      <c r="G120" s="116">
        <f>指導機関用調整項目!$G$2*F120/$F$367</f>
        <v>6.8008114380208873e-002</v>
      </c>
      <c r="H120" s="116">
        <f t="shared" si="50"/>
        <v>3.0793147269995051</v>
      </c>
      <c r="I120" s="116">
        <f>IF(降水量!Y120&gt;0,降水量!Y120*飽差!I120*F120*E120,0)</f>
        <v>22.268399619507559</v>
      </c>
      <c r="J120" s="116">
        <f>指導機関用調整項目!$G$2*I120/$I$367</f>
        <v>6.4574874065487745e-002</v>
      </c>
      <c r="K120" s="116"/>
      <c r="M120" s="116">
        <f t="shared" si="29"/>
        <v>16.55</v>
      </c>
      <c r="N120" s="116">
        <f t="shared" si="30"/>
        <v>16.96</v>
      </c>
      <c r="O120" s="116">
        <f t="shared" si="31"/>
        <v>17.399999999999999</v>
      </c>
      <c r="P120" s="116">
        <f t="shared" si="32"/>
        <v>17.399999999999999</v>
      </c>
      <c r="Q120" s="116">
        <f t="shared" si="33"/>
        <v>12.72</v>
      </c>
      <c r="R120" s="116">
        <f t="shared" si="34"/>
        <v>15.080000000000002</v>
      </c>
      <c r="S120" s="116">
        <f t="shared" si="35"/>
        <v>15.979999999999999</v>
      </c>
      <c r="T120" s="116">
        <f t="shared" si="36"/>
        <v>17.2</v>
      </c>
      <c r="U120" s="116">
        <f t="shared" si="37"/>
        <v>16.96</v>
      </c>
      <c r="V120" s="116">
        <f t="shared" si="38"/>
        <v>16.899999999999999</v>
      </c>
      <c r="Y120" s="116">
        <f t="shared" si="39"/>
        <v>16.55</v>
      </c>
      <c r="Z120" s="113">
        <v>16.5</v>
      </c>
      <c r="AB120" s="113">
        <v>18</v>
      </c>
      <c r="AC120" s="113">
        <v>15</v>
      </c>
      <c r="AD120" s="113">
        <v>16.7</v>
      </c>
      <c r="AE120" s="115"/>
      <c r="AG120" s="116">
        <f t="shared" si="40"/>
        <v>16.96</v>
      </c>
      <c r="AH120" s="113">
        <v>15.9</v>
      </c>
      <c r="AI120" s="113">
        <v>19.8</v>
      </c>
      <c r="AJ120" s="113">
        <v>17.2</v>
      </c>
      <c r="AK120" s="113">
        <v>15.3</v>
      </c>
      <c r="AL120" s="113">
        <v>16.600000000000001</v>
      </c>
      <c r="AM120" s="115"/>
      <c r="AO120" s="116">
        <f t="shared" si="41"/>
        <v>17.399999999999999</v>
      </c>
      <c r="AP120" s="113">
        <v>16.5</v>
      </c>
      <c r="AQ120" s="113">
        <v>19.600000000000001</v>
      </c>
      <c r="AR120" s="113">
        <v>17.7</v>
      </c>
      <c r="AS120" s="113">
        <v>15.6</v>
      </c>
      <c r="AT120" s="113">
        <v>16.7</v>
      </c>
      <c r="AU120" s="115"/>
      <c r="AW120" s="116">
        <f t="shared" si="42"/>
        <v>17.399999999999999</v>
      </c>
      <c r="AX120" s="113">
        <v>17.3</v>
      </c>
      <c r="AY120" s="113">
        <v>19.899999999999999</v>
      </c>
      <c r="AZ120" s="113">
        <v>17.600000000000001</v>
      </c>
      <c r="BA120" s="113">
        <v>15.7</v>
      </c>
      <c r="BB120" s="113">
        <v>16.5</v>
      </c>
      <c r="BC120" s="115"/>
      <c r="BE120" s="116">
        <f t="shared" si="43"/>
        <v>12.72</v>
      </c>
      <c r="BF120" s="113">
        <v>11.5</v>
      </c>
      <c r="BG120" s="113">
        <v>16.399999999999999</v>
      </c>
      <c r="BH120" s="113">
        <v>12.9</v>
      </c>
      <c r="BI120" s="113">
        <v>11.8</v>
      </c>
      <c r="BJ120" s="113">
        <v>11</v>
      </c>
      <c r="BK120" s="115"/>
      <c r="BM120" s="116">
        <f t="shared" si="44"/>
        <v>15.080000000000002</v>
      </c>
      <c r="BN120" s="113">
        <v>14.2</v>
      </c>
      <c r="BO120" s="113">
        <v>18.8</v>
      </c>
      <c r="BP120" s="113">
        <v>14.9</v>
      </c>
      <c r="BQ120" s="113">
        <v>14</v>
      </c>
      <c r="BR120" s="113">
        <v>13.5</v>
      </c>
      <c r="BU120" s="116">
        <f t="shared" si="45"/>
        <v>15.979999999999999</v>
      </c>
      <c r="BV120" s="113">
        <v>13.9</v>
      </c>
      <c r="BW120" s="113">
        <v>19.2</v>
      </c>
      <c r="BX120" s="113">
        <v>16.7</v>
      </c>
      <c r="BY120" s="113">
        <v>14.3</v>
      </c>
      <c r="BZ120" s="113">
        <v>15.8</v>
      </c>
      <c r="CC120" s="116">
        <f t="shared" si="46"/>
        <v>17.2</v>
      </c>
      <c r="CD120" s="113">
        <v>15.3</v>
      </c>
      <c r="CE120" s="113">
        <v>19</v>
      </c>
      <c r="CF120" s="113">
        <v>17.7</v>
      </c>
      <c r="CG120" s="113">
        <v>16.100000000000001</v>
      </c>
      <c r="CH120" s="113">
        <v>17.899999999999999</v>
      </c>
      <c r="CK120" s="116">
        <f t="shared" si="47"/>
        <v>16.96</v>
      </c>
      <c r="CL120" s="113">
        <v>15.5</v>
      </c>
      <c r="CM120" s="113">
        <v>19</v>
      </c>
      <c r="CN120" s="113">
        <v>17.3</v>
      </c>
      <c r="CO120" s="113">
        <v>15.8</v>
      </c>
      <c r="CP120" s="113">
        <v>17.2</v>
      </c>
      <c r="CS120" s="116">
        <f t="shared" si="48"/>
        <v>16.899999999999999</v>
      </c>
      <c r="CT120" s="113">
        <v>15.4</v>
      </c>
      <c r="CU120" s="113">
        <v>20</v>
      </c>
      <c r="CV120" s="113">
        <v>16.399999999999999</v>
      </c>
      <c r="CW120" s="113">
        <v>15.4</v>
      </c>
      <c r="CX120" s="113">
        <v>15.8</v>
      </c>
      <c r="DA120" s="113">
        <v>45874</v>
      </c>
      <c r="DB120" s="113">
        <v>26.382916666666663</v>
      </c>
      <c r="DC120" s="113">
        <v>28.5</v>
      </c>
    </row>
    <row r="121" spans="3:107">
      <c r="C121" s="115">
        <f t="shared" si="49"/>
        <v>120</v>
      </c>
      <c r="D121" s="116">
        <f t="shared" si="26"/>
        <v>16.52815</v>
      </c>
      <c r="E121" s="116">
        <f t="shared" si="27"/>
        <v>16.060000000000002</v>
      </c>
      <c r="F121" s="116">
        <f t="shared" si="28"/>
        <v>8.5281500000000001</v>
      </c>
      <c r="G121" s="116">
        <f>指導機関用調整項目!$G$2*F121/$F$367</f>
        <v>6.8523963474687186e-002</v>
      </c>
      <c r="H121" s="116">
        <f t="shared" si="50"/>
        <v>3.1478386904741922</v>
      </c>
      <c r="I121" s="116">
        <f>IF(降水量!Y121&gt;0,降水量!Y121*飽差!I121*F121*E121,0)</f>
        <v>19.080340242769545</v>
      </c>
      <c r="J121" s="116">
        <f>指導機関用調整項目!$G$2*I121/$I$367</f>
        <v>5.5330000779407064e-002</v>
      </c>
      <c r="K121" s="116"/>
      <c r="M121" s="116">
        <f t="shared" si="29"/>
        <v>17.174999999999997</v>
      </c>
      <c r="N121" s="116">
        <f t="shared" si="30"/>
        <v>17.46</v>
      </c>
      <c r="O121" s="116">
        <f t="shared" si="31"/>
        <v>18.474999999999998</v>
      </c>
      <c r="P121" s="116">
        <f t="shared" si="32"/>
        <v>18.34</v>
      </c>
      <c r="Q121" s="116">
        <f t="shared" si="33"/>
        <v>13.26</v>
      </c>
      <c r="R121" s="116">
        <f t="shared" si="34"/>
        <v>15.8</v>
      </c>
      <c r="S121" s="116">
        <f t="shared" si="35"/>
        <v>16.060000000000002</v>
      </c>
      <c r="T121" s="116">
        <f t="shared" si="36"/>
        <v>17.2</v>
      </c>
      <c r="U121" s="116">
        <f t="shared" si="37"/>
        <v>17.100000000000001</v>
      </c>
      <c r="V121" s="116">
        <f t="shared" si="38"/>
        <v>16.975000000000001</v>
      </c>
      <c r="Y121" s="116">
        <f t="shared" si="39"/>
        <v>17.174999999999997</v>
      </c>
      <c r="Z121" s="113">
        <v>15.8</v>
      </c>
      <c r="AB121" s="113">
        <v>19.3</v>
      </c>
      <c r="AC121" s="113">
        <v>14.7</v>
      </c>
      <c r="AD121" s="113">
        <v>18.899999999999999</v>
      </c>
      <c r="AE121" s="115"/>
      <c r="AG121" s="116">
        <f t="shared" si="40"/>
        <v>17.46</v>
      </c>
      <c r="AH121" s="113">
        <v>16</v>
      </c>
      <c r="AI121" s="113">
        <v>19.8</v>
      </c>
      <c r="AJ121" s="113">
        <v>18.5</v>
      </c>
      <c r="AK121" s="113">
        <v>14.8</v>
      </c>
      <c r="AL121" s="113">
        <v>18.2</v>
      </c>
      <c r="AM121" s="115"/>
      <c r="AO121" s="116">
        <f t="shared" si="41"/>
        <v>18.474999999999998</v>
      </c>
      <c r="AP121" s="113">
        <v>16.600000000000001</v>
      </c>
      <c r="AQ121" s="113">
        <v>19.399999999999999</v>
      </c>
      <c r="AR121" s="113">
        <v>19.7</v>
      </c>
      <c r="AS121" s="113">
        <v>15.9</v>
      </c>
      <c r="AT121" s="113">
        <v>18.899999999999999</v>
      </c>
      <c r="AU121" s="115"/>
      <c r="AW121" s="116">
        <f t="shared" si="42"/>
        <v>18.34</v>
      </c>
      <c r="AX121" s="113">
        <v>16.399999999999999</v>
      </c>
      <c r="AY121" s="113">
        <v>19.899999999999999</v>
      </c>
      <c r="AZ121" s="113">
        <v>20.2</v>
      </c>
      <c r="BA121" s="113">
        <v>15.5</v>
      </c>
      <c r="BB121" s="113">
        <v>19.7</v>
      </c>
      <c r="BC121" s="115"/>
      <c r="BE121" s="116">
        <f t="shared" si="43"/>
        <v>13.26</v>
      </c>
      <c r="BF121" s="113">
        <v>11.6</v>
      </c>
      <c r="BG121" s="113">
        <v>16.100000000000001</v>
      </c>
      <c r="BH121" s="113">
        <v>14.8</v>
      </c>
      <c r="BI121" s="113">
        <v>10.6</v>
      </c>
      <c r="BJ121" s="113">
        <v>13.2</v>
      </c>
      <c r="BK121" s="115"/>
      <c r="BM121" s="116">
        <f t="shared" si="44"/>
        <v>15.8</v>
      </c>
      <c r="BN121" s="113">
        <v>13.3</v>
      </c>
      <c r="BO121" s="113">
        <v>18.5</v>
      </c>
      <c r="BP121" s="113">
        <v>17.3</v>
      </c>
      <c r="BQ121" s="113">
        <v>14.3</v>
      </c>
      <c r="BR121" s="113">
        <v>15.6</v>
      </c>
      <c r="BU121" s="116">
        <f t="shared" si="45"/>
        <v>16.060000000000002</v>
      </c>
      <c r="BV121" s="113">
        <v>14.5</v>
      </c>
      <c r="BW121" s="113">
        <v>18.600000000000001</v>
      </c>
      <c r="BX121" s="113">
        <v>17.600000000000001</v>
      </c>
      <c r="BY121" s="113">
        <v>13.7</v>
      </c>
      <c r="BZ121" s="113">
        <v>15.9</v>
      </c>
      <c r="CC121" s="116">
        <f t="shared" si="46"/>
        <v>17.2</v>
      </c>
      <c r="CD121" s="113">
        <v>15.1</v>
      </c>
      <c r="CE121" s="113">
        <v>19.399999999999999</v>
      </c>
      <c r="CF121" s="113">
        <v>18.600000000000001</v>
      </c>
      <c r="CG121" s="113">
        <v>15.5</v>
      </c>
      <c r="CH121" s="113">
        <v>17.399999999999999</v>
      </c>
      <c r="CK121" s="116">
        <f t="shared" si="47"/>
        <v>17.100000000000001</v>
      </c>
      <c r="CL121" s="113">
        <v>15.3</v>
      </c>
      <c r="CM121" s="113">
        <v>19.399999999999999</v>
      </c>
      <c r="CN121" s="113">
        <v>18.8</v>
      </c>
      <c r="CO121" s="113">
        <v>14.7</v>
      </c>
      <c r="CP121" s="113">
        <v>17.3</v>
      </c>
      <c r="CS121" s="116">
        <f t="shared" si="48"/>
        <v>16.975000000000001</v>
      </c>
      <c r="CT121" s="113">
        <v>16.2</v>
      </c>
      <c r="CU121" s="113">
        <v>19</v>
      </c>
      <c r="CV121" s="113">
        <v>17.5</v>
      </c>
      <c r="CW121" s="113">
        <v>14.7</v>
      </c>
      <c r="CX121" s="113">
        <v>16.7</v>
      </c>
      <c r="DA121" s="113">
        <v>45875</v>
      </c>
      <c r="DB121" s="113">
        <v>26.601249999999997</v>
      </c>
      <c r="DC121" s="113">
        <v>30.1</v>
      </c>
    </row>
    <row r="122" spans="3:107">
      <c r="C122" s="115">
        <f t="shared" si="49"/>
        <v>121</v>
      </c>
      <c r="D122" s="116">
        <f t="shared" si="26"/>
        <v>16.480000000000004</v>
      </c>
      <c r="E122" s="116">
        <f t="shared" si="27"/>
        <v>16.000000000000004</v>
      </c>
      <c r="F122" s="116">
        <f t="shared" si="28"/>
        <v>8.480000000000004</v>
      </c>
      <c r="G122" s="116">
        <f>指導機関用調整項目!$G$2*F122/$F$367</f>
        <v>6.8137076653828496e-002</v>
      </c>
      <c r="H122" s="116">
        <f t="shared" si="50"/>
        <v>3.2159757671280205</v>
      </c>
      <c r="I122" s="116">
        <f>IF(降水量!Y122&gt;0,降水量!Y122*飽差!I122*F122*E122,0)</f>
        <v>30.567974897836734</v>
      </c>
      <c r="J122" s="116">
        <f>指導機関用調整項目!$G$2*I122/$I$367</f>
        <v>8.8642343553759564e-002</v>
      </c>
      <c r="K122" s="116"/>
      <c r="M122" s="116">
        <f t="shared" si="29"/>
        <v>18.080000000000002</v>
      </c>
      <c r="N122" s="116">
        <f t="shared" si="30"/>
        <v>17.36</v>
      </c>
      <c r="O122" s="116">
        <f t="shared" si="31"/>
        <v>17.325000000000003</v>
      </c>
      <c r="P122" s="116">
        <f t="shared" si="32"/>
        <v>17.82</v>
      </c>
      <c r="Q122" s="116">
        <f t="shared" si="33"/>
        <v>12.24</v>
      </c>
      <c r="R122" s="116">
        <f t="shared" si="34"/>
        <v>15.180000000000001</v>
      </c>
      <c r="S122" s="116">
        <f t="shared" si="35"/>
        <v>16.000000000000004</v>
      </c>
      <c r="T122" s="116">
        <f t="shared" si="36"/>
        <v>17.34</v>
      </c>
      <c r="U122" s="116">
        <f t="shared" si="37"/>
        <v>17.380000000000003</v>
      </c>
      <c r="V122" s="116">
        <f t="shared" si="38"/>
        <v>16.8</v>
      </c>
      <c r="Y122" s="116">
        <f t="shared" si="39"/>
        <v>18.080000000000002</v>
      </c>
      <c r="Z122" s="113">
        <v>17.7</v>
      </c>
      <c r="AA122" s="113">
        <v>22.7</v>
      </c>
      <c r="AB122" s="113">
        <v>19.2</v>
      </c>
      <c r="AC122" s="113">
        <v>14.4</v>
      </c>
      <c r="AD122" s="113">
        <v>16.399999999999999</v>
      </c>
      <c r="AE122" s="115"/>
      <c r="AG122" s="116">
        <f t="shared" si="40"/>
        <v>17.36</v>
      </c>
      <c r="AH122" s="113">
        <v>17.8</v>
      </c>
      <c r="AI122" s="113">
        <v>20.6</v>
      </c>
      <c r="AJ122" s="113">
        <v>18.3</v>
      </c>
      <c r="AK122" s="113">
        <v>14.6</v>
      </c>
      <c r="AL122" s="113">
        <v>15.5</v>
      </c>
      <c r="AM122" s="115"/>
      <c r="AO122" s="116">
        <f t="shared" si="41"/>
        <v>17.325000000000003</v>
      </c>
      <c r="AP122" s="113">
        <v>18</v>
      </c>
      <c r="AQ122" s="113">
        <v>20.3</v>
      </c>
      <c r="AR122" s="113">
        <v>18.600000000000001</v>
      </c>
      <c r="AS122" s="113">
        <v>14.5</v>
      </c>
      <c r="AT122" s="113">
        <v>15.9</v>
      </c>
      <c r="AU122" s="115"/>
      <c r="AW122" s="116">
        <f t="shared" si="42"/>
        <v>17.82</v>
      </c>
      <c r="AX122" s="113">
        <v>18.100000000000001</v>
      </c>
      <c r="AY122" s="113">
        <v>20.8</v>
      </c>
      <c r="AZ122" s="113">
        <v>19.399999999999999</v>
      </c>
      <c r="BA122" s="113">
        <v>14.4</v>
      </c>
      <c r="BB122" s="113">
        <v>16.399999999999999</v>
      </c>
      <c r="BC122" s="115"/>
      <c r="BE122" s="116">
        <f t="shared" si="43"/>
        <v>12.24</v>
      </c>
      <c r="BF122" s="113">
        <v>12.6</v>
      </c>
      <c r="BG122" s="113">
        <v>15.6</v>
      </c>
      <c r="BH122" s="113">
        <v>13.3</v>
      </c>
      <c r="BI122" s="113">
        <v>8.5</v>
      </c>
      <c r="BJ122" s="113">
        <v>11.2</v>
      </c>
      <c r="BK122" s="115"/>
      <c r="BM122" s="116">
        <f t="shared" si="44"/>
        <v>15.180000000000001</v>
      </c>
      <c r="BN122" s="113">
        <v>15.2</v>
      </c>
      <c r="BO122" s="113">
        <v>18.5</v>
      </c>
      <c r="BP122" s="113">
        <v>16.8</v>
      </c>
      <c r="BQ122" s="113">
        <v>12.4</v>
      </c>
      <c r="BR122" s="113">
        <v>13</v>
      </c>
      <c r="BU122" s="116">
        <f t="shared" si="45"/>
        <v>16.000000000000004</v>
      </c>
      <c r="BV122" s="113">
        <v>16.399999999999999</v>
      </c>
      <c r="BW122" s="113">
        <v>19.100000000000001</v>
      </c>
      <c r="BX122" s="113">
        <v>17.2</v>
      </c>
      <c r="BY122" s="113">
        <v>12.9</v>
      </c>
      <c r="BZ122" s="113">
        <v>14.4</v>
      </c>
      <c r="CC122" s="116">
        <f t="shared" si="46"/>
        <v>17.34</v>
      </c>
      <c r="CD122" s="113">
        <v>17.600000000000001</v>
      </c>
      <c r="CE122" s="113">
        <v>20.100000000000001</v>
      </c>
      <c r="CF122" s="113">
        <v>17.5</v>
      </c>
      <c r="CG122" s="113">
        <v>14.5</v>
      </c>
      <c r="CH122" s="113">
        <v>17</v>
      </c>
      <c r="CK122" s="116">
        <f t="shared" si="47"/>
        <v>17.380000000000003</v>
      </c>
      <c r="CL122" s="113">
        <v>17.2</v>
      </c>
      <c r="CM122" s="113">
        <v>20.8</v>
      </c>
      <c r="CN122" s="113">
        <v>17.899999999999999</v>
      </c>
      <c r="CO122" s="113">
        <v>14.4</v>
      </c>
      <c r="CP122" s="113">
        <v>16.600000000000001</v>
      </c>
      <c r="CS122" s="116">
        <f t="shared" si="48"/>
        <v>16.8</v>
      </c>
      <c r="CT122" s="113">
        <v>17.399999999999999</v>
      </c>
      <c r="CU122" s="113">
        <v>20.399999999999999</v>
      </c>
      <c r="CV122" s="113">
        <v>18.100000000000001</v>
      </c>
      <c r="CW122" s="113">
        <v>13.7</v>
      </c>
      <c r="CX122" s="113">
        <v>15</v>
      </c>
      <c r="DA122" s="113">
        <v>45876</v>
      </c>
      <c r="DB122" s="113">
        <v>26.422499999999999</v>
      </c>
      <c r="DC122" s="113">
        <v>28.5</v>
      </c>
    </row>
    <row r="123" spans="3:107">
      <c r="C123" s="115">
        <f t="shared" si="49"/>
        <v>122</v>
      </c>
      <c r="D123" s="116">
        <f t="shared" si="26"/>
        <v>15.228100000000001</v>
      </c>
      <c r="E123" s="116">
        <f t="shared" si="27"/>
        <v>14.440000000000001</v>
      </c>
      <c r="F123" s="116">
        <f t="shared" si="28"/>
        <v>7.2281000000000013</v>
      </c>
      <c r="G123" s="116">
        <f>指導機関用調整項目!$G$2*F123/$F$367</f>
        <v>5.8078019311502083e-002</v>
      </c>
      <c r="H123" s="116">
        <f t="shared" si="50"/>
        <v>3.2740537864395227</v>
      </c>
      <c r="I123" s="116">
        <f>IF(降水量!Y123&gt;0,降水量!Y123*飽差!I123*F123*E123,0)</f>
        <v>17.80307119115615</v>
      </c>
      <c r="J123" s="116">
        <f>指導機関用調整項目!$G$2*I123/$I$367</f>
        <v>5.1626120412385706e-002</v>
      </c>
      <c r="K123" s="116"/>
      <c r="M123" s="116">
        <f t="shared" si="29"/>
        <v>16.96</v>
      </c>
      <c r="N123" s="116">
        <f t="shared" si="30"/>
        <v>16.440000000000001</v>
      </c>
      <c r="O123" s="116">
        <f t="shared" si="31"/>
        <v>16.649999999999999</v>
      </c>
      <c r="P123" s="116">
        <f t="shared" si="32"/>
        <v>16.72</v>
      </c>
      <c r="Q123" s="116">
        <f t="shared" si="33"/>
        <v>10.78</v>
      </c>
      <c r="R123" s="116">
        <f t="shared" si="34"/>
        <v>13.62</v>
      </c>
      <c r="S123" s="116">
        <f t="shared" si="35"/>
        <v>14.440000000000001</v>
      </c>
      <c r="T123" s="116">
        <f t="shared" si="36"/>
        <v>16.100000000000001</v>
      </c>
      <c r="U123" s="116">
        <f t="shared" si="37"/>
        <v>16.119999999999997</v>
      </c>
      <c r="V123" s="116">
        <f t="shared" si="38"/>
        <v>15.8</v>
      </c>
      <c r="Y123" s="116">
        <f t="shared" si="39"/>
        <v>16.96</v>
      </c>
      <c r="Z123" s="113">
        <v>16.3</v>
      </c>
      <c r="AA123" s="113">
        <v>18.399999999999999</v>
      </c>
      <c r="AB123" s="113">
        <v>17.2</v>
      </c>
      <c r="AC123" s="113">
        <v>16.100000000000001</v>
      </c>
      <c r="AD123" s="113">
        <v>16.8</v>
      </c>
      <c r="AE123" s="115"/>
      <c r="AG123" s="116">
        <f t="shared" si="40"/>
        <v>16.440000000000001</v>
      </c>
      <c r="AH123" s="113">
        <v>15.8</v>
      </c>
      <c r="AI123" s="113">
        <v>18.3</v>
      </c>
      <c r="AJ123" s="113">
        <v>16.5</v>
      </c>
      <c r="AK123" s="113">
        <v>14.8</v>
      </c>
      <c r="AL123" s="113">
        <v>16.8</v>
      </c>
      <c r="AM123" s="115"/>
      <c r="AO123" s="116">
        <f t="shared" si="41"/>
        <v>16.649999999999999</v>
      </c>
      <c r="AP123" s="113">
        <v>16.2</v>
      </c>
      <c r="AQ123" s="113">
        <v>18.3</v>
      </c>
      <c r="AR123" s="113">
        <v>17.3</v>
      </c>
      <c r="AS123" s="113">
        <v>14.7</v>
      </c>
      <c r="AT123" s="113">
        <v>16.3</v>
      </c>
      <c r="AU123" s="115"/>
      <c r="AW123" s="116">
        <f t="shared" si="42"/>
        <v>16.72</v>
      </c>
      <c r="AX123" s="113">
        <v>16</v>
      </c>
      <c r="AY123" s="113">
        <v>18.5</v>
      </c>
      <c r="AZ123" s="113">
        <v>17.100000000000001</v>
      </c>
      <c r="BA123" s="113">
        <v>15.7</v>
      </c>
      <c r="BB123" s="113">
        <v>16.3</v>
      </c>
      <c r="BC123" s="115"/>
      <c r="BE123" s="116">
        <f t="shared" si="43"/>
        <v>10.78</v>
      </c>
      <c r="BF123" s="113">
        <v>9.5</v>
      </c>
      <c r="BG123" s="113">
        <v>14.7</v>
      </c>
      <c r="BH123" s="113">
        <v>11.1</v>
      </c>
      <c r="BI123" s="113">
        <v>9.6</v>
      </c>
      <c r="BJ123" s="113">
        <v>9</v>
      </c>
      <c r="BK123" s="115"/>
      <c r="BM123" s="116">
        <f t="shared" si="44"/>
        <v>13.62</v>
      </c>
      <c r="BN123" s="113">
        <v>12.6</v>
      </c>
      <c r="BO123" s="113">
        <v>16.899999999999999</v>
      </c>
      <c r="BP123" s="113">
        <v>13.6</v>
      </c>
      <c r="BQ123" s="113">
        <v>13.4</v>
      </c>
      <c r="BR123" s="113">
        <v>11.6</v>
      </c>
      <c r="BU123" s="116">
        <f t="shared" si="45"/>
        <v>14.440000000000001</v>
      </c>
      <c r="BV123" s="113">
        <v>13.9</v>
      </c>
      <c r="BW123" s="113">
        <v>16.600000000000001</v>
      </c>
      <c r="BX123" s="113">
        <v>15.2</v>
      </c>
      <c r="BY123" s="113">
        <v>13.6</v>
      </c>
      <c r="BZ123" s="113">
        <v>12.9</v>
      </c>
      <c r="CC123" s="116">
        <f t="shared" si="46"/>
        <v>16.100000000000001</v>
      </c>
      <c r="CD123" s="113">
        <v>16.100000000000001</v>
      </c>
      <c r="CE123" s="113">
        <v>17.899999999999999</v>
      </c>
      <c r="CF123" s="113">
        <v>16.5</v>
      </c>
      <c r="CG123" s="113">
        <v>14.7</v>
      </c>
      <c r="CH123" s="113">
        <v>15.3</v>
      </c>
      <c r="CK123" s="116">
        <f t="shared" si="47"/>
        <v>16.119999999999997</v>
      </c>
      <c r="CL123" s="113">
        <v>15.8</v>
      </c>
      <c r="CM123" s="113">
        <v>18.3</v>
      </c>
      <c r="CN123" s="113">
        <v>16.600000000000001</v>
      </c>
      <c r="CO123" s="113">
        <v>15.1</v>
      </c>
      <c r="CP123" s="113">
        <v>14.8</v>
      </c>
      <c r="CS123" s="116">
        <f t="shared" si="48"/>
        <v>15.8</v>
      </c>
      <c r="CT123" s="113">
        <v>14.8</v>
      </c>
      <c r="CU123" s="113">
        <v>17.899999999999999</v>
      </c>
      <c r="CV123" s="113">
        <v>16.600000000000001</v>
      </c>
      <c r="CW123" s="113">
        <v>15</v>
      </c>
      <c r="CX123" s="113">
        <v>13.7</v>
      </c>
      <c r="DA123" s="113">
        <v>45877</v>
      </c>
      <c r="DB123" s="113">
        <v>25.705416666666665</v>
      </c>
      <c r="DC123" s="113">
        <v>27</v>
      </c>
    </row>
    <row r="124" spans="3:107">
      <c r="C124" s="115">
        <f t="shared" si="49"/>
        <v>123</v>
      </c>
      <c r="D124" s="116">
        <f t="shared" si="26"/>
        <v>15.40465</v>
      </c>
      <c r="E124" s="116">
        <f t="shared" si="27"/>
        <v>14.66</v>
      </c>
      <c r="F124" s="116">
        <f t="shared" si="28"/>
        <v>7.4046500000000002</v>
      </c>
      <c r="G124" s="116">
        <f>指導機関用調整項目!$G$2*F124/$F$367</f>
        <v>5.9496604321317335e-002</v>
      </c>
      <c r="H124" s="116">
        <f t="shared" si="50"/>
        <v>3.3335503907608399</v>
      </c>
      <c r="I124" s="116">
        <f>IF(降水量!Y124&gt;0,降水量!Y124*飽差!I124*F124*E124,0)</f>
        <v>23.424565338015867</v>
      </c>
      <c r="J124" s="116">
        <f>指導機関用調整項目!$G$2*I124/$I$367</f>
        <v>6.7927573718232659e-002</v>
      </c>
      <c r="K124" s="116"/>
      <c r="M124" s="116">
        <f t="shared" si="29"/>
        <v>16.18</v>
      </c>
      <c r="N124" s="116">
        <f t="shared" si="30"/>
        <v>15.939999999999998</v>
      </c>
      <c r="O124" s="116">
        <f t="shared" si="31"/>
        <v>16.274999999999999</v>
      </c>
      <c r="P124" s="116">
        <f t="shared" si="32"/>
        <v>16.660000000000004</v>
      </c>
      <c r="Q124" s="116">
        <f t="shared" si="33"/>
        <v>10.599999999999998</v>
      </c>
      <c r="R124" s="116">
        <f t="shared" si="34"/>
        <v>13.64</v>
      </c>
      <c r="S124" s="116">
        <f t="shared" si="35"/>
        <v>14.66</v>
      </c>
      <c r="T124" s="116">
        <f t="shared" si="36"/>
        <v>16.220000000000002</v>
      </c>
      <c r="U124" s="116">
        <f t="shared" si="37"/>
        <v>16.240000000000002</v>
      </c>
      <c r="V124" s="116">
        <f t="shared" si="38"/>
        <v>15.849999999999998</v>
      </c>
      <c r="Y124" s="116">
        <f t="shared" si="39"/>
        <v>16.18</v>
      </c>
      <c r="Z124" s="113">
        <v>17.2</v>
      </c>
      <c r="AA124" s="113">
        <v>16.100000000000001</v>
      </c>
      <c r="AB124" s="113">
        <v>17.5</v>
      </c>
      <c r="AC124" s="113">
        <v>14.9</v>
      </c>
      <c r="AD124" s="113">
        <v>15.2</v>
      </c>
      <c r="AE124" s="115"/>
      <c r="AG124" s="116">
        <f t="shared" si="40"/>
        <v>15.939999999999998</v>
      </c>
      <c r="AH124" s="113">
        <v>16.399999999999999</v>
      </c>
      <c r="AI124" s="113">
        <v>16.2</v>
      </c>
      <c r="AJ124" s="113">
        <v>16.7</v>
      </c>
      <c r="AK124" s="113">
        <v>14.4</v>
      </c>
      <c r="AL124" s="113">
        <v>16</v>
      </c>
      <c r="AM124" s="115"/>
      <c r="AO124" s="116">
        <f t="shared" si="41"/>
        <v>16.274999999999999</v>
      </c>
      <c r="AP124" s="113">
        <v>16.3</v>
      </c>
      <c r="AQ124" s="113">
        <v>16.3</v>
      </c>
      <c r="AR124" s="113">
        <v>17.899999999999999</v>
      </c>
      <c r="AS124" s="113">
        <v>14.5</v>
      </c>
      <c r="AT124" s="113">
        <v>16.399999999999999</v>
      </c>
      <c r="AU124" s="115"/>
      <c r="AW124" s="116">
        <f t="shared" si="42"/>
        <v>16.660000000000004</v>
      </c>
      <c r="AX124" s="113">
        <v>17.5</v>
      </c>
      <c r="AY124" s="113">
        <v>16.100000000000001</v>
      </c>
      <c r="AZ124" s="113">
        <v>18.5</v>
      </c>
      <c r="BA124" s="113">
        <v>14.8</v>
      </c>
      <c r="BB124" s="113">
        <v>16.399999999999999</v>
      </c>
      <c r="BC124" s="115"/>
      <c r="BE124" s="116">
        <f t="shared" si="43"/>
        <v>10.599999999999998</v>
      </c>
      <c r="BF124" s="113">
        <v>12.7</v>
      </c>
      <c r="BG124" s="113">
        <v>10.5</v>
      </c>
      <c r="BH124" s="113">
        <v>12.7</v>
      </c>
      <c r="BI124" s="113">
        <v>8.1999999999999993</v>
      </c>
      <c r="BJ124" s="113">
        <v>8.9</v>
      </c>
      <c r="BK124" s="115"/>
      <c r="BM124" s="116">
        <f t="shared" si="44"/>
        <v>13.64</v>
      </c>
      <c r="BN124" s="113">
        <v>15.2</v>
      </c>
      <c r="BO124" s="113">
        <v>13.5</v>
      </c>
      <c r="BP124" s="113">
        <v>15.5</v>
      </c>
      <c r="BQ124" s="113">
        <v>11.7</v>
      </c>
      <c r="BR124" s="113">
        <v>12.3</v>
      </c>
      <c r="BU124" s="116">
        <f t="shared" si="45"/>
        <v>14.66</v>
      </c>
      <c r="BV124" s="113">
        <v>15.1</v>
      </c>
      <c r="BW124" s="113">
        <v>14.3</v>
      </c>
      <c r="BX124" s="113">
        <v>16.5</v>
      </c>
      <c r="BY124" s="113">
        <v>13.5</v>
      </c>
      <c r="BZ124" s="113">
        <v>13.9</v>
      </c>
      <c r="CC124" s="116">
        <f t="shared" si="46"/>
        <v>16.220000000000002</v>
      </c>
      <c r="CD124" s="113">
        <v>16.3</v>
      </c>
      <c r="CE124" s="113">
        <v>16.399999999999999</v>
      </c>
      <c r="CF124" s="113">
        <v>17.600000000000001</v>
      </c>
      <c r="CG124" s="113">
        <v>15.4</v>
      </c>
      <c r="CH124" s="113">
        <v>15.4</v>
      </c>
      <c r="CK124" s="116">
        <f t="shared" si="47"/>
        <v>16.240000000000002</v>
      </c>
      <c r="CL124" s="113">
        <v>16.5</v>
      </c>
      <c r="CM124" s="113">
        <v>16.399999999999999</v>
      </c>
      <c r="CN124" s="113">
        <v>17.3</v>
      </c>
      <c r="CO124" s="113">
        <v>15.4</v>
      </c>
      <c r="CP124" s="113">
        <v>15.6</v>
      </c>
      <c r="CS124" s="116">
        <f t="shared" si="48"/>
        <v>15.849999999999998</v>
      </c>
      <c r="CT124" s="113">
        <v>16.899999999999999</v>
      </c>
      <c r="CU124" s="113">
        <v>15.7</v>
      </c>
      <c r="CV124" s="113">
        <v>17.2</v>
      </c>
      <c r="CW124" s="113">
        <v>15.2</v>
      </c>
      <c r="CX124" s="113">
        <v>15.3</v>
      </c>
      <c r="DA124" s="113">
        <v>45878</v>
      </c>
      <c r="DB124" s="113">
        <v>25.375</v>
      </c>
      <c r="DC124" s="113">
        <v>26.5</v>
      </c>
    </row>
    <row r="125" spans="3:107">
      <c r="C125" s="115">
        <f t="shared" si="49"/>
        <v>124</v>
      </c>
      <c r="D125" s="116">
        <f t="shared" si="26"/>
        <v>16.849150000000002</v>
      </c>
      <c r="E125" s="116">
        <f t="shared" si="27"/>
        <v>16.46</v>
      </c>
      <c r="F125" s="116">
        <f t="shared" si="28"/>
        <v>8.8491500000000016</v>
      </c>
      <c r="G125" s="116">
        <f>指導機関用調整項目!$G$2*F125/$F$367</f>
        <v>7.1103208947078569e-002</v>
      </c>
      <c r="H125" s="116">
        <f t="shared" si="50"/>
        <v>3.4046535997079186</v>
      </c>
      <c r="I125" s="116">
        <f>IF(降水量!Y125&gt;0,降水量!Y125*飽差!I125*F125*E125,0)</f>
        <v>40.902899113590401</v>
      </c>
      <c r="J125" s="116">
        <f>指導機関用調整項目!$G$2*I125/$I$367</f>
        <v>0.11861200644430772</v>
      </c>
      <c r="K125" s="116"/>
      <c r="M125" s="116">
        <f t="shared" si="29"/>
        <v>18.399999999999999</v>
      </c>
      <c r="N125" s="116">
        <f t="shared" si="30"/>
        <v>17.600000000000001</v>
      </c>
      <c r="O125" s="116">
        <f t="shared" si="31"/>
        <v>17.774999999999999</v>
      </c>
      <c r="P125" s="116">
        <f t="shared" si="32"/>
        <v>18.96</v>
      </c>
      <c r="Q125" s="116">
        <f t="shared" si="33"/>
        <v>13.02</v>
      </c>
      <c r="R125" s="116">
        <f t="shared" si="34"/>
        <v>15.559999999999999</v>
      </c>
      <c r="S125" s="116">
        <f t="shared" si="35"/>
        <v>16.46</v>
      </c>
      <c r="T125" s="116">
        <f t="shared" si="36"/>
        <v>17.940000000000001</v>
      </c>
      <c r="U125" s="116">
        <f t="shared" si="37"/>
        <v>17.419999999999998</v>
      </c>
      <c r="V125" s="116">
        <f t="shared" si="38"/>
        <v>16.975000000000001</v>
      </c>
      <c r="Y125" s="116">
        <f t="shared" si="39"/>
        <v>18.399999999999999</v>
      </c>
      <c r="Z125" s="113">
        <v>20.9</v>
      </c>
      <c r="AA125" s="113">
        <v>17.5</v>
      </c>
      <c r="AB125" s="113">
        <v>19.8</v>
      </c>
      <c r="AC125" s="113">
        <v>16.8</v>
      </c>
      <c r="AD125" s="113">
        <v>17</v>
      </c>
      <c r="AE125" s="115"/>
      <c r="AG125" s="116">
        <f t="shared" si="40"/>
        <v>17.600000000000001</v>
      </c>
      <c r="AH125" s="113">
        <v>19.899999999999999</v>
      </c>
      <c r="AI125" s="113">
        <v>17.100000000000001</v>
      </c>
      <c r="AJ125" s="113">
        <v>18.2</v>
      </c>
      <c r="AK125" s="113">
        <v>16.399999999999999</v>
      </c>
      <c r="AL125" s="113">
        <v>16.399999999999999</v>
      </c>
      <c r="AM125" s="115"/>
      <c r="AO125" s="116">
        <f t="shared" si="41"/>
        <v>17.774999999999999</v>
      </c>
      <c r="AP125" s="113">
        <v>20.5</v>
      </c>
      <c r="AQ125" s="113">
        <v>17.7</v>
      </c>
      <c r="AR125" s="113">
        <v>18.899999999999999</v>
      </c>
      <c r="AS125" s="113">
        <v>17.600000000000001</v>
      </c>
      <c r="AT125" s="113">
        <v>16.899999999999999</v>
      </c>
      <c r="AU125" s="115"/>
      <c r="AW125" s="116">
        <f t="shared" si="42"/>
        <v>18.96</v>
      </c>
      <c r="AX125" s="113">
        <v>21.5</v>
      </c>
      <c r="AY125" s="113">
        <v>17.7</v>
      </c>
      <c r="AZ125" s="113">
        <v>19.8</v>
      </c>
      <c r="BA125" s="113">
        <v>18.100000000000001</v>
      </c>
      <c r="BB125" s="113">
        <v>17.7</v>
      </c>
      <c r="BC125" s="115"/>
      <c r="BE125" s="116">
        <f t="shared" si="43"/>
        <v>13.02</v>
      </c>
      <c r="BF125" s="113">
        <v>14.3</v>
      </c>
      <c r="BG125" s="113">
        <v>13</v>
      </c>
      <c r="BH125" s="113">
        <v>14</v>
      </c>
      <c r="BI125" s="113">
        <v>11.8</v>
      </c>
      <c r="BJ125" s="113">
        <v>12</v>
      </c>
      <c r="BK125" s="115"/>
      <c r="BM125" s="116">
        <f t="shared" si="44"/>
        <v>15.559999999999999</v>
      </c>
      <c r="BN125" s="113">
        <v>16.2</v>
      </c>
      <c r="BO125" s="113">
        <v>15.8</v>
      </c>
      <c r="BP125" s="113">
        <v>16.399999999999999</v>
      </c>
      <c r="BQ125" s="113">
        <v>14.8</v>
      </c>
      <c r="BR125" s="113">
        <v>14.6</v>
      </c>
      <c r="BU125" s="116">
        <f t="shared" si="45"/>
        <v>16.46</v>
      </c>
      <c r="BV125" s="113">
        <v>17.8</v>
      </c>
      <c r="BW125" s="113">
        <v>16.399999999999999</v>
      </c>
      <c r="BX125" s="113">
        <v>17.100000000000001</v>
      </c>
      <c r="BY125" s="113">
        <v>15.5</v>
      </c>
      <c r="BZ125" s="113">
        <v>15.5</v>
      </c>
      <c r="CC125" s="116">
        <f t="shared" si="46"/>
        <v>17.940000000000001</v>
      </c>
      <c r="CD125" s="113">
        <v>19.100000000000001</v>
      </c>
      <c r="CE125" s="113">
        <v>17.8</v>
      </c>
      <c r="CF125" s="113">
        <v>18.600000000000001</v>
      </c>
      <c r="CG125" s="113">
        <v>17</v>
      </c>
      <c r="CH125" s="113">
        <v>17.2</v>
      </c>
      <c r="CK125" s="116">
        <f t="shared" si="47"/>
        <v>17.419999999999998</v>
      </c>
      <c r="CL125" s="113">
        <v>18.899999999999999</v>
      </c>
      <c r="CM125" s="113">
        <v>17.399999999999999</v>
      </c>
      <c r="CN125" s="113">
        <v>18</v>
      </c>
      <c r="CO125" s="113">
        <v>16</v>
      </c>
      <c r="CP125" s="113">
        <v>16.8</v>
      </c>
      <c r="CS125" s="116">
        <f t="shared" si="48"/>
        <v>16.975000000000001</v>
      </c>
      <c r="CT125" s="113">
        <v>18.600000000000001</v>
      </c>
      <c r="CU125" s="113">
        <v>17.3</v>
      </c>
      <c r="CV125" s="113">
        <v>17.8</v>
      </c>
      <c r="CW125" s="113">
        <v>16.5</v>
      </c>
      <c r="CX125" s="113">
        <v>16.3</v>
      </c>
      <c r="DA125" s="113">
        <v>45879</v>
      </c>
      <c r="DB125" s="113">
        <v>25.145833333333343</v>
      </c>
      <c r="DC125" s="113">
        <v>25.8</v>
      </c>
    </row>
    <row r="126" spans="3:107">
      <c r="C126" s="115">
        <f t="shared" si="49"/>
        <v>125</v>
      </c>
      <c r="D126" s="116">
        <f t="shared" si="26"/>
        <v>17.346700000000002</v>
      </c>
      <c r="E126" s="116">
        <f t="shared" si="27"/>
        <v>17.080000000000002</v>
      </c>
      <c r="F126" s="116">
        <f t="shared" si="28"/>
        <v>9.346700000000002</v>
      </c>
      <c r="G126" s="116">
        <f>指導機関用調整項目!$G$2*F126/$F$367</f>
        <v>7.5101039429285227e-002</v>
      </c>
      <c r="H126" s="116">
        <f t="shared" si="50"/>
        <v>3.4797546391372038</v>
      </c>
      <c r="I126" s="116">
        <f>IF(降水量!Y126&gt;0,降水量!Y126*飽差!I126*F126*E126,0)</f>
        <v>47.865859621334721</v>
      </c>
      <c r="J126" s="116">
        <f>指導機関用調整項目!$G$2*I126/$I$367</f>
        <v>0.1388035022676837</v>
      </c>
      <c r="K126" s="116"/>
      <c r="M126" s="116">
        <f t="shared" si="29"/>
        <v>18.619999999999997</v>
      </c>
      <c r="N126" s="116">
        <f t="shared" si="30"/>
        <v>18.04</v>
      </c>
      <c r="O126" s="116">
        <f t="shared" si="31"/>
        <v>18.649999999999999</v>
      </c>
      <c r="P126" s="116">
        <f t="shared" si="32"/>
        <v>18.619999999999997</v>
      </c>
      <c r="Q126" s="116">
        <f t="shared" si="33"/>
        <v>13.6</v>
      </c>
      <c r="R126" s="116">
        <f t="shared" si="34"/>
        <v>15.9</v>
      </c>
      <c r="S126" s="116">
        <f t="shared" si="35"/>
        <v>17.080000000000002</v>
      </c>
      <c r="T126" s="116">
        <f t="shared" si="36"/>
        <v>17.880000000000003</v>
      </c>
      <c r="U126" s="116">
        <f t="shared" si="37"/>
        <v>17.68</v>
      </c>
      <c r="V126" s="116">
        <f t="shared" si="38"/>
        <v>17.524999999999999</v>
      </c>
      <c r="Y126" s="116">
        <f t="shared" si="39"/>
        <v>18.619999999999997</v>
      </c>
      <c r="Z126" s="113">
        <v>18</v>
      </c>
      <c r="AA126" s="113">
        <v>18.600000000000001</v>
      </c>
      <c r="AB126" s="113">
        <v>19.899999999999999</v>
      </c>
      <c r="AC126" s="113">
        <v>18.2</v>
      </c>
      <c r="AD126" s="113">
        <v>18.399999999999999</v>
      </c>
      <c r="AE126" s="115"/>
      <c r="AG126" s="116">
        <f t="shared" si="40"/>
        <v>18.04</v>
      </c>
      <c r="AH126" s="113">
        <v>17.399999999999999</v>
      </c>
      <c r="AI126" s="113">
        <v>18.7</v>
      </c>
      <c r="AJ126" s="113">
        <v>18.7</v>
      </c>
      <c r="AK126" s="113">
        <v>18.3</v>
      </c>
      <c r="AL126" s="113">
        <v>17.100000000000001</v>
      </c>
      <c r="AM126" s="115"/>
      <c r="AO126" s="116">
        <f t="shared" si="41"/>
        <v>18.649999999999999</v>
      </c>
      <c r="AP126" s="113">
        <v>17.100000000000001</v>
      </c>
      <c r="AQ126" s="113">
        <v>19</v>
      </c>
      <c r="AR126" s="113">
        <v>20</v>
      </c>
      <c r="AS126" s="113">
        <v>18.3</v>
      </c>
      <c r="AT126" s="113">
        <v>17.3</v>
      </c>
      <c r="AU126" s="115"/>
      <c r="AW126" s="116">
        <f t="shared" si="42"/>
        <v>18.619999999999997</v>
      </c>
      <c r="AX126" s="113">
        <v>18.100000000000001</v>
      </c>
      <c r="AY126" s="113">
        <v>18.8</v>
      </c>
      <c r="AZ126" s="113">
        <v>20.399999999999999</v>
      </c>
      <c r="BA126" s="113">
        <v>18.399999999999999</v>
      </c>
      <c r="BB126" s="113">
        <v>17.399999999999999</v>
      </c>
      <c r="BC126" s="115"/>
      <c r="BE126" s="116">
        <f t="shared" si="43"/>
        <v>13.6</v>
      </c>
      <c r="BF126" s="113">
        <v>12.6</v>
      </c>
      <c r="BG126" s="113">
        <v>15.1</v>
      </c>
      <c r="BH126" s="113">
        <v>14</v>
      </c>
      <c r="BI126" s="113">
        <v>14.8</v>
      </c>
      <c r="BJ126" s="113">
        <v>11.5</v>
      </c>
      <c r="BK126" s="115"/>
      <c r="BM126" s="116">
        <f t="shared" si="44"/>
        <v>15.9</v>
      </c>
      <c r="BN126" s="113">
        <v>15.2</v>
      </c>
      <c r="BO126" s="113">
        <v>17.2</v>
      </c>
      <c r="BP126" s="113">
        <v>16.399999999999999</v>
      </c>
      <c r="BQ126" s="113">
        <v>16.7</v>
      </c>
      <c r="BR126" s="113">
        <v>14</v>
      </c>
      <c r="BU126" s="116">
        <f t="shared" si="45"/>
        <v>17.080000000000002</v>
      </c>
      <c r="BV126" s="113">
        <v>16.100000000000001</v>
      </c>
      <c r="BW126" s="113">
        <v>17.899999999999999</v>
      </c>
      <c r="BX126" s="113">
        <v>17.8</v>
      </c>
      <c r="BY126" s="113">
        <v>17.5</v>
      </c>
      <c r="BZ126" s="113">
        <v>16.100000000000001</v>
      </c>
      <c r="CC126" s="116">
        <f t="shared" si="46"/>
        <v>17.880000000000003</v>
      </c>
      <c r="CD126" s="113">
        <v>16.899999999999999</v>
      </c>
      <c r="CE126" s="113">
        <v>18</v>
      </c>
      <c r="CF126" s="113">
        <v>19.100000000000001</v>
      </c>
      <c r="CG126" s="113">
        <v>17.899999999999999</v>
      </c>
      <c r="CH126" s="113">
        <v>17.5</v>
      </c>
      <c r="CK126" s="116">
        <f t="shared" si="47"/>
        <v>17.68</v>
      </c>
      <c r="CL126" s="113">
        <v>17.2</v>
      </c>
      <c r="CM126" s="113">
        <v>17.899999999999999</v>
      </c>
      <c r="CN126" s="113">
        <v>18.8</v>
      </c>
      <c r="CO126" s="113">
        <v>17.5</v>
      </c>
      <c r="CP126" s="113">
        <v>17</v>
      </c>
      <c r="CS126" s="116">
        <f t="shared" si="48"/>
        <v>17.524999999999999</v>
      </c>
      <c r="CT126" s="113">
        <v>17.2</v>
      </c>
      <c r="CU126" s="113">
        <v>18.3</v>
      </c>
      <c r="CV126" s="113">
        <v>18.2</v>
      </c>
      <c r="CW126" s="113">
        <v>17.600000000000001</v>
      </c>
      <c r="CX126" s="113">
        <v>16</v>
      </c>
      <c r="DA126" s="113">
        <v>45880</v>
      </c>
      <c r="DB126" s="113">
        <v>25.256666666666661</v>
      </c>
      <c r="DC126" s="113">
        <v>26.3</v>
      </c>
    </row>
    <row r="127" spans="3:107">
      <c r="C127" s="115">
        <f t="shared" si="49"/>
        <v>126</v>
      </c>
      <c r="D127" s="116">
        <f t="shared" si="26"/>
        <v>17.555350000000001</v>
      </c>
      <c r="E127" s="116">
        <f t="shared" si="27"/>
        <v>17.34</v>
      </c>
      <c r="F127" s="116">
        <f t="shared" si="28"/>
        <v>9.5553500000000007</v>
      </c>
      <c r="G127" s="116">
        <f>指導機関用調整項目!$G$2*F127/$F$367</f>
        <v>7.6777548986339608e-002</v>
      </c>
      <c r="H127" s="116">
        <f t="shared" si="50"/>
        <v>3.5565321881235437</v>
      </c>
      <c r="I127" s="116">
        <f>IF(降水量!Y127&gt;0,降水量!Y127*飽差!I127*F127*E127,0)</f>
        <v>25.216330278925636</v>
      </c>
      <c r="J127" s="116">
        <f>指導機関用調整項目!$G$2*I127/$I$367</f>
        <v>7.3123411649614417e-002</v>
      </c>
      <c r="K127" s="116"/>
      <c r="M127" s="116">
        <f t="shared" si="29"/>
        <v>18.8</v>
      </c>
      <c r="N127" s="116">
        <f t="shared" si="30"/>
        <v>18.619999999999997</v>
      </c>
      <c r="O127" s="116">
        <f t="shared" si="31"/>
        <v>20</v>
      </c>
      <c r="P127" s="116">
        <f t="shared" si="32"/>
        <v>19.04</v>
      </c>
      <c r="Q127" s="116">
        <f t="shared" si="33"/>
        <v>14.059999999999999</v>
      </c>
      <c r="R127" s="116">
        <f t="shared" si="34"/>
        <v>16.619999999999997</v>
      </c>
      <c r="S127" s="116">
        <f t="shared" si="35"/>
        <v>17.34</v>
      </c>
      <c r="T127" s="116">
        <f t="shared" si="36"/>
        <v>18.240000000000002</v>
      </c>
      <c r="U127" s="116">
        <f t="shared" si="37"/>
        <v>18.2</v>
      </c>
      <c r="V127" s="116">
        <f t="shared" si="38"/>
        <v>18.700000000000003</v>
      </c>
      <c r="Y127" s="116">
        <f t="shared" si="39"/>
        <v>18.8</v>
      </c>
      <c r="Z127" s="113">
        <v>15.1</v>
      </c>
      <c r="AA127" s="113">
        <v>19.3</v>
      </c>
      <c r="AB127" s="113">
        <v>22.1</v>
      </c>
      <c r="AC127" s="113">
        <v>18.2</v>
      </c>
      <c r="AD127" s="113">
        <v>19.3</v>
      </c>
      <c r="AE127" s="115"/>
      <c r="AG127" s="116">
        <f t="shared" si="40"/>
        <v>18.619999999999997</v>
      </c>
      <c r="AH127" s="113">
        <v>14.8</v>
      </c>
      <c r="AI127" s="113">
        <v>18.899999999999999</v>
      </c>
      <c r="AJ127" s="113">
        <v>21.8</v>
      </c>
      <c r="AK127" s="113">
        <v>18.7</v>
      </c>
      <c r="AL127" s="113">
        <v>18.899999999999999</v>
      </c>
      <c r="AM127" s="115"/>
      <c r="AO127" s="116">
        <f t="shared" si="41"/>
        <v>20</v>
      </c>
      <c r="AP127" s="113">
        <v>14.7</v>
      </c>
      <c r="AQ127" s="113">
        <v>18.899999999999999</v>
      </c>
      <c r="AR127" s="113">
        <v>22.9</v>
      </c>
      <c r="AS127" s="113">
        <v>18.600000000000001</v>
      </c>
      <c r="AT127" s="113">
        <v>19.600000000000001</v>
      </c>
      <c r="AU127" s="115"/>
      <c r="AW127" s="116">
        <f t="shared" si="42"/>
        <v>19.04</v>
      </c>
      <c r="AX127" s="113">
        <v>15.3</v>
      </c>
      <c r="AY127" s="113">
        <v>19.5</v>
      </c>
      <c r="AZ127" s="113">
        <v>22.8</v>
      </c>
      <c r="BA127" s="113">
        <v>18.600000000000001</v>
      </c>
      <c r="BB127" s="113">
        <v>19</v>
      </c>
      <c r="BC127" s="115"/>
      <c r="BE127" s="116">
        <f t="shared" si="43"/>
        <v>14.059999999999999</v>
      </c>
      <c r="BF127" s="113">
        <v>10.4</v>
      </c>
      <c r="BG127" s="113">
        <v>16.2</v>
      </c>
      <c r="BH127" s="113">
        <v>14.9</v>
      </c>
      <c r="BI127" s="113">
        <v>13.4</v>
      </c>
      <c r="BJ127" s="113">
        <v>15.4</v>
      </c>
      <c r="BK127" s="115"/>
      <c r="BM127" s="116">
        <f t="shared" si="44"/>
        <v>16.619999999999997</v>
      </c>
      <c r="BN127" s="113">
        <v>13.2</v>
      </c>
      <c r="BO127" s="113">
        <v>18.2</v>
      </c>
      <c r="BP127" s="113">
        <v>17.399999999999999</v>
      </c>
      <c r="BQ127" s="113">
        <v>16.2</v>
      </c>
      <c r="BR127" s="113">
        <v>18.100000000000001</v>
      </c>
      <c r="BU127" s="116">
        <f t="shared" si="45"/>
        <v>17.34</v>
      </c>
      <c r="BV127" s="113">
        <v>13.4</v>
      </c>
      <c r="BW127" s="113">
        <v>18.8</v>
      </c>
      <c r="BX127" s="113">
        <v>19.899999999999999</v>
      </c>
      <c r="BY127" s="113">
        <v>17.100000000000001</v>
      </c>
      <c r="BZ127" s="113">
        <v>17.5</v>
      </c>
      <c r="CC127" s="116">
        <f t="shared" si="46"/>
        <v>18.240000000000002</v>
      </c>
      <c r="CD127" s="113">
        <v>14.8</v>
      </c>
      <c r="CE127" s="113">
        <v>18.8</v>
      </c>
      <c r="CF127" s="113">
        <v>21.1</v>
      </c>
      <c r="CG127" s="113">
        <v>18.5</v>
      </c>
      <c r="CH127" s="113">
        <v>18</v>
      </c>
      <c r="CK127" s="116">
        <f t="shared" si="47"/>
        <v>18.2</v>
      </c>
      <c r="CL127" s="113">
        <v>14.9</v>
      </c>
      <c r="CM127" s="113">
        <v>18.600000000000001</v>
      </c>
      <c r="CN127" s="113">
        <v>20.9</v>
      </c>
      <c r="CO127" s="113">
        <v>17.899999999999999</v>
      </c>
      <c r="CP127" s="113">
        <v>18.7</v>
      </c>
      <c r="CS127" s="116">
        <f t="shared" si="48"/>
        <v>18.700000000000003</v>
      </c>
      <c r="CT127" s="113">
        <v>14.7</v>
      </c>
      <c r="CU127" s="113">
        <v>19.100000000000001</v>
      </c>
      <c r="CV127" s="113">
        <v>19.8</v>
      </c>
      <c r="CW127" s="113">
        <v>17.399999999999999</v>
      </c>
      <c r="CX127" s="113">
        <v>18.5</v>
      </c>
      <c r="DA127" s="113">
        <v>45881</v>
      </c>
      <c r="DB127" s="113">
        <v>25.280416666666664</v>
      </c>
      <c r="DC127" s="113">
        <v>26.4</v>
      </c>
    </row>
    <row r="128" spans="3:107">
      <c r="C128" s="115">
        <f t="shared" si="49"/>
        <v>127</v>
      </c>
      <c r="D128" s="116">
        <f t="shared" si="26"/>
        <v>17.940549999999998</v>
      </c>
      <c r="E128" s="116">
        <f t="shared" si="27"/>
        <v>17.82</v>
      </c>
      <c r="F128" s="116">
        <f t="shared" si="28"/>
        <v>9.9405499999999982</v>
      </c>
      <c r="G128" s="116">
        <f>指導機関用調整項目!$G$2*F128/$F$367</f>
        <v>7.9872643553209249e-002</v>
      </c>
      <c r="H128" s="116">
        <f t="shared" si="50"/>
        <v>3.636404831676753</v>
      </c>
      <c r="I128" s="116">
        <f>IF(降水量!Y128&gt;0,降水量!Y128*飽差!I128*F128*E128,0)</f>
        <v>32.580158093856241</v>
      </c>
      <c r="J128" s="116">
        <f>指導機関用調整項目!$G$2*I128/$I$367</f>
        <v>9.4477359931219543e-002</v>
      </c>
      <c r="K128" s="116"/>
      <c r="M128" s="116">
        <f t="shared" si="29"/>
        <v>19.419999999999998</v>
      </c>
      <c r="N128" s="116">
        <f t="shared" si="30"/>
        <v>18.98</v>
      </c>
      <c r="O128" s="116">
        <f t="shared" si="31"/>
        <v>19.650000000000002</v>
      </c>
      <c r="P128" s="116">
        <f t="shared" si="32"/>
        <v>19.560000000000002</v>
      </c>
      <c r="Q128" s="116">
        <f t="shared" si="33"/>
        <v>13.98</v>
      </c>
      <c r="R128" s="116">
        <f t="shared" si="34"/>
        <v>17</v>
      </c>
      <c r="S128" s="116">
        <f t="shared" si="35"/>
        <v>17.82</v>
      </c>
      <c r="T128" s="116">
        <f t="shared" si="36"/>
        <v>18.759999999999998</v>
      </c>
      <c r="U128" s="116">
        <f t="shared" si="37"/>
        <v>18.82</v>
      </c>
      <c r="V128" s="116">
        <f t="shared" si="38"/>
        <v>18.349999999999998</v>
      </c>
      <c r="Y128" s="116">
        <f t="shared" si="39"/>
        <v>19.419999999999998</v>
      </c>
      <c r="Z128" s="113">
        <v>18.600000000000001</v>
      </c>
      <c r="AA128" s="113">
        <v>19.600000000000001</v>
      </c>
      <c r="AB128" s="113">
        <v>21.1</v>
      </c>
      <c r="AC128" s="113">
        <v>19.899999999999999</v>
      </c>
      <c r="AD128" s="113">
        <v>17.899999999999999</v>
      </c>
      <c r="AE128" s="115"/>
      <c r="AG128" s="116">
        <f t="shared" si="40"/>
        <v>18.98</v>
      </c>
      <c r="AH128" s="113">
        <v>17.7</v>
      </c>
      <c r="AI128" s="113">
        <v>19.5</v>
      </c>
      <c r="AJ128" s="113">
        <v>19.899999999999999</v>
      </c>
      <c r="AK128" s="113">
        <v>20.100000000000001</v>
      </c>
      <c r="AL128" s="113">
        <v>17.7</v>
      </c>
      <c r="AM128" s="115"/>
      <c r="AO128" s="116">
        <f t="shared" si="41"/>
        <v>19.650000000000002</v>
      </c>
      <c r="AP128" s="113">
        <v>17.8</v>
      </c>
      <c r="AQ128" s="113">
        <v>19.600000000000001</v>
      </c>
      <c r="AR128" s="113">
        <v>20.8</v>
      </c>
      <c r="AS128" s="113">
        <v>20.7</v>
      </c>
      <c r="AT128" s="113">
        <v>17.5</v>
      </c>
      <c r="AU128" s="115"/>
      <c r="AW128" s="116">
        <f t="shared" si="42"/>
        <v>19.560000000000002</v>
      </c>
      <c r="AX128" s="113">
        <v>18.3</v>
      </c>
      <c r="AY128" s="113">
        <v>19.8</v>
      </c>
      <c r="AZ128" s="113">
        <v>21.1</v>
      </c>
      <c r="BA128" s="113">
        <v>21.1</v>
      </c>
      <c r="BB128" s="113">
        <v>17.5</v>
      </c>
      <c r="BC128" s="115"/>
      <c r="BE128" s="116">
        <f t="shared" si="43"/>
        <v>13.98</v>
      </c>
      <c r="BF128" s="113">
        <v>13.3</v>
      </c>
      <c r="BG128" s="113">
        <v>13.7</v>
      </c>
      <c r="BH128" s="113">
        <v>16.600000000000001</v>
      </c>
      <c r="BI128" s="113">
        <v>14.9</v>
      </c>
      <c r="BJ128" s="113">
        <v>11.4</v>
      </c>
      <c r="BK128" s="115"/>
      <c r="BM128" s="116">
        <f t="shared" si="44"/>
        <v>17</v>
      </c>
      <c r="BN128" s="113">
        <v>16.5</v>
      </c>
      <c r="BO128" s="113">
        <v>16.2</v>
      </c>
      <c r="BP128" s="113">
        <v>18.5</v>
      </c>
      <c r="BQ128" s="113">
        <v>19.3</v>
      </c>
      <c r="BR128" s="113">
        <v>14.5</v>
      </c>
      <c r="BU128" s="116">
        <f t="shared" si="45"/>
        <v>17.82</v>
      </c>
      <c r="BV128" s="113">
        <v>16.899999999999999</v>
      </c>
      <c r="BW128" s="113">
        <v>18.399999999999999</v>
      </c>
      <c r="BX128" s="113">
        <v>19.600000000000001</v>
      </c>
      <c r="BY128" s="113">
        <v>18.8</v>
      </c>
      <c r="BZ128" s="113">
        <v>15.4</v>
      </c>
      <c r="CC128" s="116">
        <f t="shared" si="46"/>
        <v>18.759999999999998</v>
      </c>
      <c r="CD128" s="113">
        <v>17.600000000000001</v>
      </c>
      <c r="CE128" s="113">
        <v>19.5</v>
      </c>
      <c r="CF128" s="113">
        <v>20.6</v>
      </c>
      <c r="CG128" s="113">
        <v>19.899999999999999</v>
      </c>
      <c r="CH128" s="113">
        <v>16.2</v>
      </c>
      <c r="CK128" s="116">
        <f t="shared" si="47"/>
        <v>18.82</v>
      </c>
      <c r="CL128" s="113">
        <v>18.2</v>
      </c>
      <c r="CM128" s="113">
        <v>19.399999999999999</v>
      </c>
      <c r="CN128" s="113">
        <v>20.5</v>
      </c>
      <c r="CO128" s="113">
        <v>20</v>
      </c>
      <c r="CP128" s="113">
        <v>16</v>
      </c>
      <c r="CS128" s="116">
        <f t="shared" si="48"/>
        <v>18.349999999999998</v>
      </c>
      <c r="CT128" s="113">
        <v>17.899999999999999</v>
      </c>
      <c r="CU128" s="113">
        <v>18.399999999999999</v>
      </c>
      <c r="CV128" s="113">
        <v>20.399999999999999</v>
      </c>
      <c r="CW128" s="113">
        <v>19.5</v>
      </c>
      <c r="CX128" s="113">
        <v>15.1</v>
      </c>
      <c r="DA128" s="113">
        <v>45882</v>
      </c>
      <c r="DB128" s="113">
        <v>25.580416666666665</v>
      </c>
      <c r="DC128" s="113">
        <v>25.7</v>
      </c>
    </row>
    <row r="129" spans="3:107">
      <c r="C129" s="115">
        <f t="shared" si="49"/>
        <v>128</v>
      </c>
      <c r="D129" s="116">
        <f t="shared" si="26"/>
        <v>17.844249999999999</v>
      </c>
      <c r="E129" s="116">
        <f t="shared" si="27"/>
        <v>17.7</v>
      </c>
      <c r="F129" s="116">
        <f t="shared" si="28"/>
        <v>9.8442499999999988</v>
      </c>
      <c r="G129" s="116">
        <f>指導機関用調整項目!$G$2*F129/$F$367</f>
        <v>7.9098869911491843e-002</v>
      </c>
      <c r="H129" s="116">
        <f t="shared" si="50"/>
        <v>3.7155037015882448</v>
      </c>
      <c r="I129" s="116">
        <f>IF(降水量!Y129&gt;0,降水量!Y129*飽差!I129*F129*E129,0)</f>
        <v>19.713420203068281</v>
      </c>
      <c r="J129" s="116">
        <f>指導機関用調整項目!$G$2*I129/$I$367</f>
        <v>5.7165833592190893e-002</v>
      </c>
      <c r="K129" s="116"/>
      <c r="M129" s="116">
        <f t="shared" si="29"/>
        <v>18.919999999999998</v>
      </c>
      <c r="N129" s="116">
        <f t="shared" si="30"/>
        <v>18.28</v>
      </c>
      <c r="O129" s="116">
        <f t="shared" si="31"/>
        <v>19.024999999999999</v>
      </c>
      <c r="P129" s="116">
        <f t="shared" si="32"/>
        <v>19.279999999999998</v>
      </c>
      <c r="Q129" s="116">
        <f t="shared" si="33"/>
        <v>14.54</v>
      </c>
      <c r="R129" s="116">
        <f t="shared" si="34"/>
        <v>17.279999999999998</v>
      </c>
      <c r="S129" s="116">
        <f t="shared" si="35"/>
        <v>17.7</v>
      </c>
      <c r="T129" s="116">
        <f t="shared" si="36"/>
        <v>18.839999999999996</v>
      </c>
      <c r="U129" s="116">
        <f t="shared" si="37"/>
        <v>19.100000000000001</v>
      </c>
      <c r="V129" s="116">
        <f t="shared" si="38"/>
        <v>18.925000000000001</v>
      </c>
      <c r="Y129" s="116">
        <f t="shared" si="39"/>
        <v>18.919999999999998</v>
      </c>
      <c r="Z129" s="113">
        <v>18.100000000000001</v>
      </c>
      <c r="AA129" s="113">
        <v>19.8</v>
      </c>
      <c r="AB129" s="113">
        <v>18</v>
      </c>
      <c r="AC129" s="113">
        <v>19.600000000000001</v>
      </c>
      <c r="AD129" s="113">
        <v>19.100000000000001</v>
      </c>
      <c r="AE129" s="115"/>
      <c r="AG129" s="116">
        <f t="shared" si="40"/>
        <v>18.28</v>
      </c>
      <c r="AH129" s="113">
        <v>18.100000000000001</v>
      </c>
      <c r="AI129" s="113">
        <v>19</v>
      </c>
      <c r="AJ129" s="113">
        <v>17.3</v>
      </c>
      <c r="AK129" s="113">
        <v>19.5</v>
      </c>
      <c r="AL129" s="113">
        <v>17.5</v>
      </c>
      <c r="AM129" s="115"/>
      <c r="AO129" s="116">
        <f t="shared" si="41"/>
        <v>19.024999999999999</v>
      </c>
      <c r="AP129" s="113">
        <v>18.3</v>
      </c>
      <c r="AQ129" s="113">
        <v>19.2</v>
      </c>
      <c r="AR129" s="113">
        <v>18.8</v>
      </c>
      <c r="AS129" s="113">
        <v>20.2</v>
      </c>
      <c r="AT129" s="113">
        <v>17.899999999999999</v>
      </c>
      <c r="AU129" s="115"/>
      <c r="AW129" s="116">
        <f t="shared" si="42"/>
        <v>19.279999999999998</v>
      </c>
      <c r="AX129" s="113">
        <v>19.100000000000001</v>
      </c>
      <c r="AY129" s="113">
        <v>19.2</v>
      </c>
      <c r="AZ129" s="113">
        <v>19.5</v>
      </c>
      <c r="BA129" s="113">
        <v>19.8</v>
      </c>
      <c r="BB129" s="113">
        <v>18.8</v>
      </c>
      <c r="BC129" s="115"/>
      <c r="BE129" s="116">
        <f t="shared" si="43"/>
        <v>14.54</v>
      </c>
      <c r="BF129" s="113">
        <v>13.3</v>
      </c>
      <c r="BG129" s="113">
        <v>14.2</v>
      </c>
      <c r="BH129" s="113">
        <v>15.7</v>
      </c>
      <c r="BI129" s="113">
        <v>14</v>
      </c>
      <c r="BJ129" s="113">
        <v>15.5</v>
      </c>
      <c r="BK129" s="115"/>
      <c r="BM129" s="116">
        <f t="shared" si="44"/>
        <v>17.279999999999998</v>
      </c>
      <c r="BN129" s="113">
        <v>16.2</v>
      </c>
      <c r="BO129" s="113">
        <v>16.399999999999999</v>
      </c>
      <c r="BP129" s="113">
        <v>18.7</v>
      </c>
      <c r="BQ129" s="113">
        <v>17.3</v>
      </c>
      <c r="BR129" s="113">
        <v>17.8</v>
      </c>
      <c r="BU129" s="116">
        <f t="shared" si="45"/>
        <v>17.7</v>
      </c>
      <c r="BV129" s="113">
        <v>17.2</v>
      </c>
      <c r="BW129" s="113">
        <v>18</v>
      </c>
      <c r="BX129" s="113">
        <v>18.2</v>
      </c>
      <c r="BY129" s="113">
        <v>18.3</v>
      </c>
      <c r="BZ129" s="113">
        <v>16.8</v>
      </c>
      <c r="CC129" s="116">
        <f t="shared" si="46"/>
        <v>18.839999999999996</v>
      </c>
      <c r="CD129" s="113">
        <v>18.100000000000001</v>
      </c>
      <c r="CE129" s="113">
        <v>19.399999999999999</v>
      </c>
      <c r="CF129" s="113">
        <v>19</v>
      </c>
      <c r="CG129" s="113">
        <v>19.600000000000001</v>
      </c>
      <c r="CH129" s="113">
        <v>18.100000000000001</v>
      </c>
      <c r="CK129" s="116">
        <f t="shared" si="47"/>
        <v>19.100000000000001</v>
      </c>
      <c r="CL129" s="113">
        <v>18.3</v>
      </c>
      <c r="CM129" s="113">
        <v>19.600000000000001</v>
      </c>
      <c r="CN129" s="113">
        <v>19.600000000000001</v>
      </c>
      <c r="CO129" s="113">
        <v>19.899999999999999</v>
      </c>
      <c r="CP129" s="113">
        <v>18.100000000000001</v>
      </c>
      <c r="CS129" s="116">
        <f t="shared" si="48"/>
        <v>18.925000000000001</v>
      </c>
      <c r="CT129" s="113">
        <v>18.3</v>
      </c>
      <c r="CU129" s="113">
        <v>18.600000000000001</v>
      </c>
      <c r="CV129" s="113">
        <v>20</v>
      </c>
      <c r="CW129" s="113">
        <v>19.399999999999999</v>
      </c>
      <c r="CX129" s="113">
        <v>17.7</v>
      </c>
      <c r="DA129" s="113">
        <v>45883</v>
      </c>
      <c r="DB129" s="113">
        <v>25.345416666666665</v>
      </c>
      <c r="DC129" s="113">
        <v>25.8</v>
      </c>
    </row>
    <row r="130" spans="3:107">
      <c r="C130" s="115">
        <f t="shared" si="49"/>
        <v>129</v>
      </c>
      <c r="D130" s="116">
        <f t="shared" ref="D130:D193" si="51">E130*0.8025+3.64</f>
        <v>17.186200000000003</v>
      </c>
      <c r="E130" s="116">
        <f t="shared" ref="E130:E193" si="52">INDEX(M130:V130,,MATCH($A$14,$M$1:$V$1,FALSE))</f>
        <v>16.880000000000003</v>
      </c>
      <c r="F130" s="116">
        <f t="shared" ref="F130:F193" si="53">IF(D130&gt;8,D130-8,D130*0.05)</f>
        <v>9.186200000000003</v>
      </c>
      <c r="G130" s="116">
        <f>指導機関用調整項目!$G$2*F130/$F$367</f>
        <v>7.3811416693089535e-002</v>
      </c>
      <c r="H130" s="116">
        <f t="shared" si="50"/>
        <v>3.7893151182813343</v>
      </c>
      <c r="I130" s="116">
        <f>IF(降水量!Y130&gt;0,降水量!Y130*飽差!I130*F130*E130,0)</f>
        <v>40.268159102024448</v>
      </c>
      <c r="J130" s="116">
        <f>指導機関用調整項目!$G$2*I130/$I$367</f>
        <v>0.11677135974263407</v>
      </c>
      <c r="K130" s="116"/>
      <c r="M130" s="116">
        <f t="shared" ref="M130:M193" si="54">INDEX($Y130:$AD130,MATCH($C$1,$Y$1:$AD$1,0))</f>
        <v>18.600000000000001</v>
      </c>
      <c r="N130" s="116">
        <f t="shared" ref="N130:N193" si="55">INDEX($AG130:$AL130,MATCH($C$1,$AG$1:$AL$1,0))</f>
        <v>18.339999999999996</v>
      </c>
      <c r="O130" s="116">
        <f t="shared" ref="O130:O193" si="56">INDEX($AO130:$AT130,MATCH($C$1,$AO$1:$AT$1,0))</f>
        <v>19.225000000000001</v>
      </c>
      <c r="P130" s="116">
        <f t="shared" ref="P130:P193" si="57">INDEX($AW130:$BB130,MATCH($C$1,$AW$1:$BB$1,0))</f>
        <v>19.340000000000003</v>
      </c>
      <c r="Q130" s="116">
        <f t="shared" ref="Q130:Q193" si="58">INDEX($BE130:$BJ130,MATCH($C$1,$BE$1:$BJ$1,0))</f>
        <v>13.34</v>
      </c>
      <c r="R130" s="116">
        <f t="shared" ref="R130:R193" si="59">INDEX($BM130:$BR130,MATCH($C$1,$BM$1:$BR$1,0))</f>
        <v>16.32</v>
      </c>
      <c r="S130" s="116">
        <f t="shared" ref="S130:S193" si="60">INDEX($BU130:$BZ130,MATCH($C$1,$BU$1:$BZ$1,0))</f>
        <v>16.880000000000003</v>
      </c>
      <c r="T130" s="116">
        <f t="shared" ref="T130:T193" si="61">INDEX($CC130:$CH130,MATCH($C$1,$CC$1:$CH$1,0))</f>
        <v>18.159999999999997</v>
      </c>
      <c r="U130" s="116">
        <f t="shared" ref="U130:U193" si="62">INDEX($CK130:$CP130,MATCH($C$1,$CK$1:$CP$1,0))</f>
        <v>18.419999999999998</v>
      </c>
      <c r="V130" s="116">
        <f t="shared" ref="V130:V193" si="63">INDEX($CS130:$CX130,MATCH($C$1,$CS$1:$CX$1,0))</f>
        <v>17.600000000000001</v>
      </c>
      <c r="Y130" s="116">
        <f t="shared" ref="Y130:Y193" si="64">AVERAGE(Z130:AD130)</f>
        <v>18.600000000000001</v>
      </c>
      <c r="Z130" s="113">
        <v>18.2</v>
      </c>
      <c r="AA130" s="113">
        <v>20.7</v>
      </c>
      <c r="AB130" s="113">
        <v>15.4</v>
      </c>
      <c r="AC130" s="113">
        <v>16.5</v>
      </c>
      <c r="AD130" s="113">
        <v>22.2</v>
      </c>
      <c r="AE130" s="115"/>
      <c r="AG130" s="116">
        <f t="shared" ref="AG130:AG193" si="65">AVERAGE(AH130:AL130)</f>
        <v>18.339999999999996</v>
      </c>
      <c r="AH130" s="113">
        <v>18.2</v>
      </c>
      <c r="AI130" s="113">
        <v>20</v>
      </c>
      <c r="AJ130" s="113">
        <v>15.3</v>
      </c>
      <c r="AK130" s="113">
        <v>16.3</v>
      </c>
      <c r="AL130" s="113">
        <v>21.9</v>
      </c>
      <c r="AM130" s="115"/>
      <c r="AO130" s="116">
        <f t="shared" ref="AO130:AO193" si="66">AVERAGE(AQ130:AT130)</f>
        <v>19.225000000000001</v>
      </c>
      <c r="AP130" s="113">
        <v>18.3</v>
      </c>
      <c r="AQ130" s="113">
        <v>20.5</v>
      </c>
      <c r="AR130" s="113">
        <v>16.2</v>
      </c>
      <c r="AS130" s="113">
        <v>17.100000000000001</v>
      </c>
      <c r="AT130" s="113">
        <v>23.1</v>
      </c>
      <c r="AU130" s="115"/>
      <c r="AW130" s="116">
        <f t="shared" ref="AW130:AW193" si="67">AVERAGE(AX130:BB130)</f>
        <v>19.340000000000003</v>
      </c>
      <c r="AX130" s="113">
        <v>18.3</v>
      </c>
      <c r="AY130" s="113">
        <v>21.1</v>
      </c>
      <c r="AZ130" s="113">
        <v>16.600000000000001</v>
      </c>
      <c r="BA130" s="113">
        <v>17.3</v>
      </c>
      <c r="BB130" s="113">
        <v>23.4</v>
      </c>
      <c r="BC130" s="115"/>
      <c r="BE130" s="116">
        <f t="shared" ref="BE130:BE193" si="68">AVERAGE(BF130:BJ130)</f>
        <v>13.34</v>
      </c>
      <c r="BF130" s="113">
        <v>12.4</v>
      </c>
      <c r="BG130" s="113">
        <v>15.5</v>
      </c>
      <c r="BH130" s="113">
        <v>11.1</v>
      </c>
      <c r="BI130" s="113">
        <v>11.5</v>
      </c>
      <c r="BJ130" s="113">
        <v>16.2</v>
      </c>
      <c r="BK130" s="115"/>
      <c r="BM130" s="116">
        <f t="shared" ref="BM130:BM193" si="69">AVERAGE(BN130:BR130)</f>
        <v>16.32</v>
      </c>
      <c r="BN130" s="113">
        <v>15.7</v>
      </c>
      <c r="BO130" s="113">
        <v>17.899999999999999</v>
      </c>
      <c r="BP130" s="113">
        <v>14.7</v>
      </c>
      <c r="BQ130" s="113">
        <v>14.9</v>
      </c>
      <c r="BR130" s="113">
        <v>18.399999999999999</v>
      </c>
      <c r="BU130" s="116">
        <f t="shared" ref="BU130:BU193" si="70">AVERAGE(BV130:BZ130)</f>
        <v>16.880000000000003</v>
      </c>
      <c r="BV130" s="113">
        <v>16.600000000000001</v>
      </c>
      <c r="BW130" s="113">
        <v>17.8</v>
      </c>
      <c r="BX130" s="113">
        <v>14.9</v>
      </c>
      <c r="BY130" s="113">
        <v>15.5</v>
      </c>
      <c r="BZ130" s="113">
        <v>19.600000000000001</v>
      </c>
      <c r="CC130" s="116">
        <f t="shared" ref="CC130:CC193" si="71">AVERAGE(CD130:CH130)</f>
        <v>18.159999999999997</v>
      </c>
      <c r="CD130" s="113">
        <v>17.899999999999999</v>
      </c>
      <c r="CE130" s="113">
        <v>18.7</v>
      </c>
      <c r="CF130" s="113">
        <v>17.100000000000001</v>
      </c>
      <c r="CG130" s="113">
        <v>17.2</v>
      </c>
      <c r="CH130" s="113">
        <v>19.899999999999999</v>
      </c>
      <c r="CK130" s="116">
        <f t="shared" ref="CK130:CK193" si="72">AVERAGE(CL130:CP130)</f>
        <v>18.419999999999998</v>
      </c>
      <c r="CL130" s="113">
        <v>18.399999999999999</v>
      </c>
      <c r="CM130" s="113">
        <v>19.100000000000001</v>
      </c>
      <c r="CN130" s="113">
        <v>16.7</v>
      </c>
      <c r="CO130" s="113">
        <v>16.899999999999999</v>
      </c>
      <c r="CP130" s="113">
        <v>21</v>
      </c>
      <c r="CS130" s="116">
        <f t="shared" ref="CS130:CS193" si="73">AVERAGE(CU130:CX130)</f>
        <v>17.600000000000001</v>
      </c>
      <c r="CT130" s="113">
        <v>17.7</v>
      </c>
      <c r="CU130" s="113">
        <v>18.899999999999999</v>
      </c>
      <c r="CV130" s="113">
        <v>16</v>
      </c>
      <c r="CW130" s="113">
        <v>15.5</v>
      </c>
      <c r="CX130" s="113">
        <v>20</v>
      </c>
      <c r="DA130" s="113">
        <v>45884</v>
      </c>
      <c r="DB130" s="113">
        <v>25.307499999999994</v>
      </c>
      <c r="DC130" s="113">
        <v>26.7</v>
      </c>
    </row>
    <row r="131" spans="3:107">
      <c r="C131" s="115">
        <f t="shared" ref="C131:C194" si="74">C130+1</f>
        <v>130</v>
      </c>
      <c r="D131" s="116">
        <f t="shared" si="51"/>
        <v>16.768900000000002</v>
      </c>
      <c r="E131" s="116">
        <f t="shared" si="52"/>
        <v>16.360000000000003</v>
      </c>
      <c r="F131" s="116">
        <f t="shared" si="53"/>
        <v>8.7689000000000021</v>
      </c>
      <c r="G131" s="116">
        <f>指導機関用調整項目!$G$2*F131/$F$367</f>
        <v>7.045839757898073e-002</v>
      </c>
      <c r="H131" s="116">
        <f t="shared" ref="H131:H194" si="75">G131+H130</f>
        <v>3.859773515860315</v>
      </c>
      <c r="I131" s="116">
        <f>IF(降水量!Y131&gt;0,降水量!Y131*飽差!I131*F131*E131,0)</f>
        <v>20.211342232674372</v>
      </c>
      <c r="J131" s="116">
        <f>指導機関用調整項目!$G$2*I131/$I$367</f>
        <v>5.8609729557129411e-002</v>
      </c>
      <c r="K131" s="116"/>
      <c r="M131" s="116">
        <f t="shared" si="54"/>
        <v>17.2</v>
      </c>
      <c r="N131" s="116">
        <f t="shared" si="55"/>
        <v>16.939999999999998</v>
      </c>
      <c r="O131" s="116">
        <f t="shared" si="56"/>
        <v>17.175000000000001</v>
      </c>
      <c r="P131" s="116">
        <f t="shared" si="57"/>
        <v>17.8</v>
      </c>
      <c r="Q131" s="116">
        <f t="shared" si="58"/>
        <v>12.979999999999999</v>
      </c>
      <c r="R131" s="116">
        <f t="shared" si="59"/>
        <v>15.819999999999999</v>
      </c>
      <c r="S131" s="116">
        <f t="shared" si="60"/>
        <v>16.360000000000003</v>
      </c>
      <c r="T131" s="116">
        <f t="shared" si="61"/>
        <v>17.68</v>
      </c>
      <c r="U131" s="116">
        <f t="shared" si="62"/>
        <v>17.340000000000003</v>
      </c>
      <c r="V131" s="116">
        <f t="shared" si="63"/>
        <v>17.225000000000001</v>
      </c>
      <c r="Y131" s="116">
        <f t="shared" si="64"/>
        <v>17.2</v>
      </c>
      <c r="Z131" s="113">
        <v>19.100000000000001</v>
      </c>
      <c r="AA131" s="113">
        <v>14.4</v>
      </c>
      <c r="AB131" s="113">
        <v>16.2</v>
      </c>
      <c r="AC131" s="113">
        <v>17.399999999999999</v>
      </c>
      <c r="AD131" s="113">
        <v>18.899999999999999</v>
      </c>
      <c r="AE131" s="115"/>
      <c r="AG131" s="116">
        <f t="shared" si="65"/>
        <v>16.939999999999998</v>
      </c>
      <c r="AH131" s="113">
        <v>18.399999999999999</v>
      </c>
      <c r="AI131" s="113">
        <v>14.4</v>
      </c>
      <c r="AJ131" s="113">
        <v>16.2</v>
      </c>
      <c r="AK131" s="113">
        <v>17.100000000000001</v>
      </c>
      <c r="AL131" s="113">
        <v>18.600000000000001</v>
      </c>
      <c r="AM131" s="115"/>
      <c r="AO131" s="116">
        <f t="shared" si="66"/>
        <v>17.175000000000001</v>
      </c>
      <c r="AP131" s="113">
        <v>18.600000000000001</v>
      </c>
      <c r="AQ131" s="113">
        <v>15.4</v>
      </c>
      <c r="AR131" s="113">
        <v>16.7</v>
      </c>
      <c r="AS131" s="113">
        <v>17.5</v>
      </c>
      <c r="AT131" s="113">
        <v>19.100000000000001</v>
      </c>
      <c r="AU131" s="115"/>
      <c r="AW131" s="116">
        <f t="shared" si="67"/>
        <v>17.8</v>
      </c>
      <c r="AX131" s="113">
        <v>18.8</v>
      </c>
      <c r="AY131" s="113">
        <v>16.100000000000001</v>
      </c>
      <c r="AZ131" s="113">
        <v>16.7</v>
      </c>
      <c r="BA131" s="113">
        <v>18</v>
      </c>
      <c r="BB131" s="113">
        <v>19.399999999999999</v>
      </c>
      <c r="BC131" s="115"/>
      <c r="BE131" s="116">
        <f t="shared" si="68"/>
        <v>12.979999999999999</v>
      </c>
      <c r="BF131" s="113">
        <v>14.6</v>
      </c>
      <c r="BG131" s="113">
        <v>10.7</v>
      </c>
      <c r="BH131" s="113">
        <v>12.8</v>
      </c>
      <c r="BI131" s="113">
        <v>12.6</v>
      </c>
      <c r="BJ131" s="113">
        <v>14.2</v>
      </c>
      <c r="BK131" s="115"/>
      <c r="BM131" s="116">
        <f t="shared" si="69"/>
        <v>15.819999999999999</v>
      </c>
      <c r="BN131" s="113">
        <v>17.100000000000001</v>
      </c>
      <c r="BO131" s="113">
        <v>14.2</v>
      </c>
      <c r="BP131" s="113">
        <v>15.3</v>
      </c>
      <c r="BQ131" s="113">
        <v>14.9</v>
      </c>
      <c r="BR131" s="113">
        <v>17.600000000000001</v>
      </c>
      <c r="BU131" s="116">
        <f t="shared" si="70"/>
        <v>16.360000000000003</v>
      </c>
      <c r="BV131" s="113">
        <v>17.5</v>
      </c>
      <c r="BW131" s="113">
        <v>14.6</v>
      </c>
      <c r="BX131" s="113">
        <v>16.3</v>
      </c>
      <c r="BY131" s="113">
        <v>15.8</v>
      </c>
      <c r="BZ131" s="113">
        <v>17.600000000000001</v>
      </c>
      <c r="CC131" s="116">
        <f t="shared" si="71"/>
        <v>17.68</v>
      </c>
      <c r="CD131" s="113">
        <v>18.899999999999999</v>
      </c>
      <c r="CE131" s="113">
        <v>16.5</v>
      </c>
      <c r="CF131" s="113">
        <v>16.899999999999999</v>
      </c>
      <c r="CG131" s="113">
        <v>17.8</v>
      </c>
      <c r="CH131" s="113">
        <v>18.3</v>
      </c>
      <c r="CK131" s="116">
        <f t="shared" si="72"/>
        <v>17.340000000000003</v>
      </c>
      <c r="CL131" s="113">
        <v>19.2</v>
      </c>
      <c r="CM131" s="113">
        <v>16.5</v>
      </c>
      <c r="CN131" s="113">
        <v>15.1</v>
      </c>
      <c r="CO131" s="113">
        <v>17</v>
      </c>
      <c r="CP131" s="113">
        <v>18.899999999999999</v>
      </c>
      <c r="CS131" s="116">
        <f t="shared" si="73"/>
        <v>17.225000000000001</v>
      </c>
      <c r="CT131" s="113">
        <v>17.7</v>
      </c>
      <c r="CU131" s="113">
        <v>16.5</v>
      </c>
      <c r="CV131" s="113">
        <v>17.100000000000001</v>
      </c>
      <c r="CW131" s="113">
        <v>16.2</v>
      </c>
      <c r="CX131" s="113">
        <v>19.100000000000001</v>
      </c>
      <c r="DA131" s="113">
        <v>45885</v>
      </c>
      <c r="DB131" s="113">
        <v>25.594166666666666</v>
      </c>
      <c r="DC131" s="113">
        <v>25.9</v>
      </c>
    </row>
    <row r="132" spans="3:107">
      <c r="C132" s="115">
        <f t="shared" si="74"/>
        <v>131</v>
      </c>
      <c r="D132" s="116">
        <f t="shared" si="51"/>
        <v>17.13805</v>
      </c>
      <c r="E132" s="116">
        <f t="shared" si="52"/>
        <v>16.82</v>
      </c>
      <c r="F132" s="116">
        <f t="shared" si="53"/>
        <v>9.1380499999999998</v>
      </c>
      <c r="G132" s="116">
        <f>指導機関用調整項目!$G$2*F132/$F$367</f>
        <v>7.3424529872230804e-002</v>
      </c>
      <c r="H132" s="116">
        <f t="shared" si="75"/>
        <v>3.9331980457325457</v>
      </c>
      <c r="I132" s="116">
        <f>IF(降水量!Y132&gt;0,降水量!Y132*飽差!I132*F132*E132,0)</f>
        <v>36.305888536707265</v>
      </c>
      <c r="J132" s="116">
        <f>指導機関用調整項目!$G$2*I132/$I$367</f>
        <v>0.10528139516769422</v>
      </c>
      <c r="K132" s="116"/>
      <c r="M132" s="116">
        <f t="shared" si="54"/>
        <v>18.260000000000002</v>
      </c>
      <c r="N132" s="116">
        <f t="shared" si="55"/>
        <v>17.82</v>
      </c>
      <c r="O132" s="116">
        <f t="shared" si="56"/>
        <v>18.074999999999999</v>
      </c>
      <c r="P132" s="116">
        <f t="shared" si="57"/>
        <v>18.920000000000002</v>
      </c>
      <c r="Q132" s="116">
        <f t="shared" si="58"/>
        <v>13.74</v>
      </c>
      <c r="R132" s="116">
        <f t="shared" si="59"/>
        <v>16.84</v>
      </c>
      <c r="S132" s="116">
        <f t="shared" si="60"/>
        <v>16.82</v>
      </c>
      <c r="T132" s="116">
        <f t="shared" si="61"/>
        <v>18.420000000000002</v>
      </c>
      <c r="U132" s="116">
        <f t="shared" si="62"/>
        <v>18.439999999999998</v>
      </c>
      <c r="V132" s="116">
        <f t="shared" si="63"/>
        <v>17.824999999999999</v>
      </c>
      <c r="Y132" s="116">
        <f t="shared" si="64"/>
        <v>18.260000000000002</v>
      </c>
      <c r="Z132" s="113">
        <v>20.7</v>
      </c>
      <c r="AA132" s="113">
        <v>16.600000000000001</v>
      </c>
      <c r="AB132" s="113">
        <v>16.7</v>
      </c>
      <c r="AC132" s="113">
        <v>18.399999999999999</v>
      </c>
      <c r="AD132" s="113">
        <v>18.899999999999999</v>
      </c>
      <c r="AE132" s="115"/>
      <c r="AG132" s="116">
        <f t="shared" si="65"/>
        <v>17.82</v>
      </c>
      <c r="AH132" s="113">
        <v>18.7</v>
      </c>
      <c r="AI132" s="113">
        <v>16.3</v>
      </c>
      <c r="AJ132" s="113">
        <v>16.899999999999999</v>
      </c>
      <c r="AK132" s="113">
        <v>18.5</v>
      </c>
      <c r="AL132" s="113">
        <v>18.7</v>
      </c>
      <c r="AM132" s="115"/>
      <c r="AO132" s="116">
        <f t="shared" si="66"/>
        <v>18.074999999999999</v>
      </c>
      <c r="AP132" s="113">
        <v>19.8</v>
      </c>
      <c r="AQ132" s="113">
        <v>17</v>
      </c>
      <c r="AR132" s="113">
        <v>17.399999999999999</v>
      </c>
      <c r="AS132" s="113">
        <v>18.399999999999999</v>
      </c>
      <c r="AT132" s="113">
        <v>19.5</v>
      </c>
      <c r="AU132" s="115"/>
      <c r="AW132" s="116">
        <f t="shared" si="67"/>
        <v>18.920000000000002</v>
      </c>
      <c r="AX132" s="113">
        <v>20.9</v>
      </c>
      <c r="AY132" s="113">
        <v>17.5</v>
      </c>
      <c r="AZ132" s="113">
        <v>17.5</v>
      </c>
      <c r="BA132" s="113">
        <v>19</v>
      </c>
      <c r="BB132" s="113">
        <v>19.7</v>
      </c>
      <c r="BC132" s="115"/>
      <c r="BE132" s="116">
        <f t="shared" si="68"/>
        <v>13.74</v>
      </c>
      <c r="BF132" s="113">
        <v>16.3</v>
      </c>
      <c r="BG132" s="113">
        <v>12.4</v>
      </c>
      <c r="BH132" s="113">
        <v>12.5</v>
      </c>
      <c r="BI132" s="113">
        <v>13.1</v>
      </c>
      <c r="BJ132" s="113">
        <v>14.4</v>
      </c>
      <c r="BK132" s="115"/>
      <c r="BM132" s="116">
        <f t="shared" si="69"/>
        <v>16.84</v>
      </c>
      <c r="BN132" s="113">
        <v>19.100000000000001</v>
      </c>
      <c r="BO132" s="113">
        <v>15.1</v>
      </c>
      <c r="BP132" s="113">
        <v>15.3</v>
      </c>
      <c r="BQ132" s="113">
        <v>16.399999999999999</v>
      </c>
      <c r="BR132" s="113">
        <v>18.3</v>
      </c>
      <c r="BU132" s="116">
        <f t="shared" si="70"/>
        <v>16.82</v>
      </c>
      <c r="BV132" s="113">
        <v>17.899999999999999</v>
      </c>
      <c r="BW132" s="113">
        <v>16</v>
      </c>
      <c r="BX132" s="113">
        <v>15.8</v>
      </c>
      <c r="BY132" s="113">
        <v>17.399999999999999</v>
      </c>
      <c r="BZ132" s="113">
        <v>17</v>
      </c>
      <c r="CC132" s="116">
        <f t="shared" si="71"/>
        <v>18.420000000000002</v>
      </c>
      <c r="CD132" s="113">
        <v>18.7</v>
      </c>
      <c r="CE132" s="113">
        <v>17.7</v>
      </c>
      <c r="CF132" s="113">
        <v>18.100000000000001</v>
      </c>
      <c r="CG132" s="113">
        <v>18.899999999999999</v>
      </c>
      <c r="CH132" s="113">
        <v>18.7</v>
      </c>
      <c r="CK132" s="116">
        <f t="shared" si="72"/>
        <v>18.439999999999998</v>
      </c>
      <c r="CL132" s="113">
        <v>19.5</v>
      </c>
      <c r="CM132" s="113">
        <v>16.899999999999999</v>
      </c>
      <c r="CN132" s="113">
        <v>18.100000000000001</v>
      </c>
      <c r="CO132" s="113">
        <v>18.3</v>
      </c>
      <c r="CP132" s="113">
        <v>19.399999999999999</v>
      </c>
      <c r="CS132" s="116">
        <f t="shared" si="73"/>
        <v>17.824999999999999</v>
      </c>
      <c r="CT132" s="113">
        <v>18.8</v>
      </c>
      <c r="CU132" s="113">
        <v>16.7</v>
      </c>
      <c r="CV132" s="113">
        <v>17.600000000000001</v>
      </c>
      <c r="CW132" s="113">
        <v>17.899999999999999</v>
      </c>
      <c r="CX132" s="113">
        <v>19.100000000000001</v>
      </c>
      <c r="DA132" s="113">
        <v>45886</v>
      </c>
      <c r="DB132" s="113">
        <v>25.785416666666663</v>
      </c>
      <c r="DC132" s="113">
        <v>27.1</v>
      </c>
    </row>
    <row r="133" spans="3:107">
      <c r="C133" s="115">
        <f t="shared" si="74"/>
        <v>132</v>
      </c>
      <c r="D133" s="116">
        <f t="shared" si="51"/>
        <v>16.993600000000001</v>
      </c>
      <c r="E133" s="116">
        <f t="shared" si="52"/>
        <v>16.64</v>
      </c>
      <c r="F133" s="116">
        <f t="shared" si="53"/>
        <v>8.9936000000000007</v>
      </c>
      <c r="G133" s="116">
        <f>指導機関用調整項目!$G$2*F133/$F$367</f>
        <v>7.2263869409654694e-002</v>
      </c>
      <c r="H133" s="116">
        <f t="shared" si="75"/>
        <v>4.0054619151422006</v>
      </c>
      <c r="I133" s="116">
        <f>IF(降水量!Y133&gt;0,降水量!Y133*飽差!I133*F133*E133,0)</f>
        <v>25.303902135235735</v>
      </c>
      <c r="J133" s="116">
        <f>指導機関用調整項目!$G$2*I133/$I$367</f>
        <v>7.3377356328600332e-002</v>
      </c>
      <c r="K133" s="116"/>
      <c r="M133" s="116">
        <f t="shared" si="54"/>
        <v>18.22</v>
      </c>
      <c r="N133" s="116">
        <f t="shared" si="55"/>
        <v>17.84</v>
      </c>
      <c r="O133" s="116">
        <f t="shared" si="56"/>
        <v>18.274999999999999</v>
      </c>
      <c r="P133" s="116">
        <f t="shared" si="57"/>
        <v>18.399999999999999</v>
      </c>
      <c r="Q133" s="116">
        <f t="shared" si="58"/>
        <v>13.04</v>
      </c>
      <c r="R133" s="116">
        <f t="shared" si="59"/>
        <v>15.820000000000002</v>
      </c>
      <c r="S133" s="116">
        <f t="shared" si="60"/>
        <v>16.64</v>
      </c>
      <c r="T133" s="116">
        <f t="shared" si="61"/>
        <v>18.2</v>
      </c>
      <c r="U133" s="116">
        <f t="shared" si="62"/>
        <v>17.920000000000002</v>
      </c>
      <c r="V133" s="116">
        <f t="shared" si="63"/>
        <v>17.475000000000001</v>
      </c>
      <c r="Y133" s="116">
        <f t="shared" si="64"/>
        <v>18.22</v>
      </c>
      <c r="Z133" s="113">
        <v>18</v>
      </c>
      <c r="AA133" s="113">
        <v>19.3</v>
      </c>
      <c r="AB133" s="113">
        <v>17.7</v>
      </c>
      <c r="AC133" s="113">
        <v>18.5</v>
      </c>
      <c r="AD133" s="113">
        <v>17.600000000000001</v>
      </c>
      <c r="AE133" s="115"/>
      <c r="AG133" s="116">
        <f t="shared" si="65"/>
        <v>17.84</v>
      </c>
      <c r="AH133" s="113">
        <v>16.8</v>
      </c>
      <c r="AI133" s="113">
        <v>18.3</v>
      </c>
      <c r="AJ133" s="113">
        <v>17.5</v>
      </c>
      <c r="AK133" s="113">
        <v>18.8</v>
      </c>
      <c r="AL133" s="113">
        <v>17.8</v>
      </c>
      <c r="AM133" s="115"/>
      <c r="AO133" s="116">
        <f t="shared" si="66"/>
        <v>18.274999999999999</v>
      </c>
      <c r="AP133" s="113">
        <v>17.600000000000001</v>
      </c>
      <c r="AQ133" s="113">
        <v>18.5</v>
      </c>
      <c r="AR133" s="113">
        <v>17.899999999999999</v>
      </c>
      <c r="AS133" s="113">
        <v>19</v>
      </c>
      <c r="AT133" s="113">
        <v>17.7</v>
      </c>
      <c r="AU133" s="115"/>
      <c r="AW133" s="116">
        <f t="shared" si="67"/>
        <v>18.399999999999999</v>
      </c>
      <c r="AX133" s="113">
        <v>18.3</v>
      </c>
      <c r="AY133" s="113">
        <v>18.5</v>
      </c>
      <c r="AZ133" s="113">
        <v>18</v>
      </c>
      <c r="BA133" s="113">
        <v>19</v>
      </c>
      <c r="BB133" s="113">
        <v>18.2</v>
      </c>
      <c r="BC133" s="115"/>
      <c r="BE133" s="116">
        <f t="shared" si="68"/>
        <v>13.04</v>
      </c>
      <c r="BF133" s="113">
        <v>13.8</v>
      </c>
      <c r="BG133" s="113">
        <v>14</v>
      </c>
      <c r="BH133" s="113">
        <v>12.1</v>
      </c>
      <c r="BI133" s="113">
        <v>12.9</v>
      </c>
      <c r="BJ133" s="113">
        <v>12.4</v>
      </c>
      <c r="BK133" s="115"/>
      <c r="BM133" s="116">
        <f t="shared" si="69"/>
        <v>15.820000000000002</v>
      </c>
      <c r="BN133" s="113">
        <v>16.100000000000001</v>
      </c>
      <c r="BO133" s="113">
        <v>16.399999999999999</v>
      </c>
      <c r="BP133" s="113">
        <v>15.4</v>
      </c>
      <c r="BQ133" s="113">
        <v>15.8</v>
      </c>
      <c r="BR133" s="113">
        <v>15.4</v>
      </c>
      <c r="BU133" s="116">
        <f t="shared" si="70"/>
        <v>16.64</v>
      </c>
      <c r="BV133" s="113">
        <v>16.2</v>
      </c>
      <c r="BW133" s="113">
        <v>17.3</v>
      </c>
      <c r="BX133" s="113">
        <v>16.399999999999999</v>
      </c>
      <c r="BY133" s="113">
        <v>17.399999999999999</v>
      </c>
      <c r="BZ133" s="113">
        <v>15.9</v>
      </c>
      <c r="CC133" s="116">
        <f t="shared" si="71"/>
        <v>18.2</v>
      </c>
      <c r="CD133" s="113">
        <v>16.899999999999999</v>
      </c>
      <c r="CE133" s="113">
        <v>18.7</v>
      </c>
      <c r="CF133" s="113">
        <v>18.600000000000001</v>
      </c>
      <c r="CG133" s="113">
        <v>18.7</v>
      </c>
      <c r="CH133" s="113">
        <v>18.100000000000001</v>
      </c>
      <c r="CK133" s="116">
        <f t="shared" si="72"/>
        <v>17.920000000000002</v>
      </c>
      <c r="CL133" s="113">
        <v>17.5</v>
      </c>
      <c r="CM133" s="113">
        <v>18</v>
      </c>
      <c r="CN133" s="113">
        <v>18.100000000000001</v>
      </c>
      <c r="CO133" s="113">
        <v>18.3</v>
      </c>
      <c r="CP133" s="113">
        <v>17.7</v>
      </c>
      <c r="CS133" s="116">
        <f t="shared" si="73"/>
        <v>17.475000000000001</v>
      </c>
      <c r="CT133" s="113">
        <v>17</v>
      </c>
      <c r="CU133" s="113">
        <v>17.8</v>
      </c>
      <c r="CV133" s="113">
        <v>17.8</v>
      </c>
      <c r="CW133" s="113">
        <v>17.3</v>
      </c>
      <c r="CX133" s="113">
        <v>17</v>
      </c>
      <c r="DA133" s="113">
        <v>45887</v>
      </c>
      <c r="DB133" s="113">
        <v>25.825416666666666</v>
      </c>
      <c r="DC133" s="113">
        <v>27.6</v>
      </c>
    </row>
    <row r="134" spans="3:107">
      <c r="C134" s="115">
        <f t="shared" si="74"/>
        <v>133</v>
      </c>
      <c r="D134" s="116">
        <f t="shared" si="51"/>
        <v>17.491149999999998</v>
      </c>
      <c r="E134" s="116">
        <f t="shared" si="52"/>
        <v>17.259999999999998</v>
      </c>
      <c r="F134" s="116">
        <f t="shared" si="53"/>
        <v>9.4911499999999975</v>
      </c>
      <c r="G134" s="116">
        <f>指導機関用調整項目!$G$2*F134/$F$367</f>
        <v>7.6261699891861309e-002</v>
      </c>
      <c r="H134" s="116">
        <f t="shared" si="75"/>
        <v>4.0817236150340621</v>
      </c>
      <c r="I134" s="116">
        <f>IF(降水量!Y134&gt;0,降水量!Y134*飽差!I134*F134*E134,0)</f>
        <v>35.645058229718195</v>
      </c>
      <c r="J134" s="116">
        <f>指導機関用調整項目!$G$2*I134/$I$367</f>
        <v>0.10336509069222152</v>
      </c>
      <c r="K134" s="116"/>
      <c r="M134" s="116">
        <f t="shared" si="54"/>
        <v>18.46</v>
      </c>
      <c r="N134" s="116">
        <f t="shared" si="55"/>
        <v>18.240000000000002</v>
      </c>
      <c r="O134" s="116">
        <f t="shared" si="56"/>
        <v>18.25</v>
      </c>
      <c r="P134" s="116">
        <f t="shared" si="57"/>
        <v>18.839999999999996</v>
      </c>
      <c r="Q134" s="116">
        <f t="shared" si="58"/>
        <v>13.34</v>
      </c>
      <c r="R134" s="116">
        <f t="shared" si="59"/>
        <v>16.52</v>
      </c>
      <c r="S134" s="116">
        <f t="shared" si="60"/>
        <v>17.259999999999998</v>
      </c>
      <c r="T134" s="116">
        <f t="shared" si="61"/>
        <v>18.3</v>
      </c>
      <c r="U134" s="116">
        <f t="shared" si="62"/>
        <v>18.559999999999999</v>
      </c>
      <c r="V134" s="116">
        <f t="shared" si="63"/>
        <v>18.075000000000003</v>
      </c>
      <c r="Y134" s="116">
        <f t="shared" si="64"/>
        <v>18.46</v>
      </c>
      <c r="Z134" s="113">
        <v>19.899999999999999</v>
      </c>
      <c r="AA134" s="113">
        <v>19.8</v>
      </c>
      <c r="AB134" s="113">
        <v>15.8</v>
      </c>
      <c r="AC134" s="113">
        <v>18.8</v>
      </c>
      <c r="AD134" s="113">
        <v>18</v>
      </c>
      <c r="AE134" s="115"/>
      <c r="AG134" s="116">
        <f t="shared" si="65"/>
        <v>18.240000000000002</v>
      </c>
      <c r="AH134" s="113">
        <v>18.899999999999999</v>
      </c>
      <c r="AI134" s="113">
        <v>19.8</v>
      </c>
      <c r="AJ134" s="113">
        <v>15.6</v>
      </c>
      <c r="AK134" s="113">
        <v>18.8</v>
      </c>
      <c r="AL134" s="113">
        <v>18.100000000000001</v>
      </c>
      <c r="AM134" s="115"/>
      <c r="AO134" s="116">
        <f t="shared" si="66"/>
        <v>18.25</v>
      </c>
      <c r="AP134" s="113">
        <v>19.5</v>
      </c>
      <c r="AQ134" s="113">
        <v>19.600000000000001</v>
      </c>
      <c r="AR134" s="113">
        <v>15.8</v>
      </c>
      <c r="AS134" s="113">
        <v>18.899999999999999</v>
      </c>
      <c r="AT134" s="113">
        <v>18.7</v>
      </c>
      <c r="AU134" s="115"/>
      <c r="AW134" s="116">
        <f t="shared" si="67"/>
        <v>18.839999999999996</v>
      </c>
      <c r="AX134" s="113">
        <v>20.2</v>
      </c>
      <c r="AY134" s="113">
        <v>20.100000000000001</v>
      </c>
      <c r="AZ134" s="113">
        <v>15.9</v>
      </c>
      <c r="BA134" s="113">
        <v>19</v>
      </c>
      <c r="BB134" s="113">
        <v>19</v>
      </c>
      <c r="BC134" s="115"/>
      <c r="BE134" s="116">
        <f t="shared" si="68"/>
        <v>13.34</v>
      </c>
      <c r="BF134" s="113">
        <v>14.1</v>
      </c>
      <c r="BG134" s="113">
        <v>13.5</v>
      </c>
      <c r="BH134" s="113">
        <v>10.9</v>
      </c>
      <c r="BI134" s="113">
        <v>15.1</v>
      </c>
      <c r="BJ134" s="113">
        <v>13.1</v>
      </c>
      <c r="BK134" s="115"/>
      <c r="BM134" s="116">
        <f t="shared" si="69"/>
        <v>16.52</v>
      </c>
      <c r="BN134" s="113">
        <v>17.100000000000001</v>
      </c>
      <c r="BO134" s="113">
        <v>16.7</v>
      </c>
      <c r="BP134" s="113">
        <v>14</v>
      </c>
      <c r="BQ134" s="113">
        <v>17.899999999999999</v>
      </c>
      <c r="BR134" s="113">
        <v>16.899999999999999</v>
      </c>
      <c r="BU134" s="116">
        <f t="shared" si="70"/>
        <v>17.259999999999998</v>
      </c>
      <c r="BV134" s="113">
        <v>18.2</v>
      </c>
      <c r="BW134" s="113">
        <v>18.600000000000001</v>
      </c>
      <c r="BX134" s="113">
        <v>14.8</v>
      </c>
      <c r="BY134" s="113">
        <v>18</v>
      </c>
      <c r="BZ134" s="113">
        <v>16.7</v>
      </c>
      <c r="CC134" s="116">
        <f t="shared" si="71"/>
        <v>18.3</v>
      </c>
      <c r="CD134" s="113">
        <v>18.3</v>
      </c>
      <c r="CE134" s="113">
        <v>19.399999999999999</v>
      </c>
      <c r="CF134" s="113">
        <v>16.8</v>
      </c>
      <c r="CG134" s="113">
        <v>18.8</v>
      </c>
      <c r="CH134" s="113">
        <v>18.2</v>
      </c>
      <c r="CK134" s="116">
        <f t="shared" si="72"/>
        <v>18.559999999999999</v>
      </c>
      <c r="CL134" s="113">
        <v>18.5</v>
      </c>
      <c r="CM134" s="113">
        <v>19.7</v>
      </c>
      <c r="CN134" s="113">
        <v>16.3</v>
      </c>
      <c r="CO134" s="113">
        <v>19.3</v>
      </c>
      <c r="CP134" s="113">
        <v>19</v>
      </c>
      <c r="CS134" s="116">
        <f t="shared" si="73"/>
        <v>18.075000000000003</v>
      </c>
      <c r="CT134" s="113">
        <v>18.100000000000001</v>
      </c>
      <c r="CU134" s="113">
        <v>18.8</v>
      </c>
      <c r="CV134" s="113">
        <v>15.4</v>
      </c>
      <c r="CW134" s="113">
        <v>18.7</v>
      </c>
      <c r="CX134" s="113">
        <v>19.399999999999999</v>
      </c>
      <c r="DA134" s="113">
        <v>45888</v>
      </c>
      <c r="DB134" s="113">
        <v>26.002916666666664</v>
      </c>
      <c r="DC134" s="113">
        <v>27.7</v>
      </c>
    </row>
    <row r="135" spans="3:107">
      <c r="C135" s="115">
        <f t="shared" si="74"/>
        <v>134</v>
      </c>
      <c r="D135" s="116">
        <f t="shared" si="51"/>
        <v>18.052900000000001</v>
      </c>
      <c r="E135" s="116">
        <f t="shared" si="52"/>
        <v>17.96</v>
      </c>
      <c r="F135" s="116">
        <f t="shared" si="53"/>
        <v>10.052900000000001</v>
      </c>
      <c r="G135" s="116">
        <f>指導機関用調整項目!$G$2*F135/$F$367</f>
        <v>8.0775379468546266e-002</v>
      </c>
      <c r="H135" s="116">
        <f t="shared" si="75"/>
        <v>4.1624989945026085</v>
      </c>
      <c r="I135" s="116">
        <f>IF(降水量!Y135&gt;0,降水量!Y135*飽差!I135*F135*E135,0)</f>
        <v>13.977288754506187</v>
      </c>
      <c r="J135" s="116">
        <f>指導機関用調整項目!$G$2*I135/$I$367</f>
        <v>4.0531950051251806e-002</v>
      </c>
      <c r="K135" s="116"/>
      <c r="M135" s="116">
        <f t="shared" si="54"/>
        <v>19.14</v>
      </c>
      <c r="N135" s="116">
        <f t="shared" si="55"/>
        <v>18.739999999999998</v>
      </c>
      <c r="O135" s="116">
        <f t="shared" si="56"/>
        <v>19.125</v>
      </c>
      <c r="P135" s="116">
        <f t="shared" si="57"/>
        <v>19.36</v>
      </c>
      <c r="Q135" s="116">
        <f t="shared" si="58"/>
        <v>14.76</v>
      </c>
      <c r="R135" s="116">
        <f t="shared" si="59"/>
        <v>17.380000000000003</v>
      </c>
      <c r="S135" s="116">
        <f t="shared" si="60"/>
        <v>17.96</v>
      </c>
      <c r="T135" s="116">
        <f t="shared" si="61"/>
        <v>18.840000000000003</v>
      </c>
      <c r="U135" s="116">
        <f t="shared" si="62"/>
        <v>18.78</v>
      </c>
      <c r="V135" s="116">
        <f t="shared" si="63"/>
        <v>18.600000000000001</v>
      </c>
      <c r="Y135" s="116">
        <f t="shared" si="64"/>
        <v>19.14</v>
      </c>
      <c r="Z135" s="113">
        <v>19.2</v>
      </c>
      <c r="AA135" s="113">
        <v>19.399999999999999</v>
      </c>
      <c r="AB135" s="113">
        <v>15.8</v>
      </c>
      <c r="AC135" s="113">
        <v>21.1</v>
      </c>
      <c r="AD135" s="113">
        <v>20.2</v>
      </c>
      <c r="AE135" s="115"/>
      <c r="AG135" s="116">
        <f t="shared" si="65"/>
        <v>18.739999999999998</v>
      </c>
      <c r="AH135" s="113">
        <v>19</v>
      </c>
      <c r="AI135" s="113">
        <v>18.600000000000001</v>
      </c>
      <c r="AJ135" s="113">
        <v>15.7</v>
      </c>
      <c r="AK135" s="113">
        <v>20.399999999999999</v>
      </c>
      <c r="AL135" s="113">
        <v>20</v>
      </c>
      <c r="AM135" s="115"/>
      <c r="AO135" s="116">
        <f t="shared" si="66"/>
        <v>19.125</v>
      </c>
      <c r="AP135" s="113">
        <v>18.8</v>
      </c>
      <c r="AQ135" s="113">
        <v>19.100000000000001</v>
      </c>
      <c r="AR135" s="113">
        <v>16.100000000000001</v>
      </c>
      <c r="AS135" s="113">
        <v>21.1</v>
      </c>
      <c r="AT135" s="113">
        <v>20.2</v>
      </c>
      <c r="AU135" s="115"/>
      <c r="AW135" s="116">
        <f t="shared" si="67"/>
        <v>19.36</v>
      </c>
      <c r="AX135" s="113">
        <v>19.5</v>
      </c>
      <c r="AY135" s="113">
        <v>19.399999999999999</v>
      </c>
      <c r="AZ135" s="113">
        <v>15.8</v>
      </c>
      <c r="BA135" s="113">
        <v>21.9</v>
      </c>
      <c r="BB135" s="113">
        <v>20.2</v>
      </c>
      <c r="BC135" s="115"/>
      <c r="BE135" s="116">
        <f t="shared" si="68"/>
        <v>14.76</v>
      </c>
      <c r="BF135" s="113">
        <v>15.3</v>
      </c>
      <c r="BG135" s="113">
        <v>14.7</v>
      </c>
      <c r="BH135" s="113">
        <v>10.199999999999999</v>
      </c>
      <c r="BI135" s="113">
        <v>16.8</v>
      </c>
      <c r="BJ135" s="113">
        <v>16.8</v>
      </c>
      <c r="BK135" s="115"/>
      <c r="BM135" s="116">
        <f t="shared" si="69"/>
        <v>17.380000000000003</v>
      </c>
      <c r="BN135" s="113">
        <v>18.2</v>
      </c>
      <c r="BO135" s="113">
        <v>16.600000000000001</v>
      </c>
      <c r="BP135" s="113">
        <v>13.2</v>
      </c>
      <c r="BQ135" s="113">
        <v>19.7</v>
      </c>
      <c r="BR135" s="113">
        <v>19.2</v>
      </c>
      <c r="BU135" s="116">
        <f t="shared" si="70"/>
        <v>17.96</v>
      </c>
      <c r="BV135" s="113">
        <v>18.600000000000001</v>
      </c>
      <c r="BW135" s="113">
        <v>17.899999999999999</v>
      </c>
      <c r="BX135" s="113">
        <v>14.1</v>
      </c>
      <c r="BY135" s="113">
        <v>20</v>
      </c>
      <c r="BZ135" s="113">
        <v>19.2</v>
      </c>
      <c r="CC135" s="116">
        <f t="shared" si="71"/>
        <v>18.840000000000003</v>
      </c>
      <c r="CD135" s="113">
        <v>18.8</v>
      </c>
      <c r="CE135" s="113">
        <v>18.600000000000001</v>
      </c>
      <c r="CF135" s="113">
        <v>16.7</v>
      </c>
      <c r="CG135" s="113">
        <v>20.100000000000001</v>
      </c>
      <c r="CH135" s="113">
        <v>20</v>
      </c>
      <c r="CK135" s="116">
        <f t="shared" si="72"/>
        <v>18.78</v>
      </c>
      <c r="CL135" s="113">
        <v>19</v>
      </c>
      <c r="CM135" s="113">
        <v>18.399999999999999</v>
      </c>
      <c r="CN135" s="113">
        <v>15.6</v>
      </c>
      <c r="CO135" s="113">
        <v>21</v>
      </c>
      <c r="CP135" s="113">
        <v>19.899999999999999</v>
      </c>
      <c r="CS135" s="116">
        <f t="shared" si="73"/>
        <v>18.600000000000001</v>
      </c>
      <c r="CT135" s="113">
        <v>19.3</v>
      </c>
      <c r="CU135" s="113">
        <v>18.8</v>
      </c>
      <c r="CV135" s="113">
        <v>14.8</v>
      </c>
      <c r="CW135" s="113">
        <v>20.8</v>
      </c>
      <c r="CX135" s="113">
        <v>20</v>
      </c>
      <c r="DA135" s="113">
        <v>45889</v>
      </c>
      <c r="DB135" s="113">
        <v>26.156666666666666</v>
      </c>
      <c r="DC135" s="113">
        <v>27.7</v>
      </c>
    </row>
    <row r="136" spans="3:107">
      <c r="C136" s="115">
        <f t="shared" si="74"/>
        <v>135</v>
      </c>
      <c r="D136" s="116">
        <f t="shared" si="51"/>
        <v>17.828199999999999</v>
      </c>
      <c r="E136" s="116">
        <f t="shared" si="52"/>
        <v>17.68</v>
      </c>
      <c r="F136" s="116">
        <f t="shared" si="53"/>
        <v>9.8281999999999989</v>
      </c>
      <c r="G136" s="116">
        <f>指導機関用調整項目!$G$2*F136/$F$367</f>
        <v>7.8969907637872275e-002</v>
      </c>
      <c r="H136" s="116">
        <f t="shared" si="75"/>
        <v>4.2414689021404808</v>
      </c>
      <c r="I136" s="116">
        <f>IF(降水量!Y136&gt;0,降水量!Y136*飽差!I136*F136*E136,0)</f>
        <v>32.554433289093559</v>
      </c>
      <c r="J136" s="116">
        <f>指導機関用調整項目!$G$2*I136/$I$367</f>
        <v>9.4402762023139339e-002</v>
      </c>
      <c r="K136" s="116"/>
      <c r="M136" s="116">
        <f t="shared" si="54"/>
        <v>18.939999999999998</v>
      </c>
      <c r="N136" s="116">
        <f t="shared" si="55"/>
        <v>18.88</v>
      </c>
      <c r="O136" s="116">
        <f t="shared" si="56"/>
        <v>19.2</v>
      </c>
      <c r="P136" s="116">
        <f t="shared" si="57"/>
        <v>19.559999999999995</v>
      </c>
      <c r="Q136" s="116">
        <f t="shared" si="58"/>
        <v>14.46</v>
      </c>
      <c r="R136" s="116">
        <f t="shared" si="59"/>
        <v>17.54</v>
      </c>
      <c r="S136" s="116">
        <f t="shared" si="60"/>
        <v>17.68</v>
      </c>
      <c r="T136" s="116">
        <f t="shared" si="61"/>
        <v>18.779999999999998</v>
      </c>
      <c r="U136" s="116">
        <f t="shared" si="62"/>
        <v>18.939999999999998</v>
      </c>
      <c r="V136" s="116">
        <f t="shared" si="63"/>
        <v>18.5</v>
      </c>
      <c r="Y136" s="116">
        <f t="shared" si="64"/>
        <v>18.939999999999998</v>
      </c>
      <c r="Z136" s="113">
        <v>19.399999999999999</v>
      </c>
      <c r="AA136" s="113">
        <v>18.600000000000001</v>
      </c>
      <c r="AB136" s="113">
        <v>16.8</v>
      </c>
      <c r="AC136" s="113">
        <v>18.3</v>
      </c>
      <c r="AD136" s="113">
        <v>21.6</v>
      </c>
      <c r="AE136" s="115"/>
      <c r="AG136" s="116">
        <f t="shared" si="65"/>
        <v>18.88</v>
      </c>
      <c r="AH136" s="113">
        <v>19.5</v>
      </c>
      <c r="AI136" s="113">
        <v>18</v>
      </c>
      <c r="AJ136" s="113">
        <v>16.7</v>
      </c>
      <c r="AK136" s="113">
        <v>18.399999999999999</v>
      </c>
      <c r="AL136" s="113">
        <v>21.8</v>
      </c>
      <c r="AM136" s="115"/>
      <c r="AO136" s="116">
        <f t="shared" si="66"/>
        <v>19.2</v>
      </c>
      <c r="AP136" s="113">
        <v>19.399999999999999</v>
      </c>
      <c r="AQ136" s="113">
        <v>18.7</v>
      </c>
      <c r="AR136" s="113">
        <v>17.399999999999999</v>
      </c>
      <c r="AS136" s="113">
        <v>19.100000000000001</v>
      </c>
      <c r="AT136" s="113">
        <v>21.6</v>
      </c>
      <c r="AU136" s="115"/>
      <c r="AW136" s="116">
        <f t="shared" si="67"/>
        <v>19.559999999999995</v>
      </c>
      <c r="AX136" s="113">
        <v>19.899999999999999</v>
      </c>
      <c r="AY136" s="113">
        <v>19.7</v>
      </c>
      <c r="AZ136" s="113">
        <v>17.399999999999999</v>
      </c>
      <c r="BA136" s="113">
        <v>19.2</v>
      </c>
      <c r="BB136" s="113">
        <v>21.6</v>
      </c>
      <c r="BC136" s="115"/>
      <c r="BE136" s="116">
        <f t="shared" si="68"/>
        <v>14.46</v>
      </c>
      <c r="BF136" s="113">
        <v>15.6</v>
      </c>
      <c r="BG136" s="113">
        <v>15.1</v>
      </c>
      <c r="BH136" s="113">
        <v>12.2</v>
      </c>
      <c r="BI136" s="113">
        <v>12.6</v>
      </c>
      <c r="BJ136" s="113">
        <v>16.8</v>
      </c>
      <c r="BK136" s="115"/>
      <c r="BM136" s="116">
        <f t="shared" si="69"/>
        <v>17.54</v>
      </c>
      <c r="BN136" s="113">
        <v>18.600000000000001</v>
      </c>
      <c r="BO136" s="113">
        <v>17.8</v>
      </c>
      <c r="BP136" s="113">
        <v>15.3</v>
      </c>
      <c r="BQ136" s="113">
        <v>16.399999999999999</v>
      </c>
      <c r="BR136" s="113">
        <v>19.600000000000001</v>
      </c>
      <c r="BU136" s="116">
        <f t="shared" si="70"/>
        <v>17.68</v>
      </c>
      <c r="BV136" s="113">
        <v>18.7</v>
      </c>
      <c r="BW136" s="113">
        <v>18</v>
      </c>
      <c r="BX136" s="113">
        <v>15.6</v>
      </c>
      <c r="BY136" s="113">
        <v>16.7</v>
      </c>
      <c r="BZ136" s="113">
        <v>19.399999999999999</v>
      </c>
      <c r="CC136" s="116">
        <f t="shared" si="71"/>
        <v>18.779999999999998</v>
      </c>
      <c r="CD136" s="113">
        <v>19.100000000000001</v>
      </c>
      <c r="CE136" s="113">
        <v>19.399999999999999</v>
      </c>
      <c r="CF136" s="113">
        <v>17.3</v>
      </c>
      <c r="CG136" s="113">
        <v>17.899999999999999</v>
      </c>
      <c r="CH136" s="113">
        <v>20.2</v>
      </c>
      <c r="CK136" s="116">
        <f t="shared" si="72"/>
        <v>18.939999999999998</v>
      </c>
      <c r="CL136" s="113">
        <v>19.399999999999999</v>
      </c>
      <c r="CM136" s="113">
        <v>19</v>
      </c>
      <c r="CN136" s="113">
        <v>17.899999999999999</v>
      </c>
      <c r="CO136" s="113">
        <v>17.8</v>
      </c>
      <c r="CP136" s="113">
        <v>20.6</v>
      </c>
      <c r="CS136" s="116">
        <f t="shared" si="73"/>
        <v>18.5</v>
      </c>
      <c r="CT136" s="113">
        <v>19.8</v>
      </c>
      <c r="CU136" s="113">
        <v>18.8</v>
      </c>
      <c r="CV136" s="113">
        <v>17.2</v>
      </c>
      <c r="CW136" s="113">
        <v>17.5</v>
      </c>
      <c r="CX136" s="113">
        <v>20.5</v>
      </c>
      <c r="DA136" s="113">
        <v>45890</v>
      </c>
      <c r="DB136" s="113">
        <v>26.205416666666665</v>
      </c>
      <c r="DC136" s="113">
        <v>27.6</v>
      </c>
    </row>
    <row r="137" spans="3:107">
      <c r="C137" s="115">
        <f t="shared" si="74"/>
        <v>136</v>
      </c>
      <c r="D137" s="116">
        <f t="shared" si="51"/>
        <v>17.828199999999999</v>
      </c>
      <c r="E137" s="116">
        <f t="shared" si="52"/>
        <v>17.68</v>
      </c>
      <c r="F137" s="116">
        <f t="shared" si="53"/>
        <v>9.8281999999999989</v>
      </c>
      <c r="G137" s="116">
        <f>指導機関用調整項目!$G$2*F137/$F$367</f>
        <v>7.8969907637872275e-002</v>
      </c>
      <c r="H137" s="116">
        <f t="shared" si="75"/>
        <v>4.320438809778353</v>
      </c>
      <c r="I137" s="116">
        <f>IF(降水量!Y137&gt;0,降水量!Y137*飽差!I137*F137*E137,0)</f>
        <v>34.561305904726247</v>
      </c>
      <c r="J137" s="116">
        <f>指導機関用調整項目!$G$2*I137/$I$367</f>
        <v>0.100222378548542</v>
      </c>
      <c r="K137" s="116"/>
      <c r="M137" s="116">
        <f t="shared" si="54"/>
        <v>18.72</v>
      </c>
      <c r="N137" s="116">
        <f t="shared" si="55"/>
        <v>18.619999999999997</v>
      </c>
      <c r="O137" s="116">
        <f t="shared" si="56"/>
        <v>18.475000000000001</v>
      </c>
      <c r="P137" s="116">
        <f t="shared" si="57"/>
        <v>19.04</v>
      </c>
      <c r="Q137" s="116">
        <f t="shared" si="58"/>
        <v>14.02</v>
      </c>
      <c r="R137" s="116">
        <f t="shared" si="59"/>
        <v>16.68</v>
      </c>
      <c r="S137" s="116">
        <f t="shared" si="60"/>
        <v>17.68</v>
      </c>
      <c r="T137" s="116">
        <f t="shared" si="61"/>
        <v>18.600000000000001</v>
      </c>
      <c r="U137" s="116">
        <f t="shared" si="62"/>
        <v>18.86</v>
      </c>
      <c r="V137" s="116">
        <f t="shared" si="63"/>
        <v>18</v>
      </c>
      <c r="Y137" s="116">
        <f t="shared" si="64"/>
        <v>18.72</v>
      </c>
      <c r="Z137" s="113">
        <v>20.3</v>
      </c>
      <c r="AA137" s="113">
        <v>19.2</v>
      </c>
      <c r="AB137" s="113">
        <v>18.3</v>
      </c>
      <c r="AC137" s="113">
        <v>16.399999999999999</v>
      </c>
      <c r="AD137" s="113">
        <v>19.399999999999999</v>
      </c>
      <c r="AE137" s="115"/>
      <c r="AG137" s="116">
        <f t="shared" si="65"/>
        <v>18.619999999999997</v>
      </c>
      <c r="AH137" s="113">
        <v>20.399999999999999</v>
      </c>
      <c r="AI137" s="113">
        <v>19.100000000000001</v>
      </c>
      <c r="AJ137" s="113">
        <v>18.100000000000001</v>
      </c>
      <c r="AK137" s="113">
        <v>16.399999999999999</v>
      </c>
      <c r="AL137" s="113">
        <v>19.100000000000001</v>
      </c>
      <c r="AM137" s="115"/>
      <c r="AO137" s="116">
        <f t="shared" si="66"/>
        <v>18.475000000000001</v>
      </c>
      <c r="AP137" s="113">
        <v>20</v>
      </c>
      <c r="AQ137" s="113">
        <v>19.3</v>
      </c>
      <c r="AR137" s="113">
        <v>18.7</v>
      </c>
      <c r="AS137" s="113">
        <v>16.7</v>
      </c>
      <c r="AT137" s="113">
        <v>19.2</v>
      </c>
      <c r="AU137" s="115"/>
      <c r="AW137" s="116">
        <f t="shared" si="67"/>
        <v>19.04</v>
      </c>
      <c r="AX137" s="113">
        <v>20.5</v>
      </c>
      <c r="AY137" s="113">
        <v>19.600000000000001</v>
      </c>
      <c r="AZ137" s="113">
        <v>18.7</v>
      </c>
      <c r="BA137" s="113">
        <v>16.899999999999999</v>
      </c>
      <c r="BB137" s="113">
        <v>19.5</v>
      </c>
      <c r="BC137" s="115"/>
      <c r="BE137" s="116">
        <f t="shared" si="68"/>
        <v>14.02</v>
      </c>
      <c r="BF137" s="113">
        <v>16</v>
      </c>
      <c r="BG137" s="113">
        <v>15.1</v>
      </c>
      <c r="BH137" s="113">
        <v>14</v>
      </c>
      <c r="BI137" s="113">
        <v>11.5</v>
      </c>
      <c r="BJ137" s="113">
        <v>13.5</v>
      </c>
      <c r="BK137" s="115"/>
      <c r="BM137" s="116">
        <f t="shared" si="69"/>
        <v>16.68</v>
      </c>
      <c r="BN137" s="113">
        <v>18.2</v>
      </c>
      <c r="BO137" s="113">
        <v>17.399999999999999</v>
      </c>
      <c r="BP137" s="113">
        <v>16.899999999999999</v>
      </c>
      <c r="BQ137" s="113">
        <v>15</v>
      </c>
      <c r="BR137" s="113">
        <v>15.9</v>
      </c>
      <c r="BU137" s="116">
        <f t="shared" si="70"/>
        <v>17.68</v>
      </c>
      <c r="BV137" s="113">
        <v>19.399999999999999</v>
      </c>
      <c r="BW137" s="113">
        <v>18.2</v>
      </c>
      <c r="BX137" s="113">
        <v>18.2</v>
      </c>
      <c r="BY137" s="113">
        <v>14.7</v>
      </c>
      <c r="BZ137" s="113">
        <v>17.899999999999999</v>
      </c>
      <c r="CC137" s="116">
        <f t="shared" si="71"/>
        <v>18.600000000000001</v>
      </c>
      <c r="CD137" s="113">
        <v>19.7</v>
      </c>
      <c r="CE137" s="113">
        <v>19.100000000000001</v>
      </c>
      <c r="CF137" s="113">
        <v>18.7</v>
      </c>
      <c r="CG137" s="113">
        <v>16.2</v>
      </c>
      <c r="CH137" s="113">
        <v>19.3</v>
      </c>
      <c r="CK137" s="116">
        <f t="shared" si="72"/>
        <v>18.86</v>
      </c>
      <c r="CL137" s="113">
        <v>20</v>
      </c>
      <c r="CM137" s="113">
        <v>19.2</v>
      </c>
      <c r="CN137" s="113">
        <v>19.7</v>
      </c>
      <c r="CO137" s="113">
        <v>16.100000000000001</v>
      </c>
      <c r="CP137" s="113">
        <v>19.3</v>
      </c>
      <c r="CS137" s="116">
        <f t="shared" si="73"/>
        <v>18</v>
      </c>
      <c r="CT137" s="113">
        <v>19.399999999999999</v>
      </c>
      <c r="CU137" s="113">
        <v>19.2</v>
      </c>
      <c r="CV137" s="113">
        <v>18.8</v>
      </c>
      <c r="CW137" s="113">
        <v>16</v>
      </c>
      <c r="CX137" s="113">
        <v>18</v>
      </c>
      <c r="DA137" s="113">
        <v>45891</v>
      </c>
      <c r="DB137" s="113">
        <v>26.147916666666664</v>
      </c>
      <c r="DC137" s="113">
        <v>27.6</v>
      </c>
    </row>
    <row r="138" spans="3:107">
      <c r="C138" s="115">
        <f t="shared" si="74"/>
        <v>137</v>
      </c>
      <c r="D138" s="116">
        <f t="shared" si="51"/>
        <v>18.678850000000001</v>
      </c>
      <c r="E138" s="116">
        <f t="shared" si="52"/>
        <v>18.740000000000002</v>
      </c>
      <c r="F138" s="116">
        <f t="shared" si="53"/>
        <v>10.678850000000001</v>
      </c>
      <c r="G138" s="116">
        <f>指導機関用調整項目!$G$2*F138/$F$367</f>
        <v>8.5804908139709465e-002</v>
      </c>
      <c r="H138" s="116">
        <f t="shared" si="75"/>
        <v>4.4062437179180627</v>
      </c>
      <c r="I138" s="116">
        <f>IF(降水量!Y138&gt;0,降水量!Y138*飽差!I138*F138*E138,0)</f>
        <v>43.954504461232254</v>
      </c>
      <c r="J138" s="116">
        <f>指導機関用調整項目!$G$2*I138/$I$367</f>
        <v>0.1274611844000022</v>
      </c>
      <c r="K138" s="116"/>
      <c r="M138" s="116">
        <f t="shared" si="54"/>
        <v>20.04</v>
      </c>
      <c r="N138" s="116">
        <f t="shared" si="55"/>
        <v>19.380000000000003</v>
      </c>
      <c r="O138" s="116">
        <f t="shared" si="56"/>
        <v>19.475000000000001</v>
      </c>
      <c r="P138" s="116">
        <f t="shared" si="57"/>
        <v>20.259999999999998</v>
      </c>
      <c r="Q138" s="116">
        <f t="shared" si="58"/>
        <v>16.04</v>
      </c>
      <c r="R138" s="116">
        <f t="shared" si="59"/>
        <v>18.48</v>
      </c>
      <c r="S138" s="116">
        <f t="shared" si="60"/>
        <v>18.740000000000002</v>
      </c>
      <c r="T138" s="116">
        <f t="shared" si="61"/>
        <v>19.7</v>
      </c>
      <c r="U138" s="116">
        <f t="shared" si="62"/>
        <v>19.82</v>
      </c>
      <c r="V138" s="116">
        <f t="shared" si="63"/>
        <v>19.274999999999999</v>
      </c>
      <c r="Y138" s="116">
        <f t="shared" si="64"/>
        <v>20.04</v>
      </c>
      <c r="Z138" s="113">
        <v>21.1</v>
      </c>
      <c r="AA138" s="113">
        <v>19.399999999999999</v>
      </c>
      <c r="AB138" s="113">
        <v>21.1</v>
      </c>
      <c r="AC138" s="113">
        <v>16.600000000000001</v>
      </c>
      <c r="AD138" s="113">
        <v>22</v>
      </c>
      <c r="AE138" s="115"/>
      <c r="AG138" s="116">
        <f t="shared" si="65"/>
        <v>19.380000000000003</v>
      </c>
      <c r="AH138" s="113">
        <v>19.7</v>
      </c>
      <c r="AI138" s="113">
        <v>18.5</v>
      </c>
      <c r="AJ138" s="113">
        <v>20.7</v>
      </c>
      <c r="AK138" s="113">
        <v>16.8</v>
      </c>
      <c r="AL138" s="113">
        <v>21.2</v>
      </c>
      <c r="AM138" s="115"/>
      <c r="AO138" s="116">
        <f t="shared" si="66"/>
        <v>19.475000000000001</v>
      </c>
      <c r="AP138" s="113">
        <v>20.3</v>
      </c>
      <c r="AQ138" s="113">
        <v>19.399999999999999</v>
      </c>
      <c r="AR138" s="113">
        <v>18.899999999999999</v>
      </c>
      <c r="AS138" s="113">
        <v>16.7</v>
      </c>
      <c r="AT138" s="113">
        <v>22.9</v>
      </c>
      <c r="AU138" s="115"/>
      <c r="AW138" s="116">
        <f t="shared" si="67"/>
        <v>20.259999999999998</v>
      </c>
      <c r="AX138" s="113">
        <v>20.8</v>
      </c>
      <c r="AY138" s="113">
        <v>19.7</v>
      </c>
      <c r="AZ138" s="113">
        <v>21</v>
      </c>
      <c r="BA138" s="113">
        <v>17</v>
      </c>
      <c r="BB138" s="113">
        <v>22.8</v>
      </c>
      <c r="BC138" s="115"/>
      <c r="BE138" s="116">
        <f t="shared" si="68"/>
        <v>16.04</v>
      </c>
      <c r="BF138" s="113">
        <v>16.3</v>
      </c>
      <c r="BG138" s="113">
        <v>14.9</v>
      </c>
      <c r="BH138" s="113">
        <v>18.5</v>
      </c>
      <c r="BI138" s="113">
        <v>11.4</v>
      </c>
      <c r="BJ138" s="113">
        <v>19.100000000000001</v>
      </c>
      <c r="BK138" s="115"/>
      <c r="BM138" s="116">
        <f t="shared" si="69"/>
        <v>18.48</v>
      </c>
      <c r="BN138" s="113">
        <v>18.399999999999999</v>
      </c>
      <c r="BO138" s="113">
        <v>18</v>
      </c>
      <c r="BP138" s="113">
        <v>20.6</v>
      </c>
      <c r="BQ138" s="113">
        <v>14.7</v>
      </c>
      <c r="BR138" s="113">
        <v>20.7</v>
      </c>
      <c r="BU138" s="116">
        <f t="shared" si="70"/>
        <v>18.740000000000002</v>
      </c>
      <c r="BV138" s="113">
        <v>19.600000000000001</v>
      </c>
      <c r="BW138" s="113">
        <v>17.7</v>
      </c>
      <c r="BX138" s="113">
        <v>21.2</v>
      </c>
      <c r="BY138" s="113">
        <v>15</v>
      </c>
      <c r="BZ138" s="113">
        <v>20.2</v>
      </c>
      <c r="CC138" s="116">
        <f t="shared" si="71"/>
        <v>19.7</v>
      </c>
      <c r="CD138" s="113">
        <v>20.6</v>
      </c>
      <c r="CE138" s="113">
        <v>19.3</v>
      </c>
      <c r="CF138" s="113">
        <v>21</v>
      </c>
      <c r="CG138" s="113">
        <v>16.7</v>
      </c>
      <c r="CH138" s="113">
        <v>20.9</v>
      </c>
      <c r="CK138" s="116">
        <f t="shared" si="72"/>
        <v>19.82</v>
      </c>
      <c r="CL138" s="113">
        <v>20.7</v>
      </c>
      <c r="CM138" s="113">
        <v>19.7</v>
      </c>
      <c r="CN138" s="113">
        <v>21.4</v>
      </c>
      <c r="CO138" s="113">
        <v>16.3</v>
      </c>
      <c r="CP138" s="113">
        <v>21</v>
      </c>
      <c r="CS138" s="116">
        <f t="shared" si="73"/>
        <v>19.274999999999999</v>
      </c>
      <c r="CT138" s="113">
        <v>20.2</v>
      </c>
      <c r="CU138" s="113">
        <v>18.7</v>
      </c>
      <c r="CV138" s="113">
        <v>22.7</v>
      </c>
      <c r="CW138" s="113">
        <v>15.5</v>
      </c>
      <c r="CX138" s="113">
        <v>20.2</v>
      </c>
      <c r="DA138" s="113">
        <v>45892</v>
      </c>
      <c r="DB138" s="113">
        <v>26.108333333333334</v>
      </c>
      <c r="DC138" s="113">
        <v>27.5</v>
      </c>
    </row>
    <row r="139" spans="3:107">
      <c r="C139" s="115">
        <f t="shared" si="74"/>
        <v>138</v>
      </c>
      <c r="D139" s="116">
        <f t="shared" si="51"/>
        <v>19.609749999999998</v>
      </c>
      <c r="E139" s="116">
        <f t="shared" si="52"/>
        <v>19.899999999999999</v>
      </c>
      <c r="F139" s="116">
        <f t="shared" si="53"/>
        <v>11.609749999999998</v>
      </c>
      <c r="G139" s="116">
        <f>指導機関用調整項目!$G$2*F139/$F$367</f>
        <v>9.3284720009644453e-002</v>
      </c>
      <c r="H139" s="116">
        <f t="shared" si="75"/>
        <v>4.4995284379277072</v>
      </c>
      <c r="I139" s="116">
        <f>IF(降水量!Y139&gt;0,降水量!Y139*飽差!I139*F139*E139,0)</f>
        <v>57.254178336848234</v>
      </c>
      <c r="J139" s="116">
        <f>指導機関用調整項目!$G$2*I139/$I$367</f>
        <v>0.16602815734392279</v>
      </c>
      <c r="K139" s="116"/>
      <c r="M139" s="116">
        <f t="shared" si="54"/>
        <v>21.66</v>
      </c>
      <c r="N139" s="116">
        <f t="shared" si="55"/>
        <v>19.979999999999997</v>
      </c>
      <c r="O139" s="116">
        <f t="shared" si="56"/>
        <v>20.475000000000001</v>
      </c>
      <c r="P139" s="116">
        <f t="shared" si="57"/>
        <v>22</v>
      </c>
      <c r="Q139" s="116">
        <f t="shared" si="58"/>
        <v>17.48</v>
      </c>
      <c r="R139" s="116">
        <f t="shared" si="59"/>
        <v>20.140000000000004</v>
      </c>
      <c r="S139" s="116">
        <f t="shared" si="60"/>
        <v>19.899999999999999</v>
      </c>
      <c r="T139" s="116">
        <f t="shared" si="61"/>
        <v>20.02</v>
      </c>
      <c r="U139" s="116">
        <f t="shared" si="62"/>
        <v>20.279999999999998</v>
      </c>
      <c r="V139" s="116">
        <f t="shared" si="63"/>
        <v>20.024999999999999</v>
      </c>
      <c r="Y139" s="116">
        <f t="shared" si="64"/>
        <v>21.66</v>
      </c>
      <c r="Z139" s="113">
        <v>23.3</v>
      </c>
      <c r="AA139" s="113">
        <v>20.2</v>
      </c>
      <c r="AB139" s="113">
        <v>22.6</v>
      </c>
      <c r="AC139" s="113">
        <v>18.899999999999999</v>
      </c>
      <c r="AD139" s="113">
        <v>23.3</v>
      </c>
      <c r="AE139" s="115"/>
      <c r="AG139" s="116">
        <f t="shared" si="65"/>
        <v>19.979999999999997</v>
      </c>
      <c r="AH139" s="113">
        <v>20.5</v>
      </c>
      <c r="AI139" s="113">
        <v>18.5</v>
      </c>
      <c r="AJ139" s="113">
        <v>21.8</v>
      </c>
      <c r="AK139" s="113">
        <v>17.899999999999999</v>
      </c>
      <c r="AL139" s="113">
        <v>21.2</v>
      </c>
      <c r="AM139" s="115"/>
      <c r="AO139" s="116">
        <f t="shared" si="66"/>
        <v>20.475000000000001</v>
      </c>
      <c r="AP139" s="113">
        <v>22.5</v>
      </c>
      <c r="AQ139" s="113">
        <v>19.8</v>
      </c>
      <c r="AR139" s="113">
        <v>21.7</v>
      </c>
      <c r="AS139" s="113">
        <v>18.5</v>
      </c>
      <c r="AT139" s="113">
        <v>21.9</v>
      </c>
      <c r="AU139" s="115"/>
      <c r="AW139" s="116">
        <f t="shared" si="67"/>
        <v>22</v>
      </c>
      <c r="AX139" s="113">
        <v>24.2</v>
      </c>
      <c r="AY139" s="113">
        <v>21.5</v>
      </c>
      <c r="AZ139" s="113">
        <v>22.9</v>
      </c>
      <c r="BA139" s="113">
        <v>18.2</v>
      </c>
      <c r="BB139" s="113">
        <v>23.2</v>
      </c>
      <c r="BC139" s="115"/>
      <c r="BE139" s="116">
        <f t="shared" si="68"/>
        <v>17.48</v>
      </c>
      <c r="BF139" s="113">
        <v>19.5</v>
      </c>
      <c r="BG139" s="113">
        <v>15.1</v>
      </c>
      <c r="BH139" s="113">
        <v>19.5</v>
      </c>
      <c r="BI139" s="113">
        <v>13.1</v>
      </c>
      <c r="BJ139" s="113">
        <v>20.2</v>
      </c>
      <c r="BK139" s="115"/>
      <c r="BM139" s="116">
        <f t="shared" si="69"/>
        <v>20.140000000000004</v>
      </c>
      <c r="BN139" s="113">
        <v>22.1</v>
      </c>
      <c r="BO139" s="113">
        <v>18.3</v>
      </c>
      <c r="BP139" s="113">
        <v>21.3</v>
      </c>
      <c r="BQ139" s="113">
        <v>16.600000000000001</v>
      </c>
      <c r="BR139" s="113">
        <v>22.4</v>
      </c>
      <c r="BU139" s="116">
        <f t="shared" si="70"/>
        <v>19.899999999999999</v>
      </c>
      <c r="BV139" s="113">
        <v>21.1</v>
      </c>
      <c r="BW139" s="113">
        <v>17.8</v>
      </c>
      <c r="BX139" s="113">
        <v>21.6</v>
      </c>
      <c r="BY139" s="113">
        <v>17.2</v>
      </c>
      <c r="BZ139" s="113">
        <v>21.8</v>
      </c>
      <c r="CC139" s="116">
        <f t="shared" si="71"/>
        <v>20.02</v>
      </c>
      <c r="CD139" s="113">
        <v>20.8</v>
      </c>
      <c r="CE139" s="113">
        <v>18.600000000000001</v>
      </c>
      <c r="CF139" s="113">
        <v>21.6</v>
      </c>
      <c r="CG139" s="113">
        <v>18</v>
      </c>
      <c r="CH139" s="113">
        <v>21.1</v>
      </c>
      <c r="CK139" s="116">
        <f t="shared" si="72"/>
        <v>20.279999999999998</v>
      </c>
      <c r="CL139" s="113">
        <v>21.8</v>
      </c>
      <c r="CM139" s="113">
        <v>19</v>
      </c>
      <c r="CN139" s="113">
        <v>21.5</v>
      </c>
      <c r="CO139" s="113">
        <v>17.399999999999999</v>
      </c>
      <c r="CP139" s="113">
        <v>21.7</v>
      </c>
      <c r="CS139" s="116">
        <f t="shared" si="73"/>
        <v>20.024999999999999</v>
      </c>
      <c r="CT139" s="113">
        <v>22.3</v>
      </c>
      <c r="CU139" s="113">
        <v>18.399999999999999</v>
      </c>
      <c r="CV139" s="113">
        <v>22</v>
      </c>
      <c r="CW139" s="113">
        <v>17.7</v>
      </c>
      <c r="CX139" s="113">
        <v>22</v>
      </c>
      <c r="DA139" s="113">
        <v>45893</v>
      </c>
      <c r="DB139" s="113">
        <v>26.28458333333333</v>
      </c>
      <c r="DC139" s="113">
        <v>27.7</v>
      </c>
    </row>
    <row r="140" spans="3:107">
      <c r="C140" s="115">
        <f t="shared" si="74"/>
        <v>139</v>
      </c>
      <c r="D140" s="116">
        <f t="shared" si="51"/>
        <v>18.935650000000003</v>
      </c>
      <c r="E140" s="116">
        <f t="shared" si="52"/>
        <v>19.060000000000002</v>
      </c>
      <c r="F140" s="116">
        <f t="shared" si="53"/>
        <v>10.935650000000003</v>
      </c>
      <c r="G140" s="116">
        <f>指導機関用調整項目!$G$2*F140/$F$367</f>
        <v>8.7868304517622578e-002</v>
      </c>
      <c r="H140" s="116">
        <f t="shared" si="75"/>
        <v>4.5873967424453301</v>
      </c>
      <c r="I140" s="116">
        <f>IF(降水量!Y140&gt;0,降水量!Y140*飽差!I140*F140*E140,0)</f>
        <v>62.745436952353359</v>
      </c>
      <c r="J140" s="116">
        <f>指導機関用調整項目!$G$2*I140/$I$367</f>
        <v>0.18195194798968764</v>
      </c>
      <c r="K140" s="116"/>
      <c r="M140" s="116">
        <f t="shared" si="54"/>
        <v>20.259999999999998</v>
      </c>
      <c r="N140" s="116">
        <f t="shared" si="55"/>
        <v>19.78</v>
      </c>
      <c r="O140" s="116">
        <f t="shared" si="56"/>
        <v>19.600000000000001</v>
      </c>
      <c r="P140" s="116">
        <f t="shared" si="57"/>
        <v>20.38</v>
      </c>
      <c r="Q140" s="116">
        <f t="shared" si="58"/>
        <v>15.98</v>
      </c>
      <c r="R140" s="116">
        <f t="shared" si="59"/>
        <v>18.439999999999998</v>
      </c>
      <c r="S140" s="116">
        <f t="shared" si="60"/>
        <v>19.060000000000002</v>
      </c>
      <c r="T140" s="116">
        <f t="shared" si="61"/>
        <v>19.559999999999999</v>
      </c>
      <c r="U140" s="116">
        <f t="shared" si="62"/>
        <v>19.96</v>
      </c>
      <c r="V140" s="116">
        <f t="shared" si="63"/>
        <v>19.25</v>
      </c>
      <c r="Y140" s="116">
        <f t="shared" si="64"/>
        <v>20.259999999999998</v>
      </c>
      <c r="Z140" s="113">
        <v>21.8</v>
      </c>
      <c r="AA140" s="113">
        <v>19.8</v>
      </c>
      <c r="AB140" s="113">
        <v>20</v>
      </c>
      <c r="AC140" s="113">
        <v>19.5</v>
      </c>
      <c r="AD140" s="113">
        <v>20.2</v>
      </c>
      <c r="AE140" s="115"/>
      <c r="AG140" s="116">
        <f t="shared" si="65"/>
        <v>19.78</v>
      </c>
      <c r="AH140" s="113">
        <v>20.399999999999999</v>
      </c>
      <c r="AI140" s="113">
        <v>20.2</v>
      </c>
      <c r="AJ140" s="113">
        <v>19.399999999999999</v>
      </c>
      <c r="AK140" s="113">
        <v>19</v>
      </c>
      <c r="AL140" s="113">
        <v>19.899999999999999</v>
      </c>
      <c r="AM140" s="115"/>
      <c r="AO140" s="116">
        <f t="shared" si="66"/>
        <v>19.600000000000001</v>
      </c>
      <c r="AP140" s="113">
        <v>20.7</v>
      </c>
      <c r="AQ140" s="113">
        <v>19.899999999999999</v>
      </c>
      <c r="AR140" s="113">
        <v>19.100000000000001</v>
      </c>
      <c r="AS140" s="113">
        <v>19.2</v>
      </c>
      <c r="AT140" s="113">
        <v>20.2</v>
      </c>
      <c r="AU140" s="115"/>
      <c r="AW140" s="116">
        <f t="shared" si="67"/>
        <v>20.38</v>
      </c>
      <c r="AX140" s="113">
        <v>22.7</v>
      </c>
      <c r="AY140" s="113">
        <v>20.399999999999999</v>
      </c>
      <c r="AZ140" s="113">
        <v>19.3</v>
      </c>
      <c r="BA140" s="113">
        <v>19.3</v>
      </c>
      <c r="BB140" s="113">
        <v>20.2</v>
      </c>
      <c r="BC140" s="115"/>
      <c r="BE140" s="116">
        <f t="shared" si="68"/>
        <v>15.98</v>
      </c>
      <c r="BF140" s="113">
        <v>17.5</v>
      </c>
      <c r="BG140" s="113">
        <v>16.3</v>
      </c>
      <c r="BH140" s="113">
        <v>14.3</v>
      </c>
      <c r="BI140" s="113">
        <v>14.7</v>
      </c>
      <c r="BJ140" s="113">
        <v>17.100000000000001</v>
      </c>
      <c r="BK140" s="115"/>
      <c r="BM140" s="116">
        <f t="shared" si="69"/>
        <v>18.439999999999998</v>
      </c>
      <c r="BN140" s="113">
        <v>19.399999999999999</v>
      </c>
      <c r="BO140" s="113">
        <v>18.5</v>
      </c>
      <c r="BP140" s="113">
        <v>16.600000000000001</v>
      </c>
      <c r="BQ140" s="113">
        <v>17.8</v>
      </c>
      <c r="BR140" s="113">
        <v>19.899999999999999</v>
      </c>
      <c r="BU140" s="116">
        <f t="shared" si="70"/>
        <v>19.060000000000002</v>
      </c>
      <c r="BV140" s="113">
        <v>20.2</v>
      </c>
      <c r="BW140" s="113">
        <v>19.8</v>
      </c>
      <c r="BX140" s="113">
        <v>17.399999999999999</v>
      </c>
      <c r="BY140" s="113">
        <v>18.3</v>
      </c>
      <c r="BZ140" s="113">
        <v>19.600000000000001</v>
      </c>
      <c r="CC140" s="116">
        <f t="shared" si="71"/>
        <v>19.559999999999999</v>
      </c>
      <c r="CD140" s="113">
        <v>20.3</v>
      </c>
      <c r="CE140" s="113">
        <v>19.3</v>
      </c>
      <c r="CF140" s="113">
        <v>19.100000000000001</v>
      </c>
      <c r="CG140" s="113">
        <v>19.399999999999999</v>
      </c>
      <c r="CH140" s="113">
        <v>19.7</v>
      </c>
      <c r="CK140" s="116">
        <f t="shared" si="72"/>
        <v>19.96</v>
      </c>
      <c r="CL140" s="113">
        <v>21.7</v>
      </c>
      <c r="CM140" s="113">
        <v>19.899999999999999</v>
      </c>
      <c r="CN140" s="113">
        <v>19.100000000000001</v>
      </c>
      <c r="CO140" s="113">
        <v>18.8</v>
      </c>
      <c r="CP140" s="113">
        <v>20.3</v>
      </c>
      <c r="CS140" s="116">
        <f t="shared" si="73"/>
        <v>19.25</v>
      </c>
      <c r="CT140" s="113">
        <v>20.399999999999999</v>
      </c>
      <c r="CU140" s="113">
        <v>20.100000000000001</v>
      </c>
      <c r="CV140" s="113">
        <v>18</v>
      </c>
      <c r="CW140" s="113">
        <v>19</v>
      </c>
      <c r="CX140" s="113">
        <v>19.899999999999999</v>
      </c>
      <c r="DA140" s="113">
        <v>45894</v>
      </c>
      <c r="DB140" s="113">
        <v>26.369166666666661</v>
      </c>
      <c r="DC140" s="113">
        <v>27.7</v>
      </c>
    </row>
    <row r="141" spans="3:107">
      <c r="C141" s="115">
        <f t="shared" si="74"/>
        <v>140</v>
      </c>
      <c r="D141" s="116">
        <f t="shared" si="51"/>
        <v>19.128250000000001</v>
      </c>
      <c r="E141" s="116">
        <f t="shared" si="52"/>
        <v>19.3</v>
      </c>
      <c r="F141" s="116">
        <f t="shared" si="53"/>
        <v>11.128250000000001</v>
      </c>
      <c r="G141" s="116">
        <f>指導機関用調整項目!$G$2*F141/$F$367</f>
        <v>8.9415851801057405e-002</v>
      </c>
      <c r="H141" s="116">
        <f t="shared" si="75"/>
        <v>4.6768125942463872</v>
      </c>
      <c r="I141" s="116">
        <f>IF(降水量!Y141&gt;0,降水量!Y141*飽差!I141*F141*E141,0)</f>
        <v>28.268357268205577</v>
      </c>
      <c r="J141" s="116">
        <f>指導機関用調整項目!$G$2*I141/$I$367</f>
        <v>8.1973812300075721e-002</v>
      </c>
      <c r="K141" s="116"/>
      <c r="M141" s="116">
        <f t="shared" si="54"/>
        <v>20.96</v>
      </c>
      <c r="N141" s="116">
        <f t="shared" si="55"/>
        <v>20.14</v>
      </c>
      <c r="O141" s="116">
        <f t="shared" si="56"/>
        <v>20.2</v>
      </c>
      <c r="P141" s="116">
        <f t="shared" si="57"/>
        <v>21.14</v>
      </c>
      <c r="Q141" s="116">
        <f t="shared" si="58"/>
        <v>16.18</v>
      </c>
      <c r="R141" s="116">
        <f t="shared" si="59"/>
        <v>18.660000000000004</v>
      </c>
      <c r="S141" s="116">
        <f t="shared" si="60"/>
        <v>19.3</v>
      </c>
      <c r="T141" s="116">
        <f t="shared" si="61"/>
        <v>19.920000000000002</v>
      </c>
      <c r="U141" s="116">
        <f t="shared" si="62"/>
        <v>20.119999999999997</v>
      </c>
      <c r="V141" s="116">
        <f t="shared" si="63"/>
        <v>19.05</v>
      </c>
      <c r="Y141" s="116">
        <f t="shared" si="64"/>
        <v>20.96</v>
      </c>
      <c r="Z141" s="113">
        <v>23.2</v>
      </c>
      <c r="AA141" s="113">
        <v>18.5</v>
      </c>
      <c r="AB141" s="113">
        <v>21.8</v>
      </c>
      <c r="AC141" s="113">
        <v>20.5</v>
      </c>
      <c r="AD141" s="113">
        <v>20.8</v>
      </c>
      <c r="AE141" s="115"/>
      <c r="AG141" s="116">
        <f t="shared" si="65"/>
        <v>20.14</v>
      </c>
      <c r="AH141" s="113">
        <v>20.6</v>
      </c>
      <c r="AI141" s="113">
        <v>18.600000000000001</v>
      </c>
      <c r="AJ141" s="113">
        <v>21</v>
      </c>
      <c r="AK141" s="113">
        <v>20</v>
      </c>
      <c r="AL141" s="113">
        <v>20.5</v>
      </c>
      <c r="AM141" s="115"/>
      <c r="AO141" s="116">
        <f t="shared" si="66"/>
        <v>20.2</v>
      </c>
      <c r="AP141" s="113">
        <v>21.2</v>
      </c>
      <c r="AQ141" s="113">
        <v>18.5</v>
      </c>
      <c r="AR141" s="113">
        <v>22</v>
      </c>
      <c r="AS141" s="113">
        <v>19.899999999999999</v>
      </c>
      <c r="AT141" s="113">
        <v>20.399999999999999</v>
      </c>
      <c r="AU141" s="115"/>
      <c r="AW141" s="116">
        <f t="shared" si="67"/>
        <v>21.14</v>
      </c>
      <c r="AX141" s="113">
        <v>24</v>
      </c>
      <c r="AY141" s="113">
        <v>19</v>
      </c>
      <c r="AZ141" s="113">
        <v>22.4</v>
      </c>
      <c r="BA141" s="113">
        <v>19.8</v>
      </c>
      <c r="BB141" s="113">
        <v>20.5</v>
      </c>
      <c r="BC141" s="115"/>
      <c r="BE141" s="116">
        <f t="shared" si="68"/>
        <v>16.18</v>
      </c>
      <c r="BF141" s="113">
        <v>19.5</v>
      </c>
      <c r="BG141" s="113">
        <v>14.4</v>
      </c>
      <c r="BH141" s="113">
        <v>17.5</v>
      </c>
      <c r="BI141" s="113">
        <v>15.2</v>
      </c>
      <c r="BJ141" s="113">
        <v>14.3</v>
      </c>
      <c r="BK141" s="115"/>
      <c r="BM141" s="116">
        <f t="shared" si="69"/>
        <v>18.660000000000004</v>
      </c>
      <c r="BN141" s="113">
        <v>20.9</v>
      </c>
      <c r="BO141" s="113">
        <v>16.600000000000001</v>
      </c>
      <c r="BP141" s="113">
        <v>20.3</v>
      </c>
      <c r="BQ141" s="113">
        <v>18.100000000000001</v>
      </c>
      <c r="BR141" s="113">
        <v>17.399999999999999</v>
      </c>
      <c r="BU141" s="116">
        <f t="shared" si="70"/>
        <v>19.3</v>
      </c>
      <c r="BV141" s="113">
        <v>21.2</v>
      </c>
      <c r="BW141" s="113">
        <v>16.8</v>
      </c>
      <c r="BX141" s="113">
        <v>20.9</v>
      </c>
      <c r="BY141" s="113">
        <v>18.7</v>
      </c>
      <c r="BZ141" s="113">
        <v>18.899999999999999</v>
      </c>
      <c r="CC141" s="116">
        <f t="shared" si="71"/>
        <v>19.920000000000002</v>
      </c>
      <c r="CD141" s="113">
        <v>21.2</v>
      </c>
      <c r="CE141" s="113">
        <v>18</v>
      </c>
      <c r="CF141" s="113">
        <v>21.2</v>
      </c>
      <c r="CG141" s="113">
        <v>19.7</v>
      </c>
      <c r="CH141" s="113">
        <v>19.5</v>
      </c>
      <c r="CK141" s="116">
        <f t="shared" si="72"/>
        <v>20.119999999999997</v>
      </c>
      <c r="CL141" s="113">
        <v>21.4</v>
      </c>
      <c r="CM141" s="113">
        <v>17.7</v>
      </c>
      <c r="CN141" s="113">
        <v>22</v>
      </c>
      <c r="CO141" s="113">
        <v>19.100000000000001</v>
      </c>
      <c r="CP141" s="113">
        <v>20.399999999999999</v>
      </c>
      <c r="CS141" s="116">
        <f t="shared" si="73"/>
        <v>19.05</v>
      </c>
      <c r="CT141" s="113">
        <v>22</v>
      </c>
      <c r="CU141" s="113">
        <v>17.100000000000001</v>
      </c>
      <c r="CV141" s="113">
        <v>21.1</v>
      </c>
      <c r="CW141" s="113">
        <v>19</v>
      </c>
      <c r="CX141" s="113">
        <v>19</v>
      </c>
      <c r="DA141" s="113">
        <v>45895</v>
      </c>
      <c r="DB141" s="113">
        <v>26.3125</v>
      </c>
      <c r="DC141" s="113">
        <v>27.5</v>
      </c>
    </row>
    <row r="142" spans="3:107">
      <c r="C142" s="115">
        <f t="shared" si="74"/>
        <v>141</v>
      </c>
      <c r="D142" s="116">
        <f t="shared" si="51"/>
        <v>19.224550000000001</v>
      </c>
      <c r="E142" s="116">
        <f t="shared" si="52"/>
        <v>19.420000000000002</v>
      </c>
      <c r="F142" s="116">
        <f t="shared" si="53"/>
        <v>11.224550000000001</v>
      </c>
      <c r="G142" s="116">
        <f>指導機関用調整項目!$G$2*F142/$F$367</f>
        <v>9.0189625442774812e-002</v>
      </c>
      <c r="H142" s="116">
        <f t="shared" si="75"/>
        <v>4.7670022196891617</v>
      </c>
      <c r="I142" s="116">
        <f>IF(降水量!Y142&gt;0,降水量!Y142*飽差!I142*F142*E142,0)</f>
        <v>12.437054731415246</v>
      </c>
      <c r="J142" s="116">
        <f>指導機関用調整項目!$G$2*I142/$I$367</f>
        <v>3.6065512418915271e-002</v>
      </c>
      <c r="K142" s="116"/>
      <c r="M142" s="116">
        <f t="shared" si="54"/>
        <v>20.98</v>
      </c>
      <c r="N142" s="116">
        <f t="shared" si="55"/>
        <v>20.080000000000002</v>
      </c>
      <c r="O142" s="116">
        <f t="shared" si="56"/>
        <v>19.950000000000003</v>
      </c>
      <c r="P142" s="116">
        <f t="shared" si="57"/>
        <v>20.82</v>
      </c>
      <c r="Q142" s="116">
        <f t="shared" si="58"/>
        <v>16.82</v>
      </c>
      <c r="R142" s="116">
        <f t="shared" si="59"/>
        <v>19.52</v>
      </c>
      <c r="S142" s="116">
        <f t="shared" si="60"/>
        <v>19.420000000000002</v>
      </c>
      <c r="T142" s="116">
        <f t="shared" si="61"/>
        <v>20.16</v>
      </c>
      <c r="U142" s="116">
        <f t="shared" si="62"/>
        <v>20.399999999999999</v>
      </c>
      <c r="V142" s="116">
        <f t="shared" si="63"/>
        <v>19.899999999999999</v>
      </c>
      <c r="Y142" s="116">
        <f t="shared" si="64"/>
        <v>20.98</v>
      </c>
      <c r="Z142" s="113">
        <v>23.1</v>
      </c>
      <c r="AA142" s="113">
        <v>19</v>
      </c>
      <c r="AB142" s="113">
        <v>21.7</v>
      </c>
      <c r="AC142" s="113">
        <v>18.600000000000001</v>
      </c>
      <c r="AD142" s="113">
        <v>22.5</v>
      </c>
      <c r="AE142" s="115"/>
      <c r="AG142" s="116">
        <f t="shared" si="65"/>
        <v>20.080000000000002</v>
      </c>
      <c r="AH142" s="113">
        <v>21.8</v>
      </c>
      <c r="AI142" s="113">
        <v>18.899999999999999</v>
      </c>
      <c r="AJ142" s="113">
        <v>20.6</v>
      </c>
      <c r="AK142" s="113">
        <v>18.2</v>
      </c>
      <c r="AL142" s="113">
        <v>20.9</v>
      </c>
      <c r="AM142" s="115"/>
      <c r="AO142" s="116">
        <f t="shared" si="66"/>
        <v>19.950000000000003</v>
      </c>
      <c r="AP142" s="113">
        <v>22.3</v>
      </c>
      <c r="AQ142" s="113">
        <v>19.100000000000001</v>
      </c>
      <c r="AR142" s="113">
        <v>20.8</v>
      </c>
      <c r="AS142" s="113">
        <v>18.100000000000001</v>
      </c>
      <c r="AT142" s="113">
        <v>21.8</v>
      </c>
      <c r="AU142" s="115"/>
      <c r="AW142" s="116">
        <f t="shared" si="67"/>
        <v>20.82</v>
      </c>
      <c r="AX142" s="113">
        <v>23.5</v>
      </c>
      <c r="AY142" s="113">
        <v>19.3</v>
      </c>
      <c r="AZ142" s="113">
        <v>21</v>
      </c>
      <c r="BA142" s="113">
        <v>18.100000000000001</v>
      </c>
      <c r="BB142" s="113">
        <v>22.2</v>
      </c>
      <c r="BC142" s="115"/>
      <c r="BE142" s="116">
        <f t="shared" si="68"/>
        <v>16.82</v>
      </c>
      <c r="BF142" s="113">
        <v>19.7</v>
      </c>
      <c r="BG142" s="113">
        <v>16.3</v>
      </c>
      <c r="BH142" s="113">
        <v>17.7</v>
      </c>
      <c r="BI142" s="113">
        <v>12.5</v>
      </c>
      <c r="BJ142" s="113">
        <v>17.899999999999999</v>
      </c>
      <c r="BK142" s="115"/>
      <c r="BM142" s="116">
        <f t="shared" si="69"/>
        <v>19.52</v>
      </c>
      <c r="BN142" s="113">
        <v>21.5</v>
      </c>
      <c r="BO142" s="113">
        <v>19.2</v>
      </c>
      <c r="BP142" s="113">
        <v>21.2</v>
      </c>
      <c r="BQ142" s="113">
        <v>15.6</v>
      </c>
      <c r="BR142" s="113">
        <v>20.100000000000001</v>
      </c>
      <c r="BU142" s="116">
        <f t="shared" si="70"/>
        <v>19.420000000000002</v>
      </c>
      <c r="BV142" s="113">
        <v>21.7</v>
      </c>
      <c r="BW142" s="113">
        <v>18.2</v>
      </c>
      <c r="BX142" s="113">
        <v>20.5</v>
      </c>
      <c r="BY142" s="113">
        <v>16.5</v>
      </c>
      <c r="BZ142" s="113">
        <v>20.2</v>
      </c>
      <c r="CC142" s="116">
        <f t="shared" si="71"/>
        <v>20.16</v>
      </c>
      <c r="CD142" s="113">
        <v>21.8</v>
      </c>
      <c r="CE142" s="113">
        <v>18.8</v>
      </c>
      <c r="CF142" s="113">
        <v>21.5</v>
      </c>
      <c r="CG142" s="113">
        <v>18</v>
      </c>
      <c r="CH142" s="113">
        <v>20.7</v>
      </c>
      <c r="CK142" s="116">
        <f t="shared" si="72"/>
        <v>20.399999999999999</v>
      </c>
      <c r="CL142" s="113">
        <v>22.3</v>
      </c>
      <c r="CM142" s="113">
        <v>19.2</v>
      </c>
      <c r="CN142" s="113">
        <v>22.1</v>
      </c>
      <c r="CO142" s="113">
        <v>17.5</v>
      </c>
      <c r="CP142" s="113">
        <v>20.9</v>
      </c>
      <c r="CS142" s="116">
        <f t="shared" si="73"/>
        <v>19.899999999999999</v>
      </c>
      <c r="CT142" s="113">
        <v>22</v>
      </c>
      <c r="CU142" s="113">
        <v>19.7</v>
      </c>
      <c r="CV142" s="113">
        <v>22.2</v>
      </c>
      <c r="CW142" s="113">
        <v>16.8</v>
      </c>
      <c r="CX142" s="113">
        <v>20.9</v>
      </c>
      <c r="DA142" s="113">
        <v>45896</v>
      </c>
      <c r="DB142" s="113">
        <v>26.442499999999995</v>
      </c>
      <c r="DC142" s="113">
        <v>28.1</v>
      </c>
    </row>
    <row r="143" spans="3:107">
      <c r="C143" s="115">
        <f t="shared" si="74"/>
        <v>142</v>
      </c>
      <c r="D143" s="116">
        <f t="shared" si="51"/>
        <v>19.593699999999998</v>
      </c>
      <c r="E143" s="116">
        <f t="shared" si="52"/>
        <v>19.88</v>
      </c>
      <c r="F143" s="116">
        <f t="shared" si="53"/>
        <v>11.593699999999998</v>
      </c>
      <c r="G143" s="116">
        <f>指導機関用調整項目!$G$2*F143/$F$367</f>
        <v>9.3155757736024886e-002</v>
      </c>
      <c r="H143" s="116">
        <f t="shared" si="75"/>
        <v>4.8601579774251862</v>
      </c>
      <c r="I143" s="116">
        <f>IF(降水量!Y143&gt;0,降水量!Y143*飽差!I143*F143*E143,0)</f>
        <v>26.467776487203011</v>
      </c>
      <c r="J143" s="116">
        <f>指導機関用調整項目!$G$2*I143/$I$367</f>
        <v>7.6752409812035169e-002</v>
      </c>
      <c r="K143" s="116"/>
      <c r="M143" s="116">
        <f t="shared" si="54"/>
        <v>21.44</v>
      </c>
      <c r="N143" s="116">
        <f t="shared" si="55"/>
        <v>20.98</v>
      </c>
      <c r="O143" s="116">
        <f t="shared" si="56"/>
        <v>20.625</v>
      </c>
      <c r="P143" s="116">
        <f t="shared" si="57"/>
        <v>21.339999999999996</v>
      </c>
      <c r="Q143" s="116">
        <f t="shared" si="58"/>
        <v>16.68</v>
      </c>
      <c r="R143" s="116">
        <f t="shared" si="59"/>
        <v>19.920000000000002</v>
      </c>
      <c r="S143" s="116">
        <f t="shared" si="60"/>
        <v>19.88</v>
      </c>
      <c r="T143" s="116">
        <f t="shared" si="61"/>
        <v>20.58</v>
      </c>
      <c r="U143" s="116">
        <f t="shared" si="62"/>
        <v>21.22</v>
      </c>
      <c r="V143" s="116">
        <f t="shared" si="63"/>
        <v>20.699999999999996</v>
      </c>
      <c r="Y143" s="116">
        <f t="shared" si="64"/>
        <v>21.44</v>
      </c>
      <c r="Z143" s="113">
        <v>22.7</v>
      </c>
      <c r="AA143" s="113">
        <v>21.9</v>
      </c>
      <c r="AB143" s="113">
        <v>23.4</v>
      </c>
      <c r="AC143" s="113">
        <v>19.8</v>
      </c>
      <c r="AD143" s="113">
        <v>19.399999999999999</v>
      </c>
      <c r="AE143" s="115"/>
      <c r="AG143" s="116">
        <f t="shared" si="65"/>
        <v>20.98</v>
      </c>
      <c r="AH143" s="113">
        <v>22</v>
      </c>
      <c r="AI143" s="113">
        <v>21.7</v>
      </c>
      <c r="AJ143" s="113">
        <v>22.6</v>
      </c>
      <c r="AK143" s="113">
        <v>19.7</v>
      </c>
      <c r="AL143" s="113">
        <v>18.899999999999999</v>
      </c>
      <c r="AM143" s="115"/>
      <c r="AO143" s="116">
        <f t="shared" si="66"/>
        <v>20.625</v>
      </c>
      <c r="AP143" s="113">
        <v>22</v>
      </c>
      <c r="AQ143" s="113">
        <v>21.5</v>
      </c>
      <c r="AR143" s="113">
        <v>22.4</v>
      </c>
      <c r="AS143" s="113">
        <v>19.5</v>
      </c>
      <c r="AT143" s="113">
        <v>19.100000000000001</v>
      </c>
      <c r="AU143" s="115"/>
      <c r="AW143" s="116">
        <f t="shared" si="67"/>
        <v>21.339999999999996</v>
      </c>
      <c r="AX143" s="113">
        <v>22.7</v>
      </c>
      <c r="AY143" s="113">
        <v>21.8</v>
      </c>
      <c r="AZ143" s="113">
        <v>22.8</v>
      </c>
      <c r="BA143" s="113">
        <v>19.399999999999999</v>
      </c>
      <c r="BB143" s="113">
        <v>20</v>
      </c>
      <c r="BC143" s="115"/>
      <c r="BE143" s="116">
        <f t="shared" si="68"/>
        <v>16.68</v>
      </c>
      <c r="BF143" s="113">
        <v>18.8</v>
      </c>
      <c r="BG143" s="113">
        <v>17.899999999999999</v>
      </c>
      <c r="BH143" s="113">
        <v>18.100000000000001</v>
      </c>
      <c r="BI143" s="113">
        <v>14</v>
      </c>
      <c r="BJ143" s="113">
        <v>14.6</v>
      </c>
      <c r="BK143" s="115"/>
      <c r="BM143" s="116">
        <f t="shared" si="69"/>
        <v>19.920000000000002</v>
      </c>
      <c r="BN143" s="113">
        <v>22</v>
      </c>
      <c r="BO143" s="113">
        <v>21</v>
      </c>
      <c r="BP143" s="113">
        <v>21.4</v>
      </c>
      <c r="BQ143" s="113">
        <v>17.7</v>
      </c>
      <c r="BR143" s="113">
        <v>17.5</v>
      </c>
      <c r="BU143" s="116">
        <f t="shared" si="70"/>
        <v>19.88</v>
      </c>
      <c r="BV143" s="113">
        <v>21.3</v>
      </c>
      <c r="BW143" s="113">
        <v>20.5</v>
      </c>
      <c r="BX143" s="113">
        <v>21.7</v>
      </c>
      <c r="BY143" s="113">
        <v>18.600000000000001</v>
      </c>
      <c r="BZ143" s="113">
        <v>17.3</v>
      </c>
      <c r="CC143" s="116">
        <f t="shared" si="71"/>
        <v>20.58</v>
      </c>
      <c r="CD143" s="113">
        <v>21.4</v>
      </c>
      <c r="CE143" s="113">
        <v>20.9</v>
      </c>
      <c r="CF143" s="113">
        <v>22.1</v>
      </c>
      <c r="CG143" s="113">
        <v>19.8</v>
      </c>
      <c r="CH143" s="113">
        <v>18.7</v>
      </c>
      <c r="CK143" s="116">
        <f t="shared" si="72"/>
        <v>21.22</v>
      </c>
      <c r="CL143" s="113">
        <v>22.4</v>
      </c>
      <c r="CM143" s="113">
        <v>21.8</v>
      </c>
      <c r="CN143" s="113">
        <v>22.8</v>
      </c>
      <c r="CO143" s="113">
        <v>20.100000000000001</v>
      </c>
      <c r="CP143" s="113">
        <v>19</v>
      </c>
      <c r="CS143" s="116">
        <f t="shared" si="73"/>
        <v>20.699999999999996</v>
      </c>
      <c r="CT143" s="113">
        <v>21.9</v>
      </c>
      <c r="CU143" s="113">
        <v>21.9</v>
      </c>
      <c r="CV143" s="113">
        <v>22.7</v>
      </c>
      <c r="CW143" s="113">
        <v>19.8</v>
      </c>
      <c r="CX143" s="113">
        <v>18.399999999999999</v>
      </c>
      <c r="DA143" s="113">
        <v>45897</v>
      </c>
      <c r="DB143" s="113">
        <v>26.471250000000001</v>
      </c>
      <c r="DC143" s="113">
        <v>27.2</v>
      </c>
    </row>
    <row r="144" spans="3:107">
      <c r="C144" s="115">
        <f t="shared" si="74"/>
        <v>143</v>
      </c>
      <c r="D144" s="116">
        <f t="shared" si="51"/>
        <v>18.518349999999998</v>
      </c>
      <c r="E144" s="116">
        <f t="shared" si="52"/>
        <v>18.54</v>
      </c>
      <c r="F144" s="116">
        <f t="shared" si="53"/>
        <v>10.518349999999998</v>
      </c>
      <c r="G144" s="116">
        <f>指導機関用調整項目!$G$2*F144/$F$367</f>
        <v>8.4515285403513746e-002</v>
      </c>
      <c r="H144" s="116">
        <f t="shared" si="75"/>
        <v>4.9446732628287</v>
      </c>
      <c r="I144" s="116">
        <f>IF(降水量!Y144&gt;0,降水量!Y144*飽差!I144*F144*E144,0)</f>
        <v>43.242813883924271</v>
      </c>
      <c r="J144" s="116">
        <f>指導機関用調整項目!$G$2*I144/$I$367</f>
        <v>0.1253973930998408</v>
      </c>
      <c r="K144" s="116"/>
      <c r="M144" s="116">
        <f t="shared" si="54"/>
        <v>19.8</v>
      </c>
      <c r="N144" s="116">
        <f t="shared" si="55"/>
        <v>19.660000000000004</v>
      </c>
      <c r="O144" s="116">
        <f t="shared" si="56"/>
        <v>19.5</v>
      </c>
      <c r="P144" s="116">
        <f t="shared" si="57"/>
        <v>20.02</v>
      </c>
      <c r="Q144" s="116">
        <f t="shared" si="58"/>
        <v>14.84</v>
      </c>
      <c r="R144" s="116">
        <f t="shared" si="59"/>
        <v>17.919999999999998</v>
      </c>
      <c r="S144" s="116">
        <f t="shared" si="60"/>
        <v>18.54</v>
      </c>
      <c r="T144" s="116">
        <f t="shared" si="61"/>
        <v>19.979999999999997</v>
      </c>
      <c r="U144" s="116">
        <f t="shared" si="62"/>
        <v>20.52</v>
      </c>
      <c r="V144" s="116">
        <f t="shared" si="63"/>
        <v>19.75</v>
      </c>
      <c r="Y144" s="116">
        <f t="shared" si="64"/>
        <v>19.8</v>
      </c>
      <c r="Z144" s="113">
        <v>20.5</v>
      </c>
      <c r="AA144" s="113">
        <v>21.4</v>
      </c>
      <c r="AB144" s="113">
        <v>16.100000000000001</v>
      </c>
      <c r="AC144" s="113">
        <v>21.3</v>
      </c>
      <c r="AD144" s="113">
        <v>19.7</v>
      </c>
      <c r="AE144" s="115"/>
      <c r="AG144" s="116">
        <f t="shared" si="65"/>
        <v>19.660000000000004</v>
      </c>
      <c r="AH144" s="113">
        <v>20.399999999999999</v>
      </c>
      <c r="AI144" s="113">
        <v>21.5</v>
      </c>
      <c r="AJ144" s="113">
        <v>15.8</v>
      </c>
      <c r="AK144" s="113">
        <v>21</v>
      </c>
      <c r="AL144" s="113">
        <v>19.600000000000001</v>
      </c>
      <c r="AM144" s="115"/>
      <c r="AO144" s="116">
        <f t="shared" si="66"/>
        <v>19.5</v>
      </c>
      <c r="AP144" s="113">
        <v>20.3</v>
      </c>
      <c r="AQ144" s="113">
        <v>21.5</v>
      </c>
      <c r="AR144" s="113">
        <v>16.3</v>
      </c>
      <c r="AS144" s="113">
        <v>20.9</v>
      </c>
      <c r="AT144" s="113">
        <v>19.3</v>
      </c>
      <c r="AU144" s="115"/>
      <c r="AW144" s="116">
        <f t="shared" si="67"/>
        <v>20.02</v>
      </c>
      <c r="AX144" s="113">
        <v>21</v>
      </c>
      <c r="AY144" s="113">
        <v>21.9</v>
      </c>
      <c r="AZ144" s="113">
        <v>16.7</v>
      </c>
      <c r="BA144" s="113">
        <v>20.9</v>
      </c>
      <c r="BB144" s="113">
        <v>19.600000000000001</v>
      </c>
      <c r="BC144" s="115"/>
      <c r="BE144" s="116">
        <f t="shared" si="68"/>
        <v>14.84</v>
      </c>
      <c r="BF144" s="113">
        <v>15.6</v>
      </c>
      <c r="BG144" s="113">
        <v>16.100000000000001</v>
      </c>
      <c r="BH144" s="113">
        <v>13.3</v>
      </c>
      <c r="BI144" s="113">
        <v>15</v>
      </c>
      <c r="BJ144" s="113">
        <v>14.2</v>
      </c>
      <c r="BK144" s="115"/>
      <c r="BM144" s="116">
        <f t="shared" si="69"/>
        <v>17.919999999999998</v>
      </c>
      <c r="BN144" s="113">
        <v>18.3</v>
      </c>
      <c r="BO144" s="113">
        <v>19.100000000000001</v>
      </c>
      <c r="BP144" s="113">
        <v>15.8</v>
      </c>
      <c r="BQ144" s="113">
        <v>18.899999999999999</v>
      </c>
      <c r="BR144" s="113">
        <v>17.5</v>
      </c>
      <c r="BU144" s="116">
        <f t="shared" si="70"/>
        <v>18.54</v>
      </c>
      <c r="BV144" s="113">
        <v>19.3</v>
      </c>
      <c r="BW144" s="113">
        <v>19.600000000000001</v>
      </c>
      <c r="BX144" s="113">
        <v>15.5</v>
      </c>
      <c r="BY144" s="113">
        <v>19.3</v>
      </c>
      <c r="BZ144" s="113">
        <v>19</v>
      </c>
      <c r="CC144" s="116">
        <f t="shared" si="71"/>
        <v>19.979999999999997</v>
      </c>
      <c r="CD144" s="113">
        <v>20.399999999999999</v>
      </c>
      <c r="CE144" s="113">
        <v>20.9</v>
      </c>
      <c r="CF144" s="113">
        <v>17.600000000000001</v>
      </c>
      <c r="CG144" s="113">
        <v>20.7</v>
      </c>
      <c r="CH144" s="113">
        <v>20.3</v>
      </c>
      <c r="CK144" s="116">
        <f t="shared" si="72"/>
        <v>20.52</v>
      </c>
      <c r="CL144" s="113">
        <v>21.1</v>
      </c>
      <c r="CM144" s="113">
        <v>21.5</v>
      </c>
      <c r="CN144" s="113">
        <v>17.5</v>
      </c>
      <c r="CO144" s="113">
        <v>21.1</v>
      </c>
      <c r="CP144" s="113">
        <v>21.4</v>
      </c>
      <c r="CS144" s="116">
        <f t="shared" si="73"/>
        <v>19.75</v>
      </c>
      <c r="CT144" s="113">
        <v>20.100000000000001</v>
      </c>
      <c r="CU144" s="113">
        <v>20.9</v>
      </c>
      <c r="CV144" s="113">
        <v>16.399999999999999</v>
      </c>
      <c r="CW144" s="113">
        <v>21.2</v>
      </c>
      <c r="CX144" s="113">
        <v>20.5</v>
      </c>
      <c r="DA144" s="113">
        <v>45898</v>
      </c>
      <c r="DB144" s="113">
        <v>26.361249999999998</v>
      </c>
      <c r="DC144" s="113">
        <v>27.5</v>
      </c>
    </row>
    <row r="145" spans="3:107">
      <c r="C145" s="115">
        <f t="shared" si="74"/>
        <v>144</v>
      </c>
      <c r="D145" s="116">
        <f t="shared" si="51"/>
        <v>18.309699999999996</v>
      </c>
      <c r="E145" s="116">
        <f t="shared" si="52"/>
        <v>18.279999999999998</v>
      </c>
      <c r="F145" s="116">
        <f t="shared" si="53"/>
        <v>10.309699999999996</v>
      </c>
      <c r="G145" s="116">
        <f>指導機関用調整項目!$G$2*F145/$F$367</f>
        <v>8.2838775846459323e-002</v>
      </c>
      <c r="H145" s="116">
        <f t="shared" si="75"/>
        <v>5.0275120386751597</v>
      </c>
      <c r="I145" s="116">
        <f>IF(降水量!Y145&gt;0,降水量!Y145*飽差!I145*F145*E145,0)</f>
        <v>36.507887176828653</v>
      </c>
      <c r="J145" s="116">
        <f>指導機関用調整項目!$G$2*I145/$I$367</f>
        <v>0.1058671596128325</v>
      </c>
      <c r="K145" s="116"/>
      <c r="M145" s="116">
        <f t="shared" si="54"/>
        <v>19.88</v>
      </c>
      <c r="N145" s="116">
        <f t="shared" si="55"/>
        <v>19.720000000000002</v>
      </c>
      <c r="O145" s="116">
        <f t="shared" si="56"/>
        <v>19.774999999999999</v>
      </c>
      <c r="P145" s="116">
        <f t="shared" si="57"/>
        <v>19.96</v>
      </c>
      <c r="Q145" s="116">
        <f t="shared" si="58"/>
        <v>15.060000000000002</v>
      </c>
      <c r="R145" s="116">
        <f t="shared" si="59"/>
        <v>17.899999999999999</v>
      </c>
      <c r="S145" s="116">
        <f t="shared" si="60"/>
        <v>18.279999999999998</v>
      </c>
      <c r="T145" s="116">
        <f t="shared" si="61"/>
        <v>19.260000000000002</v>
      </c>
      <c r="U145" s="116">
        <f t="shared" si="62"/>
        <v>19.559999999999999</v>
      </c>
      <c r="V145" s="116">
        <f t="shared" si="63"/>
        <v>19.25</v>
      </c>
      <c r="Y145" s="116">
        <f t="shared" si="64"/>
        <v>19.88</v>
      </c>
      <c r="Z145" s="113">
        <v>19.3</v>
      </c>
      <c r="AA145" s="113">
        <v>20</v>
      </c>
      <c r="AB145" s="113">
        <v>18.399999999999999</v>
      </c>
      <c r="AC145" s="113">
        <v>21.2</v>
      </c>
      <c r="AD145" s="113">
        <v>20.5</v>
      </c>
      <c r="AE145" s="115"/>
      <c r="AG145" s="116">
        <f t="shared" si="65"/>
        <v>19.720000000000002</v>
      </c>
      <c r="AH145" s="113">
        <v>19.100000000000001</v>
      </c>
      <c r="AI145" s="113">
        <v>20.3</v>
      </c>
      <c r="AJ145" s="113">
        <v>17.8</v>
      </c>
      <c r="AK145" s="113">
        <v>21.1</v>
      </c>
      <c r="AL145" s="113">
        <v>20.3</v>
      </c>
      <c r="AM145" s="115"/>
      <c r="AO145" s="116">
        <f t="shared" si="66"/>
        <v>19.774999999999999</v>
      </c>
      <c r="AP145" s="113">
        <v>19.3</v>
      </c>
      <c r="AQ145" s="113">
        <v>20</v>
      </c>
      <c r="AR145" s="113">
        <v>18</v>
      </c>
      <c r="AS145" s="113">
        <v>20.9</v>
      </c>
      <c r="AT145" s="113">
        <v>20.2</v>
      </c>
      <c r="AU145" s="115"/>
      <c r="AW145" s="116">
        <f t="shared" si="67"/>
        <v>19.96</v>
      </c>
      <c r="AX145" s="113">
        <v>19.8</v>
      </c>
      <c r="AY145" s="113">
        <v>20.6</v>
      </c>
      <c r="AZ145" s="113">
        <v>18</v>
      </c>
      <c r="BA145" s="113">
        <v>20.9</v>
      </c>
      <c r="BB145" s="113">
        <v>20.5</v>
      </c>
      <c r="BC145" s="115"/>
      <c r="BE145" s="116">
        <f t="shared" si="68"/>
        <v>15.060000000000002</v>
      </c>
      <c r="BF145" s="113">
        <v>15.5</v>
      </c>
      <c r="BG145" s="113">
        <v>16.2</v>
      </c>
      <c r="BH145" s="113">
        <v>12.5</v>
      </c>
      <c r="BI145" s="113">
        <v>15.7</v>
      </c>
      <c r="BJ145" s="113">
        <v>15.4</v>
      </c>
      <c r="BK145" s="115"/>
      <c r="BM145" s="116">
        <f t="shared" si="69"/>
        <v>17.899999999999999</v>
      </c>
      <c r="BN145" s="113">
        <v>18</v>
      </c>
      <c r="BO145" s="113">
        <v>18.7</v>
      </c>
      <c r="BP145" s="113">
        <v>15.9</v>
      </c>
      <c r="BQ145" s="113">
        <v>18.7</v>
      </c>
      <c r="BR145" s="113">
        <v>18.2</v>
      </c>
      <c r="BU145" s="116">
        <f t="shared" si="70"/>
        <v>18.279999999999998</v>
      </c>
      <c r="BV145" s="113">
        <v>17.600000000000001</v>
      </c>
      <c r="BW145" s="113">
        <v>19.399999999999999</v>
      </c>
      <c r="BX145" s="113">
        <v>17</v>
      </c>
      <c r="BY145" s="113">
        <v>18.600000000000001</v>
      </c>
      <c r="BZ145" s="113">
        <v>18.8</v>
      </c>
      <c r="CC145" s="116">
        <f t="shared" si="71"/>
        <v>19.260000000000002</v>
      </c>
      <c r="CD145" s="113">
        <v>19.2</v>
      </c>
      <c r="CE145" s="113">
        <v>19.899999999999999</v>
      </c>
      <c r="CF145" s="113">
        <v>18.2</v>
      </c>
      <c r="CG145" s="113">
        <v>20.100000000000001</v>
      </c>
      <c r="CH145" s="113">
        <v>18.899999999999999</v>
      </c>
      <c r="CK145" s="116">
        <f t="shared" si="72"/>
        <v>19.559999999999999</v>
      </c>
      <c r="CL145" s="113">
        <v>19.399999999999999</v>
      </c>
      <c r="CM145" s="113">
        <v>20.2</v>
      </c>
      <c r="CN145" s="113">
        <v>18.8</v>
      </c>
      <c r="CO145" s="113">
        <v>20.100000000000001</v>
      </c>
      <c r="CP145" s="113">
        <v>19.3</v>
      </c>
      <c r="CS145" s="116">
        <f t="shared" si="73"/>
        <v>19.25</v>
      </c>
      <c r="CT145" s="113">
        <v>18.899999999999999</v>
      </c>
      <c r="CU145" s="113">
        <v>20.3</v>
      </c>
      <c r="CV145" s="113">
        <v>17.7</v>
      </c>
      <c r="CW145" s="113">
        <v>19.5</v>
      </c>
      <c r="CX145" s="113">
        <v>19.5</v>
      </c>
      <c r="DA145" s="113">
        <v>45899</v>
      </c>
      <c r="DB145" s="113">
        <v>26.637916666666666</v>
      </c>
      <c r="DC145" s="113">
        <v>28.5</v>
      </c>
    </row>
    <row r="146" spans="3:107">
      <c r="C146" s="115">
        <f t="shared" si="74"/>
        <v>145</v>
      </c>
      <c r="D146" s="116">
        <f t="shared" si="51"/>
        <v>19.28875</v>
      </c>
      <c r="E146" s="116">
        <f t="shared" si="52"/>
        <v>19.5</v>
      </c>
      <c r="F146" s="116">
        <f t="shared" si="53"/>
        <v>11.28875</v>
      </c>
      <c r="G146" s="116">
        <f>指導機関用調整項目!$G$2*F146/$F$367</f>
        <v>9.0705474537253084e-002</v>
      </c>
      <c r="H146" s="116">
        <f t="shared" si="75"/>
        <v>5.1182175132124126</v>
      </c>
      <c r="I146" s="116">
        <f>IF(降水量!Y146&gt;0,降水量!Y146*飽差!I146*F146*E146,0)</f>
        <v>38.960498579472926</v>
      </c>
      <c r="J146" s="116">
        <f>指導機関用調整項目!$G$2*I146/$I$367</f>
        <v>0.11297934886592062</v>
      </c>
      <c r="K146" s="116"/>
      <c r="M146" s="116">
        <f t="shared" si="54"/>
        <v>20.76</v>
      </c>
      <c r="N146" s="116">
        <f t="shared" si="55"/>
        <v>20.58</v>
      </c>
      <c r="O146" s="116">
        <f t="shared" si="56"/>
        <v>20.574999999999999</v>
      </c>
      <c r="P146" s="116">
        <f t="shared" si="57"/>
        <v>21.24</v>
      </c>
      <c r="Q146" s="116">
        <f t="shared" si="58"/>
        <v>16.48</v>
      </c>
      <c r="R146" s="116">
        <f t="shared" si="59"/>
        <v>19.2</v>
      </c>
      <c r="S146" s="116">
        <f t="shared" si="60"/>
        <v>19.5</v>
      </c>
      <c r="T146" s="116">
        <f t="shared" si="61"/>
        <v>20.18</v>
      </c>
      <c r="U146" s="116">
        <f t="shared" si="62"/>
        <v>20.940000000000005</v>
      </c>
      <c r="V146" s="116">
        <f t="shared" si="63"/>
        <v>20.350000000000001</v>
      </c>
      <c r="Y146" s="116">
        <f t="shared" si="64"/>
        <v>20.76</v>
      </c>
      <c r="Z146" s="113">
        <v>20.8</v>
      </c>
      <c r="AA146" s="113">
        <v>21.3</v>
      </c>
      <c r="AB146" s="113">
        <v>18.7</v>
      </c>
      <c r="AC146" s="113">
        <v>21.2</v>
      </c>
      <c r="AD146" s="113">
        <v>21.8</v>
      </c>
      <c r="AE146" s="115"/>
      <c r="AG146" s="116">
        <f t="shared" si="65"/>
        <v>20.58</v>
      </c>
      <c r="AH146" s="113">
        <v>20.5</v>
      </c>
      <c r="AI146" s="113">
        <v>21.3</v>
      </c>
      <c r="AJ146" s="113">
        <v>18.7</v>
      </c>
      <c r="AK146" s="113">
        <v>21.8</v>
      </c>
      <c r="AL146" s="113">
        <v>20.6</v>
      </c>
      <c r="AM146" s="115"/>
      <c r="AO146" s="116">
        <f t="shared" si="66"/>
        <v>20.574999999999999</v>
      </c>
      <c r="AP146" s="113">
        <v>21.4</v>
      </c>
      <c r="AQ146" s="113">
        <v>20.7</v>
      </c>
      <c r="AR146" s="113">
        <v>19.100000000000001</v>
      </c>
      <c r="AS146" s="113">
        <v>21.4</v>
      </c>
      <c r="AT146" s="113">
        <v>21.1</v>
      </c>
      <c r="AU146" s="115"/>
      <c r="AW146" s="116">
        <f t="shared" si="67"/>
        <v>21.24</v>
      </c>
      <c r="AX146" s="113">
        <v>22.2</v>
      </c>
      <c r="AY146" s="113">
        <v>21.4</v>
      </c>
      <c r="AZ146" s="113">
        <v>19.5</v>
      </c>
      <c r="BA146" s="113">
        <v>21.5</v>
      </c>
      <c r="BB146" s="113">
        <v>21.6</v>
      </c>
      <c r="BC146" s="115"/>
      <c r="BE146" s="116">
        <f t="shared" si="68"/>
        <v>16.48</v>
      </c>
      <c r="BF146" s="113">
        <v>17.7</v>
      </c>
      <c r="BG146" s="113">
        <v>18.2</v>
      </c>
      <c r="BH146" s="113">
        <v>12.8</v>
      </c>
      <c r="BI146" s="113">
        <v>16.7</v>
      </c>
      <c r="BJ146" s="113">
        <v>17</v>
      </c>
      <c r="BK146" s="115"/>
      <c r="BM146" s="116">
        <f t="shared" si="69"/>
        <v>19.2</v>
      </c>
      <c r="BN146" s="113">
        <v>19.600000000000001</v>
      </c>
      <c r="BO146" s="113">
        <v>20.5</v>
      </c>
      <c r="BP146" s="113">
        <v>16.399999999999999</v>
      </c>
      <c r="BQ146" s="113">
        <v>19.3</v>
      </c>
      <c r="BR146" s="113">
        <v>20.2</v>
      </c>
      <c r="BU146" s="116">
        <f t="shared" si="70"/>
        <v>19.5</v>
      </c>
      <c r="BV146" s="113">
        <v>20</v>
      </c>
      <c r="BW146" s="113">
        <v>20.3</v>
      </c>
      <c r="BX146" s="113">
        <v>17.7</v>
      </c>
      <c r="BY146" s="113">
        <v>20.100000000000001</v>
      </c>
      <c r="BZ146" s="113">
        <v>19.399999999999999</v>
      </c>
      <c r="CC146" s="116">
        <f t="shared" si="71"/>
        <v>20.18</v>
      </c>
      <c r="CD146" s="113">
        <v>20.399999999999999</v>
      </c>
      <c r="CE146" s="113">
        <v>20.2</v>
      </c>
      <c r="CF146" s="113">
        <v>19.600000000000001</v>
      </c>
      <c r="CG146" s="113">
        <v>21</v>
      </c>
      <c r="CH146" s="113">
        <v>19.7</v>
      </c>
      <c r="CK146" s="116">
        <f t="shared" si="72"/>
        <v>20.940000000000005</v>
      </c>
      <c r="CL146" s="113">
        <v>21.5</v>
      </c>
      <c r="CM146" s="113">
        <v>21.9</v>
      </c>
      <c r="CN146" s="113">
        <v>19.3</v>
      </c>
      <c r="CO146" s="113">
        <v>21.1</v>
      </c>
      <c r="CP146" s="113">
        <v>20.9</v>
      </c>
      <c r="CS146" s="116">
        <f t="shared" si="73"/>
        <v>20.350000000000001</v>
      </c>
      <c r="CT146" s="113">
        <v>21</v>
      </c>
      <c r="CU146" s="113">
        <v>21.9</v>
      </c>
      <c r="CV146" s="113">
        <v>18.3</v>
      </c>
      <c r="CW146" s="113">
        <v>20.7</v>
      </c>
      <c r="CX146" s="113">
        <v>20.5</v>
      </c>
      <c r="DA146" s="113">
        <v>45900</v>
      </c>
      <c r="DB146" s="113">
        <v>26.796666666666667</v>
      </c>
      <c r="DC146" s="113">
        <v>28.5</v>
      </c>
    </row>
    <row r="147" spans="3:107">
      <c r="C147" s="115">
        <f t="shared" si="74"/>
        <v>146</v>
      </c>
      <c r="D147" s="116">
        <f t="shared" si="51"/>
        <v>18.694899999999997</v>
      </c>
      <c r="E147" s="116">
        <f t="shared" si="52"/>
        <v>18.759999999999998</v>
      </c>
      <c r="F147" s="116">
        <f t="shared" si="53"/>
        <v>10.694899999999997</v>
      </c>
      <c r="G147" s="116">
        <f>指導機関用調整項目!$G$2*F147/$F$367</f>
        <v>8.5933870413328992e-002</v>
      </c>
      <c r="H147" s="116">
        <f t="shared" si="75"/>
        <v>5.2041513836257414</v>
      </c>
      <c r="I147" s="116">
        <f>IF(降水量!Y147&gt;0,降水量!Y147*飽差!I147*F147*E147,0)</f>
        <v>44.065947142611904</v>
      </c>
      <c r="J147" s="116">
        <f>指導機関用調整項目!$G$2*I147/$I$367</f>
        <v>0.12778435073609162</v>
      </c>
      <c r="K147" s="116"/>
      <c r="M147" s="116">
        <f t="shared" si="54"/>
        <v>20.419999999999998</v>
      </c>
      <c r="N147" s="116">
        <f t="shared" si="55"/>
        <v>20.2</v>
      </c>
      <c r="O147" s="116">
        <f t="shared" si="56"/>
        <v>20.475000000000001</v>
      </c>
      <c r="P147" s="116">
        <f t="shared" si="57"/>
        <v>20.94</v>
      </c>
      <c r="Q147" s="116">
        <f t="shared" si="58"/>
        <v>15.059999999999999</v>
      </c>
      <c r="R147" s="116">
        <f t="shared" si="59"/>
        <v>18</v>
      </c>
      <c r="S147" s="116">
        <f t="shared" si="60"/>
        <v>18.759999999999998</v>
      </c>
      <c r="T147" s="116">
        <f t="shared" si="61"/>
        <v>20.18</v>
      </c>
      <c r="U147" s="116">
        <f t="shared" si="62"/>
        <v>20.080000000000002</v>
      </c>
      <c r="V147" s="116">
        <f t="shared" si="63"/>
        <v>19.75</v>
      </c>
      <c r="Y147" s="116">
        <f t="shared" si="64"/>
        <v>20.419999999999998</v>
      </c>
      <c r="Z147" s="113">
        <v>20</v>
      </c>
      <c r="AA147" s="113">
        <v>20.3</v>
      </c>
      <c r="AB147" s="113">
        <v>19.5</v>
      </c>
      <c r="AC147" s="113">
        <v>21</v>
      </c>
      <c r="AD147" s="113">
        <v>21.3</v>
      </c>
      <c r="AE147" s="115"/>
      <c r="AG147" s="116">
        <f t="shared" si="65"/>
        <v>20.2</v>
      </c>
      <c r="AH147" s="113">
        <v>19.8</v>
      </c>
      <c r="AI147" s="113">
        <v>20.100000000000001</v>
      </c>
      <c r="AJ147" s="113">
        <v>19.8</v>
      </c>
      <c r="AK147" s="113">
        <v>21</v>
      </c>
      <c r="AL147" s="113">
        <v>20.3</v>
      </c>
      <c r="AM147" s="115"/>
      <c r="AO147" s="116">
        <f t="shared" si="66"/>
        <v>20.475000000000001</v>
      </c>
      <c r="AP147" s="113">
        <v>20.5</v>
      </c>
      <c r="AQ147" s="113">
        <v>21.1</v>
      </c>
      <c r="AR147" s="113">
        <v>19.5</v>
      </c>
      <c r="AS147" s="113">
        <v>20.9</v>
      </c>
      <c r="AT147" s="113">
        <v>20.399999999999999</v>
      </c>
      <c r="AU147" s="115"/>
      <c r="AW147" s="116">
        <f t="shared" si="67"/>
        <v>20.94</v>
      </c>
      <c r="AX147" s="113">
        <v>20.8</v>
      </c>
      <c r="AY147" s="113">
        <v>21.5</v>
      </c>
      <c r="AZ147" s="113">
        <v>20</v>
      </c>
      <c r="BA147" s="113">
        <v>20.8</v>
      </c>
      <c r="BB147" s="113">
        <v>21.6</v>
      </c>
      <c r="BC147" s="115"/>
      <c r="BE147" s="116">
        <f t="shared" si="68"/>
        <v>15.059999999999999</v>
      </c>
      <c r="BF147" s="113">
        <v>14.9</v>
      </c>
      <c r="BG147" s="113">
        <v>16.2</v>
      </c>
      <c r="BH147" s="113">
        <v>14.5</v>
      </c>
      <c r="BI147" s="113">
        <v>14</v>
      </c>
      <c r="BJ147" s="113">
        <v>15.7</v>
      </c>
      <c r="BK147" s="115"/>
      <c r="BM147" s="116">
        <f t="shared" si="69"/>
        <v>18</v>
      </c>
      <c r="BN147" s="113">
        <v>17.8</v>
      </c>
      <c r="BO147" s="113">
        <v>19.3</v>
      </c>
      <c r="BP147" s="113">
        <v>17.7</v>
      </c>
      <c r="BQ147" s="113">
        <v>16.5</v>
      </c>
      <c r="BR147" s="113">
        <v>18.7</v>
      </c>
      <c r="BU147" s="116">
        <f t="shared" si="70"/>
        <v>18.759999999999998</v>
      </c>
      <c r="BV147" s="113">
        <v>18.3</v>
      </c>
      <c r="BW147" s="113">
        <v>19.3</v>
      </c>
      <c r="BX147" s="113">
        <v>18.7</v>
      </c>
      <c r="BY147" s="113">
        <v>18.8</v>
      </c>
      <c r="BZ147" s="113">
        <v>18.7</v>
      </c>
      <c r="CC147" s="116">
        <f t="shared" si="71"/>
        <v>20.18</v>
      </c>
      <c r="CD147" s="113">
        <v>19.600000000000001</v>
      </c>
      <c r="CE147" s="113">
        <v>20.8</v>
      </c>
      <c r="CF147" s="113">
        <v>20.100000000000001</v>
      </c>
      <c r="CG147" s="113">
        <v>21.2</v>
      </c>
      <c r="CH147" s="113">
        <v>19.2</v>
      </c>
      <c r="CK147" s="116">
        <f t="shared" si="72"/>
        <v>20.080000000000002</v>
      </c>
      <c r="CL147" s="113">
        <v>19.5</v>
      </c>
      <c r="CM147" s="113">
        <v>21.2</v>
      </c>
      <c r="CN147" s="113">
        <v>19.8</v>
      </c>
      <c r="CO147" s="113">
        <v>19.899999999999999</v>
      </c>
      <c r="CP147" s="113">
        <v>20</v>
      </c>
      <c r="CS147" s="116">
        <f t="shared" si="73"/>
        <v>19.75</v>
      </c>
      <c r="CT147" s="113">
        <v>19.100000000000001</v>
      </c>
      <c r="CU147" s="113">
        <v>21.7</v>
      </c>
      <c r="CV147" s="113">
        <v>19.3</v>
      </c>
      <c r="CW147" s="113">
        <v>18</v>
      </c>
      <c r="CX147" s="113">
        <v>20</v>
      </c>
      <c r="DA147" s="113">
        <v>45901</v>
      </c>
      <c r="DB147" s="113">
        <v>26.773749999999996</v>
      </c>
      <c r="DC147" s="113">
        <v>28.1</v>
      </c>
    </row>
    <row r="148" spans="3:107">
      <c r="C148" s="115">
        <f t="shared" si="74"/>
        <v>147</v>
      </c>
      <c r="D148" s="116">
        <f t="shared" si="51"/>
        <v>18.486249999999998</v>
      </c>
      <c r="E148" s="116">
        <f t="shared" si="52"/>
        <v>18.5</v>
      </c>
      <c r="F148" s="116">
        <f t="shared" si="53"/>
        <v>10.486249999999998</v>
      </c>
      <c r="G148" s="116">
        <f>指導機関用調整項目!$G$2*F148/$F$367</f>
        <v>8.4257360856274596e-002</v>
      </c>
      <c r="H148" s="116">
        <f t="shared" si="75"/>
        <v>5.288408744482016</v>
      </c>
      <c r="I148" s="116">
        <f>IF(降水量!Y148&gt;0,降水量!Y148*飽差!I148*F148*E148,0)</f>
        <v>59.355230535510465</v>
      </c>
      <c r="J148" s="116">
        <f>指導機関用調整項目!$G$2*I148/$I$367</f>
        <v>0.17212087992173999</v>
      </c>
      <c r="K148" s="116"/>
      <c r="M148" s="116">
        <f t="shared" si="54"/>
        <v>19.62</v>
      </c>
      <c r="N148" s="116">
        <f t="shared" si="55"/>
        <v>19.3</v>
      </c>
      <c r="O148" s="116">
        <f t="shared" si="56"/>
        <v>19.549999999999997</v>
      </c>
      <c r="P148" s="116">
        <f t="shared" si="57"/>
        <v>19.98</v>
      </c>
      <c r="Q148" s="116">
        <f t="shared" si="58"/>
        <v>14.46</v>
      </c>
      <c r="R148" s="116">
        <f t="shared" si="59"/>
        <v>17.239999999999998</v>
      </c>
      <c r="S148" s="116">
        <f t="shared" si="60"/>
        <v>18.5</v>
      </c>
      <c r="T148" s="116">
        <f t="shared" si="61"/>
        <v>19.8</v>
      </c>
      <c r="U148" s="116">
        <f t="shared" si="62"/>
        <v>19.860000000000003</v>
      </c>
      <c r="V148" s="116">
        <f t="shared" si="63"/>
        <v>19.599999999999998</v>
      </c>
      <c r="Y148" s="116">
        <f t="shared" si="64"/>
        <v>19.62</v>
      </c>
      <c r="Z148" s="113">
        <v>19</v>
      </c>
      <c r="AA148" s="113">
        <v>20.6</v>
      </c>
      <c r="AB148" s="113">
        <v>20.100000000000001</v>
      </c>
      <c r="AC148" s="113">
        <v>22.2</v>
      </c>
      <c r="AD148" s="113">
        <v>16.2</v>
      </c>
      <c r="AE148" s="115"/>
      <c r="AG148" s="116">
        <f t="shared" si="65"/>
        <v>19.3</v>
      </c>
      <c r="AH148" s="113">
        <v>19</v>
      </c>
      <c r="AI148" s="113">
        <v>20.2</v>
      </c>
      <c r="AJ148" s="113">
        <v>20</v>
      </c>
      <c r="AK148" s="113">
        <v>21</v>
      </c>
      <c r="AL148" s="113">
        <v>16.3</v>
      </c>
      <c r="AM148" s="115"/>
      <c r="AO148" s="116">
        <f t="shared" si="66"/>
        <v>19.549999999999997</v>
      </c>
      <c r="AP148" s="113">
        <v>18.899999999999999</v>
      </c>
      <c r="AQ148" s="113">
        <v>20.7</v>
      </c>
      <c r="AR148" s="113">
        <v>19.899999999999999</v>
      </c>
      <c r="AS148" s="113">
        <v>21.2</v>
      </c>
      <c r="AT148" s="113">
        <v>16.399999999999999</v>
      </c>
      <c r="AU148" s="115"/>
      <c r="AW148" s="116">
        <f t="shared" si="67"/>
        <v>19.98</v>
      </c>
      <c r="AX148" s="113">
        <v>19.600000000000001</v>
      </c>
      <c r="AY148" s="113">
        <v>21</v>
      </c>
      <c r="AZ148" s="113">
        <v>20.3</v>
      </c>
      <c r="BA148" s="113">
        <v>22.6</v>
      </c>
      <c r="BB148" s="113">
        <v>16.399999999999999</v>
      </c>
      <c r="BC148" s="115"/>
      <c r="BE148" s="116">
        <f t="shared" si="68"/>
        <v>14.46</v>
      </c>
      <c r="BF148" s="113">
        <v>14</v>
      </c>
      <c r="BG148" s="113">
        <v>15.1</v>
      </c>
      <c r="BH148" s="113">
        <v>15.2</v>
      </c>
      <c r="BI148" s="113">
        <v>16.3</v>
      </c>
      <c r="BJ148" s="113">
        <v>11.7</v>
      </c>
      <c r="BK148" s="115"/>
      <c r="BM148" s="116">
        <f t="shared" si="69"/>
        <v>17.239999999999998</v>
      </c>
      <c r="BN148" s="113">
        <v>16.399999999999999</v>
      </c>
      <c r="BO148" s="113">
        <v>17.899999999999999</v>
      </c>
      <c r="BP148" s="113">
        <v>18.100000000000001</v>
      </c>
      <c r="BQ148" s="113">
        <v>19.7</v>
      </c>
      <c r="BR148" s="113">
        <v>14.1</v>
      </c>
      <c r="BU148" s="116">
        <f t="shared" si="70"/>
        <v>18.5</v>
      </c>
      <c r="BV148" s="113">
        <v>17.399999999999999</v>
      </c>
      <c r="BW148" s="113">
        <v>19.399999999999999</v>
      </c>
      <c r="BX148" s="113">
        <v>19.2</v>
      </c>
      <c r="BY148" s="113">
        <v>21.8</v>
      </c>
      <c r="BZ148" s="113">
        <v>14.7</v>
      </c>
      <c r="CC148" s="116">
        <f t="shared" si="71"/>
        <v>19.8</v>
      </c>
      <c r="CD148" s="113">
        <v>19.5</v>
      </c>
      <c r="CE148" s="113">
        <v>20.399999999999999</v>
      </c>
      <c r="CF148" s="113">
        <v>20.3</v>
      </c>
      <c r="CG148" s="113">
        <v>22.4</v>
      </c>
      <c r="CH148" s="113">
        <v>16.399999999999999</v>
      </c>
      <c r="CK148" s="116">
        <f t="shared" si="72"/>
        <v>19.860000000000003</v>
      </c>
      <c r="CL148" s="113">
        <v>18.8</v>
      </c>
      <c r="CM148" s="113">
        <v>20.9</v>
      </c>
      <c r="CN148" s="113">
        <v>20.100000000000001</v>
      </c>
      <c r="CO148" s="113">
        <v>23.3</v>
      </c>
      <c r="CP148" s="113">
        <v>16.2</v>
      </c>
      <c r="CS148" s="116">
        <f t="shared" si="73"/>
        <v>19.599999999999998</v>
      </c>
      <c r="CT148" s="113">
        <v>17.899999999999999</v>
      </c>
      <c r="CU148" s="113">
        <v>20.7</v>
      </c>
      <c r="CV148" s="113">
        <v>20.3</v>
      </c>
      <c r="CW148" s="113">
        <v>21.8</v>
      </c>
      <c r="CX148" s="113">
        <v>15.6</v>
      </c>
      <c r="DA148" s="113">
        <v>45902</v>
      </c>
      <c r="DB148" s="113">
        <v>26.738333333333333</v>
      </c>
      <c r="DC148" s="113">
        <v>27.8</v>
      </c>
    </row>
    <row r="149" spans="3:107">
      <c r="C149" s="115">
        <f t="shared" si="74"/>
        <v>148</v>
      </c>
      <c r="D149" s="116">
        <f t="shared" si="51"/>
        <v>19.497399999999999</v>
      </c>
      <c r="E149" s="116">
        <f t="shared" si="52"/>
        <v>19.759999999999998</v>
      </c>
      <c r="F149" s="116">
        <f t="shared" si="53"/>
        <v>11.497399999999999</v>
      </c>
      <c r="G149" s="116">
        <f>指導機関用調整項目!$G$2*F149/$F$367</f>
        <v>9.2381984094307479e-002</v>
      </c>
      <c r="H149" s="116">
        <f t="shared" si="75"/>
        <v>5.3807907285763239</v>
      </c>
      <c r="I149" s="116">
        <f>IF(降水量!Y149&gt;0,降水量!Y149*飽差!I149*F149*E149,0)</f>
        <v>29.160688379527365</v>
      </c>
      <c r="J149" s="116">
        <f>指導機関用調整項目!$G$2*I149/$I$367</f>
        <v>8.4561432880040657e-002</v>
      </c>
      <c r="K149" s="116"/>
      <c r="M149" s="116">
        <f t="shared" si="54"/>
        <v>21.24</v>
      </c>
      <c r="N149" s="116">
        <f t="shared" si="55"/>
        <v>20.5</v>
      </c>
      <c r="O149" s="116">
        <f t="shared" si="56"/>
        <v>20.825000000000003</v>
      </c>
      <c r="P149" s="116">
        <f t="shared" si="57"/>
        <v>21.4</v>
      </c>
      <c r="Q149" s="116">
        <f t="shared" si="58"/>
        <v>15.86</v>
      </c>
      <c r="R149" s="116">
        <f t="shared" si="59"/>
        <v>18.759999999999998</v>
      </c>
      <c r="S149" s="116">
        <f t="shared" si="60"/>
        <v>19.759999999999998</v>
      </c>
      <c r="T149" s="116">
        <f t="shared" si="61"/>
        <v>20.68</v>
      </c>
      <c r="U149" s="116">
        <f t="shared" si="62"/>
        <v>20.840000000000003</v>
      </c>
      <c r="V149" s="116">
        <f t="shared" si="63"/>
        <v>20.375</v>
      </c>
      <c r="Y149" s="116">
        <f t="shared" si="64"/>
        <v>21.24</v>
      </c>
      <c r="Z149" s="113">
        <v>21</v>
      </c>
      <c r="AA149" s="113">
        <v>20</v>
      </c>
      <c r="AB149" s="113">
        <v>21.3</v>
      </c>
      <c r="AC149" s="113">
        <v>23.1</v>
      </c>
      <c r="AD149" s="113">
        <v>20.8</v>
      </c>
      <c r="AE149" s="115"/>
      <c r="AG149" s="116">
        <f t="shared" si="65"/>
        <v>20.5</v>
      </c>
      <c r="AH149" s="113">
        <v>19.899999999999999</v>
      </c>
      <c r="AI149" s="113">
        <v>20.2</v>
      </c>
      <c r="AJ149" s="113">
        <v>20.7</v>
      </c>
      <c r="AK149" s="113">
        <v>22.7</v>
      </c>
      <c r="AL149" s="113">
        <v>19</v>
      </c>
      <c r="AM149" s="115"/>
      <c r="AO149" s="116">
        <f t="shared" si="66"/>
        <v>20.825000000000003</v>
      </c>
      <c r="AP149" s="113">
        <v>20.3</v>
      </c>
      <c r="AQ149" s="113">
        <v>20</v>
      </c>
      <c r="AR149" s="113">
        <v>21.2</v>
      </c>
      <c r="AS149" s="113">
        <v>22.5</v>
      </c>
      <c r="AT149" s="113">
        <v>19.600000000000001</v>
      </c>
      <c r="AU149" s="115"/>
      <c r="AW149" s="116">
        <f t="shared" si="67"/>
        <v>21.4</v>
      </c>
      <c r="AX149" s="113">
        <v>20.6</v>
      </c>
      <c r="AY149" s="113">
        <v>20.399999999999999</v>
      </c>
      <c r="AZ149" s="113">
        <v>21.6</v>
      </c>
      <c r="BA149" s="113">
        <v>24.3</v>
      </c>
      <c r="BB149" s="113">
        <v>20.100000000000001</v>
      </c>
      <c r="BC149" s="115"/>
      <c r="BE149" s="116">
        <f t="shared" si="68"/>
        <v>15.86</v>
      </c>
      <c r="BF149" s="113">
        <v>15.5</v>
      </c>
      <c r="BG149" s="113">
        <v>14.9</v>
      </c>
      <c r="BH149" s="113">
        <v>16.5</v>
      </c>
      <c r="BI149" s="113">
        <v>17.7</v>
      </c>
      <c r="BJ149" s="113">
        <v>14.7</v>
      </c>
      <c r="BK149" s="115"/>
      <c r="BM149" s="116">
        <f t="shared" si="69"/>
        <v>18.759999999999998</v>
      </c>
      <c r="BN149" s="113">
        <v>19.100000000000001</v>
      </c>
      <c r="BO149" s="113">
        <v>17</v>
      </c>
      <c r="BP149" s="113">
        <v>19.7</v>
      </c>
      <c r="BQ149" s="113">
        <v>20.7</v>
      </c>
      <c r="BR149" s="113">
        <v>17.3</v>
      </c>
      <c r="BU149" s="116">
        <f t="shared" si="70"/>
        <v>19.759999999999998</v>
      </c>
      <c r="BV149" s="113">
        <v>19</v>
      </c>
      <c r="BW149" s="113">
        <v>19.3</v>
      </c>
      <c r="BX149" s="113">
        <v>20.100000000000001</v>
      </c>
      <c r="BY149" s="113">
        <v>21.7</v>
      </c>
      <c r="BZ149" s="113">
        <v>18.7</v>
      </c>
      <c r="CC149" s="116">
        <f t="shared" si="71"/>
        <v>20.68</v>
      </c>
      <c r="CD149" s="113">
        <v>19.899999999999999</v>
      </c>
      <c r="CE149" s="113">
        <v>20.5</v>
      </c>
      <c r="CF149" s="113">
        <v>21.1</v>
      </c>
      <c r="CG149" s="113">
        <v>22.7</v>
      </c>
      <c r="CH149" s="113">
        <v>19.2</v>
      </c>
      <c r="CK149" s="116">
        <f t="shared" si="72"/>
        <v>20.840000000000003</v>
      </c>
      <c r="CL149" s="113">
        <v>19.600000000000001</v>
      </c>
      <c r="CM149" s="113">
        <v>20.3</v>
      </c>
      <c r="CN149" s="113">
        <v>21.3</v>
      </c>
      <c r="CO149" s="113">
        <v>23.1</v>
      </c>
      <c r="CP149" s="113">
        <v>19.899999999999999</v>
      </c>
      <c r="CS149" s="116">
        <f t="shared" si="73"/>
        <v>20.375</v>
      </c>
      <c r="CT149" s="113">
        <v>20</v>
      </c>
      <c r="CU149" s="113">
        <v>19</v>
      </c>
      <c r="CV149" s="113">
        <v>21</v>
      </c>
      <c r="CW149" s="113">
        <v>22</v>
      </c>
      <c r="CX149" s="113">
        <v>19.5</v>
      </c>
      <c r="DA149" s="113">
        <v>45903</v>
      </c>
      <c r="DB149" s="113">
        <v>26.686666666666667</v>
      </c>
      <c r="DC149" s="113">
        <v>28</v>
      </c>
    </row>
    <row r="150" spans="3:107">
      <c r="C150" s="115">
        <f t="shared" si="74"/>
        <v>149</v>
      </c>
      <c r="D150" s="116">
        <f t="shared" si="51"/>
        <v>20.251750000000001</v>
      </c>
      <c r="E150" s="116">
        <f t="shared" si="52"/>
        <v>20.7</v>
      </c>
      <c r="F150" s="116">
        <f t="shared" si="53"/>
        <v>12.251750000000001</v>
      </c>
      <c r="G150" s="116">
        <f>指導機関用調整項目!$G$2*F150/$F$367</f>
        <v>9.8443210954427235e-002</v>
      </c>
      <c r="H150" s="116">
        <f t="shared" si="75"/>
        <v>5.4792339395307508</v>
      </c>
      <c r="I150" s="116">
        <f>IF(降水量!Y150&gt;0,降水量!Y150*飽差!I150*F150*E150,0)</f>
        <v>10.402435751301578</v>
      </c>
      <c r="J150" s="116">
        <f>指導機関用調整項目!$G$2*I150/$I$367</f>
        <v>3.0165435778607672e-002</v>
      </c>
      <c r="K150" s="116"/>
      <c r="M150" s="116">
        <f t="shared" si="54"/>
        <v>22.32</v>
      </c>
      <c r="N150" s="116">
        <f t="shared" si="55"/>
        <v>21.58</v>
      </c>
      <c r="O150" s="116">
        <f t="shared" si="56"/>
        <v>22.85</v>
      </c>
      <c r="P150" s="116">
        <f t="shared" si="57"/>
        <v>22.86</v>
      </c>
      <c r="Q150" s="116">
        <f t="shared" si="58"/>
        <v>17.2</v>
      </c>
      <c r="R150" s="116">
        <f t="shared" si="59"/>
        <v>19.839999999999996</v>
      </c>
      <c r="S150" s="116">
        <f t="shared" si="60"/>
        <v>20.7</v>
      </c>
      <c r="T150" s="116">
        <f t="shared" si="61"/>
        <v>21.02</v>
      </c>
      <c r="U150" s="116">
        <f t="shared" si="62"/>
        <v>21.500000000000004</v>
      </c>
      <c r="V150" s="116">
        <f t="shared" si="63"/>
        <v>21.224999999999998</v>
      </c>
      <c r="Y150" s="116">
        <f t="shared" si="64"/>
        <v>22.32</v>
      </c>
      <c r="Z150" s="113">
        <v>19.7</v>
      </c>
      <c r="AA150" s="113">
        <v>23.2</v>
      </c>
      <c r="AB150" s="113">
        <v>22.7</v>
      </c>
      <c r="AC150" s="113">
        <v>22.8</v>
      </c>
      <c r="AD150" s="113">
        <v>23.2</v>
      </c>
      <c r="AE150" s="115"/>
      <c r="AG150" s="116">
        <f t="shared" si="65"/>
        <v>21.58</v>
      </c>
      <c r="AH150" s="113">
        <v>19.8</v>
      </c>
      <c r="AI150" s="113">
        <v>21.9</v>
      </c>
      <c r="AJ150" s="113">
        <v>21.5</v>
      </c>
      <c r="AK150" s="113">
        <v>22.8</v>
      </c>
      <c r="AL150" s="113">
        <v>21.9</v>
      </c>
      <c r="AM150" s="115"/>
      <c r="AO150" s="116">
        <f t="shared" si="66"/>
        <v>22.85</v>
      </c>
      <c r="AP150" s="113">
        <v>19.8</v>
      </c>
      <c r="AQ150" s="113">
        <v>22.5</v>
      </c>
      <c r="AR150" s="113">
        <v>22.6</v>
      </c>
      <c r="AS150" s="113">
        <v>22.8</v>
      </c>
      <c r="AT150" s="113">
        <v>23.5</v>
      </c>
      <c r="AU150" s="115"/>
      <c r="AW150" s="116">
        <f t="shared" si="67"/>
        <v>22.86</v>
      </c>
      <c r="AX150" s="113">
        <v>20.2</v>
      </c>
      <c r="AY150" s="113">
        <v>22.9</v>
      </c>
      <c r="AZ150" s="113">
        <v>24</v>
      </c>
      <c r="BA150" s="113">
        <v>23</v>
      </c>
      <c r="BB150" s="113">
        <v>24.2</v>
      </c>
      <c r="BC150" s="115"/>
      <c r="BE150" s="116">
        <f t="shared" si="68"/>
        <v>17.2</v>
      </c>
      <c r="BF150" s="113">
        <v>14.8</v>
      </c>
      <c r="BG150" s="113">
        <v>18.8</v>
      </c>
      <c r="BH150" s="113">
        <v>17.2</v>
      </c>
      <c r="BI150" s="113">
        <v>18.7</v>
      </c>
      <c r="BJ150" s="113">
        <v>16.5</v>
      </c>
      <c r="BK150" s="115"/>
      <c r="BM150" s="116">
        <f t="shared" si="69"/>
        <v>19.839999999999996</v>
      </c>
      <c r="BN150" s="113">
        <v>18.100000000000001</v>
      </c>
      <c r="BO150" s="113">
        <v>20.399999999999999</v>
      </c>
      <c r="BP150" s="113">
        <v>19.8</v>
      </c>
      <c r="BQ150" s="113">
        <v>21.5</v>
      </c>
      <c r="BR150" s="113">
        <v>19.399999999999999</v>
      </c>
      <c r="BU150" s="116">
        <f t="shared" si="70"/>
        <v>20.7</v>
      </c>
      <c r="BV150" s="113">
        <v>18</v>
      </c>
      <c r="BW150" s="113">
        <v>21.7</v>
      </c>
      <c r="BX150" s="113">
        <v>21.1</v>
      </c>
      <c r="BY150" s="113">
        <v>22.1</v>
      </c>
      <c r="BZ150" s="113">
        <v>20.6</v>
      </c>
      <c r="CC150" s="116">
        <f t="shared" si="71"/>
        <v>21.02</v>
      </c>
      <c r="CD150" s="113">
        <v>19.5</v>
      </c>
      <c r="CE150" s="113">
        <v>21.4</v>
      </c>
      <c r="CF150" s="113">
        <v>21.5</v>
      </c>
      <c r="CG150" s="113">
        <v>22.1</v>
      </c>
      <c r="CH150" s="113">
        <v>20.6</v>
      </c>
      <c r="CK150" s="116">
        <f t="shared" si="72"/>
        <v>21.500000000000004</v>
      </c>
      <c r="CL150" s="113">
        <v>19.3</v>
      </c>
      <c r="CM150" s="113">
        <v>21.8</v>
      </c>
      <c r="CN150" s="113">
        <v>22.1</v>
      </c>
      <c r="CO150" s="113">
        <v>22.6</v>
      </c>
      <c r="CP150" s="113">
        <v>21.7</v>
      </c>
      <c r="CS150" s="116">
        <f t="shared" si="73"/>
        <v>21.224999999999998</v>
      </c>
      <c r="CT150" s="113">
        <v>19</v>
      </c>
      <c r="CU150" s="113">
        <v>21.2</v>
      </c>
      <c r="CV150" s="113">
        <v>20.6</v>
      </c>
      <c r="CW150" s="113">
        <v>22.3</v>
      </c>
      <c r="CX150" s="113">
        <v>20.8</v>
      </c>
      <c r="DA150" s="113">
        <v>45904</v>
      </c>
      <c r="DB150" s="113">
        <v>26.340416666666666</v>
      </c>
      <c r="DC150" s="113">
        <v>25.3</v>
      </c>
    </row>
    <row r="151" spans="3:107">
      <c r="C151" s="115">
        <f t="shared" si="74"/>
        <v>150</v>
      </c>
      <c r="D151" s="116">
        <f t="shared" si="51"/>
        <v>19.641849999999998</v>
      </c>
      <c r="E151" s="116">
        <f t="shared" si="52"/>
        <v>19.939999999999998</v>
      </c>
      <c r="F151" s="116">
        <f t="shared" si="53"/>
        <v>11.641849999999998</v>
      </c>
      <c r="G151" s="116">
        <f>指導機関用調整項目!$G$2*F151/$F$367</f>
        <v>9.3542644556883589e-002</v>
      </c>
      <c r="H151" s="116">
        <f t="shared" si="75"/>
        <v>5.5727765840876344</v>
      </c>
      <c r="I151" s="116">
        <f>IF(降水量!Y151&gt;0,降水量!Y151*飽差!I151*F151*E151,0)</f>
        <v>25.284625155762463</v>
      </c>
      <c r="J151" s="116">
        <f>指導機関用調整項目!$G$2*I151/$I$367</f>
        <v>7.3321456104824975e-002</v>
      </c>
      <c r="K151" s="116"/>
      <c r="M151" s="116">
        <f t="shared" si="54"/>
        <v>21.2</v>
      </c>
      <c r="N151" s="116">
        <f t="shared" si="55"/>
        <v>20.76</v>
      </c>
      <c r="O151" s="116">
        <f t="shared" si="56"/>
        <v>21.625</v>
      </c>
      <c r="P151" s="116">
        <f t="shared" si="57"/>
        <v>21.24</v>
      </c>
      <c r="Q151" s="116">
        <f t="shared" si="58"/>
        <v>17.080000000000002</v>
      </c>
      <c r="R151" s="116">
        <f t="shared" si="59"/>
        <v>19.7</v>
      </c>
      <c r="S151" s="116">
        <f t="shared" si="60"/>
        <v>19.939999999999998</v>
      </c>
      <c r="T151" s="116">
        <f t="shared" si="61"/>
        <v>20.5</v>
      </c>
      <c r="U151" s="116">
        <f t="shared" si="62"/>
        <v>21.04</v>
      </c>
      <c r="V151" s="116">
        <f t="shared" si="63"/>
        <v>21.6</v>
      </c>
      <c r="Y151" s="116">
        <f t="shared" si="64"/>
        <v>21.2</v>
      </c>
      <c r="Z151" s="113">
        <v>17.600000000000001</v>
      </c>
      <c r="AA151" s="113">
        <v>21.9</v>
      </c>
      <c r="AB151" s="113">
        <v>20.9</v>
      </c>
      <c r="AC151" s="113">
        <v>22.9</v>
      </c>
      <c r="AD151" s="113">
        <v>22.7</v>
      </c>
      <c r="AE151" s="115"/>
      <c r="AG151" s="116">
        <f t="shared" si="65"/>
        <v>20.76</v>
      </c>
      <c r="AH151" s="113">
        <v>17.7</v>
      </c>
      <c r="AI151" s="113">
        <v>20.9</v>
      </c>
      <c r="AJ151" s="113">
        <v>20.3</v>
      </c>
      <c r="AK151" s="113">
        <v>23</v>
      </c>
      <c r="AL151" s="113">
        <v>21.9</v>
      </c>
      <c r="AM151" s="115"/>
      <c r="AO151" s="116">
        <f t="shared" si="66"/>
        <v>21.625</v>
      </c>
      <c r="AP151" s="113">
        <v>18.7</v>
      </c>
      <c r="AQ151" s="113">
        <v>21.5</v>
      </c>
      <c r="AR151" s="113">
        <v>20.399999999999999</v>
      </c>
      <c r="AS151" s="113">
        <v>23</v>
      </c>
      <c r="AT151" s="113">
        <v>21.6</v>
      </c>
      <c r="AU151" s="115"/>
      <c r="AW151" s="116">
        <f t="shared" si="67"/>
        <v>21.24</v>
      </c>
      <c r="AX151" s="113">
        <v>19</v>
      </c>
      <c r="AY151" s="113">
        <v>21.4</v>
      </c>
      <c r="AZ151" s="113">
        <v>20.8</v>
      </c>
      <c r="BA151" s="113">
        <v>23</v>
      </c>
      <c r="BB151" s="113">
        <v>22</v>
      </c>
      <c r="BC151" s="115"/>
      <c r="BE151" s="116">
        <f t="shared" si="68"/>
        <v>17.080000000000002</v>
      </c>
      <c r="BF151" s="113">
        <v>13.2</v>
      </c>
      <c r="BG151" s="113">
        <v>18</v>
      </c>
      <c r="BH151" s="113">
        <v>17.7</v>
      </c>
      <c r="BI151" s="113">
        <v>19.3</v>
      </c>
      <c r="BJ151" s="113">
        <v>17.2</v>
      </c>
      <c r="BK151" s="115"/>
      <c r="BM151" s="116">
        <f t="shared" si="69"/>
        <v>19.7</v>
      </c>
      <c r="BN151" s="113">
        <v>16.2</v>
      </c>
      <c r="BO151" s="113">
        <v>19.899999999999999</v>
      </c>
      <c r="BP151" s="113">
        <v>20</v>
      </c>
      <c r="BQ151" s="113">
        <v>22.4</v>
      </c>
      <c r="BR151" s="113">
        <v>20</v>
      </c>
      <c r="BU151" s="116">
        <f t="shared" si="70"/>
        <v>19.939999999999998</v>
      </c>
      <c r="BV151" s="113">
        <v>16.600000000000001</v>
      </c>
      <c r="BW151" s="113">
        <v>20.399999999999999</v>
      </c>
      <c r="BX151" s="113">
        <v>19.399999999999999</v>
      </c>
      <c r="BY151" s="113">
        <v>22.2</v>
      </c>
      <c r="BZ151" s="113">
        <v>21.1</v>
      </c>
      <c r="CC151" s="116">
        <f t="shared" si="71"/>
        <v>20.5</v>
      </c>
      <c r="CD151" s="113">
        <v>18.7</v>
      </c>
      <c r="CE151" s="113">
        <v>20.2</v>
      </c>
      <c r="CF151" s="113">
        <v>20.5</v>
      </c>
      <c r="CG151" s="113">
        <v>22.3</v>
      </c>
      <c r="CH151" s="113">
        <v>20.8</v>
      </c>
      <c r="CK151" s="116">
        <f t="shared" si="72"/>
        <v>21.04</v>
      </c>
      <c r="CL151" s="113">
        <v>18.399999999999999</v>
      </c>
      <c r="CM151" s="113">
        <v>21.2</v>
      </c>
      <c r="CN151" s="113">
        <v>21.1</v>
      </c>
      <c r="CO151" s="113">
        <v>22</v>
      </c>
      <c r="CP151" s="113">
        <v>22.5</v>
      </c>
      <c r="CS151" s="116">
        <f t="shared" si="73"/>
        <v>21.6</v>
      </c>
      <c r="CT151" s="113">
        <v>17.5</v>
      </c>
      <c r="CU151" s="113">
        <v>21.3</v>
      </c>
      <c r="CV151" s="113">
        <v>21.2</v>
      </c>
      <c r="CW151" s="113">
        <v>22.3</v>
      </c>
      <c r="CX151" s="113">
        <v>21.6</v>
      </c>
      <c r="DA151" s="113">
        <v>45905</v>
      </c>
      <c r="DB151" s="113">
        <v>25.061666666666667</v>
      </c>
      <c r="DC151" s="113">
        <v>25.1</v>
      </c>
    </row>
    <row r="152" spans="3:107">
      <c r="C152" s="115">
        <f t="shared" si="74"/>
        <v>151</v>
      </c>
      <c r="D152" s="116">
        <f t="shared" si="51"/>
        <v>18.630700000000001</v>
      </c>
      <c r="E152" s="116">
        <f t="shared" si="52"/>
        <v>18.68</v>
      </c>
      <c r="F152" s="116">
        <f t="shared" si="53"/>
        <v>10.630700000000001</v>
      </c>
      <c r="G152" s="116">
        <f>指導機関用調整項目!$G$2*F152/$F$367</f>
        <v>8.5418021318850748e-002</v>
      </c>
      <c r="H152" s="116">
        <f t="shared" si="75"/>
        <v>5.6581946054064849</v>
      </c>
      <c r="I152" s="116">
        <f>IF(降水量!Y152&gt;0,降水量!Y152*飽差!I152*F152*E152,0)</f>
        <v>19.205351362429642</v>
      </c>
      <c r="J152" s="116">
        <f>指導機関用調整項目!$G$2*I152/$I$367</f>
        <v>5.5692513463154875e-002</v>
      </c>
      <c r="K152" s="116"/>
      <c r="M152" s="116">
        <f t="shared" si="54"/>
        <v>20.260000000000002</v>
      </c>
      <c r="N152" s="116">
        <f t="shared" si="55"/>
        <v>20.259999999999998</v>
      </c>
      <c r="O152" s="116">
        <f t="shared" si="56"/>
        <v>20.825000000000003</v>
      </c>
      <c r="P152" s="116">
        <f t="shared" si="57"/>
        <v>20.58</v>
      </c>
      <c r="Q152" s="116">
        <f t="shared" si="58"/>
        <v>15.3</v>
      </c>
      <c r="R152" s="116">
        <f t="shared" si="59"/>
        <v>18.48</v>
      </c>
      <c r="S152" s="116">
        <f t="shared" si="60"/>
        <v>18.68</v>
      </c>
      <c r="T152" s="116">
        <f t="shared" si="61"/>
        <v>19.880000000000003</v>
      </c>
      <c r="U152" s="116">
        <f t="shared" si="62"/>
        <v>20.199999999999996</v>
      </c>
      <c r="V152" s="116">
        <f t="shared" si="63"/>
        <v>20</v>
      </c>
      <c r="Y152" s="116">
        <f t="shared" si="64"/>
        <v>20.260000000000002</v>
      </c>
      <c r="Z152" s="113">
        <v>17.8</v>
      </c>
      <c r="AA152" s="113">
        <v>22.4</v>
      </c>
      <c r="AB152" s="113">
        <v>19.100000000000001</v>
      </c>
      <c r="AC152" s="113">
        <v>20.3</v>
      </c>
      <c r="AD152" s="113">
        <v>21.7</v>
      </c>
      <c r="AE152" s="115"/>
      <c r="AG152" s="116">
        <f t="shared" si="65"/>
        <v>20.259999999999998</v>
      </c>
      <c r="AH152" s="113">
        <v>17.7</v>
      </c>
      <c r="AI152" s="113">
        <v>22.4</v>
      </c>
      <c r="AJ152" s="113">
        <v>19.3</v>
      </c>
      <c r="AK152" s="113">
        <v>20</v>
      </c>
      <c r="AL152" s="113">
        <v>21.9</v>
      </c>
      <c r="AM152" s="115"/>
      <c r="AO152" s="116">
        <f t="shared" si="66"/>
        <v>20.825000000000003</v>
      </c>
      <c r="AP152" s="113">
        <v>18.399999999999999</v>
      </c>
      <c r="AQ152" s="113">
        <v>22.1</v>
      </c>
      <c r="AR152" s="113">
        <v>19.3</v>
      </c>
      <c r="AS152" s="113">
        <v>19.899999999999999</v>
      </c>
      <c r="AT152" s="113">
        <v>22</v>
      </c>
      <c r="AU152" s="115"/>
      <c r="AW152" s="116">
        <f t="shared" si="67"/>
        <v>20.58</v>
      </c>
      <c r="AX152" s="113">
        <v>18.5</v>
      </c>
      <c r="AY152" s="113">
        <v>22.3</v>
      </c>
      <c r="AZ152" s="113">
        <v>19.899999999999999</v>
      </c>
      <c r="BA152" s="113">
        <v>20.2</v>
      </c>
      <c r="BB152" s="113">
        <v>22</v>
      </c>
      <c r="BC152" s="115"/>
      <c r="BE152" s="116">
        <f t="shared" si="68"/>
        <v>15.3</v>
      </c>
      <c r="BF152" s="113">
        <v>13.9</v>
      </c>
      <c r="BG152" s="113">
        <v>17</v>
      </c>
      <c r="BH152" s="113">
        <v>15.6</v>
      </c>
      <c r="BI152" s="113">
        <v>14.3</v>
      </c>
      <c r="BJ152" s="113">
        <v>15.7</v>
      </c>
      <c r="BK152" s="115"/>
      <c r="BM152" s="116">
        <f t="shared" si="69"/>
        <v>18.48</v>
      </c>
      <c r="BN152" s="113">
        <v>16.3</v>
      </c>
      <c r="BO152" s="113">
        <v>20.100000000000001</v>
      </c>
      <c r="BP152" s="113">
        <v>18.3</v>
      </c>
      <c r="BQ152" s="113">
        <v>18.3</v>
      </c>
      <c r="BR152" s="113">
        <v>19.399999999999999</v>
      </c>
      <c r="BU152" s="116">
        <f t="shared" si="70"/>
        <v>18.68</v>
      </c>
      <c r="BV152" s="113">
        <v>16.8</v>
      </c>
      <c r="BW152" s="113">
        <v>20.399999999999999</v>
      </c>
      <c r="BX152" s="113">
        <v>17.8</v>
      </c>
      <c r="BY152" s="113">
        <v>18.8</v>
      </c>
      <c r="BZ152" s="113">
        <v>19.600000000000001</v>
      </c>
      <c r="CC152" s="116">
        <f t="shared" si="71"/>
        <v>19.880000000000003</v>
      </c>
      <c r="CD152" s="113">
        <v>18.5</v>
      </c>
      <c r="CE152" s="113">
        <v>20.9</v>
      </c>
      <c r="CF152" s="113">
        <v>19.100000000000001</v>
      </c>
      <c r="CG152" s="113">
        <v>20.2</v>
      </c>
      <c r="CH152" s="113">
        <v>20.7</v>
      </c>
      <c r="CK152" s="116">
        <f t="shared" si="72"/>
        <v>20.199999999999996</v>
      </c>
      <c r="CL152" s="113">
        <v>19</v>
      </c>
      <c r="CM152" s="113">
        <v>21.3</v>
      </c>
      <c r="CN152" s="113">
        <v>19.399999999999999</v>
      </c>
      <c r="CO152" s="113">
        <v>21</v>
      </c>
      <c r="CP152" s="113">
        <v>20.3</v>
      </c>
      <c r="CS152" s="116">
        <f t="shared" si="73"/>
        <v>20</v>
      </c>
      <c r="CT152" s="113">
        <v>17.600000000000001</v>
      </c>
      <c r="CU152" s="113">
        <v>21.1</v>
      </c>
      <c r="CV152" s="113">
        <v>18.7</v>
      </c>
      <c r="CW152" s="113">
        <v>20.2</v>
      </c>
      <c r="CX152" s="113">
        <v>20</v>
      </c>
      <c r="DA152" s="113">
        <v>45906</v>
      </c>
      <c r="DB152" s="113">
        <v>25.234999999999999</v>
      </c>
      <c r="DC152" s="113">
        <v>25.7</v>
      </c>
    </row>
    <row r="153" spans="3:107">
      <c r="C153" s="115">
        <f t="shared" si="74"/>
        <v>152</v>
      </c>
      <c r="D153" s="116">
        <f t="shared" si="51"/>
        <v>18.919599999999999</v>
      </c>
      <c r="E153" s="116">
        <f t="shared" si="52"/>
        <v>19.04</v>
      </c>
      <c r="F153" s="116">
        <f t="shared" si="53"/>
        <v>10.919599999999999</v>
      </c>
      <c r="G153" s="116">
        <f>指導機関用調整項目!$G$2*F153/$F$367</f>
        <v>8.7739342244002982e-002</v>
      </c>
      <c r="H153" s="116">
        <f t="shared" si="75"/>
        <v>5.7459339476504878</v>
      </c>
      <c r="I153" s="116">
        <f>IF(降水量!Y153&gt;0,降水量!Y153*飽差!I153*F153*E153,0)</f>
        <v>10.480619604929487</v>
      </c>
      <c r="J153" s="116">
        <f>指導機関用調整項目!$G$2*I153/$I$367</f>
        <v>3.039215671896452e-002</v>
      </c>
      <c r="K153" s="116"/>
      <c r="M153" s="116">
        <f t="shared" si="54"/>
        <v>20.64</v>
      </c>
      <c r="N153" s="116">
        <f t="shared" si="55"/>
        <v>20.54</v>
      </c>
      <c r="O153" s="116">
        <f t="shared" si="56"/>
        <v>21</v>
      </c>
      <c r="P153" s="116">
        <f t="shared" si="57"/>
        <v>20.98</v>
      </c>
      <c r="Q153" s="116">
        <f t="shared" si="58"/>
        <v>15.760000000000002</v>
      </c>
      <c r="R153" s="116">
        <f t="shared" si="59"/>
        <v>18.840000000000003</v>
      </c>
      <c r="S153" s="116">
        <f t="shared" si="60"/>
        <v>19.04</v>
      </c>
      <c r="T153" s="116">
        <f t="shared" si="61"/>
        <v>20.260000000000002</v>
      </c>
      <c r="U153" s="116">
        <f t="shared" si="62"/>
        <v>20.46</v>
      </c>
      <c r="V153" s="116">
        <f t="shared" si="63"/>
        <v>20.05</v>
      </c>
      <c r="Y153" s="116">
        <f t="shared" si="64"/>
        <v>20.64</v>
      </c>
      <c r="Z153" s="113">
        <v>20.3</v>
      </c>
      <c r="AA153" s="113">
        <v>19.5</v>
      </c>
      <c r="AB153" s="113">
        <v>20.6</v>
      </c>
      <c r="AC153" s="113">
        <v>21.5</v>
      </c>
      <c r="AD153" s="113">
        <v>21.3</v>
      </c>
      <c r="AE153" s="115"/>
      <c r="AG153" s="116">
        <f t="shared" si="65"/>
        <v>20.54</v>
      </c>
      <c r="AH153" s="113">
        <v>20</v>
      </c>
      <c r="AI153" s="113">
        <v>19.100000000000001</v>
      </c>
      <c r="AJ153" s="113">
        <v>20.5</v>
      </c>
      <c r="AK153" s="113">
        <v>21.4</v>
      </c>
      <c r="AL153" s="113">
        <v>21.7</v>
      </c>
      <c r="AM153" s="115"/>
      <c r="AO153" s="116">
        <f t="shared" si="66"/>
        <v>21</v>
      </c>
      <c r="AP153" s="113">
        <v>20</v>
      </c>
      <c r="AQ153" s="113">
        <v>19.8</v>
      </c>
      <c r="AR153" s="113">
        <v>20.8</v>
      </c>
      <c r="AS153" s="113">
        <v>21.4</v>
      </c>
      <c r="AT153" s="113">
        <v>22</v>
      </c>
      <c r="AU153" s="115"/>
      <c r="AW153" s="116">
        <f t="shared" si="67"/>
        <v>20.98</v>
      </c>
      <c r="AX153" s="113">
        <v>20.3</v>
      </c>
      <c r="AY153" s="113">
        <v>19.899999999999999</v>
      </c>
      <c r="AZ153" s="113">
        <v>20.8</v>
      </c>
      <c r="BA153" s="113">
        <v>21.8</v>
      </c>
      <c r="BB153" s="113">
        <v>22.1</v>
      </c>
      <c r="BC153" s="115"/>
      <c r="BE153" s="116">
        <f t="shared" si="68"/>
        <v>15.760000000000002</v>
      </c>
      <c r="BF153" s="113">
        <v>15.8</v>
      </c>
      <c r="BG153" s="113">
        <v>15.7</v>
      </c>
      <c r="BH153" s="113">
        <v>16.2</v>
      </c>
      <c r="BI153" s="113">
        <v>14.7</v>
      </c>
      <c r="BJ153" s="113">
        <v>16.399999999999999</v>
      </c>
      <c r="BK153" s="115"/>
      <c r="BM153" s="116">
        <f t="shared" si="69"/>
        <v>18.840000000000003</v>
      </c>
      <c r="BN153" s="113">
        <v>18.899999999999999</v>
      </c>
      <c r="BO153" s="113">
        <v>18</v>
      </c>
      <c r="BP153" s="113">
        <v>18.8</v>
      </c>
      <c r="BQ153" s="113">
        <v>18.600000000000001</v>
      </c>
      <c r="BR153" s="113">
        <v>19.899999999999999</v>
      </c>
      <c r="BU153" s="116">
        <f t="shared" si="70"/>
        <v>19.04</v>
      </c>
      <c r="BV153" s="113">
        <v>18.600000000000001</v>
      </c>
      <c r="BW153" s="113">
        <v>18.100000000000001</v>
      </c>
      <c r="BX153" s="113">
        <v>18.899999999999999</v>
      </c>
      <c r="BY153" s="113">
        <v>19.899999999999999</v>
      </c>
      <c r="BZ153" s="113">
        <v>19.7</v>
      </c>
      <c r="CC153" s="116">
        <f t="shared" si="71"/>
        <v>20.260000000000002</v>
      </c>
      <c r="CD153" s="113">
        <v>20.5</v>
      </c>
      <c r="CE153" s="113">
        <v>19.3</v>
      </c>
      <c r="CF153" s="113">
        <v>20.2</v>
      </c>
      <c r="CG153" s="113">
        <v>20.7</v>
      </c>
      <c r="CH153" s="113">
        <v>20.6</v>
      </c>
      <c r="CK153" s="116">
        <f t="shared" si="72"/>
        <v>20.46</v>
      </c>
      <c r="CL153" s="113">
        <v>21.4</v>
      </c>
      <c r="CM153" s="113">
        <v>19.8</v>
      </c>
      <c r="CN153" s="113">
        <v>20.5</v>
      </c>
      <c r="CO153" s="113">
        <v>20.399999999999999</v>
      </c>
      <c r="CP153" s="113">
        <v>20.2</v>
      </c>
      <c r="CS153" s="116">
        <f t="shared" si="73"/>
        <v>20.05</v>
      </c>
      <c r="CT153" s="113">
        <v>20.2</v>
      </c>
      <c r="CU153" s="113">
        <v>19.5</v>
      </c>
      <c r="CV153" s="113">
        <v>20.2</v>
      </c>
      <c r="CW153" s="113">
        <v>19.899999999999999</v>
      </c>
      <c r="CX153" s="113">
        <v>20.6</v>
      </c>
      <c r="DA153" s="113">
        <v>45907</v>
      </c>
      <c r="DB153" s="113">
        <v>25.323333333333334</v>
      </c>
      <c r="DC153" s="113">
        <v>26.1</v>
      </c>
    </row>
    <row r="154" spans="3:107">
      <c r="C154" s="115">
        <f t="shared" si="74"/>
        <v>153</v>
      </c>
      <c r="D154" s="116">
        <f t="shared" si="51"/>
        <v>19.83445</v>
      </c>
      <c r="E154" s="116">
        <f t="shared" si="52"/>
        <v>20.18</v>
      </c>
      <c r="F154" s="116">
        <f t="shared" si="53"/>
        <v>11.83445</v>
      </c>
      <c r="G154" s="116">
        <f>指導機関用調整項目!$G$2*F154/$F$367</f>
        <v>9.509019184031843e-002</v>
      </c>
      <c r="H154" s="116">
        <f t="shared" si="75"/>
        <v>5.8410241394908065</v>
      </c>
      <c r="I154" s="116">
        <f>IF(降水量!Y154&gt;0,降水量!Y154*飽差!I154*F154*E154,0)</f>
        <v>42.275738046576144</v>
      </c>
      <c r="J154" s="116">
        <f>指導機関用調整項目!$G$2*I154/$I$367</f>
        <v>0.1225930245113669</v>
      </c>
      <c r="K154" s="116"/>
      <c r="M154" s="116">
        <f t="shared" si="54"/>
        <v>21.58</v>
      </c>
      <c r="N154" s="116">
        <f t="shared" si="55"/>
        <v>21.3</v>
      </c>
      <c r="O154" s="116">
        <f t="shared" si="56"/>
        <v>21.5</v>
      </c>
      <c r="P154" s="116">
        <f t="shared" si="57"/>
        <v>21.76</v>
      </c>
      <c r="Q154" s="116">
        <f t="shared" si="58"/>
        <v>16.420000000000002</v>
      </c>
      <c r="R154" s="116">
        <f t="shared" si="59"/>
        <v>19.259999999999998</v>
      </c>
      <c r="S154" s="116">
        <f t="shared" si="60"/>
        <v>20.18</v>
      </c>
      <c r="T154" s="116">
        <f t="shared" si="61"/>
        <v>21.28</v>
      </c>
      <c r="U154" s="116">
        <f t="shared" si="62"/>
        <v>21.36</v>
      </c>
      <c r="V154" s="116">
        <f t="shared" si="63"/>
        <v>20.675000000000001</v>
      </c>
      <c r="Y154" s="116">
        <f t="shared" si="64"/>
        <v>21.58</v>
      </c>
      <c r="Z154" s="113">
        <v>21.5</v>
      </c>
      <c r="AA154" s="113">
        <v>20.5</v>
      </c>
      <c r="AB154" s="113">
        <v>22</v>
      </c>
      <c r="AC154" s="113">
        <v>22.2</v>
      </c>
      <c r="AD154" s="113">
        <v>21.7</v>
      </c>
      <c r="AE154" s="115"/>
      <c r="AG154" s="116">
        <f t="shared" si="65"/>
        <v>21.3</v>
      </c>
      <c r="AH154" s="113">
        <v>21.3</v>
      </c>
      <c r="AI154" s="113">
        <v>20.399999999999999</v>
      </c>
      <c r="AJ154" s="113">
        <v>20.8</v>
      </c>
      <c r="AK154" s="113">
        <v>21.8</v>
      </c>
      <c r="AL154" s="113">
        <v>22.2</v>
      </c>
      <c r="AM154" s="115"/>
      <c r="AO154" s="116">
        <f t="shared" si="66"/>
        <v>21.5</v>
      </c>
      <c r="AP154" s="113">
        <v>21.2</v>
      </c>
      <c r="AQ154" s="113">
        <v>20.8</v>
      </c>
      <c r="AR154" s="113">
        <v>21.2</v>
      </c>
      <c r="AS154" s="113">
        <v>22.1</v>
      </c>
      <c r="AT154" s="113">
        <v>21.9</v>
      </c>
      <c r="AU154" s="115"/>
      <c r="AW154" s="116">
        <f t="shared" si="67"/>
        <v>21.76</v>
      </c>
      <c r="AX154" s="113">
        <v>21.8</v>
      </c>
      <c r="AY154" s="113">
        <v>21.2</v>
      </c>
      <c r="AZ154" s="113">
        <v>21.4</v>
      </c>
      <c r="BA154" s="113">
        <v>22.2</v>
      </c>
      <c r="BB154" s="113">
        <v>22.2</v>
      </c>
      <c r="BC154" s="115"/>
      <c r="BE154" s="116">
        <f t="shared" si="68"/>
        <v>16.420000000000002</v>
      </c>
      <c r="BF154" s="113">
        <v>16.399999999999999</v>
      </c>
      <c r="BG154" s="113">
        <v>15.8</v>
      </c>
      <c r="BH154" s="113">
        <v>17.5</v>
      </c>
      <c r="BI154" s="113">
        <v>15.9</v>
      </c>
      <c r="BJ154" s="113">
        <v>16.5</v>
      </c>
      <c r="BK154" s="115"/>
      <c r="BM154" s="116">
        <f t="shared" si="69"/>
        <v>19.259999999999998</v>
      </c>
      <c r="BN154" s="113">
        <v>19.2</v>
      </c>
      <c r="BO154" s="113">
        <v>18.899999999999999</v>
      </c>
      <c r="BP154" s="113">
        <v>19.100000000000001</v>
      </c>
      <c r="BQ154" s="113">
        <v>19.399999999999999</v>
      </c>
      <c r="BR154" s="113">
        <v>19.7</v>
      </c>
      <c r="BU154" s="116">
        <f t="shared" si="70"/>
        <v>20.18</v>
      </c>
      <c r="BV154" s="113">
        <v>19.899999999999999</v>
      </c>
      <c r="BW154" s="113">
        <v>19.600000000000001</v>
      </c>
      <c r="BX154" s="113">
        <v>20.6</v>
      </c>
      <c r="BY154" s="113">
        <v>20.7</v>
      </c>
      <c r="BZ154" s="113">
        <v>20.100000000000001</v>
      </c>
      <c r="CC154" s="116">
        <f t="shared" si="71"/>
        <v>21.28</v>
      </c>
      <c r="CD154" s="113">
        <v>21.2</v>
      </c>
      <c r="CE154" s="113">
        <v>20.2</v>
      </c>
      <c r="CF154" s="113">
        <v>22</v>
      </c>
      <c r="CG154" s="113">
        <v>21.8</v>
      </c>
      <c r="CH154" s="113">
        <v>21.2</v>
      </c>
      <c r="CK154" s="116">
        <f t="shared" si="72"/>
        <v>21.36</v>
      </c>
      <c r="CL154" s="113">
        <v>21.4</v>
      </c>
      <c r="CM154" s="113">
        <v>20.5</v>
      </c>
      <c r="CN154" s="113">
        <v>21.9</v>
      </c>
      <c r="CO154" s="113">
        <v>21.7</v>
      </c>
      <c r="CP154" s="113">
        <v>21.3</v>
      </c>
      <c r="CS154" s="116">
        <f t="shared" si="73"/>
        <v>20.675000000000001</v>
      </c>
      <c r="CT154" s="113">
        <v>20.7</v>
      </c>
      <c r="CU154" s="113">
        <v>20.2</v>
      </c>
      <c r="CV154" s="113">
        <v>20.7</v>
      </c>
      <c r="CW154" s="113">
        <v>21.1</v>
      </c>
      <c r="CX154" s="113">
        <v>20.7</v>
      </c>
      <c r="DA154" s="113">
        <v>45908</v>
      </c>
      <c r="DB154" s="113">
        <v>25.65958333333333</v>
      </c>
      <c r="DC154" s="113">
        <v>28</v>
      </c>
    </row>
    <row r="155" spans="3:107">
      <c r="C155" s="115">
        <f t="shared" si="74"/>
        <v>154</v>
      </c>
      <c r="D155" s="116">
        <f t="shared" si="51"/>
        <v>19.224549999999997</v>
      </c>
      <c r="E155" s="116">
        <f t="shared" si="52"/>
        <v>19.419999999999998</v>
      </c>
      <c r="F155" s="116">
        <f t="shared" si="53"/>
        <v>11.224549999999997</v>
      </c>
      <c r="G155" s="116">
        <f>指導機関用調整項目!$G$2*F155/$F$367</f>
        <v>9.0189625442774785e-002</v>
      </c>
      <c r="H155" s="116">
        <f t="shared" si="75"/>
        <v>5.931213764933581</v>
      </c>
      <c r="I155" s="116">
        <f>IF(降水量!Y155&gt;0,降水量!Y155*飽差!I155*F155*E155,0)</f>
        <v>6.4283973324685437</v>
      </c>
      <c r="J155" s="116">
        <f>指導機関用調整項目!$G$2*I155/$I$367</f>
        <v>1.864134627004926e-002</v>
      </c>
      <c r="K155" s="116"/>
      <c r="M155" s="116">
        <f t="shared" si="54"/>
        <v>20.84</v>
      </c>
      <c r="N155" s="116">
        <f t="shared" si="55"/>
        <v>20.339999999999996</v>
      </c>
      <c r="O155" s="116">
        <f t="shared" si="56"/>
        <v>21.35</v>
      </c>
      <c r="P155" s="116">
        <f t="shared" si="57"/>
        <v>21.26</v>
      </c>
      <c r="Q155" s="116">
        <f t="shared" si="58"/>
        <v>16.3</v>
      </c>
      <c r="R155" s="116">
        <f t="shared" si="59"/>
        <v>19.159999999999997</v>
      </c>
      <c r="S155" s="116">
        <f t="shared" si="60"/>
        <v>19.419999999999998</v>
      </c>
      <c r="T155" s="116">
        <f t="shared" si="61"/>
        <v>20.720000000000002</v>
      </c>
      <c r="U155" s="116">
        <f t="shared" si="62"/>
        <v>20.8</v>
      </c>
      <c r="V155" s="116">
        <f t="shared" si="63"/>
        <v>20.950000000000003</v>
      </c>
      <c r="Y155" s="116">
        <f t="shared" si="64"/>
        <v>20.84</v>
      </c>
      <c r="Z155" s="113">
        <v>19.2</v>
      </c>
      <c r="AA155" s="113">
        <v>19.100000000000001</v>
      </c>
      <c r="AB155" s="113">
        <v>21.2</v>
      </c>
      <c r="AC155" s="113">
        <v>23</v>
      </c>
      <c r="AD155" s="113">
        <v>21.7</v>
      </c>
      <c r="AE155" s="115"/>
      <c r="AG155" s="116">
        <f t="shared" si="65"/>
        <v>20.339999999999996</v>
      </c>
      <c r="AH155" s="113">
        <v>18.8</v>
      </c>
      <c r="AI155" s="113">
        <v>18.8</v>
      </c>
      <c r="AJ155" s="113">
        <v>20.2</v>
      </c>
      <c r="AK155" s="113">
        <v>21.9</v>
      </c>
      <c r="AL155" s="113">
        <v>22</v>
      </c>
      <c r="AM155" s="115"/>
      <c r="AO155" s="116">
        <f t="shared" si="66"/>
        <v>21.35</v>
      </c>
      <c r="AP155" s="113">
        <v>18.600000000000001</v>
      </c>
      <c r="AQ155" s="113">
        <v>19.3</v>
      </c>
      <c r="AR155" s="113">
        <v>21.5</v>
      </c>
      <c r="AS155" s="113">
        <v>22.4</v>
      </c>
      <c r="AT155" s="113">
        <v>22.2</v>
      </c>
      <c r="AU155" s="115"/>
      <c r="AW155" s="116">
        <f t="shared" si="67"/>
        <v>21.26</v>
      </c>
      <c r="AX155" s="113">
        <v>19</v>
      </c>
      <c r="AY155" s="113">
        <v>20</v>
      </c>
      <c r="AZ155" s="113">
        <v>22</v>
      </c>
      <c r="BA155" s="113">
        <v>23.2</v>
      </c>
      <c r="BB155" s="113">
        <v>22.1</v>
      </c>
      <c r="BC155" s="115"/>
      <c r="BE155" s="116">
        <f t="shared" si="68"/>
        <v>16.3</v>
      </c>
      <c r="BF155" s="113">
        <v>14.3</v>
      </c>
      <c r="BG155" s="113">
        <v>14.3</v>
      </c>
      <c r="BH155" s="113">
        <v>18.3</v>
      </c>
      <c r="BI155" s="113">
        <v>17.7</v>
      </c>
      <c r="BJ155" s="113">
        <v>16.899999999999999</v>
      </c>
      <c r="BK155" s="115"/>
      <c r="BM155" s="116">
        <f t="shared" si="69"/>
        <v>19.159999999999997</v>
      </c>
      <c r="BN155" s="113">
        <v>16.8</v>
      </c>
      <c r="BO155" s="113">
        <v>17</v>
      </c>
      <c r="BP155" s="113">
        <v>20.3</v>
      </c>
      <c r="BQ155" s="113">
        <v>21.6</v>
      </c>
      <c r="BR155" s="113">
        <v>20.100000000000001</v>
      </c>
      <c r="BU155" s="116">
        <f t="shared" si="70"/>
        <v>19.419999999999998</v>
      </c>
      <c r="BV155" s="113">
        <v>17.399999999999999</v>
      </c>
      <c r="BW155" s="113">
        <v>18.5</v>
      </c>
      <c r="BX155" s="113">
        <v>19.600000000000001</v>
      </c>
      <c r="BY155" s="113">
        <v>21.7</v>
      </c>
      <c r="BZ155" s="113">
        <v>19.899999999999999</v>
      </c>
      <c r="CC155" s="116">
        <f t="shared" si="71"/>
        <v>20.720000000000002</v>
      </c>
      <c r="CD155" s="113">
        <v>19.100000000000001</v>
      </c>
      <c r="CE155" s="113">
        <v>20.100000000000001</v>
      </c>
      <c r="CF155" s="113">
        <v>20.6</v>
      </c>
      <c r="CG155" s="113">
        <v>22.3</v>
      </c>
      <c r="CH155" s="113">
        <v>21.5</v>
      </c>
      <c r="CK155" s="116">
        <f t="shared" si="72"/>
        <v>20.8</v>
      </c>
      <c r="CL155" s="113">
        <v>18.899999999999999</v>
      </c>
      <c r="CM155" s="113">
        <v>19.899999999999999</v>
      </c>
      <c r="CN155" s="113">
        <v>21.5</v>
      </c>
      <c r="CO155" s="113">
        <v>22.2</v>
      </c>
      <c r="CP155" s="113">
        <v>21.5</v>
      </c>
      <c r="CS155" s="116">
        <f t="shared" si="73"/>
        <v>20.950000000000003</v>
      </c>
      <c r="CT155" s="113">
        <v>18.2</v>
      </c>
      <c r="CU155" s="113">
        <v>18.899999999999999</v>
      </c>
      <c r="CV155" s="113">
        <v>21</v>
      </c>
      <c r="CW155" s="113">
        <v>22.8</v>
      </c>
      <c r="CX155" s="113">
        <v>21.1</v>
      </c>
      <c r="DA155" s="113">
        <v>45909</v>
      </c>
      <c r="DB155" s="113">
        <v>26.078333333333333</v>
      </c>
      <c r="DC155" s="113">
        <v>28</v>
      </c>
    </row>
    <row r="156" spans="3:107">
      <c r="C156" s="115">
        <f t="shared" si="74"/>
        <v>155</v>
      </c>
      <c r="D156" s="116">
        <f t="shared" si="51"/>
        <v>19.657900000000001</v>
      </c>
      <c r="E156" s="116">
        <f t="shared" si="52"/>
        <v>19.96</v>
      </c>
      <c r="F156" s="116">
        <f t="shared" si="53"/>
        <v>11.657900000000001</v>
      </c>
      <c r="G156" s="116">
        <f>指導機関用調整項目!$G$2*F156/$F$367</f>
        <v>9.3671606830503185e-002</v>
      </c>
      <c r="H156" s="116">
        <f t="shared" si="75"/>
        <v>6.0248853717640838</v>
      </c>
      <c r="I156" s="116">
        <f>IF(降水量!Y156&gt;0,降水量!Y156*飽差!I156*F156*E156,0)</f>
        <v>63.180894394857852</v>
      </c>
      <c r="J156" s="116">
        <f>指導機関用調整項目!$G$2*I156/$I$367</f>
        <v>0.18321470642725285</v>
      </c>
      <c r="K156" s="116"/>
      <c r="M156" s="116">
        <f t="shared" si="54"/>
        <v>21.4</v>
      </c>
      <c r="N156" s="116">
        <f t="shared" si="55"/>
        <v>20.56</v>
      </c>
      <c r="O156" s="116">
        <f t="shared" si="56"/>
        <v>21</v>
      </c>
      <c r="P156" s="116">
        <f t="shared" si="57"/>
        <v>21.660000000000004</v>
      </c>
      <c r="Q156" s="116">
        <f t="shared" si="58"/>
        <v>15.8</v>
      </c>
      <c r="R156" s="116">
        <f t="shared" si="59"/>
        <v>18.720000000000002</v>
      </c>
      <c r="S156" s="116">
        <f t="shared" si="60"/>
        <v>19.96</v>
      </c>
      <c r="T156" s="116">
        <f t="shared" si="61"/>
        <v>21.1</v>
      </c>
      <c r="U156" s="116">
        <f t="shared" si="62"/>
        <v>21.139999999999997</v>
      </c>
      <c r="V156" s="116">
        <f t="shared" si="63"/>
        <v>20.150000000000002</v>
      </c>
      <c r="Y156" s="116">
        <f t="shared" si="64"/>
        <v>21.4</v>
      </c>
      <c r="Z156" s="113">
        <v>21.8</v>
      </c>
      <c r="AA156" s="113">
        <v>20.3</v>
      </c>
      <c r="AB156" s="113">
        <v>22.1</v>
      </c>
      <c r="AC156" s="113">
        <v>21.3</v>
      </c>
      <c r="AD156" s="113">
        <v>21.5</v>
      </c>
      <c r="AE156" s="115"/>
      <c r="AG156" s="116">
        <f t="shared" si="65"/>
        <v>20.56</v>
      </c>
      <c r="AH156" s="113">
        <v>21.4</v>
      </c>
      <c r="AI156" s="113">
        <v>18.8</v>
      </c>
      <c r="AJ156" s="113">
        <v>21.1</v>
      </c>
      <c r="AK156" s="113">
        <v>21</v>
      </c>
      <c r="AL156" s="113">
        <v>20.5</v>
      </c>
      <c r="AM156" s="115"/>
      <c r="AO156" s="116">
        <f t="shared" si="66"/>
        <v>21</v>
      </c>
      <c r="AP156" s="113">
        <v>21.8</v>
      </c>
      <c r="AQ156" s="113">
        <v>19.399999999999999</v>
      </c>
      <c r="AR156" s="113">
        <v>21.8</v>
      </c>
      <c r="AS156" s="113">
        <v>21.7</v>
      </c>
      <c r="AT156" s="113">
        <v>21.1</v>
      </c>
      <c r="AU156" s="115"/>
      <c r="AW156" s="116">
        <f t="shared" si="67"/>
        <v>21.660000000000004</v>
      </c>
      <c r="AX156" s="113">
        <v>22.9</v>
      </c>
      <c r="AY156" s="113">
        <v>20.3</v>
      </c>
      <c r="AZ156" s="113">
        <v>22.3</v>
      </c>
      <c r="BA156" s="113">
        <v>21.7</v>
      </c>
      <c r="BB156" s="113">
        <v>21.1</v>
      </c>
      <c r="BC156" s="115"/>
      <c r="BE156" s="116">
        <f t="shared" si="68"/>
        <v>15.8</v>
      </c>
      <c r="BF156" s="113">
        <v>15.9</v>
      </c>
      <c r="BG156" s="113">
        <v>14.6</v>
      </c>
      <c r="BH156" s="113">
        <v>16.399999999999999</v>
      </c>
      <c r="BI156" s="113">
        <v>15.5</v>
      </c>
      <c r="BJ156" s="113">
        <v>16.600000000000001</v>
      </c>
      <c r="BK156" s="115"/>
      <c r="BM156" s="116">
        <f t="shared" si="69"/>
        <v>18.720000000000002</v>
      </c>
      <c r="BN156" s="113">
        <v>19.399999999999999</v>
      </c>
      <c r="BO156" s="113">
        <v>17.8</v>
      </c>
      <c r="BP156" s="113">
        <v>19.2</v>
      </c>
      <c r="BQ156" s="113">
        <v>18.899999999999999</v>
      </c>
      <c r="BR156" s="113">
        <v>18.3</v>
      </c>
      <c r="BU156" s="116">
        <f t="shared" si="70"/>
        <v>19.96</v>
      </c>
      <c r="BV156" s="113">
        <v>21</v>
      </c>
      <c r="BW156" s="113">
        <v>18.8</v>
      </c>
      <c r="BX156" s="113">
        <v>20.6</v>
      </c>
      <c r="BY156" s="113">
        <v>19.7</v>
      </c>
      <c r="BZ156" s="113">
        <v>19.7</v>
      </c>
      <c r="CC156" s="116">
        <f t="shared" si="71"/>
        <v>21.1</v>
      </c>
      <c r="CD156" s="113">
        <v>21.5</v>
      </c>
      <c r="CE156" s="113">
        <v>20.2</v>
      </c>
      <c r="CF156" s="113">
        <v>21.3</v>
      </c>
      <c r="CG156" s="113">
        <v>21.8</v>
      </c>
      <c r="CH156" s="113">
        <v>20.7</v>
      </c>
      <c r="CK156" s="116">
        <f t="shared" si="72"/>
        <v>21.139999999999997</v>
      </c>
      <c r="CL156" s="113">
        <v>22.4</v>
      </c>
      <c r="CM156" s="113">
        <v>20.2</v>
      </c>
      <c r="CN156" s="113">
        <v>21.1</v>
      </c>
      <c r="CO156" s="113">
        <v>21.1</v>
      </c>
      <c r="CP156" s="113">
        <v>20.9</v>
      </c>
      <c r="CS156" s="116">
        <f t="shared" si="73"/>
        <v>20.150000000000002</v>
      </c>
      <c r="CT156" s="113">
        <v>21.7</v>
      </c>
      <c r="CU156" s="113">
        <v>20</v>
      </c>
      <c r="CV156" s="113">
        <v>20.2</v>
      </c>
      <c r="CW156" s="113">
        <v>20.2</v>
      </c>
      <c r="CX156" s="113">
        <v>20.2</v>
      </c>
      <c r="DA156" s="113">
        <v>45910</v>
      </c>
      <c r="DB156" s="113">
        <v>26.417499999999993</v>
      </c>
      <c r="DC156" s="113">
        <v>27.6</v>
      </c>
    </row>
    <row r="157" spans="3:107">
      <c r="C157" s="115">
        <f t="shared" si="74"/>
        <v>156</v>
      </c>
      <c r="D157" s="116">
        <f t="shared" si="51"/>
        <v>19.786299999999997</v>
      </c>
      <c r="E157" s="116">
        <f t="shared" si="52"/>
        <v>20.119999999999997</v>
      </c>
      <c r="F157" s="116">
        <f t="shared" si="53"/>
        <v>11.786299999999997</v>
      </c>
      <c r="G157" s="116">
        <f>指導機関用調整項目!$G$2*F157/$F$367</f>
        <v>9.4703305019459713e-002</v>
      </c>
      <c r="H157" s="116">
        <f t="shared" si="75"/>
        <v>6.1195886767835432</v>
      </c>
      <c r="I157" s="116">
        <f>IF(降水量!Y157&gt;0,降水量!Y157*飽差!I157*F157*E157,0)</f>
        <v>69.639758216399869</v>
      </c>
      <c r="J157" s="116">
        <f>指導機関用調整項目!$G$2*I157/$I$367</f>
        <v>0.20194440074784695</v>
      </c>
      <c r="K157" s="116"/>
      <c r="M157" s="116">
        <f t="shared" si="54"/>
        <v>21.84</v>
      </c>
      <c r="N157" s="116">
        <f t="shared" si="55"/>
        <v>21.26</v>
      </c>
      <c r="O157" s="116">
        <f t="shared" si="56"/>
        <v>21.175000000000001</v>
      </c>
      <c r="P157" s="116">
        <f t="shared" si="57"/>
        <v>21.84</v>
      </c>
      <c r="Q157" s="116">
        <f t="shared" si="58"/>
        <v>16.02</v>
      </c>
      <c r="R157" s="116">
        <f t="shared" si="59"/>
        <v>18.899999999999999</v>
      </c>
      <c r="S157" s="116">
        <f t="shared" si="60"/>
        <v>20.119999999999997</v>
      </c>
      <c r="T157" s="116">
        <f t="shared" si="61"/>
        <v>21.359999999999996</v>
      </c>
      <c r="U157" s="116">
        <f t="shared" si="62"/>
        <v>21.58</v>
      </c>
      <c r="V157" s="116">
        <f t="shared" si="63"/>
        <v>20.674999999999997</v>
      </c>
      <c r="Y157" s="116">
        <f t="shared" si="64"/>
        <v>21.84</v>
      </c>
      <c r="Z157" s="113">
        <v>22.6</v>
      </c>
      <c r="AA157" s="113">
        <v>20.2</v>
      </c>
      <c r="AB157" s="113">
        <v>21.1</v>
      </c>
      <c r="AC157" s="113">
        <v>22.1</v>
      </c>
      <c r="AD157" s="113">
        <v>23.2</v>
      </c>
      <c r="AE157" s="115"/>
      <c r="AG157" s="116">
        <f t="shared" si="65"/>
        <v>21.26</v>
      </c>
      <c r="AH157" s="113">
        <v>22</v>
      </c>
      <c r="AI157" s="113">
        <v>19.7</v>
      </c>
      <c r="AJ157" s="113">
        <v>20.8</v>
      </c>
      <c r="AK157" s="113">
        <v>21.8</v>
      </c>
      <c r="AL157" s="113">
        <v>22</v>
      </c>
      <c r="AM157" s="115"/>
      <c r="AO157" s="116">
        <f t="shared" si="66"/>
        <v>21.175000000000001</v>
      </c>
      <c r="AP157" s="113">
        <v>22</v>
      </c>
      <c r="AQ157" s="113">
        <v>20.100000000000001</v>
      </c>
      <c r="AR157" s="113">
        <v>20.399999999999999</v>
      </c>
      <c r="AS157" s="113">
        <v>22.1</v>
      </c>
      <c r="AT157" s="113">
        <v>22.1</v>
      </c>
      <c r="AU157" s="115"/>
      <c r="AW157" s="116">
        <f t="shared" si="67"/>
        <v>21.84</v>
      </c>
      <c r="AX157" s="113">
        <v>22.8</v>
      </c>
      <c r="AY157" s="113">
        <v>20.399999999999999</v>
      </c>
      <c r="AZ157" s="113">
        <v>21.2</v>
      </c>
      <c r="BA157" s="113">
        <v>22.1</v>
      </c>
      <c r="BB157" s="113">
        <v>22.7</v>
      </c>
      <c r="BC157" s="115"/>
      <c r="BE157" s="116">
        <f t="shared" si="68"/>
        <v>16.02</v>
      </c>
      <c r="BF157" s="113">
        <v>16.399999999999999</v>
      </c>
      <c r="BG157" s="113">
        <v>14.2</v>
      </c>
      <c r="BH157" s="113">
        <v>15.7</v>
      </c>
      <c r="BI157" s="113">
        <v>16.5</v>
      </c>
      <c r="BJ157" s="113">
        <v>17.3</v>
      </c>
      <c r="BK157" s="115"/>
      <c r="BM157" s="116">
        <f t="shared" si="69"/>
        <v>18.899999999999999</v>
      </c>
      <c r="BN157" s="113">
        <v>19</v>
      </c>
      <c r="BO157" s="113">
        <v>17.5</v>
      </c>
      <c r="BP157" s="113">
        <v>17.899999999999999</v>
      </c>
      <c r="BQ157" s="113">
        <v>19.7</v>
      </c>
      <c r="BR157" s="113">
        <v>20.399999999999999</v>
      </c>
      <c r="BU157" s="116">
        <f t="shared" si="70"/>
        <v>20.119999999999997</v>
      </c>
      <c r="BV157" s="113">
        <v>20.6</v>
      </c>
      <c r="BW157" s="113">
        <v>19</v>
      </c>
      <c r="BX157" s="113">
        <v>20.399999999999999</v>
      </c>
      <c r="BY157" s="113">
        <v>20.3</v>
      </c>
      <c r="BZ157" s="113">
        <v>20.3</v>
      </c>
      <c r="CC157" s="116">
        <f t="shared" si="71"/>
        <v>21.359999999999996</v>
      </c>
      <c r="CD157" s="113">
        <v>21.4</v>
      </c>
      <c r="CE157" s="113">
        <v>20.9</v>
      </c>
      <c r="CF157" s="113">
        <v>21.4</v>
      </c>
      <c r="CG157" s="113">
        <v>22.2</v>
      </c>
      <c r="CH157" s="113">
        <v>20.9</v>
      </c>
      <c r="CK157" s="116">
        <f t="shared" si="72"/>
        <v>21.58</v>
      </c>
      <c r="CL157" s="113">
        <v>21.9</v>
      </c>
      <c r="CM157" s="113">
        <v>20.7</v>
      </c>
      <c r="CN157" s="113">
        <v>21.7</v>
      </c>
      <c r="CO157" s="113">
        <v>22.1</v>
      </c>
      <c r="CP157" s="113">
        <v>21.5</v>
      </c>
      <c r="CS157" s="116">
        <f t="shared" si="73"/>
        <v>20.674999999999997</v>
      </c>
      <c r="CT157" s="113">
        <v>21.9</v>
      </c>
      <c r="CU157" s="113">
        <v>19.899999999999999</v>
      </c>
      <c r="CV157" s="113">
        <v>20.7</v>
      </c>
      <c r="CW157" s="113">
        <v>20.9</v>
      </c>
      <c r="CX157" s="113">
        <v>21.2</v>
      </c>
      <c r="DA157" s="113">
        <v>45911</v>
      </c>
      <c r="DB157" s="113">
        <v>26.372083333333332</v>
      </c>
      <c r="DC157" s="113">
        <v>26.8</v>
      </c>
    </row>
    <row r="158" spans="3:107">
      <c r="C158" s="115">
        <f t="shared" si="74"/>
        <v>157</v>
      </c>
      <c r="D158" s="116">
        <f t="shared" si="51"/>
        <v>18.77515</v>
      </c>
      <c r="E158" s="116">
        <f t="shared" si="52"/>
        <v>18.86</v>
      </c>
      <c r="F158" s="116">
        <f t="shared" si="53"/>
        <v>10.77515</v>
      </c>
      <c r="G158" s="116">
        <f>指導機関用調整項目!$G$2*F158/$F$367</f>
        <v>8.6578681781426858e-002</v>
      </c>
      <c r="H158" s="116">
        <f t="shared" si="75"/>
        <v>6.2061673585649704</v>
      </c>
      <c r="I158" s="116">
        <f>IF(降水量!Y158&gt;0,降水量!Y158*飽差!I158*F158*E158,0)</f>
        <v>34.106377621901999</v>
      </c>
      <c r="J158" s="116">
        <f>指導機関用調整項目!$G$2*I158/$I$367</f>
        <v>9.8903157721084364e-002</v>
      </c>
      <c r="K158" s="116"/>
      <c r="M158" s="116">
        <f t="shared" si="54"/>
        <v>20.420000000000002</v>
      </c>
      <c r="N158" s="116">
        <f t="shared" si="55"/>
        <v>20.100000000000001</v>
      </c>
      <c r="O158" s="116">
        <f t="shared" si="56"/>
        <v>19.774999999999999</v>
      </c>
      <c r="P158" s="116">
        <f t="shared" si="57"/>
        <v>20.419999999999998</v>
      </c>
      <c r="Q158" s="116">
        <f t="shared" si="58"/>
        <v>15.680000000000001</v>
      </c>
      <c r="R158" s="116">
        <f t="shared" si="59"/>
        <v>18.38</v>
      </c>
      <c r="S158" s="116">
        <f t="shared" si="60"/>
        <v>18.86</v>
      </c>
      <c r="T158" s="116">
        <f t="shared" si="61"/>
        <v>20.02</v>
      </c>
      <c r="U158" s="116">
        <f t="shared" si="62"/>
        <v>19.98</v>
      </c>
      <c r="V158" s="116">
        <f t="shared" si="63"/>
        <v>19.524999999999999</v>
      </c>
      <c r="Y158" s="116">
        <f t="shared" si="64"/>
        <v>20.420000000000002</v>
      </c>
      <c r="Z158" s="113">
        <v>22.5</v>
      </c>
      <c r="AA158" s="113">
        <v>21.1</v>
      </c>
      <c r="AB158" s="113">
        <v>19.3</v>
      </c>
      <c r="AC158" s="113">
        <v>18.2</v>
      </c>
      <c r="AD158" s="113">
        <v>21</v>
      </c>
      <c r="AE158" s="115"/>
      <c r="AG158" s="116">
        <f t="shared" si="65"/>
        <v>20.100000000000001</v>
      </c>
      <c r="AH158" s="113">
        <v>21.9</v>
      </c>
      <c r="AI158" s="113">
        <v>20.5</v>
      </c>
      <c r="AJ158" s="113">
        <v>19.2</v>
      </c>
      <c r="AK158" s="113">
        <v>18.2</v>
      </c>
      <c r="AL158" s="113">
        <v>20.7</v>
      </c>
      <c r="AM158" s="115"/>
      <c r="AO158" s="116">
        <f t="shared" si="66"/>
        <v>19.774999999999999</v>
      </c>
      <c r="AP158" s="113">
        <v>22.3</v>
      </c>
      <c r="AQ158" s="113">
        <v>20.6</v>
      </c>
      <c r="AR158" s="113">
        <v>19.3</v>
      </c>
      <c r="AS158" s="113">
        <v>18.8</v>
      </c>
      <c r="AT158" s="113">
        <v>20.399999999999999</v>
      </c>
      <c r="AU158" s="115"/>
      <c r="AW158" s="116">
        <f t="shared" si="67"/>
        <v>20.419999999999998</v>
      </c>
      <c r="AX158" s="113">
        <v>22.6</v>
      </c>
      <c r="AY158" s="113">
        <v>20.7</v>
      </c>
      <c r="AZ158" s="113">
        <v>19.7</v>
      </c>
      <c r="BA158" s="113">
        <v>18.5</v>
      </c>
      <c r="BB158" s="113">
        <v>20.6</v>
      </c>
      <c r="BC158" s="115"/>
      <c r="BE158" s="116">
        <f t="shared" si="68"/>
        <v>15.680000000000001</v>
      </c>
      <c r="BF158" s="113">
        <v>17.899999999999999</v>
      </c>
      <c r="BG158" s="113">
        <v>16.2</v>
      </c>
      <c r="BH158" s="113">
        <v>14.4</v>
      </c>
      <c r="BI158" s="113">
        <v>13.3</v>
      </c>
      <c r="BJ158" s="113">
        <v>16.600000000000001</v>
      </c>
      <c r="BK158" s="115"/>
      <c r="BM158" s="116">
        <f t="shared" si="69"/>
        <v>18.38</v>
      </c>
      <c r="BN158" s="113">
        <v>20.399999999999999</v>
      </c>
      <c r="BO158" s="113">
        <v>18.899999999999999</v>
      </c>
      <c r="BP158" s="113">
        <v>16.8</v>
      </c>
      <c r="BQ158" s="113">
        <v>16.600000000000001</v>
      </c>
      <c r="BR158" s="113">
        <v>19.2</v>
      </c>
      <c r="BU158" s="116">
        <f t="shared" si="70"/>
        <v>18.86</v>
      </c>
      <c r="BV158" s="113">
        <v>21.2</v>
      </c>
      <c r="BW158" s="113">
        <v>19.2</v>
      </c>
      <c r="BX158" s="113">
        <v>18.2</v>
      </c>
      <c r="BY158" s="113">
        <v>16.899999999999999</v>
      </c>
      <c r="BZ158" s="113">
        <v>18.8</v>
      </c>
      <c r="CC158" s="116">
        <f t="shared" si="71"/>
        <v>20.02</v>
      </c>
      <c r="CD158" s="113">
        <v>21.7</v>
      </c>
      <c r="CE158" s="113">
        <v>20.9</v>
      </c>
      <c r="CF158" s="113">
        <v>19.2</v>
      </c>
      <c r="CG158" s="113">
        <v>18.7</v>
      </c>
      <c r="CH158" s="113">
        <v>19.600000000000001</v>
      </c>
      <c r="CK158" s="116">
        <f t="shared" si="72"/>
        <v>19.98</v>
      </c>
      <c r="CL158" s="113">
        <v>21.4</v>
      </c>
      <c r="CM158" s="113">
        <v>21</v>
      </c>
      <c r="CN158" s="113">
        <v>18.899999999999999</v>
      </c>
      <c r="CO158" s="113">
        <v>18.7</v>
      </c>
      <c r="CP158" s="113">
        <v>19.899999999999999</v>
      </c>
      <c r="CS158" s="116">
        <f t="shared" si="73"/>
        <v>19.524999999999999</v>
      </c>
      <c r="CT158" s="113">
        <v>21.7</v>
      </c>
      <c r="CU158" s="113">
        <v>20.9</v>
      </c>
      <c r="CV158" s="113">
        <v>18.600000000000001</v>
      </c>
      <c r="CW158" s="113">
        <v>19.100000000000001</v>
      </c>
      <c r="CX158" s="113">
        <v>19.5</v>
      </c>
      <c r="DA158" s="113">
        <v>45912</v>
      </c>
      <c r="DB158" s="113">
        <v>26.119166666666668</v>
      </c>
      <c r="DC158" s="113">
        <v>24.9</v>
      </c>
    </row>
    <row r="159" spans="3:107">
      <c r="C159" s="115">
        <f t="shared" si="74"/>
        <v>158</v>
      </c>
      <c r="D159" s="116">
        <f t="shared" si="51"/>
        <v>20.043100000000003</v>
      </c>
      <c r="E159" s="116">
        <f t="shared" si="52"/>
        <v>20.440000000000005</v>
      </c>
      <c r="F159" s="116">
        <f t="shared" si="53"/>
        <v>12.043100000000003</v>
      </c>
      <c r="G159" s="116">
        <f>指導機関用調整項目!$G$2*F159/$F$367</f>
        <v>9.6766701397372853e-002</v>
      </c>
      <c r="H159" s="116">
        <f t="shared" si="75"/>
        <v>6.3029340599623431</v>
      </c>
      <c r="I159" s="116">
        <f>IF(降水量!Y159&gt;0,降水量!Y159*飽差!I159*F159*E159,0)</f>
        <v>33.675494036809397</v>
      </c>
      <c r="J159" s="116">
        <f>指導機関用調整項目!$G$2*I159/$I$367</f>
        <v>9.7653662754240575e-002</v>
      </c>
      <c r="K159" s="116"/>
      <c r="M159" s="116">
        <f t="shared" si="54"/>
        <v>21.8</v>
      </c>
      <c r="N159" s="116">
        <f t="shared" si="55"/>
        <v>21.62</v>
      </c>
      <c r="O159" s="116">
        <f t="shared" si="56"/>
        <v>21.175000000000001</v>
      </c>
      <c r="P159" s="116">
        <f t="shared" si="57"/>
        <v>21.72</v>
      </c>
      <c r="Q159" s="116">
        <f t="shared" si="58"/>
        <v>17.419999999999998</v>
      </c>
      <c r="R159" s="116">
        <f t="shared" si="59"/>
        <v>20.339999999999996</v>
      </c>
      <c r="S159" s="116">
        <f t="shared" si="60"/>
        <v>20.440000000000005</v>
      </c>
      <c r="T159" s="116">
        <f t="shared" si="61"/>
        <v>21.42</v>
      </c>
      <c r="U159" s="116">
        <f t="shared" si="62"/>
        <v>21.9</v>
      </c>
      <c r="V159" s="116">
        <f t="shared" si="63"/>
        <v>21.324999999999999</v>
      </c>
      <c r="Y159" s="116">
        <f t="shared" si="64"/>
        <v>21.8</v>
      </c>
      <c r="Z159" s="113">
        <v>23.9</v>
      </c>
      <c r="AA159" s="113">
        <v>22</v>
      </c>
      <c r="AB159" s="113">
        <v>21.5</v>
      </c>
      <c r="AC159" s="113">
        <v>18.8</v>
      </c>
      <c r="AD159" s="113">
        <v>22.8</v>
      </c>
      <c r="AE159" s="115"/>
      <c r="AG159" s="116">
        <f t="shared" si="65"/>
        <v>21.62</v>
      </c>
      <c r="AH159" s="113">
        <v>22.9</v>
      </c>
      <c r="AI159" s="113">
        <v>22.1</v>
      </c>
      <c r="AJ159" s="113">
        <v>21.2</v>
      </c>
      <c r="AK159" s="113">
        <v>19.100000000000001</v>
      </c>
      <c r="AL159" s="113">
        <v>22.8</v>
      </c>
      <c r="AM159" s="115"/>
      <c r="AO159" s="116">
        <f t="shared" si="66"/>
        <v>21.175000000000001</v>
      </c>
      <c r="AP159" s="113">
        <v>22.6</v>
      </c>
      <c r="AQ159" s="113">
        <v>21.8</v>
      </c>
      <c r="AR159" s="113">
        <v>21.4</v>
      </c>
      <c r="AS159" s="113">
        <v>19.399999999999999</v>
      </c>
      <c r="AT159" s="113">
        <v>22.1</v>
      </c>
      <c r="AU159" s="115"/>
      <c r="AW159" s="116">
        <f t="shared" si="67"/>
        <v>21.72</v>
      </c>
      <c r="AX159" s="113">
        <v>23</v>
      </c>
      <c r="AY159" s="113">
        <v>21.8</v>
      </c>
      <c r="AZ159" s="113">
        <v>21.7</v>
      </c>
      <c r="BA159" s="113">
        <v>19.5</v>
      </c>
      <c r="BB159" s="113">
        <v>22.6</v>
      </c>
      <c r="BC159" s="115"/>
      <c r="BE159" s="116">
        <f t="shared" si="68"/>
        <v>17.419999999999998</v>
      </c>
      <c r="BF159" s="113">
        <v>18.600000000000001</v>
      </c>
      <c r="BG159" s="113">
        <v>16.7</v>
      </c>
      <c r="BH159" s="113">
        <v>17.899999999999999</v>
      </c>
      <c r="BI159" s="113">
        <v>14.8</v>
      </c>
      <c r="BJ159" s="113">
        <v>19.100000000000001</v>
      </c>
      <c r="BK159" s="115"/>
      <c r="BM159" s="116">
        <f t="shared" si="69"/>
        <v>20.339999999999996</v>
      </c>
      <c r="BN159" s="113">
        <v>21.2</v>
      </c>
      <c r="BO159" s="113">
        <v>19.600000000000001</v>
      </c>
      <c r="BP159" s="113">
        <v>20.399999999999999</v>
      </c>
      <c r="BQ159" s="113">
        <v>18.600000000000001</v>
      </c>
      <c r="BR159" s="113">
        <v>21.9</v>
      </c>
      <c r="BU159" s="116">
        <f t="shared" si="70"/>
        <v>20.440000000000005</v>
      </c>
      <c r="BV159" s="113">
        <v>21.4</v>
      </c>
      <c r="BW159" s="113">
        <v>20.3</v>
      </c>
      <c r="BX159" s="113">
        <v>20.6</v>
      </c>
      <c r="BY159" s="113">
        <v>19</v>
      </c>
      <c r="BZ159" s="113">
        <v>20.9</v>
      </c>
      <c r="CC159" s="116">
        <f t="shared" si="71"/>
        <v>21.42</v>
      </c>
      <c r="CD159" s="113">
        <v>22.2</v>
      </c>
      <c r="CE159" s="113">
        <v>21.7</v>
      </c>
      <c r="CF159" s="113">
        <v>21</v>
      </c>
      <c r="CG159" s="113">
        <v>21.2</v>
      </c>
      <c r="CH159" s="113">
        <v>21</v>
      </c>
      <c r="CK159" s="116">
        <f t="shared" si="72"/>
        <v>21.9</v>
      </c>
      <c r="CL159" s="113">
        <v>22.6</v>
      </c>
      <c r="CM159" s="113">
        <v>21.8</v>
      </c>
      <c r="CN159" s="113">
        <v>21.7</v>
      </c>
      <c r="CO159" s="113">
        <v>21.6</v>
      </c>
      <c r="CP159" s="113">
        <v>21.8</v>
      </c>
      <c r="CS159" s="116">
        <f t="shared" si="73"/>
        <v>21.324999999999999</v>
      </c>
      <c r="CT159" s="113">
        <v>22.4</v>
      </c>
      <c r="CU159" s="113">
        <v>21.3</v>
      </c>
      <c r="CV159" s="113">
        <v>21.5</v>
      </c>
      <c r="CW159" s="113">
        <v>20.9</v>
      </c>
      <c r="CX159" s="113">
        <v>21.6</v>
      </c>
      <c r="DA159" s="113">
        <v>45913</v>
      </c>
      <c r="DB159" s="113">
        <v>25.668750000000003</v>
      </c>
      <c r="DC159" s="113">
        <v>24.4</v>
      </c>
    </row>
    <row r="160" spans="3:107">
      <c r="C160" s="115">
        <f t="shared" si="74"/>
        <v>159</v>
      </c>
      <c r="D160" s="116">
        <f t="shared" si="51"/>
        <v>20.380150000000004</v>
      </c>
      <c r="E160" s="116">
        <f t="shared" si="52"/>
        <v>20.860000000000003</v>
      </c>
      <c r="F160" s="116">
        <f t="shared" si="53"/>
        <v>12.380150000000004</v>
      </c>
      <c r="G160" s="116">
        <f>指導機関用調整項目!$G$2*F160/$F$367</f>
        <v>9.9474909143383819e-002</v>
      </c>
      <c r="H160" s="116">
        <f t="shared" si="75"/>
        <v>6.4024089691057267</v>
      </c>
      <c r="I160" s="116">
        <f>IF(降水量!Y160&gt;0,降水量!Y160*飽差!I160*F160*E160,0)</f>
        <v>30.039959132878959</v>
      </c>
      <c r="J160" s="116">
        <f>指導機関用調整項目!$G$2*I160/$I$367</f>
        <v>8.7111180465736335e-002</v>
      </c>
      <c r="K160" s="116"/>
      <c r="M160" s="116">
        <f t="shared" si="54"/>
        <v>21.98</v>
      </c>
      <c r="N160" s="116">
        <f t="shared" si="55"/>
        <v>21.779999999999994</v>
      </c>
      <c r="O160" s="116">
        <f t="shared" si="56"/>
        <v>21.75</v>
      </c>
      <c r="P160" s="116">
        <f t="shared" si="57"/>
        <v>22.160000000000004</v>
      </c>
      <c r="Q160" s="116">
        <f t="shared" si="58"/>
        <v>17.439999999999998</v>
      </c>
      <c r="R160" s="116">
        <f t="shared" si="59"/>
        <v>20.3</v>
      </c>
      <c r="S160" s="116">
        <f t="shared" si="60"/>
        <v>20.860000000000003</v>
      </c>
      <c r="T160" s="116">
        <f t="shared" si="61"/>
        <v>21.5</v>
      </c>
      <c r="U160" s="116">
        <f t="shared" si="62"/>
        <v>22.18</v>
      </c>
      <c r="V160" s="116">
        <f t="shared" si="63"/>
        <v>21.674999999999997</v>
      </c>
      <c r="Y160" s="116">
        <f t="shared" si="64"/>
        <v>21.98</v>
      </c>
      <c r="Z160" s="113">
        <v>22.8</v>
      </c>
      <c r="AA160" s="113">
        <v>22</v>
      </c>
      <c r="AB160" s="113">
        <v>22.1</v>
      </c>
      <c r="AC160" s="113">
        <v>19</v>
      </c>
      <c r="AD160" s="113">
        <v>24</v>
      </c>
      <c r="AE160" s="115"/>
      <c r="AG160" s="116">
        <f t="shared" si="65"/>
        <v>21.779999999999994</v>
      </c>
      <c r="AH160" s="113">
        <v>22.4</v>
      </c>
      <c r="AI160" s="113">
        <v>22.2</v>
      </c>
      <c r="AJ160" s="113">
        <v>21.8</v>
      </c>
      <c r="AK160" s="113">
        <v>18.899999999999999</v>
      </c>
      <c r="AL160" s="113">
        <v>23.6</v>
      </c>
      <c r="AM160" s="115"/>
      <c r="AO160" s="116">
        <f t="shared" si="66"/>
        <v>21.75</v>
      </c>
      <c r="AP160" s="113">
        <v>22.1</v>
      </c>
      <c r="AQ160" s="113">
        <v>22.8</v>
      </c>
      <c r="AR160" s="113">
        <v>21.8</v>
      </c>
      <c r="AS160" s="113">
        <v>19.5</v>
      </c>
      <c r="AT160" s="113">
        <v>22.9</v>
      </c>
      <c r="AU160" s="115"/>
      <c r="AW160" s="116">
        <f t="shared" si="67"/>
        <v>22.160000000000004</v>
      </c>
      <c r="AX160" s="113">
        <v>22.5</v>
      </c>
      <c r="AY160" s="113">
        <v>23.1</v>
      </c>
      <c r="AZ160" s="113">
        <v>22.1</v>
      </c>
      <c r="BA160" s="113">
        <v>19.7</v>
      </c>
      <c r="BB160" s="113">
        <v>23.4</v>
      </c>
      <c r="BC160" s="115"/>
      <c r="BE160" s="116">
        <f t="shared" si="68"/>
        <v>17.439999999999998</v>
      </c>
      <c r="BF160" s="113">
        <v>17.600000000000001</v>
      </c>
      <c r="BG160" s="113">
        <v>17</v>
      </c>
      <c r="BH160" s="113">
        <v>17.2</v>
      </c>
      <c r="BI160" s="113">
        <v>15.1</v>
      </c>
      <c r="BJ160" s="113">
        <v>20.3</v>
      </c>
      <c r="BK160" s="115"/>
      <c r="BM160" s="116">
        <f t="shared" si="69"/>
        <v>20.3</v>
      </c>
      <c r="BN160" s="113">
        <v>20</v>
      </c>
      <c r="BO160" s="113">
        <v>19.600000000000001</v>
      </c>
      <c r="BP160" s="113">
        <v>20.100000000000001</v>
      </c>
      <c r="BQ160" s="113">
        <v>18.399999999999999</v>
      </c>
      <c r="BR160" s="113">
        <v>23.4</v>
      </c>
      <c r="BU160" s="116">
        <f t="shared" si="70"/>
        <v>20.860000000000003</v>
      </c>
      <c r="BV160" s="113">
        <v>20.5</v>
      </c>
      <c r="BW160" s="113">
        <v>20.7</v>
      </c>
      <c r="BX160" s="113">
        <v>20.5</v>
      </c>
      <c r="BY160" s="113">
        <v>18.600000000000001</v>
      </c>
      <c r="BZ160" s="113">
        <v>24</v>
      </c>
      <c r="CC160" s="116">
        <f t="shared" si="71"/>
        <v>21.5</v>
      </c>
      <c r="CD160" s="113">
        <v>21.6</v>
      </c>
      <c r="CE160" s="113">
        <v>22.4</v>
      </c>
      <c r="CF160" s="113">
        <v>21.4</v>
      </c>
      <c r="CG160" s="113">
        <v>19.7</v>
      </c>
      <c r="CH160" s="113">
        <v>22.4</v>
      </c>
      <c r="CK160" s="116">
        <f t="shared" si="72"/>
        <v>22.18</v>
      </c>
      <c r="CL160" s="113">
        <v>21.9</v>
      </c>
      <c r="CM160" s="113">
        <v>22.4</v>
      </c>
      <c r="CN160" s="113">
        <v>21.7</v>
      </c>
      <c r="CO160" s="113">
        <v>20.3</v>
      </c>
      <c r="CP160" s="113">
        <v>24.6</v>
      </c>
      <c r="CS160" s="116">
        <f t="shared" si="73"/>
        <v>21.674999999999997</v>
      </c>
      <c r="CT160" s="113">
        <v>21.2</v>
      </c>
      <c r="CU160" s="113">
        <v>21.4</v>
      </c>
      <c r="CV160" s="113">
        <v>21</v>
      </c>
      <c r="CW160" s="113">
        <v>19.899999999999999</v>
      </c>
      <c r="CX160" s="113">
        <v>24.4</v>
      </c>
      <c r="DA160" s="113">
        <v>45914</v>
      </c>
      <c r="DB160" s="113">
        <v>25.895</v>
      </c>
      <c r="DC160" s="113">
        <v>26.6</v>
      </c>
    </row>
    <row r="161" spans="3:107">
      <c r="C161" s="115">
        <f t="shared" si="74"/>
        <v>160</v>
      </c>
      <c r="D161" s="116">
        <f t="shared" si="51"/>
        <v>20.010999999999999</v>
      </c>
      <c r="E161" s="116">
        <f t="shared" si="52"/>
        <v>20.399999999999999</v>
      </c>
      <c r="F161" s="116">
        <f t="shared" si="53"/>
        <v>12.010999999999999</v>
      </c>
      <c r="G161" s="116">
        <f>指導機関用調整項目!$G$2*F161/$F$367</f>
        <v>9.650877685013369e-002</v>
      </c>
      <c r="H161" s="116">
        <f t="shared" si="75"/>
        <v>6.4989177459558602</v>
      </c>
      <c r="I161" s="116">
        <f>IF(降水量!Y161&gt;0,降水量!Y161*飽差!I161*F161*E161,0)</f>
        <v>23.983215089306945</v>
      </c>
      <c r="J161" s="116">
        <f>指導機関用調整項目!$G$2*I161/$I$367</f>
        <v>6.9547570572642242e-002</v>
      </c>
      <c r="K161" s="116"/>
      <c r="M161" s="116">
        <f t="shared" si="54"/>
        <v>21.94</v>
      </c>
      <c r="N161" s="116">
        <f t="shared" si="55"/>
        <v>21.4</v>
      </c>
      <c r="O161" s="116">
        <f t="shared" si="56"/>
        <v>21.924999999999997</v>
      </c>
      <c r="P161" s="116">
        <f t="shared" si="57"/>
        <v>21.860000000000003</v>
      </c>
      <c r="Q161" s="116">
        <f t="shared" si="58"/>
        <v>16.8</v>
      </c>
      <c r="R161" s="116">
        <f t="shared" si="59"/>
        <v>19.440000000000001</v>
      </c>
      <c r="S161" s="116">
        <f t="shared" si="60"/>
        <v>20.399999999999999</v>
      </c>
      <c r="T161" s="116">
        <f t="shared" si="61"/>
        <v>21.52</v>
      </c>
      <c r="U161" s="116">
        <f t="shared" si="62"/>
        <v>21.54</v>
      </c>
      <c r="V161" s="116">
        <f t="shared" si="63"/>
        <v>21.625</v>
      </c>
      <c r="Y161" s="116">
        <f t="shared" si="64"/>
        <v>21.94</v>
      </c>
      <c r="Z161" s="113">
        <v>20.6</v>
      </c>
      <c r="AA161" s="113">
        <v>21.9</v>
      </c>
      <c r="AB161" s="113">
        <v>22.1</v>
      </c>
      <c r="AC161" s="113">
        <v>20.7</v>
      </c>
      <c r="AD161" s="113">
        <v>24.4</v>
      </c>
      <c r="AE161" s="115"/>
      <c r="AG161" s="116">
        <f t="shared" si="65"/>
        <v>21.4</v>
      </c>
      <c r="AH161" s="113">
        <v>20.399999999999999</v>
      </c>
      <c r="AI161" s="113">
        <v>21.7</v>
      </c>
      <c r="AJ161" s="113">
        <v>20.3</v>
      </c>
      <c r="AK161" s="113">
        <v>20.399999999999999</v>
      </c>
      <c r="AL161" s="113">
        <v>24.2</v>
      </c>
      <c r="AM161" s="115"/>
      <c r="AO161" s="116">
        <f t="shared" si="66"/>
        <v>21.924999999999997</v>
      </c>
      <c r="AP161" s="113">
        <v>20.399999999999999</v>
      </c>
      <c r="AQ161" s="113">
        <v>21.9</v>
      </c>
      <c r="AR161" s="113">
        <v>21.4</v>
      </c>
      <c r="AS161" s="113">
        <v>20</v>
      </c>
      <c r="AT161" s="113">
        <v>24.4</v>
      </c>
      <c r="AU161" s="115"/>
      <c r="AW161" s="116">
        <f t="shared" si="67"/>
        <v>21.860000000000003</v>
      </c>
      <c r="AX161" s="113">
        <v>20.6</v>
      </c>
      <c r="AY161" s="113">
        <v>22.1</v>
      </c>
      <c r="AZ161" s="113">
        <v>22.1</v>
      </c>
      <c r="BA161" s="113">
        <v>20</v>
      </c>
      <c r="BB161" s="113">
        <v>24.5</v>
      </c>
      <c r="BC161" s="115"/>
      <c r="BE161" s="116">
        <f t="shared" si="68"/>
        <v>16.8</v>
      </c>
      <c r="BF161" s="113">
        <v>16.7</v>
      </c>
      <c r="BG161" s="113">
        <v>16.600000000000001</v>
      </c>
      <c r="BH161" s="113">
        <v>17.100000000000001</v>
      </c>
      <c r="BI161" s="113">
        <v>15.1</v>
      </c>
      <c r="BJ161" s="113">
        <v>18.5</v>
      </c>
      <c r="BK161" s="115"/>
      <c r="BM161" s="116">
        <f t="shared" si="69"/>
        <v>19.440000000000001</v>
      </c>
      <c r="BN161" s="113">
        <v>18.600000000000001</v>
      </c>
      <c r="BO161" s="113">
        <v>19.399999999999999</v>
      </c>
      <c r="BP161" s="113">
        <v>19.399999999999999</v>
      </c>
      <c r="BQ161" s="113">
        <v>18.3</v>
      </c>
      <c r="BR161" s="113">
        <v>21.5</v>
      </c>
      <c r="BU161" s="116">
        <f t="shared" si="70"/>
        <v>20.399999999999999</v>
      </c>
      <c r="BV161" s="113">
        <v>18.600000000000001</v>
      </c>
      <c r="BW161" s="113">
        <v>20.7</v>
      </c>
      <c r="BX161" s="113">
        <v>20.3</v>
      </c>
      <c r="BY161" s="113">
        <v>19.2</v>
      </c>
      <c r="BZ161" s="113">
        <v>23.2</v>
      </c>
      <c r="CC161" s="116">
        <f t="shared" si="71"/>
        <v>21.52</v>
      </c>
      <c r="CD161" s="113">
        <v>20.100000000000001</v>
      </c>
      <c r="CE161" s="113">
        <v>22</v>
      </c>
      <c r="CF161" s="113">
        <v>21.1</v>
      </c>
      <c r="CG161" s="113">
        <v>20.9</v>
      </c>
      <c r="CH161" s="113">
        <v>23.5</v>
      </c>
      <c r="CK161" s="116">
        <f t="shared" si="72"/>
        <v>21.54</v>
      </c>
      <c r="CL161" s="113">
        <v>19.8</v>
      </c>
      <c r="CM161" s="113">
        <v>21.9</v>
      </c>
      <c r="CN161" s="113">
        <v>21.8</v>
      </c>
      <c r="CO161" s="113">
        <v>20.6</v>
      </c>
      <c r="CP161" s="113">
        <v>23.6</v>
      </c>
      <c r="CS161" s="116">
        <f t="shared" si="73"/>
        <v>21.625</v>
      </c>
      <c r="CT161" s="113">
        <v>19.399999999999999</v>
      </c>
      <c r="CU161" s="113">
        <v>21.5</v>
      </c>
      <c r="CV161" s="113">
        <v>21.4</v>
      </c>
      <c r="CW161" s="113">
        <v>20.399999999999999</v>
      </c>
      <c r="CX161" s="113">
        <v>23.2</v>
      </c>
      <c r="DA161" s="113">
        <v>45915</v>
      </c>
      <c r="DB161" s="113">
        <v>26.176666666666666</v>
      </c>
      <c r="DC161" s="113">
        <v>26.4</v>
      </c>
    </row>
    <row r="162" spans="3:107">
      <c r="C162" s="115">
        <f t="shared" si="74"/>
        <v>161</v>
      </c>
      <c r="D162" s="116">
        <f t="shared" si="51"/>
        <v>20.251750000000001</v>
      </c>
      <c r="E162" s="116">
        <f t="shared" si="52"/>
        <v>20.7</v>
      </c>
      <c r="F162" s="116">
        <f t="shared" si="53"/>
        <v>12.251750000000001</v>
      </c>
      <c r="G162" s="116">
        <f>指導機関用調整項目!$G$2*F162/$F$367</f>
        <v>9.8443210954427235e-002</v>
      </c>
      <c r="H162" s="116">
        <f t="shared" si="75"/>
        <v>6.5973609569102871</v>
      </c>
      <c r="I162" s="116">
        <f>IF(降水量!Y162&gt;0,降水量!Y162*飽差!I162*F162*E162,0)</f>
        <v>9.4729329688856243</v>
      </c>
      <c r="J162" s="116">
        <f>指導機関用調整項目!$G$2*I162/$I$367</f>
        <v>2.7470023169546637e-002</v>
      </c>
      <c r="K162" s="116"/>
      <c r="M162" s="116">
        <f t="shared" si="54"/>
        <v>22</v>
      </c>
      <c r="N162" s="116">
        <f t="shared" si="55"/>
        <v>21.8</v>
      </c>
      <c r="O162" s="116">
        <f t="shared" si="56"/>
        <v>22.1</v>
      </c>
      <c r="P162" s="116">
        <f t="shared" si="57"/>
        <v>21.96</v>
      </c>
      <c r="Q162" s="116">
        <f t="shared" si="58"/>
        <v>17.100000000000001</v>
      </c>
      <c r="R162" s="116">
        <f t="shared" si="59"/>
        <v>19.919999999999998</v>
      </c>
      <c r="S162" s="116">
        <f t="shared" si="60"/>
        <v>20.7</v>
      </c>
      <c r="T162" s="116">
        <f t="shared" si="61"/>
        <v>21.8</v>
      </c>
      <c r="U162" s="116">
        <f t="shared" si="62"/>
        <v>21.72</v>
      </c>
      <c r="V162" s="116">
        <f t="shared" si="63"/>
        <v>21.6</v>
      </c>
      <c r="Y162" s="116">
        <f t="shared" si="64"/>
        <v>22</v>
      </c>
      <c r="Z162" s="113">
        <v>21</v>
      </c>
      <c r="AA162" s="113">
        <v>20.8</v>
      </c>
      <c r="AB162" s="113">
        <v>23</v>
      </c>
      <c r="AC162" s="113">
        <v>22</v>
      </c>
      <c r="AD162" s="113">
        <v>23.2</v>
      </c>
      <c r="AE162" s="115"/>
      <c r="AG162" s="116">
        <f t="shared" si="65"/>
        <v>21.8</v>
      </c>
      <c r="AH162" s="113">
        <v>20.6</v>
      </c>
      <c r="AI162" s="113">
        <v>21</v>
      </c>
      <c r="AJ162" s="113">
        <v>22.2</v>
      </c>
      <c r="AK162" s="113">
        <v>21.7</v>
      </c>
      <c r="AL162" s="113">
        <v>23.5</v>
      </c>
      <c r="AM162" s="115"/>
      <c r="AO162" s="116">
        <f t="shared" si="66"/>
        <v>22.1</v>
      </c>
      <c r="AP162" s="113">
        <v>20.7</v>
      </c>
      <c r="AQ162" s="113">
        <v>21.1</v>
      </c>
      <c r="AR162" s="113">
        <v>22.2</v>
      </c>
      <c r="AS162" s="113">
        <v>21.7</v>
      </c>
      <c r="AT162" s="113">
        <v>23.4</v>
      </c>
      <c r="AU162" s="115"/>
      <c r="AW162" s="116">
        <f t="shared" si="67"/>
        <v>21.96</v>
      </c>
      <c r="AX162" s="113">
        <v>21</v>
      </c>
      <c r="AY162" s="113">
        <v>21.3</v>
      </c>
      <c r="AZ162" s="113">
        <v>22.6</v>
      </c>
      <c r="BA162" s="113">
        <v>21.5</v>
      </c>
      <c r="BB162" s="113">
        <v>23.4</v>
      </c>
      <c r="BC162" s="115"/>
      <c r="BE162" s="116">
        <f t="shared" si="68"/>
        <v>17.100000000000001</v>
      </c>
      <c r="BF162" s="113">
        <v>17.7</v>
      </c>
      <c r="BG162" s="113">
        <v>15</v>
      </c>
      <c r="BH162" s="113">
        <v>17.899999999999999</v>
      </c>
      <c r="BI162" s="113">
        <v>15.9</v>
      </c>
      <c r="BJ162" s="113">
        <v>19</v>
      </c>
      <c r="BK162" s="115"/>
      <c r="BM162" s="116">
        <f t="shared" si="69"/>
        <v>19.919999999999998</v>
      </c>
      <c r="BN162" s="113">
        <v>19.399999999999999</v>
      </c>
      <c r="BO162" s="113">
        <v>18.399999999999999</v>
      </c>
      <c r="BP162" s="113">
        <v>20.399999999999999</v>
      </c>
      <c r="BQ162" s="113">
        <v>19.399999999999999</v>
      </c>
      <c r="BR162" s="113">
        <v>22</v>
      </c>
      <c r="BU162" s="116">
        <f t="shared" si="70"/>
        <v>20.7</v>
      </c>
      <c r="BV162" s="113">
        <v>20</v>
      </c>
      <c r="BW162" s="113">
        <v>19.3</v>
      </c>
      <c r="BX162" s="113">
        <v>21.2</v>
      </c>
      <c r="BY162" s="113">
        <v>20.6</v>
      </c>
      <c r="BZ162" s="113">
        <v>22.4</v>
      </c>
      <c r="CC162" s="116">
        <f t="shared" si="71"/>
        <v>21.8</v>
      </c>
      <c r="CD162" s="113">
        <v>21.1</v>
      </c>
      <c r="CE162" s="113">
        <v>20.9</v>
      </c>
      <c r="CF162" s="113">
        <v>22</v>
      </c>
      <c r="CG162" s="113">
        <v>22</v>
      </c>
      <c r="CH162" s="113">
        <v>23</v>
      </c>
      <c r="CK162" s="116">
        <f t="shared" si="72"/>
        <v>21.72</v>
      </c>
      <c r="CL162" s="113">
        <v>21.2</v>
      </c>
      <c r="CM162" s="113">
        <v>20.6</v>
      </c>
      <c r="CN162" s="113">
        <v>22.4</v>
      </c>
      <c r="CO162" s="113">
        <v>21.7</v>
      </c>
      <c r="CP162" s="113">
        <v>22.7</v>
      </c>
      <c r="CS162" s="116">
        <f t="shared" si="73"/>
        <v>21.6</v>
      </c>
      <c r="CT162" s="113">
        <v>20.100000000000001</v>
      </c>
      <c r="CU162" s="113">
        <v>20</v>
      </c>
      <c r="CV162" s="113">
        <v>21.6</v>
      </c>
      <c r="CW162" s="113">
        <v>21.8</v>
      </c>
      <c r="CX162" s="113">
        <v>23</v>
      </c>
      <c r="DA162" s="113">
        <v>45916</v>
      </c>
      <c r="DB162" s="113">
        <v>26.298749999999998</v>
      </c>
      <c r="DC162" s="113">
        <v>26.4</v>
      </c>
    </row>
    <row r="163" spans="3:107">
      <c r="C163" s="115">
        <f t="shared" si="74"/>
        <v>162</v>
      </c>
      <c r="D163" s="116">
        <f t="shared" si="51"/>
        <v>20.251750000000001</v>
      </c>
      <c r="E163" s="116">
        <f t="shared" si="52"/>
        <v>20.7</v>
      </c>
      <c r="F163" s="116">
        <f t="shared" si="53"/>
        <v>12.251750000000001</v>
      </c>
      <c r="G163" s="116">
        <f>指導機関用調整項目!$G$2*F163/$F$367</f>
        <v>9.8443210954427235e-002</v>
      </c>
      <c r="H163" s="116">
        <f t="shared" si="75"/>
        <v>6.695804167864714</v>
      </c>
      <c r="I163" s="116">
        <f>IF(降水量!Y163&gt;0,降水量!Y163*飽差!I163*F163*E163,0)</f>
        <v>11.286484796266551</v>
      </c>
      <c r="J163" s="116">
        <f>指導機関用調整項目!$G$2*I163/$I$367</f>
        <v>3.272903966221672e-002</v>
      </c>
      <c r="K163" s="116"/>
      <c r="M163" s="116">
        <f t="shared" si="54"/>
        <v>22.54</v>
      </c>
      <c r="N163" s="116">
        <f t="shared" si="55"/>
        <v>21.979999999999997</v>
      </c>
      <c r="O163" s="116">
        <f t="shared" si="56"/>
        <v>21.700000000000003</v>
      </c>
      <c r="P163" s="116">
        <f t="shared" si="57"/>
        <v>22.52</v>
      </c>
      <c r="Q163" s="116">
        <f t="shared" si="58"/>
        <v>17.54</v>
      </c>
      <c r="R163" s="116">
        <f t="shared" si="59"/>
        <v>20.14</v>
      </c>
      <c r="S163" s="116">
        <f t="shared" si="60"/>
        <v>20.7</v>
      </c>
      <c r="T163" s="116">
        <f t="shared" si="61"/>
        <v>21.8</v>
      </c>
      <c r="U163" s="116">
        <f t="shared" si="62"/>
        <v>22.04</v>
      </c>
      <c r="V163" s="116">
        <f t="shared" si="63"/>
        <v>21.05</v>
      </c>
      <c r="Y163" s="116">
        <f t="shared" si="64"/>
        <v>22.54</v>
      </c>
      <c r="Z163" s="113">
        <v>24.6</v>
      </c>
      <c r="AA163" s="113">
        <v>21.5</v>
      </c>
      <c r="AB163" s="113">
        <v>22.1</v>
      </c>
      <c r="AC163" s="113">
        <v>21.3</v>
      </c>
      <c r="AD163" s="113">
        <v>23.2</v>
      </c>
      <c r="AE163" s="115"/>
      <c r="AG163" s="116">
        <f t="shared" si="65"/>
        <v>21.979999999999997</v>
      </c>
      <c r="AH163" s="113">
        <v>22.6</v>
      </c>
      <c r="AI163" s="113">
        <v>21.3</v>
      </c>
      <c r="AJ163" s="113">
        <v>21.1</v>
      </c>
      <c r="AK163" s="113">
        <v>21.6</v>
      </c>
      <c r="AL163" s="113">
        <v>23.3</v>
      </c>
      <c r="AM163" s="115"/>
      <c r="AO163" s="116">
        <f t="shared" si="66"/>
        <v>21.700000000000003</v>
      </c>
      <c r="AP163" s="113">
        <v>24.1</v>
      </c>
      <c r="AQ163" s="113">
        <v>21.6</v>
      </c>
      <c r="AR163" s="113">
        <v>21.1</v>
      </c>
      <c r="AS163" s="113">
        <v>21.1</v>
      </c>
      <c r="AT163" s="113">
        <v>23</v>
      </c>
      <c r="AU163" s="115"/>
      <c r="AW163" s="116">
        <f t="shared" si="67"/>
        <v>22.52</v>
      </c>
      <c r="AX163" s="113">
        <v>24.9</v>
      </c>
      <c r="AY163" s="113">
        <v>22</v>
      </c>
      <c r="AZ163" s="113">
        <v>21.4</v>
      </c>
      <c r="BA163" s="113">
        <v>21</v>
      </c>
      <c r="BB163" s="113">
        <v>23.3</v>
      </c>
      <c r="BC163" s="115"/>
      <c r="BE163" s="116">
        <f t="shared" si="68"/>
        <v>17.54</v>
      </c>
      <c r="BF163" s="113">
        <v>19.899999999999999</v>
      </c>
      <c r="BG163" s="113">
        <v>17</v>
      </c>
      <c r="BH163" s="113">
        <v>16.7</v>
      </c>
      <c r="BI163" s="113">
        <v>15.8</v>
      </c>
      <c r="BJ163" s="113">
        <v>18.3</v>
      </c>
      <c r="BK163" s="115"/>
      <c r="BM163" s="116">
        <f t="shared" si="69"/>
        <v>20.14</v>
      </c>
      <c r="BN163" s="113">
        <v>21.8</v>
      </c>
      <c r="BO163" s="113">
        <v>19.7</v>
      </c>
      <c r="BP163" s="113">
        <v>19.100000000000001</v>
      </c>
      <c r="BQ163" s="113">
        <v>19.100000000000001</v>
      </c>
      <c r="BR163" s="113">
        <v>21</v>
      </c>
      <c r="BU163" s="116">
        <f t="shared" si="70"/>
        <v>20.7</v>
      </c>
      <c r="BV163" s="113">
        <v>22.1</v>
      </c>
      <c r="BW163" s="113">
        <v>20</v>
      </c>
      <c r="BX163" s="113">
        <v>20</v>
      </c>
      <c r="BY163" s="113">
        <v>19.8</v>
      </c>
      <c r="BZ163" s="113">
        <v>21.6</v>
      </c>
      <c r="CC163" s="116">
        <f t="shared" si="71"/>
        <v>21.8</v>
      </c>
      <c r="CD163" s="113">
        <v>22.8</v>
      </c>
      <c r="CE163" s="113">
        <v>21.4</v>
      </c>
      <c r="CF163" s="113">
        <v>20.7</v>
      </c>
      <c r="CG163" s="113">
        <v>21.1</v>
      </c>
      <c r="CH163" s="113">
        <v>23</v>
      </c>
      <c r="CK163" s="116">
        <f t="shared" si="72"/>
        <v>22.04</v>
      </c>
      <c r="CL163" s="113">
        <v>23.4</v>
      </c>
      <c r="CM163" s="113">
        <v>21.4</v>
      </c>
      <c r="CN163" s="113">
        <v>21.3</v>
      </c>
      <c r="CO163" s="113">
        <v>21.2</v>
      </c>
      <c r="CP163" s="113">
        <v>22.9</v>
      </c>
      <c r="CS163" s="116">
        <f t="shared" si="73"/>
        <v>21.05</v>
      </c>
      <c r="CT163" s="113">
        <v>22.6</v>
      </c>
      <c r="CU163" s="113">
        <v>20.7</v>
      </c>
      <c r="CV163" s="113">
        <v>20.3</v>
      </c>
      <c r="CW163" s="113">
        <v>20.5</v>
      </c>
      <c r="CX163" s="113">
        <v>22.7</v>
      </c>
      <c r="DA163" s="113">
        <v>45917</v>
      </c>
      <c r="DB163" s="113">
        <v>26.351249999999997</v>
      </c>
      <c r="DC163" s="113">
        <v>27.2</v>
      </c>
    </row>
    <row r="164" spans="3:107">
      <c r="C164" s="115">
        <f t="shared" si="74"/>
        <v>163</v>
      </c>
      <c r="D164" s="116">
        <f t="shared" si="51"/>
        <v>20.701150000000002</v>
      </c>
      <c r="E164" s="116">
        <f t="shared" si="52"/>
        <v>21.26</v>
      </c>
      <c r="F164" s="116">
        <f t="shared" si="53"/>
        <v>12.701150000000002</v>
      </c>
      <c r="G164" s="116">
        <f>指導機関用調整項目!$G$2*F164/$F$367</f>
        <v>0.10205415461577519</v>
      </c>
      <c r="H164" s="116">
        <f t="shared" si="75"/>
        <v>6.7978583224804892</v>
      </c>
      <c r="I164" s="116">
        <f>IF(降水量!Y164&gt;0,降水量!Y164*飽差!I164*F164*E164,0)</f>
        <v>29.648132176180063</v>
      </c>
      <c r="J164" s="116">
        <f>指導機関用調整項目!$G$2*I164/$I$367</f>
        <v>8.5974943609176194e-002</v>
      </c>
      <c r="K164" s="116"/>
      <c r="M164" s="116">
        <f t="shared" si="54"/>
        <v>22.74</v>
      </c>
      <c r="N164" s="116">
        <f t="shared" si="55"/>
        <v>22.44</v>
      </c>
      <c r="O164" s="116">
        <f t="shared" si="56"/>
        <v>22.324999999999999</v>
      </c>
      <c r="P164" s="116">
        <f t="shared" si="57"/>
        <v>22.72</v>
      </c>
      <c r="Q164" s="116">
        <f t="shared" si="58"/>
        <v>17.52</v>
      </c>
      <c r="R164" s="116">
        <f t="shared" si="59"/>
        <v>20.619999999999997</v>
      </c>
      <c r="S164" s="116">
        <f t="shared" si="60"/>
        <v>21.26</v>
      </c>
      <c r="T164" s="116">
        <f t="shared" si="61"/>
        <v>22.24</v>
      </c>
      <c r="U164" s="116">
        <f t="shared" si="62"/>
        <v>22.6</v>
      </c>
      <c r="V164" s="116">
        <f t="shared" si="63"/>
        <v>21.774999999999999</v>
      </c>
      <c r="Y164" s="116">
        <f t="shared" si="64"/>
        <v>22.74</v>
      </c>
      <c r="Z164" s="113">
        <v>23.2</v>
      </c>
      <c r="AA164" s="113">
        <v>23.3</v>
      </c>
      <c r="AB164" s="113">
        <v>22.3</v>
      </c>
      <c r="AC164" s="113">
        <v>21.9</v>
      </c>
      <c r="AD164" s="113">
        <v>23</v>
      </c>
      <c r="AE164" s="115"/>
      <c r="AG164" s="116">
        <f t="shared" si="65"/>
        <v>22.44</v>
      </c>
      <c r="AH164" s="113">
        <v>22.7</v>
      </c>
      <c r="AI164" s="113">
        <v>23.1</v>
      </c>
      <c r="AJ164" s="113">
        <v>21.9</v>
      </c>
      <c r="AK164" s="113">
        <v>21.8</v>
      </c>
      <c r="AL164" s="113">
        <v>22.7</v>
      </c>
      <c r="AM164" s="115"/>
      <c r="AO164" s="116">
        <f t="shared" si="66"/>
        <v>22.324999999999999</v>
      </c>
      <c r="AP164" s="113">
        <v>22.9</v>
      </c>
      <c r="AQ164" s="113">
        <v>23.2</v>
      </c>
      <c r="AR164" s="113">
        <v>21.7</v>
      </c>
      <c r="AS164" s="113">
        <v>21.9</v>
      </c>
      <c r="AT164" s="113">
        <v>22.5</v>
      </c>
      <c r="AU164" s="115"/>
      <c r="AW164" s="116">
        <f t="shared" si="67"/>
        <v>22.72</v>
      </c>
      <c r="AX164" s="113">
        <v>23.2</v>
      </c>
      <c r="AY164" s="113">
        <v>23.5</v>
      </c>
      <c r="AZ164" s="113">
        <v>22</v>
      </c>
      <c r="BA164" s="113">
        <v>21.8</v>
      </c>
      <c r="BB164" s="113">
        <v>23.1</v>
      </c>
      <c r="BC164" s="115"/>
      <c r="BE164" s="116">
        <f t="shared" si="68"/>
        <v>17.52</v>
      </c>
      <c r="BF164" s="113">
        <v>17</v>
      </c>
      <c r="BG164" s="113">
        <v>19</v>
      </c>
      <c r="BH164" s="113">
        <v>17.8</v>
      </c>
      <c r="BI164" s="113">
        <v>15.7</v>
      </c>
      <c r="BJ164" s="113">
        <v>18.100000000000001</v>
      </c>
      <c r="BK164" s="115"/>
      <c r="BM164" s="116">
        <f t="shared" si="69"/>
        <v>20.619999999999997</v>
      </c>
      <c r="BN164" s="113">
        <v>20</v>
      </c>
      <c r="BO164" s="113">
        <v>21.9</v>
      </c>
      <c r="BP164" s="113">
        <v>20</v>
      </c>
      <c r="BQ164" s="113">
        <v>19.7</v>
      </c>
      <c r="BR164" s="113">
        <v>21.5</v>
      </c>
      <c r="BU164" s="116">
        <f t="shared" si="70"/>
        <v>21.26</v>
      </c>
      <c r="BV164" s="113">
        <v>21.6</v>
      </c>
      <c r="BW164" s="113">
        <v>22</v>
      </c>
      <c r="BX164" s="113">
        <v>20.7</v>
      </c>
      <c r="BY164" s="113">
        <v>20.7</v>
      </c>
      <c r="BZ164" s="113">
        <v>21.3</v>
      </c>
      <c r="CC164" s="116">
        <f t="shared" si="71"/>
        <v>22.24</v>
      </c>
      <c r="CD164" s="113">
        <v>22.4</v>
      </c>
      <c r="CE164" s="113">
        <v>22.7</v>
      </c>
      <c r="CF164" s="113">
        <v>21.3</v>
      </c>
      <c r="CG164" s="113">
        <v>22</v>
      </c>
      <c r="CH164" s="113">
        <v>22.8</v>
      </c>
      <c r="CK164" s="116">
        <f t="shared" si="72"/>
        <v>22.6</v>
      </c>
      <c r="CL164" s="113">
        <v>23.1</v>
      </c>
      <c r="CM164" s="113">
        <v>22.8</v>
      </c>
      <c r="CN164" s="113">
        <v>22</v>
      </c>
      <c r="CO164" s="113">
        <v>22.3</v>
      </c>
      <c r="CP164" s="113">
        <v>22.8</v>
      </c>
      <c r="CS164" s="116">
        <f t="shared" si="73"/>
        <v>21.774999999999999</v>
      </c>
      <c r="CT164" s="113">
        <v>21.6</v>
      </c>
      <c r="CU164" s="113">
        <v>22.4</v>
      </c>
      <c r="CV164" s="113">
        <v>20.9</v>
      </c>
      <c r="CW164" s="113">
        <v>21.7</v>
      </c>
      <c r="CX164" s="113">
        <v>22.1</v>
      </c>
      <c r="DA164" s="113">
        <v>45918</v>
      </c>
      <c r="DB164" s="113">
        <v>26.252083333333331</v>
      </c>
      <c r="DC164" s="113">
        <v>26.9</v>
      </c>
    </row>
    <row r="165" spans="3:107">
      <c r="C165" s="115">
        <f t="shared" si="74"/>
        <v>164</v>
      </c>
      <c r="D165" s="116">
        <f t="shared" si="51"/>
        <v>21.214749999999999</v>
      </c>
      <c r="E165" s="116">
        <f t="shared" si="52"/>
        <v>21.9</v>
      </c>
      <c r="F165" s="116">
        <f t="shared" si="53"/>
        <v>13.214749999999999</v>
      </c>
      <c r="G165" s="116">
        <f>指導機関用調整項目!$G$2*F165/$F$367</f>
        <v>0.10618094737160137</v>
      </c>
      <c r="H165" s="116">
        <f t="shared" si="75"/>
        <v>6.9040392698520909</v>
      </c>
      <c r="I165" s="116">
        <f>IF(降水量!Y165&gt;0,降水量!Y165*飽差!I165*F165*E165,0)</f>
        <v>42.506951380422251</v>
      </c>
      <c r="J165" s="116">
        <f>指導機関用調整項目!$G$2*I165/$I$367</f>
        <v>0.12326350699643487</v>
      </c>
      <c r="K165" s="116"/>
      <c r="M165" s="116">
        <f t="shared" si="54"/>
        <v>23.56</v>
      </c>
      <c r="N165" s="116">
        <f t="shared" si="55"/>
        <v>23.26</v>
      </c>
      <c r="O165" s="116">
        <f t="shared" si="56"/>
        <v>23.15</v>
      </c>
      <c r="P165" s="116">
        <f t="shared" si="57"/>
        <v>23.32</v>
      </c>
      <c r="Q165" s="116">
        <f t="shared" si="58"/>
        <v>18.160000000000004</v>
      </c>
      <c r="R165" s="116">
        <f t="shared" si="59"/>
        <v>21.06</v>
      </c>
      <c r="S165" s="116">
        <f t="shared" si="60"/>
        <v>21.9</v>
      </c>
      <c r="T165" s="116">
        <f t="shared" si="61"/>
        <v>22.94</v>
      </c>
      <c r="U165" s="116">
        <f t="shared" si="62"/>
        <v>23.1</v>
      </c>
      <c r="V165" s="116">
        <f t="shared" si="63"/>
        <v>22.65</v>
      </c>
      <c r="Y165" s="116">
        <f t="shared" si="64"/>
        <v>23.56</v>
      </c>
      <c r="Z165" s="113">
        <v>23.3</v>
      </c>
      <c r="AA165" s="113">
        <v>24.5</v>
      </c>
      <c r="AB165" s="113">
        <v>24.7</v>
      </c>
      <c r="AC165" s="113">
        <v>21.7</v>
      </c>
      <c r="AD165" s="113">
        <v>23.6</v>
      </c>
      <c r="AE165" s="115"/>
      <c r="AG165" s="116">
        <f t="shared" si="65"/>
        <v>23.26</v>
      </c>
      <c r="AH165" s="113">
        <v>23.4</v>
      </c>
      <c r="AI165" s="113">
        <v>24.1</v>
      </c>
      <c r="AJ165" s="113">
        <v>23.9</v>
      </c>
      <c r="AK165" s="113">
        <v>22</v>
      </c>
      <c r="AL165" s="113">
        <v>22.9</v>
      </c>
      <c r="AM165" s="115"/>
      <c r="AO165" s="116">
        <f t="shared" si="66"/>
        <v>23.15</v>
      </c>
      <c r="AP165" s="113">
        <v>23.5</v>
      </c>
      <c r="AQ165" s="113">
        <v>23.8</v>
      </c>
      <c r="AR165" s="113">
        <v>23.7</v>
      </c>
      <c r="AS165" s="113">
        <v>22.5</v>
      </c>
      <c r="AT165" s="113">
        <v>22.6</v>
      </c>
      <c r="AU165" s="115"/>
      <c r="AW165" s="116">
        <f t="shared" si="67"/>
        <v>23.32</v>
      </c>
      <c r="AX165" s="113">
        <v>23.7</v>
      </c>
      <c r="AY165" s="113">
        <v>24</v>
      </c>
      <c r="AZ165" s="113">
        <v>24.1</v>
      </c>
      <c r="BA165" s="113">
        <v>22.1</v>
      </c>
      <c r="BB165" s="113">
        <v>22.7</v>
      </c>
      <c r="BC165" s="115"/>
      <c r="BE165" s="116">
        <f t="shared" si="68"/>
        <v>18.160000000000004</v>
      </c>
      <c r="BF165" s="113">
        <v>18.2</v>
      </c>
      <c r="BG165" s="113">
        <v>19.600000000000001</v>
      </c>
      <c r="BH165" s="113">
        <v>19.7</v>
      </c>
      <c r="BI165" s="113">
        <v>15.9</v>
      </c>
      <c r="BJ165" s="113">
        <v>17.399999999999999</v>
      </c>
      <c r="BK165" s="115"/>
      <c r="BM165" s="116">
        <f t="shared" si="69"/>
        <v>21.06</v>
      </c>
      <c r="BN165" s="113">
        <v>20.5</v>
      </c>
      <c r="BO165" s="113">
        <v>21.9</v>
      </c>
      <c r="BP165" s="113">
        <v>22.6</v>
      </c>
      <c r="BQ165" s="113">
        <v>19.8</v>
      </c>
      <c r="BR165" s="113">
        <v>20.5</v>
      </c>
      <c r="BU165" s="116">
        <f t="shared" si="70"/>
        <v>21.9</v>
      </c>
      <c r="BV165" s="113">
        <v>22</v>
      </c>
      <c r="BW165" s="113">
        <v>22.6</v>
      </c>
      <c r="BX165" s="113">
        <v>23.4</v>
      </c>
      <c r="BY165" s="113">
        <v>20.3</v>
      </c>
      <c r="BZ165" s="113">
        <v>21.2</v>
      </c>
      <c r="CC165" s="116">
        <f t="shared" si="71"/>
        <v>22.94</v>
      </c>
      <c r="CD165" s="113">
        <v>23.1</v>
      </c>
      <c r="CE165" s="113">
        <v>23.3</v>
      </c>
      <c r="CF165" s="113">
        <v>23.6</v>
      </c>
      <c r="CG165" s="113">
        <v>21.9</v>
      </c>
      <c r="CH165" s="113">
        <v>22.8</v>
      </c>
      <c r="CK165" s="116">
        <f t="shared" si="72"/>
        <v>23.1</v>
      </c>
      <c r="CL165" s="113">
        <v>23</v>
      </c>
      <c r="CM165" s="113">
        <v>23.6</v>
      </c>
      <c r="CN165" s="113">
        <v>24.7</v>
      </c>
      <c r="CO165" s="113">
        <v>21.6</v>
      </c>
      <c r="CP165" s="113">
        <v>22.6</v>
      </c>
      <c r="CS165" s="116">
        <f t="shared" si="73"/>
        <v>22.65</v>
      </c>
      <c r="CT165" s="113">
        <v>22.8</v>
      </c>
      <c r="CU165" s="113">
        <v>23.4</v>
      </c>
      <c r="CV165" s="113">
        <v>24.2</v>
      </c>
      <c r="CW165" s="113">
        <v>21.9</v>
      </c>
      <c r="CX165" s="113">
        <v>21.1</v>
      </c>
      <c r="DA165" s="113">
        <v>45919</v>
      </c>
      <c r="DB165" s="113">
        <v>25.380833333333332</v>
      </c>
      <c r="DC165" s="113">
        <v>22.8</v>
      </c>
    </row>
    <row r="166" spans="3:107">
      <c r="C166" s="115">
        <f t="shared" si="74"/>
        <v>165</v>
      </c>
      <c r="D166" s="116">
        <f t="shared" si="51"/>
        <v>19.802349999999997</v>
      </c>
      <c r="E166" s="116">
        <f t="shared" si="52"/>
        <v>20.139999999999997</v>
      </c>
      <c r="F166" s="116">
        <f t="shared" si="53"/>
        <v>11.802349999999997</v>
      </c>
      <c r="G166" s="116">
        <f>指導機関用調整項目!$G$2*F166/$F$367</f>
        <v>9.4832267293079281e-002</v>
      </c>
      <c r="H166" s="116">
        <f t="shared" si="75"/>
        <v>6.9988715371451704</v>
      </c>
      <c r="I166" s="116">
        <f>IF(降水量!Y166&gt;0,降水量!Y166*飽差!I166*F166*E166,0)</f>
        <v>13.61664771169319</v>
      </c>
      <c r="J166" s="116">
        <f>指導機関用調整項目!$G$2*I166/$I$367</f>
        <v>3.9486147464608157e-002</v>
      </c>
      <c r="K166" s="116"/>
      <c r="M166" s="116">
        <f t="shared" si="54"/>
        <v>21.660000000000004</v>
      </c>
      <c r="N166" s="116">
        <f t="shared" si="55"/>
        <v>21.5</v>
      </c>
      <c r="O166" s="116">
        <f t="shared" si="56"/>
        <v>21.7</v>
      </c>
      <c r="P166" s="116">
        <f t="shared" si="57"/>
        <v>21.9</v>
      </c>
      <c r="Q166" s="116">
        <f t="shared" si="58"/>
        <v>16.639999999999997</v>
      </c>
      <c r="R166" s="116">
        <f t="shared" si="59"/>
        <v>19.5</v>
      </c>
      <c r="S166" s="116">
        <f t="shared" si="60"/>
        <v>20.139999999999997</v>
      </c>
      <c r="T166" s="116">
        <f t="shared" si="61"/>
        <v>21.779999999999998</v>
      </c>
      <c r="U166" s="116">
        <f t="shared" si="62"/>
        <v>21.78</v>
      </c>
      <c r="V166" s="116">
        <f t="shared" si="63"/>
        <v>20.875</v>
      </c>
      <c r="Y166" s="116">
        <f t="shared" si="64"/>
        <v>21.660000000000004</v>
      </c>
      <c r="Z166" s="113">
        <v>21.8</v>
      </c>
      <c r="AA166" s="113">
        <v>22.8</v>
      </c>
      <c r="AB166" s="113">
        <v>23.8</v>
      </c>
      <c r="AC166" s="113">
        <v>18.3</v>
      </c>
      <c r="AD166" s="113">
        <v>21.6</v>
      </c>
      <c r="AE166" s="115"/>
      <c r="AG166" s="116">
        <f t="shared" si="65"/>
        <v>21.5</v>
      </c>
      <c r="AH166" s="113">
        <v>21.3</v>
      </c>
      <c r="AI166" s="113">
        <v>22.8</v>
      </c>
      <c r="AJ166" s="113">
        <v>23.1</v>
      </c>
      <c r="AK166" s="113">
        <v>18.8</v>
      </c>
      <c r="AL166" s="113">
        <v>21.5</v>
      </c>
      <c r="AM166" s="115"/>
      <c r="AO166" s="116">
        <f t="shared" si="66"/>
        <v>21.7</v>
      </c>
      <c r="AP166" s="113">
        <v>21.2</v>
      </c>
      <c r="AQ166" s="113">
        <v>22.5</v>
      </c>
      <c r="AR166" s="113">
        <v>23.3</v>
      </c>
      <c r="AS166" s="113">
        <v>19.2</v>
      </c>
      <c r="AT166" s="113">
        <v>21.8</v>
      </c>
      <c r="AU166" s="115"/>
      <c r="AW166" s="116">
        <f t="shared" si="67"/>
        <v>21.9</v>
      </c>
      <c r="AX166" s="113">
        <v>21.5</v>
      </c>
      <c r="AY166" s="113">
        <v>23.4</v>
      </c>
      <c r="AZ166" s="113">
        <v>23.7</v>
      </c>
      <c r="BA166" s="113">
        <v>19.100000000000001</v>
      </c>
      <c r="BB166" s="113">
        <v>21.8</v>
      </c>
      <c r="BC166" s="115"/>
      <c r="BE166" s="116">
        <f t="shared" si="68"/>
        <v>16.639999999999997</v>
      </c>
      <c r="BF166" s="113">
        <v>16.5</v>
      </c>
      <c r="BG166" s="113">
        <v>17.8</v>
      </c>
      <c r="BH166" s="113">
        <v>18.8</v>
      </c>
      <c r="BI166" s="113">
        <v>13.3</v>
      </c>
      <c r="BJ166" s="113">
        <v>16.8</v>
      </c>
      <c r="BK166" s="115"/>
      <c r="BM166" s="116">
        <f t="shared" si="69"/>
        <v>19.5</v>
      </c>
      <c r="BN166" s="113">
        <v>18.8</v>
      </c>
      <c r="BO166" s="113">
        <v>20.3</v>
      </c>
      <c r="BP166" s="113">
        <v>21.3</v>
      </c>
      <c r="BQ166" s="113">
        <v>17.100000000000001</v>
      </c>
      <c r="BR166" s="113">
        <v>20</v>
      </c>
      <c r="BU166" s="116">
        <f t="shared" si="70"/>
        <v>20.139999999999997</v>
      </c>
      <c r="BV166" s="113">
        <v>20.2</v>
      </c>
      <c r="BW166" s="113">
        <v>21.7</v>
      </c>
      <c r="BX166" s="113">
        <v>22.4</v>
      </c>
      <c r="BY166" s="113">
        <v>16.3</v>
      </c>
      <c r="BZ166" s="113">
        <v>20.100000000000001</v>
      </c>
      <c r="CC166" s="116">
        <f t="shared" si="71"/>
        <v>21.779999999999998</v>
      </c>
      <c r="CD166" s="113">
        <v>22.5</v>
      </c>
      <c r="CE166" s="113">
        <v>23</v>
      </c>
      <c r="CF166" s="113">
        <v>23.1</v>
      </c>
      <c r="CG166" s="113">
        <v>18.600000000000001</v>
      </c>
      <c r="CH166" s="113">
        <v>21.7</v>
      </c>
      <c r="CK166" s="116">
        <f t="shared" si="72"/>
        <v>21.78</v>
      </c>
      <c r="CL166" s="113">
        <v>21.9</v>
      </c>
      <c r="CM166" s="113">
        <v>23.6</v>
      </c>
      <c r="CN166" s="113">
        <v>23.5</v>
      </c>
      <c r="CO166" s="113">
        <v>17.8</v>
      </c>
      <c r="CP166" s="113">
        <v>22.1</v>
      </c>
      <c r="CS166" s="116">
        <f t="shared" si="73"/>
        <v>20.875</v>
      </c>
      <c r="CT166" s="113">
        <v>20.399999999999999</v>
      </c>
      <c r="CU166" s="113">
        <v>23.1</v>
      </c>
      <c r="CV166" s="113">
        <v>21.7</v>
      </c>
      <c r="CW166" s="113">
        <v>18.100000000000001</v>
      </c>
      <c r="CX166" s="113">
        <v>20.6</v>
      </c>
      <c r="DA166" s="113">
        <v>45920</v>
      </c>
      <c r="DB166" s="113">
        <v>24.362916666666663</v>
      </c>
      <c r="DC166" s="113">
        <v>22.4</v>
      </c>
    </row>
    <row r="167" spans="3:107">
      <c r="C167" s="115">
        <f t="shared" si="74"/>
        <v>166</v>
      </c>
      <c r="D167" s="116">
        <f t="shared" si="51"/>
        <v>21.182650000000002</v>
      </c>
      <c r="E167" s="116">
        <f t="shared" si="52"/>
        <v>21.860000000000003</v>
      </c>
      <c r="F167" s="116">
        <f t="shared" si="53"/>
        <v>13.182650000000002</v>
      </c>
      <c r="G167" s="116">
        <f>指導機関用調整項目!$G$2*F167/$F$367</f>
        <v>0.10592302282436228</v>
      </c>
      <c r="H167" s="116">
        <f t="shared" si="75"/>
        <v>7.104794559969533</v>
      </c>
      <c r="I167" s="116">
        <f>IF(降水量!Y167&gt;0,降水量!Y167*飽差!I167*F167*E167,0)</f>
        <v>30.063794272926359</v>
      </c>
      <c r="J167" s="116">
        <f>指導機関用調整項目!$G$2*I167/$I$367</f>
        <v>8.7180298641860027e-002</v>
      </c>
      <c r="K167" s="116"/>
      <c r="M167" s="116">
        <f t="shared" si="54"/>
        <v>22.68</v>
      </c>
      <c r="N167" s="116">
        <f t="shared" si="55"/>
        <v>22.22</v>
      </c>
      <c r="O167" s="116">
        <f t="shared" si="56"/>
        <v>22.000000000000004</v>
      </c>
      <c r="P167" s="116">
        <f t="shared" si="57"/>
        <v>23.1</v>
      </c>
      <c r="Q167" s="116">
        <f t="shared" si="58"/>
        <v>18.739999999999998</v>
      </c>
      <c r="R167" s="116">
        <f t="shared" si="59"/>
        <v>21.360000000000003</v>
      </c>
      <c r="S167" s="116">
        <f t="shared" si="60"/>
        <v>21.860000000000003</v>
      </c>
      <c r="T167" s="116">
        <f t="shared" si="61"/>
        <v>22.58</v>
      </c>
      <c r="U167" s="116">
        <f t="shared" si="62"/>
        <v>23.02</v>
      </c>
      <c r="V167" s="116">
        <f t="shared" si="63"/>
        <v>21.799999999999997</v>
      </c>
      <c r="Y167" s="116">
        <f t="shared" si="64"/>
        <v>22.68</v>
      </c>
      <c r="Z167" s="113">
        <v>25.6</v>
      </c>
      <c r="AA167" s="113">
        <v>24.2</v>
      </c>
      <c r="AB167" s="113">
        <v>22.1</v>
      </c>
      <c r="AC167" s="113">
        <v>18.5</v>
      </c>
      <c r="AD167" s="113">
        <v>23</v>
      </c>
      <c r="AE167" s="115"/>
      <c r="AG167" s="116">
        <f t="shared" si="65"/>
        <v>22.22</v>
      </c>
      <c r="AH167" s="113">
        <v>24.2</v>
      </c>
      <c r="AI167" s="113">
        <v>23.9</v>
      </c>
      <c r="AJ167" s="113">
        <v>21.8</v>
      </c>
      <c r="AK167" s="113">
        <v>18.600000000000001</v>
      </c>
      <c r="AL167" s="113">
        <v>22.6</v>
      </c>
      <c r="AM167" s="115"/>
      <c r="AO167" s="116">
        <f t="shared" si="66"/>
        <v>22.000000000000004</v>
      </c>
      <c r="AP167" s="113">
        <v>25.1</v>
      </c>
      <c r="AQ167" s="113">
        <v>23.8</v>
      </c>
      <c r="AR167" s="113">
        <v>22.1</v>
      </c>
      <c r="AS167" s="113">
        <v>18.899999999999999</v>
      </c>
      <c r="AT167" s="113">
        <v>23.2</v>
      </c>
      <c r="AU167" s="115"/>
      <c r="AW167" s="116">
        <f t="shared" si="67"/>
        <v>23.1</v>
      </c>
      <c r="AX167" s="113">
        <v>26.9</v>
      </c>
      <c r="AY167" s="113">
        <v>24.2</v>
      </c>
      <c r="AZ167" s="113">
        <v>22.4</v>
      </c>
      <c r="BA167" s="113">
        <v>19</v>
      </c>
      <c r="BB167" s="113">
        <v>23</v>
      </c>
      <c r="BC167" s="115"/>
      <c r="BE167" s="116">
        <f t="shared" si="68"/>
        <v>18.739999999999998</v>
      </c>
      <c r="BF167" s="113">
        <v>22.6</v>
      </c>
      <c r="BG167" s="113">
        <v>20.5</v>
      </c>
      <c r="BH167" s="113">
        <v>18.600000000000001</v>
      </c>
      <c r="BI167" s="113">
        <v>14.6</v>
      </c>
      <c r="BJ167" s="113">
        <v>17.399999999999999</v>
      </c>
      <c r="BK167" s="115"/>
      <c r="BM167" s="116">
        <f t="shared" si="69"/>
        <v>21.360000000000003</v>
      </c>
      <c r="BN167" s="113">
        <v>24.1</v>
      </c>
      <c r="BO167" s="113">
        <v>23.4</v>
      </c>
      <c r="BP167" s="113">
        <v>20.9</v>
      </c>
      <c r="BQ167" s="113">
        <v>17.3</v>
      </c>
      <c r="BR167" s="113">
        <v>21.1</v>
      </c>
      <c r="BU167" s="116">
        <f t="shared" si="70"/>
        <v>21.860000000000003</v>
      </c>
      <c r="BV167" s="113">
        <v>24.8</v>
      </c>
      <c r="BW167" s="113">
        <v>23.6</v>
      </c>
      <c r="BX167" s="113">
        <v>21.2</v>
      </c>
      <c r="BY167" s="113">
        <v>17.2</v>
      </c>
      <c r="BZ167" s="113">
        <v>22.5</v>
      </c>
      <c r="CC167" s="116">
        <f t="shared" si="71"/>
        <v>22.58</v>
      </c>
      <c r="CD167" s="113">
        <v>24.7</v>
      </c>
      <c r="CE167" s="113">
        <v>24</v>
      </c>
      <c r="CF167" s="113">
        <v>21.9</v>
      </c>
      <c r="CG167" s="113">
        <v>19.3</v>
      </c>
      <c r="CH167" s="113">
        <v>23</v>
      </c>
      <c r="CK167" s="116">
        <f t="shared" si="72"/>
        <v>23.02</v>
      </c>
      <c r="CL167" s="113">
        <v>26</v>
      </c>
      <c r="CM167" s="113">
        <v>24</v>
      </c>
      <c r="CN167" s="113">
        <v>22.5</v>
      </c>
      <c r="CO167" s="113">
        <v>19.100000000000001</v>
      </c>
      <c r="CP167" s="113">
        <v>23.5</v>
      </c>
      <c r="CS167" s="116">
        <f t="shared" si="73"/>
        <v>21.799999999999997</v>
      </c>
      <c r="CT167" s="113">
        <v>25.3</v>
      </c>
      <c r="CU167" s="113">
        <v>24.2</v>
      </c>
      <c r="CV167" s="113">
        <v>21.2</v>
      </c>
      <c r="CW167" s="113">
        <v>18.7</v>
      </c>
      <c r="CX167" s="113">
        <v>23.1</v>
      </c>
      <c r="DA167" s="113">
        <v>45921</v>
      </c>
      <c r="DB167" s="113">
        <v>24.580416666666661</v>
      </c>
      <c r="DC167" s="113">
        <v>25.6</v>
      </c>
    </row>
    <row r="168" spans="3:107">
      <c r="C168" s="115">
        <f t="shared" si="74"/>
        <v>167</v>
      </c>
      <c r="D168" s="116">
        <f t="shared" si="51"/>
        <v>21.5518</v>
      </c>
      <c r="E168" s="116">
        <f t="shared" si="52"/>
        <v>22.32</v>
      </c>
      <c r="F168" s="116">
        <f t="shared" si="53"/>
        <v>13.5518</v>
      </c>
      <c r="G168" s="116">
        <f>指導機関用調整項目!$G$2*F168/$F$367</f>
        <v>0.10888915511761235</v>
      </c>
      <c r="H168" s="116">
        <f t="shared" si="75"/>
        <v>7.2136837150871456</v>
      </c>
      <c r="I168" s="116">
        <f>IF(降水量!Y168&gt;0,降水量!Y168*飽差!I168*F168*E168,0)</f>
        <v>64.221586149007464</v>
      </c>
      <c r="J168" s="116">
        <f>指導機関用調整項目!$G$2*I168/$I$367</f>
        <v>0.18623254965413349</v>
      </c>
      <c r="K168" s="116"/>
      <c r="M168" s="116">
        <f t="shared" si="54"/>
        <v>23.8</v>
      </c>
      <c r="N168" s="116">
        <f t="shared" si="55"/>
        <v>23.380000000000003</v>
      </c>
      <c r="O168" s="116">
        <f t="shared" si="56"/>
        <v>22.975000000000001</v>
      </c>
      <c r="P168" s="116">
        <f t="shared" si="57"/>
        <v>24.2</v>
      </c>
      <c r="Q168" s="116">
        <f t="shared" si="58"/>
        <v>18.959999999999997</v>
      </c>
      <c r="R168" s="116">
        <f t="shared" si="59"/>
        <v>21.9</v>
      </c>
      <c r="S168" s="116">
        <f t="shared" si="60"/>
        <v>22.32</v>
      </c>
      <c r="T168" s="116">
        <f t="shared" si="61"/>
        <v>22.94</v>
      </c>
      <c r="U168" s="116">
        <f t="shared" si="62"/>
        <v>23.42</v>
      </c>
      <c r="V168" s="116">
        <f t="shared" si="63"/>
        <v>22.200000000000003</v>
      </c>
      <c r="Y168" s="116">
        <f t="shared" si="64"/>
        <v>23.8</v>
      </c>
      <c r="Z168" s="113">
        <v>27</v>
      </c>
      <c r="AA168" s="113">
        <v>23.8</v>
      </c>
      <c r="AB168" s="113">
        <v>25</v>
      </c>
      <c r="AC168" s="113">
        <v>21.8</v>
      </c>
      <c r="AD168" s="113">
        <v>21.4</v>
      </c>
      <c r="AE168" s="115"/>
      <c r="AG168" s="116">
        <f t="shared" si="65"/>
        <v>23.380000000000003</v>
      </c>
      <c r="AH168" s="113">
        <v>25.7</v>
      </c>
      <c r="AI168" s="113">
        <v>23.9</v>
      </c>
      <c r="AJ168" s="113">
        <v>24.4</v>
      </c>
      <c r="AK168" s="113">
        <v>21.5</v>
      </c>
      <c r="AL168" s="113">
        <v>21.4</v>
      </c>
      <c r="AM168" s="115"/>
      <c r="AO168" s="116">
        <f t="shared" si="66"/>
        <v>22.975000000000001</v>
      </c>
      <c r="AP168" s="113">
        <v>25.3</v>
      </c>
      <c r="AQ168" s="113">
        <v>24.1</v>
      </c>
      <c r="AR168" s="113">
        <v>24</v>
      </c>
      <c r="AS168" s="113">
        <v>22.3</v>
      </c>
      <c r="AT168" s="113">
        <v>21.5</v>
      </c>
      <c r="AU168" s="115"/>
      <c r="AW168" s="116">
        <f t="shared" si="67"/>
        <v>24.2</v>
      </c>
      <c r="AX168" s="113">
        <v>27.4</v>
      </c>
      <c r="AY168" s="113">
        <v>24.2</v>
      </c>
      <c r="AZ168" s="113">
        <v>25.3</v>
      </c>
      <c r="BA168" s="113">
        <v>22.7</v>
      </c>
      <c r="BB168" s="113">
        <v>21.4</v>
      </c>
      <c r="BC168" s="115"/>
      <c r="BE168" s="116">
        <f t="shared" si="68"/>
        <v>18.959999999999997</v>
      </c>
      <c r="BF168" s="113">
        <v>21.2</v>
      </c>
      <c r="BG168" s="113">
        <v>19.899999999999999</v>
      </c>
      <c r="BH168" s="113">
        <v>19.3</v>
      </c>
      <c r="BI168" s="113">
        <v>18</v>
      </c>
      <c r="BJ168" s="113">
        <v>16.399999999999999</v>
      </c>
      <c r="BK168" s="115"/>
      <c r="BM168" s="116">
        <f t="shared" si="69"/>
        <v>21.9</v>
      </c>
      <c r="BN168" s="113">
        <v>24.1</v>
      </c>
      <c r="BO168" s="113">
        <v>22.4</v>
      </c>
      <c r="BP168" s="113">
        <v>22.6</v>
      </c>
      <c r="BQ168" s="113">
        <v>20.9</v>
      </c>
      <c r="BR168" s="113">
        <v>19.5</v>
      </c>
      <c r="BU168" s="116">
        <f t="shared" si="70"/>
        <v>22.32</v>
      </c>
      <c r="BV168" s="113">
        <v>26</v>
      </c>
      <c r="BW168" s="113">
        <v>21.7</v>
      </c>
      <c r="BX168" s="113">
        <v>23.4</v>
      </c>
      <c r="BY168" s="113">
        <v>20.7</v>
      </c>
      <c r="BZ168" s="113">
        <v>19.8</v>
      </c>
      <c r="CC168" s="116">
        <f t="shared" si="71"/>
        <v>22.94</v>
      </c>
      <c r="CD168" s="113">
        <v>25.1</v>
      </c>
      <c r="CE168" s="113">
        <v>23</v>
      </c>
      <c r="CF168" s="113">
        <v>23.5</v>
      </c>
      <c r="CG168" s="113">
        <v>21.9</v>
      </c>
      <c r="CH168" s="113">
        <v>21.2</v>
      </c>
      <c r="CK168" s="116">
        <f t="shared" si="72"/>
        <v>23.42</v>
      </c>
      <c r="CL168" s="113">
        <v>26.4</v>
      </c>
      <c r="CM168" s="113">
        <v>23</v>
      </c>
      <c r="CN168" s="113">
        <v>24.6</v>
      </c>
      <c r="CO168" s="113">
        <v>21.7</v>
      </c>
      <c r="CP168" s="113">
        <v>21.4</v>
      </c>
      <c r="CS168" s="116">
        <f t="shared" si="73"/>
        <v>22.200000000000003</v>
      </c>
      <c r="CT168" s="113">
        <v>25.5</v>
      </c>
      <c r="CU168" s="113">
        <v>23.4</v>
      </c>
      <c r="CV168" s="113">
        <v>23.3</v>
      </c>
      <c r="CW168" s="113">
        <v>21.7</v>
      </c>
      <c r="CX168" s="113">
        <v>20.399999999999999</v>
      </c>
      <c r="DA168" s="113">
        <v>45922</v>
      </c>
      <c r="DB168" s="113">
        <v>24.237083333333331</v>
      </c>
      <c r="DC168" s="113">
        <v>22.5</v>
      </c>
    </row>
    <row r="169" spans="3:107">
      <c r="C169" s="115">
        <f t="shared" si="74"/>
        <v>168</v>
      </c>
      <c r="D169" s="116">
        <f t="shared" si="51"/>
        <v>22.08145</v>
      </c>
      <c r="E169" s="116">
        <f t="shared" si="52"/>
        <v>22.98</v>
      </c>
      <c r="F169" s="116">
        <f t="shared" si="53"/>
        <v>14.08145</v>
      </c>
      <c r="G169" s="116">
        <f>指導機関用調整項目!$G$2*F169/$F$367</f>
        <v>0.11314491014705813</v>
      </c>
      <c r="H169" s="116">
        <f t="shared" si="75"/>
        <v>7.3268286252342039</v>
      </c>
      <c r="I169" s="116">
        <f>IF(降水量!Y169&gt;0,降水量!Y169*飽差!I169*F169*E169,0)</f>
        <v>60.443247070075074</v>
      </c>
      <c r="J169" s="116">
        <f>指導機関用調整項目!$G$2*I169/$I$367</f>
        <v>0.17527595760586465</v>
      </c>
      <c r="K169" s="116"/>
      <c r="M169" s="116">
        <f t="shared" si="54"/>
        <v>24.56</v>
      </c>
      <c r="N169" s="116">
        <f t="shared" si="55"/>
        <v>23.54</v>
      </c>
      <c r="O169" s="116">
        <f t="shared" si="56"/>
        <v>23.050000000000004</v>
      </c>
      <c r="P169" s="116">
        <f t="shared" si="57"/>
        <v>24.779999999999998</v>
      </c>
      <c r="Q169" s="116">
        <f t="shared" si="58"/>
        <v>19.98</v>
      </c>
      <c r="R169" s="116">
        <f t="shared" si="59"/>
        <v>22.8</v>
      </c>
      <c r="S169" s="116">
        <f t="shared" si="60"/>
        <v>22.98</v>
      </c>
      <c r="T169" s="116">
        <f t="shared" si="61"/>
        <v>23.52</v>
      </c>
      <c r="U169" s="116">
        <f t="shared" si="62"/>
        <v>23.82</v>
      </c>
      <c r="V169" s="116">
        <f t="shared" si="63"/>
        <v>22.75</v>
      </c>
      <c r="Y169" s="116">
        <f t="shared" si="64"/>
        <v>24.56</v>
      </c>
      <c r="Z169" s="113">
        <v>28.8</v>
      </c>
      <c r="AA169" s="113">
        <v>22.8</v>
      </c>
      <c r="AB169" s="113">
        <v>24.8</v>
      </c>
      <c r="AC169" s="113">
        <v>23.9</v>
      </c>
      <c r="AD169" s="113">
        <v>22.5</v>
      </c>
      <c r="AE169" s="115"/>
      <c r="AG169" s="116">
        <f t="shared" si="65"/>
        <v>23.54</v>
      </c>
      <c r="AH169" s="113">
        <v>26.7</v>
      </c>
      <c r="AI169" s="113">
        <v>22.1</v>
      </c>
      <c r="AJ169" s="113">
        <v>24.3</v>
      </c>
      <c r="AK169" s="113">
        <v>22.9</v>
      </c>
      <c r="AL169" s="113">
        <v>21.7</v>
      </c>
      <c r="AM169" s="115"/>
      <c r="AO169" s="116">
        <f t="shared" si="66"/>
        <v>23.050000000000004</v>
      </c>
      <c r="AP169" s="113">
        <v>27.4</v>
      </c>
      <c r="AQ169" s="113">
        <v>22.2</v>
      </c>
      <c r="AR169" s="113">
        <v>24.5</v>
      </c>
      <c r="AS169" s="113">
        <v>23.1</v>
      </c>
      <c r="AT169" s="113">
        <v>22.4</v>
      </c>
      <c r="AU169" s="115"/>
      <c r="AW169" s="116">
        <f t="shared" si="67"/>
        <v>24.779999999999998</v>
      </c>
      <c r="AX169" s="113">
        <v>29.7</v>
      </c>
      <c r="AY169" s="113">
        <v>22.8</v>
      </c>
      <c r="AZ169" s="113">
        <v>25.1</v>
      </c>
      <c r="BA169" s="113">
        <v>24.6</v>
      </c>
      <c r="BB169" s="113">
        <v>21.7</v>
      </c>
      <c r="BC169" s="115"/>
      <c r="BE169" s="116">
        <f t="shared" si="68"/>
        <v>19.98</v>
      </c>
      <c r="BF169" s="113">
        <v>25.8</v>
      </c>
      <c r="BG169" s="113">
        <v>19.2</v>
      </c>
      <c r="BH169" s="113">
        <v>19.899999999999999</v>
      </c>
      <c r="BI169" s="113">
        <v>18.899999999999999</v>
      </c>
      <c r="BJ169" s="113">
        <v>16.100000000000001</v>
      </c>
      <c r="BK169" s="115"/>
      <c r="BM169" s="116">
        <f t="shared" si="69"/>
        <v>22.8</v>
      </c>
      <c r="BN169" s="113">
        <v>27.4</v>
      </c>
      <c r="BO169" s="113">
        <v>22.2</v>
      </c>
      <c r="BP169" s="113">
        <v>22.9</v>
      </c>
      <c r="BQ169" s="113">
        <v>22.5</v>
      </c>
      <c r="BR169" s="113">
        <v>19</v>
      </c>
      <c r="BU169" s="116">
        <f t="shared" si="70"/>
        <v>22.98</v>
      </c>
      <c r="BV169" s="113">
        <v>27.4</v>
      </c>
      <c r="BW169" s="113">
        <v>21.8</v>
      </c>
      <c r="BX169" s="113">
        <v>23.5</v>
      </c>
      <c r="BY169" s="113">
        <v>22</v>
      </c>
      <c r="BZ169" s="113">
        <v>20.2</v>
      </c>
      <c r="CC169" s="116">
        <f t="shared" si="71"/>
        <v>23.52</v>
      </c>
      <c r="CD169" s="113">
        <v>25.7</v>
      </c>
      <c r="CE169" s="113">
        <v>22.9</v>
      </c>
      <c r="CF169" s="113">
        <v>23.8</v>
      </c>
      <c r="CG169" s="113">
        <v>22.7</v>
      </c>
      <c r="CH169" s="113">
        <v>22.5</v>
      </c>
      <c r="CK169" s="116">
        <f t="shared" si="72"/>
        <v>23.82</v>
      </c>
      <c r="CL169" s="113">
        <v>27.1</v>
      </c>
      <c r="CM169" s="113">
        <v>23.2</v>
      </c>
      <c r="CN169" s="113">
        <v>23.9</v>
      </c>
      <c r="CO169" s="113">
        <v>23</v>
      </c>
      <c r="CP169" s="113">
        <v>21.9</v>
      </c>
      <c r="CS169" s="116">
        <f t="shared" si="73"/>
        <v>22.75</v>
      </c>
      <c r="CT169" s="113">
        <v>28</v>
      </c>
      <c r="CU169" s="113">
        <v>23.2</v>
      </c>
      <c r="CV169" s="113">
        <v>23.8</v>
      </c>
      <c r="CW169" s="113">
        <v>23.3</v>
      </c>
      <c r="CX169" s="113">
        <v>20.7</v>
      </c>
      <c r="DA169" s="113">
        <v>45923</v>
      </c>
      <c r="DB169" s="113">
        <v>23.42583333333333</v>
      </c>
      <c r="DC169" s="113">
        <v>21.5</v>
      </c>
    </row>
    <row r="170" spans="3:107">
      <c r="C170" s="115">
        <f t="shared" si="74"/>
        <v>169</v>
      </c>
      <c r="D170" s="116">
        <f t="shared" si="51"/>
        <v>21.599950000000003</v>
      </c>
      <c r="E170" s="116">
        <f t="shared" si="52"/>
        <v>22.380000000000003</v>
      </c>
      <c r="F170" s="116">
        <f t="shared" si="53"/>
        <v>13.599950000000003</v>
      </c>
      <c r="G170" s="116">
        <f>指導機関用調整項目!$G$2*F170/$F$367</f>
        <v>0.10927604193847108</v>
      </c>
      <c r="H170" s="116">
        <f t="shared" si="75"/>
        <v>7.4361046671726747</v>
      </c>
      <c r="I170" s="116">
        <f>IF(降水量!Y170&gt;0,降水量!Y170*飽差!I170*F170*E170,0)</f>
        <v>39.301965121132461</v>
      </c>
      <c r="J170" s="116">
        <f>指導機関用調整項目!$G$2*I170/$I$367</f>
        <v>0.1139695483998793</v>
      </c>
      <c r="K170" s="116"/>
      <c r="M170" s="116">
        <f t="shared" si="54"/>
        <v>24.279999999999994</v>
      </c>
      <c r="N170" s="116">
        <f t="shared" si="55"/>
        <v>23.64</v>
      </c>
      <c r="O170" s="116">
        <f t="shared" si="56"/>
        <v>22.625</v>
      </c>
      <c r="P170" s="116">
        <f t="shared" si="57"/>
        <v>24.08</v>
      </c>
      <c r="Q170" s="116">
        <f t="shared" si="58"/>
        <v>19</v>
      </c>
      <c r="R170" s="116">
        <f t="shared" si="59"/>
        <v>21.56</v>
      </c>
      <c r="S170" s="116">
        <f t="shared" si="60"/>
        <v>22.380000000000003</v>
      </c>
      <c r="T170" s="116">
        <f t="shared" si="61"/>
        <v>23.26</v>
      </c>
      <c r="U170" s="116">
        <f t="shared" si="62"/>
        <v>23.58</v>
      </c>
      <c r="V170" s="116">
        <f t="shared" si="63"/>
        <v>21.799999999999997</v>
      </c>
      <c r="Y170" s="116">
        <f t="shared" si="64"/>
        <v>24.279999999999994</v>
      </c>
      <c r="Z170" s="113">
        <v>28.2</v>
      </c>
      <c r="AA170" s="113">
        <v>25.1</v>
      </c>
      <c r="AB170" s="113">
        <v>23.9</v>
      </c>
      <c r="AC170" s="113">
        <v>22.3</v>
      </c>
      <c r="AD170" s="113">
        <v>21.9</v>
      </c>
      <c r="AE170" s="115"/>
      <c r="AG170" s="116">
        <f t="shared" si="65"/>
        <v>23.64</v>
      </c>
      <c r="AH170" s="113">
        <v>27.7</v>
      </c>
      <c r="AI170" s="113">
        <v>24</v>
      </c>
      <c r="AJ170" s="113">
        <v>23.3</v>
      </c>
      <c r="AK170" s="113">
        <v>22</v>
      </c>
      <c r="AL170" s="113">
        <v>21.2</v>
      </c>
      <c r="AM170" s="115"/>
      <c r="AO170" s="116">
        <f t="shared" si="66"/>
        <v>22.625</v>
      </c>
      <c r="AP170" s="113">
        <v>27</v>
      </c>
      <c r="AQ170" s="113">
        <v>24</v>
      </c>
      <c r="AR170" s="113">
        <v>23.3</v>
      </c>
      <c r="AS170" s="113">
        <v>21.7</v>
      </c>
      <c r="AT170" s="113">
        <v>21.5</v>
      </c>
      <c r="AU170" s="115"/>
      <c r="AW170" s="116">
        <f t="shared" si="67"/>
        <v>24.08</v>
      </c>
      <c r="AX170" s="113">
        <v>27.6</v>
      </c>
      <c r="AY170" s="113">
        <v>24.9</v>
      </c>
      <c r="AZ170" s="113">
        <v>23.9</v>
      </c>
      <c r="BA170" s="113">
        <v>21.8</v>
      </c>
      <c r="BB170" s="113">
        <v>22.2</v>
      </c>
      <c r="BC170" s="115"/>
      <c r="BE170" s="116">
        <f t="shared" si="68"/>
        <v>19</v>
      </c>
      <c r="BF170" s="113">
        <v>23.3</v>
      </c>
      <c r="BG170" s="113">
        <v>19.2</v>
      </c>
      <c r="BH170" s="113">
        <v>19.899999999999999</v>
      </c>
      <c r="BI170" s="113">
        <v>16.3</v>
      </c>
      <c r="BJ170" s="113">
        <v>16.3</v>
      </c>
      <c r="BK170" s="115"/>
      <c r="BM170" s="116">
        <f t="shared" si="69"/>
        <v>21.56</v>
      </c>
      <c r="BN170" s="113">
        <v>25.7</v>
      </c>
      <c r="BO170" s="113">
        <v>21.6</v>
      </c>
      <c r="BP170" s="113">
        <v>21.8</v>
      </c>
      <c r="BQ170" s="113">
        <v>19.399999999999999</v>
      </c>
      <c r="BR170" s="113">
        <v>19.3</v>
      </c>
      <c r="BU170" s="116">
        <f t="shared" si="70"/>
        <v>22.380000000000003</v>
      </c>
      <c r="BV170" s="113">
        <v>26.1</v>
      </c>
      <c r="BW170" s="113">
        <v>22.8</v>
      </c>
      <c r="BX170" s="113">
        <v>22</v>
      </c>
      <c r="BY170" s="113">
        <v>20.3</v>
      </c>
      <c r="BZ170" s="113">
        <v>20.7</v>
      </c>
      <c r="CC170" s="116">
        <f t="shared" si="71"/>
        <v>23.26</v>
      </c>
      <c r="CD170" s="113">
        <v>25.4</v>
      </c>
      <c r="CE170" s="113">
        <v>24.5</v>
      </c>
      <c r="CF170" s="113">
        <v>22.5</v>
      </c>
      <c r="CG170" s="113">
        <v>21.5</v>
      </c>
      <c r="CH170" s="113">
        <v>22.4</v>
      </c>
      <c r="CK170" s="116">
        <f t="shared" si="72"/>
        <v>23.58</v>
      </c>
      <c r="CL170" s="113">
        <v>26.5</v>
      </c>
      <c r="CM170" s="113">
        <v>24.7</v>
      </c>
      <c r="CN170" s="113">
        <v>22.8</v>
      </c>
      <c r="CO170" s="113">
        <v>21.9</v>
      </c>
      <c r="CP170" s="113">
        <v>22</v>
      </c>
      <c r="CS170" s="116">
        <f t="shared" si="73"/>
        <v>21.799999999999997</v>
      </c>
      <c r="CT170" s="113">
        <v>27</v>
      </c>
      <c r="CU170" s="113">
        <v>23</v>
      </c>
      <c r="CV170" s="113">
        <v>22.1</v>
      </c>
      <c r="CW170" s="113">
        <v>20.7</v>
      </c>
      <c r="CX170" s="113">
        <v>21.4</v>
      </c>
      <c r="DA170" s="113">
        <v>45924</v>
      </c>
      <c r="DB170" s="113">
        <v>23.046666666666667</v>
      </c>
      <c r="DC170" s="113">
        <v>21.8</v>
      </c>
    </row>
    <row r="171" spans="3:107">
      <c r="C171" s="115">
        <f t="shared" si="74"/>
        <v>170</v>
      </c>
      <c r="D171" s="116">
        <f t="shared" si="51"/>
        <v>20.685099999999998</v>
      </c>
      <c r="E171" s="116">
        <f t="shared" si="52"/>
        <v>21.24</v>
      </c>
      <c r="F171" s="116">
        <f t="shared" si="53"/>
        <v>12.685099999999998</v>
      </c>
      <c r="G171" s="116">
        <f>指導機関用調整項目!$G$2*F171/$F$367</f>
        <v>0.10192519234215559</v>
      </c>
      <c r="H171" s="116">
        <f t="shared" si="75"/>
        <v>7.5380298595148307</v>
      </c>
      <c r="I171" s="116">
        <f>IF(降水量!Y171&gt;0,降水量!Y171*飽差!I171*F171*E171,0)</f>
        <v>27.936238532895135</v>
      </c>
      <c r="J171" s="116">
        <f>指導機関用調整項目!$G$2*I171/$I$367</f>
        <v>8.1010719941670542e-002</v>
      </c>
      <c r="K171" s="116"/>
      <c r="M171" s="116">
        <f t="shared" si="54"/>
        <v>22.68</v>
      </c>
      <c r="N171" s="116">
        <f t="shared" si="55"/>
        <v>22.18</v>
      </c>
      <c r="O171" s="116">
        <f t="shared" si="56"/>
        <v>21.275000000000002</v>
      </c>
      <c r="P171" s="116">
        <f t="shared" si="57"/>
        <v>22.66</v>
      </c>
      <c r="Q171" s="116">
        <f t="shared" si="58"/>
        <v>18.2</v>
      </c>
      <c r="R171" s="116">
        <f t="shared" si="59"/>
        <v>20.86</v>
      </c>
      <c r="S171" s="116">
        <f t="shared" si="60"/>
        <v>21.24</v>
      </c>
      <c r="T171" s="116">
        <f t="shared" si="61"/>
        <v>22.24</v>
      </c>
      <c r="U171" s="116">
        <f t="shared" si="62"/>
        <v>22.36</v>
      </c>
      <c r="V171" s="116">
        <f t="shared" si="63"/>
        <v>21.05</v>
      </c>
      <c r="Y171" s="116">
        <f t="shared" si="64"/>
        <v>22.68</v>
      </c>
      <c r="Z171" s="113">
        <v>27</v>
      </c>
      <c r="AA171" s="113">
        <v>19.100000000000001</v>
      </c>
      <c r="AB171" s="113">
        <v>23.9</v>
      </c>
      <c r="AC171" s="113">
        <v>23.2</v>
      </c>
      <c r="AD171" s="113">
        <v>20.2</v>
      </c>
      <c r="AE171" s="115"/>
      <c r="AG171" s="116">
        <f t="shared" si="65"/>
        <v>22.18</v>
      </c>
      <c r="AH171" s="113">
        <v>26.6</v>
      </c>
      <c r="AI171" s="113">
        <v>18.600000000000001</v>
      </c>
      <c r="AJ171" s="113">
        <v>23</v>
      </c>
      <c r="AK171" s="113">
        <v>22.4</v>
      </c>
      <c r="AL171" s="113">
        <v>20.3</v>
      </c>
      <c r="AM171" s="115"/>
      <c r="AO171" s="116">
        <f t="shared" si="66"/>
        <v>21.275000000000002</v>
      </c>
      <c r="AP171" s="113">
        <v>26.4</v>
      </c>
      <c r="AQ171" s="113">
        <v>19.100000000000001</v>
      </c>
      <c r="AR171" s="113">
        <v>23.2</v>
      </c>
      <c r="AS171" s="113">
        <v>22.6</v>
      </c>
      <c r="AT171" s="113">
        <v>20.2</v>
      </c>
      <c r="AU171" s="115"/>
      <c r="AW171" s="116">
        <f t="shared" si="67"/>
        <v>22.66</v>
      </c>
      <c r="AX171" s="113">
        <v>26.5</v>
      </c>
      <c r="AY171" s="113">
        <v>19.3</v>
      </c>
      <c r="AZ171" s="113">
        <v>24</v>
      </c>
      <c r="BA171" s="113">
        <v>23.2</v>
      </c>
      <c r="BB171" s="113">
        <v>20.3</v>
      </c>
      <c r="BC171" s="115"/>
      <c r="BE171" s="116">
        <f t="shared" si="68"/>
        <v>18.2</v>
      </c>
      <c r="BF171" s="113">
        <v>22.7</v>
      </c>
      <c r="BG171" s="113">
        <v>15.9</v>
      </c>
      <c r="BH171" s="113">
        <v>18.3</v>
      </c>
      <c r="BI171" s="113">
        <v>19</v>
      </c>
      <c r="BJ171" s="113">
        <v>15.1</v>
      </c>
      <c r="BK171" s="115"/>
      <c r="BM171" s="116">
        <f t="shared" si="69"/>
        <v>20.86</v>
      </c>
      <c r="BN171" s="113">
        <v>26</v>
      </c>
      <c r="BO171" s="113">
        <v>17.8</v>
      </c>
      <c r="BP171" s="113">
        <v>20.8</v>
      </c>
      <c r="BQ171" s="113">
        <v>21.9</v>
      </c>
      <c r="BR171" s="113">
        <v>17.8</v>
      </c>
      <c r="BU171" s="116">
        <f t="shared" si="70"/>
        <v>21.24</v>
      </c>
      <c r="BV171" s="113">
        <v>25.4</v>
      </c>
      <c r="BW171" s="113">
        <v>18.2</v>
      </c>
      <c r="BX171" s="113">
        <v>22.2</v>
      </c>
      <c r="BY171" s="113">
        <v>21.5</v>
      </c>
      <c r="BZ171" s="113">
        <v>18.899999999999999</v>
      </c>
      <c r="CC171" s="116">
        <f t="shared" si="71"/>
        <v>22.24</v>
      </c>
      <c r="CD171" s="113">
        <v>25.1</v>
      </c>
      <c r="CE171" s="113">
        <v>19.7</v>
      </c>
      <c r="CF171" s="113">
        <v>23.1</v>
      </c>
      <c r="CG171" s="113">
        <v>22.4</v>
      </c>
      <c r="CH171" s="113">
        <v>20.9</v>
      </c>
      <c r="CK171" s="116">
        <f t="shared" si="72"/>
        <v>22.36</v>
      </c>
      <c r="CL171" s="113">
        <v>25.6</v>
      </c>
      <c r="CM171" s="113">
        <v>19.8</v>
      </c>
      <c r="CN171" s="113">
        <v>23.5</v>
      </c>
      <c r="CO171" s="113">
        <v>22.6</v>
      </c>
      <c r="CP171" s="113">
        <v>20.3</v>
      </c>
      <c r="CS171" s="116">
        <f t="shared" si="73"/>
        <v>21.05</v>
      </c>
      <c r="CT171" s="113">
        <v>26.7</v>
      </c>
      <c r="CU171" s="113">
        <v>19.100000000000001</v>
      </c>
      <c r="CV171" s="113">
        <v>22.8</v>
      </c>
      <c r="CW171" s="113">
        <v>23</v>
      </c>
      <c r="CX171" s="113">
        <v>19.3</v>
      </c>
      <c r="DA171" s="113">
        <v>45925</v>
      </c>
      <c r="DB171" s="113">
        <v>23.221250000000001</v>
      </c>
      <c r="DC171" s="113">
        <v>23.4</v>
      </c>
    </row>
    <row r="172" spans="3:107">
      <c r="C172" s="115">
        <f t="shared" si="74"/>
        <v>171</v>
      </c>
      <c r="D172" s="116">
        <f t="shared" si="51"/>
        <v>21.5839</v>
      </c>
      <c r="E172" s="116">
        <f t="shared" si="52"/>
        <v>22.36</v>
      </c>
      <c r="F172" s="116">
        <f t="shared" si="53"/>
        <v>13.5839</v>
      </c>
      <c r="G172" s="116">
        <f>指導機関用調整項目!$G$2*F172/$F$367</f>
        <v>0.10914707966485147</v>
      </c>
      <c r="H172" s="116">
        <f t="shared" si="75"/>
        <v>7.6471769391796824</v>
      </c>
      <c r="I172" s="116">
        <f>IF(降水量!Y172&gt;0,降水量!Y172*飽差!I172*F172*E172,0)</f>
        <v>43.417176086925828</v>
      </c>
      <c r="J172" s="116">
        <f>指導機関用調整項目!$G$2*I172/$I$367</f>
        <v>0.12590301620221872</v>
      </c>
      <c r="K172" s="116"/>
      <c r="M172" s="116">
        <f t="shared" si="54"/>
        <v>24.16</v>
      </c>
      <c r="N172" s="116">
        <f t="shared" si="55"/>
        <v>23.6</v>
      </c>
      <c r="O172" s="116">
        <f t="shared" si="56"/>
        <v>23.075000000000003</v>
      </c>
      <c r="P172" s="116">
        <f t="shared" si="57"/>
        <v>23.94</v>
      </c>
      <c r="Q172" s="116">
        <f t="shared" si="58"/>
        <v>19.5</v>
      </c>
      <c r="R172" s="116">
        <f t="shared" si="59"/>
        <v>22.360000000000003</v>
      </c>
      <c r="S172" s="116">
        <f t="shared" si="60"/>
        <v>22.36</v>
      </c>
      <c r="T172" s="116">
        <f t="shared" si="61"/>
        <v>23.380000000000003</v>
      </c>
      <c r="U172" s="116">
        <f t="shared" si="62"/>
        <v>23.720000000000002</v>
      </c>
      <c r="V172" s="116">
        <f t="shared" si="63"/>
        <v>22.675000000000001</v>
      </c>
      <c r="Y172" s="116">
        <f t="shared" si="64"/>
        <v>24.16</v>
      </c>
      <c r="Z172" s="113">
        <v>26.8</v>
      </c>
      <c r="AA172" s="113">
        <v>22.9</v>
      </c>
      <c r="AB172" s="113">
        <v>22.9</v>
      </c>
      <c r="AC172" s="113">
        <v>24.7</v>
      </c>
      <c r="AD172" s="113">
        <v>23.5</v>
      </c>
      <c r="AE172" s="115"/>
      <c r="AG172" s="116">
        <f t="shared" si="65"/>
        <v>23.6</v>
      </c>
      <c r="AH172" s="113">
        <v>26</v>
      </c>
      <c r="AI172" s="113">
        <v>22.7</v>
      </c>
      <c r="AJ172" s="113">
        <v>22.4</v>
      </c>
      <c r="AK172" s="113">
        <v>23.6</v>
      </c>
      <c r="AL172" s="113">
        <v>23.3</v>
      </c>
      <c r="AM172" s="115"/>
      <c r="AO172" s="116">
        <f t="shared" si="66"/>
        <v>23.075000000000003</v>
      </c>
      <c r="AP172" s="113">
        <v>26.4</v>
      </c>
      <c r="AQ172" s="113">
        <v>22.8</v>
      </c>
      <c r="AR172" s="113">
        <v>22.1</v>
      </c>
      <c r="AS172" s="113">
        <v>23.8</v>
      </c>
      <c r="AT172" s="113">
        <v>23.6</v>
      </c>
      <c r="AU172" s="115"/>
      <c r="AW172" s="116">
        <f t="shared" si="67"/>
        <v>23.94</v>
      </c>
      <c r="AX172" s="113">
        <v>26.2</v>
      </c>
      <c r="AY172" s="113">
        <v>23.1</v>
      </c>
      <c r="AZ172" s="113">
        <v>22.9</v>
      </c>
      <c r="BA172" s="113">
        <v>24</v>
      </c>
      <c r="BB172" s="113">
        <v>23.5</v>
      </c>
      <c r="BC172" s="115"/>
      <c r="BE172" s="116">
        <f t="shared" si="68"/>
        <v>19.5</v>
      </c>
      <c r="BF172" s="113">
        <v>22.3</v>
      </c>
      <c r="BG172" s="113">
        <v>18.7</v>
      </c>
      <c r="BH172" s="113">
        <v>17</v>
      </c>
      <c r="BI172" s="113">
        <v>20.3</v>
      </c>
      <c r="BJ172" s="113">
        <v>19.2</v>
      </c>
      <c r="BK172" s="115"/>
      <c r="BM172" s="116">
        <f t="shared" si="69"/>
        <v>22.360000000000003</v>
      </c>
      <c r="BN172" s="113">
        <v>25.5</v>
      </c>
      <c r="BO172" s="113">
        <v>21.5</v>
      </c>
      <c r="BP172" s="113">
        <v>19.8</v>
      </c>
      <c r="BQ172" s="113">
        <v>23.1</v>
      </c>
      <c r="BR172" s="113">
        <v>21.9</v>
      </c>
      <c r="BU172" s="116">
        <f t="shared" si="70"/>
        <v>22.36</v>
      </c>
      <c r="BV172" s="113">
        <v>24.4</v>
      </c>
      <c r="BW172" s="113">
        <v>21.7</v>
      </c>
      <c r="BX172" s="113">
        <v>20.8</v>
      </c>
      <c r="BY172" s="113">
        <v>22.6</v>
      </c>
      <c r="BZ172" s="113">
        <v>22.3</v>
      </c>
      <c r="CC172" s="116">
        <f t="shared" si="71"/>
        <v>23.380000000000003</v>
      </c>
      <c r="CD172" s="113">
        <v>25.2</v>
      </c>
      <c r="CE172" s="113">
        <v>22.4</v>
      </c>
      <c r="CF172" s="113">
        <v>22.8</v>
      </c>
      <c r="CG172" s="113">
        <v>23.1</v>
      </c>
      <c r="CH172" s="113">
        <v>23.4</v>
      </c>
      <c r="CK172" s="116">
        <f t="shared" si="72"/>
        <v>23.720000000000002</v>
      </c>
      <c r="CL172" s="113">
        <v>25.8</v>
      </c>
      <c r="CM172" s="113">
        <v>22.6</v>
      </c>
      <c r="CN172" s="113">
        <v>22.7</v>
      </c>
      <c r="CO172" s="113">
        <v>23.7</v>
      </c>
      <c r="CP172" s="113">
        <v>23.8</v>
      </c>
      <c r="CS172" s="116">
        <f t="shared" si="73"/>
        <v>22.675000000000001</v>
      </c>
      <c r="CT172" s="113">
        <v>25.8</v>
      </c>
      <c r="CU172" s="113">
        <v>21.9</v>
      </c>
      <c r="CV172" s="113">
        <v>22.5</v>
      </c>
      <c r="CW172" s="113">
        <v>23.5</v>
      </c>
      <c r="CX172" s="113">
        <v>22.8</v>
      </c>
      <c r="DA172" s="113">
        <v>45926</v>
      </c>
      <c r="DB172" s="113">
        <v>23.645000000000007</v>
      </c>
      <c r="DC172" s="113">
        <v>25</v>
      </c>
    </row>
    <row r="173" spans="3:107">
      <c r="C173" s="115">
        <f t="shared" si="74"/>
        <v>172</v>
      </c>
      <c r="D173" s="116">
        <f t="shared" si="51"/>
        <v>21.278950000000002</v>
      </c>
      <c r="E173" s="116">
        <f t="shared" si="52"/>
        <v>21.98</v>
      </c>
      <c r="F173" s="116">
        <f t="shared" si="53"/>
        <v>13.278950000000002</v>
      </c>
      <c r="G173" s="116">
        <f>指導機関用調整項目!$G$2*F173/$F$367</f>
        <v>0.10669679646607967</v>
      </c>
      <c r="H173" s="116">
        <f t="shared" si="75"/>
        <v>7.7538737356457625</v>
      </c>
      <c r="I173" s="116">
        <f>IF(降水量!Y173&gt;0,降水量!Y173*飽差!I173*F173*E173,0)</f>
        <v>41.901367362907386</v>
      </c>
      <c r="J173" s="116">
        <f>指導機関用調整項目!$G$2*I173/$I$367</f>
        <v>0.12150740811482338</v>
      </c>
      <c r="K173" s="116"/>
      <c r="M173" s="116">
        <f t="shared" si="54"/>
        <v>23.8</v>
      </c>
      <c r="N173" s="116">
        <f t="shared" si="55"/>
        <v>23.48</v>
      </c>
      <c r="O173" s="116">
        <f t="shared" si="56"/>
        <v>23.075000000000003</v>
      </c>
      <c r="P173" s="116">
        <f t="shared" si="57"/>
        <v>23.840000000000003</v>
      </c>
      <c r="Q173" s="116">
        <f t="shared" si="58"/>
        <v>18.939999999999998</v>
      </c>
      <c r="R173" s="116">
        <f t="shared" si="59"/>
        <v>21.76</v>
      </c>
      <c r="S173" s="116">
        <f t="shared" si="60"/>
        <v>21.98</v>
      </c>
      <c r="T173" s="116">
        <f t="shared" si="61"/>
        <v>23.2</v>
      </c>
      <c r="U173" s="116">
        <f t="shared" si="62"/>
        <v>23.08</v>
      </c>
      <c r="V173" s="116">
        <f t="shared" si="63"/>
        <v>21.9</v>
      </c>
      <c r="Y173" s="116">
        <f t="shared" si="64"/>
        <v>23.8</v>
      </c>
      <c r="Z173" s="113">
        <v>26.7</v>
      </c>
      <c r="AA173" s="113">
        <v>23.3</v>
      </c>
      <c r="AB173" s="113">
        <v>22</v>
      </c>
      <c r="AC173" s="113">
        <v>24</v>
      </c>
      <c r="AD173" s="113">
        <v>23</v>
      </c>
      <c r="AE173" s="115"/>
      <c r="AG173" s="116">
        <f t="shared" si="65"/>
        <v>23.48</v>
      </c>
      <c r="AH173" s="113">
        <v>25.8</v>
      </c>
      <c r="AI173" s="113">
        <v>22.9</v>
      </c>
      <c r="AJ173" s="113">
        <v>22.2</v>
      </c>
      <c r="AK173" s="113">
        <v>23.5</v>
      </c>
      <c r="AL173" s="113">
        <v>23</v>
      </c>
      <c r="AM173" s="115"/>
      <c r="AO173" s="116">
        <f t="shared" si="66"/>
        <v>23.075000000000003</v>
      </c>
      <c r="AP173" s="113">
        <v>26.2</v>
      </c>
      <c r="AQ173" s="113">
        <v>22.9</v>
      </c>
      <c r="AR173" s="113">
        <v>22.3</v>
      </c>
      <c r="AS173" s="113">
        <v>23.6</v>
      </c>
      <c r="AT173" s="113">
        <v>23.5</v>
      </c>
      <c r="AU173" s="115"/>
      <c r="AW173" s="116">
        <f t="shared" si="67"/>
        <v>23.840000000000003</v>
      </c>
      <c r="AX173" s="113">
        <v>26.2</v>
      </c>
      <c r="AY173" s="113">
        <v>23.3</v>
      </c>
      <c r="AZ173" s="113">
        <v>22.7</v>
      </c>
      <c r="BA173" s="113">
        <v>23.6</v>
      </c>
      <c r="BB173" s="113">
        <v>23.4</v>
      </c>
      <c r="BC173" s="115"/>
      <c r="BE173" s="116">
        <f t="shared" si="68"/>
        <v>18.939999999999998</v>
      </c>
      <c r="BF173" s="113">
        <v>21.7</v>
      </c>
      <c r="BG173" s="113">
        <v>18.8</v>
      </c>
      <c r="BH173" s="113">
        <v>17.5</v>
      </c>
      <c r="BI173" s="113">
        <v>18.8</v>
      </c>
      <c r="BJ173" s="113">
        <v>17.899999999999999</v>
      </c>
      <c r="BK173" s="115"/>
      <c r="BM173" s="116">
        <f t="shared" si="69"/>
        <v>21.76</v>
      </c>
      <c r="BN173" s="113">
        <v>24.9</v>
      </c>
      <c r="BO173" s="113">
        <v>21.2</v>
      </c>
      <c r="BP173" s="113">
        <v>19.7</v>
      </c>
      <c r="BQ173" s="113">
        <v>21.9</v>
      </c>
      <c r="BR173" s="113">
        <v>21.1</v>
      </c>
      <c r="BU173" s="116">
        <f t="shared" si="70"/>
        <v>21.98</v>
      </c>
      <c r="BV173" s="113">
        <v>24.1</v>
      </c>
      <c r="BW173" s="113">
        <v>21.9</v>
      </c>
      <c r="BX173" s="113">
        <v>20.7</v>
      </c>
      <c r="BY173" s="113">
        <v>22</v>
      </c>
      <c r="BZ173" s="113">
        <v>21.2</v>
      </c>
      <c r="CC173" s="116">
        <f t="shared" si="71"/>
        <v>23.2</v>
      </c>
      <c r="CD173" s="113">
        <v>25.2</v>
      </c>
      <c r="CE173" s="113">
        <v>22.6</v>
      </c>
      <c r="CF173" s="113">
        <v>22.7</v>
      </c>
      <c r="CG173" s="113">
        <v>22.6</v>
      </c>
      <c r="CH173" s="113">
        <v>22.9</v>
      </c>
      <c r="CK173" s="116">
        <f t="shared" si="72"/>
        <v>23.08</v>
      </c>
      <c r="CL173" s="113">
        <v>25.4</v>
      </c>
      <c r="CM173" s="113">
        <v>22.6</v>
      </c>
      <c r="CN173" s="113">
        <v>22.1</v>
      </c>
      <c r="CO173" s="113">
        <v>22.8</v>
      </c>
      <c r="CP173" s="113">
        <v>22.5</v>
      </c>
      <c r="CS173" s="116">
        <f t="shared" si="73"/>
        <v>21.9</v>
      </c>
      <c r="CT173" s="113">
        <v>25.2</v>
      </c>
      <c r="CU173" s="113">
        <v>21.9</v>
      </c>
      <c r="CV173" s="113">
        <v>21.3</v>
      </c>
      <c r="CW173" s="113">
        <v>22.6</v>
      </c>
      <c r="CX173" s="113">
        <v>21.8</v>
      </c>
      <c r="DA173" s="113">
        <v>45927</v>
      </c>
      <c r="DB173" s="113">
        <v>24.002173913043482</v>
      </c>
      <c r="DC173" s="113">
        <v>24.1</v>
      </c>
    </row>
    <row r="174" spans="3:107">
      <c r="C174" s="115">
        <f t="shared" si="74"/>
        <v>173</v>
      </c>
      <c r="D174" s="116">
        <f t="shared" si="51"/>
        <v>20.556699999999999</v>
      </c>
      <c r="E174" s="116">
        <f t="shared" si="52"/>
        <v>21.08</v>
      </c>
      <c r="F174" s="116">
        <f t="shared" si="53"/>
        <v>12.556699999999999</v>
      </c>
      <c r="G174" s="116">
        <f>指導機関用調整項目!$G$2*F174/$F$367</f>
        <v>0.10089349415319904</v>
      </c>
      <c r="H174" s="116">
        <f t="shared" si="75"/>
        <v>7.8547672297989619</v>
      </c>
      <c r="I174" s="116">
        <f>IF(降水量!Y174&gt;0,降水量!Y174*飽差!I174*F174*E174,0)</f>
        <v>12.088734447758116</v>
      </c>
      <c r="J174" s="116">
        <f>指導機関用調整項目!$G$2*I174/$I$367</f>
        <v>3.5055438105720801e-002</v>
      </c>
      <c r="K174" s="116"/>
      <c r="M174" s="116">
        <f t="shared" si="54"/>
        <v>22.96</v>
      </c>
      <c r="N174" s="116">
        <f t="shared" si="55"/>
        <v>22.5</v>
      </c>
      <c r="O174" s="116">
        <f t="shared" si="56"/>
        <v>21.75</v>
      </c>
      <c r="P174" s="116">
        <f t="shared" si="57"/>
        <v>23.22</v>
      </c>
      <c r="Q174" s="116">
        <f t="shared" si="58"/>
        <v>18.04</v>
      </c>
      <c r="R174" s="116">
        <f t="shared" si="59"/>
        <v>20.86</v>
      </c>
      <c r="S174" s="116">
        <f t="shared" si="60"/>
        <v>21.08</v>
      </c>
      <c r="T174" s="116">
        <f t="shared" si="61"/>
        <v>22.6</v>
      </c>
      <c r="U174" s="116">
        <f t="shared" si="62"/>
        <v>22.7</v>
      </c>
      <c r="V174" s="116">
        <f t="shared" si="63"/>
        <v>21.074999999999999</v>
      </c>
      <c r="Y174" s="116">
        <f t="shared" si="64"/>
        <v>22.96</v>
      </c>
      <c r="Z174" s="113">
        <v>27.5</v>
      </c>
      <c r="AA174" s="113">
        <v>20.100000000000001</v>
      </c>
      <c r="AB174" s="113">
        <v>20.3</v>
      </c>
      <c r="AC174" s="113">
        <v>23.7</v>
      </c>
      <c r="AD174" s="113">
        <v>23.2</v>
      </c>
      <c r="AE174" s="115"/>
      <c r="AG174" s="116">
        <f t="shared" si="65"/>
        <v>22.5</v>
      </c>
      <c r="AH174" s="113">
        <v>26</v>
      </c>
      <c r="AI174" s="113">
        <v>20.6</v>
      </c>
      <c r="AJ174" s="113">
        <v>19.8</v>
      </c>
      <c r="AK174" s="113">
        <v>23</v>
      </c>
      <c r="AL174" s="113">
        <v>23.1</v>
      </c>
      <c r="AM174" s="115"/>
      <c r="AO174" s="116">
        <f t="shared" si="66"/>
        <v>21.75</v>
      </c>
      <c r="AP174" s="113">
        <v>27.1</v>
      </c>
      <c r="AQ174" s="113">
        <v>20.5</v>
      </c>
      <c r="AR174" s="113">
        <v>19.8</v>
      </c>
      <c r="AS174" s="113">
        <v>23.1</v>
      </c>
      <c r="AT174" s="113">
        <v>23.6</v>
      </c>
      <c r="AU174" s="115"/>
      <c r="AW174" s="116">
        <f t="shared" si="67"/>
        <v>23.22</v>
      </c>
      <c r="AX174" s="113">
        <v>27.5</v>
      </c>
      <c r="AY174" s="113">
        <v>21.6</v>
      </c>
      <c r="AZ174" s="113">
        <v>20.5</v>
      </c>
      <c r="BA174" s="113">
        <v>22.8</v>
      </c>
      <c r="BB174" s="113">
        <v>23.7</v>
      </c>
      <c r="BC174" s="115"/>
      <c r="BE174" s="116">
        <f t="shared" si="68"/>
        <v>18.04</v>
      </c>
      <c r="BF174" s="113">
        <v>22.1</v>
      </c>
      <c r="BG174" s="113">
        <v>16.2</v>
      </c>
      <c r="BH174" s="113">
        <v>14.9</v>
      </c>
      <c r="BI174" s="113">
        <v>19.2</v>
      </c>
      <c r="BJ174" s="113">
        <v>17.8</v>
      </c>
      <c r="BK174" s="115"/>
      <c r="BM174" s="116">
        <f t="shared" si="69"/>
        <v>20.86</v>
      </c>
      <c r="BN174" s="113">
        <v>24.2</v>
      </c>
      <c r="BO174" s="113">
        <v>19.100000000000001</v>
      </c>
      <c r="BP174" s="113">
        <v>17.600000000000001</v>
      </c>
      <c r="BQ174" s="113">
        <v>22.1</v>
      </c>
      <c r="BR174" s="113">
        <v>21.3</v>
      </c>
      <c r="BU174" s="116">
        <f t="shared" si="70"/>
        <v>21.08</v>
      </c>
      <c r="BV174" s="113">
        <v>24.3</v>
      </c>
      <c r="BW174" s="113">
        <v>19.899999999999999</v>
      </c>
      <c r="BX174" s="113">
        <v>18.600000000000001</v>
      </c>
      <c r="BY174" s="113">
        <v>21.2</v>
      </c>
      <c r="BZ174" s="113">
        <v>21.4</v>
      </c>
      <c r="CC174" s="116">
        <f t="shared" si="71"/>
        <v>22.6</v>
      </c>
      <c r="CD174" s="113">
        <v>25.8</v>
      </c>
      <c r="CE174" s="113">
        <v>21.4</v>
      </c>
      <c r="CF174" s="113">
        <v>20.8</v>
      </c>
      <c r="CG174" s="113">
        <v>22.2</v>
      </c>
      <c r="CH174" s="113">
        <v>22.8</v>
      </c>
      <c r="CK174" s="116">
        <f t="shared" si="72"/>
        <v>22.7</v>
      </c>
      <c r="CL174" s="113">
        <v>25.7</v>
      </c>
      <c r="CM174" s="113">
        <v>21.4</v>
      </c>
      <c r="CN174" s="113">
        <v>20.9</v>
      </c>
      <c r="CO174" s="113">
        <v>23</v>
      </c>
      <c r="CP174" s="113">
        <v>22.5</v>
      </c>
      <c r="CS174" s="116">
        <f t="shared" si="73"/>
        <v>21.074999999999999</v>
      </c>
      <c r="CT174" s="113">
        <v>24</v>
      </c>
      <c r="CU174" s="113">
        <v>20.3</v>
      </c>
      <c r="CV174" s="113">
        <v>19.5</v>
      </c>
      <c r="CW174" s="113">
        <v>22.5</v>
      </c>
      <c r="CX174" s="113">
        <v>22</v>
      </c>
      <c r="DA174" s="113">
        <v>45928</v>
      </c>
      <c r="DB174" s="113">
        <v>23.793749999999999</v>
      </c>
      <c r="DC174" s="113">
        <v>23.8</v>
      </c>
    </row>
    <row r="175" spans="3:107">
      <c r="C175" s="115">
        <f t="shared" si="74"/>
        <v>174</v>
      </c>
      <c r="D175" s="116">
        <f t="shared" si="51"/>
        <v>21.856749999999998</v>
      </c>
      <c r="E175" s="116">
        <f t="shared" si="52"/>
        <v>22.7</v>
      </c>
      <c r="F175" s="116">
        <f t="shared" si="53"/>
        <v>13.856749999999998</v>
      </c>
      <c r="G175" s="116">
        <f>指導機関用調整項目!$G$2*F175/$F$367</f>
        <v>0.11133943831638414</v>
      </c>
      <c r="H175" s="116">
        <f t="shared" si="75"/>
        <v>7.9661066681153461</v>
      </c>
      <c r="I175" s="116">
        <f>IF(降水量!Y175&gt;0,降水量!Y175*飽差!I175*F175*E175,0)</f>
        <v>21.746038312643915</v>
      </c>
      <c r="J175" s="116">
        <f>指導機関用調整項目!$G$2*I175/$I$367</f>
        <v>6.3060108021058853e-002</v>
      </c>
      <c r="K175" s="116"/>
      <c r="M175" s="116">
        <f t="shared" si="54"/>
        <v>23.96</v>
      </c>
      <c r="N175" s="116">
        <f t="shared" si="55"/>
        <v>23.32</v>
      </c>
      <c r="O175" s="116">
        <f t="shared" si="56"/>
        <v>23.074999999999999</v>
      </c>
      <c r="P175" s="116">
        <f t="shared" si="57"/>
        <v>24.3</v>
      </c>
      <c r="Q175" s="116">
        <f t="shared" si="58"/>
        <v>19.080000000000002</v>
      </c>
      <c r="R175" s="116">
        <f t="shared" si="59"/>
        <v>22.139999999999997</v>
      </c>
      <c r="S175" s="116">
        <f t="shared" si="60"/>
        <v>22.7</v>
      </c>
      <c r="T175" s="116">
        <f t="shared" si="61"/>
        <v>23.94</v>
      </c>
      <c r="U175" s="116">
        <f t="shared" si="62"/>
        <v>24</v>
      </c>
      <c r="V175" s="116">
        <f t="shared" si="63"/>
        <v>22.675000000000001</v>
      </c>
      <c r="Y175" s="116">
        <f t="shared" si="64"/>
        <v>23.96</v>
      </c>
      <c r="Z175" s="113">
        <v>27.9</v>
      </c>
      <c r="AA175" s="113">
        <v>22.3</v>
      </c>
      <c r="AB175" s="113">
        <v>22.5</v>
      </c>
      <c r="AC175" s="113">
        <v>23.9</v>
      </c>
      <c r="AD175" s="113">
        <v>23.2</v>
      </c>
      <c r="AE175" s="115"/>
      <c r="AG175" s="116">
        <f t="shared" si="65"/>
        <v>23.32</v>
      </c>
      <c r="AH175" s="113">
        <v>26.1</v>
      </c>
      <c r="AI175" s="113">
        <v>22</v>
      </c>
      <c r="AJ175" s="113">
        <v>21.6</v>
      </c>
      <c r="AK175" s="113">
        <v>23.3</v>
      </c>
      <c r="AL175" s="113">
        <v>23.6</v>
      </c>
      <c r="AM175" s="115"/>
      <c r="AO175" s="116">
        <f t="shared" si="66"/>
        <v>23.074999999999999</v>
      </c>
      <c r="AP175" s="113">
        <v>27.4</v>
      </c>
      <c r="AQ175" s="113">
        <v>22.5</v>
      </c>
      <c r="AR175" s="113">
        <v>21.8</v>
      </c>
      <c r="AS175" s="113">
        <v>24</v>
      </c>
      <c r="AT175" s="113">
        <v>24</v>
      </c>
      <c r="AU175" s="115"/>
      <c r="AW175" s="116">
        <f t="shared" si="67"/>
        <v>24.3</v>
      </c>
      <c r="AX175" s="113">
        <v>27.6</v>
      </c>
      <c r="AY175" s="113">
        <v>23.5</v>
      </c>
      <c r="AZ175" s="113">
        <v>22.5</v>
      </c>
      <c r="BA175" s="113">
        <v>23.7</v>
      </c>
      <c r="BB175" s="113">
        <v>24.2</v>
      </c>
      <c r="BC175" s="115"/>
      <c r="BE175" s="116">
        <f t="shared" si="68"/>
        <v>19.080000000000002</v>
      </c>
      <c r="BF175" s="113">
        <v>21</v>
      </c>
      <c r="BG175" s="113">
        <v>18.100000000000001</v>
      </c>
      <c r="BH175" s="113">
        <v>18.3</v>
      </c>
      <c r="BI175" s="113">
        <v>20.399999999999999</v>
      </c>
      <c r="BJ175" s="113">
        <v>17.600000000000001</v>
      </c>
      <c r="BK175" s="115"/>
      <c r="BM175" s="116">
        <f t="shared" si="69"/>
        <v>22.139999999999997</v>
      </c>
      <c r="BN175" s="113">
        <v>23.8</v>
      </c>
      <c r="BO175" s="113">
        <v>21.3</v>
      </c>
      <c r="BP175" s="113">
        <v>20.9</v>
      </c>
      <c r="BQ175" s="113">
        <v>23.6</v>
      </c>
      <c r="BR175" s="113">
        <v>21.1</v>
      </c>
      <c r="BU175" s="116">
        <f t="shared" si="70"/>
        <v>22.7</v>
      </c>
      <c r="BV175" s="113">
        <v>25.4</v>
      </c>
      <c r="BW175" s="113">
        <v>22.3</v>
      </c>
      <c r="BX175" s="113">
        <v>21</v>
      </c>
      <c r="BY175" s="113">
        <v>22.9</v>
      </c>
      <c r="BZ175" s="113">
        <v>21.9</v>
      </c>
      <c r="CC175" s="116">
        <f t="shared" si="71"/>
        <v>23.94</v>
      </c>
      <c r="CD175" s="113">
        <v>26.5</v>
      </c>
      <c r="CE175" s="113">
        <v>23.4</v>
      </c>
      <c r="CF175" s="113">
        <v>22.4</v>
      </c>
      <c r="CG175" s="113">
        <v>23.8</v>
      </c>
      <c r="CH175" s="113">
        <v>23.6</v>
      </c>
      <c r="CK175" s="116">
        <f t="shared" si="72"/>
        <v>24</v>
      </c>
      <c r="CL175" s="113">
        <v>26.6</v>
      </c>
      <c r="CM175" s="113">
        <v>23</v>
      </c>
      <c r="CN175" s="113">
        <v>22.6</v>
      </c>
      <c r="CO175" s="113">
        <v>24.3</v>
      </c>
      <c r="CP175" s="113">
        <v>23.5</v>
      </c>
      <c r="CS175" s="116">
        <f t="shared" si="73"/>
        <v>22.675000000000001</v>
      </c>
      <c r="CT175" s="113">
        <v>25.5</v>
      </c>
      <c r="CU175" s="113">
        <v>22.4</v>
      </c>
      <c r="CV175" s="113">
        <v>21.5</v>
      </c>
      <c r="CW175" s="113">
        <v>24</v>
      </c>
      <c r="CX175" s="113">
        <v>22.8</v>
      </c>
      <c r="DA175" s="113">
        <v>45929</v>
      </c>
      <c r="DB175" s="113">
        <v>23.930416666666662</v>
      </c>
      <c r="DC175" s="113">
        <v>23.6</v>
      </c>
    </row>
    <row r="176" spans="3:107">
      <c r="C176" s="115">
        <f t="shared" si="74"/>
        <v>175</v>
      </c>
      <c r="D176" s="116">
        <f t="shared" si="51"/>
        <v>22.017250000000001</v>
      </c>
      <c r="E176" s="116">
        <f t="shared" si="52"/>
        <v>22.9</v>
      </c>
      <c r="F176" s="116">
        <f t="shared" si="53"/>
        <v>14.017250000000001</v>
      </c>
      <c r="G176" s="116">
        <f>指導機関用調整項目!$G$2*F176/$F$367</f>
        <v>0.11262906105257985</v>
      </c>
      <c r="H176" s="116">
        <f t="shared" si="75"/>
        <v>8.078735729167926</v>
      </c>
      <c r="I176" s="116">
        <f>IF(降水量!Y176&gt;0,降水量!Y176*飽差!I176*F176*E176,0)</f>
        <v>11.066891611486582</v>
      </c>
      <c r="J176" s="116">
        <f>指導機関用調整項目!$G$2*I176/$I$367</f>
        <v>3.2092253790977743e-002</v>
      </c>
      <c r="K176" s="116"/>
      <c r="M176" s="116">
        <f t="shared" si="54"/>
        <v>25</v>
      </c>
      <c r="N176" s="116">
        <f t="shared" si="55"/>
        <v>24.54</v>
      </c>
      <c r="O176" s="116">
        <f t="shared" si="56"/>
        <v>24.375</v>
      </c>
      <c r="P176" s="116">
        <f t="shared" si="57"/>
        <v>25.059999999999995</v>
      </c>
      <c r="Q176" s="116">
        <f t="shared" si="58"/>
        <v>19.62</v>
      </c>
      <c r="R176" s="116">
        <f t="shared" si="59"/>
        <v>22.26</v>
      </c>
      <c r="S176" s="116">
        <f t="shared" si="60"/>
        <v>22.9</v>
      </c>
      <c r="T176" s="116">
        <f t="shared" si="61"/>
        <v>24.300000000000004</v>
      </c>
      <c r="U176" s="116">
        <f t="shared" si="62"/>
        <v>24.34</v>
      </c>
      <c r="V176" s="116">
        <f t="shared" si="63"/>
        <v>22.9</v>
      </c>
      <c r="Y176" s="116">
        <f t="shared" si="64"/>
        <v>25</v>
      </c>
      <c r="Z176" s="113">
        <v>26.7</v>
      </c>
      <c r="AA176" s="113">
        <v>23.8</v>
      </c>
      <c r="AB176" s="113">
        <v>24.7</v>
      </c>
      <c r="AC176" s="113">
        <v>26</v>
      </c>
      <c r="AD176" s="113">
        <v>23.8</v>
      </c>
      <c r="AE176" s="115"/>
      <c r="AG176" s="116">
        <f t="shared" si="65"/>
        <v>24.54</v>
      </c>
      <c r="AH176" s="113">
        <v>26.6</v>
      </c>
      <c r="AI176" s="113">
        <v>22.5</v>
      </c>
      <c r="AJ176" s="113">
        <v>24.4</v>
      </c>
      <c r="AK176" s="113">
        <v>25.6</v>
      </c>
      <c r="AL176" s="113">
        <v>23.6</v>
      </c>
      <c r="AM176" s="115"/>
      <c r="AO176" s="116">
        <f t="shared" si="66"/>
        <v>24.375</v>
      </c>
      <c r="AP176" s="113">
        <v>26.1</v>
      </c>
      <c r="AQ176" s="113">
        <v>23.3</v>
      </c>
      <c r="AR176" s="113">
        <v>24</v>
      </c>
      <c r="AS176" s="113">
        <v>26.5</v>
      </c>
      <c r="AT176" s="113">
        <v>23.7</v>
      </c>
      <c r="AU176" s="115"/>
      <c r="AW176" s="116">
        <f t="shared" si="67"/>
        <v>25.059999999999995</v>
      </c>
      <c r="AX176" s="113">
        <v>26.7</v>
      </c>
      <c r="AY176" s="113">
        <v>24.6</v>
      </c>
      <c r="AZ176" s="113">
        <v>24</v>
      </c>
      <c r="BA176" s="113">
        <v>26.4</v>
      </c>
      <c r="BB176" s="113">
        <v>23.6</v>
      </c>
      <c r="BC176" s="115"/>
      <c r="BE176" s="116">
        <f t="shared" si="68"/>
        <v>19.62</v>
      </c>
      <c r="BF176" s="113">
        <v>20.5</v>
      </c>
      <c r="BG176" s="113">
        <v>19.7</v>
      </c>
      <c r="BH176" s="113">
        <v>19.2</v>
      </c>
      <c r="BI176" s="113">
        <v>21.5</v>
      </c>
      <c r="BJ176" s="113">
        <v>17.2</v>
      </c>
      <c r="BK176" s="115"/>
      <c r="BM176" s="116">
        <f t="shared" si="69"/>
        <v>22.26</v>
      </c>
      <c r="BN176" s="113">
        <v>23.1</v>
      </c>
      <c r="BO176" s="113">
        <v>21.4</v>
      </c>
      <c r="BP176" s="113">
        <v>22.2</v>
      </c>
      <c r="BQ176" s="113">
        <v>24.4</v>
      </c>
      <c r="BR176" s="113">
        <v>20.2</v>
      </c>
      <c r="BU176" s="116">
        <f t="shared" si="70"/>
        <v>22.9</v>
      </c>
      <c r="BV176" s="113">
        <v>24.3</v>
      </c>
      <c r="BW176" s="113">
        <v>22.2</v>
      </c>
      <c r="BX176" s="113">
        <v>22.9</v>
      </c>
      <c r="BY176" s="113">
        <v>23.8</v>
      </c>
      <c r="BZ176" s="113">
        <v>21.3</v>
      </c>
      <c r="CC176" s="116">
        <f t="shared" si="71"/>
        <v>24.300000000000004</v>
      </c>
      <c r="CD176" s="113">
        <v>25.1</v>
      </c>
      <c r="CE176" s="113">
        <v>23.8</v>
      </c>
      <c r="CF176" s="113">
        <v>23.4</v>
      </c>
      <c r="CG176" s="113">
        <v>25.4</v>
      </c>
      <c r="CH176" s="113">
        <v>23.8</v>
      </c>
      <c r="CK176" s="116">
        <f t="shared" si="72"/>
        <v>24.34</v>
      </c>
      <c r="CL176" s="113">
        <v>25.8</v>
      </c>
      <c r="CM176" s="113">
        <v>23.7</v>
      </c>
      <c r="CN176" s="113">
        <v>23.9</v>
      </c>
      <c r="CO176" s="113">
        <v>25.3</v>
      </c>
      <c r="CP176" s="113">
        <v>23</v>
      </c>
      <c r="CS176" s="116">
        <f t="shared" si="73"/>
        <v>22.9</v>
      </c>
      <c r="CT176" s="113">
        <v>23.9</v>
      </c>
      <c r="CU176" s="113">
        <v>21.8</v>
      </c>
      <c r="CV176" s="113">
        <v>23.6</v>
      </c>
      <c r="CW176" s="113">
        <v>24.2</v>
      </c>
      <c r="CX176" s="113">
        <v>22</v>
      </c>
      <c r="DA176" s="113">
        <v>45930</v>
      </c>
      <c r="DB176" s="113">
        <v>22.995000000000001</v>
      </c>
      <c r="DC176" s="113">
        <v>22.5</v>
      </c>
    </row>
    <row r="177" spans="3:107">
      <c r="C177" s="115">
        <f t="shared" si="74"/>
        <v>176</v>
      </c>
      <c r="D177" s="116">
        <f t="shared" si="51"/>
        <v>23.092599999999997</v>
      </c>
      <c r="E177" s="116">
        <f t="shared" si="52"/>
        <v>24.24</v>
      </c>
      <c r="F177" s="116">
        <f t="shared" si="53"/>
        <v>15.092599999999997</v>
      </c>
      <c r="G177" s="116">
        <f>指導機関用調整項目!$G$2*F177/$F$367</f>
        <v>0.12126953338509097</v>
      </c>
      <c r="H177" s="116">
        <f t="shared" si="75"/>
        <v>8.2000052625530166</v>
      </c>
      <c r="I177" s="116">
        <f>IF(降水量!Y177&gt;0,降水量!Y177*飽差!I177*F177*E177,0)</f>
        <v>41.837858981081432</v>
      </c>
      <c r="J177" s="116">
        <f>指導機関用調整項目!$G$2*I177/$I$367</f>
        <v>0.1213232437460952</v>
      </c>
      <c r="K177" s="116"/>
      <c r="M177" s="116">
        <f t="shared" si="54"/>
        <v>26.02</v>
      </c>
      <c r="N177" s="116">
        <f t="shared" si="55"/>
        <v>25.76</v>
      </c>
      <c r="O177" s="116">
        <f t="shared" si="56"/>
        <v>26.05</v>
      </c>
      <c r="P177" s="116">
        <f t="shared" si="57"/>
        <v>26.880000000000003</v>
      </c>
      <c r="Q177" s="116">
        <f t="shared" si="58"/>
        <v>21.24</v>
      </c>
      <c r="R177" s="116">
        <f t="shared" si="59"/>
        <v>23.92</v>
      </c>
      <c r="S177" s="116">
        <f t="shared" si="60"/>
        <v>24.24</v>
      </c>
      <c r="T177" s="116">
        <f t="shared" si="61"/>
        <v>24.82</v>
      </c>
      <c r="U177" s="116">
        <f t="shared" si="62"/>
        <v>25.339999999999996</v>
      </c>
      <c r="V177" s="116">
        <f t="shared" si="63"/>
        <v>24.2</v>
      </c>
      <c r="Y177" s="116">
        <f t="shared" si="64"/>
        <v>26.02</v>
      </c>
      <c r="Z177" s="113">
        <v>26.7</v>
      </c>
      <c r="AA177" s="113">
        <v>27.6</v>
      </c>
      <c r="AB177" s="113">
        <v>24.3</v>
      </c>
      <c r="AC177" s="113">
        <v>27.7</v>
      </c>
      <c r="AD177" s="113">
        <v>23.8</v>
      </c>
      <c r="AE177" s="115"/>
      <c r="AG177" s="116">
        <f t="shared" si="65"/>
        <v>25.76</v>
      </c>
      <c r="AH177" s="113">
        <v>27.5</v>
      </c>
      <c r="AI177" s="113">
        <v>26.2</v>
      </c>
      <c r="AJ177" s="113">
        <v>24.5</v>
      </c>
      <c r="AK177" s="113">
        <v>26.6</v>
      </c>
      <c r="AL177" s="113">
        <v>24</v>
      </c>
      <c r="AM177" s="115"/>
      <c r="AO177" s="116">
        <f t="shared" si="66"/>
        <v>26.05</v>
      </c>
      <c r="AP177" s="113">
        <v>27.2</v>
      </c>
      <c r="AQ177" s="113">
        <v>27.2</v>
      </c>
      <c r="AR177" s="113">
        <v>24.1</v>
      </c>
      <c r="AS177" s="113">
        <v>29.1</v>
      </c>
      <c r="AT177" s="113">
        <v>23.8</v>
      </c>
      <c r="AU177" s="115"/>
      <c r="AW177" s="116">
        <f t="shared" si="67"/>
        <v>26.880000000000003</v>
      </c>
      <c r="AX177" s="113">
        <v>28.1</v>
      </c>
      <c r="AY177" s="113">
        <v>29.3</v>
      </c>
      <c r="AZ177" s="113">
        <v>24.1</v>
      </c>
      <c r="BA177" s="113">
        <v>29.3</v>
      </c>
      <c r="BB177" s="113">
        <v>23.6</v>
      </c>
      <c r="BC177" s="115"/>
      <c r="BE177" s="116">
        <f t="shared" si="68"/>
        <v>21.24</v>
      </c>
      <c r="BF177" s="113">
        <v>22.3</v>
      </c>
      <c r="BG177" s="113">
        <v>22.2</v>
      </c>
      <c r="BH177" s="113">
        <v>19.600000000000001</v>
      </c>
      <c r="BI177" s="113">
        <v>24.2</v>
      </c>
      <c r="BJ177" s="113">
        <v>17.899999999999999</v>
      </c>
      <c r="BK177" s="115"/>
      <c r="BM177" s="116">
        <f t="shared" si="69"/>
        <v>23.92</v>
      </c>
      <c r="BN177" s="113">
        <v>25.4</v>
      </c>
      <c r="BO177" s="113">
        <v>25</v>
      </c>
      <c r="BP177" s="113">
        <v>22.3</v>
      </c>
      <c r="BQ177" s="113">
        <v>26.5</v>
      </c>
      <c r="BR177" s="113">
        <v>20.399999999999999</v>
      </c>
      <c r="BU177" s="116">
        <f t="shared" si="70"/>
        <v>24.24</v>
      </c>
      <c r="BV177" s="113">
        <v>26.2</v>
      </c>
      <c r="BW177" s="113">
        <v>25.6</v>
      </c>
      <c r="BX177" s="113">
        <v>22.8</v>
      </c>
      <c r="BY177" s="113">
        <v>24.9</v>
      </c>
      <c r="BZ177" s="113">
        <v>21.7</v>
      </c>
      <c r="CC177" s="116">
        <f t="shared" si="71"/>
        <v>24.82</v>
      </c>
      <c r="CD177" s="113">
        <v>26.7</v>
      </c>
      <c r="CE177" s="113">
        <v>25.6</v>
      </c>
      <c r="CF177" s="113">
        <v>23.3</v>
      </c>
      <c r="CG177" s="113">
        <v>24.9</v>
      </c>
      <c r="CH177" s="113">
        <v>23.6</v>
      </c>
      <c r="CK177" s="116">
        <f t="shared" si="72"/>
        <v>25.339999999999996</v>
      </c>
      <c r="CL177" s="113">
        <v>27.5</v>
      </c>
      <c r="CM177" s="113">
        <v>26.9</v>
      </c>
      <c r="CN177" s="113">
        <v>23.4</v>
      </c>
      <c r="CO177" s="113">
        <v>25.5</v>
      </c>
      <c r="CP177" s="113">
        <v>23.4</v>
      </c>
      <c r="CS177" s="116">
        <f t="shared" si="73"/>
        <v>24.2</v>
      </c>
      <c r="CT177" s="113">
        <v>27.2</v>
      </c>
      <c r="CU177" s="113">
        <v>26.2</v>
      </c>
      <c r="CV177" s="113">
        <v>23.3</v>
      </c>
      <c r="CW177" s="113">
        <v>26</v>
      </c>
      <c r="CX177" s="113">
        <v>21.3</v>
      </c>
      <c r="DA177" s="113">
        <v>45931</v>
      </c>
      <c r="DB177" s="113">
        <v>22.377083333333331</v>
      </c>
      <c r="DC177" s="113">
        <v>20</v>
      </c>
    </row>
    <row r="178" spans="3:107">
      <c r="C178" s="115">
        <f t="shared" si="74"/>
        <v>177</v>
      </c>
      <c r="D178" s="116">
        <f t="shared" si="51"/>
        <v>22.932099999999998</v>
      </c>
      <c r="E178" s="116">
        <f t="shared" si="52"/>
        <v>24.04</v>
      </c>
      <c r="F178" s="116">
        <f t="shared" si="53"/>
        <v>14.932099999999998</v>
      </c>
      <c r="G178" s="116">
        <f>指導機関用調整項目!$G$2*F178/$F$367</f>
        <v>0.11997991064889529</v>
      </c>
      <c r="H178" s="116">
        <f t="shared" si="75"/>
        <v>8.3199851732019123</v>
      </c>
      <c r="I178" s="116">
        <f>IF(降水量!Y178&gt;0,降水量!Y178*飽差!I178*F178*E178,0)</f>
        <v>34.34744122091606</v>
      </c>
      <c r="J178" s="116">
        <f>指導機関用調整項目!$G$2*I178/$I$367</f>
        <v>9.9602204433649616e-002</v>
      </c>
      <c r="K178" s="116"/>
      <c r="M178" s="116">
        <f t="shared" si="54"/>
        <v>26</v>
      </c>
      <c r="N178" s="116">
        <f t="shared" si="55"/>
        <v>25.2</v>
      </c>
      <c r="O178" s="116">
        <f t="shared" si="56"/>
        <v>25.075000000000003</v>
      </c>
      <c r="P178" s="116">
        <f t="shared" si="57"/>
        <v>26.479999999999997</v>
      </c>
      <c r="Q178" s="116">
        <f t="shared" si="58"/>
        <v>20.76</v>
      </c>
      <c r="R178" s="116">
        <f t="shared" si="59"/>
        <v>23.56</v>
      </c>
      <c r="S178" s="116">
        <f t="shared" si="60"/>
        <v>24.04</v>
      </c>
      <c r="T178" s="116">
        <f t="shared" si="61"/>
        <v>24.580000000000005</v>
      </c>
      <c r="U178" s="116">
        <f t="shared" si="62"/>
        <v>24.940000000000005</v>
      </c>
      <c r="V178" s="116">
        <f t="shared" si="63"/>
        <v>23.950000000000003</v>
      </c>
      <c r="Y178" s="116">
        <f t="shared" si="64"/>
        <v>26</v>
      </c>
      <c r="Z178" s="113">
        <v>26.9</v>
      </c>
      <c r="AA178" s="113">
        <v>27.7</v>
      </c>
      <c r="AB178" s="113">
        <v>24.4</v>
      </c>
      <c r="AC178" s="113">
        <v>26.8</v>
      </c>
      <c r="AD178" s="113">
        <v>24.2</v>
      </c>
      <c r="AE178" s="115"/>
      <c r="AG178" s="116">
        <f t="shared" si="65"/>
        <v>25.2</v>
      </c>
      <c r="AH178" s="113">
        <v>26.6</v>
      </c>
      <c r="AI178" s="113">
        <v>25.7</v>
      </c>
      <c r="AJ178" s="113">
        <v>24.6</v>
      </c>
      <c r="AK178" s="113">
        <v>25.2</v>
      </c>
      <c r="AL178" s="113">
        <v>23.9</v>
      </c>
      <c r="AM178" s="115"/>
      <c r="AO178" s="116">
        <f t="shared" si="66"/>
        <v>25.075000000000003</v>
      </c>
      <c r="AP178" s="113">
        <v>27.3</v>
      </c>
      <c r="AQ178" s="113">
        <v>27</v>
      </c>
      <c r="AR178" s="113">
        <v>24.3</v>
      </c>
      <c r="AS178" s="113">
        <v>25.1</v>
      </c>
      <c r="AT178" s="113">
        <v>23.9</v>
      </c>
      <c r="AU178" s="115"/>
      <c r="AW178" s="116">
        <f t="shared" si="67"/>
        <v>26.479999999999997</v>
      </c>
      <c r="AX178" s="113">
        <v>27.9</v>
      </c>
      <c r="AY178" s="113">
        <v>29</v>
      </c>
      <c r="AZ178" s="113">
        <v>24.7</v>
      </c>
      <c r="BA178" s="113">
        <v>26.8</v>
      </c>
      <c r="BB178" s="113">
        <v>24</v>
      </c>
      <c r="BC178" s="115"/>
      <c r="BE178" s="116">
        <f t="shared" si="68"/>
        <v>20.76</v>
      </c>
      <c r="BF178" s="113">
        <v>21.8</v>
      </c>
      <c r="BG178" s="113">
        <v>22</v>
      </c>
      <c r="BH178" s="113">
        <v>20.399999999999999</v>
      </c>
      <c r="BI178" s="113">
        <v>20.7</v>
      </c>
      <c r="BJ178" s="113">
        <v>18.899999999999999</v>
      </c>
      <c r="BK178" s="115"/>
      <c r="BM178" s="116">
        <f t="shared" si="69"/>
        <v>23.56</v>
      </c>
      <c r="BN178" s="113">
        <v>24.1</v>
      </c>
      <c r="BO178" s="113">
        <v>24.8</v>
      </c>
      <c r="BP178" s="113">
        <v>23.5</v>
      </c>
      <c r="BQ178" s="113">
        <v>23.5</v>
      </c>
      <c r="BR178" s="113">
        <v>21.9</v>
      </c>
      <c r="BU178" s="116">
        <f t="shared" si="70"/>
        <v>24.04</v>
      </c>
      <c r="BV178" s="113">
        <v>25</v>
      </c>
      <c r="BW178" s="113">
        <v>25.8</v>
      </c>
      <c r="BX178" s="113">
        <v>23</v>
      </c>
      <c r="BY178" s="113">
        <v>24.3</v>
      </c>
      <c r="BZ178" s="113">
        <v>22.1</v>
      </c>
      <c r="CC178" s="116">
        <f t="shared" si="71"/>
        <v>24.580000000000005</v>
      </c>
      <c r="CD178" s="113">
        <v>25.9</v>
      </c>
      <c r="CE178" s="113">
        <v>25.3</v>
      </c>
      <c r="CF178" s="113">
        <v>23.6</v>
      </c>
      <c r="CG178" s="113">
        <v>24.4</v>
      </c>
      <c r="CH178" s="113">
        <v>23.7</v>
      </c>
      <c r="CK178" s="116">
        <f t="shared" si="72"/>
        <v>24.940000000000005</v>
      </c>
      <c r="CL178" s="113">
        <v>26</v>
      </c>
      <c r="CM178" s="113">
        <v>26.5</v>
      </c>
      <c r="CN178" s="113">
        <v>23.7</v>
      </c>
      <c r="CO178" s="113">
        <v>25.1</v>
      </c>
      <c r="CP178" s="113">
        <v>23.4</v>
      </c>
      <c r="CS178" s="116">
        <f t="shared" si="73"/>
        <v>23.950000000000003</v>
      </c>
      <c r="CT178" s="113">
        <v>25</v>
      </c>
      <c r="CU178" s="113">
        <v>25.4</v>
      </c>
      <c r="CV178" s="113">
        <v>23.8</v>
      </c>
      <c r="CW178" s="113">
        <v>24.5</v>
      </c>
      <c r="CX178" s="113">
        <v>22.1</v>
      </c>
      <c r="DA178" s="113">
        <v>45932</v>
      </c>
      <c r="DB178" s="113">
        <v>21.908749999999998</v>
      </c>
      <c r="DC178" s="113">
        <v>20.7</v>
      </c>
    </row>
    <row r="179" spans="3:107">
      <c r="C179" s="115">
        <f t="shared" si="74"/>
        <v>178</v>
      </c>
      <c r="D179" s="116">
        <f t="shared" si="51"/>
        <v>23.493849999999998</v>
      </c>
      <c r="E179" s="116">
        <f t="shared" si="52"/>
        <v>24.74</v>
      </c>
      <c r="F179" s="116">
        <f t="shared" si="53"/>
        <v>15.493849999999998</v>
      </c>
      <c r="G179" s="116">
        <f>指導機関用調整項目!$G$2*F179/$F$367</f>
        <v>0.12449359022558021</v>
      </c>
      <c r="H179" s="116">
        <f t="shared" si="75"/>
        <v>8.444478763427492</v>
      </c>
      <c r="I179" s="116">
        <f>IF(降水量!Y179&gt;0,降水量!Y179*飽差!I179*F179*E179,0)</f>
        <v>122.66171167999998</v>
      </c>
      <c r="J179" s="116">
        <f>指導機関用調整項目!$G$2*I179/$I$367</f>
        <v>0.35569976826957656</v>
      </c>
      <c r="K179" s="116"/>
      <c r="M179" s="116">
        <f t="shared" si="54"/>
        <v>26.44</v>
      </c>
      <c r="N179" s="116">
        <f t="shared" si="55"/>
        <v>25.44</v>
      </c>
      <c r="O179" s="116">
        <f t="shared" si="56"/>
        <v>25.25</v>
      </c>
      <c r="P179" s="116">
        <f t="shared" si="57"/>
        <v>26.619999999999997</v>
      </c>
      <c r="Q179" s="116">
        <f t="shared" si="58"/>
        <v>21.54</v>
      </c>
      <c r="R179" s="116">
        <f t="shared" si="59"/>
        <v>24.26</v>
      </c>
      <c r="S179" s="116">
        <f t="shared" si="60"/>
        <v>24.74</v>
      </c>
      <c r="T179" s="116">
        <f t="shared" si="61"/>
        <v>24.82</v>
      </c>
      <c r="U179" s="116">
        <f t="shared" si="62"/>
        <v>25.6</v>
      </c>
      <c r="V179" s="116">
        <f t="shared" si="63"/>
        <v>24.8</v>
      </c>
      <c r="Y179" s="116">
        <f t="shared" si="64"/>
        <v>26.44</v>
      </c>
      <c r="Z179" s="113">
        <v>27.9</v>
      </c>
      <c r="AA179" s="113">
        <v>27.9</v>
      </c>
      <c r="AB179" s="113">
        <v>25.3</v>
      </c>
      <c r="AC179" s="113">
        <v>27.9</v>
      </c>
      <c r="AD179" s="113">
        <v>23.2</v>
      </c>
      <c r="AE179" s="115"/>
      <c r="AG179" s="116">
        <f t="shared" si="65"/>
        <v>25.44</v>
      </c>
      <c r="AH179" s="113">
        <v>26.5</v>
      </c>
      <c r="AI179" s="113">
        <v>26.4</v>
      </c>
      <c r="AJ179" s="113">
        <v>25</v>
      </c>
      <c r="AK179" s="113">
        <v>26</v>
      </c>
      <c r="AL179" s="113">
        <v>23.3</v>
      </c>
      <c r="AM179" s="115"/>
      <c r="AO179" s="116">
        <f t="shared" si="66"/>
        <v>25.25</v>
      </c>
      <c r="AP179" s="113">
        <v>26</v>
      </c>
      <c r="AQ179" s="113">
        <v>27.1</v>
      </c>
      <c r="AR179" s="113">
        <v>24.8</v>
      </c>
      <c r="AS179" s="113">
        <v>25.7</v>
      </c>
      <c r="AT179" s="113">
        <v>23.4</v>
      </c>
      <c r="AU179" s="115"/>
      <c r="AW179" s="116">
        <f t="shared" si="67"/>
        <v>26.619999999999997</v>
      </c>
      <c r="AX179" s="113">
        <v>27.2</v>
      </c>
      <c r="AY179" s="113">
        <v>29.4</v>
      </c>
      <c r="AZ179" s="113">
        <v>25.3</v>
      </c>
      <c r="BA179" s="113">
        <v>27.7</v>
      </c>
      <c r="BB179" s="113">
        <v>23.5</v>
      </c>
      <c r="BC179" s="115"/>
      <c r="BE179" s="116">
        <f t="shared" si="68"/>
        <v>21.54</v>
      </c>
      <c r="BF179" s="113">
        <v>22.5</v>
      </c>
      <c r="BG179" s="113">
        <v>22</v>
      </c>
      <c r="BH179" s="113">
        <v>21.6</v>
      </c>
      <c r="BI179" s="113">
        <v>23.3</v>
      </c>
      <c r="BJ179" s="113">
        <v>18.3</v>
      </c>
      <c r="BK179" s="115"/>
      <c r="BM179" s="116">
        <f t="shared" si="69"/>
        <v>24.26</v>
      </c>
      <c r="BN179" s="113">
        <v>24.9</v>
      </c>
      <c r="BO179" s="113">
        <v>24.4</v>
      </c>
      <c r="BP179" s="113">
        <v>24.5</v>
      </c>
      <c r="BQ179" s="113">
        <v>26.6</v>
      </c>
      <c r="BR179" s="113">
        <v>20.9</v>
      </c>
      <c r="BU179" s="116">
        <f t="shared" si="70"/>
        <v>24.74</v>
      </c>
      <c r="BV179" s="113">
        <v>25.9</v>
      </c>
      <c r="BW179" s="113">
        <v>25.5</v>
      </c>
      <c r="BX179" s="113">
        <v>24.6</v>
      </c>
      <c r="BY179" s="113">
        <v>26.3</v>
      </c>
      <c r="BZ179" s="113">
        <v>21.4</v>
      </c>
      <c r="CC179" s="116">
        <f t="shared" si="71"/>
        <v>24.82</v>
      </c>
      <c r="CD179" s="113">
        <v>26</v>
      </c>
      <c r="CE179" s="113">
        <v>25.6</v>
      </c>
      <c r="CF179" s="113">
        <v>24.7</v>
      </c>
      <c r="CG179" s="113">
        <v>24.9</v>
      </c>
      <c r="CH179" s="113">
        <v>22.9</v>
      </c>
      <c r="CK179" s="116">
        <f t="shared" si="72"/>
        <v>25.6</v>
      </c>
      <c r="CL179" s="113">
        <v>27.2</v>
      </c>
      <c r="CM179" s="113">
        <v>26.8</v>
      </c>
      <c r="CN179" s="113">
        <v>25.3</v>
      </c>
      <c r="CO179" s="113">
        <v>26</v>
      </c>
      <c r="CP179" s="113">
        <v>22.7</v>
      </c>
      <c r="CS179" s="116">
        <f t="shared" si="73"/>
        <v>24.8</v>
      </c>
      <c r="CT179" s="113">
        <v>26</v>
      </c>
      <c r="CU179" s="113">
        <v>25.5</v>
      </c>
      <c r="CV179" s="113">
        <v>24.9</v>
      </c>
      <c r="CW179" s="113">
        <v>27.3</v>
      </c>
      <c r="CX179" s="113">
        <v>21.5</v>
      </c>
      <c r="DA179" s="113">
        <v>45933</v>
      </c>
      <c r="DB179" s="113">
        <v>21.854166666666668</v>
      </c>
      <c r="DC179" s="113">
        <v>22.4</v>
      </c>
    </row>
    <row r="180" spans="3:107">
      <c r="C180" s="115">
        <f t="shared" si="74"/>
        <v>179</v>
      </c>
      <c r="D180" s="116">
        <f t="shared" si="51"/>
        <v>23.365449999999999</v>
      </c>
      <c r="E180" s="116">
        <f t="shared" si="52"/>
        <v>24.58</v>
      </c>
      <c r="F180" s="116">
        <f t="shared" si="53"/>
        <v>15.365449999999999</v>
      </c>
      <c r="G180" s="116">
        <f>指導機関用調整項目!$G$2*F180/$F$367</f>
        <v>0.12346189203662367</v>
      </c>
      <c r="H180" s="116">
        <f t="shared" si="75"/>
        <v>8.5679406554641151</v>
      </c>
      <c r="I180" s="116">
        <f>IF(降水量!Y180&gt;0,降水量!Y180*飽差!I180*F180*E180,0)</f>
        <v>73.655501539860168</v>
      </c>
      <c r="J180" s="116">
        <f>指導機関用調整項目!$G$2*I180/$I$367</f>
        <v>0.21358942795333172</v>
      </c>
      <c r="K180" s="116"/>
      <c r="M180" s="116">
        <f t="shared" si="54"/>
        <v>26.359999999999996</v>
      </c>
      <c r="N180" s="116">
        <f t="shared" si="55"/>
        <v>25.46</v>
      </c>
      <c r="O180" s="116">
        <f t="shared" si="56"/>
        <v>25.225000000000001</v>
      </c>
      <c r="P180" s="116">
        <f t="shared" si="57"/>
        <v>26.42</v>
      </c>
      <c r="Q180" s="116">
        <f t="shared" si="58"/>
        <v>21.619999999999997</v>
      </c>
      <c r="R180" s="116">
        <f t="shared" si="59"/>
        <v>24.56</v>
      </c>
      <c r="S180" s="116">
        <f t="shared" si="60"/>
        <v>24.58</v>
      </c>
      <c r="T180" s="116">
        <f t="shared" si="61"/>
        <v>24.76</v>
      </c>
      <c r="U180" s="116">
        <f t="shared" si="62"/>
        <v>25.139999999999997</v>
      </c>
      <c r="V180" s="116">
        <f t="shared" si="63"/>
        <v>24.725000000000001</v>
      </c>
      <c r="Y180" s="116">
        <f t="shared" si="64"/>
        <v>26.359999999999996</v>
      </c>
      <c r="Z180" s="113">
        <v>27.4</v>
      </c>
      <c r="AA180" s="113">
        <v>25.5</v>
      </c>
      <c r="AB180" s="113">
        <v>27.2</v>
      </c>
      <c r="AC180" s="113">
        <v>27.8</v>
      </c>
      <c r="AD180" s="113">
        <v>23.9</v>
      </c>
      <c r="AE180" s="115"/>
      <c r="AG180" s="116">
        <f t="shared" si="65"/>
        <v>25.46</v>
      </c>
      <c r="AH180" s="113">
        <v>27.4</v>
      </c>
      <c r="AI180" s="113">
        <v>24.8</v>
      </c>
      <c r="AJ180" s="113">
        <v>25.2</v>
      </c>
      <c r="AK180" s="113">
        <v>26.2</v>
      </c>
      <c r="AL180" s="113">
        <v>23.7</v>
      </c>
      <c r="AM180" s="115"/>
      <c r="AO180" s="116">
        <f t="shared" si="66"/>
        <v>25.225000000000001</v>
      </c>
      <c r="AP180" s="113">
        <v>27.4</v>
      </c>
      <c r="AQ180" s="113">
        <v>24.8</v>
      </c>
      <c r="AR180" s="113">
        <v>25.7</v>
      </c>
      <c r="AS180" s="113">
        <v>26.4</v>
      </c>
      <c r="AT180" s="113">
        <v>24</v>
      </c>
      <c r="AU180" s="115"/>
      <c r="AW180" s="116">
        <f t="shared" si="67"/>
        <v>26.42</v>
      </c>
      <c r="AX180" s="113">
        <v>27.7</v>
      </c>
      <c r="AY180" s="113">
        <v>25.5</v>
      </c>
      <c r="AZ180" s="113">
        <v>27.3</v>
      </c>
      <c r="BA180" s="113">
        <v>27.7</v>
      </c>
      <c r="BB180" s="113">
        <v>23.9</v>
      </c>
      <c r="BC180" s="115"/>
      <c r="BE180" s="116">
        <f t="shared" si="68"/>
        <v>21.619999999999997</v>
      </c>
      <c r="BF180" s="113">
        <v>22.2</v>
      </c>
      <c r="BG180" s="113">
        <v>20</v>
      </c>
      <c r="BH180" s="113">
        <v>22.7</v>
      </c>
      <c r="BI180" s="113">
        <v>24.1</v>
      </c>
      <c r="BJ180" s="113">
        <v>19.100000000000001</v>
      </c>
      <c r="BK180" s="115"/>
      <c r="BM180" s="116">
        <f t="shared" si="69"/>
        <v>24.56</v>
      </c>
      <c r="BN180" s="113">
        <v>25.2</v>
      </c>
      <c r="BO180" s="113">
        <v>23.1</v>
      </c>
      <c r="BP180" s="113">
        <v>25.5</v>
      </c>
      <c r="BQ180" s="113">
        <v>27.1</v>
      </c>
      <c r="BR180" s="113">
        <v>21.9</v>
      </c>
      <c r="BU180" s="116">
        <f t="shared" si="70"/>
        <v>24.58</v>
      </c>
      <c r="BV180" s="113">
        <v>26.1</v>
      </c>
      <c r="BW180" s="113">
        <v>23.3</v>
      </c>
      <c r="BX180" s="113">
        <v>25.3</v>
      </c>
      <c r="BY180" s="113">
        <v>25.9</v>
      </c>
      <c r="BZ180" s="113">
        <v>22.3</v>
      </c>
      <c r="CC180" s="116">
        <f t="shared" si="71"/>
        <v>24.76</v>
      </c>
      <c r="CD180" s="113">
        <v>26.3</v>
      </c>
      <c r="CE180" s="113">
        <v>24</v>
      </c>
      <c r="CF180" s="113">
        <v>24.8</v>
      </c>
      <c r="CG180" s="113">
        <v>25.2</v>
      </c>
      <c r="CH180" s="113">
        <v>23.5</v>
      </c>
      <c r="CK180" s="116">
        <f t="shared" si="72"/>
        <v>25.139999999999997</v>
      </c>
      <c r="CL180" s="113">
        <v>26.5</v>
      </c>
      <c r="CM180" s="113">
        <v>24.5</v>
      </c>
      <c r="CN180" s="113">
        <v>25.6</v>
      </c>
      <c r="CO180" s="113">
        <v>26</v>
      </c>
      <c r="CP180" s="113">
        <v>23.1</v>
      </c>
      <c r="CS180" s="116">
        <f t="shared" si="73"/>
        <v>24.725000000000001</v>
      </c>
      <c r="CT180" s="113">
        <v>26.8</v>
      </c>
      <c r="CU180" s="113">
        <v>23.8</v>
      </c>
      <c r="CV180" s="113">
        <v>25.3</v>
      </c>
      <c r="CW180" s="113">
        <v>27.2</v>
      </c>
      <c r="CX180" s="113">
        <v>22.6</v>
      </c>
      <c r="DA180" s="113">
        <v>45934</v>
      </c>
      <c r="DB180" s="113">
        <v>21.66</v>
      </c>
      <c r="DC180" s="113">
        <v>20.8</v>
      </c>
    </row>
    <row r="181" spans="3:107">
      <c r="C181" s="115">
        <f t="shared" si="74"/>
        <v>180</v>
      </c>
      <c r="D181" s="116">
        <f t="shared" si="51"/>
        <v>23.108650000000001</v>
      </c>
      <c r="E181" s="116">
        <f t="shared" si="52"/>
        <v>24.26</v>
      </c>
      <c r="F181" s="116">
        <f t="shared" si="53"/>
        <v>15.108650000000001</v>
      </c>
      <c r="G181" s="116">
        <f>指導機関用調整項目!$G$2*F181/$F$367</f>
        <v>0.12139849565871057</v>
      </c>
      <c r="H181" s="116">
        <f t="shared" si="75"/>
        <v>8.6893391511228248</v>
      </c>
      <c r="I181" s="116">
        <f>IF(降水量!Y181&gt;0,降水量!Y181*飽差!I181*F181*E181,0)</f>
        <v>55.247827491523815</v>
      </c>
      <c r="J181" s="116">
        <f>指導機関用調整項目!$G$2*I181/$I$367</f>
        <v>0.16021005387076112</v>
      </c>
      <c r="K181" s="116"/>
      <c r="M181" s="116">
        <f t="shared" si="54"/>
        <v>25.98</v>
      </c>
      <c r="N181" s="116">
        <f t="shared" si="55"/>
        <v>24.68</v>
      </c>
      <c r="O181" s="116">
        <f t="shared" si="56"/>
        <v>24.975000000000001</v>
      </c>
      <c r="P181" s="116">
        <f t="shared" si="57"/>
        <v>26.479999999999997</v>
      </c>
      <c r="Q181" s="116">
        <f t="shared" si="58"/>
        <v>21.14</v>
      </c>
      <c r="R181" s="116">
        <f t="shared" si="59"/>
        <v>24</v>
      </c>
      <c r="S181" s="116">
        <f t="shared" si="60"/>
        <v>24.26</v>
      </c>
      <c r="T181" s="116">
        <f t="shared" si="61"/>
        <v>24.78</v>
      </c>
      <c r="U181" s="116">
        <f t="shared" si="62"/>
        <v>25.139999999999997</v>
      </c>
      <c r="V181" s="116">
        <f t="shared" si="63"/>
        <v>24.774999999999999</v>
      </c>
      <c r="Y181" s="116">
        <f t="shared" si="64"/>
        <v>25.98</v>
      </c>
      <c r="Z181" s="113">
        <v>27</v>
      </c>
      <c r="AA181" s="113">
        <v>23.5</v>
      </c>
      <c r="AB181" s="113">
        <v>27.5</v>
      </c>
      <c r="AC181" s="113">
        <v>28.1</v>
      </c>
      <c r="AD181" s="113">
        <v>23.8</v>
      </c>
      <c r="AE181" s="115"/>
      <c r="AG181" s="116">
        <f t="shared" si="65"/>
        <v>24.68</v>
      </c>
      <c r="AH181" s="113">
        <v>26.5</v>
      </c>
      <c r="AI181" s="113">
        <v>21.8</v>
      </c>
      <c r="AJ181" s="113">
        <v>25.6</v>
      </c>
      <c r="AK181" s="113">
        <v>26.2</v>
      </c>
      <c r="AL181" s="113">
        <v>23.3</v>
      </c>
      <c r="AM181" s="115"/>
      <c r="AO181" s="116">
        <f t="shared" si="66"/>
        <v>24.975000000000001</v>
      </c>
      <c r="AP181" s="113">
        <v>26.7</v>
      </c>
      <c r="AQ181" s="113">
        <v>23</v>
      </c>
      <c r="AR181" s="113">
        <v>26.5</v>
      </c>
      <c r="AS181" s="113">
        <v>27</v>
      </c>
      <c r="AT181" s="113">
        <v>23.4</v>
      </c>
      <c r="AU181" s="115"/>
      <c r="AW181" s="116">
        <f t="shared" si="67"/>
        <v>26.479999999999997</v>
      </c>
      <c r="AX181" s="113">
        <v>27.2</v>
      </c>
      <c r="AY181" s="113">
        <v>23.6</v>
      </c>
      <c r="AZ181" s="113">
        <v>28.8</v>
      </c>
      <c r="BA181" s="113">
        <v>28.8</v>
      </c>
      <c r="BB181" s="113">
        <v>24</v>
      </c>
      <c r="BC181" s="115"/>
      <c r="BE181" s="116">
        <f t="shared" si="68"/>
        <v>21.14</v>
      </c>
      <c r="BF181" s="113">
        <v>22.3</v>
      </c>
      <c r="BG181" s="113">
        <v>18.600000000000001</v>
      </c>
      <c r="BH181" s="113">
        <v>21.4</v>
      </c>
      <c r="BI181" s="113">
        <v>24.1</v>
      </c>
      <c r="BJ181" s="113">
        <v>19.3</v>
      </c>
      <c r="BK181" s="115"/>
      <c r="BM181" s="116">
        <f t="shared" si="69"/>
        <v>24</v>
      </c>
      <c r="BN181" s="113">
        <v>24.9</v>
      </c>
      <c r="BO181" s="113">
        <v>20.5</v>
      </c>
      <c r="BP181" s="113">
        <v>24.5</v>
      </c>
      <c r="BQ181" s="113">
        <v>27.1</v>
      </c>
      <c r="BR181" s="113">
        <v>23</v>
      </c>
      <c r="BU181" s="116">
        <f t="shared" si="70"/>
        <v>24.26</v>
      </c>
      <c r="BV181" s="113">
        <v>25.3</v>
      </c>
      <c r="BW181" s="113">
        <v>22.2</v>
      </c>
      <c r="BX181" s="113">
        <v>24.8</v>
      </c>
      <c r="BY181" s="113">
        <v>26</v>
      </c>
      <c r="BZ181" s="113">
        <v>23</v>
      </c>
      <c r="CC181" s="116">
        <f t="shared" si="71"/>
        <v>24.78</v>
      </c>
      <c r="CD181" s="113">
        <v>25.9</v>
      </c>
      <c r="CE181" s="113">
        <v>24.1</v>
      </c>
      <c r="CF181" s="113">
        <v>24.8</v>
      </c>
      <c r="CG181" s="113">
        <v>25.2</v>
      </c>
      <c r="CH181" s="113">
        <v>23.9</v>
      </c>
      <c r="CK181" s="116">
        <f t="shared" si="72"/>
        <v>25.139999999999997</v>
      </c>
      <c r="CL181" s="113">
        <v>26</v>
      </c>
      <c r="CM181" s="113">
        <v>23.9</v>
      </c>
      <c r="CN181" s="113">
        <v>25.8</v>
      </c>
      <c r="CO181" s="113">
        <v>25.9</v>
      </c>
      <c r="CP181" s="113">
        <v>24.1</v>
      </c>
      <c r="CS181" s="116">
        <f t="shared" si="73"/>
        <v>24.774999999999999</v>
      </c>
      <c r="CT181" s="113">
        <v>26.1</v>
      </c>
      <c r="CU181" s="113">
        <v>22.4</v>
      </c>
      <c r="CV181" s="113">
        <v>25.4</v>
      </c>
      <c r="CW181" s="113">
        <v>27.4</v>
      </c>
      <c r="CX181" s="113">
        <v>23.9</v>
      </c>
      <c r="DA181" s="113">
        <v>45935</v>
      </c>
      <c r="DB181" s="113">
        <v>22.049583333333331</v>
      </c>
      <c r="DC181" s="113">
        <v>22.8</v>
      </c>
    </row>
    <row r="182" spans="3:107">
      <c r="C182" s="115">
        <f t="shared" si="74"/>
        <v>181</v>
      </c>
      <c r="D182" s="116">
        <f t="shared" si="51"/>
        <v>23.076550000000001</v>
      </c>
      <c r="E182" s="116">
        <f t="shared" si="52"/>
        <v>24.220000000000002</v>
      </c>
      <c r="F182" s="116">
        <f t="shared" si="53"/>
        <v>15.076550000000001</v>
      </c>
      <c r="G182" s="116">
        <f>指導機関用調整項目!$G$2*F182/$F$367</f>
        <v>0.12114057111147142</v>
      </c>
      <c r="H182" s="116">
        <f t="shared" si="75"/>
        <v>8.8104797222342963</v>
      </c>
      <c r="I182" s="116">
        <f>IF(降水量!Y182&gt;0,降水量!Y182*飽差!I182*F182*E182,0)</f>
        <v>17.698922398611078</v>
      </c>
      <c r="J182" s="116">
        <f>指導機関用調整項目!$G$2*I182/$I$367</f>
        <v>5.1324105212479779e-002</v>
      </c>
      <c r="K182" s="116"/>
      <c r="M182" s="116">
        <f t="shared" si="54"/>
        <v>25.54</v>
      </c>
      <c r="N182" s="116">
        <f t="shared" si="55"/>
        <v>25.04</v>
      </c>
      <c r="O182" s="116">
        <f t="shared" si="56"/>
        <v>24.9</v>
      </c>
      <c r="P182" s="116">
        <f t="shared" si="57"/>
        <v>25.94</v>
      </c>
      <c r="Q182" s="116">
        <f t="shared" si="58"/>
        <v>21.58</v>
      </c>
      <c r="R182" s="116">
        <f t="shared" si="59"/>
        <v>23.94</v>
      </c>
      <c r="S182" s="116">
        <f t="shared" si="60"/>
        <v>24.220000000000002</v>
      </c>
      <c r="T182" s="116">
        <f t="shared" si="61"/>
        <v>24.98</v>
      </c>
      <c r="U182" s="116">
        <f t="shared" si="62"/>
        <v>25.42</v>
      </c>
      <c r="V182" s="116">
        <f t="shared" si="63"/>
        <v>25.05</v>
      </c>
      <c r="Y182" s="116">
        <f t="shared" si="64"/>
        <v>25.54</v>
      </c>
      <c r="Z182" s="113">
        <v>27.1</v>
      </c>
      <c r="AA182" s="113">
        <v>23.7</v>
      </c>
      <c r="AB182" s="113">
        <v>26.3</v>
      </c>
      <c r="AC182" s="113">
        <v>28.4</v>
      </c>
      <c r="AD182" s="113">
        <v>22.2</v>
      </c>
      <c r="AE182" s="115"/>
      <c r="AG182" s="116">
        <f t="shared" si="65"/>
        <v>25.04</v>
      </c>
      <c r="AH182" s="113">
        <v>26.6</v>
      </c>
      <c r="AI182" s="113">
        <v>23</v>
      </c>
      <c r="AJ182" s="113">
        <v>25.5</v>
      </c>
      <c r="AK182" s="113">
        <v>27.8</v>
      </c>
      <c r="AL182" s="113">
        <v>22.3</v>
      </c>
      <c r="AM182" s="115"/>
      <c r="AO182" s="116">
        <f t="shared" si="66"/>
        <v>24.9</v>
      </c>
      <c r="AP182" s="113">
        <v>27.1</v>
      </c>
      <c r="AQ182" s="113">
        <v>23.4</v>
      </c>
      <c r="AR182" s="113">
        <v>26.9</v>
      </c>
      <c r="AS182" s="113">
        <v>26.4</v>
      </c>
      <c r="AT182" s="113">
        <v>22.9</v>
      </c>
      <c r="AU182" s="115"/>
      <c r="AW182" s="116">
        <f t="shared" si="67"/>
        <v>25.94</v>
      </c>
      <c r="AX182" s="113">
        <v>27.4</v>
      </c>
      <c r="AY182" s="113">
        <v>24.2</v>
      </c>
      <c r="AZ182" s="113">
        <v>27.1</v>
      </c>
      <c r="BA182" s="113">
        <v>27.8</v>
      </c>
      <c r="BB182" s="113">
        <v>23.2</v>
      </c>
      <c r="BC182" s="115"/>
      <c r="BE182" s="116">
        <f t="shared" si="68"/>
        <v>21.58</v>
      </c>
      <c r="BF182" s="113">
        <v>23.5</v>
      </c>
      <c r="BG182" s="113">
        <v>20.6</v>
      </c>
      <c r="BH182" s="113">
        <v>20.9</v>
      </c>
      <c r="BI182" s="113">
        <v>24.1</v>
      </c>
      <c r="BJ182" s="113">
        <v>18.8</v>
      </c>
      <c r="BK182" s="115"/>
      <c r="BM182" s="116">
        <f t="shared" si="69"/>
        <v>23.94</v>
      </c>
      <c r="BN182" s="113">
        <v>25.9</v>
      </c>
      <c r="BO182" s="113">
        <v>22.7</v>
      </c>
      <c r="BP182" s="113">
        <v>23</v>
      </c>
      <c r="BQ182" s="113">
        <v>27</v>
      </c>
      <c r="BR182" s="113">
        <v>21.1</v>
      </c>
      <c r="BU182" s="116">
        <f t="shared" si="70"/>
        <v>24.220000000000002</v>
      </c>
      <c r="BV182" s="113">
        <v>25.5</v>
      </c>
      <c r="BW182" s="113">
        <v>23.1</v>
      </c>
      <c r="BX182" s="113">
        <v>24.1</v>
      </c>
      <c r="BY182" s="113">
        <v>26.6</v>
      </c>
      <c r="BZ182" s="113">
        <v>21.8</v>
      </c>
      <c r="CC182" s="116">
        <f t="shared" si="71"/>
        <v>24.98</v>
      </c>
      <c r="CD182" s="113">
        <v>26.1</v>
      </c>
      <c r="CE182" s="113">
        <v>24.7</v>
      </c>
      <c r="CF182" s="113">
        <v>24.7</v>
      </c>
      <c r="CG182" s="113">
        <v>25.9</v>
      </c>
      <c r="CH182" s="113">
        <v>23.5</v>
      </c>
      <c r="CK182" s="116">
        <f t="shared" si="72"/>
        <v>25.42</v>
      </c>
      <c r="CL182" s="113">
        <v>26.3</v>
      </c>
      <c r="CM182" s="113">
        <v>25.1</v>
      </c>
      <c r="CN182" s="113">
        <v>25.5</v>
      </c>
      <c r="CO182" s="113">
        <v>26.8</v>
      </c>
      <c r="CP182" s="113">
        <v>23.4</v>
      </c>
      <c r="CS182" s="116">
        <f t="shared" si="73"/>
        <v>25.05</v>
      </c>
      <c r="CT182" s="113">
        <v>26.4</v>
      </c>
      <c r="CU182" s="113">
        <v>24.5</v>
      </c>
      <c r="CV182" s="113">
        <v>24.6</v>
      </c>
      <c r="CW182" s="113">
        <v>29.1</v>
      </c>
      <c r="CX182" s="113">
        <v>22</v>
      </c>
      <c r="DA182" s="113">
        <v>45936</v>
      </c>
      <c r="DB182" s="113">
        <v>22.933333333333334</v>
      </c>
      <c r="DC182" s="113">
        <v>23.4</v>
      </c>
    </row>
    <row r="183" spans="3:107">
      <c r="C183" s="115">
        <f t="shared" si="74"/>
        <v>182</v>
      </c>
      <c r="D183" s="116">
        <f t="shared" si="51"/>
        <v>22.69135</v>
      </c>
      <c r="E183" s="116">
        <f t="shared" si="52"/>
        <v>23.74</v>
      </c>
      <c r="F183" s="116">
        <f t="shared" si="53"/>
        <v>14.69135</v>
      </c>
      <c r="G183" s="116">
        <f>指導機関用調整項目!$G$2*F183/$F$367</f>
        <v>0.11804547654460175</v>
      </c>
      <c r="H183" s="116">
        <f t="shared" si="75"/>
        <v>8.9285251987788978</v>
      </c>
      <c r="I183" s="116">
        <f>IF(降水量!Y183&gt;0,降水量!Y183*飽差!I183*F183*E183,0)</f>
        <v>2.8195414369375098</v>
      </c>
      <c r="J183" s="116">
        <f>指導機関用調整項目!$G$2*I183/$I$367</f>
        <v>8.1762289308462827e-003</v>
      </c>
      <c r="K183" s="116"/>
      <c r="M183" s="116">
        <f t="shared" si="54"/>
        <v>25.58</v>
      </c>
      <c r="N183" s="116">
        <f t="shared" si="55"/>
        <v>24.9</v>
      </c>
      <c r="O183" s="116">
        <f t="shared" si="56"/>
        <v>25.1</v>
      </c>
      <c r="P183" s="116">
        <f t="shared" si="57"/>
        <v>25.78</v>
      </c>
      <c r="Q183" s="116">
        <f t="shared" si="58"/>
        <v>21.04</v>
      </c>
      <c r="R183" s="116">
        <f t="shared" si="59"/>
        <v>23.7</v>
      </c>
      <c r="S183" s="116">
        <f t="shared" si="60"/>
        <v>23.74</v>
      </c>
      <c r="T183" s="116">
        <f t="shared" si="61"/>
        <v>24.46</v>
      </c>
      <c r="U183" s="116">
        <f t="shared" si="62"/>
        <v>24.840000000000003</v>
      </c>
      <c r="V183" s="116">
        <f t="shared" si="63"/>
        <v>24.375000000000004</v>
      </c>
      <c r="Y183" s="116">
        <f t="shared" si="64"/>
        <v>25.58</v>
      </c>
      <c r="Z183" s="113">
        <v>27.9</v>
      </c>
      <c r="AA183" s="113">
        <v>25.7</v>
      </c>
      <c r="AB183" s="113">
        <v>25.2</v>
      </c>
      <c r="AC183" s="113">
        <v>28.3</v>
      </c>
      <c r="AD183" s="113">
        <v>20.8</v>
      </c>
      <c r="AE183" s="115"/>
      <c r="AG183" s="116">
        <f t="shared" si="65"/>
        <v>24.9</v>
      </c>
      <c r="AH183" s="113">
        <v>26.8</v>
      </c>
      <c r="AI183" s="113">
        <v>24.9</v>
      </c>
      <c r="AJ183" s="113">
        <v>24.4</v>
      </c>
      <c r="AK183" s="113">
        <v>27.6</v>
      </c>
      <c r="AL183" s="113">
        <v>20.8</v>
      </c>
      <c r="AM183" s="115"/>
      <c r="AO183" s="116">
        <f t="shared" si="66"/>
        <v>25.1</v>
      </c>
      <c r="AP183" s="113">
        <v>27.3</v>
      </c>
      <c r="AQ183" s="113">
        <v>26.7</v>
      </c>
      <c r="AR183" s="113">
        <v>25.5</v>
      </c>
      <c r="AS183" s="113">
        <v>27.1</v>
      </c>
      <c r="AT183" s="113">
        <v>21.1</v>
      </c>
      <c r="AU183" s="115"/>
      <c r="AW183" s="116">
        <f t="shared" si="67"/>
        <v>25.78</v>
      </c>
      <c r="AX183" s="113">
        <v>27.4</v>
      </c>
      <c r="AY183" s="113">
        <v>26.5</v>
      </c>
      <c r="AZ183" s="113">
        <v>26.1</v>
      </c>
      <c r="BA183" s="113">
        <v>27.8</v>
      </c>
      <c r="BB183" s="113">
        <v>21.1</v>
      </c>
      <c r="BC183" s="115"/>
      <c r="BE183" s="116">
        <f t="shared" si="68"/>
        <v>21.04</v>
      </c>
      <c r="BF183" s="113">
        <v>22.9</v>
      </c>
      <c r="BG183" s="113">
        <v>20.9</v>
      </c>
      <c r="BH183" s="113">
        <v>21.7</v>
      </c>
      <c r="BI183" s="113">
        <v>22.7</v>
      </c>
      <c r="BJ183" s="113">
        <v>17</v>
      </c>
      <c r="BK183" s="115"/>
      <c r="BM183" s="116">
        <f t="shared" si="69"/>
        <v>23.7</v>
      </c>
      <c r="BN183" s="113">
        <v>25.1</v>
      </c>
      <c r="BO183" s="113">
        <v>23</v>
      </c>
      <c r="BP183" s="113">
        <v>24</v>
      </c>
      <c r="BQ183" s="113">
        <v>26.7</v>
      </c>
      <c r="BR183" s="113">
        <v>19.7</v>
      </c>
      <c r="BU183" s="116">
        <f t="shared" si="70"/>
        <v>23.74</v>
      </c>
      <c r="BV183" s="113">
        <v>25.5</v>
      </c>
      <c r="BW183" s="113">
        <v>23.7</v>
      </c>
      <c r="BX183" s="113">
        <v>23.7</v>
      </c>
      <c r="BY183" s="113">
        <v>26.4</v>
      </c>
      <c r="BZ183" s="113">
        <v>19.399999999999999</v>
      </c>
      <c r="CC183" s="116">
        <f t="shared" si="71"/>
        <v>24.46</v>
      </c>
      <c r="CD183" s="113">
        <v>26.5</v>
      </c>
      <c r="CE183" s="113">
        <v>24.9</v>
      </c>
      <c r="CF183" s="113">
        <v>23.6</v>
      </c>
      <c r="CG183" s="113">
        <v>26.3</v>
      </c>
      <c r="CH183" s="113">
        <v>21</v>
      </c>
      <c r="CK183" s="116">
        <f t="shared" si="72"/>
        <v>24.840000000000003</v>
      </c>
      <c r="CL183" s="113">
        <v>27.1</v>
      </c>
      <c r="CM183" s="113">
        <v>25.1</v>
      </c>
      <c r="CN183" s="113">
        <v>24.6</v>
      </c>
      <c r="CO183" s="113">
        <v>26.8</v>
      </c>
      <c r="CP183" s="113">
        <v>20.6</v>
      </c>
      <c r="CS183" s="116">
        <f t="shared" si="73"/>
        <v>24.375000000000004</v>
      </c>
      <c r="CT183" s="113">
        <v>26.5</v>
      </c>
      <c r="CU183" s="113">
        <v>24.2</v>
      </c>
      <c r="CV183" s="113">
        <v>24.5</v>
      </c>
      <c r="CW183" s="113">
        <v>28.1</v>
      </c>
      <c r="CX183" s="113">
        <v>20.7</v>
      </c>
      <c r="DA183" s="113">
        <v>45937</v>
      </c>
      <c r="DB183" s="113">
        <v>22.450416666666669</v>
      </c>
      <c r="DC183" s="113">
        <v>22</v>
      </c>
    </row>
    <row r="184" spans="3:107">
      <c r="C184" s="115">
        <f t="shared" si="74"/>
        <v>183</v>
      </c>
      <c r="D184" s="116">
        <f t="shared" si="51"/>
        <v>23.333349999999999</v>
      </c>
      <c r="E184" s="116">
        <f t="shared" si="52"/>
        <v>24.54</v>
      </c>
      <c r="F184" s="116">
        <f t="shared" si="53"/>
        <v>15.333349999999999</v>
      </c>
      <c r="G184" s="116">
        <f>指導機関用調整項目!$G$2*F184/$F$367</f>
        <v>0.12320396748938453</v>
      </c>
      <c r="H184" s="116">
        <f t="shared" si="75"/>
        <v>9.0517291662682826</v>
      </c>
      <c r="I184" s="116">
        <f>IF(降水量!Y184&gt;0,降水量!Y184*飽差!I184*F184*E184,0)</f>
        <v>5.3250399523701493</v>
      </c>
      <c r="J184" s="116">
        <f>指導機関用調整項目!$G$2*I184/$I$367</f>
        <v>1.5441782534599467e-002</v>
      </c>
      <c r="K184" s="116"/>
      <c r="M184" s="116">
        <f t="shared" si="54"/>
        <v>26.24</v>
      </c>
      <c r="N184" s="116">
        <f t="shared" si="55"/>
        <v>25.360000000000003</v>
      </c>
      <c r="O184" s="116">
        <f t="shared" si="56"/>
        <v>25.524999999999999</v>
      </c>
      <c r="P184" s="116">
        <f t="shared" si="57"/>
        <v>26.119999999999997</v>
      </c>
      <c r="Q184" s="116">
        <f t="shared" si="58"/>
        <v>21.36</v>
      </c>
      <c r="R184" s="116">
        <f t="shared" si="59"/>
        <v>24.08</v>
      </c>
      <c r="S184" s="116">
        <f t="shared" si="60"/>
        <v>24.54</v>
      </c>
      <c r="T184" s="116">
        <f t="shared" si="61"/>
        <v>25.059999999999995</v>
      </c>
      <c r="U184" s="116">
        <f t="shared" si="62"/>
        <v>25.619999999999997</v>
      </c>
      <c r="V184" s="116">
        <f t="shared" si="63"/>
        <v>25.200000000000003</v>
      </c>
      <c r="Y184" s="116">
        <f t="shared" si="64"/>
        <v>26.24</v>
      </c>
      <c r="Z184" s="113">
        <v>27.1</v>
      </c>
      <c r="AA184" s="113">
        <v>26.7</v>
      </c>
      <c r="AB184" s="113">
        <v>26</v>
      </c>
      <c r="AC184" s="113">
        <v>28.5</v>
      </c>
      <c r="AD184" s="113">
        <v>22.9</v>
      </c>
      <c r="AE184" s="115"/>
      <c r="AG184" s="116">
        <f t="shared" si="65"/>
        <v>25.360000000000003</v>
      </c>
      <c r="AH184" s="113">
        <v>26.3</v>
      </c>
      <c r="AI184" s="113">
        <v>25.9</v>
      </c>
      <c r="AJ184" s="113">
        <v>25.3</v>
      </c>
      <c r="AK184" s="113">
        <v>26.9</v>
      </c>
      <c r="AL184" s="113">
        <v>22.4</v>
      </c>
      <c r="AM184" s="115"/>
      <c r="AO184" s="116">
        <f t="shared" si="66"/>
        <v>25.524999999999999</v>
      </c>
      <c r="AP184" s="113">
        <v>26.6</v>
      </c>
      <c r="AQ184" s="113">
        <v>27.2</v>
      </c>
      <c r="AR184" s="113">
        <v>24.9</v>
      </c>
      <c r="AS184" s="113">
        <v>27.1</v>
      </c>
      <c r="AT184" s="113">
        <v>22.9</v>
      </c>
      <c r="AU184" s="115"/>
      <c r="AW184" s="116">
        <f t="shared" si="67"/>
        <v>26.119999999999997</v>
      </c>
      <c r="AX184" s="113">
        <v>26.8</v>
      </c>
      <c r="AY184" s="113">
        <v>27.3</v>
      </c>
      <c r="AZ184" s="113">
        <v>25.2</v>
      </c>
      <c r="BA184" s="113">
        <v>28.2</v>
      </c>
      <c r="BB184" s="113">
        <v>23.1</v>
      </c>
      <c r="BC184" s="115"/>
      <c r="BE184" s="116">
        <f t="shared" si="68"/>
        <v>21.36</v>
      </c>
      <c r="BF184" s="113">
        <v>20.8</v>
      </c>
      <c r="BG184" s="113">
        <v>21.9</v>
      </c>
      <c r="BH184" s="113">
        <v>22</v>
      </c>
      <c r="BI184" s="113">
        <v>23.3</v>
      </c>
      <c r="BJ184" s="113">
        <v>18.8</v>
      </c>
      <c r="BK184" s="115"/>
      <c r="BM184" s="116">
        <f t="shared" si="69"/>
        <v>24.08</v>
      </c>
      <c r="BN184" s="113">
        <v>23.4</v>
      </c>
      <c r="BO184" s="113">
        <v>23.9</v>
      </c>
      <c r="BP184" s="113">
        <v>25.2</v>
      </c>
      <c r="BQ184" s="113">
        <v>27.3</v>
      </c>
      <c r="BR184" s="113">
        <v>20.6</v>
      </c>
      <c r="BU184" s="116">
        <f t="shared" si="70"/>
        <v>24.54</v>
      </c>
      <c r="BV184" s="113">
        <v>25.6</v>
      </c>
      <c r="BW184" s="113">
        <v>24.1</v>
      </c>
      <c r="BX184" s="113">
        <v>24.4</v>
      </c>
      <c r="BY184" s="113">
        <v>26.5</v>
      </c>
      <c r="BZ184" s="113">
        <v>22.1</v>
      </c>
      <c r="CC184" s="116">
        <f t="shared" si="71"/>
        <v>25.059999999999995</v>
      </c>
      <c r="CD184" s="113">
        <v>26.2</v>
      </c>
      <c r="CE184" s="113">
        <v>24.9</v>
      </c>
      <c r="CF184" s="113">
        <v>24</v>
      </c>
      <c r="CG184" s="113">
        <v>26.6</v>
      </c>
      <c r="CH184" s="113">
        <v>23.6</v>
      </c>
      <c r="CK184" s="116">
        <f t="shared" si="72"/>
        <v>25.619999999999997</v>
      </c>
      <c r="CL184" s="113">
        <v>26.9</v>
      </c>
      <c r="CM184" s="113">
        <v>25.2</v>
      </c>
      <c r="CN184" s="113">
        <v>25.4</v>
      </c>
      <c r="CO184" s="113">
        <v>27.2</v>
      </c>
      <c r="CP184" s="113">
        <v>23.4</v>
      </c>
      <c r="CS184" s="116">
        <f t="shared" si="73"/>
        <v>25.200000000000003</v>
      </c>
      <c r="CT184" s="113">
        <v>26.1</v>
      </c>
      <c r="CU184" s="113">
        <v>25</v>
      </c>
      <c r="CV184" s="113">
        <v>25.2</v>
      </c>
      <c r="CW184" s="113">
        <v>27.6</v>
      </c>
      <c r="CX184" s="113">
        <v>23</v>
      </c>
      <c r="DA184" s="113">
        <v>45938</v>
      </c>
      <c r="DB184" s="113">
        <v>22.210416666666664</v>
      </c>
      <c r="DC184" s="113">
        <v>23.4</v>
      </c>
    </row>
    <row r="185" spans="3:107">
      <c r="C185" s="115">
        <f t="shared" si="74"/>
        <v>184</v>
      </c>
      <c r="D185" s="116">
        <f t="shared" si="51"/>
        <v>23.75065</v>
      </c>
      <c r="E185" s="116">
        <f t="shared" si="52"/>
        <v>25.06</v>
      </c>
      <c r="F185" s="116">
        <f t="shared" si="53"/>
        <v>15.75065</v>
      </c>
      <c r="G185" s="116">
        <f>指導機関用調整項目!$G$2*F185/$F$367</f>
        <v>0.12655698660349332</v>
      </c>
      <c r="H185" s="116">
        <f t="shared" si="75"/>
        <v>9.1782861528717756</v>
      </c>
      <c r="I185" s="116">
        <f>IF(降水量!Y185&gt;0,降水量!Y185*飽差!I185*F185*E185,0)</f>
        <v>15.163210095189502</v>
      </c>
      <c r="J185" s="116">
        <f>指導機関用調整項目!$G$2*I185/$I$367</f>
        <v>4.3970936351781155e-002</v>
      </c>
      <c r="K185" s="116"/>
      <c r="M185" s="116">
        <f t="shared" si="54"/>
        <v>26.4</v>
      </c>
      <c r="N185" s="116">
        <f t="shared" si="55"/>
        <v>25.7</v>
      </c>
      <c r="O185" s="116">
        <f t="shared" si="56"/>
        <v>25.299999999999997</v>
      </c>
      <c r="P185" s="116">
        <f t="shared" si="57"/>
        <v>26.380000000000003</v>
      </c>
      <c r="Q185" s="116">
        <f t="shared" si="58"/>
        <v>21.82</v>
      </c>
      <c r="R185" s="116">
        <f t="shared" si="59"/>
        <v>24.38</v>
      </c>
      <c r="S185" s="116">
        <f t="shared" si="60"/>
        <v>25.06</v>
      </c>
      <c r="T185" s="116">
        <f t="shared" si="61"/>
        <v>25.279999999999998</v>
      </c>
      <c r="U185" s="116">
        <f t="shared" si="62"/>
        <v>26.1</v>
      </c>
      <c r="V185" s="116">
        <f t="shared" si="63"/>
        <v>25.049999999999997</v>
      </c>
      <c r="Y185" s="116">
        <f t="shared" si="64"/>
        <v>26.4</v>
      </c>
      <c r="Z185" s="113">
        <v>27.7</v>
      </c>
      <c r="AA185" s="113">
        <v>26.7</v>
      </c>
      <c r="AB185" s="113">
        <v>26.7</v>
      </c>
      <c r="AC185" s="113">
        <v>27.2</v>
      </c>
      <c r="AD185" s="113">
        <v>23.7</v>
      </c>
      <c r="AE185" s="115"/>
      <c r="AG185" s="116">
        <f t="shared" si="65"/>
        <v>25.7</v>
      </c>
      <c r="AH185" s="113">
        <v>27.4</v>
      </c>
      <c r="AI185" s="113">
        <v>25.5</v>
      </c>
      <c r="AJ185" s="113">
        <v>25.7</v>
      </c>
      <c r="AK185" s="113">
        <v>26.3</v>
      </c>
      <c r="AL185" s="113">
        <v>23.6</v>
      </c>
      <c r="AM185" s="115"/>
      <c r="AO185" s="116">
        <f t="shared" si="66"/>
        <v>25.299999999999997</v>
      </c>
      <c r="AP185" s="113">
        <v>27.6</v>
      </c>
      <c r="AQ185" s="113">
        <v>25.3</v>
      </c>
      <c r="AR185" s="113">
        <v>25.5</v>
      </c>
      <c r="AS185" s="113">
        <v>26</v>
      </c>
      <c r="AT185" s="113">
        <v>24.4</v>
      </c>
      <c r="AU185" s="115"/>
      <c r="AW185" s="116">
        <f t="shared" si="67"/>
        <v>26.380000000000003</v>
      </c>
      <c r="AX185" s="113">
        <v>27.6</v>
      </c>
      <c r="AY185" s="113">
        <v>26.4</v>
      </c>
      <c r="AZ185" s="113">
        <v>26.1</v>
      </c>
      <c r="BA185" s="113">
        <v>26.9</v>
      </c>
      <c r="BB185" s="113">
        <v>24.9</v>
      </c>
      <c r="BC185" s="115"/>
      <c r="BE185" s="116">
        <f t="shared" si="68"/>
        <v>21.82</v>
      </c>
      <c r="BF185" s="113">
        <v>22.2</v>
      </c>
      <c r="BG185" s="113">
        <v>22.4</v>
      </c>
      <c r="BH185" s="113">
        <v>22.7</v>
      </c>
      <c r="BI185" s="113">
        <v>20.2</v>
      </c>
      <c r="BJ185" s="113">
        <v>21.6</v>
      </c>
      <c r="BK185" s="115"/>
      <c r="BM185" s="116">
        <f t="shared" si="69"/>
        <v>24.38</v>
      </c>
      <c r="BN185" s="113">
        <v>24.8</v>
      </c>
      <c r="BO185" s="113">
        <v>24.2</v>
      </c>
      <c r="BP185" s="113">
        <v>26</v>
      </c>
      <c r="BQ185" s="113">
        <v>23.6</v>
      </c>
      <c r="BR185" s="113">
        <v>23.3</v>
      </c>
      <c r="BU185" s="116">
        <f t="shared" si="70"/>
        <v>25.06</v>
      </c>
      <c r="BV185" s="113">
        <v>26.1</v>
      </c>
      <c r="BW185" s="113">
        <v>25.5</v>
      </c>
      <c r="BX185" s="113">
        <v>25.1</v>
      </c>
      <c r="BY185" s="113">
        <v>24.9</v>
      </c>
      <c r="BZ185" s="113">
        <v>23.7</v>
      </c>
      <c r="CC185" s="116">
        <f t="shared" si="71"/>
        <v>25.279999999999998</v>
      </c>
      <c r="CD185" s="113">
        <v>27</v>
      </c>
      <c r="CE185" s="113">
        <v>25</v>
      </c>
      <c r="CF185" s="113">
        <v>24.3</v>
      </c>
      <c r="CG185" s="113">
        <v>25.8</v>
      </c>
      <c r="CH185" s="113">
        <v>24.3</v>
      </c>
      <c r="CK185" s="116">
        <f t="shared" si="72"/>
        <v>26.1</v>
      </c>
      <c r="CL185" s="113">
        <v>27.4</v>
      </c>
      <c r="CM185" s="113">
        <v>26.2</v>
      </c>
      <c r="CN185" s="113">
        <v>25.7</v>
      </c>
      <c r="CO185" s="113">
        <v>26.3</v>
      </c>
      <c r="CP185" s="113">
        <v>24.9</v>
      </c>
      <c r="CS185" s="116">
        <f t="shared" si="73"/>
        <v>25.049999999999997</v>
      </c>
      <c r="CT185" s="113">
        <v>27.2</v>
      </c>
      <c r="CU185" s="113">
        <v>25.4</v>
      </c>
      <c r="CV185" s="113">
        <v>26.1</v>
      </c>
      <c r="CW185" s="113">
        <v>24.8</v>
      </c>
      <c r="CX185" s="113">
        <v>23.9</v>
      </c>
      <c r="DA185" s="113">
        <v>45939</v>
      </c>
      <c r="DB185" s="113">
        <v>22.526666666666667</v>
      </c>
      <c r="DC185" s="113">
        <v>23.1</v>
      </c>
    </row>
    <row r="186" spans="3:107">
      <c r="C186" s="115">
        <f t="shared" si="74"/>
        <v>185</v>
      </c>
      <c r="D186" s="116">
        <f t="shared" si="51"/>
        <v>23.108650000000001</v>
      </c>
      <c r="E186" s="116">
        <f t="shared" si="52"/>
        <v>24.26</v>
      </c>
      <c r="F186" s="116">
        <f t="shared" si="53"/>
        <v>15.108650000000001</v>
      </c>
      <c r="G186" s="116">
        <f>指導機関用調整項目!$G$2*F186/$F$367</f>
        <v>0.12139849565871057</v>
      </c>
      <c r="H186" s="116">
        <f t="shared" si="75"/>
        <v>9.2996846485304854</v>
      </c>
      <c r="I186" s="116">
        <f>IF(降水量!Y186&gt;0,降水量!Y186*飽差!I186*F186*E186,0)</f>
        <v>12.727271364695667</v>
      </c>
      <c r="J186" s="116">
        <f>指導機関用調整項目!$G$2*I186/$I$367</f>
        <v>3.6907095238785985e-002</v>
      </c>
      <c r="K186" s="116"/>
      <c r="M186" s="116">
        <f t="shared" si="54"/>
        <v>25.7</v>
      </c>
      <c r="N186" s="116">
        <f t="shared" si="55"/>
        <v>24.94</v>
      </c>
      <c r="O186" s="116">
        <f t="shared" si="56"/>
        <v>24.375</v>
      </c>
      <c r="P186" s="116">
        <f t="shared" si="57"/>
        <v>25.48</v>
      </c>
      <c r="Q186" s="116">
        <f t="shared" si="58"/>
        <v>21.42</v>
      </c>
      <c r="R186" s="116">
        <f t="shared" si="59"/>
        <v>23.92</v>
      </c>
      <c r="S186" s="116">
        <f t="shared" si="60"/>
        <v>24.26</v>
      </c>
      <c r="T186" s="116">
        <f t="shared" si="61"/>
        <v>24.839999999999996</v>
      </c>
      <c r="U186" s="116">
        <f t="shared" si="62"/>
        <v>25.44</v>
      </c>
      <c r="V186" s="116">
        <f t="shared" si="63"/>
        <v>24.424999999999997</v>
      </c>
      <c r="Y186" s="116">
        <f t="shared" si="64"/>
        <v>25.7</v>
      </c>
      <c r="Z186" s="113">
        <v>28.2</v>
      </c>
      <c r="AA186" s="113">
        <v>27.9</v>
      </c>
      <c r="AB186" s="113">
        <v>24.7</v>
      </c>
      <c r="AC186" s="113">
        <v>26</v>
      </c>
      <c r="AD186" s="113">
        <v>21.7</v>
      </c>
      <c r="AE186" s="115"/>
      <c r="AG186" s="116">
        <f t="shared" si="65"/>
        <v>24.94</v>
      </c>
      <c r="AH186" s="113">
        <v>26.7</v>
      </c>
      <c r="AI186" s="113">
        <v>26.8</v>
      </c>
      <c r="AJ186" s="113">
        <v>25.3</v>
      </c>
      <c r="AK186" s="113">
        <v>24.3</v>
      </c>
      <c r="AL186" s="113">
        <v>21.6</v>
      </c>
      <c r="AM186" s="115"/>
      <c r="AO186" s="116">
        <f t="shared" si="66"/>
        <v>24.375</v>
      </c>
      <c r="AP186" s="113">
        <v>27.7</v>
      </c>
      <c r="AQ186" s="113">
        <v>26.3</v>
      </c>
      <c r="AR186" s="113">
        <v>24.5</v>
      </c>
      <c r="AS186" s="113">
        <v>24.7</v>
      </c>
      <c r="AT186" s="113">
        <v>22</v>
      </c>
      <c r="AU186" s="115"/>
      <c r="AW186" s="116">
        <f t="shared" si="67"/>
        <v>25.48</v>
      </c>
      <c r="AX186" s="113">
        <v>27.9</v>
      </c>
      <c r="AY186" s="113">
        <v>27.4</v>
      </c>
      <c r="AZ186" s="113">
        <v>25</v>
      </c>
      <c r="BA186" s="113">
        <v>25.2</v>
      </c>
      <c r="BB186" s="113">
        <v>21.9</v>
      </c>
      <c r="BC186" s="115"/>
      <c r="BE186" s="116">
        <f t="shared" si="68"/>
        <v>21.42</v>
      </c>
      <c r="BF186" s="113">
        <v>23.1</v>
      </c>
      <c r="BG186" s="113">
        <v>23.1</v>
      </c>
      <c r="BH186" s="113">
        <v>21.1</v>
      </c>
      <c r="BI186" s="113">
        <v>19.100000000000001</v>
      </c>
      <c r="BJ186" s="113">
        <v>20.7</v>
      </c>
      <c r="BK186" s="115"/>
      <c r="BM186" s="116">
        <f t="shared" si="69"/>
        <v>23.92</v>
      </c>
      <c r="BN186" s="113">
        <v>26</v>
      </c>
      <c r="BO186" s="113">
        <v>25.3</v>
      </c>
      <c r="BP186" s="113">
        <v>23.8</v>
      </c>
      <c r="BQ186" s="113">
        <v>22.3</v>
      </c>
      <c r="BR186" s="113">
        <v>22.2</v>
      </c>
      <c r="BU186" s="116">
        <f t="shared" si="70"/>
        <v>24.26</v>
      </c>
      <c r="BV186" s="113">
        <v>26.2</v>
      </c>
      <c r="BW186" s="113">
        <v>26.5</v>
      </c>
      <c r="BX186" s="113">
        <v>23.8</v>
      </c>
      <c r="BY186" s="113">
        <v>23.4</v>
      </c>
      <c r="BZ186" s="113">
        <v>21.4</v>
      </c>
      <c r="CC186" s="116">
        <f t="shared" si="71"/>
        <v>24.839999999999996</v>
      </c>
      <c r="CD186" s="113">
        <v>27.2</v>
      </c>
      <c r="CE186" s="113">
        <v>25.7</v>
      </c>
      <c r="CF186" s="113">
        <v>24.3</v>
      </c>
      <c r="CG186" s="113">
        <v>24.4</v>
      </c>
      <c r="CH186" s="113">
        <v>22.6</v>
      </c>
      <c r="CK186" s="116">
        <f t="shared" si="72"/>
        <v>25.44</v>
      </c>
      <c r="CL186" s="113">
        <v>27.4</v>
      </c>
      <c r="CM186" s="113">
        <v>27</v>
      </c>
      <c r="CN186" s="113">
        <v>25</v>
      </c>
      <c r="CO186" s="113">
        <v>24.6</v>
      </c>
      <c r="CP186" s="113">
        <v>23.2</v>
      </c>
      <c r="CS186" s="116">
        <f t="shared" si="73"/>
        <v>24.424999999999997</v>
      </c>
      <c r="CT186" s="113">
        <v>27.2</v>
      </c>
      <c r="CU186" s="113">
        <v>26.6</v>
      </c>
      <c r="CV186" s="113">
        <v>24.9</v>
      </c>
      <c r="CW186" s="113">
        <v>23.8</v>
      </c>
      <c r="CX186" s="113">
        <v>22.4</v>
      </c>
      <c r="DA186" s="113">
        <v>45940</v>
      </c>
      <c r="DB186" s="113">
        <v>21.587083333333336</v>
      </c>
      <c r="DC186" s="113">
        <v>18.899999999999999</v>
      </c>
    </row>
    <row r="187" spans="3:107">
      <c r="C187" s="115">
        <f t="shared" si="74"/>
        <v>186</v>
      </c>
      <c r="D187" s="116">
        <f t="shared" si="51"/>
        <v>24.151899999999998</v>
      </c>
      <c r="E187" s="116">
        <f t="shared" si="52"/>
        <v>25.56</v>
      </c>
      <c r="F187" s="116">
        <f t="shared" si="53"/>
        <v>16.151899999999998</v>
      </c>
      <c r="G187" s="116">
        <f>指導機関用調整項目!$G$2*F187/$F$367</f>
        <v>0.12978104344398253</v>
      </c>
      <c r="H187" s="116">
        <f t="shared" si="75"/>
        <v>9.4294656919744675</v>
      </c>
      <c r="I187" s="116">
        <f>IF(降水量!Y187&gt;0,降水量!Y187*飽差!I187*F187*E187,0)</f>
        <v>42.731251407541578</v>
      </c>
      <c r="J187" s="116">
        <f>指導機関用調整項目!$G$2*I187/$I$367</f>
        <v>0.12391394197387381</v>
      </c>
      <c r="K187" s="116"/>
      <c r="M187" s="116">
        <f t="shared" si="54"/>
        <v>26.720000000000006</v>
      </c>
      <c r="N187" s="116">
        <f t="shared" si="55"/>
        <v>25.839999999999996</v>
      </c>
      <c r="O187" s="116">
        <f t="shared" si="56"/>
        <v>25.3</v>
      </c>
      <c r="P187" s="116">
        <f t="shared" si="57"/>
        <v>27.139999999999997</v>
      </c>
      <c r="Q187" s="116">
        <f t="shared" si="58"/>
        <v>21.8</v>
      </c>
      <c r="R187" s="116">
        <f t="shared" si="59"/>
        <v>24.32</v>
      </c>
      <c r="S187" s="116">
        <f t="shared" si="60"/>
        <v>25.56</v>
      </c>
      <c r="T187" s="116">
        <f t="shared" si="61"/>
        <v>25.619999999999997</v>
      </c>
      <c r="U187" s="116">
        <f t="shared" si="62"/>
        <v>26.54</v>
      </c>
      <c r="V187" s="116">
        <f t="shared" si="63"/>
        <v>25.175000000000001</v>
      </c>
      <c r="Y187" s="116">
        <f t="shared" si="64"/>
        <v>26.720000000000006</v>
      </c>
      <c r="Z187" s="113">
        <v>29.7</v>
      </c>
      <c r="AA187" s="113">
        <v>30.7</v>
      </c>
      <c r="AB187" s="113">
        <v>23.8</v>
      </c>
      <c r="AC187" s="113">
        <v>24.6</v>
      </c>
      <c r="AD187" s="113">
        <v>24.8</v>
      </c>
      <c r="AE187" s="115"/>
      <c r="AG187" s="116">
        <f t="shared" si="65"/>
        <v>25.839999999999996</v>
      </c>
      <c r="AH187" s="113">
        <v>28.7</v>
      </c>
      <c r="AI187" s="113">
        <v>28.6</v>
      </c>
      <c r="AJ187" s="113">
        <v>23.8</v>
      </c>
      <c r="AK187" s="113">
        <v>23.3</v>
      </c>
      <c r="AL187" s="113">
        <v>24.8</v>
      </c>
      <c r="AM187" s="115"/>
      <c r="AO187" s="116">
        <f t="shared" si="66"/>
        <v>25.3</v>
      </c>
      <c r="AP187" s="113">
        <v>28.4</v>
      </c>
      <c r="AQ187" s="113">
        <v>29</v>
      </c>
      <c r="AR187" s="113">
        <v>23.2</v>
      </c>
      <c r="AS187" s="113">
        <v>23.5</v>
      </c>
      <c r="AT187" s="113">
        <v>25.5</v>
      </c>
      <c r="AU187" s="115"/>
      <c r="AW187" s="116">
        <f t="shared" si="67"/>
        <v>27.139999999999997</v>
      </c>
      <c r="AX187" s="113">
        <v>29.3</v>
      </c>
      <c r="AY187" s="113">
        <v>31.4</v>
      </c>
      <c r="AZ187" s="113">
        <v>23.9</v>
      </c>
      <c r="BA187" s="113">
        <v>23.8</v>
      </c>
      <c r="BB187" s="113">
        <v>27.3</v>
      </c>
      <c r="BC187" s="115"/>
      <c r="BE187" s="116">
        <f t="shared" si="68"/>
        <v>21.8</v>
      </c>
      <c r="BF187" s="113">
        <v>24.7</v>
      </c>
      <c r="BG187" s="113">
        <v>25.4</v>
      </c>
      <c r="BH187" s="113">
        <v>19</v>
      </c>
      <c r="BI187" s="113">
        <v>19</v>
      </c>
      <c r="BJ187" s="113">
        <v>20.9</v>
      </c>
      <c r="BK187" s="115"/>
      <c r="BM187" s="116">
        <f t="shared" si="69"/>
        <v>24.32</v>
      </c>
      <c r="BN187" s="113">
        <v>27.1</v>
      </c>
      <c r="BO187" s="113">
        <v>28.1</v>
      </c>
      <c r="BP187" s="113">
        <v>21.4</v>
      </c>
      <c r="BQ187" s="113">
        <v>21.8</v>
      </c>
      <c r="BR187" s="113">
        <v>23.2</v>
      </c>
      <c r="BU187" s="116">
        <f t="shared" si="70"/>
        <v>25.56</v>
      </c>
      <c r="BV187" s="113">
        <v>28.1</v>
      </c>
      <c r="BW187" s="113">
        <v>29.2</v>
      </c>
      <c r="BX187" s="113">
        <v>22.4</v>
      </c>
      <c r="BY187" s="113">
        <v>22.9</v>
      </c>
      <c r="BZ187" s="113">
        <v>25.2</v>
      </c>
      <c r="CC187" s="116">
        <f t="shared" si="71"/>
        <v>25.619999999999997</v>
      </c>
      <c r="CD187" s="113">
        <v>28</v>
      </c>
      <c r="CE187" s="113">
        <v>27.3</v>
      </c>
      <c r="CF187" s="113">
        <v>23.7</v>
      </c>
      <c r="CG187" s="113">
        <v>24</v>
      </c>
      <c r="CH187" s="113">
        <v>25.1</v>
      </c>
      <c r="CK187" s="116">
        <f t="shared" si="72"/>
        <v>26.54</v>
      </c>
      <c r="CL187" s="113">
        <v>29.1</v>
      </c>
      <c r="CM187" s="113">
        <v>29.2</v>
      </c>
      <c r="CN187" s="113">
        <v>23.9</v>
      </c>
      <c r="CO187" s="113">
        <v>24.4</v>
      </c>
      <c r="CP187" s="113">
        <v>26.1</v>
      </c>
      <c r="CS187" s="116">
        <f t="shared" si="73"/>
        <v>25.175000000000001</v>
      </c>
      <c r="CT187" s="113">
        <v>29</v>
      </c>
      <c r="CU187" s="113">
        <v>29.1</v>
      </c>
      <c r="CV187" s="113">
        <v>23.1</v>
      </c>
      <c r="CW187" s="113">
        <v>23.7</v>
      </c>
      <c r="CX187" s="113">
        <v>24.8</v>
      </c>
      <c r="DA187" s="113">
        <v>45941</v>
      </c>
      <c r="DB187" s="113">
        <v>20.954999999999998</v>
      </c>
      <c r="DC187" s="113">
        <v>18.2</v>
      </c>
    </row>
    <row r="188" spans="3:107">
      <c r="C188" s="115">
        <f t="shared" si="74"/>
        <v>187</v>
      </c>
      <c r="D188" s="116">
        <f t="shared" si="51"/>
        <v>24.633400000000002</v>
      </c>
      <c r="E188" s="116">
        <f t="shared" si="52"/>
        <v>26.160000000000004</v>
      </c>
      <c r="F188" s="116">
        <f t="shared" si="53"/>
        <v>16.633400000000002</v>
      </c>
      <c r="G188" s="116">
        <f>指導機関用調整項目!$G$2*F188/$F$367</f>
        <v>0.13364991165256965</v>
      </c>
      <c r="H188" s="116">
        <f t="shared" si="75"/>
        <v>9.5631156036270379</v>
      </c>
      <c r="I188" s="116">
        <f>IF(降水量!Y188&gt;0,降水量!Y188*飽差!I188*F188*E188,0)</f>
        <v>113.28110660535184</v>
      </c>
      <c r="J188" s="116">
        <f>指導機関用調整項目!$G$2*I188/$I$367</f>
        <v>0.32849748154472241</v>
      </c>
      <c r="K188" s="116"/>
      <c r="M188" s="116">
        <f t="shared" si="54"/>
        <v>27.5</v>
      </c>
      <c r="N188" s="116">
        <f t="shared" si="55"/>
        <v>26.96</v>
      </c>
      <c r="O188" s="116">
        <f t="shared" si="56"/>
        <v>26.225000000000001</v>
      </c>
      <c r="P188" s="116">
        <f t="shared" si="57"/>
        <v>27.360000000000003</v>
      </c>
      <c r="Q188" s="116">
        <f t="shared" si="58"/>
        <v>22.42</v>
      </c>
      <c r="R188" s="116">
        <f t="shared" si="59"/>
        <v>25.040000000000003</v>
      </c>
      <c r="S188" s="116">
        <f t="shared" si="60"/>
        <v>26.160000000000004</v>
      </c>
      <c r="T188" s="116">
        <f t="shared" si="61"/>
        <v>26.139999999999997</v>
      </c>
      <c r="U188" s="116">
        <f t="shared" si="62"/>
        <v>27.059999999999995</v>
      </c>
      <c r="V188" s="116">
        <f t="shared" si="63"/>
        <v>26.225000000000001</v>
      </c>
      <c r="Y188" s="116">
        <f t="shared" si="64"/>
        <v>27.5</v>
      </c>
      <c r="Z188" s="113">
        <v>29.4</v>
      </c>
      <c r="AA188" s="113">
        <v>29.3</v>
      </c>
      <c r="AB188" s="113">
        <v>25.8</v>
      </c>
      <c r="AC188" s="113">
        <v>27</v>
      </c>
      <c r="AD188" s="113">
        <v>26</v>
      </c>
      <c r="AE188" s="115"/>
      <c r="AG188" s="116">
        <f t="shared" si="65"/>
        <v>26.96</v>
      </c>
      <c r="AH188" s="113">
        <v>28.9</v>
      </c>
      <c r="AI188" s="113">
        <v>28.4</v>
      </c>
      <c r="AJ188" s="113">
        <v>25.2</v>
      </c>
      <c r="AK188" s="113">
        <v>26.4</v>
      </c>
      <c r="AL188" s="113">
        <v>25.9</v>
      </c>
      <c r="AM188" s="115"/>
      <c r="AO188" s="116">
        <f t="shared" si="66"/>
        <v>26.225000000000001</v>
      </c>
      <c r="AP188" s="113">
        <v>28.8</v>
      </c>
      <c r="AQ188" s="113">
        <v>27.9</v>
      </c>
      <c r="AR188" s="113">
        <v>25.2</v>
      </c>
      <c r="AS188" s="113">
        <v>25.9</v>
      </c>
      <c r="AT188" s="113">
        <v>25.9</v>
      </c>
      <c r="AU188" s="115"/>
      <c r="AW188" s="116">
        <f t="shared" si="67"/>
        <v>27.360000000000003</v>
      </c>
      <c r="AX188" s="113">
        <v>29.2</v>
      </c>
      <c r="AY188" s="113">
        <v>29.5</v>
      </c>
      <c r="AZ188" s="113">
        <v>25.3</v>
      </c>
      <c r="BA188" s="113">
        <v>26.2</v>
      </c>
      <c r="BB188" s="113">
        <v>26.6</v>
      </c>
      <c r="BC188" s="115"/>
      <c r="BE188" s="116">
        <f t="shared" si="68"/>
        <v>22.42</v>
      </c>
      <c r="BF188" s="113">
        <v>24.4</v>
      </c>
      <c r="BG188" s="113">
        <v>24.7</v>
      </c>
      <c r="BH188" s="113">
        <v>22</v>
      </c>
      <c r="BI188" s="113">
        <v>20.5</v>
      </c>
      <c r="BJ188" s="113">
        <v>20.5</v>
      </c>
      <c r="BK188" s="115"/>
      <c r="BM188" s="116">
        <f t="shared" si="69"/>
        <v>25.040000000000003</v>
      </c>
      <c r="BN188" s="113">
        <v>26.6</v>
      </c>
      <c r="BO188" s="113">
        <v>27.6</v>
      </c>
      <c r="BP188" s="113">
        <v>24.7</v>
      </c>
      <c r="BQ188" s="113">
        <v>22.9</v>
      </c>
      <c r="BR188" s="113">
        <v>23.4</v>
      </c>
      <c r="BU188" s="116">
        <f t="shared" si="70"/>
        <v>26.160000000000004</v>
      </c>
      <c r="BV188" s="113">
        <v>28</v>
      </c>
      <c r="BW188" s="113">
        <v>28.5</v>
      </c>
      <c r="BX188" s="113">
        <v>24.6</v>
      </c>
      <c r="BY188" s="113">
        <v>24.4</v>
      </c>
      <c r="BZ188" s="113">
        <v>25.3</v>
      </c>
      <c r="CC188" s="116">
        <f t="shared" si="71"/>
        <v>26.139999999999997</v>
      </c>
      <c r="CD188" s="113">
        <v>28.1</v>
      </c>
      <c r="CE188" s="113">
        <v>27.1</v>
      </c>
      <c r="CF188" s="113">
        <v>24.9</v>
      </c>
      <c r="CG188" s="113">
        <v>25.4</v>
      </c>
      <c r="CH188" s="113">
        <v>25.2</v>
      </c>
      <c r="CK188" s="116">
        <f t="shared" si="72"/>
        <v>27.059999999999995</v>
      </c>
      <c r="CL188" s="113">
        <v>29.1</v>
      </c>
      <c r="CM188" s="113">
        <v>28.6</v>
      </c>
      <c r="CN188" s="113">
        <v>25.9</v>
      </c>
      <c r="CO188" s="113">
        <v>25.3</v>
      </c>
      <c r="CP188" s="113">
        <v>26.4</v>
      </c>
      <c r="CS188" s="116">
        <f t="shared" si="73"/>
        <v>26.225000000000001</v>
      </c>
      <c r="CT188" s="113">
        <v>29</v>
      </c>
      <c r="CU188" s="113">
        <v>28.8</v>
      </c>
      <c r="CV188" s="113">
        <v>26.2</v>
      </c>
      <c r="CW188" s="113">
        <v>25</v>
      </c>
      <c r="CX188" s="113">
        <v>24.9</v>
      </c>
      <c r="DA188" s="113">
        <v>45942</v>
      </c>
      <c r="DB188" s="113">
        <v>21.408333333333335</v>
      </c>
      <c r="DC188" s="113">
        <v>21.4</v>
      </c>
    </row>
    <row r="189" spans="3:107">
      <c r="C189" s="115">
        <f t="shared" si="74"/>
        <v>188</v>
      </c>
      <c r="D189" s="116">
        <f t="shared" si="51"/>
        <v>24.617349999999998</v>
      </c>
      <c r="E189" s="116">
        <f t="shared" si="52"/>
        <v>26.139999999999997</v>
      </c>
      <c r="F189" s="116">
        <f t="shared" si="53"/>
        <v>16.617349999999998</v>
      </c>
      <c r="G189" s="116">
        <f>指導機関用調整項目!$G$2*F189/$F$367</f>
        <v>0.13352094937895004</v>
      </c>
      <c r="H189" s="116">
        <f t="shared" si="75"/>
        <v>9.6966365530059875</v>
      </c>
      <c r="I189" s="116">
        <f>IF(降水量!Y189&gt;0,降水量!Y189*飽差!I189*F189*E189,0)</f>
        <v>99.329527541790597</v>
      </c>
      <c r="J189" s="116">
        <f>指導機関用調整項目!$G$2*I189/$I$367</f>
        <v>0.28804008557384453</v>
      </c>
      <c r="K189" s="116"/>
      <c r="M189" s="116">
        <f t="shared" si="54"/>
        <v>28.04</v>
      </c>
      <c r="N189" s="116">
        <f t="shared" si="55"/>
        <v>27.46</v>
      </c>
      <c r="O189" s="116">
        <f t="shared" si="56"/>
        <v>26.824999999999999</v>
      </c>
      <c r="P189" s="116">
        <f t="shared" si="57"/>
        <v>28.04</v>
      </c>
      <c r="Q189" s="116">
        <f t="shared" si="58"/>
        <v>22.339999999999996</v>
      </c>
      <c r="R189" s="116">
        <f t="shared" si="59"/>
        <v>25.28</v>
      </c>
      <c r="S189" s="116">
        <f t="shared" si="60"/>
        <v>26.139999999999997</v>
      </c>
      <c r="T189" s="116">
        <f t="shared" si="61"/>
        <v>26.22</v>
      </c>
      <c r="U189" s="116">
        <f t="shared" si="62"/>
        <v>26.959999999999997</v>
      </c>
      <c r="V189" s="116">
        <f t="shared" si="63"/>
        <v>25.925000000000001</v>
      </c>
      <c r="Y189" s="116">
        <f t="shared" si="64"/>
        <v>28.04</v>
      </c>
      <c r="Z189" s="113">
        <v>29.2</v>
      </c>
      <c r="AA189" s="113">
        <v>30.3</v>
      </c>
      <c r="AB189" s="113">
        <v>26.7</v>
      </c>
      <c r="AC189" s="113">
        <v>27</v>
      </c>
      <c r="AD189" s="113">
        <v>27</v>
      </c>
      <c r="AE189" s="115"/>
      <c r="AG189" s="116">
        <f t="shared" si="65"/>
        <v>27.46</v>
      </c>
      <c r="AH189" s="113">
        <v>29</v>
      </c>
      <c r="AI189" s="113">
        <v>29</v>
      </c>
      <c r="AJ189" s="113">
        <v>26.6</v>
      </c>
      <c r="AK189" s="113">
        <v>26.2</v>
      </c>
      <c r="AL189" s="113">
        <v>26.5</v>
      </c>
      <c r="AM189" s="115"/>
      <c r="AO189" s="116">
        <f t="shared" si="66"/>
        <v>26.824999999999999</v>
      </c>
      <c r="AP189" s="113">
        <v>28.8</v>
      </c>
      <c r="AQ189" s="113">
        <v>28.6</v>
      </c>
      <c r="AR189" s="113">
        <v>25.9</v>
      </c>
      <c r="AS189" s="113">
        <v>26.5</v>
      </c>
      <c r="AT189" s="113">
        <v>26.3</v>
      </c>
      <c r="AU189" s="115"/>
      <c r="AW189" s="116">
        <f t="shared" si="67"/>
        <v>28.04</v>
      </c>
      <c r="AX189" s="113">
        <v>29.2</v>
      </c>
      <c r="AY189" s="113">
        <v>30</v>
      </c>
      <c r="AZ189" s="113">
        <v>26.5</v>
      </c>
      <c r="BA189" s="113">
        <v>26.5</v>
      </c>
      <c r="BB189" s="113">
        <v>28</v>
      </c>
      <c r="BC189" s="115"/>
      <c r="BE189" s="116">
        <f t="shared" si="68"/>
        <v>22.339999999999996</v>
      </c>
      <c r="BF189" s="113">
        <v>24.2</v>
      </c>
      <c r="BG189" s="113">
        <v>24.2</v>
      </c>
      <c r="BH189" s="113">
        <v>22.9</v>
      </c>
      <c r="BI189" s="113">
        <v>20.5</v>
      </c>
      <c r="BJ189" s="113">
        <v>19.899999999999999</v>
      </c>
      <c r="BK189" s="115"/>
      <c r="BM189" s="116">
        <f t="shared" si="69"/>
        <v>25.28</v>
      </c>
      <c r="BN189" s="113">
        <v>26.4</v>
      </c>
      <c r="BO189" s="113">
        <v>27.2</v>
      </c>
      <c r="BP189" s="113">
        <v>26.4</v>
      </c>
      <c r="BQ189" s="113">
        <v>23.5</v>
      </c>
      <c r="BR189" s="113">
        <v>22.9</v>
      </c>
      <c r="BU189" s="116">
        <f t="shared" si="70"/>
        <v>26.139999999999997</v>
      </c>
      <c r="BV189" s="113">
        <v>27.5</v>
      </c>
      <c r="BW189" s="113">
        <v>28.8</v>
      </c>
      <c r="BX189" s="113">
        <v>25.8</v>
      </c>
      <c r="BY189" s="113">
        <v>24</v>
      </c>
      <c r="BZ189" s="113">
        <v>24.6</v>
      </c>
      <c r="CC189" s="116">
        <f t="shared" si="71"/>
        <v>26.22</v>
      </c>
      <c r="CD189" s="113">
        <v>27.9</v>
      </c>
      <c r="CE189" s="113">
        <v>27.5</v>
      </c>
      <c r="CF189" s="113">
        <v>25.5</v>
      </c>
      <c r="CG189" s="113">
        <v>25</v>
      </c>
      <c r="CH189" s="113">
        <v>25.2</v>
      </c>
      <c r="CK189" s="116">
        <f t="shared" si="72"/>
        <v>26.959999999999997</v>
      </c>
      <c r="CL189" s="113">
        <v>28.2</v>
      </c>
      <c r="CM189" s="113">
        <v>29.3</v>
      </c>
      <c r="CN189" s="113">
        <v>26.1</v>
      </c>
      <c r="CO189" s="113">
        <v>25.3</v>
      </c>
      <c r="CP189" s="113">
        <v>25.9</v>
      </c>
      <c r="CS189" s="116">
        <f t="shared" si="73"/>
        <v>25.925000000000001</v>
      </c>
      <c r="CT189" s="113">
        <v>27.2</v>
      </c>
      <c r="CU189" s="113">
        <v>28.9</v>
      </c>
      <c r="CV189" s="113">
        <v>26.5</v>
      </c>
      <c r="CW189" s="113">
        <v>24.5</v>
      </c>
      <c r="CX189" s="113">
        <v>23.8</v>
      </c>
      <c r="DA189" s="113">
        <v>45943</v>
      </c>
      <c r="DB189" s="113">
        <v>22.247916666666669</v>
      </c>
      <c r="DC189" s="113">
        <v>23.9</v>
      </c>
    </row>
    <row r="190" spans="3:107">
      <c r="C190" s="115">
        <f t="shared" si="74"/>
        <v>189</v>
      </c>
      <c r="D190" s="116">
        <f t="shared" si="51"/>
        <v>24.248199999999997</v>
      </c>
      <c r="E190" s="116">
        <f t="shared" si="52"/>
        <v>25.679999999999996</v>
      </c>
      <c r="F190" s="116">
        <f t="shared" si="53"/>
        <v>16.248199999999997</v>
      </c>
      <c r="G190" s="116">
        <f>指導機関用調整項目!$G$2*F190/$F$367</f>
        <v>0.13055481708569994</v>
      </c>
      <c r="H190" s="116">
        <f t="shared" si="75"/>
        <v>9.827191370091688</v>
      </c>
      <c r="I190" s="116">
        <f>IF(降水量!Y190&gt;0,降水量!Y190*飽差!I190*F190*E190,0)</f>
        <v>91.823639545437459</v>
      </c>
      <c r="J190" s="116">
        <f>指導機関用調整項目!$G$2*I190/$I$367</f>
        <v>0.26627418499742589</v>
      </c>
      <c r="K190" s="116"/>
      <c r="M190" s="116">
        <f t="shared" si="54"/>
        <v>27.44</v>
      </c>
      <c r="N190" s="116">
        <f t="shared" si="55"/>
        <v>26.659999999999997</v>
      </c>
      <c r="O190" s="116">
        <f t="shared" si="56"/>
        <v>26.4</v>
      </c>
      <c r="P190" s="116">
        <f t="shared" si="57"/>
        <v>27.479999999999997</v>
      </c>
      <c r="Q190" s="116">
        <f t="shared" si="58"/>
        <v>22.54</v>
      </c>
      <c r="R190" s="116">
        <f t="shared" si="59"/>
        <v>24.9</v>
      </c>
      <c r="S190" s="116">
        <f t="shared" si="60"/>
        <v>25.679999999999996</v>
      </c>
      <c r="T190" s="116">
        <f t="shared" si="61"/>
        <v>26.2</v>
      </c>
      <c r="U190" s="116">
        <f t="shared" si="62"/>
        <v>26.660000000000004</v>
      </c>
      <c r="V190" s="116">
        <f t="shared" si="63"/>
        <v>25.625</v>
      </c>
      <c r="Y190" s="116">
        <f t="shared" si="64"/>
        <v>27.44</v>
      </c>
      <c r="Z190" s="113">
        <v>30</v>
      </c>
      <c r="AA190" s="113">
        <v>29.5</v>
      </c>
      <c r="AB190" s="113">
        <v>27</v>
      </c>
      <c r="AC190" s="113">
        <v>25.8</v>
      </c>
      <c r="AD190" s="113">
        <v>24.9</v>
      </c>
      <c r="AE190" s="115"/>
      <c r="AG190" s="116">
        <f t="shared" si="65"/>
        <v>26.659999999999997</v>
      </c>
      <c r="AH190" s="113">
        <v>29.3</v>
      </c>
      <c r="AI190" s="113">
        <v>28.3</v>
      </c>
      <c r="AJ190" s="113">
        <v>25.7</v>
      </c>
      <c r="AK190" s="113">
        <v>25.4</v>
      </c>
      <c r="AL190" s="113">
        <v>24.6</v>
      </c>
      <c r="AM190" s="115"/>
      <c r="AO190" s="116">
        <f t="shared" si="66"/>
        <v>26.4</v>
      </c>
      <c r="AP190" s="113">
        <v>29.5</v>
      </c>
      <c r="AQ190" s="113">
        <v>28.4</v>
      </c>
      <c r="AR190" s="113">
        <v>27.1</v>
      </c>
      <c r="AS190" s="113">
        <v>25.1</v>
      </c>
      <c r="AT190" s="113">
        <v>25</v>
      </c>
      <c r="AU190" s="115"/>
      <c r="AW190" s="116">
        <f t="shared" si="67"/>
        <v>27.479999999999997</v>
      </c>
      <c r="AX190" s="113">
        <v>29.4</v>
      </c>
      <c r="AY190" s="113">
        <v>30.4</v>
      </c>
      <c r="AZ190" s="113">
        <v>27.4</v>
      </c>
      <c r="BA190" s="113">
        <v>24.6</v>
      </c>
      <c r="BB190" s="113">
        <v>25.6</v>
      </c>
      <c r="BC190" s="115"/>
      <c r="BE190" s="116">
        <f t="shared" si="68"/>
        <v>22.54</v>
      </c>
      <c r="BF190" s="113">
        <v>24.7</v>
      </c>
      <c r="BG190" s="113">
        <v>25.6</v>
      </c>
      <c r="BH190" s="113">
        <v>22.1</v>
      </c>
      <c r="BI190" s="113">
        <v>20.8</v>
      </c>
      <c r="BJ190" s="113">
        <v>19.5</v>
      </c>
      <c r="BK190" s="115"/>
      <c r="BM190" s="116">
        <f t="shared" si="69"/>
        <v>24.9</v>
      </c>
      <c r="BN190" s="113">
        <v>26.8</v>
      </c>
      <c r="BO190" s="113">
        <v>28.1</v>
      </c>
      <c r="BP190" s="113">
        <v>24.1</v>
      </c>
      <c r="BQ190" s="113">
        <v>23.2</v>
      </c>
      <c r="BR190" s="113">
        <v>22.3</v>
      </c>
      <c r="BU190" s="116">
        <f t="shared" si="70"/>
        <v>25.679999999999996</v>
      </c>
      <c r="BV190" s="113">
        <v>27.6</v>
      </c>
      <c r="BW190" s="113">
        <v>28.7</v>
      </c>
      <c r="BX190" s="113">
        <v>25.4</v>
      </c>
      <c r="BY190" s="113">
        <v>22.7</v>
      </c>
      <c r="BZ190" s="113">
        <v>24</v>
      </c>
      <c r="CC190" s="116">
        <f t="shared" si="71"/>
        <v>26.2</v>
      </c>
      <c r="CD190" s="113">
        <v>28.5</v>
      </c>
      <c r="CE190" s="113">
        <v>27.1</v>
      </c>
      <c r="CF190" s="113">
        <v>26.3</v>
      </c>
      <c r="CG190" s="113">
        <v>24.3</v>
      </c>
      <c r="CH190" s="113">
        <v>24.8</v>
      </c>
      <c r="CK190" s="116">
        <f t="shared" si="72"/>
        <v>26.660000000000004</v>
      </c>
      <c r="CL190" s="113">
        <v>28.5</v>
      </c>
      <c r="CM190" s="113">
        <v>28.6</v>
      </c>
      <c r="CN190" s="113">
        <v>26.8</v>
      </c>
      <c r="CO190" s="113">
        <v>24.3</v>
      </c>
      <c r="CP190" s="113">
        <v>25.1</v>
      </c>
      <c r="CS190" s="116">
        <f t="shared" si="73"/>
        <v>25.625</v>
      </c>
      <c r="CT190" s="113">
        <v>28.3</v>
      </c>
      <c r="CU190" s="113">
        <v>29.7</v>
      </c>
      <c r="CV190" s="113">
        <v>26</v>
      </c>
      <c r="CW190" s="113">
        <v>23.4</v>
      </c>
      <c r="CX190" s="113">
        <v>23.4</v>
      </c>
      <c r="DA190" s="113">
        <v>45944</v>
      </c>
      <c r="DB190" s="113">
        <v>21.754999999999999</v>
      </c>
      <c r="DC190" s="113">
        <v>17.899999999999999</v>
      </c>
    </row>
    <row r="191" spans="3:107">
      <c r="C191" s="115">
        <f t="shared" si="74"/>
        <v>190</v>
      </c>
      <c r="D191" s="116">
        <f t="shared" si="51"/>
        <v>24.392649999999996</v>
      </c>
      <c r="E191" s="116">
        <f t="shared" si="52"/>
        <v>25.859999999999996</v>
      </c>
      <c r="F191" s="116">
        <f t="shared" si="53"/>
        <v>16.392649999999996</v>
      </c>
      <c r="G191" s="116">
        <f>指導機関用調整項目!$G$2*F191/$F$367</f>
        <v>0.13171547754827606</v>
      </c>
      <c r="H191" s="116">
        <f t="shared" si="75"/>
        <v>9.9589068476399643</v>
      </c>
      <c r="I191" s="116">
        <f>IF(降水量!Y191&gt;0,降水量!Y191*飽差!I191*F191*E191,0)</f>
        <v>126.78699046079153</v>
      </c>
      <c r="J191" s="116">
        <f>指導機関用調整項目!$G$2*I191/$I$367</f>
        <v>0.36766243115987607</v>
      </c>
      <c r="K191" s="116"/>
      <c r="M191" s="116">
        <f t="shared" si="54"/>
        <v>27.52</v>
      </c>
      <c r="N191" s="116">
        <f t="shared" si="55"/>
        <v>26.78</v>
      </c>
      <c r="O191" s="116">
        <f t="shared" si="56"/>
        <v>26.8</v>
      </c>
      <c r="P191" s="116">
        <f t="shared" si="57"/>
        <v>27.82</v>
      </c>
      <c r="Q191" s="116">
        <f t="shared" si="58"/>
        <v>22.9</v>
      </c>
      <c r="R191" s="116">
        <f t="shared" si="59"/>
        <v>25.58</v>
      </c>
      <c r="S191" s="116">
        <f t="shared" si="60"/>
        <v>25.859999999999996</v>
      </c>
      <c r="T191" s="116">
        <f t="shared" si="61"/>
        <v>26.339999999999996</v>
      </c>
      <c r="U191" s="116">
        <f t="shared" si="62"/>
        <v>26.98</v>
      </c>
      <c r="V191" s="116">
        <f t="shared" si="63"/>
        <v>26.3</v>
      </c>
      <c r="Y191" s="116">
        <f t="shared" si="64"/>
        <v>27.52</v>
      </c>
      <c r="Z191" s="113">
        <v>29.3</v>
      </c>
      <c r="AA191" s="113">
        <v>29.2</v>
      </c>
      <c r="AB191" s="113">
        <v>27.8</v>
      </c>
      <c r="AC191" s="113">
        <v>26.2</v>
      </c>
      <c r="AD191" s="113">
        <v>25.1</v>
      </c>
      <c r="AE191" s="115"/>
      <c r="AG191" s="116">
        <f t="shared" si="65"/>
        <v>26.78</v>
      </c>
      <c r="AH191" s="113">
        <v>28.8</v>
      </c>
      <c r="AI191" s="113">
        <v>28.3</v>
      </c>
      <c r="AJ191" s="113">
        <v>26.4</v>
      </c>
      <c r="AK191" s="113">
        <v>25.7</v>
      </c>
      <c r="AL191" s="113">
        <v>24.7</v>
      </c>
      <c r="AM191" s="115"/>
      <c r="AO191" s="116">
        <f t="shared" si="66"/>
        <v>26.8</v>
      </c>
      <c r="AP191" s="113">
        <v>28.7</v>
      </c>
      <c r="AQ191" s="113">
        <v>28.8</v>
      </c>
      <c r="AR191" s="113">
        <v>28.6</v>
      </c>
      <c r="AS191" s="113">
        <v>25.1</v>
      </c>
      <c r="AT191" s="113">
        <v>24.7</v>
      </c>
      <c r="AU191" s="115"/>
      <c r="AW191" s="116">
        <f t="shared" si="67"/>
        <v>27.82</v>
      </c>
      <c r="AX191" s="113">
        <v>28.9</v>
      </c>
      <c r="AY191" s="113">
        <v>30.8</v>
      </c>
      <c r="AZ191" s="113">
        <v>28.9</v>
      </c>
      <c r="BA191" s="113">
        <v>24.8</v>
      </c>
      <c r="BB191" s="113">
        <v>25.7</v>
      </c>
      <c r="BC191" s="115"/>
      <c r="BE191" s="116">
        <f t="shared" si="68"/>
        <v>22.9</v>
      </c>
      <c r="BF191" s="113">
        <v>24.7</v>
      </c>
      <c r="BG191" s="113">
        <v>25.3</v>
      </c>
      <c r="BH191" s="113">
        <v>22.9</v>
      </c>
      <c r="BI191" s="113">
        <v>20.7</v>
      </c>
      <c r="BJ191" s="113">
        <v>20.9</v>
      </c>
      <c r="BK191" s="115"/>
      <c r="BM191" s="116">
        <f t="shared" si="69"/>
        <v>25.58</v>
      </c>
      <c r="BN191" s="113">
        <v>26.9</v>
      </c>
      <c r="BO191" s="113">
        <v>27.8</v>
      </c>
      <c r="BP191" s="113">
        <v>25.3</v>
      </c>
      <c r="BQ191" s="113">
        <v>24.1</v>
      </c>
      <c r="BR191" s="113">
        <v>23.8</v>
      </c>
      <c r="BU191" s="116">
        <f t="shared" si="70"/>
        <v>25.859999999999996</v>
      </c>
      <c r="BV191" s="113">
        <v>27.2</v>
      </c>
      <c r="BW191" s="113">
        <v>28.4</v>
      </c>
      <c r="BX191" s="113">
        <v>25.5</v>
      </c>
      <c r="BY191" s="113">
        <v>23.1</v>
      </c>
      <c r="BZ191" s="113">
        <v>25.1</v>
      </c>
      <c r="CC191" s="116">
        <f t="shared" si="71"/>
        <v>26.339999999999996</v>
      </c>
      <c r="CD191" s="113">
        <v>28.2</v>
      </c>
      <c r="CE191" s="113">
        <v>27.3</v>
      </c>
      <c r="CF191" s="113">
        <v>25.8</v>
      </c>
      <c r="CG191" s="113">
        <v>24.8</v>
      </c>
      <c r="CH191" s="113">
        <v>25.6</v>
      </c>
      <c r="CK191" s="116">
        <f t="shared" si="72"/>
        <v>26.98</v>
      </c>
      <c r="CL191" s="113">
        <v>28.3</v>
      </c>
      <c r="CM191" s="113">
        <v>28.9</v>
      </c>
      <c r="CN191" s="113">
        <v>26.8</v>
      </c>
      <c r="CO191" s="113">
        <v>24.9</v>
      </c>
      <c r="CP191" s="113">
        <v>26</v>
      </c>
      <c r="CS191" s="116">
        <f t="shared" si="73"/>
        <v>26.3</v>
      </c>
      <c r="CT191" s="113">
        <v>27.9</v>
      </c>
      <c r="CU191" s="113">
        <v>29.2</v>
      </c>
      <c r="CV191" s="113">
        <v>26.4</v>
      </c>
      <c r="CW191" s="113">
        <v>24.4</v>
      </c>
      <c r="CX191" s="113">
        <v>25.2</v>
      </c>
      <c r="DA191" s="113">
        <v>45945</v>
      </c>
      <c r="DB191" s="113">
        <v>20.442499999999999</v>
      </c>
      <c r="DC191" s="113">
        <v>18.2</v>
      </c>
    </row>
    <row r="192" spans="3:107">
      <c r="C192" s="115">
        <f t="shared" si="74"/>
        <v>191</v>
      </c>
      <c r="D192" s="116">
        <f t="shared" si="51"/>
        <v>24.809950000000001</v>
      </c>
      <c r="E192" s="116">
        <f t="shared" si="52"/>
        <v>26.380000000000003</v>
      </c>
      <c r="F192" s="116">
        <f t="shared" si="53"/>
        <v>16.809950000000001</v>
      </c>
      <c r="G192" s="116">
        <f>指導機関用調整項目!$G$2*F192/$F$367</f>
        <v>0.13506849666238491</v>
      </c>
      <c r="H192" s="116">
        <f t="shared" si="75"/>
        <v>10.093975344302349</v>
      </c>
      <c r="I192" s="116">
        <f>IF(降水量!Y192&gt;0,降水量!Y192*飽差!I192*F192*E192,0)</f>
        <v>115.50297197074353</v>
      </c>
      <c r="J192" s="116">
        <f>指導機関用調整項目!$G$2*I192/$I$367</f>
        <v>0.33494054339973545</v>
      </c>
      <c r="K192" s="116"/>
      <c r="M192" s="116">
        <f t="shared" si="54"/>
        <v>27.82</v>
      </c>
      <c r="N192" s="116">
        <f t="shared" si="55"/>
        <v>26.92</v>
      </c>
      <c r="O192" s="116">
        <f t="shared" si="56"/>
        <v>27.474999999999998</v>
      </c>
      <c r="P192" s="116">
        <f t="shared" si="57"/>
        <v>28.78</v>
      </c>
      <c r="Q192" s="116">
        <f t="shared" si="58"/>
        <v>23.139999999999997</v>
      </c>
      <c r="R192" s="116">
        <f t="shared" si="59"/>
        <v>26.04</v>
      </c>
      <c r="S192" s="116">
        <f t="shared" si="60"/>
        <v>26.380000000000003</v>
      </c>
      <c r="T192" s="116">
        <f t="shared" si="61"/>
        <v>26.540000000000003</v>
      </c>
      <c r="U192" s="116">
        <f t="shared" si="62"/>
        <v>27.08</v>
      </c>
      <c r="V192" s="116">
        <f t="shared" si="63"/>
        <v>26.324999999999999</v>
      </c>
      <c r="Y192" s="116">
        <f t="shared" si="64"/>
        <v>27.82</v>
      </c>
      <c r="Z192" s="113">
        <v>27.9</v>
      </c>
      <c r="AA192" s="113">
        <v>28.9</v>
      </c>
      <c r="AB192" s="113">
        <v>27.7</v>
      </c>
      <c r="AC192" s="113">
        <v>26.4</v>
      </c>
      <c r="AD192" s="113">
        <v>28.2</v>
      </c>
      <c r="AE192" s="115"/>
      <c r="AG192" s="116">
        <f t="shared" si="65"/>
        <v>26.92</v>
      </c>
      <c r="AH192" s="113">
        <v>27.9</v>
      </c>
      <c r="AI192" s="113">
        <v>27.5</v>
      </c>
      <c r="AJ192" s="113">
        <v>26.2</v>
      </c>
      <c r="AK192" s="113">
        <v>26.4</v>
      </c>
      <c r="AL192" s="113">
        <v>26.6</v>
      </c>
      <c r="AM192" s="115"/>
      <c r="AO192" s="116">
        <f t="shared" si="66"/>
        <v>27.474999999999998</v>
      </c>
      <c r="AP192" s="113">
        <v>28.1</v>
      </c>
      <c r="AQ192" s="113">
        <v>28.9</v>
      </c>
      <c r="AR192" s="113">
        <v>27.4</v>
      </c>
      <c r="AS192" s="113">
        <v>25.8</v>
      </c>
      <c r="AT192" s="113">
        <v>27.8</v>
      </c>
      <c r="AU192" s="115"/>
      <c r="AW192" s="116">
        <f t="shared" si="67"/>
        <v>28.78</v>
      </c>
      <c r="AX192" s="113">
        <v>28.3</v>
      </c>
      <c r="AY192" s="113">
        <v>30.9</v>
      </c>
      <c r="AZ192" s="113">
        <v>29.7</v>
      </c>
      <c r="BA192" s="113">
        <v>25.8</v>
      </c>
      <c r="BB192" s="113">
        <v>29.2</v>
      </c>
      <c r="BC192" s="115"/>
      <c r="BE192" s="116">
        <f t="shared" si="68"/>
        <v>23.139999999999997</v>
      </c>
      <c r="BF192" s="113">
        <v>23.6</v>
      </c>
      <c r="BG192" s="113">
        <v>25</v>
      </c>
      <c r="BH192" s="113">
        <v>23.9</v>
      </c>
      <c r="BI192" s="113">
        <v>20.3</v>
      </c>
      <c r="BJ192" s="113">
        <v>22.9</v>
      </c>
      <c r="BK192" s="115"/>
      <c r="BM192" s="116">
        <f t="shared" si="69"/>
        <v>26.04</v>
      </c>
      <c r="BN192" s="113">
        <v>26.1</v>
      </c>
      <c r="BO192" s="113">
        <v>27.4</v>
      </c>
      <c r="BP192" s="113">
        <v>27.1</v>
      </c>
      <c r="BQ192" s="113">
        <v>23.4</v>
      </c>
      <c r="BR192" s="113">
        <v>26.2</v>
      </c>
      <c r="BU192" s="116">
        <f t="shared" si="70"/>
        <v>26.380000000000003</v>
      </c>
      <c r="BV192" s="113">
        <v>27.1</v>
      </c>
      <c r="BW192" s="113">
        <v>28</v>
      </c>
      <c r="BX192" s="113">
        <v>26.7</v>
      </c>
      <c r="BY192" s="113">
        <v>23.8</v>
      </c>
      <c r="BZ192" s="113">
        <v>26.3</v>
      </c>
      <c r="CC192" s="116">
        <f t="shared" si="71"/>
        <v>26.540000000000003</v>
      </c>
      <c r="CD192" s="113">
        <v>28.1</v>
      </c>
      <c r="CE192" s="113">
        <v>26.8</v>
      </c>
      <c r="CF192" s="113">
        <v>26.6</v>
      </c>
      <c r="CG192" s="113">
        <v>24.9</v>
      </c>
      <c r="CH192" s="113">
        <v>26.3</v>
      </c>
      <c r="CK192" s="116">
        <f t="shared" si="72"/>
        <v>27.08</v>
      </c>
      <c r="CL192" s="113">
        <v>28</v>
      </c>
      <c r="CM192" s="113">
        <v>28.8</v>
      </c>
      <c r="CN192" s="113">
        <v>27.1</v>
      </c>
      <c r="CO192" s="113">
        <v>24.7</v>
      </c>
      <c r="CP192" s="113">
        <v>26.8</v>
      </c>
      <c r="CS192" s="116">
        <f t="shared" si="73"/>
        <v>26.324999999999999</v>
      </c>
      <c r="CT192" s="113">
        <v>28.2</v>
      </c>
      <c r="CU192" s="113">
        <v>28.2</v>
      </c>
      <c r="CV192" s="113">
        <v>27.4</v>
      </c>
      <c r="CW192" s="113">
        <v>23</v>
      </c>
      <c r="CX192" s="113">
        <v>26.7</v>
      </c>
      <c r="DA192" s="113">
        <v>45946</v>
      </c>
      <c r="DB192" s="113">
        <v>20.838333333333335</v>
      </c>
      <c r="DC192" s="113">
        <v>20</v>
      </c>
    </row>
    <row r="193" spans="3:107">
      <c r="C193" s="115">
        <f t="shared" si="74"/>
        <v>192</v>
      </c>
      <c r="D193" s="116">
        <f t="shared" si="51"/>
        <v>24.729700000000001</v>
      </c>
      <c r="E193" s="116">
        <f t="shared" si="52"/>
        <v>26.28</v>
      </c>
      <c r="F193" s="116">
        <f t="shared" si="53"/>
        <v>16.729700000000001</v>
      </c>
      <c r="G193" s="116">
        <f>指導機関用調整項目!$G$2*F193/$F$367</f>
        <v>0.13442368529428705</v>
      </c>
      <c r="H193" s="116">
        <f t="shared" si="75"/>
        <v>10.228399029596636</v>
      </c>
      <c r="I193" s="116">
        <f>IF(降水量!Y193&gt;0,降水量!Y193*飽差!I193*F193*E193,0)</f>
        <v>98.625478912743631</v>
      </c>
      <c r="J193" s="116">
        <f>指導機関用調整項目!$G$2*I193/$I$367</f>
        <v>0.28599845472773472</v>
      </c>
      <c r="K193" s="116"/>
      <c r="M193" s="116">
        <f t="shared" si="54"/>
        <v>27.620000000000005</v>
      </c>
      <c r="N193" s="116">
        <f t="shared" si="55"/>
        <v>26.8</v>
      </c>
      <c r="O193" s="116">
        <f t="shared" si="56"/>
        <v>27.525000000000002</v>
      </c>
      <c r="P193" s="116">
        <f t="shared" si="57"/>
        <v>28.379999999999995</v>
      </c>
      <c r="Q193" s="116">
        <f t="shared" si="58"/>
        <v>23</v>
      </c>
      <c r="R193" s="116">
        <f t="shared" si="59"/>
        <v>25.94</v>
      </c>
      <c r="S193" s="116">
        <f t="shared" si="60"/>
        <v>26.28</v>
      </c>
      <c r="T193" s="116">
        <f t="shared" si="61"/>
        <v>26.7</v>
      </c>
      <c r="U193" s="116">
        <f t="shared" si="62"/>
        <v>26.92</v>
      </c>
      <c r="V193" s="116">
        <f t="shared" si="63"/>
        <v>27</v>
      </c>
      <c r="Y193" s="116">
        <f t="shared" si="64"/>
        <v>27.620000000000005</v>
      </c>
      <c r="Z193" s="113">
        <v>25.9</v>
      </c>
      <c r="AA193" s="113">
        <v>28.3</v>
      </c>
      <c r="AB193" s="113">
        <v>28.5</v>
      </c>
      <c r="AC193" s="113">
        <v>27.6</v>
      </c>
      <c r="AD193" s="113">
        <v>27.8</v>
      </c>
      <c r="AE193" s="115"/>
      <c r="AG193" s="116">
        <f t="shared" si="65"/>
        <v>26.8</v>
      </c>
      <c r="AH193" s="113">
        <v>26.1</v>
      </c>
      <c r="AI193" s="113">
        <v>27.2</v>
      </c>
      <c r="AJ193" s="113">
        <v>26.7</v>
      </c>
      <c r="AK193" s="113">
        <v>27.6</v>
      </c>
      <c r="AL193" s="113">
        <v>26.4</v>
      </c>
      <c r="AM193" s="115"/>
      <c r="AO193" s="116">
        <f t="shared" si="66"/>
        <v>27.525000000000002</v>
      </c>
      <c r="AP193" s="113">
        <v>26.3</v>
      </c>
      <c r="AQ193" s="113">
        <v>28</v>
      </c>
      <c r="AR193" s="113">
        <v>27.4</v>
      </c>
      <c r="AS193" s="113">
        <v>27.5</v>
      </c>
      <c r="AT193" s="113">
        <v>27.2</v>
      </c>
      <c r="AU193" s="115"/>
      <c r="AW193" s="116">
        <f t="shared" si="67"/>
        <v>28.379999999999995</v>
      </c>
      <c r="AX193" s="113">
        <v>27.2</v>
      </c>
      <c r="AY193" s="113">
        <v>29.2</v>
      </c>
      <c r="AZ193" s="113">
        <v>29.7</v>
      </c>
      <c r="BA193" s="113">
        <v>27.3</v>
      </c>
      <c r="BB193" s="113">
        <v>28.5</v>
      </c>
      <c r="BC193" s="115"/>
      <c r="BE193" s="116">
        <f t="shared" si="68"/>
        <v>23</v>
      </c>
      <c r="BF193" s="113">
        <v>22.2</v>
      </c>
      <c r="BG193" s="113">
        <v>23.6</v>
      </c>
      <c r="BH193" s="113">
        <v>24.2</v>
      </c>
      <c r="BI193" s="113">
        <v>22.4</v>
      </c>
      <c r="BJ193" s="113">
        <v>22.6</v>
      </c>
      <c r="BK193" s="115"/>
      <c r="BM193" s="116">
        <f t="shared" si="69"/>
        <v>25.94</v>
      </c>
      <c r="BN193" s="113">
        <v>24.7</v>
      </c>
      <c r="BO193" s="113">
        <v>25.9</v>
      </c>
      <c r="BP193" s="113">
        <v>27.4</v>
      </c>
      <c r="BQ193" s="113">
        <v>25.6</v>
      </c>
      <c r="BR193" s="113">
        <v>26.1</v>
      </c>
      <c r="BU193" s="116">
        <f t="shared" si="70"/>
        <v>26.28</v>
      </c>
      <c r="BV193" s="113">
        <v>25.8</v>
      </c>
      <c r="BW193" s="113">
        <v>26.7</v>
      </c>
      <c r="BX193" s="113">
        <v>27</v>
      </c>
      <c r="BY193" s="113">
        <v>25.5</v>
      </c>
      <c r="BZ193" s="113">
        <v>26.4</v>
      </c>
      <c r="CC193" s="116">
        <f t="shared" si="71"/>
        <v>26.7</v>
      </c>
      <c r="CD193" s="113">
        <v>27.2</v>
      </c>
      <c r="CE193" s="113">
        <v>26.8</v>
      </c>
      <c r="CF193" s="113">
        <v>26.7</v>
      </c>
      <c r="CG193" s="113">
        <v>26.3</v>
      </c>
      <c r="CH193" s="113">
        <v>26.5</v>
      </c>
      <c r="CK193" s="116">
        <f t="shared" si="72"/>
        <v>26.92</v>
      </c>
      <c r="CL193" s="113">
        <v>27.2</v>
      </c>
      <c r="CM193" s="113">
        <v>27.2</v>
      </c>
      <c r="CN193" s="113">
        <v>27.2</v>
      </c>
      <c r="CO193" s="113">
        <v>26.3</v>
      </c>
      <c r="CP193" s="113">
        <v>26.7</v>
      </c>
      <c r="CS193" s="116">
        <f t="shared" si="73"/>
        <v>27</v>
      </c>
      <c r="CT193" s="113">
        <v>28.1</v>
      </c>
      <c r="CU193" s="113">
        <v>27</v>
      </c>
      <c r="CV193" s="113">
        <v>27.9</v>
      </c>
      <c r="CW193" s="113">
        <v>25.9</v>
      </c>
      <c r="CX193" s="113">
        <v>27.2</v>
      </c>
      <c r="DA193" s="113">
        <v>45947</v>
      </c>
      <c r="DB193" s="113">
        <v>21.380833333333332</v>
      </c>
      <c r="DC193" s="113">
        <v>21.3</v>
      </c>
    </row>
    <row r="194" spans="3:107">
      <c r="C194" s="115">
        <f t="shared" si="74"/>
        <v>193</v>
      </c>
      <c r="D194" s="116">
        <f t="shared" ref="D194:D257" si="76">E194*0.8025+3.64</f>
        <v>23.71855</v>
      </c>
      <c r="E194" s="116">
        <f t="shared" ref="E194:E257" si="77">INDEX(M194:V194,,MATCH($A$14,$M$1:$V$1,FALSE))</f>
        <v>25.02</v>
      </c>
      <c r="F194" s="116">
        <f t="shared" ref="F194:F257" si="78">IF(D194&gt;8,D194-8,D194*0.05)</f>
        <v>15.71855</v>
      </c>
      <c r="G194" s="116">
        <f>指導機関用調整項目!$G$2*F194/$F$367</f>
        <v>0.12629906205625419</v>
      </c>
      <c r="H194" s="116">
        <f t="shared" si="75"/>
        <v>10.354698091652891</v>
      </c>
      <c r="I194" s="116">
        <f>IF(降水量!Y194&gt;0,降水量!Y194*飽差!I194*F194*E194,0)</f>
        <v>71.237071969998937</v>
      </c>
      <c r="J194" s="116">
        <f>指導機関用調整項目!$G$2*I194/$I$367</f>
        <v>0.20657636066612384</v>
      </c>
      <c r="K194" s="116"/>
      <c r="M194" s="116">
        <f t="shared" ref="M194:M257" si="79">INDEX($Y194:$AD194,MATCH($C$1,$Y$1:$AD$1,0))</f>
        <v>27.000000000000007</v>
      </c>
      <c r="N194" s="116">
        <f t="shared" ref="N194:N257" si="80">INDEX($AG194:$AL194,MATCH($C$1,$AG$1:$AL$1,0))</f>
        <v>25.96</v>
      </c>
      <c r="O194" s="116">
        <f t="shared" ref="O194:O257" si="81">INDEX($AO194:$AT194,MATCH($C$1,$AO$1:$AT$1,0))</f>
        <v>26.85</v>
      </c>
      <c r="P194" s="116">
        <f t="shared" ref="P194:P257" si="82">INDEX($AW194:$BB194,MATCH($C$1,$AW$1:$BB$1,0))</f>
        <v>27.160000000000004</v>
      </c>
      <c r="Q194" s="116">
        <f t="shared" ref="Q194:Q257" si="83">INDEX($BE194:$BJ194,MATCH($C$1,$BE$1:$BJ$1,0))</f>
        <v>21.340000000000003</v>
      </c>
      <c r="R194" s="116">
        <f t="shared" ref="R194:R257" si="84">INDEX($BM194:$BR194,MATCH($C$1,$BM$1:$BR$1,0))</f>
        <v>24.22</v>
      </c>
      <c r="S194" s="116">
        <f t="shared" ref="S194:S257" si="85">INDEX($BU194:$BZ194,MATCH($C$1,$BU$1:$BZ$1,0))</f>
        <v>25.02</v>
      </c>
      <c r="T194" s="116">
        <f t="shared" ref="T194:T257" si="86">INDEX($CC194:$CH194,MATCH($C$1,$CC$1:$CH$1,0))</f>
        <v>25.9</v>
      </c>
      <c r="U194" s="116">
        <f t="shared" ref="U194:U257" si="87">INDEX($CK194:$CP194,MATCH($C$1,$CK$1:$CP$1,0))</f>
        <v>25.9</v>
      </c>
      <c r="V194" s="116">
        <f t="shared" ref="V194:V257" si="88">INDEX($CS194:$CX194,MATCH($C$1,$CS$1:$CX$1,0))</f>
        <v>24.75</v>
      </c>
      <c r="Y194" s="116">
        <f t="shared" ref="Y194:Y257" si="89">AVERAGE(Z194:AD194)</f>
        <v>27.000000000000007</v>
      </c>
      <c r="Z194" s="113">
        <v>25.5</v>
      </c>
      <c r="AA194" s="113">
        <v>27.2</v>
      </c>
      <c r="AB194" s="113">
        <v>28.6</v>
      </c>
      <c r="AC194" s="113">
        <v>26.9</v>
      </c>
      <c r="AD194" s="113">
        <v>26.8</v>
      </c>
      <c r="AE194" s="115"/>
      <c r="AG194" s="116">
        <f t="shared" ref="AG194:AG257" si="90">AVERAGE(AH194:AL194)</f>
        <v>25.96</v>
      </c>
      <c r="AH194" s="113">
        <v>25.3</v>
      </c>
      <c r="AI194" s="113">
        <v>26.3</v>
      </c>
      <c r="AJ194" s="113">
        <v>26.6</v>
      </c>
      <c r="AK194" s="113">
        <v>25.7</v>
      </c>
      <c r="AL194" s="113">
        <v>25.9</v>
      </c>
      <c r="AM194" s="115"/>
      <c r="AO194" s="116">
        <f t="shared" ref="AO194:AO257" si="91">AVERAGE(AQ194:AT194)</f>
        <v>26.85</v>
      </c>
      <c r="AP194" s="113">
        <v>25.7</v>
      </c>
      <c r="AQ194" s="113">
        <v>27.2</v>
      </c>
      <c r="AR194" s="113">
        <v>28</v>
      </c>
      <c r="AS194" s="113">
        <v>26.2</v>
      </c>
      <c r="AT194" s="113">
        <v>26</v>
      </c>
      <c r="AU194" s="115"/>
      <c r="AW194" s="116">
        <f t="shared" ref="AW194:AW257" si="92">AVERAGE(AX194:BB194)</f>
        <v>27.160000000000004</v>
      </c>
      <c r="AX194" s="113">
        <v>26.4</v>
      </c>
      <c r="AY194" s="113">
        <v>27.6</v>
      </c>
      <c r="AZ194" s="113">
        <v>29.4</v>
      </c>
      <c r="BA194" s="113">
        <v>26.1</v>
      </c>
      <c r="BB194" s="113">
        <v>26.3</v>
      </c>
      <c r="BC194" s="115"/>
      <c r="BE194" s="116">
        <f t="shared" ref="BE194:BE257" si="93">AVERAGE(BF194:BJ194)</f>
        <v>21.340000000000003</v>
      </c>
      <c r="BF194" s="113">
        <v>21.3</v>
      </c>
      <c r="BG194" s="113">
        <v>21.2</v>
      </c>
      <c r="BH194" s="113">
        <v>23.2</v>
      </c>
      <c r="BI194" s="113">
        <v>21.1</v>
      </c>
      <c r="BJ194" s="113">
        <v>19.899999999999999</v>
      </c>
      <c r="BK194" s="115"/>
      <c r="BM194" s="116">
        <f t="shared" ref="BM194:BM257" si="94">AVERAGE(BN194:BR194)</f>
        <v>24.22</v>
      </c>
      <c r="BN194" s="113">
        <v>24.2</v>
      </c>
      <c r="BO194" s="113">
        <v>23.9</v>
      </c>
      <c r="BP194" s="113">
        <v>25.9</v>
      </c>
      <c r="BQ194" s="113">
        <v>24</v>
      </c>
      <c r="BR194" s="113">
        <v>23.1</v>
      </c>
      <c r="BU194" s="116">
        <f t="shared" ref="BU194:BU257" si="95">AVERAGE(BV194:BZ194)</f>
        <v>25.02</v>
      </c>
      <c r="BV194" s="113">
        <v>24.6</v>
      </c>
      <c r="BW194" s="113">
        <v>24.6</v>
      </c>
      <c r="BX194" s="113">
        <v>26.2</v>
      </c>
      <c r="BY194" s="113">
        <v>24.8</v>
      </c>
      <c r="BZ194" s="113">
        <v>24.9</v>
      </c>
      <c r="CC194" s="116">
        <f t="shared" ref="CC194:CC257" si="96">AVERAGE(CD194:CH194)</f>
        <v>25.9</v>
      </c>
      <c r="CD194" s="113">
        <v>26.4</v>
      </c>
      <c r="CE194" s="113">
        <v>25.5</v>
      </c>
      <c r="CF194" s="113">
        <v>26.3</v>
      </c>
      <c r="CG194" s="113">
        <v>25.7</v>
      </c>
      <c r="CH194" s="113">
        <v>25.6</v>
      </c>
      <c r="CK194" s="116">
        <f t="shared" ref="CK194:CK257" si="97">AVERAGE(CL194:CP194)</f>
        <v>25.9</v>
      </c>
      <c r="CL194" s="113">
        <v>26.3</v>
      </c>
      <c r="CM194" s="113">
        <v>25.8</v>
      </c>
      <c r="CN194" s="113">
        <v>26.6</v>
      </c>
      <c r="CO194" s="113">
        <v>25.5</v>
      </c>
      <c r="CP194" s="113">
        <v>25.3</v>
      </c>
      <c r="CS194" s="116">
        <f t="shared" ref="CS194:CS257" si="98">AVERAGE(CU194:CX194)</f>
        <v>24.75</v>
      </c>
      <c r="CT194" s="113">
        <v>26.5</v>
      </c>
      <c r="CU194" s="113">
        <v>24.6</v>
      </c>
      <c r="CV194" s="113">
        <v>26.5</v>
      </c>
      <c r="CW194" s="113">
        <v>23.8</v>
      </c>
      <c r="CX194" s="113">
        <v>24.1</v>
      </c>
      <c r="DA194" s="113">
        <v>45948</v>
      </c>
      <c r="DB194" s="113">
        <v>20.764166666666668</v>
      </c>
      <c r="DC194" s="113">
        <v>20</v>
      </c>
    </row>
    <row r="195" spans="3:107">
      <c r="C195" s="115">
        <f t="shared" ref="C195:C258" si="99">C194+1</f>
        <v>194</v>
      </c>
      <c r="D195" s="116">
        <f t="shared" si="76"/>
        <v>23.349399999999999</v>
      </c>
      <c r="E195" s="116">
        <f t="shared" si="77"/>
        <v>24.56</v>
      </c>
      <c r="F195" s="116">
        <f t="shared" si="78"/>
        <v>15.349399999999999</v>
      </c>
      <c r="G195" s="116">
        <f>指導機関用調整項目!$G$2*F195/$F$367</f>
        <v>0.1233329297630041</v>
      </c>
      <c r="H195" s="116">
        <f t="shared" ref="H195:H258" si="100">G195+H194</f>
        <v>10.478031021415894</v>
      </c>
      <c r="I195" s="116">
        <f>IF(降水量!Y195&gt;0,降水量!Y195*飽差!I195*F195*E195,0)</f>
        <v>67.971482680015228</v>
      </c>
      <c r="J195" s="116">
        <f>指導機関用調整項目!$G$2*I195/$I$367</f>
        <v>0.19710666276445815</v>
      </c>
      <c r="K195" s="116"/>
      <c r="M195" s="116">
        <f t="shared" si="79"/>
        <v>26.1</v>
      </c>
      <c r="N195" s="116">
        <f t="shared" si="80"/>
        <v>25.58</v>
      </c>
      <c r="O195" s="116">
        <f t="shared" si="81"/>
        <v>25.4</v>
      </c>
      <c r="P195" s="116">
        <f t="shared" si="82"/>
        <v>26.459999999999997</v>
      </c>
      <c r="Q195" s="116">
        <f t="shared" si="83"/>
        <v>20.84</v>
      </c>
      <c r="R195" s="116">
        <f t="shared" si="84"/>
        <v>23.7</v>
      </c>
      <c r="S195" s="116">
        <f t="shared" si="85"/>
        <v>24.56</v>
      </c>
      <c r="T195" s="116">
        <f t="shared" si="86"/>
        <v>25.78</v>
      </c>
      <c r="U195" s="116">
        <f t="shared" si="87"/>
        <v>25.82</v>
      </c>
      <c r="V195" s="116">
        <f t="shared" si="88"/>
        <v>24.325000000000003</v>
      </c>
      <c r="Y195" s="116">
        <f t="shared" si="89"/>
        <v>26.1</v>
      </c>
      <c r="Z195" s="113">
        <v>27.5</v>
      </c>
      <c r="AA195" s="113">
        <v>24.4</v>
      </c>
      <c r="AB195" s="113">
        <v>26.6</v>
      </c>
      <c r="AC195" s="113">
        <v>26.3</v>
      </c>
      <c r="AD195" s="113">
        <v>25.7</v>
      </c>
      <c r="AE195" s="115"/>
      <c r="AG195" s="116">
        <f t="shared" si="90"/>
        <v>25.58</v>
      </c>
      <c r="AH195" s="113">
        <v>27.7</v>
      </c>
      <c r="AI195" s="113">
        <v>23.6</v>
      </c>
      <c r="AJ195" s="113">
        <v>25</v>
      </c>
      <c r="AK195" s="113">
        <v>25.9</v>
      </c>
      <c r="AL195" s="113">
        <v>25.7</v>
      </c>
      <c r="AM195" s="115"/>
      <c r="AO195" s="116">
        <f t="shared" si="91"/>
        <v>25.4</v>
      </c>
      <c r="AP195" s="113">
        <v>27.2</v>
      </c>
      <c r="AQ195" s="113">
        <v>23.7</v>
      </c>
      <c r="AR195" s="113">
        <v>25.5</v>
      </c>
      <c r="AS195" s="113">
        <v>26.6</v>
      </c>
      <c r="AT195" s="113">
        <v>25.8</v>
      </c>
      <c r="AU195" s="115"/>
      <c r="AW195" s="116">
        <f t="shared" si="92"/>
        <v>26.459999999999997</v>
      </c>
      <c r="AX195" s="113">
        <v>27.8</v>
      </c>
      <c r="AY195" s="113">
        <v>24</v>
      </c>
      <c r="AZ195" s="113">
        <v>28.3</v>
      </c>
      <c r="BA195" s="113">
        <v>26.6</v>
      </c>
      <c r="BB195" s="113">
        <v>25.6</v>
      </c>
      <c r="BC195" s="115"/>
      <c r="BE195" s="116">
        <f t="shared" si="93"/>
        <v>20.84</v>
      </c>
      <c r="BF195" s="113">
        <v>22.4</v>
      </c>
      <c r="BG195" s="113">
        <v>19.3</v>
      </c>
      <c r="BH195" s="113">
        <v>20.5</v>
      </c>
      <c r="BI195" s="113">
        <v>22.3</v>
      </c>
      <c r="BJ195" s="113">
        <v>19.7</v>
      </c>
      <c r="BK195" s="115"/>
      <c r="BM195" s="116">
        <f t="shared" si="94"/>
        <v>23.7</v>
      </c>
      <c r="BN195" s="113">
        <v>25.3</v>
      </c>
      <c r="BO195" s="113">
        <v>21.8</v>
      </c>
      <c r="BP195" s="113">
        <v>23.3</v>
      </c>
      <c r="BQ195" s="113">
        <v>25.3</v>
      </c>
      <c r="BR195" s="113">
        <v>22.8</v>
      </c>
      <c r="BU195" s="116">
        <f t="shared" si="95"/>
        <v>24.56</v>
      </c>
      <c r="BV195" s="113">
        <v>25.7</v>
      </c>
      <c r="BW195" s="113">
        <v>22.7</v>
      </c>
      <c r="BX195" s="113">
        <v>25.1</v>
      </c>
      <c r="BY195" s="113">
        <v>24.9</v>
      </c>
      <c r="BZ195" s="113">
        <v>24.4</v>
      </c>
      <c r="CC195" s="116">
        <f t="shared" si="96"/>
        <v>25.78</v>
      </c>
      <c r="CD195" s="113">
        <v>27.3</v>
      </c>
      <c r="CE195" s="113">
        <v>23.9</v>
      </c>
      <c r="CF195" s="113">
        <v>26.1</v>
      </c>
      <c r="CG195" s="113">
        <v>26.1</v>
      </c>
      <c r="CH195" s="113">
        <v>25.5</v>
      </c>
      <c r="CK195" s="116">
        <f t="shared" si="97"/>
        <v>25.82</v>
      </c>
      <c r="CL195" s="113">
        <v>27</v>
      </c>
      <c r="CM195" s="113">
        <v>24.1</v>
      </c>
      <c r="CN195" s="113">
        <v>26.5</v>
      </c>
      <c r="CO195" s="113">
        <v>26.3</v>
      </c>
      <c r="CP195" s="113">
        <v>25.2</v>
      </c>
      <c r="CS195" s="116">
        <f t="shared" si="98"/>
        <v>24.325000000000003</v>
      </c>
      <c r="CT195" s="113">
        <v>27.1</v>
      </c>
      <c r="CU195" s="113">
        <v>22.4</v>
      </c>
      <c r="CV195" s="113">
        <v>24.5</v>
      </c>
      <c r="CW195" s="113">
        <v>25.8</v>
      </c>
      <c r="CX195" s="113">
        <v>24.6</v>
      </c>
      <c r="DA195" s="113">
        <v>45949</v>
      </c>
      <c r="DB195" s="113">
        <v>20.984166666666667</v>
      </c>
      <c r="DC195" s="113">
        <v>20.2</v>
      </c>
    </row>
    <row r="196" spans="3:107">
      <c r="C196" s="115">
        <f t="shared" si="99"/>
        <v>195</v>
      </c>
      <c r="D196" s="116">
        <f t="shared" si="76"/>
        <v>23.461749999999999</v>
      </c>
      <c r="E196" s="116">
        <f t="shared" si="77"/>
        <v>24.7</v>
      </c>
      <c r="F196" s="116">
        <f t="shared" si="78"/>
        <v>15.461749999999999</v>
      </c>
      <c r="G196" s="116">
        <f>指導機関用調整項目!$G$2*F196/$F$367</f>
        <v>0.12423566567834107</v>
      </c>
      <c r="H196" s="116">
        <f t="shared" si="100"/>
        <v>10.602266687094236</v>
      </c>
      <c r="I196" s="116">
        <f>IF(降水量!Y196&gt;0,降水量!Y196*飽差!I196*F196*E196,0)</f>
        <v>69.241457505902815</v>
      </c>
      <c r="J196" s="116">
        <f>指導機関用調整項目!$G$2*I196/$I$367</f>
        <v>0.20078939101836418</v>
      </c>
      <c r="K196" s="116"/>
      <c r="M196" s="116">
        <f t="shared" si="79"/>
        <v>26.44</v>
      </c>
      <c r="N196" s="116">
        <f t="shared" si="80"/>
        <v>25.6</v>
      </c>
      <c r="O196" s="116">
        <f t="shared" si="81"/>
        <v>25.6</v>
      </c>
      <c r="P196" s="116">
        <f t="shared" si="82"/>
        <v>26.420000000000005</v>
      </c>
      <c r="Q196" s="116">
        <f t="shared" si="83"/>
        <v>21.1</v>
      </c>
      <c r="R196" s="116">
        <f t="shared" si="84"/>
        <v>23.8</v>
      </c>
      <c r="S196" s="116">
        <f t="shared" si="85"/>
        <v>24.7</v>
      </c>
      <c r="T196" s="116">
        <f t="shared" si="86"/>
        <v>25.820000000000004</v>
      </c>
      <c r="U196" s="116">
        <f t="shared" si="87"/>
        <v>25.660000000000004</v>
      </c>
      <c r="V196" s="116">
        <f t="shared" si="88"/>
        <v>24.5</v>
      </c>
      <c r="Y196" s="116">
        <f t="shared" si="89"/>
        <v>26.44</v>
      </c>
      <c r="Z196" s="113">
        <v>28.4</v>
      </c>
      <c r="AA196" s="113">
        <v>25.5</v>
      </c>
      <c r="AB196" s="113">
        <v>27.1</v>
      </c>
      <c r="AC196" s="113">
        <v>26.6</v>
      </c>
      <c r="AD196" s="113">
        <v>24.6</v>
      </c>
      <c r="AE196" s="115"/>
      <c r="AG196" s="116">
        <f t="shared" si="90"/>
        <v>25.6</v>
      </c>
      <c r="AH196" s="113">
        <v>27.4</v>
      </c>
      <c r="AI196" s="113">
        <v>24.9</v>
      </c>
      <c r="AJ196" s="113">
        <v>25.9</v>
      </c>
      <c r="AK196" s="113">
        <v>25.7</v>
      </c>
      <c r="AL196" s="113">
        <v>24.1</v>
      </c>
      <c r="AM196" s="115"/>
      <c r="AO196" s="116">
        <f t="shared" si="91"/>
        <v>25.6</v>
      </c>
      <c r="AP196" s="113">
        <v>27.9</v>
      </c>
      <c r="AQ196" s="113">
        <v>24.7</v>
      </c>
      <c r="AR196" s="113">
        <v>27.1</v>
      </c>
      <c r="AS196" s="113">
        <v>26.1</v>
      </c>
      <c r="AT196" s="113">
        <v>24.5</v>
      </c>
      <c r="AU196" s="115"/>
      <c r="AW196" s="116">
        <f t="shared" si="92"/>
        <v>26.420000000000005</v>
      </c>
      <c r="AX196" s="113">
        <v>28.1</v>
      </c>
      <c r="AY196" s="113">
        <v>25.1</v>
      </c>
      <c r="AZ196" s="113">
        <v>28.2</v>
      </c>
      <c r="BA196" s="113">
        <v>26.2</v>
      </c>
      <c r="BB196" s="113">
        <v>24.5</v>
      </c>
      <c r="BC196" s="115"/>
      <c r="BE196" s="116">
        <f t="shared" si="93"/>
        <v>21.1</v>
      </c>
      <c r="BF196" s="113">
        <v>22.9</v>
      </c>
      <c r="BG196" s="113">
        <v>21.3</v>
      </c>
      <c r="BH196" s="113">
        <v>21.9</v>
      </c>
      <c r="BI196" s="113">
        <v>20</v>
      </c>
      <c r="BJ196" s="113">
        <v>19.399999999999999</v>
      </c>
      <c r="BK196" s="115"/>
      <c r="BM196" s="116">
        <f t="shared" si="94"/>
        <v>23.8</v>
      </c>
      <c r="BN196" s="113">
        <v>25.6</v>
      </c>
      <c r="BO196" s="113">
        <v>23.4</v>
      </c>
      <c r="BP196" s="113">
        <v>24.8</v>
      </c>
      <c r="BQ196" s="113">
        <v>23.1</v>
      </c>
      <c r="BR196" s="113">
        <v>22.1</v>
      </c>
      <c r="BU196" s="116">
        <f t="shared" si="95"/>
        <v>24.7</v>
      </c>
      <c r="BV196" s="113">
        <v>26</v>
      </c>
      <c r="BW196" s="113">
        <v>23.6</v>
      </c>
      <c r="BX196" s="113">
        <v>26.3</v>
      </c>
      <c r="BY196" s="113">
        <v>24.6</v>
      </c>
      <c r="BZ196" s="113">
        <v>23</v>
      </c>
      <c r="CC196" s="116">
        <f t="shared" si="96"/>
        <v>25.820000000000004</v>
      </c>
      <c r="CD196" s="113">
        <v>27.5</v>
      </c>
      <c r="CE196" s="113">
        <v>24.4</v>
      </c>
      <c r="CF196" s="113">
        <v>26.8</v>
      </c>
      <c r="CG196" s="113">
        <v>25.6</v>
      </c>
      <c r="CH196" s="113">
        <v>24.8</v>
      </c>
      <c r="CK196" s="116">
        <f t="shared" si="97"/>
        <v>25.660000000000004</v>
      </c>
      <c r="CL196" s="113">
        <v>27.2</v>
      </c>
      <c r="CM196" s="113">
        <v>24.3</v>
      </c>
      <c r="CN196" s="113">
        <v>26.9</v>
      </c>
      <c r="CO196" s="113">
        <v>25.7</v>
      </c>
      <c r="CP196" s="113">
        <v>24.2</v>
      </c>
      <c r="CS196" s="116">
        <f t="shared" si="98"/>
        <v>24.5</v>
      </c>
      <c r="CT196" s="113">
        <v>26.8</v>
      </c>
      <c r="CU196" s="113">
        <v>23.7</v>
      </c>
      <c r="CV196" s="113">
        <v>26.1</v>
      </c>
      <c r="CW196" s="113">
        <v>25</v>
      </c>
      <c r="CX196" s="113">
        <v>23.2</v>
      </c>
      <c r="DA196" s="113">
        <v>45950</v>
      </c>
      <c r="DB196" s="113">
        <v>21.01</v>
      </c>
      <c r="DC196" s="113">
        <v>20.3</v>
      </c>
    </row>
    <row r="197" spans="3:107">
      <c r="C197" s="115">
        <f t="shared" si="99"/>
        <v>196</v>
      </c>
      <c r="D197" s="116">
        <f t="shared" si="76"/>
        <v>23.30125</v>
      </c>
      <c r="E197" s="116">
        <f t="shared" si="77"/>
        <v>24.5</v>
      </c>
      <c r="F197" s="116">
        <f t="shared" si="78"/>
        <v>15.30125</v>
      </c>
      <c r="G197" s="116">
        <f>指導機関用調整項目!$G$2*F197/$F$367</f>
        <v>0.12294604294214538</v>
      </c>
      <c r="H197" s="116">
        <f t="shared" si="100"/>
        <v>10.725212730036381</v>
      </c>
      <c r="I197" s="116">
        <f>IF(降水量!Y197&gt;0,降水量!Y197*飽差!I197*F197*E197,0)</f>
        <v>78.49460907511623</v>
      </c>
      <c r="J197" s="116">
        <f>指導機関用調整項目!$G$2*I197/$I$367</f>
        <v>0.22762208252293853</v>
      </c>
      <c r="K197" s="116"/>
      <c r="M197" s="116">
        <f t="shared" si="79"/>
        <v>26.22</v>
      </c>
      <c r="N197" s="116">
        <f t="shared" si="80"/>
        <v>25.46</v>
      </c>
      <c r="O197" s="116">
        <f t="shared" si="81"/>
        <v>25.75</v>
      </c>
      <c r="P197" s="116">
        <f t="shared" si="82"/>
        <v>26.160000000000004</v>
      </c>
      <c r="Q197" s="116">
        <f t="shared" si="83"/>
        <v>21.12</v>
      </c>
      <c r="R197" s="116">
        <f t="shared" si="84"/>
        <v>23.86</v>
      </c>
      <c r="S197" s="116">
        <f t="shared" si="85"/>
        <v>24.5</v>
      </c>
      <c r="T197" s="116">
        <f t="shared" si="86"/>
        <v>25.619999999999997</v>
      </c>
      <c r="U197" s="116">
        <f t="shared" si="87"/>
        <v>25.92</v>
      </c>
      <c r="V197" s="116">
        <f t="shared" si="88"/>
        <v>25.049999999999997</v>
      </c>
      <c r="Y197" s="116">
        <f t="shared" si="89"/>
        <v>26.22</v>
      </c>
      <c r="Z197" s="113">
        <v>26.5</v>
      </c>
      <c r="AA197" s="113">
        <v>26.9</v>
      </c>
      <c r="AB197" s="113">
        <v>27.7</v>
      </c>
      <c r="AC197" s="113">
        <v>24.3</v>
      </c>
      <c r="AD197" s="113">
        <v>25.7</v>
      </c>
      <c r="AE197" s="115"/>
      <c r="AG197" s="116">
        <f t="shared" si="90"/>
        <v>25.46</v>
      </c>
      <c r="AH197" s="113">
        <v>25.5</v>
      </c>
      <c r="AI197" s="113">
        <v>25.9</v>
      </c>
      <c r="AJ197" s="113">
        <v>26.4</v>
      </c>
      <c r="AK197" s="113">
        <v>24.1</v>
      </c>
      <c r="AL197" s="113">
        <v>25.4</v>
      </c>
      <c r="AM197" s="115"/>
      <c r="AO197" s="116">
        <f t="shared" si="91"/>
        <v>25.75</v>
      </c>
      <c r="AP197" s="113">
        <v>25.6</v>
      </c>
      <c r="AQ197" s="113">
        <v>25.9</v>
      </c>
      <c r="AR197" s="113">
        <v>27.8</v>
      </c>
      <c r="AS197" s="113">
        <v>23.9</v>
      </c>
      <c r="AT197" s="113">
        <v>25.4</v>
      </c>
      <c r="AU197" s="115"/>
      <c r="AW197" s="116">
        <f t="shared" si="92"/>
        <v>26.160000000000004</v>
      </c>
      <c r="AX197" s="113">
        <v>25.9</v>
      </c>
      <c r="AY197" s="113">
        <v>26.6</v>
      </c>
      <c r="AZ197" s="113">
        <v>28.8</v>
      </c>
      <c r="BA197" s="113">
        <v>24</v>
      </c>
      <c r="BB197" s="113">
        <v>25.5</v>
      </c>
      <c r="BC197" s="115"/>
      <c r="BE197" s="116">
        <f t="shared" si="93"/>
        <v>21.12</v>
      </c>
      <c r="BF197" s="113">
        <v>21.3</v>
      </c>
      <c r="BG197" s="113">
        <v>22.3</v>
      </c>
      <c r="BH197" s="113">
        <v>22.8</v>
      </c>
      <c r="BI197" s="113">
        <v>19.7</v>
      </c>
      <c r="BJ197" s="113">
        <v>19.5</v>
      </c>
      <c r="BK197" s="115"/>
      <c r="BM197" s="116">
        <f t="shared" si="94"/>
        <v>23.86</v>
      </c>
      <c r="BN197" s="113">
        <v>23.4</v>
      </c>
      <c r="BO197" s="113">
        <v>24.8</v>
      </c>
      <c r="BP197" s="113">
        <v>25.4</v>
      </c>
      <c r="BQ197" s="113">
        <v>22.4</v>
      </c>
      <c r="BR197" s="113">
        <v>23.3</v>
      </c>
      <c r="BU197" s="116">
        <f t="shared" si="95"/>
        <v>24.5</v>
      </c>
      <c r="BV197" s="113">
        <v>24.9</v>
      </c>
      <c r="BW197" s="113">
        <v>24.9</v>
      </c>
      <c r="BX197" s="113">
        <v>26</v>
      </c>
      <c r="BY197" s="113">
        <v>22.6</v>
      </c>
      <c r="BZ197" s="113">
        <v>24.1</v>
      </c>
      <c r="CC197" s="116">
        <f t="shared" si="96"/>
        <v>25.619999999999997</v>
      </c>
      <c r="CD197" s="113">
        <v>26</v>
      </c>
      <c r="CE197" s="113">
        <v>25.7</v>
      </c>
      <c r="CF197" s="113">
        <v>27</v>
      </c>
      <c r="CG197" s="113">
        <v>24</v>
      </c>
      <c r="CH197" s="113">
        <v>25.4</v>
      </c>
      <c r="CK197" s="116">
        <f t="shared" si="97"/>
        <v>25.92</v>
      </c>
      <c r="CL197" s="113">
        <v>26.5</v>
      </c>
      <c r="CM197" s="113">
        <v>26.3</v>
      </c>
      <c r="CN197" s="113">
        <v>27.1</v>
      </c>
      <c r="CO197" s="113">
        <v>24</v>
      </c>
      <c r="CP197" s="113">
        <v>25.7</v>
      </c>
      <c r="CS197" s="116">
        <f t="shared" si="98"/>
        <v>25.049999999999997</v>
      </c>
      <c r="CT197" s="113">
        <v>25.7</v>
      </c>
      <c r="CU197" s="113">
        <v>25.7</v>
      </c>
      <c r="CV197" s="113">
        <v>26.4</v>
      </c>
      <c r="CW197" s="113">
        <v>23.2</v>
      </c>
      <c r="CX197" s="113">
        <v>24.9</v>
      </c>
      <c r="DA197" s="113">
        <v>45951</v>
      </c>
      <c r="DB197" s="113">
        <v>20.03875</v>
      </c>
      <c r="DC197" s="113">
        <v>15.6</v>
      </c>
    </row>
    <row r="198" spans="3:107">
      <c r="C198" s="115">
        <f t="shared" si="99"/>
        <v>197</v>
      </c>
      <c r="D198" s="116">
        <f t="shared" si="76"/>
        <v>23.943250000000003</v>
      </c>
      <c r="E198" s="116">
        <f t="shared" si="77"/>
        <v>25.3</v>
      </c>
      <c r="F198" s="116">
        <f t="shared" si="78"/>
        <v>15.943250000000003</v>
      </c>
      <c r="G198" s="116">
        <f>指導機関用調整項目!$G$2*F198/$F$367</f>
        <v>0.12810453388692816</v>
      </c>
      <c r="H198" s="116">
        <f t="shared" si="100"/>
        <v>10.853317263923309</v>
      </c>
      <c r="I198" s="116">
        <f>IF(降水量!Y198&gt;0,降水量!Y198*飽差!I198*F198*E198,0)</f>
        <v>86.973494606666492</v>
      </c>
      <c r="J198" s="116">
        <f>指導機関用調整項目!$G$2*I198/$I$367</f>
        <v>0.25220952368489358</v>
      </c>
      <c r="K198" s="116"/>
      <c r="M198" s="116">
        <f t="shared" si="79"/>
        <v>26.78</v>
      </c>
      <c r="N198" s="116">
        <f t="shared" si="80"/>
        <v>25.839999999999996</v>
      </c>
      <c r="O198" s="116">
        <f t="shared" si="81"/>
        <v>26.65</v>
      </c>
      <c r="P198" s="116">
        <f t="shared" si="82"/>
        <v>27.1</v>
      </c>
      <c r="Q198" s="116">
        <f t="shared" si="83"/>
        <v>21.979999999999997</v>
      </c>
      <c r="R198" s="116">
        <f t="shared" si="84"/>
        <v>24.8</v>
      </c>
      <c r="S198" s="116">
        <f t="shared" si="85"/>
        <v>25.3</v>
      </c>
      <c r="T198" s="116">
        <f t="shared" si="86"/>
        <v>26.3</v>
      </c>
      <c r="U198" s="116">
        <f t="shared" si="87"/>
        <v>26.44</v>
      </c>
      <c r="V198" s="116">
        <f t="shared" si="88"/>
        <v>25.925000000000001</v>
      </c>
      <c r="Y198" s="116">
        <f t="shared" si="89"/>
        <v>26.78</v>
      </c>
      <c r="Z198" s="113">
        <v>26.2</v>
      </c>
      <c r="AA198" s="113">
        <v>28</v>
      </c>
      <c r="AB198" s="113">
        <v>28.8</v>
      </c>
      <c r="AC198" s="113">
        <v>23.9</v>
      </c>
      <c r="AD198" s="113">
        <v>27</v>
      </c>
      <c r="AE198" s="115"/>
      <c r="AG198" s="116">
        <f t="shared" si="90"/>
        <v>25.839999999999996</v>
      </c>
      <c r="AH198" s="113">
        <v>24.7</v>
      </c>
      <c r="AI198" s="113">
        <v>26.8</v>
      </c>
      <c r="AJ198" s="113">
        <v>26.8</v>
      </c>
      <c r="AK198" s="113">
        <v>23.7</v>
      </c>
      <c r="AL198" s="113">
        <v>27.2</v>
      </c>
      <c r="AM198" s="115"/>
      <c r="AO198" s="116">
        <f t="shared" si="91"/>
        <v>26.65</v>
      </c>
      <c r="AP198" s="113">
        <v>25.1</v>
      </c>
      <c r="AQ198" s="113">
        <v>27.8</v>
      </c>
      <c r="AR198" s="113">
        <v>27.5</v>
      </c>
      <c r="AS198" s="113">
        <v>23.7</v>
      </c>
      <c r="AT198" s="113">
        <v>27.6</v>
      </c>
      <c r="AU198" s="115"/>
      <c r="AW198" s="116">
        <f t="shared" si="92"/>
        <v>27.1</v>
      </c>
      <c r="AX198" s="113">
        <v>25.2</v>
      </c>
      <c r="AY198" s="113">
        <v>28.9</v>
      </c>
      <c r="AZ198" s="113">
        <v>30</v>
      </c>
      <c r="BA198" s="113">
        <v>23.7</v>
      </c>
      <c r="BB198" s="113">
        <v>27.7</v>
      </c>
      <c r="BC198" s="115"/>
      <c r="BE198" s="116">
        <f t="shared" si="93"/>
        <v>21.979999999999997</v>
      </c>
      <c r="BF198" s="113">
        <v>20.6</v>
      </c>
      <c r="BG198" s="113">
        <v>24.2</v>
      </c>
      <c r="BH198" s="113">
        <v>25.3</v>
      </c>
      <c r="BI198" s="113">
        <v>18.600000000000001</v>
      </c>
      <c r="BJ198" s="113">
        <v>21.2</v>
      </c>
      <c r="BK198" s="115"/>
      <c r="BM198" s="116">
        <f t="shared" si="94"/>
        <v>24.8</v>
      </c>
      <c r="BN198" s="113">
        <v>23.1</v>
      </c>
      <c r="BO198" s="113">
        <v>26.4</v>
      </c>
      <c r="BP198" s="113">
        <v>28</v>
      </c>
      <c r="BQ198" s="113">
        <v>21.3</v>
      </c>
      <c r="BR198" s="113">
        <v>25.2</v>
      </c>
      <c r="BU198" s="116">
        <f t="shared" si="95"/>
        <v>25.3</v>
      </c>
      <c r="BV198" s="113">
        <v>24.6</v>
      </c>
      <c r="BW198" s="113">
        <v>26.6</v>
      </c>
      <c r="BX198" s="113">
        <v>27.1</v>
      </c>
      <c r="BY198" s="113">
        <v>22.8</v>
      </c>
      <c r="BZ198" s="113">
        <v>25.4</v>
      </c>
      <c r="CC198" s="116">
        <f t="shared" si="96"/>
        <v>26.3</v>
      </c>
      <c r="CD198" s="113">
        <v>26.2</v>
      </c>
      <c r="CE198" s="113">
        <v>26.8</v>
      </c>
      <c r="CF198" s="113">
        <v>27</v>
      </c>
      <c r="CG198" s="113">
        <v>24.7</v>
      </c>
      <c r="CH198" s="113">
        <v>26.8</v>
      </c>
      <c r="CK198" s="116">
        <f t="shared" si="97"/>
        <v>26.44</v>
      </c>
      <c r="CL198" s="113">
        <v>26.8</v>
      </c>
      <c r="CM198" s="113">
        <v>27.4</v>
      </c>
      <c r="CN198" s="113">
        <v>27.2</v>
      </c>
      <c r="CO198" s="113">
        <v>24.1</v>
      </c>
      <c r="CP198" s="113">
        <v>26.7</v>
      </c>
      <c r="CS198" s="116">
        <f t="shared" si="98"/>
        <v>25.925000000000001</v>
      </c>
      <c r="CT198" s="113">
        <v>26</v>
      </c>
      <c r="CU198" s="113">
        <v>26.4</v>
      </c>
      <c r="CV198" s="113">
        <v>27.9</v>
      </c>
      <c r="CW198" s="113">
        <v>23.1</v>
      </c>
      <c r="CX198" s="113">
        <v>26.3</v>
      </c>
      <c r="DA198" s="113">
        <v>45952</v>
      </c>
      <c r="DB198" s="113">
        <v>17.947500000000002</v>
      </c>
      <c r="DC198" s="113">
        <v>12.7</v>
      </c>
    </row>
    <row r="199" spans="3:107">
      <c r="C199" s="115">
        <f t="shared" si="99"/>
        <v>198</v>
      </c>
      <c r="D199" s="116">
        <f t="shared" si="76"/>
        <v>24.007449999999999</v>
      </c>
      <c r="E199" s="116">
        <f t="shared" si="77"/>
        <v>25.38</v>
      </c>
      <c r="F199" s="116">
        <f t="shared" si="78"/>
        <v>16.007449999999999</v>
      </c>
      <c r="G199" s="116">
        <f>指導機関用調整項目!$G$2*F199/$F$367</f>
        <v>0.12862038298140641</v>
      </c>
      <c r="H199" s="116">
        <f t="shared" si="100"/>
        <v>10.981937646904715</v>
      </c>
      <c r="I199" s="116">
        <f>IF(降水量!Y199&gt;0,降水量!Y199*飽差!I199*F199*E199,0)</f>
        <v>101.95734825776874</v>
      </c>
      <c r="J199" s="116">
        <f>指導機関用調整項目!$G$2*I199/$I$367</f>
        <v>0.29566035441670813</v>
      </c>
      <c r="K199" s="116"/>
      <c r="M199" s="116">
        <f t="shared" si="79"/>
        <v>27.079999999999995</v>
      </c>
      <c r="N199" s="116">
        <f t="shared" si="80"/>
        <v>26.44</v>
      </c>
      <c r="O199" s="116">
        <f t="shared" si="81"/>
        <v>26.175000000000001</v>
      </c>
      <c r="P199" s="116">
        <f t="shared" si="82"/>
        <v>26.76</v>
      </c>
      <c r="Q199" s="116">
        <f t="shared" si="83"/>
        <v>21.859999999999996</v>
      </c>
      <c r="R199" s="116">
        <f t="shared" si="84"/>
        <v>24.82</v>
      </c>
      <c r="S199" s="116">
        <f t="shared" si="85"/>
        <v>25.38</v>
      </c>
      <c r="T199" s="116">
        <f t="shared" si="86"/>
        <v>26.32</v>
      </c>
      <c r="U199" s="116">
        <f t="shared" si="87"/>
        <v>26.52</v>
      </c>
      <c r="V199" s="116">
        <f t="shared" si="88"/>
        <v>26.049999999999997</v>
      </c>
      <c r="Y199" s="116">
        <f t="shared" si="89"/>
        <v>27.079999999999995</v>
      </c>
      <c r="Z199" s="113">
        <v>27.4</v>
      </c>
      <c r="AA199" s="113">
        <v>24.7</v>
      </c>
      <c r="AB199" s="113">
        <v>29.8</v>
      </c>
      <c r="AC199" s="113">
        <v>26.4</v>
      </c>
      <c r="AD199" s="113">
        <v>27.1</v>
      </c>
      <c r="AE199" s="115"/>
      <c r="AG199" s="116">
        <f t="shared" si="90"/>
        <v>26.44</v>
      </c>
      <c r="AH199" s="113">
        <v>26.4</v>
      </c>
      <c r="AI199" s="113">
        <v>24.4</v>
      </c>
      <c r="AJ199" s="113">
        <v>29</v>
      </c>
      <c r="AK199" s="113">
        <v>25.5</v>
      </c>
      <c r="AL199" s="113">
        <v>26.9</v>
      </c>
      <c r="AM199" s="115"/>
      <c r="AO199" s="116">
        <f t="shared" si="91"/>
        <v>26.175000000000001</v>
      </c>
      <c r="AP199" s="113">
        <v>26.5</v>
      </c>
      <c r="AQ199" s="113">
        <v>24.4</v>
      </c>
      <c r="AR199" s="113">
        <v>28</v>
      </c>
      <c r="AS199" s="113">
        <v>25.3</v>
      </c>
      <c r="AT199" s="113">
        <v>27</v>
      </c>
      <c r="AU199" s="115"/>
      <c r="AW199" s="116">
        <f t="shared" si="92"/>
        <v>26.76</v>
      </c>
      <c r="AX199" s="113">
        <v>26.2</v>
      </c>
      <c r="AY199" s="113">
        <v>25.1</v>
      </c>
      <c r="AZ199" s="113">
        <v>29.4</v>
      </c>
      <c r="BA199" s="113">
        <v>26</v>
      </c>
      <c r="BB199" s="113">
        <v>27.1</v>
      </c>
      <c r="BC199" s="115"/>
      <c r="BE199" s="116">
        <f t="shared" si="93"/>
        <v>21.859999999999996</v>
      </c>
      <c r="BF199" s="113">
        <v>20.6</v>
      </c>
      <c r="BG199" s="113">
        <v>21.2</v>
      </c>
      <c r="BH199" s="113">
        <v>24.9</v>
      </c>
      <c r="BI199" s="113">
        <v>21</v>
      </c>
      <c r="BJ199" s="113">
        <v>21.6</v>
      </c>
      <c r="BK199" s="115"/>
      <c r="BM199" s="116">
        <f t="shared" si="94"/>
        <v>24.82</v>
      </c>
      <c r="BN199" s="113">
        <v>23.1</v>
      </c>
      <c r="BO199" s="113">
        <v>23.8</v>
      </c>
      <c r="BP199" s="113">
        <v>27.9</v>
      </c>
      <c r="BQ199" s="113">
        <v>24.3</v>
      </c>
      <c r="BR199" s="113">
        <v>25</v>
      </c>
      <c r="BU199" s="116">
        <f t="shared" si="95"/>
        <v>25.38</v>
      </c>
      <c r="BV199" s="113">
        <v>25.3</v>
      </c>
      <c r="BW199" s="113">
        <v>24.2</v>
      </c>
      <c r="BX199" s="113">
        <v>27.5</v>
      </c>
      <c r="BY199" s="113">
        <v>24.6</v>
      </c>
      <c r="BZ199" s="113">
        <v>25.3</v>
      </c>
      <c r="CC199" s="116">
        <f t="shared" si="96"/>
        <v>26.32</v>
      </c>
      <c r="CD199" s="113">
        <v>27</v>
      </c>
      <c r="CE199" s="113">
        <v>25.4</v>
      </c>
      <c r="CF199" s="113">
        <v>27.1</v>
      </c>
      <c r="CG199" s="113">
        <v>25.3</v>
      </c>
      <c r="CH199" s="113">
        <v>26.8</v>
      </c>
      <c r="CK199" s="116">
        <f t="shared" si="97"/>
        <v>26.52</v>
      </c>
      <c r="CL199" s="113">
        <v>27</v>
      </c>
      <c r="CM199" s="113">
        <v>25.9</v>
      </c>
      <c r="CN199" s="113">
        <v>27.7</v>
      </c>
      <c r="CO199" s="113">
        <v>25.6</v>
      </c>
      <c r="CP199" s="113">
        <v>26.4</v>
      </c>
      <c r="CS199" s="116">
        <f t="shared" si="98"/>
        <v>26.049999999999997</v>
      </c>
      <c r="CT199" s="113">
        <v>26.1</v>
      </c>
      <c r="CU199" s="113">
        <v>24.7</v>
      </c>
      <c r="CV199" s="113">
        <v>28.4</v>
      </c>
      <c r="CW199" s="113">
        <v>25.1</v>
      </c>
      <c r="CX199" s="113">
        <v>26</v>
      </c>
      <c r="DA199" s="113">
        <v>45953</v>
      </c>
      <c r="DB199" s="113">
        <v>16.902916666666666</v>
      </c>
      <c r="DC199" s="113">
        <v>13.7</v>
      </c>
    </row>
    <row r="200" spans="3:107">
      <c r="C200" s="115">
        <f t="shared" si="99"/>
        <v>199</v>
      </c>
      <c r="D200" s="116">
        <f t="shared" si="76"/>
        <v>24.697599999999998</v>
      </c>
      <c r="E200" s="116">
        <f t="shared" si="77"/>
        <v>26.24</v>
      </c>
      <c r="F200" s="116">
        <f t="shared" si="78"/>
        <v>16.697599999999998</v>
      </c>
      <c r="G200" s="116">
        <f>指導機関用調整項目!$G$2*F200/$F$367</f>
        <v>0.13416576074704789</v>
      </c>
      <c r="H200" s="116">
        <f t="shared" si="100"/>
        <v>11.116103407651764</v>
      </c>
      <c r="I200" s="116">
        <f>IF(降水量!Y200&gt;0,降水量!Y200*飽差!I200*F200*E200,0)</f>
        <v>108.71253379006001</v>
      </c>
      <c r="J200" s="116">
        <f>指導機関用調整項目!$G$2*I200/$I$367</f>
        <v>0.31524933532643545</v>
      </c>
      <c r="K200" s="116"/>
      <c r="M200" s="116">
        <f t="shared" si="79"/>
        <v>27.72</v>
      </c>
      <c r="N200" s="116">
        <f t="shared" si="80"/>
        <v>27.26</v>
      </c>
      <c r="O200" s="116">
        <f t="shared" si="81"/>
        <v>27.325000000000003</v>
      </c>
      <c r="P200" s="116">
        <f t="shared" si="82"/>
        <v>27.74</v>
      </c>
      <c r="Q200" s="116">
        <f t="shared" si="83"/>
        <v>22.46</v>
      </c>
      <c r="R200" s="116">
        <f t="shared" si="84"/>
        <v>25.72</v>
      </c>
      <c r="S200" s="116">
        <f t="shared" si="85"/>
        <v>26.24</v>
      </c>
      <c r="T200" s="116">
        <f t="shared" si="86"/>
        <v>26.96</v>
      </c>
      <c r="U200" s="116">
        <f t="shared" si="87"/>
        <v>27.24</v>
      </c>
      <c r="V200" s="116">
        <f t="shared" si="88"/>
        <v>26.924999999999997</v>
      </c>
      <c r="Y200" s="116">
        <f t="shared" si="89"/>
        <v>27.72</v>
      </c>
      <c r="Z200" s="113">
        <v>26.9</v>
      </c>
      <c r="AA200" s="113">
        <v>27.3</v>
      </c>
      <c r="AB200" s="113">
        <v>29.2</v>
      </c>
      <c r="AC200" s="113">
        <v>27.6</v>
      </c>
      <c r="AD200" s="113">
        <v>27.6</v>
      </c>
      <c r="AE200" s="115"/>
      <c r="AG200" s="116">
        <f t="shared" si="90"/>
        <v>27.26</v>
      </c>
      <c r="AH200" s="113">
        <v>26.4</v>
      </c>
      <c r="AI200" s="113">
        <v>26.9</v>
      </c>
      <c r="AJ200" s="113">
        <v>29.2</v>
      </c>
      <c r="AK200" s="113">
        <v>26.7</v>
      </c>
      <c r="AL200" s="113">
        <v>27.1</v>
      </c>
      <c r="AM200" s="115"/>
      <c r="AO200" s="116">
        <f t="shared" si="91"/>
        <v>27.325000000000003</v>
      </c>
      <c r="AP200" s="113">
        <v>26.2</v>
      </c>
      <c r="AQ200" s="113">
        <v>26.6</v>
      </c>
      <c r="AR200" s="113">
        <v>28.3</v>
      </c>
      <c r="AS200" s="113">
        <v>26.9</v>
      </c>
      <c r="AT200" s="113">
        <v>27.5</v>
      </c>
      <c r="AU200" s="115"/>
      <c r="AW200" s="116">
        <f t="shared" si="92"/>
        <v>27.74</v>
      </c>
      <c r="AX200" s="113">
        <v>26.6</v>
      </c>
      <c r="AY200" s="113">
        <v>27.5</v>
      </c>
      <c r="AZ200" s="113">
        <v>29.1</v>
      </c>
      <c r="BA200" s="113">
        <v>28</v>
      </c>
      <c r="BB200" s="113">
        <v>27.5</v>
      </c>
      <c r="BC200" s="115"/>
      <c r="BE200" s="116">
        <f t="shared" si="93"/>
        <v>22.46</v>
      </c>
      <c r="BF200" s="113">
        <v>21.3</v>
      </c>
      <c r="BG200" s="113">
        <v>22.4</v>
      </c>
      <c r="BH200" s="113">
        <v>25.3</v>
      </c>
      <c r="BI200" s="113">
        <v>20.8</v>
      </c>
      <c r="BJ200" s="113">
        <v>22.5</v>
      </c>
      <c r="BK200" s="115"/>
      <c r="BM200" s="116">
        <f t="shared" si="94"/>
        <v>25.72</v>
      </c>
      <c r="BN200" s="113">
        <v>24.4</v>
      </c>
      <c r="BO200" s="113">
        <v>25.3</v>
      </c>
      <c r="BP200" s="113">
        <v>28.2</v>
      </c>
      <c r="BQ200" s="113">
        <v>24.5</v>
      </c>
      <c r="BR200" s="113">
        <v>26.2</v>
      </c>
      <c r="BU200" s="116">
        <f t="shared" si="95"/>
        <v>26.24</v>
      </c>
      <c r="BV200" s="113">
        <v>25</v>
      </c>
      <c r="BW200" s="113">
        <v>26.7</v>
      </c>
      <c r="BX200" s="113">
        <v>28.1</v>
      </c>
      <c r="BY200" s="113">
        <v>25.6</v>
      </c>
      <c r="BZ200" s="113">
        <v>25.8</v>
      </c>
      <c r="CC200" s="116">
        <f t="shared" si="96"/>
        <v>26.96</v>
      </c>
      <c r="CD200" s="113">
        <v>27</v>
      </c>
      <c r="CE200" s="113">
        <v>27</v>
      </c>
      <c r="CF200" s="113">
        <v>27.4</v>
      </c>
      <c r="CG200" s="113">
        <v>26.6</v>
      </c>
      <c r="CH200" s="113">
        <v>26.8</v>
      </c>
      <c r="CK200" s="116">
        <f t="shared" si="97"/>
        <v>27.24</v>
      </c>
      <c r="CL200" s="113">
        <v>26.6</v>
      </c>
      <c r="CM200" s="113">
        <v>27.9</v>
      </c>
      <c r="CN200" s="113">
        <v>28.2</v>
      </c>
      <c r="CO200" s="113">
        <v>26.7</v>
      </c>
      <c r="CP200" s="113">
        <v>26.8</v>
      </c>
      <c r="CS200" s="116">
        <f t="shared" si="98"/>
        <v>26.924999999999997</v>
      </c>
      <c r="CT200" s="113">
        <v>26.1</v>
      </c>
      <c r="CU200" s="113">
        <v>26.5</v>
      </c>
      <c r="CV200" s="113">
        <v>28.8</v>
      </c>
      <c r="CW200" s="113">
        <v>25.8</v>
      </c>
      <c r="CX200" s="113">
        <v>26.6</v>
      </c>
      <c r="DA200" s="113">
        <v>45954</v>
      </c>
      <c r="DB200" s="113">
        <v>16.655000000000001</v>
      </c>
      <c r="DC200" s="113">
        <v>13.1</v>
      </c>
    </row>
    <row r="201" spans="3:107">
      <c r="C201" s="115">
        <f t="shared" si="99"/>
        <v>200</v>
      </c>
      <c r="D201" s="116">
        <f t="shared" si="76"/>
        <v>24.681549999999998</v>
      </c>
      <c r="E201" s="116">
        <f t="shared" si="77"/>
        <v>26.22</v>
      </c>
      <c r="F201" s="116">
        <f t="shared" si="78"/>
        <v>16.681549999999998</v>
      </c>
      <c r="G201" s="116">
        <f>指導機関用調整項目!$G$2*F201/$F$367</f>
        <v>0.13403679847342834</v>
      </c>
      <c r="H201" s="116">
        <f t="shared" si="100"/>
        <v>11.250140206125192</v>
      </c>
      <c r="I201" s="116">
        <f>IF(降水量!Y201&gt;0,降水量!Y201*飽差!I201*F201*E201,0)</f>
        <v>110.6948396036597</v>
      </c>
      <c r="J201" s="116">
        <f>指導機関用調整項目!$G$2*I201/$I$367</f>
        <v>0.32099771197045557</v>
      </c>
      <c r="K201" s="116"/>
      <c r="M201" s="116">
        <f t="shared" si="79"/>
        <v>27.94</v>
      </c>
      <c r="N201" s="116">
        <f t="shared" si="80"/>
        <v>27.119999999999997</v>
      </c>
      <c r="O201" s="116">
        <f t="shared" si="81"/>
        <v>27.574999999999999</v>
      </c>
      <c r="P201" s="116">
        <f t="shared" si="82"/>
        <v>28.04</v>
      </c>
      <c r="Q201" s="116">
        <f t="shared" si="83"/>
        <v>23.159999999999997</v>
      </c>
      <c r="R201" s="116">
        <f t="shared" si="84"/>
        <v>26</v>
      </c>
      <c r="S201" s="116">
        <f t="shared" si="85"/>
        <v>26.22</v>
      </c>
      <c r="T201" s="116">
        <f t="shared" si="86"/>
        <v>27.1</v>
      </c>
      <c r="U201" s="116">
        <f t="shared" si="87"/>
        <v>27.06</v>
      </c>
      <c r="V201" s="116">
        <f t="shared" si="88"/>
        <v>26.75</v>
      </c>
      <c r="Y201" s="116">
        <f t="shared" si="89"/>
        <v>27.94</v>
      </c>
      <c r="Z201" s="113">
        <v>27.5</v>
      </c>
      <c r="AA201" s="113">
        <v>28.8</v>
      </c>
      <c r="AB201" s="113">
        <v>28.6</v>
      </c>
      <c r="AC201" s="113">
        <v>26.3</v>
      </c>
      <c r="AD201" s="113">
        <v>28.5</v>
      </c>
      <c r="AE201" s="115"/>
      <c r="AG201" s="116">
        <f t="shared" si="90"/>
        <v>27.119999999999997</v>
      </c>
      <c r="AH201" s="113">
        <v>26.8</v>
      </c>
      <c r="AI201" s="113">
        <v>27.7</v>
      </c>
      <c r="AJ201" s="113">
        <v>27.3</v>
      </c>
      <c r="AK201" s="113">
        <v>25.7</v>
      </c>
      <c r="AL201" s="113">
        <v>28.1</v>
      </c>
      <c r="AM201" s="115"/>
      <c r="AO201" s="116">
        <f t="shared" si="91"/>
        <v>27.574999999999999</v>
      </c>
      <c r="AP201" s="113">
        <v>26.9</v>
      </c>
      <c r="AQ201" s="113">
        <v>27.9</v>
      </c>
      <c r="AR201" s="113">
        <v>28.4</v>
      </c>
      <c r="AS201" s="113">
        <v>26</v>
      </c>
      <c r="AT201" s="113">
        <v>28</v>
      </c>
      <c r="AU201" s="115"/>
      <c r="AW201" s="116">
        <f t="shared" si="92"/>
        <v>28.04</v>
      </c>
      <c r="AX201" s="113">
        <v>27.1</v>
      </c>
      <c r="AY201" s="113">
        <v>29.1</v>
      </c>
      <c r="AZ201" s="113">
        <v>29.4</v>
      </c>
      <c r="BA201" s="113">
        <v>26.4</v>
      </c>
      <c r="BB201" s="113">
        <v>28.2</v>
      </c>
      <c r="BC201" s="115"/>
      <c r="BE201" s="116">
        <f t="shared" si="93"/>
        <v>23.159999999999997</v>
      </c>
      <c r="BF201" s="113">
        <v>21.6</v>
      </c>
      <c r="BG201" s="113">
        <v>24.4</v>
      </c>
      <c r="BH201" s="113">
        <v>25.3</v>
      </c>
      <c r="BI201" s="113">
        <v>20.9</v>
      </c>
      <c r="BJ201" s="113">
        <v>23.6</v>
      </c>
      <c r="BK201" s="115"/>
      <c r="BM201" s="116">
        <f t="shared" si="94"/>
        <v>26</v>
      </c>
      <c r="BN201" s="113">
        <v>24.8</v>
      </c>
      <c r="BO201" s="113">
        <v>26.9</v>
      </c>
      <c r="BP201" s="113">
        <v>27.6</v>
      </c>
      <c r="BQ201" s="113">
        <v>23.7</v>
      </c>
      <c r="BR201" s="113">
        <v>27</v>
      </c>
      <c r="BU201" s="116">
        <f t="shared" si="95"/>
        <v>26.22</v>
      </c>
      <c r="BV201" s="113">
        <v>25.5</v>
      </c>
      <c r="BW201" s="113">
        <v>27</v>
      </c>
      <c r="BX201" s="113">
        <v>27.1</v>
      </c>
      <c r="BY201" s="113">
        <v>25.1</v>
      </c>
      <c r="BZ201" s="113">
        <v>26.4</v>
      </c>
      <c r="CC201" s="116">
        <f t="shared" si="96"/>
        <v>27.1</v>
      </c>
      <c r="CD201" s="113">
        <v>26.8</v>
      </c>
      <c r="CE201" s="113">
        <v>27.3</v>
      </c>
      <c r="CF201" s="113">
        <v>27.4</v>
      </c>
      <c r="CG201" s="113">
        <v>26.5</v>
      </c>
      <c r="CH201" s="113">
        <v>27.5</v>
      </c>
      <c r="CK201" s="116">
        <f t="shared" si="97"/>
        <v>27.06</v>
      </c>
      <c r="CL201" s="113">
        <v>26.5</v>
      </c>
      <c r="CM201" s="113">
        <v>27.9</v>
      </c>
      <c r="CN201" s="113">
        <v>27.2</v>
      </c>
      <c r="CO201" s="113">
        <v>26.4</v>
      </c>
      <c r="CP201" s="113">
        <v>27.3</v>
      </c>
      <c r="CS201" s="116">
        <f t="shared" si="98"/>
        <v>26.75</v>
      </c>
      <c r="CT201" s="113">
        <v>26.3</v>
      </c>
      <c r="CU201" s="113">
        <v>27.3</v>
      </c>
      <c r="CV201" s="113">
        <v>28.1</v>
      </c>
      <c r="CW201" s="113">
        <v>24.6</v>
      </c>
      <c r="CX201" s="113">
        <v>27</v>
      </c>
      <c r="DA201" s="113">
        <v>45955</v>
      </c>
      <c r="DB201" s="113">
        <v>16.566666666666666</v>
      </c>
      <c r="DC201" s="113">
        <v>15</v>
      </c>
    </row>
    <row r="202" spans="3:107">
      <c r="C202" s="115">
        <f t="shared" si="99"/>
        <v>201</v>
      </c>
      <c r="D202" s="116">
        <f t="shared" si="76"/>
        <v>24.9223</v>
      </c>
      <c r="E202" s="116">
        <f t="shared" si="77"/>
        <v>26.52</v>
      </c>
      <c r="F202" s="116">
        <f t="shared" si="78"/>
        <v>16.9223</v>
      </c>
      <c r="G202" s="116">
        <f>指導機関用調整項目!$G$2*F202/$F$367</f>
        <v>0.13597123257772187</v>
      </c>
      <c r="H202" s="116">
        <f t="shared" si="100"/>
        <v>11.386111438702914</v>
      </c>
      <c r="I202" s="116">
        <f>IF(降水量!Y202&gt;0,降水量!Y202*飽差!I202*F202*E202,0)</f>
        <v>96.284351902597052</v>
      </c>
      <c r="J202" s="116">
        <f>指導機関用調整項目!$G$2*I202/$I$367</f>
        <v>0.27920955276645087</v>
      </c>
      <c r="K202" s="116"/>
      <c r="M202" s="116">
        <f t="shared" si="79"/>
        <v>28.56</v>
      </c>
      <c r="N202" s="116">
        <f t="shared" si="80"/>
        <v>27.839999999999996</v>
      </c>
      <c r="O202" s="116">
        <f t="shared" si="81"/>
        <v>27.974999999999998</v>
      </c>
      <c r="P202" s="116">
        <f t="shared" si="82"/>
        <v>28.56</v>
      </c>
      <c r="Q202" s="116">
        <f t="shared" si="83"/>
        <v>23.220000000000002</v>
      </c>
      <c r="R202" s="116">
        <f t="shared" si="84"/>
        <v>26.220000000000006</v>
      </c>
      <c r="S202" s="116">
        <f t="shared" si="85"/>
        <v>26.52</v>
      </c>
      <c r="T202" s="116">
        <f t="shared" si="86"/>
        <v>27.06</v>
      </c>
      <c r="U202" s="116">
        <f t="shared" si="87"/>
        <v>27.4</v>
      </c>
      <c r="V202" s="116">
        <f t="shared" si="88"/>
        <v>26.975000000000001</v>
      </c>
      <c r="Y202" s="116">
        <f t="shared" si="89"/>
        <v>28.56</v>
      </c>
      <c r="Z202" s="113">
        <v>28.4</v>
      </c>
      <c r="AA202" s="113">
        <v>29.3</v>
      </c>
      <c r="AB202" s="113">
        <v>28.2</v>
      </c>
      <c r="AC202" s="113">
        <v>28.5</v>
      </c>
      <c r="AD202" s="113">
        <v>28.4</v>
      </c>
      <c r="AE202" s="115"/>
      <c r="AG202" s="116">
        <f t="shared" si="90"/>
        <v>27.839999999999996</v>
      </c>
      <c r="AH202" s="113">
        <v>27.2</v>
      </c>
      <c r="AI202" s="113">
        <v>27.5</v>
      </c>
      <c r="AJ202" s="113">
        <v>27.9</v>
      </c>
      <c r="AK202" s="113">
        <v>28.6</v>
      </c>
      <c r="AL202" s="113">
        <v>28</v>
      </c>
      <c r="AM202" s="115"/>
      <c r="AO202" s="116">
        <f t="shared" si="91"/>
        <v>27.974999999999998</v>
      </c>
      <c r="AP202" s="113">
        <v>27.4</v>
      </c>
      <c r="AQ202" s="113">
        <v>28.6</v>
      </c>
      <c r="AR202" s="113">
        <v>28</v>
      </c>
      <c r="AS202" s="113">
        <v>27.5</v>
      </c>
      <c r="AT202" s="113">
        <v>27.8</v>
      </c>
      <c r="AU202" s="115"/>
      <c r="AW202" s="116">
        <f t="shared" si="92"/>
        <v>28.56</v>
      </c>
      <c r="AX202" s="113">
        <v>27.9</v>
      </c>
      <c r="AY202" s="113">
        <v>30</v>
      </c>
      <c r="AZ202" s="113">
        <v>28.3</v>
      </c>
      <c r="BA202" s="113">
        <v>28.7</v>
      </c>
      <c r="BB202" s="113">
        <v>27.9</v>
      </c>
      <c r="BC202" s="115"/>
      <c r="BE202" s="116">
        <f t="shared" si="93"/>
        <v>23.220000000000002</v>
      </c>
      <c r="BF202" s="113">
        <v>23.5</v>
      </c>
      <c r="BG202" s="113">
        <v>24.2</v>
      </c>
      <c r="BH202" s="113">
        <v>22.7</v>
      </c>
      <c r="BI202" s="113">
        <v>22.4</v>
      </c>
      <c r="BJ202" s="113">
        <v>23.3</v>
      </c>
      <c r="BK202" s="115"/>
      <c r="BM202" s="116">
        <f t="shared" si="94"/>
        <v>26.220000000000006</v>
      </c>
      <c r="BN202" s="113">
        <v>26.4</v>
      </c>
      <c r="BO202" s="113">
        <v>26.5</v>
      </c>
      <c r="BP202" s="113">
        <v>25.3</v>
      </c>
      <c r="BQ202" s="113">
        <v>26.6</v>
      </c>
      <c r="BR202" s="113">
        <v>26.3</v>
      </c>
      <c r="BU202" s="116">
        <f t="shared" si="95"/>
        <v>26.52</v>
      </c>
      <c r="BV202" s="113">
        <v>26.4</v>
      </c>
      <c r="BW202" s="113">
        <v>27.1</v>
      </c>
      <c r="BX202" s="113">
        <v>25.7</v>
      </c>
      <c r="BY202" s="113">
        <v>27.3</v>
      </c>
      <c r="BZ202" s="113">
        <v>26.1</v>
      </c>
      <c r="CC202" s="116">
        <f t="shared" si="96"/>
        <v>27.06</v>
      </c>
      <c r="CD202" s="113">
        <v>27.5</v>
      </c>
      <c r="CE202" s="113">
        <v>27.8</v>
      </c>
      <c r="CF202" s="113">
        <v>26.2</v>
      </c>
      <c r="CG202" s="113">
        <v>26.7</v>
      </c>
      <c r="CH202" s="113">
        <v>27.1</v>
      </c>
      <c r="CK202" s="116">
        <f t="shared" si="97"/>
        <v>27.4</v>
      </c>
      <c r="CL202" s="113">
        <v>27</v>
      </c>
      <c r="CM202" s="113">
        <v>28.2</v>
      </c>
      <c r="CN202" s="113">
        <v>27.1</v>
      </c>
      <c r="CO202" s="113">
        <v>27.7</v>
      </c>
      <c r="CP202" s="113">
        <v>27</v>
      </c>
      <c r="CS202" s="116">
        <f t="shared" si="98"/>
        <v>26.975000000000001</v>
      </c>
      <c r="CT202" s="113">
        <v>27.5</v>
      </c>
      <c r="CU202" s="113">
        <v>27.4</v>
      </c>
      <c r="CV202" s="113">
        <v>27</v>
      </c>
      <c r="CW202" s="113">
        <v>27</v>
      </c>
      <c r="CX202" s="113">
        <v>26.5</v>
      </c>
      <c r="DA202" s="113">
        <v>45956</v>
      </c>
      <c r="DB202" s="113">
        <v>18.081250000000001</v>
      </c>
      <c r="DC202" s="113">
        <v>19.2</v>
      </c>
    </row>
    <row r="203" spans="3:107">
      <c r="C203" s="115">
        <f t="shared" si="99"/>
        <v>202</v>
      </c>
      <c r="D203" s="116">
        <f t="shared" si="76"/>
        <v>25.130950000000002</v>
      </c>
      <c r="E203" s="116">
        <f t="shared" si="77"/>
        <v>26.78</v>
      </c>
      <c r="F203" s="116">
        <f t="shared" si="78"/>
        <v>17.130950000000002</v>
      </c>
      <c r="G203" s="116">
        <f>指導機関用調整項目!$G$2*F203/$F$367</f>
        <v>0.13764774213477629</v>
      </c>
      <c r="H203" s="116">
        <f t="shared" si="100"/>
        <v>11.52375918083769</v>
      </c>
      <c r="I203" s="116">
        <f>IF(降水量!Y203&gt;0,降水量!Y203*飽差!I203*F203*E203,0)</f>
        <v>92.711940237403383</v>
      </c>
      <c r="J203" s="116">
        <f>指導機関用調整項目!$G$2*I203/$I$367</f>
        <v>0.2688501179919881</v>
      </c>
      <c r="K203" s="116"/>
      <c r="M203" s="116">
        <f t="shared" si="79"/>
        <v>28.779999999999994</v>
      </c>
      <c r="N203" s="116">
        <f t="shared" si="80"/>
        <v>27.96</v>
      </c>
      <c r="O203" s="116">
        <f t="shared" si="81"/>
        <v>28.1</v>
      </c>
      <c r="P203" s="116">
        <f t="shared" si="82"/>
        <v>28.839999999999996</v>
      </c>
      <c r="Q203" s="116">
        <f t="shared" si="83"/>
        <v>23.22</v>
      </c>
      <c r="R203" s="116">
        <f t="shared" si="84"/>
        <v>26.4</v>
      </c>
      <c r="S203" s="116">
        <f t="shared" si="85"/>
        <v>26.78</v>
      </c>
      <c r="T203" s="116">
        <f t="shared" si="86"/>
        <v>27.2</v>
      </c>
      <c r="U203" s="116">
        <f t="shared" si="87"/>
        <v>27.2</v>
      </c>
      <c r="V203" s="116">
        <f t="shared" si="88"/>
        <v>27.125</v>
      </c>
      <c r="Y203" s="116">
        <f t="shared" si="89"/>
        <v>28.779999999999994</v>
      </c>
      <c r="Z203" s="113">
        <v>29.5</v>
      </c>
      <c r="AA203" s="113">
        <v>30.6</v>
      </c>
      <c r="AB203" s="113">
        <v>28</v>
      </c>
      <c r="AC203" s="113">
        <v>27.8</v>
      </c>
      <c r="AD203" s="113">
        <v>28</v>
      </c>
      <c r="AE203" s="115"/>
      <c r="AG203" s="116">
        <f t="shared" si="90"/>
        <v>27.96</v>
      </c>
      <c r="AH203" s="113">
        <v>28</v>
      </c>
      <c r="AI203" s="113">
        <v>28.7</v>
      </c>
      <c r="AJ203" s="113">
        <v>27.6</v>
      </c>
      <c r="AK203" s="113">
        <v>27.7</v>
      </c>
      <c r="AL203" s="113">
        <v>27.8</v>
      </c>
      <c r="AM203" s="115"/>
      <c r="AO203" s="116">
        <f t="shared" si="91"/>
        <v>28.1</v>
      </c>
      <c r="AP203" s="113">
        <v>28.4</v>
      </c>
      <c r="AQ203" s="113">
        <v>29.8</v>
      </c>
      <c r="AR203" s="113">
        <v>27.6</v>
      </c>
      <c r="AS203" s="113">
        <v>27.4</v>
      </c>
      <c r="AT203" s="113">
        <v>27.6</v>
      </c>
      <c r="AU203" s="115"/>
      <c r="AW203" s="116">
        <f t="shared" si="92"/>
        <v>28.839999999999996</v>
      </c>
      <c r="AX203" s="113">
        <v>28.9</v>
      </c>
      <c r="AY203" s="113">
        <v>32.200000000000003</v>
      </c>
      <c r="AZ203" s="113">
        <v>27.8</v>
      </c>
      <c r="BA203" s="113">
        <v>27.6</v>
      </c>
      <c r="BB203" s="113">
        <v>27.7</v>
      </c>
      <c r="BC203" s="115"/>
      <c r="BE203" s="116">
        <f t="shared" si="93"/>
        <v>23.22</v>
      </c>
      <c r="BF203" s="113">
        <v>24.1</v>
      </c>
      <c r="BG203" s="113">
        <v>25.6</v>
      </c>
      <c r="BH203" s="113">
        <v>21.3</v>
      </c>
      <c r="BI203" s="113">
        <v>21.8</v>
      </c>
      <c r="BJ203" s="113">
        <v>23.3</v>
      </c>
      <c r="BK203" s="115"/>
      <c r="BM203" s="116">
        <f t="shared" si="94"/>
        <v>26.4</v>
      </c>
      <c r="BN203" s="113">
        <v>28.1</v>
      </c>
      <c r="BO203" s="113">
        <v>27.9</v>
      </c>
      <c r="BP203" s="113">
        <v>23.7</v>
      </c>
      <c r="BQ203" s="113">
        <v>25.4</v>
      </c>
      <c r="BR203" s="113">
        <v>26.9</v>
      </c>
      <c r="BU203" s="116">
        <f t="shared" si="95"/>
        <v>26.78</v>
      </c>
      <c r="BV203" s="113">
        <v>26.9</v>
      </c>
      <c r="BW203" s="113">
        <v>28.6</v>
      </c>
      <c r="BX203" s="113">
        <v>25.6</v>
      </c>
      <c r="BY203" s="113">
        <v>26.7</v>
      </c>
      <c r="BZ203" s="113">
        <v>26.1</v>
      </c>
      <c r="CC203" s="116">
        <f t="shared" si="96"/>
        <v>27.2</v>
      </c>
      <c r="CD203" s="113">
        <v>27.8</v>
      </c>
      <c r="CE203" s="113">
        <v>28.1</v>
      </c>
      <c r="CF203" s="113">
        <v>26.5</v>
      </c>
      <c r="CG203" s="113">
        <v>26.6</v>
      </c>
      <c r="CH203" s="113">
        <v>27</v>
      </c>
      <c r="CK203" s="116">
        <f t="shared" si="97"/>
        <v>27.2</v>
      </c>
      <c r="CL203" s="113">
        <v>27.7</v>
      </c>
      <c r="CM203" s="113">
        <v>29</v>
      </c>
      <c r="CN203" s="113">
        <v>26.5</v>
      </c>
      <c r="CO203" s="113">
        <v>26.2</v>
      </c>
      <c r="CP203" s="113">
        <v>26.6</v>
      </c>
      <c r="CS203" s="116">
        <f t="shared" si="98"/>
        <v>27.125</v>
      </c>
      <c r="CT203" s="113">
        <v>28.1</v>
      </c>
      <c r="CU203" s="113">
        <v>29</v>
      </c>
      <c r="CV203" s="113">
        <v>26.4</v>
      </c>
      <c r="CW203" s="113">
        <v>26.6</v>
      </c>
      <c r="CX203" s="113">
        <v>26.5</v>
      </c>
      <c r="DA203" s="113">
        <v>45957</v>
      </c>
      <c r="DB203" s="113">
        <v>18.392083333333336</v>
      </c>
      <c r="DC203" s="113">
        <v>17.2</v>
      </c>
    </row>
    <row r="204" spans="3:107">
      <c r="C204" s="115">
        <f t="shared" si="99"/>
        <v>203</v>
      </c>
      <c r="D204" s="116">
        <f t="shared" si="76"/>
        <v>25.018599999999999</v>
      </c>
      <c r="E204" s="116">
        <f t="shared" si="77"/>
        <v>26.639999999999997</v>
      </c>
      <c r="F204" s="116">
        <f t="shared" si="78"/>
        <v>17.018599999999999</v>
      </c>
      <c r="G204" s="116">
        <f>指導機関用調整項目!$G$2*F204/$F$367</f>
        <v>0.13674500621943927</v>
      </c>
      <c r="H204" s="116">
        <f t="shared" si="100"/>
        <v>11.660504187057128</v>
      </c>
      <c r="I204" s="116">
        <f>IF(降水量!Y204&gt;0,降水量!Y204*飽差!I204*F204*E204,0)</f>
        <v>91.367088766429774</v>
      </c>
      <c r="J204" s="116">
        <f>指導機関用調整項目!$G$2*I204/$I$367</f>
        <v>0.2649502591849443</v>
      </c>
      <c r="K204" s="116"/>
      <c r="M204" s="116">
        <f t="shared" si="79"/>
        <v>28.5</v>
      </c>
      <c r="N204" s="116">
        <f t="shared" si="80"/>
        <v>27.82</v>
      </c>
      <c r="O204" s="116">
        <f t="shared" si="81"/>
        <v>27.674999999999997</v>
      </c>
      <c r="P204" s="116">
        <f t="shared" si="82"/>
        <v>28.32</v>
      </c>
      <c r="Q204" s="116">
        <f t="shared" si="83"/>
        <v>22.7</v>
      </c>
      <c r="R204" s="116">
        <f t="shared" si="84"/>
        <v>26.06</v>
      </c>
      <c r="S204" s="116">
        <f t="shared" si="85"/>
        <v>26.639999999999997</v>
      </c>
      <c r="T204" s="116">
        <f t="shared" si="86"/>
        <v>27.420000000000005</v>
      </c>
      <c r="U204" s="116">
        <f t="shared" si="87"/>
        <v>27.6</v>
      </c>
      <c r="V204" s="116">
        <f t="shared" si="88"/>
        <v>27.424999999999997</v>
      </c>
      <c r="Y204" s="116">
        <f t="shared" si="89"/>
        <v>28.5</v>
      </c>
      <c r="Z204" s="113">
        <v>29.2</v>
      </c>
      <c r="AA204" s="113">
        <v>30.1</v>
      </c>
      <c r="AB204" s="113">
        <v>27.3</v>
      </c>
      <c r="AC204" s="113">
        <v>27.9</v>
      </c>
      <c r="AD204" s="113">
        <v>28</v>
      </c>
      <c r="AE204" s="115"/>
      <c r="AG204" s="116">
        <f t="shared" si="90"/>
        <v>27.82</v>
      </c>
      <c r="AH204" s="113">
        <v>27.9</v>
      </c>
      <c r="AI204" s="113">
        <v>29.4</v>
      </c>
      <c r="AJ204" s="113">
        <v>27.2</v>
      </c>
      <c r="AK204" s="113">
        <v>26.8</v>
      </c>
      <c r="AL204" s="113">
        <v>27.8</v>
      </c>
      <c r="AM204" s="115"/>
      <c r="AO204" s="116">
        <f t="shared" si="91"/>
        <v>27.674999999999997</v>
      </c>
      <c r="AP204" s="113">
        <v>28.7</v>
      </c>
      <c r="AQ204" s="113">
        <v>29.1</v>
      </c>
      <c r="AR204" s="113">
        <v>26.9</v>
      </c>
      <c r="AS204" s="113">
        <v>27.1</v>
      </c>
      <c r="AT204" s="113">
        <v>27.6</v>
      </c>
      <c r="AU204" s="115"/>
      <c r="AW204" s="116">
        <f t="shared" si="92"/>
        <v>28.32</v>
      </c>
      <c r="AX204" s="113">
        <v>29</v>
      </c>
      <c r="AY204" s="113">
        <v>29.3</v>
      </c>
      <c r="AZ204" s="113">
        <v>27.3</v>
      </c>
      <c r="BA204" s="113">
        <v>28.3</v>
      </c>
      <c r="BB204" s="113">
        <v>27.7</v>
      </c>
      <c r="BC204" s="115"/>
      <c r="BE204" s="116">
        <f t="shared" si="93"/>
        <v>22.7</v>
      </c>
      <c r="BF204" s="113">
        <v>22.3</v>
      </c>
      <c r="BG204" s="113">
        <v>24.5</v>
      </c>
      <c r="BH204" s="113">
        <v>21.7</v>
      </c>
      <c r="BI204" s="113">
        <v>22.2</v>
      </c>
      <c r="BJ204" s="113">
        <v>22.8</v>
      </c>
      <c r="BK204" s="115"/>
      <c r="BM204" s="116">
        <f t="shared" si="94"/>
        <v>26.06</v>
      </c>
      <c r="BN204" s="113">
        <v>26.4</v>
      </c>
      <c r="BO204" s="113">
        <v>27.5</v>
      </c>
      <c r="BP204" s="113">
        <v>24.8</v>
      </c>
      <c r="BQ204" s="113">
        <v>25.7</v>
      </c>
      <c r="BR204" s="113">
        <v>25.9</v>
      </c>
      <c r="BU204" s="116">
        <f t="shared" si="95"/>
        <v>26.639999999999997</v>
      </c>
      <c r="BV204" s="113">
        <v>26.8</v>
      </c>
      <c r="BW204" s="113">
        <v>28.2</v>
      </c>
      <c r="BX204" s="113">
        <v>25.5</v>
      </c>
      <c r="BY204" s="113">
        <v>26.8</v>
      </c>
      <c r="BZ204" s="113">
        <v>25.9</v>
      </c>
      <c r="CC204" s="116">
        <f t="shared" si="96"/>
        <v>27.420000000000005</v>
      </c>
      <c r="CD204" s="113">
        <v>27.9</v>
      </c>
      <c r="CE204" s="113">
        <v>28.3</v>
      </c>
      <c r="CF204" s="113">
        <v>26.6</v>
      </c>
      <c r="CG204" s="113">
        <v>27</v>
      </c>
      <c r="CH204" s="113">
        <v>27.3</v>
      </c>
      <c r="CK204" s="116">
        <f t="shared" si="97"/>
        <v>27.6</v>
      </c>
      <c r="CL204" s="113">
        <v>27.8</v>
      </c>
      <c r="CM204" s="113">
        <v>29.1</v>
      </c>
      <c r="CN204" s="113">
        <v>26.6</v>
      </c>
      <c r="CO204" s="113">
        <v>27.5</v>
      </c>
      <c r="CP204" s="113">
        <v>27</v>
      </c>
      <c r="CS204" s="116">
        <f t="shared" si="98"/>
        <v>27.424999999999997</v>
      </c>
      <c r="CT204" s="113">
        <v>27.7</v>
      </c>
      <c r="CU204" s="113">
        <v>29.3</v>
      </c>
      <c r="CV204" s="113">
        <v>26.5</v>
      </c>
      <c r="CW204" s="113">
        <v>27</v>
      </c>
      <c r="CX204" s="113">
        <v>26.9</v>
      </c>
      <c r="DA204" s="113">
        <v>45958</v>
      </c>
      <c r="DB204" s="113">
        <v>16.64875</v>
      </c>
      <c r="DC204" s="113">
        <v>13.9</v>
      </c>
    </row>
    <row r="205" spans="3:107">
      <c r="C205" s="115">
        <f t="shared" si="99"/>
        <v>204</v>
      </c>
      <c r="D205" s="116">
        <f t="shared" si="76"/>
        <v>25.355650000000001</v>
      </c>
      <c r="E205" s="116">
        <f t="shared" si="77"/>
        <v>27.06</v>
      </c>
      <c r="F205" s="116">
        <f t="shared" si="78"/>
        <v>17.355650000000001</v>
      </c>
      <c r="G205" s="116">
        <f>指導機関用調整項目!$G$2*F205/$F$367</f>
        <v>0.13945321396545024</v>
      </c>
      <c r="H205" s="116">
        <f t="shared" si="100"/>
        <v>11.799957401022578</v>
      </c>
      <c r="I205" s="116">
        <f>IF(降水量!Y205&gt;0,降水量!Y205*飽差!I205*F205*E205,0)</f>
        <v>92.431966316479787</v>
      </c>
      <c r="J205" s="116">
        <f>指導機関用調整項目!$G$2*I205/$I$367</f>
        <v>0.26803823743504746</v>
      </c>
      <c r="K205" s="116"/>
      <c r="M205" s="116">
        <f t="shared" si="79"/>
        <v>28.78</v>
      </c>
      <c r="N205" s="116">
        <f t="shared" si="80"/>
        <v>28.04</v>
      </c>
      <c r="O205" s="116">
        <f t="shared" si="81"/>
        <v>27.774999999999999</v>
      </c>
      <c r="P205" s="116">
        <f t="shared" si="82"/>
        <v>28.52</v>
      </c>
      <c r="Q205" s="116">
        <f t="shared" si="83"/>
        <v>23.2</v>
      </c>
      <c r="R205" s="116">
        <f t="shared" si="84"/>
        <v>26.4</v>
      </c>
      <c r="S205" s="116">
        <f t="shared" si="85"/>
        <v>27.06</v>
      </c>
      <c r="T205" s="116">
        <f t="shared" si="86"/>
        <v>27.3</v>
      </c>
      <c r="U205" s="116">
        <f t="shared" si="87"/>
        <v>27.7</v>
      </c>
      <c r="V205" s="116">
        <f t="shared" si="88"/>
        <v>28</v>
      </c>
      <c r="Y205" s="116">
        <f t="shared" si="89"/>
        <v>28.78</v>
      </c>
      <c r="Z205" s="113">
        <v>29.2</v>
      </c>
      <c r="AA205" s="113">
        <v>31.1</v>
      </c>
      <c r="AB205" s="113">
        <v>27.4</v>
      </c>
      <c r="AC205" s="113">
        <v>28.4</v>
      </c>
      <c r="AD205" s="113">
        <v>27.8</v>
      </c>
      <c r="AE205" s="115"/>
      <c r="AG205" s="116">
        <f t="shared" si="90"/>
        <v>28.04</v>
      </c>
      <c r="AH205" s="113">
        <v>28.1</v>
      </c>
      <c r="AI205" s="113">
        <v>29.5</v>
      </c>
      <c r="AJ205" s="113">
        <v>27.2</v>
      </c>
      <c r="AK205" s="113">
        <v>27.4</v>
      </c>
      <c r="AL205" s="113">
        <v>28</v>
      </c>
      <c r="AM205" s="115"/>
      <c r="AO205" s="116">
        <f t="shared" si="91"/>
        <v>27.774999999999999</v>
      </c>
      <c r="AP205" s="113">
        <v>28.6</v>
      </c>
      <c r="AQ205" s="113">
        <v>29.2</v>
      </c>
      <c r="AR205" s="113">
        <v>26.9</v>
      </c>
      <c r="AS205" s="113">
        <v>27.2</v>
      </c>
      <c r="AT205" s="113">
        <v>27.8</v>
      </c>
      <c r="AU205" s="115"/>
      <c r="AW205" s="116">
        <f t="shared" si="92"/>
        <v>28.52</v>
      </c>
      <c r="AX205" s="113">
        <v>28.9</v>
      </c>
      <c r="AY205" s="113">
        <v>30.5</v>
      </c>
      <c r="AZ205" s="113">
        <v>27.4</v>
      </c>
      <c r="BA205" s="113">
        <v>28</v>
      </c>
      <c r="BB205" s="113">
        <v>27.8</v>
      </c>
      <c r="BC205" s="115"/>
      <c r="BE205" s="116">
        <f t="shared" si="93"/>
        <v>23.2</v>
      </c>
      <c r="BF205" s="113">
        <v>22.1</v>
      </c>
      <c r="BG205" s="113">
        <v>26.8</v>
      </c>
      <c r="BH205" s="113">
        <v>22.6</v>
      </c>
      <c r="BI205" s="113">
        <v>22.3</v>
      </c>
      <c r="BJ205" s="113">
        <v>22.2</v>
      </c>
      <c r="BK205" s="115"/>
      <c r="BM205" s="116">
        <f t="shared" si="94"/>
        <v>26.4</v>
      </c>
      <c r="BN205" s="113">
        <v>25.9</v>
      </c>
      <c r="BO205" s="113">
        <v>29.4</v>
      </c>
      <c r="BP205" s="113">
        <v>25.6</v>
      </c>
      <c r="BQ205" s="113">
        <v>26.2</v>
      </c>
      <c r="BR205" s="113">
        <v>24.9</v>
      </c>
      <c r="BU205" s="116">
        <f t="shared" si="95"/>
        <v>27.06</v>
      </c>
      <c r="BV205" s="113">
        <v>26.7</v>
      </c>
      <c r="BW205" s="113">
        <v>30</v>
      </c>
      <c r="BX205" s="113">
        <v>25.9</v>
      </c>
      <c r="BY205" s="113">
        <v>26.7</v>
      </c>
      <c r="BZ205" s="113">
        <v>26</v>
      </c>
      <c r="CC205" s="116">
        <f t="shared" si="96"/>
        <v>27.3</v>
      </c>
      <c r="CD205" s="113">
        <v>27.8</v>
      </c>
      <c r="CE205" s="113">
        <v>28.2</v>
      </c>
      <c r="CF205" s="113">
        <v>26.7</v>
      </c>
      <c r="CG205" s="113">
        <v>26.1</v>
      </c>
      <c r="CH205" s="113">
        <v>27.7</v>
      </c>
      <c r="CK205" s="116">
        <f t="shared" si="97"/>
        <v>27.7</v>
      </c>
      <c r="CL205" s="113">
        <v>27.5</v>
      </c>
      <c r="CM205" s="113">
        <v>30.1</v>
      </c>
      <c r="CN205" s="113">
        <v>26.5</v>
      </c>
      <c r="CO205" s="113">
        <v>27.1</v>
      </c>
      <c r="CP205" s="113">
        <v>27.3</v>
      </c>
      <c r="CS205" s="116">
        <f t="shared" si="98"/>
        <v>28</v>
      </c>
      <c r="CT205" s="113">
        <v>27.6</v>
      </c>
      <c r="CU205" s="113">
        <v>30.6</v>
      </c>
      <c r="CV205" s="113">
        <v>26.8</v>
      </c>
      <c r="CW205" s="113">
        <v>27.8</v>
      </c>
      <c r="CX205" s="113">
        <v>26.8</v>
      </c>
      <c r="DA205" s="113">
        <v>45959</v>
      </c>
      <c r="DB205" s="113">
        <v>16.037499999999998</v>
      </c>
      <c r="DC205" s="113">
        <v>14.2</v>
      </c>
    </row>
    <row r="206" spans="3:107">
      <c r="C206" s="115">
        <f t="shared" si="99"/>
        <v>205</v>
      </c>
      <c r="D206" s="116">
        <f t="shared" si="76"/>
        <v>25.114900000000002</v>
      </c>
      <c r="E206" s="116">
        <f t="shared" si="77"/>
        <v>26.76</v>
      </c>
      <c r="F206" s="116">
        <f t="shared" si="78"/>
        <v>17.114900000000002</v>
      </c>
      <c r="G206" s="116">
        <f>指導機関用調整項目!$G$2*F206/$F$367</f>
        <v>0.13751877986115671</v>
      </c>
      <c r="H206" s="116">
        <f t="shared" si="100"/>
        <v>11.937476180883735</v>
      </c>
      <c r="I206" s="116">
        <f>IF(降水量!Y206&gt;0,降水量!Y206*飽差!I206*F206*E206,0)</f>
        <v>70.890378045385617</v>
      </c>
      <c r="J206" s="116">
        <f>指導機関用調整項目!$G$2*I206/$I$367</f>
        <v>0.20557100253964392</v>
      </c>
      <c r="K206" s="116"/>
      <c r="M206" s="116">
        <f t="shared" si="79"/>
        <v>28.54</v>
      </c>
      <c r="N206" s="116">
        <f t="shared" si="80"/>
        <v>27.74</v>
      </c>
      <c r="O206" s="116">
        <f t="shared" si="81"/>
        <v>27.9</v>
      </c>
      <c r="P206" s="116">
        <f t="shared" si="82"/>
        <v>28.639999999999997</v>
      </c>
      <c r="Q206" s="116">
        <f t="shared" si="83"/>
        <v>23.44</v>
      </c>
      <c r="R206" s="116">
        <f t="shared" si="84"/>
        <v>26.58</v>
      </c>
      <c r="S206" s="116">
        <f t="shared" si="85"/>
        <v>26.76</v>
      </c>
      <c r="T206" s="116">
        <f t="shared" si="86"/>
        <v>27.44</v>
      </c>
      <c r="U206" s="116">
        <f t="shared" si="87"/>
        <v>27.6</v>
      </c>
      <c r="V206" s="116">
        <f t="shared" si="88"/>
        <v>27.675000000000001</v>
      </c>
      <c r="Y206" s="116">
        <f t="shared" si="89"/>
        <v>28.54</v>
      </c>
      <c r="Z206" s="113">
        <v>29.5</v>
      </c>
      <c r="AA206" s="113">
        <v>30.2</v>
      </c>
      <c r="AB206" s="113">
        <v>27.5</v>
      </c>
      <c r="AC206" s="113">
        <v>27.8</v>
      </c>
      <c r="AD206" s="113">
        <v>27.7</v>
      </c>
      <c r="AE206" s="115"/>
      <c r="AG206" s="116">
        <f t="shared" si="90"/>
        <v>27.74</v>
      </c>
      <c r="AH206" s="113">
        <v>28.2</v>
      </c>
      <c r="AI206" s="113">
        <v>28.8</v>
      </c>
      <c r="AJ206" s="113">
        <v>27.1</v>
      </c>
      <c r="AK206" s="113">
        <v>27.2</v>
      </c>
      <c r="AL206" s="113">
        <v>27.4</v>
      </c>
      <c r="AM206" s="115"/>
      <c r="AO206" s="116">
        <f t="shared" si="91"/>
        <v>27.9</v>
      </c>
      <c r="AP206" s="113">
        <v>28.7</v>
      </c>
      <c r="AQ206" s="113">
        <v>29.1</v>
      </c>
      <c r="AR206" s="113">
        <v>27</v>
      </c>
      <c r="AS206" s="113">
        <v>27.3</v>
      </c>
      <c r="AT206" s="113">
        <v>28.2</v>
      </c>
      <c r="AU206" s="115"/>
      <c r="AW206" s="116">
        <f t="shared" si="92"/>
        <v>28.639999999999997</v>
      </c>
      <c r="AX206" s="113">
        <v>29.3</v>
      </c>
      <c r="AY206" s="113">
        <v>30.8</v>
      </c>
      <c r="AZ206" s="113">
        <v>27.4</v>
      </c>
      <c r="BA206" s="113">
        <v>27.6</v>
      </c>
      <c r="BB206" s="113">
        <v>28.1</v>
      </c>
      <c r="BC206" s="115"/>
      <c r="BE206" s="116">
        <f t="shared" si="93"/>
        <v>23.44</v>
      </c>
      <c r="BF206" s="113">
        <v>22.5</v>
      </c>
      <c r="BG206" s="113">
        <v>26.6</v>
      </c>
      <c r="BH206" s="113">
        <v>23.6</v>
      </c>
      <c r="BI206" s="113">
        <v>22.7</v>
      </c>
      <c r="BJ206" s="113">
        <v>21.8</v>
      </c>
      <c r="BK206" s="115"/>
      <c r="BM206" s="116">
        <f t="shared" si="94"/>
        <v>26.58</v>
      </c>
      <c r="BN206" s="113">
        <v>26.2</v>
      </c>
      <c r="BO206" s="113">
        <v>29.1</v>
      </c>
      <c r="BP206" s="113">
        <v>26.7</v>
      </c>
      <c r="BQ206" s="113">
        <v>26.2</v>
      </c>
      <c r="BR206" s="113">
        <v>24.7</v>
      </c>
      <c r="BU206" s="116">
        <f t="shared" si="95"/>
        <v>26.76</v>
      </c>
      <c r="BV206" s="113">
        <v>27</v>
      </c>
      <c r="BW206" s="113">
        <v>28.4</v>
      </c>
      <c r="BX206" s="113">
        <v>26.1</v>
      </c>
      <c r="BY206" s="113">
        <v>26</v>
      </c>
      <c r="BZ206" s="113">
        <v>26.3</v>
      </c>
      <c r="CC206" s="116">
        <f t="shared" si="96"/>
        <v>27.44</v>
      </c>
      <c r="CD206" s="113">
        <v>28.2</v>
      </c>
      <c r="CE206" s="113">
        <v>28.1</v>
      </c>
      <c r="CF206" s="113">
        <v>27</v>
      </c>
      <c r="CG206" s="113">
        <v>26.3</v>
      </c>
      <c r="CH206" s="113">
        <v>27.6</v>
      </c>
      <c r="CK206" s="116">
        <f t="shared" si="97"/>
        <v>27.6</v>
      </c>
      <c r="CL206" s="113">
        <v>28</v>
      </c>
      <c r="CM206" s="113">
        <v>28.9</v>
      </c>
      <c r="CN206" s="113">
        <v>27.1</v>
      </c>
      <c r="CO206" s="113">
        <v>26.4</v>
      </c>
      <c r="CP206" s="113">
        <v>27.6</v>
      </c>
      <c r="CS206" s="116">
        <f t="shared" si="98"/>
        <v>27.675000000000001</v>
      </c>
      <c r="CT206" s="113">
        <v>28</v>
      </c>
      <c r="CU206" s="113">
        <v>29.7</v>
      </c>
      <c r="CV206" s="113">
        <v>27.5</v>
      </c>
      <c r="CW206" s="113">
        <v>26.7</v>
      </c>
      <c r="CX206" s="113">
        <v>26.8</v>
      </c>
      <c r="DA206" s="113">
        <v>45960</v>
      </c>
      <c r="DB206" s="113">
        <v>15.78875</v>
      </c>
      <c r="DC206" s="113">
        <v>15</v>
      </c>
    </row>
    <row r="207" spans="3:107">
      <c r="C207" s="115">
        <f t="shared" si="99"/>
        <v>206</v>
      </c>
      <c r="D207" s="116">
        <f t="shared" si="76"/>
        <v>25.564299999999999</v>
      </c>
      <c r="E207" s="116">
        <f t="shared" si="77"/>
        <v>27.32</v>
      </c>
      <c r="F207" s="116">
        <f t="shared" si="78"/>
        <v>17.564299999999999</v>
      </c>
      <c r="G207" s="116">
        <f>指導機関用調整項目!$G$2*F207/$F$367</f>
        <v>0.14112972352250464</v>
      </c>
      <c r="H207" s="116">
        <f t="shared" si="100"/>
        <v>12.07860590440624</v>
      </c>
      <c r="I207" s="116">
        <f>IF(降水量!Y207&gt;0,降水量!Y207*飽差!I207*F207*E207,0)</f>
        <v>68.696738093836331</v>
      </c>
      <c r="J207" s="116">
        <f>指導機関用調整項目!$G$2*I207/$I$367</f>
        <v>0.19920978996771638</v>
      </c>
      <c r="K207" s="116"/>
      <c r="M207" s="116">
        <f t="shared" si="79"/>
        <v>28.98</v>
      </c>
      <c r="N207" s="116">
        <f t="shared" si="80"/>
        <v>28.28</v>
      </c>
      <c r="O207" s="116">
        <f t="shared" si="81"/>
        <v>28.5</v>
      </c>
      <c r="P207" s="116">
        <f t="shared" si="82"/>
        <v>29.160000000000004</v>
      </c>
      <c r="Q207" s="116">
        <f t="shared" si="83"/>
        <v>23.6</v>
      </c>
      <c r="R207" s="116">
        <f t="shared" si="84"/>
        <v>26.840000000000003</v>
      </c>
      <c r="S207" s="116">
        <f t="shared" si="85"/>
        <v>27.32</v>
      </c>
      <c r="T207" s="116">
        <f t="shared" si="86"/>
        <v>27.880000000000003</v>
      </c>
      <c r="U207" s="116">
        <f t="shared" si="87"/>
        <v>27.96</v>
      </c>
      <c r="V207" s="116">
        <f t="shared" si="88"/>
        <v>28.175000000000001</v>
      </c>
      <c r="Y207" s="116">
        <f t="shared" si="89"/>
        <v>28.98</v>
      </c>
      <c r="Z207" s="113">
        <v>29.7</v>
      </c>
      <c r="AA207" s="113">
        <v>30.5</v>
      </c>
      <c r="AB207" s="113">
        <v>28.1</v>
      </c>
      <c r="AC207" s="113">
        <v>28.9</v>
      </c>
      <c r="AD207" s="113">
        <v>27.7</v>
      </c>
      <c r="AE207" s="115"/>
      <c r="AG207" s="116">
        <f t="shared" si="90"/>
        <v>28.28</v>
      </c>
      <c r="AH207" s="113">
        <v>28.1</v>
      </c>
      <c r="AI207" s="113">
        <v>29.1</v>
      </c>
      <c r="AJ207" s="113">
        <v>27.9</v>
      </c>
      <c r="AK207" s="113">
        <v>28.5</v>
      </c>
      <c r="AL207" s="113">
        <v>27.8</v>
      </c>
      <c r="AM207" s="115"/>
      <c r="AO207" s="116">
        <f t="shared" si="91"/>
        <v>28.5</v>
      </c>
      <c r="AP207" s="113">
        <v>28.8</v>
      </c>
      <c r="AQ207" s="113">
        <v>29.6</v>
      </c>
      <c r="AR207" s="113">
        <v>27.8</v>
      </c>
      <c r="AS207" s="113">
        <v>28.1</v>
      </c>
      <c r="AT207" s="113">
        <v>28.5</v>
      </c>
      <c r="AU207" s="115"/>
      <c r="AW207" s="116">
        <f t="shared" si="92"/>
        <v>29.160000000000004</v>
      </c>
      <c r="AX207" s="113">
        <v>29.2</v>
      </c>
      <c r="AY207" s="113">
        <v>31.7</v>
      </c>
      <c r="AZ207" s="113">
        <v>28.3</v>
      </c>
      <c r="BA207" s="113">
        <v>28</v>
      </c>
      <c r="BB207" s="113">
        <v>28.6</v>
      </c>
      <c r="BC207" s="115"/>
      <c r="BE207" s="116">
        <f t="shared" si="93"/>
        <v>23.6</v>
      </c>
      <c r="BF207" s="113">
        <v>23.9</v>
      </c>
      <c r="BG207" s="113">
        <v>24.4</v>
      </c>
      <c r="BH207" s="113">
        <v>23.6</v>
      </c>
      <c r="BI207" s="113">
        <v>23.6</v>
      </c>
      <c r="BJ207" s="113">
        <v>22.5</v>
      </c>
      <c r="BK207" s="115"/>
      <c r="BM207" s="116">
        <f t="shared" si="94"/>
        <v>26.840000000000003</v>
      </c>
      <c r="BN207" s="113">
        <v>27.1</v>
      </c>
      <c r="BO207" s="113">
        <v>28.3</v>
      </c>
      <c r="BP207" s="113">
        <v>26.2</v>
      </c>
      <c r="BQ207" s="113">
        <v>27.3</v>
      </c>
      <c r="BR207" s="113">
        <v>25.3</v>
      </c>
      <c r="BU207" s="116">
        <f t="shared" si="95"/>
        <v>27.32</v>
      </c>
      <c r="BV207" s="113">
        <v>27.2</v>
      </c>
      <c r="BW207" s="113">
        <v>28.8</v>
      </c>
      <c r="BX207" s="113">
        <v>27.2</v>
      </c>
      <c r="BY207" s="113">
        <v>27</v>
      </c>
      <c r="BZ207" s="113">
        <v>26.4</v>
      </c>
      <c r="CC207" s="116">
        <f t="shared" si="96"/>
        <v>27.880000000000003</v>
      </c>
      <c r="CD207" s="113">
        <v>28.4</v>
      </c>
      <c r="CE207" s="113">
        <v>27.7</v>
      </c>
      <c r="CF207" s="113">
        <v>28</v>
      </c>
      <c r="CG207" s="113">
        <v>27.4</v>
      </c>
      <c r="CH207" s="113">
        <v>27.9</v>
      </c>
      <c r="CK207" s="116">
        <f t="shared" si="97"/>
        <v>27.96</v>
      </c>
      <c r="CL207" s="113">
        <v>28.1</v>
      </c>
      <c r="CM207" s="113">
        <v>28.7</v>
      </c>
      <c r="CN207" s="113">
        <v>27.7</v>
      </c>
      <c r="CO207" s="113">
        <v>27.7</v>
      </c>
      <c r="CP207" s="113">
        <v>27.6</v>
      </c>
      <c r="CS207" s="116">
        <f t="shared" si="98"/>
        <v>28.175000000000001</v>
      </c>
      <c r="CT207" s="113">
        <v>28.1</v>
      </c>
      <c r="CU207" s="113">
        <v>29.4</v>
      </c>
      <c r="CV207" s="113">
        <v>28</v>
      </c>
      <c r="CW207" s="113">
        <v>28</v>
      </c>
      <c r="CX207" s="113">
        <v>27.3</v>
      </c>
      <c r="DA207" s="113">
        <v>45961</v>
      </c>
      <c r="DB207" s="113">
        <v>15.880000000000003</v>
      </c>
      <c r="DC207" s="113">
        <v>15.6</v>
      </c>
    </row>
    <row r="208" spans="3:107">
      <c r="C208" s="115">
        <f t="shared" si="99"/>
        <v>207</v>
      </c>
      <c r="D208" s="116">
        <f t="shared" si="76"/>
        <v>25.163050000000002</v>
      </c>
      <c r="E208" s="116">
        <f t="shared" si="77"/>
        <v>26.820000000000004</v>
      </c>
      <c r="F208" s="116">
        <f t="shared" si="78"/>
        <v>17.163050000000002</v>
      </c>
      <c r="G208" s="116">
        <f>指導機関用調整項目!$G$2*F208/$F$367</f>
        <v>0.13790566668201543</v>
      </c>
      <c r="H208" s="116">
        <f t="shared" si="100"/>
        <v>12.216511571088256</v>
      </c>
      <c r="I208" s="116">
        <f>IF(降水量!Y208&gt;0,降水量!Y208*飽差!I208*F208*E208,0)</f>
        <v>62.095058113885052</v>
      </c>
      <c r="J208" s="116">
        <f>指導機関用調整項目!$G$2*I208/$I$367</f>
        <v>0.18006595113735174</v>
      </c>
      <c r="K208" s="116"/>
      <c r="M208" s="116">
        <f t="shared" si="79"/>
        <v>28.479999999999997</v>
      </c>
      <c r="N208" s="116">
        <f t="shared" si="80"/>
        <v>27.68</v>
      </c>
      <c r="O208" s="116">
        <f t="shared" si="81"/>
        <v>27.9</v>
      </c>
      <c r="P208" s="116">
        <f t="shared" si="82"/>
        <v>28.46</v>
      </c>
      <c r="Q208" s="116">
        <f t="shared" si="83"/>
        <v>23.46</v>
      </c>
      <c r="R208" s="116">
        <f t="shared" si="84"/>
        <v>26.3</v>
      </c>
      <c r="S208" s="116">
        <f t="shared" si="85"/>
        <v>26.820000000000004</v>
      </c>
      <c r="T208" s="116">
        <f t="shared" si="86"/>
        <v>27.72</v>
      </c>
      <c r="U208" s="116">
        <f t="shared" si="87"/>
        <v>27.76</v>
      </c>
      <c r="V208" s="116">
        <f t="shared" si="88"/>
        <v>27.3</v>
      </c>
      <c r="Y208" s="116">
        <f t="shared" si="89"/>
        <v>28.479999999999997</v>
      </c>
      <c r="Z208" s="113">
        <v>29.7</v>
      </c>
      <c r="AA208" s="113">
        <v>30.2</v>
      </c>
      <c r="AB208" s="113">
        <v>28.7</v>
      </c>
      <c r="AC208" s="113">
        <v>26.6</v>
      </c>
      <c r="AD208" s="113">
        <v>27.2</v>
      </c>
      <c r="AE208" s="115"/>
      <c r="AG208" s="116">
        <f t="shared" si="90"/>
        <v>27.68</v>
      </c>
      <c r="AH208" s="113">
        <v>28.2</v>
      </c>
      <c r="AI208" s="113">
        <v>28.3</v>
      </c>
      <c r="AJ208" s="113">
        <v>28.7</v>
      </c>
      <c r="AK208" s="113">
        <v>25.9</v>
      </c>
      <c r="AL208" s="113">
        <v>27.3</v>
      </c>
      <c r="AM208" s="115"/>
      <c r="AO208" s="116">
        <f t="shared" si="91"/>
        <v>27.9</v>
      </c>
      <c r="AP208" s="113">
        <v>28.5</v>
      </c>
      <c r="AQ208" s="113">
        <v>29.8</v>
      </c>
      <c r="AR208" s="113">
        <v>28.3</v>
      </c>
      <c r="AS208" s="113">
        <v>26</v>
      </c>
      <c r="AT208" s="113">
        <v>27.5</v>
      </c>
      <c r="AU208" s="115"/>
      <c r="AW208" s="116">
        <f t="shared" si="92"/>
        <v>28.46</v>
      </c>
      <c r="AX208" s="113">
        <v>29.1</v>
      </c>
      <c r="AY208" s="113">
        <v>31.1</v>
      </c>
      <c r="AZ208" s="113">
        <v>28.9</v>
      </c>
      <c r="BA208" s="113">
        <v>25.7</v>
      </c>
      <c r="BB208" s="113">
        <v>27.5</v>
      </c>
      <c r="BC208" s="115"/>
      <c r="BE208" s="116">
        <f t="shared" si="93"/>
        <v>23.46</v>
      </c>
      <c r="BF208" s="113">
        <v>24.4</v>
      </c>
      <c r="BG208" s="113">
        <v>25.2</v>
      </c>
      <c r="BH208" s="113">
        <v>24.7</v>
      </c>
      <c r="BI208" s="113">
        <v>20.7</v>
      </c>
      <c r="BJ208" s="113">
        <v>22.3</v>
      </c>
      <c r="BK208" s="115"/>
      <c r="BM208" s="116">
        <f t="shared" si="94"/>
        <v>26.3</v>
      </c>
      <c r="BN208" s="113">
        <v>28.2</v>
      </c>
      <c r="BO208" s="113">
        <v>27.4</v>
      </c>
      <c r="BP208" s="113">
        <v>26.5</v>
      </c>
      <c r="BQ208" s="113">
        <v>23.8</v>
      </c>
      <c r="BR208" s="113">
        <v>25.6</v>
      </c>
      <c r="BU208" s="116">
        <f t="shared" si="95"/>
        <v>26.820000000000004</v>
      </c>
      <c r="BV208" s="113">
        <v>27.3</v>
      </c>
      <c r="BW208" s="113">
        <v>27.6</v>
      </c>
      <c r="BX208" s="113">
        <v>27.9</v>
      </c>
      <c r="BY208" s="113">
        <v>25.5</v>
      </c>
      <c r="BZ208" s="113">
        <v>25.8</v>
      </c>
      <c r="CC208" s="116">
        <f t="shared" si="96"/>
        <v>27.72</v>
      </c>
      <c r="CD208" s="113">
        <v>28.4</v>
      </c>
      <c r="CE208" s="113">
        <v>27.6</v>
      </c>
      <c r="CF208" s="113">
        <v>28.1</v>
      </c>
      <c r="CG208" s="113">
        <v>27.1</v>
      </c>
      <c r="CH208" s="113">
        <v>27.4</v>
      </c>
      <c r="CK208" s="116">
        <f t="shared" si="97"/>
        <v>27.76</v>
      </c>
      <c r="CL208" s="113">
        <v>28.2</v>
      </c>
      <c r="CM208" s="113">
        <v>28.2</v>
      </c>
      <c r="CN208" s="113">
        <v>28.6</v>
      </c>
      <c r="CO208" s="113">
        <v>26.6</v>
      </c>
      <c r="CP208" s="113">
        <v>27.2</v>
      </c>
      <c r="CS208" s="116">
        <f t="shared" si="98"/>
        <v>27.3</v>
      </c>
      <c r="CT208" s="113">
        <v>28.2</v>
      </c>
      <c r="CU208" s="113">
        <v>28.3</v>
      </c>
      <c r="CV208" s="113">
        <v>29.1</v>
      </c>
      <c r="CW208" s="113">
        <v>25</v>
      </c>
      <c r="CX208" s="113">
        <v>26.8</v>
      </c>
      <c r="DA208" s="113">
        <v>45962</v>
      </c>
      <c r="DB208" s="113">
        <v>15.856250000000001</v>
      </c>
      <c r="DC208" s="113">
        <v>14.4</v>
      </c>
    </row>
    <row r="209" spans="3:107">
      <c r="C209" s="115">
        <f t="shared" si="99"/>
        <v>208</v>
      </c>
      <c r="D209" s="116">
        <f t="shared" si="76"/>
        <v>25.227249999999998</v>
      </c>
      <c r="E209" s="116">
        <f t="shared" si="77"/>
        <v>26.9</v>
      </c>
      <c r="F209" s="116">
        <f t="shared" si="78"/>
        <v>17.227249999999998</v>
      </c>
      <c r="G209" s="116">
        <f>指導機関用調整項目!$G$2*F209/$F$367</f>
        <v>0.13842151577649367</v>
      </c>
      <c r="H209" s="116">
        <f t="shared" si="100"/>
        <v>12.354933086864751</v>
      </c>
      <c r="I209" s="116">
        <f>IF(降水量!Y209&gt;0,降水量!Y209*飽差!I209*F209*E209,0)</f>
        <v>49.867078825439883</v>
      </c>
      <c r="J209" s="116">
        <f>指導機関用調整項目!$G$2*I209/$I$367</f>
        <v>0.14460672478437142</v>
      </c>
      <c r="K209" s="116"/>
      <c r="M209" s="116">
        <f t="shared" si="79"/>
        <v>28.360000000000003</v>
      </c>
      <c r="N209" s="116">
        <f t="shared" si="80"/>
        <v>27.619999999999997</v>
      </c>
      <c r="O209" s="116">
        <f t="shared" si="81"/>
        <v>27.85</v>
      </c>
      <c r="P209" s="116">
        <f t="shared" si="82"/>
        <v>28.6</v>
      </c>
      <c r="Q209" s="116">
        <f t="shared" si="83"/>
        <v>23.02</v>
      </c>
      <c r="R209" s="116">
        <f t="shared" si="84"/>
        <v>26.06</v>
      </c>
      <c r="S209" s="116">
        <f t="shared" si="85"/>
        <v>26.9</v>
      </c>
      <c r="T209" s="116">
        <f t="shared" si="86"/>
        <v>27.959999999999997</v>
      </c>
      <c r="U209" s="116">
        <f t="shared" si="87"/>
        <v>28.06</v>
      </c>
      <c r="V209" s="116">
        <f t="shared" si="88"/>
        <v>27.274999999999999</v>
      </c>
      <c r="Y209" s="116">
        <f t="shared" si="89"/>
        <v>28.360000000000003</v>
      </c>
      <c r="Z209" s="113">
        <v>29.4</v>
      </c>
      <c r="AA209" s="113">
        <v>30</v>
      </c>
      <c r="AB209" s="113">
        <v>29.4</v>
      </c>
      <c r="AC209" s="113">
        <v>28.1</v>
      </c>
      <c r="AD209" s="113">
        <v>24.9</v>
      </c>
      <c r="AE209" s="115"/>
      <c r="AG209" s="116">
        <f t="shared" si="90"/>
        <v>27.619999999999997</v>
      </c>
      <c r="AH209" s="113">
        <v>28.1</v>
      </c>
      <c r="AI209" s="113">
        <v>28.4</v>
      </c>
      <c r="AJ209" s="113">
        <v>29.3</v>
      </c>
      <c r="AK209" s="113">
        <v>26.5</v>
      </c>
      <c r="AL209" s="113">
        <v>25.8</v>
      </c>
      <c r="AM209" s="115"/>
      <c r="AO209" s="116">
        <f t="shared" si="91"/>
        <v>27.85</v>
      </c>
      <c r="AP209" s="113">
        <v>28.3</v>
      </c>
      <c r="AQ209" s="113">
        <v>29.4</v>
      </c>
      <c r="AR209" s="113">
        <v>29.2</v>
      </c>
      <c r="AS209" s="113">
        <v>26.6</v>
      </c>
      <c r="AT209" s="113">
        <v>26.2</v>
      </c>
      <c r="AU209" s="115"/>
      <c r="AW209" s="116">
        <f t="shared" si="92"/>
        <v>28.6</v>
      </c>
      <c r="AX209" s="113">
        <v>28.8</v>
      </c>
      <c r="AY209" s="113">
        <v>30.9</v>
      </c>
      <c r="AZ209" s="113">
        <v>29.6</v>
      </c>
      <c r="BA209" s="113">
        <v>26.8</v>
      </c>
      <c r="BB209" s="113">
        <v>26.9</v>
      </c>
      <c r="BC209" s="115"/>
      <c r="BE209" s="116">
        <f t="shared" si="93"/>
        <v>23.02</v>
      </c>
      <c r="BF209" s="113">
        <v>24.6</v>
      </c>
      <c r="BG209" s="113">
        <v>25.5</v>
      </c>
      <c r="BH209" s="113">
        <v>22.9</v>
      </c>
      <c r="BI209" s="113">
        <v>21.3</v>
      </c>
      <c r="BJ209" s="113">
        <v>20.8</v>
      </c>
      <c r="BK209" s="115"/>
      <c r="BM209" s="116">
        <f t="shared" si="94"/>
        <v>26.06</v>
      </c>
      <c r="BN209" s="113">
        <v>27.9</v>
      </c>
      <c r="BO209" s="113">
        <v>27.6</v>
      </c>
      <c r="BP209" s="113">
        <v>25.5</v>
      </c>
      <c r="BQ209" s="113">
        <v>24.3</v>
      </c>
      <c r="BR209" s="113">
        <v>25</v>
      </c>
      <c r="BU209" s="116">
        <f t="shared" si="95"/>
        <v>26.9</v>
      </c>
      <c r="BV209" s="113">
        <v>26.9</v>
      </c>
      <c r="BW209" s="113">
        <v>27.6</v>
      </c>
      <c r="BX209" s="113">
        <v>27.9</v>
      </c>
      <c r="BY209" s="113">
        <v>26.5</v>
      </c>
      <c r="BZ209" s="113">
        <v>25.6</v>
      </c>
      <c r="CC209" s="116">
        <f t="shared" si="96"/>
        <v>27.959999999999997</v>
      </c>
      <c r="CD209" s="113">
        <v>28.2</v>
      </c>
      <c r="CE209" s="113">
        <v>27.8</v>
      </c>
      <c r="CF209" s="113">
        <v>28.6</v>
      </c>
      <c r="CG209" s="113">
        <v>27.8</v>
      </c>
      <c r="CH209" s="113">
        <v>27.4</v>
      </c>
      <c r="CK209" s="116">
        <f t="shared" si="97"/>
        <v>28.06</v>
      </c>
      <c r="CL209" s="113">
        <v>28</v>
      </c>
      <c r="CM209" s="113">
        <v>28.2</v>
      </c>
      <c r="CN209" s="113">
        <v>28.9</v>
      </c>
      <c r="CO209" s="113">
        <v>27.9</v>
      </c>
      <c r="CP209" s="113">
        <v>27.3</v>
      </c>
      <c r="CS209" s="116">
        <f t="shared" si="98"/>
        <v>27.274999999999999</v>
      </c>
      <c r="CT209" s="113">
        <v>28.2</v>
      </c>
      <c r="CU209" s="113">
        <v>28.6</v>
      </c>
      <c r="CV209" s="113">
        <v>28.4</v>
      </c>
      <c r="CW209" s="113">
        <v>26.3</v>
      </c>
      <c r="CX209" s="113">
        <v>25.8</v>
      </c>
      <c r="DA209" s="113">
        <v>45963</v>
      </c>
      <c r="DB209" s="113">
        <v>15.434583333333334</v>
      </c>
      <c r="DC209" s="113">
        <v>13.4</v>
      </c>
    </row>
    <row r="210" spans="3:107">
      <c r="C210" s="115">
        <f t="shared" si="99"/>
        <v>209</v>
      </c>
      <c r="D210" s="116">
        <f t="shared" si="76"/>
        <v>25.644550000000006</v>
      </c>
      <c r="E210" s="116">
        <f t="shared" si="77"/>
        <v>27.420000000000005</v>
      </c>
      <c r="F210" s="116">
        <f t="shared" si="78"/>
        <v>17.644550000000006</v>
      </c>
      <c r="G210" s="116">
        <f>指導機関用調整項目!$G$2*F210/$F$367</f>
        <v>0.14177453489060254</v>
      </c>
      <c r="H210" s="116">
        <f t="shared" si="100"/>
        <v>12.496707621755354</v>
      </c>
      <c r="I210" s="116">
        <f>IF(降水量!Y210&gt;0,降水量!Y210*飽差!I210*F210*E210,0)</f>
        <v>43.05851361725216</v>
      </c>
      <c r="J210" s="116">
        <f>指導機関用調整項目!$G$2*I210/$I$367</f>
        <v>0.12486295116804784</v>
      </c>
      <c r="K210" s="116"/>
      <c r="M210" s="116">
        <f t="shared" si="79"/>
        <v>29.02</v>
      </c>
      <c r="N210" s="116">
        <f t="shared" si="80"/>
        <v>28.44</v>
      </c>
      <c r="O210" s="116">
        <f t="shared" si="81"/>
        <v>28.625</v>
      </c>
      <c r="P210" s="116">
        <f t="shared" si="82"/>
        <v>28.98</v>
      </c>
      <c r="Q210" s="116">
        <f t="shared" si="83"/>
        <v>23.74</v>
      </c>
      <c r="R210" s="116">
        <f t="shared" si="84"/>
        <v>27.42</v>
      </c>
      <c r="S210" s="116">
        <f t="shared" si="85"/>
        <v>27.420000000000005</v>
      </c>
      <c r="T210" s="116">
        <f t="shared" si="86"/>
        <v>28.160000000000004</v>
      </c>
      <c r="U210" s="116">
        <f t="shared" si="87"/>
        <v>28.2</v>
      </c>
      <c r="V210" s="116">
        <f t="shared" si="88"/>
        <v>28.4</v>
      </c>
      <c r="Y210" s="116">
        <f t="shared" si="89"/>
        <v>29.02</v>
      </c>
      <c r="Z210" s="113">
        <v>29.3</v>
      </c>
      <c r="AA210" s="113">
        <v>30.1</v>
      </c>
      <c r="AB210" s="113">
        <v>29.2</v>
      </c>
      <c r="AC210" s="113">
        <v>28.3</v>
      </c>
      <c r="AD210" s="113">
        <v>28.2</v>
      </c>
      <c r="AE210" s="115"/>
      <c r="AG210" s="116">
        <f t="shared" si="90"/>
        <v>28.44</v>
      </c>
      <c r="AH210" s="113">
        <v>28.3</v>
      </c>
      <c r="AI210" s="113">
        <v>29.2</v>
      </c>
      <c r="AJ210" s="113">
        <v>28.9</v>
      </c>
      <c r="AK210" s="113">
        <v>28.1</v>
      </c>
      <c r="AL210" s="113">
        <v>27.7</v>
      </c>
      <c r="AM210" s="115"/>
      <c r="AO210" s="116">
        <f t="shared" si="91"/>
        <v>28.625</v>
      </c>
      <c r="AP210" s="113">
        <v>28.4</v>
      </c>
      <c r="AQ210" s="113">
        <v>28.7</v>
      </c>
      <c r="AR210" s="113">
        <v>29.2</v>
      </c>
      <c r="AS210" s="113">
        <v>28.1</v>
      </c>
      <c r="AT210" s="113">
        <v>28.5</v>
      </c>
      <c r="AU210" s="115"/>
      <c r="AW210" s="116">
        <f t="shared" si="92"/>
        <v>28.98</v>
      </c>
      <c r="AX210" s="113">
        <v>28.8</v>
      </c>
      <c r="AY210" s="113">
        <v>29.8</v>
      </c>
      <c r="AZ210" s="113">
        <v>29.4</v>
      </c>
      <c r="BA210" s="113">
        <v>28</v>
      </c>
      <c r="BB210" s="113">
        <v>28.9</v>
      </c>
      <c r="BC210" s="115"/>
      <c r="BE210" s="116">
        <f t="shared" si="93"/>
        <v>23.74</v>
      </c>
      <c r="BF210" s="113">
        <v>23.7</v>
      </c>
      <c r="BG210" s="113">
        <v>26.6</v>
      </c>
      <c r="BH210" s="113">
        <v>23.4</v>
      </c>
      <c r="BI210" s="113">
        <v>22.7</v>
      </c>
      <c r="BJ210" s="113">
        <v>22.3</v>
      </c>
      <c r="BK210" s="115"/>
      <c r="BM210" s="116">
        <f t="shared" si="94"/>
        <v>27.42</v>
      </c>
      <c r="BN210" s="113">
        <v>27.6</v>
      </c>
      <c r="BO210" s="113">
        <v>29.8</v>
      </c>
      <c r="BP210" s="113">
        <v>26.3</v>
      </c>
      <c r="BQ210" s="113">
        <v>26.2</v>
      </c>
      <c r="BR210" s="113">
        <v>27.2</v>
      </c>
      <c r="BU210" s="116">
        <f t="shared" si="95"/>
        <v>27.420000000000005</v>
      </c>
      <c r="BV210" s="113">
        <v>27.1</v>
      </c>
      <c r="BW210" s="113">
        <v>29.1</v>
      </c>
      <c r="BX210" s="113">
        <v>27.2</v>
      </c>
      <c r="BY210" s="113">
        <v>26.7</v>
      </c>
      <c r="BZ210" s="113">
        <v>27</v>
      </c>
      <c r="CC210" s="116">
        <f t="shared" si="96"/>
        <v>28.160000000000004</v>
      </c>
      <c r="CD210" s="113">
        <v>28.1</v>
      </c>
      <c r="CE210" s="113">
        <v>28.1</v>
      </c>
      <c r="CF210" s="113">
        <v>28.6</v>
      </c>
      <c r="CG210" s="113">
        <v>27.7</v>
      </c>
      <c r="CH210" s="113">
        <v>28.3</v>
      </c>
      <c r="CK210" s="116">
        <f t="shared" si="97"/>
        <v>28.2</v>
      </c>
      <c r="CL210" s="113">
        <v>28.1</v>
      </c>
      <c r="CM210" s="113">
        <v>29</v>
      </c>
      <c r="CN210" s="113">
        <v>28.7</v>
      </c>
      <c r="CO210" s="113">
        <v>27.1</v>
      </c>
      <c r="CP210" s="113">
        <v>28.1</v>
      </c>
      <c r="CS210" s="116">
        <f t="shared" si="98"/>
        <v>28.4</v>
      </c>
      <c r="CT210" s="113">
        <v>28.5</v>
      </c>
      <c r="CU210" s="113">
        <v>30.5</v>
      </c>
      <c r="CV210" s="113">
        <v>28.2</v>
      </c>
      <c r="CW210" s="113">
        <v>27</v>
      </c>
      <c r="CX210" s="113">
        <v>27.9</v>
      </c>
      <c r="DA210" s="113">
        <v>45964</v>
      </c>
      <c r="DB210" s="113">
        <v>14.926666666666668</v>
      </c>
      <c r="DC210" s="113">
        <v>12.4</v>
      </c>
    </row>
    <row r="211" spans="3:107">
      <c r="C211" s="115">
        <f t="shared" si="99"/>
        <v>210</v>
      </c>
      <c r="D211" s="116">
        <f t="shared" si="76"/>
        <v>25.468</v>
      </c>
      <c r="E211" s="116">
        <f t="shared" si="77"/>
        <v>27.2</v>
      </c>
      <c r="F211" s="116">
        <f t="shared" si="78"/>
        <v>17.468</v>
      </c>
      <c r="G211" s="116">
        <f>指導機関用調整項目!$G$2*F211/$F$367</f>
        <v>0.14035594988078723</v>
      </c>
      <c r="H211" s="116">
        <f t="shared" si="100"/>
        <v>12.637063571636141</v>
      </c>
      <c r="I211" s="116">
        <f>IF(降水量!Y211&gt;0,降水量!Y211*飽差!I211*F211*E211,0)</f>
        <v>70.809884229856493</v>
      </c>
      <c r="J211" s="116">
        <f>指導機関用調整項目!$G$2*I211/$I$367</f>
        <v>0.2053375830712646</v>
      </c>
      <c r="K211" s="116"/>
      <c r="M211" s="116">
        <f t="shared" si="79"/>
        <v>29.059999999999995</v>
      </c>
      <c r="N211" s="116">
        <f t="shared" si="80"/>
        <v>28.68</v>
      </c>
      <c r="O211" s="116">
        <f t="shared" si="81"/>
        <v>28.549999999999997</v>
      </c>
      <c r="P211" s="116">
        <f t="shared" si="82"/>
        <v>29.04</v>
      </c>
      <c r="Q211" s="116">
        <f t="shared" si="83"/>
        <v>24.44</v>
      </c>
      <c r="R211" s="116">
        <f t="shared" si="84"/>
        <v>27.52</v>
      </c>
      <c r="S211" s="116">
        <f t="shared" si="85"/>
        <v>27.2</v>
      </c>
      <c r="T211" s="116">
        <f t="shared" si="86"/>
        <v>28.2</v>
      </c>
      <c r="U211" s="116">
        <f t="shared" si="87"/>
        <v>28.4</v>
      </c>
      <c r="V211" s="116">
        <f t="shared" si="88"/>
        <v>28.1</v>
      </c>
      <c r="Y211" s="116">
        <f t="shared" si="89"/>
        <v>29.059999999999995</v>
      </c>
      <c r="Z211" s="113">
        <v>29.2</v>
      </c>
      <c r="AA211" s="113">
        <v>30.6</v>
      </c>
      <c r="AB211" s="113">
        <v>28.8</v>
      </c>
      <c r="AC211" s="113">
        <v>29.1</v>
      </c>
      <c r="AD211" s="113">
        <v>27.6</v>
      </c>
      <c r="AE211" s="115"/>
      <c r="AG211" s="116">
        <f t="shared" si="90"/>
        <v>28.68</v>
      </c>
      <c r="AH211" s="113">
        <v>28.8</v>
      </c>
      <c r="AI211" s="113">
        <v>30.1</v>
      </c>
      <c r="AJ211" s="113">
        <v>28.9</v>
      </c>
      <c r="AK211" s="113">
        <v>28.7</v>
      </c>
      <c r="AL211" s="113">
        <v>26.9</v>
      </c>
      <c r="AM211" s="115"/>
      <c r="AO211" s="116">
        <f t="shared" si="91"/>
        <v>28.549999999999997</v>
      </c>
      <c r="AP211" s="113">
        <v>29</v>
      </c>
      <c r="AQ211" s="113">
        <v>29.2</v>
      </c>
      <c r="AR211" s="113">
        <v>28.9</v>
      </c>
      <c r="AS211" s="113">
        <v>28.7</v>
      </c>
      <c r="AT211" s="113">
        <v>27.4</v>
      </c>
      <c r="AU211" s="115"/>
      <c r="AW211" s="116">
        <f t="shared" si="92"/>
        <v>29.04</v>
      </c>
      <c r="AX211" s="113">
        <v>28.8</v>
      </c>
      <c r="AY211" s="113">
        <v>30.2</v>
      </c>
      <c r="AZ211" s="113">
        <v>29.5</v>
      </c>
      <c r="BA211" s="113">
        <v>28.5</v>
      </c>
      <c r="BB211" s="113">
        <v>28.2</v>
      </c>
      <c r="BC211" s="115"/>
      <c r="BE211" s="116">
        <f t="shared" si="93"/>
        <v>24.44</v>
      </c>
      <c r="BF211" s="113">
        <v>25.2</v>
      </c>
      <c r="BG211" s="113">
        <v>25.8</v>
      </c>
      <c r="BH211" s="113">
        <v>25</v>
      </c>
      <c r="BI211" s="113">
        <v>24</v>
      </c>
      <c r="BJ211" s="113">
        <v>22.2</v>
      </c>
      <c r="BK211" s="115"/>
      <c r="BM211" s="116">
        <f t="shared" si="94"/>
        <v>27.52</v>
      </c>
      <c r="BN211" s="113">
        <v>28.3</v>
      </c>
      <c r="BO211" s="113">
        <v>28.9</v>
      </c>
      <c r="BP211" s="113">
        <v>27.9</v>
      </c>
      <c r="BQ211" s="113">
        <v>27.4</v>
      </c>
      <c r="BR211" s="113">
        <v>25.1</v>
      </c>
      <c r="BU211" s="116">
        <f t="shared" si="95"/>
        <v>27.2</v>
      </c>
      <c r="BV211" s="113">
        <v>27.2</v>
      </c>
      <c r="BW211" s="113">
        <v>29.2</v>
      </c>
      <c r="BX211" s="113">
        <v>27.3</v>
      </c>
      <c r="BY211" s="113">
        <v>26.9</v>
      </c>
      <c r="BZ211" s="113">
        <v>25.4</v>
      </c>
      <c r="CC211" s="116">
        <f t="shared" si="96"/>
        <v>28.2</v>
      </c>
      <c r="CD211" s="113">
        <v>27.9</v>
      </c>
      <c r="CE211" s="113">
        <v>29</v>
      </c>
      <c r="CF211" s="113">
        <v>28.3</v>
      </c>
      <c r="CG211" s="113">
        <v>28</v>
      </c>
      <c r="CH211" s="113">
        <v>27.8</v>
      </c>
      <c r="CK211" s="116">
        <f t="shared" si="97"/>
        <v>28.4</v>
      </c>
      <c r="CL211" s="113">
        <v>28.3</v>
      </c>
      <c r="CM211" s="113">
        <v>30.7</v>
      </c>
      <c r="CN211" s="113">
        <v>28.2</v>
      </c>
      <c r="CO211" s="113">
        <v>27.8</v>
      </c>
      <c r="CP211" s="113">
        <v>27</v>
      </c>
      <c r="CS211" s="116">
        <f t="shared" si="98"/>
        <v>28.1</v>
      </c>
      <c r="CT211" s="113">
        <v>28.8</v>
      </c>
      <c r="CU211" s="113">
        <v>30.4</v>
      </c>
      <c r="CV211" s="113">
        <v>28.3</v>
      </c>
      <c r="CW211" s="113">
        <v>27.6</v>
      </c>
      <c r="CX211" s="113">
        <v>26.1</v>
      </c>
      <c r="DA211" s="113">
        <v>45965</v>
      </c>
      <c r="DB211" s="113">
        <v>14.135</v>
      </c>
      <c r="DC211" s="113">
        <v>12.4</v>
      </c>
    </row>
    <row r="212" spans="3:107">
      <c r="C212" s="115">
        <f t="shared" si="99"/>
        <v>211</v>
      </c>
      <c r="D212" s="116">
        <f t="shared" si="76"/>
        <v>25.917400000000001</v>
      </c>
      <c r="E212" s="116">
        <f t="shared" si="77"/>
        <v>27.76</v>
      </c>
      <c r="F212" s="116">
        <f t="shared" si="78"/>
        <v>17.917400000000001</v>
      </c>
      <c r="G212" s="116">
        <f>指導機関用調整項目!$G$2*F212/$F$367</f>
        <v>0.14396689354213518</v>
      </c>
      <c r="H212" s="116">
        <f t="shared" si="100"/>
        <v>12.781030465178276</v>
      </c>
      <c r="I212" s="116">
        <f>IF(降水量!Y212&gt;0,降水量!Y212*飽差!I212*F212*E212,0)</f>
        <v>66.353699610756379</v>
      </c>
      <c r="J212" s="116">
        <f>指導機関用調整項目!$G$2*I212/$I$367</f>
        <v>0.19241534503405638</v>
      </c>
      <c r="K212" s="116"/>
      <c r="M212" s="116">
        <f t="shared" si="79"/>
        <v>29.24</v>
      </c>
      <c r="N212" s="116">
        <f t="shared" si="80"/>
        <v>29</v>
      </c>
      <c r="O212" s="116">
        <f t="shared" si="81"/>
        <v>28.85</v>
      </c>
      <c r="P212" s="116">
        <f t="shared" si="82"/>
        <v>29.52</v>
      </c>
      <c r="Q212" s="116">
        <f t="shared" si="83"/>
        <v>24.46</v>
      </c>
      <c r="R212" s="116">
        <f t="shared" si="84"/>
        <v>27.46</v>
      </c>
      <c r="S212" s="116">
        <f t="shared" si="85"/>
        <v>27.76</v>
      </c>
      <c r="T212" s="116">
        <f t="shared" si="86"/>
        <v>28.74</v>
      </c>
      <c r="U212" s="116">
        <f t="shared" si="87"/>
        <v>29.06</v>
      </c>
      <c r="V212" s="116">
        <f t="shared" si="88"/>
        <v>28.975000000000001</v>
      </c>
      <c r="Y212" s="116">
        <f t="shared" si="89"/>
        <v>29.24</v>
      </c>
      <c r="Z212" s="113">
        <v>29.8</v>
      </c>
      <c r="AA212" s="113">
        <v>31.1</v>
      </c>
      <c r="AB212" s="113">
        <v>29.3</v>
      </c>
      <c r="AC212" s="113">
        <v>29.3</v>
      </c>
      <c r="AD212" s="113">
        <v>26.7</v>
      </c>
      <c r="AE212" s="115"/>
      <c r="AG212" s="116">
        <f t="shared" si="90"/>
        <v>29</v>
      </c>
      <c r="AH212" s="113">
        <v>29.6</v>
      </c>
      <c r="AI212" s="113">
        <v>31.2</v>
      </c>
      <c r="AJ212" s="113">
        <v>28.8</v>
      </c>
      <c r="AK212" s="113">
        <v>28.6</v>
      </c>
      <c r="AL212" s="113">
        <v>26.8</v>
      </c>
      <c r="AM212" s="115"/>
      <c r="AO212" s="116">
        <f t="shared" si="91"/>
        <v>28.85</v>
      </c>
      <c r="AP212" s="113">
        <v>29.4</v>
      </c>
      <c r="AQ212" s="113">
        <v>30.5</v>
      </c>
      <c r="AR212" s="113">
        <v>29.1</v>
      </c>
      <c r="AS212" s="113">
        <v>28.7</v>
      </c>
      <c r="AT212" s="113">
        <v>27.1</v>
      </c>
      <c r="AU212" s="115"/>
      <c r="AW212" s="116">
        <f t="shared" si="92"/>
        <v>29.52</v>
      </c>
      <c r="AX212" s="113">
        <v>30.3</v>
      </c>
      <c r="AY212" s="113">
        <v>31.3</v>
      </c>
      <c r="AZ212" s="113">
        <v>29.2</v>
      </c>
      <c r="BA212" s="113">
        <v>29.3</v>
      </c>
      <c r="BB212" s="113">
        <v>27.5</v>
      </c>
      <c r="BC212" s="115"/>
      <c r="BE212" s="116">
        <f t="shared" si="93"/>
        <v>24.46</v>
      </c>
      <c r="BF212" s="113">
        <v>25.2</v>
      </c>
      <c r="BG212" s="113">
        <v>26.5</v>
      </c>
      <c r="BH212" s="113">
        <v>25.2</v>
      </c>
      <c r="BI212" s="113">
        <v>24.3</v>
      </c>
      <c r="BJ212" s="113">
        <v>21.1</v>
      </c>
      <c r="BK212" s="115"/>
      <c r="BM212" s="116">
        <f t="shared" si="94"/>
        <v>27.46</v>
      </c>
      <c r="BN212" s="113">
        <v>28</v>
      </c>
      <c r="BO212" s="113">
        <v>29.4</v>
      </c>
      <c r="BP212" s="113">
        <v>28</v>
      </c>
      <c r="BQ212" s="113">
        <v>27.4</v>
      </c>
      <c r="BR212" s="113">
        <v>24.5</v>
      </c>
      <c r="BU212" s="116">
        <f t="shared" si="95"/>
        <v>27.76</v>
      </c>
      <c r="BV212" s="113">
        <v>27.9</v>
      </c>
      <c r="BW212" s="113">
        <v>30</v>
      </c>
      <c r="BX212" s="113">
        <v>27.6</v>
      </c>
      <c r="BY212" s="113">
        <v>27.4</v>
      </c>
      <c r="BZ212" s="113">
        <v>25.9</v>
      </c>
      <c r="CC212" s="116">
        <f t="shared" si="96"/>
        <v>28.74</v>
      </c>
      <c r="CD212" s="113">
        <v>28.5</v>
      </c>
      <c r="CE212" s="113">
        <v>30.6</v>
      </c>
      <c r="CF212" s="113">
        <v>28.6</v>
      </c>
      <c r="CG212" s="113">
        <v>28.2</v>
      </c>
      <c r="CH212" s="113">
        <v>27.8</v>
      </c>
      <c r="CK212" s="116">
        <f t="shared" si="97"/>
        <v>29.06</v>
      </c>
      <c r="CL212" s="113">
        <v>28.5</v>
      </c>
      <c r="CM212" s="113">
        <v>33</v>
      </c>
      <c r="CN212" s="113">
        <v>28.4</v>
      </c>
      <c r="CO212" s="113">
        <v>28</v>
      </c>
      <c r="CP212" s="113">
        <v>27.4</v>
      </c>
      <c r="CS212" s="116">
        <f t="shared" si="98"/>
        <v>28.975000000000001</v>
      </c>
      <c r="CT212" s="113">
        <v>29</v>
      </c>
      <c r="CU212" s="113">
        <v>33</v>
      </c>
      <c r="CV212" s="113">
        <v>28.9</v>
      </c>
      <c r="CW212" s="113">
        <v>27.5</v>
      </c>
      <c r="CX212" s="113">
        <v>26.5</v>
      </c>
      <c r="DA212" s="113">
        <v>45966</v>
      </c>
      <c r="DB212" s="113">
        <v>14.330416666666666</v>
      </c>
      <c r="DC212" s="113">
        <v>13.9</v>
      </c>
    </row>
    <row r="213" spans="3:107">
      <c r="C213" s="115">
        <f t="shared" si="99"/>
        <v>212</v>
      </c>
      <c r="D213" s="116">
        <f t="shared" si="76"/>
        <v>25.724800000000002</v>
      </c>
      <c r="E213" s="116">
        <f t="shared" si="77"/>
        <v>27.520000000000003</v>
      </c>
      <c r="F213" s="116">
        <f t="shared" si="78"/>
        <v>17.724800000000002</v>
      </c>
      <c r="G213" s="116">
        <f>指導機関用調整項目!$G$2*F213/$F$367</f>
        <v>0.14241934625870034</v>
      </c>
      <c r="H213" s="116">
        <f t="shared" si="100"/>
        <v>12.923449811436976</v>
      </c>
      <c r="I213" s="116">
        <f>IF(降水量!Y213&gt;0,降水量!Y213*飽差!I213*F213*E213,0)</f>
        <v>48.002342715210496</v>
      </c>
      <c r="J213" s="116">
        <f>指導機関用調整項目!$G$2*I213/$I$367</f>
        <v>0.13919928188138239</v>
      </c>
      <c r="K213" s="116"/>
      <c r="M213" s="116">
        <f t="shared" si="79"/>
        <v>29.68</v>
      </c>
      <c r="N213" s="116">
        <f t="shared" si="80"/>
        <v>28.92</v>
      </c>
      <c r="O213" s="116">
        <f t="shared" si="81"/>
        <v>28.700000000000003</v>
      </c>
      <c r="P213" s="116">
        <f t="shared" si="82"/>
        <v>29.620000000000005</v>
      </c>
      <c r="Q213" s="116">
        <f t="shared" si="83"/>
        <v>24.16</v>
      </c>
      <c r="R213" s="116">
        <f t="shared" si="84"/>
        <v>27.1</v>
      </c>
      <c r="S213" s="116">
        <f t="shared" si="85"/>
        <v>27.520000000000003</v>
      </c>
      <c r="T213" s="116">
        <f t="shared" si="86"/>
        <v>28.879999999999995</v>
      </c>
      <c r="U213" s="116">
        <f t="shared" si="87"/>
        <v>29.02</v>
      </c>
      <c r="V213" s="116">
        <f t="shared" si="88"/>
        <v>28.774999999999999</v>
      </c>
      <c r="Y213" s="116">
        <f t="shared" si="89"/>
        <v>29.68</v>
      </c>
      <c r="Z213" s="113">
        <v>29.7</v>
      </c>
      <c r="AA213" s="113">
        <v>31.2</v>
      </c>
      <c r="AB213" s="113">
        <v>30.1</v>
      </c>
      <c r="AC213" s="113">
        <v>30.2</v>
      </c>
      <c r="AD213" s="113">
        <v>27.2</v>
      </c>
      <c r="AE213" s="115"/>
      <c r="AG213" s="116">
        <f t="shared" si="90"/>
        <v>28.92</v>
      </c>
      <c r="AH213" s="113">
        <v>29.1</v>
      </c>
      <c r="AI213" s="113">
        <v>30.6</v>
      </c>
      <c r="AJ213" s="113">
        <v>28.8</v>
      </c>
      <c r="AK213" s="113">
        <v>28.9</v>
      </c>
      <c r="AL213" s="113">
        <v>27.2</v>
      </c>
      <c r="AM213" s="115"/>
      <c r="AO213" s="116">
        <f t="shared" si="91"/>
        <v>28.700000000000003</v>
      </c>
      <c r="AP213" s="113">
        <v>28.9</v>
      </c>
      <c r="AQ213" s="113">
        <v>29.2</v>
      </c>
      <c r="AR213" s="113">
        <v>29.3</v>
      </c>
      <c r="AS213" s="113">
        <v>29.2</v>
      </c>
      <c r="AT213" s="113">
        <v>27.1</v>
      </c>
      <c r="AU213" s="115"/>
      <c r="AW213" s="116">
        <f t="shared" si="92"/>
        <v>29.620000000000005</v>
      </c>
      <c r="AX213" s="113">
        <v>29.8</v>
      </c>
      <c r="AY213" s="113">
        <v>31.6</v>
      </c>
      <c r="AZ213" s="113">
        <v>29.8</v>
      </c>
      <c r="BA213" s="113">
        <v>30.1</v>
      </c>
      <c r="BB213" s="113">
        <v>26.8</v>
      </c>
      <c r="BC213" s="115"/>
      <c r="BE213" s="116">
        <f t="shared" si="93"/>
        <v>24.16</v>
      </c>
      <c r="BF213" s="113">
        <v>24.4</v>
      </c>
      <c r="BG213" s="113">
        <v>25.2</v>
      </c>
      <c r="BH213" s="113">
        <v>25.2</v>
      </c>
      <c r="BI213" s="113">
        <v>24.8</v>
      </c>
      <c r="BJ213" s="113">
        <v>21.2</v>
      </c>
      <c r="BK213" s="115"/>
      <c r="BM213" s="116">
        <f t="shared" si="94"/>
        <v>27.1</v>
      </c>
      <c r="BN213" s="113">
        <v>27.1</v>
      </c>
      <c r="BO213" s="113">
        <v>28.6</v>
      </c>
      <c r="BP213" s="113">
        <v>28</v>
      </c>
      <c r="BQ213" s="113">
        <v>28.2</v>
      </c>
      <c r="BR213" s="113">
        <v>23.6</v>
      </c>
      <c r="BU213" s="116">
        <f t="shared" si="95"/>
        <v>27.520000000000003</v>
      </c>
      <c r="BV213" s="113">
        <v>27.6</v>
      </c>
      <c r="BW213" s="113">
        <v>30.3</v>
      </c>
      <c r="BX213" s="113">
        <v>26.9</v>
      </c>
      <c r="BY213" s="113">
        <v>28</v>
      </c>
      <c r="BZ213" s="113">
        <v>24.8</v>
      </c>
      <c r="CC213" s="116">
        <f t="shared" si="96"/>
        <v>28.879999999999995</v>
      </c>
      <c r="CD213" s="113">
        <v>29.1</v>
      </c>
      <c r="CE213" s="113">
        <v>30.6</v>
      </c>
      <c r="CF213" s="113">
        <v>28.9</v>
      </c>
      <c r="CG213" s="113">
        <v>28.6</v>
      </c>
      <c r="CH213" s="113">
        <v>27.2</v>
      </c>
      <c r="CK213" s="116">
        <f t="shared" si="97"/>
        <v>29.02</v>
      </c>
      <c r="CL213" s="113">
        <v>28.9</v>
      </c>
      <c r="CM213" s="113">
        <v>32.6</v>
      </c>
      <c r="CN213" s="113">
        <v>28.5</v>
      </c>
      <c r="CO213" s="113">
        <v>28.5</v>
      </c>
      <c r="CP213" s="113">
        <v>26.6</v>
      </c>
      <c r="CS213" s="116">
        <f t="shared" si="98"/>
        <v>28.774999999999999</v>
      </c>
      <c r="CT213" s="113">
        <v>29.2</v>
      </c>
      <c r="CU213" s="113">
        <v>32.299999999999997</v>
      </c>
      <c r="CV213" s="113">
        <v>28.9</v>
      </c>
      <c r="CW213" s="113">
        <v>28.6</v>
      </c>
      <c r="CX213" s="113">
        <v>25.3</v>
      </c>
      <c r="DA213" s="113">
        <v>45967</v>
      </c>
      <c r="DB213" s="113">
        <v>15.183333333333332</v>
      </c>
      <c r="DC213" s="113">
        <v>15.7</v>
      </c>
    </row>
    <row r="214" spans="3:107">
      <c r="C214" s="115">
        <f t="shared" si="99"/>
        <v>213</v>
      </c>
      <c r="D214" s="116">
        <f t="shared" si="76"/>
        <v>25.9495</v>
      </c>
      <c r="E214" s="116">
        <f t="shared" si="77"/>
        <v>27.8</v>
      </c>
      <c r="F214" s="116">
        <f t="shared" si="78"/>
        <v>17.9495</v>
      </c>
      <c r="G214" s="116">
        <f>指導機関用調整項目!$G$2*F214/$F$367</f>
        <v>0.14422481808937432</v>
      </c>
      <c r="H214" s="116">
        <f t="shared" si="100"/>
        <v>13.06767462952635</v>
      </c>
      <c r="I214" s="116">
        <f>IF(降水量!Y214&gt;0,降水量!Y214*飽差!I214*F214*E214,0)</f>
        <v>30.143611352783626</v>
      </c>
      <c r="J214" s="116">
        <f>指導機関用調整項目!$G$2*I214/$I$367</f>
        <v>8.7411755682694839e-002</v>
      </c>
      <c r="K214" s="116"/>
      <c r="M214" s="116">
        <f t="shared" si="79"/>
        <v>29.24</v>
      </c>
      <c r="N214" s="116">
        <f t="shared" si="80"/>
        <v>28.9</v>
      </c>
      <c r="O214" s="116">
        <f t="shared" si="81"/>
        <v>28.875</v>
      </c>
      <c r="P214" s="116">
        <f t="shared" si="82"/>
        <v>29.619999999999997</v>
      </c>
      <c r="Q214" s="116">
        <f t="shared" si="83"/>
        <v>23.98</v>
      </c>
      <c r="R214" s="116">
        <f t="shared" si="84"/>
        <v>26.959999999999997</v>
      </c>
      <c r="S214" s="116">
        <f t="shared" si="85"/>
        <v>27.8</v>
      </c>
      <c r="T214" s="116">
        <f t="shared" si="86"/>
        <v>28.840000000000003</v>
      </c>
      <c r="U214" s="116">
        <f t="shared" si="87"/>
        <v>28.74</v>
      </c>
      <c r="V214" s="116">
        <f t="shared" si="88"/>
        <v>28.6</v>
      </c>
      <c r="Y214" s="116">
        <f t="shared" si="89"/>
        <v>29.24</v>
      </c>
      <c r="Z214" s="113">
        <v>30.9</v>
      </c>
      <c r="AA214" s="113">
        <v>29.8</v>
      </c>
      <c r="AB214" s="113">
        <v>27.9</v>
      </c>
      <c r="AC214" s="113">
        <v>29.6</v>
      </c>
      <c r="AD214" s="113">
        <v>28</v>
      </c>
      <c r="AE214" s="115"/>
      <c r="AG214" s="116">
        <f t="shared" si="90"/>
        <v>28.9</v>
      </c>
      <c r="AH214" s="113">
        <v>30.3</v>
      </c>
      <c r="AI214" s="113">
        <v>30.4</v>
      </c>
      <c r="AJ214" s="113">
        <v>27.3</v>
      </c>
      <c r="AK214" s="113">
        <v>28.6</v>
      </c>
      <c r="AL214" s="113">
        <v>27.9</v>
      </c>
      <c r="AM214" s="115"/>
      <c r="AO214" s="116">
        <f t="shared" si="91"/>
        <v>28.875</v>
      </c>
      <c r="AP214" s="113">
        <v>29.6</v>
      </c>
      <c r="AQ214" s="113">
        <v>30</v>
      </c>
      <c r="AR214" s="113">
        <v>27.7</v>
      </c>
      <c r="AS214" s="113">
        <v>29.8</v>
      </c>
      <c r="AT214" s="113">
        <v>28</v>
      </c>
      <c r="AU214" s="115"/>
      <c r="AW214" s="116">
        <f t="shared" si="92"/>
        <v>29.619999999999997</v>
      </c>
      <c r="AX214" s="113">
        <v>30.3</v>
      </c>
      <c r="AY214" s="113">
        <v>30.7</v>
      </c>
      <c r="AZ214" s="113">
        <v>28.5</v>
      </c>
      <c r="BA214" s="113">
        <v>30.6</v>
      </c>
      <c r="BB214" s="113">
        <v>28</v>
      </c>
      <c r="BC214" s="115"/>
      <c r="BE214" s="116">
        <f t="shared" si="93"/>
        <v>23.98</v>
      </c>
      <c r="BF214" s="113">
        <v>25.5</v>
      </c>
      <c r="BG214" s="113">
        <v>24.5</v>
      </c>
      <c r="BH214" s="113">
        <v>22.4</v>
      </c>
      <c r="BI214" s="113">
        <v>24.8</v>
      </c>
      <c r="BJ214" s="113">
        <v>22.7</v>
      </c>
      <c r="BK214" s="115"/>
      <c r="BM214" s="116">
        <f t="shared" si="94"/>
        <v>26.959999999999997</v>
      </c>
      <c r="BN214" s="113">
        <v>27.7</v>
      </c>
      <c r="BO214" s="113">
        <v>27.5</v>
      </c>
      <c r="BP214" s="113">
        <v>25.9</v>
      </c>
      <c r="BQ214" s="113">
        <v>28</v>
      </c>
      <c r="BR214" s="113">
        <v>25.7</v>
      </c>
      <c r="BU214" s="116">
        <f t="shared" si="95"/>
        <v>27.8</v>
      </c>
      <c r="BV214" s="113">
        <v>28.2</v>
      </c>
      <c r="BW214" s="113">
        <v>29</v>
      </c>
      <c r="BX214" s="113">
        <v>27.3</v>
      </c>
      <c r="BY214" s="113">
        <v>27.9</v>
      </c>
      <c r="BZ214" s="113">
        <v>26.6</v>
      </c>
      <c r="CC214" s="116">
        <f t="shared" si="96"/>
        <v>28.840000000000003</v>
      </c>
      <c r="CD214" s="113">
        <v>29.1</v>
      </c>
      <c r="CE214" s="113">
        <v>29.6</v>
      </c>
      <c r="CF214" s="113">
        <v>28.6</v>
      </c>
      <c r="CG214" s="113">
        <v>28.6</v>
      </c>
      <c r="CH214" s="113">
        <v>28.3</v>
      </c>
      <c r="CK214" s="116">
        <f t="shared" si="97"/>
        <v>28.74</v>
      </c>
      <c r="CL214" s="113">
        <v>28.7</v>
      </c>
      <c r="CM214" s="113">
        <v>30.3</v>
      </c>
      <c r="CN214" s="113">
        <v>28.7</v>
      </c>
      <c r="CO214" s="113">
        <v>28.5</v>
      </c>
      <c r="CP214" s="113">
        <v>27.5</v>
      </c>
      <c r="CS214" s="116">
        <f t="shared" si="98"/>
        <v>28.6</v>
      </c>
      <c r="CT214" s="113">
        <v>29.6</v>
      </c>
      <c r="CU214" s="113">
        <v>30.5</v>
      </c>
      <c r="CV214" s="113">
        <v>28.4</v>
      </c>
      <c r="CW214" s="113">
        <v>28.6</v>
      </c>
      <c r="CX214" s="113">
        <v>26.9</v>
      </c>
      <c r="DA214" s="113">
        <v>45968</v>
      </c>
      <c r="DB214" s="113">
        <v>15.436666666666667</v>
      </c>
      <c r="DC214" s="113">
        <v>15.4</v>
      </c>
    </row>
    <row r="215" spans="3:107">
      <c r="C215" s="115">
        <f t="shared" si="99"/>
        <v>214</v>
      </c>
      <c r="D215" s="116">
        <f t="shared" si="76"/>
        <v>25.853199999999998</v>
      </c>
      <c r="E215" s="116">
        <f t="shared" si="77"/>
        <v>27.679999999999996</v>
      </c>
      <c r="F215" s="116">
        <f t="shared" si="78"/>
        <v>17.853199999999998</v>
      </c>
      <c r="G215" s="116">
        <f>指導機関用調整項目!$G$2*F215/$F$367</f>
        <v>0.14345104444765688</v>
      </c>
      <c r="H215" s="116">
        <f t="shared" si="100"/>
        <v>13.211125673974006</v>
      </c>
      <c r="I215" s="116">
        <f>IF(降水量!Y215&gt;0,降水量!Y215*飽差!I215*F215*E215,0)</f>
        <v>14.07029886257955</v>
      </c>
      <c r="J215" s="116">
        <f>指導機関用調整項目!$G$2*I215/$I$367</f>
        <v>4.0801664809307137e-002</v>
      </c>
      <c r="K215" s="116"/>
      <c r="M215" s="116">
        <f t="shared" si="79"/>
        <v>29.3</v>
      </c>
      <c r="N215" s="116">
        <f t="shared" si="80"/>
        <v>28.94</v>
      </c>
      <c r="O215" s="116">
        <f t="shared" si="81"/>
        <v>28.85</v>
      </c>
      <c r="P215" s="116">
        <f t="shared" si="82"/>
        <v>29.42</v>
      </c>
      <c r="Q215" s="116">
        <f t="shared" si="83"/>
        <v>24.119999999999997</v>
      </c>
      <c r="R215" s="116">
        <f t="shared" si="84"/>
        <v>27.4</v>
      </c>
      <c r="S215" s="116">
        <f t="shared" si="85"/>
        <v>27.679999999999996</v>
      </c>
      <c r="T215" s="116">
        <f t="shared" si="86"/>
        <v>28.54</v>
      </c>
      <c r="U215" s="116">
        <f t="shared" si="87"/>
        <v>28.76</v>
      </c>
      <c r="V215" s="116">
        <f t="shared" si="88"/>
        <v>28.424999999999997</v>
      </c>
      <c r="Y215" s="116">
        <f t="shared" si="89"/>
        <v>29.3</v>
      </c>
      <c r="Z215" s="113">
        <v>30.7</v>
      </c>
      <c r="AA215" s="113">
        <v>29.2</v>
      </c>
      <c r="AB215" s="113">
        <v>28.8</v>
      </c>
      <c r="AC215" s="113">
        <v>30.3</v>
      </c>
      <c r="AD215" s="113">
        <v>27.5</v>
      </c>
      <c r="AE215" s="115"/>
      <c r="AG215" s="116">
        <f t="shared" si="90"/>
        <v>28.94</v>
      </c>
      <c r="AH215" s="113">
        <v>29.8</v>
      </c>
      <c r="AI215" s="113">
        <v>29.5</v>
      </c>
      <c r="AJ215" s="113">
        <v>27.6</v>
      </c>
      <c r="AK215" s="113">
        <v>29.3</v>
      </c>
      <c r="AL215" s="113">
        <v>28.5</v>
      </c>
      <c r="AM215" s="115"/>
      <c r="AO215" s="116">
        <f t="shared" si="91"/>
        <v>28.85</v>
      </c>
      <c r="AP215" s="113">
        <v>29.7</v>
      </c>
      <c r="AQ215" s="113">
        <v>29.6</v>
      </c>
      <c r="AR215" s="113">
        <v>27.7</v>
      </c>
      <c r="AS215" s="113">
        <v>29.6</v>
      </c>
      <c r="AT215" s="113">
        <v>28.5</v>
      </c>
      <c r="AU215" s="115"/>
      <c r="AW215" s="116">
        <f t="shared" si="92"/>
        <v>29.42</v>
      </c>
      <c r="AX215" s="113">
        <v>29.9</v>
      </c>
      <c r="AY215" s="113">
        <v>30</v>
      </c>
      <c r="AZ215" s="113">
        <v>28.5</v>
      </c>
      <c r="BA215" s="113">
        <v>30.1</v>
      </c>
      <c r="BB215" s="113">
        <v>28.6</v>
      </c>
      <c r="BC215" s="115"/>
      <c r="BE215" s="116">
        <f t="shared" si="93"/>
        <v>24.119999999999997</v>
      </c>
      <c r="BF215" s="113">
        <v>24.9</v>
      </c>
      <c r="BG215" s="113">
        <v>24.7</v>
      </c>
      <c r="BH215" s="113">
        <v>22.1</v>
      </c>
      <c r="BI215" s="113">
        <v>25.9</v>
      </c>
      <c r="BJ215" s="113">
        <v>23</v>
      </c>
      <c r="BK215" s="115"/>
      <c r="BM215" s="116">
        <f t="shared" si="94"/>
        <v>27.4</v>
      </c>
      <c r="BN215" s="113">
        <v>27.6</v>
      </c>
      <c r="BO215" s="113">
        <v>27.2</v>
      </c>
      <c r="BP215" s="113">
        <v>26.1</v>
      </c>
      <c r="BQ215" s="113">
        <v>29.4</v>
      </c>
      <c r="BR215" s="113">
        <v>26.7</v>
      </c>
      <c r="BU215" s="116">
        <f t="shared" si="95"/>
        <v>27.679999999999996</v>
      </c>
      <c r="BV215" s="113">
        <v>28.6</v>
      </c>
      <c r="BW215" s="113">
        <v>27.9</v>
      </c>
      <c r="BX215" s="113">
        <v>27.6</v>
      </c>
      <c r="BY215" s="113">
        <v>28.1</v>
      </c>
      <c r="BZ215" s="113">
        <v>26.2</v>
      </c>
      <c r="CC215" s="116">
        <f t="shared" si="96"/>
        <v>28.54</v>
      </c>
      <c r="CD215" s="113">
        <v>29.1</v>
      </c>
      <c r="CE215" s="113">
        <v>29</v>
      </c>
      <c r="CF215" s="113">
        <v>28.5</v>
      </c>
      <c r="CG215" s="113">
        <v>28.3</v>
      </c>
      <c r="CH215" s="113">
        <v>27.8</v>
      </c>
      <c r="CK215" s="116">
        <f t="shared" si="97"/>
        <v>28.76</v>
      </c>
      <c r="CL215" s="113">
        <v>29.9</v>
      </c>
      <c r="CM215" s="113">
        <v>29.4</v>
      </c>
      <c r="CN215" s="113">
        <v>28.1</v>
      </c>
      <c r="CO215" s="113">
        <v>28.7</v>
      </c>
      <c r="CP215" s="113">
        <v>27.7</v>
      </c>
      <c r="CS215" s="116">
        <f t="shared" si="98"/>
        <v>28.424999999999997</v>
      </c>
      <c r="CT215" s="113">
        <v>30.4</v>
      </c>
      <c r="CU215" s="113">
        <v>28</v>
      </c>
      <c r="CV215" s="113">
        <v>28.6</v>
      </c>
      <c r="CW215" s="113">
        <v>29.5</v>
      </c>
      <c r="CX215" s="113">
        <v>27.6</v>
      </c>
      <c r="DA215" s="113">
        <v>45969</v>
      </c>
      <c r="DB215" s="113">
        <v>15.525833333333333</v>
      </c>
      <c r="DC215" s="113">
        <v>14.5</v>
      </c>
    </row>
    <row r="216" spans="3:107">
      <c r="C216" s="115">
        <f t="shared" si="99"/>
        <v>215</v>
      </c>
      <c r="D216" s="116">
        <f t="shared" si="76"/>
        <v>26.02975</v>
      </c>
      <c r="E216" s="116">
        <f t="shared" si="77"/>
        <v>27.9</v>
      </c>
      <c r="F216" s="116">
        <f t="shared" si="78"/>
        <v>18.02975</v>
      </c>
      <c r="G216" s="116">
        <f>指導機関用調整項目!$G$2*F216/$F$367</f>
        <v>0.14486962945747217</v>
      </c>
      <c r="H216" s="116">
        <f t="shared" si="100"/>
        <v>13.355995303431479</v>
      </c>
      <c r="I216" s="116">
        <f>IF(降水量!Y216&gt;0,降水量!Y216*飽差!I216*F216*E216,0)</f>
        <v>5.2657860313991476</v>
      </c>
      <c r="J216" s="116">
        <f>指導機関用調整項目!$G$2*I216/$I$367</f>
        <v>1.5269955436560645e-002</v>
      </c>
      <c r="K216" s="116"/>
      <c r="M216" s="116">
        <f t="shared" si="79"/>
        <v>29.74</v>
      </c>
      <c r="N216" s="116">
        <f t="shared" si="80"/>
        <v>28.940000000000005</v>
      </c>
      <c r="O216" s="116">
        <f t="shared" si="81"/>
        <v>28.9</v>
      </c>
      <c r="P216" s="116">
        <f t="shared" si="82"/>
        <v>29.74</v>
      </c>
      <c r="Q216" s="116">
        <f t="shared" si="83"/>
        <v>23.98</v>
      </c>
      <c r="R216" s="116">
        <f t="shared" si="84"/>
        <v>26.96</v>
      </c>
      <c r="S216" s="116">
        <f t="shared" si="85"/>
        <v>27.9</v>
      </c>
      <c r="T216" s="116">
        <f t="shared" si="86"/>
        <v>28.860000000000003</v>
      </c>
      <c r="U216" s="116">
        <f t="shared" si="87"/>
        <v>28.98</v>
      </c>
      <c r="V216" s="116">
        <f t="shared" si="88"/>
        <v>28.474999999999998</v>
      </c>
      <c r="Y216" s="116">
        <f t="shared" si="89"/>
        <v>29.74</v>
      </c>
      <c r="Z216" s="113">
        <v>30.7</v>
      </c>
      <c r="AA216" s="113">
        <v>29.6</v>
      </c>
      <c r="AB216" s="113">
        <v>29.5</v>
      </c>
      <c r="AC216" s="113">
        <v>30.5</v>
      </c>
      <c r="AD216" s="113">
        <v>28.4</v>
      </c>
      <c r="AE216" s="115"/>
      <c r="AG216" s="116">
        <f t="shared" si="90"/>
        <v>28.940000000000005</v>
      </c>
      <c r="AH216" s="113">
        <v>29.6</v>
      </c>
      <c r="AI216" s="113">
        <v>29.3</v>
      </c>
      <c r="AJ216" s="113">
        <v>27.4</v>
      </c>
      <c r="AK216" s="113">
        <v>29.9</v>
      </c>
      <c r="AL216" s="113">
        <v>28.5</v>
      </c>
      <c r="AM216" s="115"/>
      <c r="AO216" s="116">
        <f t="shared" si="91"/>
        <v>28.9</v>
      </c>
      <c r="AP216" s="113">
        <v>29.9</v>
      </c>
      <c r="AQ216" s="113">
        <v>29.6</v>
      </c>
      <c r="AR216" s="113">
        <v>27.8</v>
      </c>
      <c r="AS216" s="113">
        <v>29.8</v>
      </c>
      <c r="AT216" s="113">
        <v>28.4</v>
      </c>
      <c r="AU216" s="115"/>
      <c r="AW216" s="116">
        <f t="shared" si="92"/>
        <v>29.74</v>
      </c>
      <c r="AX216" s="113">
        <v>30.7</v>
      </c>
      <c r="AY216" s="113">
        <v>29.6</v>
      </c>
      <c r="AZ216" s="113">
        <v>29.3</v>
      </c>
      <c r="BA216" s="113">
        <v>30.7</v>
      </c>
      <c r="BB216" s="113">
        <v>28.4</v>
      </c>
      <c r="BC216" s="115"/>
      <c r="BE216" s="116">
        <f t="shared" si="93"/>
        <v>23.98</v>
      </c>
      <c r="BF216" s="113">
        <v>24.3</v>
      </c>
      <c r="BG216" s="113">
        <v>25.1</v>
      </c>
      <c r="BH216" s="113">
        <v>22.6</v>
      </c>
      <c r="BI216" s="113">
        <v>26</v>
      </c>
      <c r="BJ216" s="113">
        <v>21.9</v>
      </c>
      <c r="BK216" s="115"/>
      <c r="BM216" s="116">
        <f t="shared" si="94"/>
        <v>26.96</v>
      </c>
      <c r="BN216" s="113">
        <v>27.2</v>
      </c>
      <c r="BO216" s="113">
        <v>27.4</v>
      </c>
      <c r="BP216" s="113">
        <v>25.9</v>
      </c>
      <c r="BQ216" s="113">
        <v>29.3</v>
      </c>
      <c r="BR216" s="113">
        <v>25</v>
      </c>
      <c r="BU216" s="116">
        <f t="shared" si="95"/>
        <v>27.9</v>
      </c>
      <c r="BV216" s="113">
        <v>28.7</v>
      </c>
      <c r="BW216" s="113">
        <v>27.6</v>
      </c>
      <c r="BX216" s="113">
        <v>27.2</v>
      </c>
      <c r="BY216" s="113">
        <v>29.7</v>
      </c>
      <c r="BZ216" s="113">
        <v>26.3</v>
      </c>
      <c r="CC216" s="116">
        <f t="shared" si="96"/>
        <v>28.860000000000003</v>
      </c>
      <c r="CD216" s="113">
        <v>29.5</v>
      </c>
      <c r="CE216" s="113">
        <v>28.9</v>
      </c>
      <c r="CF216" s="113">
        <v>28.7</v>
      </c>
      <c r="CG216" s="113">
        <v>28.7</v>
      </c>
      <c r="CH216" s="113">
        <v>28.5</v>
      </c>
      <c r="CK216" s="116">
        <f t="shared" si="97"/>
        <v>28.98</v>
      </c>
      <c r="CL216" s="113">
        <v>29.4</v>
      </c>
      <c r="CM216" s="113">
        <v>29.3</v>
      </c>
      <c r="CN216" s="113">
        <v>28.1</v>
      </c>
      <c r="CO216" s="113">
        <v>30.1</v>
      </c>
      <c r="CP216" s="113">
        <v>28</v>
      </c>
      <c r="CS216" s="116">
        <f t="shared" si="98"/>
        <v>28.474999999999998</v>
      </c>
      <c r="CT216" s="113">
        <v>30.1</v>
      </c>
      <c r="CU216" s="113">
        <v>28.6</v>
      </c>
      <c r="CV216" s="113">
        <v>27.9</v>
      </c>
      <c r="CW216" s="113">
        <v>30.6</v>
      </c>
      <c r="CX216" s="113">
        <v>26.8</v>
      </c>
      <c r="DA216" s="113">
        <v>45970</v>
      </c>
      <c r="DB216" s="113">
        <v>15.314583333333333</v>
      </c>
      <c r="DC216" s="113">
        <v>14.1</v>
      </c>
    </row>
    <row r="217" spans="3:107">
      <c r="C217" s="115">
        <f t="shared" si="99"/>
        <v>216</v>
      </c>
      <c r="D217" s="116">
        <f t="shared" si="76"/>
        <v>25.628499999999999</v>
      </c>
      <c r="E217" s="116">
        <f t="shared" si="77"/>
        <v>27.4</v>
      </c>
      <c r="F217" s="116">
        <f t="shared" si="78"/>
        <v>17.628499999999999</v>
      </c>
      <c r="G217" s="116">
        <f>指導機関用調整項目!$G$2*F217/$F$367</f>
        <v>0.14164557261698291</v>
      </c>
      <c r="H217" s="116">
        <f t="shared" si="100"/>
        <v>13.497640876048463</v>
      </c>
      <c r="I217" s="116">
        <f>IF(降水量!Y217&gt;0,降水量!Y217*飽差!I217*F217*E217,0)</f>
        <v>0.18091648522361148</v>
      </c>
      <c r="J217" s="116">
        <f>指導機関用調整項目!$G$2*I217/$I$367</f>
        <v>5.2462949512775703e-004</v>
      </c>
      <c r="K217" s="116"/>
      <c r="M217" s="116">
        <f t="shared" si="79"/>
        <v>29.159999999999997</v>
      </c>
      <c r="N217" s="116">
        <f t="shared" si="80"/>
        <v>28.46</v>
      </c>
      <c r="O217" s="116">
        <f t="shared" si="81"/>
        <v>28.299999999999997</v>
      </c>
      <c r="P217" s="116">
        <f t="shared" si="82"/>
        <v>29.359999999999996</v>
      </c>
      <c r="Q217" s="116">
        <f t="shared" si="83"/>
        <v>23.7</v>
      </c>
      <c r="R217" s="116">
        <f t="shared" si="84"/>
        <v>26.900000000000006</v>
      </c>
      <c r="S217" s="116">
        <f t="shared" si="85"/>
        <v>27.4</v>
      </c>
      <c r="T217" s="116">
        <f t="shared" si="86"/>
        <v>28.639999999999997</v>
      </c>
      <c r="U217" s="116">
        <f t="shared" si="87"/>
        <v>28.639999999999997</v>
      </c>
      <c r="V217" s="116">
        <f t="shared" si="88"/>
        <v>28.05</v>
      </c>
      <c r="Y217" s="116">
        <f t="shared" si="89"/>
        <v>29.159999999999997</v>
      </c>
      <c r="Z217" s="113">
        <v>30.6</v>
      </c>
      <c r="AA217" s="113">
        <v>29.6</v>
      </c>
      <c r="AB217" s="113">
        <v>29.9</v>
      </c>
      <c r="AC217" s="113">
        <v>27</v>
      </c>
      <c r="AD217" s="113">
        <v>28.7</v>
      </c>
      <c r="AE217" s="115"/>
      <c r="AG217" s="116">
        <f t="shared" si="90"/>
        <v>28.46</v>
      </c>
      <c r="AH217" s="113">
        <v>29.3</v>
      </c>
      <c r="AI217" s="113">
        <v>29.4</v>
      </c>
      <c r="AJ217" s="113">
        <v>28</v>
      </c>
      <c r="AK217" s="113">
        <v>27.1</v>
      </c>
      <c r="AL217" s="113">
        <v>28.5</v>
      </c>
      <c r="AM217" s="115"/>
      <c r="AO217" s="116">
        <f t="shared" si="91"/>
        <v>28.299999999999997</v>
      </c>
      <c r="AP217" s="113">
        <v>30.2</v>
      </c>
      <c r="AQ217" s="113">
        <v>29.4</v>
      </c>
      <c r="AR217" s="113">
        <v>28.2</v>
      </c>
      <c r="AS217" s="113">
        <v>27.1</v>
      </c>
      <c r="AT217" s="113">
        <v>28.5</v>
      </c>
      <c r="AU217" s="115"/>
      <c r="AW217" s="116">
        <f t="shared" si="92"/>
        <v>29.359999999999996</v>
      </c>
      <c r="AX217" s="113">
        <v>30.8</v>
      </c>
      <c r="AY217" s="113">
        <v>29.5</v>
      </c>
      <c r="AZ217" s="113">
        <v>29.9</v>
      </c>
      <c r="BA217" s="113">
        <v>27.9</v>
      </c>
      <c r="BB217" s="113">
        <v>28.7</v>
      </c>
      <c r="BC217" s="115"/>
      <c r="BE217" s="116">
        <f t="shared" si="93"/>
        <v>23.7</v>
      </c>
      <c r="BF217" s="113">
        <v>24.3</v>
      </c>
      <c r="BG217" s="113">
        <v>25.4</v>
      </c>
      <c r="BH217" s="113">
        <v>23.2</v>
      </c>
      <c r="BI217" s="113">
        <v>21.8</v>
      </c>
      <c r="BJ217" s="113">
        <v>23.8</v>
      </c>
      <c r="BK217" s="115"/>
      <c r="BM217" s="116">
        <f t="shared" si="94"/>
        <v>26.900000000000006</v>
      </c>
      <c r="BN217" s="113">
        <v>27.4</v>
      </c>
      <c r="BO217" s="113">
        <v>28.3</v>
      </c>
      <c r="BP217" s="113">
        <v>27.1</v>
      </c>
      <c r="BQ217" s="113">
        <v>24.9</v>
      </c>
      <c r="BR217" s="113">
        <v>26.8</v>
      </c>
      <c r="BU217" s="116">
        <f t="shared" si="95"/>
        <v>27.4</v>
      </c>
      <c r="BV217" s="113">
        <v>28.1</v>
      </c>
      <c r="BW217" s="113">
        <v>28</v>
      </c>
      <c r="BX217" s="113">
        <v>27.4</v>
      </c>
      <c r="BY217" s="113">
        <v>26.8</v>
      </c>
      <c r="BZ217" s="113">
        <v>26.7</v>
      </c>
      <c r="CC217" s="116">
        <f t="shared" si="96"/>
        <v>28.639999999999997</v>
      </c>
      <c r="CD217" s="113">
        <v>29.3</v>
      </c>
      <c r="CE217" s="113">
        <v>29.3</v>
      </c>
      <c r="CF217" s="113">
        <v>28.6</v>
      </c>
      <c r="CG217" s="113">
        <v>28</v>
      </c>
      <c r="CH217" s="113">
        <v>28</v>
      </c>
      <c r="CK217" s="116">
        <f t="shared" si="97"/>
        <v>28.639999999999997</v>
      </c>
      <c r="CL217" s="113">
        <v>29.1</v>
      </c>
      <c r="CM217" s="113">
        <v>29.5</v>
      </c>
      <c r="CN217" s="113">
        <v>28.2</v>
      </c>
      <c r="CO217" s="113">
        <v>28.7</v>
      </c>
      <c r="CP217" s="113">
        <v>27.7</v>
      </c>
      <c r="CS217" s="116">
        <f t="shared" si="98"/>
        <v>28.05</v>
      </c>
      <c r="CT217" s="113">
        <v>29.1</v>
      </c>
      <c r="CU217" s="113">
        <v>29.5</v>
      </c>
      <c r="CV217" s="113">
        <v>28.4</v>
      </c>
      <c r="CW217" s="113">
        <v>26.8</v>
      </c>
      <c r="CX217" s="113">
        <v>27.5</v>
      </c>
      <c r="DA217" s="113">
        <v>45971</v>
      </c>
      <c r="DB217" s="113">
        <v>15.436666666666667</v>
      </c>
      <c r="DC217" s="113">
        <v>13.8</v>
      </c>
    </row>
    <row r="218" spans="3:107">
      <c r="C218" s="115">
        <f t="shared" si="99"/>
        <v>217</v>
      </c>
      <c r="D218" s="116">
        <f t="shared" si="76"/>
        <v>25.5001</v>
      </c>
      <c r="E218" s="116">
        <f t="shared" si="77"/>
        <v>27.24</v>
      </c>
      <c r="F218" s="116">
        <f t="shared" si="78"/>
        <v>17.5001</v>
      </c>
      <c r="G218" s="116">
        <f>指導機関用調整項目!$G$2*F218/$F$367</f>
        <v>0.14061387442802636</v>
      </c>
      <c r="H218" s="116">
        <f t="shared" si="100"/>
        <v>13.63825475047649</v>
      </c>
      <c r="I218" s="116">
        <f>IF(降水量!Y218&gt;0,降水量!Y218*飽差!I218*F218*E218,0)</f>
        <v>0</v>
      </c>
      <c r="J218" s="116">
        <f>指導機関用調整項目!$G$2*I218/$I$367</f>
        <v>0</v>
      </c>
      <c r="K218" s="116"/>
      <c r="M218" s="116">
        <f t="shared" si="79"/>
        <v>29.32</v>
      </c>
      <c r="N218" s="116">
        <f t="shared" si="80"/>
        <v>28.68</v>
      </c>
      <c r="O218" s="116">
        <f t="shared" si="81"/>
        <v>28.775000000000002</v>
      </c>
      <c r="P218" s="116">
        <f t="shared" si="82"/>
        <v>29.46</v>
      </c>
      <c r="Q218" s="116">
        <f t="shared" si="83"/>
        <v>23.98</v>
      </c>
      <c r="R218" s="116">
        <f t="shared" si="84"/>
        <v>27.24</v>
      </c>
      <c r="S218" s="116">
        <f t="shared" si="85"/>
        <v>27.24</v>
      </c>
      <c r="T218" s="116">
        <f t="shared" si="86"/>
        <v>28.459999999999997</v>
      </c>
      <c r="U218" s="116">
        <f t="shared" si="87"/>
        <v>28.32</v>
      </c>
      <c r="V218" s="116">
        <f t="shared" si="88"/>
        <v>28.125</v>
      </c>
      <c r="Y218" s="116">
        <f t="shared" si="89"/>
        <v>29.32</v>
      </c>
      <c r="Z218" s="113">
        <v>30.8</v>
      </c>
      <c r="AA218" s="113">
        <v>30.2</v>
      </c>
      <c r="AB218" s="113">
        <v>30.2</v>
      </c>
      <c r="AC218" s="113">
        <v>26.5</v>
      </c>
      <c r="AD218" s="113">
        <v>28.9</v>
      </c>
      <c r="AE218" s="115"/>
      <c r="AG218" s="116">
        <f t="shared" si="90"/>
        <v>28.68</v>
      </c>
      <c r="AH218" s="113">
        <v>29.2</v>
      </c>
      <c r="AI218" s="113">
        <v>30</v>
      </c>
      <c r="AJ218" s="113">
        <v>28.8</v>
      </c>
      <c r="AK218" s="113">
        <v>26</v>
      </c>
      <c r="AL218" s="113">
        <v>29.4</v>
      </c>
      <c r="AM218" s="115"/>
      <c r="AO218" s="116">
        <f t="shared" si="91"/>
        <v>28.775000000000002</v>
      </c>
      <c r="AP218" s="113">
        <v>30.6</v>
      </c>
      <c r="AQ218" s="113">
        <v>29.9</v>
      </c>
      <c r="AR218" s="113">
        <v>28.9</v>
      </c>
      <c r="AS218" s="113">
        <v>26.6</v>
      </c>
      <c r="AT218" s="113">
        <v>29.7</v>
      </c>
      <c r="AU218" s="115"/>
      <c r="AW218" s="116">
        <f t="shared" si="92"/>
        <v>29.46</v>
      </c>
      <c r="AX218" s="113">
        <v>32</v>
      </c>
      <c r="AY218" s="113">
        <v>30.2</v>
      </c>
      <c r="AZ218" s="113">
        <v>29</v>
      </c>
      <c r="BA218" s="113">
        <v>26.5</v>
      </c>
      <c r="BB218" s="113">
        <v>29.6</v>
      </c>
      <c r="BC218" s="115"/>
      <c r="BE218" s="116">
        <f t="shared" si="93"/>
        <v>23.98</v>
      </c>
      <c r="BF218" s="113">
        <v>25.9</v>
      </c>
      <c r="BG218" s="113">
        <v>25</v>
      </c>
      <c r="BH218" s="113">
        <v>23.9</v>
      </c>
      <c r="BI218" s="113">
        <v>20.6</v>
      </c>
      <c r="BJ218" s="113">
        <v>24.5</v>
      </c>
      <c r="BK218" s="115"/>
      <c r="BM218" s="116">
        <f t="shared" si="94"/>
        <v>27.24</v>
      </c>
      <c r="BN218" s="113">
        <v>29.3</v>
      </c>
      <c r="BO218" s="113">
        <v>28.3</v>
      </c>
      <c r="BP218" s="113">
        <v>27.3</v>
      </c>
      <c r="BQ218" s="113">
        <v>23.4</v>
      </c>
      <c r="BR218" s="113">
        <v>27.9</v>
      </c>
      <c r="BU218" s="116">
        <f t="shared" si="95"/>
        <v>27.24</v>
      </c>
      <c r="BV218" s="113">
        <v>28.5</v>
      </c>
      <c r="BW218" s="113">
        <v>28.8</v>
      </c>
      <c r="BX218" s="113">
        <v>27.5</v>
      </c>
      <c r="BY218" s="113">
        <v>24.6</v>
      </c>
      <c r="BZ218" s="113">
        <v>26.8</v>
      </c>
      <c r="CC218" s="116">
        <f t="shared" si="96"/>
        <v>28.459999999999997</v>
      </c>
      <c r="CD218" s="113">
        <v>29.2</v>
      </c>
      <c r="CE218" s="113">
        <v>29.5</v>
      </c>
      <c r="CF218" s="113">
        <v>28.9</v>
      </c>
      <c r="CG218" s="113">
        <v>26.5</v>
      </c>
      <c r="CH218" s="113">
        <v>28.2</v>
      </c>
      <c r="CK218" s="116">
        <f t="shared" si="97"/>
        <v>28.32</v>
      </c>
      <c r="CL218" s="113">
        <v>29.1</v>
      </c>
      <c r="CM218" s="113">
        <v>30.1</v>
      </c>
      <c r="CN218" s="113">
        <v>28.5</v>
      </c>
      <c r="CO218" s="113">
        <v>26</v>
      </c>
      <c r="CP218" s="113">
        <v>27.9</v>
      </c>
      <c r="CS218" s="116">
        <f t="shared" si="98"/>
        <v>28.125</v>
      </c>
      <c r="CT218" s="113">
        <v>30</v>
      </c>
      <c r="CU218" s="113">
        <v>30.4</v>
      </c>
      <c r="CV218" s="113">
        <v>28.6</v>
      </c>
      <c r="CW218" s="113">
        <v>25.2</v>
      </c>
      <c r="CX218" s="113">
        <v>28.3</v>
      </c>
      <c r="DA218" s="113">
        <v>45972</v>
      </c>
      <c r="DB218" s="113">
        <v>14.053333333333333</v>
      </c>
      <c r="DC218" s="113">
        <v>11.3</v>
      </c>
    </row>
    <row r="219" spans="3:107">
      <c r="C219" s="115">
        <f t="shared" si="99"/>
        <v>218</v>
      </c>
      <c r="D219" s="116">
        <f t="shared" si="76"/>
        <v>25.339600000000001</v>
      </c>
      <c r="E219" s="116">
        <f t="shared" si="77"/>
        <v>27.040000000000003</v>
      </c>
      <c r="F219" s="116">
        <f t="shared" si="78"/>
        <v>17.339600000000001</v>
      </c>
      <c r="G219" s="116">
        <f>指導機関用調整項目!$G$2*F219/$F$367</f>
        <v>0.13932425169183069</v>
      </c>
      <c r="H219" s="116">
        <f t="shared" si="100"/>
        <v>13.77757900216832</v>
      </c>
      <c r="I219" s="116">
        <f>IF(降水量!Y219&gt;0,降水量!Y219*飽差!I219*F219*E219,0)</f>
        <v>3.8275243218263211</v>
      </c>
      <c r="J219" s="116">
        <f>指導機関用調整項目!$G$2*I219/$I$367</f>
        <v>1.1099221555553878e-002</v>
      </c>
      <c r="K219" s="116"/>
      <c r="M219" s="116">
        <f t="shared" si="79"/>
        <v>28.880000000000003</v>
      </c>
      <c r="N219" s="116">
        <f t="shared" si="80"/>
        <v>28.4</v>
      </c>
      <c r="O219" s="116">
        <f t="shared" si="81"/>
        <v>28</v>
      </c>
      <c r="P219" s="116">
        <f t="shared" si="82"/>
        <v>29.3</v>
      </c>
      <c r="Q219" s="116">
        <f t="shared" si="83"/>
        <v>23.3</v>
      </c>
      <c r="R219" s="116">
        <f t="shared" si="84"/>
        <v>26.28</v>
      </c>
      <c r="S219" s="116">
        <f t="shared" si="85"/>
        <v>27.040000000000003</v>
      </c>
      <c r="T219" s="116">
        <f t="shared" si="86"/>
        <v>28.119999999999997</v>
      </c>
      <c r="U219" s="116">
        <f t="shared" si="87"/>
        <v>28.22</v>
      </c>
      <c r="V219" s="116">
        <f t="shared" si="88"/>
        <v>27.3</v>
      </c>
      <c r="Y219" s="116">
        <f t="shared" si="89"/>
        <v>28.880000000000003</v>
      </c>
      <c r="Z219" s="113">
        <v>32.1</v>
      </c>
      <c r="AA219" s="113">
        <v>29.8</v>
      </c>
      <c r="AB219" s="113">
        <v>28.3</v>
      </c>
      <c r="AC219" s="113">
        <v>25.6</v>
      </c>
      <c r="AD219" s="113">
        <v>28.6</v>
      </c>
      <c r="AE219" s="115"/>
      <c r="AG219" s="116">
        <f t="shared" si="90"/>
        <v>28.4</v>
      </c>
      <c r="AH219" s="113">
        <v>30.5</v>
      </c>
      <c r="AI219" s="113">
        <v>29.4</v>
      </c>
      <c r="AJ219" s="113">
        <v>27.7</v>
      </c>
      <c r="AK219" s="113">
        <v>25.5</v>
      </c>
      <c r="AL219" s="113">
        <v>28.9</v>
      </c>
      <c r="AM219" s="115"/>
      <c r="AO219" s="116">
        <f t="shared" si="91"/>
        <v>28</v>
      </c>
      <c r="AP219" s="113">
        <v>31.2</v>
      </c>
      <c r="AQ219" s="113">
        <v>29.5</v>
      </c>
      <c r="AR219" s="113">
        <v>27.6</v>
      </c>
      <c r="AS219" s="113">
        <v>25.4</v>
      </c>
      <c r="AT219" s="113">
        <v>29.5</v>
      </c>
      <c r="AU219" s="115"/>
      <c r="AW219" s="116">
        <f t="shared" si="92"/>
        <v>29.3</v>
      </c>
      <c r="AX219" s="113">
        <v>34.200000000000003</v>
      </c>
      <c r="AY219" s="113">
        <v>29.6</v>
      </c>
      <c r="AZ219" s="113">
        <v>27.7</v>
      </c>
      <c r="BA219" s="113">
        <v>25.4</v>
      </c>
      <c r="BB219" s="113">
        <v>29.6</v>
      </c>
      <c r="BC219" s="115"/>
      <c r="BE219" s="116">
        <f t="shared" si="93"/>
        <v>23.3</v>
      </c>
      <c r="BF219" s="113">
        <v>26.7</v>
      </c>
      <c r="BG219" s="113">
        <v>23.2</v>
      </c>
      <c r="BH219" s="113">
        <v>22.9</v>
      </c>
      <c r="BI219" s="113">
        <v>20.100000000000001</v>
      </c>
      <c r="BJ219" s="113">
        <v>23.6</v>
      </c>
      <c r="BK219" s="115"/>
      <c r="BM219" s="116">
        <f t="shared" si="94"/>
        <v>26.28</v>
      </c>
      <c r="BN219" s="113">
        <v>30.2</v>
      </c>
      <c r="BO219" s="113">
        <v>25.6</v>
      </c>
      <c r="BP219" s="113">
        <v>25.6</v>
      </c>
      <c r="BQ219" s="113">
        <v>22.8</v>
      </c>
      <c r="BR219" s="113">
        <v>27.2</v>
      </c>
      <c r="BU219" s="116">
        <f t="shared" si="95"/>
        <v>27.040000000000003</v>
      </c>
      <c r="BV219" s="113">
        <v>30.1</v>
      </c>
      <c r="BW219" s="113">
        <v>27.8</v>
      </c>
      <c r="BX219" s="113">
        <v>25.9</v>
      </c>
      <c r="BY219" s="113">
        <v>24.6</v>
      </c>
      <c r="BZ219" s="113">
        <v>26.8</v>
      </c>
      <c r="CC219" s="116">
        <f t="shared" si="96"/>
        <v>28.119999999999997</v>
      </c>
      <c r="CD219" s="113">
        <v>29.1</v>
      </c>
      <c r="CE219" s="113">
        <v>29.3</v>
      </c>
      <c r="CF219" s="113">
        <v>27.1</v>
      </c>
      <c r="CG219" s="113">
        <v>26.3</v>
      </c>
      <c r="CH219" s="113">
        <v>28.8</v>
      </c>
      <c r="CK219" s="116">
        <f t="shared" si="97"/>
        <v>28.22</v>
      </c>
      <c r="CL219" s="113">
        <v>30.1</v>
      </c>
      <c r="CM219" s="113">
        <v>29.5</v>
      </c>
      <c r="CN219" s="113">
        <v>27.2</v>
      </c>
      <c r="CO219" s="113">
        <v>26.4</v>
      </c>
      <c r="CP219" s="113">
        <v>27.9</v>
      </c>
      <c r="CS219" s="116">
        <f t="shared" si="98"/>
        <v>27.3</v>
      </c>
      <c r="CT219" s="113">
        <v>31.5</v>
      </c>
      <c r="CU219" s="113">
        <v>28.4</v>
      </c>
      <c r="CV219" s="113">
        <v>27.4</v>
      </c>
      <c r="CW219" s="113">
        <v>25.7</v>
      </c>
      <c r="CX219" s="113">
        <v>27.7</v>
      </c>
      <c r="DA219" s="113">
        <v>45973</v>
      </c>
      <c r="DB219" s="113">
        <v>13.934583333333334</v>
      </c>
      <c r="DC219" s="113">
        <v>12.1</v>
      </c>
    </row>
    <row r="220" spans="3:107">
      <c r="C220" s="115">
        <f t="shared" si="99"/>
        <v>219</v>
      </c>
      <c r="D220" s="116">
        <f t="shared" si="76"/>
        <v>25.163050000000002</v>
      </c>
      <c r="E220" s="116">
        <f t="shared" si="77"/>
        <v>26.82</v>
      </c>
      <c r="F220" s="116">
        <f t="shared" si="78"/>
        <v>17.163050000000002</v>
      </c>
      <c r="G220" s="116">
        <f>指導機関用調整項目!$G$2*F220/$F$367</f>
        <v>0.13790566668201543</v>
      </c>
      <c r="H220" s="116">
        <f t="shared" si="100"/>
        <v>13.915484668850336</v>
      </c>
      <c r="I220" s="116">
        <f>IF(降水量!Y220&gt;0,降水量!Y220*飽差!I220*F220*E220,0)</f>
        <v>4.8958563027991353</v>
      </c>
      <c r="J220" s="116">
        <f>指導機関用調整項目!$G$2*I220/$I$367</f>
        <v>1.4197217114741626e-002</v>
      </c>
      <c r="K220" s="116"/>
      <c r="M220" s="116">
        <f t="shared" si="79"/>
        <v>28.840000000000003</v>
      </c>
      <c r="N220" s="116">
        <f t="shared" si="80"/>
        <v>28.78</v>
      </c>
      <c r="O220" s="116">
        <f t="shared" si="81"/>
        <v>28.3</v>
      </c>
      <c r="P220" s="116">
        <f t="shared" si="82"/>
        <v>29.24</v>
      </c>
      <c r="Q220" s="116">
        <f t="shared" si="83"/>
        <v>23.12</v>
      </c>
      <c r="R220" s="116">
        <f t="shared" si="84"/>
        <v>26.4</v>
      </c>
      <c r="S220" s="116">
        <f t="shared" si="85"/>
        <v>26.82</v>
      </c>
      <c r="T220" s="116">
        <f t="shared" si="86"/>
        <v>28.1</v>
      </c>
      <c r="U220" s="116">
        <f t="shared" si="87"/>
        <v>28.24</v>
      </c>
      <c r="V220" s="116">
        <f t="shared" si="88"/>
        <v>27.674999999999997</v>
      </c>
      <c r="Y220" s="116">
        <f t="shared" si="89"/>
        <v>28.840000000000003</v>
      </c>
      <c r="Z220" s="113">
        <v>31</v>
      </c>
      <c r="AA220" s="113">
        <v>28.9</v>
      </c>
      <c r="AB220" s="113">
        <v>27.5</v>
      </c>
      <c r="AC220" s="113">
        <v>28.4</v>
      </c>
      <c r="AD220" s="113">
        <v>28.4</v>
      </c>
      <c r="AE220" s="115"/>
      <c r="AG220" s="116">
        <f t="shared" si="90"/>
        <v>28.78</v>
      </c>
      <c r="AH220" s="113">
        <v>29.8</v>
      </c>
      <c r="AI220" s="113">
        <v>29.2</v>
      </c>
      <c r="AJ220" s="113">
        <v>27.8</v>
      </c>
      <c r="AK220" s="113">
        <v>28.1</v>
      </c>
      <c r="AL220" s="113">
        <v>29</v>
      </c>
      <c r="AM220" s="115"/>
      <c r="AO220" s="116">
        <f t="shared" si="91"/>
        <v>28.3</v>
      </c>
      <c r="AP220" s="113">
        <v>31.2</v>
      </c>
      <c r="AQ220" s="113">
        <v>29.4</v>
      </c>
      <c r="AR220" s="113">
        <v>27.3</v>
      </c>
      <c r="AS220" s="113">
        <v>28</v>
      </c>
      <c r="AT220" s="113">
        <v>28.5</v>
      </c>
      <c r="AU220" s="115"/>
      <c r="AW220" s="116">
        <f t="shared" si="92"/>
        <v>29.24</v>
      </c>
      <c r="AX220" s="113">
        <v>32</v>
      </c>
      <c r="AY220" s="113">
        <v>29.3</v>
      </c>
      <c r="AZ220" s="113">
        <v>27.9</v>
      </c>
      <c r="BA220" s="113">
        <v>27.9</v>
      </c>
      <c r="BB220" s="113">
        <v>29.1</v>
      </c>
      <c r="BC220" s="115"/>
      <c r="BE220" s="116">
        <f t="shared" si="93"/>
        <v>23.12</v>
      </c>
      <c r="BF220" s="113">
        <v>24</v>
      </c>
      <c r="BG220" s="113">
        <v>23</v>
      </c>
      <c r="BH220" s="113">
        <v>22.4</v>
      </c>
      <c r="BI220" s="113">
        <v>22.5</v>
      </c>
      <c r="BJ220" s="113">
        <v>23.7</v>
      </c>
      <c r="BK220" s="115"/>
      <c r="BM220" s="116">
        <f t="shared" si="94"/>
        <v>26.4</v>
      </c>
      <c r="BN220" s="113">
        <v>28.2</v>
      </c>
      <c r="BO220" s="113">
        <v>25.5</v>
      </c>
      <c r="BP220" s="113">
        <v>25.2</v>
      </c>
      <c r="BQ220" s="113">
        <v>26.2</v>
      </c>
      <c r="BR220" s="113">
        <v>26.9</v>
      </c>
      <c r="BU220" s="116">
        <f t="shared" si="95"/>
        <v>26.82</v>
      </c>
      <c r="BV220" s="113">
        <v>28.5</v>
      </c>
      <c r="BW220" s="113">
        <v>27.6</v>
      </c>
      <c r="BX220" s="113">
        <v>25.1</v>
      </c>
      <c r="BY220" s="113">
        <v>26.2</v>
      </c>
      <c r="BZ220" s="113">
        <v>26.7</v>
      </c>
      <c r="CC220" s="116">
        <f t="shared" si="96"/>
        <v>28.1</v>
      </c>
      <c r="CD220" s="113">
        <v>28.3</v>
      </c>
      <c r="CE220" s="113">
        <v>29.1</v>
      </c>
      <c r="CF220" s="113">
        <v>27.1</v>
      </c>
      <c r="CG220" s="113">
        <v>27.6</v>
      </c>
      <c r="CH220" s="113">
        <v>28.4</v>
      </c>
      <c r="CK220" s="116">
        <f t="shared" si="97"/>
        <v>28.24</v>
      </c>
      <c r="CL220" s="113">
        <v>29.3</v>
      </c>
      <c r="CM220" s="113">
        <v>29.5</v>
      </c>
      <c r="CN220" s="113">
        <v>27</v>
      </c>
      <c r="CO220" s="113">
        <v>27.1</v>
      </c>
      <c r="CP220" s="113">
        <v>28.3</v>
      </c>
      <c r="CS220" s="116">
        <f t="shared" si="98"/>
        <v>27.674999999999997</v>
      </c>
      <c r="CT220" s="113">
        <v>28.7</v>
      </c>
      <c r="CU220" s="113">
        <v>28.2</v>
      </c>
      <c r="CV220" s="113">
        <v>26.6</v>
      </c>
      <c r="CW220" s="113">
        <v>27.3</v>
      </c>
      <c r="CX220" s="113">
        <v>28.6</v>
      </c>
      <c r="DA220" s="113">
        <v>45974</v>
      </c>
      <c r="DB220" s="113">
        <v>14.196249999999999</v>
      </c>
      <c r="DC220" s="113">
        <v>12.5</v>
      </c>
    </row>
    <row r="221" spans="3:107">
      <c r="C221" s="115">
        <f t="shared" si="99"/>
        <v>220</v>
      </c>
      <c r="D221" s="116">
        <f t="shared" si="76"/>
        <v>25.5001</v>
      </c>
      <c r="E221" s="116">
        <f t="shared" si="77"/>
        <v>27.24</v>
      </c>
      <c r="F221" s="116">
        <f t="shared" si="78"/>
        <v>17.5001</v>
      </c>
      <c r="G221" s="116">
        <f>指導機関用調整項目!$G$2*F221/$F$367</f>
        <v>0.14061387442802636</v>
      </c>
      <c r="H221" s="116">
        <f t="shared" si="100"/>
        <v>14.056098543278363</v>
      </c>
      <c r="I221" s="116">
        <f>IF(降水量!Y221&gt;0,降水量!Y221*飽差!I221*F221*E221,0)</f>
        <v>10.58620279408985</v>
      </c>
      <c r="J221" s="116">
        <f>指導機関用調整項目!$G$2*I221/$I$367</f>
        <v>3.069833144458289e-002</v>
      </c>
      <c r="K221" s="116"/>
      <c r="M221" s="116">
        <f t="shared" si="79"/>
        <v>28.9</v>
      </c>
      <c r="N221" s="116">
        <f t="shared" si="80"/>
        <v>28.44</v>
      </c>
      <c r="O221" s="116">
        <f t="shared" si="81"/>
        <v>28.4</v>
      </c>
      <c r="P221" s="116">
        <f t="shared" si="82"/>
        <v>29.06</v>
      </c>
      <c r="Q221" s="116">
        <f t="shared" si="83"/>
        <v>23.299999999999997</v>
      </c>
      <c r="R221" s="116">
        <f t="shared" si="84"/>
        <v>26.2</v>
      </c>
      <c r="S221" s="116">
        <f t="shared" si="85"/>
        <v>27.24</v>
      </c>
      <c r="T221" s="116">
        <f t="shared" si="86"/>
        <v>28.360000000000003</v>
      </c>
      <c r="U221" s="116">
        <f t="shared" si="87"/>
        <v>28.48</v>
      </c>
      <c r="V221" s="116">
        <f t="shared" si="88"/>
        <v>28.4</v>
      </c>
      <c r="Y221" s="116">
        <f t="shared" si="89"/>
        <v>28.9</v>
      </c>
      <c r="Z221" s="113">
        <v>29.2</v>
      </c>
      <c r="AA221" s="113">
        <v>29.8</v>
      </c>
      <c r="AB221" s="113">
        <v>28.9</v>
      </c>
      <c r="AC221" s="113">
        <v>28.7</v>
      </c>
      <c r="AD221" s="113">
        <v>27.9</v>
      </c>
      <c r="AE221" s="115"/>
      <c r="AG221" s="116">
        <f t="shared" si="90"/>
        <v>28.44</v>
      </c>
      <c r="AH221" s="113">
        <v>28.2</v>
      </c>
      <c r="AI221" s="113">
        <v>29.2</v>
      </c>
      <c r="AJ221" s="113">
        <v>29.1</v>
      </c>
      <c r="AK221" s="113">
        <v>27.7</v>
      </c>
      <c r="AL221" s="113">
        <v>28</v>
      </c>
      <c r="AM221" s="115"/>
      <c r="AO221" s="116">
        <f t="shared" si="91"/>
        <v>28.4</v>
      </c>
      <c r="AP221" s="113">
        <v>29.2</v>
      </c>
      <c r="AQ221" s="113">
        <v>28.6</v>
      </c>
      <c r="AR221" s="113">
        <v>28.9</v>
      </c>
      <c r="AS221" s="113">
        <v>28.1</v>
      </c>
      <c r="AT221" s="113">
        <v>28</v>
      </c>
      <c r="AU221" s="115"/>
      <c r="AW221" s="116">
        <f t="shared" si="92"/>
        <v>29.06</v>
      </c>
      <c r="AX221" s="113">
        <v>30.4</v>
      </c>
      <c r="AY221" s="113">
        <v>29.1</v>
      </c>
      <c r="AZ221" s="113">
        <v>29.2</v>
      </c>
      <c r="BA221" s="113">
        <v>28.2</v>
      </c>
      <c r="BB221" s="113">
        <v>28.4</v>
      </c>
      <c r="BC221" s="115"/>
      <c r="BE221" s="116">
        <f t="shared" si="93"/>
        <v>23.299999999999997</v>
      </c>
      <c r="BF221" s="113">
        <v>23.7</v>
      </c>
      <c r="BG221" s="113">
        <v>24.1</v>
      </c>
      <c r="BH221" s="113">
        <v>22.9</v>
      </c>
      <c r="BI221" s="113">
        <v>23.1</v>
      </c>
      <c r="BJ221" s="113">
        <v>22.7</v>
      </c>
      <c r="BK221" s="115"/>
      <c r="BM221" s="116">
        <f t="shared" si="94"/>
        <v>26.2</v>
      </c>
      <c r="BN221" s="113">
        <v>26.8</v>
      </c>
      <c r="BO221" s="113">
        <v>26.4</v>
      </c>
      <c r="BP221" s="113">
        <v>26.4</v>
      </c>
      <c r="BQ221" s="113">
        <v>25.4</v>
      </c>
      <c r="BR221" s="113">
        <v>26</v>
      </c>
      <c r="BU221" s="116">
        <f t="shared" si="95"/>
        <v>27.24</v>
      </c>
      <c r="BV221" s="113">
        <v>27</v>
      </c>
      <c r="BW221" s="113">
        <v>27.9</v>
      </c>
      <c r="BX221" s="113">
        <v>26.9</v>
      </c>
      <c r="BY221" s="113">
        <v>27</v>
      </c>
      <c r="BZ221" s="113">
        <v>27.4</v>
      </c>
      <c r="CC221" s="116">
        <f t="shared" si="96"/>
        <v>28.360000000000003</v>
      </c>
      <c r="CD221" s="113">
        <v>27.1</v>
      </c>
      <c r="CE221" s="113">
        <v>29.5</v>
      </c>
      <c r="CF221" s="113">
        <v>28.5</v>
      </c>
      <c r="CG221" s="113">
        <v>28.2</v>
      </c>
      <c r="CH221" s="113">
        <v>28.5</v>
      </c>
      <c r="CK221" s="116">
        <f t="shared" si="97"/>
        <v>28.48</v>
      </c>
      <c r="CL221" s="113">
        <v>27.8</v>
      </c>
      <c r="CM221" s="113">
        <v>29</v>
      </c>
      <c r="CN221" s="113">
        <v>28.6</v>
      </c>
      <c r="CO221" s="113">
        <v>28</v>
      </c>
      <c r="CP221" s="113">
        <v>29</v>
      </c>
      <c r="CS221" s="116">
        <f t="shared" si="98"/>
        <v>28.4</v>
      </c>
      <c r="CT221" s="113">
        <v>28.4</v>
      </c>
      <c r="CU221" s="113">
        <v>28.7</v>
      </c>
      <c r="CV221" s="113">
        <v>28.3</v>
      </c>
      <c r="CW221" s="113">
        <v>27.6</v>
      </c>
      <c r="CX221" s="113">
        <v>29</v>
      </c>
      <c r="DA221" s="113">
        <v>45975</v>
      </c>
      <c r="DB221" s="113">
        <v>14.470416666666667</v>
      </c>
      <c r="DC221" s="113">
        <v>14.1</v>
      </c>
    </row>
    <row r="222" spans="3:107">
      <c r="C222" s="115">
        <f t="shared" si="99"/>
        <v>221</v>
      </c>
      <c r="D222" s="116">
        <f t="shared" si="76"/>
        <v>25.002549999999999</v>
      </c>
      <c r="E222" s="116">
        <f t="shared" si="77"/>
        <v>26.619999999999997</v>
      </c>
      <c r="F222" s="116">
        <f t="shared" si="78"/>
        <v>17.002549999999999</v>
      </c>
      <c r="G222" s="116">
        <f>指導機関用調整項目!$G$2*F222/$F$367</f>
        <v>0.13661604394581972</v>
      </c>
      <c r="H222" s="116">
        <f t="shared" si="100"/>
        <v>14.192714587224183</v>
      </c>
      <c r="I222" s="116">
        <f>IF(降水量!Y222&gt;0,降水量!Y222*飽差!I222*F222*E222,0)</f>
        <v>12.278450571585763</v>
      </c>
      <c r="J222" s="116">
        <f>指導機関用調整項目!$G$2*I222/$I$367</f>
        <v>3.5605585175725367e-002</v>
      </c>
      <c r="K222" s="116"/>
      <c r="M222" s="116">
        <f t="shared" si="79"/>
        <v>28.9</v>
      </c>
      <c r="N222" s="116">
        <f t="shared" si="80"/>
        <v>28.1</v>
      </c>
      <c r="O222" s="116">
        <f t="shared" si="81"/>
        <v>28.3</v>
      </c>
      <c r="P222" s="116">
        <f t="shared" si="82"/>
        <v>28.540000000000003</v>
      </c>
      <c r="Q222" s="116">
        <f t="shared" si="83"/>
        <v>23</v>
      </c>
      <c r="R222" s="116">
        <f t="shared" si="84"/>
        <v>25.74</v>
      </c>
      <c r="S222" s="116">
        <f t="shared" si="85"/>
        <v>26.619999999999997</v>
      </c>
      <c r="T222" s="116">
        <f t="shared" si="86"/>
        <v>28.299999999999994</v>
      </c>
      <c r="U222" s="116">
        <f t="shared" si="87"/>
        <v>28.1</v>
      </c>
      <c r="V222" s="116">
        <f t="shared" si="88"/>
        <v>27.299999999999997</v>
      </c>
      <c r="Y222" s="116">
        <f t="shared" si="89"/>
        <v>28.9</v>
      </c>
      <c r="Z222" s="113">
        <v>28.3</v>
      </c>
      <c r="AA222" s="113">
        <v>29.6</v>
      </c>
      <c r="AB222" s="113">
        <v>27.5</v>
      </c>
      <c r="AC222" s="113">
        <v>30</v>
      </c>
      <c r="AD222" s="113">
        <v>29.1</v>
      </c>
      <c r="AE222" s="115"/>
      <c r="AG222" s="116">
        <f t="shared" si="90"/>
        <v>28.1</v>
      </c>
      <c r="AH222" s="113">
        <v>27.9</v>
      </c>
      <c r="AI222" s="113">
        <v>29.1</v>
      </c>
      <c r="AJ222" s="113">
        <v>26.9</v>
      </c>
      <c r="AK222" s="113">
        <v>28.9</v>
      </c>
      <c r="AL222" s="113">
        <v>27.7</v>
      </c>
      <c r="AM222" s="115"/>
      <c r="AO222" s="116">
        <f t="shared" si="91"/>
        <v>28.3</v>
      </c>
      <c r="AP222" s="113">
        <v>28.1</v>
      </c>
      <c r="AQ222" s="113">
        <v>28.4</v>
      </c>
      <c r="AR222" s="113">
        <v>27.1</v>
      </c>
      <c r="AS222" s="113">
        <v>29.7</v>
      </c>
      <c r="AT222" s="113">
        <v>28</v>
      </c>
      <c r="AU222" s="115"/>
      <c r="AW222" s="116">
        <f t="shared" si="92"/>
        <v>28.540000000000003</v>
      </c>
      <c r="AX222" s="113">
        <v>28.3</v>
      </c>
      <c r="AY222" s="113">
        <v>28.9</v>
      </c>
      <c r="AZ222" s="113">
        <v>27.5</v>
      </c>
      <c r="BA222" s="113">
        <v>29.6</v>
      </c>
      <c r="BB222" s="113">
        <v>28.4</v>
      </c>
      <c r="BC222" s="115"/>
      <c r="BE222" s="116">
        <f t="shared" si="93"/>
        <v>23</v>
      </c>
      <c r="BF222" s="113">
        <v>22.5</v>
      </c>
      <c r="BG222" s="113">
        <v>24.3</v>
      </c>
      <c r="BH222" s="113">
        <v>22.4</v>
      </c>
      <c r="BI222" s="113">
        <v>24.2</v>
      </c>
      <c r="BJ222" s="113">
        <v>21.6</v>
      </c>
      <c r="BK222" s="115"/>
      <c r="BM222" s="116">
        <f t="shared" si="94"/>
        <v>25.74</v>
      </c>
      <c r="BN222" s="113">
        <v>25.7</v>
      </c>
      <c r="BO222" s="113">
        <v>26.9</v>
      </c>
      <c r="BP222" s="113">
        <v>24.7</v>
      </c>
      <c r="BQ222" s="113">
        <v>26.7</v>
      </c>
      <c r="BR222" s="113">
        <v>24.7</v>
      </c>
      <c r="BU222" s="116">
        <f t="shared" si="95"/>
        <v>26.619999999999997</v>
      </c>
      <c r="BV222" s="113">
        <v>26.5</v>
      </c>
      <c r="BW222" s="113">
        <v>27.4</v>
      </c>
      <c r="BX222" s="113">
        <v>25.6</v>
      </c>
      <c r="BY222" s="113">
        <v>27.1</v>
      </c>
      <c r="BZ222" s="113">
        <v>26.5</v>
      </c>
      <c r="CC222" s="116">
        <f t="shared" si="96"/>
        <v>28.299999999999994</v>
      </c>
      <c r="CD222" s="113">
        <v>27.1</v>
      </c>
      <c r="CE222" s="113">
        <v>29.2</v>
      </c>
      <c r="CF222" s="113">
        <v>27.9</v>
      </c>
      <c r="CG222" s="113">
        <v>29.1</v>
      </c>
      <c r="CH222" s="113">
        <v>28.2</v>
      </c>
      <c r="CK222" s="116">
        <f t="shared" si="97"/>
        <v>28.1</v>
      </c>
      <c r="CL222" s="113">
        <v>27.4</v>
      </c>
      <c r="CM222" s="113">
        <v>29</v>
      </c>
      <c r="CN222" s="113">
        <v>27.1</v>
      </c>
      <c r="CO222" s="113">
        <v>28.7</v>
      </c>
      <c r="CP222" s="113">
        <v>28.3</v>
      </c>
      <c r="CS222" s="116">
        <f t="shared" si="98"/>
        <v>27.299999999999997</v>
      </c>
      <c r="CT222" s="113">
        <v>27.8</v>
      </c>
      <c r="CU222" s="113">
        <v>28.6</v>
      </c>
      <c r="CV222" s="113">
        <v>26.2</v>
      </c>
      <c r="CW222" s="113">
        <v>27</v>
      </c>
      <c r="CX222" s="113">
        <v>27.4</v>
      </c>
      <c r="DA222" s="113">
        <v>45976</v>
      </c>
      <c r="DB222" s="113">
        <v>14.395000000000001</v>
      </c>
      <c r="DC222" s="113">
        <v>13.5</v>
      </c>
    </row>
    <row r="223" spans="3:107">
      <c r="C223" s="115">
        <f t="shared" si="99"/>
        <v>222</v>
      </c>
      <c r="D223" s="116">
        <f t="shared" si="76"/>
        <v>25.307500000000001</v>
      </c>
      <c r="E223" s="116">
        <f t="shared" si="77"/>
        <v>27</v>
      </c>
      <c r="F223" s="116">
        <f t="shared" si="78"/>
        <v>17.307500000000001</v>
      </c>
      <c r="G223" s="116">
        <f>指導機関用調整項目!$G$2*F223/$F$367</f>
        <v>0.13906632714459155</v>
      </c>
      <c r="H223" s="116">
        <f t="shared" si="100"/>
        <v>14.331780914368775</v>
      </c>
      <c r="I223" s="116">
        <f>IF(降水量!Y223&gt;0,降水量!Y223*飽差!I223*F223*E223,0)</f>
        <v>12.314928339617119</v>
      </c>
      <c r="J223" s="116">
        <f>指導機関用調整項目!$G$2*I223/$I$367</f>
        <v>3.5711364994529732e-002</v>
      </c>
      <c r="K223" s="116"/>
      <c r="M223" s="116">
        <f t="shared" si="79"/>
        <v>28.8</v>
      </c>
      <c r="N223" s="116">
        <f t="shared" si="80"/>
        <v>28.640000000000004</v>
      </c>
      <c r="O223" s="116">
        <f t="shared" si="81"/>
        <v>29.6</v>
      </c>
      <c r="P223" s="116">
        <f t="shared" si="82"/>
        <v>29.360000000000003</v>
      </c>
      <c r="Q223" s="116">
        <f t="shared" si="83"/>
        <v>22.7</v>
      </c>
      <c r="R223" s="116">
        <f t="shared" si="84"/>
        <v>25.859999999999996</v>
      </c>
      <c r="S223" s="116">
        <f t="shared" si="85"/>
        <v>27</v>
      </c>
      <c r="T223" s="116">
        <f t="shared" si="86"/>
        <v>28.5</v>
      </c>
      <c r="U223" s="116">
        <f t="shared" si="87"/>
        <v>28.46</v>
      </c>
      <c r="V223" s="116">
        <f t="shared" si="88"/>
        <v>28.224999999999998</v>
      </c>
      <c r="Y223" s="116">
        <f t="shared" si="89"/>
        <v>28.8</v>
      </c>
      <c r="Z223" s="113">
        <v>27.3</v>
      </c>
      <c r="AA223" s="113">
        <v>28.2</v>
      </c>
      <c r="AB223" s="113">
        <v>28.5</v>
      </c>
      <c r="AC223" s="113">
        <v>30.3</v>
      </c>
      <c r="AD223" s="113">
        <v>29.7</v>
      </c>
      <c r="AE223" s="115"/>
      <c r="AG223" s="116">
        <f t="shared" si="90"/>
        <v>28.640000000000004</v>
      </c>
      <c r="AH223" s="113">
        <v>26.1</v>
      </c>
      <c r="AI223" s="113">
        <v>29</v>
      </c>
      <c r="AJ223" s="113">
        <v>28.8</v>
      </c>
      <c r="AK223" s="113">
        <v>28.9</v>
      </c>
      <c r="AL223" s="113">
        <v>30.4</v>
      </c>
      <c r="AM223" s="115"/>
      <c r="AO223" s="116">
        <f t="shared" si="91"/>
        <v>29.6</v>
      </c>
      <c r="AP223" s="113">
        <v>26.6</v>
      </c>
      <c r="AQ223" s="113">
        <v>29.1</v>
      </c>
      <c r="AR223" s="113">
        <v>29</v>
      </c>
      <c r="AS223" s="113">
        <v>29.6</v>
      </c>
      <c r="AT223" s="113">
        <v>30.7</v>
      </c>
      <c r="AU223" s="115"/>
      <c r="AW223" s="116">
        <f t="shared" si="92"/>
        <v>29.360000000000003</v>
      </c>
      <c r="AX223" s="113">
        <v>27.6</v>
      </c>
      <c r="AY223" s="113">
        <v>29.4</v>
      </c>
      <c r="AZ223" s="113">
        <v>29.4</v>
      </c>
      <c r="BA223" s="113">
        <v>29.9</v>
      </c>
      <c r="BB223" s="113">
        <v>30.5</v>
      </c>
      <c r="BC223" s="115"/>
      <c r="BE223" s="116">
        <f t="shared" si="93"/>
        <v>22.7</v>
      </c>
      <c r="BF223" s="113">
        <v>21.5</v>
      </c>
      <c r="BG223" s="113">
        <v>23.4</v>
      </c>
      <c r="BH223" s="113">
        <v>22.7</v>
      </c>
      <c r="BI223" s="113">
        <v>24.4</v>
      </c>
      <c r="BJ223" s="113">
        <v>21.5</v>
      </c>
      <c r="BK223" s="115"/>
      <c r="BM223" s="116">
        <f t="shared" si="94"/>
        <v>25.859999999999996</v>
      </c>
      <c r="BN223" s="113">
        <v>24.1</v>
      </c>
      <c r="BO223" s="113">
        <v>25.7</v>
      </c>
      <c r="BP223" s="113">
        <v>26.4</v>
      </c>
      <c r="BQ223" s="113">
        <v>27.3</v>
      </c>
      <c r="BR223" s="113">
        <v>25.8</v>
      </c>
      <c r="BU223" s="116">
        <f t="shared" si="95"/>
        <v>27</v>
      </c>
      <c r="BV223" s="113">
        <v>25.8</v>
      </c>
      <c r="BW223" s="113">
        <v>27.4</v>
      </c>
      <c r="BX223" s="113">
        <v>27.1</v>
      </c>
      <c r="BY223" s="113">
        <v>27.5</v>
      </c>
      <c r="BZ223" s="113">
        <v>27.2</v>
      </c>
      <c r="CC223" s="116">
        <f t="shared" si="96"/>
        <v>28.5</v>
      </c>
      <c r="CD223" s="113">
        <v>26.9</v>
      </c>
      <c r="CE223" s="113">
        <v>29.3</v>
      </c>
      <c r="CF223" s="113">
        <v>29</v>
      </c>
      <c r="CG223" s="113">
        <v>28.9</v>
      </c>
      <c r="CH223" s="113">
        <v>28.4</v>
      </c>
      <c r="CK223" s="116">
        <f t="shared" si="97"/>
        <v>28.46</v>
      </c>
      <c r="CL223" s="113">
        <v>27.4</v>
      </c>
      <c r="CM223" s="113">
        <v>29.3</v>
      </c>
      <c r="CN223" s="113">
        <v>28.5</v>
      </c>
      <c r="CO223" s="113">
        <v>28.7</v>
      </c>
      <c r="CP223" s="113">
        <v>28.4</v>
      </c>
      <c r="CS223" s="116">
        <f t="shared" si="98"/>
        <v>28.224999999999998</v>
      </c>
      <c r="CT223" s="113">
        <v>26.6</v>
      </c>
      <c r="CU223" s="113">
        <v>28.3</v>
      </c>
      <c r="CV223" s="113">
        <v>28.4</v>
      </c>
      <c r="CW223" s="113">
        <v>27.9</v>
      </c>
      <c r="CX223" s="113">
        <v>28.3</v>
      </c>
      <c r="DA223" s="113">
        <v>45977</v>
      </c>
      <c r="DB223" s="113">
        <v>14.491250000000001</v>
      </c>
      <c r="DC223" s="113">
        <v>14.1</v>
      </c>
    </row>
    <row r="224" spans="3:107">
      <c r="C224" s="115">
        <f t="shared" si="99"/>
        <v>223</v>
      </c>
      <c r="D224" s="116">
        <f t="shared" si="76"/>
        <v>25.195150000000002</v>
      </c>
      <c r="E224" s="116">
        <f t="shared" si="77"/>
        <v>26.860000000000003</v>
      </c>
      <c r="F224" s="116">
        <f t="shared" si="78"/>
        <v>17.195150000000002</v>
      </c>
      <c r="G224" s="116">
        <f>指導機関用調整項目!$G$2*F224/$F$367</f>
        <v>0.13816359122925456</v>
      </c>
      <c r="H224" s="116">
        <f t="shared" si="100"/>
        <v>14.469944505598029</v>
      </c>
      <c r="I224" s="116">
        <f>IF(降水量!Y224&gt;0,降水量!Y224*飽差!I224*F224*E224,0)</f>
        <v>20.656365113796028</v>
      </c>
      <c r="J224" s="116">
        <f>指導機関用調整項目!$G$2*I224/$I$367</f>
        <v>5.9900226269767758e-002</v>
      </c>
      <c r="K224" s="116"/>
      <c r="M224" s="116">
        <f t="shared" si="79"/>
        <v>28.56</v>
      </c>
      <c r="N224" s="116">
        <f t="shared" si="80"/>
        <v>28.159999999999997</v>
      </c>
      <c r="O224" s="116">
        <f t="shared" si="81"/>
        <v>28.449999999999996</v>
      </c>
      <c r="P224" s="116">
        <f t="shared" si="82"/>
        <v>28.640000000000004</v>
      </c>
      <c r="Q224" s="116">
        <f t="shared" si="83"/>
        <v>22.92</v>
      </c>
      <c r="R224" s="116">
        <f t="shared" si="84"/>
        <v>25.440000000000005</v>
      </c>
      <c r="S224" s="116">
        <f t="shared" si="85"/>
        <v>26.860000000000003</v>
      </c>
      <c r="T224" s="116">
        <f t="shared" si="86"/>
        <v>27.92</v>
      </c>
      <c r="U224" s="116">
        <f t="shared" si="87"/>
        <v>28.079999999999995</v>
      </c>
      <c r="V224" s="116">
        <f t="shared" si="88"/>
        <v>27.774999999999999</v>
      </c>
      <c r="Y224" s="116">
        <f t="shared" si="89"/>
        <v>28.56</v>
      </c>
      <c r="Z224" s="113">
        <v>28.2</v>
      </c>
      <c r="AA224" s="113">
        <v>29.3</v>
      </c>
      <c r="AB224" s="113">
        <v>29.5</v>
      </c>
      <c r="AC224" s="113">
        <v>27.7</v>
      </c>
      <c r="AD224" s="113">
        <v>28.1</v>
      </c>
      <c r="AE224" s="115"/>
      <c r="AG224" s="116">
        <f t="shared" si="90"/>
        <v>28.159999999999997</v>
      </c>
      <c r="AH224" s="113">
        <v>26.3</v>
      </c>
      <c r="AI224" s="113">
        <v>29.3</v>
      </c>
      <c r="AJ224" s="113">
        <v>29.5</v>
      </c>
      <c r="AK224" s="113">
        <v>27.8</v>
      </c>
      <c r="AL224" s="113">
        <v>27.9</v>
      </c>
      <c r="AM224" s="115"/>
      <c r="AO224" s="116">
        <f t="shared" si="91"/>
        <v>28.449999999999996</v>
      </c>
      <c r="AP224" s="113">
        <v>27.9</v>
      </c>
      <c r="AQ224" s="113">
        <v>28.7</v>
      </c>
      <c r="AR224" s="113">
        <v>29.4</v>
      </c>
      <c r="AS224" s="113">
        <v>27.8</v>
      </c>
      <c r="AT224" s="113">
        <v>27.9</v>
      </c>
      <c r="AU224" s="115"/>
      <c r="AW224" s="116">
        <f t="shared" si="92"/>
        <v>28.640000000000004</v>
      </c>
      <c r="AX224" s="113">
        <v>28.3</v>
      </c>
      <c r="AY224" s="113">
        <v>28.6</v>
      </c>
      <c r="AZ224" s="113">
        <v>30.1</v>
      </c>
      <c r="BA224" s="113">
        <v>27.9</v>
      </c>
      <c r="BB224" s="113">
        <v>28.3</v>
      </c>
      <c r="BC224" s="115"/>
      <c r="BE224" s="116">
        <f t="shared" si="93"/>
        <v>22.92</v>
      </c>
      <c r="BF224" s="113">
        <v>21.7</v>
      </c>
      <c r="BG224" s="113">
        <v>24</v>
      </c>
      <c r="BH224" s="113">
        <v>23.4</v>
      </c>
      <c r="BI224" s="113">
        <v>24</v>
      </c>
      <c r="BJ224" s="113">
        <v>21.5</v>
      </c>
      <c r="BK224" s="115"/>
      <c r="BM224" s="116">
        <f t="shared" si="94"/>
        <v>25.440000000000005</v>
      </c>
      <c r="BN224" s="113">
        <v>23.8</v>
      </c>
      <c r="BO224" s="113">
        <v>25.6</v>
      </c>
      <c r="BP224" s="113">
        <v>26.5</v>
      </c>
      <c r="BQ224" s="113">
        <v>26.4</v>
      </c>
      <c r="BR224" s="113">
        <v>24.9</v>
      </c>
      <c r="BU224" s="116">
        <f t="shared" si="95"/>
        <v>26.860000000000003</v>
      </c>
      <c r="BV224" s="113">
        <v>26.3</v>
      </c>
      <c r="BW224" s="113">
        <v>28</v>
      </c>
      <c r="BX224" s="113">
        <v>28.1</v>
      </c>
      <c r="BY224" s="113">
        <v>26.3</v>
      </c>
      <c r="BZ224" s="113">
        <v>25.6</v>
      </c>
      <c r="CC224" s="116">
        <f t="shared" si="96"/>
        <v>27.92</v>
      </c>
      <c r="CD224" s="113">
        <v>26.9</v>
      </c>
      <c r="CE224" s="113">
        <v>29.5</v>
      </c>
      <c r="CF224" s="113">
        <v>29.2</v>
      </c>
      <c r="CG224" s="113">
        <v>27.2</v>
      </c>
      <c r="CH224" s="113">
        <v>26.8</v>
      </c>
      <c r="CK224" s="116">
        <f t="shared" si="97"/>
        <v>28.079999999999995</v>
      </c>
      <c r="CL224" s="113">
        <v>27.3</v>
      </c>
      <c r="CM224" s="113">
        <v>29.5</v>
      </c>
      <c r="CN224" s="113">
        <v>29.3</v>
      </c>
      <c r="CO224" s="113">
        <v>27.6</v>
      </c>
      <c r="CP224" s="113">
        <v>26.7</v>
      </c>
      <c r="CS224" s="116">
        <f t="shared" si="98"/>
        <v>27.774999999999999</v>
      </c>
      <c r="CT224" s="113">
        <v>27</v>
      </c>
      <c r="CU224" s="113">
        <v>28.2</v>
      </c>
      <c r="CV224" s="113">
        <v>28.7</v>
      </c>
      <c r="CW224" s="113">
        <v>27.6</v>
      </c>
      <c r="CX224" s="113">
        <v>26.6</v>
      </c>
      <c r="DA224" s="113">
        <v>45978</v>
      </c>
      <c r="DB224" s="113">
        <v>14.377083333333333</v>
      </c>
      <c r="DC224" s="113">
        <v>14.5</v>
      </c>
    </row>
    <row r="225" spans="3:107">
      <c r="C225" s="115">
        <f t="shared" si="99"/>
        <v>224</v>
      </c>
      <c r="D225" s="116">
        <f t="shared" si="76"/>
        <v>24.761800000000001</v>
      </c>
      <c r="E225" s="116">
        <f t="shared" si="77"/>
        <v>26.32</v>
      </c>
      <c r="F225" s="116">
        <f t="shared" si="78"/>
        <v>16.761800000000001</v>
      </c>
      <c r="G225" s="116">
        <f>指導機関用調整項目!$G$2*F225/$F$367</f>
        <v>0.13468160984152619</v>
      </c>
      <c r="H225" s="116">
        <f t="shared" si="100"/>
        <v>14.604626115439554</v>
      </c>
      <c r="I225" s="116">
        <f>IF(降水量!Y225&gt;0,降水量!Y225*飽差!I225*F225*E225,0)</f>
        <v>41.613785349537444</v>
      </c>
      <c r="J225" s="116">
        <f>指導機関用調整項目!$G$2*I225/$I$367</f>
        <v>0.12067346528039559</v>
      </c>
      <c r="K225" s="116"/>
      <c r="M225" s="116">
        <f t="shared" si="79"/>
        <v>28.040000000000003</v>
      </c>
      <c r="N225" s="116">
        <f t="shared" si="80"/>
        <v>27.48</v>
      </c>
      <c r="O225" s="116">
        <f t="shared" si="81"/>
        <v>27.65</v>
      </c>
      <c r="P225" s="116">
        <f t="shared" si="82"/>
        <v>28.2</v>
      </c>
      <c r="Q225" s="116">
        <f t="shared" si="83"/>
        <v>22.779999999999998</v>
      </c>
      <c r="R225" s="116">
        <f t="shared" si="84"/>
        <v>25.299999999999997</v>
      </c>
      <c r="S225" s="116">
        <f t="shared" si="85"/>
        <v>26.32</v>
      </c>
      <c r="T225" s="116">
        <f t="shared" si="86"/>
        <v>27.42</v>
      </c>
      <c r="U225" s="116">
        <f t="shared" si="87"/>
        <v>27.339999999999996</v>
      </c>
      <c r="V225" s="116">
        <f t="shared" si="88"/>
        <v>27.225000000000001</v>
      </c>
      <c r="Y225" s="116">
        <f t="shared" si="89"/>
        <v>28.040000000000003</v>
      </c>
      <c r="Z225" s="113">
        <v>28.3</v>
      </c>
      <c r="AA225" s="113">
        <v>30.4</v>
      </c>
      <c r="AB225" s="113">
        <v>29.2</v>
      </c>
      <c r="AC225" s="113">
        <v>26</v>
      </c>
      <c r="AD225" s="113">
        <v>26.3</v>
      </c>
      <c r="AE225" s="115"/>
      <c r="AG225" s="116">
        <f t="shared" si="90"/>
        <v>27.48</v>
      </c>
      <c r="AH225" s="113">
        <v>27.4</v>
      </c>
      <c r="AI225" s="113">
        <v>29.7</v>
      </c>
      <c r="AJ225" s="113">
        <v>28.9</v>
      </c>
      <c r="AK225" s="113">
        <v>25.6</v>
      </c>
      <c r="AL225" s="113">
        <v>25.8</v>
      </c>
      <c r="AM225" s="115"/>
      <c r="AO225" s="116">
        <f t="shared" si="91"/>
        <v>27.65</v>
      </c>
      <c r="AP225" s="113">
        <v>28.7</v>
      </c>
      <c r="AQ225" s="113">
        <v>29.9</v>
      </c>
      <c r="AR225" s="113">
        <v>28.8</v>
      </c>
      <c r="AS225" s="113">
        <v>25.9</v>
      </c>
      <c r="AT225" s="113">
        <v>26</v>
      </c>
      <c r="AU225" s="115"/>
      <c r="AW225" s="116">
        <f t="shared" si="92"/>
        <v>28.2</v>
      </c>
      <c r="AX225" s="113">
        <v>29.3</v>
      </c>
      <c r="AY225" s="113">
        <v>30.2</v>
      </c>
      <c r="AZ225" s="113">
        <v>29.2</v>
      </c>
      <c r="BA225" s="113">
        <v>26.1</v>
      </c>
      <c r="BB225" s="113">
        <v>26.2</v>
      </c>
      <c r="BC225" s="115"/>
      <c r="BE225" s="116">
        <f t="shared" si="93"/>
        <v>22.779999999999998</v>
      </c>
      <c r="BF225" s="113">
        <v>23.1</v>
      </c>
      <c r="BG225" s="113">
        <v>25.2</v>
      </c>
      <c r="BH225" s="113">
        <v>23.8</v>
      </c>
      <c r="BI225" s="113">
        <v>21.5</v>
      </c>
      <c r="BJ225" s="113">
        <v>20.3</v>
      </c>
      <c r="BK225" s="115"/>
      <c r="BM225" s="116">
        <f t="shared" si="94"/>
        <v>25.299999999999997</v>
      </c>
      <c r="BN225" s="113">
        <v>25.6</v>
      </c>
      <c r="BO225" s="113">
        <v>27.6</v>
      </c>
      <c r="BP225" s="113">
        <v>25.9</v>
      </c>
      <c r="BQ225" s="113">
        <v>24.1</v>
      </c>
      <c r="BR225" s="113">
        <v>23.3</v>
      </c>
      <c r="BU225" s="116">
        <f t="shared" si="95"/>
        <v>26.32</v>
      </c>
      <c r="BV225" s="113">
        <v>26.4</v>
      </c>
      <c r="BW225" s="113">
        <v>29.1</v>
      </c>
      <c r="BX225" s="113">
        <v>27.6</v>
      </c>
      <c r="BY225" s="113">
        <v>25.2</v>
      </c>
      <c r="BZ225" s="113">
        <v>23.3</v>
      </c>
      <c r="CC225" s="116">
        <f t="shared" si="96"/>
        <v>27.42</v>
      </c>
      <c r="CD225" s="113">
        <v>26.4</v>
      </c>
      <c r="CE225" s="113">
        <v>30.2</v>
      </c>
      <c r="CF225" s="113">
        <v>28.6</v>
      </c>
      <c r="CG225" s="113">
        <v>27</v>
      </c>
      <c r="CH225" s="113">
        <v>24.9</v>
      </c>
      <c r="CK225" s="116">
        <f t="shared" si="97"/>
        <v>27.339999999999996</v>
      </c>
      <c r="CL225" s="113">
        <v>27.1</v>
      </c>
      <c r="CM225" s="113">
        <v>29.9</v>
      </c>
      <c r="CN225" s="113">
        <v>28.5</v>
      </c>
      <c r="CO225" s="113">
        <v>26.8</v>
      </c>
      <c r="CP225" s="113">
        <v>24.4</v>
      </c>
      <c r="CS225" s="116">
        <f t="shared" si="98"/>
        <v>27.225000000000001</v>
      </c>
      <c r="CT225" s="113">
        <v>27.6</v>
      </c>
      <c r="CU225" s="113">
        <v>30.1</v>
      </c>
      <c r="CV225" s="113">
        <v>28.7</v>
      </c>
      <c r="CW225" s="113">
        <v>25.7</v>
      </c>
      <c r="CX225" s="113">
        <v>24.4</v>
      </c>
      <c r="DA225" s="113">
        <v>45979</v>
      </c>
      <c r="DB225" s="113">
        <v>13.72625</v>
      </c>
      <c r="DC225" s="113">
        <v>10.5</v>
      </c>
    </row>
    <row r="226" spans="3:107">
      <c r="C226" s="115">
        <f t="shared" si="99"/>
        <v>225</v>
      </c>
      <c r="D226" s="116">
        <f t="shared" si="76"/>
        <v>24.569199999999999</v>
      </c>
      <c r="E226" s="116">
        <f t="shared" si="77"/>
        <v>26.08</v>
      </c>
      <c r="F226" s="116">
        <f t="shared" si="78"/>
        <v>16.569199999999999</v>
      </c>
      <c r="G226" s="116">
        <f>指導機関用調整項目!$G$2*F226/$F$367</f>
        <v>0.13313406255809135</v>
      </c>
      <c r="H226" s="116">
        <f t="shared" si="100"/>
        <v>14.737760177997647</v>
      </c>
      <c r="I226" s="116">
        <f>IF(降水量!Y226&gt;0,降水量!Y226*飽差!I226*F226*E226,0)</f>
        <v>58.908426896685491</v>
      </c>
      <c r="J226" s="116">
        <f>指導機関用調整項目!$G$2*I226/$I$367</f>
        <v>0.17082521929043673</v>
      </c>
      <c r="K226" s="116"/>
      <c r="M226" s="116">
        <f t="shared" si="79"/>
        <v>27.6</v>
      </c>
      <c r="N226" s="116">
        <f t="shared" si="80"/>
        <v>27.26</v>
      </c>
      <c r="O226" s="116">
        <f t="shared" si="81"/>
        <v>27.35</v>
      </c>
      <c r="P226" s="116">
        <f t="shared" si="82"/>
        <v>27.640000000000004</v>
      </c>
      <c r="Q226" s="116">
        <f t="shared" si="83"/>
        <v>22.26</v>
      </c>
      <c r="R226" s="116">
        <f t="shared" si="84"/>
        <v>25</v>
      </c>
      <c r="S226" s="116">
        <f t="shared" si="85"/>
        <v>26.08</v>
      </c>
      <c r="T226" s="116">
        <f t="shared" si="86"/>
        <v>27.5</v>
      </c>
      <c r="U226" s="116">
        <f t="shared" si="87"/>
        <v>27.42</v>
      </c>
      <c r="V226" s="116">
        <f t="shared" si="88"/>
        <v>27.2</v>
      </c>
      <c r="Y226" s="116">
        <f t="shared" si="89"/>
        <v>27.6</v>
      </c>
      <c r="Z226" s="113">
        <v>28</v>
      </c>
      <c r="AA226" s="113">
        <v>30.6</v>
      </c>
      <c r="AB226" s="113">
        <v>28.9</v>
      </c>
      <c r="AC226" s="113">
        <v>25.3</v>
      </c>
      <c r="AD226" s="113">
        <v>25.2</v>
      </c>
      <c r="AE226" s="115"/>
      <c r="AG226" s="116">
        <f t="shared" si="90"/>
        <v>27.26</v>
      </c>
      <c r="AH226" s="113">
        <v>27.8</v>
      </c>
      <c r="AI226" s="113">
        <v>29.7</v>
      </c>
      <c r="AJ226" s="113">
        <v>28.9</v>
      </c>
      <c r="AK226" s="113">
        <v>24.9</v>
      </c>
      <c r="AL226" s="113">
        <v>25</v>
      </c>
      <c r="AM226" s="115"/>
      <c r="AO226" s="116">
        <f t="shared" si="91"/>
        <v>27.35</v>
      </c>
      <c r="AP226" s="113">
        <v>27.7</v>
      </c>
      <c r="AQ226" s="113">
        <v>30.1</v>
      </c>
      <c r="AR226" s="113">
        <v>29.4</v>
      </c>
      <c r="AS226" s="113">
        <v>24.9</v>
      </c>
      <c r="AT226" s="113">
        <v>25</v>
      </c>
      <c r="AU226" s="115"/>
      <c r="AW226" s="116">
        <f t="shared" si="92"/>
        <v>27.640000000000004</v>
      </c>
      <c r="AX226" s="113">
        <v>27.3</v>
      </c>
      <c r="AY226" s="113">
        <v>30.4</v>
      </c>
      <c r="AZ226" s="113">
        <v>30.1</v>
      </c>
      <c r="BA226" s="113">
        <v>25</v>
      </c>
      <c r="BB226" s="113">
        <v>25.4</v>
      </c>
      <c r="BC226" s="115"/>
      <c r="BE226" s="116">
        <f t="shared" si="93"/>
        <v>22.26</v>
      </c>
      <c r="BF226" s="113">
        <v>22.8</v>
      </c>
      <c r="BG226" s="113">
        <v>24.6</v>
      </c>
      <c r="BH226" s="113">
        <v>24.2</v>
      </c>
      <c r="BI226" s="113">
        <v>20.7</v>
      </c>
      <c r="BJ226" s="113">
        <v>19</v>
      </c>
      <c r="BK226" s="115"/>
      <c r="BM226" s="116">
        <f t="shared" si="94"/>
        <v>25</v>
      </c>
      <c r="BN226" s="113">
        <v>25.3</v>
      </c>
      <c r="BO226" s="113">
        <v>27.7</v>
      </c>
      <c r="BP226" s="113">
        <v>26.8</v>
      </c>
      <c r="BQ226" s="113">
        <v>23.3</v>
      </c>
      <c r="BR226" s="113">
        <v>21.9</v>
      </c>
      <c r="BU226" s="116">
        <f t="shared" si="95"/>
        <v>26.08</v>
      </c>
      <c r="BV226" s="113">
        <v>25.7</v>
      </c>
      <c r="BW226" s="113">
        <v>28.6</v>
      </c>
      <c r="BX226" s="113">
        <v>28.1</v>
      </c>
      <c r="BY226" s="113">
        <v>24.2</v>
      </c>
      <c r="BZ226" s="113">
        <v>23.8</v>
      </c>
      <c r="CC226" s="116">
        <f t="shared" si="96"/>
        <v>27.5</v>
      </c>
      <c r="CD226" s="113">
        <v>26</v>
      </c>
      <c r="CE226" s="113">
        <v>30.1</v>
      </c>
      <c r="CF226" s="113">
        <v>29.4</v>
      </c>
      <c r="CG226" s="113">
        <v>26.2</v>
      </c>
      <c r="CH226" s="113">
        <v>25.8</v>
      </c>
      <c r="CK226" s="116">
        <f t="shared" si="97"/>
        <v>27.42</v>
      </c>
      <c r="CL226" s="113">
        <v>27.5</v>
      </c>
      <c r="CM226" s="113">
        <v>29.3</v>
      </c>
      <c r="CN226" s="113">
        <v>29.6</v>
      </c>
      <c r="CO226" s="113">
        <v>25.5</v>
      </c>
      <c r="CP226" s="113">
        <v>25.2</v>
      </c>
      <c r="CS226" s="116">
        <f t="shared" si="98"/>
        <v>27.2</v>
      </c>
      <c r="CT226" s="113">
        <v>27.7</v>
      </c>
      <c r="CU226" s="113">
        <v>29.6</v>
      </c>
      <c r="CV226" s="113">
        <v>29.7</v>
      </c>
      <c r="CW226" s="113">
        <v>25.3</v>
      </c>
      <c r="CX226" s="113">
        <v>24.2</v>
      </c>
      <c r="DA226" s="113">
        <v>45980</v>
      </c>
      <c r="DB226" s="113">
        <v>12.472083333333332</v>
      </c>
      <c r="DC226" s="113">
        <v>8</v>
      </c>
    </row>
    <row r="227" spans="3:107">
      <c r="C227" s="115">
        <f t="shared" si="99"/>
        <v>226</v>
      </c>
      <c r="D227" s="116">
        <f t="shared" si="76"/>
        <v>24.809950000000001</v>
      </c>
      <c r="E227" s="116">
        <f t="shared" si="77"/>
        <v>26.380000000000003</v>
      </c>
      <c r="F227" s="116">
        <f t="shared" si="78"/>
        <v>16.809950000000001</v>
      </c>
      <c r="G227" s="116">
        <f>指導機関用調整項目!$G$2*F227/$F$367</f>
        <v>0.13506849666238491</v>
      </c>
      <c r="H227" s="116">
        <f t="shared" si="100"/>
        <v>14.872828674660031</v>
      </c>
      <c r="I227" s="116">
        <f>IF(降水量!Y227&gt;0,降水量!Y227*飽差!I227*F227*E227,0)</f>
        <v>32.732165076591144</v>
      </c>
      <c r="J227" s="116">
        <f>指導機関用調整項目!$G$2*I227/$I$367</f>
        <v>9.4918156393241998e-002</v>
      </c>
      <c r="K227" s="116"/>
      <c r="M227" s="116">
        <f t="shared" si="79"/>
        <v>28.32</v>
      </c>
      <c r="N227" s="116">
        <f t="shared" si="80"/>
        <v>27.82</v>
      </c>
      <c r="O227" s="116">
        <f t="shared" si="81"/>
        <v>28.3</v>
      </c>
      <c r="P227" s="116">
        <f t="shared" si="82"/>
        <v>28.4</v>
      </c>
      <c r="Q227" s="116">
        <f t="shared" si="83"/>
        <v>22.96</v>
      </c>
      <c r="R227" s="116">
        <f t="shared" si="84"/>
        <v>25.68</v>
      </c>
      <c r="S227" s="116">
        <f t="shared" si="85"/>
        <v>26.380000000000003</v>
      </c>
      <c r="T227" s="116">
        <f t="shared" si="86"/>
        <v>27.660000000000004</v>
      </c>
      <c r="U227" s="116">
        <f t="shared" si="87"/>
        <v>27.639999999999997</v>
      </c>
      <c r="V227" s="116">
        <f t="shared" si="88"/>
        <v>27.575000000000003</v>
      </c>
      <c r="Y227" s="116">
        <f t="shared" si="89"/>
        <v>28.32</v>
      </c>
      <c r="Z227" s="113">
        <v>27.4</v>
      </c>
      <c r="AA227" s="113">
        <v>30.2</v>
      </c>
      <c r="AB227" s="113">
        <v>28.8</v>
      </c>
      <c r="AC227" s="113">
        <v>27.8</v>
      </c>
      <c r="AD227" s="113">
        <v>27.4</v>
      </c>
      <c r="AE227" s="115"/>
      <c r="AG227" s="116">
        <f t="shared" si="90"/>
        <v>27.82</v>
      </c>
      <c r="AH227" s="113">
        <v>27.3</v>
      </c>
      <c r="AI227" s="113">
        <v>29.9</v>
      </c>
      <c r="AJ227" s="113">
        <v>28.5</v>
      </c>
      <c r="AK227" s="113">
        <v>27.3</v>
      </c>
      <c r="AL227" s="113">
        <v>26.1</v>
      </c>
      <c r="AM227" s="115"/>
      <c r="AO227" s="116">
        <f t="shared" si="91"/>
        <v>28.3</v>
      </c>
      <c r="AP227" s="113">
        <v>27.3</v>
      </c>
      <c r="AQ227" s="113">
        <v>29.8</v>
      </c>
      <c r="AR227" s="113">
        <v>28.9</v>
      </c>
      <c r="AS227" s="113">
        <v>27.7</v>
      </c>
      <c r="AT227" s="113">
        <v>26.8</v>
      </c>
      <c r="AU227" s="115"/>
      <c r="AW227" s="116">
        <f t="shared" si="92"/>
        <v>28.4</v>
      </c>
      <c r="AX227" s="113">
        <v>27.4</v>
      </c>
      <c r="AY227" s="113">
        <v>30.3</v>
      </c>
      <c r="AZ227" s="113">
        <v>28.7</v>
      </c>
      <c r="BA227" s="113">
        <v>28.5</v>
      </c>
      <c r="BB227" s="113">
        <v>27.1</v>
      </c>
      <c r="BC227" s="115"/>
      <c r="BE227" s="116">
        <f t="shared" si="93"/>
        <v>22.96</v>
      </c>
      <c r="BF227" s="113">
        <v>22.5</v>
      </c>
      <c r="BG227" s="113">
        <v>25.4</v>
      </c>
      <c r="BH227" s="113">
        <v>23.7</v>
      </c>
      <c r="BI227" s="113">
        <v>22</v>
      </c>
      <c r="BJ227" s="113">
        <v>21.2</v>
      </c>
      <c r="BK227" s="115"/>
      <c r="BM227" s="116">
        <f t="shared" si="94"/>
        <v>25.68</v>
      </c>
      <c r="BN227" s="113">
        <v>25.3</v>
      </c>
      <c r="BO227" s="113">
        <v>28</v>
      </c>
      <c r="BP227" s="113">
        <v>25.7</v>
      </c>
      <c r="BQ227" s="113">
        <v>25.3</v>
      </c>
      <c r="BR227" s="113">
        <v>24.1</v>
      </c>
      <c r="BU227" s="116">
        <f t="shared" si="95"/>
        <v>26.380000000000003</v>
      </c>
      <c r="BV227" s="113">
        <v>25.8</v>
      </c>
      <c r="BW227" s="113">
        <v>28.5</v>
      </c>
      <c r="BX227" s="113">
        <v>26.1</v>
      </c>
      <c r="BY227" s="113">
        <v>26.4</v>
      </c>
      <c r="BZ227" s="113">
        <v>25.1</v>
      </c>
      <c r="CC227" s="116">
        <f t="shared" si="96"/>
        <v>27.660000000000004</v>
      </c>
      <c r="CD227" s="113">
        <v>25.9</v>
      </c>
      <c r="CE227" s="113">
        <v>29.9</v>
      </c>
      <c r="CF227" s="113">
        <v>28.2</v>
      </c>
      <c r="CG227" s="113">
        <v>27.2</v>
      </c>
      <c r="CH227" s="113">
        <v>27.1</v>
      </c>
      <c r="CK227" s="116">
        <f t="shared" si="97"/>
        <v>27.639999999999997</v>
      </c>
      <c r="CL227" s="113">
        <v>26.9</v>
      </c>
      <c r="CM227" s="113">
        <v>29.5</v>
      </c>
      <c r="CN227" s="113">
        <v>28</v>
      </c>
      <c r="CO227" s="113">
        <v>27.3</v>
      </c>
      <c r="CP227" s="113">
        <v>26.5</v>
      </c>
      <c r="CS227" s="116">
        <f t="shared" si="98"/>
        <v>27.575000000000003</v>
      </c>
      <c r="CT227" s="113">
        <v>27</v>
      </c>
      <c r="CU227" s="113">
        <v>29.8</v>
      </c>
      <c r="CV227" s="113">
        <v>27.8</v>
      </c>
      <c r="CW227" s="113">
        <v>26.8</v>
      </c>
      <c r="CX227" s="113">
        <v>25.9</v>
      </c>
      <c r="DA227" s="113">
        <v>45981</v>
      </c>
      <c r="DB227" s="113">
        <v>12.36</v>
      </c>
      <c r="DC227" s="113">
        <v>9.9</v>
      </c>
    </row>
    <row r="228" spans="3:107">
      <c r="C228" s="115">
        <f t="shared" si="99"/>
        <v>227</v>
      </c>
      <c r="D228" s="116">
        <f t="shared" si="76"/>
        <v>24.986499999999996</v>
      </c>
      <c r="E228" s="116">
        <f t="shared" si="77"/>
        <v>26.599999999999994</v>
      </c>
      <c r="F228" s="116">
        <f t="shared" si="78"/>
        <v>16.986499999999996</v>
      </c>
      <c r="G228" s="116">
        <f>指導機関用調整項目!$G$2*F228/$F$367</f>
        <v>0.13648708167220011</v>
      </c>
      <c r="H228" s="116">
        <f t="shared" si="100"/>
        <v>15.009315756332231</v>
      </c>
      <c r="I228" s="116">
        <f>IF(降水量!Y228&gt;0,降水量!Y228*飽差!I228*F228*E228,0)</f>
        <v>32.601213077464784</v>
      </c>
      <c r="J228" s="116">
        <f>指導機関用調整項目!$G$2*I228/$I$367</f>
        <v>9.4538416088743388e-002</v>
      </c>
      <c r="K228" s="116"/>
      <c r="M228" s="116">
        <f t="shared" si="79"/>
        <v>27.840000000000003</v>
      </c>
      <c r="N228" s="116">
        <f t="shared" si="80"/>
        <v>27.6</v>
      </c>
      <c r="O228" s="116">
        <f t="shared" si="81"/>
        <v>27.925000000000001</v>
      </c>
      <c r="P228" s="116">
        <f t="shared" si="82"/>
        <v>28.160000000000004</v>
      </c>
      <c r="Q228" s="116">
        <f t="shared" si="83"/>
        <v>22.74</v>
      </c>
      <c r="R228" s="116">
        <f t="shared" si="84"/>
        <v>25.360000000000003</v>
      </c>
      <c r="S228" s="116">
        <f t="shared" si="85"/>
        <v>26.599999999999994</v>
      </c>
      <c r="T228" s="116">
        <f t="shared" si="86"/>
        <v>27.6</v>
      </c>
      <c r="U228" s="116">
        <f t="shared" si="87"/>
        <v>27.600000000000005</v>
      </c>
      <c r="V228" s="116">
        <f t="shared" si="88"/>
        <v>27.200000000000003</v>
      </c>
      <c r="Y228" s="116">
        <f t="shared" si="89"/>
        <v>27.840000000000003</v>
      </c>
      <c r="Z228" s="113">
        <v>27.9</v>
      </c>
      <c r="AA228" s="113">
        <v>29.4</v>
      </c>
      <c r="AB228" s="113">
        <v>29.1</v>
      </c>
      <c r="AC228" s="113">
        <v>29</v>
      </c>
      <c r="AD228" s="113">
        <v>23.8</v>
      </c>
      <c r="AE228" s="115"/>
      <c r="AG228" s="116">
        <f t="shared" si="90"/>
        <v>27.6</v>
      </c>
      <c r="AH228" s="113">
        <v>27.4</v>
      </c>
      <c r="AI228" s="113">
        <v>30.1</v>
      </c>
      <c r="AJ228" s="113">
        <v>28.2</v>
      </c>
      <c r="AK228" s="113">
        <v>28.3</v>
      </c>
      <c r="AL228" s="113">
        <v>24</v>
      </c>
      <c r="AM228" s="115"/>
      <c r="AO228" s="116">
        <f t="shared" si="91"/>
        <v>27.925000000000001</v>
      </c>
      <c r="AP228" s="113">
        <v>27.2</v>
      </c>
      <c r="AQ228" s="113">
        <v>29.8</v>
      </c>
      <c r="AR228" s="113">
        <v>28.2</v>
      </c>
      <c r="AS228" s="113">
        <v>28.7</v>
      </c>
      <c r="AT228" s="113">
        <v>25</v>
      </c>
      <c r="AU228" s="115"/>
      <c r="AW228" s="116">
        <f t="shared" si="92"/>
        <v>28.160000000000004</v>
      </c>
      <c r="AX228" s="113">
        <v>27.4</v>
      </c>
      <c r="AY228" s="113">
        <v>30.2</v>
      </c>
      <c r="AZ228" s="113">
        <v>28.4</v>
      </c>
      <c r="BA228" s="113">
        <v>29.4</v>
      </c>
      <c r="BB228" s="113">
        <v>25.4</v>
      </c>
      <c r="BC228" s="115"/>
      <c r="BE228" s="116">
        <f t="shared" si="93"/>
        <v>22.74</v>
      </c>
      <c r="BF228" s="113">
        <v>23.4</v>
      </c>
      <c r="BG228" s="113">
        <v>24.4</v>
      </c>
      <c r="BH228" s="113">
        <v>21.7</v>
      </c>
      <c r="BI228" s="113">
        <v>23.1</v>
      </c>
      <c r="BJ228" s="113">
        <v>21.1</v>
      </c>
      <c r="BK228" s="115"/>
      <c r="BM228" s="116">
        <f t="shared" si="94"/>
        <v>25.360000000000003</v>
      </c>
      <c r="BN228" s="113">
        <v>26.1</v>
      </c>
      <c r="BO228" s="113">
        <v>27</v>
      </c>
      <c r="BP228" s="113">
        <v>23.8</v>
      </c>
      <c r="BQ228" s="113">
        <v>26.5</v>
      </c>
      <c r="BR228" s="113">
        <v>23.4</v>
      </c>
      <c r="BU228" s="116">
        <f t="shared" si="95"/>
        <v>26.599999999999994</v>
      </c>
      <c r="BV228" s="113">
        <v>26.7</v>
      </c>
      <c r="BW228" s="113">
        <v>28.6</v>
      </c>
      <c r="BX228" s="113">
        <v>26.4</v>
      </c>
      <c r="BY228" s="113">
        <v>27.6</v>
      </c>
      <c r="BZ228" s="113">
        <v>23.7</v>
      </c>
      <c r="CC228" s="116">
        <f t="shared" si="96"/>
        <v>27.6</v>
      </c>
      <c r="CD228" s="113">
        <v>27.1</v>
      </c>
      <c r="CE228" s="113">
        <v>30.1</v>
      </c>
      <c r="CF228" s="113">
        <v>28.2</v>
      </c>
      <c r="CG228" s="113">
        <v>27.7</v>
      </c>
      <c r="CH228" s="113">
        <v>24.9</v>
      </c>
      <c r="CK228" s="116">
        <f t="shared" si="97"/>
        <v>27.600000000000005</v>
      </c>
      <c r="CL228" s="113">
        <v>27.3</v>
      </c>
      <c r="CM228" s="113">
        <v>29.6</v>
      </c>
      <c r="CN228" s="113">
        <v>27.9</v>
      </c>
      <c r="CO228" s="113">
        <v>28.4</v>
      </c>
      <c r="CP228" s="113">
        <v>24.8</v>
      </c>
      <c r="CS228" s="116">
        <f t="shared" si="98"/>
        <v>27.200000000000003</v>
      </c>
      <c r="CT228" s="113">
        <v>27.8</v>
      </c>
      <c r="CU228" s="113">
        <v>29.6</v>
      </c>
      <c r="CV228" s="113">
        <v>27.1</v>
      </c>
      <c r="CW228" s="113">
        <v>27.5</v>
      </c>
      <c r="CX228" s="113">
        <v>24.6</v>
      </c>
      <c r="DA228" s="113">
        <v>45982</v>
      </c>
      <c r="DB228" s="113">
        <v>12.337083333333332</v>
      </c>
      <c r="DC228" s="113">
        <v>10.9</v>
      </c>
    </row>
    <row r="229" spans="3:107">
      <c r="C229" s="115">
        <f t="shared" si="99"/>
        <v>228</v>
      </c>
      <c r="D229" s="116">
        <f t="shared" si="76"/>
        <v>24.537099999999999</v>
      </c>
      <c r="E229" s="116">
        <f t="shared" si="77"/>
        <v>26.04</v>
      </c>
      <c r="F229" s="116">
        <f t="shared" si="78"/>
        <v>16.537099999999999</v>
      </c>
      <c r="G229" s="116">
        <f>指導機関用調整項目!$G$2*F229/$F$367</f>
        <v>0.13287613801085221</v>
      </c>
      <c r="H229" s="116">
        <f t="shared" si="100"/>
        <v>15.142191894343084</v>
      </c>
      <c r="I229" s="116">
        <f>IF(降水量!Y229&gt;0,降水量!Y229*飽差!I229*F229*E229,0)</f>
        <v>25.371343051868777</v>
      </c>
      <c r="J229" s="116">
        <f>指導機関用調整項目!$G$2*I229/$I$367</f>
        <v>7.3572924432858011e-002</v>
      </c>
      <c r="K229" s="116"/>
      <c r="M229" s="116">
        <f t="shared" si="79"/>
        <v>27.22</v>
      </c>
      <c r="N229" s="116">
        <f t="shared" si="80"/>
        <v>26.840000000000003</v>
      </c>
      <c r="O229" s="116">
        <f t="shared" si="81"/>
        <v>27.325000000000003</v>
      </c>
      <c r="P229" s="116">
        <f t="shared" si="82"/>
        <v>27.479999999999997</v>
      </c>
      <c r="Q229" s="116">
        <f t="shared" si="83"/>
        <v>21.96</v>
      </c>
      <c r="R229" s="116">
        <f t="shared" si="84"/>
        <v>24.58</v>
      </c>
      <c r="S229" s="116">
        <f t="shared" si="85"/>
        <v>26.04</v>
      </c>
      <c r="T229" s="116">
        <f t="shared" si="86"/>
        <v>27.179999999999996</v>
      </c>
      <c r="U229" s="116">
        <f t="shared" si="87"/>
        <v>27.42</v>
      </c>
      <c r="V229" s="116">
        <f t="shared" si="88"/>
        <v>26.824999999999999</v>
      </c>
      <c r="Y229" s="116">
        <f t="shared" si="89"/>
        <v>27.22</v>
      </c>
      <c r="Z229" s="113">
        <v>27.6</v>
      </c>
      <c r="AA229" s="113">
        <v>30.4</v>
      </c>
      <c r="AB229" s="113">
        <v>26.3</v>
      </c>
      <c r="AC229" s="113">
        <v>29.7</v>
      </c>
      <c r="AD229" s="113">
        <v>22.1</v>
      </c>
      <c r="AE229" s="115"/>
      <c r="AG229" s="116">
        <f t="shared" si="90"/>
        <v>26.840000000000003</v>
      </c>
      <c r="AH229" s="113">
        <v>26.7</v>
      </c>
      <c r="AI229" s="113">
        <v>30.5</v>
      </c>
      <c r="AJ229" s="113">
        <v>25.2</v>
      </c>
      <c r="AK229" s="113">
        <v>29.5</v>
      </c>
      <c r="AL229" s="113">
        <v>22.3</v>
      </c>
      <c r="AM229" s="115"/>
      <c r="AO229" s="116">
        <f t="shared" si="91"/>
        <v>27.325000000000003</v>
      </c>
      <c r="AP229" s="113">
        <v>26.2</v>
      </c>
      <c r="AQ229" s="113">
        <v>30.7</v>
      </c>
      <c r="AR229" s="113">
        <v>25.8</v>
      </c>
      <c r="AS229" s="113">
        <v>30.2</v>
      </c>
      <c r="AT229" s="113">
        <v>22.6</v>
      </c>
      <c r="AU229" s="115"/>
      <c r="AW229" s="116">
        <f t="shared" si="92"/>
        <v>27.479999999999997</v>
      </c>
      <c r="AX229" s="113">
        <v>26.6</v>
      </c>
      <c r="AY229" s="113">
        <v>31.2</v>
      </c>
      <c r="AZ229" s="113">
        <v>26.4</v>
      </c>
      <c r="BA229" s="113">
        <v>30.5</v>
      </c>
      <c r="BB229" s="113">
        <v>22.7</v>
      </c>
      <c r="BC229" s="115"/>
      <c r="BE229" s="116">
        <f t="shared" si="93"/>
        <v>21.96</v>
      </c>
      <c r="BF229" s="113">
        <v>22.5</v>
      </c>
      <c r="BG229" s="113">
        <v>24</v>
      </c>
      <c r="BH229" s="113">
        <v>21.1</v>
      </c>
      <c r="BI229" s="113">
        <v>23.5</v>
      </c>
      <c r="BJ229" s="113">
        <v>18.7</v>
      </c>
      <c r="BK229" s="115"/>
      <c r="BM229" s="116">
        <f t="shared" si="94"/>
        <v>24.58</v>
      </c>
      <c r="BN229" s="113">
        <v>25.1</v>
      </c>
      <c r="BO229" s="113">
        <v>26.6</v>
      </c>
      <c r="BP229" s="113">
        <v>23.1</v>
      </c>
      <c r="BQ229" s="113">
        <v>27.1</v>
      </c>
      <c r="BR229" s="113">
        <v>21</v>
      </c>
      <c r="BU229" s="116">
        <f t="shared" si="95"/>
        <v>26.04</v>
      </c>
      <c r="BV229" s="113">
        <v>25.9</v>
      </c>
      <c r="BW229" s="113">
        <v>29.3</v>
      </c>
      <c r="BX229" s="113">
        <v>26.4</v>
      </c>
      <c r="BY229" s="113">
        <v>27.6</v>
      </c>
      <c r="BZ229" s="113">
        <v>21</v>
      </c>
      <c r="CC229" s="116">
        <f t="shared" si="96"/>
        <v>27.179999999999996</v>
      </c>
      <c r="CD229" s="113">
        <v>27.4</v>
      </c>
      <c r="CE229" s="113">
        <v>30.3</v>
      </c>
      <c r="CF229" s="113">
        <v>27.9</v>
      </c>
      <c r="CG229" s="113">
        <v>27.8</v>
      </c>
      <c r="CH229" s="113">
        <v>22.5</v>
      </c>
      <c r="CK229" s="116">
        <f t="shared" si="97"/>
        <v>27.42</v>
      </c>
      <c r="CL229" s="113">
        <v>28</v>
      </c>
      <c r="CM229" s="113">
        <v>30.1</v>
      </c>
      <c r="CN229" s="113">
        <v>28.2</v>
      </c>
      <c r="CO229" s="113">
        <v>28.4</v>
      </c>
      <c r="CP229" s="113">
        <v>22.4</v>
      </c>
      <c r="CS229" s="116">
        <f t="shared" si="98"/>
        <v>26.824999999999999</v>
      </c>
      <c r="CT229" s="113">
        <v>25.7</v>
      </c>
      <c r="CU229" s="113">
        <v>29.7</v>
      </c>
      <c r="CV229" s="113">
        <v>27.4</v>
      </c>
      <c r="CW229" s="113">
        <v>28.2</v>
      </c>
      <c r="CX229" s="113">
        <v>22</v>
      </c>
      <c r="DA229" s="113">
        <v>45983</v>
      </c>
      <c r="DB229" s="113">
        <v>12.688333333333333</v>
      </c>
      <c r="DC229" s="113">
        <v>12</v>
      </c>
    </row>
    <row r="230" spans="3:107">
      <c r="C230" s="115">
        <f t="shared" si="99"/>
        <v>229</v>
      </c>
      <c r="D230" s="116">
        <f t="shared" si="76"/>
        <v>24.986500000000003</v>
      </c>
      <c r="E230" s="116">
        <f t="shared" si="77"/>
        <v>26.6</v>
      </c>
      <c r="F230" s="116">
        <f t="shared" si="78"/>
        <v>16.986500000000003</v>
      </c>
      <c r="G230" s="116">
        <f>指導機関用調整項目!$G$2*F230/$F$367</f>
        <v>0.13648708167220017</v>
      </c>
      <c r="H230" s="116">
        <f t="shared" si="100"/>
        <v>15.278678976015284</v>
      </c>
      <c r="I230" s="116">
        <f>IF(降水量!Y230&gt;0,降水量!Y230*飽差!I230*F230*E230,0)</f>
        <v>36.916728574349115</v>
      </c>
      <c r="J230" s="116">
        <f>指導機関用調整項目!$G$2*I230/$I$367</f>
        <v>0.10705273568514774</v>
      </c>
      <c r="K230" s="116"/>
      <c r="M230" s="116">
        <f t="shared" si="79"/>
        <v>27.58</v>
      </c>
      <c r="N230" s="116">
        <f t="shared" si="80"/>
        <v>27.320000000000004</v>
      </c>
      <c r="O230" s="116">
        <f t="shared" si="81"/>
        <v>27.274999999999999</v>
      </c>
      <c r="P230" s="116">
        <f t="shared" si="82"/>
        <v>28.42</v>
      </c>
      <c r="Q230" s="116">
        <f t="shared" si="83"/>
        <v>22.58</v>
      </c>
      <c r="R230" s="116">
        <f t="shared" si="84"/>
        <v>25.08</v>
      </c>
      <c r="S230" s="116">
        <f t="shared" si="85"/>
        <v>26.6</v>
      </c>
      <c r="T230" s="116">
        <f t="shared" si="86"/>
        <v>27.6</v>
      </c>
      <c r="U230" s="116">
        <f t="shared" si="87"/>
        <v>27.879999999999995</v>
      </c>
      <c r="V230" s="116">
        <f t="shared" si="88"/>
        <v>26.549999999999997</v>
      </c>
      <c r="Y230" s="116">
        <f t="shared" si="89"/>
        <v>27.58</v>
      </c>
      <c r="Z230" s="113">
        <v>28.4</v>
      </c>
      <c r="AA230" s="113">
        <v>28.4</v>
      </c>
      <c r="AB230" s="113">
        <v>28.5</v>
      </c>
      <c r="AC230" s="113">
        <v>28.5</v>
      </c>
      <c r="AD230" s="113">
        <v>24.1</v>
      </c>
      <c r="AE230" s="115"/>
      <c r="AG230" s="116">
        <f t="shared" si="90"/>
        <v>27.320000000000004</v>
      </c>
      <c r="AH230" s="113">
        <v>27.5</v>
      </c>
      <c r="AI230" s="113">
        <v>29.6</v>
      </c>
      <c r="AJ230" s="113">
        <v>27.8</v>
      </c>
      <c r="AK230" s="113">
        <v>27.4</v>
      </c>
      <c r="AL230" s="113">
        <v>24.3</v>
      </c>
      <c r="AM230" s="115"/>
      <c r="AO230" s="116">
        <f t="shared" si="91"/>
        <v>27.274999999999999</v>
      </c>
      <c r="AP230" s="113">
        <v>28.2</v>
      </c>
      <c r="AQ230" s="113">
        <v>29.7</v>
      </c>
      <c r="AR230" s="113">
        <v>27.4</v>
      </c>
      <c r="AS230" s="113">
        <v>27.6</v>
      </c>
      <c r="AT230" s="113">
        <v>24.4</v>
      </c>
      <c r="AU230" s="115"/>
      <c r="AW230" s="116">
        <f t="shared" si="92"/>
        <v>28.42</v>
      </c>
      <c r="AX230" s="113">
        <v>29.6</v>
      </c>
      <c r="AY230" s="113">
        <v>30.7</v>
      </c>
      <c r="AZ230" s="113">
        <v>28.6</v>
      </c>
      <c r="BA230" s="113">
        <v>28.8</v>
      </c>
      <c r="BB230" s="113">
        <v>24.4</v>
      </c>
      <c r="BC230" s="115"/>
      <c r="BE230" s="116">
        <f t="shared" si="93"/>
        <v>22.58</v>
      </c>
      <c r="BF230" s="113">
        <v>24.6</v>
      </c>
      <c r="BG230" s="113">
        <v>24.6</v>
      </c>
      <c r="BH230" s="113">
        <v>22.6</v>
      </c>
      <c r="BI230" s="113">
        <v>21.7</v>
      </c>
      <c r="BJ230" s="113">
        <v>19.399999999999999</v>
      </c>
      <c r="BK230" s="115"/>
      <c r="BM230" s="116">
        <f t="shared" si="94"/>
        <v>25.08</v>
      </c>
      <c r="BN230" s="113">
        <v>27.4</v>
      </c>
      <c r="BO230" s="113">
        <v>26.9</v>
      </c>
      <c r="BP230" s="113">
        <v>24.7</v>
      </c>
      <c r="BQ230" s="113">
        <v>24.6</v>
      </c>
      <c r="BR230" s="113">
        <v>21.8</v>
      </c>
      <c r="BU230" s="116">
        <f t="shared" si="95"/>
        <v>26.6</v>
      </c>
      <c r="BV230" s="113">
        <v>27.1</v>
      </c>
      <c r="BW230" s="113">
        <v>28.8</v>
      </c>
      <c r="BX230" s="113">
        <v>27.1</v>
      </c>
      <c r="BY230" s="113">
        <v>26.8</v>
      </c>
      <c r="BZ230" s="113">
        <v>23.2</v>
      </c>
      <c r="CC230" s="116">
        <f t="shared" si="96"/>
        <v>27.6</v>
      </c>
      <c r="CD230" s="113">
        <v>27.6</v>
      </c>
      <c r="CE230" s="113">
        <v>30</v>
      </c>
      <c r="CF230" s="113">
        <v>28.4</v>
      </c>
      <c r="CG230" s="113">
        <v>27.4</v>
      </c>
      <c r="CH230" s="113">
        <v>24.6</v>
      </c>
      <c r="CK230" s="116">
        <f t="shared" si="97"/>
        <v>27.879999999999995</v>
      </c>
      <c r="CL230" s="113">
        <v>27.9</v>
      </c>
      <c r="CM230" s="113">
        <v>30.5</v>
      </c>
      <c r="CN230" s="113">
        <v>28.2</v>
      </c>
      <c r="CO230" s="113">
        <v>27.8</v>
      </c>
      <c r="CP230" s="113">
        <v>25</v>
      </c>
      <c r="CS230" s="116">
        <f t="shared" si="98"/>
        <v>26.549999999999997</v>
      </c>
      <c r="CT230" s="113">
        <v>27.7</v>
      </c>
      <c r="CU230" s="113">
        <v>30.2</v>
      </c>
      <c r="CV230" s="113">
        <v>26.6</v>
      </c>
      <c r="CW230" s="113">
        <v>25.8</v>
      </c>
      <c r="CX230" s="113">
        <v>23.6</v>
      </c>
      <c r="DA230" s="113">
        <v>45984</v>
      </c>
      <c r="DB230" s="113">
        <v>13.13</v>
      </c>
      <c r="DC230" s="113">
        <v>12.5</v>
      </c>
    </row>
    <row r="231" spans="3:107">
      <c r="C231" s="115">
        <f t="shared" si="99"/>
        <v>230</v>
      </c>
      <c r="D231" s="116">
        <f t="shared" si="76"/>
        <v>25.38775</v>
      </c>
      <c r="E231" s="116">
        <f t="shared" si="77"/>
        <v>27.1</v>
      </c>
      <c r="F231" s="116">
        <f t="shared" si="78"/>
        <v>17.38775</v>
      </c>
      <c r="G231" s="116">
        <f>指導機関用調整項目!$G$2*F231/$F$367</f>
        <v>0.1397111385126894</v>
      </c>
      <c r="H231" s="116">
        <f t="shared" si="100"/>
        <v>15.418390114527973</v>
      </c>
      <c r="I231" s="116">
        <f>IF(降水量!Y231&gt;0,降水量!Y231*飽差!I231*F231*E231,0)</f>
        <v>51.91032414875086</v>
      </c>
      <c r="J231" s="116">
        <f>指導機関用調整項目!$G$2*I231/$I$367</f>
        <v>0.15053181646999572</v>
      </c>
      <c r="K231" s="116"/>
      <c r="M231" s="116">
        <f t="shared" si="79"/>
        <v>28.4</v>
      </c>
      <c r="N231" s="116">
        <f t="shared" si="80"/>
        <v>27.96</v>
      </c>
      <c r="O231" s="116">
        <f t="shared" si="81"/>
        <v>28</v>
      </c>
      <c r="P231" s="116">
        <f t="shared" si="82"/>
        <v>28.8</v>
      </c>
      <c r="Q231" s="116">
        <f t="shared" si="83"/>
        <v>22.6</v>
      </c>
      <c r="R231" s="116">
        <f t="shared" si="84"/>
        <v>25.24</v>
      </c>
      <c r="S231" s="116">
        <f t="shared" si="85"/>
        <v>27.1</v>
      </c>
      <c r="T231" s="116">
        <f t="shared" si="86"/>
        <v>27.94</v>
      </c>
      <c r="U231" s="116">
        <f t="shared" si="87"/>
        <v>28.020000000000003</v>
      </c>
      <c r="V231" s="116">
        <f t="shared" si="88"/>
        <v>27.1</v>
      </c>
      <c r="Y231" s="116">
        <f t="shared" si="89"/>
        <v>28.4</v>
      </c>
      <c r="Z231" s="113">
        <v>29.3</v>
      </c>
      <c r="AA231" s="113">
        <v>30.4</v>
      </c>
      <c r="AB231" s="113">
        <v>29.1</v>
      </c>
      <c r="AC231" s="113">
        <v>27.5</v>
      </c>
      <c r="AD231" s="113">
        <v>25.7</v>
      </c>
      <c r="AE231" s="115"/>
      <c r="AG231" s="116">
        <f t="shared" si="90"/>
        <v>27.96</v>
      </c>
      <c r="AH231" s="113">
        <v>28.6</v>
      </c>
      <c r="AI231" s="113">
        <v>30.4</v>
      </c>
      <c r="AJ231" s="113">
        <v>28.4</v>
      </c>
      <c r="AK231" s="113">
        <v>26.9</v>
      </c>
      <c r="AL231" s="113">
        <v>25.5</v>
      </c>
      <c r="AM231" s="115"/>
      <c r="AO231" s="116">
        <f t="shared" si="91"/>
        <v>28</v>
      </c>
      <c r="AP231" s="113">
        <v>28.5</v>
      </c>
      <c r="AQ231" s="113">
        <v>29.7</v>
      </c>
      <c r="AR231" s="113">
        <v>28.4</v>
      </c>
      <c r="AS231" s="113">
        <v>27.8</v>
      </c>
      <c r="AT231" s="113">
        <v>26.1</v>
      </c>
      <c r="AU231" s="115"/>
      <c r="AW231" s="116">
        <f t="shared" si="92"/>
        <v>28.8</v>
      </c>
      <c r="AX231" s="113">
        <v>29.3</v>
      </c>
      <c r="AY231" s="113">
        <v>30.8</v>
      </c>
      <c r="AZ231" s="113">
        <v>29.1</v>
      </c>
      <c r="BA231" s="113">
        <v>28.5</v>
      </c>
      <c r="BB231" s="113">
        <v>26.3</v>
      </c>
      <c r="BC231" s="115"/>
      <c r="BE231" s="116">
        <f t="shared" si="93"/>
        <v>22.6</v>
      </c>
      <c r="BF231" s="113">
        <v>24.8</v>
      </c>
      <c r="BG231" s="113">
        <v>24</v>
      </c>
      <c r="BH231" s="113">
        <v>23.6</v>
      </c>
      <c r="BI231" s="113">
        <v>21.1</v>
      </c>
      <c r="BJ231" s="113">
        <v>19.5</v>
      </c>
      <c r="BK231" s="115"/>
      <c r="BM231" s="116">
        <f t="shared" si="94"/>
        <v>25.24</v>
      </c>
      <c r="BN231" s="113">
        <v>27.3</v>
      </c>
      <c r="BO231" s="113">
        <v>26.9</v>
      </c>
      <c r="BP231" s="113">
        <v>26.1</v>
      </c>
      <c r="BQ231" s="113">
        <v>24.1</v>
      </c>
      <c r="BR231" s="113">
        <v>21.8</v>
      </c>
      <c r="BU231" s="116">
        <f t="shared" si="95"/>
        <v>27.1</v>
      </c>
      <c r="BV231" s="113">
        <v>27.6</v>
      </c>
      <c r="BW231" s="113">
        <v>29.8</v>
      </c>
      <c r="BX231" s="113">
        <v>27.2</v>
      </c>
      <c r="BY231" s="113">
        <v>26.4</v>
      </c>
      <c r="BZ231" s="113">
        <v>24.5</v>
      </c>
      <c r="CC231" s="116">
        <f t="shared" si="96"/>
        <v>27.94</v>
      </c>
      <c r="CD231" s="113">
        <v>27.3</v>
      </c>
      <c r="CE231" s="113">
        <v>30.5</v>
      </c>
      <c r="CF231" s="113">
        <v>28.4</v>
      </c>
      <c r="CG231" s="113">
        <v>27.3</v>
      </c>
      <c r="CH231" s="113">
        <v>26.2</v>
      </c>
      <c r="CK231" s="116">
        <f t="shared" si="97"/>
        <v>28.020000000000003</v>
      </c>
      <c r="CL231" s="113">
        <v>27.8</v>
      </c>
      <c r="CM231" s="113">
        <v>31.1</v>
      </c>
      <c r="CN231" s="113">
        <v>27.9</v>
      </c>
      <c r="CO231" s="113">
        <v>27.7</v>
      </c>
      <c r="CP231" s="113">
        <v>25.6</v>
      </c>
      <c r="CS231" s="116">
        <f t="shared" si="98"/>
        <v>27.1</v>
      </c>
      <c r="CT231" s="113">
        <v>28.2</v>
      </c>
      <c r="CU231" s="113">
        <v>30.8</v>
      </c>
      <c r="CV231" s="113">
        <v>27.5</v>
      </c>
      <c r="CW231" s="113">
        <v>26.5</v>
      </c>
      <c r="CX231" s="113">
        <v>23.6</v>
      </c>
      <c r="DA231" s="113">
        <v>45985</v>
      </c>
      <c r="DB231" s="113">
        <v>12.66375</v>
      </c>
      <c r="DC231" s="113">
        <v>11.6</v>
      </c>
    </row>
    <row r="232" spans="3:107">
      <c r="C232" s="115">
        <f t="shared" si="99"/>
        <v>231</v>
      </c>
      <c r="D232" s="116">
        <f t="shared" si="76"/>
        <v>25.034649999999999</v>
      </c>
      <c r="E232" s="116">
        <f t="shared" si="77"/>
        <v>26.659999999999997</v>
      </c>
      <c r="F232" s="116">
        <f t="shared" si="78"/>
        <v>17.034649999999999</v>
      </c>
      <c r="G232" s="116">
        <f>指導機関用調整項目!$G$2*F232/$F$367</f>
        <v>0.13687396849305886</v>
      </c>
      <c r="H232" s="116">
        <f t="shared" si="100"/>
        <v>15.555264083021033</v>
      </c>
      <c r="I232" s="116">
        <f>IF(降水量!Y232&gt;0,降水量!Y232*飽差!I232*F232*E232,0)</f>
        <v>45.202701411230926</v>
      </c>
      <c r="J232" s="116">
        <f>指導機関用調整項目!$G$2*I232/$I$367</f>
        <v>0.13108076022189832</v>
      </c>
      <c r="K232" s="116"/>
      <c r="M232" s="116">
        <f t="shared" si="79"/>
        <v>28.28</v>
      </c>
      <c r="N232" s="116">
        <f t="shared" si="80"/>
        <v>27.82</v>
      </c>
      <c r="O232" s="116">
        <f t="shared" si="81"/>
        <v>27.925000000000001</v>
      </c>
      <c r="P232" s="116">
        <f t="shared" si="82"/>
        <v>28.380000000000003</v>
      </c>
      <c r="Q232" s="116">
        <f t="shared" si="83"/>
        <v>22.525000000000002</v>
      </c>
      <c r="R232" s="116">
        <f t="shared" si="84"/>
        <v>25.4</v>
      </c>
      <c r="S232" s="116">
        <f t="shared" si="85"/>
        <v>26.659999999999997</v>
      </c>
      <c r="T232" s="116">
        <f t="shared" si="86"/>
        <v>27.540000000000003</v>
      </c>
      <c r="U232" s="116">
        <f t="shared" si="87"/>
        <v>27.46</v>
      </c>
      <c r="V232" s="116">
        <f t="shared" si="88"/>
        <v>26.9</v>
      </c>
      <c r="Y232" s="116">
        <f t="shared" si="89"/>
        <v>28.28</v>
      </c>
      <c r="Z232" s="113">
        <v>28.8</v>
      </c>
      <c r="AA232" s="113">
        <v>30.4</v>
      </c>
      <c r="AB232" s="113">
        <v>29.5</v>
      </c>
      <c r="AC232" s="113">
        <v>26.9</v>
      </c>
      <c r="AD232" s="113">
        <v>25.8</v>
      </c>
      <c r="AE232" s="115"/>
      <c r="AG232" s="116">
        <f t="shared" si="90"/>
        <v>27.82</v>
      </c>
      <c r="AH232" s="113">
        <v>28</v>
      </c>
      <c r="AI232" s="113">
        <v>29.8</v>
      </c>
      <c r="AJ232" s="113">
        <v>29</v>
      </c>
      <c r="AK232" s="113">
        <v>27</v>
      </c>
      <c r="AL232" s="113">
        <v>25.3</v>
      </c>
      <c r="AM232" s="115"/>
      <c r="AO232" s="116">
        <f t="shared" si="91"/>
        <v>27.925000000000001</v>
      </c>
      <c r="AP232" s="113">
        <v>28.1</v>
      </c>
      <c r="AQ232" s="113">
        <v>30.3</v>
      </c>
      <c r="AR232" s="113">
        <v>29.2</v>
      </c>
      <c r="AS232" s="113">
        <v>27.2</v>
      </c>
      <c r="AT232" s="113">
        <v>25</v>
      </c>
      <c r="AU232" s="115"/>
      <c r="AW232" s="116">
        <f t="shared" si="92"/>
        <v>28.380000000000003</v>
      </c>
      <c r="AX232" s="113">
        <v>29.2</v>
      </c>
      <c r="AY232" s="113">
        <v>30.4</v>
      </c>
      <c r="AZ232" s="113">
        <v>29.7</v>
      </c>
      <c r="BA232" s="113">
        <v>27.2</v>
      </c>
      <c r="BB232" s="113">
        <v>25.4</v>
      </c>
      <c r="BC232" s="115"/>
      <c r="BE232" s="116">
        <f t="shared" si="93"/>
        <v>22.525000000000002</v>
      </c>
      <c r="BF232" s="113">
        <v>24.9</v>
      </c>
      <c r="BG232" s="113">
        <v>25</v>
      </c>
      <c r="BI232" s="113">
        <v>20.5</v>
      </c>
      <c r="BJ232" s="113">
        <v>19.7</v>
      </c>
      <c r="BK232" s="115"/>
      <c r="BM232" s="116">
        <f t="shared" si="94"/>
        <v>25.4</v>
      </c>
      <c r="BN232" s="113">
        <v>27.2</v>
      </c>
      <c r="BO232" s="113">
        <v>28.1</v>
      </c>
      <c r="BP232" s="113">
        <v>25.7</v>
      </c>
      <c r="BQ232" s="113">
        <v>23.9</v>
      </c>
      <c r="BR232" s="113">
        <v>22.1</v>
      </c>
      <c r="BU232" s="116">
        <f t="shared" si="95"/>
        <v>26.659999999999997</v>
      </c>
      <c r="BV232" s="113">
        <v>27.7</v>
      </c>
      <c r="BW232" s="113">
        <v>29.4</v>
      </c>
      <c r="BX232" s="113">
        <v>27.6</v>
      </c>
      <c r="BY232" s="113">
        <v>25.8</v>
      </c>
      <c r="BZ232" s="113">
        <v>22.8</v>
      </c>
      <c r="CC232" s="116">
        <f t="shared" si="96"/>
        <v>27.540000000000003</v>
      </c>
      <c r="CD232" s="113">
        <v>27.5</v>
      </c>
      <c r="CE232" s="113">
        <v>30.3</v>
      </c>
      <c r="CF232" s="113">
        <v>28.6</v>
      </c>
      <c r="CG232" s="113">
        <v>26.4</v>
      </c>
      <c r="CH232" s="113">
        <v>24.9</v>
      </c>
      <c r="CK232" s="116">
        <f t="shared" si="97"/>
        <v>27.46</v>
      </c>
      <c r="CL232" s="113">
        <v>27.8</v>
      </c>
      <c r="CM232" s="113">
        <v>30.1</v>
      </c>
      <c r="CN232" s="113">
        <v>28.5</v>
      </c>
      <c r="CO232" s="113">
        <v>26.5</v>
      </c>
      <c r="CP232" s="113">
        <v>24.4</v>
      </c>
      <c r="CS232" s="116">
        <f t="shared" si="98"/>
        <v>26.9</v>
      </c>
      <c r="CT232" s="113">
        <v>28.1</v>
      </c>
      <c r="CU232" s="113">
        <v>30.7</v>
      </c>
      <c r="CV232" s="113">
        <v>28.3</v>
      </c>
      <c r="CW232" s="113">
        <v>25.6</v>
      </c>
      <c r="CX232" s="113">
        <v>23</v>
      </c>
      <c r="DA232" s="113">
        <v>45986</v>
      </c>
      <c r="DB232" s="113">
        <v>12.84125</v>
      </c>
      <c r="DC232" s="113">
        <v>10</v>
      </c>
    </row>
    <row r="233" spans="3:107">
      <c r="C233" s="115">
        <f t="shared" si="99"/>
        <v>232</v>
      </c>
      <c r="D233" s="116">
        <f t="shared" si="76"/>
        <v>25.748875000000002</v>
      </c>
      <c r="E233" s="116">
        <f t="shared" si="77"/>
        <v>27.55</v>
      </c>
      <c r="F233" s="116">
        <f t="shared" si="78"/>
        <v>17.748875000000002</v>
      </c>
      <c r="G233" s="116">
        <f>指導機関用調整項目!$G$2*F233/$F$367</f>
        <v>0.14261278966912971</v>
      </c>
      <c r="H233" s="116">
        <f t="shared" si="100"/>
        <v>15.697876872690163</v>
      </c>
      <c r="I233" s="116">
        <f>IF(降水量!Y233&gt;0,降水量!Y233*飽差!I233*F233*E233,0)</f>
        <v>45.841896586052862</v>
      </c>
      <c r="J233" s="116">
        <f>指導機関用調整項目!$G$2*I233/$I$367</f>
        <v>0.13293432619981599</v>
      </c>
      <c r="K233" s="116"/>
      <c r="M233" s="116">
        <f t="shared" si="79"/>
        <v>28.5</v>
      </c>
      <c r="N233" s="116">
        <f t="shared" si="80"/>
        <v>27.860000000000003</v>
      </c>
      <c r="O233" s="116">
        <f t="shared" si="81"/>
        <v>27.875</v>
      </c>
      <c r="P233" s="116">
        <f t="shared" si="82"/>
        <v>28.380000000000003</v>
      </c>
      <c r="Q233" s="116">
        <f t="shared" si="83"/>
        <v>22.35</v>
      </c>
      <c r="R233" s="116">
        <f t="shared" si="84"/>
        <v>25.42</v>
      </c>
      <c r="S233" s="116">
        <f t="shared" si="85"/>
        <v>27.55</v>
      </c>
      <c r="T233" s="116">
        <f t="shared" si="86"/>
        <v>27.5</v>
      </c>
      <c r="U233" s="116">
        <f t="shared" si="87"/>
        <v>27.44</v>
      </c>
      <c r="V233" s="116">
        <f t="shared" si="88"/>
        <v>26.825000000000003</v>
      </c>
      <c r="Y233" s="116">
        <f t="shared" si="89"/>
        <v>28.5</v>
      </c>
      <c r="Z233" s="113">
        <v>29.5</v>
      </c>
      <c r="AA233" s="113">
        <v>30.4</v>
      </c>
      <c r="AB233" s="113">
        <v>29.6</v>
      </c>
      <c r="AC233" s="113">
        <v>27</v>
      </c>
      <c r="AD233" s="113">
        <v>26</v>
      </c>
      <c r="AE233" s="115"/>
      <c r="AG233" s="116">
        <f t="shared" si="90"/>
        <v>27.860000000000003</v>
      </c>
      <c r="AH233" s="113">
        <v>28</v>
      </c>
      <c r="AI233" s="113">
        <v>29.7</v>
      </c>
      <c r="AJ233" s="113">
        <v>29.3</v>
      </c>
      <c r="AK233" s="113">
        <v>26.8</v>
      </c>
      <c r="AL233" s="113">
        <v>25.5</v>
      </c>
      <c r="AM233" s="115"/>
      <c r="AO233" s="116">
        <f t="shared" si="91"/>
        <v>27.875</v>
      </c>
      <c r="AP233" s="113">
        <v>28.1</v>
      </c>
      <c r="AQ233" s="113">
        <v>30.1</v>
      </c>
      <c r="AR233" s="113">
        <v>29.6</v>
      </c>
      <c r="AS233" s="113">
        <v>26.5</v>
      </c>
      <c r="AT233" s="113">
        <v>25.3</v>
      </c>
      <c r="AU233" s="115"/>
      <c r="AW233" s="116">
        <f t="shared" si="92"/>
        <v>28.380000000000003</v>
      </c>
      <c r="AX233" s="113">
        <v>29.3</v>
      </c>
      <c r="AY233" s="113">
        <v>30.6</v>
      </c>
      <c r="AZ233" s="113">
        <v>29.8</v>
      </c>
      <c r="BA233" s="113">
        <v>27.2</v>
      </c>
      <c r="BB233" s="113">
        <v>25</v>
      </c>
      <c r="BC233" s="115"/>
      <c r="BE233" s="116">
        <f t="shared" si="93"/>
        <v>22.35</v>
      </c>
      <c r="BF233" s="113">
        <v>24.3</v>
      </c>
      <c r="BG233" s="113">
        <v>25</v>
      </c>
      <c r="BI233" s="113">
        <v>21.1</v>
      </c>
      <c r="BJ233" s="113">
        <v>19</v>
      </c>
      <c r="BK233" s="115"/>
      <c r="BM233" s="116">
        <f t="shared" si="94"/>
        <v>25.42</v>
      </c>
      <c r="BN233" s="113">
        <v>27.4</v>
      </c>
      <c r="BO233" s="113">
        <v>27.6</v>
      </c>
      <c r="BP233" s="113">
        <v>26.3</v>
      </c>
      <c r="BQ233" s="113">
        <v>24.4</v>
      </c>
      <c r="BR233" s="113">
        <v>21.4</v>
      </c>
      <c r="BU233" s="116">
        <f t="shared" si="95"/>
        <v>27.55</v>
      </c>
      <c r="BV233" s="113">
        <v>27.7</v>
      </c>
      <c r="BW233" s="113">
        <v>28.3</v>
      </c>
      <c r="BX233" s="113">
        <v>28</v>
      </c>
      <c r="BY233" s="113">
        <v>26.2</v>
      </c>
      <c r="CC233" s="116">
        <f t="shared" si="96"/>
        <v>27.5</v>
      </c>
      <c r="CD233" s="113">
        <v>27.4</v>
      </c>
      <c r="CE233" s="113">
        <v>30</v>
      </c>
      <c r="CF233" s="113">
        <v>28.9</v>
      </c>
      <c r="CG233" s="113">
        <v>27</v>
      </c>
      <c r="CH233" s="113">
        <v>24.2</v>
      </c>
      <c r="CK233" s="116">
        <f t="shared" si="97"/>
        <v>27.44</v>
      </c>
      <c r="CL233" s="113">
        <v>28</v>
      </c>
      <c r="CM233" s="113">
        <v>29.3</v>
      </c>
      <c r="CN233" s="113">
        <v>28.9</v>
      </c>
      <c r="CO233" s="113">
        <v>27.2</v>
      </c>
      <c r="CP233" s="113">
        <v>23.8</v>
      </c>
      <c r="CS233" s="116">
        <f t="shared" si="98"/>
        <v>26.825000000000003</v>
      </c>
      <c r="CT233" s="113">
        <v>28.6</v>
      </c>
      <c r="CU233" s="113">
        <v>29.5</v>
      </c>
      <c r="CV233" s="113">
        <v>28.5</v>
      </c>
      <c r="CW233" s="113">
        <v>26.2</v>
      </c>
      <c r="CX233" s="113">
        <v>23.1</v>
      </c>
      <c r="DA233" s="113">
        <v>45987</v>
      </c>
      <c r="DB233" s="113">
        <v>12.465416666666668</v>
      </c>
      <c r="DC233" s="113">
        <v>11</v>
      </c>
    </row>
    <row r="234" spans="3:107">
      <c r="C234" s="115">
        <f t="shared" si="99"/>
        <v>233</v>
      </c>
      <c r="D234" s="116">
        <f t="shared" si="76"/>
        <v>25.187125000000002</v>
      </c>
      <c r="E234" s="116">
        <f t="shared" si="77"/>
        <v>26.85</v>
      </c>
      <c r="F234" s="116">
        <f t="shared" si="78"/>
        <v>17.187125000000002</v>
      </c>
      <c r="G234" s="116">
        <f>指導機関用調整項目!$G$2*F234/$F$367</f>
        <v>0.13809911009244477</v>
      </c>
      <c r="H234" s="116">
        <f t="shared" si="100"/>
        <v>15.835975982782607</v>
      </c>
      <c r="I234" s="116">
        <f>IF(降水量!Y234&gt;0,降水量!Y234*飽差!I234*F234*E234,0)</f>
        <v>34.756957815792376</v>
      </c>
      <c r="J234" s="116">
        <f>指導機関用調整項目!$G$2*I234/$I$367</f>
        <v>0.10078973847263371</v>
      </c>
      <c r="K234" s="116"/>
      <c r="M234" s="116">
        <f t="shared" si="79"/>
        <v>28.22</v>
      </c>
      <c r="N234" s="116">
        <f t="shared" si="80"/>
        <v>27.880000000000003</v>
      </c>
      <c r="O234" s="116">
        <f t="shared" si="81"/>
        <v>27.825000000000003</v>
      </c>
      <c r="P234" s="116">
        <f t="shared" si="82"/>
        <v>28.28</v>
      </c>
      <c r="Q234" s="116">
        <f t="shared" si="83"/>
        <v>22.299999999999997</v>
      </c>
      <c r="R234" s="116">
        <f t="shared" si="84"/>
        <v>24.959999999999997</v>
      </c>
      <c r="S234" s="116">
        <f t="shared" si="85"/>
        <v>26.85</v>
      </c>
      <c r="T234" s="116">
        <f t="shared" si="86"/>
        <v>27.18</v>
      </c>
      <c r="U234" s="116">
        <f t="shared" si="87"/>
        <v>27.26</v>
      </c>
      <c r="V234" s="116">
        <f t="shared" si="88"/>
        <v>26.274999999999999</v>
      </c>
      <c r="Y234" s="116">
        <f t="shared" si="89"/>
        <v>28.22</v>
      </c>
      <c r="Z234" s="113">
        <v>29.6</v>
      </c>
      <c r="AA234" s="113">
        <v>28.1</v>
      </c>
      <c r="AB234" s="113">
        <v>29.8</v>
      </c>
      <c r="AC234" s="113">
        <v>27.4</v>
      </c>
      <c r="AD234" s="113">
        <v>26.2</v>
      </c>
      <c r="AE234" s="115"/>
      <c r="AG234" s="116">
        <f t="shared" si="90"/>
        <v>27.880000000000003</v>
      </c>
      <c r="AH234" s="113">
        <v>28.8</v>
      </c>
      <c r="AI234" s="113">
        <v>28.4</v>
      </c>
      <c r="AJ234" s="113">
        <v>29.9</v>
      </c>
      <c r="AK234" s="113">
        <v>26.5</v>
      </c>
      <c r="AL234" s="113">
        <v>25.8</v>
      </c>
      <c r="AM234" s="115"/>
      <c r="AO234" s="116">
        <f t="shared" si="91"/>
        <v>27.825000000000003</v>
      </c>
      <c r="AP234" s="113">
        <v>27.3</v>
      </c>
      <c r="AQ234" s="113">
        <v>28.7</v>
      </c>
      <c r="AR234" s="113">
        <v>30.3</v>
      </c>
      <c r="AS234" s="113">
        <v>26.7</v>
      </c>
      <c r="AT234" s="113">
        <v>25.6</v>
      </c>
      <c r="AU234" s="115"/>
      <c r="AW234" s="116">
        <f t="shared" si="92"/>
        <v>28.28</v>
      </c>
      <c r="AX234" s="113">
        <v>28.7</v>
      </c>
      <c r="AY234" s="113">
        <v>29.5</v>
      </c>
      <c r="AZ234" s="113">
        <v>30.6</v>
      </c>
      <c r="BA234" s="113">
        <v>27</v>
      </c>
      <c r="BB234" s="113">
        <v>25.6</v>
      </c>
      <c r="BC234" s="115"/>
      <c r="BE234" s="116">
        <f t="shared" si="93"/>
        <v>22.299999999999997</v>
      </c>
      <c r="BF234" s="113">
        <v>24.1</v>
      </c>
      <c r="BG234" s="113">
        <v>23.4</v>
      </c>
      <c r="BI234" s="113">
        <v>21.6</v>
      </c>
      <c r="BJ234" s="113">
        <v>20.100000000000001</v>
      </c>
      <c r="BK234" s="115"/>
      <c r="BM234" s="116">
        <f t="shared" si="94"/>
        <v>24.959999999999997</v>
      </c>
      <c r="BN234" s="113">
        <v>25.6</v>
      </c>
      <c r="BO234" s="113">
        <v>25.7</v>
      </c>
      <c r="BP234" s="113">
        <v>26.9</v>
      </c>
      <c r="BQ234" s="113">
        <v>24.1</v>
      </c>
      <c r="BR234" s="113">
        <v>22.5</v>
      </c>
      <c r="BU234" s="116">
        <f t="shared" si="95"/>
        <v>26.85</v>
      </c>
      <c r="BV234" s="113">
        <v>27.6</v>
      </c>
      <c r="BW234" s="113">
        <v>26</v>
      </c>
      <c r="BX234" s="113">
        <v>28.2</v>
      </c>
      <c r="BY234" s="113">
        <v>25.6</v>
      </c>
      <c r="CC234" s="116">
        <f t="shared" si="96"/>
        <v>27.18</v>
      </c>
      <c r="CD234" s="113">
        <v>27.4</v>
      </c>
      <c r="CE234" s="113">
        <v>27.6</v>
      </c>
      <c r="CF234" s="113">
        <v>29.3</v>
      </c>
      <c r="CG234" s="113">
        <v>26.6</v>
      </c>
      <c r="CH234" s="113">
        <v>25</v>
      </c>
      <c r="CK234" s="116">
        <f t="shared" si="97"/>
        <v>27.26</v>
      </c>
      <c r="CL234" s="113">
        <v>28.4</v>
      </c>
      <c r="CM234" s="113">
        <v>26.9</v>
      </c>
      <c r="CN234" s="113">
        <v>29</v>
      </c>
      <c r="CO234" s="113">
        <v>27</v>
      </c>
      <c r="CP234" s="113">
        <v>25</v>
      </c>
      <c r="CS234" s="116">
        <f t="shared" si="98"/>
        <v>26.274999999999999</v>
      </c>
      <c r="CT234" s="113">
        <v>28.2</v>
      </c>
      <c r="CU234" s="113">
        <v>26.3</v>
      </c>
      <c r="CV234" s="113">
        <v>28.6</v>
      </c>
      <c r="CW234" s="113">
        <v>26.3</v>
      </c>
      <c r="CX234" s="113">
        <v>23.9</v>
      </c>
      <c r="DA234" s="113">
        <v>45988</v>
      </c>
      <c r="DB234" s="113">
        <v>12.370416666666669</v>
      </c>
      <c r="DC234" s="113">
        <v>10.9</v>
      </c>
    </row>
    <row r="235" spans="3:107">
      <c r="C235" s="115">
        <f t="shared" si="99"/>
        <v>234</v>
      </c>
      <c r="D235" s="116">
        <f t="shared" si="76"/>
        <v>25.548250000000003</v>
      </c>
      <c r="E235" s="116">
        <f t="shared" si="77"/>
        <v>27.300000000000004</v>
      </c>
      <c r="F235" s="116">
        <f t="shared" si="78"/>
        <v>17.548250000000003</v>
      </c>
      <c r="G235" s="116">
        <f>指導機関用調整項目!$G$2*F235/$F$367</f>
        <v>0.14100076124888508</v>
      </c>
      <c r="H235" s="116">
        <f t="shared" si="100"/>
        <v>15.976976744031491</v>
      </c>
      <c r="I235" s="116">
        <f>IF(降水量!Y235&gt;0,降水量!Y235*飽差!I235*F235*E235,0)</f>
        <v>36.56830743565525</v>
      </c>
      <c r="J235" s="116">
        <f>指導機関用調整項目!$G$2*I235/$I$367</f>
        <v>0.10604236890812975</v>
      </c>
      <c r="K235" s="116"/>
      <c r="M235" s="116">
        <f t="shared" si="79"/>
        <v>28.42</v>
      </c>
      <c r="N235" s="116">
        <f t="shared" si="80"/>
        <v>28.32</v>
      </c>
      <c r="O235" s="116">
        <f t="shared" si="81"/>
        <v>28.499999999999996</v>
      </c>
      <c r="P235" s="116">
        <f t="shared" si="82"/>
        <v>28.74</v>
      </c>
      <c r="Q235" s="116">
        <f t="shared" si="83"/>
        <v>22.95</v>
      </c>
      <c r="R235" s="116">
        <f t="shared" si="84"/>
        <v>25.94</v>
      </c>
      <c r="S235" s="116">
        <f t="shared" si="85"/>
        <v>27.300000000000004</v>
      </c>
      <c r="T235" s="116">
        <f t="shared" si="86"/>
        <v>28.02</v>
      </c>
      <c r="U235" s="116">
        <f t="shared" si="87"/>
        <v>27.92</v>
      </c>
      <c r="V235" s="116">
        <f t="shared" si="88"/>
        <v>27.4</v>
      </c>
      <c r="Y235" s="116">
        <f t="shared" si="89"/>
        <v>28.42</v>
      </c>
      <c r="Z235" s="113">
        <v>29.3</v>
      </c>
      <c r="AA235" s="113">
        <v>28.2</v>
      </c>
      <c r="AB235" s="113">
        <v>29.4</v>
      </c>
      <c r="AC235" s="113">
        <v>27.6</v>
      </c>
      <c r="AD235" s="113">
        <v>27.6</v>
      </c>
      <c r="AE235" s="115"/>
      <c r="AG235" s="116">
        <f t="shared" si="90"/>
        <v>28.32</v>
      </c>
      <c r="AH235" s="113">
        <v>28.5</v>
      </c>
      <c r="AI235" s="113">
        <v>29</v>
      </c>
      <c r="AJ235" s="113">
        <v>29.4</v>
      </c>
      <c r="AK235" s="113">
        <v>27.6</v>
      </c>
      <c r="AL235" s="113">
        <v>27.1</v>
      </c>
      <c r="AM235" s="115"/>
      <c r="AO235" s="116">
        <f t="shared" si="91"/>
        <v>28.499999999999996</v>
      </c>
      <c r="AP235" s="113">
        <v>27.9</v>
      </c>
      <c r="AQ235" s="113">
        <v>29.1</v>
      </c>
      <c r="AR235" s="113">
        <v>29.7</v>
      </c>
      <c r="AS235" s="113">
        <v>27.9</v>
      </c>
      <c r="AT235" s="113">
        <v>27.3</v>
      </c>
      <c r="AU235" s="115"/>
      <c r="AW235" s="116">
        <f t="shared" si="92"/>
        <v>28.74</v>
      </c>
      <c r="AX235" s="113">
        <v>28.8</v>
      </c>
      <c r="AY235" s="113">
        <v>29.2</v>
      </c>
      <c r="AZ235" s="113">
        <v>30.1</v>
      </c>
      <c r="BA235" s="113">
        <v>28.2</v>
      </c>
      <c r="BB235" s="113">
        <v>27.4</v>
      </c>
      <c r="BC235" s="115"/>
      <c r="BE235" s="116">
        <f t="shared" si="93"/>
        <v>22.95</v>
      </c>
      <c r="BF235" s="113">
        <v>24.8</v>
      </c>
      <c r="BG235" s="113">
        <v>23.8</v>
      </c>
      <c r="BI235" s="113">
        <v>22.4</v>
      </c>
      <c r="BJ235" s="113">
        <v>20.8</v>
      </c>
      <c r="BK235" s="115"/>
      <c r="BM235" s="116">
        <f t="shared" si="94"/>
        <v>25.94</v>
      </c>
      <c r="BN235" s="113">
        <v>27</v>
      </c>
      <c r="BO235" s="113">
        <v>26.4</v>
      </c>
      <c r="BP235" s="113">
        <v>27.3</v>
      </c>
      <c r="BQ235" s="113">
        <v>25.5</v>
      </c>
      <c r="BR235" s="113">
        <v>23.5</v>
      </c>
      <c r="BU235" s="116">
        <f t="shared" si="95"/>
        <v>27.300000000000004</v>
      </c>
      <c r="BV235" s="113">
        <v>27.6</v>
      </c>
      <c r="BW235" s="113">
        <v>27.6</v>
      </c>
      <c r="BX235" s="113">
        <v>28.1</v>
      </c>
      <c r="BY235" s="113">
        <v>25.9</v>
      </c>
      <c r="CC235" s="116">
        <f t="shared" si="96"/>
        <v>28.02</v>
      </c>
      <c r="CD235" s="113">
        <v>27.6</v>
      </c>
      <c r="CE235" s="113">
        <v>29</v>
      </c>
      <c r="CF235" s="113">
        <v>29.4</v>
      </c>
      <c r="CG235" s="113">
        <v>27.3</v>
      </c>
      <c r="CH235" s="113">
        <v>26.8</v>
      </c>
      <c r="CK235" s="116">
        <f t="shared" si="97"/>
        <v>27.92</v>
      </c>
      <c r="CL235" s="113">
        <v>28</v>
      </c>
      <c r="CM235" s="113">
        <v>28.6</v>
      </c>
      <c r="CN235" s="113">
        <v>29.6</v>
      </c>
      <c r="CO235" s="113">
        <v>27.3</v>
      </c>
      <c r="CP235" s="113">
        <v>26.1</v>
      </c>
      <c r="CS235" s="116">
        <f t="shared" si="98"/>
        <v>27.4</v>
      </c>
      <c r="CT235" s="113">
        <v>28.7</v>
      </c>
      <c r="CU235" s="113">
        <v>28.4</v>
      </c>
      <c r="CV235" s="113">
        <v>29.5</v>
      </c>
      <c r="CW235" s="113">
        <v>27.1</v>
      </c>
      <c r="CX235" s="113">
        <v>24.6</v>
      </c>
      <c r="DA235" s="113">
        <v>45989</v>
      </c>
      <c r="DB235" s="113">
        <v>12.606249999999998</v>
      </c>
      <c r="DC235" s="113">
        <v>11</v>
      </c>
    </row>
    <row r="236" spans="3:107">
      <c r="C236" s="115">
        <f t="shared" si="99"/>
        <v>235</v>
      </c>
      <c r="D236" s="116">
        <f t="shared" si="76"/>
        <v>24.966437500000001</v>
      </c>
      <c r="E236" s="116">
        <f t="shared" si="77"/>
        <v>26.575000000000003</v>
      </c>
      <c r="F236" s="116">
        <f t="shared" si="78"/>
        <v>16.966437500000001</v>
      </c>
      <c r="G236" s="116">
        <f>指導機関用調整項目!$G$2*F236/$F$367</f>
        <v>0.13632587883017572</v>
      </c>
      <c r="H236" s="116">
        <f t="shared" si="100"/>
        <v>16.113302622861667</v>
      </c>
      <c r="I236" s="116">
        <f>IF(降水量!Y236&gt;0,降水量!Y236*飽差!I236*F236*E236,0)</f>
        <v>16.14470063125578</v>
      </c>
      <c r="J236" s="116">
        <f>指導機関用調整項目!$G$2*I236/$I$367</f>
        <v>4.6817105310749639e-002</v>
      </c>
      <c r="K236" s="116"/>
      <c r="M236" s="116">
        <f t="shared" si="79"/>
        <v>28.52</v>
      </c>
      <c r="N236" s="116">
        <f t="shared" si="80"/>
        <v>28.04</v>
      </c>
      <c r="O236" s="116">
        <f t="shared" si="81"/>
        <v>27.8</v>
      </c>
      <c r="P236" s="116">
        <f t="shared" si="82"/>
        <v>28.5</v>
      </c>
      <c r="Q236" s="116">
        <f t="shared" si="83"/>
        <v>23</v>
      </c>
      <c r="R236" s="116">
        <f t="shared" si="84"/>
        <v>25.52</v>
      </c>
      <c r="S236" s="116">
        <f t="shared" si="85"/>
        <v>26.575000000000003</v>
      </c>
      <c r="T236" s="116">
        <f t="shared" si="86"/>
        <v>27.880000000000003</v>
      </c>
      <c r="U236" s="116">
        <f t="shared" si="87"/>
        <v>27.72</v>
      </c>
      <c r="V236" s="116">
        <f t="shared" si="88"/>
        <v>26.15</v>
      </c>
      <c r="Y236" s="116">
        <f t="shared" si="89"/>
        <v>28.52</v>
      </c>
      <c r="Z236" s="113">
        <v>29.9</v>
      </c>
      <c r="AA236" s="113">
        <v>28.2</v>
      </c>
      <c r="AB236" s="113">
        <v>27.8</v>
      </c>
      <c r="AC236" s="113">
        <v>28.6</v>
      </c>
      <c r="AD236" s="113">
        <v>28.1</v>
      </c>
      <c r="AE236" s="115"/>
      <c r="AG236" s="116">
        <f t="shared" si="90"/>
        <v>28.04</v>
      </c>
      <c r="AH236" s="113">
        <v>28.6</v>
      </c>
      <c r="AI236" s="113">
        <v>27.6</v>
      </c>
      <c r="AJ236" s="113">
        <v>28.2</v>
      </c>
      <c r="AK236" s="113">
        <v>28.3</v>
      </c>
      <c r="AL236" s="113">
        <v>27.5</v>
      </c>
      <c r="AM236" s="115"/>
      <c r="AO236" s="116">
        <f t="shared" si="91"/>
        <v>27.8</v>
      </c>
      <c r="AP236" s="113">
        <v>28.8</v>
      </c>
      <c r="AQ236" s="113">
        <v>27.2</v>
      </c>
      <c r="AR236" s="113">
        <v>28.8</v>
      </c>
      <c r="AS236" s="113">
        <v>28.2</v>
      </c>
      <c r="AT236" s="113">
        <v>27</v>
      </c>
      <c r="AU236" s="115"/>
      <c r="AW236" s="116">
        <f t="shared" si="92"/>
        <v>28.5</v>
      </c>
      <c r="AX236" s="113">
        <v>30</v>
      </c>
      <c r="AY236" s="113">
        <v>27.6</v>
      </c>
      <c r="AZ236" s="113">
        <v>29</v>
      </c>
      <c r="BA236" s="113">
        <v>28.6</v>
      </c>
      <c r="BB236" s="113">
        <v>27.3</v>
      </c>
      <c r="BC236" s="115"/>
      <c r="BE236" s="116">
        <f t="shared" si="93"/>
        <v>23</v>
      </c>
      <c r="BF236" s="113">
        <v>25.4</v>
      </c>
      <c r="BG236" s="113">
        <v>23.4</v>
      </c>
      <c r="BI236" s="113">
        <v>23.2</v>
      </c>
      <c r="BJ236" s="113">
        <v>20</v>
      </c>
      <c r="BK236" s="115"/>
      <c r="BM236" s="116">
        <f t="shared" si="94"/>
        <v>25.52</v>
      </c>
      <c r="BN236" s="113">
        <v>27.8</v>
      </c>
      <c r="BO236" s="113">
        <v>25.6</v>
      </c>
      <c r="BP236" s="113">
        <v>25.1</v>
      </c>
      <c r="BQ236" s="113">
        <v>25.7</v>
      </c>
      <c r="BR236" s="113">
        <v>23.4</v>
      </c>
      <c r="BU236" s="116">
        <f t="shared" si="95"/>
        <v>26.575000000000003</v>
      </c>
      <c r="BV236" s="113">
        <v>27.5</v>
      </c>
      <c r="BW236" s="113">
        <v>26.5</v>
      </c>
      <c r="BX236" s="113">
        <v>25.9</v>
      </c>
      <c r="BY236" s="113">
        <v>26.4</v>
      </c>
      <c r="CC236" s="116">
        <f t="shared" si="96"/>
        <v>27.880000000000003</v>
      </c>
      <c r="CD236" s="113">
        <v>28.1</v>
      </c>
      <c r="CE236" s="113">
        <v>28.7</v>
      </c>
      <c r="CF236" s="113">
        <v>28.2</v>
      </c>
      <c r="CG236" s="113">
        <v>27.5</v>
      </c>
      <c r="CH236" s="113">
        <v>26.9</v>
      </c>
      <c r="CK236" s="116">
        <f t="shared" si="97"/>
        <v>27.72</v>
      </c>
      <c r="CL236" s="113">
        <v>28.4</v>
      </c>
      <c r="CM236" s="113">
        <v>28</v>
      </c>
      <c r="CN236" s="113">
        <v>27.7</v>
      </c>
      <c r="CO236" s="113">
        <v>27.4</v>
      </c>
      <c r="CP236" s="113">
        <v>27.1</v>
      </c>
      <c r="CS236" s="116">
        <f t="shared" si="98"/>
        <v>26.15</v>
      </c>
      <c r="CT236" s="113">
        <v>28.3</v>
      </c>
      <c r="CU236" s="113">
        <v>27.4</v>
      </c>
      <c r="CV236" s="113">
        <v>26.1</v>
      </c>
      <c r="CW236" s="113">
        <v>26.4</v>
      </c>
      <c r="CX236" s="113">
        <v>24.7</v>
      </c>
      <c r="DA236" s="113">
        <v>45990</v>
      </c>
      <c r="DB236" s="113">
        <v>11.974166666666667</v>
      </c>
      <c r="DC236" s="113">
        <v>10.199999999999999</v>
      </c>
    </row>
    <row r="237" spans="3:107">
      <c r="C237" s="115">
        <f t="shared" si="99"/>
        <v>236</v>
      </c>
      <c r="D237" s="116">
        <f t="shared" si="76"/>
        <v>25.006562500000001</v>
      </c>
      <c r="E237" s="116">
        <f t="shared" si="77"/>
        <v>26.625</v>
      </c>
      <c r="F237" s="116">
        <f t="shared" si="78"/>
        <v>17.006562500000001</v>
      </c>
      <c r="G237" s="116">
        <f>指導機関用調整項目!$G$2*F237/$F$367</f>
        <v>0.13664828451422462</v>
      </c>
      <c r="H237" s="116">
        <f t="shared" si="100"/>
        <v>16.24995090737589</v>
      </c>
      <c r="I237" s="116">
        <f>IF(降水量!Y237&gt;0,降水量!Y237*飽差!I237*F237*E237,0)</f>
        <v>10.237481050775438</v>
      </c>
      <c r="J237" s="116">
        <f>指導機関用調整項目!$G$2*I237/$I$367</f>
        <v>2.9687092961207608e-002</v>
      </c>
      <c r="K237" s="116"/>
      <c r="M237" s="116">
        <f t="shared" si="79"/>
        <v>28.54</v>
      </c>
      <c r="N237" s="116">
        <f t="shared" si="80"/>
        <v>27.860000000000003</v>
      </c>
      <c r="O237" s="116">
        <f t="shared" si="81"/>
        <v>27.725000000000001</v>
      </c>
      <c r="P237" s="116">
        <f t="shared" si="82"/>
        <v>28.18</v>
      </c>
      <c r="Q237" s="116">
        <f t="shared" si="83"/>
        <v>23.225000000000001</v>
      </c>
      <c r="R237" s="116">
        <f t="shared" si="84"/>
        <v>25.52</v>
      </c>
      <c r="S237" s="116">
        <f t="shared" si="85"/>
        <v>26.625</v>
      </c>
      <c r="T237" s="116">
        <f t="shared" si="86"/>
        <v>28.139999999999997</v>
      </c>
      <c r="U237" s="116">
        <f t="shared" si="87"/>
        <v>27.639999999999997</v>
      </c>
      <c r="V237" s="116">
        <f t="shared" si="88"/>
        <v>26.075000000000003</v>
      </c>
      <c r="Y237" s="116">
        <f t="shared" si="89"/>
        <v>28.54</v>
      </c>
      <c r="Z237" s="113">
        <v>29.9</v>
      </c>
      <c r="AA237" s="113">
        <v>28.6</v>
      </c>
      <c r="AB237" s="113">
        <v>27.6</v>
      </c>
      <c r="AC237" s="113">
        <v>29.1</v>
      </c>
      <c r="AD237" s="113">
        <v>27.5</v>
      </c>
      <c r="AE237" s="115"/>
      <c r="AG237" s="116">
        <f t="shared" si="90"/>
        <v>27.860000000000003</v>
      </c>
      <c r="AH237" s="113">
        <v>28.9</v>
      </c>
      <c r="AI237" s="113">
        <v>27.1</v>
      </c>
      <c r="AJ237" s="113">
        <v>27.1</v>
      </c>
      <c r="AK237" s="113">
        <v>29.2</v>
      </c>
      <c r="AL237" s="113">
        <v>27</v>
      </c>
      <c r="AM237" s="115"/>
      <c r="AO237" s="116">
        <f t="shared" si="91"/>
        <v>27.725000000000001</v>
      </c>
      <c r="AP237" s="113">
        <v>28.8</v>
      </c>
      <c r="AQ237" s="113">
        <v>27.5</v>
      </c>
      <c r="AR237" s="113">
        <v>26.7</v>
      </c>
      <c r="AS237" s="113">
        <v>29.1</v>
      </c>
      <c r="AT237" s="113">
        <v>27.6</v>
      </c>
      <c r="AU237" s="115"/>
      <c r="AW237" s="116">
        <f t="shared" si="92"/>
        <v>28.18</v>
      </c>
      <c r="AX237" s="113">
        <v>29.4</v>
      </c>
      <c r="AY237" s="113">
        <v>28</v>
      </c>
      <c r="AZ237" s="113">
        <v>26.8</v>
      </c>
      <c r="BA237" s="113">
        <v>29.3</v>
      </c>
      <c r="BB237" s="113">
        <v>27.4</v>
      </c>
      <c r="BC237" s="115"/>
      <c r="BE237" s="116">
        <f t="shared" si="93"/>
        <v>23.225000000000001</v>
      </c>
      <c r="BF237" s="113">
        <v>24.5</v>
      </c>
      <c r="BG237" s="113">
        <v>24.3</v>
      </c>
      <c r="BI237" s="113">
        <v>23.6</v>
      </c>
      <c r="BJ237" s="113">
        <v>20.5</v>
      </c>
      <c r="BK237" s="115"/>
      <c r="BM237" s="116">
        <f t="shared" si="94"/>
        <v>25.52</v>
      </c>
      <c r="BN237" s="113">
        <v>27.2</v>
      </c>
      <c r="BO237" s="113">
        <v>26.8</v>
      </c>
      <c r="BP237" s="113">
        <v>23.7</v>
      </c>
      <c r="BQ237" s="113">
        <v>26.4</v>
      </c>
      <c r="BR237" s="113">
        <v>23.5</v>
      </c>
      <c r="BU237" s="116">
        <f t="shared" si="95"/>
        <v>26.625</v>
      </c>
      <c r="BV237" s="113">
        <v>27.7</v>
      </c>
      <c r="BW237" s="113">
        <v>26.2</v>
      </c>
      <c r="BX237" s="113">
        <v>25.3</v>
      </c>
      <c r="BY237" s="113">
        <v>27.3</v>
      </c>
      <c r="CC237" s="116">
        <f t="shared" si="96"/>
        <v>28.139999999999997</v>
      </c>
      <c r="CD237" s="113">
        <v>28.3</v>
      </c>
      <c r="CE237" s="113">
        <v>28.8</v>
      </c>
      <c r="CF237" s="113">
        <v>28.2</v>
      </c>
      <c r="CG237" s="113">
        <v>28.7</v>
      </c>
      <c r="CH237" s="113">
        <v>26.7</v>
      </c>
      <c r="CK237" s="116">
        <f t="shared" si="97"/>
        <v>27.639999999999997</v>
      </c>
      <c r="CL237" s="113">
        <v>28.4</v>
      </c>
      <c r="CM237" s="113">
        <v>27.9</v>
      </c>
      <c r="CN237" s="113">
        <v>26.7</v>
      </c>
      <c r="CO237" s="113">
        <v>29</v>
      </c>
      <c r="CP237" s="113">
        <v>26.2</v>
      </c>
      <c r="CS237" s="116">
        <f t="shared" si="98"/>
        <v>26.075000000000003</v>
      </c>
      <c r="CT237" s="113">
        <v>28.9</v>
      </c>
      <c r="CU237" s="113">
        <v>26.7</v>
      </c>
      <c r="CV237" s="113">
        <v>25</v>
      </c>
      <c r="CW237" s="113">
        <v>27.7</v>
      </c>
      <c r="CX237" s="113">
        <v>24.9</v>
      </c>
      <c r="DA237" s="113">
        <v>45991</v>
      </c>
      <c r="DB237" s="113">
        <v>11.744999999999999</v>
      </c>
      <c r="DC237" s="113">
        <v>9.4</v>
      </c>
    </row>
    <row r="238" spans="3:107">
      <c r="C238" s="115">
        <f t="shared" si="99"/>
        <v>237</v>
      </c>
      <c r="D238" s="116">
        <f t="shared" si="76"/>
        <v>25.098849999999999</v>
      </c>
      <c r="E238" s="116">
        <f t="shared" si="77"/>
        <v>26.74</v>
      </c>
      <c r="F238" s="116">
        <f t="shared" si="78"/>
        <v>17.098849999999999</v>
      </c>
      <c r="G238" s="116">
        <f>指導機関用調整項目!$G$2*F238/$F$367</f>
        <v>0.13738981758753713</v>
      </c>
      <c r="H238" s="116">
        <f t="shared" si="100"/>
        <v>16.387340724963426</v>
      </c>
      <c r="I238" s="116">
        <f>IF(降水量!Y238&gt;0,降水量!Y238*飽差!I238*F238*E238,0)</f>
        <v>24.45638323798617</v>
      </c>
      <c r="J238" s="116">
        <f>指導機関用調整項目!$G$2*I238/$I$367</f>
        <v>7.0919684156682386e-002</v>
      </c>
      <c r="K238" s="116"/>
      <c r="M238" s="116">
        <f t="shared" si="79"/>
        <v>28.639999999999997</v>
      </c>
      <c r="N238" s="116">
        <f t="shared" si="80"/>
        <v>27.92</v>
      </c>
      <c r="O238" s="116">
        <f t="shared" si="81"/>
        <v>27.924999999999997</v>
      </c>
      <c r="P238" s="116">
        <f t="shared" si="82"/>
        <v>28.360000000000003</v>
      </c>
      <c r="Q238" s="116">
        <f t="shared" si="83"/>
        <v>23.074999999999999</v>
      </c>
      <c r="R238" s="116">
        <f t="shared" si="84"/>
        <v>25.54</v>
      </c>
      <c r="S238" s="116">
        <f t="shared" si="85"/>
        <v>26.74</v>
      </c>
      <c r="T238" s="116">
        <f t="shared" si="86"/>
        <v>28.02</v>
      </c>
      <c r="U238" s="116">
        <f t="shared" si="87"/>
        <v>27.840000000000003</v>
      </c>
      <c r="V238" s="116">
        <f t="shared" si="88"/>
        <v>26.699999999999996</v>
      </c>
      <c r="Y238" s="116">
        <f t="shared" si="89"/>
        <v>28.639999999999997</v>
      </c>
      <c r="Z238" s="113">
        <v>29.4</v>
      </c>
      <c r="AA238" s="113">
        <v>30</v>
      </c>
      <c r="AB238" s="113">
        <v>28.6</v>
      </c>
      <c r="AC238" s="113">
        <v>26.6</v>
      </c>
      <c r="AD238" s="113">
        <v>28.6</v>
      </c>
      <c r="AE238" s="115"/>
      <c r="AG238" s="116">
        <f t="shared" si="90"/>
        <v>27.92</v>
      </c>
      <c r="AH238" s="113">
        <v>29.3</v>
      </c>
      <c r="AI238" s="113">
        <v>28.4</v>
      </c>
      <c r="AJ238" s="113">
        <v>27.8</v>
      </c>
      <c r="AK238" s="113">
        <v>26.1</v>
      </c>
      <c r="AL238" s="113">
        <v>28</v>
      </c>
      <c r="AM238" s="115"/>
      <c r="AO238" s="116">
        <f t="shared" si="91"/>
        <v>27.924999999999997</v>
      </c>
      <c r="AP238" s="113">
        <v>29.3</v>
      </c>
      <c r="AQ238" s="113">
        <v>28.5</v>
      </c>
      <c r="AR238" s="113">
        <v>27.7</v>
      </c>
      <c r="AS238" s="113">
        <v>26.4</v>
      </c>
      <c r="AT238" s="113">
        <v>29.1</v>
      </c>
      <c r="AU238" s="115"/>
      <c r="AW238" s="116">
        <f t="shared" si="92"/>
        <v>28.360000000000003</v>
      </c>
      <c r="AX238" s="113">
        <v>29.4</v>
      </c>
      <c r="AY238" s="113">
        <v>28.2</v>
      </c>
      <c r="AZ238" s="113">
        <v>28</v>
      </c>
      <c r="BA238" s="113">
        <v>26.7</v>
      </c>
      <c r="BB238" s="113">
        <v>29.5</v>
      </c>
      <c r="BC238" s="115"/>
      <c r="BE238" s="116">
        <f t="shared" si="93"/>
        <v>23.074999999999999</v>
      </c>
      <c r="BF238" s="113">
        <v>23.9</v>
      </c>
      <c r="BG238" s="113">
        <v>23.7</v>
      </c>
      <c r="BI238" s="113">
        <v>22.5</v>
      </c>
      <c r="BJ238" s="113">
        <v>22.2</v>
      </c>
      <c r="BK238" s="115"/>
      <c r="BM238" s="116">
        <f t="shared" si="94"/>
        <v>25.54</v>
      </c>
      <c r="BN238" s="113">
        <v>26.4</v>
      </c>
      <c r="BO238" s="113">
        <v>26.1</v>
      </c>
      <c r="BP238" s="113">
        <v>25.2</v>
      </c>
      <c r="BQ238" s="113">
        <v>25</v>
      </c>
      <c r="BR238" s="113">
        <v>25</v>
      </c>
      <c r="BU238" s="116">
        <f t="shared" si="95"/>
        <v>26.74</v>
      </c>
      <c r="BV238" s="113">
        <v>27.7</v>
      </c>
      <c r="BW238" s="113">
        <v>27</v>
      </c>
      <c r="BX238" s="113">
        <v>26.6</v>
      </c>
      <c r="BY238" s="113">
        <v>24.9</v>
      </c>
      <c r="BZ238" s="113">
        <v>27.5</v>
      </c>
      <c r="CC238" s="116">
        <f t="shared" si="96"/>
        <v>28.02</v>
      </c>
      <c r="CD238" s="113">
        <v>28.2</v>
      </c>
      <c r="CE238" s="113">
        <v>29.6</v>
      </c>
      <c r="CF238" s="113">
        <v>28.2</v>
      </c>
      <c r="CG238" s="113">
        <v>26.6</v>
      </c>
      <c r="CH238" s="113">
        <v>27.5</v>
      </c>
      <c r="CK238" s="116">
        <f t="shared" si="97"/>
        <v>27.840000000000003</v>
      </c>
      <c r="CL238" s="113">
        <v>28.8</v>
      </c>
      <c r="CM238" s="113">
        <v>28.4</v>
      </c>
      <c r="CN238" s="113">
        <v>27.6</v>
      </c>
      <c r="CO238" s="113">
        <v>26.8</v>
      </c>
      <c r="CP238" s="113">
        <v>27.6</v>
      </c>
      <c r="CS238" s="116">
        <f t="shared" si="98"/>
        <v>26.699999999999996</v>
      </c>
      <c r="CT238" s="113">
        <v>27.8</v>
      </c>
      <c r="CU238" s="113">
        <v>27.9</v>
      </c>
      <c r="CV238" s="113">
        <v>26.7</v>
      </c>
      <c r="CW238" s="113">
        <v>26.1</v>
      </c>
      <c r="CX238" s="113">
        <v>26.1</v>
      </c>
      <c r="DA238" s="113">
        <v>45992</v>
      </c>
      <c r="DB238" s="113">
        <v>11.86</v>
      </c>
      <c r="DC238" s="113">
        <v>12.4</v>
      </c>
    </row>
    <row r="239" spans="3:107">
      <c r="C239" s="115">
        <f t="shared" si="99"/>
        <v>238</v>
      </c>
      <c r="D239" s="116">
        <f t="shared" si="76"/>
        <v>25.355650000000001</v>
      </c>
      <c r="E239" s="116">
        <f t="shared" si="77"/>
        <v>27.06</v>
      </c>
      <c r="F239" s="116">
        <f t="shared" si="78"/>
        <v>17.355650000000001</v>
      </c>
      <c r="G239" s="116">
        <f>指導機関用調整項目!$G$2*F239/$F$367</f>
        <v>0.13945321396545024</v>
      </c>
      <c r="H239" s="116">
        <f t="shared" si="100"/>
        <v>16.526793938928876</v>
      </c>
      <c r="I239" s="116">
        <f>IF(降水量!Y239&gt;0,降水量!Y239*飽差!I239*F239*E239,0)</f>
        <v>32.063362345521959</v>
      </c>
      <c r="J239" s="116">
        <f>指導機関用調整項目!$G$2*I239/$I$367</f>
        <v>9.2978733135559252e-002</v>
      </c>
      <c r="K239" s="116"/>
      <c r="M239" s="116">
        <f t="shared" si="79"/>
        <v>28.639999999999997</v>
      </c>
      <c r="N239" s="116">
        <f t="shared" si="80"/>
        <v>28.1</v>
      </c>
      <c r="O239" s="116">
        <f t="shared" si="81"/>
        <v>28.05</v>
      </c>
      <c r="P239" s="116">
        <f t="shared" si="82"/>
        <v>28.52</v>
      </c>
      <c r="Q239" s="116">
        <f t="shared" si="83"/>
        <v>23.274999999999999</v>
      </c>
      <c r="R239" s="116">
        <f t="shared" si="84"/>
        <v>25.94</v>
      </c>
      <c r="S239" s="116">
        <f t="shared" si="85"/>
        <v>27.06</v>
      </c>
      <c r="T239" s="116">
        <f t="shared" si="86"/>
        <v>28.08</v>
      </c>
      <c r="U239" s="116">
        <f t="shared" si="87"/>
        <v>28.04</v>
      </c>
      <c r="V239" s="116">
        <f t="shared" si="88"/>
        <v>27.125000000000004</v>
      </c>
      <c r="Y239" s="116">
        <f t="shared" si="89"/>
        <v>28.639999999999997</v>
      </c>
      <c r="Z239" s="113">
        <v>29.4</v>
      </c>
      <c r="AA239" s="113">
        <v>28.2</v>
      </c>
      <c r="AB239" s="113">
        <v>28.1</v>
      </c>
      <c r="AC239" s="113">
        <v>28.1</v>
      </c>
      <c r="AD239" s="113">
        <v>29.4</v>
      </c>
      <c r="AE239" s="115"/>
      <c r="AG239" s="116">
        <f t="shared" si="90"/>
        <v>28.1</v>
      </c>
      <c r="AH239" s="113">
        <v>28.4</v>
      </c>
      <c r="AI239" s="113">
        <v>27.8</v>
      </c>
      <c r="AJ239" s="113">
        <v>27.4</v>
      </c>
      <c r="AK239" s="113">
        <v>27.9</v>
      </c>
      <c r="AL239" s="113">
        <v>29</v>
      </c>
      <c r="AM239" s="115"/>
      <c r="AO239" s="116">
        <f t="shared" si="91"/>
        <v>28.05</v>
      </c>
      <c r="AP239" s="113">
        <v>29.1</v>
      </c>
      <c r="AQ239" s="113">
        <v>28</v>
      </c>
      <c r="AR239" s="113">
        <v>27.9</v>
      </c>
      <c r="AS239" s="113">
        <v>27.8</v>
      </c>
      <c r="AT239" s="113">
        <v>28.5</v>
      </c>
      <c r="AU239" s="115"/>
      <c r="AW239" s="116">
        <f t="shared" si="92"/>
        <v>28.52</v>
      </c>
      <c r="AX239" s="113">
        <v>29.5</v>
      </c>
      <c r="AY239" s="113">
        <v>27.8</v>
      </c>
      <c r="AZ239" s="113">
        <v>28.3</v>
      </c>
      <c r="BA239" s="113">
        <v>27.9</v>
      </c>
      <c r="BB239" s="113">
        <v>29.1</v>
      </c>
      <c r="BC239" s="115"/>
      <c r="BE239" s="116">
        <f t="shared" si="93"/>
        <v>23.274999999999999</v>
      </c>
      <c r="BF239" s="113">
        <v>24.2</v>
      </c>
      <c r="BG239" s="113">
        <v>22.9</v>
      </c>
      <c r="BI239" s="113">
        <v>22.8</v>
      </c>
      <c r="BJ239" s="113">
        <v>23.2</v>
      </c>
      <c r="BK239" s="115"/>
      <c r="BM239" s="116">
        <f t="shared" si="94"/>
        <v>25.94</v>
      </c>
      <c r="BN239" s="113">
        <v>26.9</v>
      </c>
      <c r="BO239" s="113">
        <v>25.5</v>
      </c>
      <c r="BP239" s="113">
        <v>25.1</v>
      </c>
      <c r="BQ239" s="113">
        <v>26</v>
      </c>
      <c r="BR239" s="113">
        <v>26.2</v>
      </c>
      <c r="BU239" s="116">
        <f t="shared" si="95"/>
        <v>27.06</v>
      </c>
      <c r="BV239" s="113">
        <v>27.5</v>
      </c>
      <c r="BW239" s="113">
        <v>26.6</v>
      </c>
      <c r="BX239" s="113">
        <v>26.5</v>
      </c>
      <c r="BY239" s="113">
        <v>26.7</v>
      </c>
      <c r="BZ239" s="113">
        <v>28</v>
      </c>
      <c r="CC239" s="116">
        <f t="shared" si="96"/>
        <v>28.08</v>
      </c>
      <c r="CD239" s="113">
        <v>28.4</v>
      </c>
      <c r="CE239" s="113">
        <v>28.8</v>
      </c>
      <c r="CF239" s="113">
        <v>27.8</v>
      </c>
      <c r="CG239" s="113">
        <v>27.8</v>
      </c>
      <c r="CH239" s="113">
        <v>27.6</v>
      </c>
      <c r="CK239" s="116">
        <f t="shared" si="97"/>
        <v>28.04</v>
      </c>
      <c r="CL239" s="113">
        <v>28.4</v>
      </c>
      <c r="CM239" s="113">
        <v>28.6</v>
      </c>
      <c r="CN239" s="113">
        <v>27.3</v>
      </c>
      <c r="CO239" s="113">
        <v>27.5</v>
      </c>
      <c r="CP239" s="113">
        <v>28.4</v>
      </c>
      <c r="CS239" s="116">
        <f t="shared" si="98"/>
        <v>27.125000000000004</v>
      </c>
      <c r="CT239" s="113">
        <v>27.8</v>
      </c>
      <c r="CU239" s="113">
        <v>27.3</v>
      </c>
      <c r="CV239" s="113">
        <v>26.9</v>
      </c>
      <c r="CW239" s="113">
        <v>27.1</v>
      </c>
      <c r="CX239" s="113">
        <v>27.2</v>
      </c>
      <c r="DA239" s="113">
        <v>45993</v>
      </c>
      <c r="DB239" s="113">
        <v>12.670833333333334</v>
      </c>
      <c r="DC239" s="113">
        <v>13.4</v>
      </c>
    </row>
    <row r="240" spans="3:107">
      <c r="C240" s="115">
        <f t="shared" si="99"/>
        <v>239</v>
      </c>
      <c r="D240" s="116">
        <f t="shared" si="76"/>
        <v>25.468</v>
      </c>
      <c r="E240" s="116">
        <f t="shared" si="77"/>
        <v>27.2</v>
      </c>
      <c r="F240" s="116">
        <f t="shared" si="78"/>
        <v>17.468</v>
      </c>
      <c r="G240" s="116">
        <f>指導機関用調整項目!$G$2*F240/$F$367</f>
        <v>0.14035594988078723</v>
      </c>
      <c r="H240" s="116">
        <f t="shared" si="100"/>
        <v>16.667149888809664</v>
      </c>
      <c r="I240" s="116">
        <f>IF(降水量!Y240&gt;0,降水量!Y240*飽差!I240*F240*E240,0)</f>
        <v>41.287253597514365</v>
      </c>
      <c r="J240" s="116">
        <f>指導機関用調整項目!$G$2*I240/$I$367</f>
        <v>0.11972657429920436</v>
      </c>
      <c r="K240" s="116"/>
      <c r="M240" s="116">
        <f t="shared" si="79"/>
        <v>28.74</v>
      </c>
      <c r="N240" s="116">
        <f t="shared" si="80"/>
        <v>28.159999999999997</v>
      </c>
      <c r="O240" s="116">
        <f t="shared" si="81"/>
        <v>28.25</v>
      </c>
      <c r="P240" s="116">
        <f t="shared" si="82"/>
        <v>29.04</v>
      </c>
      <c r="Q240" s="116">
        <f t="shared" si="83"/>
        <v>23.450000000000003</v>
      </c>
      <c r="R240" s="116">
        <f t="shared" si="84"/>
        <v>26.24</v>
      </c>
      <c r="S240" s="116">
        <f t="shared" si="85"/>
        <v>27.2</v>
      </c>
      <c r="T240" s="116">
        <f t="shared" si="86"/>
        <v>28.22</v>
      </c>
      <c r="U240" s="116">
        <f t="shared" si="87"/>
        <v>27.959999999999997</v>
      </c>
      <c r="V240" s="116">
        <f t="shared" si="88"/>
        <v>27.35</v>
      </c>
      <c r="Y240" s="116">
        <f t="shared" si="89"/>
        <v>28.74</v>
      </c>
      <c r="Z240" s="113">
        <v>29.6</v>
      </c>
      <c r="AA240" s="113">
        <v>27.8</v>
      </c>
      <c r="AB240" s="113">
        <v>27.8</v>
      </c>
      <c r="AC240" s="113">
        <v>29</v>
      </c>
      <c r="AD240" s="113">
        <v>29.5</v>
      </c>
      <c r="AE240" s="115"/>
      <c r="AG240" s="116">
        <f t="shared" si="90"/>
        <v>28.159999999999997</v>
      </c>
      <c r="AH240" s="113">
        <v>28.1</v>
      </c>
      <c r="AI240" s="113">
        <v>28.2</v>
      </c>
      <c r="AJ240" s="113">
        <v>27.2</v>
      </c>
      <c r="AK240" s="113">
        <v>28.1</v>
      </c>
      <c r="AL240" s="113">
        <v>29.2</v>
      </c>
      <c r="AM240" s="115"/>
      <c r="AO240" s="116">
        <f t="shared" si="91"/>
        <v>28.25</v>
      </c>
      <c r="AP240" s="113">
        <v>28.7</v>
      </c>
      <c r="AQ240" s="113">
        <v>27.9</v>
      </c>
      <c r="AR240" s="113">
        <v>28.1</v>
      </c>
      <c r="AS240" s="113">
        <v>28</v>
      </c>
      <c r="AT240" s="113">
        <v>29</v>
      </c>
      <c r="AU240" s="115"/>
      <c r="AW240" s="116">
        <f t="shared" si="92"/>
        <v>29.04</v>
      </c>
      <c r="AX240" s="113">
        <v>30.4</v>
      </c>
      <c r="AY240" s="113">
        <v>28.1</v>
      </c>
      <c r="AZ240" s="113">
        <v>28.7</v>
      </c>
      <c r="BA240" s="113">
        <v>28.8</v>
      </c>
      <c r="BB240" s="113">
        <v>29.2</v>
      </c>
      <c r="BC240" s="115"/>
      <c r="BE240" s="116">
        <f t="shared" si="93"/>
        <v>23.450000000000003</v>
      </c>
      <c r="BF240" s="113">
        <v>24.7</v>
      </c>
      <c r="BG240" s="113">
        <v>22.5</v>
      </c>
      <c r="BI240" s="113">
        <v>23</v>
      </c>
      <c r="BJ240" s="113">
        <v>23.6</v>
      </c>
      <c r="BK240" s="115"/>
      <c r="BM240" s="116">
        <f t="shared" si="94"/>
        <v>26.24</v>
      </c>
      <c r="BN240" s="113">
        <v>27.4</v>
      </c>
      <c r="BO240" s="113">
        <v>25.5</v>
      </c>
      <c r="BP240" s="113">
        <v>25.5</v>
      </c>
      <c r="BQ240" s="113">
        <v>26</v>
      </c>
      <c r="BR240" s="113">
        <v>26.8</v>
      </c>
      <c r="BU240" s="116">
        <f t="shared" si="95"/>
        <v>27.2</v>
      </c>
      <c r="BV240" s="113">
        <v>28.1</v>
      </c>
      <c r="BW240" s="113">
        <v>26.4</v>
      </c>
      <c r="BX240" s="113">
        <v>26.5</v>
      </c>
      <c r="BY240" s="113">
        <v>27.1</v>
      </c>
      <c r="BZ240" s="113">
        <v>27.9</v>
      </c>
      <c r="CC240" s="116">
        <f t="shared" si="96"/>
        <v>28.22</v>
      </c>
      <c r="CD240" s="113">
        <v>27.9</v>
      </c>
      <c r="CE240" s="113">
        <v>28.6</v>
      </c>
      <c r="CF240" s="113">
        <v>28.1</v>
      </c>
      <c r="CG240" s="113">
        <v>28.3</v>
      </c>
      <c r="CH240" s="113">
        <v>28.2</v>
      </c>
      <c r="CK240" s="116">
        <f t="shared" si="97"/>
        <v>27.959999999999997</v>
      </c>
      <c r="CL240" s="113">
        <v>28.2</v>
      </c>
      <c r="CM240" s="113">
        <v>28</v>
      </c>
      <c r="CN240" s="113">
        <v>27.4</v>
      </c>
      <c r="CO240" s="113">
        <v>27.5</v>
      </c>
      <c r="CP240" s="113">
        <v>28.7</v>
      </c>
      <c r="CS240" s="116">
        <f t="shared" si="98"/>
        <v>27.35</v>
      </c>
      <c r="CT240" s="113">
        <v>28.6</v>
      </c>
      <c r="CU240" s="113">
        <v>27.5</v>
      </c>
      <c r="CV240" s="113">
        <v>27</v>
      </c>
      <c r="CW240" s="113">
        <v>27.1</v>
      </c>
      <c r="CX240" s="113">
        <v>27.8</v>
      </c>
      <c r="DA240" s="113">
        <v>45994</v>
      </c>
      <c r="DB240" s="113">
        <v>12.198333333333332</v>
      </c>
      <c r="DC240" s="113">
        <v>8.9</v>
      </c>
    </row>
    <row r="241" spans="3:107">
      <c r="C241" s="115">
        <f t="shared" si="99"/>
        <v>240</v>
      </c>
      <c r="D241" s="116">
        <f t="shared" si="76"/>
        <v>24.553149999999995</v>
      </c>
      <c r="E241" s="116">
        <f t="shared" si="77"/>
        <v>26.059999999999995</v>
      </c>
      <c r="F241" s="116">
        <f t="shared" si="78"/>
        <v>16.553149999999995</v>
      </c>
      <c r="G241" s="116">
        <f>指導機関用調整項目!$G$2*F241/$F$367</f>
        <v>0.13300510028447174</v>
      </c>
      <c r="H241" s="116">
        <f t="shared" si="100"/>
        <v>16.800154989094136</v>
      </c>
      <c r="I241" s="116">
        <f>IF(降水量!Y241&gt;0,降水量!Y241*飽差!I241*F241*E241,0)</f>
        <v>39.215557301219945</v>
      </c>
      <c r="J241" s="116">
        <f>指導機関用調整項目!$G$2*I241/$I$367</f>
        <v>0.11371897924428376</v>
      </c>
      <c r="K241" s="116"/>
      <c r="M241" s="116">
        <f t="shared" si="79"/>
        <v>27.68</v>
      </c>
      <c r="N241" s="116">
        <f t="shared" si="80"/>
        <v>27.5</v>
      </c>
      <c r="O241" s="116">
        <f t="shared" si="81"/>
        <v>26.799999999999997</v>
      </c>
      <c r="P241" s="116">
        <f t="shared" si="82"/>
        <v>27.679999999999996</v>
      </c>
      <c r="Q241" s="116">
        <f t="shared" si="83"/>
        <v>22.475000000000001</v>
      </c>
      <c r="R241" s="116">
        <f t="shared" si="84"/>
        <v>25.34</v>
      </c>
      <c r="S241" s="116">
        <f t="shared" si="85"/>
        <v>26.059999999999995</v>
      </c>
      <c r="T241" s="116">
        <f t="shared" si="86"/>
        <v>27.139999999999997</v>
      </c>
      <c r="U241" s="116">
        <f t="shared" si="87"/>
        <v>27</v>
      </c>
      <c r="V241" s="116">
        <f t="shared" si="88"/>
        <v>26.475000000000001</v>
      </c>
      <c r="Y241" s="116">
        <f t="shared" si="89"/>
        <v>27.68</v>
      </c>
      <c r="Z241" s="113">
        <v>29.2</v>
      </c>
      <c r="AA241" s="113">
        <v>25.8</v>
      </c>
      <c r="AB241" s="113">
        <v>28.4</v>
      </c>
      <c r="AC241" s="113">
        <v>25.4</v>
      </c>
      <c r="AD241" s="113">
        <v>29.6</v>
      </c>
      <c r="AE241" s="115"/>
      <c r="AG241" s="116">
        <f t="shared" si="90"/>
        <v>27.5</v>
      </c>
      <c r="AH241" s="113">
        <v>29.3</v>
      </c>
      <c r="AI241" s="113">
        <v>24.9</v>
      </c>
      <c r="AJ241" s="113">
        <v>28</v>
      </c>
      <c r="AK241" s="113">
        <v>26</v>
      </c>
      <c r="AL241" s="113">
        <v>29.3</v>
      </c>
      <c r="AM241" s="115"/>
      <c r="AO241" s="116">
        <f t="shared" si="91"/>
        <v>26.799999999999997</v>
      </c>
      <c r="AP241" s="113">
        <v>28.7</v>
      </c>
      <c r="AQ241" s="113">
        <v>24.5</v>
      </c>
      <c r="AR241" s="113">
        <v>28.1</v>
      </c>
      <c r="AS241" s="113">
        <v>26.2</v>
      </c>
      <c r="AT241" s="113">
        <v>28.4</v>
      </c>
      <c r="AU241" s="115"/>
      <c r="AW241" s="116">
        <f t="shared" si="92"/>
        <v>27.679999999999996</v>
      </c>
      <c r="AX241" s="113">
        <v>29.3</v>
      </c>
      <c r="AY241" s="113">
        <v>24.5</v>
      </c>
      <c r="AZ241" s="113">
        <v>28.8</v>
      </c>
      <c r="BA241" s="113">
        <v>26.6</v>
      </c>
      <c r="BB241" s="113">
        <v>29.2</v>
      </c>
      <c r="BC241" s="115"/>
      <c r="BE241" s="116">
        <f t="shared" si="93"/>
        <v>22.475000000000001</v>
      </c>
      <c r="BF241" s="113">
        <v>23.2</v>
      </c>
      <c r="BG241" s="113">
        <v>20.8</v>
      </c>
      <c r="BI241" s="113">
        <v>21.9</v>
      </c>
      <c r="BJ241" s="113">
        <v>24</v>
      </c>
      <c r="BK241" s="115"/>
      <c r="BM241" s="116">
        <f t="shared" si="94"/>
        <v>25.34</v>
      </c>
      <c r="BN241" s="113">
        <v>25.6</v>
      </c>
      <c r="BO241" s="113">
        <v>22.8</v>
      </c>
      <c r="BP241" s="113">
        <v>26.3</v>
      </c>
      <c r="BQ241" s="113">
        <v>24.8</v>
      </c>
      <c r="BR241" s="113">
        <v>27.2</v>
      </c>
      <c r="BU241" s="116">
        <f t="shared" si="95"/>
        <v>26.059999999999995</v>
      </c>
      <c r="BV241" s="113">
        <v>27.2</v>
      </c>
      <c r="BW241" s="113">
        <v>23.4</v>
      </c>
      <c r="BX241" s="113">
        <v>26.1</v>
      </c>
      <c r="BY241" s="113">
        <v>24.6</v>
      </c>
      <c r="BZ241" s="113">
        <v>29</v>
      </c>
      <c r="CC241" s="116">
        <f t="shared" si="96"/>
        <v>27.139999999999997</v>
      </c>
      <c r="CD241" s="113">
        <v>27.7</v>
      </c>
      <c r="CE241" s="113">
        <v>25.7</v>
      </c>
      <c r="CF241" s="113">
        <v>28.1</v>
      </c>
      <c r="CG241" s="113">
        <v>26</v>
      </c>
      <c r="CH241" s="113">
        <v>28.2</v>
      </c>
      <c r="CK241" s="116">
        <f t="shared" si="97"/>
        <v>27</v>
      </c>
      <c r="CL241" s="113">
        <v>27.9</v>
      </c>
      <c r="CM241" s="113">
        <v>24.7</v>
      </c>
      <c r="CN241" s="113">
        <v>27.4</v>
      </c>
      <c r="CO241" s="113">
        <v>26.1</v>
      </c>
      <c r="CP241" s="113">
        <v>28.9</v>
      </c>
      <c r="CS241" s="116">
        <f t="shared" si="98"/>
        <v>26.475000000000001</v>
      </c>
      <c r="CT241" s="113">
        <v>27.9</v>
      </c>
      <c r="CU241" s="113">
        <v>24.2</v>
      </c>
      <c r="CV241" s="113">
        <v>27.5</v>
      </c>
      <c r="CW241" s="113">
        <v>26</v>
      </c>
      <c r="CX241" s="113">
        <v>28.2</v>
      </c>
      <c r="DA241" s="113">
        <v>45995</v>
      </c>
      <c r="DB241" s="113">
        <v>10.344166666666666</v>
      </c>
      <c r="DC241" s="113">
        <v>3.7</v>
      </c>
    </row>
    <row r="242" spans="3:107">
      <c r="C242" s="115">
        <f t="shared" si="99"/>
        <v>241</v>
      </c>
      <c r="D242" s="116">
        <f t="shared" si="76"/>
        <v>24.071650000000002</v>
      </c>
      <c r="E242" s="116">
        <f t="shared" si="77"/>
        <v>25.46</v>
      </c>
      <c r="F242" s="116">
        <f t="shared" si="78"/>
        <v>16.071650000000002</v>
      </c>
      <c r="G242" s="116">
        <f>指導機関用調整項目!$G$2*F242/$F$367</f>
        <v>0.1291362320758847</v>
      </c>
      <c r="H242" s="116">
        <f t="shared" si="100"/>
        <v>16.929291221170022</v>
      </c>
      <c r="I242" s="116">
        <f>IF(降水量!Y242&gt;0,降水量!Y242*飽差!I242*F242*E242,0)</f>
        <v>26.571249183899834</v>
      </c>
      <c r="J242" s="116">
        <f>指導機関用調整項目!$G$2*I242/$I$367</f>
        <v>7.705246443978489e-002</v>
      </c>
      <c r="K242" s="116"/>
      <c r="M242" s="116">
        <f t="shared" si="79"/>
        <v>27.54</v>
      </c>
      <c r="N242" s="116">
        <f t="shared" si="80"/>
        <v>26.959999999999997</v>
      </c>
      <c r="O242" s="116">
        <f t="shared" si="81"/>
        <v>26.75</v>
      </c>
      <c r="P242" s="116">
        <f t="shared" si="82"/>
        <v>26.94</v>
      </c>
      <c r="Q242" s="116">
        <f t="shared" si="83"/>
        <v>21.975000000000001</v>
      </c>
      <c r="R242" s="116">
        <f t="shared" si="84"/>
        <v>25.18</v>
      </c>
      <c r="S242" s="116">
        <f t="shared" si="85"/>
        <v>25.46</v>
      </c>
      <c r="T242" s="116">
        <f t="shared" si="86"/>
        <v>26.6</v>
      </c>
      <c r="U242" s="116">
        <f t="shared" si="87"/>
        <v>26.32</v>
      </c>
      <c r="V242" s="116">
        <f t="shared" si="88"/>
        <v>25.55</v>
      </c>
      <c r="Y242" s="116">
        <f t="shared" si="89"/>
        <v>27.54</v>
      </c>
      <c r="Z242" s="113">
        <v>28.3</v>
      </c>
      <c r="AA242" s="113">
        <v>27.4</v>
      </c>
      <c r="AB242" s="113">
        <v>29</v>
      </c>
      <c r="AC242" s="113">
        <v>23.9</v>
      </c>
      <c r="AD242" s="113">
        <v>29.1</v>
      </c>
      <c r="AE242" s="115"/>
      <c r="AG242" s="116">
        <f t="shared" si="90"/>
        <v>26.959999999999997</v>
      </c>
      <c r="AH242" s="113">
        <v>27.7</v>
      </c>
      <c r="AI242" s="113">
        <v>25.8</v>
      </c>
      <c r="AJ242" s="113">
        <v>28.7</v>
      </c>
      <c r="AK242" s="113">
        <v>23.9</v>
      </c>
      <c r="AL242" s="113">
        <v>28.7</v>
      </c>
      <c r="AM242" s="115"/>
      <c r="AO242" s="116">
        <f t="shared" si="91"/>
        <v>26.75</v>
      </c>
      <c r="AP242" s="113">
        <v>27.1</v>
      </c>
      <c r="AQ242" s="113">
        <v>25.2</v>
      </c>
      <c r="AR242" s="113">
        <v>28.7</v>
      </c>
      <c r="AS242" s="113">
        <v>24</v>
      </c>
      <c r="AT242" s="113">
        <v>29.1</v>
      </c>
      <c r="AU242" s="115"/>
      <c r="AW242" s="116">
        <f t="shared" si="92"/>
        <v>26.94</v>
      </c>
      <c r="AX242" s="113">
        <v>28.2</v>
      </c>
      <c r="AY242" s="113">
        <v>24.7</v>
      </c>
      <c r="AZ242" s="113">
        <v>28.9</v>
      </c>
      <c r="BA242" s="113">
        <v>24</v>
      </c>
      <c r="BB242" s="113">
        <v>28.9</v>
      </c>
      <c r="BC242" s="115"/>
      <c r="BE242" s="116">
        <f t="shared" si="93"/>
        <v>21.975000000000001</v>
      </c>
      <c r="BF242" s="113">
        <v>24.1</v>
      </c>
      <c r="BG242" s="113">
        <v>19.7</v>
      </c>
      <c r="BI242" s="113">
        <v>21.1</v>
      </c>
      <c r="BJ242" s="113">
        <v>23</v>
      </c>
      <c r="BK242" s="115"/>
      <c r="BM242" s="116">
        <f t="shared" si="94"/>
        <v>25.18</v>
      </c>
      <c r="BN242" s="113">
        <v>27.2</v>
      </c>
      <c r="BO242" s="113">
        <v>21.8</v>
      </c>
      <c r="BP242" s="113">
        <v>27.4</v>
      </c>
      <c r="BQ242" s="113">
        <v>23.4</v>
      </c>
      <c r="BR242" s="113">
        <v>26.1</v>
      </c>
      <c r="BU242" s="116">
        <f t="shared" si="95"/>
        <v>25.46</v>
      </c>
      <c r="BV242" s="113">
        <v>27.5</v>
      </c>
      <c r="BW242" s="113">
        <v>23.1</v>
      </c>
      <c r="BX242" s="113">
        <v>26.9</v>
      </c>
      <c r="BY242" s="113">
        <v>21.9</v>
      </c>
      <c r="BZ242" s="113">
        <v>27.9</v>
      </c>
      <c r="CC242" s="116">
        <f t="shared" si="96"/>
        <v>26.6</v>
      </c>
      <c r="CD242" s="113">
        <v>27.6</v>
      </c>
      <c r="CE242" s="113">
        <v>24.7</v>
      </c>
      <c r="CF242" s="113">
        <v>28.2</v>
      </c>
      <c r="CG242" s="113">
        <v>24.2</v>
      </c>
      <c r="CH242" s="113">
        <v>28.3</v>
      </c>
      <c r="CK242" s="116">
        <f t="shared" si="97"/>
        <v>26.32</v>
      </c>
      <c r="CL242" s="113">
        <v>28.1</v>
      </c>
      <c r="CM242" s="113">
        <v>23.6</v>
      </c>
      <c r="CN242" s="113">
        <v>27.8</v>
      </c>
      <c r="CO242" s="113">
        <v>23.3</v>
      </c>
      <c r="CP242" s="113">
        <v>28.8</v>
      </c>
      <c r="CS242" s="116">
        <f t="shared" si="98"/>
        <v>25.55</v>
      </c>
      <c r="CT242" s="113">
        <v>28.4</v>
      </c>
      <c r="CU242" s="113">
        <v>23.2</v>
      </c>
      <c r="CV242" s="113">
        <v>27.6</v>
      </c>
      <c r="CW242" s="113">
        <v>23.7</v>
      </c>
      <c r="CX242" s="113">
        <v>27.7</v>
      </c>
      <c r="DA242" s="113">
        <v>45996</v>
      </c>
      <c r="DB242" s="113">
        <v>9.5424999999999986</v>
      </c>
      <c r="DC242" s="113">
        <v>4.4000000000000004</v>
      </c>
    </row>
    <row r="243" spans="3:107">
      <c r="C243" s="115">
        <f t="shared" si="99"/>
        <v>242</v>
      </c>
      <c r="D243" s="116">
        <f t="shared" si="76"/>
        <v>24.777850000000004</v>
      </c>
      <c r="E243" s="116">
        <f t="shared" si="77"/>
        <v>26.340000000000003</v>
      </c>
      <c r="F243" s="116">
        <f t="shared" si="78"/>
        <v>16.777850000000004</v>
      </c>
      <c r="G243" s="116">
        <f>指導機関用調整項目!$G$2*F243/$F$367</f>
        <v>0.13481057211514577</v>
      </c>
      <c r="H243" s="116">
        <f t="shared" si="100"/>
        <v>17.064101793285168</v>
      </c>
      <c r="I243" s="116">
        <f>IF(降水量!Y243&gt;0,降水量!Y243*飽差!I243*F243*E243,0)</f>
        <v>40.396463433160001</v>
      </c>
      <c r="J243" s="116">
        <f>指導機関用調整項目!$G$2*I243/$I$367</f>
        <v>0.11714342222429877</v>
      </c>
      <c r="K243" s="116"/>
      <c r="M243" s="116">
        <f t="shared" si="79"/>
        <v>27.860000000000003</v>
      </c>
      <c r="N243" s="116">
        <f t="shared" si="80"/>
        <v>27.18</v>
      </c>
      <c r="O243" s="116">
        <f t="shared" si="81"/>
        <v>26.799999999999997</v>
      </c>
      <c r="P243" s="116">
        <f t="shared" si="82"/>
        <v>27.52</v>
      </c>
      <c r="Q243" s="116">
        <f t="shared" si="83"/>
        <v>22.4</v>
      </c>
      <c r="R243" s="116">
        <f t="shared" si="84"/>
        <v>25.520000000000003</v>
      </c>
      <c r="S243" s="116">
        <f t="shared" si="85"/>
        <v>26.340000000000003</v>
      </c>
      <c r="T243" s="116">
        <f t="shared" si="86"/>
        <v>27.3</v>
      </c>
      <c r="U243" s="116">
        <f t="shared" si="87"/>
        <v>27.459999999999997</v>
      </c>
      <c r="V243" s="116">
        <f t="shared" si="88"/>
        <v>26.25</v>
      </c>
      <c r="Y243" s="116">
        <f t="shared" si="89"/>
        <v>27.860000000000003</v>
      </c>
      <c r="Z243" s="113">
        <v>30.4</v>
      </c>
      <c r="AA243" s="113">
        <v>25.6</v>
      </c>
      <c r="AB243" s="113">
        <v>28.3</v>
      </c>
      <c r="AC243" s="113">
        <v>25.5</v>
      </c>
      <c r="AD243" s="113">
        <v>29.5</v>
      </c>
      <c r="AE243" s="115"/>
      <c r="AG243" s="116">
        <f t="shared" si="90"/>
        <v>27.18</v>
      </c>
      <c r="AH243" s="113">
        <v>29.4</v>
      </c>
      <c r="AI243" s="113">
        <v>24.2</v>
      </c>
      <c r="AJ243" s="113">
        <v>28.2</v>
      </c>
      <c r="AK243" s="113">
        <v>25.7</v>
      </c>
      <c r="AL243" s="113">
        <v>28.4</v>
      </c>
      <c r="AM243" s="115"/>
      <c r="AO243" s="116">
        <f t="shared" si="91"/>
        <v>26.799999999999997</v>
      </c>
      <c r="AP243" s="113">
        <v>28.7</v>
      </c>
      <c r="AQ243" s="113">
        <v>24.4</v>
      </c>
      <c r="AR243" s="113">
        <v>28.3</v>
      </c>
      <c r="AS243" s="113">
        <v>25.9</v>
      </c>
      <c r="AT243" s="113">
        <v>28.6</v>
      </c>
      <c r="AU243" s="115"/>
      <c r="AW243" s="116">
        <f t="shared" si="92"/>
        <v>27.52</v>
      </c>
      <c r="AX243" s="113">
        <v>29.3</v>
      </c>
      <c r="AY243" s="113">
        <v>24.2</v>
      </c>
      <c r="AZ243" s="113">
        <v>28.6</v>
      </c>
      <c r="BA243" s="113">
        <v>26.2</v>
      </c>
      <c r="BB243" s="113">
        <v>29.3</v>
      </c>
      <c r="BC243" s="115"/>
      <c r="BE243" s="116">
        <f t="shared" si="93"/>
        <v>22.4</v>
      </c>
      <c r="BF243" s="113">
        <v>24.7</v>
      </c>
      <c r="BG243" s="113">
        <v>19.7</v>
      </c>
      <c r="BI243" s="113">
        <v>21.2</v>
      </c>
      <c r="BJ243" s="113">
        <v>24</v>
      </c>
      <c r="BK243" s="115"/>
      <c r="BM243" s="116">
        <f t="shared" si="94"/>
        <v>25.520000000000003</v>
      </c>
      <c r="BN243" s="113">
        <v>27.9</v>
      </c>
      <c r="BO243" s="113">
        <v>22</v>
      </c>
      <c r="BP243" s="113">
        <v>25.8</v>
      </c>
      <c r="BQ243" s="113">
        <v>24.6</v>
      </c>
      <c r="BR243" s="113">
        <v>27.3</v>
      </c>
      <c r="BU243" s="116">
        <f t="shared" si="95"/>
        <v>26.340000000000003</v>
      </c>
      <c r="BV243" s="113">
        <v>28.5</v>
      </c>
      <c r="BW243" s="113">
        <v>23.4</v>
      </c>
      <c r="BX243" s="113">
        <v>26.8</v>
      </c>
      <c r="BY243" s="113">
        <v>24.6</v>
      </c>
      <c r="BZ243" s="113">
        <v>28.4</v>
      </c>
      <c r="CC243" s="116">
        <f t="shared" si="96"/>
        <v>27.3</v>
      </c>
      <c r="CD243" s="113">
        <v>28.6</v>
      </c>
      <c r="CE243" s="113">
        <v>25.5</v>
      </c>
      <c r="CF243" s="113">
        <v>28.2</v>
      </c>
      <c r="CG243" s="113">
        <v>25.8</v>
      </c>
      <c r="CH243" s="113">
        <v>28.4</v>
      </c>
      <c r="CK243" s="116">
        <f t="shared" si="97"/>
        <v>27.459999999999997</v>
      </c>
      <c r="CL243" s="113">
        <v>29.6</v>
      </c>
      <c r="CM243" s="113">
        <v>24.7</v>
      </c>
      <c r="CN243" s="113">
        <v>28</v>
      </c>
      <c r="CO243" s="113">
        <v>26.3</v>
      </c>
      <c r="CP243" s="113">
        <v>28.7</v>
      </c>
      <c r="CS243" s="116">
        <f t="shared" si="98"/>
        <v>26.25</v>
      </c>
      <c r="CT243" s="113">
        <v>30</v>
      </c>
      <c r="CU243" s="113">
        <v>23.7</v>
      </c>
      <c r="CV243" s="113">
        <v>27.2</v>
      </c>
      <c r="CW243" s="113">
        <v>25.9</v>
      </c>
      <c r="CX243" s="113">
        <v>28.2</v>
      </c>
      <c r="DA243" s="113">
        <v>45997</v>
      </c>
      <c r="DB243" s="113">
        <v>9.3154166666666658</v>
      </c>
      <c r="DC243" s="113">
        <v>6.2</v>
      </c>
    </row>
    <row r="244" spans="3:107">
      <c r="C244" s="115">
        <f t="shared" si="99"/>
        <v>243</v>
      </c>
      <c r="D244" s="116">
        <f t="shared" si="76"/>
        <v>25.195150000000002</v>
      </c>
      <c r="E244" s="116">
        <f t="shared" si="77"/>
        <v>26.860000000000003</v>
      </c>
      <c r="F244" s="116">
        <f t="shared" si="78"/>
        <v>17.195150000000002</v>
      </c>
      <c r="G244" s="116">
        <f>指導機関用調整項目!$G$2*F244/$F$367</f>
        <v>0.13816359122925456</v>
      </c>
      <c r="H244" s="116">
        <f t="shared" si="100"/>
        <v>17.202265384514423</v>
      </c>
      <c r="I244" s="116">
        <f>IF(降水量!Y244&gt;0,降水量!Y244*飽差!I244*F244*E244,0)</f>
        <v>31.664456799253312</v>
      </c>
      <c r="J244" s="116">
        <f>指導機関用調整項目!$G$2*I244/$I$367</f>
        <v>9.182196947699095e-002</v>
      </c>
      <c r="K244" s="116"/>
      <c r="M244" s="116">
        <f t="shared" si="79"/>
        <v>28.04</v>
      </c>
      <c r="N244" s="116">
        <f t="shared" si="80"/>
        <v>27.68</v>
      </c>
      <c r="O244" s="116">
        <f t="shared" si="81"/>
        <v>27.45</v>
      </c>
      <c r="P244" s="116">
        <f t="shared" si="82"/>
        <v>27.92</v>
      </c>
      <c r="Q244" s="116">
        <f t="shared" si="83"/>
        <v>22.774999999999999</v>
      </c>
      <c r="R244" s="116">
        <f t="shared" si="84"/>
        <v>25.779999999999994</v>
      </c>
      <c r="S244" s="116">
        <f t="shared" si="85"/>
        <v>26.860000000000003</v>
      </c>
      <c r="T244" s="116">
        <f t="shared" si="86"/>
        <v>27.940000000000005</v>
      </c>
      <c r="U244" s="116">
        <f t="shared" si="87"/>
        <v>27.9</v>
      </c>
      <c r="V244" s="116">
        <f t="shared" si="88"/>
        <v>26.9</v>
      </c>
      <c r="Y244" s="116">
        <f t="shared" si="89"/>
        <v>28.04</v>
      </c>
      <c r="Z244" s="113">
        <v>30</v>
      </c>
      <c r="AA244" s="113">
        <v>25.4</v>
      </c>
      <c r="AB244" s="113">
        <v>28.1</v>
      </c>
      <c r="AC244" s="113">
        <v>27.8</v>
      </c>
      <c r="AD244" s="113">
        <v>28.9</v>
      </c>
      <c r="AE244" s="115"/>
      <c r="AG244" s="116">
        <f t="shared" si="90"/>
        <v>27.68</v>
      </c>
      <c r="AH244" s="113">
        <v>29.5</v>
      </c>
      <c r="AI244" s="113">
        <v>25</v>
      </c>
      <c r="AJ244" s="113">
        <v>28.2</v>
      </c>
      <c r="AK244" s="113">
        <v>27.1</v>
      </c>
      <c r="AL244" s="113">
        <v>28.6</v>
      </c>
      <c r="AM244" s="115"/>
      <c r="AO244" s="116">
        <f t="shared" si="91"/>
        <v>27.45</v>
      </c>
      <c r="AP244" s="113">
        <v>29.2</v>
      </c>
      <c r="AQ244" s="113">
        <v>25.4</v>
      </c>
      <c r="AR244" s="113">
        <v>28.4</v>
      </c>
      <c r="AS244" s="113">
        <v>27.5</v>
      </c>
      <c r="AT244" s="113">
        <v>28.5</v>
      </c>
      <c r="AU244" s="115"/>
      <c r="AW244" s="116">
        <f t="shared" si="92"/>
        <v>27.92</v>
      </c>
      <c r="AX244" s="113">
        <v>29.3</v>
      </c>
      <c r="AY244" s="113">
        <v>25.8</v>
      </c>
      <c r="AZ244" s="113">
        <v>28.7</v>
      </c>
      <c r="BA244" s="113">
        <v>27.6</v>
      </c>
      <c r="BB244" s="113">
        <v>28.2</v>
      </c>
      <c r="BC244" s="115"/>
      <c r="BE244" s="116">
        <f t="shared" si="93"/>
        <v>22.774999999999999</v>
      </c>
      <c r="BF244" s="113">
        <v>24.1</v>
      </c>
      <c r="BG244" s="113">
        <v>21.9</v>
      </c>
      <c r="BI244" s="113">
        <v>22.1</v>
      </c>
      <c r="BJ244" s="113">
        <v>23</v>
      </c>
      <c r="BK244" s="115"/>
      <c r="BM244" s="116">
        <f t="shared" si="94"/>
        <v>25.779999999999994</v>
      </c>
      <c r="BN244" s="113">
        <v>27.6</v>
      </c>
      <c r="BO244" s="113">
        <v>24.1</v>
      </c>
      <c r="BP244" s="113">
        <v>25.9</v>
      </c>
      <c r="BQ244" s="113">
        <v>25.3</v>
      </c>
      <c r="BR244" s="113">
        <v>26</v>
      </c>
      <c r="BU244" s="116">
        <f t="shared" si="95"/>
        <v>26.860000000000003</v>
      </c>
      <c r="BV244" s="113">
        <v>28.5</v>
      </c>
      <c r="BW244" s="113">
        <v>24.9</v>
      </c>
      <c r="BX244" s="113">
        <v>26.6</v>
      </c>
      <c r="BY244" s="113">
        <v>26.7</v>
      </c>
      <c r="BZ244" s="113">
        <v>27.6</v>
      </c>
      <c r="CC244" s="116">
        <f t="shared" si="96"/>
        <v>27.940000000000005</v>
      </c>
      <c r="CD244" s="113">
        <v>28.4</v>
      </c>
      <c r="CE244" s="113">
        <v>26.3</v>
      </c>
      <c r="CF244" s="113">
        <v>28.5</v>
      </c>
      <c r="CG244" s="113">
        <v>28.2</v>
      </c>
      <c r="CH244" s="113">
        <v>28.3</v>
      </c>
      <c r="CK244" s="116">
        <f t="shared" si="97"/>
        <v>27.9</v>
      </c>
      <c r="CL244" s="113">
        <v>28.4</v>
      </c>
      <c r="CM244" s="113">
        <v>26.7</v>
      </c>
      <c r="CN244" s="113">
        <v>27.9</v>
      </c>
      <c r="CO244" s="113">
        <v>28.1</v>
      </c>
      <c r="CP244" s="113">
        <v>28.4</v>
      </c>
      <c r="CS244" s="116">
        <f t="shared" si="98"/>
        <v>26.9</v>
      </c>
      <c r="CT244" s="113">
        <v>29.1</v>
      </c>
      <c r="CU244" s="113">
        <v>25.8</v>
      </c>
      <c r="CV244" s="113">
        <v>27.5</v>
      </c>
      <c r="CW244" s="113">
        <v>26.7</v>
      </c>
      <c r="CX244" s="113">
        <v>27.6</v>
      </c>
      <c r="DA244" s="113">
        <v>45998</v>
      </c>
      <c r="DB244" s="113">
        <v>9.5424999999999986</v>
      </c>
      <c r="DC244" s="113">
        <v>8.6</v>
      </c>
    </row>
    <row r="245" spans="3:107">
      <c r="C245" s="115">
        <f t="shared" si="99"/>
        <v>244</v>
      </c>
      <c r="D245" s="116">
        <f t="shared" si="76"/>
        <v>24.745750000000001</v>
      </c>
      <c r="E245" s="116">
        <f t="shared" si="77"/>
        <v>26.3</v>
      </c>
      <c r="F245" s="116">
        <f t="shared" si="78"/>
        <v>16.745750000000001</v>
      </c>
      <c r="G245" s="116">
        <f>指導機関用調整項目!$G$2*F245/$F$367</f>
        <v>0.13455264756790664</v>
      </c>
      <c r="H245" s="116">
        <f t="shared" si="100"/>
        <v>17.336818032082331</v>
      </c>
      <c r="I245" s="116">
        <f>IF(降水量!Y245&gt;0,降水量!Y245*飽差!I245*F245*E245,0)</f>
        <v>103.00185951605502</v>
      </c>
      <c r="J245" s="116">
        <f>指導機関用調整項目!$G$2*I245/$I$367</f>
        <v>0.29868927360786246</v>
      </c>
      <c r="K245" s="116"/>
      <c r="M245" s="116">
        <f t="shared" si="79"/>
        <v>27.160000000000004</v>
      </c>
      <c r="N245" s="116">
        <f t="shared" si="80"/>
        <v>27.119999999999997</v>
      </c>
      <c r="O245" s="116">
        <f t="shared" si="81"/>
        <v>26.85</v>
      </c>
      <c r="P245" s="116">
        <f t="shared" si="82"/>
        <v>27.7</v>
      </c>
      <c r="Q245" s="116">
        <f t="shared" si="83"/>
        <v>22.05</v>
      </c>
      <c r="R245" s="116">
        <f t="shared" si="84"/>
        <v>24.96</v>
      </c>
      <c r="S245" s="116">
        <f t="shared" si="85"/>
        <v>26.3</v>
      </c>
      <c r="T245" s="116">
        <f t="shared" si="86"/>
        <v>27.839999999999996</v>
      </c>
      <c r="U245" s="116">
        <f t="shared" si="87"/>
        <v>27.32</v>
      </c>
      <c r="V245" s="116">
        <f t="shared" si="88"/>
        <v>25.75</v>
      </c>
      <c r="Y245" s="116">
        <f t="shared" si="89"/>
        <v>27.160000000000004</v>
      </c>
      <c r="Z245" s="113">
        <v>29.6</v>
      </c>
      <c r="AA245" s="113">
        <v>26.9</v>
      </c>
      <c r="AB245" s="113">
        <v>27.8</v>
      </c>
      <c r="AC245" s="113">
        <v>26.5</v>
      </c>
      <c r="AD245" s="113">
        <v>25</v>
      </c>
      <c r="AE245" s="115"/>
      <c r="AG245" s="116">
        <f t="shared" si="90"/>
        <v>27.119999999999997</v>
      </c>
      <c r="AH245" s="113">
        <v>28.7</v>
      </c>
      <c r="AI245" s="113">
        <v>26</v>
      </c>
      <c r="AJ245" s="113">
        <v>28.1</v>
      </c>
      <c r="AK245" s="113">
        <v>26.6</v>
      </c>
      <c r="AL245" s="113">
        <v>26.2</v>
      </c>
      <c r="AM245" s="115"/>
      <c r="AO245" s="116">
        <f t="shared" si="91"/>
        <v>26.85</v>
      </c>
      <c r="AP245" s="113">
        <v>29.3</v>
      </c>
      <c r="AQ245" s="113">
        <v>25.6</v>
      </c>
      <c r="AR245" s="113">
        <v>27.9</v>
      </c>
      <c r="AS245" s="113">
        <v>26.9</v>
      </c>
      <c r="AT245" s="113">
        <v>27</v>
      </c>
      <c r="AU245" s="115"/>
      <c r="AW245" s="116">
        <f t="shared" si="92"/>
        <v>27.7</v>
      </c>
      <c r="AX245" s="113">
        <v>29.9</v>
      </c>
      <c r="AY245" s="113">
        <v>25.9</v>
      </c>
      <c r="AZ245" s="113">
        <v>28.4</v>
      </c>
      <c r="BA245" s="113">
        <v>26.7</v>
      </c>
      <c r="BB245" s="113">
        <v>27.6</v>
      </c>
      <c r="BC245" s="115"/>
      <c r="BE245" s="116">
        <f t="shared" si="93"/>
        <v>22.05</v>
      </c>
      <c r="BF245" s="113">
        <v>24.3</v>
      </c>
      <c r="BG245" s="113">
        <v>21.1</v>
      </c>
      <c r="BI245" s="113">
        <v>21.3</v>
      </c>
      <c r="BJ245" s="113">
        <v>21.5</v>
      </c>
      <c r="BK245" s="115"/>
      <c r="BM245" s="116">
        <f t="shared" si="94"/>
        <v>24.96</v>
      </c>
      <c r="BN245" s="113">
        <v>27.5</v>
      </c>
      <c r="BO245" s="113">
        <v>22.9</v>
      </c>
      <c r="BP245" s="113">
        <v>25.8</v>
      </c>
      <c r="BQ245" s="113">
        <v>23.9</v>
      </c>
      <c r="BR245" s="113">
        <v>24.7</v>
      </c>
      <c r="BU245" s="116">
        <f t="shared" si="95"/>
        <v>26.3</v>
      </c>
      <c r="BV245" s="113">
        <v>28.1</v>
      </c>
      <c r="BW245" s="113">
        <v>25</v>
      </c>
      <c r="BX245" s="113">
        <v>26.5</v>
      </c>
      <c r="BY245" s="113">
        <v>25.6</v>
      </c>
      <c r="BZ245" s="113">
        <v>26.3</v>
      </c>
      <c r="CC245" s="116">
        <f t="shared" si="96"/>
        <v>27.839999999999996</v>
      </c>
      <c r="CD245" s="113">
        <v>28.7</v>
      </c>
      <c r="CE245" s="113">
        <v>26.9</v>
      </c>
      <c r="CF245" s="113">
        <v>28</v>
      </c>
      <c r="CG245" s="113">
        <v>28</v>
      </c>
      <c r="CH245" s="113">
        <v>27.6</v>
      </c>
      <c r="CK245" s="116">
        <f t="shared" si="97"/>
        <v>27.32</v>
      </c>
      <c r="CL245" s="113">
        <v>28.6</v>
      </c>
      <c r="CM245" s="113">
        <v>26</v>
      </c>
      <c r="CN245" s="113">
        <v>27.5</v>
      </c>
      <c r="CO245" s="113">
        <v>27.5</v>
      </c>
      <c r="CP245" s="113">
        <v>27</v>
      </c>
      <c r="CS245" s="116">
        <f t="shared" si="98"/>
        <v>25.75</v>
      </c>
      <c r="CT245" s="113">
        <v>28.9</v>
      </c>
      <c r="CU245" s="113">
        <v>24.9</v>
      </c>
      <c r="CV245" s="113">
        <v>26.9</v>
      </c>
      <c r="CW245" s="113">
        <v>25.1</v>
      </c>
      <c r="CX245" s="113">
        <v>26.1</v>
      </c>
      <c r="DA245" s="113">
        <v>45999</v>
      </c>
      <c r="DB245" s="113">
        <v>10.3025</v>
      </c>
      <c r="DC245" s="113">
        <v>9.9</v>
      </c>
    </row>
    <row r="246" spans="3:107">
      <c r="C246" s="115">
        <f t="shared" si="99"/>
        <v>245</v>
      </c>
      <c r="D246" s="116">
        <f t="shared" si="76"/>
        <v>24.376599999999996</v>
      </c>
      <c r="E246" s="116">
        <f t="shared" si="77"/>
        <v>25.839999999999996</v>
      </c>
      <c r="F246" s="116">
        <f t="shared" si="78"/>
        <v>16.376599999999996</v>
      </c>
      <c r="G246" s="116">
        <f>指導機関用調整項目!$G$2*F246/$F$367</f>
        <v>0.13158651527465648</v>
      </c>
      <c r="H246" s="116">
        <f t="shared" si="100"/>
        <v>17.468404547356986</v>
      </c>
      <c r="I246" s="116">
        <f>IF(降水量!Y246&gt;0,降水量!Y246*飽差!I246*F246*E246,0)</f>
        <v>56.514536867026365</v>
      </c>
      <c r="J246" s="116">
        <f>指導機関用調整項目!$G$2*I246/$I$367</f>
        <v>0.16388331282956806</v>
      </c>
      <c r="K246" s="116"/>
      <c r="M246" s="116">
        <f t="shared" si="79"/>
        <v>26.5</v>
      </c>
      <c r="N246" s="116">
        <f t="shared" si="80"/>
        <v>26.380000000000003</v>
      </c>
      <c r="O246" s="116">
        <f t="shared" si="81"/>
        <v>26.200000000000003</v>
      </c>
      <c r="P246" s="116">
        <f t="shared" si="82"/>
        <v>27.380000000000003</v>
      </c>
      <c r="Q246" s="116">
        <f t="shared" si="83"/>
        <v>21.824999999999999</v>
      </c>
      <c r="R246" s="116">
        <f t="shared" si="84"/>
        <v>24.800000000000004</v>
      </c>
      <c r="S246" s="116">
        <f t="shared" si="85"/>
        <v>25.839999999999996</v>
      </c>
      <c r="T246" s="116">
        <f t="shared" si="86"/>
        <v>27.380000000000003</v>
      </c>
      <c r="U246" s="116">
        <f t="shared" si="87"/>
        <v>27.020000000000003</v>
      </c>
      <c r="V246" s="116">
        <f t="shared" si="88"/>
        <v>25.4</v>
      </c>
      <c r="Y246" s="116">
        <f t="shared" si="89"/>
        <v>26.5</v>
      </c>
      <c r="Z246" s="113">
        <v>30.3</v>
      </c>
      <c r="AA246" s="113">
        <v>26.9</v>
      </c>
      <c r="AB246" s="113">
        <v>28.3</v>
      </c>
      <c r="AC246" s="113">
        <v>24.9</v>
      </c>
      <c r="AD246" s="113">
        <v>22.1</v>
      </c>
      <c r="AE246" s="115"/>
      <c r="AG246" s="116">
        <f t="shared" si="90"/>
        <v>26.380000000000003</v>
      </c>
      <c r="AH246" s="113">
        <v>28.5</v>
      </c>
      <c r="AI246" s="113">
        <v>26.2</v>
      </c>
      <c r="AJ246" s="113">
        <v>28.3</v>
      </c>
      <c r="AK246" s="113">
        <v>25.3</v>
      </c>
      <c r="AL246" s="113">
        <v>23.6</v>
      </c>
      <c r="AM246" s="115"/>
      <c r="AO246" s="116">
        <f t="shared" si="91"/>
        <v>26.200000000000003</v>
      </c>
      <c r="AP246" s="113">
        <v>29.4</v>
      </c>
      <c r="AQ246" s="113">
        <v>26.5</v>
      </c>
      <c r="AR246" s="113">
        <v>28.2</v>
      </c>
      <c r="AS246" s="113">
        <v>25.7</v>
      </c>
      <c r="AT246" s="113">
        <v>24.4</v>
      </c>
      <c r="AU246" s="115"/>
      <c r="AW246" s="116">
        <f t="shared" si="92"/>
        <v>27.380000000000003</v>
      </c>
      <c r="AX246" s="113">
        <v>30.6</v>
      </c>
      <c r="AY246" s="113">
        <v>27.2</v>
      </c>
      <c r="AZ246" s="113">
        <v>28.5</v>
      </c>
      <c r="BA246" s="113">
        <v>26</v>
      </c>
      <c r="BB246" s="113">
        <v>24.6</v>
      </c>
      <c r="BC246" s="115"/>
      <c r="BE246" s="116">
        <f t="shared" si="93"/>
        <v>21.824999999999999</v>
      </c>
      <c r="BF246" s="113">
        <v>24.9</v>
      </c>
      <c r="BG246" s="113">
        <v>21.8</v>
      </c>
      <c r="BI246" s="113">
        <v>20.399999999999999</v>
      </c>
      <c r="BJ246" s="113">
        <v>20.2</v>
      </c>
      <c r="BK246" s="115"/>
      <c r="BM246" s="116">
        <f t="shared" si="94"/>
        <v>24.800000000000004</v>
      </c>
      <c r="BN246" s="113">
        <v>27.3</v>
      </c>
      <c r="BO246" s="113">
        <v>24.1</v>
      </c>
      <c r="BP246" s="113">
        <v>26</v>
      </c>
      <c r="BQ246" s="113">
        <v>23.4</v>
      </c>
      <c r="BR246" s="113">
        <v>23.2</v>
      </c>
      <c r="BU246" s="116">
        <f t="shared" si="95"/>
        <v>25.839999999999996</v>
      </c>
      <c r="BV246" s="113">
        <v>27.8</v>
      </c>
      <c r="BW246" s="113">
        <v>25.7</v>
      </c>
      <c r="BX246" s="113">
        <v>26.8</v>
      </c>
      <c r="BY246" s="113">
        <v>24.2</v>
      </c>
      <c r="BZ246" s="113">
        <v>24.7</v>
      </c>
      <c r="CC246" s="116">
        <f t="shared" si="96"/>
        <v>27.380000000000003</v>
      </c>
      <c r="CD246" s="113">
        <v>28.8</v>
      </c>
      <c r="CE246" s="113">
        <v>27.9</v>
      </c>
      <c r="CF246" s="113">
        <v>28.2</v>
      </c>
      <c r="CG246" s="113">
        <v>25.8</v>
      </c>
      <c r="CH246" s="113">
        <v>26.2</v>
      </c>
      <c r="CK246" s="116">
        <f t="shared" si="97"/>
        <v>27.020000000000003</v>
      </c>
      <c r="CL246" s="113">
        <v>28.6</v>
      </c>
      <c r="CM246" s="113">
        <v>27.5</v>
      </c>
      <c r="CN246" s="113">
        <v>27.8</v>
      </c>
      <c r="CO246" s="113">
        <v>25.2</v>
      </c>
      <c r="CP246" s="113">
        <v>26</v>
      </c>
      <c r="CS246" s="116">
        <f t="shared" si="98"/>
        <v>25.4</v>
      </c>
      <c r="CT246" s="113">
        <v>28.2</v>
      </c>
      <c r="CU246" s="113">
        <v>25.8</v>
      </c>
      <c r="CV246" s="113">
        <v>27.7</v>
      </c>
      <c r="CW246" s="113">
        <v>24.1</v>
      </c>
      <c r="CX246" s="113">
        <v>24</v>
      </c>
      <c r="DA246" s="113">
        <v>46000</v>
      </c>
      <c r="DB246" s="113">
        <v>10.541666666666666</v>
      </c>
      <c r="DC246" s="113">
        <v>8.3000000000000007</v>
      </c>
    </row>
    <row r="247" spans="3:107">
      <c r="C247" s="115">
        <f t="shared" si="99"/>
        <v>246</v>
      </c>
      <c r="D247" s="116">
        <f t="shared" si="76"/>
        <v>24.3445</v>
      </c>
      <c r="E247" s="116">
        <f t="shared" si="77"/>
        <v>25.8</v>
      </c>
      <c r="F247" s="116">
        <f t="shared" si="78"/>
        <v>16.3445</v>
      </c>
      <c r="G247" s="116">
        <f>指導機関用調整項目!$G$2*F247/$F$367</f>
        <v>0.1313285907274174</v>
      </c>
      <c r="H247" s="116">
        <f t="shared" si="100"/>
        <v>17.599733138084403</v>
      </c>
      <c r="I247" s="116">
        <f>IF(降水量!Y247&gt;0,降水量!Y247*飽差!I247*F247*E247,0)</f>
        <v>75.788493069461822</v>
      </c>
      <c r="J247" s="116">
        <f>指導機関用調整項目!$G$2*I247/$I$367</f>
        <v>0.21977476959261674</v>
      </c>
      <c r="K247" s="116"/>
      <c r="M247" s="116">
        <f t="shared" si="79"/>
        <v>27.26</v>
      </c>
      <c r="N247" s="116">
        <f t="shared" si="80"/>
        <v>26.74</v>
      </c>
      <c r="O247" s="116">
        <f t="shared" si="81"/>
        <v>26.750000000000004</v>
      </c>
      <c r="P247" s="116">
        <f t="shared" si="82"/>
        <v>27.48</v>
      </c>
      <c r="Q247" s="116">
        <f t="shared" si="83"/>
        <v>21.75</v>
      </c>
      <c r="R247" s="116">
        <f t="shared" si="84"/>
        <v>24.6</v>
      </c>
      <c r="S247" s="116">
        <f t="shared" si="85"/>
        <v>25.8</v>
      </c>
      <c r="T247" s="116">
        <f t="shared" si="86"/>
        <v>27.159999999999997</v>
      </c>
      <c r="U247" s="116">
        <f t="shared" si="87"/>
        <v>26.82</v>
      </c>
      <c r="V247" s="116">
        <f t="shared" si="88"/>
        <v>25.675000000000001</v>
      </c>
      <c r="Y247" s="116">
        <f t="shared" si="89"/>
        <v>27.26</v>
      </c>
      <c r="Z247" s="113">
        <v>29.8</v>
      </c>
      <c r="AA247" s="113">
        <v>28.8</v>
      </c>
      <c r="AB247" s="113">
        <v>29.1</v>
      </c>
      <c r="AC247" s="113">
        <v>26.5</v>
      </c>
      <c r="AD247" s="113">
        <v>22.1</v>
      </c>
      <c r="AE247" s="115"/>
      <c r="AG247" s="116">
        <f t="shared" si="90"/>
        <v>26.74</v>
      </c>
      <c r="AH247" s="113">
        <v>28.2</v>
      </c>
      <c r="AI247" s="113">
        <v>27.6</v>
      </c>
      <c r="AJ247" s="113">
        <v>29.4</v>
      </c>
      <c r="AK247" s="113">
        <v>26.3</v>
      </c>
      <c r="AL247" s="113">
        <v>22.2</v>
      </c>
      <c r="AM247" s="115"/>
      <c r="AO247" s="116">
        <f t="shared" si="91"/>
        <v>26.750000000000004</v>
      </c>
      <c r="AP247" s="113">
        <v>28.3</v>
      </c>
      <c r="AQ247" s="113">
        <v>27.9</v>
      </c>
      <c r="AR247" s="113">
        <v>29.3</v>
      </c>
      <c r="AS247" s="113">
        <v>26.6</v>
      </c>
      <c r="AT247" s="113">
        <v>23.2</v>
      </c>
      <c r="AU247" s="115"/>
      <c r="AW247" s="116">
        <f t="shared" si="92"/>
        <v>27.48</v>
      </c>
      <c r="AX247" s="113">
        <v>29.5</v>
      </c>
      <c r="AY247" s="113">
        <v>28.2</v>
      </c>
      <c r="AZ247" s="113">
        <v>29.6</v>
      </c>
      <c r="BA247" s="113">
        <v>27.2</v>
      </c>
      <c r="BB247" s="113">
        <v>22.9</v>
      </c>
      <c r="BC247" s="115"/>
      <c r="BE247" s="116">
        <f t="shared" si="93"/>
        <v>21.75</v>
      </c>
      <c r="BF247" s="113">
        <v>24</v>
      </c>
      <c r="BG247" s="113">
        <v>22.8</v>
      </c>
      <c r="BI247" s="113">
        <v>21.7</v>
      </c>
      <c r="BJ247" s="113">
        <v>18.5</v>
      </c>
      <c r="BK247" s="115"/>
      <c r="BM247" s="116">
        <f t="shared" si="94"/>
        <v>24.6</v>
      </c>
      <c r="BN247" s="113">
        <v>26.2</v>
      </c>
      <c r="BO247" s="113">
        <v>24.6</v>
      </c>
      <c r="BP247" s="113">
        <v>26</v>
      </c>
      <c r="BQ247" s="113">
        <v>24.9</v>
      </c>
      <c r="BR247" s="113">
        <v>21.3</v>
      </c>
      <c r="BU247" s="116">
        <f t="shared" si="95"/>
        <v>25.8</v>
      </c>
      <c r="BV247" s="113">
        <v>28</v>
      </c>
      <c r="BW247" s="113">
        <v>26.9</v>
      </c>
      <c r="BX247" s="113">
        <v>27.7</v>
      </c>
      <c r="BY247" s="113">
        <v>25</v>
      </c>
      <c r="BZ247" s="113">
        <v>21.4</v>
      </c>
      <c r="CC247" s="116">
        <f t="shared" si="96"/>
        <v>27.159999999999997</v>
      </c>
      <c r="CD247" s="113">
        <v>28.2</v>
      </c>
      <c r="CE247" s="113">
        <v>28.3</v>
      </c>
      <c r="CF247" s="113">
        <v>29.1</v>
      </c>
      <c r="CG247" s="113">
        <v>26.8</v>
      </c>
      <c r="CH247" s="113">
        <v>23.4</v>
      </c>
      <c r="CK247" s="116">
        <f t="shared" si="97"/>
        <v>26.82</v>
      </c>
      <c r="CL247" s="113">
        <v>28.7</v>
      </c>
      <c r="CM247" s="113">
        <v>27.5</v>
      </c>
      <c r="CN247" s="113">
        <v>29.3</v>
      </c>
      <c r="CO247" s="113">
        <v>26.1</v>
      </c>
      <c r="CP247" s="113">
        <v>22.5</v>
      </c>
      <c r="CS247" s="116">
        <f t="shared" si="98"/>
        <v>25.675000000000001</v>
      </c>
      <c r="CT247" s="113">
        <v>28.5</v>
      </c>
      <c r="CU247" s="113">
        <v>26.1</v>
      </c>
      <c r="CV247" s="113">
        <v>28.6</v>
      </c>
      <c r="CW247" s="113">
        <v>25.8</v>
      </c>
      <c r="CX247" s="113">
        <v>22.2</v>
      </c>
      <c r="DA247" s="113">
        <v>46001</v>
      </c>
      <c r="DB247" s="113">
        <v>9.8370833333333323</v>
      </c>
      <c r="DC247" s="113">
        <v>7.2</v>
      </c>
    </row>
    <row r="248" spans="3:107">
      <c r="C248" s="115">
        <f t="shared" si="99"/>
        <v>247</v>
      </c>
      <c r="D248" s="116">
        <f t="shared" si="76"/>
        <v>23.622249999999998</v>
      </c>
      <c r="E248" s="116">
        <f t="shared" si="77"/>
        <v>24.9</v>
      </c>
      <c r="F248" s="116">
        <f t="shared" si="78"/>
        <v>15.622249999999998</v>
      </c>
      <c r="G248" s="116">
        <f>指導機関用調整項目!$G$2*F248/$F$367</f>
        <v>0.12552528841453675</v>
      </c>
      <c r="H248" s="116">
        <f t="shared" si="100"/>
        <v>17.725258426498939</v>
      </c>
      <c r="I248" s="116">
        <f>IF(降水量!Y248&gt;0,降水量!Y248*飽差!I248*F248*E248,0)</f>
        <v>32.157095973343722</v>
      </c>
      <c r="J248" s="116">
        <f>指導機関用調整項目!$G$2*I248/$I$367</f>
        <v>9.3250545987659736e-002</v>
      </c>
      <c r="K248" s="116"/>
      <c r="M248" s="116">
        <f t="shared" si="79"/>
        <v>26.380000000000003</v>
      </c>
      <c r="N248" s="116">
        <f t="shared" si="80"/>
        <v>26.160000000000004</v>
      </c>
      <c r="O248" s="116">
        <f t="shared" si="81"/>
        <v>26.200000000000003</v>
      </c>
      <c r="P248" s="116">
        <f t="shared" si="82"/>
        <v>26.58</v>
      </c>
      <c r="Q248" s="116">
        <f t="shared" si="83"/>
        <v>21.125</v>
      </c>
      <c r="R248" s="116">
        <f t="shared" si="84"/>
        <v>24.119999999999997</v>
      </c>
      <c r="S248" s="116">
        <f t="shared" si="85"/>
        <v>24.9</v>
      </c>
      <c r="T248" s="116">
        <f t="shared" si="86"/>
        <v>26.56</v>
      </c>
      <c r="U248" s="116">
        <f t="shared" si="87"/>
        <v>26.3</v>
      </c>
      <c r="V248" s="116">
        <f t="shared" si="88"/>
        <v>25.524999999999999</v>
      </c>
      <c r="Y248" s="116">
        <f t="shared" si="89"/>
        <v>26.380000000000003</v>
      </c>
      <c r="Z248" s="113">
        <v>27.7</v>
      </c>
      <c r="AA248" s="113">
        <v>26.7</v>
      </c>
      <c r="AB248" s="113">
        <v>27.7</v>
      </c>
      <c r="AC248" s="113">
        <v>27.2</v>
      </c>
      <c r="AD248" s="113">
        <v>22.6</v>
      </c>
      <c r="AE248" s="115"/>
      <c r="AG248" s="116">
        <f t="shared" si="90"/>
        <v>26.160000000000004</v>
      </c>
      <c r="AH248" s="113">
        <v>27</v>
      </c>
      <c r="AI248" s="113">
        <v>26.3</v>
      </c>
      <c r="AJ248" s="113">
        <v>27.7</v>
      </c>
      <c r="AK248" s="113">
        <v>27.2</v>
      </c>
      <c r="AL248" s="113">
        <v>22.6</v>
      </c>
      <c r="AM248" s="115"/>
      <c r="AO248" s="116">
        <f t="shared" si="91"/>
        <v>26.200000000000003</v>
      </c>
      <c r="AP248" s="113">
        <v>26.8</v>
      </c>
      <c r="AQ248" s="113">
        <v>26.3</v>
      </c>
      <c r="AR248" s="113">
        <v>28.4</v>
      </c>
      <c r="AS248" s="113">
        <v>27</v>
      </c>
      <c r="AT248" s="113">
        <v>23.1</v>
      </c>
      <c r="AU248" s="115"/>
      <c r="AW248" s="116">
        <f t="shared" si="92"/>
        <v>26.58</v>
      </c>
      <c r="AX248" s="113">
        <v>27</v>
      </c>
      <c r="AY248" s="113">
        <v>26.1</v>
      </c>
      <c r="AZ248" s="113">
        <v>28.9</v>
      </c>
      <c r="BA248" s="113">
        <v>27.6</v>
      </c>
      <c r="BB248" s="113">
        <v>23.3</v>
      </c>
      <c r="BC248" s="115"/>
      <c r="BE248" s="116">
        <f t="shared" si="93"/>
        <v>21.125</v>
      </c>
      <c r="BF248" s="113">
        <v>22.4</v>
      </c>
      <c r="BG248" s="113">
        <v>21.7</v>
      </c>
      <c r="BI248" s="113">
        <v>21.5</v>
      </c>
      <c r="BJ248" s="113">
        <v>18.899999999999999</v>
      </c>
      <c r="BK248" s="115"/>
      <c r="BM248" s="116">
        <f t="shared" si="94"/>
        <v>24.119999999999997</v>
      </c>
      <c r="BN248" s="113">
        <v>24.5</v>
      </c>
      <c r="BO248" s="113">
        <v>23.7</v>
      </c>
      <c r="BP248" s="113">
        <v>26.4</v>
      </c>
      <c r="BQ248" s="113">
        <v>24.2</v>
      </c>
      <c r="BR248" s="113">
        <v>21.8</v>
      </c>
      <c r="BU248" s="116">
        <f t="shared" si="95"/>
        <v>24.9</v>
      </c>
      <c r="BV248" s="113">
        <v>25.3</v>
      </c>
      <c r="BW248" s="113">
        <v>24.9</v>
      </c>
      <c r="BX248" s="113">
        <v>26.8</v>
      </c>
      <c r="BY248" s="113">
        <v>25.5</v>
      </c>
      <c r="BZ248" s="113">
        <v>22</v>
      </c>
      <c r="CC248" s="116">
        <f t="shared" si="96"/>
        <v>26.56</v>
      </c>
      <c r="CD248" s="113">
        <v>26.3</v>
      </c>
      <c r="CE248" s="113">
        <v>27</v>
      </c>
      <c r="CF248" s="113">
        <v>28.2</v>
      </c>
      <c r="CG248" s="113">
        <v>27.2</v>
      </c>
      <c r="CH248" s="113">
        <v>24.1</v>
      </c>
      <c r="CK248" s="116">
        <f t="shared" si="97"/>
        <v>26.3</v>
      </c>
      <c r="CL248" s="113">
        <v>26.6</v>
      </c>
      <c r="CM248" s="113">
        <v>26.6</v>
      </c>
      <c r="CN248" s="113">
        <v>28.5</v>
      </c>
      <c r="CO248" s="113">
        <v>26.5</v>
      </c>
      <c r="CP248" s="113">
        <v>23.3</v>
      </c>
      <c r="CS248" s="116">
        <f t="shared" si="98"/>
        <v>25.524999999999999</v>
      </c>
      <c r="CT248" s="113">
        <v>26</v>
      </c>
      <c r="CU248" s="113">
        <v>24.9</v>
      </c>
      <c r="CV248" s="113">
        <v>28.2</v>
      </c>
      <c r="CW248" s="113">
        <v>26.2</v>
      </c>
      <c r="CX248" s="113">
        <v>22.8</v>
      </c>
      <c r="DA248" s="113">
        <v>46002</v>
      </c>
      <c r="DB248" s="113">
        <v>10.123333333333335</v>
      </c>
      <c r="DC248" s="113">
        <v>9.4</v>
      </c>
    </row>
    <row r="249" spans="3:107">
      <c r="C249" s="115">
        <f t="shared" si="99"/>
        <v>248</v>
      </c>
      <c r="D249" s="116">
        <f t="shared" si="76"/>
        <v>23.718550000000004</v>
      </c>
      <c r="E249" s="116">
        <f t="shared" si="77"/>
        <v>25.020000000000003</v>
      </c>
      <c r="F249" s="116">
        <f t="shared" si="78"/>
        <v>15.718550000000004</v>
      </c>
      <c r="G249" s="116">
        <f>指導機関用調整項目!$G$2*F249/$F$367</f>
        <v>0.12629906205625421</v>
      </c>
      <c r="H249" s="116">
        <f t="shared" si="100"/>
        <v>17.851557488555194</v>
      </c>
      <c r="I249" s="116">
        <f>IF(降水量!Y249&gt;0,降水量!Y249*飽差!I249*F249*E249,0)</f>
        <v>67.304459894081106</v>
      </c>
      <c r="J249" s="116">
        <f>指導機関用調整項目!$G$2*I249/$I$367</f>
        <v>0.19517240106911954</v>
      </c>
      <c r="K249" s="116"/>
      <c r="M249" s="116">
        <f t="shared" si="79"/>
        <v>26.26</v>
      </c>
      <c r="N249" s="116">
        <f t="shared" si="80"/>
        <v>25.959999999999997</v>
      </c>
      <c r="O249" s="116">
        <f t="shared" si="81"/>
        <v>26.700000000000003</v>
      </c>
      <c r="P249" s="116">
        <f t="shared" si="82"/>
        <v>26.78</v>
      </c>
      <c r="Q249" s="116">
        <f t="shared" si="83"/>
        <v>20.9</v>
      </c>
      <c r="R249" s="116">
        <f t="shared" si="84"/>
        <v>24.18</v>
      </c>
      <c r="S249" s="116">
        <f t="shared" si="85"/>
        <v>25.020000000000003</v>
      </c>
      <c r="T249" s="116">
        <f t="shared" si="86"/>
        <v>26.6</v>
      </c>
      <c r="U249" s="116">
        <f t="shared" si="87"/>
        <v>26.32</v>
      </c>
      <c r="V249" s="116">
        <f t="shared" si="88"/>
        <v>25.775000000000002</v>
      </c>
      <c r="Y249" s="116">
        <f t="shared" si="89"/>
        <v>26.26</v>
      </c>
      <c r="Z249" s="113">
        <v>25.1</v>
      </c>
      <c r="AA249" s="113">
        <v>26.7</v>
      </c>
      <c r="AB249" s="113">
        <v>28.4</v>
      </c>
      <c r="AC249" s="113">
        <v>27.3</v>
      </c>
      <c r="AD249" s="113">
        <v>23.8</v>
      </c>
      <c r="AE249" s="115"/>
      <c r="AG249" s="116">
        <f t="shared" si="90"/>
        <v>25.959999999999997</v>
      </c>
      <c r="AH249" s="113">
        <v>24.8</v>
      </c>
      <c r="AI249" s="113">
        <v>25.9</v>
      </c>
      <c r="AJ249" s="113">
        <v>27.9</v>
      </c>
      <c r="AK249" s="113">
        <v>27.6</v>
      </c>
      <c r="AL249" s="113">
        <v>23.6</v>
      </c>
      <c r="AM249" s="115"/>
      <c r="AO249" s="116">
        <f t="shared" si="91"/>
        <v>26.700000000000003</v>
      </c>
      <c r="AP249" s="113">
        <v>25.2</v>
      </c>
      <c r="AQ249" s="113">
        <v>26.4</v>
      </c>
      <c r="AR249" s="113">
        <v>28.5</v>
      </c>
      <c r="AS249" s="113">
        <v>27.5</v>
      </c>
      <c r="AT249" s="113">
        <v>24.4</v>
      </c>
      <c r="AU249" s="115"/>
      <c r="AW249" s="116">
        <f t="shared" si="92"/>
        <v>26.78</v>
      </c>
      <c r="AX249" s="113">
        <v>25.9</v>
      </c>
      <c r="AY249" s="113">
        <v>27</v>
      </c>
      <c r="AZ249" s="113">
        <v>28.8</v>
      </c>
      <c r="BA249" s="113">
        <v>27.9</v>
      </c>
      <c r="BB249" s="113">
        <v>24.3</v>
      </c>
      <c r="BC249" s="115"/>
      <c r="BE249" s="116">
        <f t="shared" si="93"/>
        <v>20.9</v>
      </c>
      <c r="BF249" s="113">
        <v>21.1</v>
      </c>
      <c r="BG249" s="113">
        <v>21.4</v>
      </c>
      <c r="BI249" s="113">
        <v>21.6</v>
      </c>
      <c r="BJ249" s="113">
        <v>19.5</v>
      </c>
      <c r="BK249" s="115"/>
      <c r="BM249" s="116">
        <f t="shared" si="94"/>
        <v>24.18</v>
      </c>
      <c r="BN249" s="113">
        <v>23.4</v>
      </c>
      <c r="BO249" s="113">
        <v>24.1</v>
      </c>
      <c r="BP249" s="113">
        <v>26.5</v>
      </c>
      <c r="BQ249" s="113">
        <v>24.6</v>
      </c>
      <c r="BR249" s="113">
        <v>22.3</v>
      </c>
      <c r="BU249" s="116">
        <f t="shared" si="95"/>
        <v>25.020000000000003</v>
      </c>
      <c r="BV249" s="113">
        <v>25.1</v>
      </c>
      <c r="BW249" s="113">
        <v>25</v>
      </c>
      <c r="BX249" s="113">
        <v>26.3</v>
      </c>
      <c r="BY249" s="113">
        <v>25.7</v>
      </c>
      <c r="BZ249" s="113">
        <v>23</v>
      </c>
      <c r="CC249" s="116">
        <f t="shared" si="96"/>
        <v>26.6</v>
      </c>
      <c r="CD249" s="113">
        <v>26.1</v>
      </c>
      <c r="CE249" s="113">
        <v>27</v>
      </c>
      <c r="CF249" s="113">
        <v>27.6</v>
      </c>
      <c r="CG249" s="113">
        <v>27.5</v>
      </c>
      <c r="CH249" s="113">
        <v>24.8</v>
      </c>
      <c r="CK249" s="116">
        <f t="shared" si="97"/>
        <v>26.32</v>
      </c>
      <c r="CL249" s="113">
        <v>26.5</v>
      </c>
      <c r="CM249" s="113">
        <v>26.2</v>
      </c>
      <c r="CN249" s="113">
        <v>27.8</v>
      </c>
      <c r="CO249" s="113">
        <v>26.7</v>
      </c>
      <c r="CP249" s="113">
        <v>24.4</v>
      </c>
      <c r="CS249" s="116">
        <f t="shared" si="98"/>
        <v>25.775000000000002</v>
      </c>
      <c r="CT249" s="113">
        <v>25.5</v>
      </c>
      <c r="CU249" s="113">
        <v>25.6</v>
      </c>
      <c r="CV249" s="113">
        <v>27.6</v>
      </c>
      <c r="CW249" s="113">
        <v>26.1</v>
      </c>
      <c r="CX249" s="113">
        <v>23.8</v>
      </c>
      <c r="DA249" s="113">
        <v>46003</v>
      </c>
      <c r="DB249" s="113">
        <v>10.410833333333334</v>
      </c>
      <c r="DC249" s="113">
        <v>8.6999999999999993</v>
      </c>
    </row>
    <row r="250" spans="3:107">
      <c r="C250" s="115">
        <f t="shared" si="99"/>
        <v>249</v>
      </c>
      <c r="D250" s="116">
        <f t="shared" si="76"/>
        <v>23.2531</v>
      </c>
      <c r="E250" s="116">
        <f t="shared" si="77"/>
        <v>24.44</v>
      </c>
      <c r="F250" s="116">
        <f t="shared" si="78"/>
        <v>15.2531</v>
      </c>
      <c r="G250" s="116">
        <f>指導機関用調整項目!$G$2*F250/$F$367</f>
        <v>0.12255915612128668</v>
      </c>
      <c r="H250" s="116">
        <f t="shared" si="100"/>
        <v>17.974116644676482</v>
      </c>
      <c r="I250" s="116">
        <f>IF(降水量!Y250&gt;0,降水量!Y250*飽差!I250*F250*E250,0)</f>
        <v>36.983341385742492</v>
      </c>
      <c r="J250" s="116">
        <f>指導機関用調整項目!$G$2*I250/$I$367</f>
        <v>0.10724590241380241</v>
      </c>
      <c r="K250" s="116"/>
      <c r="M250" s="116">
        <f t="shared" si="79"/>
        <v>26.140000000000004</v>
      </c>
      <c r="N250" s="116">
        <f t="shared" si="80"/>
        <v>25.82</v>
      </c>
      <c r="O250" s="116">
        <f t="shared" si="81"/>
        <v>25.9</v>
      </c>
      <c r="P250" s="116">
        <f t="shared" si="82"/>
        <v>26.3</v>
      </c>
      <c r="Q250" s="116">
        <f t="shared" si="83"/>
        <v>20.399999999999999</v>
      </c>
      <c r="R250" s="116">
        <f t="shared" si="84"/>
        <v>23.459999999999997</v>
      </c>
      <c r="S250" s="116">
        <f t="shared" si="85"/>
        <v>24.44</v>
      </c>
      <c r="T250" s="116">
        <f t="shared" si="86"/>
        <v>26.32</v>
      </c>
      <c r="U250" s="116">
        <f t="shared" si="87"/>
        <v>25.76</v>
      </c>
      <c r="V250" s="116">
        <f t="shared" si="88"/>
        <v>24.875</v>
      </c>
      <c r="Y250" s="116">
        <f t="shared" si="89"/>
        <v>26.140000000000004</v>
      </c>
      <c r="Z250" s="113">
        <v>26.9</v>
      </c>
      <c r="AA250" s="113">
        <v>26.9</v>
      </c>
      <c r="AB250" s="113">
        <v>27.2</v>
      </c>
      <c r="AC250" s="113">
        <v>27.4</v>
      </c>
      <c r="AD250" s="113">
        <v>22.3</v>
      </c>
      <c r="AE250" s="115"/>
      <c r="AG250" s="116">
        <f t="shared" si="90"/>
        <v>25.82</v>
      </c>
      <c r="AH250" s="113">
        <v>26.2</v>
      </c>
      <c r="AI250" s="113">
        <v>26.6</v>
      </c>
      <c r="AJ250" s="113">
        <v>26.3</v>
      </c>
      <c r="AK250" s="113">
        <v>27.9</v>
      </c>
      <c r="AL250" s="113">
        <v>22.1</v>
      </c>
      <c r="AM250" s="115"/>
      <c r="AO250" s="116">
        <f t="shared" si="91"/>
        <v>25.9</v>
      </c>
      <c r="AP250" s="113">
        <v>26.4</v>
      </c>
      <c r="AQ250" s="113">
        <v>26.7</v>
      </c>
      <c r="AR250" s="113">
        <v>26.2</v>
      </c>
      <c r="AS250" s="113">
        <v>27.6</v>
      </c>
      <c r="AT250" s="113">
        <v>23.1</v>
      </c>
      <c r="AU250" s="115"/>
      <c r="AW250" s="116">
        <f t="shared" si="92"/>
        <v>26.3</v>
      </c>
      <c r="AX250" s="113">
        <v>26.7</v>
      </c>
      <c r="AY250" s="113">
        <v>27.2</v>
      </c>
      <c r="AZ250" s="113">
        <v>26.8</v>
      </c>
      <c r="BA250" s="113">
        <v>27.5</v>
      </c>
      <c r="BB250" s="113">
        <v>23.3</v>
      </c>
      <c r="BC250" s="115"/>
      <c r="BE250" s="116">
        <f t="shared" si="93"/>
        <v>20.399999999999999</v>
      </c>
      <c r="BF250" s="113">
        <v>21.5</v>
      </c>
      <c r="BG250" s="113">
        <v>22.2</v>
      </c>
      <c r="BI250" s="113">
        <v>20.8</v>
      </c>
      <c r="BJ250" s="113">
        <v>17.100000000000001</v>
      </c>
      <c r="BK250" s="115"/>
      <c r="BM250" s="116">
        <f t="shared" si="94"/>
        <v>23.459999999999997</v>
      </c>
      <c r="BN250" s="113">
        <v>24.4</v>
      </c>
      <c r="BO250" s="113">
        <v>24.9</v>
      </c>
      <c r="BP250" s="113">
        <v>23.4</v>
      </c>
      <c r="BQ250" s="113">
        <v>24.2</v>
      </c>
      <c r="BR250" s="113">
        <v>20.399999999999999</v>
      </c>
      <c r="BU250" s="116">
        <f t="shared" si="95"/>
        <v>24.44</v>
      </c>
      <c r="BV250" s="113">
        <v>25.7</v>
      </c>
      <c r="BW250" s="113">
        <v>25.3</v>
      </c>
      <c r="BX250" s="113">
        <v>24.1</v>
      </c>
      <c r="BY250" s="113">
        <v>25.6</v>
      </c>
      <c r="BZ250" s="113">
        <v>21.5</v>
      </c>
      <c r="CC250" s="116">
        <f t="shared" si="96"/>
        <v>26.32</v>
      </c>
      <c r="CD250" s="113">
        <v>26.4</v>
      </c>
      <c r="CE250" s="113">
        <v>26.9</v>
      </c>
      <c r="CF250" s="113">
        <v>25.9</v>
      </c>
      <c r="CG250" s="113">
        <v>28.2</v>
      </c>
      <c r="CH250" s="113">
        <v>24.2</v>
      </c>
      <c r="CK250" s="116">
        <f t="shared" si="97"/>
        <v>25.76</v>
      </c>
      <c r="CL250" s="113">
        <v>26</v>
      </c>
      <c r="CM250" s="113">
        <v>26.6</v>
      </c>
      <c r="CN250" s="113">
        <v>25.2</v>
      </c>
      <c r="CO250" s="113">
        <v>27.9</v>
      </c>
      <c r="CP250" s="113">
        <v>23.1</v>
      </c>
      <c r="CS250" s="116">
        <f t="shared" si="98"/>
        <v>24.875</v>
      </c>
      <c r="CT250" s="113">
        <v>25.8</v>
      </c>
      <c r="CU250" s="113">
        <v>26</v>
      </c>
      <c r="CV250" s="113">
        <v>24.4</v>
      </c>
      <c r="CW250" s="113">
        <v>26.7</v>
      </c>
      <c r="CX250" s="113">
        <v>22.4</v>
      </c>
      <c r="DA250" s="113">
        <v>46004</v>
      </c>
      <c r="DB250" s="113">
        <v>10.143809523809525</v>
      </c>
      <c r="DC250" s="113">
        <v>7.8</v>
      </c>
    </row>
    <row r="251" spans="3:107">
      <c r="C251" s="115">
        <f t="shared" si="99"/>
        <v>250</v>
      </c>
      <c r="D251" s="116">
        <f t="shared" si="76"/>
        <v>23.1568</v>
      </c>
      <c r="E251" s="116">
        <f t="shared" si="77"/>
        <v>24.32</v>
      </c>
      <c r="F251" s="116">
        <f t="shared" si="78"/>
        <v>15.1568</v>
      </c>
      <c r="G251" s="116">
        <f>指導機関用調整項目!$G$2*F251/$F$367</f>
        <v>0.12178538247956927</v>
      </c>
      <c r="H251" s="116">
        <f t="shared" si="100"/>
        <v>18.09590202715605</v>
      </c>
      <c r="I251" s="116">
        <f>IF(降水量!Y251&gt;0,降水量!Y251*飽差!I251*F251*E251,0)</f>
        <v>51.818525069434628</v>
      </c>
      <c r="J251" s="116">
        <f>指導機関用調整項目!$G$2*I251/$I$367</f>
        <v>0.15026561350581952</v>
      </c>
      <c r="K251" s="116"/>
      <c r="M251" s="116">
        <f t="shared" si="79"/>
        <v>25.7</v>
      </c>
      <c r="N251" s="116">
        <f t="shared" si="80"/>
        <v>25.3</v>
      </c>
      <c r="O251" s="116">
        <f t="shared" si="81"/>
        <v>25.2</v>
      </c>
      <c r="P251" s="116">
        <f t="shared" si="82"/>
        <v>25.82</v>
      </c>
      <c r="Q251" s="116">
        <f t="shared" si="83"/>
        <v>20.425000000000001</v>
      </c>
      <c r="R251" s="116">
        <f t="shared" si="84"/>
        <v>23.36</v>
      </c>
      <c r="S251" s="116">
        <f t="shared" si="85"/>
        <v>24.32</v>
      </c>
      <c r="T251" s="116">
        <f t="shared" si="86"/>
        <v>26.06</v>
      </c>
      <c r="U251" s="116">
        <f t="shared" si="87"/>
        <v>25.639999999999997</v>
      </c>
      <c r="V251" s="116">
        <f t="shared" si="88"/>
        <v>24.5</v>
      </c>
      <c r="Y251" s="116">
        <f t="shared" si="89"/>
        <v>25.7</v>
      </c>
      <c r="Z251" s="113">
        <v>27.5</v>
      </c>
      <c r="AA251" s="113">
        <v>28.1</v>
      </c>
      <c r="AB251" s="113">
        <v>25.1</v>
      </c>
      <c r="AC251" s="113">
        <v>26.3</v>
      </c>
      <c r="AD251" s="113">
        <v>21.5</v>
      </c>
      <c r="AE251" s="115"/>
      <c r="AG251" s="116">
        <f t="shared" si="90"/>
        <v>25.3</v>
      </c>
      <c r="AH251" s="113">
        <v>26.5</v>
      </c>
      <c r="AI251" s="113">
        <v>27.7</v>
      </c>
      <c r="AJ251" s="113">
        <v>25.3</v>
      </c>
      <c r="AK251" s="113">
        <v>25.5</v>
      </c>
      <c r="AL251" s="113">
        <v>21.5</v>
      </c>
      <c r="AM251" s="115"/>
      <c r="AO251" s="116">
        <f t="shared" si="91"/>
        <v>25.2</v>
      </c>
      <c r="AP251" s="113">
        <v>26.1</v>
      </c>
      <c r="AQ251" s="113">
        <v>27.5</v>
      </c>
      <c r="AR251" s="113">
        <v>25.2</v>
      </c>
      <c r="AS251" s="113">
        <v>25.4</v>
      </c>
      <c r="AT251" s="113">
        <v>22.7</v>
      </c>
      <c r="AU251" s="115"/>
      <c r="AW251" s="116">
        <f t="shared" si="92"/>
        <v>25.82</v>
      </c>
      <c r="AX251" s="113">
        <v>27.2</v>
      </c>
      <c r="AY251" s="113">
        <v>28.2</v>
      </c>
      <c r="AZ251" s="113">
        <v>25.7</v>
      </c>
      <c r="BA251" s="113">
        <v>25.3</v>
      </c>
      <c r="BB251" s="113">
        <v>22.7</v>
      </c>
      <c r="BC251" s="115"/>
      <c r="BE251" s="116">
        <f t="shared" si="93"/>
        <v>20.425000000000001</v>
      </c>
      <c r="BF251" s="113">
        <v>22.3</v>
      </c>
      <c r="BG251" s="113">
        <v>22</v>
      </c>
      <c r="BI251" s="113">
        <v>21.5</v>
      </c>
      <c r="BJ251" s="113">
        <v>15.9</v>
      </c>
      <c r="BK251" s="115"/>
      <c r="BM251" s="116">
        <f t="shared" si="94"/>
        <v>23.36</v>
      </c>
      <c r="BN251" s="113">
        <v>25.1</v>
      </c>
      <c r="BO251" s="113">
        <v>25.6</v>
      </c>
      <c r="BP251" s="113">
        <v>23.3</v>
      </c>
      <c r="BQ251" s="113">
        <v>23.8</v>
      </c>
      <c r="BR251" s="113">
        <v>19</v>
      </c>
      <c r="BU251" s="116">
        <f t="shared" si="95"/>
        <v>24.32</v>
      </c>
      <c r="BV251" s="113">
        <v>26.1</v>
      </c>
      <c r="BW251" s="113">
        <v>26.4</v>
      </c>
      <c r="BX251" s="113">
        <v>23.6</v>
      </c>
      <c r="BY251" s="113">
        <v>24.4</v>
      </c>
      <c r="BZ251" s="113">
        <v>21.1</v>
      </c>
      <c r="CC251" s="116">
        <f t="shared" si="96"/>
        <v>26.06</v>
      </c>
      <c r="CD251" s="113">
        <v>26.9</v>
      </c>
      <c r="CE251" s="113">
        <v>28.1</v>
      </c>
      <c r="CF251" s="113">
        <v>25.2</v>
      </c>
      <c r="CG251" s="113">
        <v>26.5</v>
      </c>
      <c r="CH251" s="113">
        <v>23.6</v>
      </c>
      <c r="CK251" s="116">
        <f t="shared" si="97"/>
        <v>25.639999999999997</v>
      </c>
      <c r="CL251" s="113">
        <v>26.7</v>
      </c>
      <c r="CM251" s="113">
        <v>27.9</v>
      </c>
      <c r="CN251" s="113">
        <v>24.8</v>
      </c>
      <c r="CO251" s="113">
        <v>26.5</v>
      </c>
      <c r="CP251" s="113">
        <v>22.3</v>
      </c>
      <c r="CS251" s="116">
        <f t="shared" si="98"/>
        <v>24.5</v>
      </c>
      <c r="CT251" s="113">
        <v>26.5</v>
      </c>
      <c r="CU251" s="113">
        <v>27.3</v>
      </c>
      <c r="CV251" s="113">
        <v>24.2</v>
      </c>
      <c r="CW251" s="113">
        <v>24.9</v>
      </c>
      <c r="CX251" s="113">
        <v>21.6</v>
      </c>
      <c r="DA251" s="113">
        <v>46005</v>
      </c>
      <c r="DB251" s="113">
        <v>10.518749999999999</v>
      </c>
      <c r="DC251" s="113">
        <v>9.1999999999999993</v>
      </c>
    </row>
    <row r="252" spans="3:107">
      <c r="C252" s="115">
        <f t="shared" si="99"/>
        <v>251</v>
      </c>
      <c r="D252" s="116">
        <f t="shared" si="76"/>
        <v>23.381500000000003</v>
      </c>
      <c r="E252" s="116">
        <f t="shared" si="77"/>
        <v>24.6</v>
      </c>
      <c r="F252" s="116">
        <f t="shared" si="78"/>
        <v>15.381500000000003</v>
      </c>
      <c r="G252" s="116">
        <f>指導機関用調整項目!$G$2*F252/$F$367</f>
        <v>0.12359085431024325</v>
      </c>
      <c r="H252" s="116">
        <f t="shared" si="100"/>
        <v>18.219492881466294</v>
      </c>
      <c r="I252" s="116">
        <f>IF(降水量!Y252&gt;0,降水量!Y252*飽差!I252*F252*E252,0)</f>
        <v>56.836791102767421</v>
      </c>
      <c r="J252" s="116">
        <f>指導機関用調整項目!$G$2*I252/$I$367</f>
        <v>0.16481779968293939</v>
      </c>
      <c r="K252" s="116"/>
      <c r="M252" s="116">
        <f t="shared" si="79"/>
        <v>26.08</v>
      </c>
      <c r="N252" s="116">
        <f t="shared" si="80"/>
        <v>25.860000000000003</v>
      </c>
      <c r="O252" s="116">
        <f t="shared" si="81"/>
        <v>25.525000000000002</v>
      </c>
      <c r="P252" s="116">
        <f t="shared" si="82"/>
        <v>26.24</v>
      </c>
      <c r="Q252" s="116">
        <f t="shared" si="83"/>
        <v>21.025000000000002</v>
      </c>
      <c r="R252" s="116">
        <f t="shared" si="84"/>
        <v>23.62</v>
      </c>
      <c r="S252" s="116">
        <f t="shared" si="85"/>
        <v>24.6</v>
      </c>
      <c r="T252" s="116">
        <f t="shared" si="86"/>
        <v>26.08</v>
      </c>
      <c r="U252" s="116">
        <f t="shared" si="87"/>
        <v>25.619999999999997</v>
      </c>
      <c r="V252" s="116">
        <f t="shared" si="88"/>
        <v>24.074999999999999</v>
      </c>
      <c r="Y252" s="116">
        <f t="shared" si="89"/>
        <v>26.08</v>
      </c>
      <c r="Z252" s="113">
        <v>29.1</v>
      </c>
      <c r="AA252" s="113">
        <v>28.5</v>
      </c>
      <c r="AB252" s="113">
        <v>23.9</v>
      </c>
      <c r="AC252" s="113">
        <v>25.8</v>
      </c>
      <c r="AD252" s="113">
        <v>23.1</v>
      </c>
      <c r="AE252" s="115"/>
      <c r="AG252" s="116">
        <f t="shared" si="90"/>
        <v>25.860000000000003</v>
      </c>
      <c r="AH252" s="113">
        <v>28</v>
      </c>
      <c r="AI252" s="113">
        <v>28</v>
      </c>
      <c r="AJ252" s="113">
        <v>24.5</v>
      </c>
      <c r="AK252" s="113">
        <v>25.2</v>
      </c>
      <c r="AL252" s="113">
        <v>23.6</v>
      </c>
      <c r="AM252" s="115"/>
      <c r="AO252" s="116">
        <f t="shared" si="91"/>
        <v>25.525000000000002</v>
      </c>
      <c r="AP252" s="113">
        <v>27.7</v>
      </c>
      <c r="AQ252" s="113">
        <v>28.1</v>
      </c>
      <c r="AR252" s="113">
        <v>25.2</v>
      </c>
      <c r="AS252" s="113">
        <v>25.1</v>
      </c>
      <c r="AT252" s="113">
        <v>23.7</v>
      </c>
      <c r="AU252" s="115"/>
      <c r="AW252" s="116">
        <f t="shared" si="92"/>
        <v>26.24</v>
      </c>
      <c r="AX252" s="113">
        <v>28.5</v>
      </c>
      <c r="AY252" s="113">
        <v>28.3</v>
      </c>
      <c r="AZ252" s="113">
        <v>25.5</v>
      </c>
      <c r="BA252" s="113">
        <v>24.9</v>
      </c>
      <c r="BB252" s="113">
        <v>24</v>
      </c>
      <c r="BC252" s="115"/>
      <c r="BE252" s="116">
        <f t="shared" si="93"/>
        <v>21.025000000000002</v>
      </c>
      <c r="BF252" s="113">
        <v>24.7</v>
      </c>
      <c r="BG252" s="113">
        <v>23.5</v>
      </c>
      <c r="BI252" s="113">
        <v>20.2</v>
      </c>
      <c r="BJ252" s="113">
        <v>15.7</v>
      </c>
      <c r="BK252" s="115"/>
      <c r="BM252" s="116">
        <f t="shared" si="94"/>
        <v>23.62</v>
      </c>
      <c r="BN252" s="113">
        <v>27.2</v>
      </c>
      <c r="BO252" s="113">
        <v>26</v>
      </c>
      <c r="BP252" s="113">
        <v>22.1</v>
      </c>
      <c r="BQ252" s="113">
        <v>23</v>
      </c>
      <c r="BR252" s="113">
        <v>19.8</v>
      </c>
      <c r="BU252" s="116">
        <f t="shared" si="95"/>
        <v>24.6</v>
      </c>
      <c r="BV252" s="113">
        <v>28</v>
      </c>
      <c r="BW252" s="113">
        <v>26.6</v>
      </c>
      <c r="BX252" s="113">
        <v>23</v>
      </c>
      <c r="BY252" s="113">
        <v>23.5</v>
      </c>
      <c r="BZ252" s="113">
        <v>21.9</v>
      </c>
      <c r="CC252" s="116">
        <f t="shared" si="96"/>
        <v>26.08</v>
      </c>
      <c r="CD252" s="113">
        <v>27.8</v>
      </c>
      <c r="CE252" s="113">
        <v>28</v>
      </c>
      <c r="CF252" s="113">
        <v>25.2</v>
      </c>
      <c r="CG252" s="113">
        <v>25.5</v>
      </c>
      <c r="CH252" s="113">
        <v>23.9</v>
      </c>
      <c r="CK252" s="116">
        <f t="shared" si="97"/>
        <v>25.619999999999997</v>
      </c>
      <c r="CL252" s="113">
        <v>28.8</v>
      </c>
      <c r="CM252" s="113">
        <v>27.4</v>
      </c>
      <c r="CN252" s="113">
        <v>23.8</v>
      </c>
      <c r="CO252" s="113">
        <v>25</v>
      </c>
      <c r="CP252" s="113">
        <v>23.1</v>
      </c>
      <c r="CS252" s="116">
        <f t="shared" si="98"/>
        <v>24.074999999999999</v>
      </c>
      <c r="CT252" s="113">
        <v>28.8</v>
      </c>
      <c r="CU252" s="113">
        <v>27.1</v>
      </c>
      <c r="CV252" s="113">
        <v>22.8</v>
      </c>
      <c r="CW252" s="113">
        <v>24.1</v>
      </c>
      <c r="CX252" s="113">
        <v>22.3</v>
      </c>
      <c r="DA252" s="113">
        <v>46006</v>
      </c>
      <c r="DB252" s="113">
        <v>9.7758333333333329</v>
      </c>
      <c r="DC252" s="113">
        <v>6.4</v>
      </c>
    </row>
    <row r="253" spans="3:107">
      <c r="C253" s="115">
        <f t="shared" si="99"/>
        <v>252</v>
      </c>
      <c r="D253" s="116">
        <f t="shared" si="76"/>
        <v>23.911150000000003</v>
      </c>
      <c r="E253" s="116">
        <f t="shared" si="77"/>
        <v>25.26</v>
      </c>
      <c r="F253" s="116">
        <f t="shared" si="78"/>
        <v>15.911150000000003</v>
      </c>
      <c r="G253" s="116">
        <f>指導機関用調整項目!$G$2*F253/$F$367</f>
        <v>0.12784660933968903</v>
      </c>
      <c r="H253" s="116">
        <f t="shared" si="100"/>
        <v>18.347339490805982</v>
      </c>
      <c r="I253" s="116">
        <f>IF(降水量!Y253&gt;0,降水量!Y253*飽差!I253*F253*E253,0)</f>
        <v>51.092278652995631</v>
      </c>
      <c r="J253" s="116">
        <f>指導機関用調整項目!$G$2*I253/$I$367</f>
        <v>0.14815961255005358</v>
      </c>
      <c r="K253" s="116"/>
      <c r="M253" s="116">
        <f t="shared" si="79"/>
        <v>26.479999999999997</v>
      </c>
      <c r="N253" s="116">
        <f t="shared" si="80"/>
        <v>26.119999999999997</v>
      </c>
      <c r="O253" s="116">
        <f t="shared" si="81"/>
        <v>25.65</v>
      </c>
      <c r="P253" s="116">
        <f t="shared" si="82"/>
        <v>26.639999999999997</v>
      </c>
      <c r="Q253" s="116">
        <f t="shared" si="83"/>
        <v>21.925000000000001</v>
      </c>
      <c r="R253" s="116">
        <f t="shared" si="84"/>
        <v>24.68</v>
      </c>
      <c r="S253" s="116">
        <f t="shared" si="85"/>
        <v>25.26</v>
      </c>
      <c r="T253" s="116">
        <f t="shared" si="86"/>
        <v>26.54</v>
      </c>
      <c r="U253" s="116">
        <f t="shared" si="87"/>
        <v>26.3</v>
      </c>
      <c r="V253" s="116">
        <f t="shared" si="88"/>
        <v>25.25</v>
      </c>
      <c r="Y253" s="116">
        <f t="shared" si="89"/>
        <v>26.479999999999997</v>
      </c>
      <c r="Z253" s="113">
        <v>29.7</v>
      </c>
      <c r="AA253" s="113">
        <v>28.4</v>
      </c>
      <c r="AB253" s="113">
        <v>25.8</v>
      </c>
      <c r="AC253" s="113">
        <v>26.3</v>
      </c>
      <c r="AD253" s="113">
        <v>22.2</v>
      </c>
      <c r="AE253" s="115"/>
      <c r="AG253" s="116">
        <f t="shared" si="90"/>
        <v>26.119999999999997</v>
      </c>
      <c r="AH253" s="113">
        <v>28.8</v>
      </c>
      <c r="AI253" s="113">
        <v>28.3</v>
      </c>
      <c r="AJ253" s="113">
        <v>24.8</v>
      </c>
      <c r="AK253" s="113">
        <v>25.8</v>
      </c>
      <c r="AL253" s="113">
        <v>22.9</v>
      </c>
      <c r="AM253" s="115"/>
      <c r="AO253" s="116">
        <f t="shared" si="91"/>
        <v>25.65</v>
      </c>
      <c r="AP253" s="113">
        <v>28.4</v>
      </c>
      <c r="AQ253" s="113">
        <v>27.9</v>
      </c>
      <c r="AR253" s="113">
        <v>25.2</v>
      </c>
      <c r="AS253" s="113">
        <v>26.4</v>
      </c>
      <c r="AT253" s="113">
        <v>23.1</v>
      </c>
      <c r="AU253" s="115"/>
      <c r="AW253" s="116">
        <f t="shared" si="92"/>
        <v>26.639999999999997</v>
      </c>
      <c r="AX253" s="113">
        <v>29.1</v>
      </c>
      <c r="AY253" s="113">
        <v>28.2</v>
      </c>
      <c r="AZ253" s="113">
        <v>26</v>
      </c>
      <c r="BA253" s="113">
        <v>26.4</v>
      </c>
      <c r="BB253" s="113">
        <v>23.5</v>
      </c>
      <c r="BC253" s="115"/>
      <c r="BE253" s="116">
        <f t="shared" si="93"/>
        <v>21.925000000000001</v>
      </c>
      <c r="BF253" s="113">
        <v>24.8</v>
      </c>
      <c r="BG253" s="113">
        <v>23.8</v>
      </c>
      <c r="BI253" s="113">
        <v>20.6</v>
      </c>
      <c r="BJ253" s="113">
        <v>18.5</v>
      </c>
      <c r="BK253" s="115"/>
      <c r="BM253" s="116">
        <f t="shared" si="94"/>
        <v>24.68</v>
      </c>
      <c r="BN253" s="113">
        <v>27.4</v>
      </c>
      <c r="BO253" s="113">
        <v>26.3</v>
      </c>
      <c r="BP253" s="113">
        <v>24.5</v>
      </c>
      <c r="BQ253" s="113">
        <v>23.6</v>
      </c>
      <c r="BR253" s="113">
        <v>21.6</v>
      </c>
      <c r="BU253" s="116">
        <f t="shared" si="95"/>
        <v>25.26</v>
      </c>
      <c r="BV253" s="113">
        <v>28</v>
      </c>
      <c r="BW253" s="113">
        <v>26.6</v>
      </c>
      <c r="BX253" s="113">
        <v>24.5</v>
      </c>
      <c r="BY253" s="113">
        <v>24.8</v>
      </c>
      <c r="BZ253" s="113">
        <v>22.4</v>
      </c>
      <c r="CC253" s="116">
        <f t="shared" si="96"/>
        <v>26.54</v>
      </c>
      <c r="CD253" s="113">
        <v>28.1</v>
      </c>
      <c r="CE253" s="113">
        <v>28.1</v>
      </c>
      <c r="CF253" s="113">
        <v>26.4</v>
      </c>
      <c r="CG253" s="113">
        <v>26.6</v>
      </c>
      <c r="CH253" s="113">
        <v>23.5</v>
      </c>
      <c r="CK253" s="116">
        <f t="shared" si="97"/>
        <v>26.3</v>
      </c>
      <c r="CL253" s="113">
        <v>28.3</v>
      </c>
      <c r="CM253" s="113">
        <v>27.5</v>
      </c>
      <c r="CN253" s="113">
        <v>26</v>
      </c>
      <c r="CO253" s="113">
        <v>25.9</v>
      </c>
      <c r="CP253" s="113">
        <v>23.8</v>
      </c>
      <c r="CS253" s="116">
        <f t="shared" si="98"/>
        <v>25.25</v>
      </c>
      <c r="CT253" s="113">
        <v>28.5</v>
      </c>
      <c r="CU253" s="113">
        <v>27.2</v>
      </c>
      <c r="CV253" s="113">
        <v>25.5</v>
      </c>
      <c r="CW253" s="113">
        <v>25</v>
      </c>
      <c r="CX253" s="113">
        <v>23.3</v>
      </c>
      <c r="DA253" s="113">
        <v>46007</v>
      </c>
      <c r="DB253" s="113">
        <v>8.9849999999999994</v>
      </c>
      <c r="DC253" s="113">
        <v>6.2</v>
      </c>
    </row>
    <row r="254" spans="3:107">
      <c r="C254" s="115">
        <f t="shared" si="99"/>
        <v>253</v>
      </c>
      <c r="D254" s="116">
        <f t="shared" si="76"/>
        <v>24.36055</v>
      </c>
      <c r="E254" s="116">
        <f t="shared" si="77"/>
        <v>25.82</v>
      </c>
      <c r="F254" s="116">
        <f t="shared" si="78"/>
        <v>16.36055</v>
      </c>
      <c r="G254" s="116">
        <f>指導機関用調整項目!$G$2*F254/$F$367</f>
        <v>0.13145755300103695</v>
      </c>
      <c r="H254" s="116">
        <f t="shared" si="100"/>
        <v>18.47879704380702</v>
      </c>
      <c r="I254" s="116">
        <f>IF(降水量!Y254&gt;0,降水量!Y254*飽差!I254*F254*E254,0)</f>
        <v>36.763092209329258</v>
      </c>
      <c r="J254" s="116">
        <f>指導機関用調整項目!$G$2*I254/$I$367</f>
        <v>0.10660721426948455</v>
      </c>
      <c r="K254" s="116"/>
      <c r="M254" s="116">
        <f t="shared" si="79"/>
        <v>27.58</v>
      </c>
      <c r="N254" s="116">
        <f t="shared" si="80"/>
        <v>27.279999999999994</v>
      </c>
      <c r="O254" s="116">
        <f t="shared" si="81"/>
        <v>27.075000000000003</v>
      </c>
      <c r="P254" s="116">
        <f t="shared" si="82"/>
        <v>27.6</v>
      </c>
      <c r="Q254" s="116">
        <f t="shared" si="83"/>
        <v>21.875</v>
      </c>
      <c r="R254" s="116">
        <f t="shared" si="84"/>
        <v>24.92</v>
      </c>
      <c r="S254" s="116">
        <f t="shared" si="85"/>
        <v>25.82</v>
      </c>
      <c r="T254" s="116">
        <f t="shared" si="86"/>
        <v>27.139999999999997</v>
      </c>
      <c r="U254" s="116">
        <f t="shared" si="87"/>
        <v>26.959999999999997</v>
      </c>
      <c r="V254" s="116">
        <f t="shared" si="88"/>
        <v>26</v>
      </c>
      <c r="Y254" s="116">
        <f t="shared" si="89"/>
        <v>27.58</v>
      </c>
      <c r="Z254" s="113">
        <v>29.9</v>
      </c>
      <c r="AA254" s="113">
        <v>28</v>
      </c>
      <c r="AB254" s="113">
        <v>27.2</v>
      </c>
      <c r="AC254" s="113">
        <v>27.4</v>
      </c>
      <c r="AD254" s="113">
        <v>25.4</v>
      </c>
      <c r="AE254" s="115"/>
      <c r="AG254" s="116">
        <f t="shared" si="90"/>
        <v>27.279999999999994</v>
      </c>
      <c r="AH254" s="113">
        <v>28.4</v>
      </c>
      <c r="AI254" s="113">
        <v>28.4</v>
      </c>
      <c r="AJ254" s="113">
        <v>26.9</v>
      </c>
      <c r="AK254" s="113">
        <v>26.6</v>
      </c>
      <c r="AL254" s="113">
        <v>26.1</v>
      </c>
      <c r="AM254" s="115"/>
      <c r="AO254" s="116">
        <f t="shared" si="91"/>
        <v>27.075000000000003</v>
      </c>
      <c r="AP254" s="113">
        <v>28.8</v>
      </c>
      <c r="AQ254" s="113">
        <v>28.5</v>
      </c>
      <c r="AR254" s="113">
        <v>27.1</v>
      </c>
      <c r="AS254" s="113">
        <v>27.1</v>
      </c>
      <c r="AT254" s="113">
        <v>25.6</v>
      </c>
      <c r="AU254" s="115"/>
      <c r="AW254" s="116">
        <f t="shared" si="92"/>
        <v>27.6</v>
      </c>
      <c r="AX254" s="113">
        <v>29.2</v>
      </c>
      <c r="AY254" s="113">
        <v>28.6</v>
      </c>
      <c r="AZ254" s="113">
        <v>27.3</v>
      </c>
      <c r="BA254" s="113">
        <v>27.2</v>
      </c>
      <c r="BB254" s="113">
        <v>25.7</v>
      </c>
      <c r="BC254" s="115"/>
      <c r="BE254" s="116">
        <f t="shared" si="93"/>
        <v>21.875</v>
      </c>
      <c r="BF254" s="113">
        <v>23.2</v>
      </c>
      <c r="BG254" s="113">
        <v>23.9</v>
      </c>
      <c r="BI254" s="113">
        <v>20.9</v>
      </c>
      <c r="BJ254" s="113">
        <v>19.5</v>
      </c>
      <c r="BK254" s="115"/>
      <c r="BM254" s="116">
        <f t="shared" si="94"/>
        <v>24.92</v>
      </c>
      <c r="BN254" s="113">
        <v>27</v>
      </c>
      <c r="BO254" s="113">
        <v>26.1</v>
      </c>
      <c r="BP254" s="113">
        <v>24.3</v>
      </c>
      <c r="BQ254" s="113">
        <v>24</v>
      </c>
      <c r="BR254" s="113">
        <v>23.2</v>
      </c>
      <c r="BU254" s="116">
        <f t="shared" si="95"/>
        <v>25.82</v>
      </c>
      <c r="BV254" s="113">
        <v>27.6</v>
      </c>
      <c r="BW254" s="113">
        <v>26.4</v>
      </c>
      <c r="BX254" s="113">
        <v>25.4</v>
      </c>
      <c r="BY254" s="113">
        <v>25.6</v>
      </c>
      <c r="BZ254" s="113">
        <v>24.1</v>
      </c>
      <c r="CC254" s="116">
        <f t="shared" si="96"/>
        <v>27.139999999999997</v>
      </c>
      <c r="CD254" s="113">
        <v>28.4</v>
      </c>
      <c r="CE254" s="113">
        <v>27.9</v>
      </c>
      <c r="CF254" s="113">
        <v>26.7</v>
      </c>
      <c r="CG254" s="113">
        <v>27.3</v>
      </c>
      <c r="CH254" s="113">
        <v>25.4</v>
      </c>
      <c r="CK254" s="116">
        <f t="shared" si="97"/>
        <v>26.959999999999997</v>
      </c>
      <c r="CL254" s="113">
        <v>28.8</v>
      </c>
      <c r="CM254" s="113">
        <v>27.5</v>
      </c>
      <c r="CN254" s="113">
        <v>26.9</v>
      </c>
      <c r="CO254" s="113">
        <v>26.9</v>
      </c>
      <c r="CP254" s="113">
        <v>24.7</v>
      </c>
      <c r="CS254" s="116">
        <f t="shared" si="98"/>
        <v>26</v>
      </c>
      <c r="CT254" s="113">
        <v>28.3</v>
      </c>
      <c r="CU254" s="113">
        <v>27.7</v>
      </c>
      <c r="CV254" s="113">
        <v>26.3</v>
      </c>
      <c r="CW254" s="113">
        <v>25.9</v>
      </c>
      <c r="CX254" s="113">
        <v>24.1</v>
      </c>
      <c r="DA254" s="113">
        <v>46008</v>
      </c>
      <c r="DB254" s="113">
        <v>9.4195833333333336</v>
      </c>
      <c r="DC254" s="113">
        <v>8.4</v>
      </c>
    </row>
    <row r="255" spans="3:107">
      <c r="C255" s="115">
        <f t="shared" si="99"/>
        <v>254</v>
      </c>
      <c r="D255" s="116">
        <f t="shared" si="76"/>
        <v>24.151899999999998</v>
      </c>
      <c r="E255" s="116">
        <f t="shared" si="77"/>
        <v>25.56</v>
      </c>
      <c r="F255" s="116">
        <f t="shared" si="78"/>
        <v>16.151899999999998</v>
      </c>
      <c r="G255" s="116">
        <f>指導機関用調整項目!$G$2*F255/$F$367</f>
        <v>0.12978104344398253</v>
      </c>
      <c r="H255" s="116">
        <f t="shared" si="100"/>
        <v>18.608578087251004</v>
      </c>
      <c r="I255" s="116">
        <f>IF(降水量!Y255&gt;0,降水量!Y255*飽差!I255*F255*E255,0)</f>
        <v>49.738021012266827</v>
      </c>
      <c r="J255" s="116">
        <f>指導機関用調整項目!$G$2*I255/$I$367</f>
        <v>0.14423247732271205</v>
      </c>
      <c r="K255" s="116"/>
      <c r="M255" s="116">
        <f t="shared" si="79"/>
        <v>27.02</v>
      </c>
      <c r="N255" s="116">
        <f t="shared" si="80"/>
        <v>26.76</v>
      </c>
      <c r="O255" s="116">
        <f t="shared" si="81"/>
        <v>26.825000000000003</v>
      </c>
      <c r="P255" s="116">
        <f t="shared" si="82"/>
        <v>27.2</v>
      </c>
      <c r="Q255" s="116">
        <f t="shared" si="83"/>
        <v>21.65</v>
      </c>
      <c r="R255" s="116">
        <f t="shared" si="84"/>
        <v>24.44</v>
      </c>
      <c r="S255" s="116">
        <f t="shared" si="85"/>
        <v>25.56</v>
      </c>
      <c r="T255" s="116">
        <f t="shared" si="86"/>
        <v>27.2</v>
      </c>
      <c r="U255" s="116">
        <f t="shared" si="87"/>
        <v>26.74</v>
      </c>
      <c r="V255" s="116">
        <f t="shared" si="88"/>
        <v>25.75</v>
      </c>
      <c r="Y255" s="116">
        <f t="shared" si="89"/>
        <v>27.02</v>
      </c>
      <c r="Z255" s="113">
        <v>27.7</v>
      </c>
      <c r="AA255" s="113">
        <v>28.9</v>
      </c>
      <c r="AB255" s="113">
        <v>27</v>
      </c>
      <c r="AC255" s="113">
        <v>26</v>
      </c>
      <c r="AD255" s="113">
        <v>25.5</v>
      </c>
      <c r="AE255" s="115"/>
      <c r="AG255" s="116">
        <f t="shared" si="90"/>
        <v>26.76</v>
      </c>
      <c r="AH255" s="113">
        <v>26.9</v>
      </c>
      <c r="AI255" s="113">
        <v>28.7</v>
      </c>
      <c r="AJ255" s="113">
        <v>26.7</v>
      </c>
      <c r="AK255" s="113">
        <v>25.7</v>
      </c>
      <c r="AL255" s="113">
        <v>25.8</v>
      </c>
      <c r="AM255" s="115"/>
      <c r="AO255" s="116">
        <f t="shared" si="91"/>
        <v>26.825000000000003</v>
      </c>
      <c r="AP255" s="113">
        <v>27.2</v>
      </c>
      <c r="AQ255" s="113">
        <v>29</v>
      </c>
      <c r="AR255" s="113">
        <v>26.6</v>
      </c>
      <c r="AS255" s="113">
        <v>26.3</v>
      </c>
      <c r="AT255" s="113">
        <v>25.4</v>
      </c>
      <c r="AU255" s="115"/>
      <c r="AW255" s="116">
        <f t="shared" si="92"/>
        <v>27.2</v>
      </c>
      <c r="AX255" s="113">
        <v>27.9</v>
      </c>
      <c r="AY255" s="113">
        <v>29</v>
      </c>
      <c r="AZ255" s="113">
        <v>26.8</v>
      </c>
      <c r="BA255" s="113">
        <v>26.7</v>
      </c>
      <c r="BB255" s="113">
        <v>25.6</v>
      </c>
      <c r="BC255" s="115"/>
      <c r="BE255" s="116">
        <f t="shared" si="93"/>
        <v>21.65</v>
      </c>
      <c r="BF255" s="113">
        <v>22.9</v>
      </c>
      <c r="BG255" s="113">
        <v>23.4</v>
      </c>
      <c r="BI255" s="113">
        <v>21.6</v>
      </c>
      <c r="BJ255" s="113">
        <v>18.7</v>
      </c>
      <c r="BK255" s="115"/>
      <c r="BM255" s="116">
        <f t="shared" si="94"/>
        <v>24.44</v>
      </c>
      <c r="BN255" s="113">
        <v>25.7</v>
      </c>
      <c r="BO255" s="113">
        <v>25.9</v>
      </c>
      <c r="BP255" s="113">
        <v>23.7</v>
      </c>
      <c r="BQ255" s="113">
        <v>24.6</v>
      </c>
      <c r="BR255" s="113">
        <v>22.3</v>
      </c>
      <c r="BU255" s="116">
        <f t="shared" si="95"/>
        <v>25.56</v>
      </c>
      <c r="BV255" s="113">
        <v>26.8</v>
      </c>
      <c r="BW255" s="113">
        <v>27.3</v>
      </c>
      <c r="BX255" s="113">
        <v>24.7</v>
      </c>
      <c r="BY255" s="113">
        <v>24.6</v>
      </c>
      <c r="BZ255" s="113">
        <v>24.4</v>
      </c>
      <c r="CC255" s="116">
        <f t="shared" si="96"/>
        <v>27.2</v>
      </c>
      <c r="CD255" s="113">
        <v>27.7</v>
      </c>
      <c r="CE255" s="113">
        <v>28.7</v>
      </c>
      <c r="CF255" s="113">
        <v>26.8</v>
      </c>
      <c r="CG255" s="113">
        <v>26.8</v>
      </c>
      <c r="CH255" s="113">
        <v>26</v>
      </c>
      <c r="CK255" s="116">
        <f t="shared" si="97"/>
        <v>26.74</v>
      </c>
      <c r="CL255" s="113">
        <v>27.8</v>
      </c>
      <c r="CM255" s="113">
        <v>28.2</v>
      </c>
      <c r="CN255" s="113">
        <v>26.1</v>
      </c>
      <c r="CO255" s="113">
        <v>26.4</v>
      </c>
      <c r="CP255" s="113">
        <v>25.2</v>
      </c>
      <c r="CS255" s="116">
        <f t="shared" si="98"/>
        <v>25.75</v>
      </c>
      <c r="CT255" s="113">
        <v>27.1</v>
      </c>
      <c r="CU255" s="113">
        <v>27.5</v>
      </c>
      <c r="CV255" s="113">
        <v>26</v>
      </c>
      <c r="CW255" s="113">
        <v>26.1</v>
      </c>
      <c r="CX255" s="113">
        <v>23.4</v>
      </c>
      <c r="DA255" s="113">
        <v>46009</v>
      </c>
      <c r="DB255" s="113">
        <v>9.9533333333333331</v>
      </c>
      <c r="DC255" s="113">
        <v>8.9</v>
      </c>
    </row>
    <row r="256" spans="3:107">
      <c r="C256" s="115">
        <f t="shared" si="99"/>
        <v>255</v>
      </c>
      <c r="D256" s="116">
        <f t="shared" si="76"/>
        <v>23.81485</v>
      </c>
      <c r="E256" s="116">
        <f t="shared" si="77"/>
        <v>25.14</v>
      </c>
      <c r="F256" s="116">
        <f t="shared" si="78"/>
        <v>15.81485</v>
      </c>
      <c r="G256" s="116">
        <f>指導機関用調整項目!$G$2*F256/$F$367</f>
        <v>0.12707283569797159</v>
      </c>
      <c r="H256" s="116">
        <f t="shared" si="100"/>
        <v>18.735650922948977</v>
      </c>
      <c r="I256" s="116">
        <f>IF(降水量!Y256&gt;0,降水量!Y256*飽差!I256*F256*E256,0)</f>
        <v>44.440739381593652</v>
      </c>
      <c r="J256" s="116">
        <f>指導機関用調整項目!$G$2*I256/$I$367</f>
        <v>0.12887118957707266</v>
      </c>
      <c r="K256" s="116"/>
      <c r="M256" s="116">
        <f t="shared" si="79"/>
        <v>26.92</v>
      </c>
      <c r="N256" s="116">
        <f t="shared" si="80"/>
        <v>26.380000000000003</v>
      </c>
      <c r="O256" s="116">
        <f t="shared" si="81"/>
        <v>26.700000000000003</v>
      </c>
      <c r="P256" s="116">
        <f t="shared" si="82"/>
        <v>26.96</v>
      </c>
      <c r="Q256" s="116">
        <f t="shared" si="83"/>
        <v>21.15</v>
      </c>
      <c r="R256" s="116">
        <f t="shared" si="84"/>
        <v>23.9</v>
      </c>
      <c r="S256" s="116">
        <f t="shared" si="85"/>
        <v>25.14</v>
      </c>
      <c r="T256" s="116">
        <f t="shared" si="86"/>
        <v>26.8</v>
      </c>
      <c r="U256" s="116">
        <f t="shared" si="87"/>
        <v>26.24</v>
      </c>
      <c r="V256" s="116">
        <f t="shared" si="88"/>
        <v>25.174999999999997</v>
      </c>
      <c r="Y256" s="116">
        <f t="shared" si="89"/>
        <v>26.92</v>
      </c>
      <c r="Z256" s="113">
        <v>26.8</v>
      </c>
      <c r="AA256" s="113">
        <v>29.1</v>
      </c>
      <c r="AB256" s="113">
        <v>27</v>
      </c>
      <c r="AC256" s="113">
        <v>27.1</v>
      </c>
      <c r="AD256" s="113">
        <v>24.6</v>
      </c>
      <c r="AE256" s="115"/>
      <c r="AG256" s="116">
        <f t="shared" si="90"/>
        <v>26.380000000000003</v>
      </c>
      <c r="AH256" s="113">
        <v>25.8</v>
      </c>
      <c r="AI256" s="113">
        <v>28.4</v>
      </c>
      <c r="AJ256" s="113">
        <v>26.6</v>
      </c>
      <c r="AK256" s="113">
        <v>26.6</v>
      </c>
      <c r="AL256" s="113">
        <v>24.5</v>
      </c>
      <c r="AM256" s="115"/>
      <c r="AO256" s="116">
        <f t="shared" si="91"/>
        <v>26.700000000000003</v>
      </c>
      <c r="AP256" s="113">
        <v>26.1</v>
      </c>
      <c r="AQ256" s="113">
        <v>28.3</v>
      </c>
      <c r="AR256" s="113">
        <v>27</v>
      </c>
      <c r="AS256" s="113">
        <v>27.1</v>
      </c>
      <c r="AT256" s="113">
        <v>24.4</v>
      </c>
      <c r="AU256" s="115"/>
      <c r="AW256" s="116">
        <f t="shared" si="92"/>
        <v>26.96</v>
      </c>
      <c r="AX256" s="113">
        <v>27</v>
      </c>
      <c r="AY256" s="113">
        <v>28.7</v>
      </c>
      <c r="AZ256" s="113">
        <v>27.1</v>
      </c>
      <c r="BA256" s="113">
        <v>27.4</v>
      </c>
      <c r="BB256" s="113">
        <v>24.6</v>
      </c>
      <c r="BC256" s="115"/>
      <c r="BE256" s="116">
        <f t="shared" si="93"/>
        <v>21.15</v>
      </c>
      <c r="BF256" s="113">
        <v>21.5</v>
      </c>
      <c r="BG256" s="113">
        <v>23.7</v>
      </c>
      <c r="BI256" s="113">
        <v>21.1</v>
      </c>
      <c r="BJ256" s="113">
        <v>18.3</v>
      </c>
      <c r="BK256" s="115"/>
      <c r="BM256" s="116">
        <f t="shared" si="94"/>
        <v>23.9</v>
      </c>
      <c r="BN256" s="113">
        <v>24.2</v>
      </c>
      <c r="BO256" s="113">
        <v>25.6</v>
      </c>
      <c r="BP256" s="113">
        <v>23.9</v>
      </c>
      <c r="BQ256" s="113">
        <v>24.2</v>
      </c>
      <c r="BR256" s="113">
        <v>21.6</v>
      </c>
      <c r="BU256" s="116">
        <f t="shared" si="95"/>
        <v>25.14</v>
      </c>
      <c r="BV256" s="113">
        <v>24.9</v>
      </c>
      <c r="BW256" s="113">
        <v>27.6</v>
      </c>
      <c r="BX256" s="113">
        <v>25.4</v>
      </c>
      <c r="BY256" s="113">
        <v>25.5</v>
      </c>
      <c r="BZ256" s="113">
        <v>22.3</v>
      </c>
      <c r="CC256" s="116">
        <f t="shared" si="96"/>
        <v>26.8</v>
      </c>
      <c r="CD256" s="113">
        <v>26.1</v>
      </c>
      <c r="CE256" s="113">
        <v>28.9</v>
      </c>
      <c r="CF256" s="113">
        <v>27.3</v>
      </c>
      <c r="CG256" s="113">
        <v>27.5</v>
      </c>
      <c r="CH256" s="113">
        <v>24.2</v>
      </c>
      <c r="CK256" s="116">
        <f t="shared" si="97"/>
        <v>26.24</v>
      </c>
      <c r="CL256" s="113">
        <v>26</v>
      </c>
      <c r="CM256" s="113">
        <v>28.7</v>
      </c>
      <c r="CN256" s="113">
        <v>26.1</v>
      </c>
      <c r="CO256" s="113">
        <v>26.7</v>
      </c>
      <c r="CP256" s="113">
        <v>23.7</v>
      </c>
      <c r="CS256" s="116">
        <f t="shared" si="98"/>
        <v>25.174999999999997</v>
      </c>
      <c r="CT256" s="113">
        <v>26</v>
      </c>
      <c r="CU256" s="113">
        <v>27.9</v>
      </c>
      <c r="CV256" s="113">
        <v>24.2</v>
      </c>
      <c r="CW256" s="113">
        <v>26.1</v>
      </c>
      <c r="CX256" s="113">
        <v>22.5</v>
      </c>
      <c r="DA256" s="113">
        <v>46010</v>
      </c>
      <c r="DB256" s="113">
        <v>10.155833333333335</v>
      </c>
      <c r="DC256" s="113">
        <v>10.199999999999999</v>
      </c>
    </row>
    <row r="257" spans="3:107">
      <c r="C257" s="115">
        <f t="shared" si="99"/>
        <v>256</v>
      </c>
      <c r="D257" s="116">
        <f t="shared" si="76"/>
        <v>24.007449999999999</v>
      </c>
      <c r="E257" s="116">
        <f t="shared" si="77"/>
        <v>25.38</v>
      </c>
      <c r="F257" s="116">
        <f t="shared" si="78"/>
        <v>16.007449999999999</v>
      </c>
      <c r="G257" s="116">
        <f>指導機関用調整項目!$G$2*F257/$F$367</f>
        <v>0.12862038298140641</v>
      </c>
      <c r="H257" s="116">
        <f t="shared" si="100"/>
        <v>18.864271305930384</v>
      </c>
      <c r="I257" s="116">
        <f>IF(降水量!Y257&gt;0,降水量!Y257*飽差!I257*F257*E257,0)</f>
        <v>51.883517057693432</v>
      </c>
      <c r="J257" s="116">
        <f>指導機関用調整項目!$G$2*I257/$I$367</f>
        <v>0.15045408010103009</v>
      </c>
      <c r="K257" s="116"/>
      <c r="M257" s="116">
        <f t="shared" si="79"/>
        <v>26.92</v>
      </c>
      <c r="N257" s="116">
        <f t="shared" si="80"/>
        <v>26.640000000000004</v>
      </c>
      <c r="O257" s="116">
        <f t="shared" si="81"/>
        <v>27.125</v>
      </c>
      <c r="P257" s="116">
        <f t="shared" si="82"/>
        <v>27.059999999999995</v>
      </c>
      <c r="Q257" s="116">
        <f t="shared" si="83"/>
        <v>21.375</v>
      </c>
      <c r="R257" s="116">
        <f t="shared" si="84"/>
        <v>24.139999999999997</v>
      </c>
      <c r="S257" s="116">
        <f t="shared" si="85"/>
        <v>25.38</v>
      </c>
      <c r="T257" s="116">
        <f t="shared" si="86"/>
        <v>27</v>
      </c>
      <c r="U257" s="116">
        <f t="shared" si="87"/>
        <v>26.52</v>
      </c>
      <c r="V257" s="116">
        <f t="shared" si="88"/>
        <v>25.924999999999997</v>
      </c>
      <c r="Y257" s="116">
        <f t="shared" si="89"/>
        <v>26.92</v>
      </c>
      <c r="Z257" s="113">
        <v>25.2</v>
      </c>
      <c r="AA257" s="113">
        <v>29.1</v>
      </c>
      <c r="AB257" s="113">
        <v>26.9</v>
      </c>
      <c r="AC257" s="113">
        <v>28</v>
      </c>
      <c r="AD257" s="113">
        <v>25.4</v>
      </c>
      <c r="AE257" s="115"/>
      <c r="AG257" s="116">
        <f t="shared" si="90"/>
        <v>26.640000000000004</v>
      </c>
      <c r="AH257" s="113">
        <v>24.6</v>
      </c>
      <c r="AI257" s="113">
        <v>28.8</v>
      </c>
      <c r="AJ257" s="113">
        <v>27.1</v>
      </c>
      <c r="AK257" s="113">
        <v>27.4</v>
      </c>
      <c r="AL257" s="113">
        <v>25.3</v>
      </c>
      <c r="AM257" s="115"/>
      <c r="AO257" s="116">
        <f t="shared" si="91"/>
        <v>27.125</v>
      </c>
      <c r="AP257" s="113">
        <v>24.7</v>
      </c>
      <c r="AQ257" s="113">
        <v>28.7</v>
      </c>
      <c r="AR257" s="113">
        <v>27</v>
      </c>
      <c r="AS257" s="113">
        <v>27.5</v>
      </c>
      <c r="AT257" s="113">
        <v>25.3</v>
      </c>
      <c r="AU257" s="115"/>
      <c r="AW257" s="116">
        <f t="shared" si="92"/>
        <v>27.059999999999995</v>
      </c>
      <c r="AX257" s="113">
        <v>25.2</v>
      </c>
      <c r="AY257" s="113">
        <v>28.9</v>
      </c>
      <c r="AZ257" s="113">
        <v>27.6</v>
      </c>
      <c r="BA257" s="113">
        <v>28</v>
      </c>
      <c r="BB257" s="113">
        <v>25.6</v>
      </c>
      <c r="BC257" s="115"/>
      <c r="BE257" s="116">
        <f t="shared" si="93"/>
        <v>21.375</v>
      </c>
      <c r="BF257" s="113">
        <v>21</v>
      </c>
      <c r="BG257" s="113">
        <v>24</v>
      </c>
      <c r="BI257" s="113">
        <v>22</v>
      </c>
      <c r="BJ257" s="113">
        <v>18.5</v>
      </c>
      <c r="BK257" s="115"/>
      <c r="BM257" s="116">
        <f t="shared" si="94"/>
        <v>24.139999999999997</v>
      </c>
      <c r="BN257" s="113">
        <v>23</v>
      </c>
      <c r="BO257" s="113">
        <v>25.8</v>
      </c>
      <c r="BP257" s="113">
        <v>24.7</v>
      </c>
      <c r="BQ257" s="113">
        <v>25.3</v>
      </c>
      <c r="BR257" s="113">
        <v>21.9</v>
      </c>
      <c r="BU257" s="116">
        <f t="shared" si="95"/>
        <v>25.38</v>
      </c>
      <c r="BV257" s="113">
        <v>24.4</v>
      </c>
      <c r="BW257" s="113">
        <v>27.2</v>
      </c>
      <c r="BX257" s="113">
        <v>25.8</v>
      </c>
      <c r="BY257" s="113">
        <v>26</v>
      </c>
      <c r="BZ257" s="113">
        <v>23.5</v>
      </c>
      <c r="CC257" s="116">
        <f t="shared" si="96"/>
        <v>27</v>
      </c>
      <c r="CD257" s="113">
        <v>26.3</v>
      </c>
      <c r="CE257" s="113">
        <v>28.9</v>
      </c>
      <c r="CF257" s="113">
        <v>27</v>
      </c>
      <c r="CG257" s="113">
        <v>27.7</v>
      </c>
      <c r="CH257" s="113">
        <v>25.1</v>
      </c>
      <c r="CK257" s="116">
        <f t="shared" si="97"/>
        <v>26.52</v>
      </c>
      <c r="CL257" s="113">
        <v>26</v>
      </c>
      <c r="CM257" s="113">
        <v>28.8</v>
      </c>
      <c r="CN257" s="113">
        <v>26.5</v>
      </c>
      <c r="CO257" s="113">
        <v>27.1</v>
      </c>
      <c r="CP257" s="113">
        <v>24.2</v>
      </c>
      <c r="CS257" s="116">
        <f t="shared" si="98"/>
        <v>25.924999999999997</v>
      </c>
      <c r="CT257" s="113">
        <v>24.7</v>
      </c>
      <c r="CU257" s="113">
        <v>27.9</v>
      </c>
      <c r="CV257" s="113">
        <v>25.7</v>
      </c>
      <c r="CW257" s="113">
        <v>26.6</v>
      </c>
      <c r="CX257" s="113">
        <v>23.5</v>
      </c>
      <c r="DA257" s="113">
        <v>46011</v>
      </c>
      <c r="DB257" s="113">
        <v>11.112499999999999</v>
      </c>
      <c r="DC257" s="113">
        <v>12.3</v>
      </c>
    </row>
    <row r="258" spans="3:107">
      <c r="C258" s="115">
        <f t="shared" si="99"/>
        <v>257</v>
      </c>
      <c r="D258" s="116">
        <f t="shared" ref="D258:D321" si="101">E258*0.8025+3.64</f>
        <v>24.007449999999999</v>
      </c>
      <c r="E258" s="116">
        <f t="shared" ref="E258:E321" si="102">INDEX(M258:V258,,MATCH($A$14,$M$1:$V$1,FALSE))</f>
        <v>25.38</v>
      </c>
      <c r="F258" s="116">
        <f t="shared" ref="F258:F321" si="103">IF(D258&gt;8,D258-8,D258*0.05)</f>
        <v>16.007449999999999</v>
      </c>
      <c r="G258" s="116">
        <f>指導機関用調整項目!$G$2*F258/$F$367</f>
        <v>0.12862038298140641</v>
      </c>
      <c r="H258" s="116">
        <f t="shared" si="100"/>
        <v>18.99289168891179</v>
      </c>
      <c r="I258" s="116">
        <f>IF(降水量!Y258&gt;0,降水量!Y258*飽差!I258*F258*E258,0)</f>
        <v>36.604209205261689</v>
      </c>
      <c r="J258" s="116">
        <f>指導機関用調整項目!$G$2*I258/$I$367</f>
        <v>0.10614647842164114</v>
      </c>
      <c r="K258" s="116"/>
      <c r="M258" s="116">
        <f t="shared" ref="M258:M321" si="104">INDEX($Y258:$AD258,MATCH($C$1,$Y$1:$AD$1,0))</f>
        <v>27.160000000000004</v>
      </c>
      <c r="N258" s="116">
        <f t="shared" ref="N258:N321" si="105">INDEX($AG258:$AL258,MATCH($C$1,$AG$1:$AL$1,0))</f>
        <v>26.859999999999996</v>
      </c>
      <c r="O258" s="116">
        <f t="shared" ref="O258:O321" si="106">INDEX($AO258:$AT258,MATCH($C$1,$AO$1:$AT$1,0))</f>
        <v>26.625000000000004</v>
      </c>
      <c r="P258" s="116">
        <f t="shared" ref="P258:P321" si="107">INDEX($AW258:$BB258,MATCH($C$1,$AW$1:$BB$1,0))</f>
        <v>27.579999999999995</v>
      </c>
      <c r="Q258" s="116">
        <f t="shared" ref="Q258:Q321" si="108">INDEX($BE258:$BJ258,MATCH($C$1,$BE$1:$BJ$1,0))</f>
        <v>21.624999999999996</v>
      </c>
      <c r="R258" s="116">
        <f t="shared" ref="R258:R321" si="109">INDEX($BM258:$BR258,MATCH($C$1,$BM$1:$BR$1,0))</f>
        <v>24.42</v>
      </c>
      <c r="S258" s="116">
        <f t="shared" ref="S258:S321" si="110">INDEX($BU258:$BZ258,MATCH($C$1,$BU$1:$BZ$1,0))</f>
        <v>25.38</v>
      </c>
      <c r="T258" s="116">
        <f t="shared" ref="T258:T321" si="111">INDEX($CC258:$CH258,MATCH($C$1,$CC$1:$CH$1,0))</f>
        <v>27</v>
      </c>
      <c r="U258" s="116">
        <f t="shared" ref="U258:U321" si="112">INDEX($CK258:$CP258,MATCH($C$1,$CK$1:$CP$1,0))</f>
        <v>26.46</v>
      </c>
      <c r="V258" s="116">
        <f t="shared" ref="V258:V321" si="113">INDEX($CS258:$CX258,MATCH($C$1,$CS$1:$CX$1,0))</f>
        <v>25.5</v>
      </c>
      <c r="Y258" s="116">
        <f t="shared" ref="Y258:Y321" si="114">AVERAGE(Z258:AD258)</f>
        <v>27.160000000000004</v>
      </c>
      <c r="Z258" s="113">
        <v>29</v>
      </c>
      <c r="AA258" s="113">
        <v>28.7</v>
      </c>
      <c r="AB258" s="113">
        <v>27.7</v>
      </c>
      <c r="AC258" s="113">
        <v>27.5</v>
      </c>
      <c r="AD258" s="113">
        <v>22.9</v>
      </c>
      <c r="AE258" s="115"/>
      <c r="AG258" s="116">
        <f t="shared" ref="AG258:AG321" si="115">AVERAGE(AH258:AL258)</f>
        <v>26.859999999999996</v>
      </c>
      <c r="AH258" s="113">
        <v>27.9</v>
      </c>
      <c r="AI258" s="113">
        <v>28.2</v>
      </c>
      <c r="AJ258" s="113">
        <v>27</v>
      </c>
      <c r="AK258" s="113">
        <v>28.1</v>
      </c>
      <c r="AL258" s="113">
        <v>23.1</v>
      </c>
      <c r="AM258" s="115"/>
      <c r="AO258" s="116">
        <f t="shared" ref="AO258:AO321" si="116">AVERAGE(AQ258:AT258)</f>
        <v>26.625000000000004</v>
      </c>
      <c r="AP258" s="113">
        <v>29</v>
      </c>
      <c r="AQ258" s="113">
        <v>28</v>
      </c>
      <c r="AR258" s="113">
        <v>27.2</v>
      </c>
      <c r="AS258" s="113">
        <v>28.1</v>
      </c>
      <c r="AT258" s="113">
        <v>23.2</v>
      </c>
      <c r="AU258" s="115"/>
      <c r="AW258" s="116">
        <f t="shared" ref="AW258:AW321" si="117">AVERAGE(AX258:BB258)</f>
        <v>27.579999999999995</v>
      </c>
      <c r="AX258" s="113">
        <v>29.7</v>
      </c>
      <c r="AY258" s="113">
        <v>28.7</v>
      </c>
      <c r="AZ258" s="113">
        <v>27.7</v>
      </c>
      <c r="BA258" s="113">
        <v>28.3</v>
      </c>
      <c r="BB258" s="113">
        <v>23.5</v>
      </c>
      <c r="BC258" s="115"/>
      <c r="BE258" s="116">
        <f t="shared" ref="BE258:BE321" si="118">AVERAGE(BF258:BJ258)</f>
        <v>21.624999999999996</v>
      </c>
      <c r="BF258" s="113">
        <v>23.1</v>
      </c>
      <c r="BG258" s="113">
        <v>23.7</v>
      </c>
      <c r="BI258" s="113">
        <v>22.4</v>
      </c>
      <c r="BJ258" s="113">
        <v>17.3</v>
      </c>
      <c r="BK258" s="115"/>
      <c r="BM258" s="116">
        <f t="shared" ref="BM258:BM321" si="119">AVERAGE(BN258:BR258)</f>
        <v>24.42</v>
      </c>
      <c r="BN258" s="113">
        <v>25.6</v>
      </c>
      <c r="BO258" s="113">
        <v>26</v>
      </c>
      <c r="BP258" s="113">
        <v>24.8</v>
      </c>
      <c r="BQ258" s="113">
        <v>25.5</v>
      </c>
      <c r="BR258" s="113">
        <v>20.2</v>
      </c>
      <c r="BU258" s="116">
        <f t="shared" ref="BU258:BU321" si="120">AVERAGE(BV258:BZ258)</f>
        <v>25.38</v>
      </c>
      <c r="BV258" s="113">
        <v>26.6</v>
      </c>
      <c r="BW258" s="113">
        <v>26.7</v>
      </c>
      <c r="BX258" s="113">
        <v>25.4</v>
      </c>
      <c r="BY258" s="113">
        <v>26.2</v>
      </c>
      <c r="BZ258" s="113">
        <v>22</v>
      </c>
      <c r="CC258" s="116">
        <f t="shared" ref="CC258:CC321" si="121">AVERAGE(CD258:CH258)</f>
        <v>27</v>
      </c>
      <c r="CD258" s="113">
        <v>27.5</v>
      </c>
      <c r="CE258" s="113">
        <v>28.7</v>
      </c>
      <c r="CF258" s="113">
        <v>27.3</v>
      </c>
      <c r="CG258" s="113">
        <v>27.7</v>
      </c>
      <c r="CH258" s="113">
        <v>23.8</v>
      </c>
      <c r="CK258" s="116">
        <f t="shared" ref="CK258:CK321" si="122">AVERAGE(CL258:CP258)</f>
        <v>26.46</v>
      </c>
      <c r="CL258" s="113">
        <v>27.5</v>
      </c>
      <c r="CM258" s="113">
        <v>28.1</v>
      </c>
      <c r="CN258" s="113">
        <v>26.8</v>
      </c>
      <c r="CO258" s="113">
        <v>27.3</v>
      </c>
      <c r="CP258" s="113">
        <v>22.6</v>
      </c>
      <c r="CS258" s="116">
        <f t="shared" ref="CS258:CS321" si="123">AVERAGE(CU258:CX258)</f>
        <v>25.5</v>
      </c>
      <c r="CT258" s="113">
        <v>26.5</v>
      </c>
      <c r="CU258" s="113">
        <v>27.1</v>
      </c>
      <c r="CV258" s="113">
        <v>26.2</v>
      </c>
      <c r="CW258" s="113">
        <v>27.1</v>
      </c>
      <c r="CX258" s="113">
        <v>21.6</v>
      </c>
      <c r="DA258" s="113">
        <v>46012</v>
      </c>
      <c r="DB258" s="113">
        <v>12.105416666666668</v>
      </c>
      <c r="DC258" s="113">
        <v>12.7</v>
      </c>
    </row>
    <row r="259" spans="3:107">
      <c r="C259" s="115">
        <f t="shared" ref="C259:C322" si="124">C258+1</f>
        <v>258</v>
      </c>
      <c r="D259" s="116">
        <f t="shared" si="101"/>
        <v>23.7988</v>
      </c>
      <c r="E259" s="116">
        <f t="shared" si="102"/>
        <v>25.12</v>
      </c>
      <c r="F259" s="116">
        <f t="shared" si="103"/>
        <v>15.7988</v>
      </c>
      <c r="G259" s="116">
        <f>指導機関用調整項目!$G$2*F259/$F$367</f>
        <v>0.12694387342435204</v>
      </c>
      <c r="H259" s="116">
        <f t="shared" ref="H259:H322" si="125">G259+H258</f>
        <v>19.119835562336142</v>
      </c>
      <c r="I259" s="116">
        <f>IF(降水量!Y259&gt;0,降水量!Y259*飽差!I259*F259*E259,0)</f>
        <v>35.94888385096246</v>
      </c>
      <c r="J259" s="116">
        <f>指導機関用調整項目!$G$2*I259/$I$367</f>
        <v>0.10424613744748677</v>
      </c>
      <c r="K259" s="116"/>
      <c r="M259" s="116">
        <f t="shared" si="104"/>
        <v>26.839999999999996</v>
      </c>
      <c r="N259" s="116">
        <f t="shared" si="105"/>
        <v>26.52</v>
      </c>
      <c r="O259" s="116">
        <f t="shared" si="106"/>
        <v>26.275000000000002</v>
      </c>
      <c r="P259" s="116">
        <f t="shared" si="107"/>
        <v>26.76</v>
      </c>
      <c r="Q259" s="116">
        <f t="shared" si="108"/>
        <v>21.524999999999999</v>
      </c>
      <c r="R259" s="116">
        <f t="shared" si="109"/>
        <v>24.340000000000003</v>
      </c>
      <c r="S259" s="116">
        <f t="shared" si="110"/>
        <v>25.12</v>
      </c>
      <c r="T259" s="116">
        <f t="shared" si="111"/>
        <v>26.76</v>
      </c>
      <c r="U259" s="116">
        <f t="shared" si="112"/>
        <v>26.660000000000004</v>
      </c>
      <c r="V259" s="116">
        <f t="shared" si="113"/>
        <v>25.624999999999996</v>
      </c>
      <c r="Y259" s="116">
        <f t="shared" si="114"/>
        <v>26.839999999999996</v>
      </c>
      <c r="Z259" s="113">
        <v>28.3</v>
      </c>
      <c r="AA259" s="113">
        <v>28.6</v>
      </c>
      <c r="AB259" s="113">
        <v>29.3</v>
      </c>
      <c r="AC259" s="113">
        <v>23.9</v>
      </c>
      <c r="AD259" s="113">
        <v>24.1</v>
      </c>
      <c r="AE259" s="115"/>
      <c r="AG259" s="116">
        <f t="shared" si="115"/>
        <v>26.52</v>
      </c>
      <c r="AH259" s="113">
        <v>28.1</v>
      </c>
      <c r="AI259" s="113">
        <v>27.6</v>
      </c>
      <c r="AJ259" s="113">
        <v>28.2</v>
      </c>
      <c r="AK259" s="113">
        <v>24.5</v>
      </c>
      <c r="AL259" s="113">
        <v>24.2</v>
      </c>
      <c r="AM259" s="115"/>
      <c r="AO259" s="116">
        <f t="shared" si="116"/>
        <v>26.275000000000002</v>
      </c>
      <c r="AP259" s="113">
        <v>27.7</v>
      </c>
      <c r="AQ259" s="113">
        <v>27.6</v>
      </c>
      <c r="AR259" s="113">
        <v>28.1</v>
      </c>
      <c r="AS259" s="113">
        <v>25.1</v>
      </c>
      <c r="AT259" s="113">
        <v>24.3</v>
      </c>
      <c r="AU259" s="115"/>
      <c r="AW259" s="116">
        <f t="shared" si="117"/>
        <v>26.76</v>
      </c>
      <c r="AX259" s="113">
        <v>27.8</v>
      </c>
      <c r="AY259" s="113">
        <v>27.8</v>
      </c>
      <c r="AZ259" s="113">
        <v>28.4</v>
      </c>
      <c r="BA259" s="113">
        <v>25.1</v>
      </c>
      <c r="BB259" s="113">
        <v>24.7</v>
      </c>
      <c r="BC259" s="115"/>
      <c r="BE259" s="116">
        <f t="shared" si="118"/>
        <v>21.524999999999999</v>
      </c>
      <c r="BF259" s="113">
        <v>23.4</v>
      </c>
      <c r="BG259" s="113">
        <v>24.2</v>
      </c>
      <c r="BI259" s="113">
        <v>19.899999999999999</v>
      </c>
      <c r="BJ259" s="113">
        <v>18.600000000000001</v>
      </c>
      <c r="BK259" s="115"/>
      <c r="BM259" s="116">
        <f t="shared" si="119"/>
        <v>24.340000000000003</v>
      </c>
      <c r="BN259" s="113">
        <v>26.1</v>
      </c>
      <c r="BO259" s="113">
        <v>25.9</v>
      </c>
      <c r="BP259" s="113">
        <v>25.7</v>
      </c>
      <c r="BQ259" s="113">
        <v>22.1</v>
      </c>
      <c r="BR259" s="113">
        <v>21.9</v>
      </c>
      <c r="BU259" s="116">
        <f t="shared" si="120"/>
        <v>25.12</v>
      </c>
      <c r="BV259" s="113">
        <v>26.4</v>
      </c>
      <c r="BW259" s="113">
        <v>26.8</v>
      </c>
      <c r="BX259" s="113">
        <v>26.8</v>
      </c>
      <c r="BY259" s="113">
        <v>22.9</v>
      </c>
      <c r="BZ259" s="113">
        <v>22.7</v>
      </c>
      <c r="CC259" s="116">
        <f t="shared" si="121"/>
        <v>26.76</v>
      </c>
      <c r="CD259" s="113">
        <v>27.4</v>
      </c>
      <c r="CE259" s="113">
        <v>27.9</v>
      </c>
      <c r="CF259" s="113">
        <v>28.5</v>
      </c>
      <c r="CG259" s="113">
        <v>25.6</v>
      </c>
      <c r="CH259" s="113">
        <v>24.4</v>
      </c>
      <c r="CK259" s="116">
        <f t="shared" si="122"/>
        <v>26.660000000000004</v>
      </c>
      <c r="CL259" s="113">
        <v>28.1</v>
      </c>
      <c r="CM259" s="113">
        <v>27.9</v>
      </c>
      <c r="CN259" s="113">
        <v>28.9</v>
      </c>
      <c r="CO259" s="113">
        <v>24.8</v>
      </c>
      <c r="CP259" s="113">
        <v>23.6</v>
      </c>
      <c r="CS259" s="116">
        <f t="shared" si="123"/>
        <v>25.624999999999996</v>
      </c>
      <c r="CT259" s="113">
        <v>27.8</v>
      </c>
      <c r="CU259" s="113">
        <v>27.4</v>
      </c>
      <c r="CV259" s="113">
        <v>28.2</v>
      </c>
      <c r="CW259" s="113">
        <v>24.1</v>
      </c>
      <c r="CX259" s="113">
        <v>22.8</v>
      </c>
      <c r="DA259" s="113">
        <v>46013</v>
      </c>
      <c r="DB259" s="113">
        <v>12.065416666666666</v>
      </c>
      <c r="DC259" s="113">
        <v>9.6999999999999993</v>
      </c>
    </row>
    <row r="260" spans="3:107">
      <c r="C260" s="115">
        <f t="shared" si="124"/>
        <v>259</v>
      </c>
      <c r="D260" s="116">
        <f t="shared" si="101"/>
        <v>24.007450000000002</v>
      </c>
      <c r="E260" s="116">
        <f t="shared" si="102"/>
        <v>25.380000000000003</v>
      </c>
      <c r="F260" s="116">
        <f t="shared" si="103"/>
        <v>16.007450000000002</v>
      </c>
      <c r="G260" s="116">
        <f>指導機関用調整項目!$G$2*F260/$F$367</f>
        <v>0.12862038298140646</v>
      </c>
      <c r="H260" s="116">
        <f t="shared" si="125"/>
        <v>19.248455945317549</v>
      </c>
      <c r="I260" s="116">
        <f>IF(降水量!Y260&gt;0,降水量!Y260*飽差!I260*F260*E260,0)</f>
        <v>28.119693969967518</v>
      </c>
      <c r="J260" s="116">
        <f>指導機関用調整項目!$G$2*I260/$I$367</f>
        <v>8.1542711999833539e-002</v>
      </c>
      <c r="K260" s="116"/>
      <c r="M260" s="116">
        <f t="shared" si="104"/>
        <v>26.94</v>
      </c>
      <c r="N260" s="116">
        <f t="shared" si="105"/>
        <v>27</v>
      </c>
      <c r="O260" s="116">
        <f t="shared" si="106"/>
        <v>26.749999999999996</v>
      </c>
      <c r="P260" s="116">
        <f t="shared" si="107"/>
        <v>27.380000000000003</v>
      </c>
      <c r="Q260" s="116">
        <f t="shared" si="108"/>
        <v>21.375000000000004</v>
      </c>
      <c r="R260" s="116">
        <f t="shared" si="109"/>
        <v>24.84</v>
      </c>
      <c r="S260" s="116">
        <f t="shared" si="110"/>
        <v>25.380000000000003</v>
      </c>
      <c r="T260" s="116">
        <f t="shared" si="111"/>
        <v>27.32</v>
      </c>
      <c r="U260" s="116">
        <f t="shared" si="112"/>
        <v>26.679999999999996</v>
      </c>
      <c r="V260" s="116">
        <f t="shared" si="113"/>
        <v>25.875</v>
      </c>
      <c r="Y260" s="116">
        <f t="shared" si="114"/>
        <v>26.94</v>
      </c>
      <c r="Z260" s="113">
        <v>28.5</v>
      </c>
      <c r="AA260" s="113">
        <v>29</v>
      </c>
      <c r="AB260" s="113">
        <v>28.4</v>
      </c>
      <c r="AC260" s="113">
        <v>24.6</v>
      </c>
      <c r="AD260" s="113">
        <v>24.2</v>
      </c>
      <c r="AE260" s="115"/>
      <c r="AG260" s="116">
        <f t="shared" si="115"/>
        <v>27</v>
      </c>
      <c r="AH260" s="113">
        <v>28.2</v>
      </c>
      <c r="AI260" s="113">
        <v>28.2</v>
      </c>
      <c r="AJ260" s="113">
        <v>27.9</v>
      </c>
      <c r="AK260" s="113">
        <v>25.9</v>
      </c>
      <c r="AL260" s="113">
        <v>24.8</v>
      </c>
      <c r="AM260" s="115"/>
      <c r="AO260" s="116">
        <f t="shared" si="116"/>
        <v>26.749999999999996</v>
      </c>
      <c r="AP260" s="113">
        <v>27.8</v>
      </c>
      <c r="AQ260" s="113">
        <v>28.4</v>
      </c>
      <c r="AR260" s="113">
        <v>27.9</v>
      </c>
      <c r="AS260" s="113">
        <v>25.9</v>
      </c>
      <c r="AT260" s="113">
        <v>24.8</v>
      </c>
      <c r="AU260" s="115"/>
      <c r="AW260" s="116">
        <f t="shared" si="117"/>
        <v>27.380000000000003</v>
      </c>
      <c r="AX260" s="113">
        <v>28.1</v>
      </c>
      <c r="AY260" s="113">
        <v>28.9</v>
      </c>
      <c r="AZ260" s="113">
        <v>28.5</v>
      </c>
      <c r="BA260" s="113">
        <v>26.5</v>
      </c>
      <c r="BB260" s="113">
        <v>24.9</v>
      </c>
      <c r="BC260" s="115"/>
      <c r="BE260" s="116">
        <f t="shared" si="118"/>
        <v>21.375000000000004</v>
      </c>
      <c r="BF260" s="113">
        <v>24.1</v>
      </c>
      <c r="BG260" s="113">
        <v>23.8</v>
      </c>
      <c r="BI260" s="113">
        <v>19.899999999999999</v>
      </c>
      <c r="BJ260" s="113">
        <v>17.7</v>
      </c>
      <c r="BK260" s="115"/>
      <c r="BM260" s="116">
        <f t="shared" si="119"/>
        <v>24.84</v>
      </c>
      <c r="BN260" s="113">
        <v>26.5</v>
      </c>
      <c r="BO260" s="113">
        <v>26.3</v>
      </c>
      <c r="BP260" s="113">
        <v>26.3</v>
      </c>
      <c r="BQ260" s="113">
        <v>23.9</v>
      </c>
      <c r="BR260" s="113">
        <v>21.2</v>
      </c>
      <c r="BU260" s="116">
        <f t="shared" si="120"/>
        <v>25.380000000000003</v>
      </c>
      <c r="BV260" s="113">
        <v>26.4</v>
      </c>
      <c r="BW260" s="113">
        <v>26.8</v>
      </c>
      <c r="BX260" s="113">
        <v>26.6</v>
      </c>
      <c r="BY260" s="113">
        <v>24.2</v>
      </c>
      <c r="BZ260" s="113">
        <v>22.9</v>
      </c>
      <c r="CC260" s="116">
        <f t="shared" si="121"/>
        <v>27.32</v>
      </c>
      <c r="CD260" s="113">
        <v>27.4</v>
      </c>
      <c r="CE260" s="113">
        <v>29.2</v>
      </c>
      <c r="CF260" s="113">
        <v>28.5</v>
      </c>
      <c r="CG260" s="113">
        <v>26.5</v>
      </c>
      <c r="CH260" s="113">
        <v>25</v>
      </c>
      <c r="CK260" s="116">
        <f t="shared" si="122"/>
        <v>26.679999999999996</v>
      </c>
      <c r="CL260" s="113">
        <v>27.5</v>
      </c>
      <c r="CM260" s="113">
        <v>27.9</v>
      </c>
      <c r="CN260" s="113">
        <v>28.2</v>
      </c>
      <c r="CO260" s="113">
        <v>25.6</v>
      </c>
      <c r="CP260" s="113">
        <v>24.2</v>
      </c>
      <c r="CS260" s="116">
        <f t="shared" si="123"/>
        <v>25.875</v>
      </c>
      <c r="CT260" s="113">
        <v>27.4</v>
      </c>
      <c r="CU260" s="113">
        <v>27.2</v>
      </c>
      <c r="CV260" s="113">
        <v>27.8</v>
      </c>
      <c r="CW260" s="113">
        <v>25.4</v>
      </c>
      <c r="CX260" s="113">
        <v>23.1</v>
      </c>
      <c r="DA260" s="113">
        <v>46014</v>
      </c>
      <c r="DB260" s="113">
        <v>10.541666666666666</v>
      </c>
      <c r="DC260" s="113">
        <v>7.6</v>
      </c>
    </row>
    <row r="261" spans="3:107">
      <c r="C261" s="115">
        <f t="shared" si="124"/>
        <v>260</v>
      </c>
      <c r="D261" s="116">
        <f t="shared" si="101"/>
        <v>23.927200000000003</v>
      </c>
      <c r="E261" s="116">
        <f t="shared" si="102"/>
        <v>25.28</v>
      </c>
      <c r="F261" s="116">
        <f t="shared" si="103"/>
        <v>15.927200000000003</v>
      </c>
      <c r="G261" s="116">
        <f>指導機関用調整項目!$G$2*F261/$F$367</f>
        <v>0.12797557161330861</v>
      </c>
      <c r="H261" s="116">
        <f t="shared" si="125"/>
        <v>19.376431516930857</v>
      </c>
      <c r="I261" s="116">
        <f>IF(降水量!Y261&gt;0,降水量!Y261*飽差!I261*F261*E261,0)</f>
        <v>36.389921725239141</v>
      </c>
      <c r="J261" s="116">
        <f>指導機関用調整項目!$G$2*I261/$I$367</f>
        <v>0.10552507826389722</v>
      </c>
      <c r="K261" s="116"/>
      <c r="M261" s="116">
        <f t="shared" si="104"/>
        <v>26.799999999999994</v>
      </c>
      <c r="N261" s="116">
        <f t="shared" si="105"/>
        <v>26.44</v>
      </c>
      <c r="O261" s="116">
        <f t="shared" si="106"/>
        <v>26.375</v>
      </c>
      <c r="P261" s="116">
        <f t="shared" si="107"/>
        <v>27.1</v>
      </c>
      <c r="Q261" s="116">
        <f t="shared" si="108"/>
        <v>20.85</v>
      </c>
      <c r="R261" s="116">
        <f t="shared" si="109"/>
        <v>24.52</v>
      </c>
      <c r="S261" s="116">
        <f t="shared" si="110"/>
        <v>25.28</v>
      </c>
      <c r="T261" s="116">
        <f t="shared" si="111"/>
        <v>26.76</v>
      </c>
      <c r="U261" s="116">
        <f t="shared" si="112"/>
        <v>26.639999999999997</v>
      </c>
      <c r="V261" s="116">
        <f t="shared" si="113"/>
        <v>25.6</v>
      </c>
      <c r="Y261" s="116">
        <f t="shared" si="114"/>
        <v>26.799999999999994</v>
      </c>
      <c r="Z261" s="113">
        <v>29</v>
      </c>
      <c r="AA261" s="113">
        <v>28.3</v>
      </c>
      <c r="AB261" s="113">
        <v>28.4</v>
      </c>
      <c r="AC261" s="113">
        <v>26.1</v>
      </c>
      <c r="AD261" s="113">
        <v>22.2</v>
      </c>
      <c r="AE261" s="115"/>
      <c r="AG261" s="116">
        <f t="shared" si="115"/>
        <v>26.44</v>
      </c>
      <c r="AH261" s="113">
        <v>28.1</v>
      </c>
      <c r="AI261" s="113">
        <v>27</v>
      </c>
      <c r="AJ261" s="113">
        <v>28.1</v>
      </c>
      <c r="AK261" s="113">
        <v>26.5</v>
      </c>
      <c r="AL261" s="113">
        <v>22.5</v>
      </c>
      <c r="AM261" s="115"/>
      <c r="AO261" s="116">
        <f t="shared" si="116"/>
        <v>26.375</v>
      </c>
      <c r="AP261" s="113">
        <v>28.1</v>
      </c>
      <c r="AQ261" s="113">
        <v>27.9</v>
      </c>
      <c r="AR261" s="113">
        <v>28</v>
      </c>
      <c r="AS261" s="113">
        <v>27</v>
      </c>
      <c r="AT261" s="113">
        <v>22.6</v>
      </c>
      <c r="AU261" s="115"/>
      <c r="AW261" s="116">
        <f t="shared" si="117"/>
        <v>27.1</v>
      </c>
      <c r="AX261" s="113">
        <v>29.5</v>
      </c>
      <c r="AY261" s="113">
        <v>27.8</v>
      </c>
      <c r="AZ261" s="113">
        <v>28.3</v>
      </c>
      <c r="BA261" s="113">
        <v>27.1</v>
      </c>
      <c r="BB261" s="113">
        <v>22.8</v>
      </c>
      <c r="BC261" s="115"/>
      <c r="BE261" s="116">
        <f t="shared" si="118"/>
        <v>20.85</v>
      </c>
      <c r="BF261" s="113">
        <v>24.3</v>
      </c>
      <c r="BG261" s="113">
        <v>23.1</v>
      </c>
      <c r="BI261" s="113">
        <v>18.8</v>
      </c>
      <c r="BJ261" s="113">
        <v>17.2</v>
      </c>
      <c r="BK261" s="115"/>
      <c r="BM261" s="116">
        <f t="shared" si="119"/>
        <v>24.52</v>
      </c>
      <c r="BN261" s="113">
        <v>27.3</v>
      </c>
      <c r="BO261" s="113">
        <v>25.3</v>
      </c>
      <c r="BP261" s="113">
        <v>25.9</v>
      </c>
      <c r="BQ261" s="113">
        <v>23.3</v>
      </c>
      <c r="BR261" s="113">
        <v>20.8</v>
      </c>
      <c r="BU261" s="116">
        <f t="shared" si="120"/>
        <v>25.28</v>
      </c>
      <c r="BV261" s="113">
        <v>27.2</v>
      </c>
      <c r="BW261" s="113">
        <v>26.2</v>
      </c>
      <c r="BX261" s="113">
        <v>26.5</v>
      </c>
      <c r="BY261" s="113">
        <v>25.1</v>
      </c>
      <c r="BZ261" s="113">
        <v>21.4</v>
      </c>
      <c r="CC261" s="116">
        <f t="shared" si="121"/>
        <v>26.76</v>
      </c>
      <c r="CD261" s="113">
        <v>27.8</v>
      </c>
      <c r="CE261" s="113">
        <v>27.6</v>
      </c>
      <c r="CF261" s="113">
        <v>27.9</v>
      </c>
      <c r="CG261" s="113">
        <v>26.9</v>
      </c>
      <c r="CH261" s="113">
        <v>23.6</v>
      </c>
      <c r="CK261" s="116">
        <f t="shared" si="122"/>
        <v>26.639999999999997</v>
      </c>
      <c r="CL261" s="113">
        <v>28.4</v>
      </c>
      <c r="CM261" s="113">
        <v>27.7</v>
      </c>
      <c r="CN261" s="113">
        <v>27.8</v>
      </c>
      <c r="CO261" s="113">
        <v>26.5</v>
      </c>
      <c r="CP261" s="113">
        <v>22.8</v>
      </c>
      <c r="CS261" s="116">
        <f t="shared" si="123"/>
        <v>25.6</v>
      </c>
      <c r="CT261" s="113">
        <v>28.3</v>
      </c>
      <c r="CU261" s="113">
        <v>26.4</v>
      </c>
      <c r="CV261" s="113">
        <v>26.6</v>
      </c>
      <c r="CW261" s="113">
        <v>27.2</v>
      </c>
      <c r="CX261" s="113">
        <v>22.2</v>
      </c>
      <c r="DA261" s="113">
        <v>46015</v>
      </c>
      <c r="DB261" s="113">
        <v>10.84125</v>
      </c>
      <c r="DC261" s="113">
        <v>11.2</v>
      </c>
    </row>
    <row r="262" spans="3:107">
      <c r="C262" s="115">
        <f t="shared" si="124"/>
        <v>261</v>
      </c>
      <c r="D262" s="116">
        <f t="shared" si="101"/>
        <v>24.3124</v>
      </c>
      <c r="E262" s="116">
        <f t="shared" si="102"/>
        <v>25.76</v>
      </c>
      <c r="F262" s="116">
        <f t="shared" si="103"/>
        <v>16.3124</v>
      </c>
      <c r="G262" s="116">
        <f>指導機関用調整項目!$G$2*F262/$F$367</f>
        <v>0.13107066618017824</v>
      </c>
      <c r="H262" s="116">
        <f t="shared" si="125"/>
        <v>19.507502183111036</v>
      </c>
      <c r="I262" s="116">
        <f>IF(降水量!Y262&gt;0,降水量!Y262*飽差!I262*F262*E262,0)</f>
        <v>54.200668520602633</v>
      </c>
      <c r="J262" s="116">
        <f>指導機関用調整項目!$G$2*I262/$I$367</f>
        <v>0.15717345672731195</v>
      </c>
      <c r="K262" s="116"/>
      <c r="M262" s="116">
        <f t="shared" si="104"/>
        <v>27.380000000000003</v>
      </c>
      <c r="N262" s="116">
        <f t="shared" si="105"/>
        <v>26.72</v>
      </c>
      <c r="O262" s="116">
        <f t="shared" si="106"/>
        <v>26.75</v>
      </c>
      <c r="P262" s="116">
        <f t="shared" si="107"/>
        <v>27.619999999999997</v>
      </c>
      <c r="Q262" s="116">
        <f t="shared" si="108"/>
        <v>21.549999999999997</v>
      </c>
      <c r="R262" s="116">
        <f t="shared" si="109"/>
        <v>24.5</v>
      </c>
      <c r="S262" s="116">
        <f t="shared" si="110"/>
        <v>25.76</v>
      </c>
      <c r="T262" s="116">
        <f t="shared" si="111"/>
        <v>27.159999999999997</v>
      </c>
      <c r="U262" s="116">
        <f t="shared" si="112"/>
        <v>27.3</v>
      </c>
      <c r="V262" s="116">
        <f t="shared" si="113"/>
        <v>26.125</v>
      </c>
      <c r="Y262" s="116">
        <f t="shared" si="114"/>
        <v>27.380000000000003</v>
      </c>
      <c r="Z262" s="113">
        <v>29</v>
      </c>
      <c r="AA262" s="113">
        <v>28.6</v>
      </c>
      <c r="AB262" s="113">
        <v>28.3</v>
      </c>
      <c r="AC262" s="113">
        <v>26.4</v>
      </c>
      <c r="AD262" s="113">
        <v>24.6</v>
      </c>
      <c r="AE262" s="115"/>
      <c r="AG262" s="116">
        <f t="shared" si="115"/>
        <v>26.72</v>
      </c>
      <c r="AH262" s="113">
        <v>28.2</v>
      </c>
      <c r="AI262" s="113">
        <v>27.7</v>
      </c>
      <c r="AJ262" s="113">
        <v>27.6</v>
      </c>
      <c r="AK262" s="113">
        <v>26.2</v>
      </c>
      <c r="AL262" s="113">
        <v>23.9</v>
      </c>
      <c r="AM262" s="115"/>
      <c r="AO262" s="116">
        <f t="shared" si="116"/>
        <v>26.75</v>
      </c>
      <c r="AP262" s="113">
        <v>28.8</v>
      </c>
      <c r="AQ262" s="113">
        <v>27.8</v>
      </c>
      <c r="AR262" s="113">
        <v>27.8</v>
      </c>
      <c r="AS262" s="113">
        <v>26.7</v>
      </c>
      <c r="AT262" s="113">
        <v>24.7</v>
      </c>
      <c r="AU262" s="115"/>
      <c r="AW262" s="116">
        <f t="shared" si="117"/>
        <v>27.619999999999997</v>
      </c>
      <c r="AX262" s="113">
        <v>29.9</v>
      </c>
      <c r="AY262" s="113">
        <v>28.2</v>
      </c>
      <c r="AZ262" s="113">
        <v>28.2</v>
      </c>
      <c r="BA262" s="113">
        <v>27.2</v>
      </c>
      <c r="BB262" s="113">
        <v>24.6</v>
      </c>
      <c r="BC262" s="115"/>
      <c r="BE262" s="116">
        <f t="shared" si="118"/>
        <v>21.549999999999997</v>
      </c>
      <c r="BF262" s="113">
        <v>23.2</v>
      </c>
      <c r="BG262" s="113">
        <v>23.1</v>
      </c>
      <c r="BI262" s="113">
        <v>21</v>
      </c>
      <c r="BJ262" s="113">
        <v>18.899999999999999</v>
      </c>
      <c r="BK262" s="115"/>
      <c r="BM262" s="116">
        <f t="shared" si="119"/>
        <v>24.5</v>
      </c>
      <c r="BN262" s="113">
        <v>26.1</v>
      </c>
      <c r="BO262" s="113">
        <v>25.5</v>
      </c>
      <c r="BP262" s="113">
        <v>25.9</v>
      </c>
      <c r="BQ262" s="113">
        <v>23.6</v>
      </c>
      <c r="BR262" s="113">
        <v>21.4</v>
      </c>
      <c r="BU262" s="116">
        <f t="shared" si="120"/>
        <v>25.76</v>
      </c>
      <c r="BV262" s="113">
        <v>26.9</v>
      </c>
      <c r="BW262" s="113">
        <v>26.6</v>
      </c>
      <c r="BX262" s="113">
        <v>26.1</v>
      </c>
      <c r="BY262" s="113">
        <v>25</v>
      </c>
      <c r="BZ262" s="113">
        <v>24.2</v>
      </c>
      <c r="CC262" s="116">
        <f t="shared" si="121"/>
        <v>27.159999999999997</v>
      </c>
      <c r="CD262" s="113">
        <v>27.1</v>
      </c>
      <c r="CE262" s="113">
        <v>28.2</v>
      </c>
      <c r="CF262" s="113">
        <v>27.9</v>
      </c>
      <c r="CG262" s="113">
        <v>26.7</v>
      </c>
      <c r="CH262" s="113">
        <v>25.9</v>
      </c>
      <c r="CK262" s="116">
        <f t="shared" si="122"/>
        <v>27.3</v>
      </c>
      <c r="CL262" s="113">
        <v>28.5</v>
      </c>
      <c r="CM262" s="113">
        <v>28</v>
      </c>
      <c r="CN262" s="113">
        <v>27.4</v>
      </c>
      <c r="CO262" s="113">
        <v>26.6</v>
      </c>
      <c r="CP262" s="113">
        <v>26</v>
      </c>
      <c r="CS262" s="116">
        <f t="shared" si="123"/>
        <v>26.125</v>
      </c>
      <c r="CT262" s="113">
        <v>27.2</v>
      </c>
      <c r="CU262" s="113">
        <v>27.5</v>
      </c>
      <c r="CV262" s="113">
        <v>27</v>
      </c>
      <c r="CW262" s="113">
        <v>26.1</v>
      </c>
      <c r="CX262" s="113">
        <v>23.9</v>
      </c>
      <c r="DA262" s="113">
        <v>46016</v>
      </c>
      <c r="DB262" s="113">
        <v>12.011666666666665</v>
      </c>
      <c r="DC262" s="113">
        <v>11.5</v>
      </c>
    </row>
    <row r="263" spans="3:107">
      <c r="C263" s="115">
        <f t="shared" si="124"/>
        <v>262</v>
      </c>
      <c r="D263" s="116">
        <f t="shared" si="101"/>
        <v>24.007449999999999</v>
      </c>
      <c r="E263" s="116">
        <f t="shared" si="102"/>
        <v>25.38</v>
      </c>
      <c r="F263" s="116">
        <f t="shared" si="103"/>
        <v>16.007449999999999</v>
      </c>
      <c r="G263" s="116">
        <f>指導機関用調整項目!$G$2*F263/$F$367</f>
        <v>0.12862038298140641</v>
      </c>
      <c r="H263" s="116">
        <f t="shared" si="125"/>
        <v>19.636122566092443</v>
      </c>
      <c r="I263" s="116">
        <f>IF(降水量!Y263&gt;0,降水量!Y263*飽差!I263*F263*E263,0)</f>
        <v>47.45195581145903</v>
      </c>
      <c r="J263" s="116">
        <f>指導機関用調整項目!$G$2*I263/$I$367</f>
        <v>0.1376032459917664</v>
      </c>
      <c r="K263" s="116"/>
      <c r="M263" s="116">
        <f t="shared" si="104"/>
        <v>27.28</v>
      </c>
      <c r="N263" s="116">
        <f t="shared" si="105"/>
        <v>26.54</v>
      </c>
      <c r="O263" s="116">
        <f t="shared" si="106"/>
        <v>27.449999999999996</v>
      </c>
      <c r="P263" s="116">
        <f t="shared" si="107"/>
        <v>27.44</v>
      </c>
      <c r="Q263" s="116">
        <f t="shared" si="108"/>
        <v>21.075000000000003</v>
      </c>
      <c r="R263" s="116">
        <f t="shared" si="109"/>
        <v>24.000000000000004</v>
      </c>
      <c r="S263" s="116">
        <f t="shared" si="110"/>
        <v>25.38</v>
      </c>
      <c r="T263" s="116">
        <f t="shared" si="111"/>
        <v>26.98</v>
      </c>
      <c r="U263" s="116">
        <f t="shared" si="112"/>
        <v>26.9</v>
      </c>
      <c r="V263" s="116">
        <f t="shared" si="113"/>
        <v>26.125</v>
      </c>
      <c r="Y263" s="116">
        <f t="shared" si="114"/>
        <v>27.28</v>
      </c>
      <c r="Z263" s="113">
        <v>24.8</v>
      </c>
      <c r="AA263" s="113">
        <v>30.3</v>
      </c>
      <c r="AB263" s="113">
        <v>28.4</v>
      </c>
      <c r="AC263" s="113">
        <v>27.8</v>
      </c>
      <c r="AD263" s="113">
        <v>25.1</v>
      </c>
      <c r="AE263" s="115"/>
      <c r="AG263" s="116">
        <f t="shared" si="115"/>
        <v>26.54</v>
      </c>
      <c r="AH263" s="113">
        <v>24.7</v>
      </c>
      <c r="AI263" s="113">
        <v>28.9</v>
      </c>
      <c r="AJ263" s="113">
        <v>27.3</v>
      </c>
      <c r="AK263" s="113">
        <v>27.1</v>
      </c>
      <c r="AL263" s="113">
        <v>24.7</v>
      </c>
      <c r="AM263" s="115"/>
      <c r="AO263" s="116">
        <f t="shared" si="116"/>
        <v>27.449999999999996</v>
      </c>
      <c r="AP263" s="113">
        <v>24.3</v>
      </c>
      <c r="AQ263" s="113">
        <v>28.9</v>
      </c>
      <c r="AR263" s="113">
        <v>27.7</v>
      </c>
      <c r="AS263" s="113">
        <v>27.8</v>
      </c>
      <c r="AT263" s="113">
        <v>25.4</v>
      </c>
      <c r="AU263" s="115"/>
      <c r="AW263" s="116">
        <f t="shared" si="117"/>
        <v>27.44</v>
      </c>
      <c r="AX263" s="113">
        <v>25</v>
      </c>
      <c r="AY263" s="113">
        <v>30</v>
      </c>
      <c r="AZ263" s="113">
        <v>28.4</v>
      </c>
      <c r="BA263" s="113">
        <v>28.1</v>
      </c>
      <c r="BB263" s="113">
        <v>25.7</v>
      </c>
      <c r="BC263" s="115"/>
      <c r="BE263" s="116">
        <f t="shared" si="118"/>
        <v>21.075000000000003</v>
      </c>
      <c r="BF263" s="113">
        <v>18.899999999999999</v>
      </c>
      <c r="BG263" s="113">
        <v>24.8</v>
      </c>
      <c r="BI263" s="113">
        <v>21.2</v>
      </c>
      <c r="BJ263" s="113">
        <v>19.399999999999999</v>
      </c>
      <c r="BK263" s="115"/>
      <c r="BM263" s="116">
        <f t="shared" si="119"/>
        <v>24.000000000000004</v>
      </c>
      <c r="BN263" s="113">
        <v>21.4</v>
      </c>
      <c r="BO263" s="113">
        <v>27.6</v>
      </c>
      <c r="BP263" s="113">
        <v>25.4</v>
      </c>
      <c r="BQ263" s="113">
        <v>24.4</v>
      </c>
      <c r="BR263" s="113">
        <v>21.2</v>
      </c>
      <c r="BU263" s="116">
        <f t="shared" si="120"/>
        <v>25.38</v>
      </c>
      <c r="BV263" s="113">
        <v>22.8</v>
      </c>
      <c r="BW263" s="113">
        <v>27.8</v>
      </c>
      <c r="BX263" s="113">
        <v>26</v>
      </c>
      <c r="BY263" s="113">
        <v>26.5</v>
      </c>
      <c r="BZ263" s="113">
        <v>23.8</v>
      </c>
      <c r="CC263" s="116">
        <f t="shared" si="121"/>
        <v>26.98</v>
      </c>
      <c r="CD263" s="113">
        <v>24.8</v>
      </c>
      <c r="CE263" s="113">
        <v>29</v>
      </c>
      <c r="CF263" s="113">
        <v>27.6</v>
      </c>
      <c r="CG263" s="113">
        <v>28.3</v>
      </c>
      <c r="CH263" s="113">
        <v>25.2</v>
      </c>
      <c r="CK263" s="116">
        <f t="shared" si="122"/>
        <v>26.9</v>
      </c>
      <c r="CL263" s="113">
        <v>25.1</v>
      </c>
      <c r="CM263" s="113">
        <v>29.1</v>
      </c>
      <c r="CN263" s="113">
        <v>27.4</v>
      </c>
      <c r="CO263" s="113">
        <v>28.3</v>
      </c>
      <c r="CP263" s="113">
        <v>24.6</v>
      </c>
      <c r="CS263" s="116">
        <f t="shared" si="123"/>
        <v>26.125</v>
      </c>
      <c r="CT263" s="113">
        <v>23.7</v>
      </c>
      <c r="CU263" s="113">
        <v>28.5</v>
      </c>
      <c r="CV263" s="113">
        <v>26.3</v>
      </c>
      <c r="CW263" s="113">
        <v>27.1</v>
      </c>
      <c r="CX263" s="113">
        <v>22.6</v>
      </c>
      <c r="DA263" s="113">
        <v>46017</v>
      </c>
      <c r="DB263" s="113">
        <v>10.531666666666666</v>
      </c>
      <c r="DC263" s="113">
        <v>4</v>
      </c>
    </row>
    <row r="264" spans="3:107">
      <c r="C264" s="115">
        <f t="shared" si="124"/>
        <v>263</v>
      </c>
      <c r="D264" s="116">
        <f t="shared" si="101"/>
        <v>23.429649999999999</v>
      </c>
      <c r="E264" s="116">
        <f t="shared" si="102"/>
        <v>24.66</v>
      </c>
      <c r="F264" s="116">
        <f t="shared" si="103"/>
        <v>15.429649999999999</v>
      </c>
      <c r="G264" s="116">
        <f>指導機関用調整項目!$G$2*F264/$F$367</f>
        <v>0.12397774113110192</v>
      </c>
      <c r="H264" s="116">
        <f t="shared" si="125"/>
        <v>19.760100307223546</v>
      </c>
      <c r="I264" s="116">
        <f>IF(降水量!Y264&gt;0,降水量!Y264*飽差!I264*F264*E264,0)</f>
        <v>40.666387108826463</v>
      </c>
      <c r="J264" s="116">
        <f>指導機関用調整項目!$G$2*I264/$I$367</f>
        <v>0.11792615864277879</v>
      </c>
      <c r="K264" s="116"/>
      <c r="M264" s="116">
        <f t="shared" si="104"/>
        <v>26.08</v>
      </c>
      <c r="N264" s="116">
        <f t="shared" si="105"/>
        <v>25.1</v>
      </c>
      <c r="O264" s="116">
        <f t="shared" si="106"/>
        <v>26.35</v>
      </c>
      <c r="P264" s="116">
        <f t="shared" si="107"/>
        <v>26.28</v>
      </c>
      <c r="Q264" s="116">
        <f t="shared" si="108"/>
        <v>19.95</v>
      </c>
      <c r="R264" s="116">
        <f t="shared" si="109"/>
        <v>23.2</v>
      </c>
      <c r="S264" s="116">
        <f t="shared" si="110"/>
        <v>24.66</v>
      </c>
      <c r="T264" s="116">
        <f t="shared" si="111"/>
        <v>26.220000000000006</v>
      </c>
      <c r="U264" s="116">
        <f t="shared" si="112"/>
        <v>25.839999999999996</v>
      </c>
      <c r="V264" s="116">
        <f t="shared" si="113"/>
        <v>25.65</v>
      </c>
      <c r="Y264" s="116">
        <f t="shared" si="114"/>
        <v>26.08</v>
      </c>
      <c r="Z264" s="113">
        <v>24.2</v>
      </c>
      <c r="AA264" s="113">
        <v>28.7</v>
      </c>
      <c r="AB264" s="113">
        <v>29</v>
      </c>
      <c r="AC264" s="113">
        <v>25.7</v>
      </c>
      <c r="AD264" s="113">
        <v>22.8</v>
      </c>
      <c r="AE264" s="115"/>
      <c r="AG264" s="116">
        <f t="shared" si="115"/>
        <v>25.1</v>
      </c>
      <c r="AH264" s="113">
        <v>22.4</v>
      </c>
      <c r="AI264" s="113">
        <v>28.1</v>
      </c>
      <c r="AJ264" s="113">
        <v>27.4</v>
      </c>
      <c r="AK264" s="113">
        <v>24.1</v>
      </c>
      <c r="AL264" s="113">
        <v>23.5</v>
      </c>
      <c r="AM264" s="115"/>
      <c r="AO264" s="116">
        <f t="shared" si="116"/>
        <v>26.35</v>
      </c>
      <c r="AP264" s="113">
        <v>22.6</v>
      </c>
      <c r="AQ264" s="113">
        <v>28.7</v>
      </c>
      <c r="AR264" s="113">
        <v>27.6</v>
      </c>
      <c r="AS264" s="113">
        <v>24.9</v>
      </c>
      <c r="AT264" s="113">
        <v>24.2</v>
      </c>
      <c r="AU264" s="115"/>
      <c r="AW264" s="116">
        <f t="shared" si="117"/>
        <v>26.28</v>
      </c>
      <c r="AX264" s="113">
        <v>23.1</v>
      </c>
      <c r="AY264" s="113">
        <v>29.6</v>
      </c>
      <c r="AZ264" s="113">
        <v>28.8</v>
      </c>
      <c r="BA264" s="113">
        <v>25.5</v>
      </c>
      <c r="BB264" s="113">
        <v>24.4</v>
      </c>
      <c r="BC264" s="115"/>
      <c r="BE264" s="116">
        <f t="shared" si="118"/>
        <v>19.95</v>
      </c>
      <c r="BF264" s="113">
        <v>17.8</v>
      </c>
      <c r="BG264" s="113">
        <v>23.2</v>
      </c>
      <c r="BI264" s="113">
        <v>20.6</v>
      </c>
      <c r="BJ264" s="113">
        <v>18.2</v>
      </c>
      <c r="BK264" s="115"/>
      <c r="BM264" s="116">
        <f t="shared" si="119"/>
        <v>23.2</v>
      </c>
      <c r="BN264" s="113">
        <v>20.100000000000001</v>
      </c>
      <c r="BO264" s="113">
        <v>27</v>
      </c>
      <c r="BP264" s="113">
        <v>25.4</v>
      </c>
      <c r="BQ264" s="113">
        <v>23</v>
      </c>
      <c r="BR264" s="113">
        <v>20.5</v>
      </c>
      <c r="BU264" s="116">
        <f t="shared" si="120"/>
        <v>24.66</v>
      </c>
      <c r="BV264" s="113">
        <v>22.4</v>
      </c>
      <c r="BW264" s="113">
        <v>28.6</v>
      </c>
      <c r="BX264" s="113">
        <v>25.8</v>
      </c>
      <c r="BY264" s="113">
        <v>23.5</v>
      </c>
      <c r="BZ264" s="113">
        <v>23</v>
      </c>
      <c r="CC264" s="116">
        <f t="shared" si="121"/>
        <v>26.220000000000006</v>
      </c>
      <c r="CD264" s="113">
        <v>24.2</v>
      </c>
      <c r="CE264" s="113">
        <v>29.3</v>
      </c>
      <c r="CF264" s="113">
        <v>27.7</v>
      </c>
      <c r="CG264" s="113">
        <v>25.1</v>
      </c>
      <c r="CH264" s="113">
        <v>24.8</v>
      </c>
      <c r="CK264" s="116">
        <f t="shared" si="122"/>
        <v>25.839999999999996</v>
      </c>
      <c r="CL264" s="113">
        <v>24.2</v>
      </c>
      <c r="CM264" s="113">
        <v>29.9</v>
      </c>
      <c r="CN264" s="113">
        <v>27.2</v>
      </c>
      <c r="CO264" s="113">
        <v>23.9</v>
      </c>
      <c r="CP264" s="113">
        <v>24</v>
      </c>
      <c r="CS264" s="116">
        <f t="shared" si="123"/>
        <v>25.65</v>
      </c>
      <c r="CT264" s="113">
        <v>23</v>
      </c>
      <c r="CU264" s="113">
        <v>28.9</v>
      </c>
      <c r="CV264" s="113">
        <v>26.2</v>
      </c>
      <c r="CW264" s="113">
        <v>24.7</v>
      </c>
      <c r="CX264" s="113">
        <v>22.8</v>
      </c>
      <c r="DA264" s="113">
        <v>46018</v>
      </c>
      <c r="DB264" s="113">
        <v>8.2874999999999996</v>
      </c>
      <c r="DC264" s="113">
        <v>2.4</v>
      </c>
    </row>
    <row r="265" spans="3:107">
      <c r="C265" s="115">
        <f t="shared" si="124"/>
        <v>264</v>
      </c>
      <c r="D265" s="116">
        <f t="shared" si="101"/>
        <v>23.2531</v>
      </c>
      <c r="E265" s="116">
        <f t="shared" si="102"/>
        <v>24.44</v>
      </c>
      <c r="F265" s="116">
        <f t="shared" si="103"/>
        <v>15.2531</v>
      </c>
      <c r="G265" s="116">
        <f>指導機関用調整項目!$G$2*F265/$F$367</f>
        <v>0.12255915612128668</v>
      </c>
      <c r="H265" s="116">
        <f t="shared" si="125"/>
        <v>19.882659463344833</v>
      </c>
      <c r="I265" s="116">
        <f>IF(降水量!Y265&gt;0,降水量!Y265*飽差!I265*F265*E265,0)</f>
        <v>59.49512589589007</v>
      </c>
      <c r="J265" s="116">
        <f>指導機関用調整項目!$G$2*I265/$I$367</f>
        <v>0.17252655457430666</v>
      </c>
      <c r="K265" s="116"/>
      <c r="M265" s="116">
        <f t="shared" si="104"/>
        <v>25.78</v>
      </c>
      <c r="N265" s="116">
        <f t="shared" si="105"/>
        <v>25.28</v>
      </c>
      <c r="O265" s="116">
        <f t="shared" si="106"/>
        <v>25.65</v>
      </c>
      <c r="P265" s="116">
        <f t="shared" si="107"/>
        <v>26.380000000000003</v>
      </c>
      <c r="Q265" s="116">
        <f t="shared" si="108"/>
        <v>20.524999999999999</v>
      </c>
      <c r="R265" s="116">
        <f t="shared" si="109"/>
        <v>23.2</v>
      </c>
      <c r="S265" s="116">
        <f t="shared" si="110"/>
        <v>24.44</v>
      </c>
      <c r="T265" s="116">
        <f t="shared" si="111"/>
        <v>25.92</v>
      </c>
      <c r="U265" s="116">
        <f t="shared" si="112"/>
        <v>25.619999999999997</v>
      </c>
      <c r="V265" s="116">
        <f t="shared" si="113"/>
        <v>24.274999999999999</v>
      </c>
      <c r="Y265" s="116">
        <f t="shared" si="114"/>
        <v>25.78</v>
      </c>
      <c r="Z265" s="113">
        <v>27.4</v>
      </c>
      <c r="AA265" s="113">
        <v>29.6</v>
      </c>
      <c r="AB265" s="113">
        <v>27.1</v>
      </c>
      <c r="AC265" s="113">
        <v>21.4</v>
      </c>
      <c r="AD265" s="113">
        <v>23.4</v>
      </c>
      <c r="AE265" s="115"/>
      <c r="AG265" s="116">
        <f t="shared" si="115"/>
        <v>25.28</v>
      </c>
      <c r="AH265" s="113">
        <v>26.4</v>
      </c>
      <c r="AI265" s="113">
        <v>29</v>
      </c>
      <c r="AJ265" s="113">
        <v>26.1</v>
      </c>
      <c r="AK265" s="113">
        <v>21.7</v>
      </c>
      <c r="AL265" s="113">
        <v>23.2</v>
      </c>
      <c r="AM265" s="115"/>
      <c r="AO265" s="116">
        <f t="shared" si="116"/>
        <v>25.65</v>
      </c>
      <c r="AP265" s="113">
        <v>26.4</v>
      </c>
      <c r="AQ265" s="113">
        <v>29.9</v>
      </c>
      <c r="AR265" s="113">
        <v>25.9</v>
      </c>
      <c r="AS265" s="113">
        <v>22.8</v>
      </c>
      <c r="AT265" s="113">
        <v>24</v>
      </c>
      <c r="AU265" s="115"/>
      <c r="AW265" s="116">
        <f t="shared" si="117"/>
        <v>26.380000000000003</v>
      </c>
      <c r="AX265" s="113">
        <v>27.3</v>
      </c>
      <c r="AY265" s="113">
        <v>31.2</v>
      </c>
      <c r="AZ265" s="113">
        <v>26.5</v>
      </c>
      <c r="BA265" s="113">
        <v>22.5</v>
      </c>
      <c r="BB265" s="113">
        <v>24.4</v>
      </c>
      <c r="BC265" s="115"/>
      <c r="BE265" s="116">
        <f t="shared" si="118"/>
        <v>20.524999999999999</v>
      </c>
      <c r="BF265" s="113">
        <v>21.8</v>
      </c>
      <c r="BG265" s="113">
        <v>24.6</v>
      </c>
      <c r="BI265" s="113">
        <v>18.3</v>
      </c>
      <c r="BJ265" s="113">
        <v>17.399999999999999</v>
      </c>
      <c r="BK265" s="115"/>
      <c r="BM265" s="116">
        <f t="shared" si="119"/>
        <v>23.2</v>
      </c>
      <c r="BN265" s="113">
        <v>24.5</v>
      </c>
      <c r="BO265" s="113">
        <v>27.5</v>
      </c>
      <c r="BP265" s="113">
        <v>22.8</v>
      </c>
      <c r="BQ265" s="113">
        <v>20.5</v>
      </c>
      <c r="BR265" s="113">
        <v>20.7</v>
      </c>
      <c r="BU265" s="116">
        <f t="shared" si="120"/>
        <v>24.44</v>
      </c>
      <c r="BV265" s="113">
        <v>25.6</v>
      </c>
      <c r="BW265" s="113">
        <v>28.6</v>
      </c>
      <c r="BX265" s="113">
        <v>24.9</v>
      </c>
      <c r="BY265" s="113">
        <v>20.6</v>
      </c>
      <c r="BZ265" s="113">
        <v>22.5</v>
      </c>
      <c r="CC265" s="116">
        <f t="shared" si="121"/>
        <v>25.92</v>
      </c>
      <c r="CD265" s="113">
        <v>26.2</v>
      </c>
      <c r="CE265" s="113">
        <v>28.9</v>
      </c>
      <c r="CF265" s="113">
        <v>27.2</v>
      </c>
      <c r="CG265" s="113">
        <v>22.8</v>
      </c>
      <c r="CH265" s="113">
        <v>24.5</v>
      </c>
      <c r="CK265" s="116">
        <f t="shared" si="122"/>
        <v>25.619999999999997</v>
      </c>
      <c r="CL265" s="113">
        <v>27</v>
      </c>
      <c r="CM265" s="113">
        <v>29.5</v>
      </c>
      <c r="CN265" s="113">
        <v>26.6</v>
      </c>
      <c r="CO265" s="113">
        <v>21.7</v>
      </c>
      <c r="CP265" s="113">
        <v>23.3</v>
      </c>
      <c r="CS265" s="116">
        <f t="shared" si="123"/>
        <v>24.274999999999999</v>
      </c>
      <c r="CT265" s="113">
        <v>25.7</v>
      </c>
      <c r="CU265" s="113">
        <v>28.9</v>
      </c>
      <c r="CV265" s="113">
        <v>25.1</v>
      </c>
      <c r="CW265" s="113">
        <v>21.1</v>
      </c>
      <c r="CX265" s="113">
        <v>22</v>
      </c>
      <c r="DA265" s="113">
        <v>46019</v>
      </c>
      <c r="DB265" s="113">
        <v>8.0266666666666655</v>
      </c>
      <c r="DC265" s="113">
        <v>5.5</v>
      </c>
    </row>
    <row r="266" spans="3:107">
      <c r="C266" s="115">
        <f t="shared" si="124"/>
        <v>265</v>
      </c>
      <c r="D266" s="116">
        <f t="shared" si="101"/>
        <v>22.6432</v>
      </c>
      <c r="E266" s="116">
        <f t="shared" si="102"/>
        <v>23.68</v>
      </c>
      <c r="F266" s="116">
        <f t="shared" si="103"/>
        <v>14.6432</v>
      </c>
      <c r="G266" s="116">
        <f>指導機関用調整項目!$G$2*F266/$F$367</f>
        <v>0.11765858972374305</v>
      </c>
      <c r="H266" s="116">
        <f t="shared" si="125"/>
        <v>20.000318053068575</v>
      </c>
      <c r="I266" s="116">
        <f>IF(降水量!Y266&gt;0,降水量!Y266*飽差!I266*F266*E266,0)</f>
        <v>52.180358295463364</v>
      </c>
      <c r="J266" s="116">
        <f>指導機関用調整項目!$G$2*I266/$I$367</f>
        <v>0.1513148732372214</v>
      </c>
      <c r="K266" s="116"/>
      <c r="M266" s="116">
        <f t="shared" si="104"/>
        <v>25.06</v>
      </c>
      <c r="N266" s="116">
        <f t="shared" si="105"/>
        <v>24.860000000000003</v>
      </c>
      <c r="O266" s="116">
        <f t="shared" si="106"/>
        <v>25.625</v>
      </c>
      <c r="P266" s="116">
        <f t="shared" si="107"/>
        <v>25.56</v>
      </c>
      <c r="Q266" s="116">
        <f t="shared" si="108"/>
        <v>19.675000000000001</v>
      </c>
      <c r="R266" s="116">
        <f t="shared" si="109"/>
        <v>22.68</v>
      </c>
      <c r="S266" s="116">
        <f t="shared" si="110"/>
        <v>23.68</v>
      </c>
      <c r="T266" s="116">
        <f t="shared" si="111"/>
        <v>25.26</v>
      </c>
      <c r="U266" s="116">
        <f t="shared" si="112"/>
        <v>25.2</v>
      </c>
      <c r="V266" s="116">
        <f t="shared" si="113"/>
        <v>24.424999999999997</v>
      </c>
      <c r="Y266" s="116">
        <f t="shared" si="114"/>
        <v>25.06</v>
      </c>
      <c r="Z266" s="113">
        <v>23.6</v>
      </c>
      <c r="AA266" s="113">
        <v>29.7</v>
      </c>
      <c r="AB266" s="113">
        <v>26.3</v>
      </c>
      <c r="AC266" s="113">
        <v>21.2</v>
      </c>
      <c r="AD266" s="113">
        <v>24.5</v>
      </c>
      <c r="AE266" s="115"/>
      <c r="AG266" s="116">
        <f t="shared" si="115"/>
        <v>24.860000000000003</v>
      </c>
      <c r="AH266" s="113">
        <v>23.6</v>
      </c>
      <c r="AI266" s="113">
        <v>29.3</v>
      </c>
      <c r="AJ266" s="113">
        <v>25.5</v>
      </c>
      <c r="AK266" s="113">
        <v>21.5</v>
      </c>
      <c r="AL266" s="113">
        <v>24.4</v>
      </c>
      <c r="AM266" s="115"/>
      <c r="AO266" s="116">
        <f t="shared" si="116"/>
        <v>25.625</v>
      </c>
      <c r="AP266" s="113">
        <v>23.8</v>
      </c>
      <c r="AQ266" s="113">
        <v>30.1</v>
      </c>
      <c r="AR266" s="113">
        <v>26.2</v>
      </c>
      <c r="AS266" s="113">
        <v>22.1</v>
      </c>
      <c r="AT266" s="113">
        <v>24.1</v>
      </c>
      <c r="AU266" s="115"/>
      <c r="AW266" s="116">
        <f t="shared" si="117"/>
        <v>25.56</v>
      </c>
      <c r="AX266" s="113">
        <v>24.6</v>
      </c>
      <c r="AY266" s="113">
        <v>30.3</v>
      </c>
      <c r="AZ266" s="113">
        <v>26.5</v>
      </c>
      <c r="BA266" s="113">
        <v>21.9</v>
      </c>
      <c r="BB266" s="113">
        <v>24.5</v>
      </c>
      <c r="BC266" s="115"/>
      <c r="BE266" s="116">
        <f t="shared" si="118"/>
        <v>19.675000000000001</v>
      </c>
      <c r="BF266" s="113">
        <v>18.100000000000001</v>
      </c>
      <c r="BG266" s="113">
        <v>23.9</v>
      </c>
      <c r="BI266" s="113">
        <v>17.600000000000001</v>
      </c>
      <c r="BJ266" s="113">
        <v>19.100000000000001</v>
      </c>
      <c r="BK266" s="115"/>
      <c r="BM266" s="116">
        <f t="shared" si="119"/>
        <v>22.68</v>
      </c>
      <c r="BN266" s="113">
        <v>20.5</v>
      </c>
      <c r="BO266" s="113">
        <v>26.7</v>
      </c>
      <c r="BP266" s="113">
        <v>24.3</v>
      </c>
      <c r="BQ266" s="113">
        <v>19.8</v>
      </c>
      <c r="BR266" s="113">
        <v>22.1</v>
      </c>
      <c r="BU266" s="116">
        <f t="shared" si="120"/>
        <v>23.68</v>
      </c>
      <c r="BV266" s="113">
        <v>22.5</v>
      </c>
      <c r="BW266" s="113">
        <v>27.3</v>
      </c>
      <c r="BX266" s="113">
        <v>24.5</v>
      </c>
      <c r="BY266" s="113">
        <v>20.2</v>
      </c>
      <c r="BZ266" s="113">
        <v>23.9</v>
      </c>
      <c r="CC266" s="116">
        <f t="shared" si="121"/>
        <v>25.26</v>
      </c>
      <c r="CD266" s="113">
        <v>24.5</v>
      </c>
      <c r="CE266" s="113">
        <v>28.8</v>
      </c>
      <c r="CF266" s="113">
        <v>25.6</v>
      </c>
      <c r="CG266" s="113">
        <v>22.7</v>
      </c>
      <c r="CH266" s="113">
        <v>24.7</v>
      </c>
      <c r="CK266" s="116">
        <f t="shared" si="122"/>
        <v>25.2</v>
      </c>
      <c r="CL266" s="113">
        <v>24</v>
      </c>
      <c r="CM266" s="113">
        <v>28.8</v>
      </c>
      <c r="CN266" s="113">
        <v>26.1</v>
      </c>
      <c r="CO266" s="113">
        <v>22.2</v>
      </c>
      <c r="CP266" s="113">
        <v>24.9</v>
      </c>
      <c r="CS266" s="116">
        <f t="shared" si="123"/>
        <v>24.424999999999997</v>
      </c>
      <c r="CT266" s="113">
        <v>23.5</v>
      </c>
      <c r="CU266" s="113">
        <v>27.9</v>
      </c>
      <c r="CV266" s="113">
        <v>25.4</v>
      </c>
      <c r="CW266" s="113">
        <v>20.8</v>
      </c>
      <c r="CX266" s="113">
        <v>23.6</v>
      </c>
      <c r="DA266" s="113">
        <v>46020</v>
      </c>
      <c r="DB266" s="113">
        <v>8.512083333333333</v>
      </c>
      <c r="DC266" s="113">
        <v>7.3</v>
      </c>
    </row>
    <row r="267" spans="3:107">
      <c r="C267" s="115">
        <f t="shared" si="124"/>
        <v>266</v>
      </c>
      <c r="D267" s="116">
        <f t="shared" si="101"/>
        <v>22.466650000000001</v>
      </c>
      <c r="E267" s="116">
        <f t="shared" si="102"/>
        <v>23.46</v>
      </c>
      <c r="F267" s="116">
        <f t="shared" si="103"/>
        <v>14.466650000000001</v>
      </c>
      <c r="G267" s="116">
        <f>指導機関用調整項目!$G$2*F267/$F$367</f>
        <v>0.11624000471392779</v>
      </c>
      <c r="H267" s="116">
        <f t="shared" si="125"/>
        <v>20.116558057782502</v>
      </c>
      <c r="I267" s="116">
        <f>IF(降水量!Y267&gt;0,降水量!Y267*飽差!I267*F267*E267,0)</f>
        <v>83.135244713605147</v>
      </c>
      <c r="J267" s="116">
        <f>指導機関用調整項目!$G$2*I267/$I$367</f>
        <v>0.24107919965122648</v>
      </c>
      <c r="K267" s="116"/>
      <c r="M267" s="116">
        <f t="shared" si="104"/>
        <v>24.82</v>
      </c>
      <c r="N267" s="116">
        <f t="shared" si="105"/>
        <v>24.26</v>
      </c>
      <c r="O267" s="116">
        <f t="shared" si="106"/>
        <v>25.05</v>
      </c>
      <c r="P267" s="116">
        <f t="shared" si="107"/>
        <v>25.220000000000002</v>
      </c>
      <c r="Q267" s="116">
        <f t="shared" si="108"/>
        <v>18.875</v>
      </c>
      <c r="R267" s="116">
        <f t="shared" si="109"/>
        <v>22.06</v>
      </c>
      <c r="S267" s="116">
        <f t="shared" si="110"/>
        <v>23.46</v>
      </c>
      <c r="T267" s="116">
        <f t="shared" si="111"/>
        <v>25.06</v>
      </c>
      <c r="U267" s="116">
        <f t="shared" si="112"/>
        <v>25.000000000000004</v>
      </c>
      <c r="V267" s="116">
        <f t="shared" si="113"/>
        <v>24.3</v>
      </c>
      <c r="Y267" s="116">
        <f t="shared" si="114"/>
        <v>24.82</v>
      </c>
      <c r="Z267" s="113">
        <v>22.7</v>
      </c>
      <c r="AA267" s="113">
        <v>27.6</v>
      </c>
      <c r="AB267" s="113">
        <v>23.9</v>
      </c>
      <c r="AC267" s="113">
        <v>23</v>
      </c>
      <c r="AD267" s="113">
        <v>26.9</v>
      </c>
      <c r="AE267" s="115"/>
      <c r="AG267" s="116">
        <f t="shared" si="115"/>
        <v>24.26</v>
      </c>
      <c r="AH267" s="113">
        <v>23</v>
      </c>
      <c r="AI267" s="113">
        <v>27</v>
      </c>
      <c r="AJ267" s="113">
        <v>23.9</v>
      </c>
      <c r="AK267" s="113">
        <v>21.9</v>
      </c>
      <c r="AL267" s="113">
        <v>25.5</v>
      </c>
      <c r="AM267" s="115"/>
      <c r="AO267" s="116">
        <f t="shared" si="116"/>
        <v>25.05</v>
      </c>
      <c r="AP267" s="113">
        <v>22.6</v>
      </c>
      <c r="AQ267" s="113">
        <v>27</v>
      </c>
      <c r="AR267" s="113">
        <v>24.9</v>
      </c>
      <c r="AS267" s="113">
        <v>22.8</v>
      </c>
      <c r="AT267" s="113">
        <v>25.5</v>
      </c>
      <c r="AU267" s="115"/>
      <c r="AW267" s="116">
        <f t="shared" si="117"/>
        <v>25.220000000000002</v>
      </c>
      <c r="AX267" s="113">
        <v>23.4</v>
      </c>
      <c r="AY267" s="113">
        <v>27.5</v>
      </c>
      <c r="AZ267" s="113">
        <v>25.5</v>
      </c>
      <c r="BA267" s="113">
        <v>23</v>
      </c>
      <c r="BB267" s="113">
        <v>26.7</v>
      </c>
      <c r="BC267" s="115"/>
      <c r="BE267" s="116">
        <f t="shared" si="118"/>
        <v>18.875</v>
      </c>
      <c r="BF267" s="113">
        <v>16.899999999999999</v>
      </c>
      <c r="BG267" s="113">
        <v>21.8</v>
      </c>
      <c r="BI267" s="113">
        <v>18.600000000000001</v>
      </c>
      <c r="BJ267" s="113">
        <v>18.2</v>
      </c>
      <c r="BK267" s="115"/>
      <c r="BM267" s="116">
        <f t="shared" si="119"/>
        <v>22.06</v>
      </c>
      <c r="BN267" s="113">
        <v>19.7</v>
      </c>
      <c r="BO267" s="113">
        <v>24.3</v>
      </c>
      <c r="BP267" s="113">
        <v>23.3</v>
      </c>
      <c r="BQ267" s="113">
        <v>21</v>
      </c>
      <c r="BR267" s="113">
        <v>22</v>
      </c>
      <c r="BU267" s="116">
        <f t="shared" si="120"/>
        <v>23.46</v>
      </c>
      <c r="BV267" s="113">
        <v>21.5</v>
      </c>
      <c r="BW267" s="113">
        <v>25.7</v>
      </c>
      <c r="BX267" s="113">
        <v>23.6</v>
      </c>
      <c r="BY267" s="113">
        <v>22.1</v>
      </c>
      <c r="BZ267" s="113">
        <v>24.4</v>
      </c>
      <c r="CC267" s="116">
        <f t="shared" si="121"/>
        <v>25.06</v>
      </c>
      <c r="CD267" s="113">
        <v>23.6</v>
      </c>
      <c r="CE267" s="113">
        <v>26.8</v>
      </c>
      <c r="CF267" s="113">
        <v>25.2</v>
      </c>
      <c r="CG267" s="113">
        <v>24.1</v>
      </c>
      <c r="CH267" s="113">
        <v>25.6</v>
      </c>
      <c r="CK267" s="116">
        <f t="shared" si="122"/>
        <v>25.000000000000004</v>
      </c>
      <c r="CL267" s="113">
        <v>23.2</v>
      </c>
      <c r="CM267" s="113">
        <v>27.2</v>
      </c>
      <c r="CN267" s="113">
        <v>25.5</v>
      </c>
      <c r="CO267" s="113">
        <v>23.4</v>
      </c>
      <c r="CP267" s="113">
        <v>25.7</v>
      </c>
      <c r="CS267" s="116">
        <f t="shared" si="123"/>
        <v>24.3</v>
      </c>
      <c r="CT267" s="113">
        <v>22.3</v>
      </c>
      <c r="CU267" s="113">
        <v>26.2</v>
      </c>
      <c r="CV267" s="113">
        <v>25</v>
      </c>
      <c r="CW267" s="113">
        <v>22.2</v>
      </c>
      <c r="CX267" s="113">
        <v>23.8</v>
      </c>
      <c r="DA267" s="113">
        <v>46021</v>
      </c>
      <c r="DB267" s="113">
        <v>8.8204166666666666</v>
      </c>
      <c r="DC267" s="113">
        <v>8.4</v>
      </c>
    </row>
    <row r="268" spans="3:107">
      <c r="C268" s="115">
        <f t="shared" si="124"/>
        <v>267</v>
      </c>
      <c r="D268" s="116">
        <f t="shared" si="101"/>
        <v>22.1617</v>
      </c>
      <c r="E268" s="116">
        <f t="shared" si="102"/>
        <v>23.08</v>
      </c>
      <c r="F268" s="116">
        <f t="shared" si="103"/>
        <v>14.1617</v>
      </c>
      <c r="G268" s="116">
        <f>指導機関用調整項目!$G$2*F268/$F$367</f>
        <v>0.11378972151515598</v>
      </c>
      <c r="H268" s="116">
        <f t="shared" si="125"/>
        <v>20.230347779297659</v>
      </c>
      <c r="I268" s="116">
        <f>IF(降水量!Y268&gt;0,降水量!Y268*飽差!I268*F268*E268,0)</f>
        <v>88.998816429263769</v>
      </c>
      <c r="J268" s="116">
        <f>指導機関用調整項目!$G$2*I268/$I$367</f>
        <v>0.25808264002333636</v>
      </c>
      <c r="K268" s="116"/>
      <c r="M268" s="116">
        <f t="shared" si="104"/>
        <v>23.98</v>
      </c>
      <c r="N268" s="116">
        <f t="shared" si="105"/>
        <v>24.1</v>
      </c>
      <c r="O268" s="116">
        <f t="shared" si="106"/>
        <v>24.825000000000003</v>
      </c>
      <c r="P268" s="116">
        <f t="shared" si="107"/>
        <v>24.72</v>
      </c>
      <c r="Q268" s="116">
        <f t="shared" si="108"/>
        <v>18.850000000000001</v>
      </c>
      <c r="R268" s="116">
        <f t="shared" si="109"/>
        <v>21.8</v>
      </c>
      <c r="S268" s="116">
        <f t="shared" si="110"/>
        <v>23.08</v>
      </c>
      <c r="T268" s="116">
        <f t="shared" si="111"/>
        <v>24.76</v>
      </c>
      <c r="U268" s="116">
        <f t="shared" si="112"/>
        <v>24.619999999999997</v>
      </c>
      <c r="V268" s="116">
        <f t="shared" si="113"/>
        <v>24</v>
      </c>
      <c r="Y268" s="116">
        <f t="shared" si="114"/>
        <v>23.98</v>
      </c>
      <c r="Z268" s="113">
        <v>22.4</v>
      </c>
      <c r="AA268" s="113">
        <v>24.7</v>
      </c>
      <c r="AB268" s="113">
        <v>23.3</v>
      </c>
      <c r="AC268" s="113">
        <v>25.1</v>
      </c>
      <c r="AD268" s="113">
        <v>24.4</v>
      </c>
      <c r="AE268" s="115"/>
      <c r="AG268" s="116">
        <f t="shared" si="115"/>
        <v>24.1</v>
      </c>
      <c r="AH268" s="113">
        <v>22.6</v>
      </c>
      <c r="AI268" s="113">
        <v>24.7</v>
      </c>
      <c r="AJ268" s="113">
        <v>24.2</v>
      </c>
      <c r="AK268" s="113">
        <v>25</v>
      </c>
      <c r="AL268" s="113">
        <v>24</v>
      </c>
      <c r="AM268" s="115"/>
      <c r="AO268" s="116">
        <f t="shared" si="116"/>
        <v>24.825000000000003</v>
      </c>
      <c r="AP268" s="113">
        <v>22.8</v>
      </c>
      <c r="AQ268" s="113">
        <v>25.1</v>
      </c>
      <c r="AR268" s="113">
        <v>24.5</v>
      </c>
      <c r="AS268" s="113">
        <v>25.6</v>
      </c>
      <c r="AT268" s="113">
        <v>24.1</v>
      </c>
      <c r="AU268" s="115"/>
      <c r="AW268" s="116">
        <f t="shared" si="117"/>
        <v>24.72</v>
      </c>
      <c r="AX268" s="113">
        <v>23.1</v>
      </c>
      <c r="AY268" s="113">
        <v>25.4</v>
      </c>
      <c r="AZ268" s="113">
        <v>24.8</v>
      </c>
      <c r="BA268" s="113">
        <v>26</v>
      </c>
      <c r="BB268" s="113">
        <v>24.3</v>
      </c>
      <c r="BC268" s="115"/>
      <c r="BE268" s="116">
        <f t="shared" si="118"/>
        <v>18.850000000000001</v>
      </c>
      <c r="BF268" s="113">
        <v>17.100000000000001</v>
      </c>
      <c r="BG268" s="113">
        <v>19.5</v>
      </c>
      <c r="BI268" s="113">
        <v>21.8</v>
      </c>
      <c r="BJ268" s="113">
        <v>17</v>
      </c>
      <c r="BK268" s="115"/>
      <c r="BM268" s="116">
        <f t="shared" si="119"/>
        <v>21.8</v>
      </c>
      <c r="BN268" s="113">
        <v>20</v>
      </c>
      <c r="BO268" s="113">
        <v>22.6</v>
      </c>
      <c r="BP268" s="113">
        <v>21.5</v>
      </c>
      <c r="BQ268" s="113">
        <v>24.3</v>
      </c>
      <c r="BR268" s="113">
        <v>20.6</v>
      </c>
      <c r="BU268" s="116">
        <f t="shared" si="120"/>
        <v>23.08</v>
      </c>
      <c r="BV268" s="113">
        <v>21.8</v>
      </c>
      <c r="BW268" s="113">
        <v>23.6</v>
      </c>
      <c r="BX268" s="113">
        <v>22.3</v>
      </c>
      <c r="BY268" s="113">
        <v>24.8</v>
      </c>
      <c r="BZ268" s="113">
        <v>22.9</v>
      </c>
      <c r="CC268" s="116">
        <f t="shared" si="121"/>
        <v>24.76</v>
      </c>
      <c r="CD268" s="113">
        <v>23.9</v>
      </c>
      <c r="CE268" s="113">
        <v>24.6</v>
      </c>
      <c r="CF268" s="113">
        <v>24.7</v>
      </c>
      <c r="CG268" s="113">
        <v>25.9</v>
      </c>
      <c r="CH268" s="113">
        <v>24.7</v>
      </c>
      <c r="CK268" s="116">
        <f t="shared" si="122"/>
        <v>24.619999999999997</v>
      </c>
      <c r="CL268" s="113">
        <v>23.2</v>
      </c>
      <c r="CM268" s="113">
        <v>24.8</v>
      </c>
      <c r="CN268" s="113">
        <v>24.2</v>
      </c>
      <c r="CO268" s="113">
        <v>26.5</v>
      </c>
      <c r="CP268" s="113">
        <v>24.4</v>
      </c>
      <c r="CS268" s="116">
        <f t="shared" si="123"/>
        <v>24</v>
      </c>
      <c r="CT268" s="113">
        <v>22.7</v>
      </c>
      <c r="CU268" s="113">
        <v>24.1</v>
      </c>
      <c r="CV268" s="113">
        <v>23.5</v>
      </c>
      <c r="CW268" s="113">
        <v>25.2</v>
      </c>
      <c r="CX268" s="113">
        <v>23.2</v>
      </c>
      <c r="DA268" s="113">
        <v>46022</v>
      </c>
      <c r="DB268" s="113">
        <v>8.7070833333333315</v>
      </c>
      <c r="DC268" s="113">
        <v>6.6</v>
      </c>
    </row>
    <row r="269" spans="3:107">
      <c r="C269" s="115">
        <f t="shared" si="124"/>
        <v>268</v>
      </c>
      <c r="D269" s="116">
        <f t="shared" si="101"/>
        <v>21.937000000000001</v>
      </c>
      <c r="E269" s="116">
        <f t="shared" si="102"/>
        <v>22.8</v>
      </c>
      <c r="F269" s="116">
        <f t="shared" si="103"/>
        <v>13.937000000000001</v>
      </c>
      <c r="G269" s="116">
        <f>指導機関用調整項目!$G$2*F269/$F$367</f>
        <v>0.11198424968448202</v>
      </c>
      <c r="H269" s="116">
        <f t="shared" si="125"/>
        <v>20.342332028982142</v>
      </c>
      <c r="I269" s="116">
        <f>IF(降水量!Y269&gt;0,降水量!Y269*飽差!I269*F269*E269,0)</f>
        <v>87.861635400000011</v>
      </c>
      <c r="J269" s="116">
        <f>指導機関用調整項目!$G$2*I269/$I$367</f>
        <v>0.25478499299844465</v>
      </c>
      <c r="K269" s="116"/>
      <c r="M269" s="116">
        <f t="shared" si="104"/>
        <v>23.6</v>
      </c>
      <c r="N269" s="116">
        <f t="shared" si="105"/>
        <v>23.82</v>
      </c>
      <c r="O269" s="116">
        <f t="shared" si="106"/>
        <v>24.275000000000002</v>
      </c>
      <c r="P269" s="116">
        <f t="shared" si="107"/>
        <v>24.34</v>
      </c>
      <c r="Q269" s="116">
        <f t="shared" si="108"/>
        <v>18.649999999999999</v>
      </c>
      <c r="R269" s="116">
        <f t="shared" si="109"/>
        <v>21.58</v>
      </c>
      <c r="S269" s="116">
        <f t="shared" si="110"/>
        <v>22.8</v>
      </c>
      <c r="T269" s="116">
        <f t="shared" si="111"/>
        <v>24.6</v>
      </c>
      <c r="U269" s="116">
        <f t="shared" si="112"/>
        <v>24.160000000000004</v>
      </c>
      <c r="V269" s="116">
        <f t="shared" si="113"/>
        <v>23.4</v>
      </c>
      <c r="Y269" s="116">
        <f t="shared" si="114"/>
        <v>23.6</v>
      </c>
      <c r="Z269" s="113">
        <v>23.5</v>
      </c>
      <c r="AA269" s="113">
        <v>22.8</v>
      </c>
      <c r="AB269" s="113">
        <v>22.8</v>
      </c>
      <c r="AC269" s="113">
        <v>25.1</v>
      </c>
      <c r="AD269" s="113">
        <v>23.8</v>
      </c>
      <c r="AE269" s="115"/>
      <c r="AG269" s="116">
        <f t="shared" si="115"/>
        <v>23.82</v>
      </c>
      <c r="AH269" s="113">
        <v>23.5</v>
      </c>
      <c r="AI269" s="113">
        <v>23.2</v>
      </c>
      <c r="AJ269" s="113">
        <v>23.5</v>
      </c>
      <c r="AK269" s="113">
        <v>24.7</v>
      </c>
      <c r="AL269" s="113">
        <v>24.2</v>
      </c>
      <c r="AM269" s="115"/>
      <c r="AO269" s="116">
        <f t="shared" si="116"/>
        <v>24.275000000000002</v>
      </c>
      <c r="AP269" s="113">
        <v>23.4</v>
      </c>
      <c r="AQ269" s="113">
        <v>23.4</v>
      </c>
      <c r="AR269" s="113">
        <v>24.1</v>
      </c>
      <c r="AS269" s="113">
        <v>25.4</v>
      </c>
      <c r="AT269" s="113">
        <v>24.2</v>
      </c>
      <c r="AU269" s="115"/>
      <c r="AW269" s="116">
        <f t="shared" si="117"/>
        <v>24.34</v>
      </c>
      <c r="AX269" s="113">
        <v>24.2</v>
      </c>
      <c r="AY269" s="113">
        <v>23.7</v>
      </c>
      <c r="AZ269" s="113">
        <v>23.9</v>
      </c>
      <c r="BA269" s="113">
        <v>25.6</v>
      </c>
      <c r="BB269" s="113">
        <v>24.3</v>
      </c>
      <c r="BC269" s="115"/>
      <c r="BE269" s="116">
        <f t="shared" si="118"/>
        <v>18.649999999999999</v>
      </c>
      <c r="BF269" s="113">
        <v>19.600000000000001</v>
      </c>
      <c r="BG269" s="113">
        <v>16.899999999999999</v>
      </c>
      <c r="BI269" s="113">
        <v>20.2</v>
      </c>
      <c r="BJ269" s="113">
        <v>17.899999999999999</v>
      </c>
      <c r="BK269" s="115"/>
      <c r="BM269" s="116">
        <f t="shared" si="119"/>
        <v>21.58</v>
      </c>
      <c r="BN269" s="113">
        <v>22.2</v>
      </c>
      <c r="BO269" s="113">
        <v>19.8</v>
      </c>
      <c r="BP269" s="113">
        <v>20.5</v>
      </c>
      <c r="BQ269" s="113">
        <v>23.7</v>
      </c>
      <c r="BR269" s="113">
        <v>21.7</v>
      </c>
      <c r="BU269" s="116">
        <f t="shared" si="120"/>
        <v>22.8</v>
      </c>
      <c r="BV269" s="113">
        <v>23.4</v>
      </c>
      <c r="BW269" s="113">
        <v>21.7</v>
      </c>
      <c r="BX269" s="113">
        <v>22.3</v>
      </c>
      <c r="BY269" s="113">
        <v>23.7</v>
      </c>
      <c r="BZ269" s="113">
        <v>22.9</v>
      </c>
      <c r="CC269" s="116">
        <f t="shared" si="121"/>
        <v>24.6</v>
      </c>
      <c r="CD269" s="113">
        <v>24.2</v>
      </c>
      <c r="CE269" s="113">
        <v>23.6</v>
      </c>
      <c r="CF269" s="113">
        <v>24.9</v>
      </c>
      <c r="CG269" s="113">
        <v>25.2</v>
      </c>
      <c r="CH269" s="113">
        <v>25.1</v>
      </c>
      <c r="CK269" s="116">
        <f t="shared" si="122"/>
        <v>24.160000000000004</v>
      </c>
      <c r="CL269" s="113">
        <v>24.4</v>
      </c>
      <c r="CM269" s="113">
        <v>23.7</v>
      </c>
      <c r="CN269" s="113">
        <v>23.4</v>
      </c>
      <c r="CO269" s="113">
        <v>25.2</v>
      </c>
      <c r="CP269" s="113">
        <v>24.1</v>
      </c>
      <c r="CS269" s="116">
        <f t="shared" si="123"/>
        <v>23.4</v>
      </c>
      <c r="CT269" s="113">
        <v>24.2</v>
      </c>
      <c r="CU269" s="113">
        <v>22.7</v>
      </c>
      <c r="CV269" s="113">
        <v>23.2</v>
      </c>
      <c r="CW269" s="113">
        <v>24.1</v>
      </c>
      <c r="CX269" s="113">
        <v>23.6</v>
      </c>
      <c r="DA269" s="113">
        <v>46023</v>
      </c>
      <c r="DB269" s="113">
        <v>8.1654999999999998</v>
      </c>
      <c r="DC269" s="113">
        <v>4.7</v>
      </c>
    </row>
    <row r="270" spans="3:107">
      <c r="C270" s="115">
        <f t="shared" si="124"/>
        <v>269</v>
      </c>
      <c r="D270" s="116">
        <f t="shared" si="101"/>
        <v>21.53575</v>
      </c>
      <c r="E270" s="116">
        <f t="shared" si="102"/>
        <v>22.3</v>
      </c>
      <c r="F270" s="116">
        <f t="shared" si="103"/>
        <v>13.53575</v>
      </c>
      <c r="G270" s="116">
        <f>指導機関用調整項目!$G$2*F270/$F$367</f>
        <v>0.10876019284399278</v>
      </c>
      <c r="H270" s="116">
        <f t="shared" si="125"/>
        <v>20.451092221826134</v>
      </c>
      <c r="I270" s="116">
        <f>IF(降水量!Y270&gt;0,降水量!Y270*飽差!I270*F270*E270,0)</f>
        <v>63.37904803538121</v>
      </c>
      <c r="J270" s="116">
        <f>指導機関用調整項目!$G$2*I270/$I$367</f>
        <v>0.18378932097526934</v>
      </c>
      <c r="K270" s="116"/>
      <c r="M270" s="116">
        <f t="shared" si="104"/>
        <v>23.059999999999995</v>
      </c>
      <c r="N270" s="116">
        <f t="shared" si="105"/>
        <v>23.340000000000003</v>
      </c>
      <c r="O270" s="116">
        <f t="shared" si="106"/>
        <v>23.225000000000001</v>
      </c>
      <c r="P270" s="116">
        <f t="shared" si="107"/>
        <v>23.84</v>
      </c>
      <c r="Q270" s="116">
        <f t="shared" si="108"/>
        <v>18.475000000000001</v>
      </c>
      <c r="R270" s="116">
        <f t="shared" si="109"/>
        <v>21.359999999999996</v>
      </c>
      <c r="S270" s="116">
        <f t="shared" si="110"/>
        <v>22.3</v>
      </c>
      <c r="T270" s="116">
        <f t="shared" si="111"/>
        <v>24.020000000000003</v>
      </c>
      <c r="U270" s="116">
        <f t="shared" si="112"/>
        <v>23.66</v>
      </c>
      <c r="V270" s="116">
        <f t="shared" si="113"/>
        <v>22.574999999999999</v>
      </c>
      <c r="Y270" s="116">
        <f t="shared" si="114"/>
        <v>23.059999999999995</v>
      </c>
      <c r="Z270" s="113">
        <v>25.7</v>
      </c>
      <c r="AA270" s="113">
        <v>22.9</v>
      </c>
      <c r="AB270" s="113">
        <v>23.8</v>
      </c>
      <c r="AC270" s="113">
        <v>23.5</v>
      </c>
      <c r="AD270" s="113">
        <v>19.399999999999999</v>
      </c>
      <c r="AE270" s="115"/>
      <c r="AG270" s="116">
        <f t="shared" si="115"/>
        <v>23.340000000000003</v>
      </c>
      <c r="AH270" s="113">
        <v>25.7</v>
      </c>
      <c r="AI270" s="113">
        <v>23</v>
      </c>
      <c r="AJ270" s="113">
        <v>24.1</v>
      </c>
      <c r="AK270" s="113">
        <v>23.8</v>
      </c>
      <c r="AL270" s="113">
        <v>20.100000000000001</v>
      </c>
      <c r="AM270" s="115"/>
      <c r="AO270" s="116">
        <f t="shared" si="116"/>
        <v>23.225000000000001</v>
      </c>
      <c r="AP270" s="113">
        <v>25.1</v>
      </c>
      <c r="AQ270" s="113">
        <v>24.3</v>
      </c>
      <c r="AR270" s="113">
        <v>24.3</v>
      </c>
      <c r="AS270" s="113">
        <v>23.8</v>
      </c>
      <c r="AT270" s="113">
        <v>20.5</v>
      </c>
      <c r="AU270" s="115"/>
      <c r="AW270" s="116">
        <f t="shared" si="117"/>
        <v>23.84</v>
      </c>
      <c r="AX270" s="113">
        <v>25.8</v>
      </c>
      <c r="AY270" s="113">
        <v>24.3</v>
      </c>
      <c r="AZ270" s="113">
        <v>24.7</v>
      </c>
      <c r="BA270" s="113">
        <v>24.2</v>
      </c>
      <c r="BB270" s="113">
        <v>20.2</v>
      </c>
      <c r="BC270" s="115"/>
      <c r="BE270" s="116">
        <f t="shared" si="118"/>
        <v>18.475000000000001</v>
      </c>
      <c r="BF270" s="113">
        <v>21.3</v>
      </c>
      <c r="BG270" s="113">
        <v>17.600000000000001</v>
      </c>
      <c r="BI270" s="113">
        <v>19.7</v>
      </c>
      <c r="BJ270" s="113">
        <v>15.3</v>
      </c>
      <c r="BK270" s="115"/>
      <c r="BM270" s="116">
        <f t="shared" si="119"/>
        <v>21.359999999999996</v>
      </c>
      <c r="BN270" s="113">
        <v>24.1</v>
      </c>
      <c r="BO270" s="113">
        <v>20.399999999999999</v>
      </c>
      <c r="BP270" s="113">
        <v>21.6</v>
      </c>
      <c r="BQ270" s="113">
        <v>22.6</v>
      </c>
      <c r="BR270" s="113">
        <v>18.100000000000001</v>
      </c>
      <c r="BU270" s="116">
        <f t="shared" si="120"/>
        <v>22.3</v>
      </c>
      <c r="BV270" s="113">
        <v>25</v>
      </c>
      <c r="BW270" s="113">
        <v>22.3</v>
      </c>
      <c r="BX270" s="113">
        <v>23.2</v>
      </c>
      <c r="BY270" s="113">
        <v>22.9</v>
      </c>
      <c r="BZ270" s="113">
        <v>18.100000000000001</v>
      </c>
      <c r="CC270" s="116">
        <f t="shared" si="121"/>
        <v>24.020000000000003</v>
      </c>
      <c r="CD270" s="113">
        <v>25.1</v>
      </c>
      <c r="CE270" s="113">
        <v>24.6</v>
      </c>
      <c r="CF270" s="113">
        <v>24.7</v>
      </c>
      <c r="CG270" s="113">
        <v>24.5</v>
      </c>
      <c r="CH270" s="113">
        <v>21.2</v>
      </c>
      <c r="CK270" s="116">
        <f t="shared" si="122"/>
        <v>23.66</v>
      </c>
      <c r="CL270" s="113">
        <v>26.6</v>
      </c>
      <c r="CM270" s="113">
        <v>24.3</v>
      </c>
      <c r="CN270" s="113">
        <v>23.8</v>
      </c>
      <c r="CO270" s="113">
        <v>24.4</v>
      </c>
      <c r="CP270" s="113">
        <v>19.2</v>
      </c>
      <c r="CS270" s="116">
        <f t="shared" si="123"/>
        <v>22.574999999999999</v>
      </c>
      <c r="CT270" s="113">
        <v>25.6</v>
      </c>
      <c r="CU270" s="113">
        <v>23.2</v>
      </c>
      <c r="CV270" s="113">
        <v>24.1</v>
      </c>
      <c r="CW270" s="113">
        <v>24</v>
      </c>
      <c r="CX270" s="113">
        <v>19</v>
      </c>
      <c r="DA270" s="113">
        <v>46024</v>
      </c>
      <c r="DB270" s="113">
        <v>7.4375</v>
      </c>
      <c r="DC270" s="113">
        <v>2.2999999999999998</v>
      </c>
    </row>
    <row r="271" spans="3:107">
      <c r="C271" s="115">
        <f t="shared" si="124"/>
        <v>270</v>
      </c>
      <c r="D271" s="116">
        <f t="shared" si="101"/>
        <v>22.290099999999999</v>
      </c>
      <c r="E271" s="116">
        <f t="shared" si="102"/>
        <v>23.24</v>
      </c>
      <c r="F271" s="116">
        <f t="shared" si="103"/>
        <v>14.290099999999999</v>
      </c>
      <c r="G271" s="116">
        <f>指導機関用調整項目!$G$2*F271/$F$367</f>
        <v>0.11482141970411253</v>
      </c>
      <c r="H271" s="116">
        <f t="shared" si="125"/>
        <v>20.565913641530248</v>
      </c>
      <c r="I271" s="116">
        <f>IF(降水量!Y271&gt;0,降水量!Y271*飽差!I271*F271*E271,0)</f>
        <v>39.468566161766319</v>
      </c>
      <c r="J271" s="116">
        <f>指導機関用調整項目!$G$2*I271/$I$367</f>
        <v>0.11445266534595235</v>
      </c>
      <c r="K271" s="116"/>
      <c r="M271" s="116">
        <f t="shared" si="104"/>
        <v>24.18</v>
      </c>
      <c r="N271" s="116">
        <f t="shared" si="105"/>
        <v>24.360000000000003</v>
      </c>
      <c r="O271" s="116">
        <f t="shared" si="106"/>
        <v>24.65</v>
      </c>
      <c r="P271" s="116">
        <f t="shared" si="107"/>
        <v>25</v>
      </c>
      <c r="Q271" s="116">
        <f t="shared" si="108"/>
        <v>18.625</v>
      </c>
      <c r="R271" s="116">
        <f t="shared" si="109"/>
        <v>22.119999999999997</v>
      </c>
      <c r="S271" s="116">
        <f t="shared" si="110"/>
        <v>23.24</v>
      </c>
      <c r="T271" s="116">
        <f t="shared" si="111"/>
        <v>24.959999999999997</v>
      </c>
      <c r="U271" s="116">
        <f t="shared" si="112"/>
        <v>24.46</v>
      </c>
      <c r="V271" s="116">
        <f t="shared" si="113"/>
        <v>23.875</v>
      </c>
      <c r="Y271" s="116">
        <f t="shared" si="114"/>
        <v>24.18</v>
      </c>
      <c r="Z271" s="113">
        <v>25.2</v>
      </c>
      <c r="AA271" s="113">
        <v>25.7</v>
      </c>
      <c r="AB271" s="113">
        <v>25.4</v>
      </c>
      <c r="AC271" s="113">
        <v>23.8</v>
      </c>
      <c r="AD271" s="113">
        <v>20.8</v>
      </c>
      <c r="AE271" s="115"/>
      <c r="AG271" s="116">
        <f t="shared" si="115"/>
        <v>24.360000000000003</v>
      </c>
      <c r="AH271" s="113">
        <v>25.2</v>
      </c>
      <c r="AI271" s="113">
        <v>25.2</v>
      </c>
      <c r="AJ271" s="113">
        <v>25.5</v>
      </c>
      <c r="AK271" s="113">
        <v>24.4</v>
      </c>
      <c r="AL271" s="113">
        <v>21.5</v>
      </c>
      <c r="AM271" s="115"/>
      <c r="AO271" s="116">
        <f t="shared" si="116"/>
        <v>24.65</v>
      </c>
      <c r="AP271" s="113">
        <v>25</v>
      </c>
      <c r="AQ271" s="113">
        <v>25.6</v>
      </c>
      <c r="AR271" s="113">
        <v>25.5</v>
      </c>
      <c r="AS271" s="113">
        <v>25</v>
      </c>
      <c r="AT271" s="113">
        <v>22.5</v>
      </c>
      <c r="AU271" s="115"/>
      <c r="AW271" s="116">
        <f t="shared" si="117"/>
        <v>25</v>
      </c>
      <c r="AX271" s="113">
        <v>25.8</v>
      </c>
      <c r="AY271" s="113">
        <v>25.8</v>
      </c>
      <c r="AZ271" s="113">
        <v>26.2</v>
      </c>
      <c r="BA271" s="113">
        <v>25.2</v>
      </c>
      <c r="BB271" s="113">
        <v>22</v>
      </c>
      <c r="BC271" s="115"/>
      <c r="BE271" s="116">
        <f t="shared" si="118"/>
        <v>18.625</v>
      </c>
      <c r="BF271" s="113">
        <v>19.8</v>
      </c>
      <c r="BG271" s="113">
        <v>20</v>
      </c>
      <c r="BI271" s="113">
        <v>19.2</v>
      </c>
      <c r="BJ271" s="113">
        <v>15.5</v>
      </c>
      <c r="BK271" s="115"/>
      <c r="BM271" s="116">
        <f t="shared" si="119"/>
        <v>22.119999999999997</v>
      </c>
      <c r="BN271" s="113">
        <v>22.3</v>
      </c>
      <c r="BO271" s="113">
        <v>22.6</v>
      </c>
      <c r="BP271" s="113">
        <v>24.1</v>
      </c>
      <c r="BQ271" s="113">
        <v>22.7</v>
      </c>
      <c r="BR271" s="113">
        <v>18.899999999999999</v>
      </c>
      <c r="BU271" s="116">
        <f t="shared" si="120"/>
        <v>23.24</v>
      </c>
      <c r="BV271" s="113">
        <v>24.1</v>
      </c>
      <c r="BW271" s="113">
        <v>23.8</v>
      </c>
      <c r="BX271" s="113">
        <v>24.8</v>
      </c>
      <c r="BY271" s="113">
        <v>23.2</v>
      </c>
      <c r="BZ271" s="113">
        <v>20.3</v>
      </c>
      <c r="CC271" s="116">
        <f t="shared" si="121"/>
        <v>24.959999999999997</v>
      </c>
      <c r="CD271" s="113">
        <v>25.4</v>
      </c>
      <c r="CE271" s="113">
        <v>25.4</v>
      </c>
      <c r="CF271" s="113">
        <v>25.9</v>
      </c>
      <c r="CG271" s="113">
        <v>25</v>
      </c>
      <c r="CH271" s="113">
        <v>23.1</v>
      </c>
      <c r="CK271" s="116">
        <f t="shared" si="122"/>
        <v>24.46</v>
      </c>
      <c r="CL271" s="113">
        <v>24.9</v>
      </c>
      <c r="CM271" s="113">
        <v>25.4</v>
      </c>
      <c r="CN271" s="113">
        <v>26</v>
      </c>
      <c r="CO271" s="113">
        <v>24.6</v>
      </c>
      <c r="CP271" s="113">
        <v>21.4</v>
      </c>
      <c r="CS271" s="116">
        <f t="shared" si="123"/>
        <v>23.875</v>
      </c>
      <c r="CT271" s="113">
        <v>24.3</v>
      </c>
      <c r="CU271" s="113">
        <v>24.7</v>
      </c>
      <c r="CV271" s="113">
        <v>25.7</v>
      </c>
      <c r="CW271" s="113">
        <v>24</v>
      </c>
      <c r="CX271" s="113">
        <v>21.1</v>
      </c>
      <c r="DA271" s="113">
        <v>46025</v>
      </c>
      <c r="DB271" s="113">
        <v>6.7937500000000002</v>
      </c>
      <c r="DC271" s="113">
        <v>2.5</v>
      </c>
    </row>
    <row r="272" spans="3:107">
      <c r="C272" s="115">
        <f t="shared" si="124"/>
        <v>271</v>
      </c>
      <c r="D272" s="116">
        <f t="shared" si="101"/>
        <v>22.257999999999999</v>
      </c>
      <c r="E272" s="116">
        <f t="shared" si="102"/>
        <v>23.2</v>
      </c>
      <c r="F272" s="116">
        <f t="shared" si="103"/>
        <v>14.257999999999999</v>
      </c>
      <c r="G272" s="116">
        <f>指導機関用調整項目!$G$2*F272/$F$367</f>
        <v>0.11456349515687338</v>
      </c>
      <c r="H272" s="116">
        <f t="shared" si="125"/>
        <v>20.68047713668712</v>
      </c>
      <c r="I272" s="116">
        <f>IF(降水量!Y272&gt;0,降水量!Y272*飽差!I272*F272*E272,0)</f>
        <v>28.832484297031542</v>
      </c>
      <c r="J272" s="116">
        <f>指導機関用調整項目!$G$2*I272/$I$367</f>
        <v>8.3609692402185187e-002</v>
      </c>
      <c r="K272" s="116"/>
      <c r="M272" s="116">
        <f t="shared" si="104"/>
        <v>24.46</v>
      </c>
      <c r="N272" s="116">
        <f t="shared" si="105"/>
        <v>24.46</v>
      </c>
      <c r="O272" s="116">
        <f t="shared" si="106"/>
        <v>24.6</v>
      </c>
      <c r="P272" s="116">
        <f t="shared" si="107"/>
        <v>25.180000000000003</v>
      </c>
      <c r="Q272" s="116">
        <f t="shared" si="108"/>
        <v>18.55</v>
      </c>
      <c r="R272" s="116">
        <f t="shared" si="109"/>
        <v>22.300000000000004</v>
      </c>
      <c r="S272" s="116">
        <f t="shared" si="110"/>
        <v>23.2</v>
      </c>
      <c r="T272" s="116">
        <f t="shared" si="111"/>
        <v>25</v>
      </c>
      <c r="U272" s="116">
        <f t="shared" si="112"/>
        <v>24.619999999999997</v>
      </c>
      <c r="V272" s="116">
        <f t="shared" si="113"/>
        <v>24.049999999999997</v>
      </c>
      <c r="Y272" s="116">
        <f t="shared" si="114"/>
        <v>24.46</v>
      </c>
      <c r="Z272" s="113">
        <v>24.7</v>
      </c>
      <c r="AA272" s="113">
        <v>25.1</v>
      </c>
      <c r="AB272" s="113">
        <v>27.5</v>
      </c>
      <c r="AC272" s="113">
        <v>23.3</v>
      </c>
      <c r="AD272" s="113">
        <v>21.7</v>
      </c>
      <c r="AE272" s="115"/>
      <c r="AG272" s="116">
        <f t="shared" si="115"/>
        <v>24.46</v>
      </c>
      <c r="AH272" s="113">
        <v>25.2</v>
      </c>
      <c r="AI272" s="113">
        <v>24.6</v>
      </c>
      <c r="AJ272" s="113">
        <v>27.1</v>
      </c>
      <c r="AK272" s="113">
        <v>23.6</v>
      </c>
      <c r="AL272" s="113">
        <v>21.8</v>
      </c>
      <c r="AM272" s="115"/>
      <c r="AO272" s="116">
        <f t="shared" si="116"/>
        <v>24.6</v>
      </c>
      <c r="AP272" s="113">
        <v>25.1</v>
      </c>
      <c r="AQ272" s="113">
        <v>24.6</v>
      </c>
      <c r="AR272" s="113">
        <v>27.9</v>
      </c>
      <c r="AS272" s="113">
        <v>23.6</v>
      </c>
      <c r="AT272" s="113">
        <v>22.3</v>
      </c>
      <c r="AU272" s="115"/>
      <c r="AW272" s="116">
        <f t="shared" si="117"/>
        <v>25.180000000000003</v>
      </c>
      <c r="AX272" s="113">
        <v>25.3</v>
      </c>
      <c r="AY272" s="113">
        <v>25.1</v>
      </c>
      <c r="AZ272" s="113">
        <v>28.9</v>
      </c>
      <c r="BA272" s="113">
        <v>23.9</v>
      </c>
      <c r="BB272" s="113">
        <v>22.7</v>
      </c>
      <c r="BC272" s="115"/>
      <c r="BE272" s="116">
        <f t="shared" si="118"/>
        <v>18.55</v>
      </c>
      <c r="BF272" s="113">
        <v>19.100000000000001</v>
      </c>
      <c r="BG272" s="113">
        <v>20.6</v>
      </c>
      <c r="BI272" s="113">
        <v>18.7</v>
      </c>
      <c r="BJ272" s="113">
        <v>15.8</v>
      </c>
      <c r="BK272" s="115"/>
      <c r="BM272" s="116">
        <f t="shared" si="119"/>
        <v>22.300000000000004</v>
      </c>
      <c r="BN272" s="113">
        <v>22.4</v>
      </c>
      <c r="BO272" s="113">
        <v>23.1</v>
      </c>
      <c r="BP272" s="113">
        <v>25.2</v>
      </c>
      <c r="BQ272" s="113">
        <v>21.6</v>
      </c>
      <c r="BR272" s="113">
        <v>19.2</v>
      </c>
      <c r="BU272" s="116">
        <f t="shared" si="120"/>
        <v>23.2</v>
      </c>
      <c r="BV272" s="113">
        <v>23.8</v>
      </c>
      <c r="BW272" s="113">
        <v>23.2</v>
      </c>
      <c r="BX272" s="113">
        <v>25.9</v>
      </c>
      <c r="BY272" s="113">
        <v>22.2</v>
      </c>
      <c r="BZ272" s="113">
        <v>20.9</v>
      </c>
      <c r="CC272" s="116">
        <f t="shared" si="121"/>
        <v>25</v>
      </c>
      <c r="CD272" s="113">
        <v>25.2</v>
      </c>
      <c r="CE272" s="113">
        <v>24.7</v>
      </c>
      <c r="CF272" s="113">
        <v>27.1</v>
      </c>
      <c r="CG272" s="113">
        <v>24.4</v>
      </c>
      <c r="CH272" s="113">
        <v>23.6</v>
      </c>
      <c r="CK272" s="116">
        <f t="shared" si="122"/>
        <v>24.619999999999997</v>
      </c>
      <c r="CL272" s="113">
        <v>25.3</v>
      </c>
      <c r="CM272" s="113">
        <v>24.5</v>
      </c>
      <c r="CN272" s="113">
        <v>27.2</v>
      </c>
      <c r="CO272" s="113">
        <v>23.8</v>
      </c>
      <c r="CP272" s="113">
        <v>22.3</v>
      </c>
      <c r="CS272" s="116">
        <f t="shared" si="123"/>
        <v>24.049999999999997</v>
      </c>
      <c r="CT272" s="113">
        <v>24.9</v>
      </c>
      <c r="CU272" s="113">
        <v>24.7</v>
      </c>
      <c r="CV272" s="113">
        <v>27</v>
      </c>
      <c r="CW272" s="113">
        <v>22.9</v>
      </c>
      <c r="CX272" s="113">
        <v>21.6</v>
      </c>
      <c r="DA272" s="113">
        <v>46026</v>
      </c>
      <c r="DB272" s="113">
        <v>6.757083333333334</v>
      </c>
      <c r="DC272" s="113">
        <v>4.0999999999999996</v>
      </c>
    </row>
    <row r="273" spans="3:107">
      <c r="C273" s="115">
        <f t="shared" si="124"/>
        <v>272</v>
      </c>
      <c r="D273" s="116">
        <f t="shared" si="101"/>
        <v>21.904900000000001</v>
      </c>
      <c r="E273" s="116">
        <f t="shared" si="102"/>
        <v>22.76</v>
      </c>
      <c r="F273" s="116">
        <f t="shared" si="103"/>
        <v>13.904900000000001</v>
      </c>
      <c r="G273" s="116">
        <f>指導機関用調整項目!$G$2*F273/$F$367</f>
        <v>0.11172632513724287</v>
      </c>
      <c r="H273" s="116">
        <f t="shared" si="125"/>
        <v>20.792203461824364</v>
      </c>
      <c r="I273" s="116">
        <f>IF(降水量!Y273&gt;0,降水量!Y273*飽差!I273*F273*E273,0)</f>
        <v>20.732497363354984</v>
      </c>
      <c r="J273" s="116">
        <f>指導機関用調整項目!$G$2*I273/$I$367</f>
        <v>6.0120997879384692e-002</v>
      </c>
      <c r="K273" s="116"/>
      <c r="M273" s="116">
        <f t="shared" si="104"/>
        <v>24.2</v>
      </c>
      <c r="N273" s="116">
        <f t="shared" si="105"/>
        <v>24.34</v>
      </c>
      <c r="O273" s="116">
        <f t="shared" si="106"/>
        <v>24.15</v>
      </c>
      <c r="P273" s="116">
        <f t="shared" si="107"/>
        <v>24.999999999999996</v>
      </c>
      <c r="Q273" s="116">
        <f t="shared" si="108"/>
        <v>18.875</v>
      </c>
      <c r="R273" s="116">
        <f t="shared" si="109"/>
        <v>21.9</v>
      </c>
      <c r="S273" s="116">
        <f t="shared" si="110"/>
        <v>22.76</v>
      </c>
      <c r="T273" s="116">
        <f t="shared" si="111"/>
        <v>24.48</v>
      </c>
      <c r="U273" s="116">
        <f t="shared" si="112"/>
        <v>24.22</v>
      </c>
      <c r="V273" s="116">
        <f t="shared" si="113"/>
        <v>23.625</v>
      </c>
      <c r="Y273" s="116">
        <f t="shared" si="114"/>
        <v>24.2</v>
      </c>
      <c r="Z273" s="113">
        <v>26.3</v>
      </c>
      <c r="AA273" s="113">
        <v>24.7</v>
      </c>
      <c r="AB273" s="113">
        <v>26.6</v>
      </c>
      <c r="AC273" s="113">
        <v>20.7</v>
      </c>
      <c r="AD273" s="113">
        <v>22.7</v>
      </c>
      <c r="AE273" s="115"/>
      <c r="AG273" s="116">
        <f t="shared" si="115"/>
        <v>24.34</v>
      </c>
      <c r="AH273" s="113">
        <v>26.2</v>
      </c>
      <c r="AI273" s="113">
        <v>24.4</v>
      </c>
      <c r="AJ273" s="113">
        <v>26.7</v>
      </c>
      <c r="AK273" s="113">
        <v>21.6</v>
      </c>
      <c r="AL273" s="113">
        <v>22.8</v>
      </c>
      <c r="AM273" s="115"/>
      <c r="AO273" s="116">
        <f t="shared" si="116"/>
        <v>24.15</v>
      </c>
      <c r="AP273" s="113">
        <v>26.9</v>
      </c>
      <c r="AQ273" s="113">
        <v>24.8</v>
      </c>
      <c r="AR273" s="113">
        <v>26.7</v>
      </c>
      <c r="AS273" s="113">
        <v>21.7</v>
      </c>
      <c r="AT273" s="113">
        <v>23.4</v>
      </c>
      <c r="AU273" s="115"/>
      <c r="AW273" s="116">
        <f t="shared" si="117"/>
        <v>24.999999999999996</v>
      </c>
      <c r="AX273" s="113">
        <v>27.3</v>
      </c>
      <c r="AY273" s="113">
        <v>24.9</v>
      </c>
      <c r="AZ273" s="113">
        <v>26.9</v>
      </c>
      <c r="BA273" s="113">
        <v>22.1</v>
      </c>
      <c r="BB273" s="113">
        <v>23.8</v>
      </c>
      <c r="BC273" s="115"/>
      <c r="BE273" s="116">
        <f t="shared" si="118"/>
        <v>18.875</v>
      </c>
      <c r="BF273" s="113">
        <v>20</v>
      </c>
      <c r="BG273" s="113">
        <v>20</v>
      </c>
      <c r="BI273" s="113">
        <v>18.399999999999999</v>
      </c>
      <c r="BJ273" s="113">
        <v>17.100000000000001</v>
      </c>
      <c r="BK273" s="115"/>
      <c r="BM273" s="116">
        <f t="shared" si="119"/>
        <v>21.9</v>
      </c>
      <c r="BN273" s="113">
        <v>22.3</v>
      </c>
      <c r="BO273" s="113">
        <v>22.8</v>
      </c>
      <c r="BP273" s="113">
        <v>23.6</v>
      </c>
      <c r="BQ273" s="113">
        <v>20.399999999999999</v>
      </c>
      <c r="BR273" s="113">
        <v>20.399999999999999</v>
      </c>
      <c r="BU273" s="116">
        <f t="shared" si="120"/>
        <v>22.76</v>
      </c>
      <c r="BV273" s="113">
        <v>23.6</v>
      </c>
      <c r="BW273" s="113">
        <v>23.3</v>
      </c>
      <c r="BX273" s="113">
        <v>24.5</v>
      </c>
      <c r="BY273" s="113">
        <v>20.399999999999999</v>
      </c>
      <c r="BZ273" s="113">
        <v>22</v>
      </c>
      <c r="CC273" s="116">
        <f t="shared" si="121"/>
        <v>24.48</v>
      </c>
      <c r="CD273" s="113">
        <v>25.1</v>
      </c>
      <c r="CE273" s="113">
        <v>24.4</v>
      </c>
      <c r="CF273" s="113">
        <v>26.4</v>
      </c>
      <c r="CG273" s="113">
        <v>22.5</v>
      </c>
      <c r="CH273" s="113">
        <v>24</v>
      </c>
      <c r="CK273" s="116">
        <f t="shared" si="122"/>
        <v>24.22</v>
      </c>
      <c r="CL273" s="113">
        <v>25.3</v>
      </c>
      <c r="CM273" s="113">
        <v>24.3</v>
      </c>
      <c r="CN273" s="113">
        <v>26.3</v>
      </c>
      <c r="CO273" s="113">
        <v>22.1</v>
      </c>
      <c r="CP273" s="113">
        <v>23.1</v>
      </c>
      <c r="CS273" s="116">
        <f t="shared" si="123"/>
        <v>23.625</v>
      </c>
      <c r="CT273" s="113">
        <v>24.6</v>
      </c>
      <c r="CU273" s="113">
        <v>24</v>
      </c>
      <c r="CV273" s="113">
        <v>25.9</v>
      </c>
      <c r="CW273" s="113">
        <v>22</v>
      </c>
      <c r="CX273" s="113">
        <v>22.6</v>
      </c>
      <c r="DA273" s="113">
        <v>46027</v>
      </c>
      <c r="DB273" s="113">
        <v>7.3162500000000001</v>
      </c>
      <c r="DC273" s="113">
        <v>6.6</v>
      </c>
    </row>
    <row r="274" spans="3:107">
      <c r="C274" s="115">
        <f t="shared" si="124"/>
        <v>273</v>
      </c>
      <c r="D274" s="116">
        <f t="shared" si="101"/>
        <v>21.792549999999999</v>
      </c>
      <c r="E274" s="116">
        <f t="shared" si="102"/>
        <v>22.619999999999997</v>
      </c>
      <c r="F274" s="116">
        <f t="shared" si="103"/>
        <v>13.792549999999999</v>
      </c>
      <c r="G274" s="116">
        <f>指導機関用調整項目!$G$2*F274/$F$367</f>
        <v>0.11082358922190587</v>
      </c>
      <c r="H274" s="116">
        <f t="shared" si="125"/>
        <v>20.903027051046269</v>
      </c>
      <c r="I274" s="116">
        <f>IF(降水量!Y274&gt;0,降水量!Y274*飽差!I274*F274*E274,0)</f>
        <v>31.185322115666384</v>
      </c>
      <c r="J274" s="116">
        <f>指導機関用調整項目!$G$2*I274/$I$367</f>
        <v>9.0432553875434696e-002</v>
      </c>
      <c r="K274" s="116"/>
      <c r="M274" s="116">
        <f t="shared" si="104"/>
        <v>24.24</v>
      </c>
      <c r="N274" s="116">
        <f t="shared" si="105"/>
        <v>24.2</v>
      </c>
      <c r="O274" s="116">
        <f t="shared" si="106"/>
        <v>24.375</v>
      </c>
      <c r="P274" s="116">
        <f t="shared" si="107"/>
        <v>24.82</v>
      </c>
      <c r="Q274" s="116">
        <f t="shared" si="108"/>
        <v>17.574999999999999</v>
      </c>
      <c r="R274" s="116">
        <f t="shared" si="109"/>
        <v>21.14</v>
      </c>
      <c r="S274" s="116">
        <f t="shared" si="110"/>
        <v>22.619999999999997</v>
      </c>
      <c r="T274" s="116">
        <f t="shared" si="111"/>
        <v>24.74</v>
      </c>
      <c r="U274" s="116">
        <f t="shared" si="112"/>
        <v>23.9</v>
      </c>
      <c r="V274" s="116">
        <f t="shared" si="113"/>
        <v>23.175000000000001</v>
      </c>
      <c r="Y274" s="116">
        <f t="shared" si="114"/>
        <v>24.24</v>
      </c>
      <c r="Z274" s="113">
        <v>24.4</v>
      </c>
      <c r="AA274" s="113">
        <v>25</v>
      </c>
      <c r="AB274" s="113">
        <v>26.1</v>
      </c>
      <c r="AC274" s="113">
        <v>22.9</v>
      </c>
      <c r="AD274" s="113">
        <v>22.8</v>
      </c>
      <c r="AE274" s="115"/>
      <c r="AG274" s="116">
        <f t="shared" si="115"/>
        <v>24.2</v>
      </c>
      <c r="AH274" s="113">
        <v>24.2</v>
      </c>
      <c r="AI274" s="113">
        <v>24.3</v>
      </c>
      <c r="AJ274" s="113">
        <v>26.1</v>
      </c>
      <c r="AK274" s="113">
        <v>22.9</v>
      </c>
      <c r="AL274" s="113">
        <v>23.5</v>
      </c>
      <c r="AM274" s="115"/>
      <c r="AO274" s="116">
        <f t="shared" si="116"/>
        <v>24.375</v>
      </c>
      <c r="AP274" s="113">
        <v>24.7</v>
      </c>
      <c r="AQ274" s="113">
        <v>24.4</v>
      </c>
      <c r="AR274" s="113">
        <v>26.4</v>
      </c>
      <c r="AS274" s="113">
        <v>23</v>
      </c>
      <c r="AT274" s="113">
        <v>23.7</v>
      </c>
      <c r="AU274" s="115"/>
      <c r="AW274" s="116">
        <f t="shared" si="117"/>
        <v>24.82</v>
      </c>
      <c r="AX274" s="113">
        <v>25.5</v>
      </c>
      <c r="AY274" s="113">
        <v>25</v>
      </c>
      <c r="AZ274" s="113">
        <v>26.5</v>
      </c>
      <c r="BA274" s="113">
        <v>23.4</v>
      </c>
      <c r="BB274" s="113">
        <v>23.7</v>
      </c>
      <c r="BC274" s="115"/>
      <c r="BE274" s="116">
        <f t="shared" si="118"/>
        <v>17.574999999999999</v>
      </c>
      <c r="BF274" s="113">
        <v>17.7</v>
      </c>
      <c r="BG274" s="113">
        <v>18.100000000000001</v>
      </c>
      <c r="BI274" s="113">
        <v>17.600000000000001</v>
      </c>
      <c r="BJ274" s="113">
        <v>16.899999999999999</v>
      </c>
      <c r="BK274" s="115"/>
      <c r="BM274" s="116">
        <f t="shared" si="119"/>
        <v>21.14</v>
      </c>
      <c r="BN274" s="113">
        <v>20.5</v>
      </c>
      <c r="BO274" s="113">
        <v>20.8</v>
      </c>
      <c r="BP274" s="113">
        <v>23.7</v>
      </c>
      <c r="BQ274" s="113">
        <v>20.7</v>
      </c>
      <c r="BR274" s="113">
        <v>20</v>
      </c>
      <c r="BU274" s="116">
        <f t="shared" si="120"/>
        <v>22.619999999999997</v>
      </c>
      <c r="BV274" s="113">
        <v>22.5</v>
      </c>
      <c r="BW274" s="113">
        <v>23</v>
      </c>
      <c r="BX274" s="113">
        <v>24.5</v>
      </c>
      <c r="BY274" s="113">
        <v>21.6</v>
      </c>
      <c r="BZ274" s="113">
        <v>21.5</v>
      </c>
      <c r="CC274" s="116">
        <f t="shared" si="121"/>
        <v>24.74</v>
      </c>
      <c r="CD274" s="113">
        <v>24.5</v>
      </c>
      <c r="CE274" s="113">
        <v>25.2</v>
      </c>
      <c r="CF274" s="113">
        <v>26.4</v>
      </c>
      <c r="CG274" s="113">
        <v>23.9</v>
      </c>
      <c r="CH274" s="113">
        <v>23.7</v>
      </c>
      <c r="CK274" s="116">
        <f t="shared" si="122"/>
        <v>23.9</v>
      </c>
      <c r="CL274" s="113">
        <v>23.7</v>
      </c>
      <c r="CM274" s="113">
        <v>24.6</v>
      </c>
      <c r="CN274" s="113">
        <v>25.9</v>
      </c>
      <c r="CO274" s="113">
        <v>22.8</v>
      </c>
      <c r="CP274" s="113">
        <v>22.5</v>
      </c>
      <c r="CS274" s="116">
        <f t="shared" si="123"/>
        <v>23.175000000000001</v>
      </c>
      <c r="CT274" s="113">
        <v>22.5</v>
      </c>
      <c r="CU274" s="113">
        <v>23</v>
      </c>
      <c r="CV274" s="113">
        <v>26.2</v>
      </c>
      <c r="CW274" s="113">
        <v>22.2</v>
      </c>
      <c r="CX274" s="113">
        <v>21.3</v>
      </c>
      <c r="DA274" s="113">
        <v>46028</v>
      </c>
      <c r="DB274" s="113">
        <v>7.513749999999999</v>
      </c>
      <c r="DC274" s="113">
        <v>5.5</v>
      </c>
    </row>
    <row r="275" spans="3:107">
      <c r="C275" s="115">
        <f t="shared" si="124"/>
        <v>274</v>
      </c>
      <c r="D275" s="116">
        <f t="shared" si="101"/>
        <v>21.327099999999998</v>
      </c>
      <c r="E275" s="116">
        <f t="shared" si="102"/>
        <v>22.04</v>
      </c>
      <c r="F275" s="116">
        <f t="shared" si="103"/>
        <v>13.327099999999998</v>
      </c>
      <c r="G275" s="116">
        <f>指導機関用調整項目!$G$2*F275/$F$367</f>
        <v>0.10708368328693835</v>
      </c>
      <c r="H275" s="116">
        <f t="shared" si="125"/>
        <v>21.010110734333207</v>
      </c>
      <c r="I275" s="116">
        <f>IF(降水量!Y275&gt;0,降水量!Y275*飽差!I275*F275*E275,0)</f>
        <v>36.571379768279478</v>
      </c>
      <c r="J275" s="116">
        <f>指導機関用調整項目!$G$2*I275/$I$367</f>
        <v>0.10605127819194389</v>
      </c>
      <c r="K275" s="116"/>
      <c r="M275" s="116">
        <f t="shared" si="104"/>
        <v>23.16</v>
      </c>
      <c r="N275" s="116">
        <f t="shared" si="105"/>
        <v>23.22</v>
      </c>
      <c r="O275" s="116">
        <f t="shared" si="106"/>
        <v>24.45</v>
      </c>
      <c r="P275" s="116">
        <f t="shared" si="107"/>
        <v>23.98</v>
      </c>
      <c r="Q275" s="116">
        <f t="shared" si="108"/>
        <v>17.25</v>
      </c>
      <c r="R275" s="116">
        <f t="shared" si="109"/>
        <v>20.96</v>
      </c>
      <c r="S275" s="116">
        <f t="shared" si="110"/>
        <v>22.04</v>
      </c>
      <c r="T275" s="116">
        <f t="shared" si="111"/>
        <v>23.94</v>
      </c>
      <c r="U275" s="116">
        <f t="shared" si="112"/>
        <v>23.779999999999998</v>
      </c>
      <c r="V275" s="116">
        <f t="shared" si="113"/>
        <v>23.675000000000001</v>
      </c>
      <c r="Y275" s="116">
        <f t="shared" si="114"/>
        <v>23.16</v>
      </c>
      <c r="Z275" s="113">
        <v>20.7</v>
      </c>
      <c r="AA275" s="113">
        <v>24</v>
      </c>
      <c r="AB275" s="113">
        <v>27.3</v>
      </c>
      <c r="AC275" s="113">
        <v>23</v>
      </c>
      <c r="AD275" s="113">
        <v>20.8</v>
      </c>
      <c r="AE275" s="115"/>
      <c r="AG275" s="116">
        <f t="shared" si="115"/>
        <v>23.22</v>
      </c>
      <c r="AH275" s="113">
        <v>20.399999999999999</v>
      </c>
      <c r="AI275" s="113">
        <v>24.2</v>
      </c>
      <c r="AJ275" s="113">
        <v>26.8</v>
      </c>
      <c r="AK275" s="113">
        <v>23</v>
      </c>
      <c r="AL275" s="113">
        <v>21.7</v>
      </c>
      <c r="AM275" s="115"/>
      <c r="AO275" s="116">
        <f t="shared" si="116"/>
        <v>24.45</v>
      </c>
      <c r="AP275" s="113">
        <v>20.6</v>
      </c>
      <c r="AQ275" s="113">
        <v>24</v>
      </c>
      <c r="AR275" s="113">
        <v>27.9</v>
      </c>
      <c r="AS275" s="113">
        <v>23.6</v>
      </c>
      <c r="AT275" s="113">
        <v>22.3</v>
      </c>
      <c r="AU275" s="115"/>
      <c r="AW275" s="116">
        <f t="shared" si="117"/>
        <v>23.98</v>
      </c>
      <c r="AX275" s="113">
        <v>21.5</v>
      </c>
      <c r="AY275" s="113">
        <v>24.9</v>
      </c>
      <c r="AZ275" s="113">
        <v>28</v>
      </c>
      <c r="BA275" s="113">
        <v>23.5</v>
      </c>
      <c r="BB275" s="113">
        <v>22</v>
      </c>
      <c r="BC275" s="115"/>
      <c r="BE275" s="116">
        <f t="shared" si="118"/>
        <v>17.25</v>
      </c>
      <c r="BF275" s="113">
        <v>16</v>
      </c>
      <c r="BG275" s="113">
        <v>19</v>
      </c>
      <c r="BI275" s="113">
        <v>16.399999999999999</v>
      </c>
      <c r="BJ275" s="113">
        <v>17.600000000000001</v>
      </c>
      <c r="BK275" s="115"/>
      <c r="BM275" s="116">
        <f t="shared" si="119"/>
        <v>20.96</v>
      </c>
      <c r="BN275" s="113">
        <v>19.600000000000001</v>
      </c>
      <c r="BO275" s="113">
        <v>21.6</v>
      </c>
      <c r="BP275" s="113">
        <v>23</v>
      </c>
      <c r="BQ275" s="113">
        <v>20.399999999999999</v>
      </c>
      <c r="BR275" s="113">
        <v>20.2</v>
      </c>
      <c r="BU275" s="116">
        <f t="shared" si="120"/>
        <v>22.04</v>
      </c>
      <c r="BV275" s="113">
        <v>20</v>
      </c>
      <c r="BW275" s="113">
        <v>22.8</v>
      </c>
      <c r="BX275" s="113">
        <v>24.3</v>
      </c>
      <c r="BY275" s="113">
        <v>22.4</v>
      </c>
      <c r="BZ275" s="113">
        <v>20.7</v>
      </c>
      <c r="CC275" s="116">
        <f t="shared" si="121"/>
        <v>23.94</v>
      </c>
      <c r="CD275" s="113">
        <v>22.1</v>
      </c>
      <c r="CE275" s="113">
        <v>24.7</v>
      </c>
      <c r="CF275" s="113">
        <v>26.3</v>
      </c>
      <c r="CG275" s="113">
        <v>24</v>
      </c>
      <c r="CH275" s="113">
        <v>22.6</v>
      </c>
      <c r="CK275" s="116">
        <f t="shared" si="122"/>
        <v>23.779999999999998</v>
      </c>
      <c r="CL275" s="113">
        <v>22.4</v>
      </c>
      <c r="CM275" s="113">
        <v>24.9</v>
      </c>
      <c r="CN275" s="113">
        <v>26.3</v>
      </c>
      <c r="CO275" s="113">
        <v>22.8</v>
      </c>
      <c r="CP275" s="113">
        <v>22.5</v>
      </c>
      <c r="CS275" s="116">
        <f t="shared" si="123"/>
        <v>23.675000000000001</v>
      </c>
      <c r="CT275" s="113">
        <v>21.5</v>
      </c>
      <c r="CU275" s="113">
        <v>23.2</v>
      </c>
      <c r="CV275" s="113">
        <v>25.3</v>
      </c>
      <c r="CW275" s="113">
        <v>22.5</v>
      </c>
      <c r="CX275" s="113">
        <v>23.7</v>
      </c>
      <c r="DA275" s="113">
        <v>46029</v>
      </c>
      <c r="DB275" s="113">
        <v>7.230833333333333</v>
      </c>
      <c r="DC275" s="113">
        <v>4.4000000000000004</v>
      </c>
    </row>
    <row r="276" spans="3:107">
      <c r="C276" s="115">
        <f t="shared" si="124"/>
        <v>275</v>
      </c>
      <c r="D276" s="116">
        <f t="shared" si="101"/>
        <v>21.53575</v>
      </c>
      <c r="E276" s="116">
        <f t="shared" si="102"/>
        <v>22.3</v>
      </c>
      <c r="F276" s="116">
        <f t="shared" si="103"/>
        <v>13.53575</v>
      </c>
      <c r="G276" s="116">
        <f>指導機関用調整項目!$G$2*F276/$F$367</f>
        <v>0.10876019284399278</v>
      </c>
      <c r="H276" s="116">
        <f t="shared" si="125"/>
        <v>21.118870927177198</v>
      </c>
      <c r="I276" s="116">
        <f>IF(降水量!Y276&gt;0,降水量!Y276*飽差!I276*F276*E276,0)</f>
        <v>39.91175396009055</v>
      </c>
      <c r="J276" s="116">
        <f>指導機関用調整項目!$G$2*I276/$I$367</f>
        <v>0.11573784060565433</v>
      </c>
      <c r="K276" s="116"/>
      <c r="M276" s="116">
        <f t="shared" si="104"/>
        <v>23.06</v>
      </c>
      <c r="N276" s="116">
        <f t="shared" si="105"/>
        <v>23.32</v>
      </c>
      <c r="O276" s="116">
        <f t="shared" si="106"/>
        <v>23.975000000000001</v>
      </c>
      <c r="P276" s="116">
        <f t="shared" si="107"/>
        <v>24.04</v>
      </c>
      <c r="Q276" s="116">
        <f t="shared" si="108"/>
        <v>17.400000000000002</v>
      </c>
      <c r="R276" s="116">
        <f t="shared" si="109"/>
        <v>20.46</v>
      </c>
      <c r="S276" s="116">
        <f t="shared" si="110"/>
        <v>22.3</v>
      </c>
      <c r="T276" s="116">
        <f t="shared" si="111"/>
        <v>24.04</v>
      </c>
      <c r="U276" s="116">
        <f t="shared" si="112"/>
        <v>23.24</v>
      </c>
      <c r="V276" s="116">
        <f t="shared" si="113"/>
        <v>23.475000000000001</v>
      </c>
      <c r="Y276" s="116">
        <f t="shared" si="114"/>
        <v>23.06</v>
      </c>
      <c r="Z276" s="113">
        <v>21.9</v>
      </c>
      <c r="AA276" s="113">
        <v>24.5</v>
      </c>
      <c r="AB276" s="113">
        <v>23.5</v>
      </c>
      <c r="AC276" s="113">
        <v>22.3</v>
      </c>
      <c r="AD276" s="113">
        <v>23.1</v>
      </c>
      <c r="AE276" s="115"/>
      <c r="AG276" s="116">
        <f t="shared" si="115"/>
        <v>23.32</v>
      </c>
      <c r="AH276" s="113">
        <v>21.8</v>
      </c>
      <c r="AI276" s="113">
        <v>24.6</v>
      </c>
      <c r="AJ276" s="113">
        <v>23.8</v>
      </c>
      <c r="AK276" s="113">
        <v>23.2</v>
      </c>
      <c r="AL276" s="113">
        <v>23.2</v>
      </c>
      <c r="AM276" s="115"/>
      <c r="AO276" s="116">
        <f t="shared" si="116"/>
        <v>23.975000000000001</v>
      </c>
      <c r="AP276" s="113">
        <v>22.1</v>
      </c>
      <c r="AQ276" s="113">
        <v>25.1</v>
      </c>
      <c r="AR276" s="113">
        <v>24.3</v>
      </c>
      <c r="AS276" s="113">
        <v>23.3</v>
      </c>
      <c r="AT276" s="113">
        <v>23.2</v>
      </c>
      <c r="AU276" s="115"/>
      <c r="AW276" s="116">
        <f t="shared" si="117"/>
        <v>24.04</v>
      </c>
      <c r="AX276" s="113">
        <v>22.4</v>
      </c>
      <c r="AY276" s="113">
        <v>25.8</v>
      </c>
      <c r="AZ276" s="113">
        <v>24.5</v>
      </c>
      <c r="BA276" s="113">
        <v>23.7</v>
      </c>
      <c r="BB276" s="113">
        <v>23.8</v>
      </c>
      <c r="BC276" s="115"/>
      <c r="BE276" s="116">
        <f t="shared" si="118"/>
        <v>17.400000000000002</v>
      </c>
      <c r="BF276" s="113">
        <v>16.3</v>
      </c>
      <c r="BG276" s="113">
        <v>19.899999999999999</v>
      </c>
      <c r="BI276" s="113">
        <v>16.2</v>
      </c>
      <c r="BJ276" s="113">
        <v>17.2</v>
      </c>
      <c r="BK276" s="115"/>
      <c r="BM276" s="116">
        <f t="shared" si="119"/>
        <v>20.46</v>
      </c>
      <c r="BN276" s="113">
        <v>19.3</v>
      </c>
      <c r="BO276" s="113">
        <v>22.3</v>
      </c>
      <c r="BP276" s="113">
        <v>19.7</v>
      </c>
      <c r="BQ276" s="113">
        <v>20.5</v>
      </c>
      <c r="BR276" s="113">
        <v>20.5</v>
      </c>
      <c r="BU276" s="116">
        <f t="shared" si="120"/>
        <v>22.3</v>
      </c>
      <c r="BV276" s="113">
        <v>20.7</v>
      </c>
      <c r="BW276" s="113">
        <v>24</v>
      </c>
      <c r="BX276" s="113">
        <v>21.9</v>
      </c>
      <c r="BY276" s="113">
        <v>22.4</v>
      </c>
      <c r="BZ276" s="113">
        <v>22.5</v>
      </c>
      <c r="CC276" s="116">
        <f t="shared" si="121"/>
        <v>24.04</v>
      </c>
      <c r="CD276" s="113">
        <v>22.4</v>
      </c>
      <c r="CE276" s="113">
        <v>25.6</v>
      </c>
      <c r="CF276" s="113">
        <v>23.8</v>
      </c>
      <c r="CG276" s="113">
        <v>24</v>
      </c>
      <c r="CH276" s="113">
        <v>24.4</v>
      </c>
      <c r="CK276" s="116">
        <f t="shared" si="122"/>
        <v>23.24</v>
      </c>
      <c r="CL276" s="113">
        <v>21.9</v>
      </c>
      <c r="CM276" s="113">
        <v>25.6</v>
      </c>
      <c r="CN276" s="113">
        <v>22.8</v>
      </c>
      <c r="CO276" s="113">
        <v>22.6</v>
      </c>
      <c r="CP276" s="113">
        <v>23.3</v>
      </c>
      <c r="CS276" s="116">
        <f t="shared" si="123"/>
        <v>23.475000000000001</v>
      </c>
      <c r="CT276" s="113">
        <v>22</v>
      </c>
      <c r="CU276" s="113">
        <v>24.8</v>
      </c>
      <c r="CV276" s="113">
        <v>22.9</v>
      </c>
      <c r="CW276" s="113">
        <v>22.8</v>
      </c>
      <c r="CX276" s="113">
        <v>23.4</v>
      </c>
      <c r="DA276" s="113">
        <v>46030</v>
      </c>
      <c r="DB276" s="113">
        <v>6.9424999999999999</v>
      </c>
      <c r="DC276" s="113">
        <v>3.9</v>
      </c>
    </row>
    <row r="277" spans="3:107">
      <c r="C277" s="115">
        <f t="shared" si="124"/>
        <v>276</v>
      </c>
      <c r="D277" s="116">
        <f t="shared" si="101"/>
        <v>21.632050000000003</v>
      </c>
      <c r="E277" s="116">
        <f t="shared" si="102"/>
        <v>22.42</v>
      </c>
      <c r="F277" s="116">
        <f t="shared" si="103"/>
        <v>13.632050000000003</v>
      </c>
      <c r="G277" s="116">
        <f>指導機関用調整項目!$G$2*F277/$F$367</f>
        <v>0.10953396648571022</v>
      </c>
      <c r="H277" s="116">
        <f t="shared" si="125"/>
        <v>21.228404893662908</v>
      </c>
      <c r="I277" s="116">
        <f>IF(降水量!Y277&gt;0,降水量!Y277*飽差!I277*F277*E277,0)</f>
        <v>46.119076190310665</v>
      </c>
      <c r="J277" s="116">
        <f>指導機関用調整項目!$G$2*I277/$I$367</f>
        <v>0.13373810367571459</v>
      </c>
      <c r="K277" s="116"/>
      <c r="M277" s="116">
        <f t="shared" si="104"/>
        <v>23.08</v>
      </c>
      <c r="N277" s="116">
        <f t="shared" si="105"/>
        <v>23.34</v>
      </c>
      <c r="O277" s="116">
        <f t="shared" si="106"/>
        <v>23.625</v>
      </c>
      <c r="P277" s="116">
        <f t="shared" si="107"/>
        <v>24.16</v>
      </c>
      <c r="Q277" s="116">
        <f t="shared" si="108"/>
        <v>17.125</v>
      </c>
      <c r="R277" s="116">
        <f t="shared" si="109"/>
        <v>20.48</v>
      </c>
      <c r="S277" s="116">
        <f t="shared" si="110"/>
        <v>22.42</v>
      </c>
      <c r="T277" s="116">
        <f t="shared" si="111"/>
        <v>24.4</v>
      </c>
      <c r="U277" s="116">
        <f t="shared" si="112"/>
        <v>23.6</v>
      </c>
      <c r="V277" s="116">
        <f t="shared" si="113"/>
        <v>23.024999999999999</v>
      </c>
      <c r="Y277" s="116">
        <f t="shared" si="114"/>
        <v>23.08</v>
      </c>
      <c r="Z277" s="113">
        <v>22.6</v>
      </c>
      <c r="AA277" s="113">
        <v>25.7</v>
      </c>
      <c r="AB277" s="113">
        <v>22.2</v>
      </c>
      <c r="AC277" s="113">
        <v>22.1</v>
      </c>
      <c r="AD277" s="113">
        <v>22.8</v>
      </c>
      <c r="AE277" s="115"/>
      <c r="AG277" s="116">
        <f t="shared" si="115"/>
        <v>23.34</v>
      </c>
      <c r="AH277" s="113">
        <v>22.9</v>
      </c>
      <c r="AI277" s="113">
        <v>25.6</v>
      </c>
      <c r="AJ277" s="113">
        <v>22.5</v>
      </c>
      <c r="AK277" s="113">
        <v>22.7</v>
      </c>
      <c r="AL277" s="113">
        <v>23</v>
      </c>
      <c r="AM277" s="115"/>
      <c r="AO277" s="116">
        <f t="shared" si="116"/>
        <v>23.625</v>
      </c>
      <c r="AP277" s="113">
        <v>23.3</v>
      </c>
      <c r="AQ277" s="113">
        <v>25.4</v>
      </c>
      <c r="AR277" s="113">
        <v>22.9</v>
      </c>
      <c r="AS277" s="113">
        <v>22.7</v>
      </c>
      <c r="AT277" s="113">
        <v>23.5</v>
      </c>
      <c r="AU277" s="115"/>
      <c r="AW277" s="116">
        <f t="shared" si="117"/>
        <v>24.16</v>
      </c>
      <c r="AX277" s="113">
        <v>24.2</v>
      </c>
      <c r="AY277" s="113">
        <v>25.9</v>
      </c>
      <c r="AZ277" s="113">
        <v>23.5</v>
      </c>
      <c r="BA277" s="113">
        <v>23.5</v>
      </c>
      <c r="BB277" s="113">
        <v>23.7</v>
      </c>
      <c r="BC277" s="115"/>
      <c r="BE277" s="116">
        <f t="shared" si="118"/>
        <v>17.125</v>
      </c>
      <c r="BF277" s="113">
        <v>16.8</v>
      </c>
      <c r="BG277" s="113">
        <v>19.5</v>
      </c>
      <c r="BI277" s="113">
        <v>16.399999999999999</v>
      </c>
      <c r="BJ277" s="113">
        <v>15.8</v>
      </c>
      <c r="BK277" s="115"/>
      <c r="BM277" s="116">
        <f t="shared" si="119"/>
        <v>20.48</v>
      </c>
      <c r="BN277" s="113">
        <v>20.399999999999999</v>
      </c>
      <c r="BO277" s="113">
        <v>22</v>
      </c>
      <c r="BP277" s="113">
        <v>19.600000000000001</v>
      </c>
      <c r="BQ277" s="113">
        <v>20.399999999999999</v>
      </c>
      <c r="BR277" s="113">
        <v>20</v>
      </c>
      <c r="BU277" s="116">
        <f t="shared" si="120"/>
        <v>22.42</v>
      </c>
      <c r="BV277" s="113">
        <v>22.4</v>
      </c>
      <c r="BW277" s="113">
        <v>24.1</v>
      </c>
      <c r="BX277" s="113">
        <v>21.1</v>
      </c>
      <c r="BY277" s="113">
        <v>22.1</v>
      </c>
      <c r="BZ277" s="113">
        <v>22.4</v>
      </c>
      <c r="CC277" s="116">
        <f t="shared" si="121"/>
        <v>24.4</v>
      </c>
      <c r="CD277" s="113">
        <v>24.4</v>
      </c>
      <c r="CE277" s="113">
        <v>25.7</v>
      </c>
      <c r="CF277" s="113">
        <v>23.6</v>
      </c>
      <c r="CG277" s="113">
        <v>24.2</v>
      </c>
      <c r="CH277" s="113">
        <v>24.1</v>
      </c>
      <c r="CK277" s="116">
        <f t="shared" si="122"/>
        <v>23.6</v>
      </c>
      <c r="CL277" s="113">
        <v>23.9</v>
      </c>
      <c r="CM277" s="113">
        <v>25.3</v>
      </c>
      <c r="CN277" s="113">
        <v>22.6</v>
      </c>
      <c r="CO277" s="113">
        <v>23.2</v>
      </c>
      <c r="CP277" s="113">
        <v>23</v>
      </c>
      <c r="CS277" s="116">
        <f t="shared" si="123"/>
        <v>23.024999999999999</v>
      </c>
      <c r="CT277" s="113">
        <v>22.6</v>
      </c>
      <c r="CU277" s="113">
        <v>24.5</v>
      </c>
      <c r="CV277" s="113">
        <v>22.3</v>
      </c>
      <c r="CW277" s="113">
        <v>22.3</v>
      </c>
      <c r="CX277" s="113">
        <v>23</v>
      </c>
      <c r="DA277" s="113">
        <v>46031</v>
      </c>
      <c r="DB277" s="113">
        <v>6.5387500000000003</v>
      </c>
      <c r="DC277" s="113">
        <v>3.5</v>
      </c>
    </row>
    <row r="278" spans="3:107">
      <c r="C278" s="115">
        <f t="shared" si="124"/>
        <v>277</v>
      </c>
      <c r="D278" s="116">
        <f t="shared" si="101"/>
        <v>20.9419</v>
      </c>
      <c r="E278" s="116">
        <f t="shared" si="102"/>
        <v>21.56</v>
      </c>
      <c r="F278" s="116">
        <f t="shared" si="103"/>
        <v>12.9419</v>
      </c>
      <c r="G278" s="116">
        <f>指導機関用調整項目!$G$2*F278/$F$367</f>
        <v>0.10398858872006872</v>
      </c>
      <c r="H278" s="116">
        <f t="shared" si="125"/>
        <v>21.332393482382976</v>
      </c>
      <c r="I278" s="116">
        <f>IF(降水量!Y278&gt;0,降水量!Y278*飽差!I278*F278*E278,0)</f>
        <v>17.563405489078935</v>
      </c>
      <c r="J278" s="116">
        <f>指導機関用調整項目!$G$2*I278/$I$367</f>
        <v>5.0931127382177324e-002</v>
      </c>
      <c r="K278" s="116"/>
      <c r="M278" s="116">
        <f t="shared" si="104"/>
        <v>22.42</v>
      </c>
      <c r="N278" s="116">
        <f t="shared" si="105"/>
        <v>22.160000000000004</v>
      </c>
      <c r="O278" s="116">
        <f t="shared" si="106"/>
        <v>22.924999999999997</v>
      </c>
      <c r="P278" s="116">
        <f t="shared" si="107"/>
        <v>23.08</v>
      </c>
      <c r="Q278" s="116">
        <f t="shared" si="108"/>
        <v>17.200000000000003</v>
      </c>
      <c r="R278" s="116">
        <f t="shared" si="109"/>
        <v>19.760000000000002</v>
      </c>
      <c r="S278" s="116">
        <f t="shared" si="110"/>
        <v>21.56</v>
      </c>
      <c r="T278" s="116">
        <f t="shared" si="111"/>
        <v>23.5</v>
      </c>
      <c r="U278" s="116">
        <f t="shared" si="112"/>
        <v>22.8</v>
      </c>
      <c r="V278" s="116">
        <f t="shared" si="113"/>
        <v>22.274999999999999</v>
      </c>
      <c r="Y278" s="116">
        <f t="shared" si="114"/>
        <v>22.42</v>
      </c>
      <c r="Z278" s="113">
        <v>21.5</v>
      </c>
      <c r="AA278" s="113">
        <v>23.8</v>
      </c>
      <c r="AB278" s="113">
        <v>19.7</v>
      </c>
      <c r="AC278" s="113">
        <v>23.9</v>
      </c>
      <c r="AD278" s="113">
        <v>23.2</v>
      </c>
      <c r="AE278" s="115"/>
      <c r="AG278" s="116">
        <f t="shared" si="115"/>
        <v>22.160000000000004</v>
      </c>
      <c r="AH278" s="113">
        <v>20.8</v>
      </c>
      <c r="AI278" s="113">
        <v>23.8</v>
      </c>
      <c r="AJ278" s="113">
        <v>19.2</v>
      </c>
      <c r="AK278" s="113">
        <v>23.6</v>
      </c>
      <c r="AL278" s="113">
        <v>23.4</v>
      </c>
      <c r="AM278" s="115"/>
      <c r="AO278" s="116">
        <f t="shared" si="116"/>
        <v>22.924999999999997</v>
      </c>
      <c r="AP278" s="113">
        <v>21.2</v>
      </c>
      <c r="AQ278" s="113">
        <v>24.2</v>
      </c>
      <c r="AR278" s="113">
        <v>19.399999999999999</v>
      </c>
      <c r="AS278" s="113">
        <v>24.6</v>
      </c>
      <c r="AT278" s="113">
        <v>23.5</v>
      </c>
      <c r="AU278" s="115"/>
      <c r="AW278" s="116">
        <f t="shared" si="117"/>
        <v>23.08</v>
      </c>
      <c r="AX278" s="113">
        <v>21.8</v>
      </c>
      <c r="AY278" s="113">
        <v>24.4</v>
      </c>
      <c r="AZ278" s="113">
        <v>20.100000000000001</v>
      </c>
      <c r="BA278" s="113">
        <v>25.1</v>
      </c>
      <c r="BB278" s="113">
        <v>24</v>
      </c>
      <c r="BC278" s="115"/>
      <c r="BE278" s="116">
        <f t="shared" si="118"/>
        <v>17.200000000000003</v>
      </c>
      <c r="BF278" s="113">
        <v>15.6</v>
      </c>
      <c r="BG278" s="113">
        <v>18.600000000000001</v>
      </c>
      <c r="BI278" s="113">
        <v>18.100000000000001</v>
      </c>
      <c r="BJ278" s="113">
        <v>16.5</v>
      </c>
      <c r="BK278" s="115"/>
      <c r="BM278" s="116">
        <f t="shared" si="119"/>
        <v>19.760000000000002</v>
      </c>
      <c r="BN278" s="113">
        <v>18.899999999999999</v>
      </c>
      <c r="BO278" s="113">
        <v>20.3</v>
      </c>
      <c r="BP278" s="113">
        <v>18.2</v>
      </c>
      <c r="BQ278" s="113">
        <v>21.2</v>
      </c>
      <c r="BR278" s="113">
        <v>20.2</v>
      </c>
      <c r="BU278" s="116">
        <f t="shared" si="120"/>
        <v>21.56</v>
      </c>
      <c r="BV278" s="113">
        <v>20.8</v>
      </c>
      <c r="BW278" s="113">
        <v>22.8</v>
      </c>
      <c r="BX278" s="113">
        <v>18.8</v>
      </c>
      <c r="BY278" s="113">
        <v>23</v>
      </c>
      <c r="BZ278" s="113">
        <v>22.4</v>
      </c>
      <c r="CC278" s="116">
        <f t="shared" si="121"/>
        <v>23.5</v>
      </c>
      <c r="CD278" s="113">
        <v>23</v>
      </c>
      <c r="CE278" s="113">
        <v>24.8</v>
      </c>
      <c r="CF278" s="113">
        <v>20.7</v>
      </c>
      <c r="CG278" s="113">
        <v>24.9</v>
      </c>
      <c r="CH278" s="113">
        <v>24.1</v>
      </c>
      <c r="CK278" s="116">
        <f t="shared" si="122"/>
        <v>22.8</v>
      </c>
      <c r="CL278" s="113">
        <v>22.4</v>
      </c>
      <c r="CM278" s="113">
        <v>23.9</v>
      </c>
      <c r="CN278" s="113">
        <v>20.6</v>
      </c>
      <c r="CO278" s="113">
        <v>24</v>
      </c>
      <c r="CP278" s="113">
        <v>23.1</v>
      </c>
      <c r="CS278" s="116">
        <f t="shared" si="123"/>
        <v>22.274999999999999</v>
      </c>
      <c r="CT278" s="113">
        <v>20.9</v>
      </c>
      <c r="CU278" s="113">
        <v>23.2</v>
      </c>
      <c r="CV278" s="113">
        <v>20.100000000000001</v>
      </c>
      <c r="CW278" s="113">
        <v>22.8</v>
      </c>
      <c r="CX278" s="113">
        <v>23</v>
      </c>
      <c r="DA278" s="113">
        <v>46032</v>
      </c>
      <c r="DB278" s="113">
        <v>6.7399999999999993</v>
      </c>
      <c r="DC278" s="113">
        <v>5.6</v>
      </c>
    </row>
    <row r="279" spans="3:107">
      <c r="C279" s="115">
        <f t="shared" si="124"/>
        <v>278</v>
      </c>
      <c r="D279" s="116">
        <f t="shared" si="101"/>
        <v>21.118450000000003</v>
      </c>
      <c r="E279" s="116">
        <f t="shared" si="102"/>
        <v>21.78</v>
      </c>
      <c r="F279" s="116">
        <f t="shared" si="103"/>
        <v>13.118450000000003</v>
      </c>
      <c r="G279" s="116">
        <f>指導機関用調整項目!$G$2*F279/$F$367</f>
        <v>0.10540717372988399</v>
      </c>
      <c r="H279" s="116">
        <f t="shared" si="125"/>
        <v>21.437800656112859</v>
      </c>
      <c r="I279" s="116">
        <f>IF(降水量!Y279&gt;0,降水量!Y279*飽差!I279*F279*E279,0)</f>
        <v>31.919907577978272</v>
      </c>
      <c r="J279" s="116">
        <f>指導機関用調整項目!$G$2*I279/$I$367</f>
        <v>9.256273675923625e-002</v>
      </c>
      <c r="K279" s="116"/>
      <c r="M279" s="116">
        <f t="shared" si="104"/>
        <v>23.559999999999995</v>
      </c>
      <c r="N279" s="116">
        <f t="shared" si="105"/>
        <v>22.94</v>
      </c>
      <c r="O279" s="116">
        <f t="shared" si="106"/>
        <v>23.024999999999999</v>
      </c>
      <c r="P279" s="116">
        <f t="shared" si="107"/>
        <v>23.84</v>
      </c>
      <c r="Q279" s="116">
        <f t="shared" si="108"/>
        <v>18.45</v>
      </c>
      <c r="R279" s="116">
        <f t="shared" si="109"/>
        <v>20.880000000000003</v>
      </c>
      <c r="S279" s="116">
        <f t="shared" si="110"/>
        <v>21.78</v>
      </c>
      <c r="T279" s="116">
        <f t="shared" si="111"/>
        <v>23.68</v>
      </c>
      <c r="U279" s="116">
        <f t="shared" si="112"/>
        <v>23.28</v>
      </c>
      <c r="V279" s="116">
        <f t="shared" si="113"/>
        <v>22.35</v>
      </c>
      <c r="Y279" s="116">
        <f t="shared" si="114"/>
        <v>23.559999999999995</v>
      </c>
      <c r="Z279" s="113">
        <v>24.3</v>
      </c>
      <c r="AA279" s="113">
        <v>25.4</v>
      </c>
      <c r="AB279" s="113">
        <v>21.4</v>
      </c>
      <c r="AC279" s="113">
        <v>22.8</v>
      </c>
      <c r="AD279" s="113">
        <v>23.9</v>
      </c>
      <c r="AE279" s="115"/>
      <c r="AG279" s="116">
        <f t="shared" si="115"/>
        <v>22.94</v>
      </c>
      <c r="AH279" s="113">
        <v>23.8</v>
      </c>
      <c r="AI279" s="113">
        <v>24.3</v>
      </c>
      <c r="AJ279" s="113">
        <v>21</v>
      </c>
      <c r="AK279" s="113">
        <v>22.1</v>
      </c>
      <c r="AL279" s="113">
        <v>23.5</v>
      </c>
      <c r="AM279" s="115"/>
      <c r="AO279" s="116">
        <f t="shared" si="116"/>
        <v>23.024999999999999</v>
      </c>
      <c r="AP279" s="113">
        <v>24</v>
      </c>
      <c r="AQ279" s="113">
        <v>24.6</v>
      </c>
      <c r="AR279" s="113">
        <v>21.1</v>
      </c>
      <c r="AS279" s="113">
        <v>23.4</v>
      </c>
      <c r="AT279" s="113">
        <v>23</v>
      </c>
      <c r="AU279" s="115"/>
      <c r="AW279" s="116">
        <f t="shared" si="117"/>
        <v>23.84</v>
      </c>
      <c r="AX279" s="113">
        <v>24.8</v>
      </c>
      <c r="AY279" s="113">
        <v>25.1</v>
      </c>
      <c r="AZ279" s="113">
        <v>22</v>
      </c>
      <c r="BA279" s="113">
        <v>23.6</v>
      </c>
      <c r="BB279" s="113">
        <v>23.7</v>
      </c>
      <c r="BC279" s="115"/>
      <c r="BE279" s="116">
        <f t="shared" si="118"/>
        <v>18.45</v>
      </c>
      <c r="BF279" s="113">
        <v>18.8</v>
      </c>
      <c r="BG279" s="113">
        <v>20.5</v>
      </c>
      <c r="BI279" s="113">
        <v>18.399999999999999</v>
      </c>
      <c r="BJ279" s="113">
        <v>16.100000000000001</v>
      </c>
      <c r="BK279" s="115"/>
      <c r="BM279" s="116">
        <f t="shared" si="119"/>
        <v>20.880000000000003</v>
      </c>
      <c r="BN279" s="113">
        <v>21.8</v>
      </c>
      <c r="BO279" s="113">
        <v>22.8</v>
      </c>
      <c r="BP279" s="113">
        <v>17.8</v>
      </c>
      <c r="BQ279" s="113">
        <v>21.6</v>
      </c>
      <c r="BR279" s="113">
        <v>20.399999999999999</v>
      </c>
      <c r="BU279" s="116">
        <f t="shared" si="120"/>
        <v>21.78</v>
      </c>
      <c r="BV279" s="113">
        <v>22.8</v>
      </c>
      <c r="BW279" s="113">
        <v>23.4</v>
      </c>
      <c r="BX279" s="113">
        <v>18.899999999999999</v>
      </c>
      <c r="BY279" s="113">
        <v>21.9</v>
      </c>
      <c r="BZ279" s="113">
        <v>21.9</v>
      </c>
      <c r="CC279" s="116">
        <f t="shared" si="121"/>
        <v>23.68</v>
      </c>
      <c r="CD279" s="113">
        <v>23.9</v>
      </c>
      <c r="CE279" s="113">
        <v>24.7</v>
      </c>
      <c r="CF279" s="113">
        <v>21.5</v>
      </c>
      <c r="CG279" s="113">
        <v>24.2</v>
      </c>
      <c r="CH279" s="113">
        <v>24.1</v>
      </c>
      <c r="CK279" s="116">
        <f t="shared" si="122"/>
        <v>23.28</v>
      </c>
      <c r="CL279" s="113">
        <v>23.6</v>
      </c>
      <c r="CM279" s="113">
        <v>24.5</v>
      </c>
      <c r="CN279" s="113">
        <v>20.9</v>
      </c>
      <c r="CO279" s="113">
        <v>24</v>
      </c>
      <c r="CP279" s="113">
        <v>23.4</v>
      </c>
      <c r="CS279" s="116">
        <f t="shared" si="123"/>
        <v>22.35</v>
      </c>
      <c r="CT279" s="113">
        <v>23.3</v>
      </c>
      <c r="CU279" s="113">
        <v>23.9</v>
      </c>
      <c r="CV279" s="113">
        <v>20.2</v>
      </c>
      <c r="CW279" s="113">
        <v>22.8</v>
      </c>
      <c r="CX279" s="113">
        <v>22.5</v>
      </c>
      <c r="DA279" s="113">
        <v>46033</v>
      </c>
      <c r="DB279" s="113">
        <v>7.3916666666666666</v>
      </c>
      <c r="DC279" s="113">
        <v>4.5999999999999996</v>
      </c>
    </row>
    <row r="280" spans="3:107">
      <c r="C280" s="115">
        <f t="shared" si="124"/>
        <v>279</v>
      </c>
      <c r="D280" s="116">
        <f t="shared" si="101"/>
        <v>19.802349999999997</v>
      </c>
      <c r="E280" s="116">
        <f t="shared" si="102"/>
        <v>20.139999999999997</v>
      </c>
      <c r="F280" s="116">
        <f t="shared" si="103"/>
        <v>11.802349999999997</v>
      </c>
      <c r="G280" s="116">
        <f>指導機関用調整項目!$G$2*F280/$F$367</f>
        <v>9.4832267293079281e-002</v>
      </c>
      <c r="H280" s="116">
        <f t="shared" si="125"/>
        <v>21.532632923405938</v>
      </c>
      <c r="I280" s="116">
        <f>IF(降水量!Y280&gt;0,降水量!Y280*飽差!I280*F280*E280,0)</f>
        <v>44.075494346319154</v>
      </c>
      <c r="J280" s="116">
        <f>指導機関用調整項目!$G$2*I280/$I$367</f>
        <v>0.12781203613277964</v>
      </c>
      <c r="K280" s="116"/>
      <c r="M280" s="116">
        <f t="shared" si="104"/>
        <v>21.28</v>
      </c>
      <c r="N280" s="116">
        <f t="shared" si="105"/>
        <v>21.160000000000004</v>
      </c>
      <c r="O280" s="116">
        <f t="shared" si="106"/>
        <v>20.824999999999999</v>
      </c>
      <c r="P280" s="116">
        <f t="shared" si="107"/>
        <v>21.839999999999996</v>
      </c>
      <c r="Q280" s="116">
        <f t="shared" si="108"/>
        <v>17.850000000000001</v>
      </c>
      <c r="R280" s="116">
        <f t="shared" si="109"/>
        <v>19.32</v>
      </c>
      <c r="S280" s="116">
        <f t="shared" si="110"/>
        <v>20.139999999999997</v>
      </c>
      <c r="T280" s="116">
        <f t="shared" si="111"/>
        <v>21.8</v>
      </c>
      <c r="U280" s="116">
        <f t="shared" si="112"/>
        <v>21.78</v>
      </c>
      <c r="V280" s="116">
        <f t="shared" si="113"/>
        <v>20.549999999999997</v>
      </c>
      <c r="Y280" s="116">
        <f t="shared" si="114"/>
        <v>21.28</v>
      </c>
      <c r="Z280" s="113">
        <v>25.8</v>
      </c>
      <c r="AA280" s="113">
        <v>23.1</v>
      </c>
      <c r="AB280" s="113">
        <v>18.600000000000001</v>
      </c>
      <c r="AC280" s="113">
        <v>14.9</v>
      </c>
      <c r="AD280" s="113">
        <v>24</v>
      </c>
      <c r="AE280" s="115"/>
      <c r="AG280" s="116">
        <f t="shared" si="115"/>
        <v>21.160000000000004</v>
      </c>
      <c r="AH280" s="113">
        <v>25.4</v>
      </c>
      <c r="AI280" s="113">
        <v>22.8</v>
      </c>
      <c r="AJ280" s="113">
        <v>19.100000000000001</v>
      </c>
      <c r="AK280" s="113">
        <v>15</v>
      </c>
      <c r="AL280" s="113">
        <v>23.5</v>
      </c>
      <c r="AM280" s="115"/>
      <c r="AO280" s="116">
        <f t="shared" si="116"/>
        <v>20.824999999999999</v>
      </c>
      <c r="AP280" s="113">
        <v>25.4</v>
      </c>
      <c r="AQ280" s="113">
        <v>23.2</v>
      </c>
      <c r="AR280" s="113">
        <v>19.399999999999999</v>
      </c>
      <c r="AS280" s="113">
        <v>16.399999999999999</v>
      </c>
      <c r="AT280" s="113">
        <v>24.3</v>
      </c>
      <c r="AU280" s="115"/>
      <c r="AW280" s="116">
        <f t="shared" si="117"/>
        <v>21.839999999999996</v>
      </c>
      <c r="AX280" s="113">
        <v>26</v>
      </c>
      <c r="AY280" s="113">
        <v>23.3</v>
      </c>
      <c r="AZ280" s="113">
        <v>19.399999999999999</v>
      </c>
      <c r="BA280" s="113">
        <v>16.399999999999999</v>
      </c>
      <c r="BB280" s="113">
        <v>24.1</v>
      </c>
      <c r="BC280" s="115"/>
      <c r="BE280" s="116">
        <f t="shared" si="118"/>
        <v>17.850000000000001</v>
      </c>
      <c r="BF280" s="113">
        <v>20.3</v>
      </c>
      <c r="BG280" s="113">
        <v>19.5</v>
      </c>
      <c r="BI280" s="113">
        <v>13.7</v>
      </c>
      <c r="BJ280" s="113">
        <v>17.899999999999999</v>
      </c>
      <c r="BK280" s="115"/>
      <c r="BM280" s="116">
        <f t="shared" si="119"/>
        <v>19.32</v>
      </c>
      <c r="BN280" s="113">
        <v>22.8</v>
      </c>
      <c r="BO280" s="113">
        <v>21.7</v>
      </c>
      <c r="BP280" s="113">
        <v>14.3</v>
      </c>
      <c r="BQ280" s="113">
        <v>16</v>
      </c>
      <c r="BR280" s="113">
        <v>21.8</v>
      </c>
      <c r="BU280" s="116">
        <f t="shared" si="120"/>
        <v>20.139999999999997</v>
      </c>
      <c r="BV280" s="113">
        <v>23.4</v>
      </c>
      <c r="BW280" s="113">
        <v>22.2</v>
      </c>
      <c r="BX280" s="113">
        <v>17.899999999999999</v>
      </c>
      <c r="BY280" s="113">
        <v>14.9</v>
      </c>
      <c r="BZ280" s="113">
        <v>22.3</v>
      </c>
      <c r="CC280" s="116">
        <f t="shared" si="121"/>
        <v>21.8</v>
      </c>
      <c r="CD280" s="113">
        <v>24.5</v>
      </c>
      <c r="CE280" s="113">
        <v>23.6</v>
      </c>
      <c r="CF280" s="113">
        <v>19.5</v>
      </c>
      <c r="CG280" s="113">
        <v>17.8</v>
      </c>
      <c r="CH280" s="113">
        <v>23.6</v>
      </c>
      <c r="CK280" s="116">
        <f t="shared" si="122"/>
        <v>21.78</v>
      </c>
      <c r="CL280" s="113">
        <v>24.9</v>
      </c>
      <c r="CM280" s="113">
        <v>23.6</v>
      </c>
      <c r="CN280" s="113">
        <v>19.5</v>
      </c>
      <c r="CO280" s="113">
        <v>16.7</v>
      </c>
      <c r="CP280" s="113">
        <v>24.2</v>
      </c>
      <c r="CS280" s="116">
        <f t="shared" si="123"/>
        <v>20.549999999999997</v>
      </c>
      <c r="CT280" s="113">
        <v>24.5</v>
      </c>
      <c r="CU280" s="113">
        <v>23.2</v>
      </c>
      <c r="CV280" s="113">
        <v>19.899999999999999</v>
      </c>
      <c r="CW280" s="113">
        <v>16.100000000000001</v>
      </c>
      <c r="CX280" s="113">
        <v>23</v>
      </c>
      <c r="DA280" s="113">
        <v>46034</v>
      </c>
      <c r="DB280" s="113">
        <v>6.1308333333333325</v>
      </c>
      <c r="DC280" s="113">
        <v>1.7</v>
      </c>
    </row>
    <row r="281" spans="3:107">
      <c r="C281" s="115">
        <f t="shared" si="124"/>
        <v>280</v>
      </c>
      <c r="D281" s="116">
        <f t="shared" si="101"/>
        <v>19.577649999999998</v>
      </c>
      <c r="E281" s="116">
        <f t="shared" si="102"/>
        <v>19.86</v>
      </c>
      <c r="F281" s="116">
        <f t="shared" si="103"/>
        <v>11.577649999999998</v>
      </c>
      <c r="G281" s="116">
        <f>指導機関用調整項目!$G$2*F281/$F$367</f>
        <v>9.3026795462405318e-002</v>
      </c>
      <c r="H281" s="116">
        <f t="shared" si="125"/>
        <v>21.625659718868341</v>
      </c>
      <c r="I281" s="116">
        <f>IF(降水量!Y281&gt;0,降水量!Y281*飽差!I281*F281*E281,0)</f>
        <v>45.99625385075619</v>
      </c>
      <c r="J281" s="116">
        <f>指導機関用調整項目!$G$2*I281/$I$367</f>
        <v>0.13338193811174606</v>
      </c>
      <c r="K281" s="116"/>
      <c r="M281" s="116">
        <f t="shared" si="104"/>
        <v>20.640000000000004</v>
      </c>
      <c r="N281" s="116">
        <f t="shared" si="105"/>
        <v>21.06</v>
      </c>
      <c r="O281" s="116">
        <f t="shared" si="106"/>
        <v>20.875</v>
      </c>
      <c r="P281" s="116">
        <f t="shared" si="107"/>
        <v>21.78</v>
      </c>
      <c r="Q281" s="116">
        <f t="shared" si="108"/>
        <v>17.324999999999999</v>
      </c>
      <c r="R281" s="116">
        <f t="shared" si="109"/>
        <v>19.300000000000004</v>
      </c>
      <c r="S281" s="116">
        <f t="shared" si="110"/>
        <v>19.86</v>
      </c>
      <c r="T281" s="116">
        <f t="shared" si="111"/>
        <v>21.96</v>
      </c>
      <c r="U281" s="116">
        <f t="shared" si="112"/>
        <v>21.64</v>
      </c>
      <c r="V281" s="116">
        <f t="shared" si="113"/>
        <v>20.75</v>
      </c>
      <c r="Y281" s="116">
        <f t="shared" si="114"/>
        <v>20.640000000000004</v>
      </c>
      <c r="Z281" s="113">
        <v>23.7</v>
      </c>
      <c r="AA281" s="113">
        <v>23.8</v>
      </c>
      <c r="AB281" s="113">
        <v>18.7</v>
      </c>
      <c r="AC281" s="113">
        <v>14.4</v>
      </c>
      <c r="AD281" s="113">
        <v>22.6</v>
      </c>
      <c r="AE281" s="115"/>
      <c r="AG281" s="116">
        <f t="shared" si="115"/>
        <v>21.06</v>
      </c>
      <c r="AH281" s="113">
        <v>23.9</v>
      </c>
      <c r="AI281" s="113">
        <v>23.4</v>
      </c>
      <c r="AJ281" s="113">
        <v>19.8</v>
      </c>
      <c r="AK281" s="113">
        <v>14.7</v>
      </c>
      <c r="AL281" s="113">
        <v>23.5</v>
      </c>
      <c r="AM281" s="115"/>
      <c r="AO281" s="116">
        <f t="shared" si="116"/>
        <v>20.875</v>
      </c>
      <c r="AP281" s="113">
        <v>24.2</v>
      </c>
      <c r="AQ281" s="113">
        <v>23.6</v>
      </c>
      <c r="AR281" s="113">
        <v>20.8</v>
      </c>
      <c r="AS281" s="113">
        <v>15.6</v>
      </c>
      <c r="AT281" s="113">
        <v>23.5</v>
      </c>
      <c r="AU281" s="115"/>
      <c r="AW281" s="116">
        <f t="shared" si="117"/>
        <v>21.78</v>
      </c>
      <c r="AX281" s="113">
        <v>24.3</v>
      </c>
      <c r="AY281" s="113">
        <v>24.5</v>
      </c>
      <c r="AZ281" s="113">
        <v>20.6</v>
      </c>
      <c r="BA281" s="113">
        <v>15.8</v>
      </c>
      <c r="BB281" s="113">
        <v>23.7</v>
      </c>
      <c r="BC281" s="115"/>
      <c r="BE281" s="116">
        <f t="shared" si="118"/>
        <v>17.324999999999999</v>
      </c>
      <c r="BF281" s="113">
        <v>18.3</v>
      </c>
      <c r="BG281" s="113">
        <v>20.3</v>
      </c>
      <c r="BI281" s="113">
        <v>12.5</v>
      </c>
      <c r="BJ281" s="113">
        <v>18.2</v>
      </c>
      <c r="BK281" s="115"/>
      <c r="BM281" s="116">
        <f t="shared" si="119"/>
        <v>19.300000000000004</v>
      </c>
      <c r="BN281" s="113">
        <v>20.6</v>
      </c>
      <c r="BO281" s="113">
        <v>22.8</v>
      </c>
      <c r="BP281" s="113">
        <v>16.7</v>
      </c>
      <c r="BQ281" s="113">
        <v>15.2</v>
      </c>
      <c r="BR281" s="113">
        <v>21.2</v>
      </c>
      <c r="BU281" s="116">
        <f t="shared" si="120"/>
        <v>19.86</v>
      </c>
      <c r="BV281" s="113">
        <v>22</v>
      </c>
      <c r="BW281" s="113">
        <v>22.9</v>
      </c>
      <c r="BX281" s="113">
        <v>18.2</v>
      </c>
      <c r="BY281" s="113">
        <v>14.4</v>
      </c>
      <c r="BZ281" s="113">
        <v>21.8</v>
      </c>
      <c r="CC281" s="116">
        <f t="shared" si="121"/>
        <v>21.96</v>
      </c>
      <c r="CD281" s="113">
        <v>23.6</v>
      </c>
      <c r="CE281" s="113">
        <v>24.5</v>
      </c>
      <c r="CF281" s="113">
        <v>20.3</v>
      </c>
      <c r="CG281" s="113">
        <v>17.5</v>
      </c>
      <c r="CH281" s="113">
        <v>23.9</v>
      </c>
      <c r="CK281" s="116">
        <f t="shared" si="122"/>
        <v>21.64</v>
      </c>
      <c r="CL281" s="113">
        <v>24.1</v>
      </c>
      <c r="CM281" s="113">
        <v>24.3</v>
      </c>
      <c r="CN281" s="113">
        <v>20.2</v>
      </c>
      <c r="CO281" s="113">
        <v>16.3</v>
      </c>
      <c r="CP281" s="113">
        <v>23.3</v>
      </c>
      <c r="CS281" s="116">
        <f t="shared" si="123"/>
        <v>20.75</v>
      </c>
      <c r="CT281" s="113">
        <v>22.7</v>
      </c>
      <c r="CU281" s="113">
        <v>23.9</v>
      </c>
      <c r="CV281" s="113">
        <v>20.100000000000001</v>
      </c>
      <c r="CW281" s="113">
        <v>15.9</v>
      </c>
      <c r="CX281" s="113">
        <v>23.1</v>
      </c>
      <c r="DA281" s="113">
        <v>46035</v>
      </c>
      <c r="DB281" s="113">
        <v>6.4829166666666671</v>
      </c>
      <c r="DC281" s="113">
        <v>6.3</v>
      </c>
    </row>
    <row r="282" spans="3:107">
      <c r="C282" s="115">
        <f t="shared" si="124"/>
        <v>281</v>
      </c>
      <c r="D282" s="116">
        <f t="shared" si="101"/>
        <v>20.155449999999998</v>
      </c>
      <c r="E282" s="116">
        <f t="shared" si="102"/>
        <v>20.58</v>
      </c>
      <c r="F282" s="116">
        <f t="shared" si="103"/>
        <v>12.155449999999998</v>
      </c>
      <c r="G282" s="116">
        <f>指導機関用調整項目!$G$2*F282/$F$367</f>
        <v>9.76694373127098e-002</v>
      </c>
      <c r="H282" s="116">
        <f t="shared" si="125"/>
        <v>21.723329156181052</v>
      </c>
      <c r="I282" s="116">
        <f>IF(降水量!Y282&gt;0,降水量!Y282*飽差!I282*F282*E282,0)</f>
        <v>36.245637786089901</v>
      </c>
      <c r="J282" s="116">
        <f>指導機関用調整項目!$G$2*I282/$I$367</f>
        <v>0.10510667741967701</v>
      </c>
      <c r="K282" s="116"/>
      <c r="M282" s="116">
        <f t="shared" si="104"/>
        <v>21.78</v>
      </c>
      <c r="N282" s="116">
        <f t="shared" si="105"/>
        <v>21.48</v>
      </c>
      <c r="O282" s="116">
        <f t="shared" si="106"/>
        <v>21.049999999999997</v>
      </c>
      <c r="P282" s="116">
        <f t="shared" si="107"/>
        <v>22.2</v>
      </c>
      <c r="Q282" s="116">
        <f t="shared" si="108"/>
        <v>17.875</v>
      </c>
      <c r="R282" s="116">
        <f t="shared" si="109"/>
        <v>19.46</v>
      </c>
      <c r="S282" s="116">
        <f t="shared" si="110"/>
        <v>20.58</v>
      </c>
      <c r="T282" s="116">
        <f t="shared" si="111"/>
        <v>22.639999999999997</v>
      </c>
      <c r="U282" s="116">
        <f t="shared" si="112"/>
        <v>21.9</v>
      </c>
      <c r="V282" s="116">
        <f t="shared" si="113"/>
        <v>20.524999999999999</v>
      </c>
      <c r="Y282" s="116">
        <f t="shared" si="114"/>
        <v>21.78</v>
      </c>
      <c r="Z282" s="113">
        <v>24.8</v>
      </c>
      <c r="AA282" s="113">
        <v>25.4</v>
      </c>
      <c r="AB282" s="113">
        <v>17</v>
      </c>
      <c r="AC282" s="113">
        <v>17.7</v>
      </c>
      <c r="AD282" s="113">
        <v>24</v>
      </c>
      <c r="AE282" s="115"/>
      <c r="AG282" s="116">
        <f t="shared" si="115"/>
        <v>21.48</v>
      </c>
      <c r="AH282" s="113">
        <v>23.9</v>
      </c>
      <c r="AI282" s="113">
        <v>24.7</v>
      </c>
      <c r="AJ282" s="113">
        <v>16.899999999999999</v>
      </c>
      <c r="AK282" s="113">
        <v>17.899999999999999</v>
      </c>
      <c r="AL282" s="113">
        <v>24</v>
      </c>
      <c r="AM282" s="115"/>
      <c r="AO282" s="116">
        <f t="shared" si="116"/>
        <v>21.049999999999997</v>
      </c>
      <c r="AP282" s="113">
        <v>24.7</v>
      </c>
      <c r="AQ282" s="113">
        <v>24.9</v>
      </c>
      <c r="AR282" s="113">
        <v>17.399999999999999</v>
      </c>
      <c r="AS282" s="113">
        <v>18.399999999999999</v>
      </c>
      <c r="AT282" s="113">
        <v>23.5</v>
      </c>
      <c r="AU282" s="115"/>
      <c r="AW282" s="116">
        <f t="shared" si="117"/>
        <v>22.2</v>
      </c>
      <c r="AX282" s="113">
        <v>25.2</v>
      </c>
      <c r="AY282" s="113">
        <v>25.4</v>
      </c>
      <c r="AZ282" s="113">
        <v>18</v>
      </c>
      <c r="BA282" s="113">
        <v>18.8</v>
      </c>
      <c r="BB282" s="113">
        <v>23.6</v>
      </c>
      <c r="BC282" s="115"/>
      <c r="BE282" s="116">
        <f t="shared" si="118"/>
        <v>17.875</v>
      </c>
      <c r="BF282" s="113">
        <v>19.2</v>
      </c>
      <c r="BG282" s="113">
        <v>20.399999999999999</v>
      </c>
      <c r="BI282" s="113">
        <v>13.5</v>
      </c>
      <c r="BJ282" s="113">
        <v>18.399999999999999</v>
      </c>
      <c r="BK282" s="115"/>
      <c r="BM282" s="116">
        <f t="shared" si="119"/>
        <v>19.46</v>
      </c>
      <c r="BN282" s="113">
        <v>21.5</v>
      </c>
      <c r="BO282" s="113">
        <v>22.8</v>
      </c>
      <c r="BP282" s="113">
        <v>14.7</v>
      </c>
      <c r="BQ282" s="113">
        <v>16.899999999999999</v>
      </c>
      <c r="BR282" s="113">
        <v>21.4</v>
      </c>
      <c r="BU282" s="116">
        <f t="shared" si="120"/>
        <v>20.58</v>
      </c>
      <c r="BV282" s="113">
        <v>23.4</v>
      </c>
      <c r="BW282" s="113">
        <v>23.6</v>
      </c>
      <c r="BX282" s="113">
        <v>15.9</v>
      </c>
      <c r="BY282" s="113">
        <v>17.2</v>
      </c>
      <c r="BZ282" s="113">
        <v>22.8</v>
      </c>
      <c r="CC282" s="116">
        <f t="shared" si="121"/>
        <v>22.639999999999997</v>
      </c>
      <c r="CD282" s="113">
        <v>24.5</v>
      </c>
      <c r="CE282" s="113">
        <v>25.1</v>
      </c>
      <c r="CF282" s="113">
        <v>19.5</v>
      </c>
      <c r="CG282" s="113">
        <v>19.600000000000001</v>
      </c>
      <c r="CH282" s="113">
        <v>24.5</v>
      </c>
      <c r="CK282" s="116">
        <f t="shared" si="122"/>
        <v>21.9</v>
      </c>
      <c r="CL282" s="113">
        <v>24.6</v>
      </c>
      <c r="CM282" s="113">
        <v>24.8</v>
      </c>
      <c r="CN282" s="113">
        <v>17.5</v>
      </c>
      <c r="CO282" s="113">
        <v>18.8</v>
      </c>
      <c r="CP282" s="113">
        <v>23.8</v>
      </c>
      <c r="CS282" s="116">
        <f t="shared" si="123"/>
        <v>20.524999999999999</v>
      </c>
      <c r="CT282" s="113">
        <v>23.8</v>
      </c>
      <c r="CU282" s="113">
        <v>24.2</v>
      </c>
      <c r="CV282" s="113">
        <v>16.899999999999999</v>
      </c>
      <c r="CW282" s="113">
        <v>17.7</v>
      </c>
      <c r="CX282" s="113">
        <v>23.3</v>
      </c>
      <c r="DA282" s="113">
        <v>46036</v>
      </c>
      <c r="DB282" s="113">
        <v>7.0079166666666666</v>
      </c>
      <c r="DC282" s="113">
        <v>4.9000000000000004</v>
      </c>
    </row>
    <row r="283" spans="3:107">
      <c r="C283" s="115">
        <f t="shared" si="124"/>
        <v>282</v>
      </c>
      <c r="D283" s="116">
        <f t="shared" si="101"/>
        <v>20.027049999999999</v>
      </c>
      <c r="E283" s="116">
        <f t="shared" si="102"/>
        <v>20.419999999999998</v>
      </c>
      <c r="F283" s="116">
        <f t="shared" si="103"/>
        <v>12.027049999999999</v>
      </c>
      <c r="G283" s="116">
        <f>指導機関用調整項目!$G$2*F283/$F$367</f>
        <v>9.6637739123753258e-002</v>
      </c>
      <c r="H283" s="116">
        <f t="shared" si="125"/>
        <v>21.819966895304805</v>
      </c>
      <c r="I283" s="116">
        <f>IF(降水量!Y283&gt;0,降水量!Y283*飽差!I283*F283*E283,0)</f>
        <v>27.974819351865033</v>
      </c>
      <c r="J283" s="116">
        <f>指導機関用調整項目!$G$2*I283/$I$367</f>
        <v>8.1122598279085592e-002</v>
      </c>
      <c r="K283" s="116"/>
      <c r="M283" s="116">
        <f t="shared" si="104"/>
        <v>20.96</v>
      </c>
      <c r="N283" s="116">
        <f t="shared" si="105"/>
        <v>20.96</v>
      </c>
      <c r="O283" s="116">
        <f t="shared" si="106"/>
        <v>20.65</v>
      </c>
      <c r="P283" s="116">
        <f t="shared" si="107"/>
        <v>21.839999999999996</v>
      </c>
      <c r="Q283" s="116">
        <f t="shared" si="108"/>
        <v>17.25</v>
      </c>
      <c r="R283" s="116">
        <f t="shared" si="109"/>
        <v>19.340000000000003</v>
      </c>
      <c r="S283" s="116">
        <f t="shared" si="110"/>
        <v>20.419999999999998</v>
      </c>
      <c r="T283" s="116">
        <f t="shared" si="111"/>
        <v>22.46</v>
      </c>
      <c r="U283" s="116">
        <f t="shared" si="112"/>
        <v>21.979999999999997</v>
      </c>
      <c r="V283" s="116">
        <f t="shared" si="113"/>
        <v>20.5</v>
      </c>
      <c r="Y283" s="116">
        <f t="shared" si="114"/>
        <v>20.96</v>
      </c>
      <c r="Z283" s="113">
        <v>23.6</v>
      </c>
      <c r="AA283" s="113">
        <v>22.5</v>
      </c>
      <c r="AB283" s="113">
        <v>17.399999999999999</v>
      </c>
      <c r="AC283" s="113">
        <v>17.5</v>
      </c>
      <c r="AD283" s="113">
        <v>23.8</v>
      </c>
      <c r="AE283" s="115"/>
      <c r="AG283" s="116">
        <f t="shared" si="115"/>
        <v>20.96</v>
      </c>
      <c r="AH283" s="113">
        <v>24.1</v>
      </c>
      <c r="AI283" s="113">
        <v>22.3</v>
      </c>
      <c r="AJ283" s="113">
        <v>16.5</v>
      </c>
      <c r="AK283" s="113">
        <v>17.899999999999999</v>
      </c>
      <c r="AL283" s="113">
        <v>24</v>
      </c>
      <c r="AM283" s="115"/>
      <c r="AO283" s="116">
        <f t="shared" si="116"/>
        <v>20.65</v>
      </c>
      <c r="AP283" s="113">
        <v>24.5</v>
      </c>
      <c r="AQ283" s="113">
        <v>22.5</v>
      </c>
      <c r="AR283" s="113">
        <v>17.3</v>
      </c>
      <c r="AS283" s="113">
        <v>18.3</v>
      </c>
      <c r="AT283" s="113">
        <v>24.5</v>
      </c>
      <c r="AU283" s="115"/>
      <c r="AW283" s="116">
        <f t="shared" si="117"/>
        <v>21.839999999999996</v>
      </c>
      <c r="AX283" s="113">
        <v>24.9</v>
      </c>
      <c r="AY283" s="113">
        <v>22.9</v>
      </c>
      <c r="AZ283" s="113">
        <v>18.2</v>
      </c>
      <c r="BA283" s="113">
        <v>18.8</v>
      </c>
      <c r="BB283" s="113">
        <v>24.4</v>
      </c>
      <c r="BC283" s="115"/>
      <c r="BE283" s="116">
        <f t="shared" si="118"/>
        <v>17.25</v>
      </c>
      <c r="BF283" s="113">
        <v>19.600000000000001</v>
      </c>
      <c r="BG283" s="113">
        <v>19.2</v>
      </c>
      <c r="BI283" s="113">
        <v>12.3</v>
      </c>
      <c r="BJ283" s="113">
        <v>17.899999999999999</v>
      </c>
      <c r="BK283" s="115"/>
      <c r="BM283" s="116">
        <f t="shared" si="119"/>
        <v>19.340000000000003</v>
      </c>
      <c r="BN283" s="113">
        <v>21.2</v>
      </c>
      <c r="BO283" s="113">
        <v>21.8</v>
      </c>
      <c r="BP283" s="113">
        <v>16.7</v>
      </c>
      <c r="BQ283" s="113">
        <v>15.9</v>
      </c>
      <c r="BR283" s="113">
        <v>21.1</v>
      </c>
      <c r="BU283" s="116">
        <f t="shared" si="120"/>
        <v>20.419999999999998</v>
      </c>
      <c r="BV283" s="113">
        <v>23.1</v>
      </c>
      <c r="BW283" s="113">
        <v>21.5</v>
      </c>
      <c r="BX283" s="113">
        <v>17.2</v>
      </c>
      <c r="BY283" s="113">
        <v>17.3</v>
      </c>
      <c r="BZ283" s="113">
        <v>23</v>
      </c>
      <c r="CC283" s="116">
        <f t="shared" si="121"/>
        <v>22.46</v>
      </c>
      <c r="CD283" s="113">
        <v>24.6</v>
      </c>
      <c r="CE283" s="113">
        <v>23.1</v>
      </c>
      <c r="CF283" s="113">
        <v>19.8</v>
      </c>
      <c r="CG283" s="113">
        <v>20.3</v>
      </c>
      <c r="CH283" s="113">
        <v>24.5</v>
      </c>
      <c r="CK283" s="116">
        <f t="shared" si="122"/>
        <v>21.979999999999997</v>
      </c>
      <c r="CL283" s="113">
        <v>24.7</v>
      </c>
      <c r="CM283" s="113">
        <v>23.2</v>
      </c>
      <c r="CN283" s="113">
        <v>19.399999999999999</v>
      </c>
      <c r="CO283" s="113">
        <v>18.8</v>
      </c>
      <c r="CP283" s="113">
        <v>23.8</v>
      </c>
      <c r="CS283" s="116">
        <f t="shared" si="123"/>
        <v>20.5</v>
      </c>
      <c r="CT283" s="113">
        <v>24.4</v>
      </c>
      <c r="CU283" s="113">
        <v>22.8</v>
      </c>
      <c r="CV283" s="113">
        <v>18.399999999999999</v>
      </c>
      <c r="CW283" s="113">
        <v>17.399999999999999</v>
      </c>
      <c r="CX283" s="113">
        <v>23.4</v>
      </c>
      <c r="DA283" s="113">
        <v>46037</v>
      </c>
      <c r="DB283" s="113">
        <v>6.8620833333333335</v>
      </c>
      <c r="DC283" s="113">
        <v>6.2</v>
      </c>
    </row>
    <row r="284" spans="3:107">
      <c r="C284" s="115">
        <f t="shared" si="124"/>
        <v>283</v>
      </c>
      <c r="D284" s="116">
        <f t="shared" si="101"/>
        <v>19.28875</v>
      </c>
      <c r="E284" s="116">
        <f t="shared" si="102"/>
        <v>19.5</v>
      </c>
      <c r="F284" s="116">
        <f t="shared" si="103"/>
        <v>11.28875</v>
      </c>
      <c r="G284" s="116">
        <f>指導機関用調整項目!$G$2*F284/$F$367</f>
        <v>9.0705474537253084e-002</v>
      </c>
      <c r="H284" s="116">
        <f t="shared" si="125"/>
        <v>21.910672369842057</v>
      </c>
      <c r="I284" s="116">
        <f>IF(降水量!Y284&gt;0,降水量!Y284*飽差!I284*F284*E284,0)</f>
        <v>29.515994481169777</v>
      </c>
      <c r="J284" s="116">
        <f>指導機関用調整項目!$G$2*I284/$I$367</f>
        <v>8.5591764972166362e-002</v>
      </c>
      <c r="K284" s="116"/>
      <c r="M284" s="116">
        <f t="shared" si="104"/>
        <v>20.399999999999999</v>
      </c>
      <c r="N284" s="116">
        <f t="shared" si="105"/>
        <v>20.22</v>
      </c>
      <c r="O284" s="116">
        <f t="shared" si="106"/>
        <v>20.25</v>
      </c>
      <c r="P284" s="116">
        <f t="shared" si="107"/>
        <v>20.92</v>
      </c>
      <c r="Q284" s="116">
        <f t="shared" si="108"/>
        <v>15.775</v>
      </c>
      <c r="R284" s="116">
        <f t="shared" si="109"/>
        <v>18.34</v>
      </c>
      <c r="S284" s="116">
        <f t="shared" si="110"/>
        <v>19.5</v>
      </c>
      <c r="T284" s="116">
        <f t="shared" si="111"/>
        <v>21.5</v>
      </c>
      <c r="U284" s="116">
        <f t="shared" si="112"/>
        <v>21.26</v>
      </c>
      <c r="V284" s="116">
        <f t="shared" si="113"/>
        <v>20.45</v>
      </c>
      <c r="Y284" s="116">
        <f t="shared" si="114"/>
        <v>20.399999999999999</v>
      </c>
      <c r="Z284" s="113">
        <v>20.5</v>
      </c>
      <c r="AA284" s="113">
        <v>17.7</v>
      </c>
      <c r="AB284" s="113">
        <v>20.3</v>
      </c>
      <c r="AC284" s="113">
        <v>20.8</v>
      </c>
      <c r="AD284" s="113">
        <v>22.7</v>
      </c>
      <c r="AE284" s="115"/>
      <c r="AG284" s="116">
        <f t="shared" si="115"/>
        <v>20.22</v>
      </c>
      <c r="AH284" s="113">
        <v>20.6</v>
      </c>
      <c r="AI284" s="113">
        <v>17.899999999999999</v>
      </c>
      <c r="AJ284" s="113">
        <v>20.100000000000001</v>
      </c>
      <c r="AK284" s="113">
        <v>19.600000000000001</v>
      </c>
      <c r="AL284" s="113">
        <v>22.9</v>
      </c>
      <c r="AM284" s="115"/>
      <c r="AO284" s="116">
        <f t="shared" si="116"/>
        <v>20.25</v>
      </c>
      <c r="AP284" s="113">
        <v>20.8</v>
      </c>
      <c r="AQ284" s="113">
        <v>18.8</v>
      </c>
      <c r="AR284" s="113">
        <v>20</v>
      </c>
      <c r="AS284" s="113">
        <v>19.600000000000001</v>
      </c>
      <c r="AT284" s="113">
        <v>22.6</v>
      </c>
      <c r="AU284" s="115"/>
      <c r="AW284" s="116">
        <f t="shared" si="117"/>
        <v>20.92</v>
      </c>
      <c r="AX284" s="113">
        <v>21.3</v>
      </c>
      <c r="AY284" s="113">
        <v>19.100000000000001</v>
      </c>
      <c r="AZ284" s="113">
        <v>20.6</v>
      </c>
      <c r="BA284" s="113">
        <v>20.7</v>
      </c>
      <c r="BB284" s="113">
        <v>22.9</v>
      </c>
      <c r="BC284" s="115"/>
      <c r="BE284" s="116">
        <f t="shared" si="118"/>
        <v>15.775</v>
      </c>
      <c r="BF284" s="113">
        <v>15.1</v>
      </c>
      <c r="BG284" s="113">
        <v>15.5</v>
      </c>
      <c r="BI284" s="113">
        <v>16</v>
      </c>
      <c r="BJ284" s="113">
        <v>16.5</v>
      </c>
      <c r="BK284" s="115"/>
      <c r="BM284" s="116">
        <f t="shared" si="119"/>
        <v>18.34</v>
      </c>
      <c r="BN284" s="113">
        <v>17.399999999999999</v>
      </c>
      <c r="BO284" s="113">
        <v>18.5</v>
      </c>
      <c r="BP284" s="113">
        <v>18.600000000000001</v>
      </c>
      <c r="BQ284" s="113">
        <v>18</v>
      </c>
      <c r="BR284" s="113">
        <v>19.2</v>
      </c>
      <c r="BU284" s="116">
        <f t="shared" si="120"/>
        <v>19.5</v>
      </c>
      <c r="BV284" s="113">
        <v>18.899999999999999</v>
      </c>
      <c r="BW284" s="113">
        <v>17.5</v>
      </c>
      <c r="BX284" s="113">
        <v>19.600000000000001</v>
      </c>
      <c r="BY284" s="113">
        <v>19.899999999999999</v>
      </c>
      <c r="BZ284" s="113">
        <v>21.6</v>
      </c>
      <c r="CC284" s="116">
        <f t="shared" si="121"/>
        <v>21.5</v>
      </c>
      <c r="CD284" s="113">
        <v>21.2</v>
      </c>
      <c r="CE284" s="113">
        <v>19.899999999999999</v>
      </c>
      <c r="CF284" s="113">
        <v>21.2</v>
      </c>
      <c r="CG284" s="113">
        <v>21.7</v>
      </c>
      <c r="CH284" s="113">
        <v>23.5</v>
      </c>
      <c r="CK284" s="116">
        <f t="shared" si="122"/>
        <v>21.26</v>
      </c>
      <c r="CL284" s="113">
        <v>21</v>
      </c>
      <c r="CM284" s="113">
        <v>19</v>
      </c>
      <c r="CN284" s="113">
        <v>21.3</v>
      </c>
      <c r="CO284" s="113">
        <v>21.7</v>
      </c>
      <c r="CP284" s="113">
        <v>23.3</v>
      </c>
      <c r="CS284" s="116">
        <f t="shared" si="123"/>
        <v>20.45</v>
      </c>
      <c r="CT284" s="113">
        <v>20.7</v>
      </c>
      <c r="CU284" s="113">
        <v>18.899999999999999</v>
      </c>
      <c r="CV284" s="113">
        <v>20.6</v>
      </c>
      <c r="CW284" s="113">
        <v>20.3</v>
      </c>
      <c r="CX284" s="113">
        <v>22</v>
      </c>
      <c r="DA284" s="113">
        <v>46038</v>
      </c>
      <c r="DB284" s="113">
        <v>7.8908333333333331</v>
      </c>
      <c r="DC284" s="113">
        <v>9.3000000000000007</v>
      </c>
    </row>
    <row r="285" spans="3:107">
      <c r="C285" s="115">
        <f t="shared" si="124"/>
        <v>284</v>
      </c>
      <c r="D285" s="116">
        <f t="shared" si="101"/>
        <v>19.128250000000001</v>
      </c>
      <c r="E285" s="116">
        <f t="shared" si="102"/>
        <v>19.3</v>
      </c>
      <c r="F285" s="116">
        <f t="shared" si="103"/>
        <v>11.128250000000001</v>
      </c>
      <c r="G285" s="116">
        <f>指導機関用調整項目!$G$2*F285/$F$367</f>
        <v>8.9415851801057405e-002</v>
      </c>
      <c r="H285" s="116">
        <f t="shared" si="125"/>
        <v>22.000088221643114</v>
      </c>
      <c r="I285" s="116">
        <f>IF(降水量!Y285&gt;0,降水量!Y285*飽差!I285*F285*E285,0)</f>
        <v>28.667251650603138</v>
      </c>
      <c r="J285" s="116">
        <f>指導機関用調整項目!$G$2*I285/$I$367</f>
        <v>8.3130543585164945e-002</v>
      </c>
      <c r="K285" s="116"/>
      <c r="M285" s="116">
        <f t="shared" si="104"/>
        <v>20.02</v>
      </c>
      <c r="N285" s="116">
        <f t="shared" si="105"/>
        <v>20.119999999999997</v>
      </c>
      <c r="O285" s="116">
        <f t="shared" si="106"/>
        <v>20.925000000000004</v>
      </c>
      <c r="P285" s="116">
        <f t="shared" si="107"/>
        <v>20.98</v>
      </c>
      <c r="Q285" s="116">
        <f t="shared" si="108"/>
        <v>15.725000000000001</v>
      </c>
      <c r="R285" s="116">
        <f t="shared" si="109"/>
        <v>18.02</v>
      </c>
      <c r="S285" s="116">
        <f t="shared" si="110"/>
        <v>19.3</v>
      </c>
      <c r="T285" s="116">
        <f t="shared" si="111"/>
        <v>21.26</v>
      </c>
      <c r="U285" s="116">
        <f t="shared" si="112"/>
        <v>20.720000000000002</v>
      </c>
      <c r="V285" s="116">
        <f t="shared" si="113"/>
        <v>20.375</v>
      </c>
      <c r="Y285" s="116">
        <f t="shared" si="114"/>
        <v>20.02</v>
      </c>
      <c r="Z285" s="113">
        <v>18.7</v>
      </c>
      <c r="AA285" s="113">
        <v>18.8</v>
      </c>
      <c r="AB285" s="113">
        <v>19</v>
      </c>
      <c r="AC285" s="113">
        <v>20.7</v>
      </c>
      <c r="AD285" s="113">
        <v>22.9</v>
      </c>
      <c r="AE285" s="115"/>
      <c r="AG285" s="116">
        <f t="shared" si="115"/>
        <v>20.119999999999997</v>
      </c>
      <c r="AH285" s="113">
        <v>18.5</v>
      </c>
      <c r="AI285" s="113">
        <v>19.5</v>
      </c>
      <c r="AJ285" s="113">
        <v>19.7</v>
      </c>
      <c r="AK285" s="113">
        <v>19.8</v>
      </c>
      <c r="AL285" s="113">
        <v>23.1</v>
      </c>
      <c r="AM285" s="115"/>
      <c r="AO285" s="116">
        <f t="shared" si="116"/>
        <v>20.925000000000004</v>
      </c>
      <c r="AP285" s="113">
        <v>18.899999999999999</v>
      </c>
      <c r="AQ285" s="113">
        <v>20.6</v>
      </c>
      <c r="AR285" s="113">
        <v>20.3</v>
      </c>
      <c r="AS285" s="113">
        <v>19.2</v>
      </c>
      <c r="AT285" s="113">
        <v>23.6</v>
      </c>
      <c r="AU285" s="115"/>
      <c r="AW285" s="116">
        <f t="shared" si="117"/>
        <v>20.98</v>
      </c>
      <c r="AX285" s="113">
        <v>19.399999999999999</v>
      </c>
      <c r="AY285" s="113">
        <v>20.399999999999999</v>
      </c>
      <c r="AZ285" s="113">
        <v>20.3</v>
      </c>
      <c r="BA285" s="113">
        <v>20.7</v>
      </c>
      <c r="BB285" s="113">
        <v>24.1</v>
      </c>
      <c r="BC285" s="115"/>
      <c r="BE285" s="116">
        <f t="shared" si="118"/>
        <v>15.725000000000001</v>
      </c>
      <c r="BF285" s="113">
        <v>16.3</v>
      </c>
      <c r="BG285" s="113">
        <v>14.7</v>
      </c>
      <c r="BI285" s="113">
        <v>13.7</v>
      </c>
      <c r="BJ285" s="113">
        <v>18.2</v>
      </c>
      <c r="BK285" s="115"/>
      <c r="BM285" s="116">
        <f t="shared" si="119"/>
        <v>18.02</v>
      </c>
      <c r="BN285" s="113">
        <v>18.3</v>
      </c>
      <c r="BO285" s="113">
        <v>18.5</v>
      </c>
      <c r="BP285" s="113">
        <v>16.2</v>
      </c>
      <c r="BQ285" s="113">
        <v>16.3</v>
      </c>
      <c r="BR285" s="113">
        <v>20.8</v>
      </c>
      <c r="BU285" s="116">
        <f t="shared" si="120"/>
        <v>19.3</v>
      </c>
      <c r="BV285" s="113">
        <v>18.2</v>
      </c>
      <c r="BW285" s="113">
        <v>19.100000000000001</v>
      </c>
      <c r="BX285" s="113">
        <v>18.8</v>
      </c>
      <c r="BY285" s="113">
        <v>17.7</v>
      </c>
      <c r="BZ285" s="113">
        <v>22.7</v>
      </c>
      <c r="CC285" s="116">
        <f t="shared" si="121"/>
        <v>21.26</v>
      </c>
      <c r="CD285" s="113">
        <v>20.2</v>
      </c>
      <c r="CE285" s="113">
        <v>21.5</v>
      </c>
      <c r="CF285" s="113">
        <v>20.9</v>
      </c>
      <c r="CG285" s="113">
        <v>19.7</v>
      </c>
      <c r="CH285" s="113">
        <v>24</v>
      </c>
      <c r="CK285" s="116">
        <f t="shared" si="122"/>
        <v>20.720000000000002</v>
      </c>
      <c r="CL285" s="113">
        <v>20</v>
      </c>
      <c r="CM285" s="113">
        <v>20.399999999999999</v>
      </c>
      <c r="CN285" s="113">
        <v>20.3</v>
      </c>
      <c r="CO285" s="113">
        <v>19.100000000000001</v>
      </c>
      <c r="CP285" s="113">
        <v>23.8</v>
      </c>
      <c r="CS285" s="116">
        <f t="shared" si="123"/>
        <v>20.375</v>
      </c>
      <c r="CT285" s="113">
        <v>20.5</v>
      </c>
      <c r="CU285" s="113">
        <v>19.7</v>
      </c>
      <c r="CV285" s="113">
        <v>19.899999999999999</v>
      </c>
      <c r="CW285" s="113">
        <v>18.899999999999999</v>
      </c>
      <c r="CX285" s="113">
        <v>23</v>
      </c>
      <c r="DA285" s="113">
        <v>46039</v>
      </c>
      <c r="DB285" s="113">
        <v>8.0754166666666674</v>
      </c>
      <c r="DC285" s="113">
        <v>9.1999999999999993</v>
      </c>
    </row>
    <row r="286" spans="3:107">
      <c r="C286" s="115">
        <f t="shared" si="124"/>
        <v>285</v>
      </c>
      <c r="D286" s="116">
        <f t="shared" si="101"/>
        <v>19.673950000000001</v>
      </c>
      <c r="E286" s="116">
        <f t="shared" si="102"/>
        <v>19.98</v>
      </c>
      <c r="F286" s="116">
        <f t="shared" si="103"/>
        <v>11.673950000000001</v>
      </c>
      <c r="G286" s="116">
        <f>指導機関用調整項目!$G$2*F286/$F$367</f>
        <v>9.3800569104122752e-002</v>
      </c>
      <c r="H286" s="116">
        <f t="shared" si="125"/>
        <v>22.093888790747236</v>
      </c>
      <c r="I286" s="116">
        <f>IF(降水量!Y286&gt;0,降水量!Y286*飽差!I286*F286*E286,0)</f>
        <v>29.318888775910963</v>
      </c>
      <c r="J286" s="116">
        <f>指導機関用調整項目!$G$2*I286/$I$367</f>
        <v>8.5020189272423344e-002</v>
      </c>
      <c r="K286" s="116"/>
      <c r="M286" s="116">
        <f t="shared" si="104"/>
        <v>20.060000000000002</v>
      </c>
      <c r="N286" s="116">
        <f t="shared" si="105"/>
        <v>20.399999999999999</v>
      </c>
      <c r="O286" s="116">
        <f t="shared" si="106"/>
        <v>20.85</v>
      </c>
      <c r="P286" s="116">
        <f t="shared" si="107"/>
        <v>21.04</v>
      </c>
      <c r="Q286" s="116">
        <f t="shared" si="108"/>
        <v>16.325000000000003</v>
      </c>
      <c r="R286" s="116">
        <f t="shared" si="109"/>
        <v>18.419999999999998</v>
      </c>
      <c r="S286" s="116">
        <f t="shared" si="110"/>
        <v>19.98</v>
      </c>
      <c r="T286" s="116">
        <f t="shared" si="111"/>
        <v>22.08</v>
      </c>
      <c r="U286" s="116">
        <f t="shared" si="112"/>
        <v>21.139999999999997</v>
      </c>
      <c r="V286" s="116">
        <f t="shared" si="113"/>
        <v>20.2</v>
      </c>
      <c r="Y286" s="116">
        <f t="shared" si="114"/>
        <v>20.060000000000002</v>
      </c>
      <c r="Z286" s="113">
        <v>20.6</v>
      </c>
      <c r="AA286" s="113">
        <v>19.100000000000001</v>
      </c>
      <c r="AB286" s="113">
        <v>19</v>
      </c>
      <c r="AC286" s="113">
        <v>18.100000000000001</v>
      </c>
      <c r="AD286" s="113">
        <v>23.5</v>
      </c>
      <c r="AE286" s="115"/>
      <c r="AG286" s="116">
        <f t="shared" si="115"/>
        <v>20.399999999999999</v>
      </c>
      <c r="AH286" s="113">
        <v>21</v>
      </c>
      <c r="AI286" s="113">
        <v>19.7</v>
      </c>
      <c r="AJ286" s="113">
        <v>19.5</v>
      </c>
      <c r="AK286" s="113">
        <v>18</v>
      </c>
      <c r="AL286" s="113">
        <v>23.8</v>
      </c>
      <c r="AM286" s="115"/>
      <c r="AO286" s="116">
        <f t="shared" si="116"/>
        <v>20.85</v>
      </c>
      <c r="AP286" s="113">
        <v>20.6</v>
      </c>
      <c r="AQ286" s="113">
        <v>19.899999999999999</v>
      </c>
      <c r="AR286" s="113">
        <v>20</v>
      </c>
      <c r="AS286" s="113">
        <v>19.2</v>
      </c>
      <c r="AT286" s="113">
        <v>24.3</v>
      </c>
      <c r="AU286" s="115"/>
      <c r="AW286" s="116">
        <f t="shared" si="117"/>
        <v>21.04</v>
      </c>
      <c r="AX286" s="113">
        <v>21.2</v>
      </c>
      <c r="AY286" s="113">
        <v>20.399999999999999</v>
      </c>
      <c r="AZ286" s="113">
        <v>20.2</v>
      </c>
      <c r="BA286" s="113">
        <v>19.3</v>
      </c>
      <c r="BB286" s="113">
        <v>24.1</v>
      </c>
      <c r="BC286" s="115"/>
      <c r="BE286" s="116">
        <f t="shared" si="118"/>
        <v>16.325000000000003</v>
      </c>
      <c r="BF286" s="113">
        <v>19</v>
      </c>
      <c r="BG286" s="113">
        <v>15.1</v>
      </c>
      <c r="BI286" s="113">
        <v>12.1</v>
      </c>
      <c r="BJ286" s="113">
        <v>19.100000000000001</v>
      </c>
      <c r="BK286" s="115"/>
      <c r="BM286" s="116">
        <f t="shared" si="119"/>
        <v>18.419999999999998</v>
      </c>
      <c r="BN286" s="113">
        <v>21.1</v>
      </c>
      <c r="BO286" s="113">
        <v>17.7</v>
      </c>
      <c r="BP286" s="113">
        <v>16.5</v>
      </c>
      <c r="BQ286" s="113">
        <v>15.2</v>
      </c>
      <c r="BR286" s="113">
        <v>21.6</v>
      </c>
      <c r="BU286" s="116">
        <f t="shared" si="120"/>
        <v>19.98</v>
      </c>
      <c r="BV286" s="113">
        <v>21.4</v>
      </c>
      <c r="BW286" s="113">
        <v>18.899999999999999</v>
      </c>
      <c r="BX286" s="113">
        <v>18.8</v>
      </c>
      <c r="BY286" s="113">
        <v>17.7</v>
      </c>
      <c r="BZ286" s="113">
        <v>23.1</v>
      </c>
      <c r="CC286" s="116">
        <f t="shared" si="121"/>
        <v>22.08</v>
      </c>
      <c r="CD286" s="113">
        <v>22.8</v>
      </c>
      <c r="CE286" s="113">
        <v>21.1</v>
      </c>
      <c r="CF286" s="113">
        <v>21.3</v>
      </c>
      <c r="CG286" s="113">
        <v>20.8</v>
      </c>
      <c r="CH286" s="113">
        <v>24.4</v>
      </c>
      <c r="CK286" s="116">
        <f t="shared" si="122"/>
        <v>21.139999999999997</v>
      </c>
      <c r="CL286" s="113">
        <v>23.1</v>
      </c>
      <c r="CM286" s="113">
        <v>19.7</v>
      </c>
      <c r="CN286" s="113">
        <v>20.2</v>
      </c>
      <c r="CO286" s="113">
        <v>18.600000000000001</v>
      </c>
      <c r="CP286" s="113">
        <v>24.1</v>
      </c>
      <c r="CS286" s="116">
        <f t="shared" si="123"/>
        <v>20.2</v>
      </c>
      <c r="CT286" s="113">
        <v>22.9</v>
      </c>
      <c r="CU286" s="113">
        <v>19.399999999999999</v>
      </c>
      <c r="CV286" s="113">
        <v>19.899999999999999</v>
      </c>
      <c r="CW286" s="113">
        <v>18.100000000000001</v>
      </c>
      <c r="CX286" s="113">
        <v>23.4</v>
      </c>
      <c r="DA286" s="113">
        <v>46040</v>
      </c>
      <c r="DB286" s="113">
        <v>8.4408695652173904</v>
      </c>
      <c r="DC286" s="113">
        <v>8.1</v>
      </c>
    </row>
    <row r="287" spans="3:107">
      <c r="C287" s="115">
        <f t="shared" si="124"/>
        <v>286</v>
      </c>
      <c r="D287" s="116">
        <f t="shared" si="101"/>
        <v>19.385049999999996</v>
      </c>
      <c r="E287" s="116">
        <f t="shared" si="102"/>
        <v>19.619999999999997</v>
      </c>
      <c r="F287" s="116">
        <f t="shared" si="103"/>
        <v>11.385049999999996</v>
      </c>
      <c r="G287" s="116">
        <f>指導機関用調整項目!$G$2*F287/$F$367</f>
        <v>9.1479248178970476e-002</v>
      </c>
      <c r="H287" s="116">
        <f t="shared" si="125"/>
        <v>22.185368038926207</v>
      </c>
      <c r="I287" s="116">
        <f>IF(降水量!Y287&gt;0,降水量!Y287*飽差!I287*F287*E287,0)</f>
        <v>41.975721348806445</v>
      </c>
      <c r="J287" s="116">
        <f>指導機関用調整項目!$G$2*I287/$I$367</f>
        <v>0.12172302303811104</v>
      </c>
      <c r="K287" s="116"/>
      <c r="M287" s="116">
        <f t="shared" si="104"/>
        <v>19.62</v>
      </c>
      <c r="N287" s="116">
        <f t="shared" si="105"/>
        <v>20.060000000000002</v>
      </c>
      <c r="O287" s="116">
        <f t="shared" si="106"/>
        <v>19.924999999999997</v>
      </c>
      <c r="P287" s="116">
        <f t="shared" si="107"/>
        <v>20.98</v>
      </c>
      <c r="Q287" s="116">
        <f t="shared" si="108"/>
        <v>16.424999999999997</v>
      </c>
      <c r="R287" s="116">
        <f t="shared" si="109"/>
        <v>18.259999999999998</v>
      </c>
      <c r="S287" s="116">
        <f t="shared" si="110"/>
        <v>19.619999999999997</v>
      </c>
      <c r="T287" s="116">
        <f t="shared" si="111"/>
        <v>21.74</v>
      </c>
      <c r="U287" s="116">
        <f t="shared" si="112"/>
        <v>20.9</v>
      </c>
      <c r="V287" s="116">
        <f t="shared" si="113"/>
        <v>19.399999999999999</v>
      </c>
      <c r="Y287" s="116">
        <f t="shared" si="114"/>
        <v>19.62</v>
      </c>
      <c r="Z287" s="113">
        <v>23.8</v>
      </c>
      <c r="AA287" s="113">
        <v>19.8</v>
      </c>
      <c r="AB287" s="113">
        <v>17.8</v>
      </c>
      <c r="AC287" s="113">
        <v>17.399999999999999</v>
      </c>
      <c r="AD287" s="113">
        <v>19.3</v>
      </c>
      <c r="AE287" s="115"/>
      <c r="AG287" s="116">
        <f t="shared" si="115"/>
        <v>20.060000000000002</v>
      </c>
      <c r="AH287" s="113">
        <v>23.8</v>
      </c>
      <c r="AI287" s="113">
        <v>20.399999999999999</v>
      </c>
      <c r="AJ287" s="113">
        <v>18.5</v>
      </c>
      <c r="AK287" s="113">
        <v>18</v>
      </c>
      <c r="AL287" s="113">
        <v>19.600000000000001</v>
      </c>
      <c r="AM287" s="115"/>
      <c r="AO287" s="116">
        <f t="shared" si="116"/>
        <v>19.924999999999997</v>
      </c>
      <c r="AP287" s="113">
        <v>24.3</v>
      </c>
      <c r="AQ287" s="113">
        <v>20.9</v>
      </c>
      <c r="AR287" s="113">
        <v>19.100000000000001</v>
      </c>
      <c r="AS287" s="113">
        <v>19.3</v>
      </c>
      <c r="AT287" s="113">
        <v>20.399999999999999</v>
      </c>
      <c r="AU287" s="115"/>
      <c r="AW287" s="116">
        <f t="shared" si="117"/>
        <v>20.98</v>
      </c>
      <c r="AX287" s="113">
        <v>24.5</v>
      </c>
      <c r="AY287" s="113">
        <v>21.5</v>
      </c>
      <c r="AZ287" s="113">
        <v>19.600000000000001</v>
      </c>
      <c r="BA287" s="113">
        <v>19.2</v>
      </c>
      <c r="BB287" s="113">
        <v>20.100000000000001</v>
      </c>
      <c r="BC287" s="115"/>
      <c r="BE287" s="116">
        <f t="shared" si="118"/>
        <v>16.424999999999997</v>
      </c>
      <c r="BF287" s="113">
        <v>20.2</v>
      </c>
      <c r="BG287" s="113">
        <v>15.2</v>
      </c>
      <c r="BI287" s="113">
        <v>13.2</v>
      </c>
      <c r="BJ287" s="113">
        <v>17.100000000000001</v>
      </c>
      <c r="BK287" s="115"/>
      <c r="BM287" s="116">
        <f t="shared" si="119"/>
        <v>18.259999999999998</v>
      </c>
      <c r="BN287" s="113">
        <v>22.4</v>
      </c>
      <c r="BO287" s="113">
        <v>18.100000000000001</v>
      </c>
      <c r="BP287" s="113">
        <v>15.5</v>
      </c>
      <c r="BQ287" s="113">
        <v>16</v>
      </c>
      <c r="BR287" s="113">
        <v>19.3</v>
      </c>
      <c r="BU287" s="116">
        <f t="shared" si="120"/>
        <v>19.619999999999997</v>
      </c>
      <c r="BV287" s="113">
        <v>23.9</v>
      </c>
      <c r="BW287" s="113">
        <v>20</v>
      </c>
      <c r="BX287" s="113">
        <v>18</v>
      </c>
      <c r="BY287" s="113">
        <v>17.3</v>
      </c>
      <c r="BZ287" s="113">
        <v>18.899999999999999</v>
      </c>
      <c r="CC287" s="116">
        <f t="shared" si="121"/>
        <v>21.74</v>
      </c>
      <c r="CD287" s="113">
        <v>24.5</v>
      </c>
      <c r="CE287" s="113">
        <v>22.2</v>
      </c>
      <c r="CF287" s="113">
        <v>20.3</v>
      </c>
      <c r="CG287" s="113">
        <v>20.3</v>
      </c>
      <c r="CH287" s="113">
        <v>21.4</v>
      </c>
      <c r="CK287" s="116">
        <f t="shared" si="122"/>
        <v>20.9</v>
      </c>
      <c r="CL287" s="113">
        <v>25.6</v>
      </c>
      <c r="CM287" s="113">
        <v>20.8</v>
      </c>
      <c r="CN287" s="113">
        <v>19</v>
      </c>
      <c r="CO287" s="113">
        <v>18.3</v>
      </c>
      <c r="CP287" s="113">
        <v>20.8</v>
      </c>
      <c r="CS287" s="116">
        <f t="shared" si="123"/>
        <v>19.399999999999999</v>
      </c>
      <c r="CT287" s="113">
        <v>25.2</v>
      </c>
      <c r="CU287" s="113">
        <v>20.5</v>
      </c>
      <c r="CV287" s="113">
        <v>19</v>
      </c>
      <c r="CW287" s="113">
        <v>17.5</v>
      </c>
      <c r="CX287" s="113">
        <v>20.6</v>
      </c>
      <c r="DA287" s="113">
        <v>46041</v>
      </c>
      <c r="DB287" s="113">
        <v>8.6674999999999986</v>
      </c>
      <c r="DC287" s="113">
        <v>9.1</v>
      </c>
    </row>
    <row r="288" spans="3:107">
      <c r="C288" s="115">
        <f t="shared" si="124"/>
        <v>287</v>
      </c>
      <c r="D288" s="116">
        <f t="shared" si="101"/>
        <v>18.951700000000002</v>
      </c>
      <c r="E288" s="116">
        <f t="shared" si="102"/>
        <v>19.080000000000002</v>
      </c>
      <c r="F288" s="116">
        <f t="shared" si="103"/>
        <v>10.951700000000002</v>
      </c>
      <c r="G288" s="116">
        <f>指導機関用調整項目!$G$2*F288/$F$367</f>
        <v>8.7997266791242146e-002</v>
      </c>
      <c r="H288" s="116">
        <f t="shared" si="125"/>
        <v>22.273365305717448</v>
      </c>
      <c r="I288" s="116">
        <f>IF(降水量!Y288&gt;0,降水量!Y288*飽差!I288*F288*E288,0)</f>
        <v>25.935644509450942</v>
      </c>
      <c r="J288" s="116">
        <f>指導機関用調整項目!$G$2*I288/$I$367</f>
        <v>7.5209310351063721e-002</v>
      </c>
      <c r="K288" s="116"/>
      <c r="M288" s="116">
        <f t="shared" si="104"/>
        <v>19.54</v>
      </c>
      <c r="N288" s="116">
        <f t="shared" si="105"/>
        <v>19.86</v>
      </c>
      <c r="O288" s="116">
        <f t="shared" si="106"/>
        <v>20.700000000000003</v>
      </c>
      <c r="P288" s="116">
        <f t="shared" si="107"/>
        <v>20.64</v>
      </c>
      <c r="Q288" s="116">
        <f t="shared" si="108"/>
        <v>15.95</v>
      </c>
      <c r="R288" s="116">
        <f t="shared" si="109"/>
        <v>18.02</v>
      </c>
      <c r="S288" s="116">
        <f t="shared" si="110"/>
        <v>19.080000000000002</v>
      </c>
      <c r="T288" s="116">
        <f t="shared" si="111"/>
        <v>21.36</v>
      </c>
      <c r="U288" s="116">
        <f t="shared" si="112"/>
        <v>20.6</v>
      </c>
      <c r="V288" s="116">
        <f t="shared" si="113"/>
        <v>20.074999999999999</v>
      </c>
      <c r="Y288" s="116">
        <f t="shared" si="114"/>
        <v>19.54</v>
      </c>
      <c r="Z288" s="113">
        <v>18.899999999999999</v>
      </c>
      <c r="AA288" s="113">
        <v>20.9</v>
      </c>
      <c r="AB288" s="113">
        <v>17.7</v>
      </c>
      <c r="AC288" s="113">
        <v>19.899999999999999</v>
      </c>
      <c r="AD288" s="113">
        <v>20.3</v>
      </c>
      <c r="AE288" s="115"/>
      <c r="AG288" s="116">
        <f t="shared" si="115"/>
        <v>19.86</v>
      </c>
      <c r="AH288" s="113">
        <v>18.899999999999999</v>
      </c>
      <c r="AI288" s="113">
        <v>21.1</v>
      </c>
      <c r="AJ288" s="113">
        <v>18</v>
      </c>
      <c r="AK288" s="113">
        <v>20.8</v>
      </c>
      <c r="AL288" s="113">
        <v>20.5</v>
      </c>
      <c r="AM288" s="115"/>
      <c r="AO288" s="116">
        <f t="shared" si="116"/>
        <v>20.700000000000003</v>
      </c>
      <c r="AP288" s="113">
        <v>18.899999999999999</v>
      </c>
      <c r="AQ288" s="113">
        <v>21.7</v>
      </c>
      <c r="AR288" s="113">
        <v>18.5</v>
      </c>
      <c r="AS288" s="113">
        <v>21.6</v>
      </c>
      <c r="AT288" s="113">
        <v>21</v>
      </c>
      <c r="AU288" s="115"/>
      <c r="AW288" s="116">
        <f t="shared" si="117"/>
        <v>20.64</v>
      </c>
      <c r="AX288" s="113">
        <v>19.2</v>
      </c>
      <c r="AY288" s="113">
        <v>22.2</v>
      </c>
      <c r="AZ288" s="113">
        <v>19</v>
      </c>
      <c r="BA288" s="113">
        <v>21.5</v>
      </c>
      <c r="BB288" s="113">
        <v>21.3</v>
      </c>
      <c r="BC288" s="115"/>
      <c r="BE288" s="116">
        <f t="shared" si="118"/>
        <v>15.95</v>
      </c>
      <c r="BF288" s="113">
        <v>16.600000000000001</v>
      </c>
      <c r="BG288" s="113">
        <v>15</v>
      </c>
      <c r="BI288" s="113">
        <v>15.8</v>
      </c>
      <c r="BJ288" s="113">
        <v>16.399999999999999</v>
      </c>
      <c r="BK288" s="115"/>
      <c r="BM288" s="116">
        <f t="shared" si="119"/>
        <v>18.02</v>
      </c>
      <c r="BN288" s="113">
        <v>18.5</v>
      </c>
      <c r="BO288" s="113">
        <v>18.100000000000001</v>
      </c>
      <c r="BP288" s="113">
        <v>15.5</v>
      </c>
      <c r="BQ288" s="113">
        <v>18.5</v>
      </c>
      <c r="BR288" s="113">
        <v>19.5</v>
      </c>
      <c r="BU288" s="116">
        <f t="shared" si="120"/>
        <v>19.080000000000002</v>
      </c>
      <c r="BV288" s="113">
        <v>17.899999999999999</v>
      </c>
      <c r="BW288" s="113">
        <v>20.5</v>
      </c>
      <c r="BX288" s="113">
        <v>17.5</v>
      </c>
      <c r="BY288" s="113">
        <v>19.8</v>
      </c>
      <c r="BZ288" s="113">
        <v>19.7</v>
      </c>
      <c r="CC288" s="116">
        <f t="shared" si="121"/>
        <v>21.36</v>
      </c>
      <c r="CD288" s="113">
        <v>20.8</v>
      </c>
      <c r="CE288" s="113">
        <v>23</v>
      </c>
      <c r="CF288" s="113">
        <v>19.399999999999999</v>
      </c>
      <c r="CG288" s="113">
        <v>21.9</v>
      </c>
      <c r="CH288" s="113">
        <v>21.7</v>
      </c>
      <c r="CK288" s="116">
        <f t="shared" si="122"/>
        <v>20.6</v>
      </c>
      <c r="CL288" s="113">
        <v>21</v>
      </c>
      <c r="CM288" s="113">
        <v>21.5</v>
      </c>
      <c r="CN288" s="113">
        <v>18.3</v>
      </c>
      <c r="CO288" s="113">
        <v>21</v>
      </c>
      <c r="CP288" s="113">
        <v>21.2</v>
      </c>
      <c r="CS288" s="116">
        <f t="shared" si="123"/>
        <v>20.074999999999999</v>
      </c>
      <c r="CT288" s="113">
        <v>20.399999999999999</v>
      </c>
      <c r="CU288" s="113">
        <v>20.8</v>
      </c>
      <c r="CV288" s="113">
        <v>18</v>
      </c>
      <c r="CW288" s="113">
        <v>20.5</v>
      </c>
      <c r="CX288" s="113">
        <v>21</v>
      </c>
      <c r="DA288" s="113">
        <v>46042</v>
      </c>
      <c r="DB288" s="113">
        <v>8.932500000000001</v>
      </c>
      <c r="DC288" s="113">
        <v>7.6</v>
      </c>
    </row>
    <row r="289" spans="3:107">
      <c r="C289" s="115">
        <f t="shared" si="124"/>
        <v>288</v>
      </c>
      <c r="D289" s="116">
        <f t="shared" si="101"/>
        <v>19.272699999999997</v>
      </c>
      <c r="E289" s="116">
        <f t="shared" si="102"/>
        <v>19.479999999999997</v>
      </c>
      <c r="F289" s="116">
        <f t="shared" si="103"/>
        <v>11.272699999999997</v>
      </c>
      <c r="G289" s="116">
        <f>指導機関用調整項目!$G$2*F289/$F$367</f>
        <v>9.0576512263633488e-002</v>
      </c>
      <c r="H289" s="116">
        <f t="shared" si="125"/>
        <v>22.363941817981082</v>
      </c>
      <c r="I289" s="116">
        <f>IF(降水量!Y289&gt;0,降水量!Y289*飽差!I289*F289*E289,0)</f>
        <v>33.700130649871618</v>
      </c>
      <c r="J289" s="116">
        <f>指導機関用調整項目!$G$2*I289/$I$367</f>
        <v>9.7725105076682986e-002</v>
      </c>
      <c r="K289" s="116"/>
      <c r="M289" s="116">
        <f t="shared" si="104"/>
        <v>20.38</v>
      </c>
      <c r="N289" s="116">
        <f t="shared" si="105"/>
        <v>20.38</v>
      </c>
      <c r="O289" s="116">
        <f t="shared" si="106"/>
        <v>20.675000000000001</v>
      </c>
      <c r="P289" s="116">
        <f t="shared" si="107"/>
        <v>20.979999999999997</v>
      </c>
      <c r="Q289" s="116">
        <f t="shared" si="108"/>
        <v>16.100000000000001</v>
      </c>
      <c r="R289" s="116">
        <f t="shared" si="109"/>
        <v>18.080000000000002</v>
      </c>
      <c r="S289" s="116">
        <f t="shared" si="110"/>
        <v>19.479999999999997</v>
      </c>
      <c r="T289" s="116">
        <f t="shared" si="111"/>
        <v>21.58</v>
      </c>
      <c r="U289" s="116">
        <f t="shared" si="112"/>
        <v>20.64</v>
      </c>
      <c r="V289" s="116">
        <f t="shared" si="113"/>
        <v>20.2</v>
      </c>
      <c r="Y289" s="116">
        <f t="shared" si="114"/>
        <v>20.38</v>
      </c>
      <c r="Z289" s="113">
        <v>19.899999999999999</v>
      </c>
      <c r="AA289" s="113">
        <v>21.1</v>
      </c>
      <c r="AB289" s="113">
        <v>17.399999999999999</v>
      </c>
      <c r="AC289" s="113">
        <v>21.7</v>
      </c>
      <c r="AD289" s="113">
        <v>21.8</v>
      </c>
      <c r="AE289" s="115"/>
      <c r="AG289" s="116">
        <f t="shared" si="115"/>
        <v>20.38</v>
      </c>
      <c r="AH289" s="113">
        <v>19.399999999999999</v>
      </c>
      <c r="AI289" s="113">
        <v>21.2</v>
      </c>
      <c r="AJ289" s="113">
        <v>17.600000000000001</v>
      </c>
      <c r="AK289" s="113">
        <v>21.9</v>
      </c>
      <c r="AL289" s="113">
        <v>21.8</v>
      </c>
      <c r="AM289" s="115"/>
      <c r="AO289" s="116">
        <f t="shared" si="116"/>
        <v>20.675000000000001</v>
      </c>
      <c r="AP289" s="113">
        <v>19.899999999999999</v>
      </c>
      <c r="AQ289" s="113">
        <v>21.2</v>
      </c>
      <c r="AR289" s="113">
        <v>17.5</v>
      </c>
      <c r="AS289" s="113">
        <v>22.4</v>
      </c>
      <c r="AT289" s="113">
        <v>21.6</v>
      </c>
      <c r="AU289" s="115"/>
      <c r="AW289" s="116">
        <f t="shared" si="117"/>
        <v>20.979999999999997</v>
      </c>
      <c r="AX289" s="113">
        <v>20.100000000000001</v>
      </c>
      <c r="AY289" s="113">
        <v>21.9</v>
      </c>
      <c r="AZ289" s="113">
        <v>18.399999999999999</v>
      </c>
      <c r="BA289" s="113">
        <v>22.7</v>
      </c>
      <c r="BB289" s="113">
        <v>21.8</v>
      </c>
      <c r="BC289" s="115"/>
      <c r="BE289" s="116">
        <f t="shared" si="118"/>
        <v>16.100000000000001</v>
      </c>
      <c r="BF289" s="113">
        <v>16.8</v>
      </c>
      <c r="BG289" s="113">
        <v>14.5</v>
      </c>
      <c r="BI289" s="113">
        <v>17.3</v>
      </c>
      <c r="BJ289" s="113">
        <v>15.8</v>
      </c>
      <c r="BK289" s="115"/>
      <c r="BM289" s="116">
        <f t="shared" si="119"/>
        <v>18.080000000000002</v>
      </c>
      <c r="BN289" s="113">
        <v>18.8</v>
      </c>
      <c r="BO289" s="113">
        <v>18</v>
      </c>
      <c r="BP289" s="113">
        <v>15.1</v>
      </c>
      <c r="BQ289" s="113">
        <v>19.5</v>
      </c>
      <c r="BR289" s="113">
        <v>19</v>
      </c>
      <c r="BU289" s="116">
        <f t="shared" si="120"/>
        <v>19.479999999999997</v>
      </c>
      <c r="BV289" s="113">
        <v>18.2</v>
      </c>
      <c r="BW289" s="113">
        <v>20.399999999999999</v>
      </c>
      <c r="BX289" s="113">
        <v>16.8</v>
      </c>
      <c r="BY289" s="113">
        <v>21.2</v>
      </c>
      <c r="BZ289" s="113">
        <v>20.8</v>
      </c>
      <c r="CC289" s="116">
        <f t="shared" si="121"/>
        <v>21.58</v>
      </c>
      <c r="CD289" s="113">
        <v>20.100000000000001</v>
      </c>
      <c r="CE289" s="113">
        <v>23.6</v>
      </c>
      <c r="CF289" s="113">
        <v>19.3</v>
      </c>
      <c r="CG289" s="113">
        <v>22.5</v>
      </c>
      <c r="CH289" s="113">
        <v>22.4</v>
      </c>
      <c r="CK289" s="116">
        <f t="shared" si="122"/>
        <v>20.64</v>
      </c>
      <c r="CL289" s="113">
        <v>20</v>
      </c>
      <c r="CM289" s="113">
        <v>21.5</v>
      </c>
      <c r="CN289" s="113">
        <v>18.600000000000001</v>
      </c>
      <c r="CO289" s="113">
        <v>22.1</v>
      </c>
      <c r="CP289" s="113">
        <v>21</v>
      </c>
      <c r="CS289" s="116">
        <f t="shared" si="123"/>
        <v>20.2</v>
      </c>
      <c r="CT289" s="113">
        <v>19.899999999999999</v>
      </c>
      <c r="CU289" s="113">
        <v>20.7</v>
      </c>
      <c r="CV289" s="113">
        <v>17.7</v>
      </c>
      <c r="CW289" s="113">
        <v>21.6</v>
      </c>
      <c r="CX289" s="113">
        <v>20.8</v>
      </c>
      <c r="DA289" s="113">
        <v>46043</v>
      </c>
      <c r="DB289" s="113">
        <v>7.5616666666666665</v>
      </c>
      <c r="DC289" s="113">
        <v>2</v>
      </c>
    </row>
    <row r="290" spans="3:107">
      <c r="C290" s="115">
        <f t="shared" si="124"/>
        <v>289</v>
      </c>
      <c r="D290" s="116">
        <f t="shared" si="101"/>
        <v>19.706050000000001</v>
      </c>
      <c r="E290" s="116">
        <f t="shared" si="102"/>
        <v>20.02</v>
      </c>
      <c r="F290" s="116">
        <f t="shared" si="103"/>
        <v>11.706050000000001</v>
      </c>
      <c r="G290" s="116">
        <f>指導機関用調整項目!$G$2*F290/$F$367</f>
        <v>9.4058493651361888e-002</v>
      </c>
      <c r="H290" s="116">
        <f t="shared" si="125"/>
        <v>22.458000311632443</v>
      </c>
      <c r="I290" s="116">
        <f>IF(降水量!Y290&gt;0,降水量!Y290*飽差!I290*F290*E290,0)</f>
        <v>40.461832390905663</v>
      </c>
      <c r="J290" s="116">
        <f>指導機関用調整項目!$G$2*I290/$I$367</f>
        <v>0.11733298197202847</v>
      </c>
      <c r="K290" s="116"/>
      <c r="M290" s="116">
        <f t="shared" si="104"/>
        <v>20.86</v>
      </c>
      <c r="N290" s="116">
        <f t="shared" si="105"/>
        <v>20.82</v>
      </c>
      <c r="O290" s="116">
        <f t="shared" si="106"/>
        <v>20.975000000000001</v>
      </c>
      <c r="P290" s="116">
        <f t="shared" si="107"/>
        <v>21.48</v>
      </c>
      <c r="Q290" s="116">
        <f t="shared" si="108"/>
        <v>16.55</v>
      </c>
      <c r="R290" s="116">
        <f t="shared" si="109"/>
        <v>18.400000000000002</v>
      </c>
      <c r="S290" s="116">
        <f t="shared" si="110"/>
        <v>20.02</v>
      </c>
      <c r="T290" s="116">
        <f t="shared" si="111"/>
        <v>22.020000000000003</v>
      </c>
      <c r="U290" s="116">
        <f t="shared" si="112"/>
        <v>21.56</v>
      </c>
      <c r="V290" s="116">
        <f t="shared" si="113"/>
        <v>20.5</v>
      </c>
      <c r="Y290" s="116">
        <f t="shared" si="114"/>
        <v>20.86</v>
      </c>
      <c r="Z290" s="113">
        <v>21</v>
      </c>
      <c r="AA290" s="113">
        <v>22.5</v>
      </c>
      <c r="AB290" s="113">
        <v>17.899999999999999</v>
      </c>
      <c r="AC290" s="113">
        <v>21.7</v>
      </c>
      <c r="AD290" s="113">
        <v>21.2</v>
      </c>
      <c r="AE290" s="115"/>
      <c r="AG290" s="116">
        <f t="shared" si="115"/>
        <v>20.82</v>
      </c>
      <c r="AH290" s="113">
        <v>20.3</v>
      </c>
      <c r="AI290" s="113">
        <v>21.9</v>
      </c>
      <c r="AJ290" s="113">
        <v>18.2</v>
      </c>
      <c r="AK290" s="113">
        <v>22.2</v>
      </c>
      <c r="AL290" s="113">
        <v>21.5</v>
      </c>
      <c r="AM290" s="115"/>
      <c r="AO290" s="116">
        <f t="shared" si="116"/>
        <v>20.975000000000001</v>
      </c>
      <c r="AP290" s="113">
        <v>20.5</v>
      </c>
      <c r="AQ290" s="113">
        <v>22</v>
      </c>
      <c r="AR290" s="113">
        <v>18.3</v>
      </c>
      <c r="AS290" s="113">
        <v>22.5</v>
      </c>
      <c r="AT290" s="113">
        <v>21.1</v>
      </c>
      <c r="AU290" s="115"/>
      <c r="AW290" s="116">
        <f t="shared" si="117"/>
        <v>21.48</v>
      </c>
      <c r="AX290" s="113">
        <v>21</v>
      </c>
      <c r="AY290" s="113">
        <v>22.9</v>
      </c>
      <c r="AZ290" s="113">
        <v>19</v>
      </c>
      <c r="BA290" s="113">
        <v>23</v>
      </c>
      <c r="BB290" s="113">
        <v>21.5</v>
      </c>
      <c r="BC290" s="115"/>
      <c r="BE290" s="116">
        <f t="shared" si="118"/>
        <v>16.55</v>
      </c>
      <c r="BF290" s="113">
        <v>17</v>
      </c>
      <c r="BG290" s="113">
        <v>15.1</v>
      </c>
      <c r="BI290" s="113">
        <v>17.399999999999999</v>
      </c>
      <c r="BJ290" s="113">
        <v>16.7</v>
      </c>
      <c r="BK290" s="115"/>
      <c r="BM290" s="116">
        <f t="shared" si="119"/>
        <v>18.400000000000002</v>
      </c>
      <c r="BN290" s="113">
        <v>19.2</v>
      </c>
      <c r="BO290" s="113">
        <v>18.8</v>
      </c>
      <c r="BP290" s="113">
        <v>14.7</v>
      </c>
      <c r="BQ290" s="113">
        <v>19.600000000000001</v>
      </c>
      <c r="BR290" s="113">
        <v>19.7</v>
      </c>
      <c r="BU290" s="116">
        <f t="shared" si="120"/>
        <v>20.02</v>
      </c>
      <c r="BV290" s="113">
        <v>20</v>
      </c>
      <c r="BW290" s="113">
        <v>21.3</v>
      </c>
      <c r="BX290" s="113">
        <v>17.600000000000001</v>
      </c>
      <c r="BY290" s="113">
        <v>20.9</v>
      </c>
      <c r="BZ290" s="113">
        <v>20.3</v>
      </c>
      <c r="CC290" s="116">
        <f t="shared" si="121"/>
        <v>22.020000000000003</v>
      </c>
      <c r="CD290" s="113">
        <v>21.4</v>
      </c>
      <c r="CE290" s="113">
        <v>23.7</v>
      </c>
      <c r="CF290" s="113">
        <v>20.399999999999999</v>
      </c>
      <c r="CG290" s="113">
        <v>22.9</v>
      </c>
      <c r="CH290" s="113">
        <v>21.7</v>
      </c>
      <c r="CK290" s="116">
        <f t="shared" si="122"/>
        <v>21.56</v>
      </c>
      <c r="CL290" s="113">
        <v>21.5</v>
      </c>
      <c r="CM290" s="113">
        <v>23</v>
      </c>
      <c r="CN290" s="113">
        <v>19.7</v>
      </c>
      <c r="CO290" s="113">
        <v>22.1</v>
      </c>
      <c r="CP290" s="113">
        <v>21.5</v>
      </c>
      <c r="CS290" s="116">
        <f t="shared" si="123"/>
        <v>20.5</v>
      </c>
      <c r="CT290" s="113">
        <v>20.7</v>
      </c>
      <c r="CU290" s="113">
        <v>21.5</v>
      </c>
      <c r="CV290" s="113">
        <v>18.2</v>
      </c>
      <c r="CW290" s="113">
        <v>21.6</v>
      </c>
      <c r="CX290" s="113">
        <v>20.7</v>
      </c>
      <c r="DA290" s="113">
        <v>46044</v>
      </c>
      <c r="DB290" s="113">
        <v>6.5516666666666667</v>
      </c>
      <c r="DC290" s="113">
        <v>0.4</v>
      </c>
    </row>
    <row r="291" spans="3:107">
      <c r="C291" s="115">
        <f t="shared" si="124"/>
        <v>290</v>
      </c>
      <c r="D291" s="116">
        <f t="shared" si="101"/>
        <v>19.401099999999996</v>
      </c>
      <c r="E291" s="116">
        <f t="shared" si="102"/>
        <v>19.639999999999997</v>
      </c>
      <c r="F291" s="116">
        <f t="shared" si="103"/>
        <v>11.401099999999996</v>
      </c>
      <c r="G291" s="116">
        <f>指導機関用調整項目!$G$2*F291/$F$367</f>
        <v>9.1608210452590044e-002</v>
      </c>
      <c r="H291" s="116">
        <f t="shared" si="125"/>
        <v>22.549608522085034</v>
      </c>
      <c r="I291" s="116">
        <f>IF(降水量!Y291&gt;0,降水量!Y291*飽差!I291*F291*E291,0)</f>
        <v>36.210846969885189</v>
      </c>
      <c r="J291" s="116">
        <f>指導機関用調整項目!$G$2*I291/$I$367</f>
        <v>0.10500578949717508</v>
      </c>
      <c r="K291" s="116"/>
      <c r="M291" s="116">
        <f t="shared" si="104"/>
        <v>20.240000000000002</v>
      </c>
      <c r="N291" s="116">
        <f t="shared" si="105"/>
        <v>20.260000000000002</v>
      </c>
      <c r="O291" s="116">
        <f t="shared" si="106"/>
        <v>20.25</v>
      </c>
      <c r="P291" s="116">
        <f t="shared" si="107"/>
        <v>21.24</v>
      </c>
      <c r="Q291" s="116">
        <f t="shared" si="108"/>
        <v>16.399999999999999</v>
      </c>
      <c r="R291" s="116">
        <f t="shared" si="109"/>
        <v>18.22</v>
      </c>
      <c r="S291" s="116">
        <f t="shared" si="110"/>
        <v>19.639999999999997</v>
      </c>
      <c r="T291" s="116">
        <f t="shared" si="111"/>
        <v>21.54</v>
      </c>
      <c r="U291" s="116">
        <f t="shared" si="112"/>
        <v>20.88</v>
      </c>
      <c r="V291" s="116">
        <f t="shared" si="113"/>
        <v>19.774999999999999</v>
      </c>
      <c r="Y291" s="116">
        <f t="shared" si="114"/>
        <v>20.240000000000002</v>
      </c>
      <c r="Z291" s="113">
        <v>21.8</v>
      </c>
      <c r="AA291" s="113">
        <v>21.4</v>
      </c>
      <c r="AB291" s="113">
        <v>18.100000000000001</v>
      </c>
      <c r="AC291" s="113">
        <v>22.2</v>
      </c>
      <c r="AD291" s="113">
        <v>17.7</v>
      </c>
      <c r="AE291" s="115"/>
      <c r="AG291" s="116">
        <f t="shared" si="115"/>
        <v>20.260000000000002</v>
      </c>
      <c r="AH291" s="113">
        <v>21.7</v>
      </c>
      <c r="AI291" s="113">
        <v>21.3</v>
      </c>
      <c r="AJ291" s="113">
        <v>18.899999999999999</v>
      </c>
      <c r="AK291" s="113">
        <v>21.8</v>
      </c>
      <c r="AL291" s="113">
        <v>17.600000000000001</v>
      </c>
      <c r="AM291" s="115"/>
      <c r="AO291" s="116">
        <f t="shared" si="116"/>
        <v>20.25</v>
      </c>
      <c r="AP291" s="113">
        <v>22.3</v>
      </c>
      <c r="AQ291" s="113">
        <v>21.6</v>
      </c>
      <c r="AR291" s="113">
        <v>18.899999999999999</v>
      </c>
      <c r="AS291" s="113">
        <v>21.8</v>
      </c>
      <c r="AT291" s="113">
        <v>18.7</v>
      </c>
      <c r="AU291" s="115"/>
      <c r="AW291" s="116">
        <f t="shared" si="117"/>
        <v>21.24</v>
      </c>
      <c r="AX291" s="113">
        <v>22.9</v>
      </c>
      <c r="AY291" s="113">
        <v>22.4</v>
      </c>
      <c r="AZ291" s="113">
        <v>19.600000000000001</v>
      </c>
      <c r="BA291" s="113">
        <v>22.2</v>
      </c>
      <c r="BB291" s="113">
        <v>19.100000000000001</v>
      </c>
      <c r="BC291" s="115"/>
      <c r="BE291" s="116">
        <f t="shared" si="118"/>
        <v>16.399999999999999</v>
      </c>
      <c r="BF291" s="113">
        <v>17.600000000000001</v>
      </c>
      <c r="BG291" s="113">
        <v>16.399999999999999</v>
      </c>
      <c r="BI291" s="113">
        <v>16.899999999999999</v>
      </c>
      <c r="BJ291" s="113">
        <v>14.7</v>
      </c>
      <c r="BK291" s="115"/>
      <c r="BM291" s="116">
        <f t="shared" si="119"/>
        <v>18.22</v>
      </c>
      <c r="BN291" s="113">
        <v>19.8</v>
      </c>
      <c r="BO291" s="113">
        <v>19</v>
      </c>
      <c r="BP291" s="113">
        <v>15.3</v>
      </c>
      <c r="BQ291" s="113">
        <v>19.100000000000001</v>
      </c>
      <c r="BR291" s="113">
        <v>17.899999999999999</v>
      </c>
      <c r="BU291" s="116">
        <f t="shared" si="120"/>
        <v>19.639999999999997</v>
      </c>
      <c r="BV291" s="113">
        <v>21.3</v>
      </c>
      <c r="BW291" s="113">
        <v>21.2</v>
      </c>
      <c r="BX291" s="113">
        <v>18.100000000000001</v>
      </c>
      <c r="BY291" s="113">
        <v>20</v>
      </c>
      <c r="BZ291" s="113">
        <v>17.600000000000001</v>
      </c>
      <c r="CC291" s="116">
        <f t="shared" si="121"/>
        <v>21.54</v>
      </c>
      <c r="CD291" s="113">
        <v>23</v>
      </c>
      <c r="CE291" s="113">
        <v>23</v>
      </c>
      <c r="CF291" s="113">
        <v>20.6</v>
      </c>
      <c r="CG291" s="113">
        <v>21.8</v>
      </c>
      <c r="CH291" s="113">
        <v>19.3</v>
      </c>
      <c r="CK291" s="116">
        <f t="shared" si="122"/>
        <v>20.88</v>
      </c>
      <c r="CL291" s="113">
        <v>22.5</v>
      </c>
      <c r="CM291" s="113">
        <v>22</v>
      </c>
      <c r="CN291" s="113">
        <v>19.7</v>
      </c>
      <c r="CO291" s="113">
        <v>20.9</v>
      </c>
      <c r="CP291" s="113">
        <v>19.3</v>
      </c>
      <c r="CS291" s="116">
        <f t="shared" si="123"/>
        <v>19.774999999999999</v>
      </c>
      <c r="CT291" s="113">
        <v>22.2</v>
      </c>
      <c r="CU291" s="113">
        <v>21.4</v>
      </c>
      <c r="CV291" s="113">
        <v>18.5</v>
      </c>
      <c r="CW291" s="113">
        <v>20.2</v>
      </c>
      <c r="CX291" s="113">
        <v>19</v>
      </c>
      <c r="DA291" s="113">
        <v>46045</v>
      </c>
      <c r="DB291" s="113">
        <v>5.9491666666666667</v>
      </c>
      <c r="DC291" s="113">
        <v>0.7</v>
      </c>
    </row>
    <row r="292" spans="3:107">
      <c r="C292" s="115">
        <f t="shared" si="124"/>
        <v>291</v>
      </c>
      <c r="D292" s="116">
        <f t="shared" si="101"/>
        <v>18.518349999999998</v>
      </c>
      <c r="E292" s="116">
        <f t="shared" si="102"/>
        <v>18.54</v>
      </c>
      <c r="F292" s="116">
        <f t="shared" si="103"/>
        <v>10.518349999999998</v>
      </c>
      <c r="G292" s="116">
        <f>指導機関用調整項目!$G$2*F292/$F$367</f>
        <v>8.4515285403513746e-002</v>
      </c>
      <c r="H292" s="116">
        <f t="shared" si="125"/>
        <v>22.634123807488546</v>
      </c>
      <c r="I292" s="116">
        <f>IF(降水量!Y292&gt;0,降水量!Y292*飽差!I292*F292*E292,0)</f>
        <v>28.69457458913709</v>
      </c>
      <c r="J292" s="116">
        <f>指導機関用調整項目!$G$2*I292/$I$367</f>
        <v>8.3209775831086352e-002</v>
      </c>
      <c r="K292" s="116"/>
      <c r="M292" s="116">
        <f t="shared" si="104"/>
        <v>19.340000000000003</v>
      </c>
      <c r="N292" s="116">
        <f t="shared" si="105"/>
        <v>19.580000000000002</v>
      </c>
      <c r="O292" s="116">
        <f t="shared" si="106"/>
        <v>19.799999999999997</v>
      </c>
      <c r="P292" s="116">
        <f t="shared" si="107"/>
        <v>20.34</v>
      </c>
      <c r="Q292" s="116">
        <f t="shared" si="108"/>
        <v>14.4</v>
      </c>
      <c r="R292" s="116">
        <f t="shared" si="109"/>
        <v>16.999999999999996</v>
      </c>
      <c r="S292" s="116">
        <f t="shared" si="110"/>
        <v>18.54</v>
      </c>
      <c r="T292" s="116">
        <f t="shared" si="111"/>
        <v>20.7</v>
      </c>
      <c r="U292" s="116">
        <f t="shared" si="112"/>
        <v>19.739999999999998</v>
      </c>
      <c r="V292" s="116">
        <f t="shared" si="113"/>
        <v>18.899999999999999</v>
      </c>
      <c r="Y292" s="116">
        <f t="shared" si="114"/>
        <v>19.340000000000003</v>
      </c>
      <c r="Z292" s="113">
        <v>20.9</v>
      </c>
      <c r="AA292" s="113">
        <v>23.8</v>
      </c>
      <c r="AB292" s="113">
        <v>18.7</v>
      </c>
      <c r="AC292" s="113">
        <v>18.899999999999999</v>
      </c>
      <c r="AD292" s="113">
        <v>14.4</v>
      </c>
      <c r="AE292" s="115"/>
      <c r="AG292" s="116">
        <f t="shared" si="115"/>
        <v>19.580000000000002</v>
      </c>
      <c r="AH292" s="113">
        <v>20.9</v>
      </c>
      <c r="AI292" s="113">
        <v>23.3</v>
      </c>
      <c r="AJ292" s="113">
        <v>19.2</v>
      </c>
      <c r="AK292" s="113">
        <v>19.399999999999999</v>
      </c>
      <c r="AL292" s="113">
        <v>15.1</v>
      </c>
      <c r="AM292" s="115"/>
      <c r="AO292" s="116">
        <f t="shared" si="116"/>
        <v>19.799999999999997</v>
      </c>
      <c r="AP292" s="113">
        <v>20.8</v>
      </c>
      <c r="AQ292" s="113">
        <v>23.9</v>
      </c>
      <c r="AR292" s="113">
        <v>19.399999999999999</v>
      </c>
      <c r="AS292" s="113">
        <v>19.899999999999999</v>
      </c>
      <c r="AT292" s="113">
        <v>16</v>
      </c>
      <c r="AU292" s="115"/>
      <c r="AW292" s="116">
        <f t="shared" si="117"/>
        <v>20.34</v>
      </c>
      <c r="AX292" s="113">
        <v>21.5</v>
      </c>
      <c r="AY292" s="113">
        <v>24.4</v>
      </c>
      <c r="AZ292" s="113">
        <v>20.100000000000001</v>
      </c>
      <c r="BA292" s="113">
        <v>19.8</v>
      </c>
      <c r="BB292" s="113">
        <v>15.9</v>
      </c>
      <c r="BC292" s="115"/>
      <c r="BE292" s="116">
        <f t="shared" si="118"/>
        <v>14.4</v>
      </c>
      <c r="BF292" s="113">
        <v>15.1</v>
      </c>
      <c r="BG292" s="113">
        <v>18.399999999999999</v>
      </c>
      <c r="BI292" s="113">
        <v>14.6</v>
      </c>
      <c r="BJ292" s="113">
        <v>9.5</v>
      </c>
      <c r="BK292" s="115"/>
      <c r="BM292" s="116">
        <f t="shared" si="119"/>
        <v>16.999999999999996</v>
      </c>
      <c r="BN292" s="113">
        <v>18</v>
      </c>
      <c r="BO292" s="113">
        <v>20.9</v>
      </c>
      <c r="BP292" s="113">
        <v>15.9</v>
      </c>
      <c r="BQ292" s="113">
        <v>17.399999999999999</v>
      </c>
      <c r="BR292" s="113">
        <v>12.8</v>
      </c>
      <c r="BU292" s="116">
        <f t="shared" si="120"/>
        <v>18.54</v>
      </c>
      <c r="BV292" s="113">
        <v>20</v>
      </c>
      <c r="BW292" s="113">
        <v>22.8</v>
      </c>
      <c r="BX292" s="113">
        <v>18.5</v>
      </c>
      <c r="BY292" s="113">
        <v>17.2</v>
      </c>
      <c r="BZ292" s="113">
        <v>14.2</v>
      </c>
      <c r="CC292" s="116">
        <f t="shared" si="121"/>
        <v>20.7</v>
      </c>
      <c r="CD292" s="113">
        <v>21.6</v>
      </c>
      <c r="CE292" s="113">
        <v>24.3</v>
      </c>
      <c r="CF292" s="113">
        <v>20.6</v>
      </c>
      <c r="CG292" s="113">
        <v>20.100000000000001</v>
      </c>
      <c r="CH292" s="113">
        <v>16.899999999999999</v>
      </c>
      <c r="CK292" s="116">
        <f t="shared" si="122"/>
        <v>19.739999999999998</v>
      </c>
      <c r="CL292" s="113">
        <v>21.2</v>
      </c>
      <c r="CM292" s="113">
        <v>23.9</v>
      </c>
      <c r="CN292" s="113">
        <v>18.600000000000001</v>
      </c>
      <c r="CO292" s="113">
        <v>19</v>
      </c>
      <c r="CP292" s="113">
        <v>16</v>
      </c>
      <c r="CS292" s="116">
        <f t="shared" si="123"/>
        <v>18.899999999999999</v>
      </c>
      <c r="CT292" s="113">
        <v>20.3</v>
      </c>
      <c r="CU292" s="113">
        <v>23.1</v>
      </c>
      <c r="CV292" s="113">
        <v>18.7</v>
      </c>
      <c r="CW292" s="113">
        <v>18.399999999999999</v>
      </c>
      <c r="CX292" s="113">
        <v>15.4</v>
      </c>
      <c r="DA292" s="113">
        <v>46046</v>
      </c>
      <c r="DB292" s="113">
        <v>5.8454166666666687</v>
      </c>
      <c r="DC292" s="113">
        <v>2.2000000000000002</v>
      </c>
    </row>
    <row r="293" spans="3:107">
      <c r="C293" s="115">
        <f t="shared" si="124"/>
        <v>292</v>
      </c>
      <c r="D293" s="116">
        <f t="shared" si="101"/>
        <v>18.084999999999997</v>
      </c>
      <c r="E293" s="116">
        <f t="shared" si="102"/>
        <v>17.999999999999996</v>
      </c>
      <c r="F293" s="116">
        <f t="shared" si="103"/>
        <v>10.084999999999997</v>
      </c>
      <c r="G293" s="116">
        <f>指導機関用調整項目!$G$2*F293/$F$367</f>
        <v>8.103330401578536e-002</v>
      </c>
      <c r="H293" s="116">
        <f t="shared" si="125"/>
        <v>22.715157111504332</v>
      </c>
      <c r="I293" s="116">
        <f>IF(降水量!Y293&gt;0,降水量!Y293*飽差!I293*F293*E293,0)</f>
        <v>17.884072336152354</v>
      </c>
      <c r="J293" s="116">
        <f>指導機関用調整項目!$G$2*I293/$I$367</f>
        <v>5.1861011056826459e-002</v>
      </c>
      <c r="K293" s="116"/>
      <c r="M293" s="116">
        <f t="shared" si="104"/>
        <v>19.02</v>
      </c>
      <c r="N293" s="116">
        <f t="shared" si="105"/>
        <v>18.899999999999999</v>
      </c>
      <c r="O293" s="116">
        <f t="shared" si="106"/>
        <v>18.850000000000001</v>
      </c>
      <c r="P293" s="116">
        <f t="shared" si="107"/>
        <v>19.78</v>
      </c>
      <c r="Q293" s="116">
        <f t="shared" si="108"/>
        <v>14.475</v>
      </c>
      <c r="R293" s="116">
        <f t="shared" si="109"/>
        <v>16.920000000000002</v>
      </c>
      <c r="S293" s="116">
        <f t="shared" si="110"/>
        <v>17.999999999999996</v>
      </c>
      <c r="T293" s="116">
        <f t="shared" si="111"/>
        <v>20.56</v>
      </c>
      <c r="U293" s="116">
        <f t="shared" si="112"/>
        <v>19.700000000000003</v>
      </c>
      <c r="V293" s="116">
        <f t="shared" si="113"/>
        <v>18.45</v>
      </c>
      <c r="Y293" s="116">
        <f t="shared" si="114"/>
        <v>19.02</v>
      </c>
      <c r="Z293" s="113">
        <v>21.9</v>
      </c>
      <c r="AA293" s="113">
        <v>23.2</v>
      </c>
      <c r="AB293" s="113">
        <v>19.899999999999999</v>
      </c>
      <c r="AC293" s="113">
        <v>15.5</v>
      </c>
      <c r="AD293" s="113">
        <v>14.6</v>
      </c>
      <c r="AE293" s="115"/>
      <c r="AG293" s="116">
        <f t="shared" si="115"/>
        <v>18.899999999999999</v>
      </c>
      <c r="AH293" s="113">
        <v>21.7</v>
      </c>
      <c r="AI293" s="113">
        <v>23</v>
      </c>
      <c r="AJ293" s="113">
        <v>19.100000000000001</v>
      </c>
      <c r="AK293" s="113">
        <v>15.9</v>
      </c>
      <c r="AL293" s="113">
        <v>14.8</v>
      </c>
      <c r="AM293" s="115"/>
      <c r="AO293" s="116">
        <f t="shared" si="116"/>
        <v>18.850000000000001</v>
      </c>
      <c r="AP293" s="113">
        <v>21.9</v>
      </c>
      <c r="AQ293" s="113">
        <v>23.4</v>
      </c>
      <c r="AR293" s="113">
        <v>19.8</v>
      </c>
      <c r="AS293" s="113">
        <v>17</v>
      </c>
      <c r="AT293" s="113">
        <v>15.2</v>
      </c>
      <c r="AU293" s="115"/>
      <c r="AW293" s="116">
        <f t="shared" si="117"/>
        <v>19.78</v>
      </c>
      <c r="AX293" s="113">
        <v>21.8</v>
      </c>
      <c r="AY293" s="113">
        <v>23.9</v>
      </c>
      <c r="AZ293" s="113">
        <v>20.5</v>
      </c>
      <c r="BA293" s="113">
        <v>17.2</v>
      </c>
      <c r="BB293" s="113">
        <v>15.5</v>
      </c>
      <c r="BC293" s="115"/>
      <c r="BE293" s="116">
        <f t="shared" si="118"/>
        <v>14.475</v>
      </c>
      <c r="BF293" s="113">
        <v>16.600000000000001</v>
      </c>
      <c r="BG293" s="113">
        <v>17.7</v>
      </c>
      <c r="BI293" s="113">
        <v>12.7</v>
      </c>
      <c r="BJ293" s="113">
        <v>10.9</v>
      </c>
      <c r="BK293" s="115"/>
      <c r="BM293" s="116">
        <f t="shared" si="119"/>
        <v>16.920000000000002</v>
      </c>
      <c r="BN293" s="113">
        <v>18.8</v>
      </c>
      <c r="BO293" s="113">
        <v>20.8</v>
      </c>
      <c r="BP293" s="113">
        <v>15.8</v>
      </c>
      <c r="BQ293" s="113">
        <v>15.5</v>
      </c>
      <c r="BR293" s="113">
        <v>13.7</v>
      </c>
      <c r="BU293" s="116">
        <f t="shared" si="120"/>
        <v>17.999999999999996</v>
      </c>
      <c r="BV293" s="113">
        <v>20.2</v>
      </c>
      <c r="BW293" s="113">
        <v>22.4</v>
      </c>
      <c r="BX293" s="113">
        <v>18.3</v>
      </c>
      <c r="BY293" s="113">
        <v>15.1</v>
      </c>
      <c r="BZ293" s="113">
        <v>14</v>
      </c>
      <c r="CC293" s="116">
        <f t="shared" si="121"/>
        <v>20.56</v>
      </c>
      <c r="CD293" s="113">
        <v>22.3</v>
      </c>
      <c r="CE293" s="113">
        <v>24.6</v>
      </c>
      <c r="CF293" s="113">
        <v>21.2</v>
      </c>
      <c r="CG293" s="113">
        <v>18.3</v>
      </c>
      <c r="CH293" s="113">
        <v>16.399999999999999</v>
      </c>
      <c r="CK293" s="116">
        <f t="shared" si="122"/>
        <v>19.700000000000003</v>
      </c>
      <c r="CL293" s="113">
        <v>22.1</v>
      </c>
      <c r="CM293" s="113">
        <v>24.3</v>
      </c>
      <c r="CN293" s="113">
        <v>19.7</v>
      </c>
      <c r="CO293" s="113">
        <v>17</v>
      </c>
      <c r="CP293" s="113">
        <v>15.4</v>
      </c>
      <c r="CS293" s="116">
        <f t="shared" si="123"/>
        <v>18.45</v>
      </c>
      <c r="CT293" s="113">
        <v>21.3</v>
      </c>
      <c r="CU293" s="113">
        <v>22.7</v>
      </c>
      <c r="CV293" s="113">
        <v>19.100000000000001</v>
      </c>
      <c r="CW293" s="113">
        <v>16.8</v>
      </c>
      <c r="CX293" s="113">
        <v>15.2</v>
      </c>
      <c r="DA293" s="113">
        <v>46047</v>
      </c>
      <c r="DB293" s="113">
        <v>5.8620833333333335</v>
      </c>
      <c r="DC293" s="113">
        <v>1.9</v>
      </c>
    </row>
    <row r="294" spans="3:107">
      <c r="C294" s="115">
        <f t="shared" si="124"/>
        <v>293</v>
      </c>
      <c r="D294" s="116">
        <f t="shared" si="101"/>
        <v>18.373899999999999</v>
      </c>
      <c r="E294" s="116">
        <f t="shared" si="102"/>
        <v>18.36</v>
      </c>
      <c r="F294" s="116">
        <f t="shared" si="103"/>
        <v>10.373899999999999</v>
      </c>
      <c r="G294" s="116">
        <f>指導機関用調整項目!$G$2*F294/$F$367</f>
        <v>8.3354624940937622e-002</v>
      </c>
      <c r="H294" s="116">
        <f t="shared" si="125"/>
        <v>22.798511736445271</v>
      </c>
      <c r="I294" s="116">
        <f>IF(降水量!Y294&gt;0,降水量!Y294*飽差!I294*F294*E294,0)</f>
        <v>12.282874338291942</v>
      </c>
      <c r="J294" s="116">
        <f>指導機関用調整項目!$G$2*I294/$I$367</f>
        <v>3.5618413406888254e-002</v>
      </c>
      <c r="K294" s="116"/>
      <c r="M294" s="116">
        <f t="shared" si="104"/>
        <v>19.560000000000002</v>
      </c>
      <c r="N294" s="116">
        <f t="shared" si="105"/>
        <v>19.439999999999998</v>
      </c>
      <c r="O294" s="116">
        <f t="shared" si="106"/>
        <v>19.850000000000001</v>
      </c>
      <c r="P294" s="116">
        <f t="shared" si="107"/>
        <v>20.420000000000002</v>
      </c>
      <c r="Q294" s="116">
        <f t="shared" si="108"/>
        <v>14.025</v>
      </c>
      <c r="R294" s="116">
        <f t="shared" si="109"/>
        <v>16.98</v>
      </c>
      <c r="S294" s="116">
        <f t="shared" si="110"/>
        <v>18.36</v>
      </c>
      <c r="T294" s="116">
        <f t="shared" si="111"/>
        <v>20.339999999999996</v>
      </c>
      <c r="U294" s="116">
        <f t="shared" si="112"/>
        <v>19.600000000000001</v>
      </c>
      <c r="V294" s="116">
        <f t="shared" si="113"/>
        <v>18.225000000000001</v>
      </c>
      <c r="Y294" s="116">
        <f t="shared" si="114"/>
        <v>19.560000000000002</v>
      </c>
      <c r="Z294" s="113">
        <v>20.2</v>
      </c>
      <c r="AA294" s="113">
        <v>24.6</v>
      </c>
      <c r="AB294" s="113">
        <v>22.1</v>
      </c>
      <c r="AC294" s="113">
        <v>14.4</v>
      </c>
      <c r="AD294" s="113">
        <v>16.5</v>
      </c>
      <c r="AE294" s="115"/>
      <c r="AG294" s="116">
        <f t="shared" si="115"/>
        <v>19.439999999999998</v>
      </c>
      <c r="AH294" s="113">
        <v>20.399999999999999</v>
      </c>
      <c r="AI294" s="113">
        <v>24.1</v>
      </c>
      <c r="AJ294" s="113">
        <v>21.1</v>
      </c>
      <c r="AK294" s="113">
        <v>15.1</v>
      </c>
      <c r="AL294" s="113">
        <v>16.5</v>
      </c>
      <c r="AM294" s="115"/>
      <c r="AO294" s="116">
        <f t="shared" si="116"/>
        <v>19.850000000000001</v>
      </c>
      <c r="AP294" s="113">
        <v>20.8</v>
      </c>
      <c r="AQ294" s="113">
        <v>24.9</v>
      </c>
      <c r="AR294" s="113">
        <v>21.9</v>
      </c>
      <c r="AS294" s="113">
        <v>15.7</v>
      </c>
      <c r="AT294" s="113">
        <v>16.899999999999999</v>
      </c>
      <c r="AU294" s="115"/>
      <c r="AW294" s="116">
        <f t="shared" si="117"/>
        <v>20.420000000000002</v>
      </c>
      <c r="AX294" s="113">
        <v>21.2</v>
      </c>
      <c r="AY294" s="113">
        <v>25.3</v>
      </c>
      <c r="AZ294" s="113">
        <v>22.2</v>
      </c>
      <c r="BA294" s="113">
        <v>16.2</v>
      </c>
      <c r="BB294" s="113">
        <v>17.2</v>
      </c>
      <c r="BC294" s="115"/>
      <c r="BE294" s="116">
        <f t="shared" si="118"/>
        <v>14.025</v>
      </c>
      <c r="BF294" s="113">
        <v>17</v>
      </c>
      <c r="BG294" s="113">
        <v>19.100000000000001</v>
      </c>
      <c r="BI294" s="113">
        <v>10.4</v>
      </c>
      <c r="BJ294" s="113">
        <v>9.6</v>
      </c>
      <c r="BK294" s="115"/>
      <c r="BM294" s="116">
        <f t="shared" si="119"/>
        <v>16.98</v>
      </c>
      <c r="BN294" s="113">
        <v>20</v>
      </c>
      <c r="BO294" s="113">
        <v>21.6</v>
      </c>
      <c r="BP294" s="113">
        <v>17.8</v>
      </c>
      <c r="BQ294" s="113">
        <v>12.9</v>
      </c>
      <c r="BR294" s="113">
        <v>12.6</v>
      </c>
      <c r="BU294" s="116">
        <f t="shared" si="120"/>
        <v>18.36</v>
      </c>
      <c r="BV294" s="113">
        <v>20.3</v>
      </c>
      <c r="BW294" s="113">
        <v>22.9</v>
      </c>
      <c r="BX294" s="113">
        <v>20</v>
      </c>
      <c r="BY294" s="113">
        <v>15.1</v>
      </c>
      <c r="BZ294" s="113">
        <v>13.5</v>
      </c>
      <c r="CC294" s="116">
        <f t="shared" si="121"/>
        <v>20.339999999999996</v>
      </c>
      <c r="CD294" s="113">
        <v>21.8</v>
      </c>
      <c r="CE294" s="113">
        <v>24.8</v>
      </c>
      <c r="CF294" s="113">
        <v>21.6</v>
      </c>
      <c r="CG294" s="113">
        <v>17.899999999999999</v>
      </c>
      <c r="CH294" s="113">
        <v>15.6</v>
      </c>
      <c r="CK294" s="116">
        <f t="shared" si="122"/>
        <v>19.600000000000001</v>
      </c>
      <c r="CL294" s="113">
        <v>22.2</v>
      </c>
      <c r="CM294" s="113">
        <v>24.2</v>
      </c>
      <c r="CN294" s="113">
        <v>20.9</v>
      </c>
      <c r="CO294" s="113">
        <v>15.3</v>
      </c>
      <c r="CP294" s="113">
        <v>15.4</v>
      </c>
      <c r="CS294" s="116">
        <f t="shared" si="123"/>
        <v>18.225000000000001</v>
      </c>
      <c r="CT294" s="113">
        <v>21.5</v>
      </c>
      <c r="CU294" s="113">
        <v>23</v>
      </c>
      <c r="CV294" s="113">
        <v>19.2</v>
      </c>
      <c r="CW294" s="113">
        <v>15.7</v>
      </c>
      <c r="CX294" s="113">
        <v>15</v>
      </c>
      <c r="DA294" s="113">
        <v>46048</v>
      </c>
      <c r="DB294" s="113">
        <v>5.625</v>
      </c>
      <c r="DC294" s="113">
        <v>1.8</v>
      </c>
    </row>
    <row r="295" spans="3:107">
      <c r="C295" s="115">
        <f t="shared" si="124"/>
        <v>294</v>
      </c>
      <c r="D295" s="116">
        <f t="shared" si="101"/>
        <v>16.078749999999996</v>
      </c>
      <c r="E295" s="116">
        <f t="shared" si="102"/>
        <v>15.499999999999996</v>
      </c>
      <c r="F295" s="116">
        <f t="shared" si="103"/>
        <v>8.0787499999999959</v>
      </c>
      <c r="G295" s="116">
        <f>指導機関用調整項目!$G$2*F295/$F$367</f>
        <v>6.4913019813339204e-002</v>
      </c>
      <c r="H295" s="116">
        <f t="shared" si="125"/>
        <v>22.86342475625861</v>
      </c>
      <c r="I295" s="116">
        <f>IF(降水量!Y295&gt;0,降水量!Y295*飽差!I295*F295*E295,0)</f>
        <v>17.446477804825239</v>
      </c>
      <c r="J295" s="116">
        <f>指導機関用調整項目!$G$2*I295/$I$367</f>
        <v>5.0592055396113396e-002</v>
      </c>
      <c r="K295" s="116"/>
      <c r="M295" s="116">
        <f t="shared" si="104"/>
        <v>16.920000000000002</v>
      </c>
      <c r="N295" s="116">
        <f t="shared" si="105"/>
        <v>16.96</v>
      </c>
      <c r="O295" s="116">
        <f t="shared" si="106"/>
        <v>17.725000000000001</v>
      </c>
      <c r="P295" s="116">
        <f t="shared" si="107"/>
        <v>17.86</v>
      </c>
      <c r="Q295" s="116">
        <f t="shared" si="108"/>
        <v>11.8</v>
      </c>
      <c r="R295" s="116">
        <f t="shared" si="109"/>
        <v>14.38</v>
      </c>
      <c r="S295" s="116">
        <f t="shared" si="110"/>
        <v>15.499999999999996</v>
      </c>
      <c r="T295" s="116">
        <f t="shared" si="111"/>
        <v>17.880000000000003</v>
      </c>
      <c r="U295" s="116">
        <f t="shared" si="112"/>
        <v>17</v>
      </c>
      <c r="V295" s="116">
        <f t="shared" si="113"/>
        <v>16.55</v>
      </c>
      <c r="Y295" s="116">
        <f t="shared" si="114"/>
        <v>16.920000000000002</v>
      </c>
      <c r="Z295" s="113">
        <v>16.3</v>
      </c>
      <c r="AA295" s="113">
        <v>17.8</v>
      </c>
      <c r="AB295" s="113">
        <v>19</v>
      </c>
      <c r="AC295" s="113">
        <v>16.600000000000001</v>
      </c>
      <c r="AD295" s="113">
        <v>14.9</v>
      </c>
      <c r="AE295" s="115"/>
      <c r="AG295" s="116">
        <f t="shared" si="115"/>
        <v>16.96</v>
      </c>
      <c r="AH295" s="113">
        <v>16.5</v>
      </c>
      <c r="AI295" s="113">
        <v>17.5</v>
      </c>
      <c r="AJ295" s="113">
        <v>18.600000000000001</v>
      </c>
      <c r="AK295" s="113">
        <v>16.7</v>
      </c>
      <c r="AL295" s="113">
        <v>15.5</v>
      </c>
      <c r="AM295" s="115"/>
      <c r="AO295" s="116">
        <f t="shared" si="116"/>
        <v>17.725000000000001</v>
      </c>
      <c r="AP295" s="113">
        <v>17.399999999999999</v>
      </c>
      <c r="AQ295" s="113">
        <v>18.899999999999999</v>
      </c>
      <c r="AR295" s="113">
        <v>18.600000000000001</v>
      </c>
      <c r="AS295" s="113">
        <v>17.100000000000001</v>
      </c>
      <c r="AT295" s="113">
        <v>16.3</v>
      </c>
      <c r="AU295" s="115"/>
      <c r="AW295" s="116">
        <f t="shared" si="117"/>
        <v>17.86</v>
      </c>
      <c r="AX295" s="113">
        <v>17.8</v>
      </c>
      <c r="AY295" s="113">
        <v>19.100000000000001</v>
      </c>
      <c r="AZ295" s="113">
        <v>19.3</v>
      </c>
      <c r="BA295" s="113">
        <v>17.5</v>
      </c>
      <c r="BB295" s="113">
        <v>15.6</v>
      </c>
      <c r="BC295" s="115"/>
      <c r="BE295" s="116">
        <f t="shared" si="118"/>
        <v>11.8</v>
      </c>
      <c r="BF295" s="113">
        <v>14.1</v>
      </c>
      <c r="BG295" s="113">
        <v>14.1</v>
      </c>
      <c r="BI295" s="113">
        <v>10.4</v>
      </c>
      <c r="BJ295" s="113">
        <v>8.6</v>
      </c>
      <c r="BK295" s="115"/>
      <c r="BM295" s="116">
        <f t="shared" si="119"/>
        <v>14.38</v>
      </c>
      <c r="BN295" s="113">
        <v>16.7</v>
      </c>
      <c r="BO295" s="113">
        <v>16.399999999999999</v>
      </c>
      <c r="BP295" s="113">
        <v>14.1</v>
      </c>
      <c r="BQ295" s="113">
        <v>13.2</v>
      </c>
      <c r="BR295" s="113">
        <v>11.5</v>
      </c>
      <c r="BU295" s="116">
        <f t="shared" si="120"/>
        <v>15.499999999999996</v>
      </c>
      <c r="BV295" s="113">
        <v>15.6</v>
      </c>
      <c r="BW295" s="113">
        <v>17.3</v>
      </c>
      <c r="BX295" s="113">
        <v>15.2</v>
      </c>
      <c r="BY295" s="113">
        <v>15.8</v>
      </c>
      <c r="BZ295" s="113">
        <v>13.6</v>
      </c>
      <c r="CC295" s="116">
        <f t="shared" si="121"/>
        <v>17.880000000000003</v>
      </c>
      <c r="CD295" s="113">
        <v>18.2</v>
      </c>
      <c r="CE295" s="113">
        <v>20.100000000000001</v>
      </c>
      <c r="CF295" s="113">
        <v>17.100000000000001</v>
      </c>
      <c r="CG295" s="113">
        <v>18.600000000000001</v>
      </c>
      <c r="CH295" s="113">
        <v>15.4</v>
      </c>
      <c r="CK295" s="116">
        <f t="shared" si="122"/>
        <v>17</v>
      </c>
      <c r="CL295" s="113">
        <v>17.399999999999999</v>
      </c>
      <c r="CM295" s="113">
        <v>19</v>
      </c>
      <c r="CN295" s="113">
        <v>16.600000000000001</v>
      </c>
      <c r="CO295" s="113">
        <v>16.8</v>
      </c>
      <c r="CP295" s="113">
        <v>15.2</v>
      </c>
      <c r="CS295" s="116">
        <f t="shared" si="123"/>
        <v>16.55</v>
      </c>
      <c r="CT295" s="113">
        <v>17.600000000000001</v>
      </c>
      <c r="CU295" s="113">
        <v>18.2</v>
      </c>
      <c r="CV295" s="113">
        <v>16.5</v>
      </c>
      <c r="CW295" s="113">
        <v>16.399999999999999</v>
      </c>
      <c r="CX295" s="113">
        <v>15.1</v>
      </c>
      <c r="DA295" s="113">
        <v>46049</v>
      </c>
      <c r="DB295" s="113">
        <v>5.9037499999999996</v>
      </c>
      <c r="DC295" s="113">
        <v>3.8</v>
      </c>
    </row>
    <row r="296" spans="3:107">
      <c r="C296" s="115">
        <f t="shared" si="124"/>
        <v>295</v>
      </c>
      <c r="D296" s="116">
        <f t="shared" si="101"/>
        <v>15.420700000000002</v>
      </c>
      <c r="E296" s="116">
        <f t="shared" si="102"/>
        <v>14.680000000000001</v>
      </c>
      <c r="F296" s="116">
        <f t="shared" si="103"/>
        <v>7.4207000000000019</v>
      </c>
      <c r="G296" s="116">
        <f>指導機関用調整項目!$G$2*F296/$F$367</f>
        <v>5.9625566594936917e-002</v>
      </c>
      <c r="H296" s="116">
        <f t="shared" si="125"/>
        <v>22.923050322853548</v>
      </c>
      <c r="I296" s="116">
        <f>IF(降水量!Y296&gt;0,降水量!Y296*飽差!I296*F296*E296,0)</f>
        <v>15.898777071303655</v>
      </c>
      <c r="J296" s="116">
        <f>指導機関用調整項目!$G$2*I296/$I$367</f>
        <v>4.6103965472010025e-002</v>
      </c>
      <c r="K296" s="116"/>
      <c r="M296" s="116">
        <f t="shared" si="104"/>
        <v>15.579999999999998</v>
      </c>
      <c r="N296" s="116">
        <f t="shared" si="105"/>
        <v>15.559999999999999</v>
      </c>
      <c r="O296" s="116">
        <f t="shared" si="106"/>
        <v>16.900000000000002</v>
      </c>
      <c r="P296" s="116">
        <f t="shared" si="107"/>
        <v>16.559999999999999</v>
      </c>
      <c r="Q296" s="116">
        <f t="shared" si="108"/>
        <v>11.2</v>
      </c>
      <c r="R296" s="116">
        <f t="shared" si="109"/>
        <v>13.419999999999998</v>
      </c>
      <c r="S296" s="116">
        <f t="shared" si="110"/>
        <v>14.680000000000001</v>
      </c>
      <c r="T296" s="116">
        <f t="shared" si="111"/>
        <v>17.580000000000002</v>
      </c>
      <c r="U296" s="116">
        <f t="shared" si="112"/>
        <v>16.36</v>
      </c>
      <c r="V296" s="116">
        <f t="shared" si="113"/>
        <v>16</v>
      </c>
      <c r="Y296" s="116">
        <f t="shared" si="114"/>
        <v>15.579999999999998</v>
      </c>
      <c r="Z296" s="113">
        <v>13.1</v>
      </c>
      <c r="AA296" s="113">
        <v>16.899999999999999</v>
      </c>
      <c r="AB296" s="113">
        <v>15</v>
      </c>
      <c r="AC296" s="113">
        <v>19.3</v>
      </c>
      <c r="AD296" s="113">
        <v>13.6</v>
      </c>
      <c r="AE296" s="115"/>
      <c r="AG296" s="116">
        <f t="shared" si="115"/>
        <v>15.559999999999999</v>
      </c>
      <c r="AH296" s="113">
        <v>13.2</v>
      </c>
      <c r="AI296" s="113">
        <v>16.899999999999999</v>
      </c>
      <c r="AJ296" s="113">
        <v>15.7</v>
      </c>
      <c r="AK296" s="113">
        <v>18.100000000000001</v>
      </c>
      <c r="AL296" s="113">
        <v>13.9</v>
      </c>
      <c r="AM296" s="115"/>
      <c r="AO296" s="116">
        <f t="shared" si="116"/>
        <v>16.900000000000002</v>
      </c>
      <c r="AP296" s="113">
        <v>14.2</v>
      </c>
      <c r="AQ296" s="113">
        <v>17.8</v>
      </c>
      <c r="AR296" s="113">
        <v>16.100000000000001</v>
      </c>
      <c r="AS296" s="113">
        <v>18.600000000000001</v>
      </c>
      <c r="AT296" s="113">
        <v>15.1</v>
      </c>
      <c r="AU296" s="115"/>
      <c r="AW296" s="116">
        <f t="shared" si="117"/>
        <v>16.559999999999999</v>
      </c>
      <c r="AX296" s="113">
        <v>14.7</v>
      </c>
      <c r="AY296" s="113">
        <v>17.899999999999999</v>
      </c>
      <c r="AZ296" s="113">
        <v>15.6</v>
      </c>
      <c r="BA296" s="113">
        <v>19.399999999999999</v>
      </c>
      <c r="BB296" s="113">
        <v>15.2</v>
      </c>
      <c r="BC296" s="115"/>
      <c r="BE296" s="116">
        <f t="shared" si="118"/>
        <v>11.2</v>
      </c>
      <c r="BF296" s="113">
        <v>12.3</v>
      </c>
      <c r="BG296" s="113">
        <v>11.8</v>
      </c>
      <c r="BI296" s="113">
        <v>11.4</v>
      </c>
      <c r="BJ296" s="113">
        <v>9.3000000000000007</v>
      </c>
      <c r="BK296" s="115"/>
      <c r="BM296" s="116">
        <f t="shared" si="119"/>
        <v>13.419999999999998</v>
      </c>
      <c r="BN296" s="113">
        <v>14.5</v>
      </c>
      <c r="BO296" s="113">
        <v>14.7</v>
      </c>
      <c r="BP296" s="113">
        <v>10.9</v>
      </c>
      <c r="BQ296" s="113">
        <v>14.5</v>
      </c>
      <c r="BR296" s="113">
        <v>12.5</v>
      </c>
      <c r="BU296" s="116">
        <f t="shared" si="120"/>
        <v>14.680000000000001</v>
      </c>
      <c r="BV296" s="113">
        <v>12.7</v>
      </c>
      <c r="BW296" s="113">
        <v>16.399999999999999</v>
      </c>
      <c r="BX296" s="113">
        <v>13.1</v>
      </c>
      <c r="BY296" s="113">
        <v>17.3</v>
      </c>
      <c r="BZ296" s="113">
        <v>13.9</v>
      </c>
      <c r="CC296" s="116">
        <f t="shared" si="121"/>
        <v>17.580000000000002</v>
      </c>
      <c r="CD296" s="113">
        <v>16</v>
      </c>
      <c r="CE296" s="113">
        <v>19.7</v>
      </c>
      <c r="CF296" s="113">
        <v>15.2</v>
      </c>
      <c r="CG296" s="113">
        <v>20.6</v>
      </c>
      <c r="CH296" s="113">
        <v>16.399999999999999</v>
      </c>
      <c r="CK296" s="116">
        <f t="shared" si="122"/>
        <v>16.36</v>
      </c>
      <c r="CL296" s="113">
        <v>14.4</v>
      </c>
      <c r="CM296" s="113">
        <v>18.100000000000001</v>
      </c>
      <c r="CN296" s="113">
        <v>15.1</v>
      </c>
      <c r="CO296" s="113">
        <v>19.2</v>
      </c>
      <c r="CP296" s="113">
        <v>15</v>
      </c>
      <c r="CS296" s="116">
        <f t="shared" si="123"/>
        <v>16</v>
      </c>
      <c r="CT296" s="113">
        <v>13.7</v>
      </c>
      <c r="CU296" s="113">
        <v>17.399999999999999</v>
      </c>
      <c r="CV296" s="113">
        <v>14.6</v>
      </c>
      <c r="CW296" s="113">
        <v>17.8</v>
      </c>
      <c r="CX296" s="113">
        <v>14.2</v>
      </c>
      <c r="DA296" s="113">
        <v>46050</v>
      </c>
      <c r="DB296" s="113">
        <v>6.3966666666666656</v>
      </c>
      <c r="DC296" s="113">
        <v>4.5</v>
      </c>
    </row>
    <row r="297" spans="3:107">
      <c r="C297" s="115">
        <f t="shared" si="124"/>
        <v>296</v>
      </c>
      <c r="D297" s="116">
        <f t="shared" si="101"/>
        <v>16.5442</v>
      </c>
      <c r="E297" s="116">
        <f t="shared" si="102"/>
        <v>16.080000000000002</v>
      </c>
      <c r="F297" s="116">
        <f t="shared" si="103"/>
        <v>8.5442</v>
      </c>
      <c r="G297" s="116">
        <f>指導機関用調整項目!$G$2*F297/$F$367</f>
        <v>6.8652925748306753e-002</v>
      </c>
      <c r="H297" s="116">
        <f t="shared" si="125"/>
        <v>22.991703248601855</v>
      </c>
      <c r="I297" s="116">
        <f>IF(降水量!Y297&gt;0,降水量!Y297*飽差!I297*F297*E297,0)</f>
        <v>19.971200191246893</v>
      </c>
      <c r="J297" s="116">
        <f>指導機関用調整項目!$G$2*I297/$I$367</f>
        <v>5.7913355217348653e-002</v>
      </c>
      <c r="K297" s="116"/>
      <c r="M297" s="116">
        <f t="shared" si="104"/>
        <v>16.520000000000003</v>
      </c>
      <c r="N297" s="116">
        <f t="shared" si="105"/>
        <v>16.899999999999999</v>
      </c>
      <c r="O297" s="116">
        <f t="shared" si="106"/>
        <v>18.05</v>
      </c>
      <c r="P297" s="116">
        <f t="shared" si="107"/>
        <v>17.559999999999999</v>
      </c>
      <c r="Q297" s="116">
        <f t="shared" si="108"/>
        <v>11.574999999999999</v>
      </c>
      <c r="R297" s="116">
        <f t="shared" si="109"/>
        <v>14.38</v>
      </c>
      <c r="S297" s="116">
        <f t="shared" si="110"/>
        <v>16.080000000000002</v>
      </c>
      <c r="T297" s="116">
        <f t="shared" si="111"/>
        <v>18.599999999999998</v>
      </c>
      <c r="U297" s="116">
        <f t="shared" si="112"/>
        <v>17.22</v>
      </c>
      <c r="V297" s="116">
        <f t="shared" si="113"/>
        <v>17.324999999999999</v>
      </c>
      <c r="Y297" s="116">
        <f t="shared" si="114"/>
        <v>16.520000000000003</v>
      </c>
      <c r="Z297" s="113">
        <v>14.1</v>
      </c>
      <c r="AA297" s="113">
        <v>19.8</v>
      </c>
      <c r="AB297" s="113">
        <v>15.4</v>
      </c>
      <c r="AC297" s="113">
        <v>18.600000000000001</v>
      </c>
      <c r="AD297" s="113">
        <v>14.7</v>
      </c>
      <c r="AE297" s="115"/>
      <c r="AG297" s="116">
        <f t="shared" si="115"/>
        <v>16.899999999999999</v>
      </c>
      <c r="AH297" s="113">
        <v>14.1</v>
      </c>
      <c r="AI297" s="113">
        <v>20.100000000000001</v>
      </c>
      <c r="AJ297" s="113">
        <v>16.3</v>
      </c>
      <c r="AK297" s="113">
        <v>18.8</v>
      </c>
      <c r="AL297" s="113">
        <v>15.2</v>
      </c>
      <c r="AM297" s="115"/>
      <c r="AO297" s="116">
        <f t="shared" si="116"/>
        <v>18.05</v>
      </c>
      <c r="AP297" s="113">
        <v>15.2</v>
      </c>
      <c r="AQ297" s="113">
        <v>20.9</v>
      </c>
      <c r="AR297" s="113">
        <v>16.3</v>
      </c>
      <c r="AS297" s="113">
        <v>18.899999999999999</v>
      </c>
      <c r="AT297" s="113">
        <v>16.100000000000001</v>
      </c>
      <c r="AU297" s="115"/>
      <c r="AW297" s="116">
        <f t="shared" si="117"/>
        <v>17.559999999999999</v>
      </c>
      <c r="AX297" s="113">
        <v>15.5</v>
      </c>
      <c r="AY297" s="113">
        <v>20.9</v>
      </c>
      <c r="AZ297" s="113">
        <v>16.399999999999999</v>
      </c>
      <c r="BA297" s="113">
        <v>19.2</v>
      </c>
      <c r="BB297" s="113">
        <v>15.8</v>
      </c>
      <c r="BC297" s="115"/>
      <c r="BE297" s="116">
        <f t="shared" si="118"/>
        <v>11.574999999999999</v>
      </c>
      <c r="BF297" s="113">
        <v>11.2</v>
      </c>
      <c r="BG297" s="113">
        <v>13.9</v>
      </c>
      <c r="BI297" s="113">
        <v>11.9</v>
      </c>
      <c r="BJ297" s="113">
        <v>9.3000000000000007</v>
      </c>
      <c r="BK297" s="115"/>
      <c r="BM297" s="116">
        <f t="shared" si="119"/>
        <v>14.38</v>
      </c>
      <c r="BN297" s="113">
        <v>14.1</v>
      </c>
      <c r="BO297" s="113">
        <v>17.600000000000001</v>
      </c>
      <c r="BP297" s="113">
        <v>12.6</v>
      </c>
      <c r="BQ297" s="113">
        <v>14.2</v>
      </c>
      <c r="BR297" s="113">
        <v>13.4</v>
      </c>
      <c r="BU297" s="116">
        <f t="shared" si="120"/>
        <v>16.080000000000002</v>
      </c>
      <c r="BV297" s="113">
        <v>13.7</v>
      </c>
      <c r="BW297" s="113">
        <v>19.600000000000001</v>
      </c>
      <c r="BX297" s="113">
        <v>15.2</v>
      </c>
      <c r="BY297" s="113">
        <v>17.7</v>
      </c>
      <c r="BZ297" s="113">
        <v>14.2</v>
      </c>
      <c r="CC297" s="116">
        <f t="shared" si="121"/>
        <v>18.599999999999998</v>
      </c>
      <c r="CD297" s="113">
        <v>17</v>
      </c>
      <c r="CE297" s="113">
        <v>22.1</v>
      </c>
      <c r="CF297" s="113">
        <v>16.7</v>
      </c>
      <c r="CG297" s="113">
        <v>20.399999999999999</v>
      </c>
      <c r="CH297" s="113">
        <v>16.8</v>
      </c>
      <c r="CK297" s="116">
        <f t="shared" si="122"/>
        <v>17.22</v>
      </c>
      <c r="CL297" s="113">
        <v>15.6</v>
      </c>
      <c r="CM297" s="113">
        <v>20.5</v>
      </c>
      <c r="CN297" s="113">
        <v>15.9</v>
      </c>
      <c r="CO297" s="113">
        <v>19.5</v>
      </c>
      <c r="CP297" s="113">
        <v>14.6</v>
      </c>
      <c r="CS297" s="116">
        <f t="shared" si="123"/>
        <v>17.324999999999999</v>
      </c>
      <c r="CT297" s="113">
        <v>14.5</v>
      </c>
      <c r="CU297" s="113">
        <v>19.5</v>
      </c>
      <c r="CV297" s="113">
        <v>15.8</v>
      </c>
      <c r="CW297" s="113">
        <v>18.7</v>
      </c>
      <c r="CX297" s="113">
        <v>15.3</v>
      </c>
      <c r="DA297" s="113">
        <v>46051</v>
      </c>
      <c r="DB297" s="113">
        <v>6.2054166666666672</v>
      </c>
      <c r="DC297" s="113">
        <v>2.2000000000000002</v>
      </c>
    </row>
    <row r="298" spans="3:107">
      <c r="C298" s="115">
        <f t="shared" si="124"/>
        <v>297</v>
      </c>
      <c r="D298" s="116">
        <f t="shared" si="101"/>
        <v>16.640499999999999</v>
      </c>
      <c r="E298" s="116">
        <f t="shared" si="102"/>
        <v>16.2</v>
      </c>
      <c r="F298" s="116">
        <f t="shared" si="103"/>
        <v>8.6404999999999994</v>
      </c>
      <c r="G298" s="116">
        <f>指導機関用調整項目!$G$2*F298/$F$367</f>
        <v>6.942669939002416e-002</v>
      </c>
      <c r="H298" s="116">
        <f t="shared" si="125"/>
        <v>23.06112994799188</v>
      </c>
      <c r="I298" s="116">
        <f>IF(降水量!Y298&gt;0,降水量!Y298*飽差!I298*F298*E298,0)</f>
        <v>12.770471488378318</v>
      </c>
      <c r="J298" s="116">
        <f>指導機関用調整項目!$G$2*I298/$I$367</f>
        <v>3.7032368836982819e-002</v>
      </c>
      <c r="K298" s="116"/>
      <c r="M298" s="116">
        <f t="shared" si="104"/>
        <v>16.16</v>
      </c>
      <c r="N298" s="116">
        <f t="shared" si="105"/>
        <v>16.34</v>
      </c>
      <c r="O298" s="116">
        <f t="shared" si="106"/>
        <v>17.7</v>
      </c>
      <c r="P298" s="116">
        <f t="shared" si="107"/>
        <v>17.399999999999999</v>
      </c>
      <c r="Q298" s="116">
        <f t="shared" si="108"/>
        <v>11.95</v>
      </c>
      <c r="R298" s="116">
        <f t="shared" si="109"/>
        <v>14.419999999999998</v>
      </c>
      <c r="S298" s="116">
        <f t="shared" si="110"/>
        <v>16.2</v>
      </c>
      <c r="T298" s="116">
        <f t="shared" si="111"/>
        <v>18.559999999999999</v>
      </c>
      <c r="U298" s="116">
        <f t="shared" si="112"/>
        <v>17.46</v>
      </c>
      <c r="V298" s="116">
        <f t="shared" si="113"/>
        <v>17.899999999999999</v>
      </c>
      <c r="Y298" s="116">
        <f t="shared" si="114"/>
        <v>16.16</v>
      </c>
      <c r="Z298" s="113">
        <v>13.2</v>
      </c>
      <c r="AA298" s="113">
        <v>22.5</v>
      </c>
      <c r="AB298" s="113">
        <v>16</v>
      </c>
      <c r="AC298" s="113">
        <v>15.3</v>
      </c>
      <c r="AD298" s="113">
        <v>13.8</v>
      </c>
      <c r="AE298" s="115"/>
      <c r="AG298" s="116">
        <f t="shared" si="115"/>
        <v>16.34</v>
      </c>
      <c r="AH298" s="113">
        <v>13</v>
      </c>
      <c r="AI298" s="113">
        <v>21.6</v>
      </c>
      <c r="AJ298" s="113">
        <v>16.5</v>
      </c>
      <c r="AK298" s="113">
        <v>16.100000000000001</v>
      </c>
      <c r="AL298" s="113">
        <v>14.5</v>
      </c>
      <c r="AM298" s="115"/>
      <c r="AO298" s="116">
        <f t="shared" si="116"/>
        <v>17.7</v>
      </c>
      <c r="AP298" s="113">
        <v>14.7</v>
      </c>
      <c r="AQ298" s="113">
        <v>21.6</v>
      </c>
      <c r="AR298" s="113">
        <v>16.100000000000001</v>
      </c>
      <c r="AS298" s="113">
        <v>16.899999999999999</v>
      </c>
      <c r="AT298" s="113">
        <v>16.2</v>
      </c>
      <c r="AU298" s="115"/>
      <c r="AW298" s="116">
        <f t="shared" si="117"/>
        <v>17.399999999999999</v>
      </c>
      <c r="AX298" s="113">
        <v>14.8</v>
      </c>
      <c r="AY298" s="113">
        <v>21.9</v>
      </c>
      <c r="AZ298" s="113">
        <v>17.5</v>
      </c>
      <c r="BA298" s="113">
        <v>16.899999999999999</v>
      </c>
      <c r="BB298" s="113">
        <v>15.9</v>
      </c>
      <c r="BC298" s="115"/>
      <c r="BE298" s="116">
        <f t="shared" si="118"/>
        <v>11.95</v>
      </c>
      <c r="BF298" s="113">
        <v>11.4</v>
      </c>
      <c r="BG298" s="113">
        <v>16.899999999999999</v>
      </c>
      <c r="BI298" s="113">
        <v>11</v>
      </c>
      <c r="BJ298" s="113">
        <v>8.5</v>
      </c>
      <c r="BK298" s="115"/>
      <c r="BM298" s="116">
        <f t="shared" si="119"/>
        <v>14.419999999999998</v>
      </c>
      <c r="BN298" s="113">
        <v>13.4</v>
      </c>
      <c r="BO298" s="113">
        <v>18.7</v>
      </c>
      <c r="BP298" s="113">
        <v>13</v>
      </c>
      <c r="BQ298" s="113">
        <v>14.2</v>
      </c>
      <c r="BR298" s="113">
        <v>12.8</v>
      </c>
      <c r="BU298" s="116">
        <f t="shared" si="120"/>
        <v>16.2</v>
      </c>
      <c r="BV298" s="113">
        <v>13.1</v>
      </c>
      <c r="BW298" s="113">
        <v>21.7</v>
      </c>
      <c r="BX298" s="113">
        <v>16.600000000000001</v>
      </c>
      <c r="BY298" s="113">
        <v>14.7</v>
      </c>
      <c r="BZ298" s="113">
        <v>14.9</v>
      </c>
      <c r="CC298" s="116">
        <f t="shared" si="121"/>
        <v>18.559999999999999</v>
      </c>
      <c r="CD298" s="113">
        <v>16.5</v>
      </c>
      <c r="CE298" s="113">
        <v>23.4</v>
      </c>
      <c r="CF298" s="113">
        <v>18.399999999999999</v>
      </c>
      <c r="CG298" s="113">
        <v>16.7</v>
      </c>
      <c r="CH298" s="113">
        <v>17.8</v>
      </c>
      <c r="CK298" s="116">
        <f t="shared" si="122"/>
        <v>17.46</v>
      </c>
      <c r="CL298" s="113">
        <v>15.1</v>
      </c>
      <c r="CM298" s="113">
        <v>23.4</v>
      </c>
      <c r="CN298" s="113">
        <v>16.7</v>
      </c>
      <c r="CO298" s="113">
        <v>16.5</v>
      </c>
      <c r="CP298" s="113">
        <v>15.6</v>
      </c>
      <c r="CS298" s="116">
        <f t="shared" si="123"/>
        <v>17.899999999999999</v>
      </c>
      <c r="CT298" s="113">
        <v>15.3</v>
      </c>
      <c r="CU298" s="113">
        <v>21.9</v>
      </c>
      <c r="CV298" s="113">
        <v>16.899999999999999</v>
      </c>
      <c r="CW298" s="113">
        <v>16.899999999999999</v>
      </c>
      <c r="CX298" s="113">
        <v>15.9</v>
      </c>
      <c r="DA298" s="113">
        <v>46052</v>
      </c>
      <c r="DB298" s="113">
        <v>5.8024999999999993</v>
      </c>
      <c r="DC298" s="113">
        <v>1.2</v>
      </c>
    </row>
    <row r="299" spans="3:107">
      <c r="C299" s="115">
        <f t="shared" si="124"/>
        <v>298</v>
      </c>
      <c r="D299" s="116">
        <f t="shared" si="101"/>
        <v>16.239249999999998</v>
      </c>
      <c r="E299" s="116">
        <f t="shared" si="102"/>
        <v>15.7</v>
      </c>
      <c r="F299" s="116">
        <f t="shared" si="103"/>
        <v>8.2392499999999984</v>
      </c>
      <c r="G299" s="116">
        <f>指導機関用調整項目!$G$2*F299/$F$367</f>
        <v>6.6202642549534924e-002</v>
      </c>
      <c r="H299" s="116">
        <f t="shared" si="125"/>
        <v>23.127332590541414</v>
      </c>
      <c r="I299" s="116">
        <f>IF(降水量!Y299&gt;0,降水量!Y299*飽差!I299*F299*E299,0)</f>
        <v>10.6722440222429</v>
      </c>
      <c r="J299" s="116">
        <f>指導機関用調整項目!$G$2*I299/$I$367</f>
        <v>3.0947837541444739e-002</v>
      </c>
      <c r="K299" s="116"/>
      <c r="M299" s="116">
        <f t="shared" si="104"/>
        <v>16.100000000000001</v>
      </c>
      <c r="N299" s="116">
        <f t="shared" si="105"/>
        <v>15.98</v>
      </c>
      <c r="O299" s="116">
        <f t="shared" si="106"/>
        <v>17.074999999999999</v>
      </c>
      <c r="P299" s="116">
        <f t="shared" si="107"/>
        <v>17.2</v>
      </c>
      <c r="Q299" s="116">
        <f t="shared" si="108"/>
        <v>11.475000000000001</v>
      </c>
      <c r="R299" s="116">
        <f t="shared" si="109"/>
        <v>13.940000000000001</v>
      </c>
      <c r="S299" s="116">
        <f t="shared" si="110"/>
        <v>15.7</v>
      </c>
      <c r="T299" s="116">
        <f t="shared" si="111"/>
        <v>18.14</v>
      </c>
      <c r="U299" s="116">
        <f t="shared" si="112"/>
        <v>16.98</v>
      </c>
      <c r="V299" s="116">
        <f t="shared" si="113"/>
        <v>16.350000000000001</v>
      </c>
      <c r="Y299" s="116">
        <f t="shared" si="114"/>
        <v>16.100000000000001</v>
      </c>
      <c r="Z299" s="113">
        <v>14.7</v>
      </c>
      <c r="AA299" s="113">
        <v>24</v>
      </c>
      <c r="AB299" s="113">
        <v>15.7</v>
      </c>
      <c r="AC299" s="113">
        <v>11.3</v>
      </c>
      <c r="AD299" s="113">
        <v>14.8</v>
      </c>
      <c r="AE299" s="115"/>
      <c r="AG299" s="116">
        <f t="shared" si="115"/>
        <v>15.98</v>
      </c>
      <c r="AH299" s="113">
        <v>14.3</v>
      </c>
      <c r="AI299" s="113">
        <v>23.4</v>
      </c>
      <c r="AJ299" s="113">
        <v>16.3</v>
      </c>
      <c r="AK299" s="113">
        <v>12.2</v>
      </c>
      <c r="AL299" s="113">
        <v>13.7</v>
      </c>
      <c r="AM299" s="115"/>
      <c r="AO299" s="116">
        <f t="shared" si="116"/>
        <v>17.074999999999999</v>
      </c>
      <c r="AP299" s="113">
        <v>15.1</v>
      </c>
      <c r="AQ299" s="113">
        <v>23</v>
      </c>
      <c r="AR299" s="113">
        <v>16.899999999999999</v>
      </c>
      <c r="AS299" s="113">
        <v>13</v>
      </c>
      <c r="AT299" s="113">
        <v>15.4</v>
      </c>
      <c r="AU299" s="115"/>
      <c r="AW299" s="116">
        <f t="shared" si="117"/>
        <v>17.2</v>
      </c>
      <c r="AX299" s="113">
        <v>15.5</v>
      </c>
      <c r="AY299" s="113">
        <v>23.4</v>
      </c>
      <c r="AZ299" s="113">
        <v>17.2</v>
      </c>
      <c r="BA299" s="113">
        <v>13.8</v>
      </c>
      <c r="BB299" s="113">
        <v>16.100000000000001</v>
      </c>
      <c r="BC299" s="115"/>
      <c r="BE299" s="116">
        <f t="shared" si="118"/>
        <v>11.475000000000001</v>
      </c>
      <c r="BF299" s="113">
        <v>13.3</v>
      </c>
      <c r="BG299" s="113">
        <v>17.8</v>
      </c>
      <c r="BI299" s="113">
        <v>6.2</v>
      </c>
      <c r="BJ299" s="113">
        <v>8.6</v>
      </c>
      <c r="BK299" s="115"/>
      <c r="BM299" s="116">
        <f t="shared" si="119"/>
        <v>13.940000000000001</v>
      </c>
      <c r="BN299" s="113">
        <v>15.3</v>
      </c>
      <c r="BO299" s="113">
        <v>20.3</v>
      </c>
      <c r="BP299" s="113">
        <v>11.7</v>
      </c>
      <c r="BQ299" s="113">
        <v>10</v>
      </c>
      <c r="BR299" s="113">
        <v>12.4</v>
      </c>
      <c r="BU299" s="116">
        <f t="shared" si="120"/>
        <v>15.7</v>
      </c>
      <c r="BV299" s="113">
        <v>15</v>
      </c>
      <c r="BW299" s="113">
        <v>22.3</v>
      </c>
      <c r="BX299" s="113">
        <v>16.100000000000001</v>
      </c>
      <c r="BY299" s="113">
        <v>11.4</v>
      </c>
      <c r="BZ299" s="113">
        <v>13.7</v>
      </c>
      <c r="CC299" s="116">
        <f t="shared" si="121"/>
        <v>18.14</v>
      </c>
      <c r="CD299" s="113">
        <v>17.600000000000001</v>
      </c>
      <c r="CE299" s="113">
        <v>23.3</v>
      </c>
      <c r="CF299" s="113">
        <v>18.3</v>
      </c>
      <c r="CG299" s="113">
        <v>14.2</v>
      </c>
      <c r="CH299" s="113">
        <v>17.3</v>
      </c>
      <c r="CK299" s="116">
        <f t="shared" si="122"/>
        <v>16.98</v>
      </c>
      <c r="CL299" s="113">
        <v>17.5</v>
      </c>
      <c r="CM299" s="113">
        <v>23.2</v>
      </c>
      <c r="CN299" s="113">
        <v>16.7</v>
      </c>
      <c r="CO299" s="113">
        <v>12.3</v>
      </c>
      <c r="CP299" s="113">
        <v>15.2</v>
      </c>
      <c r="CS299" s="116">
        <f t="shared" si="123"/>
        <v>16.350000000000001</v>
      </c>
      <c r="CT299" s="113">
        <v>16.8</v>
      </c>
      <c r="CU299" s="113">
        <v>21.7</v>
      </c>
      <c r="CV299" s="113">
        <v>16</v>
      </c>
      <c r="CW299" s="113">
        <v>12.1</v>
      </c>
      <c r="CX299" s="113">
        <v>15.6</v>
      </c>
      <c r="DA299" s="113">
        <v>46053</v>
      </c>
      <c r="DB299" s="113">
        <v>5.4950000000000001</v>
      </c>
      <c r="DC299" s="113">
        <v>2.5</v>
      </c>
    </row>
    <row r="300" spans="3:107">
      <c r="C300" s="115">
        <f t="shared" si="124"/>
        <v>299</v>
      </c>
      <c r="D300" s="116">
        <f t="shared" si="101"/>
        <v>17.426949999999998</v>
      </c>
      <c r="E300" s="116">
        <f t="shared" si="102"/>
        <v>17.18</v>
      </c>
      <c r="F300" s="116">
        <f t="shared" si="103"/>
        <v>9.4269499999999979</v>
      </c>
      <c r="G300" s="116">
        <f>指導機関用調整項目!$G$2*F300/$F$367</f>
        <v>7.5745850797383038e-002</v>
      </c>
      <c r="H300" s="116">
        <f t="shared" si="125"/>
        <v>23.203078441338796</v>
      </c>
      <c r="I300" s="116">
        <f>IF(降水量!Y300&gt;0,降水量!Y300*飽差!I300*F300*E300,0)</f>
        <v>13.562735097769687</v>
      </c>
      <c r="J300" s="116">
        <f>指導機関用調整項目!$G$2*I300/$I$367</f>
        <v>3.9329809321134133e-002</v>
      </c>
      <c r="K300" s="116"/>
      <c r="M300" s="116">
        <f t="shared" si="104"/>
        <v>17.399999999999999</v>
      </c>
      <c r="N300" s="116">
        <f t="shared" si="105"/>
        <v>17.62</v>
      </c>
      <c r="O300" s="116">
        <f t="shared" si="106"/>
        <v>18.125</v>
      </c>
      <c r="P300" s="116">
        <f t="shared" si="107"/>
        <v>18.28</v>
      </c>
      <c r="Q300" s="116">
        <f t="shared" si="108"/>
        <v>12.850000000000001</v>
      </c>
      <c r="R300" s="116">
        <f t="shared" si="109"/>
        <v>14.96</v>
      </c>
      <c r="S300" s="116">
        <f t="shared" si="110"/>
        <v>17.18</v>
      </c>
      <c r="T300" s="116">
        <f t="shared" si="111"/>
        <v>19.12</v>
      </c>
      <c r="U300" s="116">
        <f t="shared" si="112"/>
        <v>17.940000000000001</v>
      </c>
      <c r="V300" s="116">
        <f t="shared" si="113"/>
        <v>17.100000000000001</v>
      </c>
      <c r="Y300" s="116">
        <f t="shared" si="114"/>
        <v>17.399999999999999</v>
      </c>
      <c r="Z300" s="113">
        <v>17.899999999999999</v>
      </c>
      <c r="AA300" s="113">
        <v>21.5</v>
      </c>
      <c r="AB300" s="113">
        <v>16.5</v>
      </c>
      <c r="AC300" s="113">
        <v>13.1</v>
      </c>
      <c r="AD300" s="113">
        <v>18</v>
      </c>
      <c r="AE300" s="115"/>
      <c r="AG300" s="116">
        <f t="shared" si="115"/>
        <v>17.62</v>
      </c>
      <c r="AH300" s="113">
        <v>18.100000000000001</v>
      </c>
      <c r="AI300" s="113">
        <v>21.8</v>
      </c>
      <c r="AJ300" s="113">
        <v>17.2</v>
      </c>
      <c r="AK300" s="113">
        <v>13.5</v>
      </c>
      <c r="AL300" s="113">
        <v>17.5</v>
      </c>
      <c r="AM300" s="115"/>
      <c r="AO300" s="116">
        <f t="shared" si="116"/>
        <v>18.125</v>
      </c>
      <c r="AP300" s="113">
        <v>18.7</v>
      </c>
      <c r="AQ300" s="113">
        <v>22</v>
      </c>
      <c r="AR300" s="113">
        <v>17.899999999999999</v>
      </c>
      <c r="AS300" s="113">
        <v>14.4</v>
      </c>
      <c r="AT300" s="113">
        <v>18.2</v>
      </c>
      <c r="AU300" s="115"/>
      <c r="AW300" s="116">
        <f t="shared" si="117"/>
        <v>18.28</v>
      </c>
      <c r="AX300" s="113">
        <v>18.899999999999999</v>
      </c>
      <c r="AY300" s="113">
        <v>22.5</v>
      </c>
      <c r="AZ300" s="113">
        <v>17.8</v>
      </c>
      <c r="BA300" s="113">
        <v>14</v>
      </c>
      <c r="BB300" s="113">
        <v>18.2</v>
      </c>
      <c r="BC300" s="115"/>
      <c r="BE300" s="116">
        <f t="shared" si="118"/>
        <v>12.850000000000001</v>
      </c>
      <c r="BF300" s="113">
        <v>15.4</v>
      </c>
      <c r="BG300" s="113">
        <v>17.2</v>
      </c>
      <c r="BI300" s="113">
        <v>6.7</v>
      </c>
      <c r="BJ300" s="113">
        <v>12.1</v>
      </c>
      <c r="BK300" s="115"/>
      <c r="BM300" s="116">
        <f t="shared" si="119"/>
        <v>14.96</v>
      </c>
      <c r="BN300" s="113">
        <v>17.7</v>
      </c>
      <c r="BO300" s="113">
        <v>19.600000000000001</v>
      </c>
      <c r="BP300" s="113">
        <v>13.1</v>
      </c>
      <c r="BQ300" s="113">
        <v>9</v>
      </c>
      <c r="BR300" s="113">
        <v>15.4</v>
      </c>
      <c r="BU300" s="116">
        <f t="shared" si="120"/>
        <v>17.18</v>
      </c>
      <c r="BV300" s="113">
        <v>19.2</v>
      </c>
      <c r="BW300" s="113">
        <v>20.3</v>
      </c>
      <c r="BX300" s="113">
        <v>16.7</v>
      </c>
      <c r="BY300" s="113">
        <v>12.8</v>
      </c>
      <c r="BZ300" s="113">
        <v>16.899999999999999</v>
      </c>
      <c r="CC300" s="116">
        <f t="shared" si="121"/>
        <v>19.12</v>
      </c>
      <c r="CD300" s="113">
        <v>20.2</v>
      </c>
      <c r="CE300" s="113">
        <v>22.5</v>
      </c>
      <c r="CF300" s="113">
        <v>18.3</v>
      </c>
      <c r="CG300" s="113">
        <v>15.4</v>
      </c>
      <c r="CH300" s="113">
        <v>19.2</v>
      </c>
      <c r="CK300" s="116">
        <f t="shared" si="122"/>
        <v>17.940000000000001</v>
      </c>
      <c r="CL300" s="113">
        <v>21.1</v>
      </c>
      <c r="CM300" s="113">
        <v>21.8</v>
      </c>
      <c r="CN300" s="113">
        <v>16.7</v>
      </c>
      <c r="CO300" s="113">
        <v>12.6</v>
      </c>
      <c r="CP300" s="113">
        <v>17.5</v>
      </c>
      <c r="CS300" s="116">
        <f t="shared" si="123"/>
        <v>17.100000000000001</v>
      </c>
      <c r="CT300" s="113">
        <v>19.399999999999999</v>
      </c>
      <c r="CU300" s="113">
        <v>21</v>
      </c>
      <c r="CV300" s="113">
        <v>17.100000000000001</v>
      </c>
      <c r="CW300" s="113">
        <v>13.3</v>
      </c>
      <c r="CX300" s="113">
        <v>17</v>
      </c>
      <c r="DA300" s="113">
        <v>46054</v>
      </c>
      <c r="DB300" s="113">
        <v>5.6595833333333339</v>
      </c>
      <c r="DC300" s="113">
        <v>3.1</v>
      </c>
    </row>
    <row r="301" spans="3:107">
      <c r="C301" s="115">
        <f t="shared" si="124"/>
        <v>300</v>
      </c>
      <c r="D301" s="116">
        <f t="shared" si="101"/>
        <v>17.025700000000001</v>
      </c>
      <c r="E301" s="116">
        <f t="shared" si="102"/>
        <v>16.68</v>
      </c>
      <c r="F301" s="116">
        <f t="shared" si="103"/>
        <v>9.0257000000000005</v>
      </c>
      <c r="G301" s="116">
        <f>指導機関用調整項目!$G$2*F301/$F$367</f>
        <v>7.2521793956893829e-002</v>
      </c>
      <c r="H301" s="116">
        <f t="shared" si="125"/>
        <v>23.275600235295691</v>
      </c>
      <c r="I301" s="116">
        <f>IF(降水量!Y301&gt;0,降水量!Y301*飽差!I301*F301*E301,0)</f>
        <v>20.224803915226332</v>
      </c>
      <c r="J301" s="116">
        <f>指導機関用調整項目!$G$2*I301/$I$367</f>
        <v>5.8648766329881634e-002</v>
      </c>
      <c r="K301" s="116"/>
      <c r="M301" s="116">
        <f t="shared" si="104"/>
        <v>17.380000000000003</v>
      </c>
      <c r="N301" s="116">
        <f t="shared" si="105"/>
        <v>17.600000000000001</v>
      </c>
      <c r="O301" s="116">
        <f t="shared" si="106"/>
        <v>17.625</v>
      </c>
      <c r="P301" s="116">
        <f t="shared" si="107"/>
        <v>18.559999999999999</v>
      </c>
      <c r="Q301" s="116">
        <f t="shared" si="108"/>
        <v>11.5</v>
      </c>
      <c r="R301" s="116">
        <f t="shared" si="109"/>
        <v>14.5</v>
      </c>
      <c r="S301" s="116">
        <f t="shared" si="110"/>
        <v>16.68</v>
      </c>
      <c r="T301" s="116">
        <f t="shared" si="111"/>
        <v>19.259999999999998</v>
      </c>
      <c r="U301" s="116">
        <f t="shared" si="112"/>
        <v>17.580000000000002</v>
      </c>
      <c r="V301" s="116">
        <f t="shared" si="113"/>
        <v>16.95</v>
      </c>
      <c r="Y301" s="116">
        <f t="shared" si="114"/>
        <v>17.380000000000003</v>
      </c>
      <c r="Z301" s="113">
        <v>19.2</v>
      </c>
      <c r="AA301" s="113">
        <v>19.8</v>
      </c>
      <c r="AB301" s="113">
        <v>17.2</v>
      </c>
      <c r="AC301" s="113">
        <v>12.4</v>
      </c>
      <c r="AD301" s="113">
        <v>18.3</v>
      </c>
      <c r="AE301" s="115"/>
      <c r="AG301" s="116">
        <f t="shared" si="115"/>
        <v>17.600000000000001</v>
      </c>
      <c r="AH301" s="113">
        <v>19.600000000000001</v>
      </c>
      <c r="AI301" s="113">
        <v>19.7</v>
      </c>
      <c r="AJ301" s="113">
        <v>17</v>
      </c>
      <c r="AK301" s="113">
        <v>13.4</v>
      </c>
      <c r="AL301" s="113">
        <v>18.3</v>
      </c>
      <c r="AM301" s="115"/>
      <c r="AO301" s="116">
        <f t="shared" si="116"/>
        <v>17.625</v>
      </c>
      <c r="AP301" s="113">
        <v>19.3</v>
      </c>
      <c r="AQ301" s="113">
        <v>20.5</v>
      </c>
      <c r="AR301" s="113">
        <v>17.100000000000001</v>
      </c>
      <c r="AS301" s="113">
        <v>14.2</v>
      </c>
      <c r="AT301" s="113">
        <v>18.7</v>
      </c>
      <c r="AU301" s="115"/>
      <c r="AW301" s="116">
        <f t="shared" si="117"/>
        <v>18.559999999999999</v>
      </c>
      <c r="AX301" s="113">
        <v>20</v>
      </c>
      <c r="AY301" s="113">
        <v>20.9</v>
      </c>
      <c r="AZ301" s="113">
        <v>18.600000000000001</v>
      </c>
      <c r="BA301" s="113">
        <v>14.3</v>
      </c>
      <c r="BB301" s="113">
        <v>19</v>
      </c>
      <c r="BC301" s="115"/>
      <c r="BE301" s="116">
        <f t="shared" si="118"/>
        <v>11.5</v>
      </c>
      <c r="BF301" s="113">
        <v>12.5</v>
      </c>
      <c r="BG301" s="113">
        <v>14.3</v>
      </c>
      <c r="BI301" s="113">
        <v>7.2</v>
      </c>
      <c r="BJ301" s="113">
        <v>12</v>
      </c>
      <c r="BK301" s="115"/>
      <c r="BM301" s="116">
        <f t="shared" si="119"/>
        <v>14.5</v>
      </c>
      <c r="BN301" s="113">
        <v>15.5</v>
      </c>
      <c r="BO301" s="113">
        <v>17.7</v>
      </c>
      <c r="BP301" s="113">
        <v>13.4</v>
      </c>
      <c r="BQ301" s="113">
        <v>10.3</v>
      </c>
      <c r="BR301" s="113">
        <v>15.6</v>
      </c>
      <c r="BU301" s="116">
        <f t="shared" si="120"/>
        <v>16.68</v>
      </c>
      <c r="BV301" s="113">
        <v>17.2</v>
      </c>
      <c r="BW301" s="113">
        <v>18.7</v>
      </c>
      <c r="BX301" s="113">
        <v>17</v>
      </c>
      <c r="BY301" s="113">
        <v>13.3</v>
      </c>
      <c r="BZ301" s="113">
        <v>17.2</v>
      </c>
      <c r="CC301" s="116">
        <f t="shared" si="121"/>
        <v>19.259999999999998</v>
      </c>
      <c r="CD301" s="113">
        <v>19.5</v>
      </c>
      <c r="CE301" s="113">
        <v>22</v>
      </c>
      <c r="CF301" s="113">
        <v>19</v>
      </c>
      <c r="CG301" s="113">
        <v>16.3</v>
      </c>
      <c r="CH301" s="113">
        <v>19.5</v>
      </c>
      <c r="CK301" s="116">
        <f t="shared" si="122"/>
        <v>17.580000000000002</v>
      </c>
      <c r="CL301" s="113">
        <v>19.100000000000001</v>
      </c>
      <c r="CM301" s="113">
        <v>20.100000000000001</v>
      </c>
      <c r="CN301" s="113">
        <v>17</v>
      </c>
      <c r="CO301" s="113">
        <v>14</v>
      </c>
      <c r="CP301" s="113">
        <v>17.7</v>
      </c>
      <c r="CS301" s="116">
        <f t="shared" si="123"/>
        <v>16.95</v>
      </c>
      <c r="CT301" s="113">
        <v>18.899999999999999</v>
      </c>
      <c r="CU301" s="113">
        <v>19.7</v>
      </c>
      <c r="CV301" s="113">
        <v>17.100000000000001</v>
      </c>
      <c r="CW301" s="113">
        <v>13.9</v>
      </c>
      <c r="CX301" s="113">
        <v>17.100000000000001</v>
      </c>
    </row>
    <row r="302" spans="3:107">
      <c r="C302" s="115">
        <f t="shared" si="124"/>
        <v>301</v>
      </c>
      <c r="D302" s="116">
        <f t="shared" si="101"/>
        <v>16.5121</v>
      </c>
      <c r="E302" s="116">
        <f t="shared" si="102"/>
        <v>16.04</v>
      </c>
      <c r="F302" s="116">
        <f t="shared" si="103"/>
        <v>8.5121000000000002</v>
      </c>
      <c r="G302" s="116">
        <f>指導機関用調整項目!$G$2*F302/$F$367</f>
        <v>6.8395001201067604e-002</v>
      </c>
      <c r="H302" s="116">
        <f t="shared" si="125"/>
        <v>23.34399523649676</v>
      </c>
      <c r="I302" s="116">
        <f>IF(降水量!Y302&gt;0,降水量!Y302*飽差!I302*F302*E302,0)</f>
        <v>15.486803772219302</v>
      </c>
      <c r="J302" s="116">
        <f>指導機関用調整項目!$G$2*I302/$I$367</f>
        <v>4.49093073752777e-002</v>
      </c>
      <c r="K302" s="116"/>
      <c r="M302" s="116">
        <f t="shared" si="104"/>
        <v>17.119999999999997</v>
      </c>
      <c r="N302" s="116">
        <f t="shared" si="105"/>
        <v>17.259999999999998</v>
      </c>
      <c r="O302" s="116">
        <f t="shared" si="106"/>
        <v>18</v>
      </c>
      <c r="P302" s="116">
        <f t="shared" si="107"/>
        <v>17.940000000000001</v>
      </c>
      <c r="Q302" s="116">
        <f t="shared" si="108"/>
        <v>10.899999999999999</v>
      </c>
      <c r="R302" s="116">
        <f t="shared" si="109"/>
        <v>13.819999999999999</v>
      </c>
      <c r="S302" s="116">
        <f t="shared" si="110"/>
        <v>16.04</v>
      </c>
      <c r="T302" s="116">
        <f t="shared" si="111"/>
        <v>18.22</v>
      </c>
      <c r="U302" s="116">
        <f t="shared" si="112"/>
        <v>17.28</v>
      </c>
      <c r="V302" s="116">
        <f t="shared" si="113"/>
        <v>17</v>
      </c>
      <c r="Y302" s="116">
        <f t="shared" si="114"/>
        <v>17.119999999999997</v>
      </c>
      <c r="Z302" s="113">
        <v>15.5</v>
      </c>
      <c r="AA302" s="113">
        <v>20</v>
      </c>
      <c r="AB302" s="113">
        <v>17.5</v>
      </c>
      <c r="AC302" s="113">
        <v>14.6</v>
      </c>
      <c r="AD302" s="113">
        <v>18</v>
      </c>
      <c r="AE302" s="115"/>
      <c r="AG302" s="116">
        <f t="shared" si="115"/>
        <v>17.259999999999998</v>
      </c>
      <c r="AH302" s="113">
        <v>15.7</v>
      </c>
      <c r="AI302" s="113">
        <v>19.7</v>
      </c>
      <c r="AJ302" s="113">
        <v>17.399999999999999</v>
      </c>
      <c r="AK302" s="113">
        <v>15.2</v>
      </c>
      <c r="AL302" s="113">
        <v>18.3</v>
      </c>
      <c r="AM302" s="115"/>
      <c r="AO302" s="116">
        <f t="shared" si="116"/>
        <v>18</v>
      </c>
      <c r="AP302" s="113">
        <v>15.6</v>
      </c>
      <c r="AQ302" s="113">
        <v>19.8</v>
      </c>
      <c r="AR302" s="113">
        <v>17.5</v>
      </c>
      <c r="AS302" s="113">
        <v>15.8</v>
      </c>
      <c r="AT302" s="113">
        <v>18.899999999999999</v>
      </c>
      <c r="AU302" s="115"/>
      <c r="AW302" s="116">
        <f t="shared" si="117"/>
        <v>17.940000000000001</v>
      </c>
      <c r="AX302" s="113">
        <v>16.100000000000001</v>
      </c>
      <c r="AY302" s="113">
        <v>20.399999999999999</v>
      </c>
      <c r="AZ302" s="113">
        <v>18</v>
      </c>
      <c r="BA302" s="113">
        <v>16</v>
      </c>
      <c r="BB302" s="113">
        <v>19.2</v>
      </c>
      <c r="BC302" s="115"/>
      <c r="BE302" s="116">
        <f t="shared" si="118"/>
        <v>10.899999999999999</v>
      </c>
      <c r="BF302" s="113">
        <v>9.1</v>
      </c>
      <c r="BG302" s="113">
        <v>14.2</v>
      </c>
      <c r="BI302" s="113">
        <v>9.5</v>
      </c>
      <c r="BJ302" s="113">
        <v>10.8</v>
      </c>
      <c r="BK302" s="115"/>
      <c r="BM302" s="116">
        <f t="shared" si="119"/>
        <v>13.819999999999999</v>
      </c>
      <c r="BN302" s="113">
        <v>11.3</v>
      </c>
      <c r="BO302" s="113">
        <v>17.3</v>
      </c>
      <c r="BP302" s="113">
        <v>14</v>
      </c>
      <c r="BQ302" s="113">
        <v>12.5</v>
      </c>
      <c r="BR302" s="113">
        <v>14</v>
      </c>
      <c r="BU302" s="116">
        <f t="shared" si="120"/>
        <v>16.04</v>
      </c>
      <c r="BV302" s="113">
        <v>13.9</v>
      </c>
      <c r="BW302" s="113">
        <v>18.7</v>
      </c>
      <c r="BX302" s="113">
        <v>15.4</v>
      </c>
      <c r="BY302" s="113">
        <v>15</v>
      </c>
      <c r="BZ302" s="113">
        <v>17.2</v>
      </c>
      <c r="CC302" s="116">
        <f t="shared" si="121"/>
        <v>18.22</v>
      </c>
      <c r="CD302" s="113">
        <v>16.100000000000001</v>
      </c>
      <c r="CE302" s="113">
        <v>21.2</v>
      </c>
      <c r="CF302" s="113">
        <v>17.5</v>
      </c>
      <c r="CG302" s="113">
        <v>17.399999999999999</v>
      </c>
      <c r="CH302" s="113">
        <v>18.899999999999999</v>
      </c>
      <c r="CK302" s="116">
        <f t="shared" si="122"/>
        <v>17.28</v>
      </c>
      <c r="CL302" s="113">
        <v>16</v>
      </c>
      <c r="CM302" s="113">
        <v>19.600000000000001</v>
      </c>
      <c r="CN302" s="113">
        <v>17.3</v>
      </c>
      <c r="CO302" s="113">
        <v>16.100000000000001</v>
      </c>
      <c r="CP302" s="113">
        <v>17.399999999999999</v>
      </c>
      <c r="CS302" s="116">
        <f t="shared" si="123"/>
        <v>17</v>
      </c>
      <c r="CT302" s="113">
        <v>16.100000000000001</v>
      </c>
      <c r="CU302" s="113">
        <v>19.2</v>
      </c>
      <c r="CV302" s="113">
        <v>17.2</v>
      </c>
      <c r="CW302" s="113">
        <v>14.9</v>
      </c>
      <c r="CX302" s="113">
        <v>16.7</v>
      </c>
    </row>
    <row r="303" spans="3:107">
      <c r="C303" s="115">
        <f t="shared" si="124"/>
        <v>302</v>
      </c>
      <c r="D303" s="116">
        <f t="shared" si="101"/>
        <v>16.463950000000001</v>
      </c>
      <c r="E303" s="116">
        <f t="shared" si="102"/>
        <v>15.98</v>
      </c>
      <c r="F303" s="116">
        <f t="shared" si="103"/>
        <v>8.4639500000000005</v>
      </c>
      <c r="G303" s="116">
        <f>指導機関用調整項目!$G$2*F303/$F$367</f>
        <v>6.8008114380208901e-002</v>
      </c>
      <c r="H303" s="116">
        <f t="shared" si="125"/>
        <v>23.412003350876969</v>
      </c>
      <c r="I303" s="116">
        <f>IF(降水量!Y303&gt;0,降水量!Y303*飽差!I303*F303*E303,0)</f>
        <v>10.98640628889863</v>
      </c>
      <c r="J303" s="116">
        <f>指導機関用調整項目!$G$2*I303/$I$367</f>
        <v>3.1858858950798742e-002</v>
      </c>
      <c r="K303" s="116"/>
      <c r="M303" s="116">
        <f t="shared" si="104"/>
        <v>15.46</v>
      </c>
      <c r="N303" s="116">
        <f t="shared" si="105"/>
        <v>16.380000000000003</v>
      </c>
      <c r="O303" s="116">
        <f t="shared" si="106"/>
        <v>17.725000000000001</v>
      </c>
      <c r="P303" s="116">
        <f t="shared" si="107"/>
        <v>17.68</v>
      </c>
      <c r="Q303" s="116">
        <f t="shared" si="108"/>
        <v>11.399999999999999</v>
      </c>
      <c r="R303" s="116">
        <f t="shared" si="109"/>
        <v>14.100000000000003</v>
      </c>
      <c r="S303" s="116">
        <f t="shared" si="110"/>
        <v>15.98</v>
      </c>
      <c r="T303" s="116">
        <f t="shared" si="111"/>
        <v>18.46</v>
      </c>
      <c r="U303" s="116">
        <f t="shared" si="112"/>
        <v>17.16</v>
      </c>
      <c r="V303" s="116">
        <f t="shared" si="113"/>
        <v>17.425000000000001</v>
      </c>
      <c r="Y303" s="116">
        <f t="shared" si="114"/>
        <v>15.46</v>
      </c>
      <c r="Z303" s="113">
        <v>13.8</v>
      </c>
      <c r="AA303" s="113">
        <v>19.600000000000001</v>
      </c>
      <c r="AB303" s="113">
        <v>15.7</v>
      </c>
      <c r="AC303" s="113">
        <v>15.1</v>
      </c>
      <c r="AD303" s="113">
        <v>13.1</v>
      </c>
      <c r="AE303" s="115"/>
      <c r="AG303" s="116">
        <f t="shared" si="115"/>
        <v>16.380000000000003</v>
      </c>
      <c r="AH303" s="113">
        <v>14.5</v>
      </c>
      <c r="AI303" s="113">
        <v>19.2</v>
      </c>
      <c r="AJ303" s="113">
        <v>15.6</v>
      </c>
      <c r="AK303" s="113">
        <v>16.3</v>
      </c>
      <c r="AL303" s="113">
        <v>16.3</v>
      </c>
      <c r="AM303" s="115"/>
      <c r="AO303" s="116">
        <f t="shared" si="116"/>
        <v>17.725000000000001</v>
      </c>
      <c r="AP303" s="113">
        <v>15.5</v>
      </c>
      <c r="AQ303" s="113">
        <v>20.100000000000001</v>
      </c>
      <c r="AR303" s="113">
        <v>16.3</v>
      </c>
      <c r="AS303" s="113">
        <v>16.8</v>
      </c>
      <c r="AT303" s="113">
        <v>17.7</v>
      </c>
      <c r="AU303" s="115"/>
      <c r="AW303" s="116">
        <f t="shared" si="117"/>
        <v>17.68</v>
      </c>
      <c r="AX303" s="113">
        <v>15.5</v>
      </c>
      <c r="AY303" s="113">
        <v>20.6</v>
      </c>
      <c r="AZ303" s="113">
        <v>17.2</v>
      </c>
      <c r="BA303" s="113">
        <v>16.899999999999999</v>
      </c>
      <c r="BB303" s="113">
        <v>18.2</v>
      </c>
      <c r="BC303" s="115"/>
      <c r="BE303" s="116">
        <f t="shared" si="118"/>
        <v>11.399999999999999</v>
      </c>
      <c r="BF303" s="113">
        <v>9.1999999999999993</v>
      </c>
      <c r="BG303" s="113">
        <v>16.2</v>
      </c>
      <c r="BI303" s="113">
        <v>9.5</v>
      </c>
      <c r="BJ303" s="113">
        <v>10.7</v>
      </c>
      <c r="BK303" s="115"/>
      <c r="BM303" s="116">
        <f t="shared" si="119"/>
        <v>14.100000000000003</v>
      </c>
      <c r="BN303" s="113">
        <v>11.8</v>
      </c>
      <c r="BO303" s="113">
        <v>18.600000000000001</v>
      </c>
      <c r="BP303" s="113">
        <v>13.5</v>
      </c>
      <c r="BQ303" s="113">
        <v>12.2</v>
      </c>
      <c r="BR303" s="113">
        <v>14.4</v>
      </c>
      <c r="BU303" s="116">
        <f t="shared" si="120"/>
        <v>15.98</v>
      </c>
      <c r="BV303" s="113">
        <v>14.2</v>
      </c>
      <c r="BW303" s="113">
        <v>19.2</v>
      </c>
      <c r="BX303" s="113">
        <v>15.1</v>
      </c>
      <c r="BY303" s="113">
        <v>15.5</v>
      </c>
      <c r="BZ303" s="113">
        <v>15.9</v>
      </c>
      <c r="CC303" s="116">
        <f t="shared" si="121"/>
        <v>18.46</v>
      </c>
      <c r="CD303" s="113">
        <v>16.7</v>
      </c>
      <c r="CE303" s="113">
        <v>21.6</v>
      </c>
      <c r="CF303" s="113">
        <v>17.100000000000001</v>
      </c>
      <c r="CG303" s="113">
        <v>18.2</v>
      </c>
      <c r="CH303" s="113">
        <v>18.7</v>
      </c>
      <c r="CK303" s="116">
        <f t="shared" si="122"/>
        <v>17.16</v>
      </c>
      <c r="CL303" s="113">
        <v>15.5</v>
      </c>
      <c r="CM303" s="113">
        <v>20.9</v>
      </c>
      <c r="CN303" s="113">
        <v>16.899999999999999</v>
      </c>
      <c r="CO303" s="113">
        <v>16</v>
      </c>
      <c r="CP303" s="113">
        <v>16.5</v>
      </c>
      <c r="CS303" s="116">
        <f t="shared" si="123"/>
        <v>17.425000000000001</v>
      </c>
      <c r="CT303" s="113">
        <v>14.9</v>
      </c>
      <c r="CU303" s="113">
        <v>20.100000000000001</v>
      </c>
      <c r="CV303" s="113">
        <v>17.2</v>
      </c>
      <c r="CW303" s="113">
        <v>16.100000000000001</v>
      </c>
      <c r="CX303" s="113">
        <v>16.3</v>
      </c>
    </row>
    <row r="304" spans="3:107">
      <c r="C304" s="115">
        <f t="shared" si="124"/>
        <v>303</v>
      </c>
      <c r="D304" s="116">
        <f t="shared" si="101"/>
        <v>16.126899999999999</v>
      </c>
      <c r="E304" s="116">
        <f t="shared" si="102"/>
        <v>15.559999999999999</v>
      </c>
      <c r="F304" s="116">
        <f t="shared" si="103"/>
        <v>8.1268999999999991</v>
      </c>
      <c r="G304" s="116">
        <f>指導機関用調整項目!$G$2*F304/$F$367</f>
        <v>6.5299906634197935e-002</v>
      </c>
      <c r="H304" s="116">
        <f t="shared" si="125"/>
        <v>23.477303257511167</v>
      </c>
      <c r="I304" s="116">
        <f>IF(降水量!Y304&gt;0,降水量!Y304*飽差!I304*F304*E304,0)</f>
        <v>14.269708998175952</v>
      </c>
      <c r="J304" s="116">
        <f>指導機関用調整項目!$G$2*I304/$I$367</f>
        <v>4.1379922996403751e-002</v>
      </c>
      <c r="K304" s="116"/>
      <c r="M304" s="116">
        <f t="shared" si="104"/>
        <v>15.25</v>
      </c>
      <c r="N304" s="116">
        <f t="shared" si="105"/>
        <v>15.78</v>
      </c>
      <c r="O304" s="116">
        <f t="shared" si="106"/>
        <v>16.674999999999997</v>
      </c>
      <c r="P304" s="116">
        <f t="shared" si="107"/>
        <v>16.96</v>
      </c>
      <c r="Q304" s="116">
        <f t="shared" si="108"/>
        <v>10.750000000000002</v>
      </c>
      <c r="R304" s="116">
        <f t="shared" si="109"/>
        <v>13.28</v>
      </c>
      <c r="S304" s="116">
        <f t="shared" si="110"/>
        <v>15.559999999999999</v>
      </c>
      <c r="T304" s="116">
        <f t="shared" si="111"/>
        <v>17.920000000000002</v>
      </c>
      <c r="U304" s="116">
        <f t="shared" si="112"/>
        <v>16.279999999999998</v>
      </c>
      <c r="V304" s="116">
        <f t="shared" si="113"/>
        <v>16.350000000000001</v>
      </c>
      <c r="Y304" s="116">
        <f t="shared" si="114"/>
        <v>15.25</v>
      </c>
      <c r="Z304" s="113">
        <v>15.4</v>
      </c>
      <c r="AA304" s="113">
        <v>16.100000000000001</v>
      </c>
      <c r="AB304" s="113">
        <v>15.7</v>
      </c>
      <c r="AC304" s="113">
        <v>13.8</v>
      </c>
      <c r="AE304" s="115"/>
      <c r="AG304" s="116">
        <f t="shared" si="115"/>
        <v>15.78</v>
      </c>
      <c r="AH304" s="113">
        <v>15.3</v>
      </c>
      <c r="AI304" s="113">
        <v>15.9</v>
      </c>
      <c r="AJ304" s="113">
        <v>16.7</v>
      </c>
      <c r="AK304" s="113">
        <v>15.1</v>
      </c>
      <c r="AL304" s="113">
        <v>15.9</v>
      </c>
      <c r="AM304" s="115"/>
      <c r="AO304" s="116">
        <f t="shared" si="116"/>
        <v>16.674999999999997</v>
      </c>
      <c r="AP304" s="113">
        <v>16.100000000000001</v>
      </c>
      <c r="AQ304" s="113">
        <v>16.7</v>
      </c>
      <c r="AR304" s="113">
        <v>17.399999999999999</v>
      </c>
      <c r="AS304" s="113">
        <v>16.100000000000001</v>
      </c>
      <c r="AT304" s="113">
        <v>16.5</v>
      </c>
      <c r="AU304" s="115"/>
      <c r="AW304" s="116">
        <f t="shared" si="117"/>
        <v>16.96</v>
      </c>
      <c r="AX304" s="113">
        <v>16.7</v>
      </c>
      <c r="AY304" s="113">
        <v>17</v>
      </c>
      <c r="AZ304" s="113">
        <v>17.600000000000001</v>
      </c>
      <c r="BA304" s="113">
        <v>16.399999999999999</v>
      </c>
      <c r="BB304" s="113">
        <v>17.100000000000001</v>
      </c>
      <c r="BC304" s="115"/>
      <c r="BE304" s="116">
        <f t="shared" si="118"/>
        <v>10.750000000000002</v>
      </c>
      <c r="BF304" s="113">
        <v>9.6</v>
      </c>
      <c r="BG304" s="113">
        <v>14</v>
      </c>
      <c r="BI304" s="113">
        <v>9.8000000000000007</v>
      </c>
      <c r="BJ304" s="113">
        <v>9.6</v>
      </c>
      <c r="BK304" s="115"/>
      <c r="BM304" s="116">
        <f t="shared" si="119"/>
        <v>13.28</v>
      </c>
      <c r="BN304" s="113">
        <v>12.6</v>
      </c>
      <c r="BO304" s="113">
        <v>16.100000000000001</v>
      </c>
      <c r="BP304" s="113">
        <v>12.7</v>
      </c>
      <c r="BQ304" s="113">
        <v>12.1</v>
      </c>
      <c r="BR304" s="113">
        <v>12.9</v>
      </c>
      <c r="BU304" s="116">
        <f t="shared" si="120"/>
        <v>15.559999999999999</v>
      </c>
      <c r="BV304" s="113">
        <v>15</v>
      </c>
      <c r="BW304" s="113">
        <v>15.5</v>
      </c>
      <c r="BX304" s="113">
        <v>16.3</v>
      </c>
      <c r="BY304" s="113">
        <v>14.9</v>
      </c>
      <c r="BZ304" s="113">
        <v>16.100000000000001</v>
      </c>
      <c r="CC304" s="116">
        <f t="shared" si="121"/>
        <v>17.920000000000002</v>
      </c>
      <c r="CD304" s="113">
        <v>17.5</v>
      </c>
      <c r="CE304" s="113">
        <v>18.3</v>
      </c>
      <c r="CF304" s="113">
        <v>18.100000000000001</v>
      </c>
      <c r="CG304" s="113">
        <v>17.5</v>
      </c>
      <c r="CH304" s="113">
        <v>18.2</v>
      </c>
      <c r="CK304" s="116">
        <f t="shared" si="122"/>
        <v>16.279999999999998</v>
      </c>
      <c r="CL304" s="113">
        <v>15.8</v>
      </c>
      <c r="CM304" s="113">
        <v>17.2</v>
      </c>
      <c r="CN304" s="113">
        <v>15.9</v>
      </c>
      <c r="CO304" s="113">
        <v>16.2</v>
      </c>
      <c r="CP304" s="113">
        <v>16.3</v>
      </c>
      <c r="CS304" s="116">
        <f t="shared" si="123"/>
        <v>16.350000000000001</v>
      </c>
      <c r="CT304" s="113">
        <v>15.3</v>
      </c>
      <c r="CU304" s="113">
        <v>17.100000000000001</v>
      </c>
      <c r="CV304" s="113">
        <v>16.600000000000001</v>
      </c>
      <c r="CW304" s="113">
        <v>15.6</v>
      </c>
      <c r="CX304" s="113">
        <v>16.100000000000001</v>
      </c>
    </row>
    <row r="305" spans="3:102">
      <c r="C305" s="115">
        <f t="shared" si="124"/>
        <v>304</v>
      </c>
      <c r="D305" s="116">
        <f t="shared" si="101"/>
        <v>16.52815</v>
      </c>
      <c r="E305" s="116">
        <f t="shared" si="102"/>
        <v>16.060000000000002</v>
      </c>
      <c r="F305" s="116">
        <f t="shared" si="103"/>
        <v>8.5281500000000001</v>
      </c>
      <c r="G305" s="116">
        <f>指導機関用調整項目!$G$2*F305/$F$367</f>
        <v>6.8523963474687186e-002</v>
      </c>
      <c r="H305" s="116">
        <f t="shared" si="125"/>
        <v>23.545827220985853</v>
      </c>
      <c r="I305" s="116">
        <f>IF(降水量!Y305&gt;0,降水量!Y305*飽差!I305*F305*E305,0)</f>
        <v>11.066177809676283</v>
      </c>
      <c r="J305" s="116">
        <f>指導機関用調整項目!$G$2*I305/$I$367</f>
        <v>3.2090183877432295e-002</v>
      </c>
      <c r="K305" s="116"/>
      <c r="M305" s="116">
        <f t="shared" si="104"/>
        <v>16.149999999999999</v>
      </c>
      <c r="N305" s="116">
        <f t="shared" si="105"/>
        <v>15.919999999999998</v>
      </c>
      <c r="O305" s="116">
        <f t="shared" si="106"/>
        <v>17.05</v>
      </c>
      <c r="P305" s="116">
        <f t="shared" si="107"/>
        <v>17.14</v>
      </c>
      <c r="Q305" s="116">
        <f t="shared" si="108"/>
        <v>11.3</v>
      </c>
      <c r="R305" s="116">
        <f t="shared" si="109"/>
        <v>14.2</v>
      </c>
      <c r="S305" s="116">
        <f t="shared" si="110"/>
        <v>16.060000000000002</v>
      </c>
      <c r="T305" s="116">
        <f t="shared" si="111"/>
        <v>18.640000000000004</v>
      </c>
      <c r="U305" s="116">
        <f t="shared" si="112"/>
        <v>17.22</v>
      </c>
      <c r="V305" s="116">
        <f t="shared" si="113"/>
        <v>16.875</v>
      </c>
      <c r="Y305" s="116">
        <f t="shared" si="114"/>
        <v>16.149999999999999</v>
      </c>
      <c r="Z305" s="113">
        <v>15.6</v>
      </c>
      <c r="AA305" s="113">
        <v>18.399999999999999</v>
      </c>
      <c r="AB305" s="113">
        <v>15.4</v>
      </c>
      <c r="AC305" s="113">
        <v>15.2</v>
      </c>
      <c r="AE305" s="115"/>
      <c r="AG305" s="116">
        <f t="shared" si="115"/>
        <v>15.919999999999998</v>
      </c>
      <c r="AH305" s="113">
        <v>14.9</v>
      </c>
      <c r="AI305" s="113">
        <v>18.100000000000001</v>
      </c>
      <c r="AJ305" s="113">
        <v>16.100000000000001</v>
      </c>
      <c r="AK305" s="113">
        <v>15.5</v>
      </c>
      <c r="AL305" s="113">
        <v>15</v>
      </c>
      <c r="AM305" s="115"/>
      <c r="AO305" s="116">
        <f t="shared" si="116"/>
        <v>17.05</v>
      </c>
      <c r="AP305" s="113">
        <v>15.9</v>
      </c>
      <c r="AQ305" s="113">
        <v>18.8</v>
      </c>
      <c r="AR305" s="113">
        <v>16.7</v>
      </c>
      <c r="AS305" s="113">
        <v>16.7</v>
      </c>
      <c r="AT305" s="113">
        <v>16</v>
      </c>
      <c r="AU305" s="115"/>
      <c r="AW305" s="116">
        <f t="shared" si="117"/>
        <v>17.14</v>
      </c>
      <c r="AX305" s="113">
        <v>16.5</v>
      </c>
      <c r="AY305" s="113">
        <v>18.899999999999999</v>
      </c>
      <c r="AZ305" s="113">
        <v>17</v>
      </c>
      <c r="BA305" s="113">
        <v>16.8</v>
      </c>
      <c r="BB305" s="113">
        <v>16.5</v>
      </c>
      <c r="BC305" s="115"/>
      <c r="BE305" s="116">
        <f t="shared" si="118"/>
        <v>11.3</v>
      </c>
      <c r="BF305" s="113">
        <v>10.199999999999999</v>
      </c>
      <c r="BG305" s="113">
        <v>15.6</v>
      </c>
      <c r="BI305" s="113">
        <v>9.8000000000000007</v>
      </c>
      <c r="BJ305" s="113">
        <v>9.6</v>
      </c>
      <c r="BK305" s="115"/>
      <c r="BM305" s="116">
        <f t="shared" si="119"/>
        <v>14.2</v>
      </c>
      <c r="BN305" s="113">
        <v>13.9</v>
      </c>
      <c r="BO305" s="113">
        <v>18.2</v>
      </c>
      <c r="BP305" s="113">
        <v>13</v>
      </c>
      <c r="BQ305" s="113">
        <v>13.1</v>
      </c>
      <c r="BR305" s="113">
        <v>12.8</v>
      </c>
      <c r="BU305" s="116">
        <f t="shared" si="120"/>
        <v>16.060000000000002</v>
      </c>
      <c r="BV305" s="113">
        <v>15.6</v>
      </c>
      <c r="BW305" s="113">
        <v>18.100000000000001</v>
      </c>
      <c r="BX305" s="113">
        <v>16.2</v>
      </c>
      <c r="BY305" s="113">
        <v>15.7</v>
      </c>
      <c r="BZ305" s="113">
        <v>14.7</v>
      </c>
      <c r="CC305" s="116">
        <f t="shared" si="121"/>
        <v>18.640000000000004</v>
      </c>
      <c r="CD305" s="113">
        <v>18.100000000000001</v>
      </c>
      <c r="CE305" s="113">
        <v>20.6</v>
      </c>
      <c r="CF305" s="113">
        <v>18.600000000000001</v>
      </c>
      <c r="CG305" s="113">
        <v>18.5</v>
      </c>
      <c r="CH305" s="113">
        <v>17.399999999999999</v>
      </c>
      <c r="CK305" s="116">
        <f t="shared" si="122"/>
        <v>17.22</v>
      </c>
      <c r="CL305" s="113">
        <v>16.5</v>
      </c>
      <c r="CM305" s="113">
        <v>19.5</v>
      </c>
      <c r="CN305" s="113">
        <v>17.100000000000001</v>
      </c>
      <c r="CO305" s="113">
        <v>17.2</v>
      </c>
      <c r="CP305" s="113">
        <v>15.8</v>
      </c>
      <c r="CS305" s="116">
        <f t="shared" si="123"/>
        <v>16.875</v>
      </c>
      <c r="CT305" s="113">
        <v>16.100000000000001</v>
      </c>
      <c r="CU305" s="113">
        <v>19.3</v>
      </c>
      <c r="CV305" s="113">
        <v>16.8</v>
      </c>
      <c r="CW305" s="113">
        <v>16.3</v>
      </c>
      <c r="CX305" s="113">
        <v>15.1</v>
      </c>
    </row>
    <row r="306" spans="3:102">
      <c r="C306" s="115">
        <f t="shared" si="124"/>
        <v>305</v>
      </c>
      <c r="D306" s="116">
        <f t="shared" si="101"/>
        <v>16.463949999999997</v>
      </c>
      <c r="E306" s="116">
        <f t="shared" si="102"/>
        <v>15.979999999999999</v>
      </c>
      <c r="F306" s="116">
        <f t="shared" si="103"/>
        <v>8.463949999999997</v>
      </c>
      <c r="G306" s="116">
        <f>指導機関用調整項目!$G$2*F306/$F$367</f>
        <v>6.8008114380208873e-002</v>
      </c>
      <c r="H306" s="116">
        <f t="shared" si="125"/>
        <v>23.613835335366062</v>
      </c>
      <c r="I306" s="116">
        <f>IF(降水量!Y306&gt;0,降水量!Y306*飽差!I306*F306*E306,0)</f>
        <v>18.53411569417651</v>
      </c>
      <c r="J306" s="116">
        <f>指導機関用調整項目!$G$2*I306/$I$367</f>
        <v>5.3746035068374394e-002</v>
      </c>
      <c r="K306" s="116"/>
      <c r="M306" s="116">
        <f t="shared" si="104"/>
        <v>16.5</v>
      </c>
      <c r="N306" s="116">
        <f t="shared" si="105"/>
        <v>16.239999999999998</v>
      </c>
      <c r="O306" s="116">
        <f t="shared" si="106"/>
        <v>17.55</v>
      </c>
      <c r="P306" s="116">
        <f t="shared" si="107"/>
        <v>17.759999999999998</v>
      </c>
      <c r="Q306" s="116">
        <f t="shared" si="108"/>
        <v>11.55</v>
      </c>
      <c r="R306" s="116">
        <f t="shared" si="109"/>
        <v>14.02</v>
      </c>
      <c r="S306" s="116">
        <f t="shared" si="110"/>
        <v>15.979999999999999</v>
      </c>
      <c r="T306" s="116">
        <f t="shared" si="111"/>
        <v>18.5</v>
      </c>
      <c r="U306" s="116">
        <f t="shared" si="112"/>
        <v>16.96</v>
      </c>
      <c r="V306" s="116">
        <f t="shared" si="113"/>
        <v>16.824999999999999</v>
      </c>
      <c r="Y306" s="116">
        <f t="shared" si="114"/>
        <v>16.5</v>
      </c>
      <c r="Z306" s="113">
        <v>17.600000000000001</v>
      </c>
      <c r="AA306" s="113">
        <v>16.5</v>
      </c>
      <c r="AB306" s="113">
        <v>16.3</v>
      </c>
      <c r="AC306" s="113">
        <v>15.6</v>
      </c>
      <c r="AE306" s="115"/>
      <c r="AG306" s="116">
        <f t="shared" si="115"/>
        <v>16.239999999999998</v>
      </c>
      <c r="AH306" s="113">
        <v>15.3</v>
      </c>
      <c r="AI306" s="113">
        <v>17.2</v>
      </c>
      <c r="AJ306" s="113">
        <v>16.7</v>
      </c>
      <c r="AK306" s="113">
        <v>15.1</v>
      </c>
      <c r="AL306" s="113">
        <v>16.899999999999999</v>
      </c>
      <c r="AM306" s="115"/>
      <c r="AO306" s="116">
        <f t="shared" si="116"/>
        <v>17.55</v>
      </c>
      <c r="AP306" s="113">
        <v>16.3</v>
      </c>
      <c r="AQ306" s="113">
        <v>18.399999999999999</v>
      </c>
      <c r="AR306" s="113">
        <v>17.3</v>
      </c>
      <c r="AS306" s="113">
        <v>16.7</v>
      </c>
      <c r="AT306" s="113">
        <v>17.8</v>
      </c>
      <c r="AU306" s="115"/>
      <c r="AW306" s="116">
        <f t="shared" si="117"/>
        <v>17.759999999999998</v>
      </c>
      <c r="AX306" s="113">
        <v>17.5</v>
      </c>
      <c r="AY306" s="113">
        <v>18.5</v>
      </c>
      <c r="AZ306" s="113">
        <v>17.600000000000001</v>
      </c>
      <c r="BA306" s="113">
        <v>17.399999999999999</v>
      </c>
      <c r="BB306" s="113">
        <v>17.8</v>
      </c>
      <c r="BC306" s="115"/>
      <c r="BE306" s="116">
        <f t="shared" si="118"/>
        <v>11.55</v>
      </c>
      <c r="BF306" s="113">
        <v>10.8</v>
      </c>
      <c r="BG306" s="113">
        <v>13.7</v>
      </c>
      <c r="BI306" s="113">
        <v>10.4</v>
      </c>
      <c r="BJ306" s="113">
        <v>11.3</v>
      </c>
      <c r="BK306" s="115"/>
      <c r="BM306" s="116">
        <f t="shared" si="119"/>
        <v>14.02</v>
      </c>
      <c r="BN306" s="113">
        <v>13.6</v>
      </c>
      <c r="BO306" s="113">
        <v>16.7</v>
      </c>
      <c r="BP306" s="113">
        <v>12.5</v>
      </c>
      <c r="BQ306" s="113">
        <v>13.3</v>
      </c>
      <c r="BR306" s="113">
        <v>14</v>
      </c>
      <c r="BU306" s="116">
        <f t="shared" si="120"/>
        <v>15.979999999999999</v>
      </c>
      <c r="BV306" s="113">
        <v>14.4</v>
      </c>
      <c r="BW306" s="113">
        <v>17.600000000000001</v>
      </c>
      <c r="BX306" s="113">
        <v>15.9</v>
      </c>
      <c r="BY306" s="113">
        <v>15.2</v>
      </c>
      <c r="BZ306" s="113">
        <v>16.8</v>
      </c>
      <c r="CC306" s="116">
        <f t="shared" si="121"/>
        <v>18.5</v>
      </c>
      <c r="CD306" s="113">
        <v>17</v>
      </c>
      <c r="CE306" s="113">
        <v>20.100000000000001</v>
      </c>
      <c r="CF306" s="113">
        <v>18.5</v>
      </c>
      <c r="CG306" s="113">
        <v>18.5</v>
      </c>
      <c r="CH306" s="113">
        <v>18.399999999999999</v>
      </c>
      <c r="CK306" s="116">
        <f t="shared" si="122"/>
        <v>16.96</v>
      </c>
      <c r="CL306" s="113">
        <v>16.3</v>
      </c>
      <c r="CM306" s="113">
        <v>18.100000000000001</v>
      </c>
      <c r="CN306" s="113">
        <v>16.899999999999999</v>
      </c>
      <c r="CO306" s="113">
        <v>16.8</v>
      </c>
      <c r="CP306" s="113">
        <v>16.7</v>
      </c>
      <c r="CS306" s="116">
        <f t="shared" si="123"/>
        <v>16.824999999999999</v>
      </c>
      <c r="CT306" s="113">
        <v>15.9</v>
      </c>
      <c r="CU306" s="113">
        <v>18.399999999999999</v>
      </c>
      <c r="CV306" s="113">
        <v>16.5</v>
      </c>
      <c r="CW306" s="113">
        <v>15.6</v>
      </c>
      <c r="CX306" s="113">
        <v>16.8</v>
      </c>
    </row>
    <row r="307" spans="3:102">
      <c r="C307" s="115">
        <f t="shared" si="124"/>
        <v>306</v>
      </c>
      <c r="D307" s="116">
        <f t="shared" si="101"/>
        <v>16.881249999999998</v>
      </c>
      <c r="E307" s="116">
        <f t="shared" si="102"/>
        <v>16.5</v>
      </c>
      <c r="F307" s="116">
        <f t="shared" si="103"/>
        <v>8.8812499999999979</v>
      </c>
      <c r="G307" s="116">
        <f>指導機関用調整項目!$G$2*F307/$F$367</f>
        <v>7.1361133494317677e-002</v>
      </c>
      <c r="H307" s="116">
        <f t="shared" si="125"/>
        <v>23.685196468860379</v>
      </c>
      <c r="I307" s="116">
        <f>IF(降水量!Y307&gt;0,降水量!Y307*飽差!I307*F307*E307,0)</f>
        <v>23.987542331254527</v>
      </c>
      <c r="J307" s="116">
        <f>指導機関用調整項目!$G$2*I307/$I$367</f>
        <v>6.9560118897110571e-002</v>
      </c>
      <c r="K307" s="116"/>
      <c r="M307" s="116">
        <f t="shared" si="104"/>
        <v>16.75</v>
      </c>
      <c r="N307" s="116">
        <f t="shared" si="105"/>
        <v>16.759999999999998</v>
      </c>
      <c r="O307" s="116">
        <f t="shared" si="106"/>
        <v>18.074999999999999</v>
      </c>
      <c r="P307" s="116">
        <f t="shared" si="107"/>
        <v>17.860000000000003</v>
      </c>
      <c r="Q307" s="116">
        <f t="shared" si="108"/>
        <v>11.625</v>
      </c>
      <c r="R307" s="116">
        <f t="shared" si="109"/>
        <v>13.84</v>
      </c>
      <c r="S307" s="116">
        <f t="shared" si="110"/>
        <v>16.5</v>
      </c>
      <c r="T307" s="116">
        <f t="shared" si="111"/>
        <v>18.66</v>
      </c>
      <c r="U307" s="116">
        <f t="shared" si="112"/>
        <v>17.32</v>
      </c>
      <c r="V307" s="116">
        <f t="shared" si="113"/>
        <v>17.5</v>
      </c>
      <c r="Y307" s="116">
        <f t="shared" si="114"/>
        <v>16.75</v>
      </c>
      <c r="Z307" s="113">
        <v>15.1</v>
      </c>
      <c r="AA307" s="113">
        <v>18.399999999999999</v>
      </c>
      <c r="AB307" s="113">
        <v>16.3</v>
      </c>
      <c r="AC307" s="113">
        <v>17.2</v>
      </c>
      <c r="AE307" s="115"/>
      <c r="AG307" s="116">
        <f t="shared" si="115"/>
        <v>16.759999999999998</v>
      </c>
      <c r="AH307" s="113">
        <v>13.7</v>
      </c>
      <c r="AI307" s="113">
        <v>17.899999999999999</v>
      </c>
      <c r="AJ307" s="113">
        <v>17.399999999999999</v>
      </c>
      <c r="AK307" s="113">
        <v>17.5</v>
      </c>
      <c r="AL307" s="113">
        <v>17.3</v>
      </c>
      <c r="AM307" s="115"/>
      <c r="AO307" s="116">
        <f t="shared" si="116"/>
        <v>18.074999999999999</v>
      </c>
      <c r="AP307" s="113">
        <v>14.9</v>
      </c>
      <c r="AQ307" s="113">
        <v>18.899999999999999</v>
      </c>
      <c r="AR307" s="113">
        <v>17.399999999999999</v>
      </c>
      <c r="AS307" s="113">
        <v>18.100000000000001</v>
      </c>
      <c r="AT307" s="113">
        <v>17.899999999999999</v>
      </c>
      <c r="AU307" s="115"/>
      <c r="AW307" s="116">
        <f t="shared" si="117"/>
        <v>17.860000000000003</v>
      </c>
      <c r="AX307" s="113">
        <v>15.6</v>
      </c>
      <c r="AY307" s="113">
        <v>19.899999999999999</v>
      </c>
      <c r="AZ307" s="113">
        <v>17.600000000000001</v>
      </c>
      <c r="BA307" s="113">
        <v>18.3</v>
      </c>
      <c r="BB307" s="113">
        <v>17.899999999999999</v>
      </c>
      <c r="BC307" s="115"/>
      <c r="BE307" s="116">
        <f t="shared" si="118"/>
        <v>11.625</v>
      </c>
      <c r="BF307" s="113">
        <v>10.199999999999999</v>
      </c>
      <c r="BG307" s="113">
        <v>13.4</v>
      </c>
      <c r="BI307" s="113">
        <v>12</v>
      </c>
      <c r="BJ307" s="113">
        <v>10.9</v>
      </c>
      <c r="BK307" s="115"/>
      <c r="BM307" s="116">
        <f t="shared" si="119"/>
        <v>13.84</v>
      </c>
      <c r="BN307" s="113">
        <v>11.9</v>
      </c>
      <c r="BO307" s="113">
        <v>16.399999999999999</v>
      </c>
      <c r="BP307" s="113">
        <v>13</v>
      </c>
      <c r="BQ307" s="113">
        <v>14</v>
      </c>
      <c r="BR307" s="113">
        <v>13.9</v>
      </c>
      <c r="BU307" s="116">
        <f t="shared" si="120"/>
        <v>16.5</v>
      </c>
      <c r="BV307" s="113">
        <v>13.4</v>
      </c>
      <c r="BW307" s="113">
        <v>18.7</v>
      </c>
      <c r="BX307" s="113">
        <v>16.8</v>
      </c>
      <c r="BY307" s="113">
        <v>17.100000000000001</v>
      </c>
      <c r="BZ307" s="113">
        <v>16.5</v>
      </c>
      <c r="CC307" s="116">
        <f t="shared" si="121"/>
        <v>18.66</v>
      </c>
      <c r="CD307" s="113">
        <v>16.7</v>
      </c>
      <c r="CE307" s="113">
        <v>20.100000000000001</v>
      </c>
      <c r="CF307" s="113">
        <v>19.3</v>
      </c>
      <c r="CG307" s="113">
        <v>19</v>
      </c>
      <c r="CH307" s="113">
        <v>18.2</v>
      </c>
      <c r="CK307" s="116">
        <f t="shared" si="122"/>
        <v>17.32</v>
      </c>
      <c r="CL307" s="113">
        <v>15.4</v>
      </c>
      <c r="CM307" s="113">
        <v>19.5</v>
      </c>
      <c r="CN307" s="113">
        <v>18</v>
      </c>
      <c r="CO307" s="113">
        <v>17</v>
      </c>
      <c r="CP307" s="113">
        <v>16.7</v>
      </c>
      <c r="CS307" s="116">
        <f t="shared" si="123"/>
        <v>17.5</v>
      </c>
      <c r="CT307" s="113">
        <v>14.5</v>
      </c>
      <c r="CU307" s="113">
        <v>18.899999999999999</v>
      </c>
      <c r="CV307" s="113">
        <v>17.7</v>
      </c>
      <c r="CW307" s="113">
        <v>17.2</v>
      </c>
      <c r="CX307" s="113">
        <v>16.2</v>
      </c>
    </row>
    <row r="308" spans="3:102">
      <c r="C308" s="115">
        <f t="shared" si="124"/>
        <v>307</v>
      </c>
      <c r="D308" s="116">
        <f t="shared" si="101"/>
        <v>16.929400000000001</v>
      </c>
      <c r="E308" s="116">
        <f t="shared" si="102"/>
        <v>16.560000000000002</v>
      </c>
      <c r="F308" s="116">
        <f t="shared" si="103"/>
        <v>8.9294000000000011</v>
      </c>
      <c r="G308" s="116">
        <f>指導機関用調整項目!$G$2*F308/$F$367</f>
        <v>7.1748020315176422e-002</v>
      </c>
      <c r="H308" s="116">
        <f t="shared" si="125"/>
        <v>23.756944489175556</v>
      </c>
      <c r="I308" s="116">
        <f>IF(降水量!Y308&gt;0,降水量!Y308*飽差!I308*F308*E308,0)</f>
        <v>25.615091544556755</v>
      </c>
      <c r="J308" s="116">
        <f>指導機関用調整項目!$G$2*I308/$I$367</f>
        <v>7.4279756916912687e-002</v>
      </c>
      <c r="K308" s="116"/>
      <c r="M308" s="116">
        <f t="shared" si="104"/>
        <v>17.5</v>
      </c>
      <c r="N308" s="116">
        <f t="shared" si="105"/>
        <v>17.119999999999997</v>
      </c>
      <c r="O308" s="116">
        <f t="shared" si="106"/>
        <v>18.274999999999999</v>
      </c>
      <c r="P308" s="116">
        <f t="shared" si="107"/>
        <v>18.38</v>
      </c>
      <c r="Q308" s="116">
        <f t="shared" si="108"/>
        <v>11.55</v>
      </c>
      <c r="R308" s="116">
        <f t="shared" si="109"/>
        <v>13.96</v>
      </c>
      <c r="S308" s="116">
        <f t="shared" si="110"/>
        <v>16.560000000000002</v>
      </c>
      <c r="T308" s="116">
        <f t="shared" si="111"/>
        <v>18.68</v>
      </c>
      <c r="U308" s="116">
        <f t="shared" si="112"/>
        <v>17.18</v>
      </c>
      <c r="V308" s="116">
        <f t="shared" si="113"/>
        <v>17.650000000000002</v>
      </c>
      <c r="Y308" s="116">
        <f t="shared" si="114"/>
        <v>17.5</v>
      </c>
      <c r="Z308" s="113">
        <v>15.7</v>
      </c>
      <c r="AA308" s="113">
        <v>19</v>
      </c>
      <c r="AB308" s="113">
        <v>16.600000000000001</v>
      </c>
      <c r="AC308" s="113">
        <v>18.7</v>
      </c>
      <c r="AE308" s="115"/>
      <c r="AG308" s="116">
        <f t="shared" si="115"/>
        <v>17.119999999999997</v>
      </c>
      <c r="AH308" s="113">
        <v>14.2</v>
      </c>
      <c r="AI308" s="113">
        <v>18.399999999999999</v>
      </c>
      <c r="AJ308" s="113">
        <v>17.8</v>
      </c>
      <c r="AK308" s="113">
        <v>18.100000000000001</v>
      </c>
      <c r="AL308" s="113">
        <v>17.100000000000001</v>
      </c>
      <c r="AM308" s="115"/>
      <c r="AO308" s="116">
        <f t="shared" si="116"/>
        <v>18.274999999999999</v>
      </c>
      <c r="AP308" s="113">
        <v>15.6</v>
      </c>
      <c r="AQ308" s="113">
        <v>19.100000000000001</v>
      </c>
      <c r="AR308" s="113">
        <v>17.899999999999999</v>
      </c>
      <c r="AS308" s="113">
        <v>18.399999999999999</v>
      </c>
      <c r="AT308" s="113">
        <v>17.7</v>
      </c>
      <c r="AU308" s="115"/>
      <c r="AW308" s="116">
        <f t="shared" si="117"/>
        <v>18.38</v>
      </c>
      <c r="AX308" s="113">
        <v>16.600000000000001</v>
      </c>
      <c r="AY308" s="113">
        <v>20</v>
      </c>
      <c r="AZ308" s="113">
        <v>18.399999999999999</v>
      </c>
      <c r="BA308" s="113">
        <v>19.100000000000001</v>
      </c>
      <c r="BB308" s="113">
        <v>17.8</v>
      </c>
      <c r="BC308" s="115"/>
      <c r="BE308" s="116">
        <f t="shared" si="118"/>
        <v>11.55</v>
      </c>
      <c r="BF308" s="113">
        <v>9.3000000000000007</v>
      </c>
      <c r="BG308" s="113">
        <v>16.3</v>
      </c>
      <c r="BI308" s="113">
        <v>10.5</v>
      </c>
      <c r="BJ308" s="113">
        <v>10.1</v>
      </c>
      <c r="BK308" s="115"/>
      <c r="BM308" s="116">
        <f t="shared" si="119"/>
        <v>13.96</v>
      </c>
      <c r="BN308" s="113">
        <v>12.5</v>
      </c>
      <c r="BO308" s="113">
        <v>18</v>
      </c>
      <c r="BP308" s="113">
        <v>13.7</v>
      </c>
      <c r="BQ308" s="113">
        <v>12.4</v>
      </c>
      <c r="BR308" s="113">
        <v>13.2</v>
      </c>
      <c r="BU308" s="116">
        <f t="shared" si="120"/>
        <v>16.560000000000002</v>
      </c>
      <c r="BV308" s="113">
        <v>12.4</v>
      </c>
      <c r="BW308" s="113">
        <v>19.5</v>
      </c>
      <c r="BX308" s="113">
        <v>18.3</v>
      </c>
      <c r="BY308" s="113">
        <v>16.5</v>
      </c>
      <c r="BZ308" s="113">
        <v>16.100000000000001</v>
      </c>
      <c r="CC308" s="116">
        <f t="shared" si="121"/>
        <v>18.68</v>
      </c>
      <c r="CD308" s="113">
        <v>15.2</v>
      </c>
      <c r="CE308" s="113">
        <v>21.1</v>
      </c>
      <c r="CF308" s="113">
        <v>19.899999999999999</v>
      </c>
      <c r="CG308" s="113">
        <v>19.3</v>
      </c>
      <c r="CH308" s="113">
        <v>17.899999999999999</v>
      </c>
      <c r="CK308" s="116">
        <f t="shared" si="122"/>
        <v>17.18</v>
      </c>
      <c r="CL308" s="113">
        <v>13.9</v>
      </c>
      <c r="CM308" s="113">
        <v>20.8</v>
      </c>
      <c r="CN308" s="113">
        <v>17.600000000000001</v>
      </c>
      <c r="CO308" s="113">
        <v>17.399999999999999</v>
      </c>
      <c r="CP308" s="113">
        <v>16.2</v>
      </c>
      <c r="CS308" s="116">
        <f t="shared" si="123"/>
        <v>17.650000000000002</v>
      </c>
      <c r="CT308" s="113">
        <v>13.8</v>
      </c>
      <c r="CU308" s="113">
        <v>19.8</v>
      </c>
      <c r="CV308" s="113">
        <v>18.100000000000001</v>
      </c>
      <c r="CW308" s="113">
        <v>16.5</v>
      </c>
      <c r="CX308" s="113">
        <v>16.2</v>
      </c>
    </row>
    <row r="309" spans="3:102">
      <c r="C309" s="115">
        <f t="shared" si="124"/>
        <v>308</v>
      </c>
      <c r="D309" s="116">
        <f t="shared" si="101"/>
        <v>16.5763</v>
      </c>
      <c r="E309" s="116">
        <f t="shared" si="102"/>
        <v>16.12</v>
      </c>
      <c r="F309" s="116">
        <f t="shared" si="103"/>
        <v>8.5762999999999998</v>
      </c>
      <c r="G309" s="116">
        <f>指導機関用調整項目!$G$2*F309/$F$367</f>
        <v>6.8910850295545889e-002</v>
      </c>
      <c r="H309" s="116">
        <f t="shared" si="125"/>
        <v>23.825855339471101</v>
      </c>
      <c r="I309" s="116">
        <f>IF(降水量!Y309&gt;0,降水量!Y309*飽差!I309*F309*E309,0)</f>
        <v>21.635397780537296</v>
      </c>
      <c r="J309" s="116">
        <f>指導機関用調整項目!$G$2*I309/$I$367</f>
        <v>6.2739267792331119e-002</v>
      </c>
      <c r="K309" s="116"/>
      <c r="M309" s="116">
        <f t="shared" si="104"/>
        <v>16.575000000000003</v>
      </c>
      <c r="N309" s="116">
        <f t="shared" si="105"/>
        <v>16.380000000000003</v>
      </c>
      <c r="O309" s="116">
        <f t="shared" si="106"/>
        <v>18.400000000000002</v>
      </c>
      <c r="P309" s="116">
        <f t="shared" si="107"/>
        <v>17.7</v>
      </c>
      <c r="Q309" s="116">
        <f t="shared" si="108"/>
        <v>10.625</v>
      </c>
      <c r="R309" s="116">
        <f t="shared" si="109"/>
        <v>13.22</v>
      </c>
      <c r="S309" s="116">
        <f t="shared" si="110"/>
        <v>16.12</v>
      </c>
      <c r="T309" s="116">
        <f t="shared" si="111"/>
        <v>18.52</v>
      </c>
      <c r="U309" s="116">
        <f t="shared" si="112"/>
        <v>16.64</v>
      </c>
      <c r="V309" s="116">
        <f t="shared" si="113"/>
        <v>17.05</v>
      </c>
      <c r="Y309" s="116">
        <f t="shared" si="114"/>
        <v>16.575000000000003</v>
      </c>
      <c r="Z309" s="113">
        <v>11.7</v>
      </c>
      <c r="AA309" s="113">
        <v>18.3</v>
      </c>
      <c r="AB309" s="113">
        <v>18.7</v>
      </c>
      <c r="AC309" s="113">
        <v>17.600000000000001</v>
      </c>
      <c r="AE309" s="115"/>
      <c r="AG309" s="116">
        <f t="shared" si="115"/>
        <v>16.380000000000003</v>
      </c>
      <c r="AH309" s="113">
        <v>12.2</v>
      </c>
      <c r="AI309" s="113">
        <v>18.3</v>
      </c>
      <c r="AJ309" s="113">
        <v>18.7</v>
      </c>
      <c r="AK309" s="113">
        <v>16.600000000000001</v>
      </c>
      <c r="AL309" s="113">
        <v>16.100000000000001</v>
      </c>
      <c r="AM309" s="115"/>
      <c r="AO309" s="116">
        <f t="shared" si="116"/>
        <v>18.400000000000002</v>
      </c>
      <c r="AP309" s="113">
        <v>13.7</v>
      </c>
      <c r="AQ309" s="113">
        <v>19.8</v>
      </c>
      <c r="AR309" s="113">
        <v>19.399999999999999</v>
      </c>
      <c r="AS309" s="113">
        <v>17.600000000000001</v>
      </c>
      <c r="AT309" s="113">
        <v>16.8</v>
      </c>
      <c r="AU309" s="115"/>
      <c r="AW309" s="116">
        <f t="shared" si="117"/>
        <v>17.7</v>
      </c>
      <c r="AX309" s="113">
        <v>13.7</v>
      </c>
      <c r="AY309" s="113">
        <v>20.3</v>
      </c>
      <c r="AZ309" s="113">
        <v>19.399999999999999</v>
      </c>
      <c r="BA309" s="113">
        <v>17.899999999999999</v>
      </c>
      <c r="BB309" s="113">
        <v>17.2</v>
      </c>
      <c r="BC309" s="115"/>
      <c r="BE309" s="116">
        <f t="shared" si="118"/>
        <v>10.625</v>
      </c>
      <c r="BF309" s="113">
        <v>7.1</v>
      </c>
      <c r="BG309" s="113">
        <v>14.7</v>
      </c>
      <c r="BI309" s="113">
        <v>10.9</v>
      </c>
      <c r="BJ309" s="113">
        <v>9.8000000000000007</v>
      </c>
      <c r="BK309" s="115"/>
      <c r="BM309" s="116">
        <f t="shared" si="119"/>
        <v>13.22</v>
      </c>
      <c r="BN309" s="113">
        <v>9.4</v>
      </c>
      <c r="BO309" s="113">
        <v>18.5</v>
      </c>
      <c r="BP309" s="113">
        <v>14</v>
      </c>
      <c r="BQ309" s="113">
        <v>11.9</v>
      </c>
      <c r="BR309" s="113">
        <v>12.3</v>
      </c>
      <c r="BU309" s="116">
        <f t="shared" si="120"/>
        <v>16.12</v>
      </c>
      <c r="BV309" s="113">
        <v>12.4</v>
      </c>
      <c r="BW309" s="113">
        <v>18.5</v>
      </c>
      <c r="BX309" s="113">
        <v>18.600000000000001</v>
      </c>
      <c r="BY309" s="113">
        <v>15.7</v>
      </c>
      <c r="BZ309" s="113">
        <v>15.4</v>
      </c>
      <c r="CC309" s="116">
        <f t="shared" si="121"/>
        <v>18.52</v>
      </c>
      <c r="CD309" s="113">
        <v>15.6</v>
      </c>
      <c r="CE309" s="113">
        <v>20.6</v>
      </c>
      <c r="CF309" s="113">
        <v>20.3</v>
      </c>
      <c r="CG309" s="113">
        <v>18.3</v>
      </c>
      <c r="CH309" s="113">
        <v>17.8</v>
      </c>
      <c r="CK309" s="116">
        <f t="shared" si="122"/>
        <v>16.64</v>
      </c>
      <c r="CL309" s="113">
        <v>13.1</v>
      </c>
      <c r="CM309" s="113">
        <v>18.7</v>
      </c>
      <c r="CN309" s="113">
        <v>18.7</v>
      </c>
      <c r="CO309" s="113">
        <v>17.399999999999999</v>
      </c>
      <c r="CP309" s="113">
        <v>15.3</v>
      </c>
      <c r="CS309" s="116">
        <f t="shared" si="123"/>
        <v>17.05</v>
      </c>
      <c r="CT309" s="113">
        <v>13.6</v>
      </c>
      <c r="CU309" s="113">
        <v>18.5</v>
      </c>
      <c r="CV309" s="113">
        <v>18.600000000000001</v>
      </c>
      <c r="CW309" s="113">
        <v>15.9</v>
      </c>
      <c r="CX309" s="113">
        <v>15.2</v>
      </c>
    </row>
    <row r="310" spans="3:102">
      <c r="C310" s="115">
        <f t="shared" si="124"/>
        <v>309</v>
      </c>
      <c r="D310" s="116">
        <f t="shared" si="101"/>
        <v>16.48</v>
      </c>
      <c r="E310" s="116">
        <f t="shared" si="102"/>
        <v>16</v>
      </c>
      <c r="F310" s="116">
        <f t="shared" si="103"/>
        <v>8.48</v>
      </c>
      <c r="G310" s="116">
        <f>指導機関用調整項目!$G$2*F310/$F$367</f>
        <v>6.8137076653828468e-002</v>
      </c>
      <c r="H310" s="116">
        <f t="shared" si="125"/>
        <v>23.893992416124931</v>
      </c>
      <c r="I310" s="116">
        <f>IF(降水量!Y310&gt;0,降水量!Y310*飽差!I310*F310*E310,0)</f>
        <v>19.772924410486574</v>
      </c>
      <c r="J310" s="116">
        <f>指導機関用調整項目!$G$2*I310/$I$367</f>
        <v>5.7338386481758978e-002</v>
      </c>
      <c r="K310" s="116"/>
      <c r="M310" s="116">
        <f t="shared" si="104"/>
        <v>16.2</v>
      </c>
      <c r="N310" s="116">
        <f t="shared" si="105"/>
        <v>16.100000000000001</v>
      </c>
      <c r="O310" s="116">
        <f t="shared" si="106"/>
        <v>17.625</v>
      </c>
      <c r="P310" s="116">
        <f t="shared" si="107"/>
        <v>17.459999999999997</v>
      </c>
      <c r="Q310" s="116">
        <f t="shared" si="108"/>
        <v>10.150000000000002</v>
      </c>
      <c r="R310" s="116">
        <f t="shared" si="109"/>
        <v>13.24</v>
      </c>
      <c r="S310" s="116">
        <f t="shared" si="110"/>
        <v>16</v>
      </c>
      <c r="T310" s="116">
        <f t="shared" si="111"/>
        <v>18.28</v>
      </c>
      <c r="U310" s="116">
        <f t="shared" si="112"/>
        <v>16.62</v>
      </c>
      <c r="V310" s="116">
        <f t="shared" si="113"/>
        <v>16.600000000000001</v>
      </c>
      <c r="Y310" s="116">
        <f t="shared" si="114"/>
        <v>16.2</v>
      </c>
      <c r="Z310" s="113">
        <v>13.1</v>
      </c>
      <c r="AA310" s="113">
        <v>17.899999999999999</v>
      </c>
      <c r="AB310" s="113">
        <v>18.8</v>
      </c>
      <c r="AC310" s="113">
        <v>15</v>
      </c>
      <c r="AE310" s="115"/>
      <c r="AG310" s="116">
        <f t="shared" si="115"/>
        <v>16.100000000000001</v>
      </c>
      <c r="AH310" s="113">
        <v>13</v>
      </c>
      <c r="AI310" s="113">
        <v>17.600000000000001</v>
      </c>
      <c r="AJ310" s="113">
        <v>19.100000000000001</v>
      </c>
      <c r="AK310" s="113">
        <v>15.4</v>
      </c>
      <c r="AL310" s="113">
        <v>15.4</v>
      </c>
      <c r="AM310" s="115"/>
      <c r="AO310" s="116">
        <f t="shared" si="116"/>
        <v>17.625</v>
      </c>
      <c r="AP310" s="113">
        <v>14.1</v>
      </c>
      <c r="AQ310" s="113">
        <v>18.2</v>
      </c>
      <c r="AR310" s="113">
        <v>19.8</v>
      </c>
      <c r="AS310" s="113">
        <v>16.5</v>
      </c>
      <c r="AT310" s="113">
        <v>16</v>
      </c>
      <c r="AU310" s="115"/>
      <c r="AW310" s="116">
        <f t="shared" si="117"/>
        <v>17.459999999999997</v>
      </c>
      <c r="AX310" s="113">
        <v>15.3</v>
      </c>
      <c r="AY310" s="113">
        <v>19</v>
      </c>
      <c r="AZ310" s="113">
        <v>20.3</v>
      </c>
      <c r="BA310" s="113">
        <v>16.600000000000001</v>
      </c>
      <c r="BB310" s="113">
        <v>16.100000000000001</v>
      </c>
      <c r="BC310" s="115"/>
      <c r="BE310" s="116">
        <f t="shared" si="118"/>
        <v>10.150000000000002</v>
      </c>
      <c r="BF310" s="113">
        <v>9.3000000000000007</v>
      </c>
      <c r="BG310" s="113">
        <v>12.9</v>
      </c>
      <c r="BI310" s="113">
        <v>9.6</v>
      </c>
      <c r="BJ310" s="113">
        <v>8.8000000000000007</v>
      </c>
      <c r="BK310" s="115"/>
      <c r="BM310" s="116">
        <f t="shared" si="119"/>
        <v>13.24</v>
      </c>
      <c r="BN310" s="113">
        <v>12.1</v>
      </c>
      <c r="BO310" s="113">
        <v>15.7</v>
      </c>
      <c r="BP310" s="113">
        <v>15.2</v>
      </c>
      <c r="BQ310" s="113">
        <v>11.4</v>
      </c>
      <c r="BR310" s="113">
        <v>11.8</v>
      </c>
      <c r="BU310" s="116">
        <f t="shared" si="120"/>
        <v>16</v>
      </c>
      <c r="BV310" s="113">
        <v>13.9</v>
      </c>
      <c r="BW310" s="113">
        <v>17.8</v>
      </c>
      <c r="BX310" s="113">
        <v>18.899999999999999</v>
      </c>
      <c r="BY310" s="113">
        <v>14.5</v>
      </c>
      <c r="BZ310" s="113">
        <v>14.9</v>
      </c>
      <c r="CC310" s="116">
        <f t="shared" si="121"/>
        <v>18.28</v>
      </c>
      <c r="CD310" s="113">
        <v>16.8</v>
      </c>
      <c r="CE310" s="113">
        <v>19.8</v>
      </c>
      <c r="CF310" s="113">
        <v>20.9</v>
      </c>
      <c r="CG310" s="113">
        <v>17</v>
      </c>
      <c r="CH310" s="113">
        <v>16.899999999999999</v>
      </c>
      <c r="CK310" s="116">
        <f t="shared" si="122"/>
        <v>16.62</v>
      </c>
      <c r="CL310" s="113">
        <v>15.3</v>
      </c>
      <c r="CM310" s="113">
        <v>18.600000000000001</v>
      </c>
      <c r="CN310" s="113">
        <v>19.7</v>
      </c>
      <c r="CO310" s="113">
        <v>14.8</v>
      </c>
      <c r="CP310" s="113">
        <v>14.7</v>
      </c>
      <c r="CS310" s="116">
        <f t="shared" si="123"/>
        <v>16.600000000000001</v>
      </c>
      <c r="CT310" s="113">
        <v>14.6</v>
      </c>
      <c r="CU310" s="113">
        <v>17.899999999999999</v>
      </c>
      <c r="CV310" s="113">
        <v>18.8</v>
      </c>
      <c r="CW310" s="113">
        <v>14.9</v>
      </c>
      <c r="CX310" s="113">
        <v>14.8</v>
      </c>
    </row>
    <row r="311" spans="3:102">
      <c r="C311" s="115">
        <f t="shared" si="124"/>
        <v>310</v>
      </c>
      <c r="D311" s="116">
        <f t="shared" si="101"/>
        <v>16.5442</v>
      </c>
      <c r="E311" s="116">
        <f t="shared" si="102"/>
        <v>16.080000000000002</v>
      </c>
      <c r="F311" s="116">
        <f t="shared" si="103"/>
        <v>8.5442</v>
      </c>
      <c r="G311" s="116">
        <f>指導機関用調整項目!$G$2*F311/$F$367</f>
        <v>6.8652925748306753e-002</v>
      </c>
      <c r="H311" s="116">
        <f t="shared" si="125"/>
        <v>23.962645341873237</v>
      </c>
      <c r="I311" s="116">
        <f>IF(降水量!Y311&gt;0,降水量!Y311*飽差!I311*F311*E311,0)</f>
        <v>15.622061148432273</v>
      </c>
      <c r="J311" s="116">
        <f>指導機関用調整項目!$G$2*I311/$I$367</f>
        <v>4.5301532599569504e-002</v>
      </c>
      <c r="K311" s="116"/>
      <c r="M311" s="116">
        <f t="shared" si="104"/>
        <v>16.725000000000001</v>
      </c>
      <c r="N311" s="116">
        <f t="shared" si="105"/>
        <v>16.540000000000003</v>
      </c>
      <c r="O311" s="116">
        <f t="shared" si="106"/>
        <v>17.399999999999999</v>
      </c>
      <c r="P311" s="116">
        <f t="shared" si="107"/>
        <v>17.46</v>
      </c>
      <c r="Q311" s="116">
        <f t="shared" si="108"/>
        <v>9.6750000000000007</v>
      </c>
      <c r="R311" s="116">
        <f t="shared" si="109"/>
        <v>13.1</v>
      </c>
      <c r="S311" s="116">
        <f t="shared" si="110"/>
        <v>16.080000000000002</v>
      </c>
      <c r="T311" s="116">
        <f t="shared" si="111"/>
        <v>18.84</v>
      </c>
      <c r="U311" s="116">
        <f t="shared" si="112"/>
        <v>16.96</v>
      </c>
      <c r="V311" s="116">
        <f t="shared" si="113"/>
        <v>16.225000000000001</v>
      </c>
      <c r="Y311" s="116">
        <f t="shared" si="114"/>
        <v>16.725000000000001</v>
      </c>
      <c r="Z311" s="113">
        <v>16.100000000000001</v>
      </c>
      <c r="AA311" s="113">
        <v>16.8</v>
      </c>
      <c r="AB311" s="113">
        <v>20.7</v>
      </c>
      <c r="AC311" s="113">
        <v>13.3</v>
      </c>
      <c r="AE311" s="115"/>
      <c r="AG311" s="116">
        <f t="shared" si="115"/>
        <v>16.540000000000003</v>
      </c>
      <c r="AH311" s="113">
        <v>16.100000000000001</v>
      </c>
      <c r="AI311" s="113">
        <v>16.8</v>
      </c>
      <c r="AJ311" s="113">
        <v>21.1</v>
      </c>
      <c r="AK311" s="113">
        <v>14.3</v>
      </c>
      <c r="AL311" s="113">
        <v>14.4</v>
      </c>
      <c r="AM311" s="115"/>
      <c r="AO311" s="116">
        <f t="shared" si="116"/>
        <v>17.399999999999999</v>
      </c>
      <c r="AP311" s="113">
        <v>16.399999999999999</v>
      </c>
      <c r="AQ311" s="113">
        <v>17.899999999999999</v>
      </c>
      <c r="AR311" s="113">
        <v>21.2</v>
      </c>
      <c r="AS311" s="113">
        <v>15.3</v>
      </c>
      <c r="AT311" s="113">
        <v>15.2</v>
      </c>
      <c r="AU311" s="115"/>
      <c r="AW311" s="116">
        <f t="shared" si="117"/>
        <v>17.46</v>
      </c>
      <c r="AX311" s="113">
        <v>16.899999999999999</v>
      </c>
      <c r="AY311" s="113">
        <v>17.8</v>
      </c>
      <c r="AZ311" s="113">
        <v>21.6</v>
      </c>
      <c r="BA311" s="113">
        <v>15.3</v>
      </c>
      <c r="BB311" s="113">
        <v>15.7</v>
      </c>
      <c r="BC311" s="115"/>
      <c r="BE311" s="116">
        <f t="shared" si="118"/>
        <v>9.6750000000000007</v>
      </c>
      <c r="BF311" s="113">
        <v>10.9</v>
      </c>
      <c r="BG311" s="113">
        <v>11.3</v>
      </c>
      <c r="BI311" s="113">
        <v>8.1999999999999993</v>
      </c>
      <c r="BJ311" s="113">
        <v>8.3000000000000007</v>
      </c>
      <c r="BK311" s="115"/>
      <c r="BM311" s="116">
        <f t="shared" si="119"/>
        <v>13.1</v>
      </c>
      <c r="BN311" s="113">
        <v>13</v>
      </c>
      <c r="BO311" s="113">
        <v>14</v>
      </c>
      <c r="BP311" s="113">
        <v>17.3</v>
      </c>
      <c r="BQ311" s="113">
        <v>9.9</v>
      </c>
      <c r="BR311" s="113">
        <v>11.3</v>
      </c>
      <c r="BU311" s="116">
        <f t="shared" si="120"/>
        <v>16.080000000000002</v>
      </c>
      <c r="BV311" s="113">
        <v>15.7</v>
      </c>
      <c r="BW311" s="113">
        <v>16.100000000000001</v>
      </c>
      <c r="BX311" s="113">
        <v>20.7</v>
      </c>
      <c r="BY311" s="113">
        <v>13.7</v>
      </c>
      <c r="BZ311" s="113">
        <v>14.2</v>
      </c>
      <c r="CC311" s="116">
        <f t="shared" si="121"/>
        <v>18.84</v>
      </c>
      <c r="CD311" s="113">
        <v>18</v>
      </c>
      <c r="CE311" s="113">
        <v>19.2</v>
      </c>
      <c r="CF311" s="113">
        <v>22.7</v>
      </c>
      <c r="CG311" s="113">
        <v>16.8</v>
      </c>
      <c r="CH311" s="113">
        <v>17.5</v>
      </c>
      <c r="CK311" s="116">
        <f t="shared" si="122"/>
        <v>16.96</v>
      </c>
      <c r="CL311" s="113">
        <v>16.3</v>
      </c>
      <c r="CM311" s="113">
        <v>17.899999999999999</v>
      </c>
      <c r="CN311" s="113">
        <v>22.2</v>
      </c>
      <c r="CO311" s="113">
        <v>13.4</v>
      </c>
      <c r="CP311" s="113">
        <v>15</v>
      </c>
      <c r="CS311" s="116">
        <f t="shared" si="123"/>
        <v>16.225000000000001</v>
      </c>
      <c r="CT311" s="113">
        <v>16.7</v>
      </c>
      <c r="CU311" s="113">
        <v>16.7</v>
      </c>
      <c r="CV311" s="113">
        <v>20.5</v>
      </c>
      <c r="CW311" s="113">
        <v>14</v>
      </c>
      <c r="CX311" s="113">
        <v>13.7</v>
      </c>
    </row>
    <row r="312" spans="3:102">
      <c r="C312" s="115">
        <f t="shared" si="124"/>
        <v>311</v>
      </c>
      <c r="D312" s="116">
        <f t="shared" si="101"/>
        <v>16.399750000000001</v>
      </c>
      <c r="E312" s="116">
        <f t="shared" si="102"/>
        <v>15.9</v>
      </c>
      <c r="F312" s="116">
        <f t="shared" si="103"/>
        <v>8.3997500000000009</v>
      </c>
      <c r="G312" s="116">
        <f>指導機関用調整項目!$G$2*F312/$F$367</f>
        <v>6.7492265285730629e-002</v>
      </c>
      <c r="H312" s="116">
        <f t="shared" si="125"/>
        <v>24.030137607158967</v>
      </c>
      <c r="I312" s="116">
        <f>IF(降水量!Y312&gt;0,降水量!Y312*飽差!I312*F312*E312,0)</f>
        <v>21.851406946062824</v>
      </c>
      <c r="J312" s="116">
        <f>指導機関用調整項目!$G$2*I312/$I$367</f>
        <v>6.3365660568603308e-002</v>
      </c>
      <c r="K312" s="116"/>
      <c r="M312" s="116">
        <f t="shared" si="104"/>
        <v>16.600000000000001</v>
      </c>
      <c r="N312" s="116">
        <f t="shared" si="105"/>
        <v>16.78</v>
      </c>
      <c r="O312" s="116">
        <f t="shared" si="106"/>
        <v>17.8</v>
      </c>
      <c r="P312" s="116">
        <f t="shared" si="107"/>
        <v>17.560000000000002</v>
      </c>
      <c r="Q312" s="116">
        <f t="shared" si="108"/>
        <v>9.9</v>
      </c>
      <c r="R312" s="116">
        <f t="shared" si="109"/>
        <v>13.7</v>
      </c>
      <c r="S312" s="116">
        <f t="shared" si="110"/>
        <v>15.9</v>
      </c>
      <c r="T312" s="116">
        <f t="shared" si="111"/>
        <v>18.160000000000004</v>
      </c>
      <c r="U312" s="116">
        <f t="shared" si="112"/>
        <v>17.22</v>
      </c>
      <c r="V312" s="116">
        <f t="shared" si="113"/>
        <v>16.700000000000003</v>
      </c>
      <c r="Y312" s="116">
        <f t="shared" si="114"/>
        <v>16.600000000000001</v>
      </c>
      <c r="Z312" s="113">
        <v>14.6</v>
      </c>
      <c r="AA312" s="113">
        <v>16.100000000000001</v>
      </c>
      <c r="AB312" s="113">
        <v>21.8</v>
      </c>
      <c r="AC312" s="113">
        <v>13.9</v>
      </c>
      <c r="AE312" s="115"/>
      <c r="AG312" s="116">
        <f t="shared" si="115"/>
        <v>16.78</v>
      </c>
      <c r="AH312" s="113">
        <v>15.2</v>
      </c>
      <c r="AI312" s="113">
        <v>17</v>
      </c>
      <c r="AJ312" s="113">
        <v>21.3</v>
      </c>
      <c r="AK312" s="113">
        <v>14.7</v>
      </c>
      <c r="AL312" s="113">
        <v>15.7</v>
      </c>
      <c r="AM312" s="115"/>
      <c r="AO312" s="116">
        <f t="shared" si="116"/>
        <v>17.8</v>
      </c>
      <c r="AP312" s="113">
        <v>16.3</v>
      </c>
      <c r="AQ312" s="113">
        <v>17.8</v>
      </c>
      <c r="AR312" s="113">
        <v>22</v>
      </c>
      <c r="AS312" s="113">
        <v>15.2</v>
      </c>
      <c r="AT312" s="113">
        <v>16.2</v>
      </c>
      <c r="AU312" s="115"/>
      <c r="AW312" s="116">
        <f t="shared" si="117"/>
        <v>17.560000000000002</v>
      </c>
      <c r="AX312" s="113">
        <v>16.3</v>
      </c>
      <c r="AY312" s="113">
        <v>17.899999999999999</v>
      </c>
      <c r="AZ312" s="113">
        <v>22.2</v>
      </c>
      <c r="BA312" s="113">
        <v>15.5</v>
      </c>
      <c r="BB312" s="113">
        <v>15.9</v>
      </c>
      <c r="BC312" s="115"/>
      <c r="BE312" s="116">
        <f t="shared" si="118"/>
        <v>9.9</v>
      </c>
      <c r="BF312" s="113">
        <v>9.8000000000000007</v>
      </c>
      <c r="BG312" s="113">
        <v>12</v>
      </c>
      <c r="BI312" s="113">
        <v>8.5</v>
      </c>
      <c r="BJ312" s="113">
        <v>9.3000000000000007</v>
      </c>
      <c r="BK312" s="115"/>
      <c r="BM312" s="116">
        <f t="shared" si="119"/>
        <v>13.7</v>
      </c>
      <c r="BN312" s="113">
        <v>11.9</v>
      </c>
      <c r="BO312" s="113">
        <v>14.7</v>
      </c>
      <c r="BP312" s="113">
        <v>17.399999999999999</v>
      </c>
      <c r="BQ312" s="113">
        <v>11.7</v>
      </c>
      <c r="BR312" s="113">
        <v>12.8</v>
      </c>
      <c r="BU312" s="116">
        <f t="shared" si="120"/>
        <v>15.9</v>
      </c>
      <c r="BV312" s="113">
        <v>15.4</v>
      </c>
      <c r="BW312" s="113">
        <v>16.100000000000001</v>
      </c>
      <c r="BX312" s="113">
        <v>18.600000000000001</v>
      </c>
      <c r="BY312" s="113">
        <v>14.4</v>
      </c>
      <c r="BZ312" s="113">
        <v>15</v>
      </c>
      <c r="CC312" s="116">
        <f t="shared" si="121"/>
        <v>18.160000000000004</v>
      </c>
      <c r="CD312" s="113">
        <v>17</v>
      </c>
      <c r="CE312" s="113">
        <v>18.2</v>
      </c>
      <c r="CF312" s="113">
        <v>20.7</v>
      </c>
      <c r="CG312" s="113">
        <v>17.2</v>
      </c>
      <c r="CH312" s="113">
        <v>17.7</v>
      </c>
      <c r="CK312" s="116">
        <f t="shared" si="122"/>
        <v>17.22</v>
      </c>
      <c r="CL312" s="113">
        <v>16</v>
      </c>
      <c r="CM312" s="113">
        <v>17.600000000000001</v>
      </c>
      <c r="CN312" s="113">
        <v>20.6</v>
      </c>
      <c r="CO312" s="113">
        <v>15.5</v>
      </c>
      <c r="CP312" s="113">
        <v>16.399999999999999</v>
      </c>
      <c r="CS312" s="116">
        <f t="shared" si="123"/>
        <v>16.700000000000003</v>
      </c>
      <c r="CT312" s="113">
        <v>16.5</v>
      </c>
      <c r="CU312" s="113">
        <v>17.100000000000001</v>
      </c>
      <c r="CV312" s="113">
        <v>20.3</v>
      </c>
      <c r="CW312" s="113">
        <v>14.7</v>
      </c>
      <c r="CX312" s="113">
        <v>14.7</v>
      </c>
    </row>
    <row r="313" spans="3:102">
      <c r="C313" s="115">
        <f t="shared" si="124"/>
        <v>312</v>
      </c>
      <c r="D313" s="116">
        <f t="shared" si="101"/>
        <v>15.902199999999999</v>
      </c>
      <c r="E313" s="116">
        <f t="shared" si="102"/>
        <v>15.279999999999998</v>
      </c>
      <c r="F313" s="116">
        <f t="shared" si="103"/>
        <v>7.9021999999999988</v>
      </c>
      <c r="G313" s="116">
        <f>指導機関用調整項目!$G$2*F313/$F$367</f>
        <v>6.3494434803523958e-002</v>
      </c>
      <c r="H313" s="116">
        <f t="shared" si="125"/>
        <v>24.09363204196249</v>
      </c>
      <c r="I313" s="116">
        <f>IF(降水量!Y313&gt;0,降水量!Y313*飽差!I313*F313*E313,0)</f>
        <v>16.750889668176196</v>
      </c>
      <c r="J313" s="116">
        <f>指導機関用調整項目!$G$2*I313/$I$367</f>
        <v>4.8574958653956384e-002</v>
      </c>
      <c r="K313" s="116"/>
      <c r="M313" s="116">
        <f t="shared" si="104"/>
        <v>14.975000000000001</v>
      </c>
      <c r="N313" s="116">
        <f t="shared" si="105"/>
        <v>16.2</v>
      </c>
      <c r="O313" s="116">
        <f t="shared" si="106"/>
        <v>17.350000000000001</v>
      </c>
      <c r="P313" s="116">
        <f t="shared" si="107"/>
        <v>16.96</v>
      </c>
      <c r="Q313" s="116">
        <f t="shared" si="108"/>
        <v>9.8000000000000007</v>
      </c>
      <c r="R313" s="116">
        <f t="shared" si="109"/>
        <v>12.579999999999998</v>
      </c>
      <c r="S313" s="116">
        <f t="shared" si="110"/>
        <v>15.279999999999998</v>
      </c>
      <c r="T313" s="116">
        <f t="shared" si="111"/>
        <v>17.399999999999999</v>
      </c>
      <c r="U313" s="116">
        <f t="shared" si="112"/>
        <v>16.54</v>
      </c>
      <c r="V313" s="116">
        <f t="shared" si="113"/>
        <v>16.424999999999997</v>
      </c>
      <c r="Y313" s="116">
        <f t="shared" si="114"/>
        <v>14.975000000000001</v>
      </c>
      <c r="Z313" s="113">
        <v>13.9</v>
      </c>
      <c r="AA313" s="113">
        <v>15</v>
      </c>
      <c r="AB313" s="113">
        <v>16.3</v>
      </c>
      <c r="AC313" s="113">
        <v>14.7</v>
      </c>
      <c r="AE313" s="115"/>
      <c r="AG313" s="116">
        <f t="shared" si="115"/>
        <v>16.2</v>
      </c>
      <c r="AH313" s="113">
        <v>14.5</v>
      </c>
      <c r="AI313" s="113">
        <v>15.8</v>
      </c>
      <c r="AJ313" s="113">
        <v>17</v>
      </c>
      <c r="AK313" s="113">
        <v>15.6</v>
      </c>
      <c r="AL313" s="113">
        <v>18.100000000000001</v>
      </c>
      <c r="AM313" s="115"/>
      <c r="AO313" s="116">
        <f t="shared" si="116"/>
        <v>17.350000000000001</v>
      </c>
      <c r="AP313" s="113">
        <v>15.7</v>
      </c>
      <c r="AQ313" s="113">
        <v>16.5</v>
      </c>
      <c r="AR313" s="113">
        <v>17.7</v>
      </c>
      <c r="AS313" s="113">
        <v>15.9</v>
      </c>
      <c r="AT313" s="113">
        <v>19.3</v>
      </c>
      <c r="AU313" s="115"/>
      <c r="AW313" s="116">
        <f t="shared" si="117"/>
        <v>16.96</v>
      </c>
      <c r="AX313" s="113">
        <v>15.6</v>
      </c>
      <c r="AY313" s="113">
        <v>16.3</v>
      </c>
      <c r="AZ313" s="113">
        <v>18</v>
      </c>
      <c r="BA313" s="113">
        <v>15.7</v>
      </c>
      <c r="BB313" s="113">
        <v>19.2</v>
      </c>
      <c r="BC313" s="115"/>
      <c r="BE313" s="116">
        <f t="shared" si="118"/>
        <v>9.8000000000000007</v>
      </c>
      <c r="BF313" s="113">
        <v>10.199999999999999</v>
      </c>
      <c r="BG313" s="113">
        <v>9.4</v>
      </c>
      <c r="BI313" s="113">
        <v>9.1</v>
      </c>
      <c r="BJ313" s="113">
        <v>10.5</v>
      </c>
      <c r="BK313" s="115"/>
      <c r="BM313" s="116">
        <f t="shared" si="119"/>
        <v>12.579999999999998</v>
      </c>
      <c r="BN313" s="113">
        <v>12.1</v>
      </c>
      <c r="BO313" s="113">
        <v>11.9</v>
      </c>
      <c r="BP313" s="113">
        <v>13.3</v>
      </c>
      <c r="BQ313" s="113">
        <v>10.8</v>
      </c>
      <c r="BR313" s="113">
        <v>14.8</v>
      </c>
      <c r="BU313" s="116">
        <f t="shared" si="120"/>
        <v>15.279999999999998</v>
      </c>
      <c r="BV313" s="113">
        <v>14.5</v>
      </c>
      <c r="BW313" s="113">
        <v>13.2</v>
      </c>
      <c r="BX313" s="113">
        <v>16.600000000000001</v>
      </c>
      <c r="BY313" s="113">
        <v>14.4</v>
      </c>
      <c r="BZ313" s="113">
        <v>17.7</v>
      </c>
      <c r="CC313" s="116">
        <f t="shared" si="121"/>
        <v>17.399999999999999</v>
      </c>
      <c r="CD313" s="113">
        <v>17</v>
      </c>
      <c r="CE313" s="113">
        <v>15.2</v>
      </c>
      <c r="CF313" s="113">
        <v>18.2</v>
      </c>
      <c r="CG313" s="113">
        <v>17.100000000000001</v>
      </c>
      <c r="CH313" s="113">
        <v>19.5</v>
      </c>
      <c r="CK313" s="116">
        <f t="shared" si="122"/>
        <v>16.54</v>
      </c>
      <c r="CL313" s="113">
        <v>15.5</v>
      </c>
      <c r="CM313" s="113">
        <v>14.6</v>
      </c>
      <c r="CN313" s="113">
        <v>17</v>
      </c>
      <c r="CO313" s="113">
        <v>16.399999999999999</v>
      </c>
      <c r="CP313" s="113">
        <v>19.2</v>
      </c>
      <c r="CS313" s="116">
        <f t="shared" si="123"/>
        <v>16.424999999999997</v>
      </c>
      <c r="CT313" s="113">
        <v>15</v>
      </c>
      <c r="CU313" s="113">
        <v>14.9</v>
      </c>
      <c r="CV313" s="113">
        <v>17.5</v>
      </c>
      <c r="CW313" s="113">
        <v>14.9</v>
      </c>
      <c r="CX313" s="113">
        <v>18.399999999999999</v>
      </c>
    </row>
    <row r="314" spans="3:102">
      <c r="C314" s="115">
        <f t="shared" si="124"/>
        <v>313</v>
      </c>
      <c r="D314" s="116">
        <f t="shared" si="101"/>
        <v>15.549100000000001</v>
      </c>
      <c r="E314" s="116">
        <f t="shared" si="102"/>
        <v>14.84</v>
      </c>
      <c r="F314" s="116">
        <f t="shared" si="103"/>
        <v>7.549100000000001</v>
      </c>
      <c r="G314" s="116">
        <f>指導機関用調整項目!$G$2*F314/$F$367</f>
        <v>6.0657264783893466e-002</v>
      </c>
      <c r="H314" s="116">
        <f t="shared" si="125"/>
        <v>24.154289306746385</v>
      </c>
      <c r="I314" s="116">
        <f>IF(降水量!Y314&gt;0,降水量!Y314*飽差!I314*F314*E314,0)</f>
        <v>10.210579816762889</v>
      </c>
      <c r="J314" s="116">
        <f>指導機関用調整項目!$G$2*I314/$I$367</f>
        <v>2.9609083592404797e-002</v>
      </c>
      <c r="K314" s="116"/>
      <c r="M314" s="116">
        <f t="shared" si="104"/>
        <v>14.175000000000001</v>
      </c>
      <c r="N314" s="116">
        <f t="shared" si="105"/>
        <v>14.88</v>
      </c>
      <c r="O314" s="116">
        <f t="shared" si="106"/>
        <v>16.05</v>
      </c>
      <c r="P314" s="116">
        <f t="shared" si="107"/>
        <v>16.3</v>
      </c>
      <c r="Q314" s="116">
        <f t="shared" si="108"/>
        <v>9.8000000000000007</v>
      </c>
      <c r="R314" s="116">
        <f t="shared" si="109"/>
        <v>13.020000000000001</v>
      </c>
      <c r="S314" s="116">
        <f t="shared" si="110"/>
        <v>14.84</v>
      </c>
      <c r="T314" s="116">
        <f t="shared" si="111"/>
        <v>17.3</v>
      </c>
      <c r="U314" s="116">
        <f t="shared" si="112"/>
        <v>15.78</v>
      </c>
      <c r="V314" s="116">
        <f t="shared" si="113"/>
        <v>15.475</v>
      </c>
      <c r="Y314" s="116">
        <f t="shared" si="114"/>
        <v>14.175000000000001</v>
      </c>
      <c r="Z314" s="113">
        <v>14.1</v>
      </c>
      <c r="AA314" s="113">
        <v>12.5</v>
      </c>
      <c r="AB314" s="113">
        <v>15.9</v>
      </c>
      <c r="AC314" s="113">
        <v>14.2</v>
      </c>
      <c r="AE314" s="115"/>
      <c r="AG314" s="116">
        <f t="shared" si="115"/>
        <v>14.88</v>
      </c>
      <c r="AH314" s="113">
        <v>13.4</v>
      </c>
      <c r="AI314" s="113">
        <v>12.9</v>
      </c>
      <c r="AJ314" s="113">
        <v>16.7</v>
      </c>
      <c r="AK314" s="113">
        <v>15.2</v>
      </c>
      <c r="AL314" s="113">
        <v>16.2</v>
      </c>
      <c r="AM314" s="115"/>
      <c r="AO314" s="116">
        <f t="shared" si="116"/>
        <v>16.05</v>
      </c>
      <c r="AP314" s="113">
        <v>14.3</v>
      </c>
      <c r="AQ314" s="113">
        <v>14.3</v>
      </c>
      <c r="AR314" s="113">
        <v>16.7</v>
      </c>
      <c r="AS314" s="113">
        <v>16</v>
      </c>
      <c r="AT314" s="113">
        <v>17.2</v>
      </c>
      <c r="AU314" s="115"/>
      <c r="AW314" s="116">
        <f t="shared" si="117"/>
        <v>16.3</v>
      </c>
      <c r="AX314" s="113">
        <v>15.1</v>
      </c>
      <c r="AY314" s="113">
        <v>14.4</v>
      </c>
      <c r="AZ314" s="113">
        <v>17.3</v>
      </c>
      <c r="BA314" s="113">
        <v>16.3</v>
      </c>
      <c r="BB314" s="113">
        <v>18.399999999999999</v>
      </c>
      <c r="BC314" s="115"/>
      <c r="BE314" s="116">
        <f t="shared" si="118"/>
        <v>9.8000000000000007</v>
      </c>
      <c r="BF314" s="113">
        <v>10</v>
      </c>
      <c r="BG314" s="113">
        <v>8.6</v>
      </c>
      <c r="BI314" s="113">
        <v>8.8000000000000007</v>
      </c>
      <c r="BJ314" s="113">
        <v>11.8</v>
      </c>
      <c r="BK314" s="115"/>
      <c r="BM314" s="116">
        <f t="shared" si="119"/>
        <v>13.020000000000001</v>
      </c>
      <c r="BN314" s="113">
        <v>12.4</v>
      </c>
      <c r="BO314" s="113">
        <v>11.8</v>
      </c>
      <c r="BP314" s="113">
        <v>14.5</v>
      </c>
      <c r="BQ314" s="113">
        <v>11</v>
      </c>
      <c r="BR314" s="113">
        <v>15.4</v>
      </c>
      <c r="BU314" s="116">
        <f t="shared" si="120"/>
        <v>14.84</v>
      </c>
      <c r="BV314" s="113">
        <v>14.1</v>
      </c>
      <c r="BW314" s="113">
        <v>13.3</v>
      </c>
      <c r="BX314" s="113">
        <v>16</v>
      </c>
      <c r="BY314" s="113">
        <v>14.8</v>
      </c>
      <c r="BZ314" s="113">
        <v>16</v>
      </c>
      <c r="CC314" s="116">
        <f t="shared" si="121"/>
        <v>17.3</v>
      </c>
      <c r="CD314" s="113">
        <v>16.7</v>
      </c>
      <c r="CE314" s="113">
        <v>16.3</v>
      </c>
      <c r="CF314" s="113">
        <v>18.7</v>
      </c>
      <c r="CG314" s="113">
        <v>16.8</v>
      </c>
      <c r="CH314" s="113">
        <v>18</v>
      </c>
      <c r="CK314" s="116">
        <f t="shared" si="122"/>
        <v>15.78</v>
      </c>
      <c r="CL314" s="113">
        <v>15.4</v>
      </c>
      <c r="CM314" s="113">
        <v>14.3</v>
      </c>
      <c r="CN314" s="113">
        <v>17.2</v>
      </c>
      <c r="CO314" s="113">
        <v>14.5</v>
      </c>
      <c r="CP314" s="113">
        <v>17.5</v>
      </c>
      <c r="CS314" s="116">
        <f t="shared" si="123"/>
        <v>15.475</v>
      </c>
      <c r="CT314" s="113">
        <v>14.6</v>
      </c>
      <c r="CU314" s="113">
        <v>13.3</v>
      </c>
      <c r="CV314" s="113">
        <v>16.8</v>
      </c>
      <c r="CW314" s="113">
        <v>14.7</v>
      </c>
      <c r="CX314" s="113">
        <v>17.100000000000001</v>
      </c>
    </row>
    <row r="315" spans="3:102">
      <c r="C315" s="115">
        <f t="shared" si="124"/>
        <v>314</v>
      </c>
      <c r="D315" s="116">
        <f t="shared" si="101"/>
        <v>14.85895</v>
      </c>
      <c r="E315" s="116">
        <f t="shared" si="102"/>
        <v>13.98</v>
      </c>
      <c r="F315" s="116">
        <f t="shared" si="103"/>
        <v>6.8589500000000001</v>
      </c>
      <c r="G315" s="116">
        <f>指導機関用調整項目!$G$2*F315/$F$367</f>
        <v>5.5111887018251982e-002</v>
      </c>
      <c r="H315" s="116">
        <f t="shared" si="125"/>
        <v>24.209401193764638</v>
      </c>
      <c r="I315" s="116">
        <f>IF(降水量!Y315&gt;0,降水量!Y315*飽差!I315*F315*E315,0)</f>
        <v>14.843689218062728</v>
      </c>
      <c r="J315" s="116">
        <f>指導機関用調整項目!$G$2*I315/$I$367</f>
        <v>4.3044375810641917e-002</v>
      </c>
      <c r="K315" s="116"/>
      <c r="M315" s="116">
        <f t="shared" si="104"/>
        <v>15.125</v>
      </c>
      <c r="N315" s="116">
        <f t="shared" si="105"/>
        <v>15.160000000000002</v>
      </c>
      <c r="O315" s="116">
        <f t="shared" si="106"/>
        <v>15.899999999999999</v>
      </c>
      <c r="P315" s="116">
        <f t="shared" si="107"/>
        <v>16.28</v>
      </c>
      <c r="Q315" s="116">
        <f t="shared" si="108"/>
        <v>8.5</v>
      </c>
      <c r="R315" s="116">
        <f t="shared" si="109"/>
        <v>11.68</v>
      </c>
      <c r="S315" s="116">
        <f t="shared" si="110"/>
        <v>13.98</v>
      </c>
      <c r="T315" s="116">
        <f t="shared" si="111"/>
        <v>16.580000000000002</v>
      </c>
      <c r="U315" s="116">
        <f t="shared" si="112"/>
        <v>15.4</v>
      </c>
      <c r="V315" s="116">
        <f t="shared" si="113"/>
        <v>14.475</v>
      </c>
      <c r="Y315" s="116">
        <f t="shared" si="114"/>
        <v>15.125</v>
      </c>
      <c r="Z315" s="113">
        <v>16.2</v>
      </c>
      <c r="AA315" s="113">
        <v>12.8</v>
      </c>
      <c r="AB315" s="113">
        <v>15.9</v>
      </c>
      <c r="AC315" s="113">
        <v>15.6</v>
      </c>
      <c r="AE315" s="115"/>
      <c r="AG315" s="116">
        <f t="shared" si="115"/>
        <v>15.160000000000002</v>
      </c>
      <c r="AH315" s="113">
        <v>15.5</v>
      </c>
      <c r="AI315" s="113">
        <v>13.3</v>
      </c>
      <c r="AJ315" s="113">
        <v>15.9</v>
      </c>
      <c r="AK315" s="113">
        <v>15.7</v>
      </c>
      <c r="AL315" s="113">
        <v>15.4</v>
      </c>
      <c r="AM315" s="115"/>
      <c r="AO315" s="116">
        <f t="shared" si="116"/>
        <v>15.899999999999999</v>
      </c>
      <c r="AP315" s="113">
        <v>16.3</v>
      </c>
      <c r="AQ315" s="113">
        <v>14.7</v>
      </c>
      <c r="AR315" s="113">
        <v>16.5</v>
      </c>
      <c r="AS315" s="113">
        <v>16.399999999999999</v>
      </c>
      <c r="AT315" s="113">
        <v>16</v>
      </c>
      <c r="AU315" s="115"/>
      <c r="AW315" s="116">
        <f t="shared" si="117"/>
        <v>16.28</v>
      </c>
      <c r="AX315" s="113">
        <v>16.8</v>
      </c>
      <c r="AY315" s="113">
        <v>15</v>
      </c>
      <c r="AZ315" s="113">
        <v>17</v>
      </c>
      <c r="BA315" s="113">
        <v>16.600000000000001</v>
      </c>
      <c r="BB315" s="113">
        <v>16</v>
      </c>
      <c r="BC315" s="115"/>
      <c r="BE315" s="116">
        <f t="shared" si="118"/>
        <v>8.5</v>
      </c>
      <c r="BF315" s="113">
        <v>9.5</v>
      </c>
      <c r="BG315" s="113">
        <v>7.8</v>
      </c>
      <c r="BI315" s="113">
        <v>8</v>
      </c>
      <c r="BJ315" s="113">
        <v>8.6999999999999993</v>
      </c>
      <c r="BK315" s="115"/>
      <c r="BM315" s="116">
        <f t="shared" si="119"/>
        <v>11.68</v>
      </c>
      <c r="BN315" s="113">
        <v>11.8</v>
      </c>
      <c r="BO315" s="113">
        <v>10.3</v>
      </c>
      <c r="BP315" s="113">
        <v>14</v>
      </c>
      <c r="BQ315" s="113">
        <v>9.9</v>
      </c>
      <c r="BR315" s="113">
        <v>12.4</v>
      </c>
      <c r="BU315" s="116">
        <f t="shared" si="120"/>
        <v>13.98</v>
      </c>
      <c r="BV315" s="113">
        <v>13.8</v>
      </c>
      <c r="BW315" s="113">
        <v>14</v>
      </c>
      <c r="BX315" s="113">
        <v>15.9</v>
      </c>
      <c r="BY315" s="113">
        <v>14.6</v>
      </c>
      <c r="BZ315" s="113">
        <v>11.6</v>
      </c>
      <c r="CC315" s="116">
        <f t="shared" si="121"/>
        <v>16.580000000000002</v>
      </c>
      <c r="CD315" s="113">
        <v>16.3</v>
      </c>
      <c r="CE315" s="113">
        <v>17.100000000000001</v>
      </c>
      <c r="CF315" s="113">
        <v>17.7</v>
      </c>
      <c r="CG315" s="113">
        <v>17.399999999999999</v>
      </c>
      <c r="CH315" s="113">
        <v>14.4</v>
      </c>
      <c r="CK315" s="116">
        <f t="shared" si="122"/>
        <v>15.4</v>
      </c>
      <c r="CL315" s="113">
        <v>15.8</v>
      </c>
      <c r="CM315" s="113">
        <v>15.4</v>
      </c>
      <c r="CN315" s="113">
        <v>17.100000000000001</v>
      </c>
      <c r="CO315" s="113">
        <v>15</v>
      </c>
      <c r="CP315" s="113">
        <v>13.7</v>
      </c>
      <c r="CS315" s="116">
        <f t="shared" si="123"/>
        <v>14.475</v>
      </c>
      <c r="CT315" s="113">
        <v>15</v>
      </c>
      <c r="CU315" s="113">
        <v>14.1</v>
      </c>
      <c r="CV315" s="113">
        <v>16.399999999999999</v>
      </c>
      <c r="CW315" s="113">
        <v>14.5</v>
      </c>
      <c r="CX315" s="113">
        <v>12.9</v>
      </c>
    </row>
    <row r="316" spans="3:102">
      <c r="C316" s="115">
        <f t="shared" si="124"/>
        <v>315</v>
      </c>
      <c r="D316" s="116">
        <f t="shared" si="101"/>
        <v>14.666350000000001</v>
      </c>
      <c r="E316" s="116">
        <f t="shared" si="102"/>
        <v>13.74</v>
      </c>
      <c r="F316" s="116">
        <f t="shared" si="103"/>
        <v>6.6663500000000013</v>
      </c>
      <c r="G316" s="116">
        <f>指導機関用調整項目!$G$2*F316/$F$367</f>
        <v>5.3564339734817154e-002</v>
      </c>
      <c r="H316" s="116">
        <f t="shared" si="125"/>
        <v>24.262965533499454</v>
      </c>
      <c r="I316" s="116">
        <f>IF(降水量!Y316&gt;0,降水量!Y316*飽差!I316*F316*E316,0)</f>
        <v>8.8232203547370833</v>
      </c>
      <c r="J316" s="116">
        <f>指導機関用調整項目!$G$2*I316/$I$367</f>
        <v>2.5585958263479144e-002</v>
      </c>
      <c r="K316" s="116"/>
      <c r="M316" s="116">
        <f t="shared" si="104"/>
        <v>14.7</v>
      </c>
      <c r="N316" s="116">
        <f t="shared" si="105"/>
        <v>14.3</v>
      </c>
      <c r="O316" s="116">
        <f t="shared" si="106"/>
        <v>16.05</v>
      </c>
      <c r="P316" s="116">
        <f t="shared" si="107"/>
        <v>15.860000000000003</v>
      </c>
      <c r="Q316" s="116">
        <f t="shared" si="108"/>
        <v>8.6</v>
      </c>
      <c r="R316" s="116">
        <f t="shared" si="109"/>
        <v>11.6</v>
      </c>
      <c r="S316" s="116">
        <f t="shared" si="110"/>
        <v>13.74</v>
      </c>
      <c r="T316" s="116">
        <f t="shared" si="111"/>
        <v>16.119999999999997</v>
      </c>
      <c r="U316" s="116">
        <f t="shared" si="112"/>
        <v>15.12</v>
      </c>
      <c r="V316" s="116">
        <f t="shared" si="113"/>
        <v>14.75</v>
      </c>
      <c r="Y316" s="116">
        <f t="shared" si="114"/>
        <v>14.7</v>
      </c>
      <c r="Z316" s="113">
        <v>12.7</v>
      </c>
      <c r="AA316" s="113">
        <v>15.7</v>
      </c>
      <c r="AB316" s="113">
        <v>15.3</v>
      </c>
      <c r="AC316" s="113">
        <v>15.1</v>
      </c>
      <c r="AE316" s="115"/>
      <c r="AG316" s="116">
        <f t="shared" si="115"/>
        <v>14.3</v>
      </c>
      <c r="AH316" s="113">
        <v>12.1</v>
      </c>
      <c r="AI316" s="113">
        <v>14.6</v>
      </c>
      <c r="AJ316" s="113">
        <v>15.2</v>
      </c>
      <c r="AK316" s="113">
        <v>15.8</v>
      </c>
      <c r="AL316" s="113">
        <v>13.8</v>
      </c>
      <c r="AM316" s="115"/>
      <c r="AO316" s="116">
        <f t="shared" si="116"/>
        <v>16.05</v>
      </c>
      <c r="AP316" s="113">
        <v>13.5</v>
      </c>
      <c r="AQ316" s="113">
        <v>15.8</v>
      </c>
      <c r="AR316" s="113">
        <v>16.100000000000001</v>
      </c>
      <c r="AS316" s="113">
        <v>16.7</v>
      </c>
      <c r="AT316" s="113">
        <v>15.6</v>
      </c>
      <c r="AU316" s="115"/>
      <c r="AW316" s="116">
        <f t="shared" si="117"/>
        <v>15.860000000000003</v>
      </c>
      <c r="AX316" s="113">
        <v>14.1</v>
      </c>
      <c r="AY316" s="113">
        <v>16.600000000000001</v>
      </c>
      <c r="AZ316" s="113">
        <v>16.2</v>
      </c>
      <c r="BA316" s="113">
        <v>16.5</v>
      </c>
      <c r="BB316" s="113">
        <v>15.9</v>
      </c>
      <c r="BC316" s="115"/>
      <c r="BE316" s="116">
        <f t="shared" si="118"/>
        <v>8.6</v>
      </c>
      <c r="BF316" s="113">
        <v>6.5</v>
      </c>
      <c r="BG316" s="113">
        <v>10.1</v>
      </c>
      <c r="BI316" s="113">
        <v>8.4</v>
      </c>
      <c r="BJ316" s="113">
        <v>9.4</v>
      </c>
      <c r="BK316" s="115"/>
      <c r="BM316" s="116">
        <f t="shared" si="119"/>
        <v>11.6</v>
      </c>
      <c r="BN316" s="113">
        <v>8.6999999999999993</v>
      </c>
      <c r="BO316" s="113">
        <v>13.5</v>
      </c>
      <c r="BP316" s="113">
        <v>13.9</v>
      </c>
      <c r="BQ316" s="113">
        <v>9.6</v>
      </c>
      <c r="BR316" s="113">
        <v>12.3</v>
      </c>
      <c r="BU316" s="116">
        <f t="shared" si="120"/>
        <v>13.74</v>
      </c>
      <c r="BV316" s="113">
        <v>11.3</v>
      </c>
      <c r="BW316" s="113">
        <v>16.100000000000001</v>
      </c>
      <c r="BX316" s="113">
        <v>14</v>
      </c>
      <c r="BY316" s="113">
        <v>15.7</v>
      </c>
      <c r="BZ316" s="113">
        <v>11.6</v>
      </c>
      <c r="CC316" s="116">
        <f t="shared" si="121"/>
        <v>16.119999999999997</v>
      </c>
      <c r="CD316" s="113">
        <v>13.2</v>
      </c>
      <c r="CE316" s="113">
        <v>18.7</v>
      </c>
      <c r="CF316" s="113">
        <v>16.7</v>
      </c>
      <c r="CG316" s="113">
        <v>17.8</v>
      </c>
      <c r="CH316" s="113">
        <v>14.2</v>
      </c>
      <c r="CK316" s="116">
        <f t="shared" si="122"/>
        <v>15.12</v>
      </c>
      <c r="CL316" s="113">
        <v>12.8</v>
      </c>
      <c r="CM316" s="113">
        <v>17.899999999999999</v>
      </c>
      <c r="CN316" s="113">
        <v>16.100000000000001</v>
      </c>
      <c r="CO316" s="113">
        <v>15.2</v>
      </c>
      <c r="CP316" s="113">
        <v>13.6</v>
      </c>
      <c r="CS316" s="116">
        <f t="shared" si="123"/>
        <v>14.75</v>
      </c>
      <c r="CT316" s="113">
        <v>12.3</v>
      </c>
      <c r="CU316" s="113">
        <v>16.600000000000001</v>
      </c>
      <c r="CV316" s="113">
        <v>15</v>
      </c>
      <c r="CW316" s="113">
        <v>15.1</v>
      </c>
      <c r="CX316" s="113">
        <v>12.3</v>
      </c>
    </row>
    <row r="317" spans="3:102">
      <c r="C317" s="115">
        <f t="shared" si="124"/>
        <v>316</v>
      </c>
      <c r="D317" s="116">
        <f t="shared" si="101"/>
        <v>14.907099999999998</v>
      </c>
      <c r="E317" s="116">
        <f t="shared" si="102"/>
        <v>14.039999999999997</v>
      </c>
      <c r="F317" s="116">
        <f t="shared" si="103"/>
        <v>6.907099999999998</v>
      </c>
      <c r="G317" s="116">
        <f>指導機関用調整項目!$G$2*F317/$F$367</f>
        <v>5.5498773839110671e-002</v>
      </c>
      <c r="H317" s="116">
        <f t="shared" si="125"/>
        <v>24.318464307338566</v>
      </c>
      <c r="I317" s="116">
        <f>IF(降水量!Y317&gt;0,降水量!Y317*飽差!I317*F317*E317,0)</f>
        <v>7.6086357084547824</v>
      </c>
      <c r="J317" s="116">
        <f>指導機関用調整項目!$G$2*I317/$I$367</f>
        <v>2.2063852862296795e-002</v>
      </c>
      <c r="K317" s="116"/>
      <c r="M317" s="116">
        <f t="shared" si="104"/>
        <v>14.850000000000001</v>
      </c>
      <c r="N317" s="116">
        <f t="shared" si="105"/>
        <v>14.439999999999998</v>
      </c>
      <c r="O317" s="116">
        <f t="shared" si="106"/>
        <v>16</v>
      </c>
      <c r="P317" s="116">
        <f t="shared" si="107"/>
        <v>15.919999999999998</v>
      </c>
      <c r="Q317" s="116">
        <f t="shared" si="108"/>
        <v>9.5500000000000007</v>
      </c>
      <c r="R317" s="116">
        <f t="shared" si="109"/>
        <v>12.22</v>
      </c>
      <c r="S317" s="116">
        <f t="shared" si="110"/>
        <v>14.039999999999997</v>
      </c>
      <c r="T317" s="116">
        <f t="shared" si="111"/>
        <v>16.48</v>
      </c>
      <c r="U317" s="116">
        <f t="shared" si="112"/>
        <v>15.080000000000002</v>
      </c>
      <c r="V317" s="116">
        <f t="shared" si="113"/>
        <v>14.75</v>
      </c>
      <c r="Y317" s="116">
        <f t="shared" si="114"/>
        <v>14.850000000000001</v>
      </c>
      <c r="Z317" s="113">
        <v>11.1</v>
      </c>
      <c r="AA317" s="113">
        <v>18.5</v>
      </c>
      <c r="AB317" s="113">
        <v>13.8</v>
      </c>
      <c r="AC317" s="113">
        <v>16</v>
      </c>
      <c r="AE317" s="115"/>
      <c r="AG317" s="116">
        <f t="shared" si="115"/>
        <v>14.439999999999998</v>
      </c>
      <c r="AH317" s="113">
        <v>11</v>
      </c>
      <c r="AI317" s="113">
        <v>17.899999999999999</v>
      </c>
      <c r="AJ317" s="113">
        <v>13.9</v>
      </c>
      <c r="AK317" s="113">
        <v>16.399999999999999</v>
      </c>
      <c r="AL317" s="113">
        <v>13</v>
      </c>
      <c r="AM317" s="115"/>
      <c r="AO317" s="116">
        <f t="shared" si="116"/>
        <v>16</v>
      </c>
      <c r="AP317" s="113">
        <v>12.6</v>
      </c>
      <c r="AQ317" s="113">
        <v>18.7</v>
      </c>
      <c r="AR317" s="113">
        <v>14.5</v>
      </c>
      <c r="AS317" s="113">
        <v>16.8</v>
      </c>
      <c r="AT317" s="113">
        <v>14</v>
      </c>
      <c r="AU317" s="115"/>
      <c r="AW317" s="116">
        <f t="shared" si="117"/>
        <v>15.919999999999998</v>
      </c>
      <c r="AX317" s="113">
        <v>12.9</v>
      </c>
      <c r="AY317" s="113">
        <v>19.3</v>
      </c>
      <c r="AZ317" s="113">
        <v>15.4</v>
      </c>
      <c r="BA317" s="113">
        <v>17.2</v>
      </c>
      <c r="BB317" s="113">
        <v>14.8</v>
      </c>
      <c r="BC317" s="115"/>
      <c r="BE317" s="116">
        <f t="shared" si="118"/>
        <v>9.5500000000000007</v>
      </c>
      <c r="BF317" s="113">
        <v>7</v>
      </c>
      <c r="BG317" s="113">
        <v>14</v>
      </c>
      <c r="BI317" s="113">
        <v>10.1</v>
      </c>
      <c r="BJ317" s="113">
        <v>7.1</v>
      </c>
      <c r="BK317" s="115"/>
      <c r="BM317" s="116">
        <f t="shared" si="119"/>
        <v>12.22</v>
      </c>
      <c r="BN317" s="113">
        <v>9.1999999999999993</v>
      </c>
      <c r="BO317" s="113">
        <v>16.3</v>
      </c>
      <c r="BP317" s="113">
        <v>12.8</v>
      </c>
      <c r="BQ317" s="113">
        <v>11.4</v>
      </c>
      <c r="BR317" s="113">
        <v>11.4</v>
      </c>
      <c r="BU317" s="116">
        <f t="shared" si="120"/>
        <v>14.039999999999997</v>
      </c>
      <c r="BV317" s="113">
        <v>12.1</v>
      </c>
      <c r="BW317" s="113">
        <v>18.3</v>
      </c>
      <c r="BX317" s="113">
        <v>12.7</v>
      </c>
      <c r="BY317" s="113">
        <v>16.5</v>
      </c>
      <c r="BZ317" s="113">
        <v>10.6</v>
      </c>
      <c r="CC317" s="116">
        <f t="shared" si="121"/>
        <v>16.48</v>
      </c>
      <c r="CD317" s="113">
        <v>14.9</v>
      </c>
      <c r="CE317" s="113">
        <v>20.2</v>
      </c>
      <c r="CF317" s="113">
        <v>15.2</v>
      </c>
      <c r="CG317" s="113">
        <v>18.7</v>
      </c>
      <c r="CH317" s="113">
        <v>13.4</v>
      </c>
      <c r="CK317" s="116">
        <f t="shared" si="122"/>
        <v>15.080000000000002</v>
      </c>
      <c r="CL317" s="113">
        <v>12.4</v>
      </c>
      <c r="CM317" s="113">
        <v>19.5</v>
      </c>
      <c r="CN317" s="113">
        <v>14.6</v>
      </c>
      <c r="CO317" s="113">
        <v>16.399999999999999</v>
      </c>
      <c r="CP317" s="113">
        <v>12.5</v>
      </c>
      <c r="CS317" s="116">
        <f t="shared" si="123"/>
        <v>14.75</v>
      </c>
      <c r="CT317" s="113">
        <v>12.1</v>
      </c>
      <c r="CU317" s="113">
        <v>18.600000000000001</v>
      </c>
      <c r="CV317" s="113">
        <v>13.4</v>
      </c>
      <c r="CW317" s="113">
        <v>15.8</v>
      </c>
      <c r="CX317" s="113">
        <v>11.2</v>
      </c>
    </row>
    <row r="318" spans="3:102">
      <c r="C318" s="115">
        <f t="shared" si="124"/>
        <v>317</v>
      </c>
      <c r="D318" s="116">
        <f t="shared" si="101"/>
        <v>14.409549999999999</v>
      </c>
      <c r="E318" s="116">
        <f t="shared" si="102"/>
        <v>13.419999999999998</v>
      </c>
      <c r="F318" s="116">
        <f t="shared" si="103"/>
        <v>6.4095499999999994</v>
      </c>
      <c r="G318" s="116">
        <f>指導機関用調整項目!$G$2*F318/$F$367</f>
        <v>5.1500943356904035e-002</v>
      </c>
      <c r="H318" s="116">
        <f t="shared" si="125"/>
        <v>24.369965250695468</v>
      </c>
      <c r="I318" s="116">
        <f>IF(降水量!Y318&gt;0,降水量!Y318*飽差!I318*F318*E318,0)</f>
        <v>7.4897967128368466</v>
      </c>
      <c r="J318" s="116">
        <f>指導機関用調整項目!$G$2*I318/$I$367</f>
        <v>2.1719238372381919e-002</v>
      </c>
      <c r="K318" s="116"/>
      <c r="M318" s="116">
        <f t="shared" si="104"/>
        <v>14.4</v>
      </c>
      <c r="N318" s="116">
        <f t="shared" si="105"/>
        <v>13.8</v>
      </c>
      <c r="O318" s="116">
        <f t="shared" si="106"/>
        <v>14.85</v>
      </c>
      <c r="P318" s="116">
        <f t="shared" si="107"/>
        <v>14.9</v>
      </c>
      <c r="Q318" s="116">
        <f t="shared" si="108"/>
        <v>9.0500000000000007</v>
      </c>
      <c r="R318" s="116">
        <f t="shared" si="109"/>
        <v>10.38</v>
      </c>
      <c r="S318" s="116">
        <f t="shared" si="110"/>
        <v>13.419999999999998</v>
      </c>
      <c r="T318" s="116">
        <f t="shared" si="111"/>
        <v>15.660000000000002</v>
      </c>
      <c r="U318" s="116">
        <f t="shared" si="112"/>
        <v>14.86</v>
      </c>
      <c r="V318" s="116">
        <f t="shared" si="113"/>
        <v>13.849999999999998</v>
      </c>
      <c r="Y318" s="116">
        <f t="shared" si="114"/>
        <v>14.4</v>
      </c>
      <c r="Z318" s="113">
        <v>12.2</v>
      </c>
      <c r="AA318" s="113">
        <v>17.5</v>
      </c>
      <c r="AB318" s="113">
        <v>11</v>
      </c>
      <c r="AC318" s="113">
        <v>16.899999999999999</v>
      </c>
      <c r="AE318" s="115"/>
      <c r="AG318" s="116">
        <f t="shared" si="115"/>
        <v>13.8</v>
      </c>
      <c r="AH318" s="113">
        <v>11.5</v>
      </c>
      <c r="AI318" s="113">
        <v>17.5</v>
      </c>
      <c r="AJ318" s="113">
        <v>11.2</v>
      </c>
      <c r="AK318" s="113">
        <v>17.3</v>
      </c>
      <c r="AL318" s="113">
        <v>11.5</v>
      </c>
      <c r="AM318" s="115"/>
      <c r="AO318" s="116">
        <f t="shared" si="116"/>
        <v>14.85</v>
      </c>
      <c r="AP318" s="113">
        <v>12.6</v>
      </c>
      <c r="AQ318" s="113">
        <v>18.399999999999999</v>
      </c>
      <c r="AR318" s="113">
        <v>11.8</v>
      </c>
      <c r="AS318" s="113">
        <v>17.3</v>
      </c>
      <c r="AT318" s="113">
        <v>11.9</v>
      </c>
      <c r="AU318" s="115"/>
      <c r="AW318" s="116">
        <f t="shared" si="117"/>
        <v>14.9</v>
      </c>
      <c r="AX318" s="113">
        <v>13.4</v>
      </c>
      <c r="AY318" s="113">
        <v>19.100000000000001</v>
      </c>
      <c r="AZ318" s="113">
        <v>12</v>
      </c>
      <c r="BA318" s="113">
        <v>17.600000000000001</v>
      </c>
      <c r="BB318" s="113">
        <v>12.4</v>
      </c>
      <c r="BC318" s="115"/>
      <c r="BE318" s="116">
        <f t="shared" si="118"/>
        <v>9.0500000000000007</v>
      </c>
      <c r="BF318" s="113">
        <v>7.7</v>
      </c>
      <c r="BG318" s="113">
        <v>12.4</v>
      </c>
      <c r="BI318" s="113">
        <v>11.1</v>
      </c>
      <c r="BJ318" s="113">
        <v>5</v>
      </c>
      <c r="BK318" s="115"/>
      <c r="BM318" s="116">
        <f t="shared" si="119"/>
        <v>10.38</v>
      </c>
      <c r="BN318" s="113">
        <v>10.199999999999999</v>
      </c>
      <c r="BO318" s="113">
        <v>15.1</v>
      </c>
      <c r="BP318" s="113">
        <v>6</v>
      </c>
      <c r="BQ318" s="113">
        <v>13.2</v>
      </c>
      <c r="BR318" s="113">
        <v>7.4</v>
      </c>
      <c r="BU318" s="116">
        <f t="shared" si="120"/>
        <v>13.419999999999998</v>
      </c>
      <c r="BV318" s="113">
        <v>12.5</v>
      </c>
      <c r="BW318" s="113">
        <v>18.100000000000001</v>
      </c>
      <c r="BX318" s="113">
        <v>9.4</v>
      </c>
      <c r="BY318" s="113">
        <v>16.899999999999999</v>
      </c>
      <c r="BZ318" s="113">
        <v>10.199999999999999</v>
      </c>
      <c r="CC318" s="116">
        <f t="shared" si="121"/>
        <v>15.660000000000002</v>
      </c>
      <c r="CD318" s="113">
        <v>14.6</v>
      </c>
      <c r="CE318" s="113">
        <v>20.3</v>
      </c>
      <c r="CF318" s="113">
        <v>12</v>
      </c>
      <c r="CG318" s="113">
        <v>18.5</v>
      </c>
      <c r="CH318" s="113">
        <v>12.9</v>
      </c>
      <c r="CK318" s="116">
        <f t="shared" si="122"/>
        <v>14.86</v>
      </c>
      <c r="CL318" s="113">
        <v>14.3</v>
      </c>
      <c r="CM318" s="113">
        <v>19.5</v>
      </c>
      <c r="CN318" s="113">
        <v>11.8</v>
      </c>
      <c r="CO318" s="113">
        <v>17.2</v>
      </c>
      <c r="CP318" s="113">
        <v>11.5</v>
      </c>
      <c r="CS318" s="116">
        <f t="shared" si="123"/>
        <v>13.849999999999998</v>
      </c>
      <c r="CT318" s="113">
        <v>13.3</v>
      </c>
      <c r="CU318" s="113">
        <v>17.7</v>
      </c>
      <c r="CV318" s="113">
        <v>11.1</v>
      </c>
      <c r="CW318" s="113">
        <v>15.4</v>
      </c>
      <c r="CX318" s="113">
        <v>11.2</v>
      </c>
    </row>
    <row r="319" spans="3:102">
      <c r="C319" s="115">
        <f t="shared" si="124"/>
        <v>318</v>
      </c>
      <c r="D319" s="116">
        <f t="shared" si="101"/>
        <v>14.28115</v>
      </c>
      <c r="E319" s="116">
        <f t="shared" si="102"/>
        <v>13.26</v>
      </c>
      <c r="F319" s="116">
        <f t="shared" si="103"/>
        <v>6.2811500000000002</v>
      </c>
      <c r="G319" s="116">
        <f>指導機関用調整項目!$G$2*F319/$F$367</f>
        <v>5.0469245167947492e-002</v>
      </c>
      <c r="H319" s="116">
        <f t="shared" si="125"/>
        <v>24.420434495863415</v>
      </c>
      <c r="I319" s="116">
        <f>IF(降水量!Y319&gt;0,降水量!Y319*飽差!I319*F319*E319,0)</f>
        <v>10.202678246667414</v>
      </c>
      <c r="J319" s="116">
        <f>指導機関用調整項目!$G$2*I319/$I$367</f>
        <v>2.9586170275662096e-002</v>
      </c>
      <c r="K319" s="116"/>
      <c r="M319" s="116">
        <f t="shared" si="104"/>
        <v>14.025</v>
      </c>
      <c r="N319" s="116">
        <f t="shared" si="105"/>
        <v>14.12</v>
      </c>
      <c r="O319" s="116">
        <f t="shared" si="106"/>
        <v>15.25</v>
      </c>
      <c r="P319" s="116">
        <f t="shared" si="107"/>
        <v>15.12</v>
      </c>
      <c r="Q319" s="116">
        <f t="shared" si="108"/>
        <v>9.2749999999999986</v>
      </c>
      <c r="R319" s="116">
        <f t="shared" si="109"/>
        <v>10.26</v>
      </c>
      <c r="S319" s="116">
        <f t="shared" si="110"/>
        <v>13.26</v>
      </c>
      <c r="T319" s="116">
        <f t="shared" si="111"/>
        <v>15.66</v>
      </c>
      <c r="U319" s="116">
        <f t="shared" si="112"/>
        <v>14.5</v>
      </c>
      <c r="V319" s="116">
        <f t="shared" si="113"/>
        <v>13.724999999999998</v>
      </c>
      <c r="Y319" s="116">
        <f t="shared" si="114"/>
        <v>14.025</v>
      </c>
      <c r="Z319" s="113">
        <v>12.9</v>
      </c>
      <c r="AA319" s="113">
        <v>16.8</v>
      </c>
      <c r="AB319" s="113">
        <v>10</v>
      </c>
      <c r="AC319" s="113">
        <v>16.399999999999999</v>
      </c>
      <c r="AE319" s="115"/>
      <c r="AG319" s="116">
        <f t="shared" si="115"/>
        <v>14.12</v>
      </c>
      <c r="AH319" s="113">
        <v>13.8</v>
      </c>
      <c r="AI319" s="113">
        <v>17</v>
      </c>
      <c r="AJ319" s="113">
        <v>11.2</v>
      </c>
      <c r="AK319" s="113">
        <v>15.7</v>
      </c>
      <c r="AL319" s="113">
        <v>12.9</v>
      </c>
      <c r="AM319" s="115"/>
      <c r="AO319" s="116">
        <f t="shared" si="116"/>
        <v>15.25</v>
      </c>
      <c r="AP319" s="113">
        <v>14.4</v>
      </c>
      <c r="AQ319" s="113">
        <v>18.3</v>
      </c>
      <c r="AR319" s="113">
        <v>12</v>
      </c>
      <c r="AS319" s="113">
        <v>17.2</v>
      </c>
      <c r="AT319" s="113">
        <v>13.5</v>
      </c>
      <c r="AU319" s="115"/>
      <c r="AW319" s="116">
        <f t="shared" si="117"/>
        <v>15.12</v>
      </c>
      <c r="AX319" s="113">
        <v>14.9</v>
      </c>
      <c r="AY319" s="113">
        <v>18.2</v>
      </c>
      <c r="AZ319" s="113">
        <v>11.7</v>
      </c>
      <c r="BA319" s="113">
        <v>17</v>
      </c>
      <c r="BB319" s="113">
        <v>13.8</v>
      </c>
      <c r="BC319" s="115"/>
      <c r="BE319" s="116">
        <f t="shared" si="118"/>
        <v>9.2749999999999986</v>
      </c>
      <c r="BF319" s="113">
        <v>8.6</v>
      </c>
      <c r="BG319" s="113">
        <v>11.2</v>
      </c>
      <c r="BI319" s="113">
        <v>10.199999999999999</v>
      </c>
      <c r="BJ319" s="113">
        <v>7.1</v>
      </c>
      <c r="BK319" s="115"/>
      <c r="BM319" s="116">
        <f t="shared" si="119"/>
        <v>10.26</v>
      </c>
      <c r="BN319" s="113">
        <v>9.9</v>
      </c>
      <c r="BO319" s="113">
        <v>13.2</v>
      </c>
      <c r="BP319" s="113">
        <v>6</v>
      </c>
      <c r="BQ319" s="113">
        <v>13.4</v>
      </c>
      <c r="BR319" s="113">
        <v>8.8000000000000007</v>
      </c>
      <c r="BU319" s="116">
        <f t="shared" si="120"/>
        <v>13.26</v>
      </c>
      <c r="BV319" s="113">
        <v>14.1</v>
      </c>
      <c r="BW319" s="113">
        <v>16.8</v>
      </c>
      <c r="BX319" s="113">
        <v>9.1999999999999993</v>
      </c>
      <c r="BY319" s="113">
        <v>14.3</v>
      </c>
      <c r="BZ319" s="113">
        <v>11.9</v>
      </c>
      <c r="CC319" s="116">
        <f t="shared" si="121"/>
        <v>15.66</v>
      </c>
      <c r="CD319" s="113">
        <v>15.6</v>
      </c>
      <c r="CE319" s="113">
        <v>19.2</v>
      </c>
      <c r="CF319" s="113">
        <v>11.5</v>
      </c>
      <c r="CG319" s="113">
        <v>17.2</v>
      </c>
      <c r="CH319" s="113">
        <v>14.8</v>
      </c>
      <c r="CK319" s="116">
        <f t="shared" si="122"/>
        <v>14.5</v>
      </c>
      <c r="CL319" s="113">
        <v>13.8</v>
      </c>
      <c r="CM319" s="113">
        <v>17.7</v>
      </c>
      <c r="CN319" s="113">
        <v>11.7</v>
      </c>
      <c r="CO319" s="113">
        <v>16.3</v>
      </c>
      <c r="CP319" s="113">
        <v>13</v>
      </c>
      <c r="CS319" s="116">
        <f t="shared" si="123"/>
        <v>13.724999999999998</v>
      </c>
      <c r="CT319" s="113">
        <v>14</v>
      </c>
      <c r="CU319" s="113">
        <v>16.899999999999999</v>
      </c>
      <c r="CV319" s="113">
        <v>11</v>
      </c>
      <c r="CW319" s="113">
        <v>14.7</v>
      </c>
      <c r="CX319" s="113">
        <v>12.3</v>
      </c>
    </row>
    <row r="320" spans="3:102">
      <c r="C320" s="115">
        <f t="shared" si="124"/>
        <v>319</v>
      </c>
      <c r="D320" s="116">
        <f t="shared" si="101"/>
        <v>14.216949999999999</v>
      </c>
      <c r="E320" s="116">
        <f t="shared" si="102"/>
        <v>13.179999999999998</v>
      </c>
      <c r="F320" s="116">
        <f t="shared" si="103"/>
        <v>6.2169499999999989</v>
      </c>
      <c r="G320" s="116">
        <f>指導機関用調整項目!$G$2*F320/$F$367</f>
        <v>4.99533960734692e-002</v>
      </c>
      <c r="H320" s="116">
        <f t="shared" si="125"/>
        <v>24.470387891936884</v>
      </c>
      <c r="I320" s="116">
        <f>IF(降水量!Y320&gt;0,降水量!Y320*飽差!I320*F320*E320,0)</f>
        <v>6.2744306314443108</v>
      </c>
      <c r="J320" s="116">
        <f>指導機関用調整項目!$G$2*I320/$I$367</f>
        <v>1.8194866931668392e-002</v>
      </c>
      <c r="K320" s="116"/>
      <c r="M320" s="116">
        <f t="shared" si="104"/>
        <v>13.100000000000001</v>
      </c>
      <c r="N320" s="116">
        <f t="shared" si="105"/>
        <v>13.86</v>
      </c>
      <c r="O320" s="116">
        <f t="shared" si="106"/>
        <v>14.324999999999999</v>
      </c>
      <c r="P320" s="116">
        <f t="shared" si="107"/>
        <v>14.74</v>
      </c>
      <c r="Q320" s="116">
        <f t="shared" si="108"/>
        <v>8.5</v>
      </c>
      <c r="R320" s="116">
        <f t="shared" si="109"/>
        <v>10.199999999999999</v>
      </c>
      <c r="S320" s="116">
        <f t="shared" si="110"/>
        <v>13.179999999999998</v>
      </c>
      <c r="T320" s="116">
        <f t="shared" si="111"/>
        <v>15.34</v>
      </c>
      <c r="U320" s="116">
        <f t="shared" si="112"/>
        <v>14.079999999999998</v>
      </c>
      <c r="V320" s="116">
        <f t="shared" si="113"/>
        <v>13.575000000000001</v>
      </c>
      <c r="Y320" s="116">
        <f t="shared" si="114"/>
        <v>13.100000000000001</v>
      </c>
      <c r="Z320" s="113">
        <v>13.4</v>
      </c>
      <c r="AA320" s="113">
        <v>14.7</v>
      </c>
      <c r="AB320" s="113">
        <v>10.5</v>
      </c>
      <c r="AC320" s="113">
        <v>13.8</v>
      </c>
      <c r="AE320" s="115"/>
      <c r="AG320" s="116">
        <f t="shared" si="115"/>
        <v>13.86</v>
      </c>
      <c r="AH320" s="113">
        <v>14.5</v>
      </c>
      <c r="AI320" s="113">
        <v>16.8</v>
      </c>
      <c r="AJ320" s="113">
        <v>10.8</v>
      </c>
      <c r="AK320" s="113">
        <v>13.9</v>
      </c>
      <c r="AL320" s="113">
        <v>13.3</v>
      </c>
      <c r="AM320" s="115"/>
      <c r="AO320" s="116">
        <f t="shared" si="116"/>
        <v>14.324999999999999</v>
      </c>
      <c r="AP320" s="113">
        <v>14.8</v>
      </c>
      <c r="AQ320" s="113">
        <v>16.899999999999999</v>
      </c>
      <c r="AR320" s="113">
        <v>12</v>
      </c>
      <c r="AS320" s="113">
        <v>14.6</v>
      </c>
      <c r="AT320" s="113">
        <v>13.8</v>
      </c>
      <c r="AU320" s="115"/>
      <c r="AW320" s="116">
        <f t="shared" si="117"/>
        <v>14.74</v>
      </c>
      <c r="AX320" s="113">
        <v>15.8</v>
      </c>
      <c r="AY320" s="113">
        <v>17.399999999999999</v>
      </c>
      <c r="AZ320" s="113">
        <v>12.2</v>
      </c>
      <c r="BA320" s="113">
        <v>14.8</v>
      </c>
      <c r="BB320" s="113">
        <v>13.5</v>
      </c>
      <c r="BC320" s="115"/>
      <c r="BE320" s="116">
        <f t="shared" si="118"/>
        <v>8.5</v>
      </c>
      <c r="BF320" s="113">
        <v>8.6999999999999993</v>
      </c>
      <c r="BG320" s="113">
        <v>10.7</v>
      </c>
      <c r="BI320" s="113">
        <v>7.9</v>
      </c>
      <c r="BJ320" s="113">
        <v>6.7</v>
      </c>
      <c r="BK320" s="115"/>
      <c r="BM320" s="116">
        <f t="shared" si="119"/>
        <v>10.199999999999999</v>
      </c>
      <c r="BN320" s="113">
        <v>10.5</v>
      </c>
      <c r="BO320" s="113">
        <v>14</v>
      </c>
      <c r="BP320" s="113">
        <v>6.7</v>
      </c>
      <c r="BQ320" s="113">
        <v>11.6</v>
      </c>
      <c r="BR320" s="113">
        <v>8.1999999999999993</v>
      </c>
      <c r="BU320" s="116">
        <f t="shared" si="120"/>
        <v>13.179999999999998</v>
      </c>
      <c r="BV320" s="113">
        <v>13.5</v>
      </c>
      <c r="BW320" s="113">
        <v>15.5</v>
      </c>
      <c r="BX320" s="113">
        <v>10.8</v>
      </c>
      <c r="BY320" s="113">
        <v>13.3</v>
      </c>
      <c r="BZ320" s="113">
        <v>12.8</v>
      </c>
      <c r="CC320" s="116">
        <f t="shared" si="121"/>
        <v>15.34</v>
      </c>
      <c r="CD320" s="113">
        <v>15.6</v>
      </c>
      <c r="CE320" s="113">
        <v>18.5</v>
      </c>
      <c r="CF320" s="113">
        <v>12.4</v>
      </c>
      <c r="CG320" s="113">
        <v>15.3</v>
      </c>
      <c r="CH320" s="113">
        <v>14.9</v>
      </c>
      <c r="CK320" s="116">
        <f t="shared" si="122"/>
        <v>14.079999999999998</v>
      </c>
      <c r="CL320" s="113">
        <v>13.4</v>
      </c>
      <c r="CM320" s="113">
        <v>17.399999999999999</v>
      </c>
      <c r="CN320" s="113">
        <v>10.5</v>
      </c>
      <c r="CO320" s="113">
        <v>14.9</v>
      </c>
      <c r="CP320" s="113">
        <v>14.2</v>
      </c>
      <c r="CS320" s="116">
        <f t="shared" si="123"/>
        <v>13.575000000000001</v>
      </c>
      <c r="CT320" s="113">
        <v>13.6</v>
      </c>
      <c r="CU320" s="113">
        <v>16.3</v>
      </c>
      <c r="CV320" s="113">
        <v>10.9</v>
      </c>
      <c r="CW320" s="113">
        <v>14.1</v>
      </c>
      <c r="CX320" s="113">
        <v>13</v>
      </c>
    </row>
    <row r="321" spans="3:102">
      <c r="C321" s="115">
        <f t="shared" si="124"/>
        <v>320</v>
      </c>
      <c r="D321" s="116">
        <f t="shared" si="101"/>
        <v>14.810799999999999</v>
      </c>
      <c r="E321" s="116">
        <f t="shared" si="102"/>
        <v>13.919999999999998</v>
      </c>
      <c r="F321" s="116">
        <f t="shared" si="103"/>
        <v>6.8107999999999986</v>
      </c>
      <c r="G321" s="116">
        <f>指導機関用調整項目!$G$2*F321/$F$367</f>
        <v>5.4725000197393257e-002</v>
      </c>
      <c r="H321" s="116">
        <f t="shared" si="125"/>
        <v>24.525112892134278</v>
      </c>
      <c r="I321" s="116">
        <f>IF(降水量!Y321&gt;0,降水量!Y321*飽差!I321*F321*E321,0)</f>
        <v>6.16944775190517</v>
      </c>
      <c r="J321" s="116">
        <f>指導機関用調整項目!$G$2*I321/$I$367</f>
        <v>1.7890433010007787e-002</v>
      </c>
      <c r="K321" s="116"/>
      <c r="M321" s="116">
        <f t="shared" si="104"/>
        <v>13.7</v>
      </c>
      <c r="N321" s="116">
        <f t="shared" si="105"/>
        <v>14.26</v>
      </c>
      <c r="O321" s="116">
        <f t="shared" si="106"/>
        <v>14.925000000000001</v>
      </c>
      <c r="P321" s="116">
        <f t="shared" si="107"/>
        <v>15.24</v>
      </c>
      <c r="Q321" s="116">
        <f t="shared" si="108"/>
        <v>9.2249999999999996</v>
      </c>
      <c r="R321" s="116">
        <f t="shared" si="109"/>
        <v>10.34</v>
      </c>
      <c r="S321" s="116">
        <f t="shared" si="110"/>
        <v>13.919999999999998</v>
      </c>
      <c r="T321" s="116">
        <f t="shared" si="111"/>
        <v>16.12</v>
      </c>
      <c r="U321" s="116">
        <f t="shared" si="112"/>
        <v>14.76</v>
      </c>
      <c r="V321" s="116">
        <f t="shared" si="113"/>
        <v>14.05</v>
      </c>
      <c r="Y321" s="116">
        <f t="shared" si="114"/>
        <v>13.7</v>
      </c>
      <c r="Z321" s="113">
        <v>13.1</v>
      </c>
      <c r="AA321" s="113">
        <v>16.899999999999999</v>
      </c>
      <c r="AB321" s="113">
        <v>11.8</v>
      </c>
      <c r="AC321" s="113">
        <v>13</v>
      </c>
      <c r="AE321" s="115"/>
      <c r="AG321" s="116">
        <f t="shared" si="115"/>
        <v>14.26</v>
      </c>
      <c r="AH321" s="113">
        <v>14.3</v>
      </c>
      <c r="AI321" s="113">
        <v>17.2</v>
      </c>
      <c r="AJ321" s="113">
        <v>12.2</v>
      </c>
      <c r="AK321" s="113">
        <v>13.3</v>
      </c>
      <c r="AL321" s="113">
        <v>14.3</v>
      </c>
      <c r="AM321" s="115"/>
      <c r="AO321" s="116">
        <f t="shared" si="116"/>
        <v>14.925000000000001</v>
      </c>
      <c r="AP321" s="113">
        <v>14.4</v>
      </c>
      <c r="AQ321" s="113">
        <v>17.399999999999999</v>
      </c>
      <c r="AR321" s="113">
        <v>13.5</v>
      </c>
      <c r="AS321" s="113">
        <v>13.8</v>
      </c>
      <c r="AT321" s="113">
        <v>15</v>
      </c>
      <c r="AU321" s="115"/>
      <c r="AW321" s="116">
        <f t="shared" si="117"/>
        <v>15.24</v>
      </c>
      <c r="AX321" s="113">
        <v>15.2</v>
      </c>
      <c r="AY321" s="113">
        <v>18.100000000000001</v>
      </c>
      <c r="AZ321" s="113">
        <v>13.7</v>
      </c>
      <c r="BA321" s="113">
        <v>14.3</v>
      </c>
      <c r="BB321" s="113">
        <v>14.9</v>
      </c>
      <c r="BC321" s="115"/>
      <c r="BE321" s="116">
        <f t="shared" si="118"/>
        <v>9.2249999999999996</v>
      </c>
      <c r="BF321" s="113">
        <v>9.3000000000000007</v>
      </c>
      <c r="BG321" s="113">
        <v>13.2</v>
      </c>
      <c r="BI321" s="113">
        <v>6.5</v>
      </c>
      <c r="BJ321" s="113">
        <v>7.9</v>
      </c>
      <c r="BK321" s="115"/>
      <c r="BM321" s="116">
        <f t="shared" si="119"/>
        <v>10.34</v>
      </c>
      <c r="BN321" s="113">
        <v>11.2</v>
      </c>
      <c r="BO321" s="113">
        <v>15.8</v>
      </c>
      <c r="BP321" s="113">
        <v>8.6999999999999993</v>
      </c>
      <c r="BQ321" s="113">
        <v>6</v>
      </c>
      <c r="BR321" s="113">
        <v>10</v>
      </c>
      <c r="BU321" s="116">
        <f t="shared" si="120"/>
        <v>13.919999999999998</v>
      </c>
      <c r="BV321" s="113">
        <v>14.1</v>
      </c>
      <c r="BW321" s="113">
        <v>17.2</v>
      </c>
      <c r="BX321" s="113">
        <v>12.5</v>
      </c>
      <c r="BY321" s="113">
        <v>11.6</v>
      </c>
      <c r="BZ321" s="113">
        <v>14.2</v>
      </c>
      <c r="CC321" s="116">
        <f t="shared" si="121"/>
        <v>16.12</v>
      </c>
      <c r="CD321" s="113">
        <v>16.5</v>
      </c>
      <c r="CE321" s="113">
        <v>19.2</v>
      </c>
      <c r="CF321" s="113">
        <v>15.5</v>
      </c>
      <c r="CG321" s="113">
        <v>14</v>
      </c>
      <c r="CH321" s="113">
        <v>15.4</v>
      </c>
      <c r="CK321" s="116">
        <f t="shared" si="122"/>
        <v>14.76</v>
      </c>
      <c r="CL321" s="113">
        <v>14.7</v>
      </c>
      <c r="CM321" s="113">
        <v>18.5</v>
      </c>
      <c r="CN321" s="113">
        <v>13</v>
      </c>
      <c r="CO321" s="113">
        <v>13.3</v>
      </c>
      <c r="CP321" s="113">
        <v>14.3</v>
      </c>
      <c r="CS321" s="116">
        <f t="shared" si="123"/>
        <v>14.05</v>
      </c>
      <c r="CT321" s="113">
        <v>14.5</v>
      </c>
      <c r="CU321" s="113">
        <v>17.3</v>
      </c>
      <c r="CV321" s="113">
        <v>12.5</v>
      </c>
      <c r="CW321" s="113">
        <v>12.4</v>
      </c>
      <c r="CX321" s="113">
        <v>14</v>
      </c>
    </row>
    <row r="322" spans="3:102">
      <c r="C322" s="115">
        <f t="shared" si="124"/>
        <v>321</v>
      </c>
      <c r="D322" s="116">
        <f t="shared" ref="D322:D366" si="126">E322*0.8025+3.64</f>
        <v>14.618199999999998</v>
      </c>
      <c r="E322" s="116">
        <f t="shared" ref="E322:E366" si="127">INDEX(M322:V322,,MATCH($A$14,$M$1:$V$1,FALSE))</f>
        <v>13.679999999999998</v>
      </c>
      <c r="F322" s="116">
        <f t="shared" ref="F322:F366" si="128">IF(D322&gt;8,D322-8,D322*0.05)</f>
        <v>6.6181999999999981</v>
      </c>
      <c r="G322" s="116">
        <f>指導機関用調整項目!$G$2*F322/$F$367</f>
        <v>5.317745291395843e-002</v>
      </c>
      <c r="H322" s="116">
        <f t="shared" si="125"/>
        <v>24.578290345048234</v>
      </c>
      <c r="I322" s="116">
        <f>IF(降水量!Y322&gt;0,降水量!Y322*飽差!I322*F322*E322,0)</f>
        <v>8.1349833434367547</v>
      </c>
      <c r="J322" s="116">
        <f>指導機関用調整項目!$G$2*I322/$I$367</f>
        <v>2.3590178634439546e-002</v>
      </c>
      <c r="K322" s="116"/>
      <c r="M322" s="116">
        <f t="shared" ref="M322:M366" si="129">INDEX($Y322:$AD322,MATCH($C$1,$Y$1:$AD$1,0))</f>
        <v>14.925000000000001</v>
      </c>
      <c r="N322" s="116">
        <f t="shared" ref="N322:N366" si="130">INDEX($AG322:$AL322,MATCH($C$1,$AG$1:$AL$1,0))</f>
        <v>14.26</v>
      </c>
      <c r="O322" s="116">
        <f t="shared" ref="O322:O366" si="131">INDEX($AO322:$AT322,MATCH($C$1,$AO$1:$AT$1,0))</f>
        <v>15</v>
      </c>
      <c r="P322" s="116">
        <f t="shared" ref="P322:P366" si="132">INDEX($AW322:$BB322,MATCH($C$1,$AW$1:$BB$1,0))</f>
        <v>15.72</v>
      </c>
      <c r="Q322" s="116">
        <f t="shared" ref="Q322:Q366" si="133">INDEX($BE322:$BJ322,MATCH($C$1,$BE$1:$BJ$1,0))</f>
        <v>9.1999999999999993</v>
      </c>
      <c r="R322" s="116">
        <f t="shared" ref="R322:R366" si="134">INDEX($BM322:$BR322,MATCH($C$1,$BM$1:$BR$1,0))</f>
        <v>11.52</v>
      </c>
      <c r="S322" s="116">
        <f t="shared" ref="S322:S366" si="135">INDEX($BU322:$BZ322,MATCH($C$1,$BU$1:$BZ$1,0))</f>
        <v>13.679999999999998</v>
      </c>
      <c r="T322" s="116">
        <f t="shared" ref="T322:T366" si="136">INDEX($CC322:$CH322,MATCH($C$1,$CC$1:$CH$1,0))</f>
        <v>16.14</v>
      </c>
      <c r="U322" s="116">
        <f t="shared" ref="U322:U366" si="137">INDEX($CK322:$CP322,MATCH($C$1,$CK$1:$CP$1,0))</f>
        <v>14.580000000000002</v>
      </c>
      <c r="V322" s="116">
        <f t="shared" ref="V322:V366" si="138">INDEX($CS322:$CX322,MATCH($C$1,$CS$1:$CX$1,0))</f>
        <v>13.275</v>
      </c>
      <c r="Y322" s="116">
        <f t="shared" ref="Y322:Y366" si="139">AVERAGE(Z322:AD322)</f>
        <v>14.925000000000001</v>
      </c>
      <c r="Z322" s="113">
        <v>15.6</v>
      </c>
      <c r="AA322" s="113">
        <v>18.399999999999999</v>
      </c>
      <c r="AB322" s="113">
        <v>13.9</v>
      </c>
      <c r="AC322" s="113">
        <v>11.8</v>
      </c>
      <c r="AE322" s="115"/>
      <c r="AG322" s="116">
        <f t="shared" ref="AG322:AG366" si="140">AVERAGE(AH322:AL322)</f>
        <v>14.26</v>
      </c>
      <c r="AH322" s="113">
        <v>14.8</v>
      </c>
      <c r="AI322" s="113">
        <v>17.7</v>
      </c>
      <c r="AJ322" s="113">
        <v>11.4</v>
      </c>
      <c r="AK322" s="113">
        <v>12.8</v>
      </c>
      <c r="AL322" s="113">
        <v>14.6</v>
      </c>
      <c r="AM322" s="115"/>
      <c r="AO322" s="116">
        <f t="shared" ref="AO322:AO366" si="141">AVERAGE(AQ322:AT322)</f>
        <v>15</v>
      </c>
      <c r="AP322" s="113">
        <v>16.7</v>
      </c>
      <c r="AQ322" s="113">
        <v>18.2</v>
      </c>
      <c r="AR322" s="113">
        <v>13</v>
      </c>
      <c r="AS322" s="113">
        <v>13.3</v>
      </c>
      <c r="AT322" s="113">
        <v>15.5</v>
      </c>
      <c r="AU322" s="115"/>
      <c r="AW322" s="116">
        <f t="shared" ref="AW322:AW366" si="142">AVERAGE(AX322:BB322)</f>
        <v>15.72</v>
      </c>
      <c r="AX322" s="113">
        <v>17.2</v>
      </c>
      <c r="AY322" s="113">
        <v>18.7</v>
      </c>
      <c r="AZ322" s="113">
        <v>14</v>
      </c>
      <c r="BA322" s="113">
        <v>13.1</v>
      </c>
      <c r="BB322" s="113">
        <v>15.6</v>
      </c>
      <c r="BC322" s="115"/>
      <c r="BE322" s="116">
        <f t="shared" ref="BE322:BE366" si="143">AVERAGE(BF322:BJ322)</f>
        <v>9.1999999999999993</v>
      </c>
      <c r="BF322" s="113">
        <v>10.1</v>
      </c>
      <c r="BG322" s="113">
        <v>12.3</v>
      </c>
      <c r="BI322" s="113">
        <v>6</v>
      </c>
      <c r="BJ322" s="113">
        <v>8.4</v>
      </c>
      <c r="BK322" s="115"/>
      <c r="BM322" s="116">
        <f t="shared" ref="BM322:BM366" si="144">AVERAGE(BN322:BR322)</f>
        <v>11.52</v>
      </c>
      <c r="BN322" s="113">
        <v>13.1</v>
      </c>
      <c r="BO322" s="113">
        <v>14.8</v>
      </c>
      <c r="BP322" s="113">
        <v>11.2</v>
      </c>
      <c r="BQ322" s="113">
        <v>7.4</v>
      </c>
      <c r="BR322" s="113">
        <v>11.1</v>
      </c>
      <c r="BU322" s="116">
        <f t="shared" ref="BU322:BU366" si="145">AVERAGE(BV322:BZ322)</f>
        <v>13.679999999999998</v>
      </c>
      <c r="BV322" s="113">
        <v>14.5</v>
      </c>
      <c r="BW322" s="113">
        <v>17.2</v>
      </c>
      <c r="BX322" s="113">
        <v>11.7</v>
      </c>
      <c r="BY322" s="113">
        <v>11.2</v>
      </c>
      <c r="BZ322" s="113">
        <v>13.8</v>
      </c>
      <c r="CC322" s="116">
        <f t="shared" ref="CC322:CC366" si="146">AVERAGE(CD322:CH322)</f>
        <v>16.14</v>
      </c>
      <c r="CD322" s="113">
        <v>16.8</v>
      </c>
      <c r="CE322" s="113">
        <v>19.899999999999999</v>
      </c>
      <c r="CF322" s="113">
        <v>14.7</v>
      </c>
      <c r="CG322" s="113">
        <v>13.5</v>
      </c>
      <c r="CH322" s="113">
        <v>15.8</v>
      </c>
      <c r="CK322" s="116">
        <f t="shared" ref="CK322:CK366" si="147">AVERAGE(CL322:CP322)</f>
        <v>14.580000000000002</v>
      </c>
      <c r="CL322" s="113">
        <v>15.3</v>
      </c>
      <c r="CM322" s="113">
        <v>18.399999999999999</v>
      </c>
      <c r="CN322" s="113">
        <v>13.6</v>
      </c>
      <c r="CO322" s="113">
        <v>12.3</v>
      </c>
      <c r="CP322" s="113">
        <v>13.3</v>
      </c>
      <c r="CS322" s="116">
        <f t="shared" ref="CS322:CS366" si="148">AVERAGE(CU322:CX322)</f>
        <v>13.275</v>
      </c>
      <c r="CT322" s="113">
        <v>15.2</v>
      </c>
      <c r="CU322" s="113">
        <v>16.3</v>
      </c>
      <c r="CV322" s="113">
        <v>12.8</v>
      </c>
      <c r="CW322" s="113">
        <v>10.4</v>
      </c>
      <c r="CX322" s="113">
        <v>13.6</v>
      </c>
    </row>
    <row r="323" spans="3:102">
      <c r="C323" s="115">
        <f t="shared" ref="C323:C366" si="149">C322+1</f>
        <v>322</v>
      </c>
      <c r="D323" s="116">
        <f t="shared" si="126"/>
        <v>13.591000000000001</v>
      </c>
      <c r="E323" s="116">
        <f t="shared" si="127"/>
        <v>12.4</v>
      </c>
      <c r="F323" s="116">
        <f t="shared" si="128"/>
        <v>5.5910000000000011</v>
      </c>
      <c r="G323" s="116">
        <f>指導機関用調整項目!$G$2*F323/$F$367</f>
        <v>4.4923867402306021e-002</v>
      </c>
      <c r="H323" s="116">
        <f t="shared" ref="H323:H366" si="150">G323+H322</f>
        <v>24.623214212450542</v>
      </c>
      <c r="I323" s="116">
        <f>IF(降水量!Y323&gt;0,降水量!Y323*飽差!I323*F323*E323,0)</f>
        <v>6.7825082867304705</v>
      </c>
      <c r="J323" s="116">
        <f>指導機関用調整項目!$G$2*I323/$I$367</f>
        <v>1.9668212621802798e-002</v>
      </c>
      <c r="K323" s="116"/>
      <c r="M323" s="116">
        <f t="shared" si="129"/>
        <v>14.975</v>
      </c>
      <c r="N323" s="116">
        <f t="shared" si="130"/>
        <v>13.88</v>
      </c>
      <c r="O323" s="116">
        <f t="shared" si="131"/>
        <v>14.625</v>
      </c>
      <c r="P323" s="116">
        <f t="shared" si="132"/>
        <v>14.920000000000002</v>
      </c>
      <c r="Q323" s="116">
        <f t="shared" si="133"/>
        <v>8.9</v>
      </c>
      <c r="R323" s="116">
        <f t="shared" si="134"/>
        <v>10.38</v>
      </c>
      <c r="S323" s="116">
        <f t="shared" si="135"/>
        <v>12.4</v>
      </c>
      <c r="T323" s="116">
        <f t="shared" si="136"/>
        <v>14.819999999999999</v>
      </c>
      <c r="U323" s="116">
        <f t="shared" si="137"/>
        <v>13.22</v>
      </c>
      <c r="V323" s="116">
        <f t="shared" si="138"/>
        <v>13.1</v>
      </c>
      <c r="Y323" s="116">
        <f t="shared" si="139"/>
        <v>14.975</v>
      </c>
      <c r="Z323" s="113">
        <v>14.6</v>
      </c>
      <c r="AA323" s="113">
        <v>19.5</v>
      </c>
      <c r="AB323" s="113">
        <v>12.7</v>
      </c>
      <c r="AC323" s="113">
        <v>13.1</v>
      </c>
      <c r="AE323" s="115"/>
      <c r="AG323" s="116">
        <f t="shared" si="140"/>
        <v>13.88</v>
      </c>
      <c r="AH323" s="113">
        <v>12.8</v>
      </c>
      <c r="AI323" s="113">
        <v>19.399999999999999</v>
      </c>
      <c r="AJ323" s="113">
        <v>10.1</v>
      </c>
      <c r="AK323" s="113">
        <v>13.3</v>
      </c>
      <c r="AL323" s="113">
        <v>13.8</v>
      </c>
      <c r="AM323" s="115"/>
      <c r="AO323" s="116">
        <f t="shared" si="141"/>
        <v>14.625</v>
      </c>
      <c r="AP323" s="113">
        <v>13.9</v>
      </c>
      <c r="AQ323" s="113">
        <v>19.600000000000001</v>
      </c>
      <c r="AR323" s="113">
        <v>10.9</v>
      </c>
      <c r="AS323" s="113">
        <v>13.9</v>
      </c>
      <c r="AT323" s="113">
        <v>14.1</v>
      </c>
      <c r="AU323" s="115"/>
      <c r="AW323" s="116">
        <f t="shared" si="142"/>
        <v>14.920000000000002</v>
      </c>
      <c r="AX323" s="113">
        <v>14.8</v>
      </c>
      <c r="AY323" s="113">
        <v>19.8</v>
      </c>
      <c r="AZ323" s="113">
        <v>11.4</v>
      </c>
      <c r="BA323" s="113">
        <v>14.2</v>
      </c>
      <c r="BB323" s="113">
        <v>14.4</v>
      </c>
      <c r="BC323" s="115"/>
      <c r="BE323" s="116">
        <f t="shared" si="143"/>
        <v>8.9</v>
      </c>
      <c r="BF323" s="113">
        <v>8</v>
      </c>
      <c r="BG323" s="113">
        <v>14.1</v>
      </c>
      <c r="BI323" s="113">
        <v>6.6</v>
      </c>
      <c r="BJ323" s="113">
        <v>6.9</v>
      </c>
      <c r="BK323" s="115"/>
      <c r="BM323" s="116">
        <f t="shared" si="144"/>
        <v>10.38</v>
      </c>
      <c r="BN323" s="113">
        <v>10.9</v>
      </c>
      <c r="BO323" s="113">
        <v>16.2</v>
      </c>
      <c r="BP323" s="113">
        <v>7.9</v>
      </c>
      <c r="BQ323" s="113">
        <v>7.8</v>
      </c>
      <c r="BR323" s="113">
        <v>9.1</v>
      </c>
      <c r="BU323" s="116">
        <f t="shared" si="145"/>
        <v>12.4</v>
      </c>
      <c r="BV323" s="113">
        <v>10.5</v>
      </c>
      <c r="BW323" s="113">
        <v>19</v>
      </c>
      <c r="BX323" s="113">
        <v>7.1</v>
      </c>
      <c r="BY323" s="113">
        <v>12.4</v>
      </c>
      <c r="BZ323" s="113">
        <v>13</v>
      </c>
      <c r="CC323" s="116">
        <f t="shared" si="146"/>
        <v>14.819999999999999</v>
      </c>
      <c r="CD323" s="113">
        <v>12.4</v>
      </c>
      <c r="CE323" s="113">
        <v>21</v>
      </c>
      <c r="CF323" s="113">
        <v>9.6999999999999993</v>
      </c>
      <c r="CG323" s="113">
        <v>15.4</v>
      </c>
      <c r="CH323" s="113">
        <v>15.6</v>
      </c>
      <c r="CK323" s="116">
        <f t="shared" si="147"/>
        <v>13.22</v>
      </c>
      <c r="CL323" s="113">
        <v>12</v>
      </c>
      <c r="CM323" s="113">
        <v>19.899999999999999</v>
      </c>
      <c r="CN323" s="113">
        <v>9.1</v>
      </c>
      <c r="CO323" s="113">
        <v>11.9</v>
      </c>
      <c r="CP323" s="113">
        <v>13.2</v>
      </c>
      <c r="CS323" s="116">
        <f t="shared" si="148"/>
        <v>13.1</v>
      </c>
      <c r="CT323" s="113">
        <v>12</v>
      </c>
      <c r="CU323" s="113">
        <v>19</v>
      </c>
      <c r="CV323" s="113">
        <v>8.6</v>
      </c>
      <c r="CW323" s="113">
        <v>12.4</v>
      </c>
      <c r="CX323" s="113">
        <v>12.4</v>
      </c>
    </row>
    <row r="324" spans="3:102">
      <c r="C324" s="115">
        <f t="shared" si="149"/>
        <v>323</v>
      </c>
      <c r="D324" s="116">
        <f t="shared" si="126"/>
        <v>13.15765</v>
      </c>
      <c r="E324" s="116">
        <f t="shared" si="127"/>
        <v>11.86</v>
      </c>
      <c r="F324" s="116">
        <f t="shared" si="128"/>
        <v>5.1576500000000003</v>
      </c>
      <c r="G324" s="116">
        <f>指導機関用調整項目!$G$2*F324/$F$367</f>
        <v>4.1441886014577642e-002</v>
      </c>
      <c r="H324" s="116">
        <f t="shared" si="150"/>
        <v>24.66465609846512</v>
      </c>
      <c r="I324" s="116">
        <f>IF(降水量!Y324&gt;0,降水量!Y324*飽差!I324*F324*E324,0)</f>
        <v>4.4540501495314118</v>
      </c>
      <c r="J324" s="116">
        <f>指導機関用調整項目!$G$2*I324/$I$367</f>
        <v>1.2916048409486833e-002</v>
      </c>
      <c r="K324" s="116"/>
      <c r="M324" s="116">
        <f t="shared" si="129"/>
        <v>12.100000000000001</v>
      </c>
      <c r="N324" s="116">
        <f t="shared" si="130"/>
        <v>12.12</v>
      </c>
      <c r="O324" s="116">
        <f t="shared" si="131"/>
        <v>13.95</v>
      </c>
      <c r="P324" s="116">
        <f t="shared" si="132"/>
        <v>13.5</v>
      </c>
      <c r="Q324" s="116">
        <f t="shared" si="133"/>
        <v>6.9749999999999996</v>
      </c>
      <c r="R324" s="116">
        <f t="shared" si="134"/>
        <v>9.1999999999999993</v>
      </c>
      <c r="S324" s="116">
        <f t="shared" si="135"/>
        <v>11.86</v>
      </c>
      <c r="T324" s="116">
        <f t="shared" si="136"/>
        <v>14.2</v>
      </c>
      <c r="U324" s="116">
        <f t="shared" si="137"/>
        <v>12.72</v>
      </c>
      <c r="V324" s="116">
        <f t="shared" si="138"/>
        <v>13.350000000000001</v>
      </c>
      <c r="Y324" s="116">
        <f t="shared" si="139"/>
        <v>12.100000000000001</v>
      </c>
      <c r="Z324" s="113">
        <v>8.1999999999999993</v>
      </c>
      <c r="AA324" s="113">
        <v>15.4</v>
      </c>
      <c r="AB324" s="113">
        <v>11.6</v>
      </c>
      <c r="AC324" s="113">
        <v>13.2</v>
      </c>
      <c r="AE324" s="115"/>
      <c r="AG324" s="116">
        <f t="shared" si="140"/>
        <v>12.12</v>
      </c>
      <c r="AH324" s="113">
        <v>8.9</v>
      </c>
      <c r="AI324" s="113">
        <v>15.9</v>
      </c>
      <c r="AJ324" s="113">
        <v>9.6</v>
      </c>
      <c r="AK324" s="113">
        <v>13.6</v>
      </c>
      <c r="AL324" s="113">
        <v>12.6</v>
      </c>
      <c r="AM324" s="115"/>
      <c r="AO324" s="116">
        <f t="shared" si="141"/>
        <v>13.95</v>
      </c>
      <c r="AP324" s="113">
        <v>10.3</v>
      </c>
      <c r="AQ324" s="113">
        <v>16.7</v>
      </c>
      <c r="AR324" s="113">
        <v>10.4</v>
      </c>
      <c r="AS324" s="113">
        <v>15.2</v>
      </c>
      <c r="AT324" s="113">
        <v>13.5</v>
      </c>
      <c r="AU324" s="115"/>
      <c r="AW324" s="116">
        <f t="shared" si="142"/>
        <v>13.5</v>
      </c>
      <c r="AX324" s="113">
        <v>10.7</v>
      </c>
      <c r="AY324" s="113">
        <v>17.100000000000001</v>
      </c>
      <c r="AZ324" s="113">
        <v>11.8</v>
      </c>
      <c r="BA324" s="113">
        <v>14.7</v>
      </c>
      <c r="BB324" s="113">
        <v>13.2</v>
      </c>
      <c r="BC324" s="115"/>
      <c r="BE324" s="116">
        <f t="shared" si="143"/>
        <v>6.9749999999999996</v>
      </c>
      <c r="BF324" s="113">
        <v>3.7</v>
      </c>
      <c r="BG324" s="113">
        <v>12.2</v>
      </c>
      <c r="BI324" s="113">
        <v>6.3</v>
      </c>
      <c r="BJ324" s="113">
        <v>5.7</v>
      </c>
      <c r="BK324" s="115"/>
      <c r="BM324" s="116">
        <f t="shared" si="144"/>
        <v>9.1999999999999993</v>
      </c>
      <c r="BN324" s="113">
        <v>6</v>
      </c>
      <c r="BO324" s="113">
        <v>14.8</v>
      </c>
      <c r="BP324" s="113">
        <v>9.1999999999999993</v>
      </c>
      <c r="BQ324" s="113">
        <v>8.1999999999999993</v>
      </c>
      <c r="BR324" s="113">
        <v>7.8</v>
      </c>
      <c r="BU324" s="116">
        <f t="shared" si="145"/>
        <v>11.86</v>
      </c>
      <c r="BV324" s="113">
        <v>8</v>
      </c>
      <c r="BW324" s="113">
        <v>15.3</v>
      </c>
      <c r="BX324" s="113">
        <v>10.3</v>
      </c>
      <c r="BY324" s="113">
        <v>13.2</v>
      </c>
      <c r="BZ324" s="113">
        <v>12.5</v>
      </c>
      <c r="CC324" s="116">
        <f t="shared" si="146"/>
        <v>14.2</v>
      </c>
      <c r="CD324" s="113">
        <v>10.7</v>
      </c>
      <c r="CE324" s="113">
        <v>17</v>
      </c>
      <c r="CF324" s="113">
        <v>12.5</v>
      </c>
      <c r="CG324" s="113">
        <v>16.2</v>
      </c>
      <c r="CH324" s="113">
        <v>14.6</v>
      </c>
      <c r="CK324" s="116">
        <f t="shared" si="147"/>
        <v>12.72</v>
      </c>
      <c r="CL324" s="113">
        <v>9.8000000000000007</v>
      </c>
      <c r="CM324" s="113">
        <v>16.7</v>
      </c>
      <c r="CN324" s="113">
        <v>11.6</v>
      </c>
      <c r="CO324" s="113">
        <v>13.6</v>
      </c>
      <c r="CP324" s="113">
        <v>11.9</v>
      </c>
      <c r="CS324" s="116">
        <f t="shared" si="148"/>
        <v>13.350000000000001</v>
      </c>
      <c r="CT324" s="113">
        <v>9.8000000000000007</v>
      </c>
      <c r="CU324" s="113">
        <v>16.399999999999999</v>
      </c>
      <c r="CV324" s="113">
        <v>12.1</v>
      </c>
      <c r="CW324" s="113">
        <v>12.7</v>
      </c>
      <c r="CX324" s="113">
        <v>12.2</v>
      </c>
    </row>
    <row r="325" spans="3:102">
      <c r="C325" s="115">
        <f t="shared" si="149"/>
        <v>324</v>
      </c>
      <c r="D325" s="116">
        <f t="shared" si="126"/>
        <v>13.12555</v>
      </c>
      <c r="E325" s="116">
        <f t="shared" si="127"/>
        <v>11.82</v>
      </c>
      <c r="F325" s="116">
        <f t="shared" si="128"/>
        <v>5.1255500000000005</v>
      </c>
      <c r="G325" s="116">
        <f>指導機関用調整項目!$G$2*F325/$F$367</f>
        <v>4.1183961467338506e-002</v>
      </c>
      <c r="H325" s="116">
        <f t="shared" si="150"/>
        <v>24.705840059932459</v>
      </c>
      <c r="I325" s="116">
        <f>IF(降水量!Y325&gt;0,降水量!Y325*飽差!I325*F325*E325,0)</f>
        <v>3.6746703312323432</v>
      </c>
      <c r="J325" s="116">
        <f>指導機関用調整項目!$G$2*I325/$I$367</f>
        <v>1.0655968903290238e-002</v>
      </c>
      <c r="K325" s="116"/>
      <c r="M325" s="116">
        <f t="shared" si="129"/>
        <v>11.924999999999999</v>
      </c>
      <c r="N325" s="116">
        <f t="shared" si="130"/>
        <v>11.919999999999998</v>
      </c>
      <c r="O325" s="116">
        <f t="shared" si="131"/>
        <v>13.7</v>
      </c>
      <c r="P325" s="116">
        <f t="shared" si="132"/>
        <v>13.46</v>
      </c>
      <c r="Q325" s="116">
        <f t="shared" si="133"/>
        <v>6.6</v>
      </c>
      <c r="R325" s="116">
        <f t="shared" si="134"/>
        <v>8.9600000000000009</v>
      </c>
      <c r="S325" s="116">
        <f t="shared" si="135"/>
        <v>11.82</v>
      </c>
      <c r="T325" s="116">
        <f t="shared" si="136"/>
        <v>14.319999999999999</v>
      </c>
      <c r="U325" s="116">
        <f t="shared" si="137"/>
        <v>12.68</v>
      </c>
      <c r="V325" s="116">
        <f t="shared" si="138"/>
        <v>12.974999999999998</v>
      </c>
      <c r="Y325" s="116">
        <f t="shared" si="139"/>
        <v>11.924999999999999</v>
      </c>
      <c r="Z325" s="113">
        <v>10.199999999999999</v>
      </c>
      <c r="AA325" s="113">
        <v>10.9</v>
      </c>
      <c r="AB325" s="113">
        <v>12.7</v>
      </c>
      <c r="AC325" s="113">
        <v>13.9</v>
      </c>
      <c r="AE325" s="115"/>
      <c r="AG325" s="116">
        <f t="shared" si="140"/>
        <v>11.919999999999998</v>
      </c>
      <c r="AH325" s="113">
        <v>10</v>
      </c>
      <c r="AI325" s="113">
        <v>11</v>
      </c>
      <c r="AJ325" s="113">
        <v>12.3</v>
      </c>
      <c r="AK325" s="113">
        <v>12.9</v>
      </c>
      <c r="AL325" s="113">
        <v>13.4</v>
      </c>
      <c r="AM325" s="115"/>
      <c r="AO325" s="116">
        <f t="shared" si="141"/>
        <v>13.7</v>
      </c>
      <c r="AP325" s="113">
        <v>10.8</v>
      </c>
      <c r="AQ325" s="113">
        <v>12.5</v>
      </c>
      <c r="AR325" s="113">
        <v>13.6</v>
      </c>
      <c r="AS325" s="113">
        <v>14.1</v>
      </c>
      <c r="AT325" s="113">
        <v>14.6</v>
      </c>
      <c r="AU325" s="115"/>
      <c r="AW325" s="116">
        <f t="shared" si="142"/>
        <v>13.46</v>
      </c>
      <c r="AX325" s="113">
        <v>11.5</v>
      </c>
      <c r="AY325" s="113">
        <v>12.9</v>
      </c>
      <c r="AZ325" s="113">
        <v>13.9</v>
      </c>
      <c r="BA325" s="113">
        <v>14.7</v>
      </c>
      <c r="BB325" s="113">
        <v>14.3</v>
      </c>
      <c r="BC325" s="115"/>
      <c r="BE325" s="116">
        <f t="shared" si="143"/>
        <v>6.6</v>
      </c>
      <c r="BF325" s="113">
        <v>3.9</v>
      </c>
      <c r="BG325" s="113">
        <v>8.1</v>
      </c>
      <c r="BI325" s="113">
        <v>7.8</v>
      </c>
      <c r="BJ325" s="113">
        <v>6.6</v>
      </c>
      <c r="BK325" s="115"/>
      <c r="BM325" s="116">
        <f t="shared" si="144"/>
        <v>8.9600000000000009</v>
      </c>
      <c r="BN325" s="113">
        <v>5.9</v>
      </c>
      <c r="BO325" s="113">
        <v>11.4</v>
      </c>
      <c r="BP325" s="113">
        <v>9.1999999999999993</v>
      </c>
      <c r="BQ325" s="113">
        <v>10.7</v>
      </c>
      <c r="BR325" s="113">
        <v>7.6</v>
      </c>
      <c r="BU325" s="116">
        <f t="shared" si="145"/>
        <v>11.82</v>
      </c>
      <c r="BV325" s="113">
        <v>9.9</v>
      </c>
      <c r="BW325" s="113">
        <v>10.9</v>
      </c>
      <c r="BX325" s="113">
        <v>11</v>
      </c>
      <c r="BY325" s="113">
        <v>13.3</v>
      </c>
      <c r="BZ325" s="113">
        <v>14</v>
      </c>
      <c r="CC325" s="116">
        <f t="shared" si="146"/>
        <v>14.319999999999999</v>
      </c>
      <c r="CD325" s="113">
        <v>12.6</v>
      </c>
      <c r="CE325" s="113">
        <v>13.8</v>
      </c>
      <c r="CF325" s="113">
        <v>13.1</v>
      </c>
      <c r="CG325" s="113">
        <v>16</v>
      </c>
      <c r="CH325" s="113">
        <v>16.100000000000001</v>
      </c>
      <c r="CK325" s="116">
        <f t="shared" si="147"/>
        <v>12.68</v>
      </c>
      <c r="CL325" s="113">
        <v>10.5</v>
      </c>
      <c r="CM325" s="113">
        <v>12.4</v>
      </c>
      <c r="CN325" s="113">
        <v>12.4</v>
      </c>
      <c r="CO325" s="113">
        <v>15.1</v>
      </c>
      <c r="CP325" s="113">
        <v>13</v>
      </c>
      <c r="CS325" s="116">
        <f t="shared" si="148"/>
        <v>12.974999999999998</v>
      </c>
      <c r="CT325" s="113">
        <v>10.4</v>
      </c>
      <c r="CU325" s="113">
        <v>12</v>
      </c>
      <c r="CV325" s="113">
        <v>11.4</v>
      </c>
      <c r="CW325" s="113">
        <v>15.7</v>
      </c>
      <c r="CX325" s="113">
        <v>12.8</v>
      </c>
    </row>
    <row r="326" spans="3:102">
      <c r="C326" s="115">
        <f t="shared" si="149"/>
        <v>325</v>
      </c>
      <c r="D326" s="116">
        <f t="shared" si="126"/>
        <v>13.54285</v>
      </c>
      <c r="E326" s="116">
        <f t="shared" si="127"/>
        <v>12.34</v>
      </c>
      <c r="F326" s="116">
        <f t="shared" si="128"/>
        <v>5.5428499999999996</v>
      </c>
      <c r="G326" s="116">
        <f>指導機関用調整項目!$G$2*F326/$F$367</f>
        <v>4.4536980581447304e-002</v>
      </c>
      <c r="H326" s="116">
        <f t="shared" si="150"/>
        <v>24.750377040513907</v>
      </c>
      <c r="I326" s="116">
        <f>IF(降水量!Y326&gt;0,降水量!Y326*飽差!I326*F326*E326,0)</f>
        <v>3.0055482332187302</v>
      </c>
      <c r="J326" s="116">
        <f>指導機関用調整項目!$G$2*I326/$I$367</f>
        <v>8.7156195314470747e-003</v>
      </c>
      <c r="K326" s="116"/>
      <c r="M326" s="116">
        <f t="shared" si="129"/>
        <v>11.75</v>
      </c>
      <c r="N326" s="116">
        <f t="shared" si="130"/>
        <v>11.86</v>
      </c>
      <c r="O326" s="116">
        <f t="shared" si="131"/>
        <v>13.225</v>
      </c>
      <c r="P326" s="116">
        <f t="shared" si="132"/>
        <v>13.440000000000001</v>
      </c>
      <c r="Q326" s="116">
        <f t="shared" si="133"/>
        <v>7.9250000000000007</v>
      </c>
      <c r="R326" s="116">
        <f t="shared" si="134"/>
        <v>9.6199999999999992</v>
      </c>
      <c r="S326" s="116">
        <f t="shared" si="135"/>
        <v>12.34</v>
      </c>
      <c r="T326" s="116">
        <f t="shared" si="136"/>
        <v>14.720000000000002</v>
      </c>
      <c r="U326" s="116">
        <f t="shared" si="137"/>
        <v>13.26</v>
      </c>
      <c r="V326" s="116">
        <f t="shared" si="138"/>
        <v>13.100000000000001</v>
      </c>
      <c r="Y326" s="116">
        <f t="shared" si="139"/>
        <v>11.75</v>
      </c>
      <c r="Z326" s="113">
        <v>10.4</v>
      </c>
      <c r="AA326" s="113">
        <v>10</v>
      </c>
      <c r="AB326" s="113">
        <v>11.8</v>
      </c>
      <c r="AC326" s="113">
        <v>14.8</v>
      </c>
      <c r="AE326" s="115"/>
      <c r="AG326" s="116">
        <f t="shared" si="140"/>
        <v>11.86</v>
      </c>
      <c r="AH326" s="113">
        <v>10.5</v>
      </c>
      <c r="AI326" s="113">
        <v>8.9</v>
      </c>
      <c r="AJ326" s="113">
        <v>12.2</v>
      </c>
      <c r="AK326" s="113">
        <v>14.5</v>
      </c>
      <c r="AL326" s="113">
        <v>13.2</v>
      </c>
      <c r="AM326" s="115"/>
      <c r="AO326" s="116">
        <f t="shared" si="141"/>
        <v>13.225</v>
      </c>
      <c r="AP326" s="113">
        <v>11</v>
      </c>
      <c r="AQ326" s="113">
        <v>9.5</v>
      </c>
      <c r="AR326" s="113">
        <v>13.5</v>
      </c>
      <c r="AS326" s="113">
        <v>15.3</v>
      </c>
      <c r="AT326" s="113">
        <v>14.6</v>
      </c>
      <c r="AU326" s="115"/>
      <c r="AW326" s="116">
        <f t="shared" si="142"/>
        <v>13.440000000000001</v>
      </c>
      <c r="AX326" s="113">
        <v>12.2</v>
      </c>
      <c r="AY326" s="113">
        <v>11</v>
      </c>
      <c r="AZ326" s="113">
        <v>13.3</v>
      </c>
      <c r="BA326" s="113">
        <v>16</v>
      </c>
      <c r="BB326" s="113">
        <v>14.7</v>
      </c>
      <c r="BC326" s="115"/>
      <c r="BE326" s="116">
        <f t="shared" si="143"/>
        <v>7.9250000000000007</v>
      </c>
      <c r="BF326" s="113">
        <v>6.3</v>
      </c>
      <c r="BG326" s="113">
        <v>7.4</v>
      </c>
      <c r="BI326" s="113">
        <v>9.9</v>
      </c>
      <c r="BJ326" s="113">
        <v>8.1</v>
      </c>
      <c r="BK326" s="115"/>
      <c r="BM326" s="116">
        <f t="shared" si="144"/>
        <v>9.6199999999999992</v>
      </c>
      <c r="BN326" s="113">
        <v>7</v>
      </c>
      <c r="BO326" s="113">
        <v>9.6999999999999993</v>
      </c>
      <c r="BP326" s="113">
        <v>7.8</v>
      </c>
      <c r="BQ326" s="113">
        <v>12.8</v>
      </c>
      <c r="BR326" s="113">
        <v>10.8</v>
      </c>
      <c r="BU326" s="116">
        <f t="shared" si="145"/>
        <v>12.34</v>
      </c>
      <c r="BV326" s="113">
        <v>10.9</v>
      </c>
      <c r="BW326" s="113">
        <v>9.5</v>
      </c>
      <c r="BX326" s="113">
        <v>12.8</v>
      </c>
      <c r="BY326" s="113">
        <v>14.8</v>
      </c>
      <c r="BZ326" s="113">
        <v>13.7</v>
      </c>
      <c r="CC326" s="116">
        <f t="shared" si="146"/>
        <v>14.720000000000002</v>
      </c>
      <c r="CD326" s="113">
        <v>13.7</v>
      </c>
      <c r="CE326" s="113">
        <v>13</v>
      </c>
      <c r="CF326" s="113">
        <v>14.2</v>
      </c>
      <c r="CG326" s="113">
        <v>16.8</v>
      </c>
      <c r="CH326" s="113">
        <v>15.9</v>
      </c>
      <c r="CK326" s="116">
        <f t="shared" si="147"/>
        <v>13.26</v>
      </c>
      <c r="CL326" s="113">
        <v>12.8</v>
      </c>
      <c r="CM326" s="113">
        <v>11.4</v>
      </c>
      <c r="CN326" s="113">
        <v>11.8</v>
      </c>
      <c r="CO326" s="113">
        <v>15.3</v>
      </c>
      <c r="CP326" s="113">
        <v>15</v>
      </c>
      <c r="CS326" s="116">
        <f t="shared" si="148"/>
        <v>13.100000000000001</v>
      </c>
      <c r="CT326" s="113">
        <v>12.1</v>
      </c>
      <c r="CU326" s="113">
        <v>11.2</v>
      </c>
      <c r="CV326" s="113">
        <v>12.4</v>
      </c>
      <c r="CW326" s="113">
        <v>15</v>
      </c>
      <c r="CX326" s="113">
        <v>13.8</v>
      </c>
    </row>
    <row r="327" spans="3:102">
      <c r="C327" s="115">
        <f t="shared" si="149"/>
        <v>326</v>
      </c>
      <c r="D327" s="116">
        <f t="shared" si="126"/>
        <v>14.682399999999999</v>
      </c>
      <c r="E327" s="116">
        <f t="shared" si="127"/>
        <v>13.76</v>
      </c>
      <c r="F327" s="116">
        <f t="shared" si="128"/>
        <v>6.6823999999999995</v>
      </c>
      <c r="G327" s="116">
        <f>指導機関用調整項目!$G$2*F327/$F$367</f>
        <v>5.3693302008436715e-002</v>
      </c>
      <c r="H327" s="116">
        <f t="shared" si="150"/>
        <v>24.804070342522344</v>
      </c>
      <c r="I327" s="116">
        <f>IF(降水量!Y327&gt;0,降水量!Y327*飽差!I327*F327*E327,0)</f>
        <v>5.501696730869214</v>
      </c>
      <c r="J327" s="116">
        <f>指導機関用調整項目!$G$2*I327/$I$367</f>
        <v>1.5954059546836964e-002</v>
      </c>
      <c r="K327" s="116"/>
      <c r="M327" s="116">
        <f t="shared" si="129"/>
        <v>13.45</v>
      </c>
      <c r="N327" s="116">
        <f t="shared" si="130"/>
        <v>14.12</v>
      </c>
      <c r="O327" s="116">
        <f t="shared" si="131"/>
        <v>15.3</v>
      </c>
      <c r="P327" s="116">
        <f t="shared" si="132"/>
        <v>14.98</v>
      </c>
      <c r="Q327" s="116">
        <f t="shared" si="133"/>
        <v>8.7249999999999996</v>
      </c>
      <c r="R327" s="116">
        <f t="shared" si="134"/>
        <v>10.34</v>
      </c>
      <c r="S327" s="116">
        <f t="shared" si="135"/>
        <v>13.76</v>
      </c>
      <c r="T327" s="116">
        <f t="shared" si="136"/>
        <v>15.72</v>
      </c>
      <c r="U327" s="116">
        <f t="shared" si="137"/>
        <v>14.2</v>
      </c>
      <c r="V327" s="116">
        <f t="shared" si="138"/>
        <v>14.05</v>
      </c>
      <c r="Y327" s="116">
        <f t="shared" si="139"/>
        <v>13.45</v>
      </c>
      <c r="Z327" s="113">
        <v>11.3</v>
      </c>
      <c r="AA327" s="113">
        <v>12.9</v>
      </c>
      <c r="AB327" s="113">
        <v>14.5</v>
      </c>
      <c r="AC327" s="113">
        <v>15.1</v>
      </c>
      <c r="AE327" s="115"/>
      <c r="AG327" s="116">
        <f t="shared" si="140"/>
        <v>14.12</v>
      </c>
      <c r="AH327" s="113">
        <v>11.9</v>
      </c>
      <c r="AI327" s="113">
        <v>12.9</v>
      </c>
      <c r="AJ327" s="113">
        <v>14.5</v>
      </c>
      <c r="AK327" s="113">
        <v>15.7</v>
      </c>
      <c r="AL327" s="113">
        <v>15.6</v>
      </c>
      <c r="AM327" s="115"/>
      <c r="AO327" s="116">
        <f t="shared" si="141"/>
        <v>15.3</v>
      </c>
      <c r="AP327" s="113">
        <v>12.4</v>
      </c>
      <c r="AQ327" s="113">
        <v>13.3</v>
      </c>
      <c r="AR327" s="113">
        <v>15.3</v>
      </c>
      <c r="AS327" s="113">
        <v>16.899999999999999</v>
      </c>
      <c r="AT327" s="113">
        <v>15.7</v>
      </c>
      <c r="AU327" s="115"/>
      <c r="AW327" s="116">
        <f t="shared" si="142"/>
        <v>14.98</v>
      </c>
      <c r="AX327" s="113">
        <v>12.9</v>
      </c>
      <c r="AY327" s="113">
        <v>13.9</v>
      </c>
      <c r="AZ327" s="113">
        <v>15.9</v>
      </c>
      <c r="BA327" s="113">
        <v>16.8</v>
      </c>
      <c r="BB327" s="113">
        <v>15.4</v>
      </c>
      <c r="BC327" s="115"/>
      <c r="BE327" s="116">
        <f t="shared" si="143"/>
        <v>8.7249999999999996</v>
      </c>
      <c r="BF327" s="113">
        <v>6.9</v>
      </c>
      <c r="BG327" s="113">
        <v>8.6999999999999993</v>
      </c>
      <c r="BI327" s="113">
        <v>9.3000000000000007</v>
      </c>
      <c r="BJ327" s="113">
        <v>10</v>
      </c>
      <c r="BK327" s="115"/>
      <c r="BM327" s="116">
        <f t="shared" si="144"/>
        <v>10.34</v>
      </c>
      <c r="BN327" s="113">
        <v>7.4</v>
      </c>
      <c r="BO327" s="113">
        <v>10.7</v>
      </c>
      <c r="BP327" s="113">
        <v>9.6999999999999993</v>
      </c>
      <c r="BQ327" s="113">
        <v>12.1</v>
      </c>
      <c r="BR327" s="113">
        <v>11.8</v>
      </c>
      <c r="BU327" s="116">
        <f t="shared" si="145"/>
        <v>13.76</v>
      </c>
      <c r="BV327" s="113">
        <v>12</v>
      </c>
      <c r="BW327" s="113">
        <v>12.5</v>
      </c>
      <c r="BX327" s="113">
        <v>14.5</v>
      </c>
      <c r="BY327" s="113">
        <v>15.3</v>
      </c>
      <c r="BZ327" s="113">
        <v>14.5</v>
      </c>
      <c r="CC327" s="116">
        <f t="shared" si="146"/>
        <v>15.72</v>
      </c>
      <c r="CD327" s="113">
        <v>13.4</v>
      </c>
      <c r="CE327" s="113">
        <v>14.2</v>
      </c>
      <c r="CF327" s="113">
        <v>16.100000000000001</v>
      </c>
      <c r="CG327" s="113">
        <v>17.899999999999999</v>
      </c>
      <c r="CH327" s="113">
        <v>17</v>
      </c>
      <c r="CK327" s="116">
        <f t="shared" si="147"/>
        <v>14.2</v>
      </c>
      <c r="CL327" s="113">
        <v>12.7</v>
      </c>
      <c r="CM327" s="113">
        <v>13.5</v>
      </c>
      <c r="CN327" s="113">
        <v>13.9</v>
      </c>
      <c r="CO327" s="113">
        <v>15.3</v>
      </c>
      <c r="CP327" s="113">
        <v>15.6</v>
      </c>
      <c r="CS327" s="116">
        <f t="shared" si="148"/>
        <v>14.05</v>
      </c>
      <c r="CT327" s="113">
        <v>12.6</v>
      </c>
      <c r="CU327" s="113">
        <v>12.5</v>
      </c>
      <c r="CV327" s="113">
        <v>13.9</v>
      </c>
      <c r="CW327" s="113">
        <v>15.3</v>
      </c>
      <c r="CX327" s="113">
        <v>14.5</v>
      </c>
    </row>
    <row r="328" spans="3:102">
      <c r="C328" s="115">
        <f t="shared" si="149"/>
        <v>327</v>
      </c>
      <c r="D328" s="116">
        <f t="shared" si="126"/>
        <v>13.302099999999999</v>
      </c>
      <c r="E328" s="116">
        <f t="shared" si="127"/>
        <v>12.04</v>
      </c>
      <c r="F328" s="116">
        <f t="shared" si="128"/>
        <v>5.3020999999999994</v>
      </c>
      <c r="G328" s="116">
        <f>指導機関用調整項目!$G$2*F328/$F$367</f>
        <v>4.2602546477153759e-002</v>
      </c>
      <c r="H328" s="116">
        <f t="shared" si="150"/>
        <v>24.846672888999496</v>
      </c>
      <c r="I328" s="116">
        <f>IF(降水量!Y328&gt;0,降水量!Y328*飽差!I328*F328*E328,0)</f>
        <v>4.3035221159766506</v>
      </c>
      <c r="J328" s="116">
        <f>指導機関用調整項目!$G$2*I328/$I$367</f>
        <v>1.247954066864276e-002</v>
      </c>
      <c r="K328" s="116"/>
      <c r="M328" s="116">
        <f t="shared" si="129"/>
        <v>14.074999999999999</v>
      </c>
      <c r="N328" s="116">
        <f t="shared" si="130"/>
        <v>13.38</v>
      </c>
      <c r="O328" s="116">
        <f t="shared" si="131"/>
        <v>13.975000000000001</v>
      </c>
      <c r="P328" s="116">
        <f t="shared" si="132"/>
        <v>14.38</v>
      </c>
      <c r="Q328" s="116">
        <f t="shared" si="133"/>
        <v>7.1</v>
      </c>
      <c r="R328" s="116">
        <f t="shared" si="134"/>
        <v>9.92</v>
      </c>
      <c r="S328" s="116">
        <f t="shared" si="135"/>
        <v>12.04</v>
      </c>
      <c r="T328" s="116">
        <f t="shared" si="136"/>
        <v>14.419999999999998</v>
      </c>
      <c r="U328" s="116">
        <f t="shared" si="137"/>
        <v>13.260000000000002</v>
      </c>
      <c r="V328" s="116">
        <f t="shared" si="138"/>
        <v>12.6</v>
      </c>
      <c r="Y328" s="116">
        <f t="shared" si="139"/>
        <v>14.074999999999999</v>
      </c>
      <c r="Z328" s="113">
        <v>13.6</v>
      </c>
      <c r="AA328" s="113">
        <v>12.9</v>
      </c>
      <c r="AB328" s="113">
        <v>16.5</v>
      </c>
      <c r="AC328" s="113">
        <v>13.3</v>
      </c>
      <c r="AE328" s="115"/>
      <c r="AG328" s="116">
        <f t="shared" si="140"/>
        <v>13.38</v>
      </c>
      <c r="AH328" s="113">
        <v>13.1</v>
      </c>
      <c r="AI328" s="113">
        <v>12.6</v>
      </c>
      <c r="AJ328" s="113">
        <v>14.8</v>
      </c>
      <c r="AK328" s="113">
        <v>13.2</v>
      </c>
      <c r="AL328" s="113">
        <v>13.2</v>
      </c>
      <c r="AM328" s="115"/>
      <c r="AO328" s="116">
        <f t="shared" si="141"/>
        <v>13.975000000000001</v>
      </c>
      <c r="AP328" s="113">
        <v>13.8</v>
      </c>
      <c r="AQ328" s="113">
        <v>13.4</v>
      </c>
      <c r="AR328" s="113">
        <v>15.3</v>
      </c>
      <c r="AS328" s="113">
        <v>13.9</v>
      </c>
      <c r="AT328" s="113">
        <v>13.3</v>
      </c>
      <c r="AU328" s="115"/>
      <c r="AW328" s="116">
        <f t="shared" si="142"/>
        <v>14.38</v>
      </c>
      <c r="AX328" s="113">
        <v>14.2</v>
      </c>
      <c r="AY328" s="113">
        <v>14</v>
      </c>
      <c r="AZ328" s="113">
        <v>16.100000000000001</v>
      </c>
      <c r="BA328" s="113">
        <v>14.3</v>
      </c>
      <c r="BB328" s="113">
        <v>13.3</v>
      </c>
      <c r="BC328" s="115"/>
      <c r="BE328" s="116">
        <f t="shared" si="143"/>
        <v>7.1</v>
      </c>
      <c r="BF328" s="113">
        <v>7.1</v>
      </c>
      <c r="BG328" s="113">
        <v>6.6</v>
      </c>
      <c r="BI328" s="113">
        <v>9.1</v>
      </c>
      <c r="BJ328" s="113">
        <v>5.6</v>
      </c>
      <c r="BK328" s="115"/>
      <c r="BM328" s="116">
        <f t="shared" si="144"/>
        <v>9.92</v>
      </c>
      <c r="BN328" s="113">
        <v>9.1999999999999993</v>
      </c>
      <c r="BO328" s="113">
        <v>8.9</v>
      </c>
      <c r="BP328" s="113">
        <v>10.7</v>
      </c>
      <c r="BQ328" s="113">
        <v>11.8</v>
      </c>
      <c r="BR328" s="113">
        <v>9</v>
      </c>
      <c r="BU328" s="116">
        <f t="shared" si="145"/>
        <v>12.04</v>
      </c>
      <c r="BV328" s="113">
        <v>12.5</v>
      </c>
      <c r="BW328" s="113">
        <v>11.2</v>
      </c>
      <c r="BX328" s="113">
        <v>14.1</v>
      </c>
      <c r="BY328" s="113">
        <v>13</v>
      </c>
      <c r="BZ328" s="113">
        <v>9.4</v>
      </c>
      <c r="CC328" s="116">
        <f t="shared" si="146"/>
        <v>14.419999999999998</v>
      </c>
      <c r="CD328" s="113">
        <v>14.2</v>
      </c>
      <c r="CE328" s="113">
        <v>13.8</v>
      </c>
      <c r="CF328" s="113">
        <v>16.600000000000001</v>
      </c>
      <c r="CG328" s="113">
        <v>15.7</v>
      </c>
      <c r="CH328" s="113">
        <v>11.8</v>
      </c>
      <c r="CK328" s="116">
        <f t="shared" si="147"/>
        <v>13.260000000000002</v>
      </c>
      <c r="CL328" s="113">
        <v>12.4</v>
      </c>
      <c r="CM328" s="113">
        <v>13.8</v>
      </c>
      <c r="CN328" s="113">
        <v>14.6</v>
      </c>
      <c r="CO328" s="113">
        <v>14.5</v>
      </c>
      <c r="CP328" s="113">
        <v>11</v>
      </c>
      <c r="CS328" s="116">
        <f t="shared" si="148"/>
        <v>12.6</v>
      </c>
      <c r="CT328" s="113">
        <v>12.8</v>
      </c>
      <c r="CU328" s="113">
        <v>11.9</v>
      </c>
      <c r="CV328" s="113">
        <v>14.3</v>
      </c>
      <c r="CW328" s="113">
        <v>13.8</v>
      </c>
      <c r="CX328" s="113">
        <v>10.4</v>
      </c>
    </row>
    <row r="329" spans="3:102">
      <c r="C329" s="115">
        <f t="shared" si="149"/>
        <v>328</v>
      </c>
      <c r="D329" s="116">
        <f t="shared" si="126"/>
        <v>12.61195</v>
      </c>
      <c r="E329" s="116">
        <f t="shared" si="127"/>
        <v>11.18</v>
      </c>
      <c r="F329" s="116">
        <f t="shared" si="128"/>
        <v>4.6119500000000002</v>
      </c>
      <c r="G329" s="116">
        <f>指導機関用調整項目!$G$2*F329/$F$367</f>
        <v>3.7057168711512295e-002</v>
      </c>
      <c r="H329" s="116">
        <f t="shared" si="150"/>
        <v>24.883730057711009</v>
      </c>
      <c r="I329" s="116">
        <f>IF(降水量!Y329&gt;0,降水量!Y329*飽差!I329*F329*E329,0)</f>
        <v>3.223912845256506</v>
      </c>
      <c r="J329" s="116">
        <f>指導機関用調整項目!$G$2*I329/$I$367</f>
        <v>9.3488427339957578e-003</v>
      </c>
      <c r="K329" s="116"/>
      <c r="M329" s="116">
        <f t="shared" si="129"/>
        <v>14.05</v>
      </c>
      <c r="N329" s="116">
        <f t="shared" si="130"/>
        <v>12.96</v>
      </c>
      <c r="O329" s="116">
        <f t="shared" si="131"/>
        <v>14.075000000000001</v>
      </c>
      <c r="P329" s="116">
        <f t="shared" si="132"/>
        <v>14.26</v>
      </c>
      <c r="Q329" s="116">
        <f t="shared" si="133"/>
        <v>6.375</v>
      </c>
      <c r="R329" s="116">
        <f t="shared" si="134"/>
        <v>9.9</v>
      </c>
      <c r="S329" s="116">
        <f t="shared" si="135"/>
        <v>11.18</v>
      </c>
      <c r="T329" s="116">
        <f t="shared" si="136"/>
        <v>13.819999999999999</v>
      </c>
      <c r="U329" s="116">
        <f t="shared" si="137"/>
        <v>12.74</v>
      </c>
      <c r="V329" s="116">
        <f t="shared" si="138"/>
        <v>12.074999999999999</v>
      </c>
      <c r="Y329" s="116">
        <f t="shared" si="139"/>
        <v>14.05</v>
      </c>
      <c r="Z329" s="113">
        <v>11.7</v>
      </c>
      <c r="AA329" s="113">
        <v>11.4</v>
      </c>
      <c r="AB329" s="113">
        <v>17.8</v>
      </c>
      <c r="AC329" s="113">
        <v>15.3</v>
      </c>
      <c r="AE329" s="115"/>
      <c r="AG329" s="116">
        <f t="shared" si="140"/>
        <v>12.96</v>
      </c>
      <c r="AH329" s="113">
        <v>12.4</v>
      </c>
      <c r="AI329" s="113">
        <v>12.3</v>
      </c>
      <c r="AJ329" s="113">
        <v>15.5</v>
      </c>
      <c r="AK329" s="113">
        <v>15</v>
      </c>
      <c r="AL329" s="113">
        <v>9.6</v>
      </c>
      <c r="AM329" s="115"/>
      <c r="AO329" s="116">
        <f t="shared" si="141"/>
        <v>14.075000000000001</v>
      </c>
      <c r="AP329" s="113">
        <v>12.9</v>
      </c>
      <c r="AQ329" s="113">
        <v>13</v>
      </c>
      <c r="AR329" s="113">
        <v>16.399999999999999</v>
      </c>
      <c r="AS329" s="113">
        <v>15.8</v>
      </c>
      <c r="AT329" s="113">
        <v>11.1</v>
      </c>
      <c r="AU329" s="115"/>
      <c r="AW329" s="116">
        <f t="shared" si="142"/>
        <v>14.26</v>
      </c>
      <c r="AX329" s="113">
        <v>13.1</v>
      </c>
      <c r="AY329" s="113">
        <v>13</v>
      </c>
      <c r="AZ329" s="113">
        <v>18.2</v>
      </c>
      <c r="BA329" s="113">
        <v>15.8</v>
      </c>
      <c r="BB329" s="113">
        <v>11.2</v>
      </c>
      <c r="BC329" s="115"/>
      <c r="BE329" s="116">
        <f t="shared" si="143"/>
        <v>6.375</v>
      </c>
      <c r="BF329" s="113">
        <v>6.4</v>
      </c>
      <c r="BG329" s="113">
        <v>5.7</v>
      </c>
      <c r="BI329" s="113">
        <v>9</v>
      </c>
      <c r="BJ329" s="113">
        <v>4.4000000000000004</v>
      </c>
      <c r="BK329" s="115"/>
      <c r="BM329" s="116">
        <f t="shared" si="144"/>
        <v>9.9</v>
      </c>
      <c r="BN329" s="113">
        <v>7.3</v>
      </c>
      <c r="BO329" s="113">
        <v>7.9</v>
      </c>
      <c r="BP329" s="113">
        <v>14.5</v>
      </c>
      <c r="BQ329" s="113">
        <v>11.6</v>
      </c>
      <c r="BR329" s="113">
        <v>8.1999999999999993</v>
      </c>
      <c r="BU329" s="116">
        <f t="shared" si="145"/>
        <v>11.18</v>
      </c>
      <c r="BV329" s="113">
        <v>11.6</v>
      </c>
      <c r="BW329" s="113">
        <v>10.8</v>
      </c>
      <c r="BX329" s="113">
        <v>12.7</v>
      </c>
      <c r="BY329" s="113">
        <v>14.6</v>
      </c>
      <c r="BZ329" s="113">
        <v>6.2</v>
      </c>
      <c r="CC329" s="116">
        <f t="shared" si="146"/>
        <v>13.819999999999999</v>
      </c>
      <c r="CD329" s="113">
        <v>13.2</v>
      </c>
      <c r="CE329" s="113">
        <v>13</v>
      </c>
      <c r="CF329" s="113">
        <v>15.7</v>
      </c>
      <c r="CG329" s="113">
        <v>16.600000000000001</v>
      </c>
      <c r="CH329" s="113">
        <v>10.6</v>
      </c>
      <c r="CK329" s="116">
        <f t="shared" si="147"/>
        <v>12.74</v>
      </c>
      <c r="CL329" s="113">
        <v>11.7</v>
      </c>
      <c r="CM329" s="113">
        <v>12.4</v>
      </c>
      <c r="CN329" s="113">
        <v>13.8</v>
      </c>
      <c r="CO329" s="113">
        <v>16.100000000000001</v>
      </c>
      <c r="CP329" s="113">
        <v>9.6999999999999993</v>
      </c>
      <c r="CS329" s="116">
        <f t="shared" si="148"/>
        <v>12.074999999999999</v>
      </c>
      <c r="CT329" s="113">
        <v>12</v>
      </c>
      <c r="CU329" s="113">
        <v>11.9</v>
      </c>
      <c r="CV329" s="113">
        <v>13.6</v>
      </c>
      <c r="CW329" s="113">
        <v>14.9</v>
      </c>
      <c r="CX329" s="113">
        <v>7.9</v>
      </c>
    </row>
    <row r="330" spans="3:102">
      <c r="C330" s="115">
        <f t="shared" si="149"/>
        <v>329</v>
      </c>
      <c r="D330" s="116">
        <f t="shared" si="126"/>
        <v>12.16255</v>
      </c>
      <c r="E330" s="116">
        <f t="shared" si="127"/>
        <v>10.62</v>
      </c>
      <c r="F330" s="116">
        <f t="shared" si="128"/>
        <v>4.1625499999999995</v>
      </c>
      <c r="G330" s="116">
        <f>指導機関用調整項目!$G$2*F330/$F$367</f>
        <v>3.3446225050164348e-002</v>
      </c>
      <c r="H330" s="116">
        <f t="shared" si="150"/>
        <v>24.917176282761172</v>
      </c>
      <c r="I330" s="116">
        <f>IF(降水量!Y330&gt;0,降水量!Y330*飽差!I330*F330*E330,0)</f>
        <v>1.2078650397556117</v>
      </c>
      <c r="J330" s="116">
        <f>指導機関用調整項目!$G$2*I330/$I$367</f>
        <v>3.5026195938210312e-003</v>
      </c>
      <c r="K330" s="116"/>
      <c r="M330" s="116">
        <f t="shared" si="129"/>
        <v>11.95</v>
      </c>
      <c r="N330" s="116">
        <f t="shared" si="130"/>
        <v>11.4</v>
      </c>
      <c r="O330" s="116">
        <f t="shared" si="131"/>
        <v>13.025000000000002</v>
      </c>
      <c r="P330" s="116">
        <f t="shared" si="132"/>
        <v>12.960000000000003</v>
      </c>
      <c r="Q330" s="116">
        <f t="shared" si="133"/>
        <v>6.875</v>
      </c>
      <c r="R330" s="116">
        <f t="shared" si="134"/>
        <v>9.0799999999999983</v>
      </c>
      <c r="S330" s="116">
        <f t="shared" si="135"/>
        <v>10.62</v>
      </c>
      <c r="T330" s="116">
        <f t="shared" si="136"/>
        <v>13.26</v>
      </c>
      <c r="U330" s="116">
        <f t="shared" si="137"/>
        <v>11.5</v>
      </c>
      <c r="V330" s="116">
        <f t="shared" si="138"/>
        <v>11.25</v>
      </c>
      <c r="Y330" s="116">
        <f t="shared" si="139"/>
        <v>11.95</v>
      </c>
      <c r="Z330" s="113">
        <v>10.7</v>
      </c>
      <c r="AA330" s="113">
        <v>11.9</v>
      </c>
      <c r="AB330" s="113">
        <v>11.4</v>
      </c>
      <c r="AC330" s="113">
        <v>13.8</v>
      </c>
      <c r="AE330" s="115"/>
      <c r="AG330" s="116">
        <f t="shared" si="140"/>
        <v>11.4</v>
      </c>
      <c r="AH330" s="113">
        <v>9.9</v>
      </c>
      <c r="AI330" s="113">
        <v>11.4</v>
      </c>
      <c r="AJ330" s="113">
        <v>11.4</v>
      </c>
      <c r="AK330" s="113">
        <v>13.9</v>
      </c>
      <c r="AL330" s="113">
        <v>10.4</v>
      </c>
      <c r="AM330" s="115"/>
      <c r="AO330" s="116">
        <f t="shared" si="141"/>
        <v>13.025000000000002</v>
      </c>
      <c r="AP330" s="113">
        <v>10.9</v>
      </c>
      <c r="AQ330" s="113">
        <v>12.3</v>
      </c>
      <c r="AR330" s="113">
        <v>12.9</v>
      </c>
      <c r="AS330" s="113">
        <v>14.6</v>
      </c>
      <c r="AT330" s="113">
        <v>12.3</v>
      </c>
      <c r="AU330" s="115"/>
      <c r="AW330" s="116">
        <f t="shared" si="142"/>
        <v>12.960000000000003</v>
      </c>
      <c r="AX330" s="113">
        <v>11.5</v>
      </c>
      <c r="AY330" s="113">
        <v>12.9</v>
      </c>
      <c r="AZ330" s="113">
        <v>12.3</v>
      </c>
      <c r="BA330" s="113">
        <v>15.2</v>
      </c>
      <c r="BB330" s="113">
        <v>12.9</v>
      </c>
      <c r="BC330" s="115"/>
      <c r="BE330" s="116">
        <f t="shared" si="143"/>
        <v>6.875</v>
      </c>
      <c r="BF330" s="113">
        <v>5.8</v>
      </c>
      <c r="BG330" s="113">
        <v>6.8</v>
      </c>
      <c r="BI330" s="113">
        <v>8.1</v>
      </c>
      <c r="BJ330" s="113">
        <v>6.8</v>
      </c>
      <c r="BK330" s="115"/>
      <c r="BM330" s="116">
        <f t="shared" si="144"/>
        <v>9.0799999999999983</v>
      </c>
      <c r="BN330" s="113">
        <v>8.1</v>
      </c>
      <c r="BO330" s="113">
        <v>9.1999999999999993</v>
      </c>
      <c r="BP330" s="113">
        <v>7.5</v>
      </c>
      <c r="BQ330" s="113">
        <v>10.8</v>
      </c>
      <c r="BR330" s="113">
        <v>9.8000000000000007</v>
      </c>
      <c r="BU330" s="116">
        <f t="shared" si="145"/>
        <v>10.62</v>
      </c>
      <c r="BV330" s="113">
        <v>10</v>
      </c>
      <c r="BW330" s="113">
        <v>10.8</v>
      </c>
      <c r="BX330" s="113">
        <v>9.4</v>
      </c>
      <c r="BY330" s="113">
        <v>13.7</v>
      </c>
      <c r="BZ330" s="113">
        <v>9.1999999999999993</v>
      </c>
      <c r="CC330" s="116">
        <f t="shared" si="146"/>
        <v>13.26</v>
      </c>
      <c r="CD330" s="113">
        <v>12.5</v>
      </c>
      <c r="CE330" s="113">
        <v>12.4</v>
      </c>
      <c r="CF330" s="113">
        <v>11.9</v>
      </c>
      <c r="CG330" s="113">
        <v>16.7</v>
      </c>
      <c r="CH330" s="113">
        <v>12.8</v>
      </c>
      <c r="CK330" s="116">
        <f t="shared" si="147"/>
        <v>11.5</v>
      </c>
      <c r="CL330" s="113">
        <v>10.6</v>
      </c>
      <c r="CM330" s="113">
        <v>11.3</v>
      </c>
      <c r="CN330" s="113">
        <v>11</v>
      </c>
      <c r="CO330" s="113">
        <v>13.8</v>
      </c>
      <c r="CP330" s="113">
        <v>10.8</v>
      </c>
      <c r="CS330" s="116">
        <f t="shared" si="148"/>
        <v>11.25</v>
      </c>
      <c r="CT330" s="113">
        <v>10.3</v>
      </c>
      <c r="CU330" s="113">
        <v>11.1</v>
      </c>
      <c r="CV330" s="113">
        <v>10.9</v>
      </c>
      <c r="CW330" s="113">
        <v>13.8</v>
      </c>
      <c r="CX330" s="113">
        <v>9.1999999999999993</v>
      </c>
    </row>
    <row r="331" spans="3:102">
      <c r="C331" s="115">
        <f t="shared" si="149"/>
        <v>330</v>
      </c>
      <c r="D331" s="116">
        <f t="shared" si="126"/>
        <v>12.724300000000001</v>
      </c>
      <c r="E331" s="116">
        <f t="shared" si="127"/>
        <v>11.32</v>
      </c>
      <c r="F331" s="116">
        <f t="shared" si="128"/>
        <v>4.7243000000000013</v>
      </c>
      <c r="G331" s="116">
        <f>指導機関用調整項目!$G$2*F331/$F$367</f>
        <v>3.7959904626849283e-002</v>
      </c>
      <c r="H331" s="116">
        <f t="shared" si="150"/>
        <v>24.955136187388021</v>
      </c>
      <c r="I331" s="116">
        <f>IF(降水量!Y331&gt;0,降水量!Y331*飽差!I331*F331*E331,0)</f>
        <v>1.2417220341128292</v>
      </c>
      <c r="J331" s="116">
        <f>指導機関用調整項目!$G$2*I331/$I$367</f>
        <v>3.6007995791010692e-003</v>
      </c>
      <c r="K331" s="116"/>
      <c r="M331" s="116">
        <f t="shared" si="129"/>
        <v>11.625</v>
      </c>
      <c r="N331" s="116">
        <f t="shared" si="130"/>
        <v>11.84</v>
      </c>
      <c r="O331" s="116">
        <f t="shared" si="131"/>
        <v>13.1</v>
      </c>
      <c r="P331" s="116">
        <f t="shared" si="132"/>
        <v>13.36</v>
      </c>
      <c r="Q331" s="116">
        <f t="shared" si="133"/>
        <v>6.5750000000000011</v>
      </c>
      <c r="R331" s="116">
        <f t="shared" si="134"/>
        <v>9.1</v>
      </c>
      <c r="S331" s="116">
        <f t="shared" si="135"/>
        <v>11.32</v>
      </c>
      <c r="T331" s="116">
        <f t="shared" si="136"/>
        <v>14.04</v>
      </c>
      <c r="U331" s="116">
        <f t="shared" si="137"/>
        <v>12.32</v>
      </c>
      <c r="V331" s="116">
        <f t="shared" si="138"/>
        <v>11.849999999999998</v>
      </c>
      <c r="Y331" s="116">
        <f t="shared" si="139"/>
        <v>11.625</v>
      </c>
      <c r="Z331" s="113">
        <v>11.2</v>
      </c>
      <c r="AA331" s="113">
        <v>9.6</v>
      </c>
      <c r="AB331" s="113">
        <v>11.7</v>
      </c>
      <c r="AC331" s="113">
        <v>14</v>
      </c>
      <c r="AE331" s="115"/>
      <c r="AG331" s="116">
        <f t="shared" si="140"/>
        <v>11.84</v>
      </c>
      <c r="AH331" s="113">
        <v>11.2</v>
      </c>
      <c r="AI331" s="113">
        <v>10</v>
      </c>
      <c r="AJ331" s="113">
        <v>12</v>
      </c>
      <c r="AK331" s="113">
        <v>14.3</v>
      </c>
      <c r="AL331" s="113">
        <v>11.7</v>
      </c>
      <c r="AM331" s="115"/>
      <c r="AO331" s="116">
        <f t="shared" si="141"/>
        <v>13.1</v>
      </c>
      <c r="AP331" s="113">
        <v>12</v>
      </c>
      <c r="AQ331" s="113">
        <v>11.5</v>
      </c>
      <c r="AR331" s="113">
        <v>12.2</v>
      </c>
      <c r="AS331" s="113">
        <v>15.1</v>
      </c>
      <c r="AT331" s="113">
        <v>13.6</v>
      </c>
      <c r="AU331" s="115"/>
      <c r="AW331" s="116">
        <f t="shared" si="142"/>
        <v>13.36</v>
      </c>
      <c r="AX331" s="113">
        <v>11.9</v>
      </c>
      <c r="AY331" s="113">
        <v>11.7</v>
      </c>
      <c r="AZ331" s="113">
        <v>13.2</v>
      </c>
      <c r="BA331" s="113">
        <v>15.3</v>
      </c>
      <c r="BB331" s="113">
        <v>14.7</v>
      </c>
      <c r="BC331" s="115"/>
      <c r="BE331" s="116">
        <f t="shared" si="143"/>
        <v>6.5750000000000011</v>
      </c>
      <c r="BF331" s="113">
        <v>5.7</v>
      </c>
      <c r="BG331" s="113">
        <v>5.4</v>
      </c>
      <c r="BI331" s="113">
        <v>8.3000000000000007</v>
      </c>
      <c r="BJ331" s="113">
        <v>6.9</v>
      </c>
      <c r="BK331" s="115"/>
      <c r="BM331" s="116">
        <f t="shared" si="144"/>
        <v>9.1</v>
      </c>
      <c r="BN331" s="113">
        <v>7.4</v>
      </c>
      <c r="BO331" s="113">
        <v>7.3</v>
      </c>
      <c r="BP331" s="113">
        <v>8.5</v>
      </c>
      <c r="BQ331" s="113">
        <v>11.4</v>
      </c>
      <c r="BR331" s="113">
        <v>10.9</v>
      </c>
      <c r="BU331" s="116">
        <f t="shared" si="145"/>
        <v>11.32</v>
      </c>
      <c r="BV331" s="113">
        <v>11</v>
      </c>
      <c r="BW331" s="113">
        <v>10.5</v>
      </c>
      <c r="BX331" s="113">
        <v>10.6</v>
      </c>
      <c r="BY331" s="113">
        <v>14.1</v>
      </c>
      <c r="BZ331" s="113">
        <v>10.4</v>
      </c>
      <c r="CC331" s="116">
        <f t="shared" si="146"/>
        <v>14.04</v>
      </c>
      <c r="CD331" s="113">
        <v>13.8</v>
      </c>
      <c r="CE331" s="113">
        <v>13.6</v>
      </c>
      <c r="CF331" s="113">
        <v>13</v>
      </c>
      <c r="CG331" s="113">
        <v>16.5</v>
      </c>
      <c r="CH331" s="113">
        <v>13.3</v>
      </c>
      <c r="CK331" s="116">
        <f t="shared" si="147"/>
        <v>12.32</v>
      </c>
      <c r="CL331" s="113">
        <v>12.1</v>
      </c>
      <c r="CM331" s="113">
        <v>11</v>
      </c>
      <c r="CN331" s="113">
        <v>10.9</v>
      </c>
      <c r="CO331" s="113">
        <v>15.5</v>
      </c>
      <c r="CP331" s="113">
        <v>12.1</v>
      </c>
      <c r="CS331" s="116">
        <f t="shared" si="148"/>
        <v>11.849999999999998</v>
      </c>
      <c r="CT331" s="113">
        <v>11.6</v>
      </c>
      <c r="CU331" s="113">
        <v>11.2</v>
      </c>
      <c r="CV331" s="113">
        <v>11.1</v>
      </c>
      <c r="CW331" s="113">
        <v>13.8</v>
      </c>
      <c r="CX331" s="113">
        <v>11.3</v>
      </c>
    </row>
    <row r="332" spans="3:102">
      <c r="C332" s="115">
        <f t="shared" si="149"/>
        <v>331</v>
      </c>
      <c r="D332" s="116">
        <f t="shared" si="126"/>
        <v>12.6601</v>
      </c>
      <c r="E332" s="116">
        <f t="shared" si="127"/>
        <v>11.239999999999998</v>
      </c>
      <c r="F332" s="116">
        <f t="shared" si="128"/>
        <v>4.6600999999999999</v>
      </c>
      <c r="G332" s="116">
        <f>指導機関用調整項目!$G$2*F332/$F$367</f>
        <v>3.7444055532370998e-002</v>
      </c>
      <c r="H332" s="116">
        <f t="shared" si="150"/>
        <v>24.992580242920393</v>
      </c>
      <c r="I332" s="116">
        <f>IF(降水量!Y332&gt;0,降水量!Y332*飽差!I332*F332*E332,0)</f>
        <v>2.9676045891727245</v>
      </c>
      <c r="J332" s="116">
        <f>指導機関用調整項目!$G$2*I332/$I$367</f>
        <v>8.6055889015983957e-003</v>
      </c>
      <c r="K332" s="116"/>
      <c r="M332" s="116">
        <f t="shared" si="129"/>
        <v>12.350000000000001</v>
      </c>
      <c r="N332" s="116">
        <f t="shared" si="130"/>
        <v>11.72</v>
      </c>
      <c r="O332" s="116">
        <f t="shared" si="131"/>
        <v>12.925000000000001</v>
      </c>
      <c r="P332" s="116">
        <f t="shared" si="132"/>
        <v>12.9</v>
      </c>
      <c r="Q332" s="116">
        <f t="shared" si="133"/>
        <v>6</v>
      </c>
      <c r="R332" s="116">
        <f t="shared" si="134"/>
        <v>8.84</v>
      </c>
      <c r="S332" s="116">
        <f t="shared" si="135"/>
        <v>11.239999999999998</v>
      </c>
      <c r="T332" s="116">
        <f t="shared" si="136"/>
        <v>13.919999999999998</v>
      </c>
      <c r="U332" s="116">
        <f t="shared" si="137"/>
        <v>12.64</v>
      </c>
      <c r="V332" s="116">
        <f t="shared" si="138"/>
        <v>12.125</v>
      </c>
      <c r="Y332" s="116">
        <f t="shared" si="139"/>
        <v>12.350000000000001</v>
      </c>
      <c r="Z332" s="113">
        <v>10.1</v>
      </c>
      <c r="AA332" s="113">
        <v>11.5</v>
      </c>
      <c r="AB332" s="113">
        <v>13.1</v>
      </c>
      <c r="AC332" s="113">
        <v>14.7</v>
      </c>
      <c r="AE332" s="115"/>
      <c r="AG332" s="116">
        <f t="shared" si="140"/>
        <v>11.72</v>
      </c>
      <c r="AH332" s="113">
        <v>10.6</v>
      </c>
      <c r="AI332" s="113">
        <v>10.3</v>
      </c>
      <c r="AJ332" s="113">
        <v>12.9</v>
      </c>
      <c r="AK332" s="113">
        <v>14.9</v>
      </c>
      <c r="AL332" s="113">
        <v>9.9</v>
      </c>
      <c r="AM332" s="115"/>
      <c r="AO332" s="116">
        <f t="shared" si="141"/>
        <v>12.925000000000001</v>
      </c>
      <c r="AP332" s="113">
        <v>11.3</v>
      </c>
      <c r="AQ332" s="113">
        <v>11.8</v>
      </c>
      <c r="AR332" s="113">
        <v>13.2</v>
      </c>
      <c r="AS332" s="113">
        <v>15.6</v>
      </c>
      <c r="AT332" s="113">
        <v>11.1</v>
      </c>
      <c r="AU332" s="115"/>
      <c r="AW332" s="116">
        <f t="shared" si="142"/>
        <v>12.9</v>
      </c>
      <c r="AX332" s="113">
        <v>11.5</v>
      </c>
      <c r="AY332" s="113">
        <v>13.2</v>
      </c>
      <c r="AZ332" s="113">
        <v>13.3</v>
      </c>
      <c r="BA332" s="113">
        <v>15.3</v>
      </c>
      <c r="BB332" s="113">
        <v>11.2</v>
      </c>
      <c r="BC332" s="115"/>
      <c r="BE332" s="116">
        <f t="shared" si="143"/>
        <v>6</v>
      </c>
      <c r="BF332" s="113">
        <v>6.5</v>
      </c>
      <c r="BG332" s="113">
        <v>6.1</v>
      </c>
      <c r="BI332" s="113">
        <v>8.5</v>
      </c>
      <c r="BJ332" s="113">
        <v>2.9</v>
      </c>
      <c r="BK332" s="115"/>
      <c r="BM332" s="116">
        <f t="shared" si="144"/>
        <v>8.84</v>
      </c>
      <c r="BN332" s="113">
        <v>8</v>
      </c>
      <c r="BO332" s="113">
        <v>9</v>
      </c>
      <c r="BP332" s="113">
        <v>9.5</v>
      </c>
      <c r="BQ332" s="113">
        <v>11.3</v>
      </c>
      <c r="BR332" s="113">
        <v>6.4</v>
      </c>
      <c r="BU332" s="116">
        <f t="shared" si="145"/>
        <v>11.239999999999998</v>
      </c>
      <c r="BV332" s="113">
        <v>10.9</v>
      </c>
      <c r="BW332" s="113">
        <v>12.5</v>
      </c>
      <c r="BX332" s="113">
        <v>11.7</v>
      </c>
      <c r="BY332" s="113">
        <v>13.8</v>
      </c>
      <c r="BZ332" s="113">
        <v>7.3</v>
      </c>
      <c r="CC332" s="116">
        <f t="shared" si="146"/>
        <v>13.919999999999998</v>
      </c>
      <c r="CD332" s="113">
        <v>13.4</v>
      </c>
      <c r="CE332" s="113">
        <v>16.7</v>
      </c>
      <c r="CF332" s="113">
        <v>13.2</v>
      </c>
      <c r="CG332" s="113">
        <v>16.7</v>
      </c>
      <c r="CH332" s="113">
        <v>9.6</v>
      </c>
      <c r="CK332" s="116">
        <f t="shared" si="147"/>
        <v>12.64</v>
      </c>
      <c r="CL332" s="113">
        <v>12.3</v>
      </c>
      <c r="CM332" s="113">
        <v>14.5</v>
      </c>
      <c r="CN332" s="113">
        <v>11.5</v>
      </c>
      <c r="CO332" s="113">
        <v>15.7</v>
      </c>
      <c r="CP332" s="113">
        <v>9.1999999999999993</v>
      </c>
      <c r="CS332" s="116">
        <f t="shared" si="148"/>
        <v>12.125</v>
      </c>
      <c r="CT332" s="113">
        <v>12.6</v>
      </c>
      <c r="CU332" s="113">
        <v>13.6</v>
      </c>
      <c r="CV332" s="113">
        <v>12</v>
      </c>
      <c r="CW332" s="113">
        <v>14.4</v>
      </c>
      <c r="CX332" s="113">
        <v>8.5</v>
      </c>
    </row>
    <row r="333" spans="3:102">
      <c r="C333" s="115">
        <f t="shared" si="149"/>
        <v>332</v>
      </c>
      <c r="D333" s="116">
        <f t="shared" si="126"/>
        <v>12.96505</v>
      </c>
      <c r="E333" s="116">
        <f t="shared" si="127"/>
        <v>11.62</v>
      </c>
      <c r="F333" s="116">
        <f t="shared" si="128"/>
        <v>4.9650499999999997</v>
      </c>
      <c r="G333" s="116">
        <f>指導機関用調整項目!$G$2*F333/$F$367</f>
        <v>3.9894338731142807e-002</v>
      </c>
      <c r="H333" s="116">
        <f t="shared" si="150"/>
        <v>25.032474581651535</v>
      </c>
      <c r="I333" s="116">
        <f>IF(降水量!Y333&gt;0,降水量!Y333*飽差!I333*F333*E333,0)</f>
        <v>4.1802763500311384</v>
      </c>
      <c r="J333" s="116">
        <f>指導機関用調整項目!$G$2*I333/$I$367</f>
        <v>1.2122147234403141e-002</v>
      </c>
      <c r="K333" s="116"/>
      <c r="M333" s="116">
        <f t="shared" si="129"/>
        <v>15.225000000000001</v>
      </c>
      <c r="N333" s="116">
        <f t="shared" si="130"/>
        <v>13.319999999999999</v>
      </c>
      <c r="O333" s="116">
        <f t="shared" si="131"/>
        <v>14.225000000000001</v>
      </c>
      <c r="P333" s="116">
        <f t="shared" si="132"/>
        <v>14.24</v>
      </c>
      <c r="Q333" s="116">
        <f t="shared" si="133"/>
        <v>7.15</v>
      </c>
      <c r="R333" s="116">
        <f t="shared" si="134"/>
        <v>9.7799999999999994</v>
      </c>
      <c r="S333" s="116">
        <f t="shared" si="135"/>
        <v>11.62</v>
      </c>
      <c r="T333" s="116">
        <f t="shared" si="136"/>
        <v>14.059999999999999</v>
      </c>
      <c r="U333" s="116">
        <f t="shared" si="137"/>
        <v>12.920000000000002</v>
      </c>
      <c r="V333" s="116">
        <f t="shared" si="138"/>
        <v>12.4</v>
      </c>
      <c r="Y333" s="116">
        <f t="shared" si="139"/>
        <v>15.225000000000001</v>
      </c>
      <c r="Z333" s="113">
        <v>13.1</v>
      </c>
      <c r="AA333" s="113">
        <v>17.5</v>
      </c>
      <c r="AB333" s="113">
        <v>16.100000000000001</v>
      </c>
      <c r="AC333" s="113">
        <v>14.2</v>
      </c>
      <c r="AE333" s="115"/>
      <c r="AG333" s="116">
        <f t="shared" si="140"/>
        <v>13.319999999999999</v>
      </c>
      <c r="AH333" s="113">
        <v>13.5</v>
      </c>
      <c r="AI333" s="113">
        <v>14.7</v>
      </c>
      <c r="AJ333" s="113">
        <v>14.9</v>
      </c>
      <c r="AK333" s="113">
        <v>14.7</v>
      </c>
      <c r="AL333" s="113">
        <v>8.8000000000000007</v>
      </c>
      <c r="AM333" s="115"/>
      <c r="AO333" s="116">
        <f t="shared" si="141"/>
        <v>14.225000000000001</v>
      </c>
      <c r="AP333" s="113">
        <v>13.4</v>
      </c>
      <c r="AQ333" s="113">
        <v>16.2</v>
      </c>
      <c r="AR333" s="113">
        <v>15.2</v>
      </c>
      <c r="AS333" s="113">
        <v>15.3</v>
      </c>
      <c r="AT333" s="113">
        <v>10.199999999999999</v>
      </c>
      <c r="AU333" s="115"/>
      <c r="AW333" s="116">
        <f t="shared" si="142"/>
        <v>14.24</v>
      </c>
      <c r="AX333" s="113">
        <v>14</v>
      </c>
      <c r="AY333" s="113">
        <v>17.100000000000001</v>
      </c>
      <c r="AZ333" s="113">
        <v>15.2</v>
      </c>
      <c r="BA333" s="113">
        <v>15.7</v>
      </c>
      <c r="BB333" s="113">
        <v>9.1999999999999993</v>
      </c>
      <c r="BC333" s="115"/>
      <c r="BE333" s="116">
        <f t="shared" si="143"/>
        <v>7.15</v>
      </c>
      <c r="BF333" s="113">
        <v>6.7</v>
      </c>
      <c r="BG333" s="113">
        <v>10.8</v>
      </c>
      <c r="BI333" s="113">
        <v>9.6999999999999993</v>
      </c>
      <c r="BJ333" s="113">
        <v>1.4</v>
      </c>
      <c r="BK333" s="115"/>
      <c r="BM333" s="116">
        <f t="shared" si="144"/>
        <v>9.7799999999999994</v>
      </c>
      <c r="BN333" s="113">
        <v>9.1999999999999993</v>
      </c>
      <c r="BO333" s="113">
        <v>13.7</v>
      </c>
      <c r="BP333" s="113">
        <v>11.7</v>
      </c>
      <c r="BQ333" s="113">
        <v>11.7</v>
      </c>
      <c r="BR333" s="113">
        <v>2.6</v>
      </c>
      <c r="BU333" s="116">
        <f t="shared" si="145"/>
        <v>11.62</v>
      </c>
      <c r="BV333" s="113">
        <v>11</v>
      </c>
      <c r="BW333" s="113">
        <v>13.4</v>
      </c>
      <c r="BX333" s="113">
        <v>11.6</v>
      </c>
      <c r="BY333" s="113">
        <v>14.3</v>
      </c>
      <c r="BZ333" s="113">
        <v>7.8</v>
      </c>
      <c r="CC333" s="116">
        <f t="shared" si="146"/>
        <v>14.059999999999999</v>
      </c>
      <c r="CD333" s="113">
        <v>13</v>
      </c>
      <c r="CE333" s="113">
        <v>15.8</v>
      </c>
      <c r="CF333" s="113">
        <v>13.8</v>
      </c>
      <c r="CG333" s="113">
        <v>18</v>
      </c>
      <c r="CH333" s="113">
        <v>9.6999999999999993</v>
      </c>
      <c r="CK333" s="116">
        <f t="shared" si="147"/>
        <v>12.920000000000002</v>
      </c>
      <c r="CL333" s="113">
        <v>12.8</v>
      </c>
      <c r="CM333" s="113">
        <v>15.1</v>
      </c>
      <c r="CN333" s="113">
        <v>13.3</v>
      </c>
      <c r="CO333" s="113">
        <v>15.1</v>
      </c>
      <c r="CP333" s="113">
        <v>8.3000000000000007</v>
      </c>
      <c r="CS333" s="116">
        <f t="shared" si="148"/>
        <v>12.4</v>
      </c>
      <c r="CT333" s="113">
        <v>11.9</v>
      </c>
      <c r="CU333" s="113">
        <v>14.6</v>
      </c>
      <c r="CV333" s="113">
        <v>12.5</v>
      </c>
      <c r="CW333" s="113">
        <v>13.9</v>
      </c>
      <c r="CX333" s="113">
        <v>8.6</v>
      </c>
    </row>
    <row r="334" spans="3:102">
      <c r="C334" s="115">
        <f t="shared" si="149"/>
        <v>333</v>
      </c>
      <c r="D334" s="116">
        <f t="shared" si="126"/>
        <v>12.467499999999999</v>
      </c>
      <c r="E334" s="116">
        <f t="shared" si="127"/>
        <v>10.999999999999998</v>
      </c>
      <c r="F334" s="116">
        <f t="shared" si="128"/>
        <v>4.4674999999999994</v>
      </c>
      <c r="G334" s="116">
        <f>指導機関用調整項目!$G$2*F334/$F$367</f>
        <v>3.5896508248936164e-002</v>
      </c>
      <c r="H334" s="116">
        <f t="shared" si="150"/>
        <v>25.06837108990047</v>
      </c>
      <c r="I334" s="116">
        <f>IF(降水量!Y334&gt;0,降水量!Y334*飽差!I334*F334*E334,0)</f>
        <v>5.1515731731332499</v>
      </c>
      <c r="J334" s="116">
        <f>指導機関用調整項目!$G$2*I334/$I$367</f>
        <v>1.4938756021012219e-002</v>
      </c>
      <c r="K334" s="116"/>
      <c r="M334" s="116">
        <f t="shared" si="129"/>
        <v>13.7</v>
      </c>
      <c r="N334" s="116">
        <f t="shared" si="130"/>
        <v>11.86</v>
      </c>
      <c r="O334" s="116">
        <f t="shared" si="131"/>
        <v>13.15</v>
      </c>
      <c r="P334" s="116">
        <f t="shared" si="132"/>
        <v>13.420000000000002</v>
      </c>
      <c r="Q334" s="116">
        <f t="shared" si="133"/>
        <v>6.8749999999999991</v>
      </c>
      <c r="R334" s="116">
        <f t="shared" si="134"/>
        <v>9.3600000000000012</v>
      </c>
      <c r="S334" s="116">
        <f t="shared" si="135"/>
        <v>10.999999999999998</v>
      </c>
      <c r="T334" s="116">
        <f t="shared" si="136"/>
        <v>13.54</v>
      </c>
      <c r="U334" s="116">
        <f t="shared" si="137"/>
        <v>12.52</v>
      </c>
      <c r="V334" s="116">
        <f t="shared" si="138"/>
        <v>11.475</v>
      </c>
      <c r="Y334" s="116">
        <f t="shared" si="139"/>
        <v>13.7</v>
      </c>
      <c r="Z334" s="113">
        <v>10</v>
      </c>
      <c r="AA334" s="113">
        <v>14.2</v>
      </c>
      <c r="AB334" s="113">
        <v>12.5</v>
      </c>
      <c r="AC334" s="113">
        <v>18.100000000000001</v>
      </c>
      <c r="AE334" s="115"/>
      <c r="AG334" s="116">
        <f t="shared" si="140"/>
        <v>11.86</v>
      </c>
      <c r="AH334" s="113">
        <v>11.4</v>
      </c>
      <c r="AI334" s="113">
        <v>10.9</v>
      </c>
      <c r="AJ334" s="113">
        <v>10.5</v>
      </c>
      <c r="AK334" s="113">
        <v>17.399999999999999</v>
      </c>
      <c r="AL334" s="113">
        <v>9.1</v>
      </c>
      <c r="AM334" s="115"/>
      <c r="AO334" s="116">
        <f t="shared" si="141"/>
        <v>13.15</v>
      </c>
      <c r="AP334" s="113">
        <v>11.9</v>
      </c>
      <c r="AQ334" s="113">
        <v>12.1</v>
      </c>
      <c r="AR334" s="113">
        <v>11.9</v>
      </c>
      <c r="AS334" s="113">
        <v>18</v>
      </c>
      <c r="AT334" s="113">
        <v>10.6</v>
      </c>
      <c r="AU334" s="115"/>
      <c r="AW334" s="116">
        <f t="shared" si="142"/>
        <v>13.420000000000002</v>
      </c>
      <c r="AX334" s="113">
        <v>12.1</v>
      </c>
      <c r="AY334" s="113">
        <v>13</v>
      </c>
      <c r="AZ334" s="113">
        <v>12.6</v>
      </c>
      <c r="BA334" s="113">
        <v>18.100000000000001</v>
      </c>
      <c r="BB334" s="113">
        <v>11.3</v>
      </c>
      <c r="BC334" s="115"/>
      <c r="BE334" s="116">
        <f t="shared" si="143"/>
        <v>6.8749999999999991</v>
      </c>
      <c r="BF334" s="113">
        <v>5.3</v>
      </c>
      <c r="BG334" s="113">
        <v>6.3</v>
      </c>
      <c r="BI334" s="113">
        <v>12.7</v>
      </c>
      <c r="BJ334" s="113">
        <v>3.2</v>
      </c>
      <c r="BK334" s="115"/>
      <c r="BM334" s="116">
        <f t="shared" si="144"/>
        <v>9.3600000000000012</v>
      </c>
      <c r="BN334" s="113">
        <v>6.5</v>
      </c>
      <c r="BO334" s="113">
        <v>10.1</v>
      </c>
      <c r="BP334" s="113">
        <v>10.3</v>
      </c>
      <c r="BQ334" s="113">
        <v>14.4</v>
      </c>
      <c r="BR334" s="113">
        <v>5.5</v>
      </c>
      <c r="BU334" s="116">
        <f t="shared" si="145"/>
        <v>10.999999999999998</v>
      </c>
      <c r="BV334" s="113">
        <v>10.199999999999999</v>
      </c>
      <c r="BW334" s="113">
        <v>8.6999999999999993</v>
      </c>
      <c r="BX334" s="113">
        <v>9</v>
      </c>
      <c r="BY334" s="113">
        <v>17.7</v>
      </c>
      <c r="BZ334" s="113">
        <v>9.4</v>
      </c>
      <c r="CC334" s="116">
        <f t="shared" si="146"/>
        <v>13.54</v>
      </c>
      <c r="CD334" s="113">
        <v>11.4</v>
      </c>
      <c r="CE334" s="113">
        <v>11.8</v>
      </c>
      <c r="CF334" s="113">
        <v>11.5</v>
      </c>
      <c r="CG334" s="113">
        <v>21</v>
      </c>
      <c r="CH334" s="113">
        <v>12</v>
      </c>
      <c r="CK334" s="116">
        <f t="shared" si="147"/>
        <v>12.52</v>
      </c>
      <c r="CL334" s="113">
        <v>11.2</v>
      </c>
      <c r="CM334" s="113">
        <v>11.1</v>
      </c>
      <c r="CN334" s="113">
        <v>10.7</v>
      </c>
      <c r="CO334" s="113">
        <v>20.5</v>
      </c>
      <c r="CP334" s="113">
        <v>9.1</v>
      </c>
      <c r="CS334" s="116">
        <f t="shared" si="148"/>
        <v>11.475</v>
      </c>
      <c r="CT334" s="113">
        <v>11.4</v>
      </c>
      <c r="CU334" s="113">
        <v>9.8000000000000007</v>
      </c>
      <c r="CV334" s="113">
        <v>10.1</v>
      </c>
      <c r="CW334" s="113">
        <v>16.899999999999999</v>
      </c>
      <c r="CX334" s="113">
        <v>9.1</v>
      </c>
    </row>
    <row r="335" spans="3:102">
      <c r="C335" s="115">
        <f t="shared" si="149"/>
        <v>334</v>
      </c>
      <c r="D335" s="116">
        <f t="shared" si="126"/>
        <v>11.921800000000001</v>
      </c>
      <c r="E335" s="116">
        <f t="shared" si="127"/>
        <v>10.32</v>
      </c>
      <c r="F335" s="116">
        <f t="shared" si="128"/>
        <v>3.9218000000000011</v>
      </c>
      <c r="G335" s="116">
        <f>指導機関用調整項目!$G$2*F335/$F$367</f>
        <v>3.1511790945870824e-002</v>
      </c>
      <c r="H335" s="116">
        <f t="shared" si="150"/>
        <v>25.099882880846341</v>
      </c>
      <c r="I335" s="116">
        <f>IF(降水量!Y335&gt;0,降水量!Y335*飽差!I335*F335*E335,0)</f>
        <v>3.574890332450364</v>
      </c>
      <c r="J335" s="116">
        <f>指導機関用調整項目!$G$2*I335/$I$367</f>
        <v>1.0366622521615087e-002</v>
      </c>
      <c r="K335" s="116"/>
      <c r="M335" s="116">
        <f t="shared" si="129"/>
        <v>13.600000000000001</v>
      </c>
      <c r="N335" s="116">
        <f t="shared" si="130"/>
        <v>12.26</v>
      </c>
      <c r="O335" s="116">
        <f t="shared" si="131"/>
        <v>13.400000000000002</v>
      </c>
      <c r="P335" s="116">
        <f t="shared" si="132"/>
        <v>13.28</v>
      </c>
      <c r="Q335" s="116">
        <f t="shared" si="133"/>
        <v>7.2250000000000005</v>
      </c>
      <c r="R335" s="116">
        <f t="shared" si="134"/>
        <v>8.9400000000000013</v>
      </c>
      <c r="S335" s="116">
        <f t="shared" si="135"/>
        <v>10.32</v>
      </c>
      <c r="T335" s="116">
        <f t="shared" si="136"/>
        <v>13.24</v>
      </c>
      <c r="U335" s="116">
        <f t="shared" si="137"/>
        <v>11.940000000000001</v>
      </c>
      <c r="V335" s="116">
        <f t="shared" si="138"/>
        <v>11.324999999999999</v>
      </c>
      <c r="Y335" s="116">
        <f t="shared" si="139"/>
        <v>13.600000000000001</v>
      </c>
      <c r="Z335" s="113">
        <v>10.199999999999999</v>
      </c>
      <c r="AA335" s="113">
        <v>12.3</v>
      </c>
      <c r="AB335" s="113">
        <v>12.2</v>
      </c>
      <c r="AC335" s="113">
        <v>19.7</v>
      </c>
      <c r="AE335" s="115"/>
      <c r="AG335" s="116">
        <f t="shared" si="140"/>
        <v>12.26</v>
      </c>
      <c r="AH335" s="113">
        <v>11.1</v>
      </c>
      <c r="AI335" s="113">
        <v>9.3000000000000007</v>
      </c>
      <c r="AJ335" s="113">
        <v>11.6</v>
      </c>
      <c r="AK335" s="113">
        <v>18.399999999999999</v>
      </c>
      <c r="AL335" s="113">
        <v>10.9</v>
      </c>
      <c r="AM335" s="115"/>
      <c r="AO335" s="116">
        <f t="shared" si="141"/>
        <v>13.400000000000002</v>
      </c>
      <c r="AP335" s="113">
        <v>11.7</v>
      </c>
      <c r="AQ335" s="113">
        <v>10.5</v>
      </c>
      <c r="AR335" s="113">
        <v>12.6</v>
      </c>
      <c r="AS335" s="113">
        <v>18.8</v>
      </c>
      <c r="AT335" s="113">
        <v>11.7</v>
      </c>
      <c r="AU335" s="115"/>
      <c r="AW335" s="116">
        <f t="shared" si="142"/>
        <v>13.28</v>
      </c>
      <c r="AX335" s="113">
        <v>11.7</v>
      </c>
      <c r="AY335" s="113">
        <v>12</v>
      </c>
      <c r="AZ335" s="113">
        <v>12.3</v>
      </c>
      <c r="BA335" s="113">
        <v>18.5</v>
      </c>
      <c r="BB335" s="113">
        <v>11.9</v>
      </c>
      <c r="BC335" s="115"/>
      <c r="BE335" s="116">
        <f t="shared" si="143"/>
        <v>7.2250000000000005</v>
      </c>
      <c r="BF335" s="113">
        <v>5.2</v>
      </c>
      <c r="BG335" s="113">
        <v>6</v>
      </c>
      <c r="BI335" s="113">
        <v>12.9</v>
      </c>
      <c r="BJ335" s="113">
        <v>4.8</v>
      </c>
      <c r="BK335" s="115"/>
      <c r="BM335" s="116">
        <f t="shared" si="144"/>
        <v>8.9400000000000013</v>
      </c>
      <c r="BN335" s="113">
        <v>6</v>
      </c>
      <c r="BO335" s="113">
        <v>9.3000000000000007</v>
      </c>
      <c r="BP335" s="113">
        <v>8.1999999999999993</v>
      </c>
      <c r="BQ335" s="113">
        <v>14.6</v>
      </c>
      <c r="BR335" s="113">
        <v>6.6</v>
      </c>
      <c r="BU335" s="116">
        <f t="shared" si="145"/>
        <v>10.32</v>
      </c>
      <c r="BV335" s="113">
        <v>9.4</v>
      </c>
      <c r="BW335" s="113">
        <v>7.1</v>
      </c>
      <c r="BX335" s="113">
        <v>8.5</v>
      </c>
      <c r="BY335" s="113">
        <v>15.2</v>
      </c>
      <c r="BZ335" s="113">
        <v>11.4</v>
      </c>
      <c r="CC335" s="116">
        <f t="shared" si="146"/>
        <v>13.24</v>
      </c>
      <c r="CD335" s="113">
        <v>12.9</v>
      </c>
      <c r="CE335" s="113">
        <v>10</v>
      </c>
      <c r="CF335" s="113">
        <v>11.2</v>
      </c>
      <c r="CG335" s="113">
        <v>17.2</v>
      </c>
      <c r="CH335" s="113">
        <v>14.9</v>
      </c>
      <c r="CK335" s="116">
        <f t="shared" si="147"/>
        <v>11.940000000000001</v>
      </c>
      <c r="CL335" s="113">
        <v>11</v>
      </c>
      <c r="CM335" s="113">
        <v>9.4</v>
      </c>
      <c r="CN335" s="113">
        <v>10.6</v>
      </c>
      <c r="CO335" s="113">
        <v>16.5</v>
      </c>
      <c r="CP335" s="113">
        <v>12.2</v>
      </c>
      <c r="CS335" s="116">
        <f t="shared" si="148"/>
        <v>11.324999999999999</v>
      </c>
      <c r="CT335" s="113">
        <v>10.5</v>
      </c>
      <c r="CU335" s="113">
        <v>8.1</v>
      </c>
      <c r="CV335" s="113">
        <v>9.4</v>
      </c>
      <c r="CW335" s="113">
        <v>16.5</v>
      </c>
      <c r="CX335" s="113">
        <v>11.3</v>
      </c>
    </row>
    <row r="336" spans="3:102">
      <c r="C336" s="115">
        <f t="shared" si="149"/>
        <v>335</v>
      </c>
      <c r="D336" s="116">
        <f t="shared" si="126"/>
        <v>11.039050000000001</v>
      </c>
      <c r="E336" s="116">
        <f t="shared" si="127"/>
        <v>9.2200000000000006</v>
      </c>
      <c r="F336" s="116">
        <f t="shared" si="128"/>
        <v>3.0390500000000014</v>
      </c>
      <c r="G336" s="116">
        <f>指導機関用調整項目!$G$2*F336/$F$367</f>
        <v>2.4418865896794515e-002</v>
      </c>
      <c r="H336" s="116">
        <f t="shared" si="150"/>
        <v>25.124301746743136</v>
      </c>
      <c r="I336" s="116">
        <f>IF(降水量!Y336&gt;0,降水量!Y336*飽差!I336*F336*E336,0)</f>
        <v>2.9983642529537655</v>
      </c>
      <c r="J336" s="116">
        <f>指導機関用調整項目!$G$2*I336/$I$367</f>
        <v>8.6947871129156307e-003</v>
      </c>
      <c r="K336" s="116"/>
      <c r="M336" s="116">
        <f t="shared" si="129"/>
        <v>11.375</v>
      </c>
      <c r="N336" s="116">
        <f t="shared" si="130"/>
        <v>11.82</v>
      </c>
      <c r="O336" s="116">
        <f t="shared" si="131"/>
        <v>12.625</v>
      </c>
      <c r="P336" s="116">
        <f t="shared" si="132"/>
        <v>13.079999999999998</v>
      </c>
      <c r="Q336" s="116">
        <f t="shared" si="133"/>
        <v>7.45</v>
      </c>
      <c r="R336" s="116">
        <f t="shared" si="134"/>
        <v>8.5599999999999987</v>
      </c>
      <c r="S336" s="116">
        <f t="shared" si="135"/>
        <v>9.2200000000000006</v>
      </c>
      <c r="T336" s="116">
        <f t="shared" si="136"/>
        <v>11.64</v>
      </c>
      <c r="U336" s="116">
        <f t="shared" si="137"/>
        <v>10.82</v>
      </c>
      <c r="V336" s="116">
        <f t="shared" si="138"/>
        <v>9.5250000000000004</v>
      </c>
      <c r="Y336" s="116">
        <f t="shared" si="139"/>
        <v>11.375</v>
      </c>
      <c r="Z336" s="113">
        <v>12.2</v>
      </c>
      <c r="AA336" s="113">
        <v>11.3</v>
      </c>
      <c r="AB336" s="113">
        <v>8.9</v>
      </c>
      <c r="AC336" s="113">
        <v>13.1</v>
      </c>
      <c r="AE336" s="115"/>
      <c r="AG336" s="116">
        <f t="shared" si="140"/>
        <v>11.82</v>
      </c>
      <c r="AH336" s="113">
        <v>12.8</v>
      </c>
      <c r="AI336" s="113">
        <v>8.9</v>
      </c>
      <c r="AJ336" s="113">
        <v>9.1</v>
      </c>
      <c r="AK336" s="113">
        <v>13.4</v>
      </c>
      <c r="AL336" s="113">
        <v>14.9</v>
      </c>
      <c r="AM336" s="115"/>
      <c r="AO336" s="116">
        <f t="shared" si="141"/>
        <v>12.625</v>
      </c>
      <c r="AP336" s="113">
        <v>13.7</v>
      </c>
      <c r="AQ336" s="113">
        <v>10.9</v>
      </c>
      <c r="AR336" s="113">
        <v>9.8000000000000007</v>
      </c>
      <c r="AS336" s="113">
        <v>14.8</v>
      </c>
      <c r="AT336" s="113">
        <v>15</v>
      </c>
      <c r="AU336" s="115"/>
      <c r="AW336" s="116">
        <f t="shared" si="142"/>
        <v>13.079999999999998</v>
      </c>
      <c r="AX336" s="113">
        <v>14.2</v>
      </c>
      <c r="AY336" s="113">
        <v>11.7</v>
      </c>
      <c r="AZ336" s="113">
        <v>10.199999999999999</v>
      </c>
      <c r="BA336" s="113">
        <v>14.5</v>
      </c>
      <c r="BB336" s="113">
        <v>14.8</v>
      </c>
      <c r="BC336" s="115"/>
      <c r="BE336" s="116">
        <f t="shared" si="143"/>
        <v>7.45</v>
      </c>
      <c r="BF336" s="113">
        <v>8.3000000000000007</v>
      </c>
      <c r="BG336" s="113">
        <v>5.4</v>
      </c>
      <c r="BI336" s="113">
        <v>8.3000000000000007</v>
      </c>
      <c r="BJ336" s="113">
        <v>7.8</v>
      </c>
      <c r="BK336" s="115"/>
      <c r="BM336" s="116">
        <f t="shared" si="144"/>
        <v>8.5599999999999987</v>
      </c>
      <c r="BN336" s="113">
        <v>8</v>
      </c>
      <c r="BO336" s="113">
        <v>8.6</v>
      </c>
      <c r="BP336" s="113">
        <v>4.9000000000000004</v>
      </c>
      <c r="BQ336" s="113">
        <v>9.8000000000000007</v>
      </c>
      <c r="BR336" s="113">
        <v>11.5</v>
      </c>
      <c r="BU336" s="116">
        <f t="shared" si="145"/>
        <v>9.2200000000000006</v>
      </c>
      <c r="BV336" s="113">
        <v>12.4</v>
      </c>
      <c r="BW336" s="113">
        <v>7.2</v>
      </c>
      <c r="BX336" s="113">
        <v>5.8</v>
      </c>
      <c r="BY336" s="113">
        <v>9.1</v>
      </c>
      <c r="BZ336" s="113">
        <v>11.6</v>
      </c>
      <c r="CC336" s="116">
        <f t="shared" si="146"/>
        <v>11.64</v>
      </c>
      <c r="CD336" s="113">
        <v>15.1</v>
      </c>
      <c r="CE336" s="113">
        <v>9.9</v>
      </c>
      <c r="CF336" s="113">
        <v>8.5</v>
      </c>
      <c r="CG336" s="113">
        <v>11.1</v>
      </c>
      <c r="CH336" s="113">
        <v>13.6</v>
      </c>
      <c r="CK336" s="116">
        <f t="shared" si="147"/>
        <v>10.82</v>
      </c>
      <c r="CL336" s="113">
        <v>13</v>
      </c>
      <c r="CM336" s="113">
        <v>9.6999999999999993</v>
      </c>
      <c r="CN336" s="113">
        <v>7.9</v>
      </c>
      <c r="CO336" s="113">
        <v>10.5</v>
      </c>
      <c r="CP336" s="113">
        <v>13</v>
      </c>
      <c r="CS336" s="116">
        <f t="shared" si="148"/>
        <v>9.5250000000000004</v>
      </c>
      <c r="CT336" s="113">
        <v>12.9</v>
      </c>
      <c r="CU336" s="113">
        <v>8.1999999999999993</v>
      </c>
      <c r="CV336" s="113">
        <v>6.7</v>
      </c>
      <c r="CW336" s="113">
        <v>10.8</v>
      </c>
      <c r="CX336" s="113">
        <v>12.4</v>
      </c>
    </row>
    <row r="337" spans="3:102">
      <c r="C337" s="115">
        <f t="shared" si="149"/>
        <v>336</v>
      </c>
      <c r="D337" s="116">
        <f t="shared" si="126"/>
        <v>10.637799999999999</v>
      </c>
      <c r="E337" s="116">
        <f t="shared" si="127"/>
        <v>8.7199999999999989</v>
      </c>
      <c r="F337" s="116">
        <f t="shared" si="128"/>
        <v>2.6377999999999986</v>
      </c>
      <c r="G337" s="116">
        <f>指導機関用調整項目!$G$2*F337/$F$367</f>
        <v>2.1194809056305261e-002</v>
      </c>
      <c r="H337" s="116">
        <f t="shared" si="150"/>
        <v>25.14549655579944</v>
      </c>
      <c r="I337" s="116">
        <f>IF(降水量!Y337&gt;0,降水量!Y337*飽差!I337*F337*E337,0)</f>
        <v>2.4741220938802537</v>
      </c>
      <c r="J337" s="116">
        <f>指導機関用調整項目!$G$2*I337/$I$367</f>
        <v>7.1745668914168382e-003</v>
      </c>
      <c r="K337" s="116"/>
      <c r="M337" s="116">
        <f t="shared" si="129"/>
        <v>10.274999999999999</v>
      </c>
      <c r="N337" s="116">
        <f t="shared" si="130"/>
        <v>9.98</v>
      </c>
      <c r="O337" s="116">
        <f t="shared" si="131"/>
        <v>10.074999999999999</v>
      </c>
      <c r="P337" s="116">
        <f t="shared" si="132"/>
        <v>11.059999999999999</v>
      </c>
      <c r="Q337" s="116">
        <f t="shared" si="133"/>
        <v>4.95</v>
      </c>
      <c r="R337" s="116">
        <f t="shared" si="134"/>
        <v>6.24</v>
      </c>
      <c r="S337" s="116">
        <f t="shared" si="135"/>
        <v>8.7199999999999989</v>
      </c>
      <c r="T337" s="116">
        <f t="shared" si="136"/>
        <v>10.9</v>
      </c>
      <c r="U337" s="116">
        <f t="shared" si="137"/>
        <v>10.239999999999998</v>
      </c>
      <c r="V337" s="116">
        <f t="shared" si="138"/>
        <v>8.9</v>
      </c>
      <c r="Y337" s="116">
        <f t="shared" si="139"/>
        <v>10.274999999999999</v>
      </c>
      <c r="Z337" s="113">
        <v>13.1</v>
      </c>
      <c r="AA337" s="113">
        <v>9.8000000000000007</v>
      </c>
      <c r="AB337" s="113">
        <v>7.4</v>
      </c>
      <c r="AC337" s="113">
        <v>10.8</v>
      </c>
      <c r="AE337" s="115"/>
      <c r="AG337" s="116">
        <f t="shared" si="140"/>
        <v>9.98</v>
      </c>
      <c r="AH337" s="113">
        <v>13.6</v>
      </c>
      <c r="AI337" s="113">
        <v>9.5</v>
      </c>
      <c r="AJ337" s="113">
        <v>7.6</v>
      </c>
      <c r="AK337" s="113">
        <v>10.8</v>
      </c>
      <c r="AL337" s="113">
        <v>8.4</v>
      </c>
      <c r="AM337" s="115"/>
      <c r="AO337" s="116">
        <f t="shared" si="141"/>
        <v>10.074999999999999</v>
      </c>
      <c r="AP337" s="113">
        <v>13.9</v>
      </c>
      <c r="AQ337" s="113">
        <v>10.4</v>
      </c>
      <c r="AR337" s="113">
        <v>8.5</v>
      </c>
      <c r="AS337" s="113">
        <v>12.1</v>
      </c>
      <c r="AT337" s="113">
        <v>9.3000000000000007</v>
      </c>
      <c r="AU337" s="115"/>
      <c r="AW337" s="116">
        <f t="shared" si="142"/>
        <v>11.059999999999999</v>
      </c>
      <c r="AX337" s="113">
        <v>13.9</v>
      </c>
      <c r="AY337" s="113">
        <v>10.6</v>
      </c>
      <c r="AZ337" s="113">
        <v>9</v>
      </c>
      <c r="BA337" s="113">
        <v>11.9</v>
      </c>
      <c r="BB337" s="113">
        <v>9.9</v>
      </c>
      <c r="BC337" s="115"/>
      <c r="BE337" s="116">
        <f t="shared" si="143"/>
        <v>4.95</v>
      </c>
      <c r="BF337" s="113">
        <v>7.6</v>
      </c>
      <c r="BG337" s="113">
        <v>4.5</v>
      </c>
      <c r="BI337" s="113">
        <v>5.2</v>
      </c>
      <c r="BJ337" s="113">
        <v>2.5</v>
      </c>
      <c r="BK337" s="115"/>
      <c r="BM337" s="116">
        <f t="shared" si="144"/>
        <v>6.24</v>
      </c>
      <c r="BN337" s="113">
        <v>8.3000000000000007</v>
      </c>
      <c r="BO337" s="113">
        <v>6</v>
      </c>
      <c r="BP337" s="113">
        <v>3.9</v>
      </c>
      <c r="BQ337" s="113">
        <v>7.3</v>
      </c>
      <c r="BR337" s="113">
        <v>5.7</v>
      </c>
      <c r="BU337" s="116">
        <f t="shared" si="145"/>
        <v>8.7199999999999989</v>
      </c>
      <c r="BV337" s="113">
        <v>13.4</v>
      </c>
      <c r="BW337" s="113">
        <v>9.5</v>
      </c>
      <c r="BX337" s="113">
        <v>5.9</v>
      </c>
      <c r="BY337" s="113">
        <v>7.9</v>
      </c>
      <c r="BZ337" s="113">
        <v>6.9</v>
      </c>
      <c r="CC337" s="116">
        <f t="shared" si="146"/>
        <v>10.9</v>
      </c>
      <c r="CD337" s="113">
        <v>15.5</v>
      </c>
      <c r="CE337" s="113">
        <v>12</v>
      </c>
      <c r="CF337" s="113">
        <v>8.5</v>
      </c>
      <c r="CG337" s="113">
        <v>9.8000000000000007</v>
      </c>
      <c r="CH337" s="113">
        <v>8.6999999999999993</v>
      </c>
      <c r="CK337" s="116">
        <f t="shared" si="147"/>
        <v>10.239999999999998</v>
      </c>
      <c r="CL337" s="113">
        <v>14.4</v>
      </c>
      <c r="CM337" s="113">
        <v>11.6</v>
      </c>
      <c r="CN337" s="113">
        <v>8.3000000000000007</v>
      </c>
      <c r="CO337" s="113">
        <v>8.9</v>
      </c>
      <c r="CP337" s="113">
        <v>8</v>
      </c>
      <c r="CS337" s="116">
        <f t="shared" si="148"/>
        <v>8.9</v>
      </c>
      <c r="CT337" s="113">
        <v>13</v>
      </c>
      <c r="CU337" s="113">
        <v>10.9</v>
      </c>
      <c r="CV337" s="113">
        <v>7.4</v>
      </c>
      <c r="CW337" s="113">
        <v>9.1999999999999993</v>
      </c>
      <c r="CX337" s="113">
        <v>8.1</v>
      </c>
    </row>
    <row r="338" spans="3:102">
      <c r="C338" s="115">
        <f t="shared" si="149"/>
        <v>337</v>
      </c>
      <c r="D338" s="116">
        <f t="shared" si="126"/>
        <v>10.413100000000002</v>
      </c>
      <c r="E338" s="116">
        <f t="shared" si="127"/>
        <v>8.4400000000000013</v>
      </c>
      <c r="F338" s="116">
        <f t="shared" si="128"/>
        <v>2.4131000000000018</v>
      </c>
      <c r="G338" s="116">
        <f>指導機関用調整項目!$G$2*F338/$F$367</f>
        <v>1.9389337225631322e-002</v>
      </c>
      <c r="H338" s="116">
        <f t="shared" si="150"/>
        <v>25.164885893025073</v>
      </c>
      <c r="I338" s="116">
        <f>IF(降水量!Y338&gt;0,降水量!Y338*飽差!I338*F338*E338,0)</f>
        <v>2.039331167445217</v>
      </c>
      <c r="J338" s="116">
        <f>指導機関用調整項目!$G$2*I338/$I$367</f>
        <v>5.9137412461484811e-003</v>
      </c>
      <c r="K338" s="116"/>
      <c r="M338" s="116">
        <f t="shared" si="129"/>
        <v>10.125</v>
      </c>
      <c r="N338" s="116">
        <f t="shared" si="130"/>
        <v>9.9</v>
      </c>
      <c r="O338" s="116">
        <f t="shared" si="131"/>
        <v>10.475</v>
      </c>
      <c r="P338" s="116">
        <f t="shared" si="132"/>
        <v>11.02</v>
      </c>
      <c r="Q338" s="116">
        <f t="shared" si="133"/>
        <v>4.5250000000000004</v>
      </c>
      <c r="R338" s="116">
        <f t="shared" si="134"/>
        <v>6</v>
      </c>
      <c r="S338" s="116">
        <f t="shared" si="135"/>
        <v>8.4400000000000013</v>
      </c>
      <c r="T338" s="116">
        <f t="shared" si="136"/>
        <v>11.34</v>
      </c>
      <c r="U338" s="116">
        <f t="shared" si="137"/>
        <v>9.98</v>
      </c>
      <c r="V338" s="116">
        <f t="shared" si="138"/>
        <v>9.0749999999999993</v>
      </c>
      <c r="Y338" s="116">
        <f t="shared" si="139"/>
        <v>10.125</v>
      </c>
      <c r="Z338" s="113">
        <v>11.8</v>
      </c>
      <c r="AA338" s="113">
        <v>10</v>
      </c>
      <c r="AB338" s="113">
        <v>7.9</v>
      </c>
      <c r="AC338" s="113">
        <v>10.8</v>
      </c>
      <c r="AE338" s="115"/>
      <c r="AG338" s="116">
        <f t="shared" si="140"/>
        <v>9.9</v>
      </c>
      <c r="AH338" s="113">
        <v>10.9</v>
      </c>
      <c r="AI338" s="113">
        <v>10.6</v>
      </c>
      <c r="AJ338" s="113">
        <v>8.4</v>
      </c>
      <c r="AK338" s="113">
        <v>10.1</v>
      </c>
      <c r="AL338" s="113">
        <v>9.5</v>
      </c>
      <c r="AM338" s="115"/>
      <c r="AO338" s="116">
        <f t="shared" si="141"/>
        <v>10.475</v>
      </c>
      <c r="AP338" s="113">
        <v>11.6</v>
      </c>
      <c r="AQ338" s="113">
        <v>11.7</v>
      </c>
      <c r="AR338" s="113">
        <v>9.1</v>
      </c>
      <c r="AS338" s="113">
        <v>11</v>
      </c>
      <c r="AT338" s="113">
        <v>10.1</v>
      </c>
      <c r="AU338" s="115"/>
      <c r="AW338" s="116">
        <f t="shared" si="142"/>
        <v>11.02</v>
      </c>
      <c r="AX338" s="113">
        <v>11.6</v>
      </c>
      <c r="AY338" s="113">
        <v>11.6</v>
      </c>
      <c r="AZ338" s="113">
        <v>9.1999999999999993</v>
      </c>
      <c r="BA338" s="113">
        <v>11.6</v>
      </c>
      <c r="BB338" s="113">
        <v>11.1</v>
      </c>
      <c r="BC338" s="115"/>
      <c r="BE338" s="116">
        <f t="shared" si="143"/>
        <v>4.5250000000000004</v>
      </c>
      <c r="BF338" s="113">
        <v>5.5</v>
      </c>
      <c r="BG338" s="113">
        <v>4.8</v>
      </c>
      <c r="BI338" s="113">
        <v>5</v>
      </c>
      <c r="BJ338" s="113">
        <v>2.8</v>
      </c>
      <c r="BK338" s="115"/>
      <c r="BM338" s="116">
        <f t="shared" si="144"/>
        <v>6</v>
      </c>
      <c r="BN338" s="113">
        <v>8</v>
      </c>
      <c r="BO338" s="113">
        <v>5.9</v>
      </c>
      <c r="BP338" s="113">
        <v>3.4</v>
      </c>
      <c r="BQ338" s="113">
        <v>7.5</v>
      </c>
      <c r="BR338" s="113">
        <v>5.2</v>
      </c>
      <c r="BU338" s="116">
        <f t="shared" si="145"/>
        <v>8.4400000000000013</v>
      </c>
      <c r="BV338" s="113">
        <v>8.9</v>
      </c>
      <c r="BW338" s="113">
        <v>10.3</v>
      </c>
      <c r="BX338" s="113">
        <v>5.8</v>
      </c>
      <c r="BY338" s="113">
        <v>9</v>
      </c>
      <c r="BZ338" s="113">
        <v>8.1999999999999993</v>
      </c>
      <c r="CC338" s="116">
        <f t="shared" si="146"/>
        <v>11.34</v>
      </c>
      <c r="CD338" s="113">
        <v>11.7</v>
      </c>
      <c r="CE338" s="113">
        <v>12.6</v>
      </c>
      <c r="CF338" s="113">
        <v>9.1</v>
      </c>
      <c r="CG338" s="113">
        <v>12.2</v>
      </c>
      <c r="CH338" s="113">
        <v>11.1</v>
      </c>
      <c r="CK338" s="116">
        <f t="shared" si="147"/>
        <v>9.98</v>
      </c>
      <c r="CL338" s="113">
        <v>11.1</v>
      </c>
      <c r="CM338" s="113">
        <v>10.9</v>
      </c>
      <c r="CN338" s="113">
        <v>8.6999999999999993</v>
      </c>
      <c r="CO338" s="113">
        <v>10.199999999999999</v>
      </c>
      <c r="CP338" s="113">
        <v>9</v>
      </c>
      <c r="CS338" s="116">
        <f t="shared" si="148"/>
        <v>9.0749999999999993</v>
      </c>
      <c r="CT338" s="113">
        <v>10.1</v>
      </c>
      <c r="CU338" s="113">
        <v>10.9</v>
      </c>
      <c r="CV338" s="113">
        <v>7.4</v>
      </c>
      <c r="CW338" s="113">
        <v>9.6999999999999993</v>
      </c>
      <c r="CX338" s="113">
        <v>8.3000000000000007</v>
      </c>
    </row>
    <row r="339" spans="3:102">
      <c r="C339" s="115">
        <f t="shared" si="149"/>
        <v>338</v>
      </c>
      <c r="D339" s="116">
        <f t="shared" si="126"/>
        <v>9.979750000000001</v>
      </c>
      <c r="E339" s="116">
        <f t="shared" si="127"/>
        <v>7.9</v>
      </c>
      <c r="F339" s="116">
        <f t="shared" si="128"/>
        <v>1.979750000000001</v>
      </c>
      <c r="G339" s="116">
        <f>指導機関用調整項目!$G$2*F339/$F$367</f>
        <v>1.5907355837902946e-002</v>
      </c>
      <c r="H339" s="116">
        <f t="shared" si="150"/>
        <v>25.180793248862976</v>
      </c>
      <c r="I339" s="116">
        <f>IF(降水量!Y339&gt;0,降水量!Y339*飽差!I339*F339*E339,0)</f>
        <v>1.5626972711777587</v>
      </c>
      <c r="J339" s="116">
        <f>指導機関用調整項目!$G$2*I339/$I$367</f>
        <v>4.5315775364649516e-003</v>
      </c>
      <c r="K339" s="116"/>
      <c r="M339" s="116">
        <f t="shared" si="129"/>
        <v>10.024999999999999</v>
      </c>
      <c r="N339" s="116">
        <f t="shared" si="130"/>
        <v>9.2200000000000006</v>
      </c>
      <c r="O339" s="116">
        <f t="shared" si="131"/>
        <v>11.324999999999999</v>
      </c>
      <c r="P339" s="116">
        <f t="shared" si="132"/>
        <v>10.4</v>
      </c>
      <c r="Q339" s="116">
        <f t="shared" si="133"/>
        <v>5.3</v>
      </c>
      <c r="R339" s="116">
        <f t="shared" si="134"/>
        <v>6.419999999999999</v>
      </c>
      <c r="S339" s="116">
        <f t="shared" si="135"/>
        <v>7.9</v>
      </c>
      <c r="T339" s="116">
        <f t="shared" si="136"/>
        <v>10.639999999999999</v>
      </c>
      <c r="U339" s="116">
        <f t="shared" si="137"/>
        <v>9.48</v>
      </c>
      <c r="V339" s="116">
        <f t="shared" si="138"/>
        <v>9.7249999999999996</v>
      </c>
      <c r="Y339" s="116">
        <f t="shared" si="139"/>
        <v>10.024999999999999</v>
      </c>
      <c r="Z339" s="113">
        <v>7.3</v>
      </c>
      <c r="AA339" s="113">
        <v>13.4</v>
      </c>
      <c r="AB339" s="113">
        <v>7.2</v>
      </c>
      <c r="AC339" s="113">
        <v>12.2</v>
      </c>
      <c r="AE339" s="115"/>
      <c r="AG339" s="116">
        <f t="shared" si="140"/>
        <v>9.2200000000000006</v>
      </c>
      <c r="AH339" s="113">
        <v>6.1</v>
      </c>
      <c r="AI339" s="113">
        <v>12.1</v>
      </c>
      <c r="AJ339" s="113">
        <v>8.5</v>
      </c>
      <c r="AK339" s="113">
        <v>10.4</v>
      </c>
      <c r="AL339" s="113">
        <v>9</v>
      </c>
      <c r="AM339" s="115"/>
      <c r="AO339" s="116">
        <f t="shared" si="141"/>
        <v>11.324999999999999</v>
      </c>
      <c r="AP339" s="113">
        <v>6.6</v>
      </c>
      <c r="AQ339" s="113">
        <v>14</v>
      </c>
      <c r="AR339" s="113">
        <v>9.5</v>
      </c>
      <c r="AS339" s="113">
        <v>12</v>
      </c>
      <c r="AT339" s="113">
        <v>9.8000000000000007</v>
      </c>
      <c r="AU339" s="115"/>
      <c r="AW339" s="116">
        <f t="shared" si="142"/>
        <v>10.4</v>
      </c>
      <c r="AX339" s="113">
        <v>7.7</v>
      </c>
      <c r="AY339" s="113">
        <v>13.7</v>
      </c>
      <c r="AZ339" s="113">
        <v>8.6999999999999993</v>
      </c>
      <c r="BA339" s="113">
        <v>11.7</v>
      </c>
      <c r="BB339" s="113">
        <v>10.199999999999999</v>
      </c>
      <c r="BC339" s="115"/>
      <c r="BE339" s="116">
        <f t="shared" si="143"/>
        <v>5.3</v>
      </c>
      <c r="BF339" s="113">
        <v>1.4</v>
      </c>
      <c r="BG339" s="113">
        <v>8.5</v>
      </c>
      <c r="BI339" s="113">
        <v>7.4</v>
      </c>
      <c r="BJ339" s="113">
        <v>3.9</v>
      </c>
      <c r="BK339" s="115"/>
      <c r="BM339" s="116">
        <f t="shared" si="144"/>
        <v>6.419999999999999</v>
      </c>
      <c r="BN339" s="113">
        <v>4.3</v>
      </c>
      <c r="BO339" s="113">
        <v>10.199999999999999</v>
      </c>
      <c r="BP339" s="113">
        <v>2.7</v>
      </c>
      <c r="BQ339" s="113">
        <v>9.1</v>
      </c>
      <c r="BR339" s="113">
        <v>5.8</v>
      </c>
      <c r="BU339" s="116">
        <f t="shared" si="145"/>
        <v>7.9</v>
      </c>
      <c r="BV339" s="113">
        <v>3.7</v>
      </c>
      <c r="BW339" s="113">
        <v>11.1</v>
      </c>
      <c r="BX339" s="113">
        <v>7.5</v>
      </c>
      <c r="BY339" s="113">
        <v>10.199999999999999</v>
      </c>
      <c r="BZ339" s="113">
        <v>7</v>
      </c>
      <c r="CC339" s="116">
        <f t="shared" si="146"/>
        <v>10.639999999999999</v>
      </c>
      <c r="CD339" s="113">
        <v>5.9</v>
      </c>
      <c r="CE339" s="113">
        <v>14.8</v>
      </c>
      <c r="CF339" s="113">
        <v>8.9</v>
      </c>
      <c r="CG339" s="113">
        <v>13.7</v>
      </c>
      <c r="CH339" s="113">
        <v>9.9</v>
      </c>
      <c r="CK339" s="116">
        <f t="shared" si="147"/>
        <v>9.48</v>
      </c>
      <c r="CL339" s="113">
        <v>5.6</v>
      </c>
      <c r="CM339" s="113">
        <v>13</v>
      </c>
      <c r="CN339" s="113">
        <v>8.3000000000000007</v>
      </c>
      <c r="CO339" s="113">
        <v>11.6</v>
      </c>
      <c r="CP339" s="113">
        <v>8.9</v>
      </c>
      <c r="CS339" s="116">
        <f t="shared" si="148"/>
        <v>9.7249999999999996</v>
      </c>
      <c r="CT339" s="113">
        <v>5.0999999999999996</v>
      </c>
      <c r="CU339" s="113">
        <v>12</v>
      </c>
      <c r="CV339" s="113">
        <v>8.1</v>
      </c>
      <c r="CW339" s="113">
        <v>11</v>
      </c>
      <c r="CX339" s="113">
        <v>7.8</v>
      </c>
    </row>
    <row r="340" spans="3:102">
      <c r="C340" s="115">
        <f t="shared" si="149"/>
        <v>339</v>
      </c>
      <c r="D340" s="116">
        <f t="shared" si="126"/>
        <v>10.36495</v>
      </c>
      <c r="E340" s="116">
        <f t="shared" si="127"/>
        <v>8.3800000000000008</v>
      </c>
      <c r="F340" s="116">
        <f t="shared" si="128"/>
        <v>2.3649500000000003</v>
      </c>
      <c r="G340" s="116">
        <f>指導機関用調整項目!$G$2*F340/$F$367</f>
        <v>1.9002450404772601e-002</v>
      </c>
      <c r="H340" s="116">
        <f t="shared" si="150"/>
        <v>25.199795699267749</v>
      </c>
      <c r="I340" s="116">
        <f>IF(降水量!Y340&gt;0,降水量!Y340*飽差!I340*F340*E340,0)</f>
        <v>1.9121748574348587</v>
      </c>
      <c r="J340" s="116">
        <f>指導機関用調整項目!$G$2*I340/$I$367</f>
        <v>5.5450078460904939e-003</v>
      </c>
      <c r="K340" s="116"/>
      <c r="M340" s="116">
        <f t="shared" si="129"/>
        <v>9.6750000000000007</v>
      </c>
      <c r="N340" s="116">
        <f t="shared" si="130"/>
        <v>9.1800000000000015</v>
      </c>
      <c r="O340" s="116">
        <f t="shared" si="131"/>
        <v>11.3</v>
      </c>
      <c r="P340" s="116">
        <f t="shared" si="132"/>
        <v>10.64</v>
      </c>
      <c r="Q340" s="116">
        <f t="shared" si="133"/>
        <v>5.05</v>
      </c>
      <c r="R340" s="116">
        <f t="shared" si="134"/>
        <v>6.16</v>
      </c>
      <c r="S340" s="116">
        <f t="shared" si="135"/>
        <v>8.3800000000000008</v>
      </c>
      <c r="T340" s="116">
        <f t="shared" si="136"/>
        <v>10.88</v>
      </c>
      <c r="U340" s="116">
        <f t="shared" si="137"/>
        <v>9.76</v>
      </c>
      <c r="V340" s="116">
        <f t="shared" si="138"/>
        <v>10.274999999999999</v>
      </c>
      <c r="Y340" s="116">
        <f t="shared" si="139"/>
        <v>9.6750000000000007</v>
      </c>
      <c r="Z340" s="113">
        <v>6.9</v>
      </c>
      <c r="AA340" s="113">
        <v>12.8</v>
      </c>
      <c r="AB340" s="113">
        <v>7.6</v>
      </c>
      <c r="AC340" s="113">
        <v>11.4</v>
      </c>
      <c r="AE340" s="115"/>
      <c r="AG340" s="116">
        <f t="shared" si="140"/>
        <v>9.1800000000000015</v>
      </c>
      <c r="AH340" s="113">
        <v>6.3</v>
      </c>
      <c r="AI340" s="113">
        <v>12</v>
      </c>
      <c r="AJ340" s="113">
        <v>7.9</v>
      </c>
      <c r="AK340" s="113">
        <v>11.4</v>
      </c>
      <c r="AL340" s="113">
        <v>8.3000000000000007</v>
      </c>
      <c r="AM340" s="115"/>
      <c r="AO340" s="116">
        <f t="shared" si="141"/>
        <v>11.3</v>
      </c>
      <c r="AP340" s="113">
        <v>7.4</v>
      </c>
      <c r="AQ340" s="113">
        <v>13</v>
      </c>
      <c r="AR340" s="113">
        <v>9.3000000000000007</v>
      </c>
      <c r="AS340" s="113">
        <v>13.2</v>
      </c>
      <c r="AT340" s="113">
        <v>9.6999999999999993</v>
      </c>
      <c r="AU340" s="115"/>
      <c r="AW340" s="116">
        <f t="shared" si="142"/>
        <v>10.64</v>
      </c>
      <c r="AX340" s="113">
        <v>8.1999999999999993</v>
      </c>
      <c r="AY340" s="113">
        <v>13.2</v>
      </c>
      <c r="AZ340" s="113">
        <v>9.3000000000000007</v>
      </c>
      <c r="BA340" s="113">
        <v>13.3</v>
      </c>
      <c r="BB340" s="113">
        <v>9.1999999999999993</v>
      </c>
      <c r="BC340" s="115"/>
      <c r="BE340" s="116">
        <f t="shared" si="143"/>
        <v>5.05</v>
      </c>
      <c r="BF340" s="113">
        <v>1.1000000000000001</v>
      </c>
      <c r="BG340" s="113">
        <v>7.5</v>
      </c>
      <c r="BI340" s="113">
        <v>7.9</v>
      </c>
      <c r="BJ340" s="113">
        <v>3.7</v>
      </c>
      <c r="BK340" s="115"/>
      <c r="BM340" s="116">
        <f t="shared" si="144"/>
        <v>6.16</v>
      </c>
      <c r="BN340" s="113">
        <v>3.9</v>
      </c>
      <c r="BO340" s="113">
        <v>8.3000000000000007</v>
      </c>
      <c r="BP340" s="113">
        <v>4</v>
      </c>
      <c r="BQ340" s="113">
        <v>9.9</v>
      </c>
      <c r="BR340" s="113">
        <v>4.7</v>
      </c>
      <c r="BU340" s="116">
        <f t="shared" si="145"/>
        <v>8.3800000000000008</v>
      </c>
      <c r="BV340" s="113">
        <v>4.4000000000000004</v>
      </c>
      <c r="BW340" s="113">
        <v>10.8</v>
      </c>
      <c r="BX340" s="113">
        <v>8.1</v>
      </c>
      <c r="BY340" s="113">
        <v>10.9</v>
      </c>
      <c r="BZ340" s="113">
        <v>7.7</v>
      </c>
      <c r="CC340" s="116">
        <f t="shared" si="146"/>
        <v>10.88</v>
      </c>
      <c r="CD340" s="113">
        <v>6.9</v>
      </c>
      <c r="CE340" s="113">
        <v>13.4</v>
      </c>
      <c r="CF340" s="113">
        <v>11</v>
      </c>
      <c r="CG340" s="113">
        <v>12.6</v>
      </c>
      <c r="CH340" s="113">
        <v>10.5</v>
      </c>
      <c r="CK340" s="116">
        <f t="shared" si="147"/>
        <v>9.76</v>
      </c>
      <c r="CL340" s="113">
        <v>6.6</v>
      </c>
      <c r="CM340" s="113">
        <v>13</v>
      </c>
      <c r="CN340" s="113">
        <v>7.9</v>
      </c>
      <c r="CO340" s="113">
        <v>11.9</v>
      </c>
      <c r="CP340" s="113">
        <v>9.4</v>
      </c>
      <c r="CS340" s="116">
        <f t="shared" si="148"/>
        <v>10.274999999999999</v>
      </c>
      <c r="CT340" s="113">
        <v>5.3</v>
      </c>
      <c r="CU340" s="113">
        <v>12.7</v>
      </c>
      <c r="CV340" s="113">
        <v>7.7</v>
      </c>
      <c r="CW340" s="113">
        <v>11.7</v>
      </c>
      <c r="CX340" s="113">
        <v>9</v>
      </c>
    </row>
    <row r="341" spans="3:102">
      <c r="C341" s="115">
        <f t="shared" si="149"/>
        <v>340</v>
      </c>
      <c r="D341" s="116">
        <f t="shared" si="126"/>
        <v>11.023</v>
      </c>
      <c r="E341" s="116">
        <f t="shared" si="127"/>
        <v>9.1999999999999993</v>
      </c>
      <c r="F341" s="116">
        <f t="shared" si="128"/>
        <v>3.0229999999999997</v>
      </c>
      <c r="G341" s="116">
        <f>指導機関用調整項目!$G$2*F341/$F$367</f>
        <v>2.4289903623174937e-002</v>
      </c>
      <c r="H341" s="116">
        <f t="shared" si="150"/>
        <v>25.224085602890923</v>
      </c>
      <c r="I341" s="116">
        <f>IF(降水量!Y341&gt;0,降水量!Y341*飽差!I341*F341*E341,0)</f>
        <v>2.7337403592333929</v>
      </c>
      <c r="J341" s="116">
        <f>指導機関用調整項目!$G$2*I341/$I$367</f>
        <v>7.9274192327046713e-003</v>
      </c>
      <c r="K341" s="116"/>
      <c r="M341" s="116">
        <f t="shared" si="129"/>
        <v>10</v>
      </c>
      <c r="N341" s="116">
        <f t="shared" si="130"/>
        <v>9.9599999999999991</v>
      </c>
      <c r="O341" s="116">
        <f t="shared" si="131"/>
        <v>11.7</v>
      </c>
      <c r="P341" s="116">
        <f t="shared" si="132"/>
        <v>11.34</v>
      </c>
      <c r="Q341" s="116">
        <f t="shared" si="133"/>
        <v>4.3999999999999995</v>
      </c>
      <c r="R341" s="116">
        <f t="shared" si="134"/>
        <v>6.74</v>
      </c>
      <c r="S341" s="116">
        <f t="shared" si="135"/>
        <v>9.1999999999999993</v>
      </c>
      <c r="T341" s="116">
        <f t="shared" si="136"/>
        <v>11.4</v>
      </c>
      <c r="U341" s="116">
        <f t="shared" si="137"/>
        <v>10.239999999999998</v>
      </c>
      <c r="V341" s="116">
        <f t="shared" si="138"/>
        <v>11</v>
      </c>
      <c r="Y341" s="116">
        <f t="shared" si="139"/>
        <v>10</v>
      </c>
      <c r="Z341" s="113">
        <v>6.1</v>
      </c>
      <c r="AA341" s="113">
        <v>11.7</v>
      </c>
      <c r="AB341" s="113">
        <v>11.7</v>
      </c>
      <c r="AC341" s="113">
        <v>10.5</v>
      </c>
      <c r="AE341" s="115"/>
      <c r="AG341" s="116">
        <f t="shared" si="140"/>
        <v>9.9599999999999991</v>
      </c>
      <c r="AH341" s="113">
        <v>7.2</v>
      </c>
      <c r="AI341" s="113">
        <v>10.6</v>
      </c>
      <c r="AJ341" s="113">
        <v>11.4</v>
      </c>
      <c r="AK341" s="113">
        <v>10.8</v>
      </c>
      <c r="AL341" s="113">
        <v>9.8000000000000007</v>
      </c>
      <c r="AM341" s="115"/>
      <c r="AO341" s="116">
        <f t="shared" si="141"/>
        <v>11.7</v>
      </c>
      <c r="AP341" s="113">
        <v>7.9</v>
      </c>
      <c r="AQ341" s="113">
        <v>12</v>
      </c>
      <c r="AR341" s="113">
        <v>12.1</v>
      </c>
      <c r="AS341" s="113">
        <v>11.2</v>
      </c>
      <c r="AT341" s="113">
        <v>11.5</v>
      </c>
      <c r="AU341" s="115"/>
      <c r="AW341" s="116">
        <f t="shared" si="142"/>
        <v>11.34</v>
      </c>
      <c r="AX341" s="113">
        <v>8.3000000000000007</v>
      </c>
      <c r="AY341" s="113">
        <v>12.1</v>
      </c>
      <c r="AZ341" s="113">
        <v>12.2</v>
      </c>
      <c r="BA341" s="113">
        <v>11.5</v>
      </c>
      <c r="BB341" s="113">
        <v>12.6</v>
      </c>
      <c r="BC341" s="115"/>
      <c r="BE341" s="116">
        <f t="shared" si="143"/>
        <v>4.3999999999999995</v>
      </c>
      <c r="BF341" s="113">
        <v>1.2</v>
      </c>
      <c r="BG341" s="113">
        <v>5.0999999999999996</v>
      </c>
      <c r="BI341" s="113">
        <v>5.0999999999999996</v>
      </c>
      <c r="BJ341" s="113">
        <v>6.2</v>
      </c>
      <c r="BK341" s="115"/>
      <c r="BM341" s="116">
        <f t="shared" si="144"/>
        <v>6.74</v>
      </c>
      <c r="BN341" s="113">
        <v>2</v>
      </c>
      <c r="BO341" s="113">
        <v>7.8</v>
      </c>
      <c r="BP341" s="113">
        <v>7</v>
      </c>
      <c r="BQ341" s="113">
        <v>7.8</v>
      </c>
      <c r="BR341" s="113">
        <v>9.1</v>
      </c>
      <c r="BU341" s="116">
        <f t="shared" si="145"/>
        <v>9.1999999999999993</v>
      </c>
      <c r="BV341" s="113">
        <v>6.2</v>
      </c>
      <c r="BW341" s="113">
        <v>8.3000000000000007</v>
      </c>
      <c r="BX341" s="113">
        <v>11.4</v>
      </c>
      <c r="BY341" s="113">
        <v>8.8000000000000007</v>
      </c>
      <c r="BZ341" s="113">
        <v>11.3</v>
      </c>
      <c r="CC341" s="116">
        <f t="shared" si="146"/>
        <v>11.4</v>
      </c>
      <c r="CD341" s="113">
        <v>8</v>
      </c>
      <c r="CE341" s="113">
        <v>10.8</v>
      </c>
      <c r="CF341" s="113">
        <v>13.2</v>
      </c>
      <c r="CG341" s="113">
        <v>10.9</v>
      </c>
      <c r="CH341" s="113">
        <v>14.1</v>
      </c>
      <c r="CK341" s="116">
        <f t="shared" si="147"/>
        <v>10.239999999999998</v>
      </c>
      <c r="CL341" s="113">
        <v>5.4</v>
      </c>
      <c r="CM341" s="113">
        <v>10.199999999999999</v>
      </c>
      <c r="CN341" s="113">
        <v>11.7</v>
      </c>
      <c r="CO341" s="113">
        <v>10.4</v>
      </c>
      <c r="CP341" s="113">
        <v>13.5</v>
      </c>
      <c r="CS341" s="116">
        <f t="shared" si="148"/>
        <v>11</v>
      </c>
      <c r="CT341" s="113">
        <v>6.6</v>
      </c>
      <c r="CU341" s="113">
        <v>10.8</v>
      </c>
      <c r="CV341" s="113">
        <v>11.3</v>
      </c>
      <c r="CW341" s="113">
        <v>10.1</v>
      </c>
      <c r="CX341" s="113">
        <v>11.8</v>
      </c>
    </row>
    <row r="342" spans="3:102">
      <c r="C342" s="115">
        <f t="shared" si="149"/>
        <v>341</v>
      </c>
      <c r="D342" s="116">
        <f t="shared" si="126"/>
        <v>11.087199999999999</v>
      </c>
      <c r="E342" s="116">
        <f t="shared" si="127"/>
        <v>9.2799999999999994</v>
      </c>
      <c r="F342" s="116">
        <f t="shared" si="128"/>
        <v>3.0871999999999993</v>
      </c>
      <c r="G342" s="116">
        <f>指導機関用調整項目!$G$2*F342/$F$367</f>
        <v>2.4805752717653208e-002</v>
      </c>
      <c r="H342" s="116">
        <f t="shared" si="150"/>
        <v>25.248891355608578</v>
      </c>
      <c r="I342" s="116">
        <f>IF(降水量!Y342&gt;0,降水量!Y342*飽差!I342*F342*E342,0)</f>
        <v>2.3702851028764775</v>
      </c>
      <c r="J342" s="116">
        <f>指導機関用調整項目!$G$2*I342/$I$367</f>
        <v>6.8734558671861568e-003</v>
      </c>
      <c r="K342" s="116"/>
      <c r="M342" s="116">
        <f t="shared" si="129"/>
        <v>9.85</v>
      </c>
      <c r="N342" s="116">
        <f t="shared" si="130"/>
        <v>10.220000000000001</v>
      </c>
      <c r="O342" s="116">
        <f t="shared" si="131"/>
        <v>11.975000000000001</v>
      </c>
      <c r="P342" s="116">
        <f t="shared" si="132"/>
        <v>11.679999999999998</v>
      </c>
      <c r="Q342" s="116">
        <f t="shared" si="133"/>
        <v>4.95</v>
      </c>
      <c r="R342" s="116">
        <f t="shared" si="134"/>
        <v>7.44</v>
      </c>
      <c r="S342" s="116">
        <f t="shared" si="135"/>
        <v>9.2799999999999994</v>
      </c>
      <c r="T342" s="116">
        <f t="shared" si="136"/>
        <v>12.059999999999999</v>
      </c>
      <c r="U342" s="116">
        <f t="shared" si="137"/>
        <v>10.680000000000001</v>
      </c>
      <c r="V342" s="116">
        <f t="shared" si="138"/>
        <v>10.225000000000001</v>
      </c>
      <c r="Y342" s="116">
        <f t="shared" si="139"/>
        <v>9.85</v>
      </c>
      <c r="Z342" s="113">
        <v>8.1</v>
      </c>
      <c r="AA342" s="113">
        <v>10.7</v>
      </c>
      <c r="AB342" s="113">
        <v>12</v>
      </c>
      <c r="AC342" s="113">
        <v>8.6</v>
      </c>
      <c r="AE342" s="115"/>
      <c r="AG342" s="116">
        <f t="shared" si="140"/>
        <v>10.220000000000001</v>
      </c>
      <c r="AH342" s="113">
        <v>8.4</v>
      </c>
      <c r="AI342" s="113">
        <v>8.8000000000000007</v>
      </c>
      <c r="AJ342" s="113">
        <v>12.5</v>
      </c>
      <c r="AK342" s="113">
        <v>8.4</v>
      </c>
      <c r="AL342" s="113">
        <v>13</v>
      </c>
      <c r="AM342" s="115"/>
      <c r="AO342" s="116">
        <f t="shared" si="141"/>
        <v>11.975000000000001</v>
      </c>
      <c r="AP342" s="113">
        <v>9.1</v>
      </c>
      <c r="AQ342" s="113">
        <v>11.3</v>
      </c>
      <c r="AR342" s="113">
        <v>12.3</v>
      </c>
      <c r="AS342" s="113">
        <v>9</v>
      </c>
      <c r="AT342" s="113">
        <v>15.3</v>
      </c>
      <c r="AU342" s="115"/>
      <c r="AW342" s="116">
        <f t="shared" si="142"/>
        <v>11.679999999999998</v>
      </c>
      <c r="AX342" s="113">
        <v>9.1999999999999993</v>
      </c>
      <c r="AY342" s="113">
        <v>11.6</v>
      </c>
      <c r="AZ342" s="113">
        <v>12.8</v>
      </c>
      <c r="BA342" s="113">
        <v>10.4</v>
      </c>
      <c r="BB342" s="113">
        <v>14.4</v>
      </c>
      <c r="BC342" s="115"/>
      <c r="BE342" s="116">
        <f t="shared" si="143"/>
        <v>4.95</v>
      </c>
      <c r="BF342" s="113">
        <v>3.8</v>
      </c>
      <c r="BG342" s="113">
        <v>4.7</v>
      </c>
      <c r="BI342" s="113">
        <v>3.4</v>
      </c>
      <c r="BJ342" s="113">
        <v>7.9</v>
      </c>
      <c r="BK342" s="115"/>
      <c r="BM342" s="116">
        <f t="shared" si="144"/>
        <v>7.44</v>
      </c>
      <c r="BN342" s="113">
        <v>4.0999999999999996</v>
      </c>
      <c r="BO342" s="113">
        <v>8.5</v>
      </c>
      <c r="BP342" s="113">
        <v>8.3000000000000007</v>
      </c>
      <c r="BQ342" s="113">
        <v>5.6</v>
      </c>
      <c r="BR342" s="113">
        <v>10.7</v>
      </c>
      <c r="BU342" s="116">
        <f t="shared" si="145"/>
        <v>9.2799999999999994</v>
      </c>
      <c r="BV342" s="113">
        <v>8.6</v>
      </c>
      <c r="BW342" s="113">
        <v>7.7</v>
      </c>
      <c r="BX342" s="113">
        <v>10.5</v>
      </c>
      <c r="BY342" s="113">
        <v>7</v>
      </c>
      <c r="BZ342" s="113">
        <v>12.6</v>
      </c>
      <c r="CC342" s="116">
        <f t="shared" si="146"/>
        <v>12.059999999999999</v>
      </c>
      <c r="CD342" s="113">
        <v>12</v>
      </c>
      <c r="CE342" s="113">
        <v>10.3</v>
      </c>
      <c r="CF342" s="113">
        <v>13</v>
      </c>
      <c r="CG342" s="113">
        <v>9.1999999999999993</v>
      </c>
      <c r="CH342" s="113">
        <v>15.8</v>
      </c>
      <c r="CK342" s="116">
        <f t="shared" si="147"/>
        <v>10.680000000000001</v>
      </c>
      <c r="CL342" s="113">
        <v>10.5</v>
      </c>
      <c r="CM342" s="113">
        <v>9.5</v>
      </c>
      <c r="CN342" s="113">
        <v>11.5</v>
      </c>
      <c r="CO342" s="113">
        <v>8.6</v>
      </c>
      <c r="CP342" s="113">
        <v>13.3</v>
      </c>
      <c r="CS342" s="116">
        <f t="shared" si="148"/>
        <v>10.225000000000001</v>
      </c>
      <c r="CT342" s="113">
        <v>9.6</v>
      </c>
      <c r="CU342" s="113">
        <v>8.9</v>
      </c>
      <c r="CV342" s="113">
        <v>11.4</v>
      </c>
      <c r="CW342" s="113">
        <v>8.8000000000000007</v>
      </c>
      <c r="CX342" s="113">
        <v>11.8</v>
      </c>
    </row>
    <row r="343" spans="3:102">
      <c r="C343" s="115">
        <f t="shared" si="149"/>
        <v>342</v>
      </c>
      <c r="D343" s="116">
        <f t="shared" si="126"/>
        <v>10.878549999999999</v>
      </c>
      <c r="E343" s="116">
        <f t="shared" si="127"/>
        <v>9.02</v>
      </c>
      <c r="F343" s="116">
        <f t="shared" si="128"/>
        <v>2.8785499999999988</v>
      </c>
      <c r="G343" s="116">
        <f>指導機関用調整項目!$G$2*F343/$F$367</f>
        <v>2.3129243160598806e-002</v>
      </c>
      <c r="H343" s="116">
        <f t="shared" si="150"/>
        <v>25.272020598769178</v>
      </c>
      <c r="I343" s="116">
        <f>IF(降水量!Y343&gt;0,降水量!Y343*飽差!I343*F343*E343,0)</f>
        <v>1.848321721440455</v>
      </c>
      <c r="J343" s="116">
        <f>指導機関用調整項目!$G$2*I343/$I$367</f>
        <v>5.3598437442251325e-003</v>
      </c>
      <c r="K343" s="116"/>
      <c r="M343" s="116">
        <f t="shared" si="129"/>
        <v>9.7249999999999996</v>
      </c>
      <c r="N343" s="116">
        <f t="shared" si="130"/>
        <v>9.82</v>
      </c>
      <c r="O343" s="116">
        <f t="shared" si="131"/>
        <v>10.824999999999999</v>
      </c>
      <c r="P343" s="116">
        <f t="shared" si="132"/>
        <v>11.12</v>
      </c>
      <c r="Q343" s="116">
        <f t="shared" si="133"/>
        <v>5.6</v>
      </c>
      <c r="R343" s="116">
        <f t="shared" si="134"/>
        <v>7.44</v>
      </c>
      <c r="S343" s="116">
        <f t="shared" si="135"/>
        <v>9.02</v>
      </c>
      <c r="T343" s="116">
        <f t="shared" si="136"/>
        <v>11.6</v>
      </c>
      <c r="U343" s="116">
        <f t="shared" si="137"/>
        <v>10.7</v>
      </c>
      <c r="V343" s="116">
        <f t="shared" si="138"/>
        <v>9.4750000000000014</v>
      </c>
      <c r="Y343" s="116">
        <f t="shared" si="139"/>
        <v>9.7249999999999996</v>
      </c>
      <c r="Z343" s="113">
        <v>10.6</v>
      </c>
      <c r="AA343" s="113">
        <v>10.6</v>
      </c>
      <c r="AB343" s="113">
        <v>9.3000000000000007</v>
      </c>
      <c r="AC343" s="113">
        <v>8.4</v>
      </c>
      <c r="AE343" s="115"/>
      <c r="AG343" s="116">
        <f t="shared" si="140"/>
        <v>9.82</v>
      </c>
      <c r="AH343" s="113">
        <v>10.1</v>
      </c>
      <c r="AI343" s="113">
        <v>8.5</v>
      </c>
      <c r="AJ343" s="113">
        <v>10.6</v>
      </c>
      <c r="AK343" s="113">
        <v>8.8000000000000007</v>
      </c>
      <c r="AL343" s="113">
        <v>11.1</v>
      </c>
      <c r="AM343" s="115"/>
      <c r="AO343" s="116">
        <f t="shared" si="141"/>
        <v>10.824999999999999</v>
      </c>
      <c r="AP343" s="113">
        <v>11.3</v>
      </c>
      <c r="AQ343" s="113">
        <v>10.6</v>
      </c>
      <c r="AR343" s="113">
        <v>10.9</v>
      </c>
      <c r="AS343" s="113">
        <v>9.6</v>
      </c>
      <c r="AT343" s="113">
        <v>12.2</v>
      </c>
      <c r="AU343" s="115"/>
      <c r="AW343" s="116">
        <f t="shared" si="142"/>
        <v>11.12</v>
      </c>
      <c r="AX343" s="113">
        <v>11.7</v>
      </c>
      <c r="AY343" s="113">
        <v>10.7</v>
      </c>
      <c r="AZ343" s="113">
        <v>11</v>
      </c>
      <c r="BA343" s="113">
        <v>9.6999999999999993</v>
      </c>
      <c r="BB343" s="113">
        <v>12.5</v>
      </c>
      <c r="BC343" s="115"/>
      <c r="BE343" s="116">
        <f t="shared" si="143"/>
        <v>5.6</v>
      </c>
      <c r="BF343" s="113">
        <v>5.6</v>
      </c>
      <c r="BG343" s="113">
        <v>4</v>
      </c>
      <c r="BI343" s="113">
        <v>5.8</v>
      </c>
      <c r="BJ343" s="113">
        <v>7</v>
      </c>
      <c r="BK343" s="115"/>
      <c r="BM343" s="116">
        <f t="shared" si="144"/>
        <v>7.44</v>
      </c>
      <c r="BN343" s="113">
        <v>6.6</v>
      </c>
      <c r="BO343" s="113">
        <v>7.8</v>
      </c>
      <c r="BP343" s="113">
        <v>4.5999999999999996</v>
      </c>
      <c r="BQ343" s="113">
        <v>8.1999999999999993</v>
      </c>
      <c r="BR343" s="113">
        <v>10</v>
      </c>
      <c r="BU343" s="116">
        <f t="shared" si="145"/>
        <v>9.02</v>
      </c>
      <c r="BV343" s="113">
        <v>9.9</v>
      </c>
      <c r="BW343" s="113">
        <v>6.8</v>
      </c>
      <c r="BX343" s="113">
        <v>9.1</v>
      </c>
      <c r="BY343" s="113">
        <v>8.6999999999999993</v>
      </c>
      <c r="BZ343" s="113">
        <v>10.6</v>
      </c>
      <c r="CC343" s="116">
        <f t="shared" si="146"/>
        <v>11.6</v>
      </c>
      <c r="CD343" s="113">
        <v>13.2</v>
      </c>
      <c r="CE343" s="113">
        <v>10.1</v>
      </c>
      <c r="CF343" s="113">
        <v>11.2</v>
      </c>
      <c r="CG343" s="113">
        <v>11</v>
      </c>
      <c r="CH343" s="113">
        <v>12.5</v>
      </c>
      <c r="CK343" s="116">
        <f t="shared" si="147"/>
        <v>10.7</v>
      </c>
      <c r="CL343" s="113">
        <v>11.9</v>
      </c>
      <c r="CM343" s="113">
        <v>9.3000000000000007</v>
      </c>
      <c r="CN343" s="113">
        <v>10.3</v>
      </c>
      <c r="CO343" s="113">
        <v>10.3</v>
      </c>
      <c r="CP343" s="113">
        <v>11.7</v>
      </c>
      <c r="CS343" s="116">
        <f t="shared" si="148"/>
        <v>9.4750000000000014</v>
      </c>
      <c r="CT343" s="113">
        <v>11.1</v>
      </c>
      <c r="CU343" s="113">
        <v>7.9</v>
      </c>
      <c r="CV343" s="113">
        <v>9.6</v>
      </c>
      <c r="CW343" s="113">
        <v>9.6</v>
      </c>
      <c r="CX343" s="113">
        <v>10.8</v>
      </c>
    </row>
    <row r="344" spans="3:102">
      <c r="C344" s="115">
        <f t="shared" si="149"/>
        <v>343</v>
      </c>
      <c r="D344" s="116">
        <f t="shared" si="126"/>
        <v>10.702</v>
      </c>
      <c r="E344" s="116">
        <f t="shared" si="127"/>
        <v>8.8000000000000007</v>
      </c>
      <c r="F344" s="116">
        <f t="shared" si="128"/>
        <v>2.702</v>
      </c>
      <c r="G344" s="116">
        <f>指導機関用調整項目!$G$2*F344/$F$367</f>
        <v>2.1710658150783553e-002</v>
      </c>
      <c r="H344" s="116">
        <f t="shared" si="150"/>
        <v>25.293731256919962</v>
      </c>
      <c r="I344" s="116">
        <f>IF(降水量!Y344&gt;0,降水量!Y344*飽差!I344*F344*E344,0)</f>
        <v>1.5536929666500479</v>
      </c>
      <c r="J344" s="116">
        <f>指導機関用調整項目!$G$2*I344/$I$367</f>
        <v>4.5054664624381109e-003</v>
      </c>
      <c r="K344" s="116"/>
      <c r="M344" s="116">
        <f t="shared" si="129"/>
        <v>9.3249999999999993</v>
      </c>
      <c r="N344" s="116">
        <f t="shared" si="130"/>
        <v>9.7799999999999994</v>
      </c>
      <c r="O344" s="116">
        <f t="shared" si="131"/>
        <v>11</v>
      </c>
      <c r="P344" s="116">
        <f t="shared" si="132"/>
        <v>10.74</v>
      </c>
      <c r="Q344" s="116">
        <f t="shared" si="133"/>
        <v>3.7</v>
      </c>
      <c r="R344" s="116">
        <f t="shared" si="134"/>
        <v>5.52</v>
      </c>
      <c r="S344" s="116">
        <f t="shared" si="135"/>
        <v>8.8000000000000007</v>
      </c>
      <c r="T344" s="116">
        <f t="shared" si="136"/>
        <v>11.28</v>
      </c>
      <c r="U344" s="116">
        <f t="shared" si="137"/>
        <v>10.16</v>
      </c>
      <c r="V344" s="116">
        <f t="shared" si="138"/>
        <v>9.5749999999999993</v>
      </c>
      <c r="Y344" s="116">
        <f t="shared" si="139"/>
        <v>9.3249999999999993</v>
      </c>
      <c r="Z344" s="113">
        <v>9</v>
      </c>
      <c r="AA344" s="113">
        <v>8.6999999999999993</v>
      </c>
      <c r="AB344" s="113">
        <v>10.5</v>
      </c>
      <c r="AC344" s="113">
        <v>9.1</v>
      </c>
      <c r="AE344" s="115"/>
      <c r="AG344" s="116">
        <f t="shared" si="140"/>
        <v>9.7799999999999994</v>
      </c>
      <c r="AH344" s="113">
        <v>9.6999999999999993</v>
      </c>
      <c r="AI344" s="113">
        <v>8.6</v>
      </c>
      <c r="AJ344" s="113">
        <v>10.8</v>
      </c>
      <c r="AK344" s="113">
        <v>9.4</v>
      </c>
      <c r="AL344" s="113">
        <v>10.4</v>
      </c>
      <c r="AM344" s="115"/>
      <c r="AO344" s="116">
        <f t="shared" si="141"/>
        <v>11</v>
      </c>
      <c r="AP344" s="113">
        <v>10.5</v>
      </c>
      <c r="AQ344" s="113">
        <v>10</v>
      </c>
      <c r="AR344" s="113">
        <v>11.7</v>
      </c>
      <c r="AS344" s="113">
        <v>10.6</v>
      </c>
      <c r="AT344" s="113">
        <v>11.7</v>
      </c>
      <c r="AU344" s="115"/>
      <c r="AW344" s="116">
        <f t="shared" si="142"/>
        <v>10.74</v>
      </c>
      <c r="AX344" s="113">
        <v>10.6</v>
      </c>
      <c r="AY344" s="113">
        <v>9.6999999999999993</v>
      </c>
      <c r="AZ344" s="113">
        <v>11.3</v>
      </c>
      <c r="BA344" s="113">
        <v>10.4</v>
      </c>
      <c r="BB344" s="113">
        <v>11.7</v>
      </c>
      <c r="BC344" s="115"/>
      <c r="BE344" s="116">
        <f t="shared" si="143"/>
        <v>3.7</v>
      </c>
      <c r="BF344" s="113">
        <v>3.2</v>
      </c>
      <c r="BG344" s="113">
        <v>2.2999999999999998</v>
      </c>
      <c r="BI344" s="113">
        <v>3.6</v>
      </c>
      <c r="BJ344" s="113">
        <v>5.7</v>
      </c>
      <c r="BK344" s="115"/>
      <c r="BM344" s="116">
        <f t="shared" si="144"/>
        <v>5.52</v>
      </c>
      <c r="BN344" s="113">
        <v>3.8</v>
      </c>
      <c r="BO344" s="113">
        <v>5.3</v>
      </c>
      <c r="BP344" s="113">
        <v>5.3</v>
      </c>
      <c r="BQ344" s="113">
        <v>5</v>
      </c>
      <c r="BR344" s="113">
        <v>8.1999999999999993</v>
      </c>
      <c r="BU344" s="116">
        <f t="shared" si="145"/>
        <v>8.8000000000000007</v>
      </c>
      <c r="BV344" s="113">
        <v>8.3000000000000007</v>
      </c>
      <c r="BW344" s="113">
        <v>5.7</v>
      </c>
      <c r="BX344" s="113">
        <v>11.3</v>
      </c>
      <c r="BY344" s="113">
        <v>8</v>
      </c>
      <c r="BZ344" s="113">
        <v>10.7</v>
      </c>
      <c r="CC344" s="116">
        <f t="shared" si="146"/>
        <v>11.28</v>
      </c>
      <c r="CD344" s="113">
        <v>10.3</v>
      </c>
      <c r="CE344" s="113">
        <v>8</v>
      </c>
      <c r="CF344" s="113">
        <v>14</v>
      </c>
      <c r="CG344" s="113">
        <v>11.1</v>
      </c>
      <c r="CH344" s="113">
        <v>13</v>
      </c>
      <c r="CK344" s="116">
        <f t="shared" si="147"/>
        <v>10.16</v>
      </c>
      <c r="CL344" s="113">
        <v>10.5</v>
      </c>
      <c r="CM344" s="113">
        <v>7.8</v>
      </c>
      <c r="CN344" s="113">
        <v>11.5</v>
      </c>
      <c r="CO344" s="113">
        <v>10.3</v>
      </c>
      <c r="CP344" s="113">
        <v>10.7</v>
      </c>
      <c r="CS344" s="116">
        <f t="shared" si="148"/>
        <v>9.5749999999999993</v>
      </c>
      <c r="CT344" s="113">
        <v>10.1</v>
      </c>
      <c r="CU344" s="113">
        <v>7.6</v>
      </c>
      <c r="CV344" s="113">
        <v>10.8</v>
      </c>
      <c r="CW344" s="113">
        <v>9.6999999999999993</v>
      </c>
      <c r="CX344" s="113">
        <v>10.199999999999999</v>
      </c>
    </row>
    <row r="345" spans="3:102">
      <c r="C345" s="115">
        <f t="shared" si="149"/>
        <v>344</v>
      </c>
      <c r="D345" s="116">
        <f t="shared" si="126"/>
        <v>10.878549999999999</v>
      </c>
      <c r="E345" s="116">
        <f t="shared" si="127"/>
        <v>9.02</v>
      </c>
      <c r="F345" s="116">
        <f t="shared" si="128"/>
        <v>2.8785499999999988</v>
      </c>
      <c r="G345" s="116">
        <f>指導機関用調整項目!$G$2*F345/$F$367</f>
        <v>2.3129243160598806e-002</v>
      </c>
      <c r="H345" s="116">
        <f t="shared" si="150"/>
        <v>25.316860500080562</v>
      </c>
      <c r="I345" s="116">
        <f>IF(降水量!Y345&gt;0,降水量!Y345*飽差!I345*F345*E345,0)</f>
        <v>1.2766869315412219</v>
      </c>
      <c r="J345" s="116">
        <f>指導機関用調整項目!$G$2*I345/$I$367</f>
        <v>3.7021923099093139e-003</v>
      </c>
      <c r="K345" s="116"/>
      <c r="M345" s="116">
        <f t="shared" si="129"/>
        <v>8.5499999999999989</v>
      </c>
      <c r="N345" s="116">
        <f t="shared" si="130"/>
        <v>9.42</v>
      </c>
      <c r="O345" s="116">
        <f t="shared" si="131"/>
        <v>10.649999999999999</v>
      </c>
      <c r="P345" s="116">
        <f t="shared" si="132"/>
        <v>10.319999999999999</v>
      </c>
      <c r="Q345" s="116">
        <f t="shared" si="133"/>
        <v>3.0250000000000004</v>
      </c>
      <c r="R345" s="116">
        <f t="shared" si="134"/>
        <v>4.8400000000000007</v>
      </c>
      <c r="S345" s="116">
        <f t="shared" si="135"/>
        <v>9.02</v>
      </c>
      <c r="T345" s="116">
        <f t="shared" si="136"/>
        <v>11.080000000000002</v>
      </c>
      <c r="U345" s="116">
        <f t="shared" si="137"/>
        <v>9.9599999999999991</v>
      </c>
      <c r="V345" s="116">
        <f t="shared" si="138"/>
        <v>9.6750000000000007</v>
      </c>
      <c r="Y345" s="116">
        <f t="shared" si="139"/>
        <v>8.5499999999999989</v>
      </c>
      <c r="Z345" s="113">
        <v>7.5</v>
      </c>
      <c r="AA345" s="113">
        <v>6.1</v>
      </c>
      <c r="AB345" s="113">
        <v>11.2</v>
      </c>
      <c r="AC345" s="113">
        <v>9.4</v>
      </c>
      <c r="AE345" s="115"/>
      <c r="AG345" s="116">
        <f t="shared" si="140"/>
        <v>9.42</v>
      </c>
      <c r="AH345" s="113">
        <v>8.6999999999999993</v>
      </c>
      <c r="AI345" s="113">
        <v>7.4</v>
      </c>
      <c r="AJ345" s="113">
        <v>11.9</v>
      </c>
      <c r="AK345" s="113">
        <v>10.1</v>
      </c>
      <c r="AL345" s="113">
        <v>9</v>
      </c>
      <c r="AM345" s="115"/>
      <c r="AO345" s="116">
        <f t="shared" si="141"/>
        <v>10.649999999999999</v>
      </c>
      <c r="AP345" s="113">
        <v>9.1</v>
      </c>
      <c r="AQ345" s="113">
        <v>8.6</v>
      </c>
      <c r="AR345" s="113">
        <v>12.4</v>
      </c>
      <c r="AS345" s="113">
        <v>11.3</v>
      </c>
      <c r="AT345" s="113">
        <v>10.3</v>
      </c>
      <c r="AU345" s="115"/>
      <c r="AW345" s="116">
        <f t="shared" si="142"/>
        <v>10.319999999999999</v>
      </c>
      <c r="AX345" s="113">
        <v>9.1</v>
      </c>
      <c r="AY345" s="113">
        <v>8.1</v>
      </c>
      <c r="AZ345" s="113">
        <v>12.5</v>
      </c>
      <c r="BA345" s="113">
        <v>11.1</v>
      </c>
      <c r="BB345" s="113">
        <v>10.8</v>
      </c>
      <c r="BC345" s="115"/>
      <c r="BE345" s="116">
        <f t="shared" si="143"/>
        <v>3.0250000000000004</v>
      </c>
      <c r="BF345" s="113">
        <v>2.2000000000000002</v>
      </c>
      <c r="BG345" s="113">
        <v>1.5</v>
      </c>
      <c r="BI345" s="113">
        <v>4.2</v>
      </c>
      <c r="BJ345" s="113">
        <v>4.2</v>
      </c>
      <c r="BK345" s="115"/>
      <c r="BM345" s="116">
        <f t="shared" si="144"/>
        <v>4.8400000000000007</v>
      </c>
      <c r="BN345" s="113">
        <v>3.1</v>
      </c>
      <c r="BO345" s="113">
        <v>2.5</v>
      </c>
      <c r="BP345" s="113">
        <v>5.7</v>
      </c>
      <c r="BQ345" s="113">
        <v>5.4</v>
      </c>
      <c r="BR345" s="113">
        <v>7.5</v>
      </c>
      <c r="BU345" s="116">
        <f t="shared" si="145"/>
        <v>9.02</v>
      </c>
      <c r="BV345" s="113">
        <v>7.2</v>
      </c>
      <c r="BW345" s="113">
        <v>6</v>
      </c>
      <c r="BX345" s="113">
        <v>12.4</v>
      </c>
      <c r="BY345" s="113">
        <v>10.4</v>
      </c>
      <c r="BZ345" s="113">
        <v>9.1</v>
      </c>
      <c r="CC345" s="116">
        <f t="shared" si="146"/>
        <v>11.080000000000002</v>
      </c>
      <c r="CD345" s="113">
        <v>9.4</v>
      </c>
      <c r="CE345" s="113">
        <v>8</v>
      </c>
      <c r="CF345" s="113">
        <v>13.8</v>
      </c>
      <c r="CG345" s="113">
        <v>12.4</v>
      </c>
      <c r="CH345" s="113">
        <v>11.8</v>
      </c>
      <c r="CK345" s="116">
        <f t="shared" si="147"/>
        <v>9.9599999999999991</v>
      </c>
      <c r="CL345" s="113">
        <v>8.9</v>
      </c>
      <c r="CM345" s="113">
        <v>7.8</v>
      </c>
      <c r="CN345" s="113">
        <v>11.7</v>
      </c>
      <c r="CO345" s="113">
        <v>11.6</v>
      </c>
      <c r="CP345" s="113">
        <v>9.8000000000000007</v>
      </c>
      <c r="CS345" s="116">
        <f t="shared" si="148"/>
        <v>9.6750000000000007</v>
      </c>
      <c r="CT345" s="113">
        <v>8.3000000000000007</v>
      </c>
      <c r="CU345" s="113">
        <v>8</v>
      </c>
      <c r="CV345" s="113">
        <v>10.9</v>
      </c>
      <c r="CW345" s="113">
        <v>10.3</v>
      </c>
      <c r="CX345" s="113">
        <v>9.5</v>
      </c>
    </row>
    <row r="346" spans="3:102">
      <c r="C346" s="115">
        <f t="shared" si="149"/>
        <v>345</v>
      </c>
      <c r="D346" s="116">
        <f t="shared" si="126"/>
        <v>11.665000000000001</v>
      </c>
      <c r="E346" s="116">
        <f t="shared" si="127"/>
        <v>10</v>
      </c>
      <c r="F346" s="116">
        <f t="shared" si="128"/>
        <v>3.6650000000000009</v>
      </c>
      <c r="G346" s="116">
        <f>指導機関用調整項目!$G$2*F346/$F$367</f>
        <v>2.9448394567957715e-002</v>
      </c>
      <c r="H346" s="116">
        <f t="shared" si="150"/>
        <v>25.346308894648519</v>
      </c>
      <c r="I346" s="116">
        <f>IF(降水量!Y346&gt;0,降水量!Y346*飽差!I346*F346*E346,0)</f>
        <v>1.5735384406130586</v>
      </c>
      <c r="J346" s="116">
        <f>指導機関用調整項目!$G$2*I346/$I$367</f>
        <v>4.5630152312687499e-003</v>
      </c>
      <c r="K346" s="116"/>
      <c r="M346" s="116">
        <f t="shared" si="129"/>
        <v>10.3</v>
      </c>
      <c r="N346" s="116">
        <f t="shared" si="130"/>
        <v>10.320000000000002</v>
      </c>
      <c r="O346" s="116">
        <f t="shared" si="131"/>
        <v>11.399999999999999</v>
      </c>
      <c r="P346" s="116">
        <f t="shared" si="132"/>
        <v>11.62</v>
      </c>
      <c r="Q346" s="116">
        <f t="shared" si="133"/>
        <v>4.4249999999999998</v>
      </c>
      <c r="R346" s="116">
        <f t="shared" si="134"/>
        <v>6.7199999999999989</v>
      </c>
      <c r="S346" s="116">
        <f t="shared" si="135"/>
        <v>10</v>
      </c>
      <c r="T346" s="116">
        <f t="shared" si="136"/>
        <v>12.2</v>
      </c>
      <c r="U346" s="116">
        <f t="shared" si="137"/>
        <v>10.52</v>
      </c>
      <c r="V346" s="116">
        <f t="shared" si="138"/>
        <v>10.475</v>
      </c>
      <c r="Y346" s="116">
        <f t="shared" si="139"/>
        <v>10.3</v>
      </c>
      <c r="Z346" s="113">
        <v>10.5</v>
      </c>
      <c r="AA346" s="113">
        <v>7.8</v>
      </c>
      <c r="AB346" s="113">
        <v>12.2</v>
      </c>
      <c r="AC346" s="113">
        <v>10.7</v>
      </c>
      <c r="AE346" s="115"/>
      <c r="AG346" s="116">
        <f t="shared" si="140"/>
        <v>10.320000000000002</v>
      </c>
      <c r="AH346" s="113">
        <v>10.4</v>
      </c>
      <c r="AI346" s="113">
        <v>7.7</v>
      </c>
      <c r="AJ346" s="113">
        <v>12.8</v>
      </c>
      <c r="AK346" s="113">
        <v>11</v>
      </c>
      <c r="AL346" s="113">
        <v>9.6999999999999993</v>
      </c>
      <c r="AM346" s="115"/>
      <c r="AO346" s="116">
        <f t="shared" si="141"/>
        <v>11.399999999999999</v>
      </c>
      <c r="AP346" s="113">
        <v>11.5</v>
      </c>
      <c r="AQ346" s="113">
        <v>8.9</v>
      </c>
      <c r="AR346" s="113">
        <v>14</v>
      </c>
      <c r="AS346" s="113">
        <v>12.2</v>
      </c>
      <c r="AT346" s="113">
        <v>10.5</v>
      </c>
      <c r="AU346" s="115"/>
      <c r="AW346" s="116">
        <f t="shared" si="142"/>
        <v>11.62</v>
      </c>
      <c r="AX346" s="113">
        <v>11.7</v>
      </c>
      <c r="AY346" s="113">
        <v>8.8000000000000007</v>
      </c>
      <c r="AZ346" s="113">
        <v>13.8</v>
      </c>
      <c r="BA346" s="113">
        <v>13.3</v>
      </c>
      <c r="BB346" s="113">
        <v>10.5</v>
      </c>
      <c r="BC346" s="115"/>
      <c r="BE346" s="116">
        <f t="shared" si="143"/>
        <v>4.4249999999999998</v>
      </c>
      <c r="BF346" s="113">
        <v>4.9000000000000004</v>
      </c>
      <c r="BG346" s="113">
        <v>1.8</v>
      </c>
      <c r="BI346" s="113">
        <v>7.2</v>
      </c>
      <c r="BJ346" s="113">
        <v>3.8</v>
      </c>
      <c r="BK346" s="115"/>
      <c r="BM346" s="116">
        <f t="shared" si="144"/>
        <v>6.7199999999999989</v>
      </c>
      <c r="BN346" s="113">
        <v>6.5</v>
      </c>
      <c r="BO346" s="113">
        <v>2.8</v>
      </c>
      <c r="BP346" s="113">
        <v>9.1</v>
      </c>
      <c r="BQ346" s="113">
        <v>8.9</v>
      </c>
      <c r="BR346" s="113">
        <v>6.3</v>
      </c>
      <c r="BU346" s="116">
        <f t="shared" si="145"/>
        <v>10</v>
      </c>
      <c r="BV346" s="113">
        <v>9.4</v>
      </c>
      <c r="BW346" s="113">
        <v>6.7</v>
      </c>
      <c r="BX346" s="113">
        <v>13.3</v>
      </c>
      <c r="BY346" s="113">
        <v>10.7</v>
      </c>
      <c r="BZ346" s="113">
        <v>9.9</v>
      </c>
      <c r="CC346" s="116">
        <f t="shared" si="146"/>
        <v>12.2</v>
      </c>
      <c r="CD346" s="113">
        <v>11.9</v>
      </c>
      <c r="CE346" s="113">
        <v>8.6999999999999993</v>
      </c>
      <c r="CF346" s="113">
        <v>14.9</v>
      </c>
      <c r="CG346" s="113">
        <v>13.6</v>
      </c>
      <c r="CH346" s="113">
        <v>11.9</v>
      </c>
      <c r="CK346" s="116">
        <f t="shared" si="147"/>
        <v>10.52</v>
      </c>
      <c r="CL346" s="113">
        <v>9.4</v>
      </c>
      <c r="CM346" s="113">
        <v>8.6999999999999993</v>
      </c>
      <c r="CN346" s="113">
        <v>13.1</v>
      </c>
      <c r="CO346" s="113">
        <v>11.5</v>
      </c>
      <c r="CP346" s="113">
        <v>9.9</v>
      </c>
      <c r="CS346" s="116">
        <f t="shared" si="148"/>
        <v>10.475</v>
      </c>
      <c r="CT346" s="113">
        <v>9.5</v>
      </c>
      <c r="CU346" s="113">
        <v>8.6</v>
      </c>
      <c r="CV346" s="113">
        <v>12.3</v>
      </c>
      <c r="CW346" s="113">
        <v>11.4</v>
      </c>
      <c r="CX346" s="113">
        <v>9.6</v>
      </c>
    </row>
    <row r="347" spans="3:102">
      <c r="C347" s="115">
        <f t="shared" si="149"/>
        <v>346</v>
      </c>
      <c r="D347" s="116">
        <f t="shared" si="126"/>
        <v>11.681050000000001</v>
      </c>
      <c r="E347" s="116">
        <f t="shared" si="127"/>
        <v>10.02</v>
      </c>
      <c r="F347" s="116">
        <f t="shared" si="128"/>
        <v>3.6810500000000008</v>
      </c>
      <c r="G347" s="116">
        <f>指導機関用調整項目!$G$2*F347/$F$367</f>
        <v>2.9577356841577279e-002</v>
      </c>
      <c r="H347" s="116">
        <f t="shared" si="150"/>
        <v>25.375886251490098</v>
      </c>
      <c r="I347" s="116">
        <f>IF(降水量!Y347&gt;0,降水量!Y347*飽差!I347*F347*E347,0)</f>
        <v>1.521485352048656</v>
      </c>
      <c r="J347" s="116">
        <f>指導機関用調整項目!$G$2*I347/$I$367</f>
        <v>4.4120694203348835e-003</v>
      </c>
      <c r="K347" s="116"/>
      <c r="M347" s="116">
        <f t="shared" si="129"/>
        <v>10.125</v>
      </c>
      <c r="N347" s="116">
        <f t="shared" si="130"/>
        <v>10.6</v>
      </c>
      <c r="O347" s="116">
        <f t="shared" si="131"/>
        <v>12.174999999999999</v>
      </c>
      <c r="P347" s="116">
        <f t="shared" si="132"/>
        <v>12.14</v>
      </c>
      <c r="Q347" s="116">
        <f t="shared" si="133"/>
        <v>4.7</v>
      </c>
      <c r="R347" s="116">
        <f t="shared" si="134"/>
        <v>8.8000000000000007</v>
      </c>
      <c r="S347" s="116">
        <f t="shared" si="135"/>
        <v>10.02</v>
      </c>
      <c r="T347" s="116">
        <f t="shared" si="136"/>
        <v>12.26</v>
      </c>
      <c r="U347" s="116">
        <f t="shared" si="137"/>
        <v>11.14</v>
      </c>
      <c r="V347" s="116">
        <f t="shared" si="138"/>
        <v>11.3</v>
      </c>
      <c r="Y347" s="116">
        <f t="shared" si="139"/>
        <v>10.125</v>
      </c>
      <c r="Z347" s="113">
        <v>10.3</v>
      </c>
      <c r="AA347" s="113">
        <v>8.1</v>
      </c>
      <c r="AB347" s="113">
        <v>14</v>
      </c>
      <c r="AC347" s="113">
        <v>8.1</v>
      </c>
      <c r="AE347" s="115"/>
      <c r="AG347" s="116">
        <f t="shared" si="140"/>
        <v>10.6</v>
      </c>
      <c r="AH347" s="113">
        <v>9.5</v>
      </c>
      <c r="AI347" s="113">
        <v>8.5</v>
      </c>
      <c r="AJ347" s="113">
        <v>13.9</v>
      </c>
      <c r="AK347" s="113">
        <v>8.6</v>
      </c>
      <c r="AL347" s="113">
        <v>12.5</v>
      </c>
      <c r="AM347" s="115"/>
      <c r="AO347" s="116">
        <f t="shared" si="141"/>
        <v>12.174999999999999</v>
      </c>
      <c r="AP347" s="113">
        <v>10.4</v>
      </c>
      <c r="AQ347" s="113">
        <v>9.6999999999999993</v>
      </c>
      <c r="AR347" s="113">
        <v>14.4</v>
      </c>
      <c r="AS347" s="113">
        <v>10.7</v>
      </c>
      <c r="AT347" s="113">
        <v>13.9</v>
      </c>
      <c r="AU347" s="115"/>
      <c r="AW347" s="116">
        <f t="shared" si="142"/>
        <v>12.14</v>
      </c>
      <c r="AX347" s="113">
        <v>12.3</v>
      </c>
      <c r="AY347" s="113">
        <v>9.3000000000000007</v>
      </c>
      <c r="AZ347" s="113">
        <v>14.7</v>
      </c>
      <c r="BA347" s="113">
        <v>10.7</v>
      </c>
      <c r="BB347" s="113">
        <v>13.7</v>
      </c>
      <c r="BC347" s="115"/>
      <c r="BE347" s="116">
        <f t="shared" si="143"/>
        <v>4.7</v>
      </c>
      <c r="BF347" s="113">
        <v>5.4</v>
      </c>
      <c r="BG347" s="113">
        <v>2.9</v>
      </c>
      <c r="BI347" s="113">
        <v>4.0999999999999996</v>
      </c>
      <c r="BJ347" s="113">
        <v>6.4</v>
      </c>
      <c r="BK347" s="115"/>
      <c r="BM347" s="116">
        <f t="shared" si="144"/>
        <v>8.8000000000000007</v>
      </c>
      <c r="BN347" s="113">
        <v>9.1999999999999993</v>
      </c>
      <c r="BO347" s="113">
        <v>4.5999999999999996</v>
      </c>
      <c r="BP347" s="113">
        <v>13.1</v>
      </c>
      <c r="BQ347" s="113">
        <v>7.1</v>
      </c>
      <c r="BR347" s="113">
        <v>10</v>
      </c>
      <c r="BU347" s="116">
        <f t="shared" si="145"/>
        <v>10.02</v>
      </c>
      <c r="BV347" s="113">
        <v>8.6999999999999993</v>
      </c>
      <c r="BW347" s="113">
        <v>6.9</v>
      </c>
      <c r="BX347" s="113">
        <v>14.5</v>
      </c>
      <c r="BY347" s="113">
        <v>8.6</v>
      </c>
      <c r="BZ347" s="113">
        <v>11.4</v>
      </c>
      <c r="CC347" s="116">
        <f t="shared" si="146"/>
        <v>12.26</v>
      </c>
      <c r="CD347" s="113">
        <v>10.1</v>
      </c>
      <c r="CE347" s="113">
        <v>9.6999999999999993</v>
      </c>
      <c r="CF347" s="113">
        <v>15.7</v>
      </c>
      <c r="CG347" s="113">
        <v>11.9</v>
      </c>
      <c r="CH347" s="113">
        <v>13.9</v>
      </c>
      <c r="CK347" s="116">
        <f t="shared" si="147"/>
        <v>11.14</v>
      </c>
      <c r="CL347" s="113">
        <v>9</v>
      </c>
      <c r="CM347" s="113">
        <v>9.5</v>
      </c>
      <c r="CN347" s="113">
        <v>15.7</v>
      </c>
      <c r="CO347" s="113">
        <v>9.5</v>
      </c>
      <c r="CP347" s="113">
        <v>12</v>
      </c>
      <c r="CS347" s="116">
        <f t="shared" si="148"/>
        <v>11.3</v>
      </c>
      <c r="CT347" s="113">
        <v>9.6999999999999993</v>
      </c>
      <c r="CU347" s="113">
        <v>8.4</v>
      </c>
      <c r="CV347" s="113">
        <v>14.8</v>
      </c>
      <c r="CW347" s="113">
        <v>10</v>
      </c>
      <c r="CX347" s="113">
        <v>12</v>
      </c>
    </row>
    <row r="348" spans="3:102">
      <c r="C348" s="115">
        <f t="shared" si="149"/>
        <v>347</v>
      </c>
      <c r="D348" s="116">
        <f t="shared" si="126"/>
        <v>10.397049999999998</v>
      </c>
      <c r="E348" s="116">
        <f t="shared" si="127"/>
        <v>8.4199999999999982</v>
      </c>
      <c r="F348" s="116">
        <f t="shared" si="128"/>
        <v>2.3970499999999983</v>
      </c>
      <c r="G348" s="116">
        <f>指導機関用調整項目!$G$2*F348/$F$367</f>
        <v>1.9260374952011723e-002</v>
      </c>
      <c r="H348" s="116">
        <f t="shared" si="150"/>
        <v>25.395146626442109</v>
      </c>
      <c r="I348" s="116">
        <f>IF(降水量!Y348&gt;0,降水量!Y348*飽差!I348*F348*E348,0)</f>
        <v>0.84195251594645759</v>
      </c>
      <c r="J348" s="116">
        <f>指導機関用調整項目!$G$2*I348/$I$367</f>
        <v>2.441530537234241e-003</v>
      </c>
      <c r="K348" s="116"/>
      <c r="M348" s="116">
        <f t="shared" si="129"/>
        <v>8.6</v>
      </c>
      <c r="N348" s="116">
        <f t="shared" si="130"/>
        <v>9.1</v>
      </c>
      <c r="O348" s="116">
        <f t="shared" si="131"/>
        <v>10.75</v>
      </c>
      <c r="P348" s="116">
        <f t="shared" si="132"/>
        <v>10.78</v>
      </c>
      <c r="Q348" s="116">
        <f t="shared" si="133"/>
        <v>3.7750000000000004</v>
      </c>
      <c r="R348" s="116">
        <f t="shared" si="134"/>
        <v>7.48</v>
      </c>
      <c r="S348" s="116">
        <f t="shared" si="135"/>
        <v>8.4199999999999982</v>
      </c>
      <c r="T348" s="116">
        <f t="shared" si="136"/>
        <v>10.919999999999998</v>
      </c>
      <c r="U348" s="116">
        <f t="shared" si="137"/>
        <v>9.74</v>
      </c>
      <c r="V348" s="116">
        <f t="shared" si="138"/>
        <v>9.4749999999999996</v>
      </c>
      <c r="Y348" s="116">
        <f t="shared" si="139"/>
        <v>8.6</v>
      </c>
      <c r="Z348" s="113">
        <v>6.8</v>
      </c>
      <c r="AA348" s="113">
        <v>6.8</v>
      </c>
      <c r="AB348" s="113">
        <v>12.4</v>
      </c>
      <c r="AC348" s="113">
        <v>8.4</v>
      </c>
      <c r="AE348" s="115"/>
      <c r="AG348" s="116">
        <f t="shared" si="140"/>
        <v>9.1</v>
      </c>
      <c r="AH348" s="113">
        <v>7.1</v>
      </c>
      <c r="AI348" s="113">
        <v>7.2</v>
      </c>
      <c r="AJ348" s="113">
        <v>12.3</v>
      </c>
      <c r="AK348" s="113">
        <v>8.1999999999999993</v>
      </c>
      <c r="AL348" s="113">
        <v>10.7</v>
      </c>
      <c r="AM348" s="115"/>
      <c r="AO348" s="116">
        <f t="shared" si="141"/>
        <v>10.75</v>
      </c>
      <c r="AP348" s="113">
        <v>8.1</v>
      </c>
      <c r="AQ348" s="113">
        <v>8.6</v>
      </c>
      <c r="AR348" s="113">
        <v>12.8</v>
      </c>
      <c r="AS348" s="113">
        <v>9.3000000000000007</v>
      </c>
      <c r="AT348" s="113">
        <v>12.3</v>
      </c>
      <c r="AU348" s="115"/>
      <c r="AW348" s="116">
        <f t="shared" si="142"/>
        <v>10.78</v>
      </c>
      <c r="AX348" s="113">
        <v>8.8000000000000007</v>
      </c>
      <c r="AY348" s="113">
        <v>8.1</v>
      </c>
      <c r="AZ348" s="113">
        <v>13.4</v>
      </c>
      <c r="BA348" s="113">
        <v>10.1</v>
      </c>
      <c r="BB348" s="113">
        <v>13.5</v>
      </c>
      <c r="BC348" s="115"/>
      <c r="BE348" s="116">
        <f t="shared" si="143"/>
        <v>3.7750000000000004</v>
      </c>
      <c r="BF348" s="113">
        <v>4.0999999999999996</v>
      </c>
      <c r="BG348" s="113">
        <v>1.9</v>
      </c>
      <c r="BI348" s="113">
        <v>4.3</v>
      </c>
      <c r="BJ348" s="113">
        <v>4.8</v>
      </c>
      <c r="BK348" s="115"/>
      <c r="BM348" s="116">
        <f t="shared" si="144"/>
        <v>7.48</v>
      </c>
      <c r="BN348" s="113">
        <v>6.9</v>
      </c>
      <c r="BO348" s="113">
        <v>3.2</v>
      </c>
      <c r="BP348" s="113">
        <v>11</v>
      </c>
      <c r="BQ348" s="113">
        <v>7.7</v>
      </c>
      <c r="BR348" s="113">
        <v>8.6</v>
      </c>
      <c r="BU348" s="116">
        <f t="shared" si="145"/>
        <v>8.4199999999999982</v>
      </c>
      <c r="BV348" s="113">
        <v>7.8</v>
      </c>
      <c r="BW348" s="113">
        <v>5.3</v>
      </c>
      <c r="BX348" s="113">
        <v>11.7</v>
      </c>
      <c r="BY348" s="113">
        <v>8.4</v>
      </c>
      <c r="BZ348" s="113">
        <v>8.9</v>
      </c>
      <c r="CC348" s="116">
        <f t="shared" si="146"/>
        <v>10.919999999999998</v>
      </c>
      <c r="CD348" s="113">
        <v>10.4</v>
      </c>
      <c r="CE348" s="113">
        <v>8.1</v>
      </c>
      <c r="CF348" s="113">
        <v>13.8</v>
      </c>
      <c r="CG348" s="113">
        <v>11.6</v>
      </c>
      <c r="CH348" s="113">
        <v>10.7</v>
      </c>
      <c r="CK348" s="116">
        <f t="shared" si="147"/>
        <v>9.74</v>
      </c>
      <c r="CL348" s="113">
        <v>9.3000000000000007</v>
      </c>
      <c r="CM348" s="113">
        <v>7</v>
      </c>
      <c r="CN348" s="113">
        <v>12.2</v>
      </c>
      <c r="CO348" s="113">
        <v>10.199999999999999</v>
      </c>
      <c r="CP348" s="113">
        <v>10</v>
      </c>
      <c r="CS348" s="116">
        <f t="shared" si="148"/>
        <v>9.4749999999999996</v>
      </c>
      <c r="CT348" s="113">
        <v>8.8000000000000007</v>
      </c>
      <c r="CU348" s="113">
        <v>6.5</v>
      </c>
      <c r="CV348" s="113">
        <v>11.7</v>
      </c>
      <c r="CW348" s="113">
        <v>9.5</v>
      </c>
      <c r="CX348" s="113">
        <v>10.199999999999999</v>
      </c>
    </row>
    <row r="349" spans="3:102">
      <c r="C349" s="115">
        <f t="shared" si="149"/>
        <v>348</v>
      </c>
      <c r="D349" s="116">
        <f t="shared" si="126"/>
        <v>10.07605</v>
      </c>
      <c r="E349" s="116">
        <f t="shared" si="127"/>
        <v>8.02</v>
      </c>
      <c r="F349" s="116">
        <f t="shared" si="128"/>
        <v>2.0760500000000004</v>
      </c>
      <c r="G349" s="116">
        <f>指導機関用調整項目!$G$2*F349/$F$367</f>
        <v>1.6681129479620357e-002</v>
      </c>
      <c r="H349" s="116">
        <f t="shared" si="150"/>
        <v>25.411827755921731</v>
      </c>
      <c r="I349" s="116">
        <f>IF(降水量!Y349&gt;0,降水量!Y349*飽差!I349*F349*E349,0)</f>
        <v>0.605143704909755</v>
      </c>
      <c r="J349" s="116">
        <f>指導機関用調整項目!$G$2*I349/$I$367</f>
        <v>1.7548220439621452e-003</v>
      </c>
      <c r="K349" s="116"/>
      <c r="M349" s="116">
        <f t="shared" si="129"/>
        <v>10.125</v>
      </c>
      <c r="N349" s="116">
        <f t="shared" si="130"/>
        <v>8.44</v>
      </c>
      <c r="O349" s="116">
        <f t="shared" si="131"/>
        <v>9.625</v>
      </c>
      <c r="P349" s="116">
        <f t="shared" si="132"/>
        <v>10.08</v>
      </c>
      <c r="Q349" s="116">
        <f t="shared" si="133"/>
        <v>3.15</v>
      </c>
      <c r="R349" s="116">
        <f t="shared" si="134"/>
        <v>6.58</v>
      </c>
      <c r="S349" s="116">
        <f t="shared" si="135"/>
        <v>8.02</v>
      </c>
      <c r="T349" s="116">
        <f t="shared" si="136"/>
        <v>10.76</v>
      </c>
      <c r="U349" s="116">
        <f t="shared" si="137"/>
        <v>9.32</v>
      </c>
      <c r="V349" s="116">
        <f t="shared" si="138"/>
        <v>8.0749999999999993</v>
      </c>
      <c r="Y349" s="116">
        <f t="shared" si="139"/>
        <v>10.125</v>
      </c>
      <c r="Z349" s="113">
        <v>9.8000000000000007</v>
      </c>
      <c r="AA349" s="113">
        <v>7.1</v>
      </c>
      <c r="AB349" s="113">
        <v>13.2</v>
      </c>
      <c r="AC349" s="113">
        <v>10.4</v>
      </c>
      <c r="AE349" s="115"/>
      <c r="AG349" s="116">
        <f t="shared" si="140"/>
        <v>8.44</v>
      </c>
      <c r="AH349" s="113">
        <v>7.3</v>
      </c>
      <c r="AI349" s="113">
        <v>6.4</v>
      </c>
      <c r="AJ349" s="113">
        <v>12.5</v>
      </c>
      <c r="AK349" s="113">
        <v>9.1</v>
      </c>
      <c r="AL349" s="113">
        <v>6.9</v>
      </c>
      <c r="AM349" s="115"/>
      <c r="AO349" s="116">
        <f t="shared" si="141"/>
        <v>9.625</v>
      </c>
      <c r="AP349" s="113">
        <v>9.1999999999999993</v>
      </c>
      <c r="AQ349" s="113">
        <v>7.5</v>
      </c>
      <c r="AR349" s="113">
        <v>13.2</v>
      </c>
      <c r="AS349" s="113">
        <v>9.8000000000000007</v>
      </c>
      <c r="AT349" s="113">
        <v>8</v>
      </c>
      <c r="AU349" s="115"/>
      <c r="AW349" s="116">
        <f t="shared" si="142"/>
        <v>10.08</v>
      </c>
      <c r="AX349" s="113">
        <v>10.4</v>
      </c>
      <c r="AY349" s="113">
        <v>8.1</v>
      </c>
      <c r="AZ349" s="113">
        <v>13.8</v>
      </c>
      <c r="BA349" s="113">
        <v>9.6</v>
      </c>
      <c r="BB349" s="113">
        <v>8.5</v>
      </c>
      <c r="BC349" s="115"/>
      <c r="BE349" s="116">
        <f t="shared" si="143"/>
        <v>3.15</v>
      </c>
      <c r="BF349" s="113">
        <v>5.5</v>
      </c>
      <c r="BG349" s="113">
        <v>2</v>
      </c>
      <c r="BI349" s="113">
        <v>3</v>
      </c>
      <c r="BJ349" s="113">
        <v>2.1</v>
      </c>
      <c r="BK349" s="115"/>
      <c r="BM349" s="116">
        <f t="shared" si="144"/>
        <v>6.58</v>
      </c>
      <c r="BN349" s="113">
        <v>9.1999999999999993</v>
      </c>
      <c r="BO349" s="113">
        <v>4</v>
      </c>
      <c r="BP349" s="113">
        <v>9</v>
      </c>
      <c r="BQ349" s="113">
        <v>6</v>
      </c>
      <c r="BR349" s="113">
        <v>4.7</v>
      </c>
      <c r="BU349" s="116">
        <f t="shared" si="145"/>
        <v>8.02</v>
      </c>
      <c r="BV349" s="113">
        <v>9.1999999999999993</v>
      </c>
      <c r="BW349" s="113">
        <v>5.4</v>
      </c>
      <c r="BX349" s="113">
        <v>12.6</v>
      </c>
      <c r="BY349" s="113">
        <v>6.1</v>
      </c>
      <c r="BZ349" s="113">
        <v>6.8</v>
      </c>
      <c r="CC349" s="116">
        <f t="shared" si="146"/>
        <v>10.76</v>
      </c>
      <c r="CD349" s="113">
        <v>11.4</v>
      </c>
      <c r="CE349" s="113">
        <v>8.6</v>
      </c>
      <c r="CF349" s="113">
        <v>14.5</v>
      </c>
      <c r="CG349" s="113">
        <v>9.1</v>
      </c>
      <c r="CH349" s="113">
        <v>10.199999999999999</v>
      </c>
      <c r="CK349" s="116">
        <f t="shared" si="147"/>
        <v>9.32</v>
      </c>
      <c r="CL349" s="113">
        <v>11</v>
      </c>
      <c r="CM349" s="113">
        <v>7.8</v>
      </c>
      <c r="CN349" s="113">
        <v>12.3</v>
      </c>
      <c r="CO349" s="113">
        <v>7.9</v>
      </c>
      <c r="CP349" s="113">
        <v>7.6</v>
      </c>
      <c r="CS349" s="116">
        <f t="shared" si="148"/>
        <v>8.0749999999999993</v>
      </c>
      <c r="CT349" s="113">
        <v>10.5</v>
      </c>
      <c r="CU349" s="113">
        <v>7</v>
      </c>
      <c r="CV349" s="113">
        <v>11.3</v>
      </c>
      <c r="CW349" s="113">
        <v>6.5</v>
      </c>
      <c r="CX349" s="113">
        <v>7.5</v>
      </c>
    </row>
    <row r="350" spans="3:102">
      <c r="C350" s="115">
        <f t="shared" si="149"/>
        <v>349</v>
      </c>
      <c r="D350" s="116">
        <f t="shared" si="126"/>
        <v>9.6908500000000011</v>
      </c>
      <c r="E350" s="116">
        <f t="shared" si="127"/>
        <v>7.5400000000000009</v>
      </c>
      <c r="F350" s="116">
        <f t="shared" si="128"/>
        <v>1.6908500000000011</v>
      </c>
      <c r="G350" s="116">
        <f>指導機関用調整項目!$G$2*F350/$F$367</f>
        <v>1.3586034912750702e-002</v>
      </c>
      <c r="H350" s="116">
        <f t="shared" si="150"/>
        <v>25.425413790834483</v>
      </c>
      <c r="I350" s="116">
        <f>IF(降水量!Y350&gt;0,降水量!Y350*飽差!I350*F350*E350,0)</f>
        <v>0.61714047386082449</v>
      </c>
      <c r="J350" s="116">
        <f>指導機関用調整項目!$G$2*I350/$I$367</f>
        <v>1.7896107965193527e-003</v>
      </c>
      <c r="K350" s="116"/>
      <c r="M350" s="116">
        <f t="shared" si="129"/>
        <v>9.5250000000000004</v>
      </c>
      <c r="N350" s="116">
        <f t="shared" si="130"/>
        <v>8.76</v>
      </c>
      <c r="O350" s="116">
        <f t="shared" si="131"/>
        <v>9.6</v>
      </c>
      <c r="P350" s="116">
        <f t="shared" si="132"/>
        <v>9.9599999999999991</v>
      </c>
      <c r="Q350" s="116">
        <f t="shared" si="133"/>
        <v>2.15</v>
      </c>
      <c r="R350" s="116">
        <f t="shared" si="134"/>
        <v>5.24</v>
      </c>
      <c r="S350" s="116">
        <f t="shared" si="135"/>
        <v>7.5400000000000009</v>
      </c>
      <c r="T350" s="116">
        <f t="shared" si="136"/>
        <v>10.020000000000001</v>
      </c>
      <c r="U350" s="116">
        <f t="shared" si="137"/>
        <v>9.1999999999999993</v>
      </c>
      <c r="V350" s="116">
        <f t="shared" si="138"/>
        <v>8.5250000000000004</v>
      </c>
      <c r="Y350" s="116">
        <f t="shared" si="139"/>
        <v>9.5250000000000004</v>
      </c>
      <c r="Z350" s="113">
        <v>9</v>
      </c>
      <c r="AA350" s="113">
        <v>8.1</v>
      </c>
      <c r="AB350" s="113">
        <v>14.9</v>
      </c>
      <c r="AC350" s="113">
        <v>6.1</v>
      </c>
      <c r="AE350" s="115"/>
      <c r="AG350" s="116">
        <f t="shared" si="140"/>
        <v>8.76</v>
      </c>
      <c r="AH350" s="113">
        <v>7.6</v>
      </c>
      <c r="AI350" s="113">
        <v>7.6</v>
      </c>
      <c r="AJ350" s="113">
        <v>14.5</v>
      </c>
      <c r="AK350" s="113">
        <v>6.1</v>
      </c>
      <c r="AL350" s="113">
        <v>8</v>
      </c>
      <c r="AM350" s="115"/>
      <c r="AO350" s="116">
        <f t="shared" si="141"/>
        <v>9.6</v>
      </c>
      <c r="AP350" s="113">
        <v>8.9</v>
      </c>
      <c r="AQ350" s="113">
        <v>8.3000000000000007</v>
      </c>
      <c r="AR350" s="113">
        <v>14.8</v>
      </c>
      <c r="AS350" s="113">
        <v>6.4</v>
      </c>
      <c r="AT350" s="113">
        <v>8.9</v>
      </c>
      <c r="AU350" s="115"/>
      <c r="AW350" s="116">
        <f t="shared" si="142"/>
        <v>9.9599999999999991</v>
      </c>
      <c r="AX350" s="113">
        <v>10.199999999999999</v>
      </c>
      <c r="AY350" s="113">
        <v>9.3000000000000007</v>
      </c>
      <c r="AZ350" s="113">
        <v>15.2</v>
      </c>
      <c r="BA350" s="113">
        <v>6.4</v>
      </c>
      <c r="BB350" s="113">
        <v>8.6999999999999993</v>
      </c>
      <c r="BC350" s="115"/>
      <c r="BE350" s="116">
        <f t="shared" si="143"/>
        <v>2.15</v>
      </c>
      <c r="BF350" s="113">
        <v>3.1</v>
      </c>
      <c r="BG350" s="113">
        <v>2.2999999999999998</v>
      </c>
      <c r="BI350" s="113">
        <v>0.8</v>
      </c>
      <c r="BJ350" s="113">
        <v>2.4</v>
      </c>
      <c r="BK350" s="115"/>
      <c r="BM350" s="116">
        <f t="shared" si="144"/>
        <v>5.24</v>
      </c>
      <c r="BN350" s="113">
        <v>5.5</v>
      </c>
      <c r="BO350" s="113">
        <v>4.9000000000000004</v>
      </c>
      <c r="BP350" s="113">
        <v>10.199999999999999</v>
      </c>
      <c r="BQ350" s="113">
        <v>1.9</v>
      </c>
      <c r="BR350" s="113">
        <v>3.7</v>
      </c>
      <c r="BU350" s="116">
        <f t="shared" si="145"/>
        <v>7.5400000000000009</v>
      </c>
      <c r="BV350" s="113">
        <v>6.4</v>
      </c>
      <c r="BW350" s="113">
        <v>6.2</v>
      </c>
      <c r="BX350" s="113">
        <v>13.6</v>
      </c>
      <c r="BY350" s="113">
        <v>3.7</v>
      </c>
      <c r="BZ350" s="113">
        <v>7.8</v>
      </c>
      <c r="CC350" s="116">
        <f t="shared" si="146"/>
        <v>10.020000000000001</v>
      </c>
      <c r="CD350" s="113">
        <v>8.8000000000000007</v>
      </c>
      <c r="CE350" s="113">
        <v>8.5</v>
      </c>
      <c r="CF350" s="113">
        <v>15.8</v>
      </c>
      <c r="CG350" s="113">
        <v>6.2</v>
      </c>
      <c r="CH350" s="113">
        <v>10.8</v>
      </c>
      <c r="CK350" s="116">
        <f t="shared" si="147"/>
        <v>9.1999999999999993</v>
      </c>
      <c r="CL350" s="113">
        <v>8.4</v>
      </c>
      <c r="CM350" s="113">
        <v>8.1</v>
      </c>
      <c r="CN350" s="113">
        <v>14.6</v>
      </c>
      <c r="CO350" s="113">
        <v>5.3</v>
      </c>
      <c r="CP350" s="113">
        <v>9.6</v>
      </c>
      <c r="CS350" s="116">
        <f t="shared" si="148"/>
        <v>8.5250000000000004</v>
      </c>
      <c r="CT350" s="113">
        <v>8.3000000000000007</v>
      </c>
      <c r="CU350" s="113">
        <v>7.7</v>
      </c>
      <c r="CV350" s="113">
        <v>12.3</v>
      </c>
      <c r="CW350" s="113">
        <v>5.6</v>
      </c>
      <c r="CX350" s="113">
        <v>8.5</v>
      </c>
    </row>
    <row r="351" spans="3:102">
      <c r="C351" s="115">
        <f t="shared" si="149"/>
        <v>350</v>
      </c>
      <c r="D351" s="116">
        <f t="shared" si="126"/>
        <v>10.07605</v>
      </c>
      <c r="E351" s="116">
        <f t="shared" si="127"/>
        <v>8.02</v>
      </c>
      <c r="F351" s="116">
        <f t="shared" si="128"/>
        <v>2.0760500000000004</v>
      </c>
      <c r="G351" s="116">
        <f>指導機関用調整項目!$G$2*F351/$F$367</f>
        <v>1.6681129479620357e-002</v>
      </c>
      <c r="H351" s="116">
        <f t="shared" si="150"/>
        <v>25.442094920314105</v>
      </c>
      <c r="I351" s="116">
        <f>IF(降水量!Y351&gt;0,降水量!Y351*飽差!I351*F351*E351,0)</f>
        <v>0.69125469948479279</v>
      </c>
      <c r="J351" s="116">
        <f>指導機関用調整項目!$G$2*I351/$I$367</f>
        <v>2.0045304525298517e-003</v>
      </c>
      <c r="K351" s="116"/>
      <c r="M351" s="116">
        <f t="shared" si="129"/>
        <v>10.25</v>
      </c>
      <c r="N351" s="116">
        <f t="shared" si="130"/>
        <v>9.58</v>
      </c>
      <c r="O351" s="116">
        <f t="shared" si="131"/>
        <v>11.225</v>
      </c>
      <c r="P351" s="116">
        <f t="shared" si="132"/>
        <v>10.96</v>
      </c>
      <c r="Q351" s="116">
        <f t="shared" si="133"/>
        <v>2.4</v>
      </c>
      <c r="R351" s="116">
        <f t="shared" si="134"/>
        <v>6.44</v>
      </c>
      <c r="S351" s="116">
        <f t="shared" si="135"/>
        <v>8.02</v>
      </c>
      <c r="T351" s="116">
        <f t="shared" si="136"/>
        <v>10.62</v>
      </c>
      <c r="U351" s="116">
        <f t="shared" si="137"/>
        <v>9.7799999999999994</v>
      </c>
      <c r="V351" s="116">
        <f t="shared" si="138"/>
        <v>9.0250000000000004</v>
      </c>
      <c r="Y351" s="116">
        <f t="shared" si="139"/>
        <v>10.25</v>
      </c>
      <c r="Z351" s="113">
        <v>7</v>
      </c>
      <c r="AA351" s="113">
        <v>7</v>
      </c>
      <c r="AB351" s="113">
        <v>19.899999999999999</v>
      </c>
      <c r="AC351" s="113">
        <v>7.1</v>
      </c>
      <c r="AE351" s="115"/>
      <c r="AG351" s="116">
        <f t="shared" si="140"/>
        <v>9.58</v>
      </c>
      <c r="AH351" s="113">
        <v>7.1</v>
      </c>
      <c r="AI351" s="113">
        <v>5.3</v>
      </c>
      <c r="AJ351" s="113">
        <v>18.399999999999999</v>
      </c>
      <c r="AK351" s="113">
        <v>7.5</v>
      </c>
      <c r="AL351" s="113">
        <v>9.6</v>
      </c>
      <c r="AM351" s="115"/>
      <c r="AO351" s="116">
        <f t="shared" si="141"/>
        <v>11.225</v>
      </c>
      <c r="AP351" s="113">
        <v>8.6</v>
      </c>
      <c r="AQ351" s="113">
        <v>6.9</v>
      </c>
      <c r="AR351" s="113">
        <v>19.7</v>
      </c>
      <c r="AS351" s="113">
        <v>7.8</v>
      </c>
      <c r="AT351" s="113">
        <v>10.5</v>
      </c>
      <c r="AU351" s="115"/>
      <c r="AW351" s="116">
        <f t="shared" si="142"/>
        <v>10.96</v>
      </c>
      <c r="AX351" s="113">
        <v>8.4</v>
      </c>
      <c r="AY351" s="113">
        <v>7.4</v>
      </c>
      <c r="AZ351" s="113">
        <v>19.899999999999999</v>
      </c>
      <c r="BA351" s="113">
        <v>8.1</v>
      </c>
      <c r="BB351" s="113">
        <v>11</v>
      </c>
      <c r="BC351" s="115"/>
      <c r="BE351" s="116">
        <f t="shared" si="143"/>
        <v>2.4</v>
      </c>
      <c r="BF351" s="113">
        <v>1.6</v>
      </c>
      <c r="BG351" s="113">
        <v>1.2</v>
      </c>
      <c r="BI351" s="113">
        <v>3.2</v>
      </c>
      <c r="BJ351" s="113">
        <v>3.6</v>
      </c>
      <c r="BK351" s="115"/>
      <c r="BM351" s="116">
        <f t="shared" si="144"/>
        <v>6.44</v>
      </c>
      <c r="BN351" s="113">
        <v>2.6</v>
      </c>
      <c r="BO351" s="113">
        <v>3</v>
      </c>
      <c r="BP351" s="113">
        <v>15.7</v>
      </c>
      <c r="BQ351" s="113">
        <v>5.2</v>
      </c>
      <c r="BR351" s="113">
        <v>5.7</v>
      </c>
      <c r="BU351" s="116">
        <f t="shared" si="145"/>
        <v>8.02</v>
      </c>
      <c r="BV351" s="113">
        <v>6.2</v>
      </c>
      <c r="BW351" s="113">
        <v>3.7</v>
      </c>
      <c r="BX351" s="113">
        <v>15.7</v>
      </c>
      <c r="BY351" s="113">
        <v>5.6</v>
      </c>
      <c r="BZ351" s="113">
        <v>8.9</v>
      </c>
      <c r="CC351" s="116">
        <f t="shared" si="146"/>
        <v>10.62</v>
      </c>
      <c r="CD351" s="113">
        <v>9.1</v>
      </c>
      <c r="CE351" s="113">
        <v>6.9</v>
      </c>
      <c r="CF351" s="113">
        <v>17.7</v>
      </c>
      <c r="CG351" s="113">
        <v>8</v>
      </c>
      <c r="CH351" s="113">
        <v>11.4</v>
      </c>
      <c r="CK351" s="116">
        <f t="shared" si="147"/>
        <v>9.7799999999999994</v>
      </c>
      <c r="CL351" s="113">
        <v>8.4</v>
      </c>
      <c r="CM351" s="113">
        <v>6.2</v>
      </c>
      <c r="CN351" s="113">
        <v>17</v>
      </c>
      <c r="CO351" s="113">
        <v>6.9</v>
      </c>
      <c r="CP351" s="113">
        <v>10.4</v>
      </c>
      <c r="CS351" s="116">
        <f t="shared" si="148"/>
        <v>9.0250000000000004</v>
      </c>
      <c r="CT351" s="113">
        <v>7.1</v>
      </c>
      <c r="CU351" s="113">
        <v>4.9000000000000004</v>
      </c>
      <c r="CV351" s="113">
        <v>14.8</v>
      </c>
      <c r="CW351" s="113">
        <v>7.2</v>
      </c>
      <c r="CX351" s="113">
        <v>9.1999999999999993</v>
      </c>
    </row>
    <row r="352" spans="3:102">
      <c r="C352" s="115">
        <f t="shared" si="149"/>
        <v>351</v>
      </c>
      <c r="D352" s="116">
        <f t="shared" si="126"/>
        <v>8.9525500000000005</v>
      </c>
      <c r="E352" s="116">
        <f t="shared" si="127"/>
        <v>6.62</v>
      </c>
      <c r="F352" s="116">
        <f t="shared" si="128"/>
        <v>0.95255000000000045</v>
      </c>
      <c r="G352" s="116">
        <f>指導機関用調整項目!$G$2*F352/$F$367</f>
        <v>7.6537703262505126e-003</v>
      </c>
      <c r="H352" s="116">
        <f t="shared" si="150"/>
        <v>25.449748690640355</v>
      </c>
      <c r="I352" s="116">
        <f>IF(降水量!Y352&gt;0,降水量!Y352*飽差!I352*F352*E352,0)</f>
        <v>0.43304983272703218</v>
      </c>
      <c r="J352" s="116">
        <f>指導機関用調整項目!$G$2*I352/$I$367</f>
        <v>1.2557767459827466e-003</v>
      </c>
      <c r="K352" s="116"/>
      <c r="M352" s="116">
        <f t="shared" si="129"/>
        <v>8.7999999999999989</v>
      </c>
      <c r="N352" s="116">
        <f t="shared" si="130"/>
        <v>8.52</v>
      </c>
      <c r="O352" s="116">
        <f t="shared" si="131"/>
        <v>9.25</v>
      </c>
      <c r="P352" s="116">
        <f t="shared" si="132"/>
        <v>9.68</v>
      </c>
      <c r="Q352" s="116">
        <f t="shared" si="133"/>
        <v>3.3499999999999996</v>
      </c>
      <c r="R352" s="116">
        <f t="shared" si="134"/>
        <v>5.8</v>
      </c>
      <c r="S352" s="116">
        <f t="shared" si="135"/>
        <v>6.62</v>
      </c>
      <c r="T352" s="116">
        <f t="shared" si="136"/>
        <v>9.0800000000000018</v>
      </c>
      <c r="U352" s="116">
        <f t="shared" si="137"/>
        <v>8.379999999999999</v>
      </c>
      <c r="V352" s="116">
        <f t="shared" si="138"/>
        <v>7.25</v>
      </c>
      <c r="Y352" s="116">
        <f t="shared" si="139"/>
        <v>8.7999999999999989</v>
      </c>
      <c r="Z352" s="113">
        <v>9.1999999999999993</v>
      </c>
      <c r="AA352" s="113">
        <v>8.6</v>
      </c>
      <c r="AB352" s="113">
        <v>10.1</v>
      </c>
      <c r="AC352" s="113">
        <v>7.3</v>
      </c>
      <c r="AE352" s="115"/>
      <c r="AG352" s="116">
        <f t="shared" si="140"/>
        <v>8.52</v>
      </c>
      <c r="AH352" s="113">
        <v>8.5</v>
      </c>
      <c r="AI352" s="113">
        <v>6.4</v>
      </c>
      <c r="AJ352" s="113">
        <v>10</v>
      </c>
      <c r="AK352" s="113">
        <v>7.1</v>
      </c>
      <c r="AL352" s="113">
        <v>10.6</v>
      </c>
      <c r="AM352" s="115"/>
      <c r="AO352" s="116">
        <f t="shared" si="141"/>
        <v>9.25</v>
      </c>
      <c r="AP352" s="113">
        <v>9.5</v>
      </c>
      <c r="AQ352" s="113">
        <v>8.6</v>
      </c>
      <c r="AR352" s="113">
        <v>9.3000000000000007</v>
      </c>
      <c r="AS352" s="113">
        <v>8.1</v>
      </c>
      <c r="AT352" s="113">
        <v>11</v>
      </c>
      <c r="AU352" s="115"/>
      <c r="AW352" s="116">
        <f t="shared" si="142"/>
        <v>9.68</v>
      </c>
      <c r="AX352" s="113">
        <v>10</v>
      </c>
      <c r="AY352" s="113">
        <v>9.8000000000000007</v>
      </c>
      <c r="AZ352" s="113">
        <v>9</v>
      </c>
      <c r="BA352" s="113">
        <v>8.1</v>
      </c>
      <c r="BB352" s="113">
        <v>11.5</v>
      </c>
      <c r="BC352" s="115"/>
      <c r="BE352" s="116">
        <f t="shared" si="143"/>
        <v>3.3499999999999996</v>
      </c>
      <c r="BF352" s="113">
        <v>3.5</v>
      </c>
      <c r="BG352" s="113">
        <v>2.8</v>
      </c>
      <c r="BI352" s="113">
        <v>2.2999999999999998</v>
      </c>
      <c r="BJ352" s="113">
        <v>4.8</v>
      </c>
      <c r="BK352" s="115"/>
      <c r="BM352" s="116">
        <f t="shared" si="144"/>
        <v>5.8</v>
      </c>
      <c r="BN352" s="113">
        <v>5.2</v>
      </c>
      <c r="BO352" s="113">
        <v>5.6</v>
      </c>
      <c r="BP352" s="113">
        <v>6.1</v>
      </c>
      <c r="BQ352" s="113">
        <v>3.8</v>
      </c>
      <c r="BR352" s="113">
        <v>8.3000000000000007</v>
      </c>
      <c r="BU352" s="116">
        <f t="shared" si="145"/>
        <v>6.62</v>
      </c>
      <c r="BV352" s="113">
        <v>8.4</v>
      </c>
      <c r="BW352" s="113">
        <v>6.3</v>
      </c>
      <c r="BX352" s="113">
        <v>4.8</v>
      </c>
      <c r="BY352" s="113">
        <v>4.3</v>
      </c>
      <c r="BZ352" s="113">
        <v>9.3000000000000007</v>
      </c>
      <c r="CC352" s="116">
        <f t="shared" si="146"/>
        <v>9.0800000000000018</v>
      </c>
      <c r="CD352" s="113">
        <v>11.1</v>
      </c>
      <c r="CE352" s="113">
        <v>8.6</v>
      </c>
      <c r="CF352" s="113">
        <v>7</v>
      </c>
      <c r="CG352" s="113">
        <v>7</v>
      </c>
      <c r="CH352" s="113">
        <v>11.7</v>
      </c>
      <c r="CK352" s="116">
        <f t="shared" si="147"/>
        <v>8.379999999999999</v>
      </c>
      <c r="CL352" s="113">
        <v>10.6</v>
      </c>
      <c r="CM352" s="113">
        <v>8.1</v>
      </c>
      <c r="CN352" s="113">
        <v>6.6</v>
      </c>
      <c r="CO352" s="113">
        <v>6.4</v>
      </c>
      <c r="CP352" s="113">
        <v>10.199999999999999</v>
      </c>
      <c r="CS352" s="116">
        <f t="shared" si="148"/>
        <v>7.25</v>
      </c>
      <c r="CT352" s="113">
        <v>9.1999999999999993</v>
      </c>
      <c r="CU352" s="113">
        <v>7.4</v>
      </c>
      <c r="CV352" s="113">
        <v>6.2</v>
      </c>
      <c r="CW352" s="113">
        <v>5.8</v>
      </c>
      <c r="CX352" s="113">
        <v>9.6</v>
      </c>
    </row>
    <row r="353" spans="3:102">
      <c r="C353" s="115">
        <f t="shared" si="149"/>
        <v>352</v>
      </c>
      <c r="D353" s="116">
        <f t="shared" si="126"/>
        <v>7.3635999999999999</v>
      </c>
      <c r="E353" s="116">
        <f t="shared" si="127"/>
        <v>4.6400000000000006</v>
      </c>
      <c r="F353" s="116">
        <f t="shared" si="128"/>
        <v>0.36818000000000001</v>
      </c>
      <c r="G353" s="116">
        <f>指導機関用調整項目!$G$2*F353/$F$367</f>
        <v>2.9583383116045482e-003</v>
      </c>
      <c r="H353" s="116">
        <f t="shared" si="150"/>
        <v>25.452707028951959</v>
      </c>
      <c r="I353" s="116">
        <f>IF(降水量!Y353&gt;0,降水量!Y353*飽差!I353*F353*E353,0)</f>
        <v>0.10585269323061869</v>
      </c>
      <c r="J353" s="116">
        <f>指導機関用調整項目!$G$2*I353/$I$367</f>
        <v>3.0695624524682691e-004</v>
      </c>
      <c r="K353" s="116"/>
      <c r="M353" s="116">
        <f t="shared" si="129"/>
        <v>7.5500000000000007</v>
      </c>
      <c r="N353" s="116">
        <f t="shared" si="130"/>
        <v>6.5199999999999987</v>
      </c>
      <c r="O353" s="116">
        <f t="shared" si="131"/>
        <v>6.1749999999999998</v>
      </c>
      <c r="P353" s="116">
        <f t="shared" si="132"/>
        <v>7.44</v>
      </c>
      <c r="Q353" s="116">
        <f t="shared" si="133"/>
        <v>1.2250000000000001</v>
      </c>
      <c r="R353" s="116">
        <f t="shared" si="134"/>
        <v>3.28</v>
      </c>
      <c r="S353" s="116">
        <f t="shared" si="135"/>
        <v>4.6400000000000006</v>
      </c>
      <c r="T353" s="116">
        <f t="shared" si="136"/>
        <v>7</v>
      </c>
      <c r="U353" s="116">
        <f t="shared" si="137"/>
        <v>6.42</v>
      </c>
      <c r="V353" s="116">
        <f t="shared" si="138"/>
        <v>5.375</v>
      </c>
      <c r="Y353" s="116">
        <f t="shared" si="139"/>
        <v>7.5500000000000007</v>
      </c>
      <c r="Z353" s="113">
        <v>9.9</v>
      </c>
      <c r="AA353" s="113">
        <v>7.2</v>
      </c>
      <c r="AB353" s="113">
        <v>6</v>
      </c>
      <c r="AC353" s="113">
        <v>7.1</v>
      </c>
      <c r="AE353" s="115"/>
      <c r="AG353" s="116">
        <f t="shared" si="140"/>
        <v>6.5199999999999987</v>
      </c>
      <c r="AH353" s="113">
        <v>9.9</v>
      </c>
      <c r="AI353" s="113">
        <v>6.9</v>
      </c>
      <c r="AJ353" s="113">
        <v>5.6</v>
      </c>
      <c r="AK353" s="113">
        <v>5.4</v>
      </c>
      <c r="AL353" s="113">
        <v>4.8</v>
      </c>
      <c r="AM353" s="115"/>
      <c r="AO353" s="116">
        <f t="shared" si="141"/>
        <v>6.1749999999999998</v>
      </c>
      <c r="AP353" s="113">
        <v>11.3</v>
      </c>
      <c r="AQ353" s="113">
        <v>7.5</v>
      </c>
      <c r="AR353" s="113">
        <v>6.3</v>
      </c>
      <c r="AS353" s="113">
        <v>5.6</v>
      </c>
      <c r="AT353" s="113">
        <v>5.3</v>
      </c>
      <c r="AU353" s="115"/>
      <c r="AW353" s="116">
        <f t="shared" si="142"/>
        <v>7.44</v>
      </c>
      <c r="AX353" s="113">
        <v>10.9</v>
      </c>
      <c r="AY353" s="113">
        <v>8.9</v>
      </c>
      <c r="AZ353" s="113">
        <v>6.2</v>
      </c>
      <c r="BA353" s="113">
        <v>5.6</v>
      </c>
      <c r="BB353" s="113">
        <v>5.6</v>
      </c>
      <c r="BC353" s="115"/>
      <c r="BE353" s="116">
        <f t="shared" si="143"/>
        <v>1.2250000000000001</v>
      </c>
      <c r="BF353" s="113">
        <v>3.7</v>
      </c>
      <c r="BG353" s="113">
        <v>3</v>
      </c>
      <c r="BI353" s="113">
        <v>-0.5</v>
      </c>
      <c r="BJ353" s="113">
        <v>-1.3</v>
      </c>
      <c r="BK353" s="115"/>
      <c r="BM353" s="116">
        <f t="shared" si="144"/>
        <v>3.28</v>
      </c>
      <c r="BN353" s="113">
        <v>5.6</v>
      </c>
      <c r="BO353" s="113">
        <v>4.5999999999999996</v>
      </c>
      <c r="BP353" s="113">
        <v>2.2999999999999998</v>
      </c>
      <c r="BQ353" s="113">
        <v>2.5</v>
      </c>
      <c r="BR353" s="113">
        <v>1.4</v>
      </c>
      <c r="BU353" s="116">
        <f t="shared" si="145"/>
        <v>4.6400000000000006</v>
      </c>
      <c r="BV353" s="113">
        <v>8.9</v>
      </c>
      <c r="BW353" s="113">
        <v>6.5</v>
      </c>
      <c r="BX353" s="113">
        <v>3.7</v>
      </c>
      <c r="BY353" s="113">
        <v>2</v>
      </c>
      <c r="BZ353" s="113">
        <v>2.1</v>
      </c>
      <c r="CC353" s="116">
        <f t="shared" si="146"/>
        <v>7</v>
      </c>
      <c r="CD353" s="113">
        <v>11.4</v>
      </c>
      <c r="CE353" s="113">
        <v>8.9</v>
      </c>
      <c r="CF353" s="113">
        <v>5.9</v>
      </c>
      <c r="CG353" s="113">
        <v>4.4000000000000004</v>
      </c>
      <c r="CH353" s="113">
        <v>4.4000000000000004</v>
      </c>
      <c r="CK353" s="116">
        <f t="shared" si="147"/>
        <v>6.42</v>
      </c>
      <c r="CL353" s="113">
        <v>10.5</v>
      </c>
      <c r="CM353" s="113">
        <v>8.1</v>
      </c>
      <c r="CN353" s="113">
        <v>5.6</v>
      </c>
      <c r="CO353" s="113">
        <v>3.9</v>
      </c>
      <c r="CP353" s="113">
        <v>4</v>
      </c>
      <c r="CS353" s="116">
        <f t="shared" si="148"/>
        <v>5.375</v>
      </c>
      <c r="CT353" s="113">
        <v>9.6999999999999993</v>
      </c>
      <c r="CU353" s="113">
        <v>8</v>
      </c>
      <c r="CV353" s="113">
        <v>5.7</v>
      </c>
      <c r="CW353" s="113">
        <v>4</v>
      </c>
      <c r="CX353" s="113">
        <v>3.8</v>
      </c>
    </row>
    <row r="354" spans="3:102">
      <c r="C354" s="115">
        <f t="shared" si="149"/>
        <v>353</v>
      </c>
      <c r="D354" s="116">
        <f t="shared" si="126"/>
        <v>7.5883000000000003</v>
      </c>
      <c r="E354" s="116">
        <f t="shared" si="127"/>
        <v>4.92</v>
      </c>
      <c r="F354" s="116">
        <f t="shared" si="128"/>
        <v>0.37941500000000006</v>
      </c>
      <c r="G354" s="116">
        <f>指導機関用調整項目!$G$2*F354/$F$367</f>
        <v>3.048611903138247e-003</v>
      </c>
      <c r="H354" s="116">
        <f t="shared" si="150"/>
        <v>25.455755640855099</v>
      </c>
      <c r="I354" s="116">
        <f>IF(降水量!Y354&gt;0,降水量!Y354*飽差!I354*F354*E354,0)</f>
        <v>0.1090032123621346</v>
      </c>
      <c r="J354" s="116">
        <f>指導機関用調整項目!$G$2*I354/$I$367</f>
        <v>3.1609225769651947e-004</v>
      </c>
      <c r="K354" s="116"/>
      <c r="M354" s="116">
        <f t="shared" si="129"/>
        <v>7.3250000000000011</v>
      </c>
      <c r="N354" s="116">
        <f t="shared" si="130"/>
        <v>6.24</v>
      </c>
      <c r="O354" s="116">
        <f t="shared" si="131"/>
        <v>6.85</v>
      </c>
      <c r="P354" s="116">
        <f t="shared" si="132"/>
        <v>7.94</v>
      </c>
      <c r="Q354" s="116">
        <f t="shared" si="133"/>
        <v>1.2749999999999999</v>
      </c>
      <c r="R354" s="116">
        <f t="shared" si="134"/>
        <v>3.74</v>
      </c>
      <c r="S354" s="116">
        <f t="shared" si="135"/>
        <v>4.92</v>
      </c>
      <c r="T354" s="116">
        <f t="shared" si="136"/>
        <v>7.5</v>
      </c>
      <c r="U354" s="116">
        <f t="shared" si="137"/>
        <v>6.74</v>
      </c>
      <c r="V354" s="116">
        <f t="shared" si="138"/>
        <v>4.6499999999999995</v>
      </c>
      <c r="Y354" s="116">
        <f t="shared" si="139"/>
        <v>7.3250000000000011</v>
      </c>
      <c r="Z354" s="113">
        <v>8.9</v>
      </c>
      <c r="AA354" s="113">
        <v>7.7</v>
      </c>
      <c r="AB354" s="113">
        <v>7.6</v>
      </c>
      <c r="AC354" s="113">
        <v>5.0999999999999996</v>
      </c>
      <c r="AE354" s="115"/>
      <c r="AG354" s="116">
        <f t="shared" si="140"/>
        <v>6.24</v>
      </c>
      <c r="AH354" s="113">
        <v>9.1999999999999993</v>
      </c>
      <c r="AI354" s="113">
        <v>7.3</v>
      </c>
      <c r="AJ354" s="113">
        <v>7.4</v>
      </c>
      <c r="AK354" s="113">
        <v>3</v>
      </c>
      <c r="AL354" s="113">
        <v>4.3</v>
      </c>
      <c r="AM354" s="115"/>
      <c r="AO354" s="116">
        <f t="shared" si="141"/>
        <v>6.85</v>
      </c>
      <c r="AP354" s="113">
        <v>9.9</v>
      </c>
      <c r="AQ354" s="113">
        <v>9.4</v>
      </c>
      <c r="AR354" s="113">
        <v>8.1</v>
      </c>
      <c r="AS354" s="113">
        <v>4.7</v>
      </c>
      <c r="AT354" s="113">
        <v>5.2</v>
      </c>
      <c r="AU354" s="115"/>
      <c r="AW354" s="116">
        <f t="shared" si="142"/>
        <v>7.94</v>
      </c>
      <c r="AX354" s="113">
        <v>11</v>
      </c>
      <c r="AY354" s="113">
        <v>9.5</v>
      </c>
      <c r="AZ354" s="113">
        <v>8.6999999999999993</v>
      </c>
      <c r="BA354" s="113">
        <v>4.9000000000000004</v>
      </c>
      <c r="BB354" s="113">
        <v>5.6</v>
      </c>
      <c r="BC354" s="115"/>
      <c r="BE354" s="116">
        <f t="shared" si="143"/>
        <v>1.2749999999999999</v>
      </c>
      <c r="BF354" s="113">
        <v>4.5</v>
      </c>
      <c r="BG354" s="113">
        <v>2.5</v>
      </c>
      <c r="BI354" s="113">
        <v>-1.4</v>
      </c>
      <c r="BJ354" s="113">
        <v>-0.5</v>
      </c>
      <c r="BK354" s="115"/>
      <c r="BM354" s="116">
        <f t="shared" si="144"/>
        <v>3.74</v>
      </c>
      <c r="BN354" s="113">
        <v>6.4</v>
      </c>
      <c r="BO354" s="113">
        <v>4</v>
      </c>
      <c r="BP354" s="113">
        <v>4.5999999999999996</v>
      </c>
      <c r="BQ354" s="113">
        <v>2.2000000000000002</v>
      </c>
      <c r="BR354" s="113">
        <v>1.5</v>
      </c>
      <c r="BU354" s="116">
        <f t="shared" si="145"/>
        <v>4.92</v>
      </c>
      <c r="BV354" s="113">
        <v>10.199999999999999</v>
      </c>
      <c r="BW354" s="113">
        <v>5.3</v>
      </c>
      <c r="BX354" s="113">
        <v>5.6</v>
      </c>
      <c r="BY354" s="113">
        <v>0.8</v>
      </c>
      <c r="BZ354" s="113">
        <v>2.7</v>
      </c>
      <c r="CC354" s="116">
        <f t="shared" si="146"/>
        <v>7.5</v>
      </c>
      <c r="CD354" s="113">
        <v>12.7</v>
      </c>
      <c r="CE354" s="113">
        <v>8</v>
      </c>
      <c r="CF354" s="113">
        <v>7.9</v>
      </c>
      <c r="CG354" s="113">
        <v>3.5</v>
      </c>
      <c r="CH354" s="113">
        <v>5.4</v>
      </c>
      <c r="CK354" s="116">
        <f t="shared" si="147"/>
        <v>6.74</v>
      </c>
      <c r="CL354" s="113">
        <v>11.2</v>
      </c>
      <c r="CM354" s="113">
        <v>6.8</v>
      </c>
      <c r="CN354" s="113">
        <v>7.9</v>
      </c>
      <c r="CO354" s="113">
        <v>2.8</v>
      </c>
      <c r="CP354" s="113">
        <v>5</v>
      </c>
      <c r="CS354" s="116">
        <f t="shared" si="148"/>
        <v>4.6499999999999995</v>
      </c>
      <c r="CT354" s="113">
        <v>11</v>
      </c>
      <c r="CU354" s="113">
        <v>5.6</v>
      </c>
      <c r="CV354" s="113">
        <v>6.8</v>
      </c>
      <c r="CW354" s="113">
        <v>2.5</v>
      </c>
      <c r="CX354" s="113">
        <v>3.7</v>
      </c>
    </row>
    <row r="355" spans="3:102">
      <c r="C355" s="115">
        <f t="shared" si="149"/>
        <v>354</v>
      </c>
      <c r="D355" s="116">
        <f t="shared" si="126"/>
        <v>8.9846500000000002</v>
      </c>
      <c r="E355" s="116">
        <f t="shared" si="127"/>
        <v>6.6599999999999993</v>
      </c>
      <c r="F355" s="116">
        <f t="shared" si="128"/>
        <v>0.98465000000000025</v>
      </c>
      <c r="G355" s="116">
        <f>指導機関用調整項目!$G$2*F355/$F$367</f>
        <v>7.911694873489649e-003</v>
      </c>
      <c r="H355" s="116">
        <f t="shared" si="150"/>
        <v>25.463667335728587</v>
      </c>
      <c r="I355" s="116">
        <f>IF(降水量!Y355&gt;0,降水量!Y355*飽差!I355*F355*E355,0)</f>
        <v>0.3534015621466926</v>
      </c>
      <c r="J355" s="116">
        <f>指導機関用調整項目!$G$2*I355/$I$367</f>
        <v>1.0248092256336999e-003</v>
      </c>
      <c r="K355" s="116"/>
      <c r="M355" s="116">
        <f t="shared" si="129"/>
        <v>7.95</v>
      </c>
      <c r="N355" s="116">
        <f t="shared" si="130"/>
        <v>7.2799999999999994</v>
      </c>
      <c r="O355" s="116">
        <f t="shared" si="131"/>
        <v>7.1</v>
      </c>
      <c r="P355" s="116">
        <f t="shared" si="132"/>
        <v>8.6</v>
      </c>
      <c r="Q355" s="116">
        <f t="shared" si="133"/>
        <v>1.4750000000000001</v>
      </c>
      <c r="R355" s="116">
        <f t="shared" si="134"/>
        <v>4.2</v>
      </c>
      <c r="S355" s="116">
        <f t="shared" si="135"/>
        <v>6.6599999999999993</v>
      </c>
      <c r="T355" s="116">
        <f t="shared" si="136"/>
        <v>8.8199999999999985</v>
      </c>
      <c r="U355" s="116">
        <f t="shared" si="137"/>
        <v>8.0599999999999987</v>
      </c>
      <c r="V355" s="116">
        <f t="shared" si="138"/>
        <v>6.7750000000000004</v>
      </c>
      <c r="Y355" s="116">
        <f t="shared" si="139"/>
        <v>7.95</v>
      </c>
      <c r="Z355" s="113">
        <v>11.7</v>
      </c>
      <c r="AA355" s="113">
        <v>5.7</v>
      </c>
      <c r="AB355" s="113">
        <v>10.6</v>
      </c>
      <c r="AC355" s="113">
        <v>3.8</v>
      </c>
      <c r="AE355" s="115"/>
      <c r="AG355" s="116">
        <f t="shared" si="140"/>
        <v>7.2799999999999994</v>
      </c>
      <c r="AH355" s="113">
        <v>10.9</v>
      </c>
      <c r="AI355" s="113">
        <v>6.8</v>
      </c>
      <c r="AJ355" s="113">
        <v>9.1</v>
      </c>
      <c r="AK355" s="113">
        <v>3.9</v>
      </c>
      <c r="AL355" s="113">
        <v>5.7</v>
      </c>
      <c r="AM355" s="115"/>
      <c r="AO355" s="116">
        <f t="shared" si="141"/>
        <v>7.1</v>
      </c>
      <c r="AP355" s="113">
        <v>12.2</v>
      </c>
      <c r="AQ355" s="113">
        <v>7.5</v>
      </c>
      <c r="AR355" s="113">
        <v>9.5</v>
      </c>
      <c r="AS355" s="113">
        <v>4.9000000000000004</v>
      </c>
      <c r="AT355" s="113">
        <v>6.5</v>
      </c>
      <c r="AU355" s="115"/>
      <c r="AW355" s="116">
        <f t="shared" si="142"/>
        <v>8.6</v>
      </c>
      <c r="AX355" s="113">
        <v>13.1</v>
      </c>
      <c r="AY355" s="113">
        <v>8.1999999999999993</v>
      </c>
      <c r="AZ355" s="113">
        <v>9.9</v>
      </c>
      <c r="BA355" s="113">
        <v>5.0999999999999996</v>
      </c>
      <c r="BB355" s="113">
        <v>6.7</v>
      </c>
      <c r="BC355" s="115"/>
      <c r="BE355" s="116">
        <f t="shared" si="143"/>
        <v>1.4750000000000001</v>
      </c>
      <c r="BF355" s="113">
        <v>6</v>
      </c>
      <c r="BG355" s="113">
        <v>0.8</v>
      </c>
      <c r="BI355" s="113">
        <v>-1.3</v>
      </c>
      <c r="BJ355" s="113">
        <v>0.4</v>
      </c>
      <c r="BK355" s="115"/>
      <c r="BM355" s="116">
        <f t="shared" si="144"/>
        <v>4.2</v>
      </c>
      <c r="BN355" s="113">
        <v>9.4</v>
      </c>
      <c r="BO355" s="113">
        <v>2.2999999999999998</v>
      </c>
      <c r="BP355" s="113">
        <v>6.9</v>
      </c>
      <c r="BQ355" s="113">
        <v>0.2</v>
      </c>
      <c r="BR355" s="113">
        <v>2.2000000000000002</v>
      </c>
      <c r="BU355" s="116">
        <f t="shared" si="145"/>
        <v>6.6599999999999993</v>
      </c>
      <c r="BV355" s="113">
        <v>12.3</v>
      </c>
      <c r="BW355" s="113">
        <v>4.8</v>
      </c>
      <c r="BX355" s="113">
        <v>7</v>
      </c>
      <c r="BY355" s="113">
        <v>3.4</v>
      </c>
      <c r="BZ355" s="113">
        <v>5.8</v>
      </c>
      <c r="CC355" s="116">
        <f t="shared" si="146"/>
        <v>8.8199999999999985</v>
      </c>
      <c r="CD355" s="113">
        <v>14.6</v>
      </c>
      <c r="CE355" s="113">
        <v>7.1</v>
      </c>
      <c r="CF355" s="113">
        <v>9.1999999999999993</v>
      </c>
      <c r="CG355" s="113">
        <v>5</v>
      </c>
      <c r="CH355" s="113">
        <v>8.1999999999999993</v>
      </c>
      <c r="CK355" s="116">
        <f t="shared" si="147"/>
        <v>8.0599999999999987</v>
      </c>
      <c r="CL355" s="113">
        <v>14</v>
      </c>
      <c r="CM355" s="113">
        <v>5.9</v>
      </c>
      <c r="CN355" s="113">
        <v>8.6999999999999993</v>
      </c>
      <c r="CO355" s="113">
        <v>4.5</v>
      </c>
      <c r="CP355" s="113">
        <v>7.2</v>
      </c>
      <c r="CS355" s="116">
        <f t="shared" si="148"/>
        <v>6.7750000000000004</v>
      </c>
      <c r="CT355" s="113">
        <v>12</v>
      </c>
      <c r="CU355" s="113">
        <v>6.4</v>
      </c>
      <c r="CV355" s="113">
        <v>8.6999999999999993</v>
      </c>
      <c r="CW355" s="113">
        <v>5</v>
      </c>
      <c r="CX355" s="113">
        <v>7</v>
      </c>
    </row>
    <row r="356" spans="3:102">
      <c r="C356" s="115">
        <f t="shared" si="149"/>
        <v>355</v>
      </c>
      <c r="D356" s="116">
        <f t="shared" si="126"/>
        <v>9.5143000000000004</v>
      </c>
      <c r="E356" s="116">
        <f t="shared" si="127"/>
        <v>7.32</v>
      </c>
      <c r="F356" s="116">
        <f t="shared" si="128"/>
        <v>1.5143000000000004</v>
      </c>
      <c r="G356" s="116">
        <f>指導機関用調整項目!$G$2*F356/$F$367</f>
        <v>1.2167449902935435e-002</v>
      </c>
      <c r="H356" s="116">
        <f t="shared" si="150"/>
        <v>25.475834785631523</v>
      </c>
      <c r="I356" s="116">
        <f>IF(降水量!Y356&gt;0,降水量!Y356*飽差!I356*F356*E356,0)</f>
        <v>0.69921015748399717</v>
      </c>
      <c r="J356" s="116">
        <f>指導機関用調整項目!$G$2*I356/$I$367</f>
        <v>2.0276000357603357e-003</v>
      </c>
      <c r="K356" s="116"/>
      <c r="M356" s="116">
        <f t="shared" si="129"/>
        <v>8.5</v>
      </c>
      <c r="N356" s="116">
        <f t="shared" si="130"/>
        <v>7.7199999999999989</v>
      </c>
      <c r="O356" s="116">
        <f t="shared" si="131"/>
        <v>7.4</v>
      </c>
      <c r="P356" s="116">
        <f t="shared" si="132"/>
        <v>8.66</v>
      </c>
      <c r="Q356" s="116">
        <f t="shared" si="133"/>
        <v>2.9750000000000001</v>
      </c>
      <c r="R356" s="116">
        <f t="shared" si="134"/>
        <v>4.4000000000000004</v>
      </c>
      <c r="S356" s="116">
        <f t="shared" si="135"/>
        <v>7.32</v>
      </c>
      <c r="T356" s="116">
        <f t="shared" si="136"/>
        <v>9.5399999999999991</v>
      </c>
      <c r="U356" s="116">
        <f t="shared" si="137"/>
        <v>7.98</v>
      </c>
      <c r="V356" s="116">
        <f t="shared" si="138"/>
        <v>6.375</v>
      </c>
      <c r="Y356" s="116">
        <f t="shared" si="139"/>
        <v>8.5</v>
      </c>
      <c r="Z356" s="113">
        <v>14.4</v>
      </c>
      <c r="AA356" s="113">
        <v>5.7</v>
      </c>
      <c r="AB356" s="113">
        <v>7.9</v>
      </c>
      <c r="AC356" s="113">
        <v>6</v>
      </c>
      <c r="AE356" s="115"/>
      <c r="AG356" s="116">
        <f t="shared" si="140"/>
        <v>7.7199999999999989</v>
      </c>
      <c r="AH356" s="113">
        <v>12.6</v>
      </c>
      <c r="AI356" s="113">
        <v>6.1</v>
      </c>
      <c r="AJ356" s="113">
        <v>6.6</v>
      </c>
      <c r="AK356" s="113">
        <v>6.5</v>
      </c>
      <c r="AL356" s="113">
        <v>6.8</v>
      </c>
      <c r="AM356" s="115"/>
      <c r="AO356" s="116">
        <f t="shared" si="141"/>
        <v>7.4</v>
      </c>
      <c r="AP356" s="113">
        <v>13.3</v>
      </c>
      <c r="AQ356" s="113">
        <v>7.2</v>
      </c>
      <c r="AR356" s="113">
        <v>7</v>
      </c>
      <c r="AS356" s="113">
        <v>7.8</v>
      </c>
      <c r="AT356" s="113">
        <v>7.6</v>
      </c>
      <c r="AU356" s="115"/>
      <c r="AW356" s="116">
        <f t="shared" si="142"/>
        <v>8.66</v>
      </c>
      <c r="AX356" s="113">
        <v>13.6</v>
      </c>
      <c r="AY356" s="113">
        <v>7.8</v>
      </c>
      <c r="AZ356" s="113">
        <v>6.9</v>
      </c>
      <c r="BA356" s="113">
        <v>7.6</v>
      </c>
      <c r="BB356" s="113">
        <v>7.4</v>
      </c>
      <c r="BC356" s="115"/>
      <c r="BE356" s="116">
        <f t="shared" si="143"/>
        <v>2.9750000000000001</v>
      </c>
      <c r="BF356" s="113">
        <v>8.4</v>
      </c>
      <c r="BG356" s="113">
        <v>0.9</v>
      </c>
      <c r="BI356" s="113">
        <v>0.7</v>
      </c>
      <c r="BJ356" s="113">
        <v>1.9</v>
      </c>
      <c r="BK356" s="115"/>
      <c r="BM356" s="116">
        <f t="shared" si="144"/>
        <v>4.4000000000000004</v>
      </c>
      <c r="BN356" s="113">
        <v>10.3</v>
      </c>
      <c r="BO356" s="113">
        <v>1.7</v>
      </c>
      <c r="BP356" s="113">
        <v>4</v>
      </c>
      <c r="BQ356" s="113">
        <v>2.5</v>
      </c>
      <c r="BR356" s="113">
        <v>3.5</v>
      </c>
      <c r="BU356" s="116">
        <f t="shared" si="145"/>
        <v>7.32</v>
      </c>
      <c r="BV356" s="113">
        <v>12.7</v>
      </c>
      <c r="BW356" s="113">
        <v>5.9</v>
      </c>
      <c r="BX356" s="113">
        <v>3.6</v>
      </c>
      <c r="BY356" s="113">
        <v>6.7</v>
      </c>
      <c r="BZ356" s="113">
        <v>7.7</v>
      </c>
      <c r="CC356" s="116">
        <f t="shared" si="146"/>
        <v>9.5399999999999991</v>
      </c>
      <c r="CD356" s="113">
        <v>14.3</v>
      </c>
      <c r="CE356" s="113">
        <v>8.5</v>
      </c>
      <c r="CF356" s="113">
        <v>6</v>
      </c>
      <c r="CG356" s="113">
        <v>8.5</v>
      </c>
      <c r="CH356" s="113">
        <v>10.4</v>
      </c>
      <c r="CK356" s="116">
        <f t="shared" si="147"/>
        <v>7.98</v>
      </c>
      <c r="CL356" s="113">
        <v>13</v>
      </c>
      <c r="CM356" s="113">
        <v>5.2</v>
      </c>
      <c r="CN356" s="113">
        <v>5.8</v>
      </c>
      <c r="CO356" s="113">
        <v>6.7</v>
      </c>
      <c r="CP356" s="113">
        <v>9.1999999999999993</v>
      </c>
      <c r="CS356" s="116">
        <f t="shared" si="148"/>
        <v>6.375</v>
      </c>
      <c r="CT356" s="113">
        <v>12</v>
      </c>
      <c r="CU356" s="113">
        <v>6.5</v>
      </c>
      <c r="CV356" s="113">
        <v>4.9000000000000004</v>
      </c>
      <c r="CW356" s="113">
        <v>6.7</v>
      </c>
      <c r="CX356" s="113">
        <v>7.4</v>
      </c>
    </row>
    <row r="357" spans="3:102">
      <c r="C357" s="115">
        <f t="shared" si="149"/>
        <v>356</v>
      </c>
      <c r="D357" s="116">
        <f t="shared" si="126"/>
        <v>8.8080999999999996</v>
      </c>
      <c r="E357" s="116">
        <f t="shared" si="127"/>
        <v>6.44</v>
      </c>
      <c r="F357" s="116">
        <f t="shared" si="128"/>
        <v>0.8080999999999996</v>
      </c>
      <c r="G357" s="116">
        <f>指導機関用調整項目!$G$2*F357/$F$367</f>
        <v>6.4931098636743824e-003</v>
      </c>
      <c r="H357" s="116">
        <f t="shared" si="150"/>
        <v>25.482327895495196</v>
      </c>
      <c r="I357" s="116">
        <f>IF(降水量!Y357&gt;0,降水量!Y357*飽差!I357*F357*E357,0)</f>
        <v>0.32093180582271769</v>
      </c>
      <c r="J357" s="116">
        <f>指導機関用調整項目!$G$2*I357/$I$367</f>
        <v>9.3065201355811895e-004</v>
      </c>
      <c r="K357" s="116"/>
      <c r="M357" s="116">
        <f t="shared" si="129"/>
        <v>9.15</v>
      </c>
      <c r="N357" s="116">
        <f t="shared" si="130"/>
        <v>7.74</v>
      </c>
      <c r="O357" s="116">
        <f t="shared" si="131"/>
        <v>8.15</v>
      </c>
      <c r="P357" s="116">
        <f t="shared" si="132"/>
        <v>9.32</v>
      </c>
      <c r="Q357" s="116">
        <f t="shared" si="133"/>
        <v>4.4249999999999998</v>
      </c>
      <c r="R357" s="116">
        <f t="shared" si="134"/>
        <v>5.64</v>
      </c>
      <c r="S357" s="116">
        <f t="shared" si="135"/>
        <v>6.44</v>
      </c>
      <c r="T357" s="116">
        <f t="shared" si="136"/>
        <v>9</v>
      </c>
      <c r="U357" s="116">
        <f t="shared" si="137"/>
        <v>8.0800000000000018</v>
      </c>
      <c r="V357" s="116">
        <f t="shared" si="138"/>
        <v>6.5750000000000002</v>
      </c>
      <c r="Y357" s="116">
        <f t="shared" si="139"/>
        <v>9.15</v>
      </c>
      <c r="Z357" s="113">
        <v>11.4</v>
      </c>
      <c r="AA357" s="113">
        <v>11.1</v>
      </c>
      <c r="AB357" s="113">
        <v>4.3</v>
      </c>
      <c r="AC357" s="113">
        <v>9.8000000000000007</v>
      </c>
      <c r="AE357" s="115"/>
      <c r="AG357" s="116">
        <f t="shared" si="140"/>
        <v>7.74</v>
      </c>
      <c r="AH357" s="113">
        <v>10.9</v>
      </c>
      <c r="AI357" s="113">
        <v>8.1</v>
      </c>
      <c r="AJ357" s="113">
        <v>3.1</v>
      </c>
      <c r="AK357" s="113">
        <v>7.7</v>
      </c>
      <c r="AL357" s="113">
        <v>8.9</v>
      </c>
      <c r="AM357" s="115"/>
      <c r="AO357" s="116">
        <f t="shared" si="141"/>
        <v>8.15</v>
      </c>
      <c r="AP357" s="113">
        <v>11.8</v>
      </c>
      <c r="AQ357" s="113">
        <v>9.4</v>
      </c>
      <c r="AR357" s="113">
        <v>4.3</v>
      </c>
      <c r="AS357" s="113">
        <v>9.4</v>
      </c>
      <c r="AT357" s="113">
        <v>9.5</v>
      </c>
      <c r="AU357" s="115"/>
      <c r="AW357" s="116">
        <f t="shared" si="142"/>
        <v>9.32</v>
      </c>
      <c r="AX357" s="113">
        <v>12.2</v>
      </c>
      <c r="AY357" s="113">
        <v>10</v>
      </c>
      <c r="AZ357" s="113">
        <v>4.9000000000000004</v>
      </c>
      <c r="BA357" s="113">
        <v>10.1</v>
      </c>
      <c r="BB357" s="113">
        <v>9.4</v>
      </c>
      <c r="BC357" s="115"/>
      <c r="BE357" s="116">
        <f t="shared" si="143"/>
        <v>4.4249999999999998</v>
      </c>
      <c r="BF357" s="113">
        <v>6.6</v>
      </c>
      <c r="BG357" s="113">
        <v>4.5999999999999996</v>
      </c>
      <c r="BI357" s="113">
        <v>3.4</v>
      </c>
      <c r="BJ357" s="113">
        <v>3.1</v>
      </c>
      <c r="BK357" s="115"/>
      <c r="BM357" s="116">
        <f t="shared" si="144"/>
        <v>5.64</v>
      </c>
      <c r="BN357" s="113">
        <v>9.1</v>
      </c>
      <c r="BO357" s="113">
        <v>5.5</v>
      </c>
      <c r="BP357" s="113">
        <v>1.3</v>
      </c>
      <c r="BQ357" s="113">
        <v>7.6</v>
      </c>
      <c r="BR357" s="113">
        <v>4.7</v>
      </c>
      <c r="BU357" s="116">
        <f t="shared" si="145"/>
        <v>6.44</v>
      </c>
      <c r="BV357" s="113">
        <v>9.6999999999999993</v>
      </c>
      <c r="BW357" s="113">
        <v>5</v>
      </c>
      <c r="BX357" s="113">
        <v>1.2</v>
      </c>
      <c r="BY357" s="113">
        <v>7.8</v>
      </c>
      <c r="BZ357" s="113">
        <v>8.5</v>
      </c>
      <c r="CC357" s="116">
        <f t="shared" si="146"/>
        <v>9</v>
      </c>
      <c r="CD357" s="113">
        <v>11.9</v>
      </c>
      <c r="CE357" s="113">
        <v>8.6</v>
      </c>
      <c r="CF357" s="113">
        <v>3.3</v>
      </c>
      <c r="CG357" s="113">
        <v>10.1</v>
      </c>
      <c r="CH357" s="113">
        <v>11.1</v>
      </c>
      <c r="CK357" s="116">
        <f t="shared" si="147"/>
        <v>8.0800000000000018</v>
      </c>
      <c r="CL357" s="113">
        <v>11.5</v>
      </c>
      <c r="CM357" s="113">
        <v>6.6</v>
      </c>
      <c r="CN357" s="113">
        <v>3.1</v>
      </c>
      <c r="CO357" s="113">
        <v>8.9</v>
      </c>
      <c r="CP357" s="113">
        <v>10.3</v>
      </c>
      <c r="CS357" s="116">
        <f t="shared" si="148"/>
        <v>6.5750000000000002</v>
      </c>
      <c r="CT357" s="113">
        <v>10.1</v>
      </c>
      <c r="CU357" s="113">
        <v>5.9</v>
      </c>
      <c r="CV357" s="113">
        <v>2.5</v>
      </c>
      <c r="CW357" s="113">
        <v>8.6</v>
      </c>
      <c r="CX357" s="113">
        <v>9.3000000000000007</v>
      </c>
    </row>
    <row r="358" spans="3:102">
      <c r="C358" s="115">
        <f t="shared" si="149"/>
        <v>357</v>
      </c>
      <c r="D358" s="116">
        <f t="shared" si="126"/>
        <v>7.1710000000000003</v>
      </c>
      <c r="E358" s="116">
        <f t="shared" si="127"/>
        <v>4.4000000000000004</v>
      </c>
      <c r="F358" s="116">
        <f t="shared" si="128"/>
        <v>0.35855000000000004</v>
      </c>
      <c r="G358" s="116">
        <f>指導機関用調整項目!$G$2*F358/$F$367</f>
        <v>2.8809609474328068e-003</v>
      </c>
      <c r="H358" s="116">
        <f t="shared" si="150"/>
        <v>25.485208856442629</v>
      </c>
      <c r="I358" s="116">
        <f>IF(降水量!Y358&gt;0,降水量!Y358*飽差!I358*F358*E358,0)</f>
        <v>0.10977710256127673</v>
      </c>
      <c r="J358" s="116">
        <f>指導機関用調整項目!$G$2*I358/$I$367</f>
        <v>3.1833641816624356e-004</v>
      </c>
      <c r="K358" s="116"/>
      <c r="M358" s="116">
        <f t="shared" si="129"/>
        <v>5.9</v>
      </c>
      <c r="N358" s="116">
        <f t="shared" si="130"/>
        <v>6.2799999999999994</v>
      </c>
      <c r="O358" s="116">
        <f t="shared" si="131"/>
        <v>6.4249999999999998</v>
      </c>
      <c r="P358" s="116">
        <f t="shared" si="132"/>
        <v>7.36</v>
      </c>
      <c r="Q358" s="116">
        <f t="shared" si="133"/>
        <v>1.3000000000000003</v>
      </c>
      <c r="R358" s="116">
        <f t="shared" si="134"/>
        <v>3.34</v>
      </c>
      <c r="S358" s="116">
        <f t="shared" si="135"/>
        <v>4.4000000000000004</v>
      </c>
      <c r="T358" s="116">
        <f t="shared" si="136"/>
        <v>6.9</v>
      </c>
      <c r="U358" s="116">
        <f t="shared" si="137"/>
        <v>6.2000000000000011</v>
      </c>
      <c r="V358" s="116">
        <f t="shared" si="138"/>
        <v>5.1749999999999998</v>
      </c>
      <c r="Y358" s="116">
        <f t="shared" si="139"/>
        <v>5.9</v>
      </c>
      <c r="Z358" s="113">
        <v>7.7</v>
      </c>
      <c r="AA358" s="113">
        <v>7.8</v>
      </c>
      <c r="AB358" s="113">
        <v>3.1</v>
      </c>
      <c r="AC358" s="113">
        <v>5</v>
      </c>
      <c r="AE358" s="115"/>
      <c r="AG358" s="116">
        <f t="shared" si="140"/>
        <v>6.2799999999999994</v>
      </c>
      <c r="AH358" s="113">
        <v>7.8</v>
      </c>
      <c r="AI358" s="113">
        <v>7.4</v>
      </c>
      <c r="AJ358" s="113">
        <v>3.2</v>
      </c>
      <c r="AK358" s="113">
        <v>4</v>
      </c>
      <c r="AL358" s="113">
        <v>9</v>
      </c>
      <c r="AM358" s="115"/>
      <c r="AO358" s="116">
        <f t="shared" si="141"/>
        <v>6.4249999999999998</v>
      </c>
      <c r="AP358" s="113">
        <v>9</v>
      </c>
      <c r="AQ358" s="113">
        <v>7.9</v>
      </c>
      <c r="AR358" s="113">
        <v>4.0999999999999996</v>
      </c>
      <c r="AS358" s="113">
        <v>4.2</v>
      </c>
      <c r="AT358" s="113">
        <v>9.5</v>
      </c>
      <c r="AU358" s="115"/>
      <c r="AW358" s="116">
        <f t="shared" si="142"/>
        <v>7.36</v>
      </c>
      <c r="AX358" s="113">
        <v>9.5</v>
      </c>
      <c r="AY358" s="113">
        <v>9</v>
      </c>
      <c r="AZ358" s="113">
        <v>5</v>
      </c>
      <c r="BA358" s="113">
        <v>4.2</v>
      </c>
      <c r="BB358" s="113">
        <v>9.1</v>
      </c>
      <c r="BC358" s="115"/>
      <c r="BE358" s="116">
        <f t="shared" si="143"/>
        <v>1.3000000000000003</v>
      </c>
      <c r="BF358" s="113">
        <v>4.4000000000000004</v>
      </c>
      <c r="BG358" s="113">
        <v>1.4</v>
      </c>
      <c r="BI358" s="113">
        <v>-2.8</v>
      </c>
      <c r="BJ358" s="113">
        <v>2.2000000000000002</v>
      </c>
      <c r="BK358" s="115"/>
      <c r="BM358" s="116">
        <f t="shared" si="144"/>
        <v>3.34</v>
      </c>
      <c r="BN358" s="113">
        <v>6.7</v>
      </c>
      <c r="BO358" s="113">
        <v>4.9000000000000004</v>
      </c>
      <c r="BP358" s="113">
        <v>0.2</v>
      </c>
      <c r="BQ358" s="113">
        <v>1.2</v>
      </c>
      <c r="BR358" s="113">
        <v>3.7</v>
      </c>
      <c r="BU358" s="116">
        <f t="shared" si="145"/>
        <v>4.4000000000000004</v>
      </c>
      <c r="BV358" s="113">
        <v>7.6</v>
      </c>
      <c r="BW358" s="113">
        <v>4.8</v>
      </c>
      <c r="BX358" s="113">
        <v>2.1</v>
      </c>
      <c r="BY358" s="113">
        <v>1</v>
      </c>
      <c r="BZ358" s="113">
        <v>6.5</v>
      </c>
      <c r="CC358" s="116">
        <f t="shared" si="146"/>
        <v>6.9</v>
      </c>
      <c r="CD358" s="113">
        <v>11.2</v>
      </c>
      <c r="CE358" s="113">
        <v>6.9</v>
      </c>
      <c r="CF358" s="113">
        <v>4.4000000000000004</v>
      </c>
      <c r="CG358" s="113">
        <v>3.4</v>
      </c>
      <c r="CH358" s="113">
        <v>8.6</v>
      </c>
      <c r="CK358" s="116">
        <f t="shared" si="147"/>
        <v>6.2000000000000011</v>
      </c>
      <c r="CL358" s="113">
        <v>9.6999999999999993</v>
      </c>
      <c r="CM358" s="113">
        <v>6.4</v>
      </c>
      <c r="CN358" s="113">
        <v>4.0999999999999996</v>
      </c>
      <c r="CO358" s="113">
        <v>2.8</v>
      </c>
      <c r="CP358" s="113">
        <v>8</v>
      </c>
      <c r="CS358" s="116">
        <f t="shared" si="148"/>
        <v>5.1749999999999998</v>
      </c>
      <c r="CT358" s="113">
        <v>8.9</v>
      </c>
      <c r="CU358" s="113">
        <v>6.5</v>
      </c>
      <c r="CV358" s="113">
        <v>3.8</v>
      </c>
      <c r="CW358" s="113">
        <v>2.6</v>
      </c>
      <c r="CX358" s="113">
        <v>7.8</v>
      </c>
    </row>
    <row r="359" spans="3:102">
      <c r="C359" s="115">
        <f t="shared" si="149"/>
        <v>358</v>
      </c>
      <c r="D359" s="116">
        <f t="shared" si="126"/>
        <v>8.069799999999999</v>
      </c>
      <c r="E359" s="116">
        <f t="shared" si="127"/>
        <v>5.52</v>
      </c>
      <c r="F359" s="116">
        <f t="shared" si="128"/>
        <v>6.9799999999998974e-002</v>
      </c>
      <c r="G359" s="116">
        <f>指導機関用調整項目!$G$2*F359/$F$367</f>
        <v>5.6084527717419313e-004</v>
      </c>
      <c r="H359" s="116">
        <f t="shared" si="150"/>
        <v>25.485769701719803</v>
      </c>
      <c r="I359" s="116">
        <f>IF(降水量!Y359&gt;0,降水量!Y359*飽差!I359*F359*E359,0)</f>
        <v>1.8531350002593299e-002</v>
      </c>
      <c r="J359" s="116">
        <f>指導機関用調整項目!$G$2*I359/$I$367</f>
        <v>5.3738014995592265e-005</v>
      </c>
      <c r="K359" s="116"/>
      <c r="M359" s="116">
        <f t="shared" si="129"/>
        <v>6.5500000000000007</v>
      </c>
      <c r="N359" s="116">
        <f t="shared" si="130"/>
        <v>6.14</v>
      </c>
      <c r="O359" s="116">
        <f t="shared" si="131"/>
        <v>6.6</v>
      </c>
      <c r="P359" s="116">
        <f t="shared" si="132"/>
        <v>7.92</v>
      </c>
      <c r="Q359" s="116">
        <f t="shared" si="133"/>
        <v>2.7</v>
      </c>
      <c r="R359" s="116">
        <f t="shared" si="134"/>
        <v>4.34</v>
      </c>
      <c r="S359" s="116">
        <f t="shared" si="135"/>
        <v>5.52</v>
      </c>
      <c r="T359" s="116">
        <f t="shared" si="136"/>
        <v>8.1</v>
      </c>
      <c r="U359" s="116">
        <f t="shared" si="137"/>
        <v>7.32</v>
      </c>
      <c r="V359" s="116">
        <f t="shared" si="138"/>
        <v>5.45</v>
      </c>
      <c r="Y359" s="116">
        <f t="shared" si="139"/>
        <v>6.5500000000000007</v>
      </c>
      <c r="Z359" s="113">
        <v>10</v>
      </c>
      <c r="AA359" s="113">
        <v>5.3</v>
      </c>
      <c r="AB359" s="113">
        <v>6</v>
      </c>
      <c r="AC359" s="113">
        <v>4.9000000000000004</v>
      </c>
      <c r="AE359" s="115"/>
      <c r="AG359" s="116">
        <f t="shared" si="140"/>
        <v>6.14</v>
      </c>
      <c r="AH359" s="113">
        <v>8.3000000000000007</v>
      </c>
      <c r="AI359" s="113">
        <v>4.5</v>
      </c>
      <c r="AJ359" s="113">
        <v>5.4</v>
      </c>
      <c r="AK359" s="113">
        <v>3.6</v>
      </c>
      <c r="AL359" s="113">
        <v>8.9</v>
      </c>
      <c r="AM359" s="115"/>
      <c r="AO359" s="116">
        <f t="shared" si="141"/>
        <v>6.6</v>
      </c>
      <c r="AP359" s="113">
        <v>9.6</v>
      </c>
      <c r="AQ359" s="113">
        <v>5.8</v>
      </c>
      <c r="AR359" s="113">
        <v>6.2</v>
      </c>
      <c r="AS359" s="113">
        <v>5.2</v>
      </c>
      <c r="AT359" s="113">
        <v>9.1999999999999993</v>
      </c>
      <c r="AU359" s="115"/>
      <c r="AW359" s="116">
        <f t="shared" si="142"/>
        <v>7.92</v>
      </c>
      <c r="AX359" s="113">
        <v>11.4</v>
      </c>
      <c r="AY359" s="113">
        <v>7.1</v>
      </c>
      <c r="AZ359" s="113">
        <v>6.1</v>
      </c>
      <c r="BA359" s="113">
        <v>5.5</v>
      </c>
      <c r="BB359" s="113">
        <v>9.5</v>
      </c>
      <c r="BC359" s="115"/>
      <c r="BE359" s="116">
        <f t="shared" si="143"/>
        <v>2.7</v>
      </c>
      <c r="BF359" s="113">
        <v>6.4</v>
      </c>
      <c r="BG359" s="113">
        <v>1.1000000000000001</v>
      </c>
      <c r="BI359" s="113">
        <v>-0.5</v>
      </c>
      <c r="BJ359" s="113">
        <v>3.8</v>
      </c>
      <c r="BK359" s="115"/>
      <c r="BM359" s="116">
        <f t="shared" si="144"/>
        <v>4.34</v>
      </c>
      <c r="BN359" s="113">
        <v>9.1</v>
      </c>
      <c r="BO359" s="113">
        <v>3.7</v>
      </c>
      <c r="BP359" s="113">
        <v>1.1000000000000001</v>
      </c>
      <c r="BQ359" s="113">
        <v>2</v>
      </c>
      <c r="BR359" s="113">
        <v>5.8</v>
      </c>
      <c r="BU359" s="116">
        <f t="shared" si="145"/>
        <v>5.52</v>
      </c>
      <c r="BV359" s="113">
        <v>11.2</v>
      </c>
      <c r="BW359" s="113">
        <v>3.5</v>
      </c>
      <c r="BX359" s="113">
        <v>3.4</v>
      </c>
      <c r="BY359" s="113">
        <v>1.7</v>
      </c>
      <c r="BZ359" s="113">
        <v>7.8</v>
      </c>
      <c r="CC359" s="116">
        <f t="shared" si="146"/>
        <v>8.1</v>
      </c>
      <c r="CD359" s="113">
        <v>13</v>
      </c>
      <c r="CE359" s="113">
        <v>6.1</v>
      </c>
      <c r="CF359" s="113">
        <v>6.5</v>
      </c>
      <c r="CG359" s="113">
        <v>4</v>
      </c>
      <c r="CH359" s="113">
        <v>10.9</v>
      </c>
      <c r="CK359" s="116">
        <f t="shared" si="147"/>
        <v>7.32</v>
      </c>
      <c r="CL359" s="113">
        <v>13</v>
      </c>
      <c r="CM359" s="113">
        <v>5.4</v>
      </c>
      <c r="CN359" s="113">
        <v>5.6</v>
      </c>
      <c r="CO359" s="113">
        <v>3.6</v>
      </c>
      <c r="CP359" s="113">
        <v>9</v>
      </c>
      <c r="CS359" s="116">
        <f t="shared" si="148"/>
        <v>5.45</v>
      </c>
      <c r="CT359" s="113">
        <v>11.9</v>
      </c>
      <c r="CU359" s="113">
        <v>5.7</v>
      </c>
      <c r="CV359" s="113">
        <v>4.5999999999999996</v>
      </c>
      <c r="CW359" s="113">
        <v>3.2</v>
      </c>
      <c r="CX359" s="113">
        <v>8.3000000000000007</v>
      </c>
    </row>
    <row r="360" spans="3:102">
      <c r="C360" s="115">
        <f t="shared" si="149"/>
        <v>359</v>
      </c>
      <c r="D360" s="116">
        <f t="shared" si="126"/>
        <v>9.0648999999999997</v>
      </c>
      <c r="E360" s="116">
        <f t="shared" si="127"/>
        <v>6.76</v>
      </c>
      <c r="F360" s="116">
        <f t="shared" si="128"/>
        <v>1.0648999999999997</v>
      </c>
      <c r="G360" s="116">
        <f>指導機関用調整項目!$G$2*F360/$F$367</f>
        <v>8.5565062415874915e-003</v>
      </c>
      <c r="H360" s="116">
        <f t="shared" si="150"/>
        <v>25.494326207961389</v>
      </c>
      <c r="I360" s="116">
        <f>IF(降水量!Y360&gt;0,降水量!Y360*飽差!I360*F360*E360,0)</f>
        <v>0.42601526231756959</v>
      </c>
      <c r="J360" s="116">
        <f>指導機関用調整項目!$G$2*I360/$I$367</f>
        <v>1.2353775926507795e-003</v>
      </c>
      <c r="K360" s="116"/>
      <c r="M360" s="116">
        <f t="shared" si="129"/>
        <v>7.5250000000000004</v>
      </c>
      <c r="N360" s="116">
        <f t="shared" si="130"/>
        <v>7.7</v>
      </c>
      <c r="O360" s="116">
        <f t="shared" si="131"/>
        <v>7.6750000000000007</v>
      </c>
      <c r="P360" s="116">
        <f t="shared" si="132"/>
        <v>9.0400000000000009</v>
      </c>
      <c r="Q360" s="116">
        <f t="shared" si="133"/>
        <v>3.5249999999999999</v>
      </c>
      <c r="R360" s="116">
        <f t="shared" si="134"/>
        <v>5.2</v>
      </c>
      <c r="S360" s="116">
        <f t="shared" si="135"/>
        <v>6.76</v>
      </c>
      <c r="T360" s="116">
        <f t="shared" si="136"/>
        <v>9.16</v>
      </c>
      <c r="U360" s="116">
        <f t="shared" si="137"/>
        <v>8.44</v>
      </c>
      <c r="V360" s="116">
        <f t="shared" si="138"/>
        <v>6.7249999999999996</v>
      </c>
      <c r="Y360" s="116">
        <f t="shared" si="139"/>
        <v>7.5250000000000004</v>
      </c>
      <c r="Z360" s="113">
        <v>12.8</v>
      </c>
      <c r="AA360" s="113">
        <v>6.1</v>
      </c>
      <c r="AB360" s="113">
        <v>6.6</v>
      </c>
      <c r="AC360" s="113">
        <v>4.5999999999999996</v>
      </c>
      <c r="AE360" s="115"/>
      <c r="AG360" s="116">
        <f t="shared" si="140"/>
        <v>7.7</v>
      </c>
      <c r="AH360" s="113">
        <v>11.3</v>
      </c>
      <c r="AI360" s="113">
        <v>5.5</v>
      </c>
      <c r="AJ360" s="113">
        <v>6.3</v>
      </c>
      <c r="AK360" s="113">
        <v>5.6</v>
      </c>
      <c r="AL360" s="113">
        <v>9.8000000000000007</v>
      </c>
      <c r="AM360" s="115"/>
      <c r="AO360" s="116">
        <f t="shared" si="141"/>
        <v>7.6750000000000007</v>
      </c>
      <c r="AP360" s="113">
        <v>12.2</v>
      </c>
      <c r="AQ360" s="113">
        <v>6.9</v>
      </c>
      <c r="AR360" s="113">
        <v>7</v>
      </c>
      <c r="AS360" s="113">
        <v>6.4</v>
      </c>
      <c r="AT360" s="113">
        <v>10.4</v>
      </c>
      <c r="AU360" s="115"/>
      <c r="AW360" s="116">
        <f t="shared" si="142"/>
        <v>9.0400000000000009</v>
      </c>
      <c r="AX360" s="113">
        <v>12.9</v>
      </c>
      <c r="AY360" s="113">
        <v>7.4</v>
      </c>
      <c r="AZ360" s="113">
        <v>7.5</v>
      </c>
      <c r="BA360" s="113">
        <v>6.8</v>
      </c>
      <c r="BB360" s="113">
        <v>10.6</v>
      </c>
      <c r="BC360" s="115"/>
      <c r="BE360" s="116">
        <f t="shared" si="143"/>
        <v>3.5249999999999999</v>
      </c>
      <c r="BF360" s="113">
        <v>7.4</v>
      </c>
      <c r="BG360" s="113">
        <v>1.2</v>
      </c>
      <c r="BI360" s="113">
        <v>0.4</v>
      </c>
      <c r="BJ360" s="113">
        <v>5.0999999999999996</v>
      </c>
      <c r="BK360" s="115"/>
      <c r="BM360" s="116">
        <f t="shared" si="144"/>
        <v>5.2</v>
      </c>
      <c r="BN360" s="113">
        <v>9.8000000000000007</v>
      </c>
      <c r="BO360" s="113">
        <v>2.5</v>
      </c>
      <c r="BP360" s="113">
        <v>2.6</v>
      </c>
      <c r="BQ360" s="113">
        <v>2.1</v>
      </c>
      <c r="BR360" s="113">
        <v>9</v>
      </c>
      <c r="BU360" s="116">
        <f t="shared" si="145"/>
        <v>6.76</v>
      </c>
      <c r="BV360" s="113">
        <v>11.5</v>
      </c>
      <c r="BW360" s="113">
        <v>5</v>
      </c>
      <c r="BX360" s="113">
        <v>5</v>
      </c>
      <c r="BY360" s="113">
        <v>4.5</v>
      </c>
      <c r="BZ360" s="113">
        <v>7.8</v>
      </c>
      <c r="CC360" s="116">
        <f t="shared" si="146"/>
        <v>9.16</v>
      </c>
      <c r="CD360" s="113">
        <v>13.6</v>
      </c>
      <c r="CE360" s="113">
        <v>7.6</v>
      </c>
      <c r="CF360" s="113">
        <v>7.9</v>
      </c>
      <c r="CG360" s="113">
        <v>6.6</v>
      </c>
      <c r="CH360" s="113">
        <v>10.1</v>
      </c>
      <c r="CK360" s="116">
        <f t="shared" si="147"/>
        <v>8.44</v>
      </c>
      <c r="CL360" s="113">
        <v>12.5</v>
      </c>
      <c r="CM360" s="113">
        <v>7.2</v>
      </c>
      <c r="CN360" s="113">
        <v>6.7</v>
      </c>
      <c r="CO360" s="113">
        <v>6.4</v>
      </c>
      <c r="CP360" s="113">
        <v>9.4</v>
      </c>
      <c r="CS360" s="116">
        <f t="shared" si="148"/>
        <v>6.7249999999999996</v>
      </c>
      <c r="CT360" s="113">
        <v>11.6</v>
      </c>
      <c r="CU360" s="113">
        <v>6.9</v>
      </c>
      <c r="CV360" s="113">
        <v>5.8</v>
      </c>
      <c r="CW360" s="113">
        <v>5</v>
      </c>
      <c r="CX360" s="113">
        <v>9.1999999999999993</v>
      </c>
    </row>
    <row r="361" spans="3:102">
      <c r="C361" s="115">
        <f t="shared" si="149"/>
        <v>360</v>
      </c>
      <c r="D361" s="116">
        <f t="shared" si="126"/>
        <v>6.8178999999999998</v>
      </c>
      <c r="E361" s="116">
        <f t="shared" si="127"/>
        <v>3.9599999999999995</v>
      </c>
      <c r="F361" s="116">
        <f t="shared" si="128"/>
        <v>0.340895</v>
      </c>
      <c r="G361" s="116">
        <f>指導機関用調整項目!$G$2*F361/$F$367</f>
        <v>2.7391024464512807e-003</v>
      </c>
      <c r="H361" s="116">
        <f t="shared" si="150"/>
        <v>25.497065310407841</v>
      </c>
      <c r="I361" s="116">
        <f>IF(降水量!Y361&gt;0,降水量!Y361*飽差!I361*F361*E361,0)</f>
        <v>9.1371296534068502e-002</v>
      </c>
      <c r="J361" s="116">
        <f>指導機関用調整項目!$G$2*I361/$I$367</f>
        <v>2.6496246105261377e-004</v>
      </c>
      <c r="K361" s="116"/>
      <c r="M361" s="116">
        <f t="shared" si="129"/>
        <v>6.6999999999999993</v>
      </c>
      <c r="N361" s="116">
        <f t="shared" si="130"/>
        <v>6.12</v>
      </c>
      <c r="O361" s="116">
        <f t="shared" si="131"/>
        <v>6.5500000000000007</v>
      </c>
      <c r="P361" s="116">
        <f t="shared" si="132"/>
        <v>6.7799999999999994</v>
      </c>
      <c r="Q361" s="116">
        <f t="shared" si="133"/>
        <v>2.5000000000000022e-002</v>
      </c>
      <c r="R361" s="116">
        <f t="shared" si="134"/>
        <v>2.1800000000000002</v>
      </c>
      <c r="S361" s="116">
        <f t="shared" si="135"/>
        <v>3.9599999999999995</v>
      </c>
      <c r="T361" s="116">
        <f t="shared" si="136"/>
        <v>6.3800000000000008</v>
      </c>
      <c r="U361" s="116">
        <f t="shared" si="137"/>
        <v>5.78</v>
      </c>
      <c r="V361" s="116">
        <f t="shared" si="138"/>
        <v>5.5250000000000004</v>
      </c>
      <c r="Y361" s="116">
        <f t="shared" si="139"/>
        <v>6.6999999999999993</v>
      </c>
      <c r="Z361" s="113">
        <v>9.3000000000000007</v>
      </c>
      <c r="AA361" s="113">
        <v>6.7</v>
      </c>
      <c r="AB361" s="113">
        <v>6.4</v>
      </c>
      <c r="AC361" s="113">
        <v>4.4000000000000004</v>
      </c>
      <c r="AE361" s="115"/>
      <c r="AG361" s="116">
        <f t="shared" si="140"/>
        <v>6.12</v>
      </c>
      <c r="AH361" s="113">
        <v>7.1</v>
      </c>
      <c r="AI361" s="113">
        <v>7</v>
      </c>
      <c r="AJ361" s="113">
        <v>6.3</v>
      </c>
      <c r="AK361" s="113">
        <v>5.6</v>
      </c>
      <c r="AL361" s="113">
        <v>4.5999999999999996</v>
      </c>
      <c r="AM361" s="115"/>
      <c r="AO361" s="116">
        <f t="shared" si="141"/>
        <v>6.5500000000000007</v>
      </c>
      <c r="AP361" s="113">
        <v>7.5</v>
      </c>
      <c r="AQ361" s="113">
        <v>7.6</v>
      </c>
      <c r="AR361" s="113">
        <v>7.2</v>
      </c>
      <c r="AS361" s="113">
        <v>6.5</v>
      </c>
      <c r="AT361" s="113">
        <v>4.9000000000000004</v>
      </c>
      <c r="AU361" s="115"/>
      <c r="AW361" s="116">
        <f t="shared" si="142"/>
        <v>6.7799999999999994</v>
      </c>
      <c r="AX361" s="113">
        <v>8.1999999999999993</v>
      </c>
      <c r="AY361" s="113">
        <v>7.7</v>
      </c>
      <c r="AZ361" s="113">
        <v>7.2</v>
      </c>
      <c r="BA361" s="113">
        <v>6.1</v>
      </c>
      <c r="BB361" s="113">
        <v>4.7</v>
      </c>
      <c r="BC361" s="115"/>
      <c r="BE361" s="116">
        <f t="shared" si="143"/>
        <v>2.5000000000000022e-002</v>
      </c>
      <c r="BF361" s="113">
        <v>0.7</v>
      </c>
      <c r="BG361" s="113">
        <v>1.3</v>
      </c>
      <c r="BI361" s="113">
        <v>-0.4</v>
      </c>
      <c r="BJ361" s="113">
        <v>-1.5</v>
      </c>
      <c r="BK361" s="115"/>
      <c r="BM361" s="116">
        <f t="shared" si="144"/>
        <v>2.1800000000000002</v>
      </c>
      <c r="BN361" s="113">
        <v>3.7</v>
      </c>
      <c r="BO361" s="113">
        <v>1.9</v>
      </c>
      <c r="BP361" s="113">
        <v>2</v>
      </c>
      <c r="BQ361" s="113">
        <v>1.5</v>
      </c>
      <c r="BR361" s="113">
        <v>1.8</v>
      </c>
      <c r="BU361" s="116">
        <f t="shared" si="145"/>
        <v>3.9599999999999995</v>
      </c>
      <c r="BV361" s="113">
        <v>4</v>
      </c>
      <c r="BW361" s="113">
        <v>5.5</v>
      </c>
      <c r="BX361" s="113">
        <v>5.2</v>
      </c>
      <c r="BY361" s="113">
        <v>4.2</v>
      </c>
      <c r="BZ361" s="113">
        <v>0.9</v>
      </c>
      <c r="CC361" s="116">
        <f t="shared" si="146"/>
        <v>6.3800000000000008</v>
      </c>
      <c r="CD361" s="113">
        <v>6.5</v>
      </c>
      <c r="CE361" s="113">
        <v>7.8</v>
      </c>
      <c r="CF361" s="113">
        <v>8</v>
      </c>
      <c r="CG361" s="113">
        <v>6.3</v>
      </c>
      <c r="CH361" s="113">
        <v>3.3</v>
      </c>
      <c r="CK361" s="116">
        <f t="shared" si="147"/>
        <v>5.78</v>
      </c>
      <c r="CL361" s="113">
        <v>6</v>
      </c>
      <c r="CM361" s="113">
        <v>7</v>
      </c>
      <c r="CN361" s="113">
        <v>7.3</v>
      </c>
      <c r="CO361" s="113">
        <v>6</v>
      </c>
      <c r="CP361" s="113">
        <v>2.6</v>
      </c>
      <c r="CS361" s="116">
        <f t="shared" si="148"/>
        <v>5.5250000000000004</v>
      </c>
      <c r="CT361" s="113">
        <v>5.8</v>
      </c>
      <c r="CU361" s="113">
        <v>6.7</v>
      </c>
      <c r="CV361" s="113">
        <v>6.9</v>
      </c>
      <c r="CW361" s="113">
        <v>6</v>
      </c>
      <c r="CX361" s="113">
        <v>2.5</v>
      </c>
    </row>
    <row r="362" spans="3:102">
      <c r="C362" s="115">
        <f t="shared" si="149"/>
        <v>361</v>
      </c>
      <c r="D362" s="116">
        <f t="shared" si="126"/>
        <v>7.4438500000000003</v>
      </c>
      <c r="E362" s="116">
        <f t="shared" si="127"/>
        <v>4.74</v>
      </c>
      <c r="F362" s="116">
        <f t="shared" si="128"/>
        <v>0.37219250000000004</v>
      </c>
      <c r="G362" s="116">
        <f>指導機関用調整項目!$G$2*F362/$F$367</f>
        <v>2.9905788800094406e-003</v>
      </c>
      <c r="H362" s="116">
        <f t="shared" si="150"/>
        <v>25.50005588928785</v>
      </c>
      <c r="I362" s="116">
        <f>IF(降水量!Y362&gt;0,降水量!Y362*飽差!I362*F362*E362,0)</f>
        <v>0.11225242193709062</v>
      </c>
      <c r="J362" s="116">
        <f>指導機関用調整項目!$G$2*I362/$I$367</f>
        <v>3.2551445698790265e-004</v>
      </c>
      <c r="K362" s="116"/>
      <c r="M362" s="116">
        <f t="shared" si="129"/>
        <v>7.2750000000000004</v>
      </c>
      <c r="N362" s="116">
        <f t="shared" si="130"/>
        <v>5.92</v>
      </c>
      <c r="O362" s="116">
        <f t="shared" si="131"/>
        <v>8.15</v>
      </c>
      <c r="P362" s="116">
        <f t="shared" si="132"/>
        <v>7.2799999999999994</v>
      </c>
      <c r="Q362" s="116">
        <f t="shared" si="133"/>
        <v>0.72499999999999998</v>
      </c>
      <c r="R362" s="116">
        <f t="shared" si="134"/>
        <v>2.88</v>
      </c>
      <c r="S362" s="116">
        <f t="shared" si="135"/>
        <v>4.74</v>
      </c>
      <c r="T362" s="116">
        <f t="shared" si="136"/>
        <v>6.94</v>
      </c>
      <c r="U362" s="116">
        <f t="shared" si="137"/>
        <v>6.36</v>
      </c>
      <c r="V362" s="116">
        <f t="shared" si="138"/>
        <v>6.3749999999999991</v>
      </c>
      <c r="Y362" s="116">
        <f t="shared" si="139"/>
        <v>7.2750000000000004</v>
      </c>
      <c r="Z362" s="113">
        <v>4.3</v>
      </c>
      <c r="AA362" s="113">
        <v>12.8</v>
      </c>
      <c r="AB362" s="113">
        <v>7.2</v>
      </c>
      <c r="AC362" s="113">
        <v>4.8</v>
      </c>
      <c r="AE362" s="115"/>
      <c r="AG362" s="116">
        <f t="shared" si="140"/>
        <v>5.92</v>
      </c>
      <c r="AH362" s="113">
        <v>3.8</v>
      </c>
      <c r="AI362" s="113">
        <v>9.3000000000000007</v>
      </c>
      <c r="AJ362" s="113">
        <v>7.9</v>
      </c>
      <c r="AK362" s="113">
        <v>6.4</v>
      </c>
      <c r="AL362" s="113">
        <v>2.2000000000000002</v>
      </c>
      <c r="AM362" s="115"/>
      <c r="AO362" s="116">
        <f t="shared" si="141"/>
        <v>8.15</v>
      </c>
      <c r="AP362" s="113">
        <v>4.7</v>
      </c>
      <c r="AQ362" s="113">
        <v>12.4</v>
      </c>
      <c r="AR362" s="113">
        <v>8.9</v>
      </c>
      <c r="AS362" s="113">
        <v>8.4</v>
      </c>
      <c r="AT362" s="113">
        <v>2.9</v>
      </c>
      <c r="AU362" s="115"/>
      <c r="AW362" s="116">
        <f t="shared" si="142"/>
        <v>7.2799999999999994</v>
      </c>
      <c r="AX362" s="113">
        <v>4.5</v>
      </c>
      <c r="AY362" s="113">
        <v>13.1</v>
      </c>
      <c r="AZ362" s="113">
        <v>8.6</v>
      </c>
      <c r="BA362" s="113">
        <v>6.9</v>
      </c>
      <c r="BB362" s="113">
        <v>3.3</v>
      </c>
      <c r="BC362" s="115"/>
      <c r="BE362" s="116">
        <f t="shared" si="143"/>
        <v>0.72499999999999998</v>
      </c>
      <c r="BF362" s="113">
        <v>-1.7</v>
      </c>
      <c r="BG362" s="113">
        <v>7.1</v>
      </c>
      <c r="BI362" s="113">
        <v>-0.1</v>
      </c>
      <c r="BJ362" s="113">
        <v>-2.4</v>
      </c>
      <c r="BK362" s="115"/>
      <c r="BM362" s="116">
        <f t="shared" si="144"/>
        <v>2.88</v>
      </c>
      <c r="BN362" s="113">
        <v>-0.3</v>
      </c>
      <c r="BO362" s="113">
        <v>10.5</v>
      </c>
      <c r="BP362" s="113">
        <v>3.5</v>
      </c>
      <c r="BQ362" s="113">
        <v>0.3</v>
      </c>
      <c r="BR362" s="113">
        <v>0.4</v>
      </c>
      <c r="BU362" s="116">
        <f t="shared" si="145"/>
        <v>4.74</v>
      </c>
      <c r="BV362" s="113">
        <v>2.4</v>
      </c>
      <c r="BW362" s="113">
        <v>8.6</v>
      </c>
      <c r="BX362" s="113">
        <v>7.6</v>
      </c>
      <c r="BY362" s="113">
        <v>4.9000000000000004</v>
      </c>
      <c r="BZ362" s="113">
        <v>0.2</v>
      </c>
      <c r="CC362" s="116">
        <f t="shared" si="146"/>
        <v>6.94</v>
      </c>
      <c r="CD362" s="113">
        <v>5.0999999999999996</v>
      </c>
      <c r="CE362" s="113">
        <v>10.9</v>
      </c>
      <c r="CF362" s="113">
        <v>9.1999999999999993</v>
      </c>
      <c r="CG362" s="113">
        <v>7</v>
      </c>
      <c r="CH362" s="113">
        <v>2.5</v>
      </c>
      <c r="CK362" s="116">
        <f t="shared" si="147"/>
        <v>6.36</v>
      </c>
      <c r="CL362" s="113">
        <v>4</v>
      </c>
      <c r="CM362" s="113">
        <v>10.1</v>
      </c>
      <c r="CN362" s="113">
        <v>8.8000000000000007</v>
      </c>
      <c r="CO362" s="113">
        <v>6.7</v>
      </c>
      <c r="CP362" s="113">
        <v>2.2000000000000002</v>
      </c>
      <c r="CS362" s="116">
        <f t="shared" si="148"/>
        <v>6.3749999999999991</v>
      </c>
      <c r="CT362" s="113">
        <v>3.8</v>
      </c>
      <c r="CU362" s="113">
        <v>9.8000000000000007</v>
      </c>
      <c r="CV362" s="113">
        <v>7.6</v>
      </c>
      <c r="CW362" s="113">
        <v>6.2</v>
      </c>
      <c r="CX362" s="113">
        <v>1.9</v>
      </c>
    </row>
    <row r="363" spans="3:102">
      <c r="C363" s="115">
        <f t="shared" si="149"/>
        <v>362</v>
      </c>
      <c r="D363" s="116">
        <f t="shared" si="126"/>
        <v>8.2142499999999998</v>
      </c>
      <c r="E363" s="116">
        <f t="shared" si="127"/>
        <v>5.7</v>
      </c>
      <c r="F363" s="116">
        <f t="shared" si="128"/>
        <v>0.21424999999999983</v>
      </c>
      <c r="G363" s="116">
        <f>指導機関用調整項目!$G$2*F363/$F$367</f>
        <v>1.721505739750323e-003</v>
      </c>
      <c r="H363" s="116">
        <f t="shared" si="150"/>
        <v>25.501777395027599</v>
      </c>
      <c r="I363" s="116">
        <f>IF(降水量!Y363&gt;0,降水量!Y363*飽差!I363*F363*E363,0)</f>
        <v>6.159698208631189e-002</v>
      </c>
      <c r="J363" s="116">
        <f>指導機関用調整項目!$G$2*I363/$I$367</f>
        <v>1.786216086024082e-004</v>
      </c>
      <c r="K363" s="116"/>
      <c r="M363" s="116">
        <f t="shared" si="129"/>
        <v>7.4249999999999989</v>
      </c>
      <c r="N363" s="116">
        <f t="shared" si="130"/>
        <v>6.3</v>
      </c>
      <c r="O363" s="116">
        <f t="shared" si="131"/>
        <v>7.5750000000000002</v>
      </c>
      <c r="P363" s="116">
        <f t="shared" si="132"/>
        <v>7.56</v>
      </c>
      <c r="Q363" s="116">
        <f t="shared" si="133"/>
        <v>0.92500000000000004</v>
      </c>
      <c r="R363" s="116">
        <f t="shared" si="134"/>
        <v>3.3599999999999994</v>
      </c>
      <c r="S363" s="116">
        <f t="shared" si="135"/>
        <v>5.7</v>
      </c>
      <c r="T363" s="116">
        <f t="shared" si="136"/>
        <v>8.08</v>
      </c>
      <c r="U363" s="116">
        <f t="shared" si="137"/>
        <v>6.64</v>
      </c>
      <c r="V363" s="116">
        <f t="shared" si="138"/>
        <v>6.375</v>
      </c>
      <c r="Y363" s="116">
        <f t="shared" si="139"/>
        <v>7.4249999999999989</v>
      </c>
      <c r="Z363" s="113">
        <v>4.5</v>
      </c>
      <c r="AA363" s="113">
        <v>9.1999999999999993</v>
      </c>
      <c r="AB363" s="113">
        <v>8.6</v>
      </c>
      <c r="AC363" s="113">
        <v>7.4</v>
      </c>
      <c r="AE363" s="115"/>
      <c r="AG363" s="116">
        <f t="shared" si="140"/>
        <v>6.3</v>
      </c>
      <c r="AH363" s="113">
        <v>5.5</v>
      </c>
      <c r="AI363" s="113">
        <v>6.8</v>
      </c>
      <c r="AJ363" s="113">
        <v>8.6</v>
      </c>
      <c r="AK363" s="113">
        <v>6.8</v>
      </c>
      <c r="AL363" s="113">
        <v>3.8</v>
      </c>
      <c r="AM363" s="115"/>
      <c r="AO363" s="116">
        <f t="shared" si="141"/>
        <v>7.5750000000000002</v>
      </c>
      <c r="AP363" s="113">
        <v>6.3</v>
      </c>
      <c r="AQ363" s="113">
        <v>8.8000000000000007</v>
      </c>
      <c r="AR363" s="113">
        <v>9.1999999999999993</v>
      </c>
      <c r="AS363" s="113">
        <v>7.6</v>
      </c>
      <c r="AT363" s="113">
        <v>4.7</v>
      </c>
      <c r="AU363" s="115"/>
      <c r="AW363" s="116">
        <f t="shared" si="142"/>
        <v>7.56</v>
      </c>
      <c r="AX363" s="113">
        <v>6.3</v>
      </c>
      <c r="AY363" s="113">
        <v>8.8000000000000007</v>
      </c>
      <c r="AZ363" s="113">
        <v>9.5</v>
      </c>
      <c r="BA363" s="113">
        <v>8</v>
      </c>
      <c r="BB363" s="113">
        <v>5.2</v>
      </c>
      <c r="BC363" s="115"/>
      <c r="BE363" s="116">
        <f t="shared" si="143"/>
        <v>0.92500000000000004</v>
      </c>
      <c r="BF363" s="113">
        <v>-0.3</v>
      </c>
      <c r="BG363" s="113">
        <v>2.4</v>
      </c>
      <c r="BI363" s="113">
        <v>1.4</v>
      </c>
      <c r="BJ363" s="113">
        <v>0.2</v>
      </c>
      <c r="BK363" s="115"/>
      <c r="BM363" s="116">
        <f t="shared" si="144"/>
        <v>3.3599999999999994</v>
      </c>
      <c r="BN363" s="113">
        <v>0.4</v>
      </c>
      <c r="BO363" s="113">
        <v>5.7</v>
      </c>
      <c r="BP363" s="113">
        <v>5.0999999999999996</v>
      </c>
      <c r="BQ363" s="113">
        <v>2.1</v>
      </c>
      <c r="BR363" s="113">
        <v>3.5</v>
      </c>
      <c r="BU363" s="116">
        <f t="shared" si="145"/>
        <v>5.7</v>
      </c>
      <c r="BV363" s="113">
        <v>5.5</v>
      </c>
      <c r="BW363" s="113">
        <v>5.4</v>
      </c>
      <c r="BX363" s="113">
        <v>7.8</v>
      </c>
      <c r="BY363" s="113">
        <v>6.9</v>
      </c>
      <c r="BZ363" s="113">
        <v>2.9</v>
      </c>
      <c r="CC363" s="116">
        <f t="shared" si="146"/>
        <v>8.08</v>
      </c>
      <c r="CD363" s="113">
        <v>7.6</v>
      </c>
      <c r="CE363" s="113">
        <v>7.9</v>
      </c>
      <c r="CF363" s="113">
        <v>10.8</v>
      </c>
      <c r="CG363" s="113">
        <v>8.6999999999999993</v>
      </c>
      <c r="CH363" s="113">
        <v>5.4</v>
      </c>
      <c r="CK363" s="116">
        <f t="shared" si="147"/>
        <v>6.64</v>
      </c>
      <c r="CL363" s="113">
        <v>6.4</v>
      </c>
      <c r="CM363" s="113">
        <v>7.7</v>
      </c>
      <c r="CN363" s="113">
        <v>7.3</v>
      </c>
      <c r="CO363" s="113">
        <v>7.1</v>
      </c>
      <c r="CP363" s="113">
        <v>4.7</v>
      </c>
      <c r="CS363" s="116">
        <f t="shared" si="148"/>
        <v>6.375</v>
      </c>
      <c r="CT363" s="113">
        <v>5.5</v>
      </c>
      <c r="CU363" s="113">
        <v>6.8</v>
      </c>
      <c r="CV363" s="113">
        <v>7.7</v>
      </c>
      <c r="CW363" s="113">
        <v>6.7</v>
      </c>
      <c r="CX363" s="113">
        <v>4.3</v>
      </c>
    </row>
    <row r="364" spans="3:102">
      <c r="C364" s="115">
        <f t="shared" si="149"/>
        <v>363</v>
      </c>
      <c r="D364" s="116">
        <f t="shared" si="126"/>
        <v>8.5031499999999998</v>
      </c>
      <c r="E364" s="116">
        <f t="shared" si="127"/>
        <v>6.06</v>
      </c>
      <c r="F364" s="116">
        <f t="shared" si="128"/>
        <v>0.50314999999999976</v>
      </c>
      <c r="G364" s="116">
        <f>指導機関用調整項目!$G$2*F364/$F$367</f>
        <v>4.0428266649025681e-003</v>
      </c>
      <c r="H364" s="116">
        <f t="shared" si="150"/>
        <v>25.505820221692503</v>
      </c>
      <c r="I364" s="116">
        <f>IF(降水量!Y364&gt;0,降水量!Y364*飽差!I364*F364*E364,0)</f>
        <v>0.15597914502617138</v>
      </c>
      <c r="J364" s="116">
        <f>指導機関用調整項目!$G$2*I364/$I$367</f>
        <v>4.5231511105467599e-004</v>
      </c>
      <c r="K364" s="116"/>
      <c r="M364" s="116">
        <f t="shared" si="129"/>
        <v>8.0250000000000004</v>
      </c>
      <c r="N364" s="116">
        <f t="shared" si="130"/>
        <v>6.8400000000000007</v>
      </c>
      <c r="O364" s="116">
        <f t="shared" si="131"/>
        <v>7.35</v>
      </c>
      <c r="P364" s="116">
        <f t="shared" si="132"/>
        <v>8.1399999999999988</v>
      </c>
      <c r="Q364" s="116">
        <f t="shared" si="133"/>
        <v>1.625</v>
      </c>
      <c r="R364" s="116">
        <f t="shared" si="134"/>
        <v>3.2599999999999993</v>
      </c>
      <c r="S364" s="116">
        <f t="shared" si="135"/>
        <v>6.06</v>
      </c>
      <c r="T364" s="116">
        <f t="shared" si="136"/>
        <v>8.6399999999999988</v>
      </c>
      <c r="U364" s="116">
        <f t="shared" si="137"/>
        <v>7.3400000000000007</v>
      </c>
      <c r="V364" s="116">
        <f t="shared" si="138"/>
        <v>6.4749999999999996</v>
      </c>
      <c r="Y364" s="116">
        <f t="shared" si="139"/>
        <v>8.0250000000000004</v>
      </c>
      <c r="Z364" s="113">
        <v>9.4</v>
      </c>
      <c r="AA364" s="113">
        <v>7.2</v>
      </c>
      <c r="AB364" s="113">
        <v>7.9</v>
      </c>
      <c r="AC364" s="113">
        <v>7.6</v>
      </c>
      <c r="AE364" s="115"/>
      <c r="AG364" s="116">
        <f t="shared" si="140"/>
        <v>6.8400000000000007</v>
      </c>
      <c r="AH364" s="113">
        <v>7.5</v>
      </c>
      <c r="AI364" s="113">
        <v>5</v>
      </c>
      <c r="AJ364" s="113">
        <v>8.8000000000000007</v>
      </c>
      <c r="AK364" s="113">
        <v>6.8</v>
      </c>
      <c r="AL364" s="113">
        <v>6.1</v>
      </c>
      <c r="AM364" s="115"/>
      <c r="AO364" s="116">
        <f t="shared" si="141"/>
        <v>7.35</v>
      </c>
      <c r="AP364" s="113">
        <v>8.1999999999999993</v>
      </c>
      <c r="AQ364" s="113">
        <v>6.3</v>
      </c>
      <c r="AR364" s="113">
        <v>9</v>
      </c>
      <c r="AS364" s="113">
        <v>6.9</v>
      </c>
      <c r="AT364" s="113">
        <v>7.2</v>
      </c>
      <c r="AU364" s="115"/>
      <c r="AW364" s="116">
        <f t="shared" si="142"/>
        <v>8.1399999999999988</v>
      </c>
      <c r="AX364" s="113">
        <v>9.6</v>
      </c>
      <c r="AY364" s="113">
        <v>6.8</v>
      </c>
      <c r="AZ364" s="113">
        <v>9.1999999999999993</v>
      </c>
      <c r="BA364" s="113">
        <v>8.1</v>
      </c>
      <c r="BB364" s="113">
        <v>7</v>
      </c>
      <c r="BC364" s="115"/>
      <c r="BE364" s="116">
        <f t="shared" si="143"/>
        <v>1.625</v>
      </c>
      <c r="BF364" s="113">
        <v>2.5</v>
      </c>
      <c r="BG364" s="113">
        <v>0</v>
      </c>
      <c r="BI364" s="113">
        <v>3.8</v>
      </c>
      <c r="BJ364" s="113">
        <v>0.2</v>
      </c>
      <c r="BK364" s="115"/>
      <c r="BM364" s="116">
        <f t="shared" si="144"/>
        <v>3.2599999999999993</v>
      </c>
      <c r="BN364" s="113">
        <v>3.4</v>
      </c>
      <c r="BO364" s="113">
        <v>2.8</v>
      </c>
      <c r="BP364" s="113">
        <v>3.6</v>
      </c>
      <c r="BQ364" s="113">
        <v>4.5</v>
      </c>
      <c r="BR364" s="113">
        <v>2</v>
      </c>
      <c r="BU364" s="116">
        <f t="shared" si="145"/>
        <v>6.06</v>
      </c>
      <c r="BV364" s="113">
        <v>7.3</v>
      </c>
      <c r="BW364" s="113">
        <v>3.9</v>
      </c>
      <c r="BX364" s="113">
        <v>8.1</v>
      </c>
      <c r="BY364" s="113">
        <v>6.5</v>
      </c>
      <c r="BZ364" s="113">
        <v>4.5</v>
      </c>
      <c r="CC364" s="116">
        <f t="shared" si="146"/>
        <v>8.6399999999999988</v>
      </c>
      <c r="CD364" s="113">
        <v>10</v>
      </c>
      <c r="CE364" s="113">
        <v>6.3</v>
      </c>
      <c r="CF364" s="113">
        <v>10.8</v>
      </c>
      <c r="CG364" s="113">
        <v>8.6999999999999993</v>
      </c>
      <c r="CH364" s="113">
        <v>7.4</v>
      </c>
      <c r="CK364" s="116">
        <f t="shared" si="147"/>
        <v>7.3400000000000007</v>
      </c>
      <c r="CL364" s="113">
        <v>7.6</v>
      </c>
      <c r="CM364" s="113">
        <v>5.9</v>
      </c>
      <c r="CN364" s="113">
        <v>9.6</v>
      </c>
      <c r="CO364" s="113">
        <v>7.7</v>
      </c>
      <c r="CP364" s="113">
        <v>5.9</v>
      </c>
      <c r="CS364" s="116">
        <f t="shared" si="148"/>
        <v>6.4749999999999996</v>
      </c>
      <c r="CT364" s="113">
        <v>7.3</v>
      </c>
      <c r="CU364" s="113">
        <v>5.3</v>
      </c>
      <c r="CV364" s="113">
        <v>7.9</v>
      </c>
      <c r="CW364" s="113">
        <v>7.3</v>
      </c>
      <c r="CX364" s="113">
        <v>5.4</v>
      </c>
    </row>
    <row r="365" spans="3:102">
      <c r="C365" s="115">
        <f t="shared" si="149"/>
        <v>364</v>
      </c>
      <c r="D365" s="116">
        <f t="shared" si="126"/>
        <v>8.4870999999999999</v>
      </c>
      <c r="E365" s="116">
        <f t="shared" si="127"/>
        <v>6.04</v>
      </c>
      <c r="F365" s="116">
        <f t="shared" si="128"/>
        <v>0.48709999999999987</v>
      </c>
      <c r="G365" s="116">
        <f>指導機関用調整項目!$G$2*F365/$F$367</f>
        <v>3.9138643912829995e-003</v>
      </c>
      <c r="H365" s="116">
        <f t="shared" si="150"/>
        <v>25.509734086083785</v>
      </c>
      <c r="I365" s="116">
        <f>IF(降水量!Y365&gt;0,降水量!Y365*飽差!I365*F365*E365,0)</f>
        <v>0.11013429218848868</v>
      </c>
      <c r="J365" s="116">
        <f>指導機関用調整項目!$G$2*I365/$I$367</f>
        <v>3.1937221218776384e-004</v>
      </c>
      <c r="K365" s="116"/>
      <c r="M365" s="116">
        <f t="shared" si="129"/>
        <v>7.7000000000000011</v>
      </c>
      <c r="N365" s="116">
        <f t="shared" si="130"/>
        <v>7.2200000000000006</v>
      </c>
      <c r="O365" s="116">
        <f t="shared" si="131"/>
        <v>7.875</v>
      </c>
      <c r="P365" s="116">
        <f t="shared" si="132"/>
        <v>8.9599999999999991</v>
      </c>
      <c r="Q365" s="116">
        <f t="shared" si="133"/>
        <v>1.9</v>
      </c>
      <c r="R365" s="116">
        <f t="shared" si="134"/>
        <v>3.6599999999999993</v>
      </c>
      <c r="S365" s="116">
        <f t="shared" si="135"/>
        <v>6.04</v>
      </c>
      <c r="T365" s="116">
        <f t="shared" si="136"/>
        <v>8.4400000000000013</v>
      </c>
      <c r="U365" s="116">
        <f t="shared" si="137"/>
        <v>7.48</v>
      </c>
      <c r="V365" s="116">
        <f t="shared" si="138"/>
        <v>6.5</v>
      </c>
      <c r="Y365" s="116">
        <f t="shared" si="139"/>
        <v>7.7000000000000011</v>
      </c>
      <c r="Z365" s="113">
        <v>11.3</v>
      </c>
      <c r="AA365" s="113">
        <v>4.9000000000000004</v>
      </c>
      <c r="AB365" s="113">
        <v>8.1</v>
      </c>
      <c r="AC365" s="113">
        <v>6.5</v>
      </c>
      <c r="AE365" s="115"/>
      <c r="AG365" s="116">
        <f t="shared" si="140"/>
        <v>7.2200000000000006</v>
      </c>
      <c r="AH365" s="113">
        <v>8.6999999999999993</v>
      </c>
      <c r="AI365" s="113">
        <v>5.0999999999999996</v>
      </c>
      <c r="AJ365" s="113">
        <v>9.1</v>
      </c>
      <c r="AK365" s="113">
        <v>6</v>
      </c>
      <c r="AL365" s="113">
        <v>7.2</v>
      </c>
      <c r="AM365" s="115"/>
      <c r="AO365" s="116">
        <f t="shared" si="141"/>
        <v>7.875</v>
      </c>
      <c r="AP365" s="113">
        <v>10</v>
      </c>
      <c r="AQ365" s="113">
        <v>6</v>
      </c>
      <c r="AR365" s="113">
        <v>9.5</v>
      </c>
      <c r="AS365" s="113">
        <v>6.8</v>
      </c>
      <c r="AT365" s="113">
        <v>9.1999999999999993</v>
      </c>
      <c r="AU365" s="115"/>
      <c r="AW365" s="116">
        <f t="shared" si="142"/>
        <v>8.9599999999999991</v>
      </c>
      <c r="AX365" s="113">
        <v>13</v>
      </c>
      <c r="AY365" s="113">
        <v>6.3</v>
      </c>
      <c r="AZ365" s="113">
        <v>9.6</v>
      </c>
      <c r="BA365" s="113">
        <v>6.8</v>
      </c>
      <c r="BB365" s="113">
        <v>9.1</v>
      </c>
      <c r="BC365" s="115"/>
      <c r="BE365" s="116">
        <f t="shared" si="143"/>
        <v>1.9</v>
      </c>
      <c r="BF365" s="113">
        <v>5.6</v>
      </c>
      <c r="BG365" s="113">
        <v>-0.7</v>
      </c>
      <c r="BI365" s="113">
        <v>0.3</v>
      </c>
      <c r="BJ365" s="113">
        <v>2.4</v>
      </c>
      <c r="BK365" s="115"/>
      <c r="BM365" s="116">
        <f t="shared" si="144"/>
        <v>3.6599999999999993</v>
      </c>
      <c r="BN365" s="113">
        <v>7.1</v>
      </c>
      <c r="BO365" s="113">
        <v>0.5</v>
      </c>
      <c r="BP365" s="113">
        <v>3.8</v>
      </c>
      <c r="BQ365" s="113">
        <v>1</v>
      </c>
      <c r="BR365" s="113">
        <v>5.9</v>
      </c>
      <c r="BU365" s="116">
        <f t="shared" si="145"/>
        <v>6.04</v>
      </c>
      <c r="BV365" s="113">
        <v>8.4</v>
      </c>
      <c r="BW365" s="113">
        <v>3.2</v>
      </c>
      <c r="BX365" s="113">
        <v>8.3000000000000007</v>
      </c>
      <c r="BY365" s="113">
        <v>4.5999999999999996</v>
      </c>
      <c r="BZ365" s="113">
        <v>5.7</v>
      </c>
      <c r="CC365" s="116">
        <f t="shared" si="146"/>
        <v>8.4400000000000013</v>
      </c>
      <c r="CD365" s="113">
        <v>11.3</v>
      </c>
      <c r="CE365" s="113">
        <v>5.9</v>
      </c>
      <c r="CF365" s="113">
        <v>10</v>
      </c>
      <c r="CG365" s="113">
        <v>6.8</v>
      </c>
      <c r="CH365" s="113">
        <v>8.1999999999999993</v>
      </c>
      <c r="CK365" s="116">
        <f t="shared" si="147"/>
        <v>7.48</v>
      </c>
      <c r="CL365" s="113">
        <v>10.1</v>
      </c>
      <c r="CM365" s="113">
        <v>5.4</v>
      </c>
      <c r="CN365" s="113">
        <v>8.5</v>
      </c>
      <c r="CO365" s="113">
        <v>6.3</v>
      </c>
      <c r="CP365" s="113">
        <v>7.1</v>
      </c>
      <c r="CS365" s="116">
        <f t="shared" si="148"/>
        <v>6.5</v>
      </c>
      <c r="CT365" s="113">
        <v>9.6999999999999993</v>
      </c>
      <c r="CU365" s="113">
        <v>4.5</v>
      </c>
      <c r="CV365" s="113">
        <v>8.1</v>
      </c>
      <c r="CW365" s="113">
        <v>6.3</v>
      </c>
      <c r="CX365" s="113">
        <v>7.1</v>
      </c>
    </row>
    <row r="366" spans="3:102">
      <c r="C366" s="115">
        <f t="shared" si="149"/>
        <v>365</v>
      </c>
      <c r="D366" s="116">
        <f t="shared" si="126"/>
        <v>8.1179500000000004</v>
      </c>
      <c r="E366" s="116">
        <f t="shared" si="127"/>
        <v>5.58</v>
      </c>
      <c r="F366" s="116">
        <f t="shared" si="128"/>
        <v>0.11795000000000044</v>
      </c>
      <c r="G366" s="116">
        <f>指導機関用調整項目!$G$2*F366/$F$367</f>
        <v>9.4773209803291248e-004</v>
      </c>
      <c r="H366" s="116">
        <f t="shared" si="150"/>
        <v>25.510681818181794</v>
      </c>
      <c r="I366" s="116">
        <f>IF(降水量!Y366&gt;0,降水量!Y366*飽差!I366*F366*E366,0)</f>
        <v>2.6018963450972887e-002</v>
      </c>
      <c r="J366" s="116">
        <f>指導機関用調整項目!$G$2*I366/$I$367</f>
        <v>7.5450922242712012e-005</v>
      </c>
      <c r="K366" s="116"/>
      <c r="M366" s="116">
        <f t="shared" si="129"/>
        <v>7.4</v>
      </c>
      <c r="N366" s="116">
        <f t="shared" si="130"/>
        <v>6.42</v>
      </c>
      <c r="O366" s="116">
        <f t="shared" si="131"/>
        <v>7.4750000000000005</v>
      </c>
      <c r="P366" s="116">
        <f t="shared" si="132"/>
        <v>7.86</v>
      </c>
      <c r="Q366" s="116">
        <f t="shared" si="133"/>
        <v>0.7</v>
      </c>
      <c r="R366" s="116">
        <f t="shared" si="134"/>
        <v>3.72</v>
      </c>
      <c r="S366" s="116">
        <f t="shared" si="135"/>
        <v>5.58</v>
      </c>
      <c r="T366" s="116">
        <f t="shared" si="136"/>
        <v>7.94</v>
      </c>
      <c r="U366" s="116">
        <f t="shared" si="137"/>
        <v>7.160000000000001</v>
      </c>
      <c r="V366" s="116">
        <f t="shared" si="138"/>
        <v>6.0250000000000004</v>
      </c>
      <c r="Y366" s="116">
        <f t="shared" si="139"/>
        <v>7.4</v>
      </c>
      <c r="Z366" s="113">
        <v>7.9</v>
      </c>
      <c r="AA366" s="113">
        <v>4.8</v>
      </c>
      <c r="AB366" s="113">
        <v>11.9</v>
      </c>
      <c r="AC366" s="113">
        <v>5</v>
      </c>
      <c r="AE366" s="115"/>
      <c r="AG366" s="116">
        <f t="shared" si="140"/>
        <v>6.42</v>
      </c>
      <c r="AH366" s="113">
        <v>7.5</v>
      </c>
      <c r="AI366" s="113">
        <v>5.2</v>
      </c>
      <c r="AJ366" s="113">
        <v>9.6</v>
      </c>
      <c r="AK366" s="113">
        <v>5.6</v>
      </c>
      <c r="AL366" s="113">
        <v>4.2</v>
      </c>
      <c r="AM366" s="115"/>
      <c r="AO366" s="116">
        <f t="shared" si="141"/>
        <v>7.4750000000000005</v>
      </c>
      <c r="AP366" s="113">
        <v>7.8</v>
      </c>
      <c r="AQ366" s="113">
        <v>6.4</v>
      </c>
      <c r="AR366" s="113">
        <v>10.9</v>
      </c>
      <c r="AS366" s="113">
        <v>7.3</v>
      </c>
      <c r="AT366" s="113">
        <v>5.3</v>
      </c>
      <c r="AU366" s="115"/>
      <c r="AW366" s="116">
        <f t="shared" si="142"/>
        <v>7.86</v>
      </c>
      <c r="AX366" s="113">
        <v>8.6</v>
      </c>
      <c r="AY366" s="113">
        <v>6.2</v>
      </c>
      <c r="AZ366" s="113">
        <v>12.5</v>
      </c>
      <c r="BA366" s="113">
        <v>6.7</v>
      </c>
      <c r="BB366" s="113">
        <v>5.3</v>
      </c>
      <c r="BC366" s="115"/>
      <c r="BE366" s="116">
        <f t="shared" si="143"/>
        <v>0.7</v>
      </c>
      <c r="BF366" s="113">
        <v>4</v>
      </c>
      <c r="BG366" s="113">
        <v>-0.1</v>
      </c>
      <c r="BI366" s="113">
        <v>0.2</v>
      </c>
      <c r="BJ366" s="113">
        <v>-1.3</v>
      </c>
      <c r="BK366" s="115"/>
      <c r="BM366" s="116">
        <f t="shared" si="144"/>
        <v>3.72</v>
      </c>
      <c r="BN366" s="113">
        <v>5.0999999999999996</v>
      </c>
      <c r="BO366" s="113">
        <v>0.6</v>
      </c>
      <c r="BP366" s="113">
        <v>9.1</v>
      </c>
      <c r="BQ366" s="113">
        <v>1.4</v>
      </c>
      <c r="BR366" s="113">
        <v>2.4</v>
      </c>
      <c r="BU366" s="116">
        <f t="shared" si="145"/>
        <v>5.58</v>
      </c>
      <c r="BV366" s="113">
        <v>6.6</v>
      </c>
      <c r="BW366" s="113">
        <v>4.0999999999999996</v>
      </c>
      <c r="BX366" s="113">
        <v>11</v>
      </c>
      <c r="BY366" s="113">
        <v>4.5999999999999996</v>
      </c>
      <c r="BZ366" s="113">
        <v>1.6</v>
      </c>
      <c r="CC366" s="116">
        <f t="shared" si="146"/>
        <v>7.94</v>
      </c>
      <c r="CD366" s="113">
        <v>8.8000000000000007</v>
      </c>
      <c r="CE366" s="113">
        <v>7.3</v>
      </c>
      <c r="CF366" s="113">
        <v>12.7</v>
      </c>
      <c r="CG366" s="113">
        <v>7.3</v>
      </c>
      <c r="CH366" s="113">
        <v>3.6</v>
      </c>
      <c r="CK366" s="116">
        <f t="shared" si="147"/>
        <v>7.160000000000001</v>
      </c>
      <c r="CL366" s="113">
        <v>7.9</v>
      </c>
      <c r="CM366" s="113">
        <v>6.2</v>
      </c>
      <c r="CN366" s="113">
        <v>11.9</v>
      </c>
      <c r="CO366" s="113">
        <v>6.6</v>
      </c>
      <c r="CP366" s="113">
        <v>3.2</v>
      </c>
      <c r="CS366" s="116">
        <f t="shared" si="148"/>
        <v>6.0250000000000004</v>
      </c>
      <c r="CT366" s="113">
        <v>8.5</v>
      </c>
      <c r="CU366" s="113">
        <v>5.0999999999999996</v>
      </c>
      <c r="CV366" s="113">
        <v>10.7</v>
      </c>
      <c r="CW366" s="113">
        <v>5.7</v>
      </c>
      <c r="CX366" s="113">
        <v>2.6</v>
      </c>
    </row>
    <row r="367" spans="3:102">
      <c r="F367" s="116">
        <f>SUM(F2:F366)</f>
        <v>3174.9319525000001</v>
      </c>
      <c r="G367" s="116">
        <f>SUM(G2:G366)</f>
        <v>25.510681818181794</v>
      </c>
      <c r="H367" s="116"/>
      <c r="I367" s="116">
        <f>SUM(I2:I366)</f>
        <v>8797.2615589968555</v>
      </c>
      <c r="J367" s="116">
        <f>SUM(J2:J366)</f>
        <v>25.510681818181794</v>
      </c>
      <c r="K367" s="116"/>
      <c r="Z367" s="113">
        <v>4.2</v>
      </c>
      <c r="AA367" s="113">
        <v>7.9</v>
      </c>
      <c r="AH367" s="113">
        <v>4.0999999999999996</v>
      </c>
      <c r="AI367" s="113">
        <v>7.1</v>
      </c>
      <c r="AP367" s="113">
        <v>4.8</v>
      </c>
      <c r="AQ367" s="113">
        <v>8</v>
      </c>
      <c r="AX367" s="113">
        <v>4.9000000000000004</v>
      </c>
      <c r="AY367" s="113">
        <v>9</v>
      </c>
      <c r="BG367" s="113">
        <v>3.2</v>
      </c>
      <c r="BN367" s="113">
        <v>1.4</v>
      </c>
      <c r="BO367" s="113">
        <v>5.4</v>
      </c>
      <c r="BW367" s="113">
        <v>6.1</v>
      </c>
      <c r="CD367" s="113">
        <v>3.1</v>
      </c>
      <c r="CE367" s="113">
        <v>9.1</v>
      </c>
      <c r="CL367" s="113">
        <v>2.7</v>
      </c>
      <c r="CM367" s="113">
        <v>7.8</v>
      </c>
      <c r="CT367" s="113">
        <v>2.7</v>
      </c>
      <c r="CU367" s="113">
        <v>7.3</v>
      </c>
    </row>
    <row r="369" spans="3:3">
      <c r="C369" s="113" t="s">
        <v>153</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0" tint="-0.25"/>
  </sheetPr>
  <dimension ref="A1:DD369"/>
  <sheetViews>
    <sheetView workbookViewId="0">
      <selection sqref="A1:XFD1048576"/>
    </sheetView>
  </sheetViews>
  <sheetFormatPr defaultRowHeight="18"/>
  <cols>
    <col min="1" max="1" width="12.3984375" style="113" customWidth="1"/>
    <col min="2" max="2" width="13.19921875" style="113" customWidth="1"/>
    <col min="3" max="3" width="11.5" style="113" bestFit="1" customWidth="1"/>
    <col min="4" max="6" width="8.796875" style="113" customWidth="1"/>
    <col min="7" max="9" width="9" style="113" bestFit="1" customWidth="1"/>
    <col min="10" max="22" width="8.796875" style="113" customWidth="1"/>
    <col min="23" max="23" width="12.19921875" style="113" bestFit="1" customWidth="1"/>
    <col min="24" max="30" width="8.796875" style="113" customWidth="1"/>
    <col min="31" max="31" width="12.19921875" style="113" bestFit="1" customWidth="1"/>
    <col min="32" max="38" width="8.796875" style="113" customWidth="1"/>
    <col min="39" max="39" width="12.19921875" style="113" bestFit="1" customWidth="1"/>
    <col min="40" max="46" width="8.796875" style="113" customWidth="1"/>
    <col min="47" max="47" width="12.19921875" style="113" bestFit="1" customWidth="1"/>
    <col min="48" max="54" width="8.796875" style="113" customWidth="1"/>
    <col min="55" max="55" width="12.19921875" style="113" bestFit="1" customWidth="1"/>
    <col min="56" max="62" width="8.796875" style="113" customWidth="1"/>
    <col min="63" max="63" width="12.19921875" style="113" bestFit="1" customWidth="1"/>
    <col min="64" max="70" width="8.796875" style="113" customWidth="1"/>
    <col min="71" max="71" width="12.19921875" style="113" bestFit="1" customWidth="1"/>
    <col min="72" max="78" width="8.796875" style="113" customWidth="1"/>
    <col min="79" max="79" width="12.19921875" style="113" bestFit="1" customWidth="1"/>
    <col min="80" max="86" width="8.796875" style="113" customWidth="1"/>
    <col min="87" max="87" width="12.19921875" style="113" bestFit="1" customWidth="1"/>
    <col min="88" max="94" width="8.796875" style="113" customWidth="1"/>
    <col min="95" max="95" width="12.19921875" style="113" bestFit="1" customWidth="1"/>
    <col min="96" max="16384" width="8.796875" style="113" customWidth="1"/>
  </cols>
  <sheetData>
    <row r="1" spans="1:108" ht="36">
      <c r="A1" s="113" t="s">
        <v>89</v>
      </c>
      <c r="B1" s="117" t="s">
        <v>224</v>
      </c>
      <c r="D1" s="113" t="str">
        <f>'★入力と結果'!D4</f>
        <v>2021-2025年平均</v>
      </c>
      <c r="E1" s="117" t="s">
        <v>206</v>
      </c>
      <c r="F1" s="117" t="s">
        <v>223</v>
      </c>
      <c r="G1" s="117" t="s">
        <v>222</v>
      </c>
      <c r="H1" s="117" t="s">
        <v>228</v>
      </c>
      <c r="I1" s="117" t="s">
        <v>81</v>
      </c>
      <c r="J1" s="117"/>
      <c r="K1" s="113" t="s">
        <v>67</v>
      </c>
      <c r="L1" s="113" t="s">
        <v>97</v>
      </c>
      <c r="M1" s="113" t="s">
        <v>96</v>
      </c>
      <c r="N1" s="113" t="s">
        <v>95</v>
      </c>
      <c r="O1" s="113" t="s">
        <v>99</v>
      </c>
      <c r="P1" s="113" t="s">
        <v>78</v>
      </c>
      <c r="Q1" s="113" t="s">
        <v>85</v>
      </c>
      <c r="R1" s="113" t="s">
        <v>90</v>
      </c>
      <c r="S1" s="113" t="s">
        <v>91</v>
      </c>
      <c r="T1" s="113" t="s">
        <v>92</v>
      </c>
      <c r="V1" s="113" t="s">
        <v>67</v>
      </c>
      <c r="W1" s="113" t="s">
        <v>101</v>
      </c>
      <c r="X1" s="113" t="s">
        <v>38</v>
      </c>
      <c r="Y1" s="113" t="s">
        <v>54</v>
      </c>
      <c r="Z1" s="113" t="s">
        <v>87</v>
      </c>
      <c r="AA1" s="113" t="s">
        <v>205</v>
      </c>
      <c r="AB1" s="113" t="s">
        <v>207</v>
      </c>
      <c r="AD1" s="113" t="s">
        <v>97</v>
      </c>
      <c r="AE1" s="113" t="s">
        <v>101</v>
      </c>
      <c r="AF1" s="113" t="s">
        <v>38</v>
      </c>
      <c r="AG1" s="113" t="s">
        <v>54</v>
      </c>
      <c r="AH1" s="113" t="s">
        <v>87</v>
      </c>
      <c r="AI1" s="113" t="s">
        <v>205</v>
      </c>
      <c r="AJ1" s="113" t="s">
        <v>207</v>
      </c>
      <c r="AL1" s="113" t="s">
        <v>96</v>
      </c>
      <c r="AM1" s="113" t="s">
        <v>101</v>
      </c>
      <c r="AN1" s="113" t="s">
        <v>38</v>
      </c>
      <c r="AO1" s="113" t="s">
        <v>54</v>
      </c>
      <c r="AP1" s="113" t="s">
        <v>87</v>
      </c>
      <c r="AQ1" s="113" t="s">
        <v>205</v>
      </c>
      <c r="AR1" s="113" t="s">
        <v>207</v>
      </c>
      <c r="AT1" s="113" t="s">
        <v>95</v>
      </c>
      <c r="AU1" s="113" t="s">
        <v>101</v>
      </c>
      <c r="AV1" s="113" t="s">
        <v>38</v>
      </c>
      <c r="AW1" s="113" t="s">
        <v>54</v>
      </c>
      <c r="AX1" s="113" t="s">
        <v>87</v>
      </c>
      <c r="AY1" s="113" t="s">
        <v>205</v>
      </c>
      <c r="AZ1" s="113" t="s">
        <v>207</v>
      </c>
      <c r="BB1" s="113" t="s">
        <v>99</v>
      </c>
      <c r="BC1" s="113" t="s">
        <v>101</v>
      </c>
      <c r="BD1" s="113" t="s">
        <v>38</v>
      </c>
      <c r="BE1" s="113" t="s">
        <v>54</v>
      </c>
      <c r="BF1" s="113" t="s">
        <v>87</v>
      </c>
      <c r="BG1" s="113" t="s">
        <v>205</v>
      </c>
      <c r="BH1" s="113" t="s">
        <v>207</v>
      </c>
      <c r="BJ1" s="113" t="s">
        <v>78</v>
      </c>
      <c r="BK1" s="113" t="s">
        <v>101</v>
      </c>
      <c r="BL1" s="113" t="s">
        <v>38</v>
      </c>
      <c r="BM1" s="113" t="s">
        <v>54</v>
      </c>
      <c r="BN1" s="113" t="s">
        <v>87</v>
      </c>
      <c r="BO1" s="113" t="s">
        <v>205</v>
      </c>
      <c r="BP1" s="113" t="s">
        <v>207</v>
      </c>
      <c r="BR1" s="113" t="s">
        <v>85</v>
      </c>
      <c r="BS1" s="113" t="s">
        <v>101</v>
      </c>
      <c r="BT1" s="113" t="s">
        <v>38</v>
      </c>
      <c r="BU1" s="113" t="s">
        <v>54</v>
      </c>
      <c r="BV1" s="113" t="s">
        <v>87</v>
      </c>
      <c r="BW1" s="113" t="s">
        <v>205</v>
      </c>
      <c r="BX1" s="113" t="s">
        <v>207</v>
      </c>
      <c r="BZ1" s="113" t="s">
        <v>90</v>
      </c>
      <c r="CA1" s="113" t="s">
        <v>101</v>
      </c>
      <c r="CB1" s="113" t="s">
        <v>38</v>
      </c>
      <c r="CC1" s="113" t="s">
        <v>54</v>
      </c>
      <c r="CD1" s="113" t="s">
        <v>87</v>
      </c>
      <c r="CE1" s="113" t="s">
        <v>205</v>
      </c>
      <c r="CF1" s="113" t="s">
        <v>207</v>
      </c>
      <c r="CH1" s="113" t="s">
        <v>91</v>
      </c>
      <c r="CI1" s="113" t="s">
        <v>101</v>
      </c>
      <c r="CJ1" s="113" t="s">
        <v>38</v>
      </c>
      <c r="CK1" s="113" t="s">
        <v>54</v>
      </c>
      <c r="CL1" s="113" t="s">
        <v>87</v>
      </c>
      <c r="CM1" s="113" t="s">
        <v>205</v>
      </c>
      <c r="CN1" s="113" t="s">
        <v>207</v>
      </c>
      <c r="CP1" s="113" t="s">
        <v>92</v>
      </c>
      <c r="CQ1" s="113" t="s">
        <v>101</v>
      </c>
      <c r="CR1" s="113" t="s">
        <v>38</v>
      </c>
      <c r="CS1" s="113" t="s">
        <v>54</v>
      </c>
      <c r="CT1" s="113" t="s">
        <v>87</v>
      </c>
      <c r="CU1" s="113" t="s">
        <v>205</v>
      </c>
      <c r="CV1" s="113" t="s">
        <v>207</v>
      </c>
      <c r="CY1" s="113" t="s">
        <v>133</v>
      </c>
    </row>
    <row r="2" spans="1:108">
      <c r="A2" s="113" t="s">
        <v>67</v>
      </c>
      <c r="B2" s="113" t="s">
        <v>101</v>
      </c>
      <c r="D2" s="115">
        <v>1</v>
      </c>
      <c r="E2" s="116">
        <f t="shared" ref="E2:E65" si="0">INDEX(K2:T2,,MATCH($A$14,$K$1:$T$1,FALSE))</f>
        <v>2.788604678625743</v>
      </c>
      <c r="F2" s="116">
        <f t="shared" ref="F2:F65" si="1">IF($D$1=$A$17,E2-$B$4,E2-$B$7)</f>
        <v>1.0886046786257431</v>
      </c>
      <c r="G2" s="116">
        <f t="shared" ref="G2:G65" si="2">IF(F2&lt;0,"",F2)</f>
        <v>1.0886046786257431</v>
      </c>
      <c r="H2" s="119">
        <f t="shared" ref="H2:H65" si="3">IF(F2&lt;0,"",F2/$G$367)</f>
        <v>2.054529487522749e-003</v>
      </c>
      <c r="I2" s="119">
        <f t="shared" ref="I2:I32" si="4">E2/MAX(E$2:E$32)</f>
        <v>0.77975631039966564</v>
      </c>
      <c r="K2" s="116">
        <f t="shared" ref="K2:K65" si="5">INDEX($W2:$AB2,MATCH($D$1,$W$1:$AB$1,0))</f>
        <v>2.6300132535504961</v>
      </c>
      <c r="L2" s="116">
        <f t="shared" ref="L2:L65" si="6">INDEX($AE2:$AJ2,MATCH($D$1,$AE$1:$AJ$1,0))</f>
        <v>4.3583488220652384</v>
      </c>
      <c r="M2" s="116">
        <f t="shared" ref="M2:M65" si="7">INDEX($AM2:$AR2,MATCH($D$1,$AM$1:$AR$1,0))</f>
        <v>6.659072821300513</v>
      </c>
      <c r="N2" s="116">
        <f t="shared" ref="N2:N65" si="8">INDEX($AU2:$AZ2,MATCH($D$1,$AU$1:$AZ$1,0))</f>
        <v>3.7839493113104474</v>
      </c>
      <c r="O2" s="116">
        <f t="shared" ref="O2:O65" si="9">INDEX($BC2:$BH2,MATCH($D$1,$BC$1:$BH$1,0))</f>
        <v>2.0164674590308942</v>
      </c>
      <c r="P2" s="116">
        <f t="shared" ref="P2:P65" si="10">INDEX($BK2:$BP2,MATCH($D$1,$BK$1:$BP$1,0))</f>
        <v>1.7953200907096392</v>
      </c>
      <c r="Q2" s="116">
        <f t="shared" ref="Q2:Q65" si="11">INDEX($BS2:$BX2,MATCH($D$1,$BS$1:$BX$1,0))</f>
        <v>2.788604678625743</v>
      </c>
      <c r="R2" s="116">
        <f t="shared" ref="R2:R65" si="12">INDEX($CA2:$CF2,MATCH($D$1,$CA$1:$CF$1,0))</f>
        <v>4.0457386128043353</v>
      </c>
      <c r="S2" s="116">
        <f t="shared" ref="S2:S65" si="13">INDEX($CI2:$CN2,MATCH($D$1,$CI$1:$CN$1,0))</f>
        <v>5.5701348365254448</v>
      </c>
      <c r="T2" s="116">
        <f t="shared" ref="T2:T65" si="14">INDEX($CQ2:$CV2,MATCH($D$1,$CQ$1:$CV$1,0))</f>
        <v>3.5035369062404182</v>
      </c>
      <c r="W2" s="116">
        <f t="shared" ref="W2:W65" si="15">AVERAGE(X2:AB2)</f>
        <v>2.6300132535504961</v>
      </c>
      <c r="X2" s="113">
        <v>2.5998246413643131</v>
      </c>
      <c r="Y2" s="113">
        <v>3.7122799676444198</v>
      </c>
      <c r="Z2" s="113">
        <v>1.5779351516427558</v>
      </c>
      <c r="AC2" s="116"/>
      <c r="AE2" s="116">
        <f t="shared" ref="AE2:AE65" si="16">AVERAGE(AF2:AJ2)</f>
        <v>4.3583488220652384</v>
      </c>
      <c r="AF2" s="113">
        <v>4.4080552274807934</v>
      </c>
      <c r="AG2" s="113">
        <v>6.067819487650123</v>
      </c>
      <c r="AH2" s="113">
        <v>2.5991717510647976</v>
      </c>
      <c r="AK2" s="116"/>
      <c r="AM2" s="116">
        <f t="shared" ref="AM2:AM65" si="17">AVERAGE(AO2:AR2)</f>
        <v>6.659072821300513</v>
      </c>
      <c r="AN2" s="113">
        <v>4.5339423605809888</v>
      </c>
      <c r="AO2" s="113">
        <v>5.7180504228065532</v>
      </c>
      <c r="AP2" s="113">
        <v>7.6000952197944729</v>
      </c>
      <c r="AS2" s="116"/>
      <c r="AU2" s="116">
        <f t="shared" ref="AU2:AU65" si="18">AVERAGE(AV2:AZ2)</f>
        <v>3.7839493113104474</v>
      </c>
      <c r="AV2" s="113">
        <v>3.9014171246383236</v>
      </c>
      <c r="AW2" s="113">
        <v>4.0300883267494649</v>
      </c>
      <c r="AX2" s="113">
        <v>3.4203424825435529</v>
      </c>
      <c r="BA2" s="116"/>
      <c r="BC2" s="116">
        <f t="shared" ref="BC2:BC65" si="19">AVERAGE(BD2:BH2)</f>
        <v>2.0164674590308942</v>
      </c>
      <c r="BD2" s="113">
        <v>2.2572312110452222</v>
      </c>
      <c r="BE2" s="113">
        <v>1.4822835206980036</v>
      </c>
      <c r="BF2" s="113">
        <v>2.3098876453494563</v>
      </c>
      <c r="BI2" s="116"/>
      <c r="BK2" s="116">
        <f t="shared" ref="BK2:BK65" si="20">AVERAGE(BL2:BP2)</f>
        <v>1.7953200907096392</v>
      </c>
      <c r="BL2" s="113">
        <v>2.0286250578821199</v>
      </c>
      <c r="BM2" s="113">
        <v>1.0818284837760659</v>
      </c>
      <c r="BN2" s="113">
        <v>2.2755067304707324</v>
      </c>
      <c r="BQ2" s="116"/>
      <c r="BS2" s="116">
        <f t="shared" ref="BS2:BS65" si="21">AVERAGE(BT2:BX2)</f>
        <v>2.788604678625743</v>
      </c>
      <c r="BT2" s="113">
        <v>3.4662216941740245</v>
      </c>
      <c r="BU2" s="113">
        <v>2.6068128287093519</v>
      </c>
      <c r="BV2" s="113">
        <v>2.2927795129938513</v>
      </c>
      <c r="BY2" s="116"/>
      <c r="CA2" s="116">
        <f t="shared" ref="CA2:CA65" si="22">AVERAGE(CB2:CF2)</f>
        <v>4.0457386128043353</v>
      </c>
      <c r="CB2" s="113">
        <v>4.5187947535899804</v>
      </c>
      <c r="CC2" s="113">
        <v>4.2893206723043971</v>
      </c>
      <c r="CD2" s="113">
        <v>3.3291004125186281</v>
      </c>
      <c r="CG2" s="116"/>
      <c r="CI2" s="116">
        <f t="shared" ref="CI2:CI65" si="23">AVERAGE(CJ2:CN2)</f>
        <v>5.5701348365254448</v>
      </c>
      <c r="CJ2" s="113">
        <v>4.3184084205426529</v>
      </c>
      <c r="CK2" s="113">
        <v>4.4891728109919953</v>
      </c>
      <c r="CL2" s="113">
        <v>7.9028232780416872</v>
      </c>
      <c r="CQ2" s="116">
        <f t="shared" ref="CQ2:CQ65" si="24">AVERAGE(CS2:CV2)</f>
        <v>3.5035369062404182</v>
      </c>
      <c r="CR2" s="113">
        <v>4.36843044852567</v>
      </c>
      <c r="CS2" s="113">
        <v>4.119037628958937</v>
      </c>
      <c r="CT2" s="113">
        <v>2.8880361835218995</v>
      </c>
      <c r="CW2" s="116"/>
      <c r="CZ2" s="113" t="s">
        <v>134</v>
      </c>
      <c r="DA2" s="113" t="s">
        <v>135</v>
      </c>
    </row>
    <row r="3" spans="1:108">
      <c r="A3" s="113" t="s">
        <v>97</v>
      </c>
      <c r="B3" s="113" t="s">
        <v>226</v>
      </c>
      <c r="D3" s="115">
        <f t="shared" ref="D3:D66" si="25">D2+1</f>
        <v>2</v>
      </c>
      <c r="E3" s="116">
        <f t="shared" si="0"/>
        <v>2.0558568646949684</v>
      </c>
      <c r="F3" s="116">
        <f t="shared" si="1"/>
        <v>0.35585686469496847</v>
      </c>
      <c r="G3" s="116">
        <f t="shared" si="2"/>
        <v>0.35585686469496847</v>
      </c>
      <c r="H3" s="119">
        <f t="shared" si="3"/>
        <v>6.7161058206746942e-004</v>
      </c>
      <c r="I3" s="119">
        <f t="shared" si="4"/>
        <v>0.57486361398288388</v>
      </c>
      <c r="K3" s="116">
        <f t="shared" si="5"/>
        <v>1.7727407001725792</v>
      </c>
      <c r="L3" s="116">
        <f t="shared" si="6"/>
        <v>2.5672504462424541</v>
      </c>
      <c r="M3" s="116">
        <f t="shared" si="7"/>
        <v>4.6508494943345742</v>
      </c>
      <c r="N3" s="116">
        <f t="shared" si="8"/>
        <v>2.8759145202281595</v>
      </c>
      <c r="O3" s="116">
        <f t="shared" si="9"/>
        <v>1.852338078486131</v>
      </c>
      <c r="P3" s="116">
        <f t="shared" si="10"/>
        <v>1.9176217558307649</v>
      </c>
      <c r="Q3" s="116">
        <f t="shared" si="11"/>
        <v>2.0558568646949684</v>
      </c>
      <c r="R3" s="116">
        <f t="shared" si="12"/>
        <v>3.2343178787061775</v>
      </c>
      <c r="S3" s="116">
        <f t="shared" si="13"/>
        <v>4.7254133715268543</v>
      </c>
      <c r="T3" s="116">
        <f t="shared" si="14"/>
        <v>2.6882389280620549</v>
      </c>
      <c r="W3" s="116">
        <f t="shared" si="15"/>
        <v>1.7727407001725792</v>
      </c>
      <c r="X3" s="113">
        <v>1.7912339945264464</v>
      </c>
      <c r="Y3" s="113">
        <v>1.5409803890716898</v>
      </c>
      <c r="Z3" s="113">
        <v>1.9860077169196015</v>
      </c>
      <c r="AC3" s="115"/>
      <c r="AE3" s="116">
        <f t="shared" si="16"/>
        <v>2.5672504462424541</v>
      </c>
      <c r="AF3" s="113">
        <v>3.0555470778399147</v>
      </c>
      <c r="AG3" s="113">
        <v>1.761328304151272</v>
      </c>
      <c r="AH3" s="113">
        <v>2.8848759567361757</v>
      </c>
      <c r="AK3" s="115"/>
      <c r="AM3" s="116">
        <f t="shared" si="17"/>
        <v>4.6508494943345742</v>
      </c>
      <c r="AN3" s="113">
        <v>3.2612567856810619</v>
      </c>
      <c r="AO3" s="113">
        <v>1.6018360584817408</v>
      </c>
      <c r="AP3" s="113">
        <v>7.6998629301874084</v>
      </c>
      <c r="AS3" s="115"/>
      <c r="AU3" s="116">
        <f t="shared" si="18"/>
        <v>2.8759145202281595</v>
      </c>
      <c r="AV3" s="113">
        <v>2.9240446128754241</v>
      </c>
      <c r="AW3" s="113">
        <v>1.3483514631255269</v>
      </c>
      <c r="AX3" s="113">
        <v>4.3553474846835272</v>
      </c>
      <c r="BA3" s="115"/>
      <c r="BC3" s="116">
        <f t="shared" si="19"/>
        <v>1.852338078486131</v>
      </c>
      <c r="BD3" s="113">
        <v>2.0704108074991323</v>
      </c>
      <c r="BE3" s="113">
        <v>0.24109459458224236</v>
      </c>
      <c r="BF3" s="113">
        <v>3.2455088333770181</v>
      </c>
      <c r="BI3" s="115"/>
      <c r="BK3" s="116">
        <f t="shared" si="20"/>
        <v>1.9176217558307649</v>
      </c>
      <c r="BL3" s="113">
        <v>1.7014735856334871</v>
      </c>
      <c r="BM3" s="113">
        <v>0.28848759567361754</v>
      </c>
      <c r="BN3" s="113">
        <v>3.7629040861851908</v>
      </c>
      <c r="BS3" s="116">
        <f t="shared" si="21"/>
        <v>2.0558568646949684</v>
      </c>
      <c r="BT3" s="113">
        <v>2.5575570451833949</v>
      </c>
      <c r="BU3" s="113">
        <v>1.0475508380229106</v>
      </c>
      <c r="BV3" s="113">
        <v>2.5624627108785991</v>
      </c>
      <c r="CA3" s="116">
        <f t="shared" si="22"/>
        <v>3.2343178787061775</v>
      </c>
      <c r="CB3" s="113">
        <v>3.5962536232300204</v>
      </c>
      <c r="CC3" s="113">
        <v>2.7163194473495724</v>
      </c>
      <c r="CD3" s="113">
        <v>3.3903805655389405</v>
      </c>
      <c r="CI3" s="116">
        <f t="shared" si="23"/>
        <v>4.7254133715268543</v>
      </c>
      <c r="CJ3" s="113">
        <v>3.6331282174429012</v>
      </c>
      <c r="CK3" s="113">
        <v>2.6402886190959736</v>
      </c>
      <c r="CL3" s="113">
        <v>7.9028232780416872</v>
      </c>
      <c r="CQ3" s="116">
        <f t="shared" si="24"/>
        <v>2.6882389280620549</v>
      </c>
      <c r="CR3" s="113">
        <v>3.5181645633401279</v>
      </c>
      <c r="CS3" s="113">
        <v>1.4788782829930842</v>
      </c>
      <c r="CT3" s="113">
        <v>3.8975995731310253</v>
      </c>
      <c r="CY3" s="118">
        <v>45757</v>
      </c>
      <c r="CZ3" s="113">
        <v>12.827500000000001</v>
      </c>
      <c r="DA3" s="113">
        <v>15.4</v>
      </c>
      <c r="DC3" s="113" t="s">
        <v>27</v>
      </c>
      <c r="DD3" s="113" t="s">
        <v>137</v>
      </c>
    </row>
    <row r="4" spans="1:108">
      <c r="A4" s="113" t="s">
        <v>96</v>
      </c>
      <c r="B4" s="113">
        <v>1.7</v>
      </c>
      <c r="D4" s="115">
        <f t="shared" si="25"/>
        <v>3</v>
      </c>
      <c r="E4" s="116">
        <f t="shared" si="0"/>
        <v>1.7128532973256625</v>
      </c>
      <c r="F4" s="116">
        <f t="shared" si="1"/>
        <v>1.2853297325662538e-002</v>
      </c>
      <c r="G4" s="116">
        <f t="shared" si="2"/>
        <v>1.2853297325662538e-002</v>
      </c>
      <c r="H4" s="119">
        <f t="shared" si="3"/>
        <v>2.4258097439749968e-005</v>
      </c>
      <c r="I4" s="119">
        <f t="shared" si="4"/>
        <v>0.47895213603269265</v>
      </c>
      <c r="K4" s="116">
        <f t="shared" si="5"/>
        <v>1.5764085086939541</v>
      </c>
      <c r="L4" s="116">
        <f t="shared" si="6"/>
        <v>2.7427686912044726</v>
      </c>
      <c r="M4" s="116">
        <f t="shared" si="7"/>
        <v>4.5207986647195524</v>
      </c>
      <c r="N4" s="116">
        <f t="shared" si="8"/>
        <v>2.6993699759265852</v>
      </c>
      <c r="O4" s="116">
        <f t="shared" si="9"/>
        <v>1.8448530892757562</v>
      </c>
      <c r="P4" s="116">
        <f t="shared" si="10"/>
        <v>1.6154022447625831</v>
      </c>
      <c r="Q4" s="116">
        <f t="shared" si="11"/>
        <v>1.7128532973256625</v>
      </c>
      <c r="R4" s="116">
        <f t="shared" si="12"/>
        <v>3.036161836514673</v>
      </c>
      <c r="S4" s="116">
        <f t="shared" si="13"/>
        <v>4.0544995324278874</v>
      </c>
      <c r="T4" s="116">
        <f t="shared" si="14"/>
        <v>2.0113208700506968</v>
      </c>
      <c r="W4" s="116">
        <f t="shared" si="15"/>
        <v>1.5764085086939541</v>
      </c>
      <c r="X4" s="113">
        <v>1.9860077169196015</v>
      </c>
      <c r="Y4" s="113">
        <v>0.81104231003773153</v>
      </c>
      <c r="Z4" s="113">
        <v>1.9321754991245295</v>
      </c>
      <c r="AC4" s="115"/>
      <c r="AE4" s="116">
        <f t="shared" si="16"/>
        <v>2.7427686912044726</v>
      </c>
      <c r="AF4" s="113">
        <v>2.8875329957535922</v>
      </c>
      <c r="AG4" s="113">
        <v>1.7386211211691713</v>
      </c>
      <c r="AH4" s="113">
        <v>3.602151956690653</v>
      </c>
      <c r="AK4" s="115"/>
      <c r="AM4" s="116">
        <f t="shared" si="17"/>
        <v>4.5207986647195524</v>
      </c>
      <c r="AN4" s="113">
        <v>3.6733762492514193</v>
      </c>
      <c r="AO4" s="113">
        <v>1.7818823118497622</v>
      </c>
      <c r="AP4" s="113">
        <v>7.2597150175893432</v>
      </c>
      <c r="AS4" s="115"/>
      <c r="AU4" s="116">
        <f t="shared" si="18"/>
        <v>2.6993699759265852</v>
      </c>
      <c r="AV4" s="113">
        <v>3.6027169857639656</v>
      </c>
      <c r="AW4" s="113">
        <v>1.3840488447401531</v>
      </c>
      <c r="AX4" s="113">
        <v>3.1113440972756363</v>
      </c>
      <c r="BA4" s="115"/>
      <c r="BC4" s="116">
        <f t="shared" si="19"/>
        <v>1.8448530892757562</v>
      </c>
      <c r="BD4" s="113">
        <v>2.5566047700828736</v>
      </c>
      <c r="BE4" s="113">
        <v>0.39704827296219292</v>
      </c>
      <c r="BF4" s="113">
        <v>2.5809062247822023</v>
      </c>
      <c r="BI4" s="115"/>
      <c r="BK4" s="116">
        <f t="shared" si="20"/>
        <v>1.6154022447625831</v>
      </c>
      <c r="BL4" s="113">
        <v>2.2451636912063426</v>
      </c>
      <c r="BM4" s="113">
        <v>0.47261494920315544</v>
      </c>
      <c r="BN4" s="113">
        <v>2.1284280938782514</v>
      </c>
      <c r="BS4" s="116">
        <f t="shared" si="21"/>
        <v>1.7128532973256625</v>
      </c>
      <c r="BT4" s="113">
        <v>2.2627957071095537</v>
      </c>
      <c r="BU4" s="113">
        <v>0.47725709058747245</v>
      </c>
      <c r="BV4" s="113">
        <v>2.3985070942799611</v>
      </c>
      <c r="CA4" s="116">
        <f t="shared" si="22"/>
        <v>3.036161836514673</v>
      </c>
      <c r="CB4" s="113">
        <v>3.3291004125186281</v>
      </c>
      <c r="CC4" s="113">
        <v>2.3222605527579363</v>
      </c>
      <c r="CD4" s="113">
        <v>3.4571245442674545</v>
      </c>
      <c r="CI4" s="116">
        <f t="shared" si="23"/>
        <v>4.0544995324278874</v>
      </c>
      <c r="CJ4" s="113">
        <v>3.2612567856810619</v>
      </c>
      <c r="CK4" s="113">
        <v>1.8310052268852453</v>
      </c>
      <c r="CL4" s="113">
        <v>7.0712365847173553</v>
      </c>
      <c r="CQ4" s="116">
        <f t="shared" si="24"/>
        <v>2.0113208700506968</v>
      </c>
      <c r="CR4" s="113">
        <v>3.861515516704165</v>
      </c>
      <c r="CS4" s="113">
        <v>1.0640133307712263</v>
      </c>
      <c r="CT4" s="113">
        <v>2.9586284093301671</v>
      </c>
      <c r="CY4" s="118">
        <v>45758</v>
      </c>
      <c r="CZ4" s="113">
        <v>13.472500000000002</v>
      </c>
      <c r="DA4" s="113">
        <v>14.5</v>
      </c>
      <c r="DC4" s="113" t="s">
        <v>136</v>
      </c>
      <c r="DD4" s="113">
        <v>0.90039999999999998</v>
      </c>
    </row>
    <row r="5" spans="1:108">
      <c r="A5" s="113" t="s">
        <v>95</v>
      </c>
      <c r="D5" s="115">
        <f t="shared" si="25"/>
        <v>4</v>
      </c>
      <c r="E5" s="116">
        <f t="shared" si="0"/>
        <v>1.7594367567635174</v>
      </c>
      <c r="F5" s="116">
        <f t="shared" si="1"/>
        <v>5.9436756763517451e-002</v>
      </c>
      <c r="G5" s="116">
        <f t="shared" si="2"/>
        <v>5.9436756763517451e-002</v>
      </c>
      <c r="H5" s="119">
        <f t="shared" si="3"/>
        <v>1.1217531194843062e-004</v>
      </c>
      <c r="I5" s="119">
        <f t="shared" si="4"/>
        <v>0.49197791438533278</v>
      </c>
      <c r="K5" s="116">
        <f t="shared" si="5"/>
        <v>1.9133065818763626</v>
      </c>
      <c r="L5" s="116">
        <f t="shared" si="6"/>
        <v>3.163174447699673</v>
      </c>
      <c r="M5" s="116">
        <f t="shared" si="7"/>
        <v>5.6401109950761601</v>
      </c>
      <c r="N5" s="116">
        <f t="shared" si="8"/>
        <v>3.2217244888913901</v>
      </c>
      <c r="O5" s="116">
        <f t="shared" si="9"/>
        <v>1.7051856826367935</v>
      </c>
      <c r="P5" s="116">
        <f t="shared" si="10"/>
        <v>1.4067092439739353</v>
      </c>
      <c r="Q5" s="116">
        <f t="shared" si="11"/>
        <v>1.7594367567635174</v>
      </c>
      <c r="R5" s="116">
        <f t="shared" si="12"/>
        <v>2.8867361893088366</v>
      </c>
      <c r="S5" s="116">
        <f t="shared" si="13"/>
        <v>4.4144818517894207</v>
      </c>
      <c r="T5" s="116">
        <f t="shared" si="14"/>
        <v>2.6904519288285695</v>
      </c>
      <c r="W5" s="116">
        <f t="shared" si="15"/>
        <v>1.9133065818763626</v>
      </c>
      <c r="X5" s="113">
        <v>1.2491986617171817</v>
      </c>
      <c r="Y5" s="113">
        <v>2.674137309581297</v>
      </c>
      <c r="Z5" s="113">
        <v>1.816583774330609</v>
      </c>
      <c r="AC5" s="115"/>
      <c r="AE5" s="116">
        <f t="shared" si="16"/>
        <v>3.163174447699673</v>
      </c>
      <c r="AF5" s="113">
        <v>2.184129628394254</v>
      </c>
      <c r="AG5" s="113">
        <v>4.1495234114192554</v>
      </c>
      <c r="AH5" s="113">
        <v>3.1558703032855115</v>
      </c>
      <c r="AK5" s="115"/>
      <c r="AM5" s="116">
        <f t="shared" si="17"/>
        <v>5.6401109950761601</v>
      </c>
      <c r="AN5" s="113">
        <v>2.7943250314612564</v>
      </c>
      <c r="AO5" s="113">
        <v>4.3931865943323123</v>
      </c>
      <c r="AP5" s="113">
        <v>6.887035395820007</v>
      </c>
      <c r="AS5" s="115"/>
      <c r="AU5" s="116">
        <f t="shared" si="18"/>
        <v>3.2217244888913901</v>
      </c>
      <c r="AV5" s="113">
        <v>3.2668717579152049</v>
      </c>
      <c r="AW5" s="113">
        <v>3.1240438004140887</v>
      </c>
      <c r="AX5" s="113">
        <v>3.2742579083448766</v>
      </c>
      <c r="BA5" s="115"/>
      <c r="BC5" s="116">
        <f t="shared" si="19"/>
        <v>1.7051856826367935</v>
      </c>
      <c r="BD5" s="113">
        <v>1.8511208931499068</v>
      </c>
      <c r="BE5" s="113">
        <v>0.92250272856921567</v>
      </c>
      <c r="BF5" s="113">
        <v>2.3419334261912574</v>
      </c>
      <c r="BI5" s="115"/>
      <c r="BK5" s="116">
        <f t="shared" si="20"/>
        <v>1.4067092439739353</v>
      </c>
      <c r="BL5" s="113">
        <v>1.5657149936515218</v>
      </c>
      <c r="BM5" s="113">
        <v>0.9253337567061608</v>
      </c>
      <c r="BN5" s="113">
        <v>1.729078981564123</v>
      </c>
      <c r="BS5" s="116">
        <f t="shared" si="21"/>
        <v>1.7594367567635174</v>
      </c>
      <c r="BT5" s="113">
        <v>1.9945573218959987</v>
      </c>
      <c r="BU5" s="113">
        <v>2.1764933130390585</v>
      </c>
      <c r="BV5" s="113">
        <v>1.1072596353554951</v>
      </c>
      <c r="CA5" s="116">
        <f t="shared" si="22"/>
        <v>2.8867361893088366</v>
      </c>
      <c r="CB5" s="113">
        <v>2.9764831572116313</v>
      </c>
      <c r="CC5" s="113">
        <v>3.3192965379399699</v>
      </c>
      <c r="CD5" s="113">
        <v>2.364428872774909</v>
      </c>
      <c r="CI5" s="116">
        <f t="shared" si="23"/>
        <v>4.4144818517894207</v>
      </c>
      <c r="CJ5" s="113">
        <v>3.0092731108044295</v>
      </c>
      <c r="CK5" s="113">
        <v>3.5714983096516599</v>
      </c>
      <c r="CL5" s="113">
        <v>6.6626741349121712</v>
      </c>
      <c r="CQ5" s="116">
        <f t="shared" si="24"/>
        <v>2.6904519288285695</v>
      </c>
      <c r="CR5" s="113">
        <v>2.7366575172255927</v>
      </c>
      <c r="CS5" s="113">
        <v>2.9663732188761593</v>
      </c>
      <c r="CT5" s="113">
        <v>2.4145306387809797</v>
      </c>
      <c r="CY5" s="118">
        <v>45759</v>
      </c>
      <c r="CZ5" s="113">
        <v>13.685416666666667</v>
      </c>
      <c r="DA5" s="113">
        <v>15.3</v>
      </c>
      <c r="DD5" s="113" t="s">
        <v>103</v>
      </c>
    </row>
    <row r="6" spans="1:108">
      <c r="A6" s="113" t="s">
        <v>99</v>
      </c>
      <c r="B6" s="113" t="s">
        <v>227</v>
      </c>
      <c r="D6" s="115">
        <f t="shared" si="25"/>
        <v>5</v>
      </c>
      <c r="E6" s="116">
        <f t="shared" si="0"/>
        <v>2.7696364832360736</v>
      </c>
      <c r="F6" s="116">
        <f t="shared" si="1"/>
        <v>1.0696364832360736</v>
      </c>
      <c r="G6" s="116">
        <f t="shared" si="2"/>
        <v>1.0696364832360736</v>
      </c>
      <c r="H6" s="119">
        <f t="shared" si="3"/>
        <v>2.0187307099514768e-003</v>
      </c>
      <c r="I6" s="119">
        <f t="shared" si="4"/>
        <v>0.77445237823410762</v>
      </c>
      <c r="K6" s="116">
        <f t="shared" si="5"/>
        <v>2.3651932951650396</v>
      </c>
      <c r="L6" s="116">
        <f t="shared" si="6"/>
        <v>3.3431548251070051</v>
      </c>
      <c r="M6" s="116">
        <f t="shared" si="7"/>
        <v>5.4363125978211855</v>
      </c>
      <c r="N6" s="116">
        <f t="shared" si="8"/>
        <v>3.5676704783480004</v>
      </c>
      <c r="O6" s="116">
        <f t="shared" si="9"/>
        <v>2.0594732373423414</v>
      </c>
      <c r="P6" s="116">
        <f t="shared" si="10"/>
        <v>1.6305337889497107</v>
      </c>
      <c r="Q6" s="116">
        <f t="shared" si="11"/>
        <v>2.7696364832360736</v>
      </c>
      <c r="R6" s="116">
        <f t="shared" si="12"/>
        <v>3.7691609248172031</v>
      </c>
      <c r="S6" s="116">
        <f t="shared" si="13"/>
        <v>4.4687346009168172</v>
      </c>
      <c r="T6" s="116">
        <f t="shared" si="14"/>
        <v>3.0736918639021438</v>
      </c>
      <c r="W6" s="116">
        <f t="shared" si="15"/>
        <v>2.3651932951650396</v>
      </c>
      <c r="X6" s="113">
        <v>2.1494807934317355</v>
      </c>
      <c r="Y6" s="113">
        <v>3.248003108761258</v>
      </c>
      <c r="Z6" s="113">
        <v>1.6980959833021256</v>
      </c>
      <c r="AC6" s="115"/>
      <c r="AE6" s="116">
        <f t="shared" si="16"/>
        <v>3.3431548251070051</v>
      </c>
      <c r="AF6" s="113">
        <v>2.9117294646670291</v>
      </c>
      <c r="AG6" s="113">
        <v>3.6331282174429012</v>
      </c>
      <c r="AH6" s="113">
        <v>3.484606793211086</v>
      </c>
      <c r="AK6" s="115"/>
      <c r="AM6" s="116">
        <f t="shared" si="17"/>
        <v>5.4363125978211855</v>
      </c>
      <c r="AN6" s="113">
        <v>3.353649231775516</v>
      </c>
      <c r="AO6" s="113">
        <v>3.9399359940542067</v>
      </c>
      <c r="AP6" s="113">
        <v>6.9326892015881647</v>
      </c>
      <c r="AS6" s="115"/>
      <c r="AU6" s="116">
        <f t="shared" si="18"/>
        <v>3.5676704783480004</v>
      </c>
      <c r="AV6" s="113">
        <v>3.6517513857111172</v>
      </c>
      <c r="AW6" s="113">
        <v>3.8779882475402685</v>
      </c>
      <c r="AX6" s="113">
        <v>3.1732718017926151</v>
      </c>
      <c r="BA6" s="115"/>
      <c r="BC6" s="116">
        <f t="shared" si="19"/>
        <v>2.0594732373423414</v>
      </c>
      <c r="BD6" s="113">
        <v>2.1175653358877353</v>
      </c>
      <c r="BE6" s="113">
        <v>1.690027864489966</v>
      </c>
      <c r="BF6" s="113">
        <v>2.3708265116493221</v>
      </c>
      <c r="BI6" s="115"/>
      <c r="BK6" s="116">
        <f t="shared" si="20"/>
        <v>1.6305337889497107</v>
      </c>
      <c r="BL6" s="113">
        <v>1.616221928930603</v>
      </c>
      <c r="BM6" s="113">
        <v>1.3325348269824344</v>
      </c>
      <c r="BN6" s="113">
        <v>1.9428446109360951</v>
      </c>
      <c r="BS6" s="116">
        <f t="shared" si="21"/>
        <v>2.7696364832360736</v>
      </c>
      <c r="BT6" s="113">
        <v>2.5099373171181183</v>
      </c>
      <c r="BU6" s="113">
        <v>3.5239282782580084</v>
      </c>
      <c r="BV6" s="113">
        <v>2.2750438543320941</v>
      </c>
      <c r="CA6" s="116">
        <f t="shared" si="22"/>
        <v>3.7691609248172031</v>
      </c>
      <c r="CB6" s="113">
        <v>3.7443689558791458</v>
      </c>
      <c r="CC6" s="113">
        <v>4.0555077408046145</v>
      </c>
      <c r="CD6" s="113">
        <v>3.5076060777678477</v>
      </c>
      <c r="CI6" s="116">
        <f t="shared" si="23"/>
        <v>4.4687346009168172</v>
      </c>
      <c r="CJ6" s="113">
        <v>3.0406317314284625</v>
      </c>
      <c r="CK6" s="113">
        <v>3.5239282782580084</v>
      </c>
      <c r="CL6" s="113">
        <v>6.841643793063982</v>
      </c>
      <c r="CQ6" s="116">
        <f t="shared" si="24"/>
        <v>3.0736918639021438</v>
      </c>
      <c r="CR6" s="113">
        <v>2.5318161712666254</v>
      </c>
      <c r="CS6" s="113">
        <v>3.3305598412285797</v>
      </c>
      <c r="CT6" s="113">
        <v>2.8168238865757078</v>
      </c>
      <c r="CY6" s="118">
        <v>45760</v>
      </c>
      <c r="CZ6" s="113">
        <v>13.693333333333333</v>
      </c>
      <c r="DA6" s="113">
        <v>13.1</v>
      </c>
    </row>
    <row r="7" spans="1:108">
      <c r="A7" s="113" t="s">
        <v>78</v>
      </c>
      <c r="B7" s="113">
        <v>2.5</v>
      </c>
      <c r="D7" s="115">
        <f t="shared" si="25"/>
        <v>6</v>
      </c>
      <c r="E7" s="116">
        <f t="shared" si="0"/>
        <v>1.9183780287927163</v>
      </c>
      <c r="F7" s="116">
        <f t="shared" si="1"/>
        <v>0.21837802879271639</v>
      </c>
      <c r="G7" s="116">
        <f t="shared" si="2"/>
        <v>0.21837802879271639</v>
      </c>
      <c r="H7" s="119">
        <f t="shared" si="3"/>
        <v>4.1214603279872197e-004</v>
      </c>
      <c r="I7" s="119">
        <f t="shared" si="4"/>
        <v>0.53642145304739752</v>
      </c>
      <c r="K7" s="116">
        <f t="shared" si="5"/>
        <v>2.1346526337001244</v>
      </c>
      <c r="L7" s="116">
        <f t="shared" si="6"/>
        <v>2.7566919049518375</v>
      </c>
      <c r="M7" s="116">
        <f t="shared" si="7"/>
        <v>5.8666073132495944</v>
      </c>
      <c r="N7" s="116">
        <f t="shared" si="8"/>
        <v>3.1087988042160419</v>
      </c>
      <c r="O7" s="116">
        <f t="shared" si="9"/>
        <v>1.8313972393504763</v>
      </c>
      <c r="P7" s="116">
        <f t="shared" si="10"/>
        <v>1.5673674813825909</v>
      </c>
      <c r="Q7" s="116">
        <f t="shared" si="11"/>
        <v>1.9183780287927163</v>
      </c>
      <c r="R7" s="116">
        <f t="shared" si="12"/>
        <v>2.8701221324179396</v>
      </c>
      <c r="S7" s="116">
        <f t="shared" si="13"/>
        <v>4.2111293700456551</v>
      </c>
      <c r="T7" s="116">
        <f t="shared" si="14"/>
        <v>2.3845222286550438</v>
      </c>
      <c r="W7" s="116">
        <f t="shared" si="15"/>
        <v>2.1346526337001244</v>
      </c>
      <c r="X7" s="113">
        <v>0.76000952197944727</v>
      </c>
      <c r="Y7" s="113">
        <v>3.6729595726298139</v>
      </c>
      <c r="Z7" s="113">
        <v>1.9709888064911119</v>
      </c>
      <c r="AC7" s="115"/>
      <c r="AE7" s="116">
        <f t="shared" si="16"/>
        <v>2.7566919049518375</v>
      </c>
      <c r="AF7" s="113">
        <v>1.5528776902389394</v>
      </c>
      <c r="AG7" s="113">
        <v>3.5281609918860179</v>
      </c>
      <c r="AH7" s="113">
        <v>3.1890370327305555</v>
      </c>
      <c r="AK7" s="115"/>
      <c r="AM7" s="116">
        <f t="shared" si="17"/>
        <v>5.8666073132495944</v>
      </c>
      <c r="AN7" s="113">
        <v>1.6611396439102011</v>
      </c>
      <c r="AO7" s="113">
        <v>4.3776304897599241</v>
      </c>
      <c r="AP7" s="113">
        <v>7.3555841367392647</v>
      </c>
      <c r="AS7" s="115"/>
      <c r="AU7" s="116">
        <f t="shared" si="18"/>
        <v>3.1087988042160419</v>
      </c>
      <c r="AV7" s="113">
        <v>1.7253579968252652</v>
      </c>
      <c r="AW7" s="113">
        <v>4.305167865894199</v>
      </c>
      <c r="AX7" s="113">
        <v>3.2958705499286611</v>
      </c>
      <c r="BA7" s="115"/>
      <c r="BC7" s="116">
        <f t="shared" si="19"/>
        <v>1.8313972393504763</v>
      </c>
      <c r="BD7" s="113">
        <v>0.76282896245476006</v>
      </c>
      <c r="BE7" s="113">
        <v>2.6859438043698027</v>
      </c>
      <c r="BF7" s="113">
        <v>2.0454189512268659</v>
      </c>
      <c r="BI7" s="115"/>
      <c r="BK7" s="116">
        <f t="shared" si="20"/>
        <v>1.5673674813825909</v>
      </c>
      <c r="BL7" s="113">
        <v>0.59467867436947763</v>
      </c>
      <c r="BM7" s="113">
        <v>2.4800553165414736</v>
      </c>
      <c r="BN7" s="113">
        <v>1.6273684532368216</v>
      </c>
      <c r="BS7" s="116">
        <f t="shared" si="21"/>
        <v>1.9183780287927163</v>
      </c>
      <c r="BT7" s="113">
        <v>1.3610264168441648</v>
      </c>
      <c r="BU7" s="113">
        <v>2.0894335805174959</v>
      </c>
      <c r="BV7" s="113">
        <v>2.3046740890164883</v>
      </c>
      <c r="CA7" s="116">
        <f t="shared" si="22"/>
        <v>2.8701221324179396</v>
      </c>
      <c r="CB7" s="113">
        <v>1.6284567370302774</v>
      </c>
      <c r="CC7" s="113">
        <v>3.7898696679098625</v>
      </c>
      <c r="CD7" s="113">
        <v>3.1920399923136786</v>
      </c>
      <c r="CI7" s="116">
        <f t="shared" si="23"/>
        <v>4.2111293700456551</v>
      </c>
      <c r="CJ7" s="113">
        <v>1.759082281670064</v>
      </c>
      <c r="CK7" s="113">
        <v>3.5667931664505526</v>
      </c>
      <c r="CL7" s="113">
        <v>7.3075126620163502</v>
      </c>
      <c r="CQ7" s="116">
        <f t="shared" si="24"/>
        <v>2.3845222286550438</v>
      </c>
      <c r="CR7" s="113">
        <v>1.7386211211691713</v>
      </c>
      <c r="CS7" s="113">
        <v>2.22037322748572</v>
      </c>
      <c r="CT7" s="113">
        <v>2.5486712298243677</v>
      </c>
      <c r="CY7" s="118">
        <v>45761</v>
      </c>
      <c r="CZ7" s="113">
        <v>13.459583333333335</v>
      </c>
      <c r="DA7" s="113">
        <v>13.4</v>
      </c>
    </row>
    <row r="8" spans="1:108">
      <c r="A8" s="113" t="s">
        <v>85</v>
      </c>
      <c r="D8" s="115">
        <f t="shared" si="25"/>
        <v>7</v>
      </c>
      <c r="E8" s="116">
        <f t="shared" si="0"/>
        <v>2.5098535516441842</v>
      </c>
      <c r="F8" s="116">
        <f t="shared" si="1"/>
        <v>0.80985355164418427</v>
      </c>
      <c r="G8" s="116">
        <f t="shared" si="2"/>
        <v>0.80985355164418427</v>
      </c>
      <c r="H8" s="119">
        <f t="shared" si="3"/>
        <v>1.5284409805481219e-003</v>
      </c>
      <c r="I8" s="119">
        <f t="shared" si="4"/>
        <v>0.70181125351838491</v>
      </c>
      <c r="K8" s="116">
        <f t="shared" si="5"/>
        <v>3.3858160108820665</v>
      </c>
      <c r="L8" s="116">
        <f t="shared" si="6"/>
        <v>3.254405868307702</v>
      </c>
      <c r="M8" s="116">
        <f t="shared" si="7"/>
        <v>6.0726447495241516</v>
      </c>
      <c r="N8" s="116">
        <f t="shared" si="8"/>
        <v>4.2086567820701637</v>
      </c>
      <c r="O8" s="116">
        <f t="shared" si="9"/>
        <v>2.0813895438268788</v>
      </c>
      <c r="P8" s="116">
        <f t="shared" si="10"/>
        <v>2.588954534645628</v>
      </c>
      <c r="Q8" s="116">
        <f t="shared" si="11"/>
        <v>2.5098535516441842</v>
      </c>
      <c r="R8" s="116">
        <f t="shared" si="12"/>
        <v>3.4803755363824713</v>
      </c>
      <c r="S8" s="116">
        <f t="shared" si="13"/>
        <v>4.8500070927047645</v>
      </c>
      <c r="T8" s="116">
        <f t="shared" si="14"/>
        <v>3.0744881324027684</v>
      </c>
      <c r="W8" s="116">
        <f t="shared" si="15"/>
        <v>3.3858160108820665</v>
      </c>
      <c r="X8" s="113">
        <v>3.2687132056719337</v>
      </c>
      <c r="Y8" s="113">
        <v>4.9475818505295788</v>
      </c>
      <c r="Z8" s="113">
        <v>1.9411529764446864</v>
      </c>
      <c r="AC8" s="115"/>
      <c r="AE8" s="116">
        <f t="shared" si="16"/>
        <v>3.254405868307702</v>
      </c>
      <c r="AF8" s="113">
        <v>2.9009100129865217</v>
      </c>
      <c r="AG8" s="113">
        <v>4.1045253238968158</v>
      </c>
      <c r="AH8" s="113">
        <v>2.7577822680397683</v>
      </c>
      <c r="AK8" s="115"/>
      <c r="AM8" s="116">
        <f t="shared" si="17"/>
        <v>6.0726447495241516</v>
      </c>
      <c r="AN8" s="113">
        <v>3.7036625398569902</v>
      </c>
      <c r="AO8" s="113">
        <v>4.6438347656106016</v>
      </c>
      <c r="AP8" s="113">
        <v>7.5014547334377015</v>
      </c>
      <c r="AS8" s="115"/>
      <c r="AU8" s="116">
        <f t="shared" si="18"/>
        <v>4.2086567820701637</v>
      </c>
      <c r="AV8" s="113">
        <v>4.0450543893765811</v>
      </c>
      <c r="AW8" s="113">
        <v>6.0731883644968869</v>
      </c>
      <c r="AX8" s="113">
        <v>2.5077275923370248</v>
      </c>
      <c r="BA8" s="115"/>
      <c r="BC8" s="116">
        <f t="shared" si="19"/>
        <v>2.0813895438268788</v>
      </c>
      <c r="BD8" s="113">
        <v>1.5561942078765318</v>
      </c>
      <c r="BE8" s="113">
        <v>3.3210098228491773</v>
      </c>
      <c r="BF8" s="113">
        <v>1.3669646007549268</v>
      </c>
      <c r="BI8" s="115"/>
      <c r="BK8" s="116">
        <f t="shared" si="20"/>
        <v>2.588954534645628</v>
      </c>
      <c r="BL8" s="113">
        <v>2.3571143285399763</v>
      </c>
      <c r="BM8" s="113">
        <v>4.2560533230849051</v>
      </c>
      <c r="BN8" s="113">
        <v>1.1536959523120025</v>
      </c>
      <c r="BS8" s="116">
        <f t="shared" si="21"/>
        <v>2.5098535516441842</v>
      </c>
      <c r="BT8" s="113">
        <v>1.9930265529055771</v>
      </c>
      <c r="BU8" s="113">
        <v>3.2045981548077154</v>
      </c>
      <c r="BV8" s="113">
        <v>2.3319359472192605</v>
      </c>
      <c r="CA8" s="116">
        <f t="shared" si="22"/>
        <v>3.4803755363824713</v>
      </c>
      <c r="CB8" s="113">
        <v>3.0794178815797308</v>
      </c>
      <c r="CC8" s="113">
        <v>3.8284654743964222</v>
      </c>
      <c r="CD8" s="113">
        <v>3.5332432531712614</v>
      </c>
      <c r="CI8" s="116">
        <f t="shared" si="23"/>
        <v>4.8500070927047645</v>
      </c>
      <c r="CJ8" s="113">
        <v>3.2024150984568585</v>
      </c>
      <c r="CK8" s="113">
        <v>3.9436754213148917</v>
      </c>
      <c r="CL8" s="113">
        <v>7.4039307583425433</v>
      </c>
      <c r="CQ8" s="116">
        <f t="shared" si="24"/>
        <v>3.0744881324027684</v>
      </c>
      <c r="CR8" s="113">
        <v>2.925947913471215</v>
      </c>
      <c r="CS8" s="113">
        <v>3.7385138762685344</v>
      </c>
      <c r="CT8" s="113">
        <v>2.4104623885370025</v>
      </c>
      <c r="CY8" s="118">
        <v>45762</v>
      </c>
      <c r="CZ8" s="113">
        <v>12.948333333333332</v>
      </c>
      <c r="DA8" s="113">
        <v>10.3</v>
      </c>
    </row>
    <row r="9" spans="1:108">
      <c r="A9" s="113" t="s">
        <v>90</v>
      </c>
      <c r="B9" s="113" t="s">
        <v>248</v>
      </c>
      <c r="D9" s="115">
        <f t="shared" si="25"/>
        <v>8</v>
      </c>
      <c r="E9" s="116">
        <f t="shared" si="0"/>
        <v>2.1221085263829793</v>
      </c>
      <c r="F9" s="116">
        <f t="shared" si="1"/>
        <v>0.42210852638297935</v>
      </c>
      <c r="G9" s="116">
        <f t="shared" si="2"/>
        <v>0.42210852638297935</v>
      </c>
      <c r="H9" s="119">
        <f t="shared" si="3"/>
        <v>7.9664770087466824e-004</v>
      </c>
      <c r="I9" s="119">
        <f t="shared" si="4"/>
        <v>0.5933890620937825</v>
      </c>
      <c r="K9" s="116">
        <f t="shared" si="5"/>
        <v>2.8126737248910647</v>
      </c>
      <c r="L9" s="116">
        <f t="shared" si="6"/>
        <v>3.3018595120380945</v>
      </c>
      <c r="M9" s="116">
        <f t="shared" si="7"/>
        <v>5.6668642814522325</v>
      </c>
      <c r="N9" s="116">
        <f t="shared" si="8"/>
        <v>3.4042403725970787</v>
      </c>
      <c r="O9" s="116">
        <f t="shared" si="9"/>
        <v>2.0655329234168374</v>
      </c>
      <c r="P9" s="116">
        <f t="shared" si="10"/>
        <v>2.113957492249785</v>
      </c>
      <c r="Q9" s="116">
        <f t="shared" si="11"/>
        <v>2.1221085263829793</v>
      </c>
      <c r="R9" s="116">
        <f t="shared" si="12"/>
        <v>3.0933945526613251</v>
      </c>
      <c r="S9" s="116">
        <f t="shared" si="13"/>
        <v>4.834732350376977</v>
      </c>
      <c r="T9" s="116">
        <f t="shared" si="14"/>
        <v>2.653829950180195</v>
      </c>
      <c r="W9" s="116">
        <f t="shared" si="15"/>
        <v>2.8126737248910647</v>
      </c>
      <c r="X9" s="113">
        <v>4.0809273529993266</v>
      </c>
      <c r="Y9" s="113">
        <v>2.7730756806352659</v>
      </c>
      <c r="Z9" s="113">
        <v>1.5840181410386016</v>
      </c>
      <c r="AC9" s="115"/>
      <c r="AE9" s="116">
        <f t="shared" si="16"/>
        <v>3.3018595120380945</v>
      </c>
      <c r="AF9" s="113">
        <v>3.464590550154329</v>
      </c>
      <c r="AG9" s="113">
        <v>3.3313370674560856</v>
      </c>
      <c r="AH9" s="113">
        <v>3.1096509185038683</v>
      </c>
      <c r="AK9" s="115"/>
      <c r="AM9" s="116">
        <f t="shared" si="17"/>
        <v>5.6668642814522325</v>
      </c>
      <c r="AN9" s="113">
        <v>4.1556628673013547</v>
      </c>
      <c r="AO9" s="113">
        <v>3.3276908167623187</v>
      </c>
      <c r="AP9" s="113">
        <v>8.0060377461421464</v>
      </c>
      <c r="AS9" s="115"/>
      <c r="AU9" s="116">
        <f t="shared" si="18"/>
        <v>3.4042403725970787</v>
      </c>
      <c r="AV9" s="113">
        <v>4.0123641477392402</v>
      </c>
      <c r="AW9" s="113">
        <v>3.4877964675847597</v>
      </c>
      <c r="AX9" s="113">
        <v>2.712560502467237</v>
      </c>
      <c r="BA9" s="115"/>
      <c r="BC9" s="116">
        <f t="shared" si="19"/>
        <v>2.0655329234168374</v>
      </c>
      <c r="BD9" s="113">
        <v>2.1682886770595391</v>
      </c>
      <c r="BE9" s="113">
        <v>2.3897279859094462</v>
      </c>
      <c r="BF9" s="113">
        <v>1.6385821072815274</v>
      </c>
      <c r="BI9" s="115"/>
      <c r="BK9" s="116">
        <f t="shared" si="20"/>
        <v>2.113957492249785</v>
      </c>
      <c r="BL9" s="113">
        <v>2.9733933718473877</v>
      </c>
      <c r="BM9" s="113">
        <v>2.2632787241665042</v>
      </c>
      <c r="BN9" s="113">
        <v>1.1052003807354627</v>
      </c>
      <c r="BS9" s="116">
        <f t="shared" si="21"/>
        <v>2.1221085263829793</v>
      </c>
      <c r="BT9" s="113">
        <v>2.4311474150643217</v>
      </c>
      <c r="BU9" s="113">
        <v>1.8845195545165838</v>
      </c>
      <c r="BV9" s="113">
        <v>2.0506586095680328</v>
      </c>
      <c r="CA9" s="116">
        <f t="shared" si="22"/>
        <v>3.0933945526613251</v>
      </c>
      <c r="CB9" s="113">
        <v>3.3276908167623187</v>
      </c>
      <c r="CC9" s="113">
        <v>2.8928811113450523</v>
      </c>
      <c r="CD9" s="113">
        <v>3.0596117298766043</v>
      </c>
      <c r="CI9" s="116">
        <f t="shared" si="23"/>
        <v>4.834732350376977</v>
      </c>
      <c r="CJ9" s="113">
        <v>3.1980835847578422</v>
      </c>
      <c r="CK9" s="113">
        <v>3.0901230053003972</v>
      </c>
      <c r="CL9" s="113">
        <v>8.2159904610726908</v>
      </c>
      <c r="CQ9" s="116">
        <f t="shared" si="24"/>
        <v>2.653829950180195</v>
      </c>
      <c r="CR9" s="113">
        <v>2.9252699519248275</v>
      </c>
      <c r="CS9" s="113">
        <v>2.7162841349405</v>
      </c>
      <c r="CT9" s="113">
        <v>2.5913757654198903</v>
      </c>
      <c r="CY9" s="118">
        <v>45763</v>
      </c>
      <c r="CZ9" s="113">
        <v>11.952500000000001</v>
      </c>
      <c r="DA9" s="113">
        <v>11.4</v>
      </c>
    </row>
    <row r="10" spans="1:108">
      <c r="A10" s="113" t="s">
        <v>91</v>
      </c>
      <c r="D10" s="115">
        <f t="shared" si="25"/>
        <v>9</v>
      </c>
      <c r="E10" s="116">
        <f t="shared" si="0"/>
        <v>2.4389038553283626</v>
      </c>
      <c r="F10" s="116">
        <f t="shared" si="1"/>
        <v>0.73890385532836267</v>
      </c>
      <c r="G10" s="116">
        <f t="shared" si="2"/>
        <v>0.73890385532836267</v>
      </c>
      <c r="H10" s="119">
        <f t="shared" si="3"/>
        <v>1.3945372356224087e-003</v>
      </c>
      <c r="I10" s="119">
        <f t="shared" si="4"/>
        <v>0.68197212972746246</v>
      </c>
      <c r="K10" s="116">
        <f t="shared" si="5"/>
        <v>2.9838204038043039</v>
      </c>
      <c r="L10" s="116">
        <f t="shared" si="6"/>
        <v>3.2901517253661923</v>
      </c>
      <c r="M10" s="116">
        <f t="shared" si="7"/>
        <v>5.6474786002607207</v>
      </c>
      <c r="N10" s="116">
        <f t="shared" si="8"/>
        <v>3.7837573035163339</v>
      </c>
      <c r="O10" s="116">
        <f t="shared" si="9"/>
        <v>2.3546479616235647</v>
      </c>
      <c r="P10" s="116">
        <f t="shared" si="10"/>
        <v>2.5795284929442199</v>
      </c>
      <c r="Q10" s="116">
        <f t="shared" si="11"/>
        <v>2.4389038553283626</v>
      </c>
      <c r="R10" s="116">
        <f t="shared" si="12"/>
        <v>3.4460858753749783</v>
      </c>
      <c r="S10" s="116">
        <f t="shared" si="13"/>
        <v>5.0346749609804853</v>
      </c>
      <c r="T10" s="116">
        <f t="shared" si="14"/>
        <v>2.9944117390773437</v>
      </c>
      <c r="W10" s="116">
        <f t="shared" si="15"/>
        <v>2.9838204038043039</v>
      </c>
      <c r="X10" s="113">
        <v>4.4951002612314213</v>
      </c>
      <c r="Y10" s="113">
        <v>2.6083938469365124</v>
      </c>
      <c r="Z10" s="113">
        <v>1.847967103244978</v>
      </c>
      <c r="AC10" s="115"/>
      <c r="AE10" s="116">
        <f t="shared" si="16"/>
        <v>3.2901517253661923</v>
      </c>
      <c r="AF10" s="113">
        <v>3.8643509982490589</v>
      </c>
      <c r="AG10" s="113">
        <v>3.0991659281190032</v>
      </c>
      <c r="AH10" s="113">
        <v>2.9069382497305156</v>
      </c>
      <c r="AK10" s="115"/>
      <c r="AM10" s="116">
        <f t="shared" si="17"/>
        <v>5.6474786002607207</v>
      </c>
      <c r="AN10" s="113">
        <v>4.6158015307778806</v>
      </c>
      <c r="AO10" s="113">
        <v>3.1318988688516209</v>
      </c>
      <c r="AP10" s="113">
        <v>8.16305833166982</v>
      </c>
      <c r="AS10" s="115"/>
      <c r="AU10" s="116">
        <f t="shared" si="18"/>
        <v>3.7837573035163339</v>
      </c>
      <c r="AV10" s="113">
        <v>4.6340180061457366</v>
      </c>
      <c r="AW10" s="113">
        <v>3.4960438011054578</v>
      </c>
      <c r="AX10" s="113">
        <v>3.2212101032978064</v>
      </c>
      <c r="BA10" s="115"/>
      <c r="BC10" s="116">
        <f t="shared" si="19"/>
        <v>2.3546479616235647</v>
      </c>
      <c r="BD10" s="113">
        <v>2.5331116650640131</v>
      </c>
      <c r="BE10" s="113">
        <v>2.3156579405885886</v>
      </c>
      <c r="BF10" s="113">
        <v>2.215174279218092</v>
      </c>
      <c r="BI10" s="115"/>
      <c r="BK10" s="116">
        <f t="shared" si="20"/>
        <v>2.5795284929442199</v>
      </c>
      <c r="BL10" s="113">
        <v>3.5431585339813072</v>
      </c>
      <c r="BM10" s="113">
        <v>1.6996588322796138</v>
      </c>
      <c r="BN10" s="113">
        <v>2.495768112571739</v>
      </c>
      <c r="BS10" s="116">
        <f t="shared" si="21"/>
        <v>2.4389038553283626</v>
      </c>
      <c r="BT10" s="113">
        <v>2.6091743651801247</v>
      </c>
      <c r="BU10" s="113">
        <v>2.2755067304707324</v>
      </c>
      <c r="BV10" s="113">
        <v>2.4320304703342313</v>
      </c>
      <c r="CA10" s="116">
        <f t="shared" si="22"/>
        <v>3.4460858753749783</v>
      </c>
      <c r="CB10" s="113">
        <v>3.2216176012706264</v>
      </c>
      <c r="CC10" s="113">
        <v>3.4281747702594165</v>
      </c>
      <c r="CD10" s="113">
        <v>3.6884652545948931</v>
      </c>
      <c r="CI10" s="116">
        <f t="shared" si="23"/>
        <v>5.0346749609804853</v>
      </c>
      <c r="CJ10" s="113">
        <v>3.1160484270503597</v>
      </c>
      <c r="CK10" s="113">
        <v>3.5572603586187785</v>
      </c>
      <c r="CL10" s="113">
        <v>8.4307160972723185</v>
      </c>
      <c r="CQ10" s="116">
        <f t="shared" si="24"/>
        <v>2.9944117390773437</v>
      </c>
      <c r="CR10" s="113">
        <v>2.7306044893050112</v>
      </c>
      <c r="CS10" s="113">
        <v>2.5984429126157469</v>
      </c>
      <c r="CT10" s="113">
        <v>3.3903805655389405</v>
      </c>
      <c r="CY10" s="118">
        <v>45764</v>
      </c>
      <c r="CZ10" s="113">
        <v>12.52875</v>
      </c>
      <c r="DA10" s="113">
        <v>16.2</v>
      </c>
    </row>
    <row r="11" spans="1:108">
      <c r="A11" s="113" t="s">
        <v>92</v>
      </c>
      <c r="D11" s="115">
        <f t="shared" si="25"/>
        <v>10</v>
      </c>
      <c r="E11" s="116">
        <f t="shared" si="0"/>
        <v>2.8168111812320027</v>
      </c>
      <c r="F11" s="116">
        <f t="shared" si="1"/>
        <v>1.1168111812320027</v>
      </c>
      <c r="G11" s="116">
        <f t="shared" si="2"/>
        <v>1.1168111812320027</v>
      </c>
      <c r="H11" s="119">
        <f t="shared" si="3"/>
        <v>2.1077637721830036e-003</v>
      </c>
      <c r="I11" s="119">
        <f t="shared" si="4"/>
        <v>0.78764348012656094</v>
      </c>
      <c r="K11" s="116">
        <f t="shared" si="5"/>
        <v>3.3939145097722823</v>
      </c>
      <c r="L11" s="116">
        <f t="shared" si="6"/>
        <v>4.0922753849872251</v>
      </c>
      <c r="M11" s="116">
        <f t="shared" si="7"/>
        <v>6.2409586773146231</v>
      </c>
      <c r="N11" s="116">
        <f t="shared" si="8"/>
        <v>4.5467302805077914</v>
      </c>
      <c r="O11" s="116">
        <f t="shared" si="9"/>
        <v>2.705588586379525</v>
      </c>
      <c r="P11" s="116">
        <f t="shared" si="10"/>
        <v>2.6405790206115181</v>
      </c>
      <c r="Q11" s="116">
        <f t="shared" si="11"/>
        <v>2.8168111812320027</v>
      </c>
      <c r="R11" s="116">
        <f t="shared" si="12"/>
        <v>3.6328307560771833</v>
      </c>
      <c r="S11" s="116">
        <f t="shared" si="13"/>
        <v>4.4746208149056059</v>
      </c>
      <c r="T11" s="116">
        <f t="shared" si="14"/>
        <v>3.7649717090461206</v>
      </c>
      <c r="W11" s="116">
        <f t="shared" si="15"/>
        <v>3.3939145097722823</v>
      </c>
      <c r="X11" s="113">
        <v>2.9126447885920119</v>
      </c>
      <c r="Y11" s="113">
        <v>3.2660798676537635</v>
      </c>
      <c r="Z11" s="113">
        <v>4.0030188730710732</v>
      </c>
      <c r="AC11" s="115"/>
      <c r="AE11" s="116">
        <f t="shared" si="16"/>
        <v>4.0922753849872251</v>
      </c>
      <c r="AF11" s="113">
        <v>3.4724353566121438</v>
      </c>
      <c r="AG11" s="113">
        <v>3.8118988571773382</v>
      </c>
      <c r="AH11" s="113">
        <v>4.9924919411721937</v>
      </c>
      <c r="AK11" s="115"/>
      <c r="AM11" s="116">
        <f t="shared" si="17"/>
        <v>6.2409586773146231</v>
      </c>
      <c r="AN11" s="113">
        <v>3.7901639092193027</v>
      </c>
      <c r="AO11" s="113">
        <v>4.2659268935565544</v>
      </c>
      <c r="AP11" s="113">
        <v>8.2159904610726908</v>
      </c>
      <c r="AS11" s="115"/>
      <c r="AU11" s="116">
        <f t="shared" si="18"/>
        <v>4.5467302805077914</v>
      </c>
      <c r="AV11" s="113">
        <v>3.7629235325419748</v>
      </c>
      <c r="AW11" s="113">
        <v>4.1086148241101954</v>
      </c>
      <c r="AX11" s="113">
        <v>5.7686524848712031</v>
      </c>
      <c r="BA11" s="115"/>
      <c r="BC11" s="116">
        <f t="shared" si="19"/>
        <v>2.705588586379525</v>
      </c>
      <c r="BD11" s="113">
        <v>1.9810335851589296</v>
      </c>
      <c r="BE11" s="113">
        <v>2.5951196776151555</v>
      </c>
      <c r="BF11" s="113">
        <v>3.5406124963644907</v>
      </c>
      <c r="BI11" s="115"/>
      <c r="BK11" s="116">
        <f t="shared" si="20"/>
        <v>2.6405790206115181</v>
      </c>
      <c r="BL11" s="113">
        <v>2.4242470437783665</v>
      </c>
      <c r="BM11" s="113">
        <v>1.7094297476129856</v>
      </c>
      <c r="BN11" s="113">
        <v>3.7880602704432027</v>
      </c>
      <c r="BS11" s="116">
        <f t="shared" si="21"/>
        <v>2.8168111812320027</v>
      </c>
      <c r="BT11" s="113">
        <v>1.9833553023823765</v>
      </c>
      <c r="BU11" s="113">
        <v>3.0008565471396067</v>
      </c>
      <c r="BV11" s="113">
        <v>3.4662216941740245</v>
      </c>
      <c r="CA11" s="116">
        <f t="shared" si="22"/>
        <v>3.6328307560771833</v>
      </c>
      <c r="CB11" s="113">
        <v>2.4890318773277578</v>
      </c>
      <c r="CC11" s="113">
        <v>4.119037628958937</v>
      </c>
      <c r="CD11" s="113">
        <v>4.2904227619448552</v>
      </c>
      <c r="CI11" s="116">
        <f t="shared" si="23"/>
        <v>4.4746208149056059</v>
      </c>
      <c r="CJ11" s="113">
        <v>2.3984794330211066</v>
      </c>
      <c r="CK11" s="113">
        <v>3.5239282782580084</v>
      </c>
      <c r="CL11" s="113">
        <v>7.5014547334377015</v>
      </c>
      <c r="CQ11" s="116">
        <f t="shared" si="24"/>
        <v>3.7649717090461206</v>
      </c>
      <c r="CR11" s="113">
        <v>2.3342913118147974</v>
      </c>
      <c r="CS11" s="113">
        <v>2.8635425435248347</v>
      </c>
      <c r="CT11" s="113">
        <v>4.6664008745674064</v>
      </c>
      <c r="CY11" s="118">
        <v>45765</v>
      </c>
      <c r="CZ11" s="113">
        <v>14.095416666666667</v>
      </c>
      <c r="DA11" s="113">
        <v>17.7</v>
      </c>
    </row>
    <row r="12" spans="1:108">
      <c r="D12" s="115">
        <f t="shared" si="25"/>
        <v>11</v>
      </c>
      <c r="E12" s="116">
        <f t="shared" si="0"/>
        <v>3.0215030772824334</v>
      </c>
      <c r="F12" s="116">
        <f t="shared" si="1"/>
        <v>1.3215030772824334</v>
      </c>
      <c r="G12" s="116">
        <f t="shared" si="2"/>
        <v>1.3215030772824334</v>
      </c>
      <c r="H12" s="119">
        <f t="shared" si="3"/>
        <v>2.4940798927635698e-003</v>
      </c>
      <c r="I12" s="119">
        <f t="shared" si="4"/>
        <v>0.84487991770998105</v>
      </c>
      <c r="K12" s="116">
        <f t="shared" si="5"/>
        <v>2.834007375630367</v>
      </c>
      <c r="L12" s="116">
        <f t="shared" si="6"/>
        <v>3.5165904941984305</v>
      </c>
      <c r="M12" s="116">
        <f t="shared" si="7"/>
        <v>6.2188559218053774</v>
      </c>
      <c r="N12" s="116">
        <f t="shared" si="8"/>
        <v>3.842097933838819</v>
      </c>
      <c r="O12" s="116">
        <f t="shared" si="9"/>
        <v>1.8794468562392792</v>
      </c>
      <c r="P12" s="116">
        <f t="shared" si="10"/>
        <v>1.35474946486387</v>
      </c>
      <c r="Q12" s="116">
        <f t="shared" si="11"/>
        <v>3.0215030772824334</v>
      </c>
      <c r="R12" s="116">
        <f t="shared" si="12"/>
        <v>3.5487536512085964</v>
      </c>
      <c r="S12" s="116">
        <f t="shared" si="13"/>
        <v>4.2524043447314854</v>
      </c>
      <c r="T12" s="116">
        <f t="shared" si="14"/>
        <v>3.8185488428988066</v>
      </c>
      <c r="W12" s="116">
        <f t="shared" si="15"/>
        <v>2.834007375630367</v>
      </c>
      <c r="X12" s="113">
        <v>2.1121741063036392</v>
      </c>
      <c r="Y12" s="113">
        <v>4.3793681521268937</v>
      </c>
      <c r="Z12" s="113">
        <v>2.0104798684605676</v>
      </c>
      <c r="AC12" s="115"/>
      <c r="AE12" s="116">
        <f t="shared" si="16"/>
        <v>3.5165904941984305</v>
      </c>
      <c r="AF12" s="113">
        <v>3.365815480699498</v>
      </c>
      <c r="AG12" s="113">
        <v>3.7268314576283386</v>
      </c>
      <c r="AH12" s="113">
        <v>3.4571245442674545</v>
      </c>
      <c r="AK12" s="115"/>
      <c r="AM12" s="116">
        <f t="shared" si="17"/>
        <v>6.2188559218053774</v>
      </c>
      <c r="AN12" s="113">
        <v>3.7134031723105072</v>
      </c>
      <c r="AO12" s="113">
        <v>4.3796284742037503</v>
      </c>
      <c r="AP12" s="113">
        <v>8.0580833694070044</v>
      </c>
      <c r="AS12" s="115"/>
      <c r="AU12" s="116">
        <f t="shared" si="18"/>
        <v>3.842097933838819</v>
      </c>
      <c r="AV12" s="113">
        <v>3.6944876482545506</v>
      </c>
      <c r="AW12" s="113">
        <v>4.1346104457791952</v>
      </c>
      <c r="AX12" s="113">
        <v>3.6971957074827109</v>
      </c>
      <c r="BA12" s="115"/>
      <c r="BC12" s="116">
        <f t="shared" si="19"/>
        <v>1.8794468562392792</v>
      </c>
      <c r="BD12" s="113">
        <v>2.0223831846896947</v>
      </c>
      <c r="BE12" s="113">
        <v>1.7229293015775886</v>
      </c>
      <c r="BF12" s="113">
        <v>1.8930280824505541</v>
      </c>
      <c r="BI12" s="115"/>
      <c r="BK12" s="116">
        <f t="shared" si="20"/>
        <v>1.35474946486387</v>
      </c>
      <c r="BL12" s="113">
        <v>1.4113251615132629</v>
      </c>
      <c r="BM12" s="113">
        <v>1.0632332507325288</v>
      </c>
      <c r="BN12" s="113">
        <v>1.5896899823458179</v>
      </c>
      <c r="BS12" s="116">
        <f t="shared" si="21"/>
        <v>3.0215030772824334</v>
      </c>
      <c r="BT12" s="113">
        <v>1.9624396254192762</v>
      </c>
      <c r="BU12" s="113">
        <v>3.353649231775516</v>
      </c>
      <c r="BV12" s="113">
        <v>3.7484203746525067</v>
      </c>
      <c r="CA12" s="116">
        <f t="shared" si="22"/>
        <v>3.5487536512085964</v>
      </c>
      <c r="CB12" s="113">
        <v>2.6344218966035022</v>
      </c>
      <c r="CC12" s="113">
        <v>4.4091220712583219</v>
      </c>
      <c r="CD12" s="113">
        <v>3.6027169857639656</v>
      </c>
      <c r="CI12" s="116">
        <f t="shared" si="23"/>
        <v>4.2524043447314854</v>
      </c>
      <c r="CJ12" s="113">
        <v>2.5147098565576256</v>
      </c>
      <c r="CK12" s="113">
        <v>3.1712665929194745</v>
      </c>
      <c r="CL12" s="113">
        <v>7.0712365847173553</v>
      </c>
      <c r="CQ12" s="116">
        <f t="shared" si="24"/>
        <v>3.8185488428988066</v>
      </c>
      <c r="CR12" s="113">
        <v>2.2755067304707324</v>
      </c>
      <c r="CS12" s="113">
        <v>3.257729533670719</v>
      </c>
      <c r="CT12" s="113">
        <v>4.3793681521268937</v>
      </c>
      <c r="CY12" s="118">
        <v>45766</v>
      </c>
      <c r="CZ12" s="113">
        <v>15.266666666666666</v>
      </c>
      <c r="DA12" s="113">
        <v>18.8</v>
      </c>
    </row>
    <row r="13" spans="1:108">
      <c r="A13" s="113" t="s">
        <v>100</v>
      </c>
      <c r="D13" s="115">
        <f t="shared" si="25"/>
        <v>12</v>
      </c>
      <c r="E13" s="116">
        <f t="shared" si="0"/>
        <v>2.679052843003229</v>
      </c>
      <c r="F13" s="116">
        <f t="shared" si="1"/>
        <v>0.97905284300322903</v>
      </c>
      <c r="G13" s="116">
        <f t="shared" si="2"/>
        <v>0.97905284300322903</v>
      </c>
      <c r="H13" s="119">
        <f t="shared" si="3"/>
        <v>1.8477717166643336e-003</v>
      </c>
      <c r="I13" s="119">
        <f t="shared" si="4"/>
        <v>0.74912316408198099</v>
      </c>
      <c r="K13" s="116">
        <f t="shared" si="5"/>
        <v>2.5937821929478377</v>
      </c>
      <c r="L13" s="116">
        <f t="shared" si="6"/>
        <v>3.4772207167114133</v>
      </c>
      <c r="M13" s="116">
        <f t="shared" si="7"/>
        <v>6.2429553902240897</v>
      </c>
      <c r="N13" s="116">
        <f t="shared" si="8"/>
        <v>3.3782386965090061</v>
      </c>
      <c r="O13" s="116">
        <f t="shared" si="9"/>
        <v>2.1557194474888939</v>
      </c>
      <c r="P13" s="116">
        <f t="shared" si="10"/>
        <v>1.6890259302562916</v>
      </c>
      <c r="Q13" s="116">
        <f t="shared" si="11"/>
        <v>2.679052843003229</v>
      </c>
      <c r="R13" s="116">
        <f t="shared" si="12"/>
        <v>3.8374400536535798</v>
      </c>
      <c r="S13" s="116">
        <f t="shared" si="13"/>
        <v>4.5353404022220891</v>
      </c>
      <c r="T13" s="116">
        <f t="shared" si="14"/>
        <v>3.3640632060549618</v>
      </c>
      <c r="W13" s="116">
        <f t="shared" si="15"/>
        <v>2.5937821929478377</v>
      </c>
      <c r="X13" s="113">
        <v>2.333508072956727</v>
      </c>
      <c r="Y13" s="113">
        <v>2.9069382497305156</v>
      </c>
      <c r="Z13" s="113">
        <v>2.5409002561562706</v>
      </c>
      <c r="AC13" s="115"/>
      <c r="AE13" s="116">
        <f t="shared" si="16"/>
        <v>3.4772207167114133</v>
      </c>
      <c r="AF13" s="113">
        <v>3.1611548323761052</v>
      </c>
      <c r="AG13" s="113">
        <v>3.6279260715878463</v>
      </c>
      <c r="AH13" s="113">
        <v>3.6425812461702898</v>
      </c>
      <c r="AK13" s="115"/>
      <c r="AM13" s="116">
        <f t="shared" si="17"/>
        <v>6.2429553902240897</v>
      </c>
      <c r="AN13" s="113">
        <v>3.397785635270866</v>
      </c>
      <c r="AO13" s="113">
        <v>4.1631597491516077</v>
      </c>
      <c r="AP13" s="113">
        <v>8.3227510312965709</v>
      </c>
      <c r="AS13" s="115"/>
      <c r="AU13" s="116">
        <f t="shared" si="18"/>
        <v>3.3782386965090061</v>
      </c>
      <c r="AV13" s="113">
        <v>3.0957602454690112</v>
      </c>
      <c r="AW13" s="113">
        <v>3.9369936780234767</v>
      </c>
      <c r="AX13" s="113">
        <v>3.1019621660345313</v>
      </c>
      <c r="BA13" s="115"/>
      <c r="BC13" s="116">
        <f t="shared" si="19"/>
        <v>2.1557194474888939</v>
      </c>
      <c r="BD13" s="113">
        <v>1.7197035108702683</v>
      </c>
      <c r="BE13" s="113">
        <v>2.1382804664162887</v>
      </c>
      <c r="BF13" s="113">
        <v>2.6091743651801247</v>
      </c>
      <c r="BI13" s="115"/>
      <c r="BK13" s="116">
        <f t="shared" si="20"/>
        <v>1.6890259302562916</v>
      </c>
      <c r="BL13" s="113">
        <v>1.206209493875855</v>
      </c>
      <c r="BM13" s="113">
        <v>2.3046740890164883</v>
      </c>
      <c r="BN13" s="113">
        <v>1.5561942078765318</v>
      </c>
      <c r="BS13" s="116">
        <f t="shared" si="21"/>
        <v>2.679052843003229</v>
      </c>
      <c r="BT13" s="113">
        <v>2.3319359472192605</v>
      </c>
      <c r="BU13" s="113">
        <v>2.2627957071095537</v>
      </c>
      <c r="BV13" s="113">
        <v>3.4424268746808737</v>
      </c>
      <c r="CA13" s="116">
        <f t="shared" si="22"/>
        <v>3.8374400536535798</v>
      </c>
      <c r="CB13" s="113">
        <v>3.219177186222705</v>
      </c>
      <c r="CC13" s="113">
        <v>3.7817766888622528</v>
      </c>
      <c r="CD13" s="113">
        <v>4.5113662858757806</v>
      </c>
      <c r="CI13" s="116">
        <f t="shared" si="23"/>
        <v>4.5353404022220891</v>
      </c>
      <c r="CJ13" s="113">
        <v>2.5650950045876209</v>
      </c>
      <c r="CK13" s="113">
        <v>3.2401575439970918</v>
      </c>
      <c r="CL13" s="113">
        <v>7.8007686580815534</v>
      </c>
      <c r="CQ13" s="116">
        <f t="shared" si="24"/>
        <v>3.3640632060549618</v>
      </c>
      <c r="CR13" s="113">
        <v>2.1179438820792766</v>
      </c>
      <c r="CS13" s="113">
        <v>2.7755382513719495</v>
      </c>
      <c r="CT13" s="113">
        <v>3.952588160737974</v>
      </c>
      <c r="CY13" s="118">
        <v>45767</v>
      </c>
      <c r="CZ13" s="113">
        <v>15.737916666666665</v>
      </c>
      <c r="DA13" s="113">
        <v>17.5</v>
      </c>
    </row>
    <row r="14" spans="1:108">
      <c r="A14" s="113" t="str">
        <f>'★入力と結果'!D3</f>
        <v>菊川牧之原</v>
      </c>
      <c r="D14" s="115">
        <f t="shared" si="25"/>
        <v>13</v>
      </c>
      <c r="E14" s="116">
        <f t="shared" si="0"/>
        <v>2.7255111132708802</v>
      </c>
      <c r="F14" s="116">
        <f t="shared" si="1"/>
        <v>1.0255111132708803</v>
      </c>
      <c r="G14" s="116">
        <f t="shared" si="2"/>
        <v>1.0255111132708803</v>
      </c>
      <c r="H14" s="119">
        <f t="shared" si="3"/>
        <v>1.9354526609761723e-003</v>
      </c>
      <c r="I14" s="119">
        <f t="shared" si="4"/>
        <v>0.76211393673940442</v>
      </c>
      <c r="K14" s="116">
        <f t="shared" si="5"/>
        <v>2.7774973553260591</v>
      </c>
      <c r="L14" s="116">
        <f t="shared" si="6"/>
        <v>3.9982306103240712</v>
      </c>
      <c r="M14" s="116">
        <f t="shared" si="7"/>
        <v>7.0041743330610204</v>
      </c>
      <c r="N14" s="116">
        <f t="shared" si="8"/>
        <v>4.0534438671221436</v>
      </c>
      <c r="O14" s="116">
        <f t="shared" si="9"/>
        <v>2.3205346119174002</v>
      </c>
      <c r="P14" s="116">
        <f t="shared" si="10"/>
        <v>2.2672817772420033</v>
      </c>
      <c r="Q14" s="116">
        <f t="shared" si="11"/>
        <v>2.7255111132708802</v>
      </c>
      <c r="R14" s="116">
        <f t="shared" si="12"/>
        <v>3.4756919954419128</v>
      </c>
      <c r="S14" s="116">
        <f t="shared" si="13"/>
        <v>5.1468358165778376</v>
      </c>
      <c r="T14" s="116">
        <f t="shared" si="14"/>
        <v>3.0123226854766316</v>
      </c>
      <c r="W14" s="116">
        <f t="shared" si="15"/>
        <v>2.7774973553260591</v>
      </c>
      <c r="X14" s="113">
        <v>2.2505116554526965</v>
      </c>
      <c r="Y14" s="113">
        <v>3.2339424306787112</v>
      </c>
      <c r="Z14" s="113">
        <v>2.8480379798467705</v>
      </c>
      <c r="AC14" s="115"/>
      <c r="AE14" s="116">
        <f t="shared" si="16"/>
        <v>3.9982306103240712</v>
      </c>
      <c r="AF14" s="113">
        <v>3.3756546300469661</v>
      </c>
      <c r="AG14" s="113">
        <v>3.9757710087219826</v>
      </c>
      <c r="AH14" s="113">
        <v>4.6432661922032645</v>
      </c>
      <c r="AK14" s="115"/>
      <c r="AM14" s="116">
        <f t="shared" si="17"/>
        <v>7.0041743330610204</v>
      </c>
      <c r="AN14" s="113">
        <v>3.6352987078991763</v>
      </c>
      <c r="AO14" s="113">
        <v>4.4896820824184012</v>
      </c>
      <c r="AP14" s="113">
        <v>9.5186665837036397</v>
      </c>
      <c r="AS14" s="115"/>
      <c r="AU14" s="116">
        <f t="shared" si="18"/>
        <v>4.0534438671221436</v>
      </c>
      <c r="AV14" s="113">
        <v>3.9998985825182114</v>
      </c>
      <c r="AW14" s="113">
        <v>4.6115443955472637</v>
      </c>
      <c r="AX14" s="113">
        <v>3.548888623300956</v>
      </c>
      <c r="BA14" s="115"/>
      <c r="BC14" s="116">
        <f t="shared" si="19"/>
        <v>2.3205346119174002</v>
      </c>
      <c r="BD14" s="113">
        <v>2.2728120875586608</v>
      </c>
      <c r="BE14" s="113">
        <v>1.9339775898655365</v>
      </c>
      <c r="BF14" s="113">
        <v>2.7548141583280028</v>
      </c>
      <c r="BI14" s="115"/>
      <c r="BK14" s="116">
        <f t="shared" si="20"/>
        <v>2.2672817772420033</v>
      </c>
      <c r="BL14" s="113">
        <v>2.0979656248840959</v>
      </c>
      <c r="BM14" s="113">
        <v>3.0290141509915722</v>
      </c>
      <c r="BN14" s="113">
        <v>1.6748655558503425</v>
      </c>
      <c r="BS14" s="116">
        <f t="shared" si="21"/>
        <v>2.7255111132708802</v>
      </c>
      <c r="BT14" s="113">
        <v>2.8236845122862029</v>
      </c>
      <c r="BU14" s="113">
        <v>1.8532008968193672</v>
      </c>
      <c r="BV14" s="113">
        <v>3.4996479307070709</v>
      </c>
      <c r="CA14" s="116">
        <f t="shared" si="22"/>
        <v>3.4756919954419128</v>
      </c>
      <c r="CB14" s="113">
        <v>3.6589710278372891</v>
      </c>
      <c r="CC14" s="113">
        <v>3.4203424825435529</v>
      </c>
      <c r="CD14" s="113">
        <v>3.3477624759448954</v>
      </c>
      <c r="CI14" s="116">
        <f t="shared" si="23"/>
        <v>5.1468358165778376</v>
      </c>
      <c r="CJ14" s="113">
        <v>3.6189355771880822</v>
      </c>
      <c r="CK14" s="113">
        <v>3.1712665929194745</v>
      </c>
      <c r="CL14" s="113">
        <v>8.6503052796259556</v>
      </c>
      <c r="CQ14" s="116">
        <f t="shared" si="24"/>
        <v>3.0123226854766316</v>
      </c>
      <c r="CR14" s="113">
        <v>3.257729533670719</v>
      </c>
      <c r="CS14" s="113">
        <v>2.6510263118991406</v>
      </c>
      <c r="CT14" s="113">
        <v>3.3736190590541226</v>
      </c>
      <c r="CY14" s="118">
        <v>45768</v>
      </c>
      <c r="CZ14" s="113">
        <v>15.915833333333332</v>
      </c>
      <c r="DA14" s="113">
        <v>17.600000000000001</v>
      </c>
    </row>
    <row r="15" spans="1:108">
      <c r="D15" s="115">
        <f t="shared" si="25"/>
        <v>14</v>
      </c>
      <c r="E15" s="116">
        <f t="shared" si="0"/>
        <v>1.6731143466877985</v>
      </c>
      <c r="F15" s="116">
        <f t="shared" si="1"/>
        <v>-2.6885653312201496e-002</v>
      </c>
      <c r="G15" s="116" t="str">
        <f t="shared" si="2"/>
        <v/>
      </c>
      <c r="H15" s="119" t="str">
        <f t="shared" si="3"/>
        <v/>
      </c>
      <c r="I15" s="119">
        <f t="shared" si="4"/>
        <v>0.46784023560232907</v>
      </c>
      <c r="K15" s="116">
        <f t="shared" si="5"/>
        <v>2.0393227249591308</v>
      </c>
      <c r="L15" s="116">
        <f t="shared" si="6"/>
        <v>3.00945419452693</v>
      </c>
      <c r="M15" s="116">
        <f t="shared" si="7"/>
        <v>7.6853979901240095</v>
      </c>
      <c r="N15" s="116">
        <f t="shared" si="8"/>
        <v>2.8046753832309435</v>
      </c>
      <c r="O15" s="116">
        <f t="shared" si="9"/>
        <v>1.6042972733124303</v>
      </c>
      <c r="P15" s="116">
        <f t="shared" si="10"/>
        <v>1.4739280267430761</v>
      </c>
      <c r="Q15" s="116">
        <f t="shared" si="11"/>
        <v>1.6731143466877985</v>
      </c>
      <c r="R15" s="116">
        <f t="shared" si="12"/>
        <v>2.3097535512038094</v>
      </c>
      <c r="S15" s="116">
        <f t="shared" si="13"/>
        <v>5.8019900478512154</v>
      </c>
      <c r="T15" s="116">
        <f t="shared" si="14"/>
        <v>1.7902941850416576</v>
      </c>
      <c r="W15" s="116">
        <f t="shared" si="15"/>
        <v>2.0393227249591308</v>
      </c>
      <c r="X15" s="113">
        <v>2.4162031184148383</v>
      </c>
      <c r="Y15" s="113">
        <v>3.3614558245275212</v>
      </c>
      <c r="Z15" s="113">
        <v>0.34030923193503243</v>
      </c>
      <c r="AC15" s="115"/>
      <c r="AE15" s="116">
        <f t="shared" si="16"/>
        <v>3.00945419452693</v>
      </c>
      <c r="AF15" s="113">
        <v>3.353649231775516</v>
      </c>
      <c r="AG15" s="113">
        <v>3.8382335654903681</v>
      </c>
      <c r="AH15" s="113">
        <v>1.8364797863149069</v>
      </c>
      <c r="AK15" s="115"/>
      <c r="AM15" s="116">
        <f t="shared" si="17"/>
        <v>7.6853979901240095</v>
      </c>
      <c r="AN15" s="113">
        <v>3.4875777888864476</v>
      </c>
      <c r="AO15" s="113">
        <v>4.7109910042283483</v>
      </c>
      <c r="AP15" s="113">
        <v>10.659804976019672</v>
      </c>
      <c r="AS15" s="115"/>
      <c r="AU15" s="116">
        <f t="shared" si="18"/>
        <v>2.8046753832309435</v>
      </c>
      <c r="AV15" s="113">
        <v>4.1901551351470729</v>
      </c>
      <c r="AW15" s="113">
        <v>4.0039287236974523</v>
      </c>
      <c r="AX15" s="113">
        <v>0.21994229084830544</v>
      </c>
      <c r="BA15" s="115"/>
      <c r="BC15" s="116">
        <f t="shared" si="19"/>
        <v>1.6042972733124303</v>
      </c>
      <c r="BD15" s="113">
        <v>2.437524639596921</v>
      </c>
      <c r="BE15" s="113">
        <v>2.2110473711189162</v>
      </c>
      <c r="BF15" s="113">
        <v>0.16431980922145384</v>
      </c>
      <c r="BI15" s="115"/>
      <c r="BK15" s="116">
        <f t="shared" si="20"/>
        <v>1.4739280267430761</v>
      </c>
      <c r="BL15" s="113">
        <v>2.1562424477975433</v>
      </c>
      <c r="BM15" s="113">
        <v>2.0834527621492041</v>
      </c>
      <c r="BN15" s="113">
        <v>0.18208887028248094</v>
      </c>
      <c r="BS15" s="116">
        <f t="shared" si="21"/>
        <v>1.6731143466877985</v>
      </c>
      <c r="BT15" s="113">
        <v>2.3945753275723942</v>
      </c>
      <c r="BU15" s="113">
        <v>2.6247677124910007</v>
      </c>
      <c r="BV15" s="113">
        <v>0</v>
      </c>
      <c r="CA15" s="116">
        <f t="shared" si="22"/>
        <v>2.3097535512038094</v>
      </c>
      <c r="CB15" s="113">
        <v>3.3468539159846262</v>
      </c>
      <c r="CC15" s="113">
        <v>3.2045981548077154</v>
      </c>
      <c r="CD15" s="113">
        <v>0.37780858281908652</v>
      </c>
      <c r="CI15" s="116">
        <f t="shared" si="23"/>
        <v>5.8019900478512154</v>
      </c>
      <c r="CJ15" s="113">
        <v>3.2129317497021481</v>
      </c>
      <c r="CK15" s="113">
        <v>3.0584309066241397</v>
      </c>
      <c r="CL15" s="113">
        <v>11.134607487227358</v>
      </c>
      <c r="CQ15" s="116">
        <f t="shared" si="24"/>
        <v>1.7902941850416576</v>
      </c>
      <c r="CR15" s="113">
        <v>2.7406321588993667</v>
      </c>
      <c r="CS15" s="113">
        <v>3.2839890206707114</v>
      </c>
      <c r="CT15" s="113">
        <v>0.29659934941260363</v>
      </c>
      <c r="CY15" s="118">
        <v>45769</v>
      </c>
      <c r="CZ15" s="113">
        <v>16.063333333333333</v>
      </c>
      <c r="DA15" s="113">
        <v>17.5</v>
      </c>
    </row>
    <row r="16" spans="1:108">
      <c r="A16" s="113" t="s">
        <v>203</v>
      </c>
      <c r="D16" s="115">
        <f t="shared" si="25"/>
        <v>15</v>
      </c>
      <c r="E16" s="116">
        <f t="shared" si="0"/>
        <v>2.0588782189382484</v>
      </c>
      <c r="F16" s="116">
        <f t="shared" si="1"/>
        <v>0.35887821893824845</v>
      </c>
      <c r="G16" s="116">
        <f t="shared" si="2"/>
        <v>0.35887821893824845</v>
      </c>
      <c r="H16" s="119">
        <f t="shared" si="3"/>
        <v>6.7731280024359091e-004</v>
      </c>
      <c r="I16" s="119">
        <f t="shared" si="4"/>
        <v>0.57570845228327416</v>
      </c>
      <c r="K16" s="116">
        <f t="shared" si="5"/>
        <v>3.3193593806399679</v>
      </c>
      <c r="L16" s="116">
        <f t="shared" si="6"/>
        <v>3.5394928132343111</v>
      </c>
      <c r="M16" s="116">
        <f t="shared" si="7"/>
        <v>8.9059215959594837</v>
      </c>
      <c r="N16" s="116">
        <f t="shared" si="8"/>
        <v>4.2788385181847604</v>
      </c>
      <c r="O16" s="116">
        <f t="shared" si="9"/>
        <v>2.1197572108993841</v>
      </c>
      <c r="P16" s="116">
        <f t="shared" si="10"/>
        <v>2.9053158852066781</v>
      </c>
      <c r="Q16" s="116">
        <f t="shared" si="11"/>
        <v>2.0588782189382484</v>
      </c>
      <c r="R16" s="116">
        <f t="shared" si="12"/>
        <v>2.8982558932829838</v>
      </c>
      <c r="S16" s="116">
        <f t="shared" si="13"/>
        <v>6.1076205117540239</v>
      </c>
      <c r="T16" s="116">
        <f t="shared" si="14"/>
        <v>2.2297346244457268</v>
      </c>
      <c r="W16" s="116">
        <f t="shared" si="15"/>
        <v>3.3193593806399679</v>
      </c>
      <c r="X16" s="113">
        <v>3.8677261590636678</v>
      </c>
      <c r="Y16" s="113">
        <v>5.0376104084368309</v>
      </c>
      <c r="Z16" s="113">
        <v>1.0527415744194062</v>
      </c>
      <c r="AC16" s="115"/>
      <c r="AE16" s="116">
        <f t="shared" si="16"/>
        <v>3.5394928132343111</v>
      </c>
      <c r="AF16" s="113">
        <v>4.1344073887832229</v>
      </c>
      <c r="AG16" s="113">
        <v>4.6009546582007079</v>
      </c>
      <c r="AH16" s="113">
        <v>1.8831163927190036</v>
      </c>
      <c r="AK16" s="115"/>
      <c r="AM16" s="116">
        <f t="shared" si="17"/>
        <v>8.9059215959594837</v>
      </c>
      <c r="AN16" s="113">
        <v>4.8677413064110011</v>
      </c>
      <c r="AO16" s="113">
        <v>6.6079320732329583</v>
      </c>
      <c r="AP16" s="113">
        <v>11.203911118686008</v>
      </c>
      <c r="AS16" s="115"/>
      <c r="AU16" s="116">
        <f t="shared" si="18"/>
        <v>4.2788385181847604</v>
      </c>
      <c r="AV16" s="113">
        <v>4.9382167198093212</v>
      </c>
      <c r="AW16" s="113">
        <v>6.6734920111499489</v>
      </c>
      <c r="AX16" s="113">
        <v>1.2248068235950094</v>
      </c>
      <c r="BA16" s="115"/>
      <c r="BC16" s="116">
        <f t="shared" si="19"/>
        <v>2.1197572108993841</v>
      </c>
      <c r="BD16" s="113">
        <v>2.5944902447762366</v>
      </c>
      <c r="BE16" s="113">
        <v>3.4340125522595804</v>
      </c>
      <c r="BF16" s="113">
        <v>0.33076883566233561</v>
      </c>
      <c r="BI16" s="115"/>
      <c r="BK16" s="116">
        <f t="shared" si="20"/>
        <v>2.9053158852066781</v>
      </c>
      <c r="BL16" s="113">
        <v>3.2369066360354033</v>
      </c>
      <c r="BM16" s="113">
        <v>5.1934810220735219</v>
      </c>
      <c r="BN16" s="113">
        <v>0.28555999751110916</v>
      </c>
      <c r="BS16" s="116">
        <f t="shared" si="21"/>
        <v>2.0588782189382484</v>
      </c>
      <c r="BT16" s="113">
        <v>2.1605254820715678</v>
      </c>
      <c r="BU16" s="113">
        <v>3.6902762866455396</v>
      </c>
      <c r="BV16" s="113">
        <v>0.32583288809763844</v>
      </c>
      <c r="CA16" s="116">
        <f t="shared" si="22"/>
        <v>2.8982558932829838</v>
      </c>
      <c r="CB16" s="113">
        <v>3.1426525140687316</v>
      </c>
      <c r="CC16" s="113">
        <v>4.3529866260781169</v>
      </c>
      <c r="CD16" s="113">
        <v>1.1991285397021034</v>
      </c>
      <c r="CI16" s="116">
        <f t="shared" si="23"/>
        <v>6.1076205117540239</v>
      </c>
      <c r="CJ16" s="113">
        <v>2.8319704623882136</v>
      </c>
      <c r="CK16" s="113">
        <v>4.2173026546947794</v>
      </c>
      <c r="CL16" s="113">
        <v>11.273588418179076</v>
      </c>
      <c r="CQ16" s="116">
        <f t="shared" si="24"/>
        <v>2.2297346244457268</v>
      </c>
      <c r="CR16" s="113">
        <v>2.4586759807369711</v>
      </c>
      <c r="CS16" s="113">
        <v>3.8473093201198179</v>
      </c>
      <c r="CT16" s="113">
        <v>0.61215992877163572</v>
      </c>
      <c r="CY16" s="118">
        <v>45770</v>
      </c>
      <c r="CZ16" s="113">
        <v>16.237083333333334</v>
      </c>
      <c r="DA16" s="113">
        <v>17.2</v>
      </c>
    </row>
    <row r="17" spans="1:105">
      <c r="A17" s="113" t="s">
        <v>101</v>
      </c>
      <c r="D17" s="115">
        <f t="shared" si="25"/>
        <v>16</v>
      </c>
      <c r="E17" s="116">
        <f t="shared" si="0"/>
        <v>2.4427237613795554</v>
      </c>
      <c r="F17" s="116">
        <f t="shared" si="1"/>
        <v>0.74272376137955542</v>
      </c>
      <c r="G17" s="116">
        <f t="shared" si="2"/>
        <v>0.74272376137955542</v>
      </c>
      <c r="H17" s="119">
        <f t="shared" si="3"/>
        <v>1.4017465649371142e-003</v>
      </c>
      <c r="I17" s="119">
        <f t="shared" si="4"/>
        <v>0.68304026099446558</v>
      </c>
      <c r="K17" s="116">
        <f t="shared" si="5"/>
        <v>2.2626560311816535</v>
      </c>
      <c r="L17" s="116">
        <f t="shared" si="6"/>
        <v>3.1416683266779599</v>
      </c>
      <c r="M17" s="116">
        <f t="shared" si="7"/>
        <v>7.3979775170439055</v>
      </c>
      <c r="N17" s="116">
        <f t="shared" si="8"/>
        <v>3.3319348554028267</v>
      </c>
      <c r="O17" s="116">
        <f t="shared" si="9"/>
        <v>1.9941171610100341</v>
      </c>
      <c r="P17" s="116">
        <f t="shared" si="10"/>
        <v>2.0847530123733509</v>
      </c>
      <c r="Q17" s="116">
        <f t="shared" si="11"/>
        <v>2.4427237613795554</v>
      </c>
      <c r="R17" s="116">
        <f t="shared" si="12"/>
        <v>3.3751010415159635</v>
      </c>
      <c r="S17" s="116">
        <f t="shared" si="13"/>
        <v>5.6645226601043959</v>
      </c>
      <c r="T17" s="116">
        <f t="shared" si="14"/>
        <v>2.9129333506248765</v>
      </c>
      <c r="W17" s="116">
        <f t="shared" si="15"/>
        <v>2.2626560311816535</v>
      </c>
      <c r="X17" s="113">
        <v>1.7285055667623661</v>
      </c>
      <c r="Y17" s="113">
        <v>3.9944805295756036</v>
      </c>
      <c r="Z17" s="113">
        <v>1.0649819972069914</v>
      </c>
      <c r="AC17" s="115"/>
      <c r="AE17" s="116">
        <f t="shared" si="16"/>
        <v>3.1416683266779599</v>
      </c>
      <c r="AF17" s="113">
        <v>2.8271338133599375</v>
      </c>
      <c r="AG17" s="113">
        <v>5.5899805635437945</v>
      </c>
      <c r="AH17" s="113">
        <v>1.0078906031301458</v>
      </c>
      <c r="AK17" s="115"/>
      <c r="AM17" s="116">
        <f t="shared" si="17"/>
        <v>7.3979775170439055</v>
      </c>
      <c r="AN17" s="113">
        <v>2.9895398293583657</v>
      </c>
      <c r="AO17" s="113">
        <v>4.7207342172141482</v>
      </c>
      <c r="AP17" s="113">
        <v>10.075220816873662</v>
      </c>
      <c r="AS17" s="115"/>
      <c r="AU17" s="116">
        <f t="shared" si="18"/>
        <v>3.3319348554028267</v>
      </c>
      <c r="AV17" s="113">
        <v>2.8284946338869421</v>
      </c>
      <c r="AW17" s="113">
        <v>5.3308301460066305</v>
      </c>
      <c r="AX17" s="113">
        <v>1.8364797863149069</v>
      </c>
      <c r="BA17" s="115"/>
      <c r="BC17" s="116">
        <f t="shared" si="19"/>
        <v>1.9941171610100341</v>
      </c>
      <c r="BD17" s="113">
        <v>1.8129849794965405</v>
      </c>
      <c r="BE17" s="113">
        <v>3.2750600417267584</v>
      </c>
      <c r="BF17" s="113">
        <v>0.89430646180680418</v>
      </c>
      <c r="BI17" s="115"/>
      <c r="BK17" s="116">
        <f t="shared" si="20"/>
        <v>2.0847530123733509</v>
      </c>
      <c r="BL17" s="113">
        <v>1.4944958545662268</v>
      </c>
      <c r="BM17" s="113">
        <v>3.8203745093867916</v>
      </c>
      <c r="BN17" s="113">
        <v>0.93938867316703512</v>
      </c>
      <c r="BS17" s="116">
        <f t="shared" si="21"/>
        <v>2.4427237613795554</v>
      </c>
      <c r="BT17" s="113">
        <v>2.2446035293242277</v>
      </c>
      <c r="BU17" s="113">
        <v>4.0048865843140167</v>
      </c>
      <c r="BV17" s="113">
        <v>1.0786811705004216</v>
      </c>
      <c r="CA17" s="116">
        <f t="shared" si="22"/>
        <v>3.3751010415159635</v>
      </c>
      <c r="CB17" s="113">
        <v>3.1197101407146741</v>
      </c>
      <c r="CC17" s="113">
        <v>4.1308579636455462</v>
      </c>
      <c r="CD17" s="113">
        <v>2.8747350201876705</v>
      </c>
      <c r="CI17" s="116">
        <f t="shared" si="23"/>
        <v>5.6645226601043959</v>
      </c>
      <c r="CJ17" s="113">
        <v>3.038238959163142</v>
      </c>
      <c r="CK17" s="113">
        <v>4.1308579636455462</v>
      </c>
      <c r="CL17" s="113">
        <v>9.8244710575044998</v>
      </c>
      <c r="CQ17" s="116">
        <f t="shared" si="24"/>
        <v>2.9129333506248765</v>
      </c>
      <c r="CR17" s="113">
        <v>3.4892383344626308</v>
      </c>
      <c r="CS17" s="113">
        <v>4.1974847049946682</v>
      </c>
      <c r="CT17" s="113">
        <v>1.628381996255085</v>
      </c>
      <c r="CY17" s="118">
        <v>45771</v>
      </c>
      <c r="CZ17" s="113">
        <v>16.657083333333336</v>
      </c>
      <c r="DA17" s="113">
        <v>17.3</v>
      </c>
    </row>
    <row r="18" spans="1:105">
      <c r="A18" s="113" t="s">
        <v>38</v>
      </c>
      <c r="D18" s="115">
        <f t="shared" si="25"/>
        <v>17</v>
      </c>
      <c r="E18" s="116">
        <f t="shared" si="0"/>
        <v>2.8966921616291059</v>
      </c>
      <c r="F18" s="116">
        <f t="shared" si="1"/>
        <v>1.196692161629106</v>
      </c>
      <c r="G18" s="116">
        <f t="shared" si="2"/>
        <v>1.196692161629106</v>
      </c>
      <c r="H18" s="119">
        <f t="shared" si="3"/>
        <v>2.2585235777767641e-003</v>
      </c>
      <c r="I18" s="119">
        <f t="shared" si="4"/>
        <v>0.80997999093534623</v>
      </c>
      <c r="K18" s="116">
        <f t="shared" si="5"/>
        <v>2.271878303020161</v>
      </c>
      <c r="L18" s="116">
        <f t="shared" si="6"/>
        <v>3.126191657892694</v>
      </c>
      <c r="M18" s="116">
        <f t="shared" si="7"/>
        <v>6.4495525119420627</v>
      </c>
      <c r="N18" s="116">
        <f t="shared" si="8"/>
        <v>3.2877185238516557</v>
      </c>
      <c r="O18" s="116">
        <f t="shared" si="9"/>
        <v>1.9555389886021599</v>
      </c>
      <c r="P18" s="116">
        <f t="shared" si="10"/>
        <v>1.5558301851040433</v>
      </c>
      <c r="Q18" s="116">
        <f t="shared" si="11"/>
        <v>2.8966921616291059</v>
      </c>
      <c r="R18" s="116">
        <f t="shared" si="12"/>
        <v>3.750017231021205</v>
      </c>
      <c r="S18" s="116">
        <f t="shared" si="13"/>
        <v>5.4099637393784539</v>
      </c>
      <c r="T18" s="116">
        <f t="shared" si="14"/>
        <v>3.4202313455686237</v>
      </c>
      <c r="W18" s="116">
        <f t="shared" si="15"/>
        <v>2.271878303020161</v>
      </c>
      <c r="X18" s="113">
        <v>2.2331540744671234</v>
      </c>
      <c r="Y18" s="113">
        <v>2.4683031059803766</v>
      </c>
      <c r="Z18" s="113">
        <v>2.1141777286129835</v>
      </c>
      <c r="AC18" s="115"/>
      <c r="AE18" s="116">
        <f t="shared" si="16"/>
        <v>3.126191657892694</v>
      </c>
      <c r="AF18" s="113">
        <v>2.84718078986511</v>
      </c>
      <c r="AG18" s="113">
        <v>4.1040514186890151</v>
      </c>
      <c r="AH18" s="113">
        <v>2.4273427651239574</v>
      </c>
      <c r="AK18" s="115"/>
      <c r="AM18" s="116">
        <f t="shared" si="17"/>
        <v>6.4495525119420627</v>
      </c>
      <c r="AN18" s="113">
        <v>2.7755382513719495</v>
      </c>
      <c r="AO18" s="113">
        <v>4.6831145628114346</v>
      </c>
      <c r="AP18" s="113">
        <v>8.2159904610726908</v>
      </c>
      <c r="AS18" s="115"/>
      <c r="AU18" s="116">
        <f t="shared" si="18"/>
        <v>3.2877185238516557</v>
      </c>
      <c r="AV18" s="113">
        <v>2.4845543050855592</v>
      </c>
      <c r="AW18" s="113">
        <v>4.8978349990018915</v>
      </c>
      <c r="AX18" s="113">
        <v>2.480766267467517</v>
      </c>
      <c r="BA18" s="115"/>
      <c r="BC18" s="116">
        <f t="shared" si="19"/>
        <v>1.9555389886021599</v>
      </c>
      <c r="BD18" s="113">
        <v>2.0950143760146234</v>
      </c>
      <c r="BE18" s="113">
        <v>2.6294695264484718</v>
      </c>
      <c r="BF18" s="113">
        <v>1.1421330633433842</v>
      </c>
      <c r="BI18" s="115"/>
      <c r="BK18" s="116">
        <f t="shared" si="20"/>
        <v>1.5558301851040433</v>
      </c>
      <c r="BL18" s="113">
        <v>1.450394568010124</v>
      </c>
      <c r="BM18" s="113">
        <v>2.0693168249514846</v>
      </c>
      <c r="BN18" s="113">
        <v>1.1477791623505205</v>
      </c>
      <c r="BS18" s="116">
        <f t="shared" si="21"/>
        <v>2.8966921616291059</v>
      </c>
      <c r="BT18" s="113">
        <v>2.8737008948189819</v>
      </c>
      <c r="BU18" s="113">
        <v>4.501023310905393</v>
      </c>
      <c r="BV18" s="113">
        <v>1.3153522791629428</v>
      </c>
      <c r="CA18" s="116">
        <f t="shared" si="22"/>
        <v>3.750017231021205</v>
      </c>
      <c r="CB18" s="113">
        <v>3.8508237199736479</v>
      </c>
      <c r="CC18" s="113">
        <v>4.9066933372489379</v>
      </c>
      <c r="CD18" s="113">
        <v>2.4925346358410296</v>
      </c>
      <c r="CI18" s="116">
        <f t="shared" si="23"/>
        <v>5.4099637393784539</v>
      </c>
      <c r="CJ18" s="113">
        <v>3.869065428177124</v>
      </c>
      <c r="CK18" s="113">
        <v>4.5600571318766834</v>
      </c>
      <c r="CL18" s="113">
        <v>7.8007686580815534</v>
      </c>
      <c r="CQ18" s="116">
        <f t="shared" si="24"/>
        <v>3.4202313455686237</v>
      </c>
      <c r="CR18" s="113">
        <v>4.1191271165739884</v>
      </c>
      <c r="CS18" s="113">
        <v>4.3604073745957734</v>
      </c>
      <c r="CT18" s="113">
        <v>2.4800553165414736</v>
      </c>
      <c r="CY18" s="118">
        <v>45772</v>
      </c>
      <c r="CZ18" s="113">
        <v>16.456666666666667</v>
      </c>
      <c r="DA18" s="113">
        <v>16.7</v>
      </c>
    </row>
    <row r="19" spans="1:105">
      <c r="A19" s="113" t="s">
        <v>54</v>
      </c>
      <c r="D19" s="115">
        <f t="shared" si="25"/>
        <v>18</v>
      </c>
      <c r="E19" s="116">
        <f t="shared" si="0"/>
        <v>2.1653672297797826</v>
      </c>
      <c r="F19" s="116">
        <f t="shared" si="1"/>
        <v>0.46536722977978262</v>
      </c>
      <c r="G19" s="116">
        <f t="shared" si="2"/>
        <v>0.46536722977978262</v>
      </c>
      <c r="H19" s="119">
        <f t="shared" si="3"/>
        <v>8.7829008535617752e-004</v>
      </c>
      <c r="I19" s="119">
        <f t="shared" si="4"/>
        <v>0.60548516420962195</v>
      </c>
      <c r="K19" s="116">
        <f t="shared" si="5"/>
        <v>2.5969475720874198</v>
      </c>
      <c r="L19" s="116">
        <f t="shared" si="6"/>
        <v>3.5781125111167333</v>
      </c>
      <c r="M19" s="116">
        <f t="shared" si="7"/>
        <v>6.6995996863693872</v>
      </c>
      <c r="N19" s="116">
        <f t="shared" si="8"/>
        <v>3.4400006242441017</v>
      </c>
      <c r="O19" s="116">
        <f t="shared" si="9"/>
        <v>1.8738518835159443</v>
      </c>
      <c r="P19" s="116">
        <f t="shared" si="10"/>
        <v>1.4520238874126292</v>
      </c>
      <c r="Q19" s="116">
        <f t="shared" si="11"/>
        <v>2.1653672297797826</v>
      </c>
      <c r="R19" s="116">
        <f t="shared" si="12"/>
        <v>3.494160517386415</v>
      </c>
      <c r="S19" s="116">
        <f t="shared" si="13"/>
        <v>5.1540130729377793</v>
      </c>
      <c r="T19" s="116">
        <f t="shared" si="14"/>
        <v>2.9100205670304931</v>
      </c>
      <c r="W19" s="116">
        <f t="shared" si="15"/>
        <v>2.5969475720874198</v>
      </c>
      <c r="X19" s="113">
        <v>3.0957602454690112</v>
      </c>
      <c r="Y19" s="113">
        <v>2.5863724646951467</v>
      </c>
      <c r="Z19" s="113">
        <v>2.1087100060981019</v>
      </c>
      <c r="AC19" s="115"/>
      <c r="AE19" s="116">
        <f t="shared" si="16"/>
        <v>3.5781125111167333</v>
      </c>
      <c r="AF19" s="113">
        <v>3.9240833019215482</v>
      </c>
      <c r="AG19" s="113">
        <v>4.2960230703116844</v>
      </c>
      <c r="AH19" s="113">
        <v>2.5142311611169679</v>
      </c>
      <c r="AK19" s="115"/>
      <c r="AM19" s="116">
        <f t="shared" si="17"/>
        <v>6.6995996863693872</v>
      </c>
      <c r="AN19" s="113">
        <v>4.3232603829167591</v>
      </c>
      <c r="AO19" s="113">
        <v>4.6932261205825405</v>
      </c>
      <c r="AP19" s="113">
        <v>8.7059732521562339</v>
      </c>
      <c r="AS19" s="115"/>
      <c r="AU19" s="116">
        <f t="shared" si="18"/>
        <v>3.4400006242441017</v>
      </c>
      <c r="AV19" s="113">
        <v>3.3843950151509414</v>
      </c>
      <c r="AW19" s="113">
        <v>4.3121025302815044</v>
      </c>
      <c r="AX19" s="113">
        <v>2.6235043272998593</v>
      </c>
      <c r="BA19" s="115"/>
      <c r="BC19" s="116">
        <f t="shared" si="19"/>
        <v>1.8738518835159443</v>
      </c>
      <c r="BD19" s="113">
        <v>1.3966762506764157</v>
      </c>
      <c r="BE19" s="113">
        <v>2.6350587738253162</v>
      </c>
      <c r="BF19" s="113">
        <v>1.5898206260461019</v>
      </c>
      <c r="BI19" s="115"/>
      <c r="BK19" s="116">
        <f t="shared" si="20"/>
        <v>1.4520238874126292</v>
      </c>
      <c r="BL19" s="113">
        <v>1.2820901040958363</v>
      </c>
      <c r="BM19" s="113">
        <v>1.7842930820830092</v>
      </c>
      <c r="BN19" s="113">
        <v>1.2896884760590415</v>
      </c>
      <c r="BS19" s="116">
        <f t="shared" si="21"/>
        <v>2.1653672297797826</v>
      </c>
      <c r="BT19" s="113">
        <v>1.9799462437208595</v>
      </c>
      <c r="BU19" s="113">
        <v>2.3962094937157308</v>
      </c>
      <c r="BV19" s="113">
        <v>2.119945951902757</v>
      </c>
      <c r="CA19" s="116">
        <f t="shared" si="22"/>
        <v>3.494160517386415</v>
      </c>
      <c r="CB19" s="113">
        <v>2.7044568466623442</v>
      </c>
      <c r="CC19" s="113">
        <v>4.0689323806936502</v>
      </c>
      <c r="CD19" s="113">
        <v>3.7090923248032497</v>
      </c>
      <c r="CI19" s="116">
        <f t="shared" si="23"/>
        <v>5.1540130729377793</v>
      </c>
      <c r="CJ19" s="113">
        <v>3.0957602454690112</v>
      </c>
      <c r="CK19" s="113">
        <v>3.6043265853997952</v>
      </c>
      <c r="CL19" s="113">
        <v>8.7619523879445307</v>
      </c>
      <c r="CQ19" s="116">
        <f t="shared" si="24"/>
        <v>2.9100205670304931</v>
      </c>
      <c r="CR19" s="113">
        <v>3.1629011787978838</v>
      </c>
      <c r="CS19" s="113">
        <v>1.940013711353662</v>
      </c>
      <c r="CT19" s="113">
        <v>3.8800274227073239</v>
      </c>
      <c r="CY19" s="118">
        <v>45773</v>
      </c>
      <c r="CZ19" s="113">
        <v>15.604166666666666</v>
      </c>
      <c r="DA19" s="113">
        <v>15.1</v>
      </c>
    </row>
    <row r="20" spans="1:105">
      <c r="A20" s="113" t="s">
        <v>87</v>
      </c>
      <c r="D20" s="115">
        <f t="shared" si="25"/>
        <v>19</v>
      </c>
      <c r="E20" s="116">
        <f t="shared" si="0"/>
        <v>1.789661004947634</v>
      </c>
      <c r="F20" s="116">
        <f t="shared" si="1"/>
        <v>8.9661004947634071e-002</v>
      </c>
      <c r="G20" s="116">
        <f t="shared" si="2"/>
        <v>8.9661004947634071e-002</v>
      </c>
      <c r="H20" s="119">
        <f t="shared" si="3"/>
        <v>1.6921769873190869e-004</v>
      </c>
      <c r="I20" s="119">
        <f t="shared" si="4"/>
        <v>0.5004292909570256</v>
      </c>
      <c r="K20" s="116">
        <f t="shared" si="5"/>
        <v>2.6654934763824492</v>
      </c>
      <c r="L20" s="116">
        <f t="shared" si="6"/>
        <v>2.915199698129713</v>
      </c>
      <c r="M20" s="116">
        <f t="shared" si="7"/>
        <v>6.5704557703787128</v>
      </c>
      <c r="N20" s="116">
        <f t="shared" si="8"/>
        <v>3.1350016356125323</v>
      </c>
      <c r="O20" s="116">
        <f t="shared" si="9"/>
        <v>1.2145883454250888</v>
      </c>
      <c r="P20" s="116">
        <f t="shared" si="10"/>
        <v>1.0725573965226809</v>
      </c>
      <c r="Q20" s="116">
        <f t="shared" si="11"/>
        <v>1.789661004947634</v>
      </c>
      <c r="R20" s="116">
        <f t="shared" si="12"/>
        <v>2.863625722062531</v>
      </c>
      <c r="S20" s="116">
        <f t="shared" si="13"/>
        <v>4.159847321145949</v>
      </c>
      <c r="T20" s="116">
        <f t="shared" si="14"/>
        <v>2.4643968268371408</v>
      </c>
      <c r="W20" s="116">
        <f t="shared" si="15"/>
        <v>2.6654934763824492</v>
      </c>
      <c r="X20" s="113">
        <v>1.5345776590234332</v>
      </c>
      <c r="Y20" s="113">
        <v>4.0186056198708746</v>
      </c>
      <c r="Z20" s="113">
        <v>2.4432971502530392</v>
      </c>
      <c r="AC20" s="115"/>
      <c r="AE20" s="116">
        <f t="shared" si="16"/>
        <v>2.915199698129713</v>
      </c>
      <c r="AF20" s="113">
        <v>1.8509826895856358</v>
      </c>
      <c r="AG20" s="113">
        <v>4.1585821256774933</v>
      </c>
      <c r="AH20" s="113">
        <v>2.7360342791260099</v>
      </c>
      <c r="AK20" s="115"/>
      <c r="AM20" s="116">
        <f t="shared" si="17"/>
        <v>6.5704557703787128</v>
      </c>
      <c r="AN20" s="113">
        <v>2.119945951902757</v>
      </c>
      <c r="AO20" s="113">
        <v>4.7643292470904539</v>
      </c>
      <c r="AP20" s="113">
        <v>8.3765822936669707</v>
      </c>
      <c r="AS20" s="115"/>
      <c r="AU20" s="116">
        <f t="shared" si="18"/>
        <v>3.1350016356125323</v>
      </c>
      <c r="AV20" s="113">
        <v>1.5805646556083375</v>
      </c>
      <c r="AW20" s="113">
        <v>4.7968334033601741</v>
      </c>
      <c r="AX20" s="113">
        <v>3.0276068478690847</v>
      </c>
      <c r="BA20" s="115"/>
      <c r="BC20" s="116">
        <f t="shared" si="19"/>
        <v>1.2145883454250888</v>
      </c>
      <c r="BD20" s="113">
        <v>0.5949450535640427</v>
      </c>
      <c r="BE20" s="113">
        <v>1.6595928883887543</v>
      </c>
      <c r="BF20" s="113">
        <v>1.3892270943224696</v>
      </c>
      <c r="BI20" s="115"/>
      <c r="BK20" s="116">
        <f t="shared" si="20"/>
        <v>1.0725573965226809</v>
      </c>
      <c r="BL20" s="113">
        <v>0.46937202362303093</v>
      </c>
      <c r="BM20" s="113">
        <v>1.4991015042278297</v>
      </c>
      <c r="BN20" s="113">
        <v>1.2491986617171817</v>
      </c>
      <c r="BS20" s="116">
        <f t="shared" si="21"/>
        <v>1.789661004947634</v>
      </c>
      <c r="BT20" s="113">
        <v>1.0709772499007164</v>
      </c>
      <c r="BU20" s="113">
        <v>2.1560512651407522</v>
      </c>
      <c r="BV20" s="113">
        <v>2.1419544998014328</v>
      </c>
      <c r="CA20" s="116">
        <f t="shared" si="22"/>
        <v>2.863625722062531</v>
      </c>
      <c r="CB20" s="113">
        <v>2.1208675213920634</v>
      </c>
      <c r="CC20" s="113">
        <v>3.4349518497774953</v>
      </c>
      <c r="CD20" s="113">
        <v>3.0350577950180346</v>
      </c>
      <c r="CI20" s="116">
        <f t="shared" si="23"/>
        <v>4.159847321145949</v>
      </c>
      <c r="CJ20" s="113">
        <v>1.8653973130867827</v>
      </c>
      <c r="CK20" s="113">
        <v>2.9142817201636562</v>
      </c>
      <c r="CL20" s="113">
        <v>7.6998629301874084</v>
      </c>
      <c r="CQ20" s="116">
        <f t="shared" si="24"/>
        <v>2.4643968268371408</v>
      </c>
      <c r="CR20" s="113">
        <v>2.0281998511012036</v>
      </c>
      <c r="CS20" s="113">
        <v>1.8666495009258548</v>
      </c>
      <c r="CT20" s="113">
        <v>3.0621441527484263</v>
      </c>
      <c r="CY20" s="118">
        <v>45774</v>
      </c>
      <c r="CZ20" s="113">
        <v>15.062173913043479</v>
      </c>
      <c r="DA20" s="113">
        <v>16.3</v>
      </c>
    </row>
    <row r="21" spans="1:105">
      <c r="A21" s="113" t="s">
        <v>205</v>
      </c>
      <c r="D21" s="115">
        <f t="shared" si="25"/>
        <v>20</v>
      </c>
      <c r="E21" s="116">
        <f t="shared" si="0"/>
        <v>1.3478177089389807</v>
      </c>
      <c r="F21" s="116">
        <f t="shared" si="1"/>
        <v>-0.35218229106101928</v>
      </c>
      <c r="G21" s="116" t="str">
        <f t="shared" si="2"/>
        <v/>
      </c>
      <c r="H21" s="119" t="str">
        <f t="shared" si="3"/>
        <v/>
      </c>
      <c r="I21" s="119">
        <f t="shared" si="4"/>
        <v>0.37688001166645102</v>
      </c>
      <c r="K21" s="116">
        <f t="shared" si="5"/>
        <v>2.2733439513934819</v>
      </c>
      <c r="L21" s="116">
        <f t="shared" si="6"/>
        <v>2.3918893717844374</v>
      </c>
      <c r="M21" s="116">
        <f t="shared" si="7"/>
        <v>5.3089964261695153</v>
      </c>
      <c r="N21" s="116">
        <f t="shared" si="8"/>
        <v>2.6967052538384486</v>
      </c>
      <c r="O21" s="116">
        <f t="shared" si="9"/>
        <v>1.0537337776680931</v>
      </c>
      <c r="P21" s="116">
        <f t="shared" si="10"/>
        <v>1.4456195366590257</v>
      </c>
      <c r="Q21" s="116">
        <f t="shared" si="11"/>
        <v>1.3478177089389807</v>
      </c>
      <c r="R21" s="116">
        <f t="shared" si="12"/>
        <v>2.5764358228110695</v>
      </c>
      <c r="S21" s="116">
        <f t="shared" si="13"/>
        <v>4.074295215192266</v>
      </c>
      <c r="T21" s="116">
        <f t="shared" si="14"/>
        <v>2.4398944364468687</v>
      </c>
      <c r="W21" s="116">
        <f t="shared" si="15"/>
        <v>2.2733439513934819</v>
      </c>
      <c r="X21" s="113">
        <v>1.8093133291723169</v>
      </c>
      <c r="Y21" s="113">
        <v>1.5273276958712247</v>
      </c>
      <c r="Z21" s="113">
        <v>3.4833908291369045</v>
      </c>
      <c r="AC21" s="115"/>
      <c r="AE21" s="116">
        <f t="shared" si="16"/>
        <v>2.3918893717844374</v>
      </c>
      <c r="AF21" s="113">
        <v>2.1850664433897711</v>
      </c>
      <c r="AG21" s="113">
        <v>1.5175288975090173</v>
      </c>
      <c r="AH21" s="113">
        <v>3.4730727744545238</v>
      </c>
      <c r="AK21" s="115"/>
      <c r="AM21" s="116">
        <f t="shared" si="17"/>
        <v>5.3089964261695153</v>
      </c>
      <c r="AN21" s="113">
        <v>2.1892933142518372</v>
      </c>
      <c r="AO21" s="113">
        <v>1.6862214955777364</v>
      </c>
      <c r="AP21" s="113">
        <v>8.9317713567612937</v>
      </c>
      <c r="AS21" s="115"/>
      <c r="AU21" s="116">
        <f t="shared" si="18"/>
        <v>2.6967052538384486</v>
      </c>
      <c r="AV21" s="113">
        <v>2.440659219073507</v>
      </c>
      <c r="AW21" s="113">
        <v>1.5576491139284074</v>
      </c>
      <c r="AX21" s="113">
        <v>4.0918074285134303</v>
      </c>
      <c r="BA21" s="115"/>
      <c r="BC21" s="116">
        <f t="shared" si="19"/>
        <v>1.0537337776680931</v>
      </c>
      <c r="BD21" s="113">
        <v>0.46307569810748989</v>
      </c>
      <c r="BE21" s="113">
        <v>0.25267759394795353</v>
      </c>
      <c r="BF21" s="113">
        <v>2.4454480409488357</v>
      </c>
      <c r="BI21" s="115"/>
      <c r="BK21" s="116">
        <f t="shared" si="20"/>
        <v>1.4456195366590257</v>
      </c>
      <c r="BL21" s="113">
        <v>0.9253337567061608</v>
      </c>
      <c r="BM21" s="113">
        <v>0.71588563588120868</v>
      </c>
      <c r="BN21" s="113">
        <v>2.6956392173897079</v>
      </c>
      <c r="BS21" s="116">
        <f t="shared" si="21"/>
        <v>1.3478177089389807</v>
      </c>
      <c r="BT21" s="113">
        <v>1.461140993424052</v>
      </c>
      <c r="BU21" s="113">
        <v>0.16220846200754629</v>
      </c>
      <c r="BV21" s="113">
        <v>2.4201036713853434</v>
      </c>
      <c r="CA21" s="116">
        <f t="shared" si="22"/>
        <v>2.5764358228110695</v>
      </c>
      <c r="CB21" s="113">
        <v>2.6693941447134333</v>
      </c>
      <c r="CC21" s="113">
        <v>1.6913572346799708</v>
      </c>
      <c r="CD21" s="113">
        <v>3.3685560890398039</v>
      </c>
      <c r="CI21" s="116">
        <f t="shared" si="23"/>
        <v>4.074295215192266</v>
      </c>
      <c r="CJ21" s="113">
        <v>2.8737471829946069</v>
      </c>
      <c r="CK21" s="113">
        <v>1.6492755323947841</v>
      </c>
      <c r="CL21" s="113">
        <v>7.6998629301874084</v>
      </c>
      <c r="CQ21" s="116">
        <f t="shared" si="24"/>
        <v>2.4398944364468687</v>
      </c>
      <c r="CR21" s="113">
        <v>2.0760732671102295</v>
      </c>
      <c r="CS21" s="113">
        <v>1.4474506633378534</v>
      </c>
      <c r="CT21" s="113">
        <v>3.4323382095558834</v>
      </c>
      <c r="CY21" s="118">
        <v>45775</v>
      </c>
      <c r="CZ21" s="113">
        <v>15.214999999999998</v>
      </c>
      <c r="DA21" s="113">
        <v>15</v>
      </c>
    </row>
    <row r="22" spans="1:105">
      <c r="A22" s="113" t="s">
        <v>207</v>
      </c>
      <c r="D22" s="115">
        <f t="shared" si="25"/>
        <v>21</v>
      </c>
      <c r="E22" s="116">
        <f t="shared" si="0"/>
        <v>1.541516400752996</v>
      </c>
      <c r="F22" s="116">
        <f t="shared" si="1"/>
        <v>-0.15848359924700395</v>
      </c>
      <c r="G22" s="116" t="str">
        <f t="shared" si="2"/>
        <v/>
      </c>
      <c r="H22" s="119" t="str">
        <f t="shared" si="3"/>
        <v/>
      </c>
      <c r="I22" s="119">
        <f t="shared" si="4"/>
        <v>0.43104250318624998</v>
      </c>
      <c r="K22" s="116">
        <f t="shared" si="5"/>
        <v>1.6746696769612406</v>
      </c>
      <c r="L22" s="116">
        <f t="shared" si="6"/>
        <v>2.44968228562449</v>
      </c>
      <c r="M22" s="116">
        <f t="shared" si="7"/>
        <v>4.6596158421239391</v>
      </c>
      <c r="N22" s="116">
        <f t="shared" si="8"/>
        <v>2.0197526945050193</v>
      </c>
      <c r="O22" s="116">
        <f t="shared" si="9"/>
        <v>0.91517503756824203</v>
      </c>
      <c r="P22" s="116">
        <f t="shared" si="10"/>
        <v>1.1855852405469351</v>
      </c>
      <c r="Q22" s="116">
        <f t="shared" si="11"/>
        <v>1.541516400752996</v>
      </c>
      <c r="R22" s="116">
        <f t="shared" si="12"/>
        <v>2.5639942810839629</v>
      </c>
      <c r="S22" s="116">
        <f t="shared" si="13"/>
        <v>4.3751362240885294</v>
      </c>
      <c r="T22" s="116">
        <f t="shared" si="14"/>
        <v>3.222134738302366</v>
      </c>
      <c r="W22" s="116">
        <f t="shared" si="15"/>
        <v>1.6746696769612406</v>
      </c>
      <c r="X22" s="113">
        <v>1.9142327371982111</v>
      </c>
      <c r="Y22" s="113">
        <v>9.3986797622412105e-002</v>
      </c>
      <c r="Z22" s="113">
        <v>3.0157894960630989</v>
      </c>
      <c r="AC22" s="115"/>
      <c r="AE22" s="116">
        <f t="shared" si="16"/>
        <v>2.44968228562449</v>
      </c>
      <c r="AF22" s="113">
        <v>2.8399519925519772</v>
      </c>
      <c r="AG22" s="113">
        <v>1.0014887865536453</v>
      </c>
      <c r="AH22" s="113">
        <v>3.5076060777678477</v>
      </c>
      <c r="AK22" s="115"/>
      <c r="AM22" s="116">
        <f t="shared" si="17"/>
        <v>4.6596158421239391</v>
      </c>
      <c r="AN22" s="113">
        <v>2.9320453909240611</v>
      </c>
      <c r="AO22" s="113">
        <v>1.2611483148408729</v>
      </c>
      <c r="AP22" s="113">
        <v>8.0580833694070044</v>
      </c>
      <c r="AS22" s="115"/>
      <c r="AU22" s="116">
        <f t="shared" si="18"/>
        <v>2.0197526945050193</v>
      </c>
      <c r="AV22" s="113">
        <v>2.3671553136722525</v>
      </c>
      <c r="AW22" s="113">
        <v>0.30416308056034608</v>
      </c>
      <c r="AX22" s="113">
        <v>3.3879396892824598</v>
      </c>
      <c r="BA22" s="115"/>
      <c r="BC22" s="116">
        <f t="shared" si="19"/>
        <v>0.91517503756824203</v>
      </c>
      <c r="BD22" s="113">
        <v>0.90140774699435033</v>
      </c>
      <c r="BE22" s="113">
        <v>0.13865378403176329</v>
      </c>
      <c r="BF22" s="113">
        <v>1.7054635816786126</v>
      </c>
      <c r="BI22" s="115"/>
      <c r="BK22" s="116">
        <f t="shared" si="20"/>
        <v>1.1855852405469351</v>
      </c>
      <c r="BL22" s="113">
        <v>1.2659080856333127</v>
      </c>
      <c r="BM22" s="113">
        <v>0.53249099860349569</v>
      </c>
      <c r="BN22" s="113">
        <v>1.7583566374039972</v>
      </c>
      <c r="BS22" s="116">
        <f t="shared" si="21"/>
        <v>1.541516400752996</v>
      </c>
      <c r="BT22" s="113">
        <v>1.714242249650662</v>
      </c>
      <c r="BU22" s="113">
        <v>0.19402281766782659</v>
      </c>
      <c r="BV22" s="113">
        <v>2.7162841349405</v>
      </c>
      <c r="CA22" s="116">
        <f t="shared" si="22"/>
        <v>2.5639942810839629</v>
      </c>
      <c r="CB22" s="113">
        <v>2.674137309581297</v>
      </c>
      <c r="CC22" s="113">
        <v>1.5300490660858312</v>
      </c>
      <c r="CD22" s="113">
        <v>3.4877964675847597</v>
      </c>
      <c r="CI22" s="116">
        <f t="shared" si="23"/>
        <v>4.3751362240885294</v>
      </c>
      <c r="CJ22" s="113">
        <v>3.7274369902244699</v>
      </c>
      <c r="CK22" s="113">
        <v>2.4193651993313599</v>
      </c>
      <c r="CL22" s="113">
        <v>6.9786064827097603</v>
      </c>
      <c r="CQ22" s="116">
        <f t="shared" si="24"/>
        <v>3.222134738302366</v>
      </c>
      <c r="CR22" s="113">
        <v>2.3708469834125063</v>
      </c>
      <c r="CS22" s="113">
        <v>2.145307889741261</v>
      </c>
      <c r="CT22" s="113">
        <v>4.298961586863471</v>
      </c>
      <c r="CY22" s="118">
        <v>45776</v>
      </c>
      <c r="CZ22" s="113">
        <v>14.854999999999999</v>
      </c>
      <c r="DA22" s="113">
        <v>13.9</v>
      </c>
    </row>
    <row r="23" spans="1:105">
      <c r="D23" s="115">
        <f t="shared" si="25"/>
        <v>22</v>
      </c>
      <c r="E23" s="116">
        <f t="shared" si="0"/>
        <v>1.9291355013989744</v>
      </c>
      <c r="F23" s="116">
        <f t="shared" si="1"/>
        <v>0.22913550139897443</v>
      </c>
      <c r="G23" s="116">
        <f t="shared" si="2"/>
        <v>0.22913550139897443</v>
      </c>
      <c r="H23" s="119">
        <f t="shared" si="3"/>
        <v>4.3244866892984385e-004</v>
      </c>
      <c r="I23" s="119">
        <f t="shared" si="4"/>
        <v>0.5394294832687393</v>
      </c>
      <c r="K23" s="116">
        <f t="shared" si="5"/>
        <v>2.2034047432929129</v>
      </c>
      <c r="L23" s="116">
        <f t="shared" si="6"/>
        <v>3.0183535307902303</v>
      </c>
      <c r="M23" s="116">
        <f t="shared" si="7"/>
        <v>5.2605391393187215</v>
      </c>
      <c r="N23" s="116">
        <f t="shared" si="8"/>
        <v>2.721949009767775</v>
      </c>
      <c r="O23" s="116">
        <f t="shared" si="9"/>
        <v>0.89606963135643236</v>
      </c>
      <c r="P23" s="116">
        <f t="shared" si="10"/>
        <v>1.1248679861345507</v>
      </c>
      <c r="Q23" s="116">
        <f t="shared" si="11"/>
        <v>1.9291355013989744</v>
      </c>
      <c r="R23" s="116">
        <f t="shared" si="12"/>
        <v>3.0681370361588196</v>
      </c>
      <c r="S23" s="116">
        <f t="shared" si="13"/>
        <v>4.8250106803256072</v>
      </c>
      <c r="T23" s="116">
        <f t="shared" si="14"/>
        <v>2.9356081247583088</v>
      </c>
      <c r="W23" s="116">
        <f t="shared" si="15"/>
        <v>2.2034047432929129</v>
      </c>
      <c r="X23" s="113">
        <v>2.4962459705860969</v>
      </c>
      <c r="Y23" s="113">
        <v>1.2452904459643297</v>
      </c>
      <c r="Z23" s="113">
        <v>2.8686778133283131</v>
      </c>
      <c r="AC23" s="115"/>
      <c r="AE23" s="116">
        <f t="shared" si="16"/>
        <v>3.0183535307902303</v>
      </c>
      <c r="AF23" s="113">
        <v>3.5328758982612571</v>
      </c>
      <c r="AG23" s="113">
        <v>2.5063951980463344</v>
      </c>
      <c r="AH23" s="113">
        <v>3.0157894960630989</v>
      </c>
      <c r="AK23" s="115"/>
      <c r="AM23" s="116">
        <f t="shared" si="17"/>
        <v>5.2605391393187215</v>
      </c>
      <c r="AN23" s="113">
        <v>4.3765679648130336</v>
      </c>
      <c r="AO23" s="113">
        <v>2.7203096205558888</v>
      </c>
      <c r="AP23" s="113">
        <v>7.8007686580815534</v>
      </c>
      <c r="AS23" s="115"/>
      <c r="AU23" s="116">
        <f t="shared" si="18"/>
        <v>2.721949009767775</v>
      </c>
      <c r="AV23" s="113">
        <v>2.8363325166466895</v>
      </c>
      <c r="AW23" s="113">
        <v>2.2872201691226208</v>
      </c>
      <c r="AX23" s="113">
        <v>3.0422943435340155</v>
      </c>
      <c r="BA23" s="115"/>
      <c r="BC23" s="116">
        <f t="shared" si="19"/>
        <v>0.89606963135643236</v>
      </c>
      <c r="BD23" s="113">
        <v>1.089114118395518</v>
      </c>
      <c r="BE23" s="113">
        <v>0.40509852788841894</v>
      </c>
      <c r="BF23" s="113">
        <v>1.1939962477853605</v>
      </c>
      <c r="BI23" s="115"/>
      <c r="BK23" s="116">
        <f t="shared" si="20"/>
        <v>1.1248679861345507</v>
      </c>
      <c r="BL23" s="113">
        <v>1.291503819996902</v>
      </c>
      <c r="BM23" s="113">
        <v>0.58636076055668807</v>
      </c>
      <c r="BN23" s="113">
        <v>1.4967393778500619</v>
      </c>
      <c r="BS23" s="116">
        <f t="shared" si="21"/>
        <v>1.9291355013989744</v>
      </c>
      <c r="BT23" s="113">
        <v>2.5338683084526124</v>
      </c>
      <c r="BU23" s="113">
        <v>0.54975851079826143</v>
      </c>
      <c r="BV23" s="113">
        <v>2.7037796849460496</v>
      </c>
      <c r="CA23" s="116">
        <f t="shared" si="22"/>
        <v>3.0681370361588196</v>
      </c>
      <c r="CB23" s="113">
        <v>3.5867567520923163</v>
      </c>
      <c r="CC23" s="113">
        <v>2.1832556159806837</v>
      </c>
      <c r="CD23" s="113">
        <v>3.4343987404034584</v>
      </c>
      <c r="CI23" s="116">
        <f t="shared" si="23"/>
        <v>4.8250106803256072</v>
      </c>
      <c r="CJ23" s="113">
        <v>4.4682795315543293</v>
      </c>
      <c r="CK23" s="113">
        <v>2.4561177643761249</v>
      </c>
      <c r="CL23" s="113">
        <v>7.5506347450463682</v>
      </c>
      <c r="CQ23" s="116">
        <f t="shared" si="24"/>
        <v>2.9356081247583088</v>
      </c>
      <c r="CR23" s="113">
        <v>3.9182679992015133</v>
      </c>
      <c r="CS23" s="113">
        <v>1.670401598791504</v>
      </c>
      <c r="CT23" s="113">
        <v>4.2008146507251132</v>
      </c>
      <c r="CY23" s="118">
        <v>45777</v>
      </c>
      <c r="CZ23" s="113">
        <v>14.324166666666665</v>
      </c>
      <c r="DA23" s="113">
        <v>14.5</v>
      </c>
    </row>
    <row r="24" spans="1:105">
      <c r="D24" s="115">
        <f t="shared" si="25"/>
        <v>23</v>
      </c>
      <c r="E24" s="116">
        <f t="shared" si="0"/>
        <v>2.0140962169559162</v>
      </c>
      <c r="F24" s="116">
        <f t="shared" si="1"/>
        <v>0.31409621695591627</v>
      </c>
      <c r="G24" s="116">
        <f t="shared" si="2"/>
        <v>0.31409621695591627</v>
      </c>
      <c r="H24" s="119">
        <f t="shared" si="3"/>
        <v>5.9279548611707793e-004</v>
      </c>
      <c r="I24" s="119">
        <f t="shared" si="4"/>
        <v>0.56318640177331714</v>
      </c>
      <c r="K24" s="116">
        <f t="shared" si="5"/>
        <v>2.8761031693403751</v>
      </c>
      <c r="L24" s="116">
        <f t="shared" si="6"/>
        <v>3.1813269408614224</v>
      </c>
      <c r="M24" s="116">
        <f t="shared" si="7"/>
        <v>6.251078431667441</v>
      </c>
      <c r="N24" s="116">
        <f t="shared" si="8"/>
        <v>3.5339823782513573</v>
      </c>
      <c r="O24" s="116">
        <f t="shared" si="9"/>
        <v>1.9285643047212526</v>
      </c>
      <c r="P24" s="116">
        <f t="shared" si="10"/>
        <v>2.0772588320833312</v>
      </c>
      <c r="Q24" s="116">
        <f t="shared" si="11"/>
        <v>2.0140962169559162</v>
      </c>
      <c r="R24" s="116">
        <f t="shared" si="12"/>
        <v>3.2488617354585876</v>
      </c>
      <c r="S24" s="116">
        <f t="shared" si="13"/>
        <v>5.2364298842555188</v>
      </c>
      <c r="T24" s="116">
        <f t="shared" si="14"/>
        <v>2.7688780399937043</v>
      </c>
      <c r="W24" s="116">
        <f t="shared" si="15"/>
        <v>2.8761031693403751</v>
      </c>
      <c r="X24" s="113">
        <v>2.8115351031298528</v>
      </c>
      <c r="Y24" s="113">
        <v>4.0573117800543823</v>
      </c>
      <c r="Z24" s="113">
        <v>1.759462624836891</v>
      </c>
      <c r="AC24" s="115"/>
      <c r="AE24" s="116">
        <f t="shared" si="16"/>
        <v>3.1813269408614224</v>
      </c>
      <c r="AF24" s="113">
        <v>3.5557649833701079</v>
      </c>
      <c r="AG24" s="113">
        <v>3.601930386276798</v>
      </c>
      <c r="AH24" s="113">
        <v>2.3862854529373623</v>
      </c>
      <c r="AK24" s="115"/>
      <c r="AM24" s="116">
        <f t="shared" si="17"/>
        <v>6.251078431667441</v>
      </c>
      <c r="AN24" s="113">
        <v>3.6331282174429012</v>
      </c>
      <c r="AO24" s="113">
        <v>4.1255745696679114</v>
      </c>
      <c r="AP24" s="113">
        <v>8.3765822936669707</v>
      </c>
      <c r="AS24" s="115"/>
      <c r="AU24" s="116">
        <f t="shared" si="18"/>
        <v>3.5339823782513573</v>
      </c>
      <c r="AV24" s="113">
        <v>3.9299793969749692</v>
      </c>
      <c r="AW24" s="113">
        <v>4.3809761939722653</v>
      </c>
      <c r="AX24" s="113">
        <v>2.2909915438068373</v>
      </c>
      <c r="BA24" s="115"/>
      <c r="BC24" s="116">
        <f t="shared" si="19"/>
        <v>1.9285643047212526</v>
      </c>
      <c r="BD24" s="113">
        <v>2.0845054149244349</v>
      </c>
      <c r="BE24" s="113">
        <v>2.7171516407609073</v>
      </c>
      <c r="BF24" s="113">
        <v>0.98403585847841601</v>
      </c>
      <c r="BI24" s="115"/>
      <c r="BK24" s="116">
        <f t="shared" si="20"/>
        <v>2.0772588320833312</v>
      </c>
      <c r="BL24" s="113">
        <v>1.6056324207975896</v>
      </c>
      <c r="BM24" s="113">
        <v>3.3176073502466021</v>
      </c>
      <c r="BN24" s="113">
        <v>1.3085367252058013</v>
      </c>
      <c r="BS24" s="116">
        <f t="shared" si="21"/>
        <v>2.0140962169559162</v>
      </c>
      <c r="BT24" s="113">
        <v>2.8134936881701664</v>
      </c>
      <c r="BU24" s="113">
        <v>2.3108144627826834</v>
      </c>
      <c r="BV24" s="113">
        <v>0.91798049991489949</v>
      </c>
      <c r="CA24" s="116">
        <f t="shared" si="22"/>
        <v>3.2488617354585876</v>
      </c>
      <c r="CB24" s="113">
        <v>4.5761984879407063</v>
      </c>
      <c r="CC24" s="113">
        <v>3.2550726029606842</v>
      </c>
      <c r="CD24" s="113">
        <v>1.9153141154743714</v>
      </c>
      <c r="CI24" s="116">
        <f t="shared" si="23"/>
        <v>5.2364298842555188</v>
      </c>
      <c r="CJ24" s="113">
        <v>4.1255745696679114</v>
      </c>
      <c r="CK24" s="113">
        <v>3.4732919827213298</v>
      </c>
      <c r="CL24" s="113">
        <v>8.1104231003773144</v>
      </c>
      <c r="CQ24" s="116">
        <f t="shared" si="24"/>
        <v>2.7688780399937043</v>
      </c>
      <c r="CR24" s="113">
        <v>2.9069382497305156</v>
      </c>
      <c r="CS24" s="113">
        <v>3.5487983301717931</v>
      </c>
      <c r="CT24" s="113">
        <v>1.9889577498156159</v>
      </c>
      <c r="CY24" s="118">
        <v>45778</v>
      </c>
      <c r="CZ24" s="113">
        <v>14.817500000000001</v>
      </c>
      <c r="DA24" s="113">
        <v>16.399999999999999</v>
      </c>
    </row>
    <row r="25" spans="1:105">
      <c r="A25" s="114">
        <v>43831</v>
      </c>
      <c r="B25" s="114"/>
      <c r="D25" s="115">
        <f t="shared" si="25"/>
        <v>24</v>
      </c>
      <c r="E25" s="116">
        <f t="shared" si="0"/>
        <v>2.4687979887771285</v>
      </c>
      <c r="F25" s="116">
        <f t="shared" si="1"/>
        <v>0.76879798877712857</v>
      </c>
      <c r="G25" s="116">
        <f t="shared" si="2"/>
        <v>0.76879798877712857</v>
      </c>
      <c r="H25" s="119">
        <f t="shared" si="3"/>
        <v>1.4509565950835165e-003</v>
      </c>
      <c r="I25" s="119">
        <f t="shared" si="4"/>
        <v>0.69033119882724336</v>
      </c>
      <c r="K25" s="116">
        <f t="shared" si="5"/>
        <v>3.389179329712686</v>
      </c>
      <c r="L25" s="116">
        <f t="shared" si="6"/>
        <v>3.6406371420968591</v>
      </c>
      <c r="M25" s="116">
        <f t="shared" si="7"/>
        <v>5.8780782928739885</v>
      </c>
      <c r="N25" s="116">
        <f t="shared" si="8"/>
        <v>3.574788674141081</v>
      </c>
      <c r="O25" s="116">
        <f t="shared" si="9"/>
        <v>2.2514440976263188</v>
      </c>
      <c r="P25" s="116">
        <f t="shared" si="10"/>
        <v>2.327271082752381</v>
      </c>
      <c r="Q25" s="116">
        <f t="shared" si="11"/>
        <v>2.4687979887771285</v>
      </c>
      <c r="R25" s="116">
        <f t="shared" si="12"/>
        <v>3.0444929888269789</v>
      </c>
      <c r="S25" s="116">
        <f t="shared" si="13"/>
        <v>4.3313249786417076</v>
      </c>
      <c r="T25" s="116">
        <f t="shared" si="14"/>
        <v>2.479713630769063</v>
      </c>
      <c r="W25" s="116">
        <f t="shared" si="15"/>
        <v>3.389179329712686</v>
      </c>
      <c r="X25" s="113">
        <v>2.9961903712667652</v>
      </c>
      <c r="Y25" s="113">
        <v>3.8387732862686885</v>
      </c>
      <c r="Z25" s="113">
        <v>3.3325743316026051</v>
      </c>
      <c r="AC25" s="115"/>
      <c r="AE25" s="116">
        <f t="shared" si="16"/>
        <v>3.6406371420968591</v>
      </c>
      <c r="AF25" s="113">
        <v>3.5787829434575249</v>
      </c>
      <c r="AG25" s="113">
        <v>3.6653364144634213</v>
      </c>
      <c r="AH25" s="113">
        <v>3.6777920683696324</v>
      </c>
      <c r="AK25" s="115"/>
      <c r="AM25" s="116">
        <f t="shared" si="17"/>
        <v>5.8780782928739885</v>
      </c>
      <c r="AN25" s="113">
        <v>3.8406616834073564</v>
      </c>
      <c r="AO25" s="113">
        <v>3.8533333077062908</v>
      </c>
      <c r="AP25" s="113">
        <v>7.9028232780416872</v>
      </c>
      <c r="AS25" s="115"/>
      <c r="AU25" s="116">
        <f t="shared" si="18"/>
        <v>3.574788674141081</v>
      </c>
      <c r="AV25" s="113">
        <v>3.5272976570066579</v>
      </c>
      <c r="AW25" s="113">
        <v>3.6638251122453256</v>
      </c>
      <c r="AX25" s="113">
        <v>3.5332432531712614</v>
      </c>
      <c r="BA25" s="115"/>
      <c r="BC25" s="116">
        <f t="shared" si="19"/>
        <v>2.2514440976263188</v>
      </c>
      <c r="BD25" s="113">
        <v>2.5571182997887534</v>
      </c>
      <c r="BE25" s="113">
        <v>2.0317685007208732</v>
      </c>
      <c r="BF25" s="113">
        <v>2.1654454923693294</v>
      </c>
      <c r="BI25" s="115"/>
      <c r="BK25" s="116">
        <f t="shared" si="20"/>
        <v>2.327271082752381</v>
      </c>
      <c r="BL25" s="113">
        <v>1.8326682072317106</v>
      </c>
      <c r="BM25" s="113">
        <v>2.5936184723461846</v>
      </c>
      <c r="BN25" s="113">
        <v>2.5555265686792485</v>
      </c>
      <c r="BS25" s="116">
        <f t="shared" si="21"/>
        <v>2.4687979887771285</v>
      </c>
      <c r="BT25" s="113">
        <v>4.0781480053353194</v>
      </c>
      <c r="BU25" s="113">
        <v>1.5881740019158015</v>
      </c>
      <c r="BV25" s="113">
        <v>1.7400719590802649</v>
      </c>
      <c r="CA25" s="116">
        <f t="shared" si="22"/>
        <v>3.0444929888269789</v>
      </c>
      <c r="CB25" s="113">
        <v>4.617501397027115</v>
      </c>
      <c r="CC25" s="113">
        <v>2.2080768040648819</v>
      </c>
      <c r="CD25" s="113">
        <v>2.3079007653889403</v>
      </c>
      <c r="CI25" s="116">
        <f t="shared" si="23"/>
        <v>4.3313249786417076</v>
      </c>
      <c r="CJ25" s="113">
        <v>4.0656434814241997</v>
      </c>
      <c r="CK25" s="113">
        <v>2.0412960586809148</v>
      </c>
      <c r="CL25" s="113">
        <v>6.887035395820007</v>
      </c>
      <c r="CQ25" s="116">
        <f t="shared" si="24"/>
        <v>2.479713630769063</v>
      </c>
      <c r="CR25" s="113">
        <v>3.5787829434575249</v>
      </c>
      <c r="CS25" s="113">
        <v>2.2408220112055579</v>
      </c>
      <c r="CT25" s="113">
        <v>2.7186052503325682</v>
      </c>
      <c r="CY25" s="118">
        <v>45779</v>
      </c>
      <c r="CZ25" s="113">
        <v>14.892916666666666</v>
      </c>
      <c r="DA25" s="113">
        <v>13.9</v>
      </c>
    </row>
    <row r="26" spans="1:105">
      <c r="A26" s="114">
        <v>44197</v>
      </c>
      <c r="B26" s="114"/>
      <c r="C26" s="114">
        <f t="shared" ref="C26:C31" si="26">A26-A25</f>
        <v>366</v>
      </c>
      <c r="D26" s="115">
        <f t="shared" si="25"/>
        <v>25</v>
      </c>
      <c r="E26" s="116">
        <f t="shared" si="0"/>
        <v>2.7308780322159465</v>
      </c>
      <c r="F26" s="116">
        <f t="shared" si="1"/>
        <v>1.0308780322159465</v>
      </c>
      <c r="G26" s="116">
        <f t="shared" si="2"/>
        <v>1.0308780322159465</v>
      </c>
      <c r="H26" s="119">
        <f t="shared" si="3"/>
        <v>1.9455816760780575e-003</v>
      </c>
      <c r="I26" s="119">
        <f t="shared" si="4"/>
        <v>0.76361464745214747</v>
      </c>
      <c r="K26" s="116">
        <f t="shared" si="5"/>
        <v>3.5347659392368773</v>
      </c>
      <c r="L26" s="116">
        <f t="shared" si="6"/>
        <v>3.8574460574533638</v>
      </c>
      <c r="M26" s="116">
        <f t="shared" si="7"/>
        <v>4.4286543431908525</v>
      </c>
      <c r="N26" s="116">
        <f t="shared" si="8"/>
        <v>4.3534629201579085</v>
      </c>
      <c r="O26" s="116">
        <f t="shared" si="9"/>
        <v>2.1476508395663352</v>
      </c>
      <c r="P26" s="116">
        <f t="shared" si="10"/>
        <v>2.6510368082311158</v>
      </c>
      <c r="Q26" s="116">
        <f t="shared" si="11"/>
        <v>2.7308780322159465</v>
      </c>
      <c r="R26" s="116">
        <f t="shared" si="12"/>
        <v>3.1690892492488367</v>
      </c>
      <c r="S26" s="116">
        <f t="shared" si="13"/>
        <v>4.0767753524928088</v>
      </c>
      <c r="T26" s="116">
        <f t="shared" si="14"/>
        <v>3.0504376090245948</v>
      </c>
      <c r="W26" s="116">
        <f t="shared" si="15"/>
        <v>3.5347659392368773</v>
      </c>
      <c r="X26" s="113">
        <v>2.9240446128754241</v>
      </c>
      <c r="Y26" s="113">
        <v>3.9165027061932793</v>
      </c>
      <c r="Z26" s="113">
        <v>3.7637504986419299</v>
      </c>
      <c r="AC26" s="115"/>
      <c r="AE26" s="116">
        <f t="shared" si="16"/>
        <v>3.8574460574533638</v>
      </c>
      <c r="AF26" s="113">
        <v>3.6027169857639656</v>
      </c>
      <c r="AG26" s="113">
        <v>4.3586884956021983</v>
      </c>
      <c r="AH26" s="113">
        <v>3.6109326909939274</v>
      </c>
      <c r="AK26" s="115"/>
      <c r="AM26" s="116">
        <f t="shared" si="17"/>
        <v>4.4286543431908525</v>
      </c>
      <c r="AN26" s="113">
        <v>4.7338388190834859</v>
      </c>
      <c r="AO26" s="113">
        <v>3.7014860855023484</v>
      </c>
      <c r="AP26" s="113">
        <v>5.1558226008793566</v>
      </c>
      <c r="AS26" s="115"/>
      <c r="AU26" s="116">
        <f t="shared" si="18"/>
        <v>4.3534629201579085</v>
      </c>
      <c r="AV26" s="113">
        <v>3.8552590506955937</v>
      </c>
      <c r="AW26" s="113">
        <v>5.1249254217571982</v>
      </c>
      <c r="AX26" s="113">
        <v>4.0802042880209326</v>
      </c>
      <c r="BA26" s="115"/>
      <c r="BC26" s="116">
        <f t="shared" si="19"/>
        <v>2.1476508395663352</v>
      </c>
      <c r="BD26" s="113">
        <v>1.3497348888008422</v>
      </c>
      <c r="BE26" s="113">
        <v>2.7312641661322048</v>
      </c>
      <c r="BF26" s="113">
        <v>2.3619534637659587</v>
      </c>
      <c r="BI26" s="115"/>
      <c r="BK26" s="116">
        <f t="shared" si="20"/>
        <v>2.6510368082311158</v>
      </c>
      <c r="BL26" s="113">
        <v>1.6097597521761953</v>
      </c>
      <c r="BM26" s="113">
        <v>3.4541453688263117</v>
      </c>
      <c r="BN26" s="113">
        <v>2.8892053036908401</v>
      </c>
      <c r="BS26" s="116">
        <f t="shared" si="21"/>
        <v>2.7308780322159465</v>
      </c>
      <c r="BT26" s="113">
        <v>3.2976937029598439</v>
      </c>
      <c r="BU26" s="113">
        <v>2.2630293510297572</v>
      </c>
      <c r="BV26" s="113">
        <v>2.6319110426582379</v>
      </c>
      <c r="CA26" s="116">
        <f t="shared" si="22"/>
        <v>3.1690892492488367</v>
      </c>
      <c r="CB26" s="113">
        <v>3.8483095755878303</v>
      </c>
      <c r="CC26" s="113">
        <v>2.7912845890673448</v>
      </c>
      <c r="CD26" s="113">
        <v>2.8676735830913356</v>
      </c>
      <c r="CI26" s="116">
        <f t="shared" si="23"/>
        <v>4.0767753524928088</v>
      </c>
      <c r="CJ26" s="113">
        <v>4.9850692716820593</v>
      </c>
      <c r="CK26" s="113">
        <v>2.5641802081916727</v>
      </c>
      <c r="CL26" s="113">
        <v>4.6810765776046956</v>
      </c>
      <c r="CQ26" s="116">
        <f t="shared" si="24"/>
        <v>3.0504376090245948</v>
      </c>
      <c r="CR26" s="113">
        <v>4.607120261516835</v>
      </c>
      <c r="CS26" s="113">
        <v>3.1517969741582315</v>
      </c>
      <c r="CT26" s="113">
        <v>2.9490782438909582</v>
      </c>
      <c r="CY26" s="118">
        <v>45780</v>
      </c>
      <c r="CZ26" s="113">
        <v>14.411666666666667</v>
      </c>
      <c r="DA26" s="113">
        <v>15.1</v>
      </c>
    </row>
    <row r="27" spans="1:105">
      <c r="A27" s="114">
        <v>44562</v>
      </c>
      <c r="B27" s="114"/>
      <c r="C27" s="114">
        <f t="shared" si="26"/>
        <v>365</v>
      </c>
      <c r="D27" s="115">
        <f t="shared" si="25"/>
        <v>26</v>
      </c>
      <c r="E27" s="116">
        <f t="shared" si="0"/>
        <v>3.5762515050329484</v>
      </c>
      <c r="F27" s="116">
        <f t="shared" si="1"/>
        <v>1.8762515050329485</v>
      </c>
      <c r="G27" s="116">
        <f t="shared" si="2"/>
        <v>1.8762515050329485</v>
      </c>
      <c r="H27" s="119">
        <f t="shared" si="3"/>
        <v>3.5410595956334263e-003</v>
      </c>
      <c r="I27" s="119">
        <f t="shared" si="4"/>
        <v>1</v>
      </c>
      <c r="K27" s="116">
        <f t="shared" si="5"/>
        <v>2.8417328568586115</v>
      </c>
      <c r="L27" s="116">
        <f t="shared" si="6"/>
        <v>4.0427949291188394</v>
      </c>
      <c r="M27" s="116">
        <f t="shared" si="7"/>
        <v>5.1009153106175269</v>
      </c>
      <c r="N27" s="116">
        <f t="shared" si="8"/>
        <v>4.1125478503369663</v>
      </c>
      <c r="O27" s="116">
        <f t="shared" si="9"/>
        <v>2.5419026237479621</v>
      </c>
      <c r="P27" s="116">
        <f t="shared" si="10"/>
        <v>2.1027644727393668</v>
      </c>
      <c r="Q27" s="116">
        <f t="shared" si="11"/>
        <v>3.5762515050329484</v>
      </c>
      <c r="R27" s="116">
        <f t="shared" si="12"/>
        <v>4.0467573085156934</v>
      </c>
      <c r="S27" s="116">
        <f t="shared" si="13"/>
        <v>4.7367803846329766</v>
      </c>
      <c r="T27" s="116">
        <f t="shared" si="14"/>
        <v>3.7554811809487578</v>
      </c>
      <c r="W27" s="116">
        <f t="shared" si="15"/>
        <v>2.8417328568586115</v>
      </c>
      <c r="X27" s="113">
        <v>3.5824679890528928</v>
      </c>
      <c r="Y27" s="113">
        <v>2.7306044893050112</v>
      </c>
      <c r="Z27" s="113">
        <v>2.2121260922179316</v>
      </c>
      <c r="AC27" s="115"/>
      <c r="AE27" s="116">
        <f t="shared" si="16"/>
        <v>4.0427949291188394</v>
      </c>
      <c r="AF27" s="113">
        <v>5.203924534992395</v>
      </c>
      <c r="AG27" s="113">
        <v>3.7227488864700446</v>
      </c>
      <c r="AH27" s="113">
        <v>3.201711365894079</v>
      </c>
      <c r="AK27" s="115"/>
      <c r="AM27" s="116">
        <f t="shared" si="17"/>
        <v>5.1009153106175269</v>
      </c>
      <c r="AN27" s="113">
        <v>6.5135279850203398</v>
      </c>
      <c r="AO27" s="113">
        <v>4.2148731098348069</v>
      </c>
      <c r="AP27" s="113">
        <v>5.9869575114002478</v>
      </c>
      <c r="AS27" s="115"/>
      <c r="AU27" s="116">
        <f t="shared" si="18"/>
        <v>4.1125478503369663</v>
      </c>
      <c r="AV27" s="113">
        <v>5.1601056394038736</v>
      </c>
      <c r="AW27" s="113">
        <v>3.7878694677010043</v>
      </c>
      <c r="AX27" s="113">
        <v>3.3896684439060225</v>
      </c>
      <c r="BA27" s="115"/>
      <c r="BC27" s="116">
        <f t="shared" si="19"/>
        <v>2.5419026237479621</v>
      </c>
      <c r="BD27" s="113">
        <v>2.5263530744308849</v>
      </c>
      <c r="BE27" s="113">
        <v>2.3544040843193526</v>
      </c>
      <c r="BF27" s="113">
        <v>2.7449507124936487</v>
      </c>
      <c r="BI27" s="115"/>
      <c r="BK27" s="116">
        <f t="shared" si="20"/>
        <v>2.1027644727393668</v>
      </c>
      <c r="BL27" s="113">
        <v>1.797038295352605</v>
      </c>
      <c r="BM27" s="113">
        <v>1.9562670495725261</v>
      </c>
      <c r="BN27" s="113">
        <v>2.5549880732929702</v>
      </c>
      <c r="BS27" s="116">
        <f t="shared" si="21"/>
        <v>3.5762515050329484</v>
      </c>
      <c r="BT27" s="113">
        <v>4.6501037185152629</v>
      </c>
      <c r="BU27" s="113">
        <v>3.7901639092193027</v>
      </c>
      <c r="BV27" s="113">
        <v>2.2884868873642805</v>
      </c>
      <c r="CA27" s="116">
        <f t="shared" si="22"/>
        <v>4.0467573085156934</v>
      </c>
      <c r="CB27" s="113">
        <v>5.1310794341171073</v>
      </c>
      <c r="CC27" s="113">
        <v>4.2551920361858588</v>
      </c>
      <c r="CD27" s="113">
        <v>2.7540004552441144</v>
      </c>
      <c r="CI27" s="116">
        <f t="shared" si="23"/>
        <v>4.7367803846329766</v>
      </c>
      <c r="CJ27" s="113">
        <v>4.4369057495886803</v>
      </c>
      <c r="CK27" s="113">
        <v>4.1013172191360656</v>
      </c>
      <c r="CL27" s="113">
        <v>5.6721181851741838</v>
      </c>
      <c r="CQ27" s="116">
        <f t="shared" si="24"/>
        <v>3.7554811809487578</v>
      </c>
      <c r="CR27" s="113">
        <v>5.648579785172454</v>
      </c>
      <c r="CS27" s="113">
        <v>4.4843097440375477</v>
      </c>
      <c r="CT27" s="113">
        <v>3.026652617859968</v>
      </c>
      <c r="CY27" s="118">
        <v>45781</v>
      </c>
      <c r="CZ27" s="113">
        <v>15.262083333333335</v>
      </c>
      <c r="DA27" s="113">
        <v>17.8</v>
      </c>
    </row>
    <row r="28" spans="1:105">
      <c r="A28" s="114">
        <v>44927</v>
      </c>
      <c r="B28" s="114"/>
      <c r="C28" s="114">
        <f t="shared" si="26"/>
        <v>365</v>
      </c>
      <c r="D28" s="115">
        <f t="shared" si="25"/>
        <v>27</v>
      </c>
      <c r="E28" s="116">
        <f t="shared" si="0"/>
        <v>2.3258465161180193</v>
      </c>
      <c r="F28" s="116">
        <f t="shared" si="1"/>
        <v>0.62584651611801934</v>
      </c>
      <c r="G28" s="116">
        <f t="shared" si="2"/>
        <v>0.62584651611801934</v>
      </c>
      <c r="H28" s="119">
        <f t="shared" si="3"/>
        <v>1.1811635089159034e-003</v>
      </c>
      <c r="I28" s="119">
        <f t="shared" si="4"/>
        <v>0.65035876611161081</v>
      </c>
      <c r="K28" s="116">
        <f t="shared" si="5"/>
        <v>1.8195684749434911</v>
      </c>
      <c r="L28" s="116">
        <f t="shared" si="6"/>
        <v>3.0853100385425942</v>
      </c>
      <c r="M28" s="116">
        <f t="shared" si="7"/>
        <v>5.3517850804469482</v>
      </c>
      <c r="N28" s="116">
        <f t="shared" si="8"/>
        <v>2.9680278704454222</v>
      </c>
      <c r="O28" s="116">
        <f t="shared" si="9"/>
        <v>1.2299993835629492</v>
      </c>
      <c r="P28" s="116">
        <f t="shared" si="10"/>
        <v>1.0498544217282684</v>
      </c>
      <c r="Q28" s="116">
        <f t="shared" si="11"/>
        <v>2.3258465161180193</v>
      </c>
      <c r="R28" s="116">
        <f t="shared" si="12"/>
        <v>2.8662484797386383</v>
      </c>
      <c r="S28" s="116">
        <f t="shared" si="13"/>
        <v>4.4245563304555651</v>
      </c>
      <c r="T28" s="116">
        <f t="shared" si="14"/>
        <v>2.8625140857524216</v>
      </c>
      <c r="W28" s="116">
        <f t="shared" si="15"/>
        <v>1.8195684749434911</v>
      </c>
      <c r="X28" s="113">
        <v>2.2877874365240944</v>
      </c>
      <c r="Y28" s="113">
        <v>1.8532008968193672</v>
      </c>
      <c r="Z28" s="113">
        <v>1.317717091487012</v>
      </c>
      <c r="AC28" s="115"/>
      <c r="AE28" s="116">
        <f t="shared" si="16"/>
        <v>3.0853100385425942</v>
      </c>
      <c r="AF28" s="113">
        <v>3.4120660582669919</v>
      </c>
      <c r="AG28" s="113">
        <v>3.6298575087946716</v>
      </c>
      <c r="AH28" s="113">
        <v>2.2140065485661178</v>
      </c>
      <c r="AK28" s="115"/>
      <c r="AM28" s="116">
        <f t="shared" si="17"/>
        <v>5.3517850804469482</v>
      </c>
      <c r="AN28" s="113">
        <v>3.7385138762685344</v>
      </c>
      <c r="AO28" s="113">
        <v>4.2157709668560068</v>
      </c>
      <c r="AP28" s="113">
        <v>6.4877991940378887</v>
      </c>
      <c r="AS28" s="115"/>
      <c r="AU28" s="116">
        <f t="shared" si="18"/>
        <v>2.9680278704454222</v>
      </c>
      <c r="AV28" s="113">
        <v>3.5103458961366991</v>
      </c>
      <c r="AW28" s="113">
        <v>2.9447475505680836</v>
      </c>
      <c r="AX28" s="113">
        <v>2.4489901646314838</v>
      </c>
      <c r="BA28" s="115"/>
      <c r="BC28" s="116">
        <f t="shared" si="19"/>
        <v>1.2299993835629492</v>
      </c>
      <c r="BD28" s="113">
        <v>1.4150952437678905</v>
      </c>
      <c r="BE28" s="113">
        <v>1.3475415773831043</v>
      </c>
      <c r="BF28" s="113">
        <v>0.92736132953785277</v>
      </c>
      <c r="BI28" s="115"/>
      <c r="BK28" s="116">
        <f t="shared" si="20"/>
        <v>1.0498544217282684</v>
      </c>
      <c r="BL28" s="113">
        <v>0.97354645128661521</v>
      </c>
      <c r="BM28" s="113">
        <v>1.3157147389707891</v>
      </c>
      <c r="BN28" s="113">
        <v>0.86030207492740074</v>
      </c>
      <c r="BS28" s="116">
        <f t="shared" si="21"/>
        <v>2.3258465161180193</v>
      </c>
      <c r="BT28" s="113">
        <v>3.1629011787978838</v>
      </c>
      <c r="BU28" s="113">
        <v>3.2001700793256007</v>
      </c>
      <c r="BV28" s="113">
        <v>0.61446829023057281</v>
      </c>
      <c r="CA28" s="116">
        <f t="shared" si="22"/>
        <v>2.8662484797386383</v>
      </c>
      <c r="CB28" s="113">
        <v>3.2360435115012645</v>
      </c>
      <c r="CC28" s="113">
        <v>4.0455712752065951</v>
      </c>
      <c r="CD28" s="113">
        <v>1.3171306525080546</v>
      </c>
      <c r="CI28" s="116">
        <f t="shared" si="23"/>
        <v>4.4245563304555651</v>
      </c>
      <c r="CJ28" s="113">
        <v>3.0029465427730893</v>
      </c>
      <c r="CK28" s="113">
        <v>4.5600571318766834</v>
      </c>
      <c r="CL28" s="113">
        <v>5.7106653167169208</v>
      </c>
      <c r="CQ28" s="116">
        <f t="shared" si="24"/>
        <v>2.8625140857524216</v>
      </c>
      <c r="CR28" s="113">
        <v>2.7394543805867411</v>
      </c>
      <c r="CS28" s="113">
        <v>4.6058871944782851</v>
      </c>
      <c r="CT28" s="113">
        <v>1.1191409770265581</v>
      </c>
      <c r="CY28" s="118">
        <v>45782</v>
      </c>
      <c r="CZ28" s="113">
        <v>15.053750000000001</v>
      </c>
      <c r="DA28" s="113">
        <v>16.100000000000001</v>
      </c>
    </row>
    <row r="29" spans="1:105">
      <c r="A29" s="114">
        <v>45292</v>
      </c>
      <c r="B29" s="114"/>
      <c r="C29" s="114">
        <f t="shared" si="26"/>
        <v>365</v>
      </c>
      <c r="D29" s="115">
        <f t="shared" si="25"/>
        <v>28</v>
      </c>
      <c r="E29" s="116">
        <f t="shared" si="0"/>
        <v>1.9767580906994784</v>
      </c>
      <c r="F29" s="116">
        <f t="shared" si="1"/>
        <v>0.27675809069947843</v>
      </c>
      <c r="G29" s="116">
        <f t="shared" si="2"/>
        <v>0.27675809069947843</v>
      </c>
      <c r="H29" s="119">
        <f t="shared" si="3"/>
        <v>5.2232703883873198e-004</v>
      </c>
      <c r="I29" s="119">
        <f t="shared" si="4"/>
        <v>0.5527458255991049</v>
      </c>
      <c r="K29" s="116">
        <f t="shared" si="5"/>
        <v>2.4173961053702597</v>
      </c>
      <c r="L29" s="116">
        <f t="shared" si="6"/>
        <v>3.582298093980874</v>
      </c>
      <c r="M29" s="116">
        <f t="shared" si="7"/>
        <v>5.3490823828213818</v>
      </c>
      <c r="N29" s="116">
        <f t="shared" si="8"/>
        <v>3.3131271240197031</v>
      </c>
      <c r="O29" s="116">
        <f t="shared" si="9"/>
        <v>1.6214810164192901</v>
      </c>
      <c r="P29" s="116">
        <f t="shared" si="10"/>
        <v>1.9029687398086981</v>
      </c>
      <c r="Q29" s="116">
        <f t="shared" si="11"/>
        <v>1.9767580906994784</v>
      </c>
      <c r="R29" s="116">
        <f t="shared" si="12"/>
        <v>3.1106273841559378</v>
      </c>
      <c r="S29" s="116">
        <f t="shared" si="13"/>
        <v>4.2970731798018162</v>
      </c>
      <c r="T29" s="116">
        <f t="shared" si="14"/>
        <v>3.1281942744335973</v>
      </c>
      <c r="W29" s="116">
        <f t="shared" si="15"/>
        <v>2.4173961053702597</v>
      </c>
      <c r="X29" s="113">
        <v>2.9889639600769304</v>
      </c>
      <c r="Y29" s="113">
        <v>2.2952185350861884</v>
      </c>
      <c r="Z29" s="113">
        <v>1.9680058209476603</v>
      </c>
      <c r="AC29" s="115"/>
      <c r="AE29" s="116">
        <f t="shared" si="16"/>
        <v>3.582298093980874</v>
      </c>
      <c r="AF29" s="113">
        <v>3.4284844993013239</v>
      </c>
      <c r="AG29" s="113">
        <v>3.3756546300469661</v>
      </c>
      <c r="AH29" s="113">
        <v>3.9427551525943323</v>
      </c>
      <c r="AK29" s="115"/>
      <c r="AM29" s="116">
        <f t="shared" si="17"/>
        <v>5.3490823828213818</v>
      </c>
      <c r="AN29" s="113">
        <v>3.7575546926681405</v>
      </c>
      <c r="AO29" s="113">
        <v>3.6733762492514193</v>
      </c>
      <c r="AP29" s="113">
        <v>7.0247885163913448</v>
      </c>
      <c r="AS29" s="115"/>
      <c r="AU29" s="116">
        <f t="shared" si="18"/>
        <v>3.3131271240197031</v>
      </c>
      <c r="AV29" s="113">
        <v>3.5239282782580084</v>
      </c>
      <c r="AW29" s="113">
        <v>2.9769195209610206</v>
      </c>
      <c r="AX29" s="113">
        <v>3.4385335728400812</v>
      </c>
      <c r="BA29" s="115"/>
      <c r="BC29" s="116">
        <f t="shared" si="19"/>
        <v>1.6214810164192901</v>
      </c>
      <c r="BD29" s="113">
        <v>2.0419625466627065</v>
      </c>
      <c r="BE29" s="113">
        <v>1.2289365804611456</v>
      </c>
      <c r="BF29" s="113">
        <v>1.5935439221340182</v>
      </c>
      <c r="BI29" s="115"/>
      <c r="BK29" s="116">
        <f t="shared" si="20"/>
        <v>1.9029687398086981</v>
      </c>
      <c r="BL29" s="113">
        <v>2.5482030964534021</v>
      </c>
      <c r="BM29" s="113">
        <v>1.3223714185091697</v>
      </c>
      <c r="BN29" s="113">
        <v>1.8383317044635223</v>
      </c>
      <c r="BS29" s="116">
        <f t="shared" si="21"/>
        <v>1.9767580906994784</v>
      </c>
      <c r="BT29" s="113">
        <v>2.0935819448129278</v>
      </c>
      <c r="BU29" s="113">
        <v>2.5826749878159396</v>
      </c>
      <c r="BV29" s="113">
        <v>1.2540173394695679</v>
      </c>
      <c r="CA29" s="116">
        <f t="shared" si="22"/>
        <v>3.1106273841559378</v>
      </c>
      <c r="CB29" s="113">
        <v>3.1626453918926964</v>
      </c>
      <c r="CC29" s="113">
        <v>3.822376642459961</v>
      </c>
      <c r="CD29" s="113">
        <v>2.3468601181151549</v>
      </c>
      <c r="CI29" s="116">
        <f t="shared" si="23"/>
        <v>4.2970731798018162</v>
      </c>
      <c r="CJ29" s="113">
        <v>3.0226282403873257</v>
      </c>
      <c r="CK29" s="113">
        <v>4.1579259823012009</v>
      </c>
      <c r="CL29" s="113">
        <v>5.7106653167169208</v>
      </c>
      <c r="CQ29" s="116">
        <f t="shared" si="24"/>
        <v>3.1281942744335973</v>
      </c>
      <c r="CR29" s="113">
        <v>2.3537869237565645</v>
      </c>
      <c r="CS29" s="113">
        <v>3.8008024626789183</v>
      </c>
      <c r="CT29" s="113">
        <v>2.4555860861882759</v>
      </c>
      <c r="CY29" s="118">
        <v>45783</v>
      </c>
      <c r="CZ29" s="113">
        <v>14.824583333333335</v>
      </c>
      <c r="DA29" s="113">
        <v>13.4</v>
      </c>
    </row>
    <row r="30" spans="1:105">
      <c r="A30" s="114">
        <v>45658</v>
      </c>
      <c r="B30" s="114"/>
      <c r="C30" s="114">
        <f t="shared" si="26"/>
        <v>366</v>
      </c>
      <c r="D30" s="115">
        <f t="shared" si="25"/>
        <v>29</v>
      </c>
      <c r="E30" s="116">
        <f t="shared" si="0"/>
        <v>2.0106778953663027</v>
      </c>
      <c r="F30" s="116">
        <f t="shared" si="1"/>
        <v>0.31067789536630275</v>
      </c>
      <c r="G30" s="116">
        <f t="shared" si="2"/>
        <v>0.31067789536630275</v>
      </c>
      <c r="H30" s="119">
        <f t="shared" si="3"/>
        <v>5.8634406932493027e-004</v>
      </c>
      <c r="I30" s="119">
        <f t="shared" si="4"/>
        <v>0.56223056251402492</v>
      </c>
      <c r="K30" s="116">
        <f t="shared" si="5"/>
        <v>3.0410889745775491</v>
      </c>
      <c r="L30" s="116">
        <f t="shared" si="6"/>
        <v>3.3421696802892864</v>
      </c>
      <c r="M30" s="116">
        <f t="shared" si="7"/>
        <v>4.8627796432229129</v>
      </c>
      <c r="N30" s="116">
        <f t="shared" si="8"/>
        <v>3.5510873351515695</v>
      </c>
      <c r="O30" s="116">
        <f t="shared" si="9"/>
        <v>1.9122445379572488</v>
      </c>
      <c r="P30" s="116">
        <f t="shared" si="10"/>
        <v>2.4175837047401476</v>
      </c>
      <c r="Q30" s="116">
        <f t="shared" si="11"/>
        <v>2.0106778953663027</v>
      </c>
      <c r="R30" s="116">
        <f t="shared" si="12"/>
        <v>2.8197340572026413</v>
      </c>
      <c r="S30" s="116">
        <f t="shared" si="13"/>
        <v>3.9913766214273019</v>
      </c>
      <c r="T30" s="116">
        <f t="shared" si="14"/>
        <v>2.6455251371153015</v>
      </c>
      <c r="W30" s="116">
        <f t="shared" si="15"/>
        <v>3.0410889745775491</v>
      </c>
      <c r="X30" s="113">
        <v>4.6626657340445954</v>
      </c>
      <c r="Y30" s="113">
        <v>2.5576294317057227</v>
      </c>
      <c r="Z30" s="113">
        <v>1.9029717579823282</v>
      </c>
      <c r="AC30" s="115"/>
      <c r="AE30" s="116">
        <f t="shared" si="16"/>
        <v>3.3421696802892864</v>
      </c>
      <c r="AF30" s="113">
        <v>3.9944805295756036</v>
      </c>
      <c r="AG30" s="113">
        <v>3.1775708743187634</v>
      </c>
      <c r="AH30" s="113">
        <v>2.8544576369734922</v>
      </c>
      <c r="AK30" s="115"/>
      <c r="AM30" s="116">
        <f t="shared" si="17"/>
        <v>4.8627796432229129</v>
      </c>
      <c r="AN30" s="113">
        <v>4.5163977625889515</v>
      </c>
      <c r="AO30" s="113">
        <v>3.4507159936505305</v>
      </c>
      <c r="AP30" s="113">
        <v>6.2748432927952953</v>
      </c>
      <c r="AS30" s="115"/>
      <c r="AU30" s="116">
        <f t="shared" si="18"/>
        <v>3.5510873351515695</v>
      </c>
      <c r="AV30" s="113">
        <v>4.4258582927282442</v>
      </c>
      <c r="AW30" s="113">
        <v>2.7397483455983815</v>
      </c>
      <c r="AX30" s="113">
        <v>3.4876553671280823</v>
      </c>
      <c r="BA30" s="115"/>
      <c r="BC30" s="116">
        <f t="shared" si="19"/>
        <v>1.9122445379572488</v>
      </c>
      <c r="BD30" s="113">
        <v>2.373231914294752</v>
      </c>
      <c r="BE30" s="113">
        <v>1.3683433285296207</v>
      </c>
      <c r="BF30" s="113">
        <v>1.9951583710473739</v>
      </c>
      <c r="BI30" s="115"/>
      <c r="BK30" s="116">
        <f t="shared" si="20"/>
        <v>2.4175837047401476</v>
      </c>
      <c r="BL30" s="113">
        <v>3.4671748508410363</v>
      </c>
      <c r="BM30" s="113">
        <v>1.3313426320590336</v>
      </c>
      <c r="BN30" s="113">
        <v>2.4542336313203732</v>
      </c>
      <c r="BS30" s="116">
        <f t="shared" si="21"/>
        <v>2.0106778953663027</v>
      </c>
      <c r="BT30" s="113">
        <v>2.5314932431135446</v>
      </c>
      <c r="BU30" s="113">
        <v>1.899953292124251</v>
      </c>
      <c r="BV30" s="113">
        <v>1.6005871508611127</v>
      </c>
      <c r="CA30" s="116">
        <f t="shared" si="22"/>
        <v>2.8197340572026413</v>
      </c>
      <c r="CB30" s="113">
        <v>3.3234811948171572</v>
      </c>
      <c r="CC30" s="113">
        <v>2.6591675119043114</v>
      </c>
      <c r="CD30" s="113">
        <v>2.4765534648864547</v>
      </c>
      <c r="CI30" s="116">
        <f t="shared" si="23"/>
        <v>3.9913766214273019</v>
      </c>
      <c r="CJ30" s="113">
        <v>3.3057769899936029</v>
      </c>
      <c r="CK30" s="113">
        <v>2.7215661305935277</v>
      </c>
      <c r="CL30" s="113">
        <v>5.9467867436947754</v>
      </c>
      <c r="CQ30" s="116">
        <f t="shared" si="24"/>
        <v>2.6455251371153015</v>
      </c>
      <c r="CR30" s="113">
        <v>2.7344914767992949</v>
      </c>
      <c r="CS30" s="113">
        <v>2.8692412031176202</v>
      </c>
      <c r="CT30" s="113">
        <v>2.4218090711129827</v>
      </c>
      <c r="CY30" s="118">
        <v>45784</v>
      </c>
      <c r="CZ30" s="113">
        <v>15.073333333333332</v>
      </c>
      <c r="DA30" s="113">
        <v>16.899999999999999</v>
      </c>
    </row>
    <row r="31" spans="1:105">
      <c r="A31" s="114">
        <v>46023</v>
      </c>
      <c r="B31" s="114"/>
      <c r="C31" s="114">
        <f t="shared" si="26"/>
        <v>365</v>
      </c>
      <c r="D31" s="115">
        <f t="shared" si="25"/>
        <v>30</v>
      </c>
      <c r="E31" s="116">
        <f t="shared" si="0"/>
        <v>2.2539414495846715</v>
      </c>
      <c r="F31" s="116">
        <f t="shared" si="1"/>
        <v>0.55394144958467151</v>
      </c>
      <c r="G31" s="116">
        <f t="shared" si="2"/>
        <v>0.55394144958467151</v>
      </c>
      <c r="H31" s="119">
        <f t="shared" si="3"/>
        <v>1.0454566886204549e-003</v>
      </c>
      <c r="I31" s="119">
        <f t="shared" si="4"/>
        <v>0.63025249941527972</v>
      </c>
      <c r="K31" s="116">
        <f t="shared" si="5"/>
        <v>2.7834590153013106</v>
      </c>
      <c r="L31" s="116">
        <f t="shared" si="6"/>
        <v>3.6257198730923457</v>
      </c>
      <c r="M31" s="116">
        <f t="shared" si="7"/>
        <v>5.1169409883050259</v>
      </c>
      <c r="N31" s="116">
        <f t="shared" si="8"/>
        <v>4.0195210286098719</v>
      </c>
      <c r="O31" s="116">
        <f t="shared" si="9"/>
        <v>2.2701339225352104</v>
      </c>
      <c r="P31" s="116">
        <f t="shared" si="10"/>
        <v>2.5258021159877715</v>
      </c>
      <c r="Q31" s="116">
        <f t="shared" si="11"/>
        <v>2.2539414495846715</v>
      </c>
      <c r="R31" s="116">
        <f t="shared" si="12"/>
        <v>3.0063908725316986</v>
      </c>
      <c r="S31" s="116">
        <f t="shared" si="13"/>
        <v>3.9788135281653374</v>
      </c>
      <c r="T31" s="116">
        <f t="shared" si="14"/>
        <v>2.4892612083411532</v>
      </c>
      <c r="W31" s="116">
        <f t="shared" si="15"/>
        <v>2.7834590153013106</v>
      </c>
      <c r="X31" s="113">
        <v>3.442146373031759</v>
      </c>
      <c r="Y31" s="113">
        <v>2.4917094658653016</v>
      </c>
      <c r="Z31" s="113">
        <v>2.4165212070068707</v>
      </c>
      <c r="AC31" s="115"/>
      <c r="AE31" s="116">
        <f t="shared" si="16"/>
        <v>3.6257198730923457</v>
      </c>
      <c r="AF31" s="113">
        <v>4.173402713769029</v>
      </c>
      <c r="AG31" s="113">
        <v>3.2652233326679281</v>
      </c>
      <c r="AH31" s="113">
        <v>3.4385335728400812</v>
      </c>
      <c r="AK31" s="115"/>
      <c r="AM31" s="116">
        <f t="shared" si="17"/>
        <v>5.1169409883050259</v>
      </c>
      <c r="AN31" s="113">
        <v>4.6768081036904645</v>
      </c>
      <c r="AO31" s="113">
        <v>3.1626453918926964</v>
      </c>
      <c r="AP31" s="113">
        <v>7.0712365847173553</v>
      </c>
      <c r="AS31" s="115"/>
      <c r="AU31" s="116">
        <f t="shared" si="18"/>
        <v>4.0195210286098719</v>
      </c>
      <c r="AV31" s="113">
        <v>4.9723943745390393</v>
      </c>
      <c r="AW31" s="113">
        <v>2.9577565659861684</v>
      </c>
      <c r="AX31" s="113">
        <v>4.1284121453044094</v>
      </c>
      <c r="BA31" s="115"/>
      <c r="BC31" s="116">
        <f t="shared" si="19"/>
        <v>2.2701339225352104</v>
      </c>
      <c r="BD31" s="113">
        <v>3.0886247661035355</v>
      </c>
      <c r="BE31" s="113">
        <v>1.3871755307462978</v>
      </c>
      <c r="BF31" s="113">
        <v>2.3346014707557976</v>
      </c>
      <c r="BI31" s="115"/>
      <c r="BK31" s="116">
        <f t="shared" si="20"/>
        <v>2.5258021159877715</v>
      </c>
      <c r="BL31" s="113">
        <v>4.0428415031672564</v>
      </c>
      <c r="BM31" s="113">
        <v>1.3986437499227307</v>
      </c>
      <c r="BN31" s="113">
        <v>2.135921094873328</v>
      </c>
      <c r="BS31" s="116">
        <f t="shared" si="21"/>
        <v>2.2539414495846715</v>
      </c>
      <c r="BT31" s="113">
        <v>2.7390106769320144</v>
      </c>
      <c r="BU31" s="113">
        <v>2.280231082389172</v>
      </c>
      <c r="BV31" s="113">
        <v>1.7425825894328288</v>
      </c>
      <c r="CA31" s="116">
        <f t="shared" si="22"/>
        <v>3.0063908725316986</v>
      </c>
      <c r="CB31" s="113">
        <v>3.1943611691407683</v>
      </c>
      <c r="CC31" s="113">
        <v>3.0350577950180346</v>
      </c>
      <c r="CD31" s="113">
        <v>2.7897536534362919</v>
      </c>
      <c r="CI31" s="116">
        <f t="shared" si="23"/>
        <v>3.9788135281653374</v>
      </c>
      <c r="CJ31" s="113">
        <v>3.1349464307116159</v>
      </c>
      <c r="CK31" s="113">
        <v>2.4845543050855592</v>
      </c>
      <c r="CL31" s="113">
        <v>6.3169398486988371</v>
      </c>
      <c r="CQ31" s="116">
        <f t="shared" si="24"/>
        <v>2.4892612083411532</v>
      </c>
      <c r="CR31" s="113">
        <v>2.7675081857076473</v>
      </c>
      <c r="CS31" s="113">
        <v>2.7937348556671564</v>
      </c>
      <c r="CT31" s="113">
        <v>2.1847875610151499</v>
      </c>
      <c r="CY31" s="118">
        <v>45785</v>
      </c>
      <c r="CZ31" s="113">
        <v>15.79875</v>
      </c>
      <c r="DA31" s="113">
        <v>17.2</v>
      </c>
    </row>
    <row r="32" spans="1:105">
      <c r="D32" s="115">
        <f t="shared" si="25"/>
        <v>31</v>
      </c>
      <c r="E32" s="116">
        <f t="shared" si="0"/>
        <v>2.4864570013415643</v>
      </c>
      <c r="F32" s="116">
        <f t="shared" si="1"/>
        <v>0.78645700134156438</v>
      </c>
      <c r="G32" s="116">
        <f t="shared" si="2"/>
        <v>0.78645700134156438</v>
      </c>
      <c r="H32" s="119">
        <f t="shared" si="3"/>
        <v>1.4842845448402356e-003</v>
      </c>
      <c r="I32" s="119">
        <f t="shared" si="4"/>
        <v>0.69526905415972873</v>
      </c>
      <c r="K32" s="116">
        <f t="shared" si="5"/>
        <v>2.2380124112669755</v>
      </c>
      <c r="L32" s="116">
        <f t="shared" si="6"/>
        <v>3.4793997859426611</v>
      </c>
      <c r="M32" s="116">
        <f t="shared" si="7"/>
        <v>5.0959262365233098</v>
      </c>
      <c r="N32" s="116">
        <f t="shared" si="8"/>
        <v>3.0918583748953417</v>
      </c>
      <c r="O32" s="116">
        <f t="shared" si="9"/>
        <v>1.881545053731007</v>
      </c>
      <c r="P32" s="116">
        <f t="shared" si="10"/>
        <v>1.8922720575525724</v>
      </c>
      <c r="Q32" s="116">
        <f t="shared" si="11"/>
        <v>2.4864570013415643</v>
      </c>
      <c r="R32" s="116">
        <f t="shared" si="12"/>
        <v>2.983437482284216</v>
      </c>
      <c r="S32" s="116">
        <f t="shared" si="13"/>
        <v>3.8746798169180301</v>
      </c>
      <c r="T32" s="116">
        <f t="shared" si="14"/>
        <v>2.7887269465121465</v>
      </c>
      <c r="W32" s="116">
        <f t="shared" si="15"/>
        <v>2.2380124112669755</v>
      </c>
      <c r="X32" s="113">
        <v>2.6170734504116027</v>
      </c>
      <c r="Y32" s="113">
        <v>1.7300610559251912</v>
      </c>
      <c r="Z32" s="113">
        <v>2.3669027274641334</v>
      </c>
      <c r="AC32" s="115"/>
      <c r="AE32" s="116">
        <f t="shared" si="16"/>
        <v>3.4793997859426611</v>
      </c>
      <c r="AF32" s="113">
        <v>3.8184677557473719</v>
      </c>
      <c r="AG32" s="113">
        <v>2.9696028422960068</v>
      </c>
      <c r="AH32" s="113">
        <v>3.6501287597846037</v>
      </c>
      <c r="AK32" s="115"/>
      <c r="AM32" s="116">
        <f t="shared" si="17"/>
        <v>5.0959262365233098</v>
      </c>
      <c r="AN32" s="113">
        <v>3.8476489593223522</v>
      </c>
      <c r="AO32" s="113">
        <v>2.9321374554572759</v>
      </c>
      <c r="AP32" s="113">
        <v>7.2597150175893432</v>
      </c>
      <c r="AS32" s="115"/>
      <c r="AU32" s="116">
        <f t="shared" si="18"/>
        <v>3.0918583748953417</v>
      </c>
      <c r="AV32" s="113">
        <v>3.8729817108686655</v>
      </c>
      <c r="AW32" s="113">
        <v>2.5376435358051266</v>
      </c>
      <c r="AX32" s="113">
        <v>2.8649498780122338</v>
      </c>
      <c r="BA32" s="115"/>
      <c r="BC32" s="116">
        <f t="shared" si="19"/>
        <v>1.881545053731007</v>
      </c>
      <c r="BD32" s="113">
        <v>2.7513826579401783</v>
      </c>
      <c r="BE32" s="113">
        <v>1.0596085772572494</v>
      </c>
      <c r="BF32" s="113">
        <v>1.8336439259955926</v>
      </c>
      <c r="BI32" s="115"/>
      <c r="BK32" s="116">
        <f t="shared" si="20"/>
        <v>1.8922720575525724</v>
      </c>
      <c r="BL32" s="113">
        <v>2.8555643227589083</v>
      </c>
      <c r="BM32" s="113">
        <v>1.1942140477865288</v>
      </c>
      <c r="BN32" s="113">
        <v>1.62703780211228</v>
      </c>
      <c r="BS32" s="116">
        <f t="shared" si="21"/>
        <v>2.4864570013415643</v>
      </c>
      <c r="BT32" s="113">
        <v>3.4205850716063879</v>
      </c>
      <c r="BU32" s="113">
        <v>1.3522284233311721</v>
      </c>
      <c r="BV32" s="113">
        <v>2.6865575090871316</v>
      </c>
      <c r="CA32" s="116">
        <f t="shared" si="22"/>
        <v>2.983437482284216</v>
      </c>
      <c r="CB32" s="113">
        <v>3.5027003087433166</v>
      </c>
      <c r="CC32" s="113">
        <v>2.054619729279501</v>
      </c>
      <c r="CD32" s="113">
        <v>3.39299240882983</v>
      </c>
      <c r="CI32" s="116">
        <f t="shared" si="23"/>
        <v>3.8746798169180301</v>
      </c>
      <c r="CJ32" s="113">
        <v>3.6777920683696324</v>
      </c>
      <c r="CK32" s="113">
        <v>1.5015364228279207</v>
      </c>
      <c r="CL32" s="113">
        <v>6.4447109595565362</v>
      </c>
      <c r="CQ32" s="116">
        <f t="shared" si="24"/>
        <v>2.7887269465121465</v>
      </c>
      <c r="CR32" s="113">
        <v>4.1462012246718247</v>
      </c>
      <c r="CS32" s="113">
        <v>1.8003491360250485</v>
      </c>
      <c r="CT32" s="113">
        <v>3.7771047569992442</v>
      </c>
      <c r="CY32" s="118">
        <v>45786</v>
      </c>
      <c r="CZ32" s="113">
        <v>15.988333333333335</v>
      </c>
      <c r="DA32" s="113">
        <v>16.600000000000001</v>
      </c>
    </row>
    <row r="33" spans="1:105">
      <c r="A33" s="113">
        <v>43831</v>
      </c>
      <c r="D33" s="115">
        <f t="shared" si="25"/>
        <v>32</v>
      </c>
      <c r="E33" s="116">
        <f t="shared" si="0"/>
        <v>2.4071205248771501</v>
      </c>
      <c r="F33" s="116">
        <f t="shared" si="1"/>
        <v>0.70712052487715016</v>
      </c>
      <c r="G33" s="116">
        <f t="shared" si="2"/>
        <v>0.70712052487715016</v>
      </c>
      <c r="H33" s="119">
        <f t="shared" si="3"/>
        <v>1.3345523844585036e-003</v>
      </c>
      <c r="I33" s="119">
        <f t="shared" ref="I33:I60" si="27">E33/MAX(E$33:E$60)</f>
        <v>0.61939353747090309</v>
      </c>
      <c r="K33" s="116">
        <f t="shared" si="5"/>
        <v>2.6929295054980429</v>
      </c>
      <c r="L33" s="116">
        <f t="shared" si="6"/>
        <v>3.5335076228710594</v>
      </c>
      <c r="M33" s="116">
        <f t="shared" si="7"/>
        <v>5.6833099521024604</v>
      </c>
      <c r="N33" s="116">
        <f t="shared" si="8"/>
        <v>3.4536048765901857</v>
      </c>
      <c r="O33" s="116">
        <f t="shared" si="9"/>
        <v>1.8284385817121855</v>
      </c>
      <c r="P33" s="116">
        <f t="shared" si="10"/>
        <v>2.1076628445065944</v>
      </c>
      <c r="Q33" s="116">
        <f t="shared" si="11"/>
        <v>2.4071205248771501</v>
      </c>
      <c r="R33" s="116">
        <f t="shared" si="12"/>
        <v>3.094265219083947</v>
      </c>
      <c r="S33" s="116">
        <f t="shared" si="13"/>
        <v>4.8000666931204838</v>
      </c>
      <c r="T33" s="116">
        <f t="shared" si="14"/>
        <v>3.1464896056477243</v>
      </c>
      <c r="W33" s="116">
        <f t="shared" si="15"/>
        <v>2.6929295054980429</v>
      </c>
      <c r="X33" s="113">
        <v>2.340696770964374</v>
      </c>
      <c r="Y33" s="113">
        <v>3.1201383492660351</v>
      </c>
      <c r="Z33" s="113">
        <v>2.6179533962637187</v>
      </c>
      <c r="AC33" s="115"/>
      <c r="AE33" s="116">
        <f t="shared" si="16"/>
        <v>3.5335076228710594</v>
      </c>
      <c r="AF33" s="113">
        <v>3.5562704751187595</v>
      </c>
      <c r="AG33" s="113">
        <v>3.4324926235860174</v>
      </c>
      <c r="AH33" s="113">
        <v>3.6117597699084008</v>
      </c>
      <c r="AK33" s="115"/>
      <c r="AM33" s="116">
        <f t="shared" si="17"/>
        <v>5.6833099521024604</v>
      </c>
      <c r="AN33" s="113">
        <v>3.7452379640834565</v>
      </c>
      <c r="AO33" s="113">
        <v>3.0438688729083507</v>
      </c>
      <c r="AP33" s="113">
        <v>8.3227510312965709</v>
      </c>
      <c r="AS33" s="115"/>
      <c r="AU33" s="116">
        <f t="shared" si="18"/>
        <v>3.4536048765901857</v>
      </c>
      <c r="AV33" s="113">
        <v>3.4123279228315941</v>
      </c>
      <c r="AW33" s="113">
        <v>3.5421090047804902</v>
      </c>
      <c r="AX33" s="113">
        <v>3.4063777021584722</v>
      </c>
      <c r="BA33" s="115"/>
      <c r="BC33" s="116">
        <f t="shared" si="19"/>
        <v>1.8284385817121855</v>
      </c>
      <c r="BD33" s="113">
        <v>1.6336711775932771</v>
      </c>
      <c r="BE33" s="113">
        <v>1.8653973130867827</v>
      </c>
      <c r="BF33" s="113">
        <v>1.9862472544564969</v>
      </c>
      <c r="BI33" s="115"/>
      <c r="BK33" s="116">
        <f t="shared" si="20"/>
        <v>2.1076628445065944</v>
      </c>
      <c r="BL33" s="113">
        <v>1.6205778240404991</v>
      </c>
      <c r="BM33" s="113">
        <v>2.8375523762489765</v>
      </c>
      <c r="BN33" s="113">
        <v>1.8648583332303075</v>
      </c>
      <c r="BS33" s="116">
        <f t="shared" si="21"/>
        <v>2.4071205248771501</v>
      </c>
      <c r="BT33" s="113">
        <v>2.1920833412623799</v>
      </c>
      <c r="BU33" s="113">
        <v>3.0842396632399467</v>
      </c>
      <c r="BV33" s="113">
        <v>1.9450385701291224</v>
      </c>
      <c r="CA33" s="116">
        <f t="shared" si="22"/>
        <v>3.094265219083947</v>
      </c>
      <c r="CB33" s="113">
        <v>2.9814908466805918</v>
      </c>
      <c r="CC33" s="113">
        <v>3.278676570183924</v>
      </c>
      <c r="CD33" s="113">
        <v>3.0226282403873257</v>
      </c>
      <c r="CI33" s="116">
        <f t="shared" si="23"/>
        <v>4.8000666931204838</v>
      </c>
      <c r="CJ33" s="113">
        <v>3.3252734711546994</v>
      </c>
      <c r="CK33" s="113">
        <v>3.7193424714674865</v>
      </c>
      <c r="CL33" s="113">
        <v>7.3555841367392647</v>
      </c>
      <c r="CQ33" s="116">
        <f t="shared" si="24"/>
        <v>3.1464896056477243</v>
      </c>
      <c r="CR33" s="113">
        <v>2.9069382497305156</v>
      </c>
      <c r="CS33" s="113">
        <v>3.7806808775199348</v>
      </c>
      <c r="CT33" s="113">
        <v>2.5122983337755138</v>
      </c>
      <c r="CY33" s="118">
        <v>45787</v>
      </c>
      <c r="CZ33" s="113">
        <v>15.960416666666667</v>
      </c>
      <c r="DA33" s="113">
        <v>17.5</v>
      </c>
    </row>
    <row r="34" spans="1:105">
      <c r="A34" s="113">
        <v>44197</v>
      </c>
      <c r="C34" s="113">
        <v>366</v>
      </c>
      <c r="D34" s="115">
        <f t="shared" si="25"/>
        <v>33</v>
      </c>
      <c r="E34" s="116">
        <f t="shared" si="0"/>
        <v>2.081574807752872</v>
      </c>
      <c r="F34" s="116">
        <f t="shared" si="1"/>
        <v>0.381574807752872</v>
      </c>
      <c r="G34" s="116">
        <f t="shared" si="2"/>
        <v>0.381574807752872</v>
      </c>
      <c r="H34" s="119">
        <f t="shared" si="3"/>
        <v>7.2014819485597672e-004</v>
      </c>
      <c r="I34" s="119">
        <f t="shared" si="27"/>
        <v>0.53562502182983462</v>
      </c>
      <c r="K34" s="116">
        <f t="shared" si="5"/>
        <v>3.260157671615596</v>
      </c>
      <c r="L34" s="116">
        <f t="shared" si="6"/>
        <v>3.0618941736655061</v>
      </c>
      <c r="M34" s="116">
        <f t="shared" si="7"/>
        <v>6.4955536605170563</v>
      </c>
      <c r="N34" s="116">
        <f t="shared" si="8"/>
        <v>3.5907298067449092</v>
      </c>
      <c r="O34" s="116">
        <f t="shared" si="9"/>
        <v>1.472863874773864</v>
      </c>
      <c r="P34" s="116">
        <f t="shared" si="10"/>
        <v>1.8220472843203845</v>
      </c>
      <c r="Q34" s="116">
        <f t="shared" si="11"/>
        <v>2.081574807752872</v>
      </c>
      <c r="R34" s="116">
        <f t="shared" si="12"/>
        <v>3.1632112095253007</v>
      </c>
      <c r="S34" s="116">
        <f t="shared" si="13"/>
        <v>4.2394424895906075</v>
      </c>
      <c r="T34" s="116">
        <f t="shared" si="14"/>
        <v>4.1221171286998048</v>
      </c>
      <c r="W34" s="116">
        <f t="shared" si="15"/>
        <v>3.260157671615596</v>
      </c>
      <c r="X34" s="113">
        <v>1.5399725860374818</v>
      </c>
      <c r="Y34" s="113">
        <v>3.7143269406795936</v>
      </c>
      <c r="Z34" s="113">
        <v>4.5261734881297135</v>
      </c>
      <c r="AC34" s="115"/>
      <c r="AE34" s="116">
        <f t="shared" si="16"/>
        <v>3.0618941736655061</v>
      </c>
      <c r="AF34" s="113">
        <v>1.3950311155545789</v>
      </c>
      <c r="AG34" s="113">
        <v>3.8723834062404263</v>
      </c>
      <c r="AH34" s="113">
        <v>3.9182679992015133</v>
      </c>
      <c r="AK34" s="115"/>
      <c r="AM34" s="116">
        <f t="shared" si="17"/>
        <v>6.4955536605170563</v>
      </c>
      <c r="AN34" s="113">
        <v>1.9465015440905558</v>
      </c>
      <c r="AO34" s="113">
        <v>3.8284654743964222</v>
      </c>
      <c r="AP34" s="113">
        <v>9.1626418466376904</v>
      </c>
      <c r="AS34" s="115"/>
      <c r="AU34" s="116">
        <f t="shared" si="18"/>
        <v>3.5907298067449092</v>
      </c>
      <c r="AV34" s="113">
        <v>1.8310052268852453</v>
      </c>
      <c r="AW34" s="113">
        <v>3.9299793969749692</v>
      </c>
      <c r="AX34" s="113">
        <v>5.0112047963745123</v>
      </c>
      <c r="BA34" s="115"/>
      <c r="BC34" s="116">
        <f t="shared" si="19"/>
        <v>1.472863874773864</v>
      </c>
      <c r="BD34" s="113">
        <v>0.16787114655398369</v>
      </c>
      <c r="BE34" s="113">
        <v>1.436850447409491</v>
      </c>
      <c r="BF34" s="113">
        <v>2.813870030358117</v>
      </c>
      <c r="BI34" s="115"/>
      <c r="BK34" s="116">
        <f t="shared" si="20"/>
        <v>1.8220472843203845</v>
      </c>
      <c r="BL34" s="113">
        <v>0.43273139351042628</v>
      </c>
      <c r="BM34" s="113">
        <v>1.5762859151832727</v>
      </c>
      <c r="BN34" s="113">
        <v>3.4571245442674545</v>
      </c>
      <c r="BS34" s="116">
        <f t="shared" si="21"/>
        <v>2.081574807752872</v>
      </c>
      <c r="BT34" s="113">
        <v>0.43845075972098096</v>
      </c>
      <c r="BU34" s="113">
        <v>2.4004655147000649</v>
      </c>
      <c r="BV34" s="113">
        <v>3.4058081488375698</v>
      </c>
      <c r="CA34" s="116">
        <f t="shared" si="22"/>
        <v>3.1632112095253007</v>
      </c>
      <c r="CB34" s="113">
        <v>1.7636488285033289</v>
      </c>
      <c r="CC34" s="113">
        <v>3.2863961844290768</v>
      </c>
      <c r="CD34" s="113">
        <v>4.4395886156434949</v>
      </c>
      <c r="CI34" s="116">
        <f t="shared" si="23"/>
        <v>4.2394424895906075</v>
      </c>
      <c r="CJ34" s="113">
        <v>1.1208452844599004</v>
      </c>
      <c r="CK34" s="113">
        <v>3.8473093201198179</v>
      </c>
      <c r="CL34" s="113">
        <v>7.7501728641921055</v>
      </c>
      <c r="CQ34" s="116">
        <f t="shared" si="24"/>
        <v>4.1221171286998048</v>
      </c>
      <c r="CR34" s="113">
        <v>0.83601047417739205</v>
      </c>
      <c r="CS34" s="113">
        <v>3.6902762866455396</v>
      </c>
      <c r="CT34" s="113">
        <v>4.5539579707540696</v>
      </c>
      <c r="CY34" s="118">
        <v>45788</v>
      </c>
      <c r="CZ34" s="113">
        <v>16.172499999999999</v>
      </c>
      <c r="DA34" s="113">
        <v>17.899999999999999</v>
      </c>
    </row>
    <row r="35" spans="1:105">
      <c r="A35" s="113">
        <v>44562</v>
      </c>
      <c r="C35" s="113">
        <v>365</v>
      </c>
      <c r="D35" s="115">
        <f t="shared" si="25"/>
        <v>34</v>
      </c>
      <c r="E35" s="116">
        <f t="shared" si="0"/>
        <v>1.7590466405884104</v>
      </c>
      <c r="F35" s="116">
        <f t="shared" si="1"/>
        <v>5.9046640588410471e-002</v>
      </c>
      <c r="G35" s="116">
        <f t="shared" si="2"/>
        <v>5.9046640588410471e-002</v>
      </c>
      <c r="H35" s="119">
        <f t="shared" si="3"/>
        <v>1.1143904358485101e-004</v>
      </c>
      <c r="I35" s="119">
        <f t="shared" si="27"/>
        <v>0.45263297372530598</v>
      </c>
      <c r="K35" s="116">
        <f t="shared" si="5"/>
        <v>3.0755705256769104</v>
      </c>
      <c r="L35" s="116">
        <f t="shared" si="6"/>
        <v>3.103601630536561</v>
      </c>
      <c r="M35" s="116">
        <f t="shared" si="7"/>
        <v>6.2768243161615533</v>
      </c>
      <c r="N35" s="116">
        <f t="shared" si="8"/>
        <v>3.4011375872511782</v>
      </c>
      <c r="O35" s="116">
        <f t="shared" si="9"/>
        <v>1.1492362230532598</v>
      </c>
      <c r="P35" s="116">
        <f t="shared" si="10"/>
        <v>1.6186772621954366</v>
      </c>
      <c r="Q35" s="116">
        <f t="shared" si="11"/>
        <v>1.7590466405884104</v>
      </c>
      <c r="R35" s="116">
        <f t="shared" si="12"/>
        <v>2.8180579272459974</v>
      </c>
      <c r="S35" s="116">
        <f t="shared" si="13"/>
        <v>4.3810266619361018</v>
      </c>
      <c r="T35" s="116">
        <f t="shared" si="14"/>
        <v>3.4879197420061923</v>
      </c>
      <c r="W35" s="116">
        <f t="shared" si="15"/>
        <v>3.0755705256769104</v>
      </c>
      <c r="X35" s="113">
        <v>2.2616772192900823</v>
      </c>
      <c r="Y35" s="113">
        <v>3.2652233326679281</v>
      </c>
      <c r="Z35" s="113">
        <v>3.6998110250727207</v>
      </c>
      <c r="AC35" s="115"/>
      <c r="AE35" s="116">
        <f t="shared" si="16"/>
        <v>3.103601630536561</v>
      </c>
      <c r="AF35" s="113">
        <v>2.0145208423517511</v>
      </c>
      <c r="AG35" s="113">
        <v>3.5455566825390821</v>
      </c>
      <c r="AH35" s="113">
        <v>3.7507273667188508</v>
      </c>
      <c r="AK35" s="115"/>
      <c r="AM35" s="116">
        <f t="shared" si="17"/>
        <v>6.2768243161615533</v>
      </c>
      <c r="AN35" s="113">
        <v>2.5455461597853746</v>
      </c>
      <c r="AO35" s="113">
        <v>4.0137516035318779</v>
      </c>
      <c r="AP35" s="113">
        <v>8.5398970287912288</v>
      </c>
      <c r="AS35" s="115"/>
      <c r="AU35" s="116">
        <f t="shared" si="18"/>
        <v>3.4011375872511782</v>
      </c>
      <c r="AV35" s="113">
        <v>3.1152982278568149</v>
      </c>
      <c r="AW35" s="113">
        <v>2.7327670492131935</v>
      </c>
      <c r="AX35" s="113">
        <v>4.3553474846835272</v>
      </c>
      <c r="BA35" s="115"/>
      <c r="BC35" s="116">
        <f t="shared" si="19"/>
        <v>1.1492362230532598</v>
      </c>
      <c r="BD35" s="113">
        <v>1.0738797742788024</v>
      </c>
      <c r="BE35" s="113">
        <v>1.0489828124420479</v>
      </c>
      <c r="BF35" s="113">
        <v>1.3248460824389292</v>
      </c>
      <c r="BI35" s="115"/>
      <c r="BK35" s="116">
        <f t="shared" si="20"/>
        <v>1.6186772621954366</v>
      </c>
      <c r="BL35" s="113">
        <v>1.6169712153393556</v>
      </c>
      <c r="BM35" s="113">
        <v>1.4952328876829126</v>
      </c>
      <c r="BN35" s="113">
        <v>1.7438276835640412</v>
      </c>
      <c r="BS35" s="116">
        <f t="shared" si="21"/>
        <v>1.7590466405884104</v>
      </c>
      <c r="BT35" s="113">
        <v>1.2562642677942264</v>
      </c>
      <c r="BU35" s="113">
        <v>1.2669341542263062</v>
      </c>
      <c r="BV35" s="113">
        <v>2.7539414997446987</v>
      </c>
      <c r="CA35" s="116">
        <f t="shared" si="22"/>
        <v>2.8180579272459974</v>
      </c>
      <c r="CB35" s="113">
        <v>2.7663489409461697</v>
      </c>
      <c r="CC35" s="113">
        <v>2.3153818496363496</v>
      </c>
      <c r="CD35" s="113">
        <v>3.3724429911554727</v>
      </c>
      <c r="CI35" s="116">
        <f t="shared" si="23"/>
        <v>4.3810266619361018</v>
      </c>
      <c r="CJ35" s="113">
        <v>2.3506127780821831</v>
      </c>
      <c r="CK35" s="113">
        <v>3.0422943435340155</v>
      </c>
      <c r="CL35" s="113">
        <v>7.7501728641921055</v>
      </c>
      <c r="CQ35" s="116">
        <f t="shared" si="24"/>
        <v>3.4879197420061923</v>
      </c>
      <c r="CR35" s="113">
        <v>1.9846130139740135</v>
      </c>
      <c r="CS35" s="113">
        <v>3.4425962308411227</v>
      </c>
      <c r="CT35" s="113">
        <v>3.5332432531712614</v>
      </c>
      <c r="CY35" s="118">
        <v>45789</v>
      </c>
      <c r="CZ35" s="113">
        <v>16.007916666666667</v>
      </c>
      <c r="DA35" s="113">
        <v>16.2</v>
      </c>
    </row>
    <row r="36" spans="1:105">
      <c r="A36" s="113">
        <v>44927</v>
      </c>
      <c r="C36" s="113">
        <v>365</v>
      </c>
      <c r="D36" s="115">
        <f t="shared" si="25"/>
        <v>35</v>
      </c>
      <c r="E36" s="116">
        <f t="shared" si="0"/>
        <v>1.8015295606941073</v>
      </c>
      <c r="F36" s="116">
        <f t="shared" si="1"/>
        <v>0.10152956069410735</v>
      </c>
      <c r="G36" s="116">
        <f t="shared" si="2"/>
        <v>0.10152956069410735</v>
      </c>
      <c r="H36" s="119">
        <f t="shared" si="3"/>
        <v>1.9161728807247602e-004</v>
      </c>
      <c r="I36" s="119">
        <f t="shared" si="27"/>
        <v>0.46356456019736447</v>
      </c>
      <c r="K36" s="116">
        <f t="shared" si="5"/>
        <v>2.9832317181857593</v>
      </c>
      <c r="L36" s="116">
        <f t="shared" si="6"/>
        <v>3.0733001126777908</v>
      </c>
      <c r="M36" s="116">
        <f t="shared" si="7"/>
        <v>4.9852124883214515</v>
      </c>
      <c r="N36" s="116">
        <f t="shared" si="8"/>
        <v>3.7294184309029972</v>
      </c>
      <c r="O36" s="116">
        <f t="shared" si="9"/>
        <v>1.2608235922571158</v>
      </c>
      <c r="P36" s="116">
        <f t="shared" si="10"/>
        <v>2.0232186413766011</v>
      </c>
      <c r="Q36" s="116">
        <f t="shared" si="11"/>
        <v>1.8015295606941073</v>
      </c>
      <c r="R36" s="116">
        <f t="shared" si="12"/>
        <v>2.5813398914624806</v>
      </c>
      <c r="S36" s="116">
        <f t="shared" si="13"/>
        <v>3.954994883796799</v>
      </c>
      <c r="T36" s="116">
        <f t="shared" si="14"/>
        <v>2.243804244459279</v>
      </c>
      <c r="W36" s="116">
        <f t="shared" si="15"/>
        <v>2.9832317181857593</v>
      </c>
      <c r="X36" s="113">
        <v>4.7345738323684952</v>
      </c>
      <c r="Y36" s="113">
        <v>0.75014547334377024</v>
      </c>
      <c r="Z36" s="113">
        <v>3.464975848845012</v>
      </c>
      <c r="AC36" s="115"/>
      <c r="AE36" s="116">
        <f t="shared" si="16"/>
        <v>3.0733001126777908</v>
      </c>
      <c r="AF36" s="113">
        <v>3.9407147879581825</v>
      </c>
      <c r="AG36" s="113">
        <v>1.2239739998865329</v>
      </c>
      <c r="AH36" s="113">
        <v>4.0552115501886572</v>
      </c>
      <c r="AK36" s="115"/>
      <c r="AM36" s="116">
        <f t="shared" si="17"/>
        <v>4.9852124883214515</v>
      </c>
      <c r="AN36" s="113">
        <v>4.5758873873969979</v>
      </c>
      <c r="AO36" s="113">
        <v>1.26445172448667</v>
      </c>
      <c r="AP36" s="113">
        <v>8.7059732521562339</v>
      </c>
      <c r="AS36" s="115"/>
      <c r="AU36" s="116">
        <f t="shared" si="18"/>
        <v>3.7294184309029972</v>
      </c>
      <c r="AV36" s="113">
        <v>5.0704996277530094</v>
      </c>
      <c r="AW36" s="113">
        <v>1.3230753426493425</v>
      </c>
      <c r="AX36" s="113">
        <v>4.7946803223066397</v>
      </c>
      <c r="BA36" s="115"/>
      <c r="BC36" s="116">
        <f t="shared" si="19"/>
        <v>1.2608235922571158</v>
      </c>
      <c r="BD36" s="113">
        <v>1.5158505172521974</v>
      </c>
      <c r="BE36" s="113">
        <v>0.36408059857400149</v>
      </c>
      <c r="BF36" s="113">
        <v>1.9025396609451488</v>
      </c>
      <c r="BI36" s="115"/>
      <c r="BK36" s="116">
        <f t="shared" si="20"/>
        <v>2.0232186413766011</v>
      </c>
      <c r="BL36" s="113">
        <v>2.7022372465187381</v>
      </c>
      <c r="BM36" s="113">
        <v>0.83601047417739205</v>
      </c>
      <c r="BN36" s="113">
        <v>2.5314082034336733</v>
      </c>
      <c r="BS36" s="116">
        <f t="shared" si="21"/>
        <v>1.8015295606941073</v>
      </c>
      <c r="BT36" s="113">
        <v>2.4976504323518056</v>
      </c>
      <c r="BU36" s="113">
        <v>0</v>
      </c>
      <c r="BV36" s="113">
        <v>2.9069382497305156</v>
      </c>
      <c r="CA36" s="116">
        <f t="shared" si="22"/>
        <v>2.5813398914624806</v>
      </c>
      <c r="CB36" s="113">
        <v>3.0181632984762246</v>
      </c>
      <c r="CC36" s="113">
        <v>0.87059732521562339</v>
      </c>
      <c r="CD36" s="113">
        <v>3.8552590506955937</v>
      </c>
      <c r="CI36" s="116">
        <f t="shared" si="23"/>
        <v>3.954994883796799</v>
      </c>
      <c r="CJ36" s="113">
        <v>3.0901230053003972</v>
      </c>
      <c r="CK36" s="113">
        <v>1.0749987159025909</v>
      </c>
      <c r="CL36" s="113">
        <v>7.6998629301874084</v>
      </c>
      <c r="CQ36" s="116">
        <f t="shared" si="24"/>
        <v>2.243804244459279</v>
      </c>
      <c r="CR36" s="113">
        <v>3.0088800606604154</v>
      </c>
      <c r="CS36" s="113">
        <v>1.2892933391051207</v>
      </c>
      <c r="CT36" s="113">
        <v>3.1983151498134372</v>
      </c>
      <c r="CY36" s="118">
        <v>45790</v>
      </c>
      <c r="CZ36" s="113">
        <v>16.328260869565216</v>
      </c>
      <c r="DA36" s="113">
        <v>18.2</v>
      </c>
    </row>
    <row r="37" spans="1:105">
      <c r="A37" s="113">
        <v>45292</v>
      </c>
      <c r="C37" s="113">
        <v>365</v>
      </c>
      <c r="D37" s="115">
        <f t="shared" si="25"/>
        <v>36</v>
      </c>
      <c r="E37" s="116">
        <f t="shared" si="0"/>
        <v>1.487791304750069</v>
      </c>
      <c r="F37" s="116">
        <f t="shared" si="1"/>
        <v>-0.21220869524993091</v>
      </c>
      <c r="G37" s="116" t="str">
        <f t="shared" si="2"/>
        <v/>
      </c>
      <c r="H37" s="119" t="str">
        <f t="shared" si="3"/>
        <v/>
      </c>
      <c r="I37" s="119">
        <f t="shared" si="27"/>
        <v>0.38283430752376924</v>
      </c>
      <c r="K37" s="116">
        <f t="shared" si="5"/>
        <v>2.2631581290385845</v>
      </c>
      <c r="L37" s="116">
        <f t="shared" si="6"/>
        <v>2.7529436791722528</v>
      </c>
      <c r="M37" s="116">
        <f t="shared" si="7"/>
        <v>5.0057762478899166</v>
      </c>
      <c r="N37" s="116">
        <f t="shared" si="8"/>
        <v>2.7954442748840562</v>
      </c>
      <c r="O37" s="116">
        <f t="shared" si="9"/>
        <v>1.2839112231581657</v>
      </c>
      <c r="P37" s="116">
        <f t="shared" si="10"/>
        <v>1.5128736817086814</v>
      </c>
      <c r="Q37" s="116">
        <f t="shared" si="11"/>
        <v>1.487791304750069</v>
      </c>
      <c r="R37" s="116">
        <f t="shared" si="12"/>
        <v>2.3053525832156705</v>
      </c>
      <c r="S37" s="116">
        <f t="shared" si="13"/>
        <v>3.9637001650159598</v>
      </c>
      <c r="T37" s="116">
        <f t="shared" si="14"/>
        <v>2.2116332691694778</v>
      </c>
      <c r="W37" s="116">
        <f t="shared" si="15"/>
        <v>2.2631581290385845</v>
      </c>
      <c r="X37" s="113">
        <v>3.4440101866584056</v>
      </c>
      <c r="Y37" s="113">
        <v>0.83743277792517123</v>
      </c>
      <c r="Z37" s="113">
        <v>2.5080314225321758</v>
      </c>
      <c r="AC37" s="115"/>
      <c r="AE37" s="116">
        <f t="shared" si="16"/>
        <v>2.7529436791722528</v>
      </c>
      <c r="AF37" s="113">
        <v>3.6131630206337206</v>
      </c>
      <c r="AG37" s="113">
        <v>1.2913374939079698</v>
      </c>
      <c r="AH37" s="113">
        <v>3.3543305229750682</v>
      </c>
      <c r="AK37" s="115"/>
      <c r="AM37" s="116">
        <f t="shared" si="17"/>
        <v>5.0057762478899166</v>
      </c>
      <c r="AN37" s="113">
        <v>3.5441108357750961</v>
      </c>
      <c r="AO37" s="113">
        <v>1.7423316042214423</v>
      </c>
      <c r="AP37" s="113">
        <v>8.2692208915583905</v>
      </c>
      <c r="AS37" s="115"/>
      <c r="AU37" s="116">
        <f t="shared" si="18"/>
        <v>2.7954442748840562</v>
      </c>
      <c r="AV37" s="113">
        <v>3.6408059857400148</v>
      </c>
      <c r="AW37" s="113">
        <v>1.3769707498723494</v>
      </c>
      <c r="AX37" s="113">
        <v>3.3685560890398039</v>
      </c>
      <c r="BA37" s="115"/>
      <c r="BC37" s="116">
        <f t="shared" si="19"/>
        <v>1.2839112231581657</v>
      </c>
      <c r="BD37" s="113">
        <v>1.7189673176248799</v>
      </c>
      <c r="BE37" s="113">
        <v>0.1589689982345818</v>
      </c>
      <c r="BF37" s="113">
        <v>1.9737973536150355</v>
      </c>
      <c r="BI37" s="115"/>
      <c r="BK37" s="116">
        <f t="shared" si="20"/>
        <v>1.5128736817086814</v>
      </c>
      <c r="BL37" s="113">
        <v>2.278302637722962</v>
      </c>
      <c r="BM37" s="113">
        <v>0.54733150344511849</v>
      </c>
      <c r="BN37" s="113">
        <v>1.712986903957963</v>
      </c>
      <c r="BS37" s="116">
        <f t="shared" si="21"/>
        <v>1.487791304750069</v>
      </c>
      <c r="BT37" s="113">
        <v>2.4567193012432402</v>
      </c>
      <c r="BU37" s="113">
        <v>7.2121898918404384e-002</v>
      </c>
      <c r="BV37" s="113">
        <v>1.934532714088562</v>
      </c>
      <c r="CA37" s="116">
        <f t="shared" si="22"/>
        <v>2.3053525832156705</v>
      </c>
      <c r="CB37" s="113">
        <v>2.9295751777316386</v>
      </c>
      <c r="CC37" s="113">
        <v>1.2110427391476339</v>
      </c>
      <c r="CD37" s="113">
        <v>2.7754398327677392</v>
      </c>
      <c r="CI37" s="116">
        <f t="shared" si="23"/>
        <v>3.9637001650159598</v>
      </c>
      <c r="CJ37" s="113">
        <v>3.0776376868230346</v>
      </c>
      <c r="CK37" s="113">
        <v>1.1135998780374359</v>
      </c>
      <c r="CL37" s="113">
        <v>7.6998629301874084</v>
      </c>
      <c r="CQ37" s="116">
        <f t="shared" si="24"/>
        <v>2.2116332691694778</v>
      </c>
      <c r="CR37" s="113">
        <v>2.8665534398994783</v>
      </c>
      <c r="CS37" s="113">
        <v>1.7050380301222632</v>
      </c>
      <c r="CT37" s="113">
        <v>2.7182285082166926</v>
      </c>
      <c r="CY37" s="118">
        <v>45791</v>
      </c>
      <c r="CZ37" s="113">
        <v>16.858333333333334</v>
      </c>
      <c r="DA37" s="113">
        <v>18.600000000000001</v>
      </c>
    </row>
    <row r="38" spans="1:105">
      <c r="A38" s="113">
        <v>45658</v>
      </c>
      <c r="C38" s="113">
        <v>366</v>
      </c>
      <c r="D38" s="115">
        <f t="shared" si="25"/>
        <v>37</v>
      </c>
      <c r="E38" s="116">
        <f t="shared" si="0"/>
        <v>1.7489759465378569</v>
      </c>
      <c r="F38" s="116">
        <f t="shared" si="1"/>
        <v>4.8975946537856974e-002</v>
      </c>
      <c r="G38" s="116">
        <f t="shared" si="2"/>
        <v>4.8975946537856974e-002</v>
      </c>
      <c r="H38" s="119">
        <f t="shared" si="3"/>
        <v>9.2432568329938583e-005</v>
      </c>
      <c r="I38" s="119">
        <f t="shared" si="27"/>
        <v>0.45004161082997368</v>
      </c>
      <c r="K38" s="116">
        <f t="shared" si="5"/>
        <v>2.1561535014680677</v>
      </c>
      <c r="L38" s="116">
        <f t="shared" si="6"/>
        <v>2.5211567289097254</v>
      </c>
      <c r="M38" s="116">
        <f t="shared" si="7"/>
        <v>5.0353935812054935</v>
      </c>
      <c r="N38" s="116">
        <f t="shared" si="8"/>
        <v>2.5994796627550119</v>
      </c>
      <c r="O38" s="116">
        <f t="shared" si="9"/>
        <v>1.386088575428938</v>
      </c>
      <c r="P38" s="116">
        <f t="shared" si="10"/>
        <v>1.6297384955355672</v>
      </c>
      <c r="Q38" s="116">
        <f t="shared" si="11"/>
        <v>1.7489759465378569</v>
      </c>
      <c r="R38" s="116">
        <f t="shared" si="12"/>
        <v>2.9053964257291511</v>
      </c>
      <c r="S38" s="116">
        <f t="shared" si="13"/>
        <v>4.3368308301508849</v>
      </c>
      <c r="T38" s="116">
        <f t="shared" si="14"/>
        <v>2.4406896164665786</v>
      </c>
      <c r="W38" s="116">
        <f t="shared" si="15"/>
        <v>2.1561535014680677</v>
      </c>
      <c r="X38" s="113">
        <v>3.2432340771340478</v>
      </c>
      <c r="Y38" s="113">
        <v>0.90017456801252427</v>
      </c>
      <c r="Z38" s="113">
        <v>2.3250518592576315</v>
      </c>
      <c r="AC38" s="115"/>
      <c r="AE38" s="116">
        <f t="shared" si="16"/>
        <v>2.5211567289097254</v>
      </c>
      <c r="AF38" s="113">
        <v>3.1335947356743628</v>
      </c>
      <c r="AG38" s="113">
        <v>0.90721884275226883</v>
      </c>
      <c r="AH38" s="113">
        <v>3.5226566083025439</v>
      </c>
      <c r="AK38" s="115"/>
      <c r="AM38" s="116">
        <f t="shared" si="17"/>
        <v>5.0353935812054935</v>
      </c>
      <c r="AN38" s="113">
        <v>3.366905293986342</v>
      </c>
      <c r="AO38" s="113">
        <v>1.5856332964597373</v>
      </c>
      <c r="AP38" s="113">
        <v>8.4851538659512489</v>
      </c>
      <c r="AS38" s="115"/>
      <c r="AU38" s="116">
        <f t="shared" si="18"/>
        <v>2.5994796627550119</v>
      </c>
      <c r="AV38" s="113">
        <v>3.2928266312701364</v>
      </c>
      <c r="AW38" s="113">
        <v>1.1549794395281112</v>
      </c>
      <c r="AX38" s="113">
        <v>3.3506329174667888</v>
      </c>
      <c r="BA38" s="115"/>
      <c r="BC38" s="116">
        <f t="shared" si="19"/>
        <v>1.386088575428938</v>
      </c>
      <c r="BD38" s="113">
        <v>2.0174223271752316</v>
      </c>
      <c r="BE38" s="113">
        <v>0.28168992093573447</v>
      </c>
      <c r="BF38" s="113">
        <v>1.8591534781758474</v>
      </c>
      <c r="BI38" s="115"/>
      <c r="BK38" s="116">
        <f t="shared" si="20"/>
        <v>1.6297384955355672</v>
      </c>
      <c r="BL38" s="113">
        <v>2.2776399341864719</v>
      </c>
      <c r="BM38" s="113">
        <v>0.71649359781057853</v>
      </c>
      <c r="BN38" s="113">
        <v>1.8950819546096513</v>
      </c>
      <c r="BS38" s="116">
        <f t="shared" si="21"/>
        <v>1.7489759465378569</v>
      </c>
      <c r="BT38" s="113">
        <v>2.4737214732432311</v>
      </c>
      <c r="BU38" s="113">
        <v>0.21074365549174034</v>
      </c>
      <c r="BV38" s="113">
        <v>2.5624627108785991</v>
      </c>
      <c r="CA38" s="116">
        <f t="shared" si="22"/>
        <v>2.9053964257291511</v>
      </c>
      <c r="CB38" s="113">
        <v>2.9721179685858026</v>
      </c>
      <c r="CC38" s="113">
        <v>1.5113141201936628</v>
      </c>
      <c r="CD38" s="113">
        <v>4.2327571884079891</v>
      </c>
      <c r="CI38" s="116">
        <f t="shared" si="23"/>
        <v>4.3368308301508849</v>
      </c>
      <c r="CJ38" s="113">
        <v>3.1621925225219276</v>
      </c>
      <c r="CK38" s="113">
        <v>2.1984624686398964</v>
      </c>
      <c r="CL38" s="113">
        <v>7.6498374992908298</v>
      </c>
      <c r="CQ38" s="116">
        <f t="shared" si="24"/>
        <v>2.4406896164665786</v>
      </c>
      <c r="CR38" s="113">
        <v>2.7772410019085711</v>
      </c>
      <c r="CS38" s="113">
        <v>1.7653401928174233</v>
      </c>
      <c r="CT38" s="113">
        <v>3.1160390401157341</v>
      </c>
      <c r="CY38" s="118">
        <v>45792</v>
      </c>
      <c r="CZ38" s="113">
        <v>16.911666666666665</v>
      </c>
      <c r="DA38" s="113">
        <v>18.7</v>
      </c>
    </row>
    <row r="39" spans="1:105">
      <c r="A39" s="113">
        <v>46023</v>
      </c>
      <c r="C39" s="113">
        <v>365</v>
      </c>
      <c r="D39" s="115">
        <f t="shared" si="25"/>
        <v>38</v>
      </c>
      <c r="E39" s="116">
        <f t="shared" si="0"/>
        <v>2.6680897644652002</v>
      </c>
      <c r="F39" s="116">
        <f t="shared" si="1"/>
        <v>0.96808976446520023</v>
      </c>
      <c r="G39" s="116">
        <f t="shared" si="2"/>
        <v>0.96808976446520023</v>
      </c>
      <c r="H39" s="119">
        <f t="shared" si="3"/>
        <v>1.8270810393480811e-003</v>
      </c>
      <c r="I39" s="119">
        <f t="shared" si="27"/>
        <v>0.68654541408405423</v>
      </c>
      <c r="K39" s="116">
        <f t="shared" si="5"/>
        <v>2.575373043922816</v>
      </c>
      <c r="L39" s="116">
        <f t="shared" si="6"/>
        <v>3.2137480906588394</v>
      </c>
      <c r="M39" s="116">
        <f t="shared" si="7"/>
        <v>6.2001363380656471</v>
      </c>
      <c r="N39" s="116">
        <f t="shared" si="8"/>
        <v>3.4552977819960211</v>
      </c>
      <c r="O39" s="116">
        <f t="shared" si="9"/>
        <v>1.7561914222414761</v>
      </c>
      <c r="P39" s="116">
        <f t="shared" si="10"/>
        <v>2.1323201190359335</v>
      </c>
      <c r="Q39" s="116">
        <f t="shared" si="11"/>
        <v>2.6680897644652002</v>
      </c>
      <c r="R39" s="116">
        <f t="shared" si="12"/>
        <v>3.1895580062724065</v>
      </c>
      <c r="S39" s="116">
        <f t="shared" si="13"/>
        <v>5.3018959757863655</v>
      </c>
      <c r="T39" s="116">
        <f t="shared" si="14"/>
        <v>3.1888012923921059</v>
      </c>
      <c r="W39" s="116">
        <f t="shared" si="15"/>
        <v>2.575373043922816</v>
      </c>
      <c r="X39" s="113">
        <v>3.1579083701827027</v>
      </c>
      <c r="Y39" s="113">
        <v>1.2422771525427796</v>
      </c>
      <c r="Z39" s="113">
        <v>3.3259336090429663</v>
      </c>
      <c r="AC39" s="115"/>
      <c r="AE39" s="116">
        <f t="shared" si="16"/>
        <v>3.2137480906588394</v>
      </c>
      <c r="AF39" s="113">
        <v>3.4355979727969541</v>
      </c>
      <c r="AG39" s="113">
        <v>1.7794879936656938</v>
      </c>
      <c r="AH39" s="113">
        <v>4.4261583055138711</v>
      </c>
      <c r="AK39" s="115"/>
      <c r="AM39" s="116">
        <f t="shared" si="17"/>
        <v>6.2001363380656471</v>
      </c>
      <c r="AN39" s="113">
        <v>3.9839944223626791</v>
      </c>
      <c r="AO39" s="113">
        <v>2.3250518592576315</v>
      </c>
      <c r="AP39" s="113">
        <v>10.075220816873662</v>
      </c>
      <c r="AS39" s="115"/>
      <c r="AU39" s="116">
        <f t="shared" si="18"/>
        <v>3.4552977819960211</v>
      </c>
      <c r="AV39" s="113">
        <v>3.7880602704432027</v>
      </c>
      <c r="AW39" s="113">
        <v>1.8721844779395729</v>
      </c>
      <c r="AX39" s="113">
        <v>4.705648597605288</v>
      </c>
      <c r="BA39" s="115"/>
      <c r="BC39" s="116">
        <f t="shared" si="19"/>
        <v>1.7561914222414761</v>
      </c>
      <c r="BD39" s="113">
        <v>1.7528983143474199</v>
      </c>
      <c r="BE39" s="113">
        <v>0.93443184609289065</v>
      </c>
      <c r="BF39" s="113">
        <v>2.5812441062841183</v>
      </c>
      <c r="BI39" s="115"/>
      <c r="BK39" s="116">
        <f t="shared" si="20"/>
        <v>2.1323201190359335</v>
      </c>
      <c r="BL39" s="113">
        <v>2.474794848422091</v>
      </c>
      <c r="BM39" s="113">
        <v>1.5059623902708708</v>
      </c>
      <c r="BN39" s="113">
        <v>2.4162031184148383</v>
      </c>
      <c r="BS39" s="116">
        <f t="shared" si="21"/>
        <v>2.6680897644652002</v>
      </c>
      <c r="BT39" s="113">
        <v>2.3098876453494563</v>
      </c>
      <c r="BU39" s="113">
        <v>1.611177739889134</v>
      </c>
      <c r="BV39" s="113">
        <v>4.0832039081570102</v>
      </c>
      <c r="CA39" s="116">
        <f t="shared" si="22"/>
        <v>3.1895580062724065</v>
      </c>
      <c r="CB39" s="113">
        <v>2.9099503212415838</v>
      </c>
      <c r="CC39" s="113">
        <v>2.8120352313239549</v>
      </c>
      <c r="CD39" s="113">
        <v>3.8466884662516807</v>
      </c>
      <c r="CI39" s="116">
        <f t="shared" si="23"/>
        <v>5.3018959757863655</v>
      </c>
      <c r="CJ39" s="113">
        <v>3.0544470120528513</v>
      </c>
      <c r="CK39" s="113">
        <v>3.3325743316026051</v>
      </c>
      <c r="CL39" s="113">
        <v>9.5186665837036397</v>
      </c>
      <c r="CQ39" s="116">
        <f t="shared" si="24"/>
        <v>3.1888012923921059</v>
      </c>
      <c r="CR39" s="113">
        <v>2.8162321417381855</v>
      </c>
      <c r="CS39" s="113">
        <v>2.6685102599809625</v>
      </c>
      <c r="CT39" s="113">
        <v>3.7090923248032497</v>
      </c>
      <c r="CY39" s="118">
        <v>45793</v>
      </c>
      <c r="CZ39" s="113">
        <v>16.943333333333332</v>
      </c>
      <c r="DA39" s="113">
        <v>19.399999999999999</v>
      </c>
    </row>
    <row r="40" spans="1:105">
      <c r="D40" s="115">
        <f t="shared" si="25"/>
        <v>39</v>
      </c>
      <c r="E40" s="116">
        <f t="shared" si="0"/>
        <v>2.2263437820344891</v>
      </c>
      <c r="F40" s="116">
        <f t="shared" si="1"/>
        <v>0.52634378203448917</v>
      </c>
      <c r="G40" s="116">
        <f t="shared" si="2"/>
        <v>0.52634378203448917</v>
      </c>
      <c r="H40" s="119">
        <f t="shared" si="3"/>
        <v>9.9337146164873383e-004</v>
      </c>
      <c r="I40" s="119">
        <f t="shared" si="27"/>
        <v>0.57287657037907125</v>
      </c>
      <c r="K40" s="116">
        <f t="shared" si="5"/>
        <v>2.1380257646134329</v>
      </c>
      <c r="L40" s="116">
        <f t="shared" si="6"/>
        <v>2.965461407699101</v>
      </c>
      <c r="M40" s="116">
        <f t="shared" si="7"/>
        <v>6.2804831801777228</v>
      </c>
      <c r="N40" s="116">
        <f t="shared" si="8"/>
        <v>3.2519382818674711</v>
      </c>
      <c r="O40" s="116">
        <f t="shared" si="9"/>
        <v>1.650132375289127</v>
      </c>
      <c r="P40" s="116">
        <f t="shared" si="10"/>
        <v>1.9262601428080535</v>
      </c>
      <c r="Q40" s="116">
        <f t="shared" si="11"/>
        <v>2.2263437820344891</v>
      </c>
      <c r="R40" s="116">
        <f t="shared" si="12"/>
        <v>3.1284456067484814</v>
      </c>
      <c r="S40" s="116">
        <f t="shared" si="13"/>
        <v>4.870214001604964</v>
      </c>
      <c r="T40" s="116">
        <f t="shared" si="14"/>
        <v>3.4978901338771067</v>
      </c>
      <c r="W40" s="116">
        <f t="shared" si="15"/>
        <v>2.1380257646134329</v>
      </c>
      <c r="X40" s="113">
        <v>3.2411556480809982</v>
      </c>
      <c r="Y40" s="113">
        <v>1.8030474729601098</v>
      </c>
      <c r="Z40" s="113">
        <v>1.3698741727991908</v>
      </c>
      <c r="AC40" s="115"/>
      <c r="AE40" s="116">
        <f t="shared" si="16"/>
        <v>2.965461407699101</v>
      </c>
      <c r="AF40" s="113">
        <v>3.7767440339518425</v>
      </c>
      <c r="AG40" s="113">
        <v>2.7215661305935277</v>
      </c>
      <c r="AH40" s="113">
        <v>2.3980740585519329</v>
      </c>
      <c r="AK40" s="115"/>
      <c r="AM40" s="116">
        <f t="shared" si="17"/>
        <v>6.2804831801777228</v>
      </c>
      <c r="AN40" s="113">
        <v>3.9796721046802674</v>
      </c>
      <c r="AO40" s="113">
        <v>3.0422997766518058</v>
      </c>
      <c r="AP40" s="113">
        <v>9.5186665837036397</v>
      </c>
      <c r="AS40" s="115"/>
      <c r="AU40" s="116">
        <f t="shared" si="18"/>
        <v>3.2519382818674711</v>
      </c>
      <c r="AV40" s="113">
        <v>3.7880602704432027</v>
      </c>
      <c r="AW40" s="113">
        <v>2.8265946025370092</v>
      </c>
      <c r="AX40" s="113">
        <v>3.1411599726222015</v>
      </c>
      <c r="BA40" s="115"/>
      <c r="BC40" s="116">
        <f t="shared" si="19"/>
        <v>1.650132375289127</v>
      </c>
      <c r="BD40" s="113">
        <v>1.4783250473826628</v>
      </c>
      <c r="BE40" s="113">
        <v>1.1035352587332199</v>
      </c>
      <c r="BF40" s="113">
        <v>2.3685368197514984</v>
      </c>
      <c r="BI40" s="115"/>
      <c r="BK40" s="116">
        <f t="shared" si="20"/>
        <v>1.9262601428080535</v>
      </c>
      <c r="BL40" s="113">
        <v>2.1656918207942746</v>
      </c>
      <c r="BM40" s="113">
        <v>1.3403669270092837</v>
      </c>
      <c r="BN40" s="113">
        <v>2.2727216806206023</v>
      </c>
      <c r="BS40" s="116">
        <f t="shared" si="21"/>
        <v>2.2263437820344891</v>
      </c>
      <c r="BT40" s="113">
        <v>1.3757628086962148</v>
      </c>
      <c r="BU40" s="113">
        <v>2.03718866975349</v>
      </c>
      <c r="BV40" s="113">
        <v>3.2660798676537635</v>
      </c>
      <c r="CA40" s="116">
        <f t="shared" si="22"/>
        <v>3.1284456067484814</v>
      </c>
      <c r="CB40" s="113">
        <v>1.8896643952786456</v>
      </c>
      <c r="CC40" s="113">
        <v>2.8489492841693411</v>
      </c>
      <c r="CD40" s="113">
        <v>4.646723140797457</v>
      </c>
      <c r="CI40" s="116">
        <f t="shared" si="23"/>
        <v>4.870214001604964</v>
      </c>
      <c r="CJ40" s="113">
        <v>1.8514940012723808</v>
      </c>
      <c r="CK40" s="113">
        <v>3.3006400827125888</v>
      </c>
      <c r="CL40" s="113">
        <v>9.4585079208299216</v>
      </c>
      <c r="CQ40" s="116">
        <f t="shared" si="24"/>
        <v>3.4978901338771067</v>
      </c>
      <c r="CR40" s="113">
        <v>1.9470929025732304</v>
      </c>
      <c r="CS40" s="113">
        <v>2.9764831572116313</v>
      </c>
      <c r="CT40" s="113">
        <v>4.0192971105425821</v>
      </c>
      <c r="CY40" s="118">
        <v>45794</v>
      </c>
      <c r="CZ40" s="113">
        <v>17.530833333333334</v>
      </c>
      <c r="DA40" s="113">
        <v>19.600000000000001</v>
      </c>
    </row>
    <row r="41" spans="1:105">
      <c r="D41" s="115">
        <f t="shared" si="25"/>
        <v>40</v>
      </c>
      <c r="E41" s="116">
        <f t="shared" si="0"/>
        <v>2.5799495353122812</v>
      </c>
      <c r="F41" s="116">
        <f t="shared" si="1"/>
        <v>0.87994953531228126</v>
      </c>
      <c r="G41" s="116">
        <f t="shared" si="2"/>
        <v>0.87994953531228126</v>
      </c>
      <c r="H41" s="119">
        <f t="shared" si="3"/>
        <v>1.6607335089844522e-003</v>
      </c>
      <c r="I41" s="119">
        <f t="shared" si="27"/>
        <v>0.66386541623421302</v>
      </c>
      <c r="K41" s="116">
        <f t="shared" si="5"/>
        <v>2.7588043040461336</v>
      </c>
      <c r="L41" s="116">
        <f t="shared" si="6"/>
        <v>3.8786953150423749</v>
      </c>
      <c r="M41" s="116">
        <f t="shared" si="7"/>
        <v>6.5545956050579566</v>
      </c>
      <c r="N41" s="116">
        <f t="shared" si="8"/>
        <v>3.6601600357667667</v>
      </c>
      <c r="O41" s="116">
        <f t="shared" si="9"/>
        <v>1.6868665383608292</v>
      </c>
      <c r="P41" s="116">
        <f t="shared" si="10"/>
        <v>1.808221405159496</v>
      </c>
      <c r="Q41" s="116">
        <f t="shared" si="11"/>
        <v>2.5799495353122812</v>
      </c>
      <c r="R41" s="116">
        <f t="shared" si="12"/>
        <v>3.3592448744360506</v>
      </c>
      <c r="S41" s="116">
        <f t="shared" si="13"/>
        <v>4.756358869140147</v>
      </c>
      <c r="T41" s="116">
        <f t="shared" si="14"/>
        <v>3.8099037053735647</v>
      </c>
      <c r="W41" s="116">
        <f t="shared" si="15"/>
        <v>2.7588043040461336</v>
      </c>
      <c r="X41" s="113">
        <v>3.1945033782147116</v>
      </c>
      <c r="Y41" s="113">
        <v>2.5409547669618449</v>
      </c>
      <c r="Z41" s="113">
        <v>2.5409547669618449</v>
      </c>
      <c r="AC41" s="115"/>
      <c r="AE41" s="116">
        <f t="shared" si="16"/>
        <v>3.8786953150423749</v>
      </c>
      <c r="AF41" s="113">
        <v>4.3468254600053857</v>
      </c>
      <c r="AG41" s="113">
        <v>3.3407996341123072</v>
      </c>
      <c r="AH41" s="113">
        <v>3.9484608510094321</v>
      </c>
      <c r="AK41" s="115"/>
      <c r="AM41" s="116">
        <f t="shared" si="17"/>
        <v>6.5545956050579566</v>
      </c>
      <c r="AN41" s="113">
        <v>4.1799285742821555</v>
      </c>
      <c r="AO41" s="113">
        <v>4.0047476959918678</v>
      </c>
      <c r="AP41" s="113">
        <v>9.1044435141240463</v>
      </c>
      <c r="AS41" s="115"/>
      <c r="AU41" s="116">
        <f t="shared" si="18"/>
        <v>3.6601600357667667</v>
      </c>
      <c r="AV41" s="113">
        <v>4.7066083059822015</v>
      </c>
      <c r="AW41" s="113">
        <v>3.1141099006653441</v>
      </c>
      <c r="AX41" s="113">
        <v>3.1597619006527546</v>
      </c>
      <c r="BA41" s="115"/>
      <c r="BC41" s="116">
        <f t="shared" si="19"/>
        <v>1.6868665383608292</v>
      </c>
      <c r="BD41" s="113">
        <v>1.8586969189792695</v>
      </c>
      <c r="BE41" s="113">
        <v>1.3045871825900623</v>
      </c>
      <c r="BF41" s="113">
        <v>1.8973155135131565</v>
      </c>
      <c r="BI41" s="115"/>
      <c r="BK41" s="116">
        <f t="shared" si="20"/>
        <v>1.808221405159496</v>
      </c>
      <c r="BL41" s="113">
        <v>1.8465914386818452</v>
      </c>
      <c r="BM41" s="113">
        <v>1.4084119432878539</v>
      </c>
      <c r="BN41" s="113">
        <v>2.1696608335087895</v>
      </c>
      <c r="BS41" s="116">
        <f t="shared" si="21"/>
        <v>2.5799495353122812</v>
      </c>
      <c r="BT41" s="113">
        <v>2.4957320014766409</v>
      </c>
      <c r="BU41" s="113">
        <v>2.3402305974244659</v>
      </c>
      <c r="BV41" s="113">
        <v>2.9038860070357373</v>
      </c>
      <c r="CA41" s="116">
        <f t="shared" si="22"/>
        <v>3.3592448744360506</v>
      </c>
      <c r="CB41" s="113">
        <v>2.7344914767992949</v>
      </c>
      <c r="CC41" s="113">
        <v>3.2775996650846566</v>
      </c>
      <c r="CD41" s="113">
        <v>4.0656434814241997</v>
      </c>
      <c r="CI41" s="116">
        <f t="shared" si="23"/>
        <v>4.756358869140147</v>
      </c>
      <c r="CJ41" s="113">
        <v>2.7162841349405</v>
      </c>
      <c r="CK41" s="113">
        <v>3.122076375207623</v>
      </c>
      <c r="CL41" s="113">
        <v>8.4307160972723185</v>
      </c>
      <c r="CQ41" s="116">
        <f t="shared" si="24"/>
        <v>3.8099037053735647</v>
      </c>
      <c r="CR41" s="113">
        <v>2.5990146129017373</v>
      </c>
      <c r="CS41" s="113">
        <v>3.0422943435340155</v>
      </c>
      <c r="CT41" s="113">
        <v>4.5775130672131139</v>
      </c>
      <c r="CY41" s="118">
        <v>45795</v>
      </c>
      <c r="CZ41" s="113">
        <v>18.537499999999998</v>
      </c>
      <c r="DA41" s="113">
        <v>21.1</v>
      </c>
    </row>
    <row r="42" spans="1:105">
      <c r="D42" s="115">
        <f t="shared" si="25"/>
        <v>41</v>
      </c>
      <c r="E42" s="116">
        <f t="shared" si="0"/>
        <v>1.6557925411561163</v>
      </c>
      <c r="F42" s="116">
        <f t="shared" si="1"/>
        <v>-4.4207458843883662e-002</v>
      </c>
      <c r="G42" s="116" t="str">
        <f t="shared" si="2"/>
        <v/>
      </c>
      <c r="H42" s="119" t="str">
        <f t="shared" si="3"/>
        <v/>
      </c>
      <c r="I42" s="119">
        <f t="shared" si="27"/>
        <v>0.42606391694365398</v>
      </c>
      <c r="K42" s="116">
        <f t="shared" si="5"/>
        <v>2.0048880335653383</v>
      </c>
      <c r="L42" s="116">
        <f t="shared" si="6"/>
        <v>2.5860499842983367</v>
      </c>
      <c r="M42" s="116">
        <f t="shared" si="7"/>
        <v>5.2423555826485577</v>
      </c>
      <c r="N42" s="116">
        <f t="shared" si="8"/>
        <v>3.0776903936096685</v>
      </c>
      <c r="O42" s="116">
        <f t="shared" si="9"/>
        <v>1.3401182352976724</v>
      </c>
      <c r="P42" s="116">
        <f t="shared" si="10"/>
        <v>1.6456305344095945</v>
      </c>
      <c r="Q42" s="116">
        <f t="shared" si="11"/>
        <v>1.6557925411561163</v>
      </c>
      <c r="R42" s="116">
        <f t="shared" si="12"/>
        <v>2.2542996898546721</v>
      </c>
      <c r="S42" s="116">
        <f t="shared" si="13"/>
        <v>4.5632581195795554</v>
      </c>
      <c r="T42" s="116">
        <f t="shared" si="14"/>
        <v>2.2186310168324388</v>
      </c>
      <c r="W42" s="116">
        <f t="shared" si="15"/>
        <v>2.0048880335653383</v>
      </c>
      <c r="X42" s="113">
        <v>2.4308667360607488</v>
      </c>
      <c r="Y42" s="113">
        <v>2.481871701304065</v>
      </c>
      <c r="Z42" s="113">
        <v>1.1019256633312011</v>
      </c>
      <c r="AC42" s="115"/>
      <c r="AE42" s="116">
        <f t="shared" si="16"/>
        <v>2.5860499842983367</v>
      </c>
      <c r="AF42" s="113">
        <v>3.7880602704432027</v>
      </c>
      <c r="AG42" s="113">
        <v>2.712560502467237</v>
      </c>
      <c r="AH42" s="113">
        <v>1.2575291799845703</v>
      </c>
      <c r="AK42" s="115"/>
      <c r="AM42" s="116">
        <f t="shared" si="17"/>
        <v>5.2423555826485577</v>
      </c>
      <c r="AN42" s="113">
        <v>3.7064017936387343</v>
      </c>
      <c r="AO42" s="113">
        <v>3.2249961477077722</v>
      </c>
      <c r="AP42" s="113">
        <v>7.2597150175893432</v>
      </c>
      <c r="AS42" s="115"/>
      <c r="AU42" s="116">
        <f t="shared" si="18"/>
        <v>3.0776903936096685</v>
      </c>
      <c r="AV42" s="113">
        <v>4.1995916650510372</v>
      </c>
      <c r="AW42" s="113">
        <v>3.6565087659056186</v>
      </c>
      <c r="AX42" s="113">
        <v>1.3769707498723494</v>
      </c>
      <c r="BA42" s="115"/>
      <c r="BC42" s="116">
        <f t="shared" si="19"/>
        <v>1.3401182352976724</v>
      </c>
      <c r="BD42" s="113">
        <v>1.9509029758087175</v>
      </c>
      <c r="BE42" s="113">
        <v>1.9189696493479516</v>
      </c>
      <c r="BF42" s="113">
        <v>0.15048208073634814</v>
      </c>
      <c r="BI42" s="115"/>
      <c r="BK42" s="116">
        <f t="shared" si="20"/>
        <v>1.6456305344095945</v>
      </c>
      <c r="BL42" s="113">
        <v>2.077926037524314</v>
      </c>
      <c r="BM42" s="113">
        <v>2.2058517259728823</v>
      </c>
      <c r="BN42" s="113">
        <v>0.65311383973158676</v>
      </c>
      <c r="BS42" s="116">
        <f t="shared" si="21"/>
        <v>1.6557925411561163</v>
      </c>
      <c r="BT42" s="113">
        <v>1.9101872546933958</v>
      </c>
      <c r="BU42" s="113">
        <v>2.340696770964374</v>
      </c>
      <c r="BV42" s="113">
        <v>0.71649359781057853</v>
      </c>
      <c r="CA42" s="116">
        <f t="shared" si="22"/>
        <v>2.2542996898546721</v>
      </c>
      <c r="CB42" s="113">
        <v>2.5984429126157469</v>
      </c>
      <c r="CC42" s="113">
        <v>3.0399164705968955</v>
      </c>
      <c r="CD42" s="113">
        <v>1.1245396863513741</v>
      </c>
      <c r="CI42" s="116">
        <f t="shared" si="23"/>
        <v>4.5632581195795554</v>
      </c>
      <c r="CJ42" s="113">
        <v>2.677766742899506</v>
      </c>
      <c r="CK42" s="113">
        <v>2.8489492841693411</v>
      </c>
      <c r="CL42" s="113">
        <v>8.16305833166982</v>
      </c>
      <c r="CQ42" s="116">
        <f t="shared" si="24"/>
        <v>2.2186310168324388</v>
      </c>
      <c r="CR42" s="113">
        <v>2.7897536534362919</v>
      </c>
      <c r="CS42" s="113">
        <v>2.925947913471215</v>
      </c>
      <c r="CT42" s="113">
        <v>1.5113141201936628</v>
      </c>
      <c r="CY42" s="118">
        <v>45796</v>
      </c>
      <c r="CZ42" s="113">
        <v>18.657916666666669</v>
      </c>
      <c r="DA42" s="113">
        <v>20.2</v>
      </c>
    </row>
    <row r="43" spans="1:105">
      <c r="D43" s="115">
        <f t="shared" si="25"/>
        <v>42</v>
      </c>
      <c r="E43" s="116">
        <f t="shared" si="0"/>
        <v>2.431573689288165</v>
      </c>
      <c r="F43" s="116">
        <f t="shared" si="1"/>
        <v>0.73157368928816502</v>
      </c>
      <c r="G43" s="116">
        <f t="shared" si="2"/>
        <v>0.73157368928816502</v>
      </c>
      <c r="H43" s="119">
        <f t="shared" si="3"/>
        <v>1.3807029736779938e-003</v>
      </c>
      <c r="I43" s="119">
        <f t="shared" si="27"/>
        <v>0.62568575751155486</v>
      </c>
      <c r="K43" s="116">
        <f t="shared" si="5"/>
        <v>2.3033276643193195</v>
      </c>
      <c r="L43" s="116">
        <f t="shared" si="6"/>
        <v>3.3586065668785907</v>
      </c>
      <c r="M43" s="116">
        <f t="shared" si="7"/>
        <v>6.671663074506414</v>
      </c>
      <c r="N43" s="116">
        <f t="shared" si="8"/>
        <v>3.6875518101030091</v>
      </c>
      <c r="O43" s="116">
        <f t="shared" si="9"/>
        <v>1.3126431067531625</v>
      </c>
      <c r="P43" s="116">
        <f t="shared" si="10"/>
        <v>1.746191663708621</v>
      </c>
      <c r="Q43" s="116">
        <f t="shared" si="11"/>
        <v>2.431573689288165</v>
      </c>
      <c r="R43" s="116">
        <f t="shared" si="12"/>
        <v>3.4158179513499207</v>
      </c>
      <c r="S43" s="116">
        <f t="shared" si="13"/>
        <v>5.7567808034042898</v>
      </c>
      <c r="T43" s="116">
        <f t="shared" si="14"/>
        <v>3.0227740604940139</v>
      </c>
      <c r="W43" s="116">
        <f t="shared" si="15"/>
        <v>2.3033276643193195</v>
      </c>
      <c r="X43" s="113">
        <v>2.6344218966035022</v>
      </c>
      <c r="Y43" s="113">
        <v>1.5151477870804015</v>
      </c>
      <c r="Z43" s="113">
        <v>2.7604133092740555</v>
      </c>
      <c r="AC43" s="115"/>
      <c r="AE43" s="116">
        <f t="shared" si="16"/>
        <v>3.3586065668785907</v>
      </c>
      <c r="AF43" s="113">
        <v>3.7477553899001985</v>
      </c>
      <c r="AG43" s="113">
        <v>2.8505527987063268</v>
      </c>
      <c r="AH43" s="113">
        <v>3.4775115120292477</v>
      </c>
      <c r="AK43" s="115"/>
      <c r="AM43" s="116">
        <f t="shared" si="17"/>
        <v>6.671663074506414</v>
      </c>
      <c r="AN43" s="113">
        <v>3.8476489593223522</v>
      </c>
      <c r="AO43" s="113">
        <v>3.1406606694855661</v>
      </c>
      <c r="AP43" s="113">
        <v>10.202665479527262</v>
      </c>
      <c r="AS43" s="115"/>
      <c r="AU43" s="116">
        <f t="shared" si="18"/>
        <v>3.6875518101030091</v>
      </c>
      <c r="AV43" s="113">
        <v>4.4951002612314213</v>
      </c>
      <c r="AW43" s="113">
        <v>3.4874819331622455</v>
      </c>
      <c r="AX43" s="113">
        <v>3.0800732359153606</v>
      </c>
      <c r="BA43" s="115"/>
      <c r="BC43" s="116">
        <f t="shared" si="19"/>
        <v>1.3126431067531625</v>
      </c>
      <c r="BD43" s="113">
        <v>2.2291795100548448</v>
      </c>
      <c r="BE43" s="113">
        <v>1.3543387266271334</v>
      </c>
      <c r="BF43" s="113">
        <v>0.35441108357750961</v>
      </c>
      <c r="BI43" s="115"/>
      <c r="BK43" s="116">
        <f t="shared" si="20"/>
        <v>1.746191663708621</v>
      </c>
      <c r="BL43" s="113">
        <v>2.2479358749504574</v>
      </c>
      <c r="BM43" s="113">
        <v>1.6207649433762148</v>
      </c>
      <c r="BN43" s="113">
        <v>1.3698741727991908</v>
      </c>
      <c r="BS43" s="116">
        <f t="shared" si="21"/>
        <v>2.431573689288165</v>
      </c>
      <c r="BT43" s="113">
        <v>3.049265621197808</v>
      </c>
      <c r="BU43" s="113">
        <v>2.6170734504116027</v>
      </c>
      <c r="BV43" s="113">
        <v>1.628381996255085</v>
      </c>
      <c r="CA43" s="116">
        <f t="shared" si="22"/>
        <v>3.4158179513499207</v>
      </c>
      <c r="CB43" s="113">
        <v>3.6060949459202196</v>
      </c>
      <c r="CC43" s="113">
        <v>3.3982140095579259</v>
      </c>
      <c r="CD43" s="113">
        <v>3.2431448985716171</v>
      </c>
      <c r="CI43" s="116">
        <f t="shared" si="23"/>
        <v>5.7567808034042898</v>
      </c>
      <c r="CJ43" s="113">
        <v>3.7933857988513267</v>
      </c>
      <c r="CK43" s="113">
        <v>3.4649383185843341</v>
      </c>
      <c r="CL43" s="113">
        <v>10.012018292777208</v>
      </c>
      <c r="CQ43" s="116">
        <f t="shared" si="24"/>
        <v>3.0227740604940139</v>
      </c>
      <c r="CR43" s="113">
        <v>3.9148735860645263</v>
      </c>
      <c r="CS43" s="113">
        <v>3.6480457055013469</v>
      </c>
      <c r="CT43" s="113">
        <v>2.3975024154866809</v>
      </c>
      <c r="CY43" s="118">
        <v>45797</v>
      </c>
      <c r="CZ43" s="113">
        <v>18.282083333333333</v>
      </c>
      <c r="DA43" s="113">
        <v>21.2</v>
      </c>
    </row>
    <row r="44" spans="1:105">
      <c r="D44" s="115">
        <f t="shared" si="25"/>
        <v>43</v>
      </c>
      <c r="E44" s="116">
        <f t="shared" si="0"/>
        <v>1.9555439720555938</v>
      </c>
      <c r="F44" s="116">
        <f t="shared" si="1"/>
        <v>0.25554397205559387</v>
      </c>
      <c r="G44" s="116">
        <f t="shared" si="2"/>
        <v>0.25554397205559387</v>
      </c>
      <c r="H44" s="119">
        <f t="shared" si="3"/>
        <v>4.8228951818367772e-004</v>
      </c>
      <c r="I44" s="119">
        <f t="shared" si="27"/>
        <v>0.50319511882074652</v>
      </c>
      <c r="K44" s="116">
        <f t="shared" si="5"/>
        <v>2.2990868256766208</v>
      </c>
      <c r="L44" s="116">
        <f t="shared" si="6"/>
        <v>3.0777553701358649</v>
      </c>
      <c r="M44" s="116">
        <f t="shared" si="7"/>
        <v>7.0330913390890721</v>
      </c>
      <c r="N44" s="116">
        <f t="shared" si="8"/>
        <v>3.1361862618961118</v>
      </c>
      <c r="O44" s="116">
        <f t="shared" si="9"/>
        <v>1.1691800468175504</v>
      </c>
      <c r="P44" s="116">
        <f t="shared" si="10"/>
        <v>1.446764331527483</v>
      </c>
      <c r="Q44" s="116">
        <f t="shared" si="11"/>
        <v>1.9555439720555938</v>
      </c>
      <c r="R44" s="116">
        <f t="shared" si="12"/>
        <v>2.6741555590416781</v>
      </c>
      <c r="S44" s="116">
        <f t="shared" si="13"/>
        <v>5.5365614796513896</v>
      </c>
      <c r="T44" s="116">
        <f t="shared" si="14"/>
        <v>2.4636411057146046</v>
      </c>
      <c r="W44" s="116">
        <f t="shared" si="15"/>
        <v>2.2990868256766208</v>
      </c>
      <c r="X44" s="113">
        <v>2.1062075376820197</v>
      </c>
      <c r="Y44" s="113">
        <v>2.280231082389172</v>
      </c>
      <c r="Z44" s="113">
        <v>2.5108218569586711</v>
      </c>
      <c r="AC44" s="115"/>
      <c r="AE44" s="116">
        <f t="shared" si="16"/>
        <v>3.0777553701358649</v>
      </c>
      <c r="AF44" s="113">
        <v>3.0821010784362581</v>
      </c>
      <c r="AG44" s="113">
        <v>3.2401575439970918</v>
      </c>
      <c r="AH44" s="113">
        <v>2.9110074879742451</v>
      </c>
      <c r="AK44" s="115"/>
      <c r="AM44" s="116">
        <f t="shared" si="17"/>
        <v>7.0330913390890721</v>
      </c>
      <c r="AN44" s="113">
        <v>3.4123279228315941</v>
      </c>
      <c r="AO44" s="113">
        <v>3.4063777021584722</v>
      </c>
      <c r="AP44" s="113">
        <v>10.659804976019672</v>
      </c>
      <c r="AS44" s="115"/>
      <c r="AU44" s="116">
        <f t="shared" si="18"/>
        <v>3.1361862618961118</v>
      </c>
      <c r="AV44" s="113">
        <v>2.8115351031298528</v>
      </c>
      <c r="AW44" s="113">
        <v>4.0519182368636111</v>
      </c>
      <c r="AX44" s="113">
        <v>2.5451054456948707</v>
      </c>
      <c r="BA44" s="115"/>
      <c r="BC44" s="116">
        <f t="shared" si="19"/>
        <v>1.1691800468175504</v>
      </c>
      <c r="BD44" s="113">
        <v>1.2022022855920902</v>
      </c>
      <c r="BE44" s="113">
        <v>1.826422789346082</v>
      </c>
      <c r="BF44" s="113">
        <v>0.47891506551447877</v>
      </c>
      <c r="BI44" s="115"/>
      <c r="BK44" s="116">
        <f t="shared" si="20"/>
        <v>1.446764331527483</v>
      </c>
      <c r="BL44" s="113">
        <v>1.257261077394052</v>
      </c>
      <c r="BM44" s="113">
        <v>2.1192171545144989</v>
      </c>
      <c r="BN44" s="113">
        <v>0.96381476267389843</v>
      </c>
      <c r="BS44" s="116">
        <f t="shared" si="21"/>
        <v>1.9555439720555938</v>
      </c>
      <c r="BT44" s="113">
        <v>2.2653289252250683</v>
      </c>
      <c r="BU44" s="113">
        <v>3.000581893375081</v>
      </c>
      <c r="BV44" s="113">
        <v>0.6007210975666325</v>
      </c>
      <c r="CA44" s="116">
        <f t="shared" si="22"/>
        <v>2.6741555590416781</v>
      </c>
      <c r="CB44" s="113">
        <v>2.0951016760458212</v>
      </c>
      <c r="CC44" s="113">
        <v>3.7452379640834565</v>
      </c>
      <c r="CD44" s="113">
        <v>2.1821270369957571</v>
      </c>
      <c r="CI44" s="116">
        <f t="shared" si="23"/>
        <v>5.5365614796513896</v>
      </c>
      <c r="CJ44" s="113">
        <v>2.3957059558044835</v>
      </c>
      <c r="CK44" s="113">
        <v>3.4203424825435529</v>
      </c>
      <c r="CL44" s="113">
        <v>10.793636000606133</v>
      </c>
      <c r="CQ44" s="116">
        <f t="shared" si="24"/>
        <v>2.4636411057146046</v>
      </c>
      <c r="CR44" s="113">
        <v>2.4683031059803766</v>
      </c>
      <c r="CS44" s="113">
        <v>3.1364333747092403</v>
      </c>
      <c r="CT44" s="113">
        <v>1.7908488367199691</v>
      </c>
      <c r="CY44" s="118">
        <v>45798</v>
      </c>
      <c r="CZ44" s="113">
        <v>19.072083333333332</v>
      </c>
      <c r="DA44" s="113">
        <v>21.7</v>
      </c>
    </row>
    <row r="45" spans="1:105">
      <c r="D45" s="115">
        <f t="shared" si="25"/>
        <v>44</v>
      </c>
      <c r="E45" s="116">
        <f t="shared" si="0"/>
        <v>1.8299702450263944</v>
      </c>
      <c r="F45" s="116">
        <f t="shared" si="1"/>
        <v>0.12997024502639443</v>
      </c>
      <c r="G45" s="116">
        <f t="shared" si="2"/>
        <v>0.12997024502639443</v>
      </c>
      <c r="H45" s="119">
        <f t="shared" si="3"/>
        <v>2.4529354516864709e-004</v>
      </c>
      <c r="I45" s="119">
        <f t="shared" si="27"/>
        <v>0.4708828377387716</v>
      </c>
      <c r="K45" s="116">
        <f t="shared" si="5"/>
        <v>2.6522213314147791</v>
      </c>
      <c r="L45" s="116">
        <f t="shared" si="6"/>
        <v>3.3859329677199721</v>
      </c>
      <c r="M45" s="116">
        <f t="shared" si="7"/>
        <v>7.0625821004892941</v>
      </c>
      <c r="N45" s="116">
        <f t="shared" si="8"/>
        <v>3.9468591749815123</v>
      </c>
      <c r="O45" s="116">
        <f t="shared" si="9"/>
        <v>1.6540895174396721</v>
      </c>
      <c r="P45" s="116">
        <f t="shared" si="10"/>
        <v>1.8654169019066087</v>
      </c>
      <c r="Q45" s="116">
        <f t="shared" si="11"/>
        <v>1.8299702450263944</v>
      </c>
      <c r="R45" s="116">
        <f t="shared" si="12"/>
        <v>2.5640437135990775</v>
      </c>
      <c r="S45" s="116">
        <f t="shared" si="13"/>
        <v>5.6024133075653451</v>
      </c>
      <c r="T45" s="116">
        <f t="shared" si="14"/>
        <v>2.0928704392148916</v>
      </c>
      <c r="W45" s="116">
        <f t="shared" si="15"/>
        <v>2.6522213314147791</v>
      </c>
      <c r="X45" s="113">
        <v>4.5744403382452417</v>
      </c>
      <c r="Y45" s="113">
        <v>2.80382476414225</v>
      </c>
      <c r="Z45" s="113">
        <v>0.57839889185684634</v>
      </c>
      <c r="AC45" s="115"/>
      <c r="AE45" s="116">
        <f t="shared" si="16"/>
        <v>3.3859329677199721</v>
      </c>
      <c r="AF45" s="113">
        <v>5.3063696951719201</v>
      </c>
      <c r="AG45" s="113">
        <v>3.8306282309487427</v>
      </c>
      <c r="AH45" s="113">
        <v>1.0208009770392525</v>
      </c>
      <c r="AK45" s="115"/>
      <c r="AM45" s="116">
        <f t="shared" si="17"/>
        <v>7.0625821004892941</v>
      </c>
      <c r="AN45" s="113">
        <v>6.2501242605531342</v>
      </c>
      <c r="AO45" s="113">
        <v>4.1760039969787606</v>
      </c>
      <c r="AP45" s="113">
        <v>9.9491602039998277</v>
      </c>
      <c r="AS45" s="115"/>
      <c r="AU45" s="116">
        <f t="shared" si="18"/>
        <v>3.9468591749815123</v>
      </c>
      <c r="AV45" s="113">
        <v>6.3467262677195944</v>
      </c>
      <c r="AW45" s="113">
        <v>4.3785866285036743</v>
      </c>
      <c r="AX45" s="113">
        <v>1.1152646287212689</v>
      </c>
      <c r="BA45" s="115"/>
      <c r="BC45" s="116">
        <f t="shared" si="19"/>
        <v>1.6540895174396721</v>
      </c>
      <c r="BD45" s="113">
        <v>2.5778843838226146</v>
      </c>
      <c r="BE45" s="113">
        <v>2.170845609256518</v>
      </c>
      <c r="BF45" s="113">
        <v>0.21353855923988324</v>
      </c>
      <c r="BI45" s="115"/>
      <c r="BK45" s="116">
        <f t="shared" si="20"/>
        <v>1.8654169019066087</v>
      </c>
      <c r="BL45" s="113">
        <v>3.0202538980185478</v>
      </c>
      <c r="BM45" s="113">
        <v>2.1462494566942043</v>
      </c>
      <c r="BN45" s="113">
        <v>0.42974735100707417</v>
      </c>
      <c r="BS45" s="116">
        <f t="shared" si="21"/>
        <v>1.8299702450263944</v>
      </c>
      <c r="BT45" s="113">
        <v>3.2129317497021481</v>
      </c>
      <c r="BU45" s="113">
        <v>2.2769789853770348</v>
      </c>
      <c r="BV45" s="113">
        <v>0</v>
      </c>
      <c r="CA45" s="116">
        <f t="shared" si="22"/>
        <v>2.5640437135990775</v>
      </c>
      <c r="CB45" s="113">
        <v>3.7575546926681405</v>
      </c>
      <c r="CC45" s="113">
        <v>3.2158926930821741</v>
      </c>
      <c r="CD45" s="113">
        <v>0.71868375504691762</v>
      </c>
      <c r="CI45" s="116">
        <f t="shared" si="23"/>
        <v>5.6024133075653451</v>
      </c>
      <c r="CJ45" s="113">
        <v>3.9436754213148917</v>
      </c>
      <c r="CK45" s="113">
        <v>2.9769195209610206</v>
      </c>
      <c r="CL45" s="113">
        <v>9.8866449804201206</v>
      </c>
      <c r="CQ45" s="116">
        <f t="shared" si="24"/>
        <v>2.0928704392148916</v>
      </c>
      <c r="CR45" s="113">
        <v>4.0258353259256188</v>
      </c>
      <c r="CS45" s="113">
        <v>3.2458729022056625</v>
      </c>
      <c r="CT45" s="113">
        <v>0.9398679762241211</v>
      </c>
      <c r="CY45" s="118">
        <v>45799</v>
      </c>
      <c r="CZ45" s="113">
        <v>19.569583333333334</v>
      </c>
      <c r="DA45" s="113">
        <v>21.3</v>
      </c>
    </row>
    <row r="46" spans="1:105">
      <c r="D46" s="115">
        <f t="shared" si="25"/>
        <v>45</v>
      </c>
      <c r="E46" s="116">
        <f t="shared" si="0"/>
        <v>2.8402917298968116</v>
      </c>
      <c r="F46" s="116">
        <f t="shared" si="1"/>
        <v>1.1402917298968116</v>
      </c>
      <c r="G46" s="116">
        <f t="shared" si="2"/>
        <v>1.1402917298968116</v>
      </c>
      <c r="H46" s="119">
        <f t="shared" si="3"/>
        <v>2.1520787384533696e-003</v>
      </c>
      <c r="I46" s="119">
        <f t="shared" si="27"/>
        <v>0.73085594337654636</v>
      </c>
      <c r="K46" s="116">
        <f t="shared" si="5"/>
        <v>2.5775038701573068</v>
      </c>
      <c r="L46" s="116">
        <f t="shared" si="6"/>
        <v>3.1474159257223278</v>
      </c>
      <c r="M46" s="116">
        <f t="shared" si="7"/>
        <v>6.2335481305136113</v>
      </c>
      <c r="N46" s="116">
        <f t="shared" si="8"/>
        <v>3.609851470422953</v>
      </c>
      <c r="O46" s="116">
        <f t="shared" si="9"/>
        <v>1.9547797187861595</v>
      </c>
      <c r="P46" s="116">
        <f t="shared" si="10"/>
        <v>2.1427190069794917</v>
      </c>
      <c r="Q46" s="116">
        <f t="shared" si="11"/>
        <v>2.8402917298968116</v>
      </c>
      <c r="R46" s="116">
        <f t="shared" si="12"/>
        <v>3.8790724668802539</v>
      </c>
      <c r="S46" s="116">
        <f t="shared" si="13"/>
        <v>5.5131117927085391</v>
      </c>
      <c r="T46" s="116">
        <f t="shared" si="14"/>
        <v>3.9939741271477338</v>
      </c>
      <c r="W46" s="116">
        <f t="shared" si="15"/>
        <v>2.5775038701573068</v>
      </c>
      <c r="X46" s="113">
        <v>2.6121786661343425</v>
      </c>
      <c r="Y46" s="113">
        <v>4.3424969200186689</v>
      </c>
      <c r="Z46" s="113">
        <v>0.77783602431890908</v>
      </c>
      <c r="AC46" s="115"/>
      <c r="AE46" s="116">
        <f t="shared" si="16"/>
        <v>3.1474159257223278</v>
      </c>
      <c r="AF46" s="113">
        <v>3.8975995731310253</v>
      </c>
      <c r="AG46" s="113">
        <v>4.0300883267494649</v>
      </c>
      <c r="AH46" s="113">
        <v>1.5145598772864921</v>
      </c>
      <c r="AK46" s="115"/>
      <c r="AM46" s="116">
        <f t="shared" si="17"/>
        <v>6.2335481305136113</v>
      </c>
      <c r="AN46" s="113">
        <v>3.8865338190324437</v>
      </c>
      <c r="AO46" s="113">
        <v>4.4610585148850754</v>
      </c>
      <c r="AP46" s="113">
        <v>8.0060377461421464</v>
      </c>
      <c r="AS46" s="115"/>
      <c r="AU46" s="116">
        <f t="shared" si="18"/>
        <v>3.609851470422953</v>
      </c>
      <c r="AV46" s="113">
        <v>3.1831012715934492</v>
      </c>
      <c r="AW46" s="113">
        <v>5.213326209562215</v>
      </c>
      <c r="AX46" s="113">
        <v>2.4331269301131941</v>
      </c>
      <c r="BA46" s="115"/>
      <c r="BC46" s="116">
        <f t="shared" si="19"/>
        <v>1.9547797187861595</v>
      </c>
      <c r="BD46" s="113">
        <v>1.1127829876420725</v>
      </c>
      <c r="BE46" s="113">
        <v>3.6517513857111172</v>
      </c>
      <c r="BF46" s="113">
        <v>1.0998047830052886</v>
      </c>
      <c r="BI46" s="115"/>
      <c r="BK46" s="116">
        <f t="shared" si="20"/>
        <v>2.1427190069794917</v>
      </c>
      <c r="BL46" s="113">
        <v>1.4866966859236939</v>
      </c>
      <c r="BM46" s="113">
        <v>3.0819607781433795</v>
      </c>
      <c r="BN46" s="113">
        <v>1.8594995568714021</v>
      </c>
      <c r="BS46" s="116">
        <f t="shared" si="21"/>
        <v>2.8402917298968116</v>
      </c>
      <c r="BT46" s="113">
        <v>3.557654772393271</v>
      </c>
      <c r="BU46" s="113">
        <v>2.8311646941252677</v>
      </c>
      <c r="BV46" s="113">
        <v>2.1320557231718946</v>
      </c>
      <c r="CA46" s="116">
        <f t="shared" si="22"/>
        <v>3.8790724668802539</v>
      </c>
      <c r="CB46" s="113">
        <v>4.2707841857857129</v>
      </c>
      <c r="CC46" s="113">
        <v>3.6945112151954502</v>
      </c>
      <c r="CD46" s="113">
        <v>3.671921999659598</v>
      </c>
      <c r="CI46" s="116">
        <f t="shared" si="23"/>
        <v>5.5131117927085391</v>
      </c>
      <c r="CJ46" s="113">
        <v>5.1427368193361147</v>
      </c>
      <c r="CK46" s="113">
        <v>3.8951438253518029</v>
      </c>
      <c r="CL46" s="113">
        <v>7.5014547334377015</v>
      </c>
      <c r="CQ46" s="116">
        <f t="shared" si="24"/>
        <v>3.9939741271477338</v>
      </c>
      <c r="CR46" s="113">
        <v>4.4754414540169316</v>
      </c>
      <c r="CS46" s="113">
        <v>3.7595927970695011</v>
      </c>
      <c r="CT46" s="113">
        <v>4.228355457225967</v>
      </c>
      <c r="CY46" s="118">
        <v>45800</v>
      </c>
      <c r="CZ46" s="113">
        <v>19.277916666666666</v>
      </c>
      <c r="DA46" s="113">
        <v>19.3</v>
      </c>
    </row>
    <row r="47" spans="1:105">
      <c r="D47" s="115">
        <f t="shared" si="25"/>
        <v>46</v>
      </c>
      <c r="E47" s="116">
        <f t="shared" si="0"/>
        <v>1.8111494927156875</v>
      </c>
      <c r="F47" s="116">
        <f t="shared" si="1"/>
        <v>0.11114949271568753</v>
      </c>
      <c r="G47" s="116">
        <f t="shared" si="2"/>
        <v>0.11114949271568753</v>
      </c>
      <c r="H47" s="119">
        <f t="shared" si="3"/>
        <v>2.0977303771637013e-004</v>
      </c>
      <c r="I47" s="119">
        <f t="shared" si="27"/>
        <v>0.46603993426505069</v>
      </c>
      <c r="K47" s="116">
        <f t="shared" si="5"/>
        <v>2.229997409345478</v>
      </c>
      <c r="L47" s="116">
        <f t="shared" si="6"/>
        <v>3.1655582831039824</v>
      </c>
      <c r="M47" s="116">
        <f t="shared" si="7"/>
        <v>5.1744479687471694</v>
      </c>
      <c r="N47" s="116">
        <f t="shared" si="8"/>
        <v>3.0042380503778312</v>
      </c>
      <c r="O47" s="116">
        <f t="shared" si="9"/>
        <v>1.2887085723070271</v>
      </c>
      <c r="P47" s="116">
        <f t="shared" si="10"/>
        <v>1.291234996035878</v>
      </c>
      <c r="Q47" s="116">
        <f t="shared" si="11"/>
        <v>1.8111494927156875</v>
      </c>
      <c r="R47" s="116">
        <f t="shared" si="12"/>
        <v>2.5495165333958778</v>
      </c>
      <c r="S47" s="116">
        <f t="shared" si="13"/>
        <v>4.0757994598544238</v>
      </c>
      <c r="T47" s="116">
        <f t="shared" si="14"/>
        <v>2.8740353700578232</v>
      </c>
      <c r="W47" s="116">
        <f t="shared" si="15"/>
        <v>2.229997409345478</v>
      </c>
      <c r="X47" s="113">
        <v>2.0806877578241427</v>
      </c>
      <c r="Y47" s="113">
        <v>2.6771289710877628</v>
      </c>
      <c r="Z47" s="113">
        <v>1.9321754991245295</v>
      </c>
      <c r="AC47" s="115"/>
      <c r="AE47" s="116">
        <f t="shared" si="16"/>
        <v>3.1655582831039824</v>
      </c>
      <c r="AF47" s="113">
        <v>3.4159588115164916</v>
      </c>
      <c r="AG47" s="113">
        <v>3.2157661597832212</v>
      </c>
      <c r="AH47" s="113">
        <v>2.8649498780122338</v>
      </c>
      <c r="AK47" s="115"/>
      <c r="AM47" s="116">
        <f t="shared" si="17"/>
        <v>5.1744479687471694</v>
      </c>
      <c r="AN47" s="113">
        <v>3.5272976570066579</v>
      </c>
      <c r="AO47" s="113">
        <v>3.2776593527769839</v>
      </c>
      <c r="AP47" s="113">
        <v>7.0712365847173553</v>
      </c>
      <c r="AS47" s="115"/>
      <c r="AU47" s="116">
        <f t="shared" si="18"/>
        <v>3.0042380503778312</v>
      </c>
      <c r="AV47" s="113">
        <v>2.9287004923192264</v>
      </c>
      <c r="AW47" s="113">
        <v>3.7195847860393587</v>
      </c>
      <c r="AX47" s="113">
        <v>2.364428872774909</v>
      </c>
      <c r="BA47" s="115"/>
      <c r="BC47" s="116">
        <f t="shared" si="19"/>
        <v>1.2887085723070271</v>
      </c>
      <c r="BD47" s="113">
        <v>1.3403669270092837</v>
      </c>
      <c r="BE47" s="113">
        <v>1.0543550030490509</v>
      </c>
      <c r="BF47" s="113">
        <v>1.4714037868627465</v>
      </c>
      <c r="BI47" s="115"/>
      <c r="BK47" s="116">
        <f t="shared" si="20"/>
        <v>1.291234996035878</v>
      </c>
      <c r="BL47" s="113">
        <v>1.5121878536576412</v>
      </c>
      <c r="BM47" s="113">
        <v>0.70545953140133155</v>
      </c>
      <c r="BN47" s="113">
        <v>1.6560576030486616</v>
      </c>
      <c r="BS47" s="116">
        <f t="shared" si="21"/>
        <v>1.8111494927156875</v>
      </c>
      <c r="BT47" s="113">
        <v>2.0414294351656181</v>
      </c>
      <c r="BU47" s="113">
        <v>0.55673037436136785</v>
      </c>
      <c r="BV47" s="113">
        <v>2.8352886686200769</v>
      </c>
      <c r="CA47" s="116">
        <f t="shared" si="22"/>
        <v>2.5495165333958778</v>
      </c>
      <c r="CB47" s="113">
        <v>2.8363325166466895</v>
      </c>
      <c r="CC47" s="113">
        <v>2.1413184317834926</v>
      </c>
      <c r="CD47" s="113">
        <v>2.6708986517574509</v>
      </c>
      <c r="CI47" s="116">
        <f t="shared" si="23"/>
        <v>4.0757994598544238</v>
      </c>
      <c r="CJ47" s="113">
        <v>3.4565935998816513</v>
      </c>
      <c r="CK47" s="113">
        <v>2.3689323101913762</v>
      </c>
      <c r="CL47" s="113">
        <v>6.4018724694902449</v>
      </c>
      <c r="CQ47" s="116">
        <f t="shared" si="24"/>
        <v>2.8740353700578232</v>
      </c>
      <c r="CR47" s="113">
        <v>3.0794178815797308</v>
      </c>
      <c r="CS47" s="113">
        <v>1.445997229642116</v>
      </c>
      <c r="CT47" s="113">
        <v>4.3020735104735301</v>
      </c>
      <c r="CY47" s="118">
        <v>45801</v>
      </c>
      <c r="CZ47" s="113">
        <v>18.004999999999999</v>
      </c>
      <c r="DA47" s="113">
        <v>17.600000000000001</v>
      </c>
    </row>
    <row r="48" spans="1:105">
      <c r="D48" s="115">
        <f t="shared" si="25"/>
        <v>47</v>
      </c>
      <c r="E48" s="116">
        <f t="shared" si="0"/>
        <v>1.7804046614186539</v>
      </c>
      <c r="F48" s="116">
        <f t="shared" si="1"/>
        <v>8.0404661418653989e-002</v>
      </c>
      <c r="G48" s="116">
        <f t="shared" si="2"/>
        <v>8.0404661418653989e-002</v>
      </c>
      <c r="H48" s="119">
        <f t="shared" si="3"/>
        <v>1.517481516131717e-004</v>
      </c>
      <c r="I48" s="119">
        <f t="shared" si="27"/>
        <v>0.45812876005536396</v>
      </c>
      <c r="K48" s="116">
        <f t="shared" si="5"/>
        <v>3.0882441837211712</v>
      </c>
      <c r="L48" s="116">
        <f t="shared" si="6"/>
        <v>3.7223868741130182</v>
      </c>
      <c r="M48" s="116">
        <f t="shared" si="7"/>
        <v>5.9882595694654466</v>
      </c>
      <c r="N48" s="116">
        <f t="shared" si="8"/>
        <v>3.4419040029690087</v>
      </c>
      <c r="O48" s="116">
        <f t="shared" si="9"/>
        <v>1.1163490938940142</v>
      </c>
      <c r="P48" s="116">
        <f t="shared" si="10"/>
        <v>1.7722605054369895</v>
      </c>
      <c r="Q48" s="116">
        <f t="shared" si="11"/>
        <v>1.7804046614186539</v>
      </c>
      <c r="R48" s="116">
        <f t="shared" si="12"/>
        <v>2.7630434143756299</v>
      </c>
      <c r="S48" s="116">
        <f t="shared" si="13"/>
        <v>4.4736714632339014</v>
      </c>
      <c r="T48" s="116">
        <f t="shared" si="14"/>
        <v>3.488712581039576</v>
      </c>
      <c r="W48" s="116">
        <f t="shared" si="15"/>
        <v>3.0882441837211712</v>
      </c>
      <c r="X48" s="113">
        <v>2.1613836326509897</v>
      </c>
      <c r="Y48" s="113">
        <v>4.7087735909401305</v>
      </c>
      <c r="Z48" s="113">
        <v>2.3945753275723942</v>
      </c>
      <c r="AC48" s="115"/>
      <c r="AE48" s="116">
        <f t="shared" si="16"/>
        <v>3.7223868741130182</v>
      </c>
      <c r="AF48" s="113">
        <v>2.8671270443218351</v>
      </c>
      <c r="AG48" s="113">
        <v>5.2008676498982149</v>
      </c>
      <c r="AH48" s="113">
        <v>3.0991659281190032</v>
      </c>
      <c r="AK48" s="115"/>
      <c r="AM48" s="116">
        <f t="shared" si="17"/>
        <v>5.9882595694654466</v>
      </c>
      <c r="AN48" s="113">
        <v>2.6193080385156589</v>
      </c>
      <c r="AO48" s="113">
        <v>4.7643292470904539</v>
      </c>
      <c r="AP48" s="113">
        <v>7.2121898918404392</v>
      </c>
      <c r="AS48" s="115"/>
      <c r="AU48" s="116">
        <f t="shared" si="18"/>
        <v>3.4419040029690087</v>
      </c>
      <c r="AV48" s="113">
        <v>2.4716612451050302</v>
      </c>
      <c r="AW48" s="113">
        <v>4.916427012778624</v>
      </c>
      <c r="AX48" s="113">
        <v>2.9376237510233723</v>
      </c>
      <c r="BA48" s="115"/>
      <c r="BC48" s="116">
        <f t="shared" si="19"/>
        <v>1.1163490938940142</v>
      </c>
      <c r="BD48" s="113">
        <v>0.88941369309831775</v>
      </c>
      <c r="BE48" s="113">
        <v>1.2481229852930484</v>
      </c>
      <c r="BF48" s="113">
        <v>1.2115106032906766</v>
      </c>
      <c r="BI48" s="115"/>
      <c r="BK48" s="116">
        <f t="shared" si="20"/>
        <v>1.7722605054369895</v>
      </c>
      <c r="BL48" s="113">
        <v>1.3610264168441648</v>
      </c>
      <c r="BM48" s="113">
        <v>2.7163194473495724</v>
      </c>
      <c r="BN48" s="113">
        <v>1.2394356521172318</v>
      </c>
      <c r="BS48" s="116">
        <f t="shared" si="21"/>
        <v>1.7804046614186539</v>
      </c>
      <c r="BT48" s="113">
        <v>0.83227510312965702</v>
      </c>
      <c r="BU48" s="113">
        <v>2.803365121977619</v>
      </c>
      <c r="BV48" s="113">
        <v>1.7055737591486861</v>
      </c>
      <c r="CA48" s="116">
        <f t="shared" si="22"/>
        <v>2.7630434143756299</v>
      </c>
      <c r="CB48" s="113">
        <v>2.094106648414801</v>
      </c>
      <c r="CC48" s="113">
        <v>4.1712277147262586</v>
      </c>
      <c r="CD48" s="113">
        <v>2.0237958799858302</v>
      </c>
      <c r="CI48" s="116">
        <f t="shared" si="23"/>
        <v>4.4736714632339014</v>
      </c>
      <c r="CJ48" s="113">
        <v>2.3052907841218082</v>
      </c>
      <c r="CK48" s="113">
        <v>4.4530494706677262</v>
      </c>
      <c r="CL48" s="113">
        <v>6.6626741349121712</v>
      </c>
      <c r="CQ48" s="116">
        <f t="shared" si="24"/>
        <v>3.488712581039576</v>
      </c>
      <c r="CR48" s="113">
        <v>2.0412154946467336</v>
      </c>
      <c r="CS48" s="113">
        <v>4.1314380705351237</v>
      </c>
      <c r="CT48" s="113">
        <v>2.845987091544028</v>
      </c>
      <c r="CY48" s="118">
        <v>45802</v>
      </c>
      <c r="CZ48" s="113">
        <v>17.892083333333336</v>
      </c>
      <c r="DA48" s="113">
        <v>20</v>
      </c>
    </row>
    <row r="49" spans="4:105">
      <c r="D49" s="115">
        <f t="shared" si="25"/>
        <v>48</v>
      </c>
      <c r="E49" s="116">
        <f t="shared" si="0"/>
        <v>2.5299511019823053</v>
      </c>
      <c r="F49" s="116">
        <f t="shared" si="1"/>
        <v>0.82995110198230537</v>
      </c>
      <c r="G49" s="116">
        <f t="shared" si="2"/>
        <v>0.82995110198230537</v>
      </c>
      <c r="H49" s="119">
        <f t="shared" si="3"/>
        <v>1.5663711958111763e-003</v>
      </c>
      <c r="I49" s="119">
        <f t="shared" si="27"/>
        <v>0.65099995886795281</v>
      </c>
      <c r="K49" s="116">
        <f t="shared" si="5"/>
        <v>2.8729757250929508</v>
      </c>
      <c r="L49" s="116">
        <f t="shared" si="6"/>
        <v>3.623800250206362</v>
      </c>
      <c r="M49" s="116">
        <f t="shared" si="7"/>
        <v>5.7041157534737756</v>
      </c>
      <c r="N49" s="116">
        <f t="shared" si="8"/>
        <v>3.6777140765689116</v>
      </c>
      <c r="O49" s="116">
        <f t="shared" si="9"/>
        <v>1.6639682625551242</v>
      </c>
      <c r="P49" s="116">
        <f t="shared" si="10"/>
        <v>2.1635595428581147</v>
      </c>
      <c r="Q49" s="116">
        <f t="shared" si="11"/>
        <v>2.5299511019823053</v>
      </c>
      <c r="R49" s="116">
        <f t="shared" si="12"/>
        <v>3.2768893864160602</v>
      </c>
      <c r="S49" s="116">
        <f t="shared" si="13"/>
        <v>5.0306023906691921</v>
      </c>
      <c r="T49" s="116">
        <f t="shared" si="14"/>
        <v>3.112701564162176</v>
      </c>
      <c r="W49" s="116">
        <f t="shared" si="15"/>
        <v>2.8729757250929508</v>
      </c>
      <c r="X49" s="113">
        <v>3.5727085427045178</v>
      </c>
      <c r="Y49" s="113">
        <v>3.1955511191620118</v>
      </c>
      <c r="Z49" s="113">
        <v>1.8506675134123216</v>
      </c>
      <c r="AC49" s="115"/>
      <c r="AE49" s="116">
        <f t="shared" si="16"/>
        <v>3.623800250206362</v>
      </c>
      <c r="AF49" s="113">
        <v>4.9184047075527619</v>
      </c>
      <c r="AG49" s="113">
        <v>3.1955511191620118</v>
      </c>
      <c r="AH49" s="113">
        <v>2.7574449239043131</v>
      </c>
      <c r="AK49" s="115"/>
      <c r="AM49" s="116">
        <f t="shared" si="17"/>
        <v>5.7041157534737756</v>
      </c>
      <c r="AN49" s="113">
        <v>4.1711794890607168</v>
      </c>
      <c r="AO49" s="113">
        <v>3.6580586427554449</v>
      </c>
      <c r="AP49" s="113">
        <v>7.7501728641921055</v>
      </c>
      <c r="AS49" s="115"/>
      <c r="AU49" s="116">
        <f t="shared" si="18"/>
        <v>3.6777140765689116</v>
      </c>
      <c r="AV49" s="113">
        <v>4.4611773219207826</v>
      </c>
      <c r="AW49" s="113">
        <v>3.8770128822203596</v>
      </c>
      <c r="AX49" s="113">
        <v>2.694952025565593</v>
      </c>
      <c r="BA49" s="115"/>
      <c r="BC49" s="116">
        <f t="shared" si="19"/>
        <v>1.6639682625551242</v>
      </c>
      <c r="BD49" s="113">
        <v>2.552453183328383</v>
      </c>
      <c r="BE49" s="113">
        <v>0.91322250713087483</v>
      </c>
      <c r="BF49" s="113">
        <v>1.5262290972061152</v>
      </c>
      <c r="BI49" s="115"/>
      <c r="BK49" s="116">
        <f t="shared" si="20"/>
        <v>2.1635595428581147</v>
      </c>
      <c r="BL49" s="113">
        <v>2.9032061165336689</v>
      </c>
      <c r="BM49" s="113">
        <v>1.7189894040282967</v>
      </c>
      <c r="BN49" s="113">
        <v>1.8684831080123783</v>
      </c>
      <c r="BS49" s="116">
        <f t="shared" si="21"/>
        <v>2.5299511019823053</v>
      </c>
      <c r="BT49" s="113">
        <v>2.8659743912423141</v>
      </c>
      <c r="BU49" s="113">
        <v>2.3822868801257999</v>
      </c>
      <c r="BV49" s="113">
        <v>2.3415920345788024</v>
      </c>
      <c r="CA49" s="116">
        <f t="shared" si="22"/>
        <v>3.2768893864160602</v>
      </c>
      <c r="CB49" s="113">
        <v>3.8429536629560528</v>
      </c>
      <c r="CC49" s="113">
        <v>2.9476764083743374</v>
      </c>
      <c r="CD49" s="113">
        <v>3.0400380879177891</v>
      </c>
      <c r="CI49" s="116">
        <f t="shared" si="23"/>
        <v>5.0306023906691921</v>
      </c>
      <c r="CJ49" s="113">
        <v>3.7550068325681174</v>
      </c>
      <c r="CK49" s="113">
        <v>4.0292876774231106</v>
      </c>
      <c r="CL49" s="113">
        <v>7.3075126620163502</v>
      </c>
      <c r="CQ49" s="116">
        <f t="shared" si="24"/>
        <v>3.112701564162176</v>
      </c>
      <c r="CR49" s="113">
        <v>3.8180567246997796</v>
      </c>
      <c r="CS49" s="113">
        <v>3.1037256707609346</v>
      </c>
      <c r="CT49" s="113">
        <v>3.1216774575634179</v>
      </c>
      <c r="CY49" s="118">
        <v>45803</v>
      </c>
      <c r="CZ49" s="113">
        <v>18.10125</v>
      </c>
      <c r="DA49" s="113">
        <v>18.3</v>
      </c>
    </row>
    <row r="50" spans="4:105">
      <c r="D50" s="115">
        <f t="shared" si="25"/>
        <v>49</v>
      </c>
      <c r="E50" s="116">
        <f t="shared" si="0"/>
        <v>2.1557539244329682</v>
      </c>
      <c r="F50" s="116">
        <f t="shared" si="1"/>
        <v>0.45575392443296825</v>
      </c>
      <c r="G50" s="116">
        <f t="shared" si="2"/>
        <v>0.45575392443296825</v>
      </c>
      <c r="H50" s="119">
        <f t="shared" si="3"/>
        <v>8.601468422713474e-004</v>
      </c>
      <c r="I50" s="119">
        <f t="shared" si="27"/>
        <v>0.55471258517039335</v>
      </c>
      <c r="K50" s="116">
        <f t="shared" si="5"/>
        <v>3.1294380423946868</v>
      </c>
      <c r="L50" s="116">
        <f t="shared" si="6"/>
        <v>3.8204214285297895</v>
      </c>
      <c r="M50" s="116">
        <f t="shared" si="7"/>
        <v>6.4510496895208327</v>
      </c>
      <c r="N50" s="116">
        <f t="shared" si="8"/>
        <v>3.6954351222707609</v>
      </c>
      <c r="O50" s="116">
        <f t="shared" si="9"/>
        <v>1.6315361007686651</v>
      </c>
      <c r="P50" s="116">
        <f t="shared" si="10"/>
        <v>2.1848905167096562</v>
      </c>
      <c r="Q50" s="116">
        <f t="shared" si="11"/>
        <v>2.1557539244329682</v>
      </c>
      <c r="R50" s="116">
        <f t="shared" si="12"/>
        <v>3.2834213798799241</v>
      </c>
      <c r="S50" s="116">
        <f t="shared" si="13"/>
        <v>5.4467679916475049</v>
      </c>
      <c r="T50" s="116">
        <f t="shared" si="14"/>
        <v>2.3422809442279924</v>
      </c>
      <c r="W50" s="116">
        <f t="shared" si="15"/>
        <v>3.1294380423946868</v>
      </c>
      <c r="X50" s="113">
        <v>3.7684475006632705</v>
      </c>
      <c r="Y50" s="113">
        <v>2.8535176855746198</v>
      </c>
      <c r="Z50" s="113">
        <v>2.7663489409461697</v>
      </c>
      <c r="AC50" s="115"/>
      <c r="AE50" s="116">
        <f t="shared" si="16"/>
        <v>3.8204214285297895</v>
      </c>
      <c r="AF50" s="113">
        <v>4.4856986630487379</v>
      </c>
      <c r="AG50" s="113">
        <v>3.3100805152665589</v>
      </c>
      <c r="AH50" s="113">
        <v>3.6654851072740726</v>
      </c>
      <c r="AK50" s="115"/>
      <c r="AM50" s="116">
        <f t="shared" si="17"/>
        <v>6.4510496895208327</v>
      </c>
      <c r="AN50" s="113">
        <v>3.9976044809473028</v>
      </c>
      <c r="AO50" s="113">
        <v>3.1394625027476368</v>
      </c>
      <c r="AP50" s="113">
        <v>9.7626368762940281</v>
      </c>
      <c r="AS50" s="115"/>
      <c r="AU50" s="116">
        <f t="shared" si="18"/>
        <v>3.6954351222707609</v>
      </c>
      <c r="AV50" s="113">
        <v>4.5661125356543746</v>
      </c>
      <c r="AW50" s="113">
        <v>3.2575999876192694</v>
      </c>
      <c r="AX50" s="113">
        <v>3.26259284353864</v>
      </c>
      <c r="BA50" s="115"/>
      <c r="BC50" s="116">
        <f t="shared" si="19"/>
        <v>1.6315361007686651</v>
      </c>
      <c r="BD50" s="113">
        <v>2.9386785101341681</v>
      </c>
      <c r="BE50" s="113">
        <v>0.30799451720749632</v>
      </c>
      <c r="BF50" s="113">
        <v>1.6479352749643306</v>
      </c>
      <c r="BI50" s="115"/>
      <c r="BK50" s="116">
        <f t="shared" si="20"/>
        <v>2.1848905167096562</v>
      </c>
      <c r="BL50" s="113">
        <v>3.9628239581144036</v>
      </c>
      <c r="BM50" s="113">
        <v>0.65790758335688482</v>
      </c>
      <c r="BN50" s="113">
        <v>1.9339400086576808</v>
      </c>
      <c r="BS50" s="116">
        <f t="shared" si="21"/>
        <v>2.1557539244329682</v>
      </c>
      <c r="BT50" s="113">
        <v>2.6859383448637391</v>
      </c>
      <c r="BU50" s="113">
        <v>0.97749866429291543</v>
      </c>
      <c r="BV50" s="113">
        <v>2.80382476414225</v>
      </c>
      <c r="CA50" s="116">
        <f t="shared" si="22"/>
        <v>3.2834213798799241</v>
      </c>
      <c r="CB50" s="113">
        <v>3.1369175100502198</v>
      </c>
      <c r="CC50" s="113">
        <v>2.5807438835145677</v>
      </c>
      <c r="CD50" s="113">
        <v>4.1326027460749861</v>
      </c>
      <c r="CI50" s="116">
        <f t="shared" si="23"/>
        <v>5.4467679916475049</v>
      </c>
      <c r="CJ50" s="113">
        <v>3.0541658991532481</v>
      </c>
      <c r="CK50" s="113">
        <v>3.3369778717894394</v>
      </c>
      <c r="CL50" s="113">
        <v>9.9491602039998277</v>
      </c>
      <c r="CQ50" s="116">
        <f t="shared" si="24"/>
        <v>2.3422809442279924</v>
      </c>
      <c r="CR50" s="113">
        <v>3.4511638110374125</v>
      </c>
      <c r="CS50" s="113">
        <v>1.5692636605991697</v>
      </c>
      <c r="CT50" s="113">
        <v>3.1152982278568149</v>
      </c>
      <c r="CY50" s="118">
        <v>45804</v>
      </c>
      <c r="CZ50" s="113">
        <v>17.547499999999999</v>
      </c>
      <c r="DA50" s="113">
        <v>17.399999999999999</v>
      </c>
    </row>
    <row r="51" spans="4:105">
      <c r="D51" s="115">
        <f t="shared" si="25"/>
        <v>50</v>
      </c>
      <c r="E51" s="116">
        <f t="shared" si="0"/>
        <v>1.1922182194240183</v>
      </c>
      <c r="F51" s="116">
        <f t="shared" si="1"/>
        <v>-0.50778178057598167</v>
      </c>
      <c r="G51" s="116" t="str">
        <f t="shared" si="2"/>
        <v/>
      </c>
      <c r="H51" s="119" t="str">
        <f t="shared" si="3"/>
        <v/>
      </c>
      <c r="I51" s="119">
        <f t="shared" si="27"/>
        <v>0.3067782658718311</v>
      </c>
      <c r="K51" s="116">
        <f t="shared" si="5"/>
        <v>2.67897618000482</v>
      </c>
      <c r="L51" s="116">
        <f t="shared" si="6"/>
        <v>2.9754020201854949</v>
      </c>
      <c r="M51" s="116">
        <f t="shared" si="7"/>
        <v>6.9922942545552331</v>
      </c>
      <c r="N51" s="116">
        <f t="shared" si="8"/>
        <v>3.1143936754539507</v>
      </c>
      <c r="O51" s="116">
        <f t="shared" si="9"/>
        <v>1.3525784564592602</v>
      </c>
      <c r="P51" s="116">
        <f t="shared" si="10"/>
        <v>1.7015626615962496</v>
      </c>
      <c r="Q51" s="116">
        <f t="shared" si="11"/>
        <v>1.1922182194240183</v>
      </c>
      <c r="R51" s="116">
        <f t="shared" si="12"/>
        <v>2.399005208596753</v>
      </c>
      <c r="S51" s="116">
        <f t="shared" si="13"/>
        <v>5.4165177319574722</v>
      </c>
      <c r="T51" s="116">
        <f t="shared" si="14"/>
        <v>1.3840540798304712</v>
      </c>
      <c r="W51" s="116">
        <f t="shared" si="15"/>
        <v>2.67897618000482</v>
      </c>
      <c r="X51" s="113">
        <v>3.5374863152713494</v>
      </c>
      <c r="Y51" s="113">
        <v>1.2139479084359199</v>
      </c>
      <c r="Z51" s="113">
        <v>3.2854943163071897</v>
      </c>
      <c r="AC51" s="115"/>
      <c r="AE51" s="116">
        <f t="shared" si="16"/>
        <v>2.9754020201854949</v>
      </c>
      <c r="AF51" s="113">
        <v>4.7046390004762708</v>
      </c>
      <c r="AG51" s="113">
        <v>0.73735539528987648</v>
      </c>
      <c r="AH51" s="113">
        <v>3.4842116647903385</v>
      </c>
      <c r="AK51" s="115"/>
      <c r="AM51" s="116">
        <f t="shared" si="17"/>
        <v>6.9922942545552331</v>
      </c>
      <c r="AN51" s="113">
        <v>4.0514445601012472</v>
      </c>
      <c r="AO51" s="113">
        <v>1.0013538645835816</v>
      </c>
      <c r="AP51" s="113">
        <v>12.983234644526885</v>
      </c>
      <c r="AS51" s="115"/>
      <c r="AU51" s="116">
        <f t="shared" si="18"/>
        <v>3.1143936754539507</v>
      </c>
      <c r="AV51" s="113">
        <v>4.8209247770740049</v>
      </c>
      <c r="AW51" s="113">
        <v>0.88695054882031943</v>
      </c>
      <c r="AX51" s="113">
        <v>3.6353057004675287</v>
      </c>
      <c r="BA51" s="115"/>
      <c r="BC51" s="116">
        <f t="shared" si="19"/>
        <v>1.3525784564592602</v>
      </c>
      <c r="BD51" s="113">
        <v>2.6600623776026855</v>
      </c>
      <c r="BE51" s="113">
        <v>0.27313330542372138</v>
      </c>
      <c r="BF51" s="113">
        <v>1.1245396863513741</v>
      </c>
      <c r="BI51" s="115"/>
      <c r="BK51" s="116">
        <f t="shared" si="20"/>
        <v>1.7015626615962496</v>
      </c>
      <c r="BL51" s="113">
        <v>2.7023912313675647</v>
      </c>
      <c r="BM51" s="113">
        <v>0.30994520595562391</v>
      </c>
      <c r="BN51" s="113">
        <v>2.0923515474655598</v>
      </c>
      <c r="BS51" s="116">
        <f t="shared" si="21"/>
        <v>1.1922182194240183</v>
      </c>
      <c r="BT51" s="113">
        <v>2.5435039717533088</v>
      </c>
      <c r="BU51" s="113">
        <v>0</v>
      </c>
      <c r="BV51" s="113">
        <v>1.0331506865187465</v>
      </c>
      <c r="CA51" s="116">
        <f t="shared" si="22"/>
        <v>2.399005208596753</v>
      </c>
      <c r="CB51" s="113">
        <v>3.281433340974552</v>
      </c>
      <c r="CC51" s="113">
        <v>1.5173252054115005</v>
      </c>
      <c r="CD51" s="113">
        <v>2.3982570794042068</v>
      </c>
      <c r="CI51" s="116">
        <f t="shared" si="23"/>
        <v>5.4165177319574722</v>
      </c>
      <c r="CJ51" s="113">
        <v>3.1342297295691508</v>
      </c>
      <c r="CK51" s="113">
        <v>1.7716824018021828</v>
      </c>
      <c r="CL51" s="113">
        <v>11.343641064501082</v>
      </c>
      <c r="CQ51" s="116">
        <f t="shared" si="24"/>
        <v>1.3840540798304712</v>
      </c>
      <c r="CR51" s="113">
        <v>3.3526962063841395</v>
      </c>
      <c r="CS51" s="113">
        <v>0.59588890567668562</v>
      </c>
      <c r="CT51" s="113">
        <v>2.1722192539842569</v>
      </c>
      <c r="CY51" s="118">
        <v>45805</v>
      </c>
      <c r="CZ51" s="113">
        <v>17.642083333333336</v>
      </c>
      <c r="DA51" s="113">
        <v>19</v>
      </c>
    </row>
    <row r="52" spans="4:105">
      <c r="D52" s="115">
        <f t="shared" si="25"/>
        <v>51</v>
      </c>
      <c r="E52" s="116">
        <f t="shared" si="0"/>
        <v>2.408651902309368</v>
      </c>
      <c r="F52" s="116">
        <f t="shared" si="1"/>
        <v>0.70865190230936803</v>
      </c>
      <c r="G52" s="116">
        <f t="shared" si="2"/>
        <v>0.70865190230936803</v>
      </c>
      <c r="H52" s="119">
        <f t="shared" si="3"/>
        <v>1.3374425613544825e-003</v>
      </c>
      <c r="I52" s="119">
        <f t="shared" si="27"/>
        <v>0.61978758723913929</v>
      </c>
      <c r="K52" s="116">
        <f t="shared" si="5"/>
        <v>3.4060634358446928</v>
      </c>
      <c r="L52" s="116">
        <f t="shared" si="6"/>
        <v>3.9005346408913675</v>
      </c>
      <c r="M52" s="116">
        <f t="shared" si="7"/>
        <v>5.8990638390163577</v>
      </c>
      <c r="N52" s="116">
        <f t="shared" si="8"/>
        <v>4.4658517942803071</v>
      </c>
      <c r="O52" s="116">
        <f t="shared" si="9"/>
        <v>2.3386205306590875</v>
      </c>
      <c r="P52" s="116">
        <f t="shared" si="10"/>
        <v>2.6334281647325706</v>
      </c>
      <c r="Q52" s="116">
        <f t="shared" si="11"/>
        <v>2.408651902309368</v>
      </c>
      <c r="R52" s="116">
        <f t="shared" si="12"/>
        <v>2.8577520446472788</v>
      </c>
      <c r="S52" s="116">
        <f t="shared" si="13"/>
        <v>5.0621747435939932</v>
      </c>
      <c r="T52" s="116">
        <f t="shared" si="14"/>
        <v>3.358930970293299</v>
      </c>
      <c r="W52" s="116">
        <f t="shared" si="15"/>
        <v>3.4060634358446928</v>
      </c>
      <c r="X52" s="113">
        <v>3.5766606768933182</v>
      </c>
      <c r="Y52" s="113">
        <v>2.3459694050713877</v>
      </c>
      <c r="Z52" s="113">
        <v>4.2955602255693721</v>
      </c>
      <c r="AC52" s="115"/>
      <c r="AE52" s="116">
        <f t="shared" si="16"/>
        <v>3.9005346408913675</v>
      </c>
      <c r="AF52" s="113">
        <v>4.7304986357876411</v>
      </c>
      <c r="AG52" s="113">
        <v>1.6016550049247473</v>
      </c>
      <c r="AH52" s="113">
        <v>5.3694502819617158</v>
      </c>
      <c r="AK52" s="115"/>
      <c r="AM52" s="116">
        <f t="shared" si="17"/>
        <v>5.8990638390163577</v>
      </c>
      <c r="AN52" s="113">
        <v>4.1890621237117491</v>
      </c>
      <c r="AO52" s="113">
        <v>1.9736566205282151</v>
      </c>
      <c r="AP52" s="113">
        <v>9.8244710575044998</v>
      </c>
      <c r="AS52" s="115"/>
      <c r="AU52" s="116">
        <f t="shared" si="18"/>
        <v>4.4658517942803071</v>
      </c>
      <c r="AV52" s="113">
        <v>4.3973649290420331</v>
      </c>
      <c r="AW52" s="113">
        <v>2.3880260600789116</v>
      </c>
      <c r="AX52" s="113">
        <v>6.6121643937199774</v>
      </c>
      <c r="BA52" s="115"/>
      <c r="BC52" s="116">
        <f t="shared" si="19"/>
        <v>2.3386205306590875</v>
      </c>
      <c r="BD52" s="113">
        <v>2.71217988597986</v>
      </c>
      <c r="BE52" s="113">
        <v>1.4746733383851407</v>
      </c>
      <c r="BF52" s="113">
        <v>2.8290083676122619</v>
      </c>
      <c r="BI52" s="115"/>
      <c r="BK52" s="116">
        <f t="shared" si="20"/>
        <v>2.6334281647325706</v>
      </c>
      <c r="BL52" s="113">
        <v>2.3096988081721177</v>
      </c>
      <c r="BM52" s="113">
        <v>1.8176528502337643</v>
      </c>
      <c r="BN52" s="113">
        <v>3.7729328357918299</v>
      </c>
      <c r="BS52" s="116">
        <f t="shared" si="21"/>
        <v>2.408651902309368</v>
      </c>
      <c r="BT52" s="113">
        <v>2.507586536349077</v>
      </c>
      <c r="BU52" s="113">
        <v>1.3421589508820435</v>
      </c>
      <c r="BV52" s="113">
        <v>3.3762102196969828</v>
      </c>
      <c r="CA52" s="116">
        <f t="shared" si="22"/>
        <v>2.8577520446472788</v>
      </c>
      <c r="CB52" s="113">
        <v>2.9520087314214902</v>
      </c>
      <c r="CC52" s="113">
        <v>1.3421589508820435</v>
      </c>
      <c r="CD52" s="113">
        <v>4.2790884516383025</v>
      </c>
      <c r="CI52" s="116">
        <f t="shared" si="23"/>
        <v>5.0621747435939932</v>
      </c>
      <c r="CJ52" s="113">
        <v>3.0544470120528513</v>
      </c>
      <c r="CK52" s="113">
        <v>3.4817719391031723</v>
      </c>
      <c r="CL52" s="113">
        <v>8.6503052796259556</v>
      </c>
      <c r="CQ52" s="116">
        <f t="shared" si="24"/>
        <v>3.358930970293299</v>
      </c>
      <c r="CR52" s="113">
        <v>2.874720475019934</v>
      </c>
      <c r="CS52" s="113">
        <v>2.4752850076109736</v>
      </c>
      <c r="CT52" s="113">
        <v>4.2425769329756244</v>
      </c>
      <c r="CY52" s="118">
        <v>45806</v>
      </c>
      <c r="CZ52" s="113">
        <v>18.107916666666664</v>
      </c>
      <c r="DA52" s="113">
        <v>18</v>
      </c>
    </row>
    <row r="53" spans="4:105">
      <c r="D53" s="115">
        <f t="shared" si="25"/>
        <v>52</v>
      </c>
      <c r="E53" s="116">
        <f t="shared" si="0"/>
        <v>1.8530318332679041</v>
      </c>
      <c r="F53" s="116">
        <f t="shared" si="1"/>
        <v>0.15303183326790415</v>
      </c>
      <c r="G53" s="116">
        <f t="shared" si="2"/>
        <v>0.15303183326790415</v>
      </c>
      <c r="H53" s="119">
        <f t="shared" si="3"/>
        <v>2.888178051700859e-004</v>
      </c>
      <c r="I53" s="119">
        <f t="shared" si="27"/>
        <v>0.47681698128205557</v>
      </c>
      <c r="K53" s="116">
        <f t="shared" si="5"/>
        <v>2.4163263410075029</v>
      </c>
      <c r="L53" s="116">
        <f t="shared" si="6"/>
        <v>3.3308870718926795</v>
      </c>
      <c r="M53" s="116">
        <f t="shared" si="7"/>
        <v>4.3782025421877782</v>
      </c>
      <c r="N53" s="116">
        <f t="shared" si="8"/>
        <v>3.0491667966683647</v>
      </c>
      <c r="O53" s="116">
        <f t="shared" si="9"/>
        <v>1.6713203788355264</v>
      </c>
      <c r="P53" s="116">
        <f t="shared" si="10"/>
        <v>1.682906596873142</v>
      </c>
      <c r="Q53" s="116">
        <f t="shared" si="11"/>
        <v>1.8530318332679041</v>
      </c>
      <c r="R53" s="116">
        <f t="shared" si="12"/>
        <v>2.6555214255650115</v>
      </c>
      <c r="S53" s="116">
        <f t="shared" si="13"/>
        <v>3.6102380958884193</v>
      </c>
      <c r="T53" s="116">
        <f t="shared" si="14"/>
        <v>2.3564648542558579</v>
      </c>
      <c r="W53" s="116">
        <f t="shared" si="15"/>
        <v>2.4163263410075029</v>
      </c>
      <c r="X53" s="113">
        <v>2.7344914767992949</v>
      </c>
      <c r="Y53" s="113">
        <v>1.0266910786384538</v>
      </c>
      <c r="Z53" s="113">
        <v>3.4877964675847597</v>
      </c>
      <c r="AC53" s="115"/>
      <c r="AE53" s="116">
        <f t="shared" si="16"/>
        <v>3.3308870718926795</v>
      </c>
      <c r="AF53" s="113">
        <v>4.0493058063358376</v>
      </c>
      <c r="AG53" s="113">
        <v>0.94155819635950178</v>
      </c>
      <c r="AH53" s="113">
        <v>5.0017972129826997</v>
      </c>
      <c r="AK53" s="115"/>
      <c r="AM53" s="116">
        <f t="shared" si="17"/>
        <v>4.3782025421877782</v>
      </c>
      <c r="AN53" s="113">
        <v>3.9309777395981813</v>
      </c>
      <c r="AO53" s="113">
        <v>1.1065675850847263</v>
      </c>
      <c r="AP53" s="113">
        <v>7.6498374992908298</v>
      </c>
      <c r="AS53" s="115"/>
      <c r="AU53" s="116">
        <f t="shared" si="18"/>
        <v>3.0491667966683647</v>
      </c>
      <c r="AV53" s="113">
        <v>4.1049862758383888</v>
      </c>
      <c r="AW53" s="113">
        <v>0.89631288949488053</v>
      </c>
      <c r="AX53" s="113">
        <v>4.1462012246718247</v>
      </c>
      <c r="BA53" s="115"/>
      <c r="BC53" s="116">
        <f t="shared" si="19"/>
        <v>1.6713203788355264</v>
      </c>
      <c r="BD53" s="113">
        <v>2.2110233725832131</v>
      </c>
      <c r="BE53" s="113">
        <v>0.30036054878331625</v>
      </c>
      <c r="BF53" s="113">
        <v>2.5025772151400503</v>
      </c>
      <c r="BI53" s="115"/>
      <c r="BK53" s="116">
        <f t="shared" si="20"/>
        <v>1.682906596873142</v>
      </c>
      <c r="BL53" s="113">
        <v>2.2263493259189082</v>
      </c>
      <c r="BM53" s="113">
        <v>0.21319609952039342</v>
      </c>
      <c r="BN53" s="113">
        <v>2.6091743651801247</v>
      </c>
      <c r="BS53" s="116">
        <f t="shared" si="21"/>
        <v>1.8530318332679041</v>
      </c>
      <c r="BT53" s="113">
        <v>2.4840864045729925</v>
      </c>
      <c r="BU53" s="113">
        <v>0</v>
      </c>
      <c r="BV53" s="113">
        <v>3.0750090952307194</v>
      </c>
      <c r="CA53" s="116">
        <f t="shared" si="22"/>
        <v>2.6555214255650115</v>
      </c>
      <c r="CB53" s="113">
        <v>3.2655691986579338</v>
      </c>
      <c r="CC53" s="113">
        <v>0.61070844910008459</v>
      </c>
      <c r="CD53" s="113">
        <v>4.090286628937017</v>
      </c>
      <c r="CI53" s="116">
        <f t="shared" si="23"/>
        <v>3.6102380958884193</v>
      </c>
      <c r="CJ53" s="113">
        <v>3.1584699243494185</v>
      </c>
      <c r="CK53" s="113">
        <v>0.96521481114645014</v>
      </c>
      <c r="CL53" s="113">
        <v>6.7070295521693888</v>
      </c>
      <c r="CQ53" s="116">
        <f t="shared" si="24"/>
        <v>2.3564648542558579</v>
      </c>
      <c r="CR53" s="113">
        <v>2.6224570311051196</v>
      </c>
      <c r="CS53" s="113">
        <v>0.45939516568331723</v>
      </c>
      <c r="CT53" s="113">
        <v>4.2535345428283984</v>
      </c>
      <c r="CY53" s="118">
        <v>45807</v>
      </c>
      <c r="CZ53" s="113">
        <v>17.394347826086957</v>
      </c>
      <c r="DA53" s="113">
        <v>16.600000000000001</v>
      </c>
    </row>
    <row r="54" spans="4:105">
      <c r="D54" s="115">
        <f t="shared" si="25"/>
        <v>53</v>
      </c>
      <c r="E54" s="116">
        <f t="shared" si="0"/>
        <v>1.5904037152607977</v>
      </c>
      <c r="F54" s="116">
        <f t="shared" si="1"/>
        <v>-0.10959628473920224</v>
      </c>
      <c r="G54" s="116" t="str">
        <f t="shared" si="2"/>
        <v/>
      </c>
      <c r="H54" s="119" t="str">
        <f t="shared" si="3"/>
        <v/>
      </c>
      <c r="I54" s="119">
        <f t="shared" si="27"/>
        <v>0.40923824670246922</v>
      </c>
      <c r="K54" s="116">
        <f t="shared" si="5"/>
        <v>1.8415123312017674</v>
      </c>
      <c r="L54" s="116">
        <f t="shared" si="6"/>
        <v>2.8762823009257201</v>
      </c>
      <c r="M54" s="116">
        <f t="shared" si="7"/>
        <v>4.4607351642988222</v>
      </c>
      <c r="N54" s="116">
        <f t="shared" si="8"/>
        <v>2.6229569924899923</v>
      </c>
      <c r="O54" s="116">
        <f t="shared" si="9"/>
        <v>1.4466897521501501</v>
      </c>
      <c r="P54" s="116">
        <f t="shared" si="10"/>
        <v>1.3503347233442053</v>
      </c>
      <c r="Q54" s="116">
        <f t="shared" si="11"/>
        <v>1.5904037152607977</v>
      </c>
      <c r="R54" s="116">
        <f t="shared" si="12"/>
        <v>1.9735356855044313</v>
      </c>
      <c r="S54" s="116">
        <f t="shared" si="13"/>
        <v>3.5986454816588402</v>
      </c>
      <c r="T54" s="116">
        <f t="shared" si="14"/>
        <v>1.9034316946518313</v>
      </c>
      <c r="W54" s="116">
        <f t="shared" si="15"/>
        <v>1.8415123312017674</v>
      </c>
      <c r="X54" s="113">
        <v>2.4931966523699987</v>
      </c>
      <c r="Y54" s="113">
        <v>0.95153358075885508</v>
      </c>
      <c r="Z54" s="113">
        <v>2.079806760476449</v>
      </c>
      <c r="AC54" s="115"/>
      <c r="AE54" s="116">
        <f t="shared" si="16"/>
        <v>2.8762823009257201</v>
      </c>
      <c r="AF54" s="113">
        <v>4.3682592567885079</v>
      </c>
      <c r="AG54" s="113">
        <v>0.79873649790524359</v>
      </c>
      <c r="AH54" s="113">
        <v>3.4618511480834102</v>
      </c>
      <c r="AK54" s="115"/>
      <c r="AM54" s="116">
        <f t="shared" si="17"/>
        <v>4.4607351642988222</v>
      </c>
      <c r="AN54" s="113">
        <v>4.1308579636455462</v>
      </c>
      <c r="AO54" s="113">
        <v>1.1207016705160915</v>
      </c>
      <c r="AP54" s="113">
        <v>7.8007686580815534</v>
      </c>
      <c r="AS54" s="115"/>
      <c r="AU54" s="116">
        <f t="shared" si="18"/>
        <v>2.6229569924899923</v>
      </c>
      <c r="AV54" s="113">
        <v>4.2289404129687798</v>
      </c>
      <c r="AW54" s="113">
        <v>0.75189438097929684</v>
      </c>
      <c r="AX54" s="113">
        <v>2.8880361835218995</v>
      </c>
      <c r="BA54" s="115"/>
      <c r="BC54" s="116">
        <f t="shared" si="19"/>
        <v>1.4466897521501501</v>
      </c>
      <c r="BD54" s="113">
        <v>2.202864156452224</v>
      </c>
      <c r="BE54" s="113">
        <v>0.35727085427045174</v>
      </c>
      <c r="BF54" s="113">
        <v>1.7799342457277738</v>
      </c>
      <c r="BI54" s="115"/>
      <c r="BK54" s="116">
        <f t="shared" si="20"/>
        <v>1.3503347233442053</v>
      </c>
      <c r="BL54" s="113">
        <v>1.7632071060805008</v>
      </c>
      <c r="BM54" s="113">
        <v>0.50376104084368312</v>
      </c>
      <c r="BN54" s="113">
        <v>1.7840360231084325</v>
      </c>
      <c r="BS54" s="116">
        <f t="shared" si="21"/>
        <v>1.5904037152607977</v>
      </c>
      <c r="BT54" s="113">
        <v>2.225565975284145</v>
      </c>
      <c r="BU54" s="113">
        <v>0</v>
      </c>
      <c r="BV54" s="113">
        <v>2.5456451704982479</v>
      </c>
      <c r="CA54" s="116">
        <f t="shared" si="22"/>
        <v>1.9735356855044313</v>
      </c>
      <c r="CB54" s="113">
        <v>3.0119247805417415</v>
      </c>
      <c r="CC54" s="113">
        <v>0.41067643145538146</v>
      </c>
      <c r="CD54" s="113">
        <v>2.4980058445161712</v>
      </c>
      <c r="CI54" s="116">
        <f t="shared" si="23"/>
        <v>3.5986454816588402</v>
      </c>
      <c r="CJ54" s="113">
        <v>2.7912845890673448</v>
      </c>
      <c r="CK54" s="113">
        <v>0.6007210975666325</v>
      </c>
      <c r="CL54" s="113">
        <v>7.4039307583425433</v>
      </c>
      <c r="CQ54" s="116">
        <f t="shared" si="24"/>
        <v>1.9034316946518313</v>
      </c>
      <c r="CR54" s="113">
        <v>2.3661953358601693</v>
      </c>
      <c r="CS54" s="113">
        <v>0.30416308056034608</v>
      </c>
      <c r="CT54" s="113">
        <v>3.5027003087433166</v>
      </c>
      <c r="CY54" s="118">
        <v>45808</v>
      </c>
      <c r="CZ54" s="113">
        <v>17.214166666666667</v>
      </c>
      <c r="DA54" s="113">
        <v>16.8</v>
      </c>
    </row>
    <row r="55" spans="4:105">
      <c r="D55" s="115">
        <f t="shared" si="25"/>
        <v>54</v>
      </c>
      <c r="E55" s="116">
        <f t="shared" si="0"/>
        <v>1.7830576322838259</v>
      </c>
      <c r="F55" s="116">
        <f t="shared" si="1"/>
        <v>8.30576322838259e-002</v>
      </c>
      <c r="G55" s="116">
        <f t="shared" si="2"/>
        <v>8.30576322838259e-002</v>
      </c>
      <c r="H55" s="119">
        <f t="shared" si="3"/>
        <v>1.5675511785082861e-004</v>
      </c>
      <c r="I55" s="119">
        <f t="shared" si="27"/>
        <v>0.45881141511646434</v>
      </c>
      <c r="K55" s="116">
        <f t="shared" si="5"/>
        <v>2.1467241780152113</v>
      </c>
      <c r="L55" s="116">
        <f t="shared" si="6"/>
        <v>2.9034107707473282</v>
      </c>
      <c r="M55" s="116">
        <f t="shared" si="7"/>
        <v>5.3329765912132459</v>
      </c>
      <c r="N55" s="116">
        <f t="shared" si="8"/>
        <v>3.1611066176116558</v>
      </c>
      <c r="O55" s="116">
        <f t="shared" si="9"/>
        <v>1.683220482802519</v>
      </c>
      <c r="P55" s="116">
        <f t="shared" si="10"/>
        <v>1.6849488981612899</v>
      </c>
      <c r="Q55" s="116">
        <f t="shared" si="11"/>
        <v>1.7830576322838259</v>
      </c>
      <c r="R55" s="116">
        <f t="shared" si="12"/>
        <v>2.309772729951435</v>
      </c>
      <c r="S55" s="116">
        <f t="shared" si="13"/>
        <v>4.2365823188724052</v>
      </c>
      <c r="T55" s="116">
        <f t="shared" si="14"/>
        <v>1.9621077570581373</v>
      </c>
      <c r="W55" s="116">
        <f t="shared" si="15"/>
        <v>2.1467241780152113</v>
      </c>
      <c r="X55" s="113">
        <v>3.1576056677302291</v>
      </c>
      <c r="Y55" s="113">
        <v>0.68416437930639817</v>
      </c>
      <c r="Z55" s="113">
        <v>2.5984024870090066</v>
      </c>
      <c r="AC55" s="115"/>
      <c r="AE55" s="116">
        <f t="shared" si="16"/>
        <v>2.9034107707473282</v>
      </c>
      <c r="AF55" s="113">
        <v>4.3468254600053857</v>
      </c>
      <c r="AG55" s="113">
        <v>0.41596135209528984</v>
      </c>
      <c r="AH55" s="113">
        <v>3.947445500141308</v>
      </c>
      <c r="AK55" s="115"/>
      <c r="AM55" s="116">
        <f t="shared" si="17"/>
        <v>5.3329765912132459</v>
      </c>
      <c r="AN55" s="113">
        <v>4.7207342172141482</v>
      </c>
      <c r="AO55" s="113">
        <v>0.84148212492199126</v>
      </c>
      <c r="AP55" s="113">
        <v>9.8244710575044998</v>
      </c>
      <c r="AS55" s="115"/>
      <c r="AU55" s="116">
        <f t="shared" si="18"/>
        <v>3.1611066176116558</v>
      </c>
      <c r="AV55" s="113">
        <v>4.6143137151994047</v>
      </c>
      <c r="AW55" s="113">
        <v>0.69751555777728946</v>
      </c>
      <c r="AX55" s="113">
        <v>4.171490579858272</v>
      </c>
      <c r="BA55" s="115"/>
      <c r="BC55" s="116">
        <f t="shared" si="19"/>
        <v>1.683220482802519</v>
      </c>
      <c r="BD55" s="113">
        <v>2.7941240777075698</v>
      </c>
      <c r="BE55" s="113">
        <v>0.26650696539648683</v>
      </c>
      <c r="BF55" s="113">
        <v>1.9890304053034997</v>
      </c>
      <c r="BI55" s="115"/>
      <c r="BK55" s="116">
        <f t="shared" si="20"/>
        <v>1.6849488981612899</v>
      </c>
      <c r="BL55" s="113">
        <v>2.454450730233511</v>
      </c>
      <c r="BM55" s="113">
        <v>0.46501037185152633</v>
      </c>
      <c r="BN55" s="113">
        <v>2.1353855923988325</v>
      </c>
      <c r="BS55" s="116">
        <f t="shared" si="21"/>
        <v>1.7830576322838259</v>
      </c>
      <c r="BT55" s="113">
        <v>3.2676030828545195</v>
      </c>
      <c r="BU55" s="113">
        <v>0</v>
      </c>
      <c r="BV55" s="113">
        <v>2.0815698139969578</v>
      </c>
      <c r="CA55" s="116">
        <f t="shared" si="22"/>
        <v>2.309772729951435</v>
      </c>
      <c r="CB55" s="113">
        <v>3.4743169167843608</v>
      </c>
      <c r="CC55" s="113">
        <v>0.24807662674675168</v>
      </c>
      <c r="CD55" s="113">
        <v>3.2069246463231922</v>
      </c>
      <c r="CI55" s="116">
        <f t="shared" si="23"/>
        <v>4.2365823188724052</v>
      </c>
      <c r="CJ55" s="113">
        <v>3.4743169167843608</v>
      </c>
      <c r="CK55" s="113">
        <v>0.64048301969137167</v>
      </c>
      <c r="CL55" s="113">
        <v>8.5949470201414826</v>
      </c>
      <c r="CQ55" s="116">
        <f t="shared" si="24"/>
        <v>1.9621077570581373</v>
      </c>
      <c r="CR55" s="113">
        <v>3.5910025240853582</v>
      </c>
      <c r="CS55" s="113">
        <v>0.72054339715279303</v>
      </c>
      <c r="CT55" s="113">
        <v>3.2036721169634816</v>
      </c>
      <c r="CY55" s="118">
        <v>45809</v>
      </c>
      <c r="CZ55" s="113">
        <v>17.733333333333334</v>
      </c>
      <c r="DA55" s="113">
        <v>18.600000000000001</v>
      </c>
    </row>
    <row r="56" spans="4:105">
      <c r="D56" s="115">
        <f t="shared" si="25"/>
        <v>55</v>
      </c>
      <c r="E56" s="116">
        <f t="shared" si="0"/>
        <v>1.7036879689039026</v>
      </c>
      <c r="F56" s="116">
        <f t="shared" si="1"/>
        <v>3.6879689039026609e-003</v>
      </c>
      <c r="G56" s="116">
        <f t="shared" si="2"/>
        <v>3.6879689039026609e-003</v>
      </c>
      <c r="H56" s="119">
        <f t="shared" si="3"/>
        <v>6.9603236242749209e-006</v>
      </c>
      <c r="I56" s="119">
        <f t="shared" si="27"/>
        <v>0.43838823478099925</v>
      </c>
      <c r="K56" s="116">
        <f t="shared" si="5"/>
        <v>2.4629605925547735</v>
      </c>
      <c r="L56" s="116">
        <f t="shared" si="6"/>
        <v>3.0319100852147458</v>
      </c>
      <c r="M56" s="116">
        <f t="shared" si="7"/>
        <v>6.3822861164572444</v>
      </c>
      <c r="N56" s="116">
        <f t="shared" si="8"/>
        <v>3.4465413899360122</v>
      </c>
      <c r="O56" s="116">
        <f t="shared" si="9"/>
        <v>1.6015992334779543</v>
      </c>
      <c r="P56" s="116">
        <f t="shared" si="10"/>
        <v>1.5931599346076766</v>
      </c>
      <c r="Q56" s="116">
        <f t="shared" si="11"/>
        <v>1.7036879689039026</v>
      </c>
      <c r="R56" s="116">
        <f t="shared" si="12"/>
        <v>2.8604862344709492</v>
      </c>
      <c r="S56" s="116">
        <f t="shared" si="13"/>
        <v>4.8839844379013559</v>
      </c>
      <c r="T56" s="116">
        <f t="shared" si="14"/>
        <v>2.2224989055801943</v>
      </c>
      <c r="W56" s="116">
        <f t="shared" si="15"/>
        <v>2.4629605925547735</v>
      </c>
      <c r="X56" s="113">
        <v>2.617856484988498</v>
      </c>
      <c r="Y56" s="113">
        <v>2.694952025565593</v>
      </c>
      <c r="Z56" s="113">
        <v>2.0760732671102295</v>
      </c>
      <c r="AC56" s="115"/>
      <c r="AE56" s="116">
        <f t="shared" si="16"/>
        <v>3.0319100852147458</v>
      </c>
      <c r="AF56" s="113">
        <v>3.8133432831366592</v>
      </c>
      <c r="AG56" s="113">
        <v>2.6179533962637187</v>
      </c>
      <c r="AH56" s="113">
        <v>2.66443357624386</v>
      </c>
      <c r="AK56" s="115"/>
      <c r="AM56" s="116">
        <f t="shared" si="17"/>
        <v>6.3822861164572444</v>
      </c>
      <c r="AN56" s="113">
        <v>4.2148731098348069</v>
      </c>
      <c r="AO56" s="113">
        <v>3.601930386276798</v>
      </c>
      <c r="AP56" s="113">
        <v>9.1626418466376904</v>
      </c>
      <c r="AS56" s="115"/>
      <c r="AU56" s="116">
        <f t="shared" si="18"/>
        <v>3.4465413899360122</v>
      </c>
      <c r="AV56" s="113">
        <v>4.2427419508304132</v>
      </c>
      <c r="AW56" s="113">
        <v>3.4565935998816513</v>
      </c>
      <c r="AX56" s="113">
        <v>2.6402886190959736</v>
      </c>
      <c r="BA56" s="115"/>
      <c r="BC56" s="116">
        <f t="shared" si="19"/>
        <v>1.6015992334779543</v>
      </c>
      <c r="BD56" s="113">
        <v>2.5144971688201245</v>
      </c>
      <c r="BE56" s="113">
        <v>0.9731698791056832</v>
      </c>
      <c r="BF56" s="113">
        <v>1.3171306525080546</v>
      </c>
      <c r="BI56" s="115"/>
      <c r="BK56" s="116">
        <f t="shared" si="20"/>
        <v>1.5931599346076766</v>
      </c>
      <c r="BL56" s="113">
        <v>2.2776399341864719</v>
      </c>
      <c r="BM56" s="113">
        <v>1.1846289213348069</v>
      </c>
      <c r="BN56" s="113">
        <v>1.3172109483017511</v>
      </c>
      <c r="BS56" s="116">
        <f t="shared" si="21"/>
        <v>1.7036879689039026</v>
      </c>
      <c r="BT56" s="113">
        <v>3.1621925225219276</v>
      </c>
      <c r="BU56" s="113">
        <v>0.50485329242883081</v>
      </c>
      <c r="BV56" s="113">
        <v>1.4440180917609498</v>
      </c>
      <c r="CA56" s="116">
        <f t="shared" si="22"/>
        <v>2.8604862344709492</v>
      </c>
      <c r="CB56" s="113">
        <v>3.7559365492148578</v>
      </c>
      <c r="CC56" s="113">
        <v>2.263553045560621</v>
      </c>
      <c r="CD56" s="113">
        <v>2.5619691086373684</v>
      </c>
      <c r="CI56" s="116">
        <f t="shared" si="23"/>
        <v>4.8839844379013559</v>
      </c>
      <c r="CJ56" s="113">
        <v>3.8484360149399803</v>
      </c>
      <c r="CK56" s="113">
        <v>2.480766267467517</v>
      </c>
      <c r="CL56" s="113">
        <v>8.3227510312965709</v>
      </c>
      <c r="CQ56" s="116">
        <f t="shared" si="24"/>
        <v>2.2224989055801943</v>
      </c>
      <c r="CR56" s="113">
        <v>3.6090381373516607</v>
      </c>
      <c r="CS56" s="113">
        <v>2.3250518592576315</v>
      </c>
      <c r="CT56" s="113">
        <v>2.119945951902757</v>
      </c>
      <c r="CY56" s="118">
        <v>45810</v>
      </c>
      <c r="CZ56" s="113">
        <v>18.453333333333333</v>
      </c>
      <c r="DA56" s="113">
        <v>19.899999999999999</v>
      </c>
    </row>
    <row r="57" spans="4:105">
      <c r="D57" s="115">
        <f t="shared" si="25"/>
        <v>56</v>
      </c>
      <c r="E57" s="116">
        <f t="shared" si="0"/>
        <v>2.1147011632989012</v>
      </c>
      <c r="F57" s="116">
        <f t="shared" si="1"/>
        <v>0.41470116329890128</v>
      </c>
      <c r="G57" s="116">
        <f t="shared" si="2"/>
        <v>0.41470116329890128</v>
      </c>
      <c r="H57" s="119">
        <f t="shared" si="3"/>
        <v>7.8266774453253861e-004</v>
      </c>
      <c r="I57" s="119">
        <f t="shared" si="27"/>
        <v>0.54414900321469739</v>
      </c>
      <c r="K57" s="116">
        <f t="shared" si="5"/>
        <v>1.9622622707970254</v>
      </c>
      <c r="L57" s="116">
        <f t="shared" si="6"/>
        <v>2.5719632531555598</v>
      </c>
      <c r="M57" s="116">
        <f t="shared" si="7"/>
        <v>5.1657965057510733</v>
      </c>
      <c r="N57" s="116">
        <f t="shared" si="8"/>
        <v>2.8177721410890961</v>
      </c>
      <c r="O57" s="116">
        <f t="shared" si="9"/>
        <v>1.2430100642024569</v>
      </c>
      <c r="P57" s="116">
        <f t="shared" si="10"/>
        <v>1.7869955541160774</v>
      </c>
      <c r="Q57" s="116">
        <f t="shared" si="11"/>
        <v>2.1147011632989012</v>
      </c>
      <c r="R57" s="116">
        <f t="shared" si="12"/>
        <v>3.0697966140963087</v>
      </c>
      <c r="S57" s="116">
        <f t="shared" si="13"/>
        <v>4.5763075158171302</v>
      </c>
      <c r="T57" s="116">
        <f t="shared" si="14"/>
        <v>2.7088198274313005</v>
      </c>
      <c r="W57" s="116">
        <f t="shared" si="15"/>
        <v>1.9622622707970254</v>
      </c>
      <c r="X57" s="113">
        <v>3.1733635524097932</v>
      </c>
      <c r="Y57" s="113">
        <v>1.2504493032456749</v>
      </c>
      <c r="Z57" s="113">
        <v>1.4629739567356075</v>
      </c>
      <c r="AC57" s="115"/>
      <c r="AE57" s="116">
        <f t="shared" si="16"/>
        <v>2.5719632531555598</v>
      </c>
      <c r="AF57" s="113">
        <v>4.3397946406761658</v>
      </c>
      <c r="AG57" s="113">
        <v>1.2561491668877569</v>
      </c>
      <c r="AH57" s="113">
        <v>2.119945951902757</v>
      </c>
      <c r="AK57" s="115"/>
      <c r="AM57" s="116">
        <f t="shared" si="17"/>
        <v>5.1657965057510733</v>
      </c>
      <c r="AN57" s="113">
        <v>4.96374340260813</v>
      </c>
      <c r="AO57" s="113">
        <v>1.7366459913606649</v>
      </c>
      <c r="AP57" s="113">
        <v>8.5949470201414826</v>
      </c>
      <c r="AS57" s="115"/>
      <c r="AU57" s="116">
        <f t="shared" si="18"/>
        <v>2.8177721410890961</v>
      </c>
      <c r="AV57" s="113">
        <v>4.6024535082681162</v>
      </c>
      <c r="AW57" s="113">
        <v>1.3261306718738641</v>
      </c>
      <c r="AX57" s="113">
        <v>2.5247322431253076</v>
      </c>
      <c r="BA57" s="115"/>
      <c r="BC57" s="116">
        <f t="shared" si="19"/>
        <v>1.2430100642024569</v>
      </c>
      <c r="BD57" s="113">
        <v>2.7705680500324195</v>
      </c>
      <c r="BE57" s="113">
        <v>0.1589689982345818</v>
      </c>
      <c r="BF57" s="113">
        <v>0.799493144340369</v>
      </c>
      <c r="BI57" s="115"/>
      <c r="BK57" s="116">
        <f t="shared" si="20"/>
        <v>1.7869955541160774</v>
      </c>
      <c r="BL57" s="113">
        <v>2.7978524425663949</v>
      </c>
      <c r="BM57" s="113">
        <v>0.54372105006651372</v>
      </c>
      <c r="BN57" s="113">
        <v>2.0194131697153233</v>
      </c>
      <c r="BS57" s="116">
        <f t="shared" si="21"/>
        <v>2.1147011632989012</v>
      </c>
      <c r="BT57" s="113">
        <v>3.6402160473237566</v>
      </c>
      <c r="BU57" s="113">
        <v>0.14142473169434711</v>
      </c>
      <c r="BV57" s="113">
        <v>2.5624627108785991</v>
      </c>
      <c r="CA57" s="116">
        <f t="shared" si="22"/>
        <v>3.0697966140963087</v>
      </c>
      <c r="CB57" s="113">
        <v>3.7240466576992914</v>
      </c>
      <c r="CC57" s="113">
        <v>1.567075185388122</v>
      </c>
      <c r="CD57" s="113">
        <v>3.9182679992015133</v>
      </c>
      <c r="CI57" s="116">
        <f t="shared" si="23"/>
        <v>4.5763075158171302</v>
      </c>
      <c r="CJ57" s="113">
        <v>4.1734301550984201</v>
      </c>
      <c r="CK57" s="113">
        <v>1.6012075492284292</v>
      </c>
      <c r="CL57" s="113">
        <v>7.9542848431245412</v>
      </c>
      <c r="CQ57" s="116">
        <f t="shared" si="24"/>
        <v>2.7088198274313005</v>
      </c>
      <c r="CR57" s="113">
        <v>4.2479556935823206</v>
      </c>
      <c r="CS57" s="113">
        <v>1.4132973012685046</v>
      </c>
      <c r="CT57" s="113">
        <v>4.0043423535940965</v>
      </c>
      <c r="CY57" s="118">
        <v>45811</v>
      </c>
      <c r="CZ57" s="113">
        <v>18.197083333333332</v>
      </c>
      <c r="DA57" s="113">
        <v>17.399999999999999</v>
      </c>
    </row>
    <row r="58" spans="4:105">
      <c r="D58" s="115">
        <f t="shared" si="25"/>
        <v>57</v>
      </c>
      <c r="E58" s="116">
        <f t="shared" si="0"/>
        <v>3.1914740422630885</v>
      </c>
      <c r="F58" s="116">
        <f t="shared" si="1"/>
        <v>1.4914740422630886</v>
      </c>
      <c r="G58" s="116">
        <f t="shared" si="2"/>
        <v>1.4914740422630886</v>
      </c>
      <c r="H58" s="119">
        <f t="shared" si="3"/>
        <v>2.8148670126722369e-003</v>
      </c>
      <c r="I58" s="119">
        <f t="shared" si="27"/>
        <v>0.82122119617786227</v>
      </c>
      <c r="K58" s="116">
        <f t="shared" si="5"/>
        <v>3.459632473316018</v>
      </c>
      <c r="L58" s="116">
        <f t="shared" si="6"/>
        <v>4.7516276779424969</v>
      </c>
      <c r="M58" s="116">
        <f t="shared" si="7"/>
        <v>6.4729903976820493</v>
      </c>
      <c r="N58" s="116">
        <f t="shared" si="8"/>
        <v>4.0851042485570446</v>
      </c>
      <c r="O58" s="116">
        <f t="shared" si="9"/>
        <v>1.9058294210571967</v>
      </c>
      <c r="P58" s="116">
        <f t="shared" si="10"/>
        <v>2.3284494146803083</v>
      </c>
      <c r="Q58" s="116">
        <f t="shared" si="11"/>
        <v>3.1914740422630885</v>
      </c>
      <c r="R58" s="116">
        <f t="shared" si="12"/>
        <v>4.0933919112335504</v>
      </c>
      <c r="S58" s="116">
        <f t="shared" si="13"/>
        <v>5.4575935045941479</v>
      </c>
      <c r="T58" s="116">
        <f t="shared" si="14"/>
        <v>4.8653238201420788</v>
      </c>
      <c r="W58" s="116">
        <f t="shared" si="15"/>
        <v>3.459632473316018</v>
      </c>
      <c r="X58" s="113">
        <v>5.1365493231987527</v>
      </c>
      <c r="Y58" s="113">
        <v>2.6967029262510538</v>
      </c>
      <c r="Z58" s="113">
        <v>2.5456451704982479</v>
      </c>
      <c r="AC58" s="115"/>
      <c r="AE58" s="116">
        <f t="shared" si="16"/>
        <v>4.7516276779424969</v>
      </c>
      <c r="AF58" s="113">
        <v>5.4324104805256086</v>
      </c>
      <c r="AG58" s="113">
        <v>4.4091220712583219</v>
      </c>
      <c r="AH58" s="113">
        <v>4.4133504820435592</v>
      </c>
      <c r="AK58" s="115"/>
      <c r="AM58" s="116">
        <f t="shared" si="17"/>
        <v>6.4729903976820493</v>
      </c>
      <c r="AN58" s="113">
        <v>5.5024069855694551</v>
      </c>
      <c r="AO58" s="113">
        <v>5.0431575173224115</v>
      </c>
      <c r="AP58" s="113">
        <v>7.9028232780416872</v>
      </c>
      <c r="AS58" s="115"/>
      <c r="AU58" s="116">
        <f t="shared" si="18"/>
        <v>4.0851042485570446</v>
      </c>
      <c r="AV58" s="113">
        <v>6.0151550478343747</v>
      </c>
      <c r="AW58" s="113">
        <v>2.4425729943826275</v>
      </c>
      <c r="AX58" s="113">
        <v>3.797584703454131</v>
      </c>
      <c r="BA58" s="115"/>
      <c r="BC58" s="116">
        <f t="shared" si="19"/>
        <v>1.9058294210571967</v>
      </c>
      <c r="BD58" s="113">
        <v>3.3896684439060225</v>
      </c>
      <c r="BE58" s="113">
        <v>0.42476069833633512</v>
      </c>
      <c r="BF58" s="113">
        <v>1.9030591209292322</v>
      </c>
      <c r="BI58" s="115"/>
      <c r="BK58" s="116">
        <f t="shared" si="20"/>
        <v>2.3284494146803083</v>
      </c>
      <c r="BL58" s="113">
        <v>3.2431015694338918</v>
      </c>
      <c r="BM58" s="113">
        <v>1.043357538774605</v>
      </c>
      <c r="BN58" s="113">
        <v>2.6988891358324278</v>
      </c>
      <c r="BS58" s="116">
        <f t="shared" si="21"/>
        <v>3.1914740422630885</v>
      </c>
      <c r="BT58" s="113">
        <v>4.185093346663737</v>
      </c>
      <c r="BU58" s="113">
        <v>1.4317712717624174</v>
      </c>
      <c r="BV58" s="113">
        <v>3.9575575083631116</v>
      </c>
      <c r="CA58" s="116">
        <f t="shared" si="22"/>
        <v>4.0933919112335504</v>
      </c>
      <c r="CB58" s="113">
        <v>4.8540652672518974</v>
      </c>
      <c r="CC58" s="113">
        <v>2.8223774893784546</v>
      </c>
      <c r="CD58" s="113">
        <v>4.603732977070301</v>
      </c>
      <c r="CI58" s="116">
        <f t="shared" si="23"/>
        <v>5.4575935045941479</v>
      </c>
      <c r="CJ58" s="113">
        <v>4.9943128611283836</v>
      </c>
      <c r="CK58" s="113">
        <v>4.0709549906377127</v>
      </c>
      <c r="CL58" s="113">
        <v>7.3075126620163502</v>
      </c>
      <c r="CQ58" s="116">
        <f t="shared" si="24"/>
        <v>4.8653238201420788</v>
      </c>
      <c r="CR58" s="113">
        <v>4.0290416847035022</v>
      </c>
      <c r="CS58" s="113">
        <v>4.4046147795433885</v>
      </c>
      <c r="CT58" s="113">
        <v>5.3260328607407681</v>
      </c>
      <c r="CY58" s="118">
        <v>45812</v>
      </c>
      <c r="CZ58" s="113">
        <v>18.193333333333332</v>
      </c>
      <c r="DA58" s="113">
        <v>21</v>
      </c>
    </row>
    <row r="59" spans="4:105">
      <c r="D59" s="115">
        <f t="shared" si="25"/>
        <v>58</v>
      </c>
      <c r="E59" s="116">
        <f t="shared" si="0"/>
        <v>3.8862538584207105</v>
      </c>
      <c r="F59" s="116">
        <f t="shared" si="1"/>
        <v>2.1862538584207103</v>
      </c>
      <c r="G59" s="116">
        <f t="shared" si="2"/>
        <v>2.1862538584207103</v>
      </c>
      <c r="H59" s="119">
        <f t="shared" si="3"/>
        <v>4.1261287109348966e-003</v>
      </c>
      <c r="I59" s="119">
        <f t="shared" si="27"/>
        <v>1</v>
      </c>
      <c r="K59" s="116">
        <f t="shared" si="5"/>
        <v>3.5751447870351805</v>
      </c>
      <c r="L59" s="116">
        <f t="shared" si="6"/>
        <v>4.8871032822485176</v>
      </c>
      <c r="M59" s="116">
        <f t="shared" si="7"/>
        <v>7.7001753210936226</v>
      </c>
      <c r="N59" s="116">
        <f t="shared" si="8"/>
        <v>4.5638065233323433</v>
      </c>
      <c r="O59" s="116">
        <f t="shared" si="9"/>
        <v>2.2871584776933851</v>
      </c>
      <c r="P59" s="116">
        <f t="shared" si="10"/>
        <v>2.2923060956337928</v>
      </c>
      <c r="Q59" s="116">
        <f t="shared" si="11"/>
        <v>3.8862538584207105</v>
      </c>
      <c r="R59" s="116">
        <f t="shared" si="12"/>
        <v>4.5611031525215431</v>
      </c>
      <c r="S59" s="116">
        <f t="shared" si="13"/>
        <v>6.3729371250676694</v>
      </c>
      <c r="T59" s="116">
        <f t="shared" si="14"/>
        <v>4.8127264439874065</v>
      </c>
      <c r="W59" s="116">
        <f t="shared" si="15"/>
        <v>3.5751447870351805</v>
      </c>
      <c r="X59" s="113">
        <v>3.122076375207623</v>
      </c>
      <c r="Y59" s="113">
        <v>4.5634415153010242</v>
      </c>
      <c r="Z59" s="113">
        <v>3.0399164705968955</v>
      </c>
      <c r="AC59" s="115"/>
      <c r="AE59" s="116">
        <f t="shared" si="16"/>
        <v>4.8871032822485176</v>
      </c>
      <c r="AF59" s="113">
        <v>4.6412713908764012</v>
      </c>
      <c r="AG59" s="113">
        <v>5.9155131319723369</v>
      </c>
      <c r="AH59" s="113">
        <v>4.1045253238968158</v>
      </c>
      <c r="AK59" s="115"/>
      <c r="AM59" s="116">
        <f t="shared" si="17"/>
        <v>7.7001753210936226</v>
      </c>
      <c r="AN59" s="113">
        <v>4.819073813369493</v>
      </c>
      <c r="AO59" s="113">
        <v>6.5255006654623173</v>
      </c>
      <c r="AP59" s="113">
        <v>8.8748499767249278</v>
      </c>
      <c r="AS59" s="115"/>
      <c r="AU59" s="116">
        <f t="shared" si="18"/>
        <v>4.5638065233323433</v>
      </c>
      <c r="AV59" s="113">
        <v>4.8441709565905358</v>
      </c>
      <c r="AW59" s="113">
        <v>5.1036801149793138</v>
      </c>
      <c r="AX59" s="113">
        <v>3.7435684984271811</v>
      </c>
      <c r="BA59" s="115"/>
      <c r="BC59" s="116">
        <f t="shared" si="19"/>
        <v>2.2871584776933851</v>
      </c>
      <c r="BD59" s="113">
        <v>3.6285107323722485</v>
      </c>
      <c r="BE59" s="113">
        <v>1.1342809721934584</v>
      </c>
      <c r="BF59" s="113">
        <v>2.0986837285144482</v>
      </c>
      <c r="BI59" s="115"/>
      <c r="BK59" s="116">
        <f t="shared" si="20"/>
        <v>2.2923060956337928</v>
      </c>
      <c r="BL59" s="113">
        <v>3.0901230053003972</v>
      </c>
      <c r="BM59" s="113">
        <v>1.5160655636877209</v>
      </c>
      <c r="BN59" s="113">
        <v>2.2707297179132611</v>
      </c>
      <c r="BS59" s="116">
        <f t="shared" si="21"/>
        <v>3.8862538584207105</v>
      </c>
      <c r="BT59" s="113">
        <v>4.9741224973906686</v>
      </c>
      <c r="BU59" s="113">
        <v>3.5824679890528928</v>
      </c>
      <c r="BV59" s="113">
        <v>3.102171088818571</v>
      </c>
      <c r="CA59" s="116">
        <f t="shared" si="22"/>
        <v>4.5611031525215431</v>
      </c>
      <c r="CB59" s="113">
        <v>5.4326388946991448</v>
      </c>
      <c r="CC59" s="113">
        <v>4.7040453982188426</v>
      </c>
      <c r="CD59" s="113">
        <v>3.5466251646466422</v>
      </c>
      <c r="CI59" s="116">
        <f t="shared" si="23"/>
        <v>6.3729371250676694</v>
      </c>
      <c r="CJ59" s="113">
        <v>5.9390775115221874</v>
      </c>
      <c r="CK59" s="113">
        <v>4.96374340260813</v>
      </c>
      <c r="CL59" s="113">
        <v>8.2159904610726908</v>
      </c>
      <c r="CQ59" s="116">
        <f t="shared" si="24"/>
        <v>4.8127264439874065</v>
      </c>
      <c r="CR59" s="113">
        <v>5.2805772381919471</v>
      </c>
      <c r="CS59" s="113">
        <v>5.1571733564204827</v>
      </c>
      <c r="CT59" s="113">
        <v>4.4682795315543293</v>
      </c>
      <c r="CY59" s="118">
        <v>45813</v>
      </c>
      <c r="CZ59" s="113">
        <v>18.043749999999999</v>
      </c>
      <c r="DA59" s="113">
        <v>20.6</v>
      </c>
    </row>
    <row r="60" spans="4:105">
      <c r="D60" s="115">
        <f t="shared" si="25"/>
        <v>59</v>
      </c>
      <c r="E60" s="116">
        <f t="shared" si="0"/>
        <v>3.1823812037320898</v>
      </c>
      <c r="F60" s="116">
        <f t="shared" si="1"/>
        <v>1.4823812037320898</v>
      </c>
      <c r="G60" s="116">
        <f t="shared" si="2"/>
        <v>1.4823812037320898</v>
      </c>
      <c r="H60" s="119">
        <f t="shared" si="3"/>
        <v>2.7977060494189803e-003</v>
      </c>
      <c r="I60" s="119">
        <f t="shared" si="27"/>
        <v>0.81888145233655441</v>
      </c>
      <c r="K60" s="116">
        <f t="shared" si="5"/>
        <v>3.366353315251017</v>
      </c>
      <c r="L60" s="116">
        <f t="shared" si="6"/>
        <v>4.5699783466048851</v>
      </c>
      <c r="M60" s="116">
        <f t="shared" si="7"/>
        <v>8.0169586003087634</v>
      </c>
      <c r="N60" s="116">
        <f t="shared" si="8"/>
        <v>4.6544034097649591</v>
      </c>
      <c r="O60" s="116">
        <f t="shared" si="9"/>
        <v>2.7194818586230709</v>
      </c>
      <c r="P60" s="116">
        <f t="shared" si="10"/>
        <v>2.4669026839442796</v>
      </c>
      <c r="Q60" s="116">
        <f t="shared" si="11"/>
        <v>3.1823812037320898</v>
      </c>
      <c r="R60" s="116">
        <f t="shared" si="12"/>
        <v>4.0673428672087146</v>
      </c>
      <c r="S60" s="116">
        <f t="shared" si="13"/>
        <v>6.0025715918184988</v>
      </c>
      <c r="T60" s="116">
        <f t="shared" si="14"/>
        <v>4.1374369858882218</v>
      </c>
      <c r="W60" s="116">
        <f t="shared" si="15"/>
        <v>3.366353315251017</v>
      </c>
      <c r="X60" s="113">
        <v>3.1611219012940679</v>
      </c>
      <c r="Y60" s="113">
        <v>3.276322836394252</v>
      </c>
      <c r="Z60" s="113">
        <v>3.6616152080647302</v>
      </c>
      <c r="AC60" s="115"/>
      <c r="AE60" s="116">
        <f t="shared" si="16"/>
        <v>4.5699783466048851</v>
      </c>
      <c r="AF60" s="113">
        <v>4.3776304897599241</v>
      </c>
      <c r="AG60" s="113">
        <v>4.9943128611283836</v>
      </c>
      <c r="AH60" s="113">
        <v>4.3379916889263477</v>
      </c>
      <c r="AK60" s="115"/>
      <c r="AM60" s="116">
        <f t="shared" si="17"/>
        <v>8.0169586003087634</v>
      </c>
      <c r="AN60" s="113">
        <v>4.8124085591707875</v>
      </c>
      <c r="AO60" s="113">
        <v>5.4404862505274671</v>
      </c>
      <c r="AP60" s="113">
        <v>10.59343095009006</v>
      </c>
      <c r="AS60" s="115"/>
      <c r="AU60" s="116">
        <f t="shared" si="18"/>
        <v>4.6544034097649591</v>
      </c>
      <c r="AV60" s="113">
        <v>4.9035102889690494</v>
      </c>
      <c r="AW60" s="113">
        <v>4.2327571884079891</v>
      </c>
      <c r="AX60" s="113">
        <v>4.8269427519178363</v>
      </c>
      <c r="BA60" s="115"/>
      <c r="BC60" s="116">
        <f t="shared" si="19"/>
        <v>2.7194818586230709</v>
      </c>
      <c r="BD60" s="113">
        <v>3.5027003087433166</v>
      </c>
      <c r="BE60" s="113">
        <v>1.8845195545165838</v>
      </c>
      <c r="BF60" s="113">
        <v>2.7712257126093105</v>
      </c>
      <c r="BI60" s="115"/>
      <c r="BK60" s="116">
        <f t="shared" si="20"/>
        <v>2.4669026839442796</v>
      </c>
      <c r="BL60" s="113">
        <v>2.7900622311091579</v>
      </c>
      <c r="BM60" s="113">
        <v>1.8532008968193672</v>
      </c>
      <c r="BN60" s="113">
        <v>2.7574449239043131</v>
      </c>
      <c r="BS60" s="116">
        <f t="shared" si="21"/>
        <v>3.1823812037320898</v>
      </c>
      <c r="BT60" s="113">
        <v>3.8161854899917191</v>
      </c>
      <c r="BU60" s="113">
        <v>3.1817139372498167</v>
      </c>
      <c r="BV60" s="113">
        <v>2.5492441839547335</v>
      </c>
      <c r="CA60" s="116">
        <f t="shared" si="22"/>
        <v>4.0673428672087146</v>
      </c>
      <c r="CB60" s="113">
        <v>4.1830928466061774</v>
      </c>
      <c r="CC60" s="113">
        <v>3.9682098641324899</v>
      </c>
      <c r="CD60" s="113">
        <v>4.0507258908874748</v>
      </c>
      <c r="CI60" s="116">
        <f t="shared" si="23"/>
        <v>6.0025715918184988</v>
      </c>
      <c r="CJ60" s="113">
        <v>4.4625248063600118</v>
      </c>
      <c r="CK60" s="113">
        <v>4.4407464549714399</v>
      </c>
      <c r="CL60" s="113">
        <v>9.1044435141240463</v>
      </c>
      <c r="CQ60" s="116">
        <f t="shared" si="24"/>
        <v>4.1374369858882218</v>
      </c>
      <c r="CR60" s="113">
        <v>3.4391152155814915</v>
      </c>
      <c r="CS60" s="113">
        <v>4.3274284716351366</v>
      </c>
      <c r="CT60" s="113">
        <v>3.947445500141308</v>
      </c>
      <c r="CY60" s="118">
        <v>45814</v>
      </c>
      <c r="CZ60" s="113">
        <v>18.446249999999999</v>
      </c>
      <c r="DA60" s="113">
        <v>21.2</v>
      </c>
    </row>
    <row r="61" spans="4:105">
      <c r="D61" s="115">
        <f t="shared" si="25"/>
        <v>60</v>
      </c>
      <c r="E61" s="116">
        <f t="shared" si="0"/>
        <v>2.4939606223764921</v>
      </c>
      <c r="F61" s="116">
        <f t="shared" si="1"/>
        <v>0.79396062237649212</v>
      </c>
      <c r="G61" s="116">
        <f t="shared" si="2"/>
        <v>0.79396062237649212</v>
      </c>
      <c r="H61" s="119">
        <f t="shared" si="3"/>
        <v>1.4984461693327161e-003</v>
      </c>
      <c r="I61" s="119">
        <f t="shared" ref="I61:I91" si="28">E61/MAX(E$61:E$91)</f>
        <v>0.6742769754893001</v>
      </c>
      <c r="K61" s="116">
        <f t="shared" si="5"/>
        <v>3.5994056345706511</v>
      </c>
      <c r="L61" s="116">
        <f t="shared" si="6"/>
        <v>4.1745676239975822</v>
      </c>
      <c r="M61" s="116">
        <f t="shared" si="7"/>
        <v>7.4944605669740403</v>
      </c>
      <c r="N61" s="116">
        <f t="shared" si="8"/>
        <v>3.84469714842594</v>
      </c>
      <c r="O61" s="116">
        <f t="shared" si="9"/>
        <v>2.6121236723304189</v>
      </c>
      <c r="P61" s="116">
        <f t="shared" si="10"/>
        <v>2.5344738686277299</v>
      </c>
      <c r="Q61" s="116">
        <f t="shared" si="11"/>
        <v>2.4939606223764921</v>
      </c>
      <c r="R61" s="116">
        <f t="shared" si="12"/>
        <v>3.1279888418131989</v>
      </c>
      <c r="S61" s="116">
        <f t="shared" si="13"/>
        <v>5.4415969255865866</v>
      </c>
      <c r="T61" s="116">
        <f t="shared" si="14"/>
        <v>3.2320067724787962</v>
      </c>
      <c r="W61" s="116">
        <f t="shared" si="15"/>
        <v>3.5994056345706511</v>
      </c>
      <c r="X61" s="113">
        <v>3.2839635945279184</v>
      </c>
      <c r="Y61" s="113">
        <v>2.628585716383359</v>
      </c>
      <c r="Z61" s="113">
        <v>4.8856675928006768</v>
      </c>
      <c r="AC61" s="115"/>
      <c r="AE61" s="116">
        <f t="shared" si="16"/>
        <v>4.1745676239975822</v>
      </c>
      <c r="AF61" s="113">
        <v>4.2109662976776248</v>
      </c>
      <c r="AG61" s="113">
        <v>3.1543028596600311</v>
      </c>
      <c r="AH61" s="113">
        <v>5.1584337146550903</v>
      </c>
      <c r="AK61" s="115"/>
      <c r="AM61" s="116">
        <f t="shared" si="17"/>
        <v>7.4944605669740403</v>
      </c>
      <c r="AN61" s="113">
        <v>3.8489900898453451</v>
      </c>
      <c r="AO61" s="113">
        <v>3.5040419918651486</v>
      </c>
      <c r="AP61" s="113">
        <v>11.484879142082931</v>
      </c>
      <c r="AS61" s="115"/>
      <c r="AU61" s="116">
        <f t="shared" si="18"/>
        <v>3.84469714842594</v>
      </c>
      <c r="AV61" s="113">
        <v>3.6698362402060858</v>
      </c>
      <c r="AW61" s="113">
        <v>2.8951459821665693</v>
      </c>
      <c r="AX61" s="113">
        <v>4.9691092229051659</v>
      </c>
      <c r="BA61" s="115"/>
      <c r="BC61" s="116">
        <f t="shared" si="19"/>
        <v>2.6121236723304189</v>
      </c>
      <c r="BD61" s="113">
        <v>3.4998853309747981</v>
      </c>
      <c r="BE61" s="113">
        <v>1.456322394296006</v>
      </c>
      <c r="BF61" s="113">
        <v>2.8801632917204518</v>
      </c>
      <c r="BI61" s="115"/>
      <c r="BK61" s="116">
        <f t="shared" si="20"/>
        <v>2.5344738686277299</v>
      </c>
      <c r="BL61" s="113">
        <v>3.0350577950180346</v>
      </c>
      <c r="BM61" s="113">
        <v>1.9730284187444145</v>
      </c>
      <c r="BN61" s="113">
        <v>2.5953353921207407</v>
      </c>
      <c r="BS61" s="116">
        <f t="shared" si="21"/>
        <v>2.4939606223764921</v>
      </c>
      <c r="BT61" s="113">
        <v>3.5127123341637381</v>
      </c>
      <c r="BU61" s="113">
        <v>2.0894335805174959</v>
      </c>
      <c r="BV61" s="113">
        <v>1.8797359524482422</v>
      </c>
      <c r="CA61" s="116">
        <f t="shared" si="22"/>
        <v>3.1279888418131989</v>
      </c>
      <c r="CB61" s="113">
        <v>2.8238850301795337</v>
      </c>
      <c r="CC61" s="113">
        <v>2.9847480611999484</v>
      </c>
      <c r="CD61" s="113">
        <v>3.5753334340601137</v>
      </c>
      <c r="CI61" s="116">
        <f t="shared" si="23"/>
        <v>5.4415969255865866</v>
      </c>
      <c r="CJ61" s="113">
        <v>3.0225662450620985</v>
      </c>
      <c r="CK61" s="113">
        <v>2.5085885310915268</v>
      </c>
      <c r="CL61" s="113">
        <v>10.793636000606133</v>
      </c>
      <c r="CQ61" s="116">
        <f t="shared" si="24"/>
        <v>3.2320067724787962</v>
      </c>
      <c r="CR61" s="113">
        <v>3.9293361185807285</v>
      </c>
      <c r="CS61" s="113">
        <v>3.0470906382546823</v>
      </c>
      <c r="CT61" s="113">
        <v>3.4169229067029101</v>
      </c>
      <c r="CY61" s="118">
        <v>45815</v>
      </c>
      <c r="CZ61" s="113">
        <v>19.166666666666668</v>
      </c>
      <c r="DA61" s="113">
        <v>21.4</v>
      </c>
    </row>
    <row r="62" spans="4:105">
      <c r="D62" s="115">
        <f t="shared" si="25"/>
        <v>61</v>
      </c>
      <c r="E62" s="116">
        <f t="shared" si="0"/>
        <v>2.7619727743490858</v>
      </c>
      <c r="F62" s="116">
        <f t="shared" si="1"/>
        <v>1.0619727743490859</v>
      </c>
      <c r="G62" s="116">
        <f t="shared" si="2"/>
        <v>1.0619727743490859</v>
      </c>
      <c r="H62" s="119">
        <f t="shared" si="3"/>
        <v>2.0042669507914636e-003</v>
      </c>
      <c r="I62" s="119">
        <f t="shared" si="28"/>
        <v>0.74673779207358781</v>
      </c>
      <c r="K62" s="116">
        <f t="shared" si="5"/>
        <v>3.5505782286241501</v>
      </c>
      <c r="L62" s="116">
        <f t="shared" si="6"/>
        <v>4.2032651950497337</v>
      </c>
      <c r="M62" s="116">
        <f t="shared" si="7"/>
        <v>7.327028165358235</v>
      </c>
      <c r="N62" s="116">
        <f t="shared" si="8"/>
        <v>4.3116852346680616</v>
      </c>
      <c r="O62" s="116">
        <f t="shared" si="9"/>
        <v>2.6912413602016638</v>
      </c>
      <c r="P62" s="116">
        <f t="shared" si="10"/>
        <v>3.8317237346967246</v>
      </c>
      <c r="Q62" s="116">
        <f t="shared" si="11"/>
        <v>2.7619727743490858</v>
      </c>
      <c r="R62" s="116">
        <f t="shared" si="12"/>
        <v>3.3577629036850403</v>
      </c>
      <c r="S62" s="116">
        <f t="shared" si="13"/>
        <v>5.7776242262043747</v>
      </c>
      <c r="T62" s="116">
        <f t="shared" si="14"/>
        <v>3.7226512773608591</v>
      </c>
      <c r="W62" s="116">
        <f t="shared" si="15"/>
        <v>3.5505782286241501</v>
      </c>
      <c r="X62" s="113">
        <v>3.4420229628271239</v>
      </c>
      <c r="Y62" s="113">
        <v>2.1477801127846861</v>
      </c>
      <c r="Z62" s="113">
        <v>5.0619316102606398</v>
      </c>
      <c r="AC62" s="115"/>
      <c r="AE62" s="116">
        <f t="shared" si="16"/>
        <v>4.2032651950497337</v>
      </c>
      <c r="AF62" s="113">
        <v>4.0060280978385352</v>
      </c>
      <c r="AG62" s="113">
        <v>2.6316303334275393</v>
      </c>
      <c r="AH62" s="113">
        <v>5.9721371538831249</v>
      </c>
      <c r="AK62" s="115"/>
      <c r="AM62" s="116">
        <f t="shared" si="17"/>
        <v>7.327028165358235</v>
      </c>
      <c r="AN62" s="113">
        <v>3.9567179727294017</v>
      </c>
      <c r="AO62" s="113">
        <v>3.0264174316511485</v>
      </c>
      <c r="AP62" s="113">
        <v>11.627638899065321</v>
      </c>
      <c r="AS62" s="115"/>
      <c r="AU62" s="116">
        <f t="shared" si="18"/>
        <v>4.3116852346680616</v>
      </c>
      <c r="AV62" s="113">
        <v>4.1294360471589195</v>
      </c>
      <c r="AW62" s="113">
        <v>3.3268657005419944</v>
      </c>
      <c r="AX62" s="113">
        <v>5.4787539563032697</v>
      </c>
      <c r="BA62" s="115"/>
      <c r="BC62" s="116">
        <f t="shared" si="19"/>
        <v>2.6912413602016638</v>
      </c>
      <c r="BD62" s="113">
        <v>3.8615542015342692</v>
      </c>
      <c r="BE62" s="113">
        <v>1.4178448476094661</v>
      </c>
      <c r="BF62" s="113">
        <v>2.7943250314612564</v>
      </c>
      <c r="BI62" s="115"/>
      <c r="BK62" s="116">
        <f t="shared" si="20"/>
        <v>3.8317237346967246</v>
      </c>
      <c r="BL62" s="113">
        <v>4.603033832531799</v>
      </c>
      <c r="BM62" s="113">
        <v>3.6884652545948931</v>
      </c>
      <c r="BN62" s="113">
        <v>3.2036721169634816</v>
      </c>
      <c r="BS62" s="116">
        <f t="shared" si="21"/>
        <v>2.7619727743490858</v>
      </c>
      <c r="BT62" s="113">
        <v>2.8613453553576047</v>
      </c>
      <c r="BU62" s="113">
        <v>2.458199748813493</v>
      </c>
      <c r="BV62" s="113">
        <v>2.9663732188761593</v>
      </c>
      <c r="CA62" s="116">
        <f t="shared" si="22"/>
        <v>3.3577629036850403</v>
      </c>
      <c r="CB62" s="113">
        <v>2.4969756803934642</v>
      </c>
      <c r="CC62" s="113">
        <v>3.3668796082439965</v>
      </c>
      <c r="CD62" s="113">
        <v>4.2094334224176606</v>
      </c>
      <c r="CI62" s="116">
        <f t="shared" si="23"/>
        <v>5.7776242262043747</v>
      </c>
      <c r="CJ62" s="113">
        <v>3.8111734069163403</v>
      </c>
      <c r="CK62" s="113">
        <v>3.6350542912766648</v>
      </c>
      <c r="CL62" s="113">
        <v>9.8866449804201206</v>
      </c>
      <c r="CQ62" s="116">
        <f t="shared" si="24"/>
        <v>3.7226512773608591</v>
      </c>
      <c r="CR62" s="113">
        <v>4.8921313200877261</v>
      </c>
      <c r="CS62" s="113">
        <v>3.7332990018517096</v>
      </c>
      <c r="CT62" s="113">
        <v>3.7120035528700086</v>
      </c>
      <c r="CY62" s="118">
        <v>45816</v>
      </c>
      <c r="CZ62" s="113">
        <v>19.455416666666668</v>
      </c>
      <c r="DA62" s="113">
        <v>20.5</v>
      </c>
    </row>
    <row r="63" spans="4:105">
      <c r="D63" s="115">
        <f t="shared" si="25"/>
        <v>62</v>
      </c>
      <c r="E63" s="116">
        <f t="shared" si="0"/>
        <v>2.0496747490276959</v>
      </c>
      <c r="F63" s="116">
        <f t="shared" si="1"/>
        <v>0.34967474902769591</v>
      </c>
      <c r="G63" s="116">
        <f t="shared" si="2"/>
        <v>0.34967474902769591</v>
      </c>
      <c r="H63" s="119">
        <f t="shared" si="3"/>
        <v>6.5994304179038546e-004</v>
      </c>
      <c r="I63" s="119">
        <f t="shared" si="28"/>
        <v>0.55415810422629386</v>
      </c>
      <c r="K63" s="116">
        <f t="shared" si="5"/>
        <v>2.8374846082370873</v>
      </c>
      <c r="L63" s="116">
        <f t="shared" si="6"/>
        <v>3.0242326145863245</v>
      </c>
      <c r="M63" s="116">
        <f t="shared" si="7"/>
        <v>6.6822660295716645</v>
      </c>
      <c r="N63" s="116">
        <f t="shared" si="8"/>
        <v>3.4492226337981631</v>
      </c>
      <c r="O63" s="116">
        <f t="shared" si="9"/>
        <v>1.6880720664208662</v>
      </c>
      <c r="P63" s="116">
        <f t="shared" si="10"/>
        <v>2.0905057131175568</v>
      </c>
      <c r="Q63" s="116">
        <f t="shared" si="11"/>
        <v>2.0496747490276959</v>
      </c>
      <c r="R63" s="116">
        <f t="shared" si="12"/>
        <v>2.6991723660293943</v>
      </c>
      <c r="S63" s="116">
        <f t="shared" si="13"/>
        <v>4.2281782751729375</v>
      </c>
      <c r="T63" s="116">
        <f t="shared" si="14"/>
        <v>3.8372387623408226</v>
      </c>
      <c r="W63" s="116">
        <f t="shared" si="15"/>
        <v>2.8374846082370873</v>
      </c>
      <c r="X63" s="113">
        <v>1.2809845543186842</v>
      </c>
      <c r="Y63" s="113">
        <v>3.3762102196969828</v>
      </c>
      <c r="Z63" s="113">
        <v>3.8552590506955937</v>
      </c>
      <c r="AC63" s="115"/>
      <c r="AE63" s="116">
        <f t="shared" si="16"/>
        <v>3.0242326145863245</v>
      </c>
      <c r="AF63" s="113">
        <v>0.88748499767249289</v>
      </c>
      <c r="AG63" s="113">
        <v>3.7729328357918299</v>
      </c>
      <c r="AH63" s="113">
        <v>4.4122800102946496</v>
      </c>
      <c r="AK63" s="115"/>
      <c r="AM63" s="116">
        <f t="shared" si="17"/>
        <v>6.6822660295716645</v>
      </c>
      <c r="AN63" s="113">
        <v>1.2909628391082126</v>
      </c>
      <c r="AO63" s="113">
        <v>4.4896820824184012</v>
      </c>
      <c r="AP63" s="113">
        <v>8.8748499767249278</v>
      </c>
      <c r="AS63" s="115"/>
      <c r="AU63" s="116">
        <f t="shared" si="18"/>
        <v>3.4492226337981631</v>
      </c>
      <c r="AV63" s="113">
        <v>1.1350209504995907</v>
      </c>
      <c r="AW63" s="113">
        <v>5.4930156806557369</v>
      </c>
      <c r="AX63" s="113">
        <v>3.719631270239161</v>
      </c>
      <c r="BA63" s="115"/>
      <c r="BC63" s="116">
        <f t="shared" si="19"/>
        <v>1.6880720664208662</v>
      </c>
      <c r="BD63" s="113">
        <v>0.3482389300862494</v>
      </c>
      <c r="BE63" s="113">
        <v>2.7743510614925957</v>
      </c>
      <c r="BF63" s="113">
        <v>1.9416262076837532</v>
      </c>
      <c r="BI63" s="115"/>
      <c r="BK63" s="116">
        <f t="shared" si="20"/>
        <v>2.0905057131175568</v>
      </c>
      <c r="BL63" s="113">
        <v>0.57474943659892141</v>
      </c>
      <c r="BM63" s="113">
        <v>3.827801524482354</v>
      </c>
      <c r="BN63" s="113">
        <v>1.8689661782713953</v>
      </c>
      <c r="BS63" s="116">
        <f t="shared" si="21"/>
        <v>2.0496747490276959</v>
      </c>
      <c r="BT63" s="113">
        <v>0</v>
      </c>
      <c r="BU63" s="113">
        <v>3.8411234816941469</v>
      </c>
      <c r="BV63" s="113">
        <v>2.3079007653889403</v>
      </c>
      <c r="CA63" s="116">
        <f t="shared" si="22"/>
        <v>2.6991723660293943</v>
      </c>
      <c r="CB63" s="113">
        <v>0.82652054921499718</v>
      </c>
      <c r="CC63" s="113">
        <v>4.004129454343067</v>
      </c>
      <c r="CD63" s="113">
        <v>3.2668670945301193</v>
      </c>
      <c r="CI63" s="116">
        <f t="shared" si="23"/>
        <v>4.2281782751729375</v>
      </c>
      <c r="CJ63" s="113">
        <v>0.70084128049440475</v>
      </c>
      <c r="CK63" s="113">
        <v>3.9256101756174044</v>
      </c>
      <c r="CL63" s="113">
        <v>8.0580833694070044</v>
      </c>
      <c r="CQ63" s="116">
        <f t="shared" si="24"/>
        <v>3.8372387623408226</v>
      </c>
      <c r="CR63" s="113">
        <v>0.48813184381470143</v>
      </c>
      <c r="CS63" s="113">
        <v>4.2982673049846625</v>
      </c>
      <c r="CT63" s="113">
        <v>3.3762102196969828</v>
      </c>
      <c r="CY63" s="118">
        <v>45817</v>
      </c>
      <c r="CZ63" s="113">
        <v>19.257916666666667</v>
      </c>
      <c r="DA63" s="113">
        <v>18.600000000000001</v>
      </c>
    </row>
    <row r="64" spans="4:105">
      <c r="D64" s="115">
        <f t="shared" si="25"/>
        <v>63</v>
      </c>
      <c r="E64" s="116">
        <f t="shared" si="0"/>
        <v>1.8974051696145253</v>
      </c>
      <c r="F64" s="116">
        <f t="shared" si="1"/>
        <v>0.19740516961452537</v>
      </c>
      <c r="G64" s="116">
        <f t="shared" si="2"/>
        <v>0.19740516961452537</v>
      </c>
      <c r="H64" s="119">
        <f t="shared" si="3"/>
        <v>3.7256384243586989e-004</v>
      </c>
      <c r="I64" s="119">
        <f t="shared" si="28"/>
        <v>0.51298990351592966</v>
      </c>
      <c r="K64" s="116">
        <f t="shared" si="5"/>
        <v>2.6186252089666309</v>
      </c>
      <c r="L64" s="116">
        <f t="shared" si="6"/>
        <v>3.0771134709081078</v>
      </c>
      <c r="M64" s="116">
        <f t="shared" si="7"/>
        <v>7.3340238700609071</v>
      </c>
      <c r="N64" s="116">
        <f t="shared" si="8"/>
        <v>3.3029378369986233</v>
      </c>
      <c r="O64" s="116">
        <f t="shared" si="9"/>
        <v>1.4586531457612024</v>
      </c>
      <c r="P64" s="116">
        <f t="shared" si="10"/>
        <v>1.8238761245199182</v>
      </c>
      <c r="Q64" s="116">
        <f t="shared" si="11"/>
        <v>1.8974051696145253</v>
      </c>
      <c r="R64" s="116">
        <f t="shared" si="12"/>
        <v>2.9234983492587339</v>
      </c>
      <c r="S64" s="116">
        <f t="shared" si="13"/>
        <v>4.707834606122355</v>
      </c>
      <c r="T64" s="116">
        <f t="shared" si="14"/>
        <v>3.4638185513055575</v>
      </c>
      <c r="W64" s="116">
        <f t="shared" si="15"/>
        <v>2.6186252089666309</v>
      </c>
      <c r="X64" s="113">
        <v>1.6644868420674637</v>
      </c>
      <c r="Y64" s="113">
        <v>3.4425962308411227</v>
      </c>
      <c r="Z64" s="113">
        <v>2.748792553991307</v>
      </c>
      <c r="AC64" s="115"/>
      <c r="AE64" s="116">
        <f t="shared" si="16"/>
        <v>3.0771134709081078</v>
      </c>
      <c r="AF64" s="113">
        <v>1.0449821435705389</v>
      </c>
      <c r="AG64" s="113">
        <v>4.9295942766436145</v>
      </c>
      <c r="AH64" s="113">
        <v>3.2567639925101699</v>
      </c>
      <c r="AK64" s="115"/>
      <c r="AM64" s="116">
        <f t="shared" si="17"/>
        <v>7.3340238700609071</v>
      </c>
      <c r="AN64" s="113">
        <v>1.8024991924129228</v>
      </c>
      <c r="AO64" s="113">
        <v>5.32886715248772</v>
      </c>
      <c r="AP64" s="113">
        <v>9.339180587634095</v>
      </c>
      <c r="AS64" s="115"/>
      <c r="AU64" s="116">
        <f t="shared" si="18"/>
        <v>3.3029378369986233</v>
      </c>
      <c r="AV64" s="113">
        <v>1.7794879936656938</v>
      </c>
      <c r="AW64" s="113">
        <v>4.9741224973906686</v>
      </c>
      <c r="AX64" s="113">
        <v>3.1552030199395076</v>
      </c>
      <c r="BA64" s="115"/>
      <c r="BC64" s="116">
        <f t="shared" si="19"/>
        <v>1.4586531457612024</v>
      </c>
      <c r="BD64" s="113">
        <v>0.15788576867649468</v>
      </c>
      <c r="BE64" s="113">
        <v>2.5961238700976406</v>
      </c>
      <c r="BF64" s="113">
        <v>1.6219497985094722</v>
      </c>
      <c r="BI64" s="115"/>
      <c r="BK64" s="116">
        <f t="shared" si="20"/>
        <v>1.8238761245199182</v>
      </c>
      <c r="BL64" s="113">
        <v>0.49531069297729091</v>
      </c>
      <c r="BM64" s="113">
        <v>3.1374216463976476</v>
      </c>
      <c r="BN64" s="113">
        <v>1.8388960341848162</v>
      </c>
      <c r="BS64" s="116">
        <f t="shared" si="21"/>
        <v>1.8974051696145253</v>
      </c>
      <c r="BT64" s="113">
        <v>0.4392390304956707</v>
      </c>
      <c r="BU64" s="113">
        <v>3.3754730620638469</v>
      </c>
      <c r="BV64" s="113">
        <v>1.8775034162840587</v>
      </c>
      <c r="CA64" s="116">
        <f t="shared" si="22"/>
        <v>2.9234983492587339</v>
      </c>
      <c r="CB64" s="113">
        <v>1.4041383584546796</v>
      </c>
      <c r="CC64" s="113">
        <v>3.7262769241950178</v>
      </c>
      <c r="CD64" s="113">
        <v>3.6400797651265027</v>
      </c>
      <c r="CI64" s="116">
        <f t="shared" si="23"/>
        <v>4.707834606122355</v>
      </c>
      <c r="CJ64" s="113">
        <v>1.5046365554022147</v>
      </c>
      <c r="CK64" s="113">
        <v>3.6298575087946716</v>
      </c>
      <c r="CL64" s="113">
        <v>8.9890097541701799</v>
      </c>
      <c r="CQ64" s="116">
        <f t="shared" si="24"/>
        <v>3.4638185513055575</v>
      </c>
      <c r="CR64" s="113">
        <v>1.043357538774605</v>
      </c>
      <c r="CS64" s="113">
        <v>3.8729817108686655</v>
      </c>
      <c r="CT64" s="113">
        <v>3.0546553917424495</v>
      </c>
      <c r="CY64" s="118">
        <v>45818</v>
      </c>
      <c r="CZ64" s="113">
        <v>18.95333333333333</v>
      </c>
      <c r="DA64" s="113">
        <v>20</v>
      </c>
    </row>
    <row r="65" spans="4:105">
      <c r="D65" s="115">
        <f t="shared" si="25"/>
        <v>64</v>
      </c>
      <c r="E65" s="116">
        <f t="shared" si="0"/>
        <v>1.360274331638756</v>
      </c>
      <c r="F65" s="116">
        <f t="shared" si="1"/>
        <v>-0.33972566836124396</v>
      </c>
      <c r="G65" s="116" t="str">
        <f t="shared" si="2"/>
        <v/>
      </c>
      <c r="H65" s="119" t="str">
        <f t="shared" si="3"/>
        <v/>
      </c>
      <c r="I65" s="119">
        <f t="shared" si="28"/>
        <v>0.36776910346688196</v>
      </c>
      <c r="K65" s="116">
        <f t="shared" si="5"/>
        <v>2.1806875036523059</v>
      </c>
      <c r="L65" s="116">
        <f t="shared" si="6"/>
        <v>2.9570466414358272</v>
      </c>
      <c r="M65" s="116">
        <f t="shared" si="7"/>
        <v>7.4006718362904227</v>
      </c>
      <c r="N65" s="116">
        <f t="shared" si="8"/>
        <v>3.0631900681791504</v>
      </c>
      <c r="O65" s="116">
        <f t="shared" si="9"/>
        <v>1.4474700055430993</v>
      </c>
      <c r="P65" s="116">
        <f t="shared" si="10"/>
        <v>1.7665933173157624</v>
      </c>
      <c r="Q65" s="116">
        <f t="shared" si="11"/>
        <v>1.360274331638756</v>
      </c>
      <c r="R65" s="116">
        <f t="shared" si="12"/>
        <v>2.5641589967205909</v>
      </c>
      <c r="S65" s="116">
        <f t="shared" si="13"/>
        <v>4.7376433366465225</v>
      </c>
      <c r="T65" s="116">
        <f t="shared" si="14"/>
        <v>2.6420892065289037</v>
      </c>
      <c r="W65" s="116">
        <f t="shared" si="15"/>
        <v>2.1806875036523059</v>
      </c>
      <c r="X65" s="113">
        <v>0.27663489409461695</v>
      </c>
      <c r="Y65" s="113">
        <v>4.0450543893765811</v>
      </c>
      <c r="Z65" s="113">
        <v>2.22037322748572</v>
      </c>
      <c r="AC65" s="115"/>
      <c r="AE65" s="116">
        <f t="shared" si="16"/>
        <v>2.9570466414358272</v>
      </c>
      <c r="AF65" s="113">
        <v>1.0959930926454013</v>
      </c>
      <c r="AG65" s="113">
        <v>5.337474321058334</v>
      </c>
      <c r="AH65" s="113">
        <v>2.4376725106037456</v>
      </c>
      <c r="AK65" s="115"/>
      <c r="AM65" s="116">
        <f t="shared" si="17"/>
        <v>7.4006718362904227</v>
      </c>
      <c r="AN65" s="113">
        <v>1.4848014211480034</v>
      </c>
      <c r="AO65" s="113">
        <v>5.6969001584567982</v>
      </c>
      <c r="AP65" s="113">
        <v>9.1044435141240463</v>
      </c>
      <c r="AS65" s="115"/>
      <c r="AU65" s="116">
        <f t="shared" si="18"/>
        <v>3.0631900681791504</v>
      </c>
      <c r="AV65" s="113">
        <v>0.88420239517540489</v>
      </c>
      <c r="AW65" s="113">
        <v>6.0147073477026245</v>
      </c>
      <c r="AX65" s="113">
        <v>2.2906604616594226</v>
      </c>
      <c r="BA65" s="115"/>
      <c r="BC65" s="116">
        <f t="shared" si="19"/>
        <v>1.4474700055430993</v>
      </c>
      <c r="BD65" s="113">
        <v>0.13237149262995479</v>
      </c>
      <c r="BE65" s="113">
        <v>3.3256669451815064</v>
      </c>
      <c r="BF65" s="113">
        <v>0.88437157881783734</v>
      </c>
      <c r="BI65" s="115"/>
      <c r="BK65" s="116">
        <f t="shared" si="20"/>
        <v>1.7665933173157624</v>
      </c>
      <c r="BL65" s="113">
        <v>0.61727708997616515</v>
      </c>
      <c r="BM65" s="113">
        <v>3.7262769241950178</v>
      </c>
      <c r="BN65" s="113">
        <v>0.95622593777610443</v>
      </c>
      <c r="BS65" s="116">
        <f t="shared" si="21"/>
        <v>1.360274331638756</v>
      </c>
      <c r="BT65" s="113">
        <v>0</v>
      </c>
      <c r="BU65" s="113">
        <v>3.0400380879177891</v>
      </c>
      <c r="BV65" s="113">
        <v>1.0407849069984789</v>
      </c>
      <c r="CA65" s="116">
        <f t="shared" si="22"/>
        <v>2.5641589967205909</v>
      </c>
      <c r="CB65" s="113">
        <v>1.2632898893032873</v>
      </c>
      <c r="CC65" s="113">
        <v>4.0563923055576563</v>
      </c>
      <c r="CD65" s="113">
        <v>2.372794795300829</v>
      </c>
      <c r="CI65" s="116">
        <f t="shared" si="23"/>
        <v>4.7376433366465225</v>
      </c>
      <c r="CJ65" s="113">
        <v>2.0127518805171114</v>
      </c>
      <c r="CK65" s="113">
        <v>3.7694620321501371</v>
      </c>
      <c r="CL65" s="113">
        <v>8.4307160972723185</v>
      </c>
      <c r="CQ65" s="116">
        <f t="shared" si="24"/>
        <v>2.6420892065289037</v>
      </c>
      <c r="CR65" s="113">
        <v>1.6222030963218457</v>
      </c>
      <c r="CS65" s="113">
        <v>3.4998853309747981</v>
      </c>
      <c r="CT65" s="113">
        <v>1.7842930820830092</v>
      </c>
      <c r="CY65" s="118">
        <v>45819</v>
      </c>
      <c r="CZ65" s="113">
        <v>20.125</v>
      </c>
      <c r="DA65" s="113">
        <v>22.1</v>
      </c>
    </row>
    <row r="66" spans="4:105">
      <c r="D66" s="115">
        <f t="shared" si="25"/>
        <v>65</v>
      </c>
      <c r="E66" s="116">
        <f t="shared" ref="E66:E129" si="29">INDEX(K66:T66,,MATCH($A$14,$K$1:$T$1,FALSE))</f>
        <v>1.5377968465677185</v>
      </c>
      <c r="F66" s="116">
        <f t="shared" ref="F66:F129" si="30">IF($D$1=$A$17,E66-$B$4,E66-$B$7)</f>
        <v>-0.16220315343228142</v>
      </c>
      <c r="G66" s="116" t="str">
        <f t="shared" ref="G66:G129" si="31">IF(F66&lt;0,"",F66)</f>
        <v/>
      </c>
      <c r="H66" s="119" t="str">
        <f t="shared" ref="H66:H129" si="32">IF(F66&lt;0,"",F66/$G$367)</f>
        <v/>
      </c>
      <c r="I66" s="119">
        <f t="shared" si="28"/>
        <v>0.41576478686844814</v>
      </c>
      <c r="K66" s="116">
        <f t="shared" ref="K66:K129" si="33">INDEX($W66:$AB66,MATCH($D$1,$W$1:$AB$1,0))</f>
        <v>1.7886194211468591</v>
      </c>
      <c r="L66" s="116">
        <f t="shared" ref="L66:L129" si="34">INDEX($AE66:$AJ66,MATCH($D$1,$AE$1:$AJ$1,0))</f>
        <v>2.3787811072037601</v>
      </c>
      <c r="M66" s="116">
        <f t="shared" ref="M66:M129" si="35">INDEX($AM66:$AR66,MATCH($D$1,$AM$1:$AR$1,0))</f>
        <v>6.2077279986894673</v>
      </c>
      <c r="N66" s="116">
        <f t="shared" ref="N66:N129" si="36">INDEX($AU66:$AZ66,MATCH($D$1,$AU$1:$AZ$1,0))</f>
        <v>2.3887951791352355</v>
      </c>
      <c r="O66" s="116">
        <f t="shared" ref="O66:O129" si="37">INDEX($BC66:$BH66,MATCH($D$1,$BC$1:$BH$1,0))</f>
        <v>0.79824733690568817</v>
      </c>
      <c r="P66" s="116">
        <f t="shared" ref="P66:P129" si="38">INDEX($BK66:$BP66,MATCH($D$1,$BK$1:$BP$1,0))</f>
        <v>1.3630154113551747</v>
      </c>
      <c r="Q66" s="116">
        <f t="shared" ref="Q66:Q129" si="39">INDEX($BS66:$BX66,MATCH($D$1,$BS$1:$BX$1,0))</f>
        <v>1.5377968465677185</v>
      </c>
      <c r="R66" s="116">
        <f t="shared" ref="R66:R129" si="40">INDEX($CA66:$CF66,MATCH($D$1,$CA$1:$CF$1,0))</f>
        <v>2.9982662146001076</v>
      </c>
      <c r="S66" s="116">
        <f t="shared" ref="S66:S129" si="41">INDEX($CI66:$CN66,MATCH($D$1,$CI$1:$CN$1,0))</f>
        <v>5.2969466714051547</v>
      </c>
      <c r="T66" s="116">
        <f t="shared" ref="T66:T129" si="42">INDEX($CQ66:$CV66,MATCH($D$1,$CQ$1:$CV$1,0))</f>
        <v>2.2199531056859705</v>
      </c>
      <c r="W66" s="116">
        <f t="shared" ref="W66:W129" si="43">AVERAGE(X66:AB66)</f>
        <v>1.7886194211468591</v>
      </c>
      <c r="X66" s="113">
        <v>1.3410820187308168</v>
      </c>
      <c r="Y66" s="113">
        <v>1.835960999829799</v>
      </c>
      <c r="Z66" s="113">
        <v>2.188815244879962</v>
      </c>
      <c r="AC66" s="115"/>
      <c r="AE66" s="116">
        <f t="shared" ref="AE66:AE129" si="44">AVERAGE(AF66:AJ66)</f>
        <v>2.3787811072037601</v>
      </c>
      <c r="AF66" s="113">
        <v>2.0029775731072905</v>
      </c>
      <c r="AG66" s="113">
        <v>2.1559616204524743</v>
      </c>
      <c r="AH66" s="113">
        <v>2.9774041280515156</v>
      </c>
      <c r="AK66" s="115"/>
      <c r="AM66" s="116">
        <f t="shared" ref="AM66:AM129" si="45">AVERAGE(AO66:AR66)</f>
        <v>6.2077279986894673</v>
      </c>
      <c r="AN66" s="113">
        <v>2.8133308561834856</v>
      </c>
      <c r="AO66" s="113">
        <v>2.2127905178516727</v>
      </c>
      <c r="AP66" s="113">
        <v>10.202665479527262</v>
      </c>
      <c r="AS66" s="115"/>
      <c r="AU66" s="116">
        <f t="shared" ref="AU66:AU129" si="46">AVERAGE(AV66:AZ66)</f>
        <v>2.3887951791352355</v>
      </c>
      <c r="AV66" s="113">
        <v>2.5506663698818155</v>
      </c>
      <c r="AW66" s="113">
        <v>2.1361575198788998</v>
      </c>
      <c r="AX66" s="113">
        <v>2.4795616476449913</v>
      </c>
      <c r="BA66" s="115"/>
      <c r="BC66" s="116">
        <f t="shared" ref="BC66:BC129" si="47">AVERAGE(BD66:BH66)</f>
        <v>0.79824733690568817</v>
      </c>
      <c r="BD66" s="113">
        <v>0.50485329242883081</v>
      </c>
      <c r="BE66" s="113">
        <v>0.62295456406192717</v>
      </c>
      <c r="BF66" s="113">
        <v>1.2669341542263062</v>
      </c>
      <c r="BI66" s="115"/>
      <c r="BK66" s="116">
        <f t="shared" ref="BK66:BK129" si="48">AVERAGE(BL66:BP66)</f>
        <v>1.3630154113551747</v>
      </c>
      <c r="BL66" s="113">
        <v>1.3569849968792376</v>
      </c>
      <c r="BM66" s="113">
        <v>0.97967075959738004</v>
      </c>
      <c r="BN66" s="113">
        <v>1.7523904775889063</v>
      </c>
      <c r="BS66" s="116">
        <f t="shared" ref="BS66:BS129" si="49">AVERAGE(BT66:BX66)</f>
        <v>1.5377968465677185</v>
      </c>
      <c r="BT66" s="113">
        <v>1.4980951856333826</v>
      </c>
      <c r="BU66" s="113">
        <v>1.3067487031660816</v>
      </c>
      <c r="BV66" s="113">
        <v>1.8085466509036914</v>
      </c>
      <c r="CA66" s="116">
        <f t="shared" ref="CA66:CA129" si="50">AVERAGE(CB66:CF66)</f>
        <v>2.9982662146001076</v>
      </c>
      <c r="CB66" s="113">
        <v>3.405062851498772</v>
      </c>
      <c r="CC66" s="113">
        <v>2.3057721977736318</v>
      </c>
      <c r="CD66" s="113">
        <v>3.2839635945279184</v>
      </c>
      <c r="CI66" s="116">
        <f t="shared" ref="CI66:CI129" si="51">AVERAGE(CJ66:CN66)</f>
        <v>5.2969466714051547</v>
      </c>
      <c r="CJ66" s="113">
        <v>4.2148152494533377</v>
      </c>
      <c r="CK66" s="113">
        <v>2.3368441771280311</v>
      </c>
      <c r="CL66" s="113">
        <v>9.339180587634095</v>
      </c>
      <c r="CQ66" s="116">
        <f t="shared" ref="CQ66:CQ129" si="52">AVERAGE(CS66:CV66)</f>
        <v>2.2199531056859705</v>
      </c>
      <c r="CR66" s="113">
        <v>4.1354190953861325</v>
      </c>
      <c r="CS66" s="113">
        <v>1.9501921645203883</v>
      </c>
      <c r="CT66" s="113">
        <v>2.4897140468515526</v>
      </c>
      <c r="CY66" s="118">
        <v>45820</v>
      </c>
      <c r="CZ66" s="113">
        <v>20.225416666666668</v>
      </c>
      <c r="DA66" s="113">
        <v>21.6</v>
      </c>
    </row>
    <row r="67" spans="4:105">
      <c r="D67" s="115">
        <f t="shared" ref="D67:D130" si="53">D66+1</f>
        <v>66</v>
      </c>
      <c r="E67" s="116">
        <f t="shared" si="29"/>
        <v>1.8507004970811931</v>
      </c>
      <c r="F67" s="116">
        <f t="shared" si="30"/>
        <v>0.15070049708119315</v>
      </c>
      <c r="G67" s="116">
        <f t="shared" si="31"/>
        <v>0.15070049708119315</v>
      </c>
      <c r="H67" s="119">
        <f t="shared" si="32"/>
        <v>2.8441786179764586e-004</v>
      </c>
      <c r="I67" s="119">
        <f t="shared" si="28"/>
        <v>0.50036264506828632</v>
      </c>
      <c r="K67" s="116">
        <f t="shared" si="33"/>
        <v>2.6726551827858156</v>
      </c>
      <c r="L67" s="116">
        <f t="shared" si="34"/>
        <v>2.961665233144835</v>
      </c>
      <c r="M67" s="116">
        <f t="shared" si="35"/>
        <v>6.8905562949467729</v>
      </c>
      <c r="N67" s="116">
        <f t="shared" si="36"/>
        <v>2.8928732778917525</v>
      </c>
      <c r="O67" s="116">
        <f t="shared" si="37"/>
        <v>0.90637553951384098</v>
      </c>
      <c r="P67" s="116">
        <f t="shared" si="38"/>
        <v>1.3431779869173404</v>
      </c>
      <c r="Q67" s="116">
        <f t="shared" si="39"/>
        <v>1.8507004970811931</v>
      </c>
      <c r="R67" s="116">
        <f t="shared" si="40"/>
        <v>2.9652740884843269</v>
      </c>
      <c r="S67" s="116">
        <f t="shared" si="41"/>
        <v>5.2526475037504099</v>
      </c>
      <c r="T67" s="116">
        <f t="shared" si="42"/>
        <v>2.941343228731133</v>
      </c>
      <c r="W67" s="116">
        <f t="shared" si="43"/>
        <v>2.6726551827858156</v>
      </c>
      <c r="X67" s="113">
        <v>3.4343987404034584</v>
      </c>
      <c r="Y67" s="113">
        <v>1.7978019508340359</v>
      </c>
      <c r="Z67" s="113">
        <v>2.7857648571199523</v>
      </c>
      <c r="AC67" s="115"/>
      <c r="AE67" s="116">
        <f t="shared" si="44"/>
        <v>2.961665233144835</v>
      </c>
      <c r="AF67" s="113">
        <v>2.9622339660725938</v>
      </c>
      <c r="AG67" s="113">
        <v>2.0760732671102295</v>
      </c>
      <c r="AH67" s="113">
        <v>3.8466884662516807</v>
      </c>
      <c r="AK67" s="115"/>
      <c r="AM67" s="116">
        <f t="shared" si="45"/>
        <v>6.8905562949467729</v>
      </c>
      <c r="AN67" s="113">
        <v>3.6496903951697917</v>
      </c>
      <c r="AO67" s="113">
        <v>3.1213076138738742</v>
      </c>
      <c r="AP67" s="113">
        <v>10.659804976019672</v>
      </c>
      <c r="AS67" s="115"/>
      <c r="AU67" s="116">
        <f t="shared" si="46"/>
        <v>2.8928732778917525</v>
      </c>
      <c r="AV67" s="113">
        <v>2.6291169475432614</v>
      </c>
      <c r="AW67" s="113">
        <v>2.3796666459259099</v>
      </c>
      <c r="AX67" s="113">
        <v>3.6698362402060858</v>
      </c>
      <c r="BA67" s="115"/>
      <c r="BC67" s="116">
        <f t="shared" si="47"/>
        <v>0.90637553951384098</v>
      </c>
      <c r="BD67" s="113">
        <v>0.5557836456701899</v>
      </c>
      <c r="BE67" s="113">
        <v>0.13062276794631736</v>
      </c>
      <c r="BF67" s="113">
        <v>2.0327202049250159</v>
      </c>
      <c r="BI67" s="115"/>
      <c r="BK67" s="116">
        <f t="shared" si="48"/>
        <v>1.3431779869173404</v>
      </c>
      <c r="BL67" s="113">
        <v>1.2812313554392996</v>
      </c>
      <c r="BM67" s="113">
        <v>0.48662538602263894</v>
      </c>
      <c r="BN67" s="113">
        <v>2.2616772192900823</v>
      </c>
      <c r="BS67" s="116">
        <f t="shared" si="49"/>
        <v>1.8507004970811931</v>
      </c>
      <c r="BT67" s="113">
        <v>1.9250219971690614</v>
      </c>
      <c r="BU67" s="113">
        <v>0</v>
      </c>
      <c r="BV67" s="113">
        <v>3.6270794940745179</v>
      </c>
      <c r="CA67" s="116">
        <f t="shared" si="50"/>
        <v>2.9652740884843269</v>
      </c>
      <c r="CB67" s="113">
        <v>3.4171614312983669</v>
      </c>
      <c r="CC67" s="113">
        <v>1.2691427939182236</v>
      </c>
      <c r="CD67" s="113">
        <v>4.2095180402363921</v>
      </c>
      <c r="CI67" s="116">
        <f t="shared" si="51"/>
        <v>5.2526475037504099</v>
      </c>
      <c r="CJ67" s="113">
        <v>4.8271955981520103</v>
      </c>
      <c r="CK67" s="113">
        <v>1.2296060297078899</v>
      </c>
      <c r="CL67" s="113">
        <v>9.7011408833913286</v>
      </c>
      <c r="CQ67" s="116">
        <f t="shared" si="52"/>
        <v>2.941343228731133</v>
      </c>
      <c r="CR67" s="113">
        <v>5.0768781290909075</v>
      </c>
      <c r="CS67" s="113">
        <v>1.7636488285033289</v>
      </c>
      <c r="CT67" s="113">
        <v>4.119037628958937</v>
      </c>
      <c r="CY67" s="118">
        <v>45821</v>
      </c>
      <c r="CZ67" s="113">
        <v>20.474166666666665</v>
      </c>
      <c r="DA67" s="113">
        <v>22</v>
      </c>
    </row>
    <row r="68" spans="4:105">
      <c r="D68" s="115">
        <f t="shared" si="53"/>
        <v>67</v>
      </c>
      <c r="E68" s="116">
        <f t="shared" si="29"/>
        <v>1.8293988057687818</v>
      </c>
      <c r="F68" s="116">
        <f t="shared" si="30"/>
        <v>0.12939880576878182</v>
      </c>
      <c r="G68" s="116">
        <f t="shared" si="31"/>
        <v>0.12939880576878182</v>
      </c>
      <c r="H68" s="119">
        <f t="shared" si="32"/>
        <v>2.4421506477246202e-004</v>
      </c>
      <c r="I68" s="119">
        <f t="shared" si="28"/>
        <v>0.49460343625718134</v>
      </c>
      <c r="K68" s="116">
        <f t="shared" si="33"/>
        <v>2.6954298868608064</v>
      </c>
      <c r="L68" s="116">
        <f t="shared" si="34"/>
        <v>2.9229425335224293</v>
      </c>
      <c r="M68" s="116">
        <f t="shared" si="35"/>
        <v>7.4537028441003033</v>
      </c>
      <c r="N68" s="116">
        <f t="shared" si="36"/>
        <v>3.1044436700926603</v>
      </c>
      <c r="O68" s="116">
        <f t="shared" si="37"/>
        <v>1.4703584972053465</v>
      </c>
      <c r="P68" s="116">
        <f t="shared" si="38"/>
        <v>1.5964628987733571</v>
      </c>
      <c r="Q68" s="116">
        <f t="shared" si="39"/>
        <v>1.8293988057687818</v>
      </c>
      <c r="R68" s="116">
        <f t="shared" si="40"/>
        <v>2.3136573821105735</v>
      </c>
      <c r="S68" s="116">
        <f t="shared" si="41"/>
        <v>4.6777458387446806</v>
      </c>
      <c r="T68" s="116">
        <f t="shared" si="42"/>
        <v>3.266787245512849</v>
      </c>
      <c r="W68" s="116">
        <f t="shared" si="43"/>
        <v>2.6954298868608064</v>
      </c>
      <c r="X68" s="113">
        <v>1.6868277904498512</v>
      </c>
      <c r="Y68" s="113">
        <v>2.5619320787654867</v>
      </c>
      <c r="Z68" s="113">
        <v>3.8375297913670812</v>
      </c>
      <c r="AC68" s="115"/>
      <c r="AE68" s="116">
        <f t="shared" si="44"/>
        <v>2.9229425335224293</v>
      </c>
      <c r="AF68" s="113">
        <v>1.8108979790857349</v>
      </c>
      <c r="AG68" s="113">
        <v>2.1700484019737898</v>
      </c>
      <c r="AH68" s="113">
        <v>4.7878812195077636</v>
      </c>
      <c r="AK68" s="115"/>
      <c r="AM68" s="116">
        <f t="shared" si="45"/>
        <v>7.4537028441003033</v>
      </c>
      <c r="AN68" s="113">
        <v>2.0778314336506774</v>
      </c>
      <c r="AO68" s="113">
        <v>3.5637646236995244</v>
      </c>
      <c r="AP68" s="113">
        <v>11.343641064501082</v>
      </c>
      <c r="AS68" s="115"/>
      <c r="AU68" s="116">
        <f t="shared" si="46"/>
        <v>3.1044436700926603</v>
      </c>
      <c r="AV68" s="113">
        <v>2.0595635582869942</v>
      </c>
      <c r="AW68" s="113">
        <v>2.9698038530829378</v>
      </c>
      <c r="AX68" s="113">
        <v>4.2839635989080485</v>
      </c>
      <c r="BA68" s="115"/>
      <c r="BC68" s="116">
        <f t="shared" si="47"/>
        <v>1.4703584972053465</v>
      </c>
      <c r="BD68" s="113">
        <v>0.22080768040648821</v>
      </c>
      <c r="BE68" s="113">
        <v>0.8434138952249256</v>
      </c>
      <c r="BF68" s="113">
        <v>3.3468539159846262</v>
      </c>
      <c r="BI68" s="115"/>
      <c r="BK68" s="116">
        <f t="shared" si="48"/>
        <v>1.5964628987733571</v>
      </c>
      <c r="BL68" s="113">
        <v>0.41322212374920037</v>
      </c>
      <c r="BM68" s="113">
        <v>1.0075224723449738</v>
      </c>
      <c r="BN68" s="113">
        <v>3.3686441002258976</v>
      </c>
      <c r="BS68" s="116">
        <f t="shared" si="49"/>
        <v>1.8293988057687818</v>
      </c>
      <c r="BT68" s="113">
        <v>0.87771347709157432</v>
      </c>
      <c r="BU68" s="113">
        <v>7.3555841367392641e-002</v>
      </c>
      <c r="BV68" s="113">
        <v>4.5369270988473787</v>
      </c>
      <c r="CA68" s="116">
        <f t="shared" si="50"/>
        <v>2.3136573821105735</v>
      </c>
      <c r="CB68" s="113">
        <v>1.8775034162840587</v>
      </c>
      <c r="CC68" s="113">
        <v>1.0819576340685542</v>
      </c>
      <c r="CD68" s="113">
        <v>3.9815110959791071</v>
      </c>
      <c r="CI68" s="116">
        <f t="shared" si="51"/>
        <v>4.6777458387446806</v>
      </c>
      <c r="CJ68" s="113">
        <v>2.5953353921207407</v>
      </c>
      <c r="CK68" s="113">
        <v>1.1063952589258363</v>
      </c>
      <c r="CL68" s="113">
        <v>10.331506865187464</v>
      </c>
      <c r="CQ68" s="116">
        <f t="shared" si="52"/>
        <v>3.266787245512849</v>
      </c>
      <c r="CR68" s="113">
        <v>2.574253657166913</v>
      </c>
      <c r="CS68" s="113">
        <v>1.884396401691339</v>
      </c>
      <c r="CT68" s="113">
        <v>4.6491780893343586</v>
      </c>
      <c r="CY68" s="118">
        <v>45822</v>
      </c>
      <c r="CZ68" s="113">
        <v>20.268333333333334</v>
      </c>
      <c r="DA68" s="113">
        <v>20.2</v>
      </c>
    </row>
    <row r="69" spans="4:105">
      <c r="D69" s="115">
        <f t="shared" si="53"/>
        <v>68</v>
      </c>
      <c r="E69" s="116">
        <f t="shared" si="29"/>
        <v>2.5175596951551866</v>
      </c>
      <c r="F69" s="116">
        <f t="shared" si="30"/>
        <v>0.81755969515518667</v>
      </c>
      <c r="G69" s="116">
        <f t="shared" si="31"/>
        <v>0.81755969515518667</v>
      </c>
      <c r="H69" s="119">
        <f t="shared" si="32"/>
        <v>1.5429848268031497e-003</v>
      </c>
      <c r="I69" s="119">
        <f t="shared" si="28"/>
        <v>0.68065731336424495</v>
      </c>
      <c r="K69" s="116">
        <f t="shared" si="33"/>
        <v>2.5830972220363169</v>
      </c>
      <c r="L69" s="116">
        <f t="shared" si="34"/>
        <v>3.0405991503102876</v>
      </c>
      <c r="M69" s="116">
        <f t="shared" si="35"/>
        <v>7.3930409487767896</v>
      </c>
      <c r="N69" s="116">
        <f t="shared" si="36"/>
        <v>3.4696593489171357</v>
      </c>
      <c r="O69" s="116">
        <f t="shared" si="37"/>
        <v>1.9672142627882003</v>
      </c>
      <c r="P69" s="116">
        <f t="shared" si="38"/>
        <v>2.3608291665754071</v>
      </c>
      <c r="Q69" s="116">
        <f t="shared" si="39"/>
        <v>2.5175596951551866</v>
      </c>
      <c r="R69" s="116">
        <f t="shared" si="40"/>
        <v>3.1939021293929968</v>
      </c>
      <c r="S69" s="116">
        <f t="shared" si="41"/>
        <v>6.222975910689204</v>
      </c>
      <c r="T69" s="116">
        <f t="shared" si="42"/>
        <v>3.628316433178739</v>
      </c>
      <c r="W69" s="116">
        <f t="shared" si="43"/>
        <v>2.5830972220363169</v>
      </c>
      <c r="X69" s="113">
        <v>2.3454430422267523</v>
      </c>
      <c r="Y69" s="113">
        <v>1.7842930820830092</v>
      </c>
      <c r="Z69" s="113">
        <v>3.6195555417991883</v>
      </c>
      <c r="AC69" s="115"/>
      <c r="AE69" s="116">
        <f t="shared" si="44"/>
        <v>3.0405991503102876</v>
      </c>
      <c r="AF69" s="113">
        <v>2.5469570429325343</v>
      </c>
      <c r="AG69" s="113">
        <v>2.4292088651634218</v>
      </c>
      <c r="AH69" s="113">
        <v>4.1456315428349084</v>
      </c>
      <c r="AK69" s="115"/>
      <c r="AM69" s="116">
        <f t="shared" si="45"/>
        <v>7.3930409487767896</v>
      </c>
      <c r="AN69" s="113">
        <v>2.3672869161842476</v>
      </c>
      <c r="AO69" s="113">
        <v>2.4968253093889712</v>
      </c>
      <c r="AP69" s="113">
        <v>12.289256588164609</v>
      </c>
      <c r="AS69" s="115"/>
      <c r="AU69" s="116">
        <f t="shared" si="46"/>
        <v>3.4696593489171357</v>
      </c>
      <c r="AV69" s="113">
        <v>2.460694621125862</v>
      </c>
      <c r="AW69" s="113">
        <v>3.0666833357805863</v>
      </c>
      <c r="AX69" s="113">
        <v>4.8816000898449596</v>
      </c>
      <c r="BA69" s="115"/>
      <c r="BC69" s="116">
        <f t="shared" si="47"/>
        <v>1.9672142627882003</v>
      </c>
      <c r="BD69" s="113">
        <v>0.74742732350518282</v>
      </c>
      <c r="BE69" s="113">
        <v>1.8450054571384313</v>
      </c>
      <c r="BF69" s="113">
        <v>3.3092100077209872</v>
      </c>
      <c r="BI69" s="115"/>
      <c r="BK69" s="116">
        <f t="shared" si="48"/>
        <v>2.3608291665754071</v>
      </c>
      <c r="BL69" s="113">
        <v>1.6395618466458077</v>
      </c>
      <c r="BM69" s="113">
        <v>2.4162031184148383</v>
      </c>
      <c r="BN69" s="113">
        <v>3.0267225346655753</v>
      </c>
      <c r="BS69" s="116">
        <f t="shared" si="49"/>
        <v>2.5175596951551866</v>
      </c>
      <c r="BT69" s="113">
        <v>1.6939698446412299</v>
      </c>
      <c r="BU69" s="113">
        <v>2.4025535878995528</v>
      </c>
      <c r="BV69" s="113">
        <v>3.4561556529247763</v>
      </c>
      <c r="CA69" s="116">
        <f t="shared" si="50"/>
        <v>3.1939021293929968</v>
      </c>
      <c r="CB69" s="113">
        <v>2.7688491205960011</v>
      </c>
      <c r="CC69" s="113">
        <v>3.2212101032978064</v>
      </c>
      <c r="CD69" s="113">
        <v>3.5916471642851833</v>
      </c>
      <c r="CI69" s="116">
        <f t="shared" si="51"/>
        <v>6.222975910689204</v>
      </c>
      <c r="CJ69" s="113">
        <v>3.2871160062578633</v>
      </c>
      <c r="CK69" s="113">
        <v>3.6098777484594224</v>
      </c>
      <c r="CL69" s="113">
        <v>11.771933977350326</v>
      </c>
      <c r="CQ69" s="116">
        <f t="shared" si="52"/>
        <v>3.628316433178739</v>
      </c>
      <c r="CR69" s="113">
        <v>2.5619320787654867</v>
      </c>
      <c r="CS69" s="113">
        <v>3.122076375207623</v>
      </c>
      <c r="CT69" s="113">
        <v>4.1345564911498549</v>
      </c>
      <c r="CY69" s="118">
        <v>45823</v>
      </c>
      <c r="CZ69" s="113">
        <v>20.970416666666669</v>
      </c>
      <c r="DA69" s="113">
        <v>24.8</v>
      </c>
    </row>
    <row r="70" spans="4:105">
      <c r="D70" s="115">
        <f t="shared" si="53"/>
        <v>69</v>
      </c>
      <c r="E70" s="116">
        <f t="shared" si="29"/>
        <v>3.1554278912551559</v>
      </c>
      <c r="F70" s="116">
        <f t="shared" si="30"/>
        <v>1.4554278912551559</v>
      </c>
      <c r="G70" s="116">
        <f t="shared" si="31"/>
        <v>1.4554278912551559</v>
      </c>
      <c r="H70" s="119">
        <f t="shared" si="32"/>
        <v>2.7468369172559777e-003</v>
      </c>
      <c r="I70" s="119">
        <f t="shared" si="28"/>
        <v>0.85311386066019279</v>
      </c>
      <c r="K70" s="116">
        <f t="shared" si="33"/>
        <v>3.7395946730635514</v>
      </c>
      <c r="L70" s="116">
        <f t="shared" si="34"/>
        <v>4.3068179867067675</v>
      </c>
      <c r="M70" s="116">
        <f t="shared" si="35"/>
        <v>9.5680886793225692</v>
      </c>
      <c r="N70" s="116">
        <f t="shared" si="36"/>
        <v>4.5678159240649219</v>
      </c>
      <c r="O70" s="116">
        <f t="shared" si="37"/>
        <v>2.2823997119090507</v>
      </c>
      <c r="P70" s="116">
        <f t="shared" si="38"/>
        <v>2.7371359659126195</v>
      </c>
      <c r="Q70" s="116">
        <f t="shared" si="39"/>
        <v>3.1554278912551559</v>
      </c>
      <c r="R70" s="116">
        <f t="shared" si="40"/>
        <v>3.7574905649235149</v>
      </c>
      <c r="S70" s="116">
        <f t="shared" si="41"/>
        <v>7.0409520153704763</v>
      </c>
      <c r="T70" s="116">
        <f t="shared" si="42"/>
        <v>3.7749316778126127</v>
      </c>
      <c r="W70" s="116">
        <f t="shared" si="43"/>
        <v>3.7395946730635514</v>
      </c>
      <c r="X70" s="113">
        <v>3.1662983260515545</v>
      </c>
      <c r="Y70" s="113">
        <v>4.1902033520916424</v>
      </c>
      <c r="Z70" s="113">
        <v>3.8622823410474565</v>
      </c>
      <c r="AC70" s="115"/>
      <c r="AE70" s="116">
        <f t="shared" si="44"/>
        <v>4.3068179867067675</v>
      </c>
      <c r="AF70" s="113">
        <v>3.8483095755878303</v>
      </c>
      <c r="AG70" s="113">
        <v>4.7895075209654872</v>
      </c>
      <c r="AH70" s="113">
        <v>4.2826368635669851</v>
      </c>
      <c r="AK70" s="115"/>
      <c r="AM70" s="116">
        <f t="shared" si="45"/>
        <v>9.5680886793225692</v>
      </c>
      <c r="AN70" s="113">
        <v>3.972573326748567</v>
      </c>
      <c r="AO70" s="113">
        <v>5.0907422995997065</v>
      </c>
      <c r="AP70" s="113">
        <v>14.045435059045431</v>
      </c>
      <c r="AS70" s="115"/>
      <c r="AU70" s="116">
        <f t="shared" si="46"/>
        <v>4.5678159240649219</v>
      </c>
      <c r="AV70" s="113">
        <v>3.1015643215395996</v>
      </c>
      <c r="AW70" s="113">
        <v>5.4225537043079761</v>
      </c>
      <c r="AX70" s="113">
        <v>5.1793297463471895</v>
      </c>
      <c r="BA70" s="115"/>
      <c r="BC70" s="116">
        <f t="shared" si="47"/>
        <v>2.2823997119090507</v>
      </c>
      <c r="BD70" s="113">
        <v>1.5051616344740759</v>
      </c>
      <c r="BE70" s="113">
        <v>2.8089988404118325</v>
      </c>
      <c r="BF70" s="113">
        <v>2.5330386608412438</v>
      </c>
      <c r="BI70" s="115"/>
      <c r="BK70" s="116">
        <f t="shared" si="48"/>
        <v>2.7371359659126195</v>
      </c>
      <c r="BL70" s="113">
        <v>2.1756825097398913</v>
      </c>
      <c r="BM70" s="113">
        <v>3.281433340974552</v>
      </c>
      <c r="BN70" s="113">
        <v>2.7542920470234153</v>
      </c>
      <c r="BS70" s="116">
        <f t="shared" si="49"/>
        <v>3.1554278912551559</v>
      </c>
      <c r="BT70" s="113">
        <v>2.2490793727027483</v>
      </c>
      <c r="BU70" s="113">
        <v>3.0934612605871372</v>
      </c>
      <c r="BV70" s="113">
        <v>4.1237430404755804</v>
      </c>
      <c r="CA70" s="116">
        <f t="shared" si="50"/>
        <v>3.7574905649235149</v>
      </c>
      <c r="CB70" s="113">
        <v>3.3039660366164791</v>
      </c>
      <c r="CC70" s="113">
        <v>3.6782168448386239</v>
      </c>
      <c r="CD70" s="113">
        <v>4.2902888133154429</v>
      </c>
      <c r="CI70" s="116">
        <f t="shared" si="51"/>
        <v>7.0409520153704763</v>
      </c>
      <c r="CJ70" s="113">
        <v>2.804435660217091</v>
      </c>
      <c r="CK70" s="113">
        <v>3.5826421433595859</v>
      </c>
      <c r="CL70" s="113">
        <v>14.735778242534755</v>
      </c>
      <c r="CQ70" s="116">
        <f t="shared" si="52"/>
        <v>3.7749316778126127</v>
      </c>
      <c r="CR70" s="113">
        <v>3.5962536232300204</v>
      </c>
      <c r="CS70" s="113">
        <v>3.9080196303174661</v>
      </c>
      <c r="CT70" s="113">
        <v>3.6418437253077593</v>
      </c>
      <c r="CY70" s="118">
        <v>45824</v>
      </c>
      <c r="CZ70" s="113">
        <v>21.716250000000002</v>
      </c>
      <c r="DA70" s="113">
        <v>26</v>
      </c>
    </row>
    <row r="71" spans="4:105">
      <c r="D71" s="115">
        <f t="shared" si="53"/>
        <v>70</v>
      </c>
      <c r="E71" s="116">
        <f t="shared" si="29"/>
        <v>2.5067162358514441</v>
      </c>
      <c r="F71" s="116">
        <f t="shared" si="30"/>
        <v>0.80671623585144414</v>
      </c>
      <c r="G71" s="116">
        <f t="shared" si="31"/>
        <v>0.80671623585144414</v>
      </c>
      <c r="H71" s="119">
        <f t="shared" si="32"/>
        <v>1.5225199075136091e-003</v>
      </c>
      <c r="I71" s="119">
        <f t="shared" si="28"/>
        <v>0.67772563317748979</v>
      </c>
      <c r="K71" s="116">
        <f t="shared" si="33"/>
        <v>3.3829320794038948</v>
      </c>
      <c r="L71" s="116">
        <f t="shared" si="34"/>
        <v>3.9522851767910443</v>
      </c>
      <c r="M71" s="116">
        <f t="shared" si="35"/>
        <v>8.6452679073586012</v>
      </c>
      <c r="N71" s="116">
        <f t="shared" si="36"/>
        <v>3.4469618459443354</v>
      </c>
      <c r="O71" s="116">
        <f t="shared" si="37"/>
        <v>1.8855202204300658</v>
      </c>
      <c r="P71" s="116">
        <f t="shared" si="38"/>
        <v>2.0996345616765244</v>
      </c>
      <c r="Q71" s="116">
        <f t="shared" si="39"/>
        <v>2.5067162358514441</v>
      </c>
      <c r="R71" s="116">
        <f t="shared" si="40"/>
        <v>3.2171973846602255</v>
      </c>
      <c r="S71" s="116">
        <f t="shared" si="41"/>
        <v>5.5819302538392002</v>
      </c>
      <c r="T71" s="116">
        <f t="shared" si="42"/>
        <v>4.0681779121589638</v>
      </c>
      <c r="W71" s="116">
        <f t="shared" si="43"/>
        <v>3.3829320794038948</v>
      </c>
      <c r="X71" s="113">
        <v>1.6917623572034177</v>
      </c>
      <c r="Y71" s="113">
        <v>3.4798474564209956</v>
      </c>
      <c r="Z71" s="113">
        <v>4.9771864245872717</v>
      </c>
      <c r="AC71" s="115"/>
      <c r="AE71" s="116">
        <f t="shared" si="44"/>
        <v>3.9522851767910443</v>
      </c>
      <c r="AF71" s="113">
        <v>1.7971165049576854</v>
      </c>
      <c r="AG71" s="113">
        <v>4.7428992495603142</v>
      </c>
      <c r="AH71" s="113">
        <v>5.3168397758551338</v>
      </c>
      <c r="AK71" s="115"/>
      <c r="AM71" s="116">
        <f t="shared" si="45"/>
        <v>8.6452679073586012</v>
      </c>
      <c r="AN71" s="113">
        <v>1.4942688940214552</v>
      </c>
      <c r="AO71" s="113">
        <v>4.6969163874143192</v>
      </c>
      <c r="AP71" s="113">
        <v>12.593619427302885</v>
      </c>
      <c r="AS71" s="115"/>
      <c r="AU71" s="116">
        <f t="shared" si="46"/>
        <v>3.4469618459443354</v>
      </c>
      <c r="AV71" s="113">
        <v>1.3326133217185097</v>
      </c>
      <c r="AW71" s="113">
        <v>4.2625950753056587</v>
      </c>
      <c r="AX71" s="113">
        <v>4.7456771408088372</v>
      </c>
      <c r="BA71" s="115"/>
      <c r="BC71" s="116">
        <f t="shared" si="47"/>
        <v>1.8855202204300658</v>
      </c>
      <c r="BD71" s="113">
        <v>0.32223554797782683</v>
      </c>
      <c r="BE71" s="113">
        <v>2.1274004669891786</v>
      </c>
      <c r="BF71" s="113">
        <v>3.2069246463231922</v>
      </c>
      <c r="BI71" s="115"/>
      <c r="BK71" s="116">
        <f t="shared" si="48"/>
        <v>2.0996345616765244</v>
      </c>
      <c r="BL71" s="113">
        <v>0.63222586224333499</v>
      </c>
      <c r="BM71" s="113">
        <v>2.170845609256518</v>
      </c>
      <c r="BN71" s="113">
        <v>3.4958322135297197</v>
      </c>
      <c r="BS71" s="116">
        <f t="shared" si="49"/>
        <v>2.5067162358514441</v>
      </c>
      <c r="BT71" s="113">
        <v>0.6212394983707451</v>
      </c>
      <c r="BU71" s="113">
        <v>2.8928811113450523</v>
      </c>
      <c r="BV71" s="113">
        <v>4.0060280978385352</v>
      </c>
      <c r="CA71" s="116">
        <f t="shared" si="50"/>
        <v>3.2171973846602255</v>
      </c>
      <c r="CB71" s="113">
        <v>1.7344531315196345</v>
      </c>
      <c r="CC71" s="113">
        <v>3.5538867640044205</v>
      </c>
      <c r="CD71" s="113">
        <v>4.3632522584566207</v>
      </c>
      <c r="CI71" s="116">
        <f t="shared" si="51"/>
        <v>5.5819302538392002</v>
      </c>
      <c r="CJ71" s="113">
        <v>1.4643955314441039</v>
      </c>
      <c r="CK71" s="113">
        <v>3.6537563310081751</v>
      </c>
      <c r="CL71" s="113">
        <v>11.627638899065321</v>
      </c>
      <c r="CQ71" s="116">
        <f t="shared" si="52"/>
        <v>4.0681779121589638</v>
      </c>
      <c r="CR71" s="113">
        <v>0.81419099812754248</v>
      </c>
      <c r="CS71" s="113">
        <v>3.8984595924718102</v>
      </c>
      <c r="CT71" s="113">
        <v>4.2378962318461175</v>
      </c>
      <c r="CY71" s="118">
        <v>45825</v>
      </c>
      <c r="CZ71" s="113">
        <v>22.606250000000003</v>
      </c>
      <c r="DA71" s="113">
        <v>27.4</v>
      </c>
    </row>
    <row r="72" spans="4:105">
      <c r="D72" s="115">
        <f t="shared" si="53"/>
        <v>71</v>
      </c>
      <c r="E72" s="116">
        <f t="shared" si="29"/>
        <v>1.4747469214828515</v>
      </c>
      <c r="F72" s="116">
        <f t="shared" si="30"/>
        <v>-0.22525307851714849</v>
      </c>
      <c r="G72" s="116" t="str">
        <f t="shared" si="31"/>
        <v/>
      </c>
      <c r="H72" s="119" t="str">
        <f t="shared" si="32"/>
        <v/>
      </c>
      <c r="I72" s="119">
        <f t="shared" si="28"/>
        <v>0.39871836183285936</v>
      </c>
      <c r="K72" s="116">
        <f t="shared" si="33"/>
        <v>2.3346617445773163</v>
      </c>
      <c r="L72" s="116">
        <f t="shared" si="34"/>
        <v>2.845883376013143</v>
      </c>
      <c r="M72" s="116">
        <f t="shared" si="35"/>
        <v>7.9963534697230028</v>
      </c>
      <c r="N72" s="116">
        <f t="shared" si="36"/>
        <v>2.5678504448301496</v>
      </c>
      <c r="O72" s="116">
        <f t="shared" si="37"/>
        <v>1.2497867763354116</v>
      </c>
      <c r="P72" s="116">
        <f t="shared" si="38"/>
        <v>1.7082912608803147</v>
      </c>
      <c r="Q72" s="116">
        <f t="shared" si="39"/>
        <v>1.4747469214828515</v>
      </c>
      <c r="R72" s="116">
        <f t="shared" si="40"/>
        <v>2.1695633946474246</v>
      </c>
      <c r="S72" s="116">
        <f t="shared" si="41"/>
        <v>5.9050160472544073</v>
      </c>
      <c r="T72" s="116">
        <f t="shared" si="42"/>
        <v>3.2722147249443481</v>
      </c>
      <c r="W72" s="116">
        <f t="shared" si="43"/>
        <v>2.3346617445773163</v>
      </c>
      <c r="X72" s="113">
        <v>0.67641530509074455</v>
      </c>
      <c r="Y72" s="113">
        <v>3.2668670945301193</v>
      </c>
      <c r="Z72" s="113">
        <v>3.0607028341110847</v>
      </c>
      <c r="AC72" s="115"/>
      <c r="AE72" s="116">
        <f t="shared" si="44"/>
        <v>2.845883376013143</v>
      </c>
      <c r="AF72" s="113">
        <v>1.1872999600666747</v>
      </c>
      <c r="AG72" s="113">
        <v>3.7307946261735654</v>
      </c>
      <c r="AH72" s="113">
        <v>3.6195555417991883</v>
      </c>
      <c r="AK72" s="115"/>
      <c r="AM72" s="116">
        <f t="shared" si="45"/>
        <v>7.9963534697230028</v>
      </c>
      <c r="AN72" s="113">
        <v>1.2172243435931991</v>
      </c>
      <c r="AO72" s="113">
        <v>3.8532278550868071</v>
      </c>
      <c r="AP72" s="113">
        <v>12.139479084359198</v>
      </c>
      <c r="AS72" s="115"/>
      <c r="AU72" s="116">
        <f t="shared" si="46"/>
        <v>2.5678504448301496</v>
      </c>
      <c r="AV72" s="113">
        <v>0.55673037436136785</v>
      </c>
      <c r="AW72" s="113">
        <v>3.9791404286279399</v>
      </c>
      <c r="AX72" s="113">
        <v>3.1676805315011407</v>
      </c>
      <c r="BA72" s="115"/>
      <c r="BC72" s="116">
        <f t="shared" si="47"/>
        <v>1.2497867763354116</v>
      </c>
      <c r="BD72" s="113">
        <v>0.23402305974244661</v>
      </c>
      <c r="BE72" s="113">
        <v>1.8973155135131565</v>
      </c>
      <c r="BF72" s="113">
        <v>1.6180217557506322</v>
      </c>
      <c r="BI72" s="115"/>
      <c r="BK72" s="116">
        <f t="shared" si="48"/>
        <v>1.7082912608803147</v>
      </c>
      <c r="BL72" s="113">
        <v>0.65374264113438674</v>
      </c>
      <c r="BM72" s="113">
        <v>2.3787795940409975</v>
      </c>
      <c r="BN72" s="113">
        <v>2.0923515474655598</v>
      </c>
      <c r="BS72" s="116">
        <f t="shared" si="49"/>
        <v>1.4747469214828515</v>
      </c>
      <c r="BT72" s="113">
        <v>0</v>
      </c>
      <c r="BU72" s="113">
        <v>2.7659881473145909</v>
      </c>
      <c r="BV72" s="113">
        <v>1.6582526171339633</v>
      </c>
      <c r="CA72" s="116">
        <f t="shared" si="50"/>
        <v>2.1695633946474246</v>
      </c>
      <c r="CB72" s="113">
        <v>0.22687282129002165</v>
      </c>
      <c r="CC72" s="113">
        <v>3.2036721169634816</v>
      </c>
      <c r="CD72" s="113">
        <v>3.0781452456887703</v>
      </c>
      <c r="CI72" s="116">
        <f t="shared" si="51"/>
        <v>5.9050160472544073</v>
      </c>
      <c r="CJ72" s="113">
        <v>0.92448543681956596</v>
      </c>
      <c r="CK72" s="113">
        <v>3.5685861641660184</v>
      </c>
      <c r="CL72" s="113">
        <v>13.221976540777638</v>
      </c>
      <c r="CQ72" s="116">
        <f t="shared" si="52"/>
        <v>3.2722147249443481</v>
      </c>
      <c r="CR72" s="113">
        <v>0.84747447600720482</v>
      </c>
      <c r="CS72" s="113">
        <v>3.8865338190324437</v>
      </c>
      <c r="CT72" s="113">
        <v>2.657895630856252</v>
      </c>
      <c r="CY72" s="118">
        <v>45826</v>
      </c>
      <c r="CZ72" s="113">
        <v>23.072500000000005</v>
      </c>
      <c r="DA72" s="113">
        <v>26.1</v>
      </c>
    </row>
    <row r="73" spans="4:105">
      <c r="D73" s="115">
        <f t="shared" si="53"/>
        <v>72</v>
      </c>
      <c r="E73" s="116">
        <f t="shared" si="29"/>
        <v>1.6800213787746443</v>
      </c>
      <c r="F73" s="116">
        <f t="shared" si="30"/>
        <v>-1.9978621225355653e-002</v>
      </c>
      <c r="G73" s="116" t="str">
        <f t="shared" si="31"/>
        <v/>
      </c>
      <c r="H73" s="119" t="str">
        <f t="shared" si="32"/>
        <v/>
      </c>
      <c r="I73" s="119">
        <f t="shared" si="28"/>
        <v>0.45421716921820821</v>
      </c>
      <c r="K73" s="116">
        <f t="shared" si="33"/>
        <v>2.0459102230897748</v>
      </c>
      <c r="L73" s="116">
        <f t="shared" si="34"/>
        <v>2.3125345203430334</v>
      </c>
      <c r="M73" s="116">
        <f t="shared" si="35"/>
        <v>7.0151837143951621</v>
      </c>
      <c r="N73" s="116">
        <f t="shared" si="36"/>
        <v>2.0467684894974751</v>
      </c>
      <c r="O73" s="116">
        <f t="shared" si="37"/>
        <v>0.63226668414576659</v>
      </c>
      <c r="P73" s="116">
        <f t="shared" si="38"/>
        <v>1.0889769192946679</v>
      </c>
      <c r="Q73" s="116">
        <f t="shared" si="39"/>
        <v>1.6800213787746443</v>
      </c>
      <c r="R73" s="116">
        <f t="shared" si="40"/>
        <v>3.2204605154622494</v>
      </c>
      <c r="S73" s="116">
        <f t="shared" si="41"/>
        <v>6.0748709474621734</v>
      </c>
      <c r="T73" s="116">
        <f t="shared" si="42"/>
        <v>1.9952518455926103</v>
      </c>
      <c r="W73" s="116">
        <f t="shared" si="43"/>
        <v>2.0459102230897748</v>
      </c>
      <c r="X73" s="113">
        <v>3.1732743697866326</v>
      </c>
      <c r="Y73" s="113">
        <v>1.1065395763784678</v>
      </c>
      <c r="Z73" s="113">
        <v>1.8579167231042235</v>
      </c>
      <c r="AC73" s="115"/>
      <c r="AE73" s="116">
        <f t="shared" si="44"/>
        <v>2.3125345203430334</v>
      </c>
      <c r="AF73" s="113">
        <v>3.2148333528426392</v>
      </c>
      <c r="AG73" s="113">
        <v>1.2809660393827433</v>
      </c>
      <c r="AH73" s="113">
        <v>2.4418041688037171</v>
      </c>
      <c r="AK73" s="115"/>
      <c r="AM73" s="116">
        <f t="shared" si="45"/>
        <v>7.0151837143951621</v>
      </c>
      <c r="AN73" s="113">
        <v>2.8265290152778602</v>
      </c>
      <c r="AO73" s="113">
        <v>1.8908883444311264</v>
      </c>
      <c r="AP73" s="113">
        <v>12.139479084359198</v>
      </c>
      <c r="AS73" s="115"/>
      <c r="AU73" s="116">
        <f t="shared" si="46"/>
        <v>2.0467684894974751</v>
      </c>
      <c r="AV73" s="113">
        <v>2.4074372039408671</v>
      </c>
      <c r="AW73" s="113">
        <v>1.1835776568361263</v>
      </c>
      <c r="AX73" s="113">
        <v>2.5492906077154318</v>
      </c>
      <c r="BA73" s="115"/>
      <c r="BC73" s="116">
        <f t="shared" si="47"/>
        <v>0.63226668414576659</v>
      </c>
      <c r="BD73" s="113">
        <v>1.0514342865533437</v>
      </c>
      <c r="BE73" s="113">
        <v>0.22535193674858758</v>
      </c>
      <c r="BF73" s="113">
        <v>0.6200138291353684</v>
      </c>
      <c r="BI73" s="115"/>
      <c r="BK73" s="116">
        <f t="shared" si="48"/>
        <v>1.0889769192946679</v>
      </c>
      <c r="BL73" s="113">
        <v>2.0127518805171114</v>
      </c>
      <c r="BM73" s="113">
        <v>0.42427419508304132</v>
      </c>
      <c r="BN73" s="113">
        <v>0.82990468228385095</v>
      </c>
      <c r="BS73" s="116">
        <f t="shared" si="49"/>
        <v>1.6800213787746443</v>
      </c>
      <c r="BT73" s="113">
        <v>3.4242212226895434</v>
      </c>
      <c r="BU73" s="113">
        <v>0.26624549930174785</v>
      </c>
      <c r="BV73" s="113">
        <v>1.3495974143326417</v>
      </c>
      <c r="CA73" s="116">
        <f t="shared" si="50"/>
        <v>3.2204605154622494</v>
      </c>
      <c r="CB73" s="113">
        <v>4.1558944110099523</v>
      </c>
      <c r="CC73" s="113">
        <v>2.185784380122616</v>
      </c>
      <c r="CD73" s="113">
        <v>3.3197027552541791</v>
      </c>
      <c r="CI73" s="116">
        <f t="shared" si="51"/>
        <v>6.0748709474621734</v>
      </c>
      <c r="CJ73" s="113">
        <v>5.3822770221367495</v>
      </c>
      <c r="CK73" s="113">
        <v>2.1157963715434689</v>
      </c>
      <c r="CL73" s="113">
        <v>10.726539448706303</v>
      </c>
      <c r="CQ73" s="116">
        <f t="shared" si="52"/>
        <v>1.9952518455926103</v>
      </c>
      <c r="CR73" s="113">
        <v>3.9949247598044684</v>
      </c>
      <c r="CS73" s="113">
        <v>1.4199759962759886</v>
      </c>
      <c r="CT73" s="113">
        <v>2.5705276949092317</v>
      </c>
      <c r="CY73" s="118">
        <v>45827</v>
      </c>
      <c r="CZ73" s="113">
        <v>23.280833333333334</v>
      </c>
      <c r="DA73" s="113">
        <v>25.4</v>
      </c>
    </row>
    <row r="74" spans="4:105">
      <c r="D74" s="115">
        <f t="shared" si="53"/>
        <v>73</v>
      </c>
      <c r="E74" s="116">
        <f t="shared" si="29"/>
        <v>2.608317478791041</v>
      </c>
      <c r="F74" s="116">
        <f t="shared" si="30"/>
        <v>0.90831747879104108</v>
      </c>
      <c r="G74" s="116">
        <f t="shared" si="31"/>
        <v>0.90831747879104108</v>
      </c>
      <c r="H74" s="119">
        <f t="shared" si="32"/>
        <v>1.7142724818750216e-003</v>
      </c>
      <c r="I74" s="119">
        <f t="shared" si="28"/>
        <v>0.70519494371134439</v>
      </c>
      <c r="K74" s="116">
        <f t="shared" si="33"/>
        <v>3.6197306924702679</v>
      </c>
      <c r="L74" s="116">
        <f t="shared" si="34"/>
        <v>4.429319696709995</v>
      </c>
      <c r="M74" s="116">
        <f t="shared" si="35"/>
        <v>7.3494531620261663</v>
      </c>
      <c r="N74" s="116">
        <f t="shared" si="36"/>
        <v>3.2507754196641092</v>
      </c>
      <c r="O74" s="116">
        <f t="shared" si="37"/>
        <v>1.2243768768818692</v>
      </c>
      <c r="P74" s="116">
        <f t="shared" si="38"/>
        <v>1.9062727036951721</v>
      </c>
      <c r="Q74" s="116">
        <f t="shared" si="39"/>
        <v>2.608317478791041</v>
      </c>
      <c r="R74" s="116">
        <f t="shared" si="40"/>
        <v>3.7343083689519609</v>
      </c>
      <c r="S74" s="116">
        <f t="shared" si="41"/>
        <v>6.4376599083313506</v>
      </c>
      <c r="T74" s="116">
        <f t="shared" si="42"/>
        <v>4.0760835536288704</v>
      </c>
      <c r="W74" s="116">
        <f t="shared" si="43"/>
        <v>3.6197306924702679</v>
      </c>
      <c r="X74" s="113">
        <v>3.0034310456377655</v>
      </c>
      <c r="Y74" s="113">
        <v>3.9297884230017996</v>
      </c>
      <c r="Z74" s="113">
        <v>3.9259726087712368</v>
      </c>
      <c r="AC74" s="115"/>
      <c r="AE74" s="116">
        <f t="shared" si="44"/>
        <v>4.429319696709995</v>
      </c>
      <c r="AF74" s="113">
        <v>3.8013836944724493</v>
      </c>
      <c r="AG74" s="113">
        <v>5.4064898780996931</v>
      </c>
      <c r="AH74" s="113">
        <v>4.0800855175578414</v>
      </c>
      <c r="AK74" s="115"/>
      <c r="AM74" s="116">
        <f t="shared" si="45"/>
        <v>7.3494531620261663</v>
      </c>
      <c r="AN74" s="113">
        <v>3.6744204707850283</v>
      </c>
      <c r="AO74" s="113">
        <v>4.171490579858272</v>
      </c>
      <c r="AP74" s="113">
        <v>10.527415744194061</v>
      </c>
      <c r="AS74" s="115"/>
      <c r="AU74" s="116">
        <f t="shared" si="46"/>
        <v>3.2507754196641092</v>
      </c>
      <c r="AV74" s="113">
        <v>2.7393769781516348</v>
      </c>
      <c r="AW74" s="113">
        <v>3.9790395370156322</v>
      </c>
      <c r="AX74" s="113">
        <v>3.0339097438250615</v>
      </c>
      <c r="BA74" s="115"/>
      <c r="BC74" s="116">
        <f t="shared" si="47"/>
        <v>1.2243768768818692</v>
      </c>
      <c r="BD74" s="113">
        <v>1.1208452844599004</v>
      </c>
      <c r="BE74" s="113">
        <v>1.3530040019015164</v>
      </c>
      <c r="BF74" s="113">
        <v>1.199281344284191</v>
      </c>
      <c r="BI74" s="115"/>
      <c r="BK74" s="116">
        <f t="shared" si="48"/>
        <v>1.9062727036951721</v>
      </c>
      <c r="BL74" s="113">
        <v>1.903733316740728</v>
      </c>
      <c r="BM74" s="113">
        <v>2.1612406160331101</v>
      </c>
      <c r="BN74" s="113">
        <v>1.6538441783116782</v>
      </c>
      <c r="BS74" s="116">
        <f t="shared" si="49"/>
        <v>2.608317478791041</v>
      </c>
      <c r="BT74" s="113">
        <v>2.8415196941594005</v>
      </c>
      <c r="BU74" s="113">
        <v>3.2863961844290768</v>
      </c>
      <c r="BV74" s="113">
        <v>1.6970365577846458</v>
      </c>
      <c r="CA74" s="116">
        <f t="shared" si="50"/>
        <v>3.7343083689519609</v>
      </c>
      <c r="CB74" s="113">
        <v>4.1456315428349084</v>
      </c>
      <c r="CC74" s="113">
        <v>4.3064416679197155</v>
      </c>
      <c r="CD74" s="113">
        <v>2.7508518961012602</v>
      </c>
      <c r="CI74" s="116">
        <f t="shared" si="51"/>
        <v>6.4376599083313506</v>
      </c>
      <c r="CJ74" s="113">
        <v>5.3885861257834833</v>
      </c>
      <c r="CK74" s="113">
        <v>4.4658856783806469</v>
      </c>
      <c r="CL74" s="113">
        <v>9.4585079208299216</v>
      </c>
      <c r="CQ74" s="116">
        <f t="shared" si="52"/>
        <v>4.0760835536288704</v>
      </c>
      <c r="CR74" s="113">
        <v>4.8874933214645768</v>
      </c>
      <c r="CS74" s="113">
        <v>4.7036704876642119</v>
      </c>
      <c r="CT74" s="113">
        <v>3.4484966195935285</v>
      </c>
      <c r="CY74" s="118">
        <v>45828</v>
      </c>
      <c r="CZ74" s="113">
        <v>23.239166666666666</v>
      </c>
      <c r="DA74" s="113">
        <v>24.4</v>
      </c>
    </row>
    <row r="75" spans="4:105">
      <c r="D75" s="115">
        <f t="shared" si="53"/>
        <v>74</v>
      </c>
      <c r="E75" s="116">
        <f t="shared" si="29"/>
        <v>2.2442331622146381</v>
      </c>
      <c r="F75" s="116">
        <f t="shared" si="30"/>
        <v>0.54423316221463813</v>
      </c>
      <c r="G75" s="116">
        <f t="shared" si="31"/>
        <v>0.54423316221463813</v>
      </c>
      <c r="H75" s="119">
        <f t="shared" si="32"/>
        <v>1.0271341854503802e-003</v>
      </c>
      <c r="I75" s="119">
        <f t="shared" si="28"/>
        <v>0.60675967989779822</v>
      </c>
      <c r="K75" s="116">
        <f t="shared" si="33"/>
        <v>3.1307094124120041</v>
      </c>
      <c r="L75" s="116">
        <f t="shared" si="34"/>
        <v>3.2627564652820547</v>
      </c>
      <c r="M75" s="116">
        <f t="shared" si="35"/>
        <v>7.6686193758313506</v>
      </c>
      <c r="N75" s="116">
        <f t="shared" si="36"/>
        <v>3.2626258736519556</v>
      </c>
      <c r="O75" s="116">
        <f t="shared" si="37"/>
        <v>1.5473414548636881</v>
      </c>
      <c r="P75" s="116">
        <f t="shared" si="38"/>
        <v>1.8764417913217322</v>
      </c>
      <c r="Q75" s="116">
        <f t="shared" si="39"/>
        <v>2.2442331622146381</v>
      </c>
      <c r="R75" s="116">
        <f t="shared" si="40"/>
        <v>3.2224361477221586</v>
      </c>
      <c r="S75" s="116">
        <f t="shared" si="41"/>
        <v>5.8349266327024578</v>
      </c>
      <c r="T75" s="116">
        <f t="shared" si="42"/>
        <v>3.180912978550404</v>
      </c>
      <c r="W75" s="116">
        <f t="shared" si="43"/>
        <v>3.1307094124120041</v>
      </c>
      <c r="X75" s="113">
        <v>2.1223951662341531</v>
      </c>
      <c r="Y75" s="113">
        <v>3.548888623300956</v>
      </c>
      <c r="Z75" s="113">
        <v>3.7208444477009022</v>
      </c>
      <c r="AC75" s="115"/>
      <c r="AE75" s="116">
        <f t="shared" si="44"/>
        <v>3.2627564652820547</v>
      </c>
      <c r="AF75" s="113">
        <v>2.0103797504800731</v>
      </c>
      <c r="AG75" s="113">
        <v>4.2148152494533377</v>
      </c>
      <c r="AH75" s="113">
        <v>3.5630743959127544</v>
      </c>
      <c r="AK75" s="115"/>
      <c r="AM75" s="116">
        <f t="shared" si="45"/>
        <v>7.6686193758313506</v>
      </c>
      <c r="AN75" s="113">
        <v>2.7512034927847275</v>
      </c>
      <c r="AO75" s="113">
        <v>4.2026312644353432</v>
      </c>
      <c r="AP75" s="113">
        <v>11.134607487227358</v>
      </c>
      <c r="AS75" s="115"/>
      <c r="AU75" s="116">
        <f t="shared" si="46"/>
        <v>3.2626258736519556</v>
      </c>
      <c r="AV75" s="113">
        <v>2.4270326336259487</v>
      </c>
      <c r="AW75" s="113">
        <v>4.3931865943323123</v>
      </c>
      <c r="AX75" s="113">
        <v>2.9676583929976048</v>
      </c>
      <c r="BA75" s="115"/>
      <c r="BC75" s="116">
        <f t="shared" si="47"/>
        <v>1.5473414548636881</v>
      </c>
      <c r="BD75" s="113">
        <v>0.8784780609913414</v>
      </c>
      <c r="BE75" s="113">
        <v>2.0493040539490606</v>
      </c>
      <c r="BF75" s="113">
        <v>1.714242249650662</v>
      </c>
      <c r="BI75" s="115"/>
      <c r="BK75" s="116">
        <f t="shared" si="48"/>
        <v>1.8764417913217322</v>
      </c>
      <c r="BL75" s="113">
        <v>0.81443238341767976</v>
      </c>
      <c r="BM75" s="113">
        <v>2.4201036713853434</v>
      </c>
      <c r="BN75" s="113">
        <v>2.3947893191621725</v>
      </c>
      <c r="BS75" s="116">
        <f t="shared" si="49"/>
        <v>2.2442331622146381</v>
      </c>
      <c r="BT75" s="113">
        <v>1.0611975831170766</v>
      </c>
      <c r="BU75" s="113">
        <v>3.8930030881811115</v>
      </c>
      <c r="BV75" s="113">
        <v>1.7784988153457257</v>
      </c>
      <c r="CA75" s="116">
        <f t="shared" si="50"/>
        <v>3.2224361477221586</v>
      </c>
      <c r="CB75" s="113">
        <v>2.1477801127846861</v>
      </c>
      <c r="CC75" s="113">
        <v>4.5400838019983629</v>
      </c>
      <c r="CD75" s="113">
        <v>2.9794445283834277</v>
      </c>
      <c r="CI75" s="116">
        <f t="shared" si="51"/>
        <v>5.8349266327024578</v>
      </c>
      <c r="CJ75" s="113">
        <v>2.1349742571978072</v>
      </c>
      <c r="CK75" s="113">
        <v>4.6432661922032645</v>
      </c>
      <c r="CL75" s="113">
        <v>10.726539448706303</v>
      </c>
      <c r="CQ75" s="116">
        <f t="shared" si="52"/>
        <v>3.180912978550404</v>
      </c>
      <c r="CR75" s="113">
        <v>2.6978291511271424</v>
      </c>
      <c r="CS75" s="113">
        <v>3.3468539159846262</v>
      </c>
      <c r="CT75" s="113">
        <v>3.0149720411161818</v>
      </c>
      <c r="CY75" s="118">
        <v>45829</v>
      </c>
      <c r="CZ75" s="113">
        <v>23.028749999999999</v>
      </c>
      <c r="DA75" s="113">
        <v>24.1</v>
      </c>
    </row>
    <row r="76" spans="4:105">
      <c r="D76" s="115">
        <f t="shared" si="53"/>
        <v>75</v>
      </c>
      <c r="E76" s="116">
        <f t="shared" si="29"/>
        <v>3.0440069634625027</v>
      </c>
      <c r="F76" s="116">
        <f t="shared" si="30"/>
        <v>1.3440069634625027</v>
      </c>
      <c r="G76" s="116">
        <f t="shared" si="31"/>
        <v>1.3440069634625027</v>
      </c>
      <c r="H76" s="119">
        <f t="shared" si="32"/>
        <v>2.5365515986533285e-003</v>
      </c>
      <c r="I76" s="119">
        <f t="shared" si="28"/>
        <v>0.82298966161544129</v>
      </c>
      <c r="K76" s="116">
        <f t="shared" si="33"/>
        <v>2.8883261064458061</v>
      </c>
      <c r="L76" s="116">
        <f t="shared" si="34"/>
        <v>3.1081866124129198</v>
      </c>
      <c r="M76" s="116">
        <f t="shared" si="35"/>
        <v>8.5491784935204329</v>
      </c>
      <c r="N76" s="116">
        <f t="shared" si="36"/>
        <v>4.0115111848337</v>
      </c>
      <c r="O76" s="116">
        <f t="shared" si="37"/>
        <v>1.9677338859511835</v>
      </c>
      <c r="P76" s="116">
        <f t="shared" si="38"/>
        <v>2.5483833914789726</v>
      </c>
      <c r="Q76" s="116">
        <f t="shared" si="39"/>
        <v>3.0440069634625027</v>
      </c>
      <c r="R76" s="116">
        <f t="shared" si="40"/>
        <v>3.7350198931595635</v>
      </c>
      <c r="S76" s="116">
        <f t="shared" si="41"/>
        <v>6.9894178478793947</v>
      </c>
      <c r="T76" s="116">
        <f t="shared" si="42"/>
        <v>4.5695280386636163</v>
      </c>
      <c r="W76" s="116">
        <f t="shared" si="43"/>
        <v>2.8883261064458061</v>
      </c>
      <c r="X76" s="113">
        <v>0.85949470201414835</v>
      </c>
      <c r="Y76" s="113">
        <v>3.7806808775199348</v>
      </c>
      <c r="Z76" s="113">
        <v>4.0248027398033344</v>
      </c>
      <c r="AC76" s="115"/>
      <c r="AE76" s="116">
        <f t="shared" si="44"/>
        <v>3.1081866124129198</v>
      </c>
      <c r="AF76" s="113">
        <v>0.96697000432884039</v>
      </c>
      <c r="AG76" s="113">
        <v>4.7157461076021594</v>
      </c>
      <c r="AH76" s="113">
        <v>3.6418437253077593</v>
      </c>
      <c r="AK76" s="115"/>
      <c r="AM76" s="116">
        <f t="shared" si="45"/>
        <v>8.5491784935204329</v>
      </c>
      <c r="AN76" s="113">
        <v>1.2646074145908479</v>
      </c>
      <c r="AO76" s="113">
        <v>4.3501237913848536</v>
      </c>
      <c r="AP76" s="113">
        <v>12.748233195656013</v>
      </c>
      <c r="AS76" s="115"/>
      <c r="AU76" s="116">
        <f t="shared" si="46"/>
        <v>4.0115111848337</v>
      </c>
      <c r="AV76" s="113">
        <v>1.3158151667137696</v>
      </c>
      <c r="AW76" s="113">
        <v>5.5085840940468307</v>
      </c>
      <c r="AX76" s="113">
        <v>5.2101342937404977</v>
      </c>
      <c r="BA76" s="115"/>
      <c r="BC76" s="116">
        <f t="shared" si="47"/>
        <v>1.9677338859511835</v>
      </c>
      <c r="BD76" s="113">
        <v>0.19724189395534447</v>
      </c>
      <c r="BE76" s="113">
        <v>3.1890370327305555</v>
      </c>
      <c r="BF76" s="113">
        <v>2.5169227311676505</v>
      </c>
      <c r="BI76" s="115"/>
      <c r="BK76" s="116">
        <f t="shared" si="48"/>
        <v>2.5483833914789726</v>
      </c>
      <c r="BL76" s="113">
        <v>0.66153767132467123</v>
      </c>
      <c r="BM76" s="113">
        <v>3.4425962308411227</v>
      </c>
      <c r="BN76" s="113">
        <v>3.5410162722711247</v>
      </c>
      <c r="BS76" s="116">
        <f t="shared" si="49"/>
        <v>3.0440069634625027</v>
      </c>
      <c r="BT76" s="113">
        <v>0.34379788080565932</v>
      </c>
      <c r="BU76" s="113">
        <v>5.8206845300347974</v>
      </c>
      <c r="BV76" s="113">
        <v>2.9675384795470512</v>
      </c>
      <c r="CA76" s="116">
        <f t="shared" si="50"/>
        <v>3.7350198931595635</v>
      </c>
      <c r="CB76" s="113">
        <v>1.4643955314441039</v>
      </c>
      <c r="CC76" s="113">
        <v>5.901617826331063</v>
      </c>
      <c r="CD76" s="113">
        <v>3.8390463217035249</v>
      </c>
      <c r="CI76" s="116">
        <f t="shared" si="51"/>
        <v>6.9894178478793947</v>
      </c>
      <c r="CJ76" s="113">
        <v>2.0631389220759448</v>
      </c>
      <c r="CK76" s="113">
        <v>6.0006269741906157</v>
      </c>
      <c r="CL76" s="113">
        <v>12.904487647371623</v>
      </c>
      <c r="CQ76" s="116">
        <f t="shared" si="52"/>
        <v>4.5695280386636163</v>
      </c>
      <c r="CR76" s="113">
        <v>1.9648942115008998</v>
      </c>
      <c r="CS76" s="113">
        <v>4.6053530834981933</v>
      </c>
      <c r="CT76" s="113">
        <v>4.5337029938290385</v>
      </c>
      <c r="CY76" s="118">
        <v>45830</v>
      </c>
      <c r="CZ76" s="113">
        <v>22.63208333333333</v>
      </c>
      <c r="DA76" s="113">
        <v>24.3</v>
      </c>
    </row>
    <row r="77" spans="4:105">
      <c r="D77" s="115">
        <f t="shared" si="53"/>
        <v>76</v>
      </c>
      <c r="E77" s="116">
        <f t="shared" si="29"/>
        <v>3.5445196673894834</v>
      </c>
      <c r="F77" s="116">
        <f t="shared" si="30"/>
        <v>1.8445196673894835</v>
      </c>
      <c r="G77" s="116">
        <f t="shared" si="31"/>
        <v>1.8445196673894835</v>
      </c>
      <c r="H77" s="119">
        <f t="shared" si="32"/>
        <v>3.4811719271236013e-003</v>
      </c>
      <c r="I77" s="119">
        <f t="shared" si="28"/>
        <v>0.95831023932218462</v>
      </c>
      <c r="K77" s="116">
        <f t="shared" si="33"/>
        <v>4.105649610931291</v>
      </c>
      <c r="L77" s="116">
        <f t="shared" si="34"/>
        <v>4.5190874953912443</v>
      </c>
      <c r="M77" s="116">
        <f t="shared" si="35"/>
        <v>8.7884191015940747</v>
      </c>
      <c r="N77" s="116">
        <f t="shared" si="36"/>
        <v>4.6727428133285773</v>
      </c>
      <c r="O77" s="116">
        <f t="shared" si="37"/>
        <v>2.8644424456633324</v>
      </c>
      <c r="P77" s="116">
        <f t="shared" si="38"/>
        <v>3.3756612049292207</v>
      </c>
      <c r="Q77" s="116">
        <f t="shared" si="39"/>
        <v>3.5445196673894834</v>
      </c>
      <c r="R77" s="116">
        <f t="shared" si="40"/>
        <v>4.2233552166750696</v>
      </c>
      <c r="S77" s="116">
        <f t="shared" si="41"/>
        <v>7.5238975454163599</v>
      </c>
      <c r="T77" s="116">
        <f t="shared" si="42"/>
        <v>4.7680624269305891</v>
      </c>
      <c r="W77" s="116">
        <f t="shared" si="43"/>
        <v>4.105649610931291</v>
      </c>
      <c r="X77" s="113">
        <v>4.5458630206824848</v>
      </c>
      <c r="Y77" s="113">
        <v>4.0689323806936502</v>
      </c>
      <c r="Z77" s="113">
        <v>3.7021534314177389</v>
      </c>
      <c r="AC77" s="115"/>
      <c r="AE77" s="116">
        <f t="shared" si="44"/>
        <v>4.5190874953912443</v>
      </c>
      <c r="AF77" s="113">
        <v>4.705648597605288</v>
      </c>
      <c r="AG77" s="113">
        <v>5.2658382257824243</v>
      </c>
      <c r="AH77" s="113">
        <v>3.5857756627860198</v>
      </c>
      <c r="AK77" s="115"/>
      <c r="AM77" s="116">
        <f t="shared" si="45"/>
        <v>8.7884191015940747</v>
      </c>
      <c r="AN77" s="113">
        <v>5.2721600630459982</v>
      </c>
      <c r="AO77" s="113">
        <v>4.5936035586612638</v>
      </c>
      <c r="AP77" s="113">
        <v>12.983234644526885</v>
      </c>
      <c r="AS77" s="115"/>
      <c r="AU77" s="116">
        <f t="shared" si="46"/>
        <v>4.6727428133285773</v>
      </c>
      <c r="AV77" s="113">
        <v>4.9368582002680945</v>
      </c>
      <c r="AW77" s="113">
        <v>5.2002305821100574</v>
      </c>
      <c r="AX77" s="113">
        <v>3.8811396576075796</v>
      </c>
      <c r="BA77" s="115"/>
      <c r="BC77" s="116">
        <f t="shared" si="47"/>
        <v>2.8644424456633324</v>
      </c>
      <c r="BD77" s="113">
        <v>2.2109289470445934</v>
      </c>
      <c r="BE77" s="113">
        <v>3.4789130850400123</v>
      </c>
      <c r="BF77" s="113">
        <v>2.9034853049053906</v>
      </c>
      <c r="BI77" s="115"/>
      <c r="BK77" s="116">
        <f t="shared" si="48"/>
        <v>3.3756612049292207</v>
      </c>
      <c r="BL77" s="113">
        <v>2.6427221607662292</v>
      </c>
      <c r="BM77" s="113">
        <v>3.4818039017223223</v>
      </c>
      <c r="BN77" s="113">
        <v>4.002457552299111</v>
      </c>
      <c r="BS77" s="116">
        <f t="shared" si="49"/>
        <v>3.5445196673894834</v>
      </c>
      <c r="BT77" s="113">
        <v>2.4025535878995528</v>
      </c>
      <c r="BU77" s="113">
        <v>5.4899164481561433</v>
      </c>
      <c r="BV77" s="113">
        <v>2.7410889661127538</v>
      </c>
      <c r="CA77" s="116">
        <f t="shared" si="50"/>
        <v>4.2233552166750696</v>
      </c>
      <c r="CB77" s="113">
        <v>3.3940731155692916</v>
      </c>
      <c r="CC77" s="113">
        <v>5.6185177317207788</v>
      </c>
      <c r="CD77" s="113">
        <v>3.6574748027351385</v>
      </c>
      <c r="CI77" s="116">
        <f t="shared" si="51"/>
        <v>7.5238975454163599</v>
      </c>
      <c r="CJ77" s="113">
        <v>3.4379788080565934</v>
      </c>
      <c r="CK77" s="113">
        <v>6.2292261808208629</v>
      </c>
      <c r="CL77" s="113">
        <v>12.904487647371623</v>
      </c>
      <c r="CQ77" s="116">
        <f t="shared" si="52"/>
        <v>4.7680624269305891</v>
      </c>
      <c r="CR77" s="113">
        <v>3.1423039387921885</v>
      </c>
      <c r="CS77" s="113">
        <v>5.6275907796206361</v>
      </c>
      <c r="CT77" s="113">
        <v>3.9085340742405412</v>
      </c>
      <c r="CY77" s="118">
        <v>45831</v>
      </c>
      <c r="CZ77" s="113">
        <v>22.91791666666667</v>
      </c>
      <c r="DA77" s="113">
        <v>25.4</v>
      </c>
    </row>
    <row r="78" spans="4:105">
      <c r="D78" s="115">
        <f t="shared" si="53"/>
        <v>77</v>
      </c>
      <c r="E78" s="116">
        <f t="shared" si="29"/>
        <v>1.640527139194166</v>
      </c>
      <c r="F78" s="116">
        <f t="shared" si="30"/>
        <v>-5.9472860805833916e-002</v>
      </c>
      <c r="G78" s="116" t="str">
        <f t="shared" si="31"/>
        <v/>
      </c>
      <c r="H78" s="119" t="str">
        <f t="shared" si="32"/>
        <v/>
      </c>
      <c r="I78" s="119">
        <f t="shared" si="28"/>
        <v>0.44353935170391284</v>
      </c>
      <c r="K78" s="116">
        <f t="shared" si="33"/>
        <v>2.8702918462287728</v>
      </c>
      <c r="L78" s="116">
        <f t="shared" si="34"/>
        <v>3.3598137860712582</v>
      </c>
      <c r="M78" s="116">
        <f t="shared" si="35"/>
        <v>8.0564039806880814</v>
      </c>
      <c r="N78" s="116">
        <f t="shared" si="36"/>
        <v>3.6331579563280942</v>
      </c>
      <c r="O78" s="116">
        <f t="shared" si="37"/>
        <v>1.891476442146548</v>
      </c>
      <c r="P78" s="116">
        <f t="shared" si="38"/>
        <v>2.2747841957534711</v>
      </c>
      <c r="Q78" s="116">
        <f t="shared" si="39"/>
        <v>1.640527139194166</v>
      </c>
      <c r="R78" s="116">
        <f t="shared" si="40"/>
        <v>2.4678258606488686</v>
      </c>
      <c r="S78" s="116">
        <f t="shared" si="41"/>
        <v>5.6295221775046711</v>
      </c>
      <c r="T78" s="116">
        <f t="shared" si="42"/>
        <v>2.0944662054811962</v>
      </c>
      <c r="W78" s="116">
        <f t="shared" si="43"/>
        <v>2.8702918462287728</v>
      </c>
      <c r="X78" s="113">
        <v>3.7090923248032497</v>
      </c>
      <c r="Y78" s="113">
        <v>4.1305846914072735</v>
      </c>
      <c r="Z78" s="113">
        <v>0.77119852247579512</v>
      </c>
      <c r="AC78" s="115"/>
      <c r="AE78" s="116">
        <f t="shared" si="44"/>
        <v>3.3598137860712582</v>
      </c>
      <c r="AF78" s="113">
        <v>4.2386495870167176</v>
      </c>
      <c r="AG78" s="113">
        <v>5.2587233181935762</v>
      </c>
      <c r="AH78" s="113">
        <v>0.58206845300347976</v>
      </c>
      <c r="AK78" s="115"/>
      <c r="AM78" s="116">
        <f t="shared" si="45"/>
        <v>8.0564039806880814</v>
      </c>
      <c r="AN78" s="113">
        <v>4.11811762233393</v>
      </c>
      <c r="AO78" s="113">
        <v>5.6510502240483662</v>
      </c>
      <c r="AP78" s="113">
        <v>10.461757737327797</v>
      </c>
      <c r="AS78" s="115"/>
      <c r="AU78" s="116">
        <f t="shared" si="46"/>
        <v>3.6331579563280942</v>
      </c>
      <c r="AV78" s="113">
        <v>3.8926373758316801</v>
      </c>
      <c r="AW78" s="113">
        <v>6.1698958741663787</v>
      </c>
      <c r="AX78" s="113">
        <v>0.83694061898622385</v>
      </c>
      <c r="BA78" s="115"/>
      <c r="BC78" s="116">
        <f t="shared" si="47"/>
        <v>1.891476442146548</v>
      </c>
      <c r="BD78" s="113">
        <v>2.1129461671852607</v>
      </c>
      <c r="BE78" s="113">
        <v>3.3259336090429663</v>
      </c>
      <c r="BF78" s="113">
        <v>0.23554955021141738</v>
      </c>
      <c r="BI78" s="115"/>
      <c r="BK78" s="116">
        <f t="shared" si="48"/>
        <v>2.2747841957534711</v>
      </c>
      <c r="BL78" s="113">
        <v>2.2653092058701385</v>
      </c>
      <c r="BM78" s="113">
        <v>4.0800855175578414</v>
      </c>
      <c r="BN78" s="113">
        <v>0.47895786383243455</v>
      </c>
      <c r="BS78" s="116">
        <f t="shared" si="49"/>
        <v>1.640527139194166</v>
      </c>
      <c r="BT78" s="113">
        <v>2.7394543805867411</v>
      </c>
      <c r="BU78" s="113">
        <v>2.1821270369957571</v>
      </c>
      <c r="BV78" s="113">
        <v>0</v>
      </c>
      <c r="CA78" s="116">
        <f t="shared" si="50"/>
        <v>2.4678258606488686</v>
      </c>
      <c r="CB78" s="113">
        <v>3.9536756292650819</v>
      </c>
      <c r="CC78" s="113">
        <v>2.9134749802462077</v>
      </c>
      <c r="CD78" s="113">
        <v>0.53632697243531524</v>
      </c>
      <c r="CI78" s="116">
        <f t="shared" si="51"/>
        <v>5.6295221775046711</v>
      </c>
      <c r="CJ78" s="113">
        <v>3.7211494012012758</v>
      </c>
      <c r="CK78" s="113">
        <v>2.8359102661252704</v>
      </c>
      <c r="CL78" s="113">
        <v>10.331506865187464</v>
      </c>
      <c r="CQ78" s="116">
        <f t="shared" si="52"/>
        <v>2.0944662054811962</v>
      </c>
      <c r="CR78" s="113">
        <v>3.219177186222705</v>
      </c>
      <c r="CS78" s="113">
        <v>3.299134362724581</v>
      </c>
      <c r="CT78" s="113">
        <v>0.88979804823781095</v>
      </c>
      <c r="CY78" s="118">
        <v>45832</v>
      </c>
      <c r="CZ78" s="113">
        <v>23.040833333333339</v>
      </c>
      <c r="DA78" s="113">
        <v>24.3</v>
      </c>
    </row>
    <row r="79" spans="4:105">
      <c r="D79" s="115">
        <f t="shared" si="53"/>
        <v>78</v>
      </c>
      <c r="E79" s="116">
        <f t="shared" si="29"/>
        <v>3.0788683102076324</v>
      </c>
      <c r="F79" s="116">
        <f t="shared" si="30"/>
        <v>1.3788683102076325</v>
      </c>
      <c r="G79" s="116">
        <f t="shared" si="31"/>
        <v>1.3788683102076325</v>
      </c>
      <c r="H79" s="119">
        <f t="shared" si="32"/>
        <v>2.6023456065874502e-003</v>
      </c>
      <c r="I79" s="119">
        <f t="shared" si="28"/>
        <v>0.83241491205199025</v>
      </c>
      <c r="K79" s="116">
        <f t="shared" si="33"/>
        <v>3.7389889502332578</v>
      </c>
      <c r="L79" s="116">
        <f t="shared" si="34"/>
        <v>4.4158914272205614</v>
      </c>
      <c r="M79" s="116">
        <f t="shared" si="35"/>
        <v>8.8401739033787603</v>
      </c>
      <c r="N79" s="116">
        <f t="shared" si="36"/>
        <v>4.4342682868470238</v>
      </c>
      <c r="O79" s="116">
        <f t="shared" si="37"/>
        <v>2.2119821898377245</v>
      </c>
      <c r="P79" s="116">
        <f t="shared" si="38"/>
        <v>2.9188205056532794</v>
      </c>
      <c r="Q79" s="116">
        <f t="shared" si="39"/>
        <v>3.0788683102076324</v>
      </c>
      <c r="R79" s="116">
        <f t="shared" si="40"/>
        <v>4.0919454230207473</v>
      </c>
      <c r="S79" s="116">
        <f t="shared" si="41"/>
        <v>6.4624460141063986</v>
      </c>
      <c r="T79" s="116">
        <f t="shared" si="42"/>
        <v>4.815466342578187</v>
      </c>
      <c r="W79" s="116">
        <f t="shared" si="43"/>
        <v>3.7389889502332578</v>
      </c>
      <c r="X79" s="113">
        <v>2.2856563328675499</v>
      </c>
      <c r="Y79" s="113">
        <v>6.082213911155919</v>
      </c>
      <c r="Z79" s="113">
        <v>2.8490966066763046</v>
      </c>
      <c r="AC79" s="115"/>
      <c r="AE79" s="116">
        <f t="shared" si="44"/>
        <v>4.4158914272205614</v>
      </c>
      <c r="AF79" s="113">
        <v>3.0008565471396067</v>
      </c>
      <c r="AG79" s="113">
        <v>7.103799235398502</v>
      </c>
      <c r="AH79" s="113">
        <v>3.1430184991235759</v>
      </c>
      <c r="AK79" s="115"/>
      <c r="AM79" s="116">
        <f t="shared" si="45"/>
        <v>8.8401739033787603</v>
      </c>
      <c r="AN79" s="113">
        <v>2.8942273120454369</v>
      </c>
      <c r="AO79" s="113">
        <v>7.3488409415700566</v>
      </c>
      <c r="AP79" s="113">
        <v>10.331506865187464</v>
      </c>
      <c r="AS79" s="115"/>
      <c r="AU79" s="116">
        <f t="shared" si="46"/>
        <v>4.4342682868470238</v>
      </c>
      <c r="AV79" s="113">
        <v>2.7465078403278684</v>
      </c>
      <c r="AW79" s="113">
        <v>7.6270048537614183</v>
      </c>
      <c r="AX79" s="113">
        <v>2.9292921664517837</v>
      </c>
      <c r="BA79" s="115"/>
      <c r="BC79" s="116">
        <f t="shared" si="47"/>
        <v>2.2119821898377245</v>
      </c>
      <c r="BD79" s="113">
        <v>0.70792417695708676</v>
      </c>
      <c r="BE79" s="113">
        <v>4.8640090617848601</v>
      </c>
      <c r="BF79" s="113">
        <v>1.0640133307712263</v>
      </c>
      <c r="BI79" s="115"/>
      <c r="BK79" s="116">
        <f t="shared" si="48"/>
        <v>2.9188205056532794</v>
      </c>
      <c r="BL79" s="113">
        <v>1.4084119432878539</v>
      </c>
      <c r="BM79" s="113">
        <v>5.5509330687142997</v>
      </c>
      <c r="BN79" s="113">
        <v>1.7971165049576854</v>
      </c>
      <c r="BS79" s="116">
        <f t="shared" si="49"/>
        <v>3.0788683102076324</v>
      </c>
      <c r="BT79" s="113">
        <v>1.5735780724047159</v>
      </c>
      <c r="BU79" s="113">
        <v>6.5135279850203398</v>
      </c>
      <c r="BV79" s="113">
        <v>1.1494988731978428</v>
      </c>
      <c r="CA79" s="116">
        <f t="shared" si="50"/>
        <v>4.0919454230207473</v>
      </c>
      <c r="CB79" s="113">
        <v>2.6522613437477283</v>
      </c>
      <c r="CC79" s="113">
        <v>6.52518568707728</v>
      </c>
      <c r="CD79" s="113">
        <v>3.098389238237234</v>
      </c>
      <c r="CI79" s="116">
        <f t="shared" si="51"/>
        <v>6.4624460141063986</v>
      </c>
      <c r="CJ79" s="113">
        <v>2.8489492841693411</v>
      </c>
      <c r="CK79" s="113">
        <v>6.5263704653726471</v>
      </c>
      <c r="CL79" s="113">
        <v>10.012018292777208</v>
      </c>
      <c r="CQ79" s="116">
        <f t="shared" si="52"/>
        <v>4.815466342578187</v>
      </c>
      <c r="CR79" s="113">
        <v>2.6083938469365124</v>
      </c>
      <c r="CS79" s="113">
        <v>6.8176018289728892</v>
      </c>
      <c r="CT79" s="113">
        <v>2.8133308561834856</v>
      </c>
      <c r="CY79" s="118">
        <v>45833</v>
      </c>
      <c r="CZ79" s="113">
        <v>23.436666666666667</v>
      </c>
      <c r="DA79" s="113">
        <v>26.2</v>
      </c>
    </row>
    <row r="80" spans="4:105">
      <c r="D80" s="115">
        <f t="shared" si="53"/>
        <v>79</v>
      </c>
      <c r="E80" s="116">
        <f t="shared" si="29"/>
        <v>3.6987183502250081</v>
      </c>
      <c r="F80" s="116">
        <f t="shared" si="30"/>
        <v>1.9987183502250081</v>
      </c>
      <c r="G80" s="116">
        <f t="shared" si="31"/>
        <v>1.9987183502250081</v>
      </c>
      <c r="H80" s="119">
        <f t="shared" si="32"/>
        <v>3.7721919337826665e-003</v>
      </c>
      <c r="I80" s="119">
        <f t="shared" si="28"/>
        <v>1</v>
      </c>
      <c r="K80" s="116">
        <f t="shared" si="33"/>
        <v>3.7092574641626093</v>
      </c>
      <c r="L80" s="116">
        <f t="shared" si="34"/>
        <v>4.3130091599858735</v>
      </c>
      <c r="M80" s="116">
        <f t="shared" si="35"/>
        <v>8.3529994493523425</v>
      </c>
      <c r="N80" s="116">
        <f t="shared" si="36"/>
        <v>4.3075142975429186</v>
      </c>
      <c r="O80" s="116">
        <f t="shared" si="37"/>
        <v>2.2343676832398232</v>
      </c>
      <c r="P80" s="116">
        <f t="shared" si="38"/>
        <v>2.5432701526315902</v>
      </c>
      <c r="Q80" s="116">
        <f t="shared" si="39"/>
        <v>3.6987183502250081</v>
      </c>
      <c r="R80" s="116">
        <f t="shared" si="40"/>
        <v>4.1070095311880559</v>
      </c>
      <c r="S80" s="116">
        <f t="shared" si="41"/>
        <v>6.5964884998703512</v>
      </c>
      <c r="T80" s="116">
        <f t="shared" si="42"/>
        <v>4.7314808975178497</v>
      </c>
      <c r="W80" s="116">
        <f t="shared" si="43"/>
        <v>3.7092574641626093</v>
      </c>
      <c r="X80" s="113">
        <v>2.7397483455983815</v>
      </c>
      <c r="Y80" s="113">
        <v>4.2425769329756244</v>
      </c>
      <c r="Z80" s="113">
        <v>4.1454471139138223</v>
      </c>
      <c r="AC80" s="115"/>
      <c r="AE80" s="116">
        <f t="shared" si="44"/>
        <v>4.3130091599858735</v>
      </c>
      <c r="AF80" s="113">
        <v>3.1817139372498167</v>
      </c>
      <c r="AG80" s="113">
        <v>5.4148166226891341</v>
      </c>
      <c r="AH80" s="113">
        <v>4.3424969200186689</v>
      </c>
      <c r="AK80" s="115"/>
      <c r="AM80" s="116">
        <f t="shared" si="45"/>
        <v>8.3529994493523425</v>
      </c>
      <c r="AN80" s="113">
        <v>3.4343987404034584</v>
      </c>
      <c r="AO80" s="113">
        <v>5.4324104805256086</v>
      </c>
      <c r="AP80" s="113">
        <v>11.273588418179076</v>
      </c>
      <c r="AS80" s="115"/>
      <c r="AU80" s="116">
        <f t="shared" si="46"/>
        <v>4.3075142975429186</v>
      </c>
      <c r="AV80" s="113">
        <v>3.3092100077209872</v>
      </c>
      <c r="AW80" s="113">
        <v>4.8753450212074911</v>
      </c>
      <c r="AX80" s="113">
        <v>4.7379878637002752</v>
      </c>
      <c r="BA80" s="115"/>
      <c r="BC80" s="116">
        <f t="shared" si="47"/>
        <v>2.2343676832398232</v>
      </c>
      <c r="BD80" s="113">
        <v>1.6117725724435505</v>
      </c>
      <c r="BE80" s="113">
        <v>2.8555643227589083</v>
      </c>
      <c r="BF80" s="113">
        <v>2.2357661545170107</v>
      </c>
      <c r="BI80" s="115"/>
      <c r="BK80" s="116">
        <f t="shared" si="48"/>
        <v>2.5432701526315902</v>
      </c>
      <c r="BL80" s="113">
        <v>1.816583774330609</v>
      </c>
      <c r="BM80" s="113">
        <v>2.9032061165336689</v>
      </c>
      <c r="BN80" s="113">
        <v>2.9100205670304931</v>
      </c>
      <c r="BS80" s="116">
        <f t="shared" si="49"/>
        <v>3.6987183502250081</v>
      </c>
      <c r="BT80" s="113">
        <v>3.1012416534913889</v>
      </c>
      <c r="BU80" s="113">
        <v>4.0507855560563586</v>
      </c>
      <c r="BV80" s="113">
        <v>3.9441278411272775</v>
      </c>
      <c r="CA80" s="116">
        <f t="shared" si="50"/>
        <v>4.1070095311880559</v>
      </c>
      <c r="CB80" s="113">
        <v>3.8118988571773382</v>
      </c>
      <c r="CC80" s="113">
        <v>4.7882852886859286</v>
      </c>
      <c r="CD80" s="113">
        <v>3.7208444477009022</v>
      </c>
      <c r="CI80" s="116">
        <f t="shared" si="51"/>
        <v>6.5964884998703512</v>
      </c>
      <c r="CJ80" s="113">
        <v>4.0566852699935154</v>
      </c>
      <c r="CK80" s="113">
        <v>5.006240780911237</v>
      </c>
      <c r="CL80" s="113">
        <v>10.726539448706303</v>
      </c>
      <c r="CQ80" s="116">
        <f t="shared" si="52"/>
        <v>4.7314808975178497</v>
      </c>
      <c r="CR80" s="113">
        <v>3.4424268746808737</v>
      </c>
      <c r="CS80" s="113">
        <v>5.2270439803088378</v>
      </c>
      <c r="CT80" s="113">
        <v>4.2359178147268608</v>
      </c>
      <c r="CY80" s="118">
        <v>45834</v>
      </c>
      <c r="CZ80" s="113">
        <v>23.567499999999999</v>
      </c>
      <c r="DA80" s="113">
        <v>25</v>
      </c>
    </row>
    <row r="81" spans="4:105">
      <c r="D81" s="115">
        <f t="shared" si="53"/>
        <v>80</v>
      </c>
      <c r="E81" s="116">
        <f t="shared" si="29"/>
        <v>2.8146246364692384</v>
      </c>
      <c r="F81" s="116">
        <f t="shared" si="30"/>
        <v>1.1146246364692385</v>
      </c>
      <c r="G81" s="116">
        <f t="shared" si="31"/>
        <v>1.1146246364692385</v>
      </c>
      <c r="H81" s="119">
        <f t="shared" si="32"/>
        <v>2.1036370944467302e-003</v>
      </c>
      <c r="I81" s="119">
        <f t="shared" si="28"/>
        <v>0.76097295602354076</v>
      </c>
      <c r="K81" s="116">
        <f t="shared" si="33"/>
        <v>4.0630646114889251</v>
      </c>
      <c r="L81" s="116">
        <f t="shared" si="34"/>
        <v>4.699616360433601</v>
      </c>
      <c r="M81" s="116">
        <f t="shared" si="35"/>
        <v>8.9632832869485135</v>
      </c>
      <c r="N81" s="116">
        <f t="shared" si="36"/>
        <v>4.8492996141457878</v>
      </c>
      <c r="O81" s="116">
        <f t="shared" si="37"/>
        <v>2.2617389147834905</v>
      </c>
      <c r="P81" s="116">
        <f t="shared" si="38"/>
        <v>2.7018240234730762</v>
      </c>
      <c r="Q81" s="116">
        <f t="shared" si="39"/>
        <v>2.8146246364692384</v>
      </c>
      <c r="R81" s="116">
        <f t="shared" si="40"/>
        <v>3.3933484340696061</v>
      </c>
      <c r="S81" s="116">
        <f t="shared" si="41"/>
        <v>6.3662862649602019</v>
      </c>
      <c r="T81" s="116">
        <f t="shared" si="42"/>
        <v>3.1127914050790837</v>
      </c>
      <c r="W81" s="116">
        <f t="shared" si="43"/>
        <v>4.0630646114889251</v>
      </c>
      <c r="X81" s="113">
        <v>3.4484966195935285</v>
      </c>
      <c r="Y81" s="113">
        <v>5.7428758656179877</v>
      </c>
      <c r="Z81" s="113">
        <v>2.9978213492552586</v>
      </c>
      <c r="AC81" s="115"/>
      <c r="AE81" s="116">
        <f t="shared" si="44"/>
        <v>4.699616360433601</v>
      </c>
      <c r="AF81" s="113">
        <v>4.3106207744919107</v>
      </c>
      <c r="AG81" s="113">
        <v>5.6608054181267642</v>
      </c>
      <c r="AH81" s="113">
        <v>4.127422888682128</v>
      </c>
      <c r="AK81" s="115"/>
      <c r="AM81" s="116">
        <f t="shared" si="45"/>
        <v>8.9632832869485135</v>
      </c>
      <c r="AN81" s="113">
        <v>5.2967154750450298</v>
      </c>
      <c r="AO81" s="113">
        <v>5.4859345940813542</v>
      </c>
      <c r="AP81" s="113">
        <v>12.440631979815672</v>
      </c>
      <c r="AS81" s="115"/>
      <c r="AU81" s="116">
        <f t="shared" si="46"/>
        <v>4.8492996141457878</v>
      </c>
      <c r="AV81" s="113">
        <v>5.1907811655441298</v>
      </c>
      <c r="AW81" s="113">
        <v>5.0752870716102532</v>
      </c>
      <c r="AX81" s="113">
        <v>4.2818306052829813</v>
      </c>
      <c r="BA81" s="115"/>
      <c r="BC81" s="116">
        <f t="shared" si="47"/>
        <v>2.2617389147834905</v>
      </c>
      <c r="BD81" s="113">
        <v>2.9504111768843648</v>
      </c>
      <c r="BE81" s="113">
        <v>1.968071716956832</v>
      </c>
      <c r="BF81" s="113">
        <v>1.866733850509275</v>
      </c>
      <c r="BI81" s="115"/>
      <c r="BK81" s="116">
        <f t="shared" si="48"/>
        <v>2.7018240234730762</v>
      </c>
      <c r="BL81" s="113">
        <v>3.2612567856810619</v>
      </c>
      <c r="BM81" s="113">
        <v>2.5122983337755138</v>
      </c>
      <c r="BN81" s="113">
        <v>2.3319169509626532</v>
      </c>
      <c r="BS81" s="116">
        <f t="shared" si="49"/>
        <v>2.8146246364692384</v>
      </c>
      <c r="BT81" s="113">
        <v>3.2212101032978064</v>
      </c>
      <c r="BU81" s="113">
        <v>2.4320304703342313</v>
      </c>
      <c r="BV81" s="113">
        <v>2.7906333357756767</v>
      </c>
      <c r="CA81" s="116">
        <f t="shared" si="50"/>
        <v>3.3933484340696061</v>
      </c>
      <c r="CB81" s="113">
        <v>4.1308405349182022</v>
      </c>
      <c r="CC81" s="113">
        <v>3.0082314570495194</v>
      </c>
      <c r="CD81" s="113">
        <v>3.0409733102410952</v>
      </c>
      <c r="CI81" s="116">
        <f t="shared" si="51"/>
        <v>6.3662862649602019</v>
      </c>
      <c r="CJ81" s="113">
        <v>3.92245584680632</v>
      </c>
      <c r="CK81" s="113">
        <v>2.9622339660725938</v>
      </c>
      <c r="CL81" s="113">
        <v>12.214168982001691</v>
      </c>
      <c r="CQ81" s="116">
        <f t="shared" si="52"/>
        <v>3.1127914050790837</v>
      </c>
      <c r="CR81" s="113">
        <v>3.1543028596600311</v>
      </c>
      <c r="CS81" s="113">
        <v>3.1817139372498167</v>
      </c>
      <c r="CT81" s="113">
        <v>3.0438688729083507</v>
      </c>
      <c r="CY81" s="118">
        <v>45835</v>
      </c>
      <c r="CZ81" s="113">
        <v>23.40291666666667</v>
      </c>
      <c r="DA81" s="113">
        <v>25.9</v>
      </c>
    </row>
    <row r="82" spans="4:105">
      <c r="D82" s="115">
        <f t="shared" si="53"/>
        <v>81</v>
      </c>
      <c r="E82" s="116">
        <f t="shared" si="29"/>
        <v>3.5158769361038735</v>
      </c>
      <c r="F82" s="116">
        <f t="shared" si="30"/>
        <v>1.8158769361038736</v>
      </c>
      <c r="G82" s="116">
        <f t="shared" si="31"/>
        <v>1.8158769361038736</v>
      </c>
      <c r="H82" s="119">
        <f t="shared" si="32"/>
        <v>3.4271143457215401e-003</v>
      </c>
      <c r="I82" s="119">
        <f t="shared" si="28"/>
        <v>0.95056627815145445</v>
      </c>
      <c r="K82" s="116">
        <f t="shared" si="33"/>
        <v>5.433055741973372</v>
      </c>
      <c r="L82" s="116">
        <f t="shared" si="34"/>
        <v>5.8109404694595597</v>
      </c>
      <c r="M82" s="116">
        <f t="shared" si="35"/>
        <v>10.215715183165363</v>
      </c>
      <c r="N82" s="116">
        <f t="shared" si="36"/>
        <v>6.7136047738883997</v>
      </c>
      <c r="O82" s="116">
        <f t="shared" si="37"/>
        <v>3.9242352877075075</v>
      </c>
      <c r="P82" s="116">
        <f t="shared" si="38"/>
        <v>4.324233109629195</v>
      </c>
      <c r="Q82" s="116">
        <f t="shared" si="39"/>
        <v>3.5158769361038735</v>
      </c>
      <c r="R82" s="116">
        <f t="shared" si="40"/>
        <v>3.7761647539542769</v>
      </c>
      <c r="S82" s="116">
        <f t="shared" si="41"/>
        <v>7.8786012270606953</v>
      </c>
      <c r="T82" s="116">
        <f t="shared" si="42"/>
        <v>3.9565705251263448</v>
      </c>
      <c r="W82" s="116">
        <f t="shared" si="43"/>
        <v>5.433055741973372</v>
      </c>
      <c r="X82" s="113">
        <v>6.0453095420052296</v>
      </c>
      <c r="Y82" s="113">
        <v>5.8066279354809147</v>
      </c>
      <c r="Z82" s="113">
        <v>4.44722974843397</v>
      </c>
      <c r="AC82" s="115"/>
      <c r="AE82" s="116">
        <f t="shared" si="44"/>
        <v>5.8109404694595597</v>
      </c>
      <c r="AF82" s="113">
        <v>6.7179412691004634</v>
      </c>
      <c r="AG82" s="113">
        <v>5.852073319241744</v>
      </c>
      <c r="AH82" s="113">
        <v>4.8628068200364698</v>
      </c>
      <c r="AK82" s="115"/>
      <c r="AM82" s="116">
        <f t="shared" si="45"/>
        <v>10.215715183165363</v>
      </c>
      <c r="AN82" s="113">
        <v>8.2370733579659206</v>
      </c>
      <c r="AO82" s="113">
        <v>5.0677366169052247</v>
      </c>
      <c r="AP82" s="113">
        <v>15.363693749425501</v>
      </c>
      <c r="AS82" s="115"/>
      <c r="AU82" s="116">
        <f t="shared" si="46"/>
        <v>6.7136047738883997</v>
      </c>
      <c r="AV82" s="113">
        <v>9.3951126561743035</v>
      </c>
      <c r="AW82" s="113">
        <v>6.1639215562867591</v>
      </c>
      <c r="AX82" s="113">
        <v>4.5817801092041384</v>
      </c>
      <c r="BA82" s="115"/>
      <c r="BC82" s="116">
        <f t="shared" si="47"/>
        <v>3.9242352877075075</v>
      </c>
      <c r="BD82" s="113">
        <v>5.8155193233305402</v>
      </c>
      <c r="BE82" s="113">
        <v>3.3642612036107948</v>
      </c>
      <c r="BF82" s="113">
        <v>2.5929253361811875</v>
      </c>
      <c r="BI82" s="115"/>
      <c r="BK82" s="116">
        <f t="shared" si="48"/>
        <v>4.324233109629195</v>
      </c>
      <c r="BL82" s="113">
        <v>5.9353167859952096</v>
      </c>
      <c r="BM82" s="113">
        <v>3.7717832321821563</v>
      </c>
      <c r="BN82" s="113">
        <v>3.2655993107102188</v>
      </c>
      <c r="BS82" s="116">
        <f t="shared" si="49"/>
        <v>3.5158769361038735</v>
      </c>
      <c r="BT82" s="113">
        <v>4.9603789039987936</v>
      </c>
      <c r="BU82" s="113">
        <v>3.8155695025106438</v>
      </c>
      <c r="BV82" s="113">
        <v>1.7716824018021828</v>
      </c>
      <c r="CA82" s="116">
        <f t="shared" si="50"/>
        <v>3.7761647539542769</v>
      </c>
      <c r="CB82" s="113">
        <v>4.9415816291417798</v>
      </c>
      <c r="CC82" s="113">
        <v>4.0572326255577824</v>
      </c>
      <c r="CD82" s="113">
        <v>2.3296800071632688</v>
      </c>
      <c r="CI82" s="116">
        <f t="shared" si="51"/>
        <v>7.8786012270606953</v>
      </c>
      <c r="CJ82" s="113">
        <v>5.5159912826296758</v>
      </c>
      <c r="CK82" s="113">
        <v>4.07437733950698</v>
      </c>
      <c r="CL82" s="113">
        <v>14.045435059045431</v>
      </c>
      <c r="CQ82" s="116">
        <f t="shared" si="52"/>
        <v>3.9565705251263448</v>
      </c>
      <c r="CR82" s="113">
        <v>5.0221911266113306</v>
      </c>
      <c r="CS82" s="113">
        <v>4.3267360192800517</v>
      </c>
      <c r="CT82" s="113">
        <v>3.5864050309726379</v>
      </c>
      <c r="CY82" s="118">
        <v>45836</v>
      </c>
      <c r="CZ82" s="113">
        <v>23.467083333333331</v>
      </c>
      <c r="DA82" s="113">
        <v>26.1</v>
      </c>
    </row>
    <row r="83" spans="4:105">
      <c r="D83" s="115">
        <f t="shared" si="53"/>
        <v>82</v>
      </c>
      <c r="E83" s="116">
        <f t="shared" si="29"/>
        <v>3.6198200957085849</v>
      </c>
      <c r="F83" s="116">
        <f t="shared" si="30"/>
        <v>1.9198200957085849</v>
      </c>
      <c r="G83" s="116">
        <f t="shared" si="31"/>
        <v>1.9198200957085849</v>
      </c>
      <c r="H83" s="119">
        <f t="shared" si="32"/>
        <v>3.6232868320494088e-003</v>
      </c>
      <c r="I83" s="119">
        <f t="shared" si="28"/>
        <v>0.97866875846017753</v>
      </c>
      <c r="K83" s="116">
        <f t="shared" si="33"/>
        <v>4.2098244753417307</v>
      </c>
      <c r="L83" s="116">
        <f t="shared" si="34"/>
        <v>4.2982478622343097</v>
      </c>
      <c r="M83" s="116">
        <f t="shared" si="35"/>
        <v>9.4205798109658279</v>
      </c>
      <c r="N83" s="116">
        <f t="shared" si="36"/>
        <v>5.1099423915046129</v>
      </c>
      <c r="O83" s="116">
        <f t="shared" si="37"/>
        <v>3.1733156293711846</v>
      </c>
      <c r="P83" s="116">
        <f t="shared" si="38"/>
        <v>3.2438559115777097</v>
      </c>
      <c r="Q83" s="116">
        <f t="shared" si="39"/>
        <v>3.6198200957085849</v>
      </c>
      <c r="R83" s="116">
        <f t="shared" si="40"/>
        <v>3.7622692749316133</v>
      </c>
      <c r="S83" s="116">
        <f t="shared" si="41"/>
        <v>9.2197503614315348</v>
      </c>
      <c r="T83" s="116">
        <f t="shared" si="42"/>
        <v>2.6343365575742625</v>
      </c>
      <c r="W83" s="116">
        <f t="shared" si="43"/>
        <v>4.2098244753417307</v>
      </c>
      <c r="X83" s="113">
        <v>6.7784579915659871</v>
      </c>
      <c r="Y83" s="113">
        <v>3.6006982720500971</v>
      </c>
      <c r="Z83" s="113">
        <v>2.2503171624091092</v>
      </c>
      <c r="AC83" s="115"/>
      <c r="AE83" s="116">
        <f t="shared" si="44"/>
        <v>4.2982478622343097</v>
      </c>
      <c r="AF83" s="113">
        <v>6.5976090523595872</v>
      </c>
      <c r="AG83" s="113">
        <v>4.681393541928748</v>
      </c>
      <c r="AH83" s="113">
        <v>1.6157409924145927</v>
      </c>
      <c r="AK83" s="115"/>
      <c r="AM83" s="116">
        <f t="shared" si="45"/>
        <v>9.4205798109658279</v>
      </c>
      <c r="AN83" s="113">
        <v>6.48311678675823</v>
      </c>
      <c r="AO83" s="113">
        <v>4.7109910042283483</v>
      </c>
      <c r="AP83" s="113">
        <v>14.130168617703308</v>
      </c>
      <c r="AS83" s="115"/>
      <c r="AU83" s="116">
        <f t="shared" si="46"/>
        <v>5.1099423915046129</v>
      </c>
      <c r="AV83" s="113">
        <v>8.6530276410464282</v>
      </c>
      <c r="AW83" s="113">
        <v>4.7725709058747245</v>
      </c>
      <c r="AX83" s="113">
        <v>1.904228627592685</v>
      </c>
      <c r="BA83" s="115"/>
      <c r="BC83" s="116">
        <f t="shared" si="47"/>
        <v>3.1733156293711846</v>
      </c>
      <c r="BD83" s="113">
        <v>6.0877377458167015</v>
      </c>
      <c r="BE83" s="113">
        <v>2.7180225587299431</v>
      </c>
      <c r="BF83" s="113">
        <v>0.71418658356690845</v>
      </c>
      <c r="BI83" s="115"/>
      <c r="BK83" s="116">
        <f t="shared" si="48"/>
        <v>3.2438559115777097</v>
      </c>
      <c r="BL83" s="113">
        <v>5.7558169905700964</v>
      </c>
      <c r="BM83" s="113">
        <v>2.7912845890673448</v>
      </c>
      <c r="BN83" s="113">
        <v>1.1844661550956881</v>
      </c>
      <c r="BS83" s="116">
        <f t="shared" si="49"/>
        <v>3.6198200957085849</v>
      </c>
      <c r="BT83" s="113">
        <v>7.1398673320199242</v>
      </c>
      <c r="BU83" s="113">
        <v>3.3057769899936029</v>
      </c>
      <c r="BV83" s="113">
        <v>0.4138159651122274</v>
      </c>
      <c r="CA83" s="116">
        <f t="shared" si="50"/>
        <v>3.7622692749316133</v>
      </c>
      <c r="CB83" s="113">
        <v>6.6180324536658546</v>
      </c>
      <c r="CC83" s="113">
        <v>4.0828588703312363</v>
      </c>
      <c r="CD83" s="113">
        <v>0.58591650079774926</v>
      </c>
      <c r="CI83" s="116">
        <f t="shared" si="51"/>
        <v>9.2197503614315348</v>
      </c>
      <c r="CJ83" s="113">
        <v>8.539387935977933</v>
      </c>
      <c r="CK83" s="113">
        <v>4.0280504664910701</v>
      </c>
      <c r="CL83" s="113">
        <v>15.091812681825598</v>
      </c>
      <c r="CQ83" s="116">
        <f t="shared" si="52"/>
        <v>2.6343365575742625</v>
      </c>
      <c r="CR83" s="113">
        <v>7.3149496054702769</v>
      </c>
      <c r="CS83" s="113">
        <v>3.7513479097370244</v>
      </c>
      <c r="CT83" s="113">
        <v>1.5173252054115005</v>
      </c>
      <c r="CY83" s="118">
        <v>45837</v>
      </c>
      <c r="CZ83" s="113">
        <v>23.559583333333336</v>
      </c>
      <c r="DA83" s="113">
        <v>25.3</v>
      </c>
    </row>
    <row r="84" spans="4:105">
      <c r="D84" s="115">
        <f t="shared" si="53"/>
        <v>83</v>
      </c>
      <c r="E84" s="116">
        <f t="shared" si="29"/>
        <v>1.6059141994150441</v>
      </c>
      <c r="F84" s="116">
        <f t="shared" si="30"/>
        <v>-9.4085800584955859e-002</v>
      </c>
      <c r="G84" s="116" t="str">
        <f t="shared" si="31"/>
        <v/>
      </c>
      <c r="H84" s="119" t="str">
        <f t="shared" si="32"/>
        <v/>
      </c>
      <c r="I84" s="119">
        <f t="shared" si="28"/>
        <v>0.43418126154897679</v>
      </c>
      <c r="K84" s="116">
        <f t="shared" si="33"/>
        <v>3.0312548517049707</v>
      </c>
      <c r="L84" s="116">
        <f t="shared" si="34"/>
        <v>2.625236380513817</v>
      </c>
      <c r="M84" s="116">
        <f t="shared" si="35"/>
        <v>9.4121944558017159</v>
      </c>
      <c r="N84" s="116">
        <f t="shared" si="36"/>
        <v>2.9599575734481305</v>
      </c>
      <c r="O84" s="116">
        <f t="shared" si="37"/>
        <v>1.8331074852173028</v>
      </c>
      <c r="P84" s="116">
        <f t="shared" si="38"/>
        <v>2.351307857882778</v>
      </c>
      <c r="Q84" s="116">
        <f t="shared" si="39"/>
        <v>1.6059141994150441</v>
      </c>
      <c r="R84" s="116">
        <f t="shared" si="40"/>
        <v>1.9507397835126368</v>
      </c>
      <c r="S84" s="116">
        <f t="shared" si="41"/>
        <v>7.3026694952623883</v>
      </c>
      <c r="T84" s="116">
        <f t="shared" si="42"/>
        <v>2.3528423544218269</v>
      </c>
      <c r="W84" s="116">
        <f t="shared" si="43"/>
        <v>3.0312548517049707</v>
      </c>
      <c r="X84" s="113">
        <v>3.5268472555670369</v>
      </c>
      <c r="Y84" s="113">
        <v>0.77501728641921053</v>
      </c>
      <c r="Z84" s="113">
        <v>4.7919000131286662</v>
      </c>
      <c r="AC84" s="115"/>
      <c r="AE84" s="116">
        <f t="shared" si="44"/>
        <v>2.625236380513817</v>
      </c>
      <c r="AF84" s="113">
        <v>3.6299077591154818</v>
      </c>
      <c r="AG84" s="113">
        <v>1.4252763993531634</v>
      </c>
      <c r="AH84" s="113">
        <v>2.8205249830728065</v>
      </c>
      <c r="AK84" s="115"/>
      <c r="AM84" s="116">
        <f t="shared" si="45"/>
        <v>9.4121944558017159</v>
      </c>
      <c r="AN84" s="113">
        <v>3.0409733102410952</v>
      </c>
      <c r="AO84" s="113">
        <v>1.2319780688299853</v>
      </c>
      <c r="AP84" s="113">
        <v>17.592410842773447</v>
      </c>
      <c r="AS84" s="115"/>
      <c r="AU84" s="116">
        <f t="shared" si="46"/>
        <v>2.9599575734481305</v>
      </c>
      <c r="AV84" s="113">
        <v>3.2655993107102188</v>
      </c>
      <c r="AW84" s="113">
        <v>1.2165634650565971</v>
      </c>
      <c r="AX84" s="113">
        <v>4.397709944577576</v>
      </c>
      <c r="BA84" s="115"/>
      <c r="BC84" s="116">
        <f t="shared" si="47"/>
        <v>1.8331074852173028</v>
      </c>
      <c r="BD84" s="113">
        <v>2.6402886190959736</v>
      </c>
      <c r="BE84" s="113">
        <v>0.39853222788432718</v>
      </c>
      <c r="BF84" s="113">
        <v>2.4605016086716076</v>
      </c>
      <c r="BI84" s="115"/>
      <c r="BK84" s="116">
        <f t="shared" si="48"/>
        <v>2.351307857882778</v>
      </c>
      <c r="BL84" s="113">
        <v>2.9847453932855079</v>
      </c>
      <c r="BM84" s="113">
        <v>0.41908702579801743</v>
      </c>
      <c r="BN84" s="113">
        <v>3.6500911545648078</v>
      </c>
      <c r="BS84" s="116">
        <f t="shared" si="49"/>
        <v>1.6059141994150441</v>
      </c>
      <c r="BT84" s="113">
        <v>1.8097777708995941</v>
      </c>
      <c r="BU84" s="113">
        <v>0.61598903441499264</v>
      </c>
      <c r="BV84" s="113">
        <v>2.3919757929305461</v>
      </c>
      <c r="CA84" s="116">
        <f t="shared" si="50"/>
        <v>1.9507397835126368</v>
      </c>
      <c r="CB84" s="113">
        <v>2.4089832357564291</v>
      </c>
      <c r="CC84" s="113">
        <v>1.1611302763789682</v>
      </c>
      <c r="CD84" s="113">
        <v>2.2821058384025132</v>
      </c>
      <c r="CI84" s="116">
        <f t="shared" si="51"/>
        <v>7.3026694952623883</v>
      </c>
      <c r="CJ84" s="113">
        <v>3.2544000598966396</v>
      </c>
      <c r="CK84" s="113">
        <v>1.0611975831170766</v>
      </c>
      <c r="CL84" s="113">
        <v>17.592410842773447</v>
      </c>
      <c r="CQ84" s="116">
        <f t="shared" si="52"/>
        <v>2.3528423544218269</v>
      </c>
      <c r="CR84" s="113">
        <v>3.6642506946005069</v>
      </c>
      <c r="CS84" s="113">
        <v>0.9688320002907046</v>
      </c>
      <c r="CT84" s="113">
        <v>3.7368527085529495</v>
      </c>
      <c r="CY84" s="118">
        <v>45838</v>
      </c>
      <c r="CZ84" s="113">
        <v>23.593333333333334</v>
      </c>
      <c r="DA84" s="113">
        <v>25.5</v>
      </c>
    </row>
    <row r="85" spans="4:105">
      <c r="D85" s="115">
        <f t="shared" si="53"/>
        <v>84</v>
      </c>
      <c r="E85" s="116">
        <f t="shared" si="29"/>
        <v>0.93448785889801111</v>
      </c>
      <c r="F85" s="116">
        <f t="shared" si="30"/>
        <v>-0.76551214110198884</v>
      </c>
      <c r="G85" s="116" t="str">
        <f t="shared" si="31"/>
        <v/>
      </c>
      <c r="H85" s="119" t="str">
        <f t="shared" si="32"/>
        <v/>
      </c>
      <c r="I85" s="119">
        <f t="shared" si="28"/>
        <v>0.2526518027092175</v>
      </c>
      <c r="K85" s="116">
        <f t="shared" si="33"/>
        <v>2.3847828911305844</v>
      </c>
      <c r="L85" s="116">
        <f t="shared" si="34"/>
        <v>2.4628797282611035</v>
      </c>
      <c r="M85" s="116">
        <f t="shared" si="35"/>
        <v>7.29348188865126</v>
      </c>
      <c r="N85" s="116">
        <f t="shared" si="36"/>
        <v>2.9736251133923908</v>
      </c>
      <c r="O85" s="116">
        <f t="shared" si="37"/>
        <v>1.8839664018161741</v>
      </c>
      <c r="P85" s="116">
        <f t="shared" si="38"/>
        <v>1.6016803845630367</v>
      </c>
      <c r="Q85" s="116">
        <f t="shared" si="39"/>
        <v>0.93448785889801111</v>
      </c>
      <c r="R85" s="116">
        <f t="shared" si="40"/>
        <v>1.8785154024765962</v>
      </c>
      <c r="S85" s="116">
        <f t="shared" si="41"/>
        <v>5.6836795690687163</v>
      </c>
      <c r="T85" s="116">
        <f t="shared" si="42"/>
        <v>0.81547895613401478</v>
      </c>
      <c r="W85" s="116">
        <f t="shared" si="43"/>
        <v>2.3847828911305844</v>
      </c>
      <c r="X85" s="113">
        <v>4.0769400125357214</v>
      </c>
      <c r="Y85" s="113">
        <v>1.1938992244799793</v>
      </c>
      <c r="Z85" s="113">
        <v>1.8835094363760523</v>
      </c>
      <c r="AC85" s="115"/>
      <c r="AE85" s="116">
        <f t="shared" si="44"/>
        <v>2.4628797282611035</v>
      </c>
      <c r="AF85" s="113">
        <v>4.0740129522209152</v>
      </c>
      <c r="AG85" s="113">
        <v>1.8756719849198717</v>
      </c>
      <c r="AH85" s="113">
        <v>1.4389542476425241</v>
      </c>
      <c r="AK85" s="115"/>
      <c r="AM85" s="116">
        <f t="shared" si="45"/>
        <v>7.29348188865126</v>
      </c>
      <c r="AN85" s="113">
        <v>4.1237430404755804</v>
      </c>
      <c r="AO85" s="113">
        <v>2.372794795300829</v>
      </c>
      <c r="AP85" s="113">
        <v>12.214168982001691</v>
      </c>
      <c r="AS85" s="115"/>
      <c r="AU85" s="116">
        <f t="shared" si="46"/>
        <v>2.9736251133923908</v>
      </c>
      <c r="AV85" s="113">
        <v>5.5177645758484006</v>
      </c>
      <c r="AW85" s="113">
        <v>1.8249784833620761</v>
      </c>
      <c r="AX85" s="113">
        <v>1.578132280966696</v>
      </c>
      <c r="BA85" s="115"/>
      <c r="BC85" s="116">
        <f t="shared" si="47"/>
        <v>1.8839664018161741</v>
      </c>
      <c r="BD85" s="113">
        <v>4.5088169623902612</v>
      </c>
      <c r="BE85" s="113">
        <v>0.74761644384145631</v>
      </c>
      <c r="BF85" s="113">
        <v>0.39546579921680486</v>
      </c>
      <c r="BI85" s="115"/>
      <c r="BK85" s="116">
        <f t="shared" si="48"/>
        <v>1.6016803845630367</v>
      </c>
      <c r="BL85" s="113">
        <v>3.7632385161513517</v>
      </c>
      <c r="BM85" s="113">
        <v>0.47109910042283476</v>
      </c>
      <c r="BN85" s="113">
        <v>0.57070353711492405</v>
      </c>
      <c r="BS85" s="116">
        <f t="shared" si="49"/>
        <v>0.93448785889801111</v>
      </c>
      <c r="BT85" s="113">
        <v>2.6934924312698807</v>
      </c>
      <c r="BU85" s="113">
        <v>0</v>
      </c>
      <c r="BV85" s="113">
        <v>0.10997114542415272</v>
      </c>
      <c r="CA85" s="116">
        <f t="shared" si="50"/>
        <v>1.8785154024765962</v>
      </c>
      <c r="CB85" s="113">
        <v>2.8430687729715629</v>
      </c>
      <c r="CC85" s="113">
        <v>1.1652774045099066</v>
      </c>
      <c r="CD85" s="113">
        <v>1.6272000299483198</v>
      </c>
      <c r="CI85" s="116">
        <f t="shared" si="51"/>
        <v>5.6836795690687163</v>
      </c>
      <c r="CJ85" s="113">
        <v>3.8159313269585478</v>
      </c>
      <c r="CK85" s="113">
        <v>0.94585079208299239</v>
      </c>
      <c r="CL85" s="113">
        <v>12.289256588164609</v>
      </c>
      <c r="CQ85" s="116">
        <f t="shared" si="52"/>
        <v>0.81547895613401478</v>
      </c>
      <c r="CR85" s="113">
        <v>3.8713462942114871</v>
      </c>
      <c r="CS85" s="113">
        <v>1.0313936424169778</v>
      </c>
      <c r="CT85" s="113">
        <v>0.59956426985105171</v>
      </c>
      <c r="CY85" s="118">
        <v>45839</v>
      </c>
      <c r="CZ85" s="113">
        <v>24.015000000000001</v>
      </c>
      <c r="DA85" s="113">
        <v>25.5</v>
      </c>
    </row>
    <row r="86" spans="4:105">
      <c r="D86" s="115">
        <f t="shared" si="53"/>
        <v>85</v>
      </c>
      <c r="E86" s="116">
        <f t="shared" si="29"/>
        <v>2.3503312585161811</v>
      </c>
      <c r="F86" s="116">
        <f t="shared" si="30"/>
        <v>0.65033125851618112</v>
      </c>
      <c r="G86" s="116">
        <f t="shared" si="31"/>
        <v>0.65033125851618112</v>
      </c>
      <c r="H86" s="119">
        <f t="shared" si="32"/>
        <v>1.2273736954410306e-003</v>
      </c>
      <c r="I86" s="119">
        <f t="shared" si="28"/>
        <v>0.63544477734380633</v>
      </c>
      <c r="K86" s="116">
        <f t="shared" si="33"/>
        <v>3.485705551050025</v>
      </c>
      <c r="L86" s="116">
        <f t="shared" si="34"/>
        <v>3.3163187801765273</v>
      </c>
      <c r="M86" s="116">
        <f t="shared" si="35"/>
        <v>6.7045880485108489</v>
      </c>
      <c r="N86" s="116">
        <f t="shared" si="36"/>
        <v>4.5516851601470352</v>
      </c>
      <c r="O86" s="116">
        <f t="shared" si="37"/>
        <v>3.0188451658142337</v>
      </c>
      <c r="P86" s="116">
        <f t="shared" si="38"/>
        <v>2.2913770345717932</v>
      </c>
      <c r="Q86" s="116">
        <f t="shared" si="39"/>
        <v>2.3503312585161811</v>
      </c>
      <c r="R86" s="116">
        <f t="shared" si="40"/>
        <v>2.3298877929442674</v>
      </c>
      <c r="S86" s="116">
        <f t="shared" si="41"/>
        <v>6.7193077501793725</v>
      </c>
      <c r="T86" s="116">
        <f t="shared" si="42"/>
        <v>0.81513881006394162</v>
      </c>
      <c r="W86" s="116">
        <f t="shared" si="43"/>
        <v>3.485705551050025</v>
      </c>
      <c r="X86" s="113">
        <v>8.7450060418053024</v>
      </c>
      <c r="Y86" s="113">
        <v>1.2555477816528327</v>
      </c>
      <c r="Z86" s="113">
        <v>0.45656282969193918</v>
      </c>
      <c r="AC86" s="115"/>
      <c r="AE86" s="116">
        <f t="shared" si="44"/>
        <v>3.3163187801765273</v>
      </c>
      <c r="AF86" s="113">
        <v>7.9171079245183122</v>
      </c>
      <c r="AG86" s="113">
        <v>1.2475746377032477</v>
      </c>
      <c r="AH86" s="113">
        <v>0.7842737783080207</v>
      </c>
      <c r="AK86" s="115"/>
      <c r="AM86" s="116">
        <f t="shared" si="45"/>
        <v>6.7045880485108489</v>
      </c>
      <c r="AN86" s="113">
        <v>10.323281190019827</v>
      </c>
      <c r="AO86" s="113">
        <v>1.7815371979563772</v>
      </c>
      <c r="AP86" s="113">
        <v>11.627638899065321</v>
      </c>
      <c r="AS86" s="115"/>
      <c r="AU86" s="116">
        <f t="shared" si="46"/>
        <v>4.5516851601470352</v>
      </c>
      <c r="AV86" s="113">
        <v>11.694515159400956</v>
      </c>
      <c r="AW86" s="113">
        <v>1.4838291964988024</v>
      </c>
      <c r="AX86" s="113">
        <v>0.47671112454134845</v>
      </c>
      <c r="BA86" s="115"/>
      <c r="BC86" s="116">
        <f t="shared" si="47"/>
        <v>3.0188451658142337</v>
      </c>
      <c r="BD86" s="113">
        <v>8.6991061291204375</v>
      </c>
      <c r="BE86" s="113">
        <v>0.17300610559251914</v>
      </c>
      <c r="BF86" s="113">
        <v>0.18442326272974466</v>
      </c>
      <c r="BI86" s="115"/>
      <c r="BK86" s="116">
        <f t="shared" si="48"/>
        <v>2.2913770345717932</v>
      </c>
      <c r="BL86" s="113">
        <v>6.139326704135212</v>
      </c>
      <c r="BM86" s="113">
        <v>0.30036054878331625</v>
      </c>
      <c r="BN86" s="113">
        <v>0.43444385079685133</v>
      </c>
      <c r="BS86" s="116">
        <f t="shared" si="49"/>
        <v>2.3503312585161811</v>
      </c>
      <c r="BT86" s="113">
        <v>7.0509937755485428</v>
      </c>
      <c r="BU86" s="113">
        <v>0</v>
      </c>
      <c r="BV86" s="113">
        <v>0</v>
      </c>
      <c r="CA86" s="116">
        <f t="shared" si="50"/>
        <v>2.3298877929442674</v>
      </c>
      <c r="CB86" s="113">
        <v>5.8211276857948695</v>
      </c>
      <c r="CC86" s="113">
        <v>0.69765833394391918</v>
      </c>
      <c r="CD86" s="113">
        <v>0.47087735909401307</v>
      </c>
      <c r="CI86" s="116">
        <f t="shared" si="51"/>
        <v>6.7193077501793725</v>
      </c>
      <c r="CJ86" s="113">
        <v>7.5730755157382061</v>
      </c>
      <c r="CK86" s="113">
        <v>0.88525406806778117</v>
      </c>
      <c r="CL86" s="113">
        <v>11.699593666732131</v>
      </c>
      <c r="CQ86" s="116">
        <f t="shared" si="52"/>
        <v>0.81513881006394162</v>
      </c>
      <c r="CR86" s="113">
        <v>6.5415965605003663</v>
      </c>
      <c r="CS86" s="113">
        <v>0.82135286291076293</v>
      </c>
      <c r="CT86" s="113">
        <v>0.8089247572171202</v>
      </c>
      <c r="CY86" s="118">
        <v>45840</v>
      </c>
      <c r="CZ86" s="113">
        <v>23.92166666666667</v>
      </c>
      <c r="DA86" s="113">
        <v>25.6</v>
      </c>
    </row>
    <row r="87" spans="4:105">
      <c r="D87" s="115">
        <f t="shared" si="53"/>
        <v>86</v>
      </c>
      <c r="E87" s="116">
        <f t="shared" si="29"/>
        <v>1.3237974418695773</v>
      </c>
      <c r="F87" s="116">
        <f t="shared" si="30"/>
        <v>-0.37620255813042269</v>
      </c>
      <c r="G87" s="116" t="str">
        <f t="shared" si="31"/>
        <v/>
      </c>
      <c r="H87" s="119" t="str">
        <f t="shared" si="32"/>
        <v/>
      </c>
      <c r="I87" s="119">
        <f t="shared" si="28"/>
        <v>0.35790706848199061</v>
      </c>
      <c r="K87" s="116">
        <f t="shared" si="33"/>
        <v>2.9091047445177023</v>
      </c>
      <c r="L87" s="116">
        <f t="shared" si="34"/>
        <v>2.954316361006279</v>
      </c>
      <c r="M87" s="116">
        <f t="shared" si="35"/>
        <v>6.563329111841365</v>
      </c>
      <c r="N87" s="116">
        <f t="shared" si="36"/>
        <v>2.9936698353492655</v>
      </c>
      <c r="O87" s="116">
        <f t="shared" si="37"/>
        <v>1.5996862598280739</v>
      </c>
      <c r="P87" s="116">
        <f t="shared" si="38"/>
        <v>1.5289671178127022</v>
      </c>
      <c r="Q87" s="116">
        <f t="shared" si="39"/>
        <v>1.3237974418695773</v>
      </c>
      <c r="R87" s="116">
        <f t="shared" si="40"/>
        <v>2.1324784112122033</v>
      </c>
      <c r="S87" s="116">
        <f t="shared" si="41"/>
        <v>5.4688598217242008</v>
      </c>
      <c r="T87" s="116">
        <f t="shared" si="42"/>
        <v>1.8599164133238855</v>
      </c>
      <c r="W87" s="116">
        <f t="shared" si="43"/>
        <v>2.9091047445177023</v>
      </c>
      <c r="X87" s="113">
        <v>3.9005497481757891</v>
      </c>
      <c r="Y87" s="113">
        <v>0.59694961223998966</v>
      </c>
      <c r="Z87" s="113">
        <v>4.2298148731373288</v>
      </c>
      <c r="AC87" s="115"/>
      <c r="AE87" s="116">
        <f t="shared" si="44"/>
        <v>2.954316361006279</v>
      </c>
      <c r="AF87" s="113">
        <v>4.4599783926878578</v>
      </c>
      <c r="AG87" s="113">
        <v>0.58946826345026992</v>
      </c>
      <c r="AH87" s="113">
        <v>3.8135024268807092</v>
      </c>
      <c r="AK87" s="115"/>
      <c r="AM87" s="116">
        <f t="shared" si="45"/>
        <v>6.563329111841365</v>
      </c>
      <c r="AN87" s="113">
        <v>3.9473132410564302</v>
      </c>
      <c r="AO87" s="113">
        <v>0.91248924168103807</v>
      </c>
      <c r="AP87" s="113">
        <v>12.214168982001691</v>
      </c>
      <c r="AS87" s="115"/>
      <c r="AU87" s="116">
        <f t="shared" si="46"/>
        <v>2.9936698353492655</v>
      </c>
      <c r="AV87" s="113">
        <v>4.7911294079160083</v>
      </c>
      <c r="AW87" s="113">
        <v>0.72775187199356128</v>
      </c>
      <c r="AX87" s="113">
        <v>3.4621282261382267</v>
      </c>
      <c r="BA87" s="115"/>
      <c r="BC87" s="116">
        <f t="shared" si="47"/>
        <v>1.5996862598280739</v>
      </c>
      <c r="BD87" s="113">
        <v>3.6045680587102491</v>
      </c>
      <c r="BE87" s="113">
        <v>0.16970307731902501</v>
      </c>
      <c r="BF87" s="113">
        <v>1.0247876434549474</v>
      </c>
      <c r="BI87" s="115"/>
      <c r="BK87" s="116">
        <f t="shared" si="48"/>
        <v>1.5289671178127022</v>
      </c>
      <c r="BL87" s="113">
        <v>2.8438910428992572</v>
      </c>
      <c r="BM87" s="113">
        <v>0.29659934941260363</v>
      </c>
      <c r="BN87" s="113">
        <v>1.4464109611262452</v>
      </c>
      <c r="BS87" s="116">
        <f t="shared" si="49"/>
        <v>1.3237974418695773</v>
      </c>
      <c r="BT87" s="113">
        <v>2.4021286650095623</v>
      </c>
      <c r="BU87" s="113">
        <v>0</v>
      </c>
      <c r="BV87" s="113">
        <v>1.5692636605991697</v>
      </c>
      <c r="CA87" s="116">
        <f t="shared" si="50"/>
        <v>2.1324784112122033</v>
      </c>
      <c r="CB87" s="113">
        <v>2.3577245188055609</v>
      </c>
      <c r="CC87" s="113">
        <v>0.72320548056312262</v>
      </c>
      <c r="CD87" s="113">
        <v>3.3165052342679266</v>
      </c>
      <c r="CI87" s="116">
        <f t="shared" si="51"/>
        <v>5.4688598217242008</v>
      </c>
      <c r="CJ87" s="113">
        <v>3.4902853211720011</v>
      </c>
      <c r="CK87" s="113">
        <v>1.6427057258215259</v>
      </c>
      <c r="CL87" s="113">
        <v>11.273588418179076</v>
      </c>
      <c r="CQ87" s="116">
        <f t="shared" si="52"/>
        <v>1.8599164133238855</v>
      </c>
      <c r="CR87" s="113">
        <v>3.747307255621112</v>
      </c>
      <c r="CS87" s="113">
        <v>1.1293601865022991</v>
      </c>
      <c r="CT87" s="113">
        <v>2.5904726401454718</v>
      </c>
      <c r="CY87" s="118">
        <v>45841</v>
      </c>
      <c r="CZ87" s="113">
        <v>24.252916666666668</v>
      </c>
      <c r="DA87" s="113">
        <v>26.1</v>
      </c>
    </row>
    <row r="88" spans="4:105">
      <c r="D88" s="115">
        <f t="shared" si="53"/>
        <v>87</v>
      </c>
      <c r="E88" s="116">
        <f t="shared" si="29"/>
        <v>1.4756697251914825</v>
      </c>
      <c r="F88" s="116">
        <f t="shared" si="30"/>
        <v>-0.22433027480851742</v>
      </c>
      <c r="G88" s="116" t="str">
        <f t="shared" si="31"/>
        <v/>
      </c>
      <c r="H88" s="119" t="str">
        <f t="shared" si="32"/>
        <v/>
      </c>
      <c r="I88" s="119">
        <f t="shared" si="28"/>
        <v>0.39896785466287576</v>
      </c>
      <c r="K88" s="116">
        <f t="shared" si="33"/>
        <v>3.393846243438384</v>
      </c>
      <c r="L88" s="116">
        <f t="shared" si="34"/>
        <v>3.1555604241867905</v>
      </c>
      <c r="M88" s="116">
        <f t="shared" si="35"/>
        <v>7.4701721792979043</v>
      </c>
      <c r="N88" s="116">
        <f t="shared" si="36"/>
        <v>3.755212733089051</v>
      </c>
      <c r="O88" s="116">
        <f t="shared" si="37"/>
        <v>1.8461430665503269</v>
      </c>
      <c r="P88" s="116">
        <f t="shared" si="38"/>
        <v>2.8588819866398825</v>
      </c>
      <c r="Q88" s="116">
        <f t="shared" si="39"/>
        <v>1.4756697251914825</v>
      </c>
      <c r="R88" s="116">
        <f t="shared" si="40"/>
        <v>2.8032257724068721</v>
      </c>
      <c r="S88" s="116">
        <f t="shared" si="41"/>
        <v>6.3121051063990903</v>
      </c>
      <c r="T88" s="116">
        <f t="shared" si="42"/>
        <v>3.7770584763778561</v>
      </c>
      <c r="W88" s="116">
        <f t="shared" si="43"/>
        <v>3.393846243438384</v>
      </c>
      <c r="X88" s="113">
        <v>4.3216890341751633</v>
      </c>
      <c r="Y88" s="113">
        <v>2.7032449390498465</v>
      </c>
      <c r="Z88" s="113">
        <v>3.1566047570901419</v>
      </c>
      <c r="AC88" s="115"/>
      <c r="AE88" s="116">
        <f t="shared" si="44"/>
        <v>3.1555604241867905</v>
      </c>
      <c r="AF88" s="113">
        <v>3.4637347169767621</v>
      </c>
      <c r="AG88" s="113">
        <v>2.8852564591599501</v>
      </c>
      <c r="AH88" s="113">
        <v>3.1176900964236602</v>
      </c>
      <c r="AK88" s="115"/>
      <c r="AM88" s="116">
        <f t="shared" si="45"/>
        <v>7.4701721792979043</v>
      </c>
      <c r="AN88" s="113">
        <v>4.8686758106850396</v>
      </c>
      <c r="AO88" s="113">
        <v>3.0225662450620985</v>
      </c>
      <c r="AP88" s="113">
        <v>11.917778113533711</v>
      </c>
      <c r="AS88" s="115"/>
      <c r="AU88" s="116">
        <f t="shared" si="46"/>
        <v>3.755212733089051</v>
      </c>
      <c r="AV88" s="113">
        <v>5.9320038548148251</v>
      </c>
      <c r="AW88" s="113">
        <v>2.2729315103412424</v>
      </c>
      <c r="AX88" s="113">
        <v>3.0607028341110847</v>
      </c>
      <c r="BA88" s="115"/>
      <c r="BC88" s="116">
        <f t="shared" si="47"/>
        <v>1.8461430665503269</v>
      </c>
      <c r="BD88" s="113">
        <v>3.2707982802501832</v>
      </c>
      <c r="BE88" s="113">
        <v>0.59231446066740345</v>
      </c>
      <c r="BF88" s="113">
        <v>1.6753164587333944</v>
      </c>
      <c r="BI88" s="115"/>
      <c r="BK88" s="116">
        <f t="shared" si="48"/>
        <v>2.8588819866398825</v>
      </c>
      <c r="BL88" s="113">
        <v>4.0663469687904055</v>
      </c>
      <c r="BM88" s="113">
        <v>2.1074146008627119</v>
      </c>
      <c r="BN88" s="113">
        <v>2.40288439026653</v>
      </c>
      <c r="BS88" s="116">
        <f t="shared" si="49"/>
        <v>1.4756697251914825</v>
      </c>
      <c r="BT88" s="113">
        <v>2.0753738826025199</v>
      </c>
      <c r="BU88" s="113">
        <v>0.8405262528870685</v>
      </c>
      <c r="BV88" s="113">
        <v>1.5111090400848588</v>
      </c>
      <c r="CA88" s="116">
        <f t="shared" si="50"/>
        <v>2.8032257724068721</v>
      </c>
      <c r="CB88" s="113">
        <v>2.5656081559103519</v>
      </c>
      <c r="CC88" s="113">
        <v>2.9661606660252171</v>
      </c>
      <c r="CD88" s="113">
        <v>2.8779084952850482</v>
      </c>
      <c r="CI88" s="116">
        <f t="shared" si="51"/>
        <v>6.3121051063990903</v>
      </c>
      <c r="CJ88" s="113">
        <v>4.0663469687904055</v>
      </c>
      <c r="CK88" s="113">
        <v>3.5263272859057819</v>
      </c>
      <c r="CL88" s="113">
        <v>11.343641064501082</v>
      </c>
      <c r="CQ88" s="116">
        <f t="shared" si="52"/>
        <v>3.7770584763778561</v>
      </c>
      <c r="CR88" s="113">
        <v>4.0905221575855846</v>
      </c>
      <c r="CS88" s="113">
        <v>3.5591921929512438</v>
      </c>
      <c r="CT88" s="113">
        <v>3.9949247598044684</v>
      </c>
      <c r="CY88" s="118">
        <v>45842</v>
      </c>
      <c r="CZ88" s="113">
        <v>24.539583333333336</v>
      </c>
      <c r="DA88" s="113">
        <v>26.2</v>
      </c>
    </row>
    <row r="89" spans="4:105">
      <c r="D89" s="115">
        <f t="shared" si="53"/>
        <v>88</v>
      </c>
      <c r="E89" s="116">
        <f t="shared" si="29"/>
        <v>1.567758422073557</v>
      </c>
      <c r="F89" s="116">
        <f t="shared" si="30"/>
        <v>-0.13224157792644298</v>
      </c>
      <c r="G89" s="116" t="str">
        <f t="shared" si="31"/>
        <v/>
      </c>
      <c r="H89" s="119" t="str">
        <f t="shared" si="32"/>
        <v/>
      </c>
      <c r="I89" s="119">
        <f t="shared" si="28"/>
        <v>0.42386531593523036</v>
      </c>
      <c r="K89" s="116">
        <f t="shared" si="33"/>
        <v>2.4565003090150266</v>
      </c>
      <c r="L89" s="116">
        <f t="shared" si="34"/>
        <v>2.9765427208620214</v>
      </c>
      <c r="M89" s="116">
        <f t="shared" si="35"/>
        <v>7.0761154824381549</v>
      </c>
      <c r="N89" s="116">
        <f t="shared" si="36"/>
        <v>2.8634587219025662</v>
      </c>
      <c r="O89" s="116">
        <f t="shared" si="37"/>
        <v>1.193490437701701</v>
      </c>
      <c r="P89" s="116">
        <f t="shared" si="38"/>
        <v>1.9277481458216321</v>
      </c>
      <c r="Q89" s="116">
        <f t="shared" si="39"/>
        <v>1.567758422073557</v>
      </c>
      <c r="R89" s="116">
        <f t="shared" si="40"/>
        <v>2.706753514647763</v>
      </c>
      <c r="S89" s="116">
        <f t="shared" si="41"/>
        <v>6.0766100649526136</v>
      </c>
      <c r="T89" s="116">
        <f t="shared" si="42"/>
        <v>3.3760513501755733</v>
      </c>
      <c r="W89" s="116">
        <f t="shared" si="43"/>
        <v>2.4565003090150266</v>
      </c>
      <c r="X89" s="113">
        <v>2.0501537440217454</v>
      </c>
      <c r="Y89" s="113">
        <v>2.0636082912850435</v>
      </c>
      <c r="Z89" s="113">
        <v>3.2557388917382899</v>
      </c>
      <c r="AC89" s="115"/>
      <c r="AE89" s="116">
        <f t="shared" si="44"/>
        <v>2.9765427208620214</v>
      </c>
      <c r="AF89" s="113">
        <v>2.2165485797122053</v>
      </c>
      <c r="AG89" s="113">
        <v>2.3305548090198132</v>
      </c>
      <c r="AH89" s="113">
        <v>4.3825247738540458</v>
      </c>
      <c r="AK89" s="115"/>
      <c r="AM89" s="116">
        <f t="shared" si="45"/>
        <v>7.0761154824381549</v>
      </c>
      <c r="AN89" s="113">
        <v>2.7715492937651143</v>
      </c>
      <c r="AO89" s="113">
        <v>2.0127518805171114</v>
      </c>
      <c r="AP89" s="113">
        <v>12.139479084359198</v>
      </c>
      <c r="AS89" s="115"/>
      <c r="AU89" s="116">
        <f t="shared" si="46"/>
        <v>2.8634587219025662</v>
      </c>
      <c r="AV89" s="113">
        <v>2.9692209264521234</v>
      </c>
      <c r="AW89" s="113">
        <v>1.8579167231042235</v>
      </c>
      <c r="AX89" s="113">
        <v>3.7632385161513517</v>
      </c>
      <c r="BA89" s="115"/>
      <c r="BC89" s="116">
        <f t="shared" si="47"/>
        <v>1.193490437701701</v>
      </c>
      <c r="BD89" s="113">
        <v>1.0921076121314175</v>
      </c>
      <c r="BE89" s="113">
        <v>0.51152588634114449</v>
      </c>
      <c r="BF89" s="113">
        <v>1.9768378146325409</v>
      </c>
      <c r="BI89" s="115"/>
      <c r="BK89" s="116">
        <f t="shared" si="48"/>
        <v>1.9277481458216321</v>
      </c>
      <c r="BL89" s="113">
        <v>1.713359985066655</v>
      </c>
      <c r="BM89" s="113">
        <v>1.2665193304206219</v>
      </c>
      <c r="BN89" s="113">
        <v>2.803365121977619</v>
      </c>
      <c r="BS89" s="116">
        <f t="shared" si="49"/>
        <v>1.567758422073557</v>
      </c>
      <c r="BT89" s="113">
        <v>1.7971165049576854</v>
      </c>
      <c r="BU89" s="113">
        <v>0.40810661918109048</v>
      </c>
      <c r="BV89" s="113">
        <v>2.4980521420818951</v>
      </c>
      <c r="CA89" s="116">
        <f t="shared" si="50"/>
        <v>2.706753514647763</v>
      </c>
      <c r="CB89" s="113">
        <v>2.8928219222524905</v>
      </c>
      <c r="CC89" s="113">
        <v>1.6078830798916106</v>
      </c>
      <c r="CD89" s="113">
        <v>3.6195555417991883</v>
      </c>
      <c r="CI89" s="116">
        <f t="shared" si="51"/>
        <v>6.0766100649526136</v>
      </c>
      <c r="CJ89" s="113">
        <v>4.8124085591707875</v>
      </c>
      <c r="CK89" s="113">
        <v>2.2828141484596962</v>
      </c>
      <c r="CL89" s="113">
        <v>11.134607487227358</v>
      </c>
      <c r="CQ89" s="116">
        <f t="shared" si="52"/>
        <v>3.3760513501755733</v>
      </c>
      <c r="CR89" s="113">
        <v>4.1272165825700871</v>
      </c>
      <c r="CS89" s="113">
        <v>2.436489118520714</v>
      </c>
      <c r="CT89" s="113">
        <v>4.3156135818304326</v>
      </c>
      <c r="CY89" s="118">
        <v>45843</v>
      </c>
      <c r="CZ89" s="113">
        <v>25.057500000000001</v>
      </c>
      <c r="DA89" s="113">
        <v>28.1</v>
      </c>
    </row>
    <row r="90" spans="4:105">
      <c r="D90" s="115">
        <f t="shared" si="53"/>
        <v>89</v>
      </c>
      <c r="E90" s="116">
        <f t="shared" si="29"/>
        <v>2.4301551689152885</v>
      </c>
      <c r="F90" s="116">
        <f t="shared" si="30"/>
        <v>0.73015516891528853</v>
      </c>
      <c r="G90" s="116">
        <f t="shared" si="31"/>
        <v>0.73015516891528853</v>
      </c>
      <c r="H90" s="119">
        <f t="shared" si="32"/>
        <v>1.3780257925194437e-003</v>
      </c>
      <c r="I90" s="119">
        <f t="shared" si="28"/>
        <v>0.65702628283860876</v>
      </c>
      <c r="K90" s="116">
        <f t="shared" si="33"/>
        <v>3.0212527801443243</v>
      </c>
      <c r="L90" s="116">
        <f t="shared" si="34"/>
        <v>3.4507167024350807</v>
      </c>
      <c r="M90" s="116">
        <f t="shared" si="35"/>
        <v>7.6643498759088855</v>
      </c>
      <c r="N90" s="116">
        <f t="shared" si="36"/>
        <v>4.0153630026396003</v>
      </c>
      <c r="O90" s="116">
        <f t="shared" si="37"/>
        <v>1.9360035739821937</v>
      </c>
      <c r="P90" s="116">
        <f t="shared" si="38"/>
        <v>2.6699554309441607</v>
      </c>
      <c r="Q90" s="116">
        <f t="shared" si="39"/>
        <v>2.4301551689152885</v>
      </c>
      <c r="R90" s="116">
        <f t="shared" si="40"/>
        <v>2.9097287345904141</v>
      </c>
      <c r="S90" s="116">
        <f t="shared" si="41"/>
        <v>6.4445744814288473</v>
      </c>
      <c r="T90" s="116">
        <f t="shared" si="42"/>
        <v>3.3189262419088141</v>
      </c>
      <c r="W90" s="116">
        <f t="shared" si="43"/>
        <v>3.0212527801443243</v>
      </c>
      <c r="X90" s="113">
        <v>3.6121756442287904</v>
      </c>
      <c r="Y90" s="113">
        <v>2.2337826055500809</v>
      </c>
      <c r="Z90" s="113">
        <v>3.217800090654102</v>
      </c>
      <c r="AC90" s="115"/>
      <c r="AE90" s="116">
        <f t="shared" si="44"/>
        <v>3.4507167024350807</v>
      </c>
      <c r="AF90" s="113">
        <v>3.9297884230017996</v>
      </c>
      <c r="AG90" s="113">
        <v>1.5962876285711924</v>
      </c>
      <c r="AH90" s="113">
        <v>4.826074055732251</v>
      </c>
      <c r="AK90" s="115"/>
      <c r="AM90" s="116">
        <f t="shared" si="45"/>
        <v>7.6643498759088855</v>
      </c>
      <c r="AN90" s="113">
        <v>4.2893206723043971</v>
      </c>
      <c r="AO90" s="113">
        <v>3.039443163653162</v>
      </c>
      <c r="AP90" s="113">
        <v>12.289256588164609</v>
      </c>
      <c r="AS90" s="115"/>
      <c r="AU90" s="116">
        <f t="shared" si="46"/>
        <v>4.0153630026396003</v>
      </c>
      <c r="AV90" s="113">
        <v>5.1047152468630026</v>
      </c>
      <c r="AW90" s="113">
        <v>3.1317042187247681</v>
      </c>
      <c r="AX90" s="113">
        <v>3.8096695423310289</v>
      </c>
      <c r="BA90" s="115"/>
      <c r="BC90" s="116">
        <f t="shared" si="47"/>
        <v>1.9360035739821937</v>
      </c>
      <c r="BD90" s="113">
        <v>2.0935819448129278</v>
      </c>
      <c r="BE90" s="113">
        <v>1.8596712357337433</v>
      </c>
      <c r="BF90" s="113">
        <v>1.85475754139991</v>
      </c>
      <c r="BI90" s="115"/>
      <c r="BK90" s="116">
        <f t="shared" si="48"/>
        <v>2.6699554309441607</v>
      </c>
      <c r="BL90" s="113">
        <v>3.0155696257201097</v>
      </c>
      <c r="BM90" s="113">
        <v>2.1452000604360681</v>
      </c>
      <c r="BN90" s="113">
        <v>2.8490966066763046</v>
      </c>
      <c r="BS90" s="116">
        <f t="shared" si="49"/>
        <v>2.4301551689152885</v>
      </c>
      <c r="BT90" s="113">
        <v>3.6800200029367027</v>
      </c>
      <c r="BU90" s="113">
        <v>0.6610988270388819</v>
      </c>
      <c r="BV90" s="113">
        <v>2.9493466767702814</v>
      </c>
      <c r="CA90" s="116">
        <f t="shared" si="50"/>
        <v>2.9097287345904141</v>
      </c>
      <c r="CB90" s="113">
        <v>4.3509136435817641</v>
      </c>
      <c r="CC90" s="113">
        <v>1.2870866439946327</v>
      </c>
      <c r="CD90" s="113">
        <v>3.0911859161948452</v>
      </c>
      <c r="CI90" s="116">
        <f t="shared" si="51"/>
        <v>6.4445744814288473</v>
      </c>
      <c r="CJ90" s="113">
        <v>5.1365493231987527</v>
      </c>
      <c r="CK90" s="113">
        <v>2.7831033787893089</v>
      </c>
      <c r="CL90" s="113">
        <v>11.414070742298479</v>
      </c>
      <c r="CQ90" s="116">
        <f t="shared" si="52"/>
        <v>3.3189262419088141</v>
      </c>
      <c r="CR90" s="113">
        <v>4.7933266787430169</v>
      </c>
      <c r="CS90" s="113">
        <v>2.0442489251563649</v>
      </c>
      <c r="CT90" s="113">
        <v>4.5936035586612638</v>
      </c>
      <c r="CY90" s="118">
        <v>45844</v>
      </c>
      <c r="CZ90" s="113">
        <v>25.364999999999998</v>
      </c>
      <c r="DA90" s="113">
        <v>28</v>
      </c>
    </row>
    <row r="91" spans="4:105">
      <c r="D91" s="115">
        <f t="shared" si="53"/>
        <v>90</v>
      </c>
      <c r="E91" s="116">
        <f t="shared" si="29"/>
        <v>3.0840821752862371</v>
      </c>
      <c r="F91" s="116">
        <f t="shared" si="30"/>
        <v>1.3840821752862371</v>
      </c>
      <c r="G91" s="116">
        <f t="shared" si="31"/>
        <v>1.3840821752862371</v>
      </c>
      <c r="H91" s="119">
        <f t="shared" si="32"/>
        <v>2.6121857623008001e-003</v>
      </c>
      <c r="I91" s="119">
        <f t="shared" si="28"/>
        <v>0.83382455306406877</v>
      </c>
      <c r="K91" s="116">
        <f t="shared" si="33"/>
        <v>4.7697381099837424</v>
      </c>
      <c r="L91" s="116">
        <f t="shared" si="34"/>
        <v>4.772159064950988</v>
      </c>
      <c r="M91" s="116">
        <f t="shared" si="35"/>
        <v>10.462703539939163</v>
      </c>
      <c r="N91" s="116">
        <f t="shared" si="36"/>
        <v>6.0580727735598421</v>
      </c>
      <c r="O91" s="116">
        <f t="shared" si="37"/>
        <v>3.2811509778308818</v>
      </c>
      <c r="P91" s="116">
        <f t="shared" si="38"/>
        <v>3.7233321343242287</v>
      </c>
      <c r="Q91" s="116">
        <f t="shared" si="39"/>
        <v>3.0840821752862371</v>
      </c>
      <c r="R91" s="116">
        <f t="shared" si="40"/>
        <v>3.1401425796451607</v>
      </c>
      <c r="S91" s="116">
        <f t="shared" si="41"/>
        <v>6.88446866296285</v>
      </c>
      <c r="T91" s="116">
        <f t="shared" si="42"/>
        <v>4.2856296230484183</v>
      </c>
      <c r="W91" s="116">
        <f t="shared" si="43"/>
        <v>4.7697381099837424</v>
      </c>
      <c r="X91" s="113">
        <v>3.601930386276798</v>
      </c>
      <c r="Y91" s="113">
        <v>8.0820476729457784</v>
      </c>
      <c r="Z91" s="113">
        <v>2.6252362707286503</v>
      </c>
      <c r="AC91" s="115"/>
      <c r="AE91" s="116">
        <f t="shared" si="44"/>
        <v>4.772159064950988</v>
      </c>
      <c r="AF91" s="113">
        <v>3.3722864389089278</v>
      </c>
      <c r="AG91" s="113">
        <v>6.5616659820899903</v>
      </c>
      <c r="AH91" s="113">
        <v>4.3825247738540458</v>
      </c>
      <c r="AK91" s="115"/>
      <c r="AM91" s="116">
        <f t="shared" si="45"/>
        <v>10.462703539939163</v>
      </c>
      <c r="AN91" s="113">
        <v>3.5272976570066579</v>
      </c>
      <c r="AO91" s="113">
        <v>8.8602219405476994</v>
      </c>
      <c r="AP91" s="113">
        <v>12.065185139330627</v>
      </c>
      <c r="AS91" s="115"/>
      <c r="AU91" s="116">
        <f t="shared" si="46"/>
        <v>6.0580727735598421</v>
      </c>
      <c r="AV91" s="113">
        <v>3.50571380412637</v>
      </c>
      <c r="AW91" s="113">
        <v>11.148055582088988</v>
      </c>
      <c r="AX91" s="113">
        <v>3.5204489344641674</v>
      </c>
      <c r="BA91" s="115"/>
      <c r="BC91" s="116">
        <f t="shared" si="47"/>
        <v>3.2811509778308818</v>
      </c>
      <c r="BD91" s="113">
        <v>0.82120218033084891</v>
      </c>
      <c r="BE91" s="113">
        <v>6.954945530272199</v>
      </c>
      <c r="BF91" s="113">
        <v>2.0673052228895976</v>
      </c>
      <c r="BI91" s="115"/>
      <c r="BK91" s="116">
        <f t="shared" si="48"/>
        <v>3.7233321343242287</v>
      </c>
      <c r="BL91" s="113">
        <v>1.4440180917609498</v>
      </c>
      <c r="BM91" s="113">
        <v>7.266766251795957</v>
      </c>
      <c r="BN91" s="113">
        <v>2.4592120594157798</v>
      </c>
      <c r="BS91" s="116">
        <f t="shared" si="49"/>
        <v>3.0840821752862371</v>
      </c>
      <c r="BT91" s="113">
        <v>2.6419924562269084</v>
      </c>
      <c r="BU91" s="113">
        <v>4.4682722701777786</v>
      </c>
      <c r="BV91" s="113">
        <v>2.1419817994540242</v>
      </c>
      <c r="CA91" s="116">
        <f t="shared" si="50"/>
        <v>3.1401425796451607</v>
      </c>
      <c r="CB91" s="113">
        <v>2.7688491205960011</v>
      </c>
      <c r="CC91" s="113">
        <v>3.9313350120880166</v>
      </c>
      <c r="CD91" s="113">
        <v>2.7202436062514637</v>
      </c>
      <c r="CI91" s="116">
        <f t="shared" si="51"/>
        <v>6.88446866296285</v>
      </c>
      <c r="CJ91" s="113">
        <v>3.4823893008624935</v>
      </c>
      <c r="CK91" s="113">
        <v>5.6861375459431258</v>
      </c>
      <c r="CL91" s="113">
        <v>11.484879142082931</v>
      </c>
      <c r="CQ91" s="116">
        <f t="shared" si="52"/>
        <v>4.2856296230484183</v>
      </c>
      <c r="CR91" s="113">
        <v>2.9411037950728249</v>
      </c>
      <c r="CS91" s="113">
        <v>4.9637109522795333</v>
      </c>
      <c r="CT91" s="113">
        <v>3.6075482938173042</v>
      </c>
      <c r="CY91" s="118">
        <v>45845</v>
      </c>
      <c r="CZ91" s="113">
        <v>25.37875</v>
      </c>
      <c r="DA91" s="113">
        <v>27.5</v>
      </c>
    </row>
    <row r="92" spans="4:105">
      <c r="D92" s="115">
        <f t="shared" si="53"/>
        <v>91</v>
      </c>
      <c r="E92" s="116">
        <f t="shared" si="29"/>
        <v>2.6667449225510147</v>
      </c>
      <c r="F92" s="116">
        <f t="shared" si="30"/>
        <v>0.96674492255101474</v>
      </c>
      <c r="G92" s="116">
        <f t="shared" si="31"/>
        <v>0.96674492255101474</v>
      </c>
      <c r="H92" s="119">
        <f t="shared" si="32"/>
        <v>1.8245429119424202e-003</v>
      </c>
      <c r="I92" s="119">
        <f t="shared" ref="I92:I121" si="54">E92/MAX(E$92:E$121)</f>
        <v>0.38281678003924358</v>
      </c>
      <c r="K92" s="116">
        <f t="shared" si="33"/>
        <v>4.4876788342642833</v>
      </c>
      <c r="L92" s="116">
        <f t="shared" si="34"/>
        <v>4.2776217578982374</v>
      </c>
      <c r="M92" s="116">
        <f t="shared" si="35"/>
        <v>10.360165048150968</v>
      </c>
      <c r="N92" s="116">
        <f t="shared" si="36"/>
        <v>5.3178486983661202</v>
      </c>
      <c r="O92" s="116">
        <f t="shared" si="37"/>
        <v>3.8458991282688744</v>
      </c>
      <c r="P92" s="116">
        <f t="shared" si="38"/>
        <v>3.8308156332618974</v>
      </c>
      <c r="Q92" s="116">
        <f t="shared" si="39"/>
        <v>2.6667449225510147</v>
      </c>
      <c r="R92" s="116">
        <f t="shared" si="40"/>
        <v>2.3619170531182241</v>
      </c>
      <c r="S92" s="116">
        <f t="shared" si="41"/>
        <v>6.2944346230796144</v>
      </c>
      <c r="T92" s="116">
        <f t="shared" si="42"/>
        <v>4.711916397641323</v>
      </c>
      <c r="W92" s="116">
        <f t="shared" si="43"/>
        <v>4.4876788342642833</v>
      </c>
      <c r="X92" s="113">
        <v>1.1537304969742406</v>
      </c>
      <c r="Y92" s="113">
        <v>7.653467089152632</v>
      </c>
      <c r="Z92" s="113">
        <v>4.6558389166659788</v>
      </c>
      <c r="AC92" s="115"/>
      <c r="AE92" s="116">
        <f t="shared" si="44"/>
        <v>4.2776217578982374</v>
      </c>
      <c r="AF92" s="113">
        <v>1.6121792345307373</v>
      </c>
      <c r="AG92" s="113">
        <v>5.0643955477864324</v>
      </c>
      <c r="AH92" s="113">
        <v>6.1562904913775407</v>
      </c>
      <c r="AK92" s="115"/>
      <c r="AM92" s="116">
        <f t="shared" si="45"/>
        <v>10.360165048150968</v>
      </c>
      <c r="AN92" s="113">
        <v>2.7429672970406771</v>
      </c>
      <c r="AO92" s="113">
        <v>7.0094503759322064</v>
      </c>
      <c r="AP92" s="113">
        <v>13.71087972036973</v>
      </c>
      <c r="AS92" s="115"/>
      <c r="AU92" s="116">
        <f t="shared" si="46"/>
        <v>5.3178486983661202</v>
      </c>
      <c r="AV92" s="113">
        <v>2.7032449390498465</v>
      </c>
      <c r="AW92" s="113">
        <v>8.2684330961035215</v>
      </c>
      <c r="AX92" s="113">
        <v>4.9818680599449943</v>
      </c>
      <c r="BA92" s="115"/>
      <c r="BC92" s="116">
        <f t="shared" si="47"/>
        <v>3.8458991282688744</v>
      </c>
      <c r="BD92" s="113">
        <v>0.27186052503325686</v>
      </c>
      <c r="BE92" s="113">
        <v>7.3607821092557559</v>
      </c>
      <c r="BF92" s="113">
        <v>3.9050547505176114</v>
      </c>
      <c r="BI92" s="115"/>
      <c r="BK92" s="116">
        <f t="shared" si="48"/>
        <v>3.8308156332618974</v>
      </c>
      <c r="BL92" s="113">
        <v>1.1611302763789682</v>
      </c>
      <c r="BM92" s="113">
        <v>6.3969047391860165</v>
      </c>
      <c r="BN92" s="113">
        <v>3.9344118842207085</v>
      </c>
      <c r="BS92" s="116">
        <f t="shared" si="49"/>
        <v>2.6667449225510147</v>
      </c>
      <c r="BT92" s="113">
        <v>1.5876606998977962</v>
      </c>
      <c r="BU92" s="113">
        <v>2.8430687729715629</v>
      </c>
      <c r="BV92" s="113">
        <v>3.5695052947836841</v>
      </c>
      <c r="CA92" s="116">
        <f t="shared" si="50"/>
        <v>2.3619170531182241</v>
      </c>
      <c r="CB92" s="113">
        <v>2.0792910628387467</v>
      </c>
      <c r="CC92" s="113">
        <v>2.0262954424354418</v>
      </c>
      <c r="CD92" s="113">
        <v>2.9801646540804834</v>
      </c>
      <c r="CI92" s="116">
        <f t="shared" si="51"/>
        <v>6.2944346230796144</v>
      </c>
      <c r="CJ92" s="113">
        <v>2.6861917849487407</v>
      </c>
      <c r="CK92" s="113">
        <v>3.9078554961254945</v>
      </c>
      <c r="CL92" s="113">
        <v>12.289256588164609</v>
      </c>
      <c r="CQ92" s="116">
        <f t="shared" si="52"/>
        <v>4.711916397641323</v>
      </c>
      <c r="CR92" s="113">
        <v>0.67054100936540839</v>
      </c>
      <c r="CS92" s="113">
        <v>4.5795041809333608</v>
      </c>
      <c r="CT92" s="113">
        <v>4.8443286143492852</v>
      </c>
      <c r="CY92" s="118">
        <v>45846</v>
      </c>
      <c r="CZ92" s="113">
        <v>25.684583333333332</v>
      </c>
      <c r="DA92" s="113">
        <v>27.6</v>
      </c>
    </row>
    <row r="93" spans="4:105">
      <c r="D93" s="115">
        <f t="shared" si="53"/>
        <v>92</v>
      </c>
      <c r="E93" s="116">
        <f t="shared" si="29"/>
        <v>3.8688821337018573</v>
      </c>
      <c r="F93" s="116">
        <f t="shared" si="30"/>
        <v>2.1688821337018576</v>
      </c>
      <c r="G93" s="116">
        <f t="shared" si="31"/>
        <v>2.1688821337018576</v>
      </c>
      <c r="H93" s="119">
        <f t="shared" si="32"/>
        <v>4.0933429610802595e-003</v>
      </c>
      <c r="I93" s="119">
        <f t="shared" si="54"/>
        <v>0.55538607695493625</v>
      </c>
      <c r="K93" s="116">
        <f t="shared" si="33"/>
        <v>3.5435825585979983</v>
      </c>
      <c r="L93" s="116">
        <f t="shared" si="34"/>
        <v>4.5443957007865103</v>
      </c>
      <c r="M93" s="116">
        <f t="shared" si="35"/>
        <v>9.7422496832935224</v>
      </c>
      <c r="N93" s="116">
        <f t="shared" si="36"/>
        <v>5.9280531366945546</v>
      </c>
      <c r="O93" s="116">
        <f t="shared" si="37"/>
        <v>2.9809499723313464</v>
      </c>
      <c r="P93" s="116">
        <f t="shared" si="38"/>
        <v>3.7073836133337124</v>
      </c>
      <c r="Q93" s="116">
        <f t="shared" si="39"/>
        <v>3.8688821337018573</v>
      </c>
      <c r="R93" s="116">
        <f t="shared" si="40"/>
        <v>4.0898711234929239</v>
      </c>
      <c r="S93" s="116">
        <f t="shared" si="41"/>
        <v>8.1879897369800645</v>
      </c>
      <c r="T93" s="116">
        <f t="shared" si="42"/>
        <v>6.6126312765707596</v>
      </c>
      <c r="W93" s="116">
        <f t="shared" si="43"/>
        <v>3.5435825585979983</v>
      </c>
      <c r="X93" s="113">
        <v>2.209251390822411</v>
      </c>
      <c r="Y93" s="113">
        <v>4.3420616623616599</v>
      </c>
      <c r="Z93" s="113">
        <v>4.0794346226099245</v>
      </c>
      <c r="AC93" s="115"/>
      <c r="AE93" s="116">
        <f t="shared" si="44"/>
        <v>4.5443957007865103</v>
      </c>
      <c r="AF93" s="113">
        <v>2.3969548558826808</v>
      </c>
      <c r="AG93" s="113">
        <v>5.5507823339424682</v>
      </c>
      <c r="AH93" s="113">
        <v>5.6854499125343834</v>
      </c>
      <c r="AK93" s="115"/>
      <c r="AM93" s="116">
        <f t="shared" si="45"/>
        <v>9.7422496832935224</v>
      </c>
      <c r="AN93" s="113">
        <v>3.6077832741465445</v>
      </c>
      <c r="AO93" s="113">
        <v>6.1821024618271077</v>
      </c>
      <c r="AP93" s="113">
        <v>13.302396904759938</v>
      </c>
      <c r="AS93" s="115"/>
      <c r="AU93" s="116">
        <f t="shared" si="46"/>
        <v>5.9280531366945546</v>
      </c>
      <c r="AV93" s="113">
        <v>2.9857516751557611</v>
      </c>
      <c r="AW93" s="113">
        <v>9.8466088614285763</v>
      </c>
      <c r="AX93" s="113">
        <v>4.9517988734993263</v>
      </c>
      <c r="BA93" s="115"/>
      <c r="BC93" s="116">
        <f t="shared" si="47"/>
        <v>2.9809499723313464</v>
      </c>
      <c r="BD93" s="113">
        <v>1.0014887865536453</v>
      </c>
      <c r="BE93" s="113">
        <v>5.7562946870506222</v>
      </c>
      <c r="BF93" s="113">
        <v>2.1850664433897711</v>
      </c>
      <c r="BI93" s="115"/>
      <c r="BK93" s="116">
        <f t="shared" si="48"/>
        <v>3.7073836133337124</v>
      </c>
      <c r="BL93" s="113">
        <v>1.7595383267864435</v>
      </c>
      <c r="BM93" s="113">
        <v>6.9261233946939784</v>
      </c>
      <c r="BN93" s="113">
        <v>2.436489118520714</v>
      </c>
      <c r="BS93" s="116">
        <f t="shared" si="49"/>
        <v>3.8688821337018573</v>
      </c>
      <c r="BT93" s="113">
        <v>1.8375806627332689</v>
      </c>
      <c r="BU93" s="113">
        <v>6.6778798221774576</v>
      </c>
      <c r="BV93" s="113">
        <v>3.0911859161948452</v>
      </c>
      <c r="CA93" s="116">
        <f t="shared" si="50"/>
        <v>4.0898711234929239</v>
      </c>
      <c r="CB93" s="113">
        <v>2.1149074365686644</v>
      </c>
      <c r="CC93" s="113">
        <v>6.29242359286265</v>
      </c>
      <c r="CD93" s="113">
        <v>3.8622823410474565</v>
      </c>
      <c r="CI93" s="116">
        <f t="shared" si="51"/>
        <v>8.1879897369800645</v>
      </c>
      <c r="CJ93" s="113">
        <v>3.0911859161948452</v>
      </c>
      <c r="CK93" s="113">
        <v>8.0082750246237389</v>
      </c>
      <c r="CL93" s="113">
        <v>13.464508270121607</v>
      </c>
      <c r="CQ93" s="116">
        <f t="shared" si="52"/>
        <v>6.6126312765707596</v>
      </c>
      <c r="CR93" s="113">
        <v>3.0986223095187651</v>
      </c>
      <c r="CS93" s="113">
        <v>7.7712798221899453</v>
      </c>
      <c r="CT93" s="113">
        <v>5.4539827309515747</v>
      </c>
      <c r="CY93" s="118">
        <v>45847</v>
      </c>
      <c r="CZ93" s="113">
        <v>25.499166666666667</v>
      </c>
      <c r="DA93" s="113">
        <v>27.2</v>
      </c>
    </row>
    <row r="94" spans="4:105">
      <c r="D94" s="115">
        <f t="shared" si="53"/>
        <v>93</v>
      </c>
      <c r="E94" s="116">
        <f t="shared" si="29"/>
        <v>3.3237281107651904</v>
      </c>
      <c r="F94" s="116">
        <f t="shared" si="30"/>
        <v>1.6237281107651904</v>
      </c>
      <c r="G94" s="116">
        <f t="shared" si="31"/>
        <v>1.6237281107651904</v>
      </c>
      <c r="H94" s="119">
        <f t="shared" si="32"/>
        <v>3.0644708302173182e-003</v>
      </c>
      <c r="I94" s="119">
        <f t="shared" si="54"/>
        <v>0.47712808312835853</v>
      </c>
      <c r="K94" s="116">
        <f t="shared" si="33"/>
        <v>3.8798474298020036</v>
      </c>
      <c r="L94" s="116">
        <f t="shared" si="34"/>
        <v>4.1366427812269295</v>
      </c>
      <c r="M94" s="116">
        <f t="shared" si="35"/>
        <v>9.3079276681738268</v>
      </c>
      <c r="N94" s="116">
        <f t="shared" si="36"/>
        <v>4.5596048323855607</v>
      </c>
      <c r="O94" s="116">
        <f t="shared" si="37"/>
        <v>2.5851572297956471</v>
      </c>
      <c r="P94" s="116">
        <f t="shared" si="38"/>
        <v>3.4413231686479144</v>
      </c>
      <c r="Q94" s="116">
        <f t="shared" si="39"/>
        <v>3.3237281107651904</v>
      </c>
      <c r="R94" s="116">
        <f t="shared" si="40"/>
        <v>3.9165481225880647</v>
      </c>
      <c r="S94" s="116">
        <f t="shared" si="41"/>
        <v>7.1247368039511043</v>
      </c>
      <c r="T94" s="116">
        <f t="shared" si="42"/>
        <v>5.055853255323715</v>
      </c>
      <c r="W94" s="116">
        <f t="shared" si="43"/>
        <v>3.8798474298020036</v>
      </c>
      <c r="X94" s="113">
        <v>1.5423970449515902</v>
      </c>
      <c r="Y94" s="113">
        <v>4.4786275127336417</v>
      </c>
      <c r="Z94" s="113">
        <v>5.6185177317207788</v>
      </c>
      <c r="AC94" s="115"/>
      <c r="AE94" s="116">
        <f t="shared" si="44"/>
        <v>4.1366427812269295</v>
      </c>
      <c r="AF94" s="113">
        <v>1.3495974143326417</v>
      </c>
      <c r="AG94" s="113">
        <v>5.2843803329107812</v>
      </c>
      <c r="AH94" s="113">
        <v>5.775950596437367</v>
      </c>
      <c r="AK94" s="115"/>
      <c r="AM94" s="116">
        <f t="shared" si="45"/>
        <v>9.3079276681738268</v>
      </c>
      <c r="AN94" s="113">
        <v>1.7127875388685225</v>
      </c>
      <c r="AO94" s="113">
        <v>5.4738780711188957</v>
      </c>
      <c r="AP94" s="113">
        <v>13.141977265228759</v>
      </c>
      <c r="AS94" s="115"/>
      <c r="AU94" s="116">
        <f t="shared" si="46"/>
        <v>4.5596048323855607</v>
      </c>
      <c r="AV94" s="113">
        <v>1.4373675100938352</v>
      </c>
      <c r="AW94" s="113">
        <v>6.139326704135212</v>
      </c>
      <c r="AX94" s="113">
        <v>6.1021202829276362</v>
      </c>
      <c r="BA94" s="115"/>
      <c r="BC94" s="116">
        <f t="shared" si="47"/>
        <v>2.5851572297956471</v>
      </c>
      <c r="BD94" s="113">
        <v>0.65727923688581535</v>
      </c>
      <c r="BE94" s="113">
        <v>4.5766136938399207</v>
      </c>
      <c r="BF94" s="113">
        <v>2.5215787586612057</v>
      </c>
      <c r="BI94" s="115"/>
      <c r="BK94" s="116">
        <f t="shared" si="48"/>
        <v>3.4413231686479144</v>
      </c>
      <c r="BL94" s="113">
        <v>1.1789365269005398</v>
      </c>
      <c r="BM94" s="113">
        <v>5.6718205322505408</v>
      </c>
      <c r="BN94" s="113">
        <v>3.4732124467926626</v>
      </c>
      <c r="BS94" s="116">
        <f t="shared" si="49"/>
        <v>3.3237281107651904</v>
      </c>
      <c r="BT94" s="113">
        <v>9.3986797622412105e-002</v>
      </c>
      <c r="BU94" s="113">
        <v>5.4313519413149498</v>
      </c>
      <c r="BV94" s="113">
        <v>4.4458455933582099</v>
      </c>
      <c r="CA94" s="116">
        <f t="shared" si="50"/>
        <v>3.9165481225880647</v>
      </c>
      <c r="CB94" s="113">
        <v>1.2871847338447564</v>
      </c>
      <c r="CC94" s="113">
        <v>4.9762527919262691</v>
      </c>
      <c r="CD94" s="113">
        <v>5.4862068419931678</v>
      </c>
      <c r="CI94" s="116">
        <f t="shared" si="51"/>
        <v>7.1247368039511043</v>
      </c>
      <c r="CJ94" s="113">
        <v>2.8949979466791129</v>
      </c>
      <c r="CK94" s="113">
        <v>5.6530580305557203</v>
      </c>
      <c r="CL94" s="113">
        <v>12.826154434618479</v>
      </c>
      <c r="CQ94" s="116">
        <f t="shared" si="52"/>
        <v>5.055853255323715</v>
      </c>
      <c r="CR94" s="113">
        <v>1.8949348339549312</v>
      </c>
      <c r="CS94" s="113">
        <v>5.9588890567668553</v>
      </c>
      <c r="CT94" s="113">
        <v>4.1528174538805747</v>
      </c>
      <c r="CY94" s="118">
        <v>45848</v>
      </c>
      <c r="CZ94" s="113">
        <v>25.464583333333337</v>
      </c>
      <c r="DA94" s="113">
        <v>27.1</v>
      </c>
    </row>
    <row r="95" spans="4:105">
      <c r="D95" s="115">
        <f t="shared" si="53"/>
        <v>94</v>
      </c>
      <c r="E95" s="116">
        <f t="shared" si="29"/>
        <v>1.7039164277528824</v>
      </c>
      <c r="F95" s="116">
        <f t="shared" si="30"/>
        <v>3.9164277528824787e-003</v>
      </c>
      <c r="G95" s="116">
        <f t="shared" si="31"/>
        <v>3.9164277528824787e-003</v>
      </c>
      <c r="H95" s="119">
        <f t="shared" si="32"/>
        <v>7.391495243440735e-006</v>
      </c>
      <c r="I95" s="119">
        <f t="shared" si="54"/>
        <v>0.24460074708020774</v>
      </c>
      <c r="K95" s="116">
        <f t="shared" si="33"/>
        <v>2.6224268927015699</v>
      </c>
      <c r="L95" s="116">
        <f t="shared" si="34"/>
        <v>3.2540811896694266</v>
      </c>
      <c r="M95" s="116">
        <f t="shared" si="35"/>
        <v>6.758832290704575</v>
      </c>
      <c r="N95" s="116">
        <f t="shared" si="36"/>
        <v>2.879678432846299</v>
      </c>
      <c r="O95" s="116">
        <f t="shared" si="37"/>
        <v>1.609851569322738</v>
      </c>
      <c r="P95" s="116">
        <f t="shared" si="38"/>
        <v>2.0236723986486838</v>
      </c>
      <c r="Q95" s="116">
        <f t="shared" si="39"/>
        <v>1.7039164277528824</v>
      </c>
      <c r="R95" s="116">
        <f t="shared" si="40"/>
        <v>2.5648499467851535</v>
      </c>
      <c r="S95" s="116">
        <f t="shared" si="41"/>
        <v>5.8545170597757137</v>
      </c>
      <c r="T95" s="116">
        <f t="shared" si="42"/>
        <v>2.8732341443865241</v>
      </c>
      <c r="W95" s="116">
        <f t="shared" si="43"/>
        <v>2.6224268927015699</v>
      </c>
      <c r="X95" s="113">
        <v>2.1025238414832139</v>
      </c>
      <c r="Y95" s="113">
        <v>1.1991285397021034</v>
      </c>
      <c r="Z95" s="113">
        <v>4.5656282969193924</v>
      </c>
      <c r="AC95" s="115"/>
      <c r="AE95" s="116">
        <f t="shared" si="44"/>
        <v>3.2540811896694266</v>
      </c>
      <c r="AF95" s="113">
        <v>2.7547196794723607</v>
      </c>
      <c r="AG95" s="113">
        <v>1.9766986128411046</v>
      </c>
      <c r="AH95" s="113">
        <v>5.0308252766948156</v>
      </c>
      <c r="AK95" s="115"/>
      <c r="AM95" s="116">
        <f t="shared" si="45"/>
        <v>6.758832290704575</v>
      </c>
      <c r="AN95" s="113">
        <v>2.9661606660252171</v>
      </c>
      <c r="AO95" s="113">
        <v>1.3781854970499519</v>
      </c>
      <c r="AP95" s="113">
        <v>12.139479084359198</v>
      </c>
      <c r="AS95" s="115"/>
      <c r="AU95" s="116">
        <f t="shared" si="46"/>
        <v>2.879678432846299</v>
      </c>
      <c r="AV95" s="113">
        <v>2.1054831488388124</v>
      </c>
      <c r="AW95" s="113">
        <v>1.6178495144342404</v>
      </c>
      <c r="AX95" s="113">
        <v>4.9157026352658439</v>
      </c>
      <c r="BA95" s="115"/>
      <c r="BC95" s="116">
        <f t="shared" si="47"/>
        <v>1.609851569322738</v>
      </c>
      <c r="BD95" s="113">
        <v>1.0297817791434971</v>
      </c>
      <c r="BE95" s="113">
        <v>1.1030700025736624</v>
      </c>
      <c r="BF95" s="113">
        <v>2.6967029262510538</v>
      </c>
      <c r="BI95" s="115"/>
      <c r="BK95" s="116">
        <f t="shared" si="48"/>
        <v>2.0236723986486838</v>
      </c>
      <c r="BL95" s="113">
        <v>1.5281316582089306</v>
      </c>
      <c r="BM95" s="113">
        <v>1.0470533242074005</v>
      </c>
      <c r="BN95" s="113">
        <v>3.4958322135297197</v>
      </c>
      <c r="BS95" s="116">
        <f t="shared" si="49"/>
        <v>1.7039164277528824</v>
      </c>
      <c r="BT95" s="113">
        <v>1.0671254971730464</v>
      </c>
      <c r="BU95" s="113">
        <v>0</v>
      </c>
      <c r="BV95" s="113">
        <v>4.0446237860856007</v>
      </c>
      <c r="CA95" s="116">
        <f t="shared" si="50"/>
        <v>2.5648499467851535</v>
      </c>
      <c r="CB95" s="113">
        <v>2.4980521420818951</v>
      </c>
      <c r="CC95" s="113">
        <v>0.47965141588084131</v>
      </c>
      <c r="CD95" s="113">
        <v>4.7168462823927246</v>
      </c>
      <c r="CI95" s="116">
        <f t="shared" si="51"/>
        <v>5.8545170597757137</v>
      </c>
      <c r="CJ95" s="113">
        <v>4.1015816802303302</v>
      </c>
      <c r="CK95" s="113">
        <v>1.247800517095119</v>
      </c>
      <c r="CL95" s="113">
        <v>12.214168982001691</v>
      </c>
      <c r="CQ95" s="116">
        <f t="shared" si="52"/>
        <v>2.8732341443865241</v>
      </c>
      <c r="CR95" s="113">
        <v>3.0607996438581786</v>
      </c>
      <c r="CS95" s="113">
        <v>1.61904540009092</v>
      </c>
      <c r="CT95" s="113">
        <v>4.127422888682128</v>
      </c>
      <c r="CY95" s="118">
        <v>45849</v>
      </c>
      <c r="CZ95" s="113">
        <v>25.528750000000002</v>
      </c>
      <c r="DA95" s="113">
        <v>25.8</v>
      </c>
    </row>
    <row r="96" spans="4:105">
      <c r="D96" s="115">
        <f t="shared" si="53"/>
        <v>95</v>
      </c>
      <c r="E96" s="116">
        <f t="shared" si="29"/>
        <v>1.9998439514630768</v>
      </c>
      <c r="F96" s="116">
        <f t="shared" si="30"/>
        <v>0.29984395146307685</v>
      </c>
      <c r="G96" s="116">
        <f t="shared" si="31"/>
        <v>0.29984395146307685</v>
      </c>
      <c r="H96" s="119">
        <f t="shared" si="32"/>
        <v>5.6589710850216016e-004</v>
      </c>
      <c r="I96" s="119">
        <f t="shared" si="54"/>
        <v>0.28708175859118262</v>
      </c>
      <c r="K96" s="116">
        <f t="shared" si="33"/>
        <v>3.3038199678036264</v>
      </c>
      <c r="L96" s="116">
        <f t="shared" si="34"/>
        <v>3.5569946765030376</v>
      </c>
      <c r="M96" s="116">
        <f t="shared" si="35"/>
        <v>7.5303979493463995</v>
      </c>
      <c r="N96" s="116">
        <f t="shared" si="36"/>
        <v>3.2768049449646184</v>
      </c>
      <c r="O96" s="116">
        <f t="shared" si="37"/>
        <v>1.9808293655112823</v>
      </c>
      <c r="P96" s="116">
        <f t="shared" si="38"/>
        <v>2.2977100057571467</v>
      </c>
      <c r="Q96" s="116">
        <f t="shared" si="39"/>
        <v>1.9998439514630768</v>
      </c>
      <c r="R96" s="116">
        <f t="shared" si="40"/>
        <v>2.7748343802797262</v>
      </c>
      <c r="S96" s="116">
        <f t="shared" si="41"/>
        <v>6.1225510415803619</v>
      </c>
      <c r="T96" s="116">
        <f t="shared" si="42"/>
        <v>3.1542259156301671</v>
      </c>
      <c r="W96" s="116">
        <f t="shared" si="43"/>
        <v>3.3038199678036264</v>
      </c>
      <c r="X96" s="113">
        <v>2.8781473435253111</v>
      </c>
      <c r="Y96" s="113">
        <v>2.3308495524628543</v>
      </c>
      <c r="Z96" s="113">
        <v>4.7024630074227147</v>
      </c>
      <c r="AC96" s="115"/>
      <c r="AE96" s="116">
        <f t="shared" si="44"/>
        <v>3.5569946765030376</v>
      </c>
      <c r="AF96" s="113">
        <v>3.7898696679098625</v>
      </c>
      <c r="AG96" s="113">
        <v>1.6878205037884952</v>
      </c>
      <c r="AH96" s="113">
        <v>5.1932938578107546</v>
      </c>
      <c r="AK96" s="115"/>
      <c r="AM96" s="116">
        <f t="shared" si="45"/>
        <v>7.5303979493463995</v>
      </c>
      <c r="AN96" s="113">
        <v>3.6017665230306211</v>
      </c>
      <c r="AO96" s="113">
        <v>1.5962876285711924</v>
      </c>
      <c r="AP96" s="113">
        <v>13.464508270121607</v>
      </c>
      <c r="AS96" s="115"/>
      <c r="AU96" s="116">
        <f t="shared" si="46"/>
        <v>3.2768049449646184</v>
      </c>
      <c r="AV96" s="113">
        <v>3.4324926235860174</v>
      </c>
      <c r="AW96" s="113">
        <v>1.2191582675783796</v>
      </c>
      <c r="AX96" s="113">
        <v>5.1787639437294573</v>
      </c>
      <c r="BA96" s="115"/>
      <c r="BC96" s="116">
        <f t="shared" si="47"/>
        <v>1.9808293655112823</v>
      </c>
      <c r="BD96" s="113">
        <v>1.727363368217061</v>
      </c>
      <c r="BE96" s="113">
        <v>0.43444385079685133</v>
      </c>
      <c r="BF96" s="113">
        <v>3.7806808775199348</v>
      </c>
      <c r="BI96" s="115"/>
      <c r="BK96" s="116">
        <f t="shared" si="48"/>
        <v>2.2977100057571467</v>
      </c>
      <c r="BL96" s="113">
        <v>2.3496699405603025</v>
      </c>
      <c r="BM96" s="113">
        <v>0.47378646203827529</v>
      </c>
      <c r="BN96" s="113">
        <v>4.0696736146728627</v>
      </c>
      <c r="BS96" s="116">
        <f t="shared" si="49"/>
        <v>1.9998439514630768</v>
      </c>
      <c r="BT96" s="113">
        <v>2.1750618956924268</v>
      </c>
      <c r="BU96" s="113">
        <v>0</v>
      </c>
      <c r="BV96" s="113">
        <v>3.8244699586968034</v>
      </c>
      <c r="CA96" s="116">
        <f t="shared" si="50"/>
        <v>2.7748343802797262</v>
      </c>
      <c r="CB96" s="113">
        <v>3.0627830874152924</v>
      </c>
      <c r="CC96" s="113">
        <v>0.95976158042588122</v>
      </c>
      <c r="CD96" s="113">
        <v>4.3019584729980052</v>
      </c>
      <c r="CI96" s="116">
        <f t="shared" si="51"/>
        <v>6.1225510415803619</v>
      </c>
      <c r="CJ96" s="113">
        <v>3.1106964401248276</v>
      </c>
      <c r="CK96" s="113">
        <v>1.9545597798563208</v>
      </c>
      <c r="CL96" s="113">
        <v>13.302396904759938</v>
      </c>
      <c r="CQ96" s="116">
        <f t="shared" si="52"/>
        <v>3.1542259156301671</v>
      </c>
      <c r="CR96" s="113">
        <v>4.0255037610342228</v>
      </c>
      <c r="CS96" s="113">
        <v>1.6059888238376194</v>
      </c>
      <c r="CT96" s="113">
        <v>4.7024630074227147</v>
      </c>
      <c r="CY96" s="118">
        <v>45850</v>
      </c>
      <c r="CZ96" s="113">
        <v>24.938333333333333</v>
      </c>
      <c r="DA96" s="113">
        <v>24.6</v>
      </c>
    </row>
    <row r="97" spans="4:105">
      <c r="D97" s="115">
        <f t="shared" si="53"/>
        <v>96</v>
      </c>
      <c r="E97" s="116">
        <f t="shared" si="29"/>
        <v>0.26484590211986764</v>
      </c>
      <c r="F97" s="116">
        <f t="shared" si="30"/>
        <v>-1.4351540978801323</v>
      </c>
      <c r="G97" s="116" t="str">
        <f t="shared" si="31"/>
        <v/>
      </c>
      <c r="H97" s="119" t="str">
        <f t="shared" si="32"/>
        <v/>
      </c>
      <c r="I97" s="119">
        <f t="shared" si="54"/>
        <v>3.80191800868337e-002</v>
      </c>
      <c r="K97" s="116">
        <f t="shared" si="33"/>
        <v>1.8315625679666405</v>
      </c>
      <c r="L97" s="116">
        <f t="shared" si="34"/>
        <v>2.3987281921164025</v>
      </c>
      <c r="M97" s="116">
        <f t="shared" si="35"/>
        <v>8.2385050379304374</v>
      </c>
      <c r="N97" s="116">
        <f t="shared" si="36"/>
        <v>1.8764824863551315</v>
      </c>
      <c r="O97" s="116">
        <f t="shared" si="37"/>
        <v>0.53138796344988914</v>
      </c>
      <c r="P97" s="116">
        <f t="shared" si="38"/>
        <v>0.61738473683910877</v>
      </c>
      <c r="Q97" s="116">
        <f t="shared" si="39"/>
        <v>0.26484590211986764</v>
      </c>
      <c r="R97" s="116">
        <f t="shared" si="40"/>
        <v>1.7884560284966458</v>
      </c>
      <c r="S97" s="116">
        <f t="shared" si="41"/>
        <v>5.9101465913364351</v>
      </c>
      <c r="T97" s="116">
        <f t="shared" si="42"/>
        <v>0.75581232245631647</v>
      </c>
      <c r="W97" s="116">
        <f t="shared" si="43"/>
        <v>1.8315625679666405</v>
      </c>
      <c r="X97" s="113">
        <v>1.5017155228188828</v>
      </c>
      <c r="Y97" s="113">
        <v>1.8349181201030429</v>
      </c>
      <c r="Z97" s="113">
        <v>2.1580540609779959</v>
      </c>
      <c r="AC97" s="115"/>
      <c r="AE97" s="116">
        <f t="shared" si="44"/>
        <v>2.3987281921164025</v>
      </c>
      <c r="AF97" s="113">
        <v>2.145307889741261</v>
      </c>
      <c r="AG97" s="113">
        <v>1.9046648901766214</v>
      </c>
      <c r="AH97" s="113">
        <v>3.146211796431325</v>
      </c>
      <c r="AK97" s="115"/>
      <c r="AM97" s="116">
        <f t="shared" si="45"/>
        <v>8.2385050379304374</v>
      </c>
      <c r="AN97" s="113">
        <v>1.3346984022299897</v>
      </c>
      <c r="AO97" s="113">
        <v>1.916510031090443</v>
      </c>
      <c r="AP97" s="113">
        <v>14.560500044770432</v>
      </c>
      <c r="AS97" s="115"/>
      <c r="AU97" s="116">
        <f t="shared" si="46"/>
        <v>1.8764824863551315</v>
      </c>
      <c r="AV97" s="113">
        <v>1.5017155228188828</v>
      </c>
      <c r="AW97" s="113">
        <v>1.3612369277401297</v>
      </c>
      <c r="AX97" s="113">
        <v>2.7664950085063817</v>
      </c>
      <c r="BA97" s="115"/>
      <c r="BC97" s="116">
        <f t="shared" si="47"/>
        <v>0.53138796344988914</v>
      </c>
      <c r="BD97" s="113">
        <v>0.3100069145676842</v>
      </c>
      <c r="BE97" s="113">
        <v>0.27663489409461695</v>
      </c>
      <c r="BF97" s="113">
        <v>1.0075220816873662</v>
      </c>
      <c r="BI97" s="115"/>
      <c r="BK97" s="116">
        <f t="shared" si="48"/>
        <v>0.61738473683910877</v>
      </c>
      <c r="BL97" s="113">
        <v>0.63731104598868338</v>
      </c>
      <c r="BM97" s="113">
        <v>0.4158582125677493</v>
      </c>
      <c r="BN97" s="113">
        <v>0.79898495196089359</v>
      </c>
      <c r="BS97" s="116">
        <f t="shared" si="49"/>
        <v>0.26484590211986764</v>
      </c>
      <c r="BT97" s="113">
        <v>0.39546579921680486</v>
      </c>
      <c r="BU97" s="113">
        <v>0</v>
      </c>
      <c r="BV97" s="113">
        <v>0.39907190714279811</v>
      </c>
      <c r="CA97" s="116">
        <f t="shared" si="50"/>
        <v>1.7884560284966458</v>
      </c>
      <c r="CB97" s="113">
        <v>1.2021814090674388</v>
      </c>
      <c r="CC97" s="113">
        <v>0.70197562000392777</v>
      </c>
      <c r="CD97" s="113">
        <v>3.4612110564185707</v>
      </c>
      <c r="CI97" s="116">
        <f t="shared" si="51"/>
        <v>5.9101465913364351</v>
      </c>
      <c r="CJ97" s="113">
        <v>1.492372696642754</v>
      </c>
      <c r="CK97" s="113">
        <v>1.5022888348317947</v>
      </c>
      <c r="CL97" s="113">
        <v>14.735778242534755</v>
      </c>
      <c r="CQ97" s="116">
        <f t="shared" si="52"/>
        <v>0.75581232245631647</v>
      </c>
      <c r="CR97" s="113">
        <v>1.1222932027479988</v>
      </c>
      <c r="CS97" s="113">
        <v>0.67223466712116042</v>
      </c>
      <c r="CT97" s="113">
        <v>0.83938997779147251</v>
      </c>
      <c r="CY97" s="118">
        <v>45851</v>
      </c>
      <c r="CZ97" s="113">
        <v>24.973333333333329</v>
      </c>
      <c r="DA97" s="113">
        <v>25.7</v>
      </c>
    </row>
    <row r="98" spans="4:105">
      <c r="D98" s="115">
        <f t="shared" si="53"/>
        <v>97</v>
      </c>
      <c r="E98" s="116">
        <f t="shared" si="29"/>
        <v>1.5009934857732778</v>
      </c>
      <c r="F98" s="116">
        <f t="shared" si="30"/>
        <v>-0.19900651422672211</v>
      </c>
      <c r="G98" s="116" t="str">
        <f t="shared" si="31"/>
        <v/>
      </c>
      <c r="H98" s="119" t="str">
        <f t="shared" si="32"/>
        <v/>
      </c>
      <c r="I98" s="119">
        <f t="shared" si="54"/>
        <v>0.21547073671145772</v>
      </c>
      <c r="K98" s="116">
        <f t="shared" si="33"/>
        <v>2.5135667223074463</v>
      </c>
      <c r="L98" s="116">
        <f t="shared" si="34"/>
        <v>2.4290663526514567</v>
      </c>
      <c r="M98" s="116">
        <f t="shared" si="35"/>
        <v>8.9396857747733005</v>
      </c>
      <c r="N98" s="116">
        <f t="shared" si="36"/>
        <v>2.3432393341887048</v>
      </c>
      <c r="O98" s="116">
        <f t="shared" si="37"/>
        <v>1.3305870857171378</v>
      </c>
      <c r="P98" s="116">
        <f t="shared" si="38"/>
        <v>1.7826943350088273</v>
      </c>
      <c r="Q98" s="116">
        <f t="shared" si="39"/>
        <v>1.5009934857732778</v>
      </c>
      <c r="R98" s="116">
        <f t="shared" si="40"/>
        <v>2.9275383925628682</v>
      </c>
      <c r="S98" s="116">
        <f t="shared" si="41"/>
        <v>7.8542179453172203</v>
      </c>
      <c r="T98" s="116">
        <f t="shared" si="42"/>
        <v>1.3544104502575383</v>
      </c>
      <c r="W98" s="116">
        <f t="shared" si="43"/>
        <v>2.5135667223074463</v>
      </c>
      <c r="X98" s="113">
        <v>2.3528213349240614</v>
      </c>
      <c r="Y98" s="113">
        <v>3.3551667883166219</v>
      </c>
      <c r="Z98" s="113">
        <v>1.8327120436816557</v>
      </c>
      <c r="AC98" s="115"/>
      <c r="AE98" s="116">
        <f t="shared" si="44"/>
        <v>2.4290663526514567</v>
      </c>
      <c r="AF98" s="113">
        <v>3.0627830874152924</v>
      </c>
      <c r="AG98" s="113">
        <v>3.0595759669574432</v>
      </c>
      <c r="AH98" s="113">
        <v>1.1648400035816344</v>
      </c>
      <c r="AK98" s="115"/>
      <c r="AM98" s="116">
        <f t="shared" si="45"/>
        <v>8.9396857747733005</v>
      </c>
      <c r="AN98" s="113">
        <v>2.5580805577943702</v>
      </c>
      <c r="AO98" s="113">
        <v>2.7875588677210037</v>
      </c>
      <c r="AP98" s="113">
        <v>15.091812681825598</v>
      </c>
      <c r="AS98" s="115"/>
      <c r="AU98" s="116">
        <f t="shared" si="46"/>
        <v>2.3432393341887048</v>
      </c>
      <c r="AV98" s="113">
        <v>2.7410889661127538</v>
      </c>
      <c r="AW98" s="113">
        <v>2.7431034209965839</v>
      </c>
      <c r="AX98" s="113">
        <v>1.5455256154567769</v>
      </c>
      <c r="BA98" s="115"/>
      <c r="BC98" s="116">
        <f t="shared" si="47"/>
        <v>1.3305870857171378</v>
      </c>
      <c r="BD98" s="113">
        <v>1.7818823118497622</v>
      </c>
      <c r="BE98" s="113">
        <v>1.6634328502709972</v>
      </c>
      <c r="BF98" s="113">
        <v>0.546446095030654</v>
      </c>
      <c r="BI98" s="115"/>
      <c r="BK98" s="116">
        <f t="shared" si="48"/>
        <v>1.7826943350088273</v>
      </c>
      <c r="BL98" s="113">
        <v>3.0607996438581786</v>
      </c>
      <c r="BM98" s="113">
        <v>1.9186056635233653</v>
      </c>
      <c r="BN98" s="113">
        <v>0.36867769764493824</v>
      </c>
      <c r="BS98" s="116">
        <f t="shared" si="49"/>
        <v>1.5009934857732778</v>
      </c>
      <c r="BT98" s="113">
        <v>4.1454471139138223</v>
      </c>
      <c r="BU98" s="113">
        <v>0.35753334340601128</v>
      </c>
      <c r="BV98" s="113">
        <v>0</v>
      </c>
      <c r="CA98" s="116">
        <f t="shared" si="50"/>
        <v>2.9275383925628682</v>
      </c>
      <c r="CB98" s="113">
        <v>5.131938555990855</v>
      </c>
      <c r="CC98" s="113">
        <v>1.7739010976406389</v>
      </c>
      <c r="CD98" s="113">
        <v>1.8767755240571107</v>
      </c>
      <c r="CI98" s="116">
        <f t="shared" si="51"/>
        <v>7.8542179453172203</v>
      </c>
      <c r="CJ98" s="113">
        <v>6.0449373251053844</v>
      </c>
      <c r="CK98" s="113">
        <v>2.1540227614207761</v>
      </c>
      <c r="CL98" s="113">
        <v>15.363693749425501</v>
      </c>
      <c r="CQ98" s="116">
        <f t="shared" si="52"/>
        <v>1.3544104502575383</v>
      </c>
      <c r="CR98" s="113">
        <v>4.534779170635475</v>
      </c>
      <c r="CS98" s="113">
        <v>1.8660947969723507</v>
      </c>
      <c r="CT98" s="113">
        <v>0.84272610354272592</v>
      </c>
      <c r="CY98" s="118">
        <v>45852</v>
      </c>
      <c r="CZ98" s="113">
        <v>25.281666666666666</v>
      </c>
      <c r="DA98" s="113">
        <v>26</v>
      </c>
    </row>
    <row r="99" spans="4:105">
      <c r="D99" s="115">
        <f t="shared" si="53"/>
        <v>98</v>
      </c>
      <c r="E99" s="116">
        <f t="shared" si="29"/>
        <v>3.0666800487329469</v>
      </c>
      <c r="F99" s="116">
        <f t="shared" si="30"/>
        <v>1.3666800487329469</v>
      </c>
      <c r="G99" s="116">
        <f t="shared" si="31"/>
        <v>1.3666800487329469</v>
      </c>
      <c r="H99" s="119">
        <f t="shared" si="32"/>
        <v>2.5793426348998854e-003</v>
      </c>
      <c r="I99" s="119">
        <f t="shared" si="54"/>
        <v>0.44022829920437551</v>
      </c>
      <c r="K99" s="116">
        <f t="shared" si="33"/>
        <v>4.6623359994190379</v>
      </c>
      <c r="L99" s="116">
        <f t="shared" si="34"/>
        <v>4.8844200262240678</v>
      </c>
      <c r="M99" s="116">
        <f t="shared" si="35"/>
        <v>8.6793338602266328</v>
      </c>
      <c r="N99" s="116">
        <f t="shared" si="36"/>
        <v>5.1959384025661359</v>
      </c>
      <c r="O99" s="116">
        <f t="shared" si="37"/>
        <v>3.2779373443581616</v>
      </c>
      <c r="P99" s="116">
        <f t="shared" si="38"/>
        <v>4.0106437268205353</v>
      </c>
      <c r="Q99" s="116">
        <f t="shared" si="39"/>
        <v>3.0666800487329469</v>
      </c>
      <c r="R99" s="116">
        <f t="shared" si="40"/>
        <v>3.7191696917407384</v>
      </c>
      <c r="S99" s="116">
        <f t="shared" si="41"/>
        <v>6.5068328287321817</v>
      </c>
      <c r="T99" s="116">
        <f t="shared" si="42"/>
        <v>4.1524851225687041</v>
      </c>
      <c r="W99" s="116">
        <f t="shared" si="43"/>
        <v>4.6623359994190379</v>
      </c>
      <c r="X99" s="113">
        <v>4.603033832531799</v>
      </c>
      <c r="Y99" s="113">
        <v>3.0004228832121456</v>
      </c>
      <c r="Z99" s="113">
        <v>6.3835512825131691</v>
      </c>
      <c r="AC99" s="115"/>
      <c r="AE99" s="116">
        <f t="shared" si="44"/>
        <v>4.8844200262240678</v>
      </c>
      <c r="AF99" s="113">
        <v>4.4641185015523321</v>
      </c>
      <c r="AG99" s="113">
        <v>3.7060247903616417</v>
      </c>
      <c r="AH99" s="113">
        <v>6.48311678675823</v>
      </c>
      <c r="AK99" s="115"/>
      <c r="AM99" s="116">
        <f t="shared" si="45"/>
        <v>8.6793338602266328</v>
      </c>
      <c r="AN99" s="113">
        <v>5.5152464068859457</v>
      </c>
      <c r="AO99" s="113">
        <v>3.0577050094017904</v>
      </c>
      <c r="AP99" s="113">
        <v>14.300962711051476</v>
      </c>
      <c r="AS99" s="115"/>
      <c r="AU99" s="116">
        <f t="shared" si="46"/>
        <v>5.1959384025661359</v>
      </c>
      <c r="AV99" s="113">
        <v>5.720030669046773</v>
      </c>
      <c r="AW99" s="113">
        <v>2.5200968574459166</v>
      </c>
      <c r="AX99" s="113">
        <v>7.3476876812057199</v>
      </c>
      <c r="BA99" s="115"/>
      <c r="BC99" s="116">
        <f t="shared" si="47"/>
        <v>3.2779373443581616</v>
      </c>
      <c r="BD99" s="113">
        <v>4.2960230703116844</v>
      </c>
      <c r="BE99" s="113">
        <v>1.8489708736391319</v>
      </c>
      <c r="BF99" s="113">
        <v>3.6888180891236693</v>
      </c>
      <c r="BI99" s="115"/>
      <c r="BK99" s="116">
        <f t="shared" si="48"/>
        <v>4.0106437268205353</v>
      </c>
      <c r="BL99" s="113">
        <v>4.670271396066151</v>
      </c>
      <c r="BM99" s="113">
        <v>2.5737785648876899</v>
      </c>
      <c r="BN99" s="113">
        <v>4.7878812195077636</v>
      </c>
      <c r="BS99" s="116">
        <f t="shared" si="49"/>
        <v>3.0666800487329469</v>
      </c>
      <c r="BT99" s="113">
        <v>4.7379878637002752</v>
      </c>
      <c r="BU99" s="113">
        <v>0.41132639161109191</v>
      </c>
      <c r="BV99" s="113">
        <v>4.0507258908874748</v>
      </c>
      <c r="CA99" s="116">
        <f t="shared" si="50"/>
        <v>3.7191696917407384</v>
      </c>
      <c r="CB99" s="113">
        <v>4.9415816291417798</v>
      </c>
      <c r="CC99" s="113">
        <v>1.2717151755932978</v>
      </c>
      <c r="CD99" s="113">
        <v>4.944212270487137</v>
      </c>
      <c r="CI99" s="116">
        <f t="shared" si="51"/>
        <v>6.5068328287321817</v>
      </c>
      <c r="CJ99" s="113">
        <v>5.5751177354420074</v>
      </c>
      <c r="CK99" s="113">
        <v>2.4605016086716076</v>
      </c>
      <c r="CL99" s="113">
        <v>11.484879142082931</v>
      </c>
      <c r="CQ99" s="116">
        <f t="shared" si="52"/>
        <v>4.1524851225687041</v>
      </c>
      <c r="CR99" s="113">
        <v>4.944212270487137</v>
      </c>
      <c r="CS99" s="113">
        <v>2.7922282569376007</v>
      </c>
      <c r="CT99" s="113">
        <v>5.5127419881998074</v>
      </c>
      <c r="CY99" s="118">
        <v>45853</v>
      </c>
      <c r="CZ99" s="113">
        <v>25.067083333333326</v>
      </c>
      <c r="DA99" s="113">
        <v>24.9</v>
      </c>
    </row>
    <row r="100" spans="4:105">
      <c r="D100" s="115">
        <f t="shared" si="53"/>
        <v>99</v>
      </c>
      <c r="E100" s="116">
        <f t="shared" si="29"/>
        <v>3.7644498261169068</v>
      </c>
      <c r="F100" s="116">
        <f t="shared" si="30"/>
        <v>2.0644498261169071</v>
      </c>
      <c r="G100" s="116">
        <f t="shared" si="31"/>
        <v>2.0644498261169071</v>
      </c>
      <c r="H100" s="119">
        <f t="shared" si="32"/>
        <v>3.8962473031282962e-003</v>
      </c>
      <c r="I100" s="119">
        <f t="shared" si="54"/>
        <v>0.54039460199845812</v>
      </c>
      <c r="K100" s="116">
        <f t="shared" si="33"/>
        <v>4.5882478517783074</v>
      </c>
      <c r="L100" s="116">
        <f t="shared" si="34"/>
        <v>5.2122844696803226</v>
      </c>
      <c r="M100" s="116">
        <f t="shared" si="35"/>
        <v>6.7639193137031031</v>
      </c>
      <c r="N100" s="116">
        <f t="shared" si="36"/>
        <v>5.4564466820752289</v>
      </c>
      <c r="O100" s="116">
        <f t="shared" si="37"/>
        <v>3.4806531951411039</v>
      </c>
      <c r="P100" s="116">
        <f t="shared" si="38"/>
        <v>4.3358747020088737</v>
      </c>
      <c r="Q100" s="116">
        <f t="shared" si="39"/>
        <v>3.7644498261169068</v>
      </c>
      <c r="R100" s="116">
        <f t="shared" si="40"/>
        <v>4.0305883408613576</v>
      </c>
      <c r="S100" s="116">
        <f t="shared" si="41"/>
        <v>6.5742245323958395</v>
      </c>
      <c r="T100" s="116">
        <f t="shared" si="42"/>
        <v>4.089294101917968</v>
      </c>
      <c r="W100" s="116">
        <f t="shared" si="43"/>
        <v>4.5882478517783074</v>
      </c>
      <c r="X100" s="113">
        <v>6.3585758779664889</v>
      </c>
      <c r="Y100" s="113">
        <v>2.5503594507303236</v>
      </c>
      <c r="Z100" s="113">
        <v>4.8558082266381088</v>
      </c>
      <c r="AC100" s="115"/>
      <c r="AE100" s="116">
        <f t="shared" si="44"/>
        <v>5.2122844696803226</v>
      </c>
      <c r="AF100" s="113">
        <v>6.4522438236858113</v>
      </c>
      <c r="AG100" s="113">
        <v>3.4711169168198879</v>
      </c>
      <c r="AH100" s="113">
        <v>5.7134926685352676</v>
      </c>
      <c r="AK100" s="115"/>
      <c r="AM100" s="116">
        <f t="shared" si="45"/>
        <v>6.7639193137031031</v>
      </c>
      <c r="AN100" s="113">
        <v>6.651198452379969</v>
      </c>
      <c r="AO100" s="113">
        <v>3.0004228832121456</v>
      </c>
      <c r="AP100" s="113">
        <v>10.527415744194061</v>
      </c>
      <c r="AS100" s="115"/>
      <c r="AU100" s="116">
        <f t="shared" si="46"/>
        <v>5.4564466820752289</v>
      </c>
      <c r="AV100" s="113">
        <v>7.7715927397368203</v>
      </c>
      <c r="AW100" s="113">
        <v>2.7327553207313748</v>
      </c>
      <c r="AX100" s="113">
        <v>5.8649919857574933</v>
      </c>
      <c r="BA100" s="115"/>
      <c r="BC100" s="116">
        <f t="shared" si="47"/>
        <v>3.4806531951411039</v>
      </c>
      <c r="BD100" s="113">
        <v>4.9122355287522499</v>
      </c>
      <c r="BE100" s="113">
        <v>1.3953166678878384</v>
      </c>
      <c r="BF100" s="113">
        <v>4.1344073887832229</v>
      </c>
      <c r="BI100" s="115"/>
      <c r="BK100" s="116">
        <f t="shared" si="48"/>
        <v>4.3358747020088737</v>
      </c>
      <c r="BL100" s="113">
        <v>5.6624733005198413</v>
      </c>
      <c r="BM100" s="113">
        <v>1.8850311578170249</v>
      </c>
      <c r="BN100" s="113">
        <v>5.460119647689754</v>
      </c>
      <c r="BS100" s="116">
        <f t="shared" si="49"/>
        <v>3.7644498261169068</v>
      </c>
      <c r="BT100" s="113">
        <v>6.1191519339148863</v>
      </c>
      <c r="BU100" s="113">
        <v>0</v>
      </c>
      <c r="BV100" s="113">
        <v>5.1741975444358346</v>
      </c>
      <c r="CA100" s="116">
        <f t="shared" si="50"/>
        <v>4.0305883408613576</v>
      </c>
      <c r="CB100" s="113">
        <v>5.5204483907498592</v>
      </c>
      <c r="CC100" s="113">
        <v>0.70650843088516546</v>
      </c>
      <c r="CD100" s="113">
        <v>5.8648082009490503</v>
      </c>
      <c r="CI100" s="116">
        <f t="shared" si="51"/>
        <v>6.5742245323958395</v>
      </c>
      <c r="CJ100" s="113">
        <v>6.4239552953504777</v>
      </c>
      <c r="CK100" s="113">
        <v>2.5050823012309085</v>
      </c>
      <c r="CL100" s="113">
        <v>10.793636000606133</v>
      </c>
      <c r="CQ100" s="116">
        <f t="shared" si="52"/>
        <v>4.089294101917968</v>
      </c>
      <c r="CR100" s="113">
        <v>7.0931173052828189</v>
      </c>
      <c r="CS100" s="113">
        <v>1.6353991401250916</v>
      </c>
      <c r="CT100" s="113">
        <v>6.5431890637108445</v>
      </c>
      <c r="CY100" s="118">
        <v>45854</v>
      </c>
      <c r="CZ100" s="113">
        <v>24.588333333333328</v>
      </c>
      <c r="DA100" s="113">
        <v>24.6</v>
      </c>
    </row>
    <row r="101" spans="4:105">
      <c r="D101" s="115">
        <f t="shared" si="53"/>
        <v>100</v>
      </c>
      <c r="E101" s="116">
        <f t="shared" si="29"/>
        <v>2.4727175673331261</v>
      </c>
      <c r="F101" s="116">
        <f t="shared" si="30"/>
        <v>0.77271756733312613</v>
      </c>
      <c r="G101" s="116">
        <f t="shared" si="31"/>
        <v>0.77271756733312613</v>
      </c>
      <c r="H101" s="119">
        <f t="shared" si="32"/>
        <v>1.4583540368546882e-003</v>
      </c>
      <c r="I101" s="119">
        <f t="shared" si="54"/>
        <v>0.35496374965154937</v>
      </c>
      <c r="K101" s="116">
        <f t="shared" si="33"/>
        <v>3.1280074340978437</v>
      </c>
      <c r="L101" s="116">
        <f t="shared" si="34"/>
        <v>3.8446240505475742</v>
      </c>
      <c r="M101" s="116">
        <f t="shared" si="35"/>
        <v>8.4024072800514311</v>
      </c>
      <c r="N101" s="116">
        <f t="shared" si="36"/>
        <v>4.3791469265940286</v>
      </c>
      <c r="O101" s="116">
        <f t="shared" si="37"/>
        <v>1.7046960403976943</v>
      </c>
      <c r="P101" s="116">
        <f t="shared" si="38"/>
        <v>2.3480855120212198</v>
      </c>
      <c r="Q101" s="116">
        <f t="shared" si="39"/>
        <v>2.4727175673331261</v>
      </c>
      <c r="R101" s="116">
        <f t="shared" si="40"/>
        <v>3.6433289957417507</v>
      </c>
      <c r="S101" s="116">
        <f t="shared" si="41"/>
        <v>6.5528003627384237</v>
      </c>
      <c r="T101" s="116">
        <f t="shared" si="42"/>
        <v>4.3885648427601813</v>
      </c>
      <c r="W101" s="116">
        <f t="shared" si="43"/>
        <v>3.1280074340978437</v>
      </c>
      <c r="X101" s="113">
        <v>3.4484663759352285</v>
      </c>
      <c r="Y101" s="113">
        <v>1.5920892761992753</v>
      </c>
      <c r="Z101" s="113">
        <v>4.3434666501590256</v>
      </c>
      <c r="AC101" s="115"/>
      <c r="AE101" s="116">
        <f t="shared" si="44"/>
        <v>3.8446240505475742</v>
      </c>
      <c r="AF101" s="113">
        <v>3.8343731968255144</v>
      </c>
      <c r="AG101" s="113">
        <v>2.4021286650095623</v>
      </c>
      <c r="AH101" s="113">
        <v>5.2973702898076462</v>
      </c>
      <c r="AK101" s="115"/>
      <c r="AM101" s="116">
        <f t="shared" si="45"/>
        <v>8.4024072800514311</v>
      </c>
      <c r="AN101" s="113">
        <v>3.4796424516481754</v>
      </c>
      <c r="AO101" s="113">
        <v>3.9786601254843843</v>
      </c>
      <c r="AP101" s="113">
        <v>12.826154434618479</v>
      </c>
      <c r="AS101" s="115"/>
      <c r="AU101" s="116">
        <f t="shared" si="46"/>
        <v>4.3791469265940286</v>
      </c>
      <c r="AV101" s="113">
        <v>4.7467880367939213</v>
      </c>
      <c r="AW101" s="113">
        <v>3.0363948008126389</v>
      </c>
      <c r="AX101" s="113">
        <v>5.3542579421755256</v>
      </c>
      <c r="BA101" s="115"/>
      <c r="BC101" s="116">
        <f t="shared" si="47"/>
        <v>1.7046960403976943</v>
      </c>
      <c r="BD101" s="113">
        <v>1.3840488447401531</v>
      </c>
      <c r="BE101" s="113">
        <v>0.59588890567668562</v>
      </c>
      <c r="BF101" s="113">
        <v>3.1341503707762439</v>
      </c>
      <c r="BI101" s="115"/>
      <c r="BK101" s="116">
        <f t="shared" si="48"/>
        <v>2.3480855120212198</v>
      </c>
      <c r="BL101" s="113">
        <v>2.0002089913968719</v>
      </c>
      <c r="BM101" s="113">
        <v>1.3710879720369733</v>
      </c>
      <c r="BN101" s="113">
        <v>3.6729595726298139</v>
      </c>
      <c r="BS101" s="116">
        <f t="shared" si="49"/>
        <v>2.4727175673331261</v>
      </c>
      <c r="BT101" s="113">
        <v>3.154074543654902</v>
      </c>
      <c r="BU101" s="113">
        <v>0</v>
      </c>
      <c r="BV101" s="113">
        <v>4.2640781583444767</v>
      </c>
      <c r="CA101" s="116">
        <f t="shared" si="50"/>
        <v>3.6433289957417507</v>
      </c>
      <c r="CB101" s="113">
        <v>3.3912404682487938</v>
      </c>
      <c r="CC101" s="113">
        <v>2.4752850076109736</v>
      </c>
      <c r="CD101" s="113">
        <v>5.0634615113654853</v>
      </c>
      <c r="CI101" s="116">
        <f t="shared" si="51"/>
        <v>6.5528003627384237</v>
      </c>
      <c r="CJ101" s="113">
        <v>4.0487309725595209</v>
      </c>
      <c r="CK101" s="113">
        <v>3.6183847186347169</v>
      </c>
      <c r="CL101" s="113">
        <v>11.991285397021034</v>
      </c>
      <c r="CQ101" s="116">
        <f t="shared" si="52"/>
        <v>4.3885648427601813</v>
      </c>
      <c r="CR101" s="113">
        <v>3.7195847860393587</v>
      </c>
      <c r="CS101" s="113">
        <v>3.9802962821601882</v>
      </c>
      <c r="CT101" s="113">
        <v>4.7968334033601741</v>
      </c>
      <c r="CY101" s="118">
        <v>45855</v>
      </c>
      <c r="CZ101" s="113">
        <v>24.563333333333333</v>
      </c>
      <c r="DA101" s="113">
        <v>25.3</v>
      </c>
    </row>
    <row r="102" spans="4:105">
      <c r="D102" s="115">
        <f t="shared" si="53"/>
        <v>101</v>
      </c>
      <c r="E102" s="116">
        <f t="shared" si="29"/>
        <v>2.8711994691784652</v>
      </c>
      <c r="F102" s="116">
        <f t="shared" si="30"/>
        <v>1.1711994691784653</v>
      </c>
      <c r="G102" s="116">
        <f t="shared" si="31"/>
        <v>1.1711994691784653</v>
      </c>
      <c r="H102" s="119">
        <f t="shared" si="32"/>
        <v>2.2104110816755082e-003</v>
      </c>
      <c r="I102" s="119">
        <f t="shared" si="54"/>
        <v>0.41216665544068698</v>
      </c>
      <c r="K102" s="116">
        <f t="shared" si="33"/>
        <v>4.6217474714779145</v>
      </c>
      <c r="L102" s="116">
        <f t="shared" si="34"/>
        <v>4.9291721450949213</v>
      </c>
      <c r="M102" s="116">
        <f t="shared" si="35"/>
        <v>11.522020831127664</v>
      </c>
      <c r="N102" s="116">
        <f t="shared" si="36"/>
        <v>5.3585607963338289</v>
      </c>
      <c r="O102" s="116">
        <f t="shared" si="37"/>
        <v>1.9316022489727842</v>
      </c>
      <c r="P102" s="116">
        <f t="shared" si="38"/>
        <v>2.9079346957282879</v>
      </c>
      <c r="Q102" s="116">
        <f t="shared" si="39"/>
        <v>2.8711994691784652</v>
      </c>
      <c r="R102" s="116">
        <f t="shared" si="40"/>
        <v>3.8729081894166071</v>
      </c>
      <c r="S102" s="116">
        <f t="shared" si="41"/>
        <v>7.1094559012178351</v>
      </c>
      <c r="T102" s="116">
        <f t="shared" si="42"/>
        <v>4.5628038563364184</v>
      </c>
      <c r="W102" s="116">
        <f t="shared" si="43"/>
        <v>4.6217474714779145</v>
      </c>
      <c r="X102" s="113">
        <v>3.2304500635804496</v>
      </c>
      <c r="Y102" s="113">
        <v>5.3487138935700473</v>
      </c>
      <c r="Z102" s="113">
        <v>5.2860784572832467</v>
      </c>
      <c r="AC102" s="115"/>
      <c r="AE102" s="116">
        <f t="shared" si="44"/>
        <v>4.9291721450949213</v>
      </c>
      <c r="AF102" s="113">
        <v>3.0781452456887703</v>
      </c>
      <c r="AG102" s="113">
        <v>6.9625831528020719</v>
      </c>
      <c r="AH102" s="113">
        <v>4.7467880367939213</v>
      </c>
      <c r="AK102" s="115"/>
      <c r="AM102" s="116">
        <f t="shared" si="45"/>
        <v>11.522020831127664</v>
      </c>
      <c r="AN102" s="113">
        <v>2.5121755427477508</v>
      </c>
      <c r="AO102" s="113">
        <v>7.5887855076875592</v>
      </c>
      <c r="AP102" s="113">
        <v>15.455256154567769</v>
      </c>
      <c r="AS102" s="115"/>
      <c r="AU102" s="116">
        <f t="shared" si="46"/>
        <v>5.3585607963338289</v>
      </c>
      <c r="AV102" s="113">
        <v>2.8619484952189107</v>
      </c>
      <c r="AW102" s="113">
        <v>7.2706114009350573</v>
      </c>
      <c r="AX102" s="113">
        <v>5.9431224928475164</v>
      </c>
      <c r="BA102" s="115"/>
      <c r="BC102" s="116">
        <f t="shared" si="47"/>
        <v>1.9316022489727842</v>
      </c>
      <c r="BD102" s="113">
        <v>0.98244710575044991</v>
      </c>
      <c r="BE102" s="113">
        <v>1.6541349179096845</v>
      </c>
      <c r="BF102" s="113">
        <v>3.1582247232582183</v>
      </c>
      <c r="BI102" s="115"/>
      <c r="BK102" s="116">
        <f t="shared" si="48"/>
        <v>2.9079346957282879</v>
      </c>
      <c r="BL102" s="113">
        <v>1.6278694458691449</v>
      </c>
      <c r="BM102" s="113">
        <v>2.6816348621765758</v>
      </c>
      <c r="BN102" s="113">
        <v>4.4142997791391414</v>
      </c>
      <c r="BS102" s="116">
        <f t="shared" si="49"/>
        <v>2.8711994691784652</v>
      </c>
      <c r="BT102" s="113">
        <v>0.87084423858709714</v>
      </c>
      <c r="BU102" s="113">
        <v>4.8460424131627065</v>
      </c>
      <c r="BV102" s="113">
        <v>2.8967117557855917</v>
      </c>
      <c r="CA102" s="116">
        <f t="shared" si="50"/>
        <v>3.8729081894166071</v>
      </c>
      <c r="CB102" s="113">
        <v>1.9079656634792739</v>
      </c>
      <c r="CC102" s="113">
        <v>4.9762527919262691</v>
      </c>
      <c r="CD102" s="113">
        <v>4.7345061128442776</v>
      </c>
      <c r="CI102" s="116">
        <f t="shared" si="51"/>
        <v>7.1094559012178351</v>
      </c>
      <c r="CJ102" s="113">
        <v>2.4089832357564291</v>
      </c>
      <c r="CK102" s="113">
        <v>4.4458455933582099</v>
      </c>
      <c r="CL102" s="113">
        <v>14.473538874538868</v>
      </c>
      <c r="CQ102" s="116">
        <f t="shared" si="52"/>
        <v>4.5628038563364184</v>
      </c>
      <c r="CR102" s="113">
        <v>2.0397173113049623</v>
      </c>
      <c r="CS102" s="113">
        <v>4.8236492396748316</v>
      </c>
      <c r="CT102" s="113">
        <v>4.3019584729980052</v>
      </c>
      <c r="CY102" s="118">
        <v>45856</v>
      </c>
      <c r="CZ102" s="113">
        <v>24.713333333333338</v>
      </c>
      <c r="DA102" s="113">
        <v>25</v>
      </c>
    </row>
    <row r="103" spans="4:105">
      <c r="D103" s="115">
        <f t="shared" si="53"/>
        <v>102</v>
      </c>
      <c r="E103" s="116">
        <f t="shared" si="29"/>
        <v>2.7559777109219366</v>
      </c>
      <c r="F103" s="116">
        <f t="shared" si="30"/>
        <v>1.0559777109219366</v>
      </c>
      <c r="G103" s="116">
        <f t="shared" si="31"/>
        <v>1.0559777109219366</v>
      </c>
      <c r="H103" s="119">
        <f t="shared" si="32"/>
        <v>1.9929524352170895e-003</v>
      </c>
      <c r="I103" s="119">
        <f t="shared" si="54"/>
        <v>0.39562633239995537</v>
      </c>
      <c r="K103" s="116">
        <f t="shared" si="33"/>
        <v>4.3428382814255126</v>
      </c>
      <c r="L103" s="116">
        <f t="shared" si="34"/>
        <v>4.961732405304712</v>
      </c>
      <c r="M103" s="116">
        <f t="shared" si="35"/>
        <v>10.717857460668094</v>
      </c>
      <c r="N103" s="116">
        <f t="shared" si="36"/>
        <v>4.8901127159569784</v>
      </c>
      <c r="O103" s="116">
        <f t="shared" si="37"/>
        <v>2.3005850441132858</v>
      </c>
      <c r="P103" s="116">
        <f t="shared" si="38"/>
        <v>2.8879645566624941</v>
      </c>
      <c r="Q103" s="116">
        <f t="shared" si="39"/>
        <v>2.7559777109219366</v>
      </c>
      <c r="R103" s="116">
        <f t="shared" si="40"/>
        <v>3.6055933765928772</v>
      </c>
      <c r="S103" s="116">
        <f t="shared" si="41"/>
        <v>7.4427371237819768</v>
      </c>
      <c r="T103" s="116">
        <f t="shared" si="42"/>
        <v>2.7987721250047959</v>
      </c>
      <c r="W103" s="116">
        <f t="shared" si="43"/>
        <v>4.3428382814255126</v>
      </c>
      <c r="X103" s="113">
        <v>4.1381596511222742</v>
      </c>
      <c r="Y103" s="113">
        <v>3.8371208366915561</v>
      </c>
      <c r="Z103" s="113">
        <v>5.053234356462708</v>
      </c>
      <c r="AC103" s="115"/>
      <c r="AE103" s="116">
        <f t="shared" si="44"/>
        <v>4.961732405304712</v>
      </c>
      <c r="AF103" s="113">
        <v>4.3610643736669115</v>
      </c>
      <c r="AG103" s="113">
        <v>5.3630001510901701</v>
      </c>
      <c r="AH103" s="113">
        <v>5.1611326911570536</v>
      </c>
      <c r="AK103" s="115"/>
      <c r="AM103" s="116">
        <f t="shared" si="45"/>
        <v>10.717857460668094</v>
      </c>
      <c r="AN103" s="113">
        <v>3.9091195597126416</v>
      </c>
      <c r="AO103" s="113">
        <v>5.0385952011474906</v>
      </c>
      <c r="AP103" s="113">
        <v>16.397119720188698</v>
      </c>
      <c r="AS103" s="115"/>
      <c r="AU103" s="116">
        <f t="shared" si="46"/>
        <v>4.8901127159569784</v>
      </c>
      <c r="AV103" s="113">
        <v>3.9327218165327213</v>
      </c>
      <c r="AW103" s="113">
        <v>5.0992932782624054</v>
      </c>
      <c r="AX103" s="113">
        <v>5.6383230530758093</v>
      </c>
      <c r="BA103" s="115"/>
      <c r="BC103" s="116">
        <f t="shared" si="47"/>
        <v>2.3005850441132858</v>
      </c>
      <c r="BD103" s="113">
        <v>1.670160079775765</v>
      </c>
      <c r="BE103" s="113">
        <v>2.1904880969861327</v>
      </c>
      <c r="BF103" s="113">
        <v>3.0411069555779595</v>
      </c>
      <c r="BI103" s="115"/>
      <c r="BK103" s="116">
        <f t="shared" si="48"/>
        <v>2.8879645566624941</v>
      </c>
      <c r="BL103" s="113">
        <v>2.9314005556804057</v>
      </c>
      <c r="BM103" s="113">
        <v>3.3687730381420997</v>
      </c>
      <c r="BN103" s="113">
        <v>2.3637200761649777</v>
      </c>
      <c r="BS103" s="116">
        <f t="shared" si="49"/>
        <v>2.7559777109219366</v>
      </c>
      <c r="BT103" s="113">
        <v>2.3512315037113574</v>
      </c>
      <c r="BU103" s="113">
        <v>4.8460424131627065</v>
      </c>
      <c r="BV103" s="113">
        <v>1.0706592158917463</v>
      </c>
      <c r="CA103" s="116">
        <f t="shared" si="50"/>
        <v>3.6055933765928772</v>
      </c>
      <c r="CB103" s="113">
        <v>3.071451082631361</v>
      </c>
      <c r="CC103" s="113">
        <v>4.2326309634240982</v>
      </c>
      <c r="CD103" s="113">
        <v>3.5126980837231736</v>
      </c>
      <c r="CI103" s="116">
        <f t="shared" si="51"/>
        <v>7.4427371237819768</v>
      </c>
      <c r="CJ103" s="113">
        <v>3.5864050309726379</v>
      </c>
      <c r="CK103" s="113">
        <v>4.0060280978385352</v>
      </c>
      <c r="CL103" s="113">
        <v>14.735778242534755</v>
      </c>
      <c r="CQ103" s="116">
        <f t="shared" si="52"/>
        <v>2.7987721250047959</v>
      </c>
      <c r="CR103" s="113">
        <v>3.3255992261899845</v>
      </c>
      <c r="CS103" s="113">
        <v>4.4641185015523321</v>
      </c>
      <c r="CT103" s="113">
        <v>1.1334257484572596</v>
      </c>
      <c r="CY103" s="118">
        <v>45857</v>
      </c>
      <c r="CZ103" s="113">
        <v>24.607083333333335</v>
      </c>
      <c r="DA103" s="113">
        <v>25.5</v>
      </c>
    </row>
    <row r="104" spans="4:105">
      <c r="D104" s="115">
        <f t="shared" si="53"/>
        <v>103</v>
      </c>
      <c r="E104" s="116">
        <f t="shared" si="29"/>
        <v>2.5721847048951982</v>
      </c>
      <c r="F104" s="116">
        <f t="shared" si="30"/>
        <v>0.87218470489519828</v>
      </c>
      <c r="G104" s="116">
        <f t="shared" si="31"/>
        <v>0.87218470489519828</v>
      </c>
      <c r="H104" s="119">
        <f t="shared" si="32"/>
        <v>1.6460789026147187e-003</v>
      </c>
      <c r="I104" s="119">
        <f t="shared" si="54"/>
        <v>0.36924246412447609</v>
      </c>
      <c r="K104" s="116">
        <f t="shared" si="33"/>
        <v>3.811048487854876</v>
      </c>
      <c r="L104" s="116">
        <f t="shared" si="34"/>
        <v>3.7470976734077528</v>
      </c>
      <c r="M104" s="116">
        <f t="shared" si="35"/>
        <v>8.8600463480861595</v>
      </c>
      <c r="N104" s="116">
        <f t="shared" si="36"/>
        <v>3.6576382102254965</v>
      </c>
      <c r="O104" s="116">
        <f t="shared" si="37"/>
        <v>2.0567935773557986</v>
      </c>
      <c r="P104" s="116">
        <f t="shared" si="38"/>
        <v>2.2797050180358611</v>
      </c>
      <c r="Q104" s="116">
        <f t="shared" si="39"/>
        <v>2.5721847048951982</v>
      </c>
      <c r="R104" s="116">
        <f t="shared" si="40"/>
        <v>2.8741666939060964</v>
      </c>
      <c r="S104" s="116">
        <f t="shared" si="41"/>
        <v>6.2329250973493329</v>
      </c>
      <c r="T104" s="116">
        <f t="shared" si="42"/>
        <v>3.9765829145798843</v>
      </c>
      <c r="W104" s="116">
        <f t="shared" si="43"/>
        <v>3.811048487854876</v>
      </c>
      <c r="X104" s="113">
        <v>1.474710790579753</v>
      </c>
      <c r="Y104" s="113">
        <v>3.6132565412640547</v>
      </c>
      <c r="Z104" s="113">
        <v>6.3451781317208207</v>
      </c>
      <c r="AC104" s="115"/>
      <c r="AE104" s="116">
        <f t="shared" si="44"/>
        <v>3.7470976734077528</v>
      </c>
      <c r="AF104" s="113">
        <v>1.3271703653263689</v>
      </c>
      <c r="AG104" s="113">
        <v>4.3608925077702825</v>
      </c>
      <c r="AH104" s="113">
        <v>5.553230147126607</v>
      </c>
      <c r="AK104" s="115"/>
      <c r="AM104" s="116">
        <f t="shared" si="45"/>
        <v>8.8600463480861595</v>
      </c>
      <c r="AN104" s="113">
        <v>1.0858666625397564</v>
      </c>
      <c r="AO104" s="113">
        <v>4.3368524975254905</v>
      </c>
      <c r="AP104" s="113">
        <v>13.383240198646828</v>
      </c>
      <c r="AS104" s="115"/>
      <c r="AU104" s="116">
        <f t="shared" si="46"/>
        <v>3.6576382102254965</v>
      </c>
      <c r="AV104" s="113">
        <v>0.98314052705316879</v>
      </c>
      <c r="AW104" s="113">
        <v>4.9958227428363928</v>
      </c>
      <c r="AX104" s="113">
        <v>4.9939513607869284</v>
      </c>
      <c r="BA104" s="115"/>
      <c r="BC104" s="116">
        <f t="shared" si="47"/>
        <v>2.0567935773557986</v>
      </c>
      <c r="BD104" s="113">
        <v>0.37120035528700085</v>
      </c>
      <c r="BE104" s="113">
        <v>2.4795616476449913</v>
      </c>
      <c r="BF104" s="113">
        <v>3.3196187291354038</v>
      </c>
      <c r="BI104" s="115"/>
      <c r="BK104" s="116">
        <f t="shared" si="48"/>
        <v>2.2797050180358611</v>
      </c>
      <c r="BL104" s="113">
        <v>0.54985572712076358</v>
      </c>
      <c r="BM104" s="113">
        <v>3.3782518390125755</v>
      </c>
      <c r="BN104" s="113">
        <v>2.9110074879742451</v>
      </c>
      <c r="BS104" s="116">
        <f t="shared" si="49"/>
        <v>2.5721847048951982</v>
      </c>
      <c r="BT104" s="113">
        <v>0.11414070742298479</v>
      </c>
      <c r="BU104" s="113">
        <v>4.8460424131627065</v>
      </c>
      <c r="BV104" s="113">
        <v>2.7563709940999037</v>
      </c>
      <c r="CA104" s="116">
        <f t="shared" si="50"/>
        <v>2.8741666939060964</v>
      </c>
      <c r="CB104" s="113">
        <v>1.0449917794272701</v>
      </c>
      <c r="CC104" s="113">
        <v>3.1156266838114144</v>
      </c>
      <c r="CD104" s="113">
        <v>4.4618816184796053</v>
      </c>
      <c r="CI104" s="116">
        <f t="shared" si="51"/>
        <v>6.2329250973493329</v>
      </c>
      <c r="CJ104" s="113">
        <v>1.1473409876090412</v>
      </c>
      <c r="CK104" s="113">
        <v>5.3372653224372639</v>
      </c>
      <c r="CL104" s="113">
        <v>12.214168982001691</v>
      </c>
      <c r="CQ104" s="116">
        <f t="shared" si="52"/>
        <v>3.9765829145798843</v>
      </c>
      <c r="CR104" s="113">
        <v>1.6172821573760376</v>
      </c>
      <c r="CS104" s="113">
        <v>4.4432877291401303</v>
      </c>
      <c r="CT104" s="113">
        <v>3.5098781000196388</v>
      </c>
      <c r="CY104" s="118">
        <v>45858</v>
      </c>
      <c r="CZ104" s="113">
        <v>24.830416666666665</v>
      </c>
      <c r="DA104" s="113">
        <v>26.4</v>
      </c>
    </row>
    <row r="105" spans="4:105">
      <c r="D105" s="115">
        <f t="shared" si="53"/>
        <v>104</v>
      </c>
      <c r="E105" s="116">
        <f t="shared" si="29"/>
        <v>3.9065150333874428</v>
      </c>
      <c r="F105" s="116">
        <f t="shared" si="30"/>
        <v>2.2065150333874426</v>
      </c>
      <c r="G105" s="116">
        <f t="shared" si="31"/>
        <v>2.2065150333874426</v>
      </c>
      <c r="H105" s="119">
        <f t="shared" si="32"/>
        <v>4.1643677358429642e-003</v>
      </c>
      <c r="I105" s="119">
        <f t="shared" si="54"/>
        <v>0.5607883579752726</v>
      </c>
      <c r="K105" s="116">
        <f t="shared" si="33"/>
        <v>4.6250247171896977</v>
      </c>
      <c r="L105" s="116">
        <f t="shared" si="34"/>
        <v>4.389407718458286</v>
      </c>
      <c r="M105" s="116">
        <f t="shared" si="35"/>
        <v>9.3120338194254764</v>
      </c>
      <c r="N105" s="116">
        <f t="shared" si="36"/>
        <v>5.3119630490420873</v>
      </c>
      <c r="O105" s="116">
        <f t="shared" si="37"/>
        <v>3.0150010401211449</v>
      </c>
      <c r="P105" s="116">
        <f t="shared" si="38"/>
        <v>3.4884635958352583</v>
      </c>
      <c r="Q105" s="116">
        <f t="shared" si="39"/>
        <v>3.9065150333874428</v>
      </c>
      <c r="R105" s="116">
        <f t="shared" si="40"/>
        <v>3.7542016258855071</v>
      </c>
      <c r="S105" s="116">
        <f t="shared" si="41"/>
        <v>6.8765663509184192</v>
      </c>
      <c r="T105" s="116">
        <f t="shared" si="42"/>
        <v>3.8551783968297091</v>
      </c>
      <c r="W105" s="116">
        <f t="shared" si="43"/>
        <v>4.6250247171896977</v>
      </c>
      <c r="X105" s="113">
        <v>4.0393524810364818</v>
      </c>
      <c r="Y105" s="113">
        <v>4.2247811119898211</v>
      </c>
      <c r="Z105" s="113">
        <v>5.6109405585427901</v>
      </c>
      <c r="AC105" s="115"/>
      <c r="AE105" s="116">
        <f t="shared" si="44"/>
        <v>4.389407718458286</v>
      </c>
      <c r="AF105" s="113">
        <v>3.7021534314177389</v>
      </c>
      <c r="AG105" s="113">
        <v>4.4702469811207255</v>
      </c>
      <c r="AH105" s="113">
        <v>4.9958227428363928</v>
      </c>
      <c r="AK105" s="115"/>
      <c r="AM105" s="116">
        <f t="shared" si="45"/>
        <v>9.3120338194254764</v>
      </c>
      <c r="AN105" s="113">
        <v>4.6071766239470415</v>
      </c>
      <c r="AO105" s="113">
        <v>3.9761551189072217</v>
      </c>
      <c r="AP105" s="113">
        <v>14.647912519943731</v>
      </c>
      <c r="AS105" s="115"/>
      <c r="AU105" s="116">
        <f t="shared" si="46"/>
        <v>5.3119630490420873</v>
      </c>
      <c r="AV105" s="113">
        <v>4.414036961197092</v>
      </c>
      <c r="AW105" s="113">
        <v>4.1472791862049281</v>
      </c>
      <c r="AX105" s="113">
        <v>7.3745729997242409</v>
      </c>
      <c r="BA105" s="115"/>
      <c r="BC105" s="116">
        <f t="shared" si="47"/>
        <v>3.0150010401211449</v>
      </c>
      <c r="BD105" s="113">
        <v>2.6526930246770881</v>
      </c>
      <c r="BE105" s="113">
        <v>2.7224738554802594</v>
      </c>
      <c r="BF105" s="113">
        <v>3.6698362402060858</v>
      </c>
      <c r="BI105" s="115"/>
      <c r="BK105" s="116">
        <f t="shared" si="48"/>
        <v>3.4884635958352583</v>
      </c>
      <c r="BL105" s="113">
        <v>3.5204489344641674</v>
      </c>
      <c r="BM105" s="113">
        <v>2.9142660889810497</v>
      </c>
      <c r="BN105" s="113">
        <v>4.0306757640605584</v>
      </c>
      <c r="BS105" s="116">
        <f t="shared" si="49"/>
        <v>3.9065150333874428</v>
      </c>
      <c r="BT105" s="113">
        <v>2.9069097247663302</v>
      </c>
      <c r="BU105" s="113">
        <v>4.8460424131627065</v>
      </c>
      <c r="BV105" s="113">
        <v>3.9665929622332912</v>
      </c>
      <c r="CA105" s="116">
        <f t="shared" si="50"/>
        <v>3.7542016258855071</v>
      </c>
      <c r="CB105" s="113">
        <v>3.5913232416931744</v>
      </c>
      <c r="CC105" s="113">
        <v>3.4322310506523546</v>
      </c>
      <c r="CD105" s="113">
        <v>4.2390505853109923</v>
      </c>
      <c r="CI105" s="116">
        <f t="shared" si="51"/>
        <v>6.8765663509184192</v>
      </c>
      <c r="CJ105" s="113">
        <v>4.0306757640605584</v>
      </c>
      <c r="CK105" s="113">
        <v>3.1345150185730928</v>
      </c>
      <c r="CL105" s="113">
        <v>13.464508270121607</v>
      </c>
      <c r="CQ105" s="116">
        <f t="shared" si="52"/>
        <v>3.8551783968297091</v>
      </c>
      <c r="CR105" s="113">
        <v>4.1783472399759676</v>
      </c>
      <c r="CS105" s="113">
        <v>3.4277199300924326</v>
      </c>
      <c r="CT105" s="113">
        <v>4.2826368635669851</v>
      </c>
      <c r="CY105" s="118">
        <v>45859</v>
      </c>
      <c r="CZ105" s="113">
        <v>25.308695652173913</v>
      </c>
      <c r="DA105" s="113">
        <v>26.9</v>
      </c>
    </row>
    <row r="106" spans="4:105">
      <c r="D106" s="115">
        <f t="shared" si="53"/>
        <v>105</v>
      </c>
      <c r="E106" s="116">
        <f t="shared" si="29"/>
        <v>2.3549343629658974</v>
      </c>
      <c r="F106" s="116">
        <f t="shared" si="30"/>
        <v>0.65493436296589747</v>
      </c>
      <c r="G106" s="116">
        <f t="shared" si="31"/>
        <v>0.65493436296589747</v>
      </c>
      <c r="H106" s="119">
        <f t="shared" si="32"/>
        <v>1.2360611593218843e-003</v>
      </c>
      <c r="I106" s="119">
        <f t="shared" si="54"/>
        <v>0.33805572569422465</v>
      </c>
      <c r="K106" s="116">
        <f t="shared" si="33"/>
        <v>2.8763331799796945</v>
      </c>
      <c r="L106" s="116">
        <f t="shared" si="34"/>
        <v>3.6149246247074149</v>
      </c>
      <c r="M106" s="116">
        <f t="shared" si="35"/>
        <v>8.1433791352820641</v>
      </c>
      <c r="N106" s="116">
        <f t="shared" si="36"/>
        <v>3.0998265363195645</v>
      </c>
      <c r="O106" s="116">
        <f t="shared" si="37"/>
        <v>1.8136205833802228</v>
      </c>
      <c r="P106" s="116">
        <f t="shared" si="38"/>
        <v>2.2842486715017469</v>
      </c>
      <c r="Q106" s="116">
        <f t="shared" si="39"/>
        <v>2.3549343629658974</v>
      </c>
      <c r="R106" s="116">
        <f t="shared" si="40"/>
        <v>2.3327947213233533</v>
      </c>
      <c r="S106" s="116">
        <f t="shared" si="41"/>
        <v>6.1589269359653187</v>
      </c>
      <c r="T106" s="116">
        <f t="shared" si="42"/>
        <v>2.1914811373907175</v>
      </c>
      <c r="W106" s="116">
        <f t="shared" si="43"/>
        <v>2.8763331799796945</v>
      </c>
      <c r="X106" s="113">
        <v>4.127422888682128</v>
      </c>
      <c r="Y106" s="113">
        <v>3.6518131153518127</v>
      </c>
      <c r="Z106" s="113">
        <v>0.84976353590514397</v>
      </c>
      <c r="AC106" s="115"/>
      <c r="AE106" s="116">
        <f t="shared" si="44"/>
        <v>3.6149246247074149</v>
      </c>
      <c r="AF106" s="113">
        <v>4.916427012778624</v>
      </c>
      <c r="AG106" s="113">
        <v>4.862327321757502</v>
      </c>
      <c r="AH106" s="113">
        <v>1.0660195395861192</v>
      </c>
      <c r="AK106" s="115"/>
      <c r="AM106" s="116">
        <f t="shared" si="45"/>
        <v>8.1433791352820641</v>
      </c>
      <c r="AN106" s="113">
        <v>4.916427012778624</v>
      </c>
      <c r="AO106" s="113">
        <v>4.1472791862049281</v>
      </c>
      <c r="AP106" s="113">
        <v>12.139479084359198</v>
      </c>
      <c r="AS106" s="115"/>
      <c r="AU106" s="116">
        <f t="shared" si="46"/>
        <v>3.0998265363195645</v>
      </c>
      <c r="AV106" s="113">
        <v>4.767111245413485</v>
      </c>
      <c r="AW106" s="113">
        <v>3.8084572551853699</v>
      </c>
      <c r="AX106" s="113">
        <v>0.72391110835983763</v>
      </c>
      <c r="BA106" s="115"/>
      <c r="BC106" s="116">
        <f t="shared" si="47"/>
        <v>1.8136205833802228</v>
      </c>
      <c r="BD106" s="113">
        <v>2.4658283013686075</v>
      </c>
      <c r="BE106" s="113">
        <v>2.7036364493962139</v>
      </c>
      <c r="BF106" s="113">
        <v>0.27139699937584749</v>
      </c>
      <c r="BI106" s="115"/>
      <c r="BK106" s="116">
        <f t="shared" si="48"/>
        <v>2.2842486715017469</v>
      </c>
      <c r="BL106" s="113">
        <v>3.065330328527581</v>
      </c>
      <c r="BM106" s="113">
        <v>3.2510887135423454</v>
      </c>
      <c r="BN106" s="113">
        <v>0.53632697243531524</v>
      </c>
      <c r="BS106" s="116">
        <f t="shared" si="49"/>
        <v>2.3549343629658974</v>
      </c>
      <c r="BT106" s="113">
        <v>2.1074146008627119</v>
      </c>
      <c r="BU106" s="113">
        <v>4.8460424131627065</v>
      </c>
      <c r="BV106" s="113">
        <v>0.11134607487227358</v>
      </c>
      <c r="CA106" s="116">
        <f t="shared" si="50"/>
        <v>2.3327947213233533</v>
      </c>
      <c r="CB106" s="113">
        <v>3.8135024268807092</v>
      </c>
      <c r="CC106" s="113">
        <v>2.5741732879892654</v>
      </c>
      <c r="CD106" s="113">
        <v>0.61070844910008459</v>
      </c>
      <c r="CI106" s="116">
        <f t="shared" si="51"/>
        <v>6.1589269359653187</v>
      </c>
      <c r="CJ106" s="113">
        <v>3.4324926235860174</v>
      </c>
      <c r="CK106" s="113">
        <v>3.0530027872889067</v>
      </c>
      <c r="CL106" s="113">
        <v>11.991285397021034</v>
      </c>
      <c r="CQ106" s="116">
        <f t="shared" si="52"/>
        <v>2.1914811373907175</v>
      </c>
      <c r="CR106" s="113">
        <v>2.9587729890629055</v>
      </c>
      <c r="CS106" s="113">
        <v>3.5538359662144536</v>
      </c>
      <c r="CT106" s="113">
        <v>0.82912630856698166</v>
      </c>
      <c r="CY106" s="118">
        <v>45860</v>
      </c>
      <c r="CZ106" s="113">
        <v>25.545833333333331</v>
      </c>
      <c r="DA106" s="113">
        <v>26.8</v>
      </c>
    </row>
    <row r="107" spans="4:105">
      <c r="D107" s="115">
        <f t="shared" si="53"/>
        <v>106</v>
      </c>
      <c r="E107" s="116">
        <f t="shared" si="29"/>
        <v>4.654499967459917</v>
      </c>
      <c r="F107" s="116">
        <f t="shared" si="30"/>
        <v>2.9544999674599168</v>
      </c>
      <c r="G107" s="116">
        <f t="shared" si="31"/>
        <v>2.9544999674599168</v>
      </c>
      <c r="H107" s="119">
        <f t="shared" si="32"/>
        <v>5.5760437404093451e-003</v>
      </c>
      <c r="I107" s="119">
        <f t="shared" si="54"/>
        <v>0.66816315095156364</v>
      </c>
      <c r="K107" s="116">
        <f t="shared" si="33"/>
        <v>5.3203043066578823</v>
      </c>
      <c r="L107" s="116">
        <f t="shared" si="34"/>
        <v>5.9235291101554504</v>
      </c>
      <c r="M107" s="116">
        <f t="shared" si="35"/>
        <v>9.9140146149924533</v>
      </c>
      <c r="N107" s="116">
        <f t="shared" si="36"/>
        <v>6.4583630784615265</v>
      </c>
      <c r="O107" s="116">
        <f t="shared" si="37"/>
        <v>4.2645976120553719</v>
      </c>
      <c r="P107" s="116">
        <f t="shared" si="38"/>
        <v>4.8202704820925435</v>
      </c>
      <c r="Q107" s="116">
        <f t="shared" si="39"/>
        <v>4.654499967459917</v>
      </c>
      <c r="R107" s="116">
        <f t="shared" si="40"/>
        <v>3.9831626716674076</v>
      </c>
      <c r="S107" s="116">
        <f t="shared" si="41"/>
        <v>7.4882893863726165</v>
      </c>
      <c r="T107" s="116">
        <f t="shared" si="42"/>
        <v>4.9386706127454527</v>
      </c>
      <c r="W107" s="116">
        <f t="shared" si="43"/>
        <v>5.3203043066578823</v>
      </c>
      <c r="X107" s="113">
        <v>5.9849428011808277</v>
      </c>
      <c r="Y107" s="113">
        <v>4.0505708923363963</v>
      </c>
      <c r="Z107" s="113">
        <v>5.9253992264564221</v>
      </c>
      <c r="AC107" s="115"/>
      <c r="AE107" s="116">
        <f t="shared" si="44"/>
        <v>5.9235291101554504</v>
      </c>
      <c r="AF107" s="113">
        <v>6.5114777834765798</v>
      </c>
      <c r="AG107" s="113">
        <v>5.0401937148918332</v>
      </c>
      <c r="AH107" s="113">
        <v>6.2189158320979372</v>
      </c>
      <c r="AK107" s="115"/>
      <c r="AM107" s="116">
        <f t="shared" si="45"/>
        <v>9.9140146149924533</v>
      </c>
      <c r="AN107" s="113">
        <v>7.3735539528987655</v>
      </c>
      <c r="AO107" s="113">
        <v>3.9078554961254945</v>
      </c>
      <c r="AP107" s="113">
        <v>15.920173733859411</v>
      </c>
      <c r="AS107" s="115"/>
      <c r="AU107" s="116">
        <f t="shared" si="46"/>
        <v>6.4583630784615265</v>
      </c>
      <c r="AV107" s="113">
        <v>7.8239542051172712</v>
      </c>
      <c r="AW107" s="113">
        <v>4.2509527211376943</v>
      </c>
      <c r="AX107" s="113">
        <v>7.3001823091296156</v>
      </c>
      <c r="BA107" s="115"/>
      <c r="BC107" s="116">
        <f t="shared" si="47"/>
        <v>4.2645976120553719</v>
      </c>
      <c r="BD107" s="113">
        <v>4.6668346262731877</v>
      </c>
      <c r="BE107" s="113">
        <v>3.9815110959791071</v>
      </c>
      <c r="BF107" s="113">
        <v>4.1454471139138223</v>
      </c>
      <c r="BI107" s="115"/>
      <c r="BK107" s="116">
        <f t="shared" si="48"/>
        <v>4.8202704820925435</v>
      </c>
      <c r="BL107" s="113">
        <v>5.4749354500862299</v>
      </c>
      <c r="BM107" s="113">
        <v>4.414036961197092</v>
      </c>
      <c r="BN107" s="113">
        <v>4.5718390349943068</v>
      </c>
      <c r="BS107" s="116">
        <f t="shared" si="49"/>
        <v>4.654499967459917</v>
      </c>
      <c r="BT107" s="113">
        <v>4.620109853873041</v>
      </c>
      <c r="BU107" s="113">
        <v>4.8460424131627065</v>
      </c>
      <c r="BV107" s="113">
        <v>4.4973476353440027</v>
      </c>
      <c r="CA107" s="116">
        <f t="shared" si="50"/>
        <v>3.9831626716674076</v>
      </c>
      <c r="CB107" s="113">
        <v>4.5656282969193924</v>
      </c>
      <c r="CC107" s="113">
        <v>2.343666003190997</v>
      </c>
      <c r="CD107" s="113">
        <v>5.0401937148918332</v>
      </c>
      <c r="CI107" s="116">
        <f t="shared" si="51"/>
        <v>7.4882893863726165</v>
      </c>
      <c r="CJ107" s="113">
        <v>4.8688973743727963</v>
      </c>
      <c r="CK107" s="113">
        <v>2.8601925422102954</v>
      </c>
      <c r="CL107" s="113">
        <v>14.735778242534755</v>
      </c>
      <c r="CQ107" s="116">
        <f t="shared" si="52"/>
        <v>4.9386706127454527</v>
      </c>
      <c r="CR107" s="113">
        <v>4.9342081464048997</v>
      </c>
      <c r="CS107" s="113">
        <v>3.9786601254843843</v>
      </c>
      <c r="CT107" s="113">
        <v>5.898681100006522</v>
      </c>
      <c r="CY107" s="118">
        <v>45861</v>
      </c>
      <c r="CZ107" s="113">
        <v>25.570416666666663</v>
      </c>
      <c r="DA107" s="113">
        <v>26.7</v>
      </c>
    </row>
    <row r="108" spans="4:105">
      <c r="D108" s="115">
        <f t="shared" si="53"/>
        <v>107</v>
      </c>
      <c r="E108" s="116">
        <f t="shared" si="29"/>
        <v>5.1252226533553786</v>
      </c>
      <c r="F108" s="116">
        <f t="shared" si="30"/>
        <v>3.4252226533553785</v>
      </c>
      <c r="G108" s="116">
        <f t="shared" si="31"/>
        <v>3.4252226533553785</v>
      </c>
      <c r="H108" s="119">
        <f t="shared" si="32"/>
        <v>6.4644412070076155e-003</v>
      </c>
      <c r="I108" s="119">
        <f t="shared" si="54"/>
        <v>0.73573637154048466</v>
      </c>
      <c r="K108" s="116">
        <f t="shared" si="33"/>
        <v>5.462241224457153</v>
      </c>
      <c r="L108" s="116">
        <f t="shared" si="34"/>
        <v>5.4424311515259873</v>
      </c>
      <c r="M108" s="116">
        <f t="shared" si="35"/>
        <v>9.2904879544250569</v>
      </c>
      <c r="N108" s="116">
        <f t="shared" si="36"/>
        <v>6.3564385948279183</v>
      </c>
      <c r="O108" s="116">
        <f t="shared" si="37"/>
        <v>4.6313539113300806</v>
      </c>
      <c r="P108" s="116">
        <f t="shared" si="38"/>
        <v>4.7056309023036311</v>
      </c>
      <c r="Q108" s="116">
        <f t="shared" si="39"/>
        <v>5.1252226533553786</v>
      </c>
      <c r="R108" s="116">
        <f t="shared" si="40"/>
        <v>4.1710400722516647</v>
      </c>
      <c r="S108" s="116">
        <f t="shared" si="41"/>
        <v>7.0857510369080385</v>
      </c>
      <c r="T108" s="116">
        <f t="shared" si="42"/>
        <v>5.3922786788109303</v>
      </c>
      <c r="W108" s="116">
        <f t="shared" si="43"/>
        <v>5.462241224457153</v>
      </c>
      <c r="X108" s="113">
        <v>5.0260108624876807</v>
      </c>
      <c r="Y108" s="113">
        <v>4.3532410824685561</v>
      </c>
      <c r="Z108" s="113">
        <v>7.007471728415223</v>
      </c>
      <c r="AC108" s="115"/>
      <c r="AE108" s="116">
        <f t="shared" si="44"/>
        <v>5.4424311515259873</v>
      </c>
      <c r="AF108" s="113">
        <v>4.788862885713578</v>
      </c>
      <c r="AG108" s="113">
        <v>4.887232116484415</v>
      </c>
      <c r="AH108" s="113">
        <v>6.651198452379969</v>
      </c>
      <c r="AK108" s="115"/>
      <c r="AM108" s="116">
        <f t="shared" si="45"/>
        <v>9.2904879544250569</v>
      </c>
      <c r="AN108" s="113">
        <v>5.5844565138752014</v>
      </c>
      <c r="AO108" s="113">
        <v>4.5355408498046836</v>
      </c>
      <c r="AP108" s="113">
        <v>14.045435059045431</v>
      </c>
      <c r="AS108" s="115"/>
      <c r="AU108" s="116">
        <f t="shared" si="46"/>
        <v>6.3564385948279183</v>
      </c>
      <c r="AV108" s="113">
        <v>6.5616659820899903</v>
      </c>
      <c r="AW108" s="113">
        <v>4.6919388101427755</v>
      </c>
      <c r="AX108" s="113">
        <v>7.8157109922509891</v>
      </c>
      <c r="BA108" s="115"/>
      <c r="BC108" s="116">
        <f t="shared" si="47"/>
        <v>4.6313539113300806</v>
      </c>
      <c r="BD108" s="113">
        <v>6.3231989472120951</v>
      </c>
      <c r="BE108" s="113">
        <v>2.8770757212202889</v>
      </c>
      <c r="BF108" s="113">
        <v>4.6937870655578582</v>
      </c>
      <c r="BI108" s="115"/>
      <c r="BK108" s="116">
        <f t="shared" si="48"/>
        <v>4.7056309023036311</v>
      </c>
      <c r="BL108" s="113">
        <v>5.6894052486991038</v>
      </c>
      <c r="BM108" s="113">
        <v>3.4169140889594778</v>
      </c>
      <c r="BN108" s="113">
        <v>5.0105733692523113</v>
      </c>
      <c r="BS108" s="116">
        <f t="shared" si="49"/>
        <v>5.1252226533553786</v>
      </c>
      <c r="BT108" s="113">
        <v>4.6899142712719115</v>
      </c>
      <c r="BU108" s="113">
        <v>4.8460424131627065</v>
      </c>
      <c r="BV108" s="113">
        <v>5.8397112756315179</v>
      </c>
      <c r="CA108" s="116">
        <f t="shared" si="50"/>
        <v>4.1710400722516647</v>
      </c>
      <c r="CB108" s="113">
        <v>4.0525908848708836</v>
      </c>
      <c r="CC108" s="113">
        <v>2.5963420618823458</v>
      </c>
      <c r="CD108" s="113">
        <v>5.8641872700017661</v>
      </c>
      <c r="CI108" s="116">
        <f t="shared" si="51"/>
        <v>7.0857510369080385</v>
      </c>
      <c r="CJ108" s="113">
        <v>4.9753703527002351</v>
      </c>
      <c r="CK108" s="113">
        <v>3.5336495623678656</v>
      </c>
      <c r="CL108" s="113">
        <v>12.748233195656013</v>
      </c>
      <c r="CQ108" s="116">
        <f t="shared" si="52"/>
        <v>5.3922786788109303</v>
      </c>
      <c r="CR108" s="113">
        <v>5.305233688181441</v>
      </c>
      <c r="CS108" s="113">
        <v>3.4736493298893283</v>
      </c>
      <c r="CT108" s="113">
        <v>7.3109080277325331</v>
      </c>
      <c r="CY108" s="118">
        <v>45862</v>
      </c>
      <c r="CZ108" s="113">
        <v>25.560416666666669</v>
      </c>
      <c r="DA108" s="113">
        <v>27</v>
      </c>
    </row>
    <row r="109" spans="4:105">
      <c r="D109" s="115">
        <f t="shared" si="53"/>
        <v>108</v>
      </c>
      <c r="E109" s="116">
        <f t="shared" si="29"/>
        <v>3.287685656679928</v>
      </c>
      <c r="F109" s="116">
        <f t="shared" si="30"/>
        <v>1.587685656679928</v>
      </c>
      <c r="G109" s="116">
        <f t="shared" si="31"/>
        <v>1.587685656679928</v>
      </c>
      <c r="H109" s="119">
        <f t="shared" si="32"/>
        <v>2.996447712023175e-003</v>
      </c>
      <c r="I109" s="119">
        <f t="shared" si="54"/>
        <v>0.47195411388182346</v>
      </c>
      <c r="K109" s="116">
        <f t="shared" si="33"/>
        <v>4.2493434862383586</v>
      </c>
      <c r="L109" s="116">
        <f t="shared" si="34"/>
        <v>3.8601023800106105</v>
      </c>
      <c r="M109" s="116">
        <f t="shared" si="35"/>
        <v>8.1613538288860319</v>
      </c>
      <c r="N109" s="116">
        <f t="shared" si="36"/>
        <v>4.1225250709640902</v>
      </c>
      <c r="O109" s="116">
        <f t="shared" si="37"/>
        <v>2.8655810045195858</v>
      </c>
      <c r="P109" s="116">
        <f t="shared" si="38"/>
        <v>3.5865721465306097</v>
      </c>
      <c r="Q109" s="116">
        <f t="shared" si="39"/>
        <v>3.287685656679928</v>
      </c>
      <c r="R109" s="116">
        <f t="shared" si="40"/>
        <v>2.7659728917653172</v>
      </c>
      <c r="S109" s="116">
        <f t="shared" si="41"/>
        <v>6.707576016185496</v>
      </c>
      <c r="T109" s="116">
        <f t="shared" si="42"/>
        <v>4.7356042775132074</v>
      </c>
      <c r="W109" s="116">
        <f t="shared" si="43"/>
        <v>4.2493434862383586</v>
      </c>
      <c r="X109" s="113">
        <v>3.6716168635835373</v>
      </c>
      <c r="Y109" s="113">
        <v>4.1246147216322129</v>
      </c>
      <c r="Z109" s="113">
        <v>4.9517988734993263</v>
      </c>
      <c r="AC109" s="115"/>
      <c r="AE109" s="116">
        <f t="shared" si="44"/>
        <v>3.8601023800106105</v>
      </c>
      <c r="AF109" s="113">
        <v>2.8845750607720069</v>
      </c>
      <c r="AG109" s="113">
        <v>3.5024382214490704</v>
      </c>
      <c r="AH109" s="113">
        <v>5.1932938578107546</v>
      </c>
      <c r="AK109" s="115"/>
      <c r="AM109" s="116">
        <f t="shared" si="45"/>
        <v>8.1613538288860319</v>
      </c>
      <c r="AN109" s="113">
        <v>2.8504017390515384</v>
      </c>
      <c r="AO109" s="113">
        <v>2.6118279374023352</v>
      </c>
      <c r="AP109" s="113">
        <v>13.71087972036973</v>
      </c>
      <c r="AS109" s="115"/>
      <c r="AU109" s="116">
        <f t="shared" si="46"/>
        <v>4.1225250709640902</v>
      </c>
      <c r="AV109" s="113">
        <v>4.1392451708034468</v>
      </c>
      <c r="AW109" s="113">
        <v>2.8487224956298682</v>
      </c>
      <c r="AX109" s="113">
        <v>5.3796075464589563</v>
      </c>
      <c r="BA109" s="115"/>
      <c r="BC109" s="116">
        <f t="shared" si="47"/>
        <v>2.8655810045195858</v>
      </c>
      <c r="BD109" s="113">
        <v>2.8602667472480903</v>
      </c>
      <c r="BE109" s="113">
        <v>2.6934924312698807</v>
      </c>
      <c r="BF109" s="113">
        <v>3.0429838350407867</v>
      </c>
      <c r="BI109" s="115"/>
      <c r="BK109" s="116">
        <f t="shared" si="48"/>
        <v>3.5865721465306097</v>
      </c>
      <c r="BL109" s="113">
        <v>3.0968369021279698</v>
      </c>
      <c r="BM109" s="113">
        <v>3.9005497481757891</v>
      </c>
      <c r="BN109" s="113">
        <v>3.7623297892880698</v>
      </c>
      <c r="BS109" s="116">
        <f t="shared" si="49"/>
        <v>3.287685656679928</v>
      </c>
      <c r="BT109" s="113">
        <v>1.2073450145460478</v>
      </c>
      <c r="BU109" s="113">
        <v>4.8460424131627065</v>
      </c>
      <c r="BV109" s="113">
        <v>3.8096695423310289</v>
      </c>
      <c r="CA109" s="116">
        <f t="shared" si="50"/>
        <v>2.7659728917653172</v>
      </c>
      <c r="CB109" s="113">
        <v>1.088310270617139</v>
      </c>
      <c r="CC109" s="113">
        <v>3.0608039430982963</v>
      </c>
      <c r="CD109" s="113">
        <v>4.1488044615805162</v>
      </c>
      <c r="CI109" s="116">
        <f t="shared" si="51"/>
        <v>6.707576016185496</v>
      </c>
      <c r="CJ109" s="113">
        <v>2.1254763605688471</v>
      </c>
      <c r="CK109" s="113">
        <v>5.4036322606847556</v>
      </c>
      <c r="CL109" s="113">
        <v>12.593619427302885</v>
      </c>
      <c r="CQ109" s="116">
        <f t="shared" si="52"/>
        <v>4.7356042775132074</v>
      </c>
      <c r="CR109" s="113">
        <v>3.5365867782083416</v>
      </c>
      <c r="CS109" s="113">
        <v>4.5896084651814544</v>
      </c>
      <c r="CT109" s="113">
        <v>4.8816000898449596</v>
      </c>
      <c r="CY109" s="118">
        <v>45863</v>
      </c>
      <c r="CZ109" s="113">
        <v>25.643750000000001</v>
      </c>
      <c r="DA109" s="113">
        <v>27.2</v>
      </c>
    </row>
    <row r="110" spans="4:105">
      <c r="D110" s="115">
        <f t="shared" si="53"/>
        <v>109</v>
      </c>
      <c r="E110" s="116">
        <f t="shared" si="29"/>
        <v>2.6942926844222068</v>
      </c>
      <c r="F110" s="116">
        <f t="shared" si="30"/>
        <v>0.99429268442220686</v>
      </c>
      <c r="G110" s="116">
        <f t="shared" si="31"/>
        <v>0.99429268442220686</v>
      </c>
      <c r="H110" s="119">
        <f t="shared" si="32"/>
        <v>1.8765339516567342e-003</v>
      </c>
      <c r="I110" s="119">
        <f t="shared" si="54"/>
        <v>0.38677131855083452</v>
      </c>
      <c r="K110" s="116">
        <f t="shared" si="33"/>
        <v>4.6347202911963015</v>
      </c>
      <c r="L110" s="116">
        <f t="shared" si="34"/>
        <v>4.2156660203780874</v>
      </c>
      <c r="M110" s="116">
        <f t="shared" si="35"/>
        <v>9.5571111767203405</v>
      </c>
      <c r="N110" s="116">
        <f t="shared" si="36"/>
        <v>3.8695831850341018</v>
      </c>
      <c r="O110" s="116">
        <f t="shared" si="37"/>
        <v>3.6034709222876402</v>
      </c>
      <c r="P110" s="116">
        <f t="shared" si="38"/>
        <v>3.5783690336200014</v>
      </c>
      <c r="Q110" s="116">
        <f t="shared" si="39"/>
        <v>2.6942926844222068</v>
      </c>
      <c r="R110" s="116">
        <f t="shared" si="40"/>
        <v>1.8981256198009102</v>
      </c>
      <c r="S110" s="116">
        <f t="shared" si="41"/>
        <v>7.224612890722625</v>
      </c>
      <c r="T110" s="116">
        <f t="shared" si="42"/>
        <v>3.4815293622879988</v>
      </c>
      <c r="W110" s="116">
        <f t="shared" si="43"/>
        <v>4.6347202911963015</v>
      </c>
      <c r="X110" s="113">
        <v>3.8929717905707579</v>
      </c>
      <c r="Y110" s="113">
        <v>5.6974449912597365</v>
      </c>
      <c r="Z110" s="113">
        <v>4.3137440917584096</v>
      </c>
      <c r="AC110" s="115"/>
      <c r="AE110" s="116">
        <f t="shared" si="44"/>
        <v>4.2156660203780874</v>
      </c>
      <c r="AF110" s="113">
        <v>4.0290022381057566</v>
      </c>
      <c r="AG110" s="113">
        <v>5.3175306514951464</v>
      </c>
      <c r="AH110" s="113">
        <v>3.3004651715333599</v>
      </c>
      <c r="AK110" s="115"/>
      <c r="AM110" s="116">
        <f t="shared" si="45"/>
        <v>9.5571111767203405</v>
      </c>
      <c r="AN110" s="113">
        <v>2.5623348006298041</v>
      </c>
      <c r="AO110" s="113">
        <v>3.750528604015182</v>
      </c>
      <c r="AP110" s="113">
        <v>15.363693749425501</v>
      </c>
      <c r="AS110" s="115"/>
      <c r="AU110" s="116">
        <f t="shared" si="46"/>
        <v>3.8695831850341018</v>
      </c>
      <c r="AV110" s="113">
        <v>3.152351451669607</v>
      </c>
      <c r="AW110" s="113">
        <v>4.4051777081690906</v>
      </c>
      <c r="AX110" s="113">
        <v>4.0512203952636074</v>
      </c>
      <c r="BA110" s="115"/>
      <c r="BC110" s="116">
        <f t="shared" si="47"/>
        <v>3.6034709222876402</v>
      </c>
      <c r="BD110" s="113">
        <v>4.3161081219559918</v>
      </c>
      <c r="BE110" s="113">
        <v>1.7486275040980928</v>
      </c>
      <c r="BF110" s="113">
        <v>4.7456771408088372</v>
      </c>
      <c r="BI110" s="115"/>
      <c r="BK110" s="116">
        <f t="shared" si="48"/>
        <v>3.5783690336200014</v>
      </c>
      <c r="BL110" s="113">
        <v>4.6994156585057842</v>
      </c>
      <c r="BM110" s="113">
        <v>2.4818554761397666</v>
      </c>
      <c r="BN110" s="113">
        <v>3.5538359662144536</v>
      </c>
      <c r="BS110" s="116">
        <f t="shared" si="49"/>
        <v>2.6942926844222068</v>
      </c>
      <c r="BT110" s="113">
        <v>1.7720443881095398</v>
      </c>
      <c r="BU110" s="113">
        <v>4.8460424131627065</v>
      </c>
      <c r="BV110" s="113">
        <v>1.4647912519943731</v>
      </c>
      <c r="CA110" s="116">
        <f t="shared" si="50"/>
        <v>1.8981256198009102</v>
      </c>
      <c r="CB110" s="113">
        <v>1.1210214752755394</v>
      </c>
      <c r="CC110" s="113">
        <v>2.4605016086716076</v>
      </c>
      <c r="CD110" s="113">
        <v>2.1128537754555841</v>
      </c>
      <c r="CI110" s="116">
        <f t="shared" si="51"/>
        <v>7.224612890722625</v>
      </c>
      <c r="CJ110" s="113">
        <v>2.592781052968709</v>
      </c>
      <c r="CK110" s="113">
        <v>3.8084572551853699</v>
      </c>
      <c r="CL110" s="113">
        <v>15.272600364013798</v>
      </c>
      <c r="CQ110" s="116">
        <f t="shared" si="52"/>
        <v>3.4815293622879988</v>
      </c>
      <c r="CR110" s="113">
        <v>4.1968773313601631</v>
      </c>
      <c r="CS110" s="113">
        <v>2.8967117557855917</v>
      </c>
      <c r="CT110" s="113">
        <v>4.0663469687904055</v>
      </c>
      <c r="CY110" s="118">
        <v>45864</v>
      </c>
      <c r="CZ110" s="113">
        <v>25.724166666666665</v>
      </c>
      <c r="DA110" s="113">
        <v>27.3</v>
      </c>
    </row>
    <row r="111" spans="4:105">
      <c r="D111" s="115">
        <f t="shared" si="53"/>
        <v>110</v>
      </c>
      <c r="E111" s="116">
        <f t="shared" si="29"/>
        <v>2.3293610393001303</v>
      </c>
      <c r="F111" s="116">
        <f t="shared" si="30"/>
        <v>0.62936103930013032</v>
      </c>
      <c r="G111" s="116">
        <f t="shared" si="31"/>
        <v>0.62936103930013032</v>
      </c>
      <c r="H111" s="119">
        <f t="shared" si="32"/>
        <v>1.1877964874929794e-003</v>
      </c>
      <c r="I111" s="119">
        <f t="shared" si="54"/>
        <v>0.33438462189354118</v>
      </c>
      <c r="K111" s="116">
        <f t="shared" si="33"/>
        <v>4.4739952526286801</v>
      </c>
      <c r="L111" s="116">
        <f t="shared" si="34"/>
        <v>4.5450164562998383</v>
      </c>
      <c r="M111" s="116">
        <f t="shared" si="35"/>
        <v>11.23251564544908</v>
      </c>
      <c r="N111" s="116">
        <f t="shared" si="36"/>
        <v>4.3212144567666755</v>
      </c>
      <c r="O111" s="116">
        <f t="shared" si="37"/>
        <v>3.0588015200977865</v>
      </c>
      <c r="P111" s="116">
        <f t="shared" si="38"/>
        <v>3.5347000488158851</v>
      </c>
      <c r="Q111" s="116">
        <f t="shared" si="39"/>
        <v>2.3293610393001303</v>
      </c>
      <c r="R111" s="116">
        <f t="shared" si="40"/>
        <v>2.4300967820646475</v>
      </c>
      <c r="S111" s="116">
        <f t="shared" si="41"/>
        <v>8.7726092354288365</v>
      </c>
      <c r="T111" s="116">
        <f t="shared" si="42"/>
        <v>6.0744814085035586</v>
      </c>
      <c r="W111" s="116">
        <f t="shared" si="43"/>
        <v>4.4739952526286801</v>
      </c>
      <c r="X111" s="113">
        <v>3.847802658394333</v>
      </c>
      <c r="Y111" s="113">
        <v>6.2559184135237018</v>
      </c>
      <c r="Z111" s="113">
        <v>3.3182646859680074</v>
      </c>
      <c r="AC111" s="115"/>
      <c r="AE111" s="116">
        <f t="shared" si="44"/>
        <v>4.5450164562998383</v>
      </c>
      <c r="AF111" s="113">
        <v>2.081897025511716</v>
      </c>
      <c r="AG111" s="113">
        <v>8.0713804042846267</v>
      </c>
      <c r="AH111" s="113">
        <v>3.4817719391031723</v>
      </c>
      <c r="AK111" s="115"/>
      <c r="AM111" s="116">
        <f t="shared" si="45"/>
        <v>11.23251564544908</v>
      </c>
      <c r="AN111" s="113">
        <v>2.6081209581743008</v>
      </c>
      <c r="AO111" s="113">
        <v>6.4504387869618833</v>
      </c>
      <c r="AP111" s="113">
        <v>16.014592503936278</v>
      </c>
      <c r="AS111" s="115"/>
      <c r="AU111" s="116">
        <f t="shared" si="46"/>
        <v>4.3212144567666755</v>
      </c>
      <c r="AV111" s="113">
        <v>3.6302187887071367</v>
      </c>
      <c r="AW111" s="113">
        <v>5.1611326911570536</v>
      </c>
      <c r="AX111" s="113">
        <v>4.1722918904358375</v>
      </c>
      <c r="BA111" s="115"/>
      <c r="BC111" s="116">
        <f t="shared" si="47"/>
        <v>3.0588015200977865</v>
      </c>
      <c r="BD111" s="113">
        <v>2.2256538596602882</v>
      </c>
      <c r="BE111" s="113">
        <v>2.5609597220622926</v>
      </c>
      <c r="BF111" s="113">
        <v>4.3897909785707796</v>
      </c>
      <c r="BI111" s="115"/>
      <c r="BK111" s="116">
        <f t="shared" si="48"/>
        <v>3.5347000488158851</v>
      </c>
      <c r="BL111" s="113">
        <v>2.7009153343229846</v>
      </c>
      <c r="BM111" s="113">
        <v>3.3756410075769905</v>
      </c>
      <c r="BN111" s="113">
        <v>4.5275438045476797</v>
      </c>
      <c r="BS111" s="116">
        <f t="shared" si="49"/>
        <v>2.3293610393001303</v>
      </c>
      <c r="BT111" s="113">
        <v>0.59651508928090824</v>
      </c>
      <c r="BU111" s="113">
        <v>4.8460424131627065</v>
      </c>
      <c r="BV111" s="113">
        <v>1.5455256154567769</v>
      </c>
      <c r="CA111" s="116">
        <f t="shared" si="50"/>
        <v>2.4300967820646475</v>
      </c>
      <c r="CB111" s="113">
        <v>0.46919388101427767</v>
      </c>
      <c r="CC111" s="113">
        <v>5.1007189014606471</v>
      </c>
      <c r="CD111" s="113">
        <v>1.720377563719018</v>
      </c>
      <c r="CI111" s="116">
        <f t="shared" si="51"/>
        <v>8.7726092354288365</v>
      </c>
      <c r="CJ111" s="113">
        <v>1.7306055282092854</v>
      </c>
      <c r="CK111" s="113">
        <v>8.8544446489018984</v>
      </c>
      <c r="CL111" s="113">
        <v>15.732777529175323</v>
      </c>
      <c r="CQ111" s="116">
        <f t="shared" si="52"/>
        <v>6.0744814085035586</v>
      </c>
      <c r="CR111" s="113">
        <v>2.7819461078221983</v>
      </c>
      <c r="CS111" s="113">
        <v>7.7736447901224208</v>
      </c>
      <c r="CT111" s="113">
        <v>4.3753180268846963</v>
      </c>
      <c r="CY111" s="118">
        <v>45865</v>
      </c>
      <c r="CZ111" s="113">
        <v>25.619999999999994</v>
      </c>
      <c r="DA111" s="113">
        <v>26.9</v>
      </c>
    </row>
    <row r="112" spans="4:105">
      <c r="D112" s="115">
        <f t="shared" si="53"/>
        <v>111</v>
      </c>
      <c r="E112" s="116">
        <f t="shared" si="29"/>
        <v>2.9024363397692539</v>
      </c>
      <c r="F112" s="116">
        <f t="shared" si="30"/>
        <v>1.2024363397692539</v>
      </c>
      <c r="G112" s="116">
        <f t="shared" si="31"/>
        <v>1.2024363397692539</v>
      </c>
      <c r="H112" s="119">
        <f t="shared" si="32"/>
        <v>2.2693645961944101e-003</v>
      </c>
      <c r="I112" s="119">
        <f t="shared" si="54"/>
        <v>0.41665077318173777</v>
      </c>
      <c r="K112" s="116">
        <f t="shared" si="33"/>
        <v>5.4104688079859464</v>
      </c>
      <c r="L112" s="116">
        <f t="shared" si="34"/>
        <v>5.515769845107382</v>
      </c>
      <c r="M112" s="116">
        <f t="shared" si="35"/>
        <v>11.473258067526761</v>
      </c>
      <c r="N112" s="116">
        <f t="shared" si="36"/>
        <v>4.8387016154136582</v>
      </c>
      <c r="O112" s="116">
        <f t="shared" si="37"/>
        <v>3.7559177833039787</v>
      </c>
      <c r="P112" s="116">
        <f t="shared" si="38"/>
        <v>4.4972126313960628</v>
      </c>
      <c r="Q112" s="116">
        <f t="shared" si="39"/>
        <v>2.9024363397692539</v>
      </c>
      <c r="R112" s="116">
        <f t="shared" si="40"/>
        <v>3.5215774781450917</v>
      </c>
      <c r="S112" s="116">
        <f t="shared" si="41"/>
        <v>9.1212474846354947</v>
      </c>
      <c r="T112" s="116">
        <f t="shared" si="42"/>
        <v>5.2444382966587924</v>
      </c>
      <c r="W112" s="116">
        <f t="shared" si="43"/>
        <v>5.4104688079859464</v>
      </c>
      <c r="X112" s="113">
        <v>5.0067502685230041</v>
      </c>
      <c r="Y112" s="113">
        <v>6.5298616237028329</v>
      </c>
      <c r="Z112" s="113">
        <v>4.6947945317320023</v>
      </c>
      <c r="AC112" s="115"/>
      <c r="AE112" s="116">
        <f t="shared" si="44"/>
        <v>5.515769845107382</v>
      </c>
      <c r="AF112" s="113">
        <v>4.8328483312078356</v>
      </c>
      <c r="AG112" s="113">
        <v>7.7090609892959074</v>
      </c>
      <c r="AH112" s="113">
        <v>4.0054002148184038</v>
      </c>
      <c r="AK112" s="115"/>
      <c r="AM112" s="116">
        <f t="shared" si="45"/>
        <v>11.473258067526761</v>
      </c>
      <c r="AN112" s="113">
        <v>4.8114837946536104</v>
      </c>
      <c r="AO112" s="113">
        <v>6.6457601464641405</v>
      </c>
      <c r="AP112" s="113">
        <v>16.30075598858938</v>
      </c>
      <c r="AS112" s="115"/>
      <c r="AU112" s="116">
        <f t="shared" si="46"/>
        <v>4.8387016154136582</v>
      </c>
      <c r="AV112" s="113">
        <v>4.2132692110741523</v>
      </c>
      <c r="AW112" s="113">
        <v>6.5659829266138745</v>
      </c>
      <c r="AX112" s="113">
        <v>3.7368527085529495</v>
      </c>
      <c r="BA112" s="115"/>
      <c r="BC112" s="116">
        <f t="shared" si="47"/>
        <v>3.7559177833039787</v>
      </c>
      <c r="BD112" s="113">
        <v>2.5652308869236959</v>
      </c>
      <c r="BE112" s="113">
        <v>5.2908399354223654</v>
      </c>
      <c r="BF112" s="113">
        <v>3.4116825275658753</v>
      </c>
      <c r="BI112" s="115"/>
      <c r="BK112" s="116">
        <f t="shared" si="48"/>
        <v>4.4972126313960628</v>
      </c>
      <c r="BL112" s="113">
        <v>3.9238712972746557</v>
      </c>
      <c r="BM112" s="113">
        <v>5.6785950174604682</v>
      </c>
      <c r="BN112" s="113">
        <v>3.889171579453063</v>
      </c>
      <c r="BS112" s="116">
        <f t="shared" si="49"/>
        <v>2.9024363397692539</v>
      </c>
      <c r="BT112" s="113">
        <v>2.2503171624091092</v>
      </c>
      <c r="BU112" s="113">
        <v>4.8460424131627065</v>
      </c>
      <c r="BV112" s="113">
        <v>1.6109494437359455</v>
      </c>
      <c r="CA112" s="116">
        <f t="shared" si="50"/>
        <v>3.5215774781450917</v>
      </c>
      <c r="CB112" s="113">
        <v>2.318288423185165</v>
      </c>
      <c r="CC112" s="113">
        <v>5.6383230530758093</v>
      </c>
      <c r="CD112" s="113">
        <v>2.6081209581743008</v>
      </c>
      <c r="CI112" s="116">
        <f t="shared" si="51"/>
        <v>9.1212474846354947</v>
      </c>
      <c r="CJ112" s="113">
        <v>2.8845750607720069</v>
      </c>
      <c r="CK112" s="113">
        <v>8.0820476729457784</v>
      </c>
      <c r="CL112" s="113">
        <v>16.397119720188698</v>
      </c>
      <c r="CQ112" s="116">
        <f t="shared" si="52"/>
        <v>5.2444382966587924</v>
      </c>
      <c r="CR112" s="113">
        <v>3.7313494992587621</v>
      </c>
      <c r="CS112" s="113">
        <v>6.8815102548760718</v>
      </c>
      <c r="CT112" s="113">
        <v>3.6073663384415138</v>
      </c>
      <c r="CY112" s="118">
        <v>45866</v>
      </c>
      <c r="CZ112" s="113">
        <v>25.603333333333335</v>
      </c>
      <c r="DA112" s="113">
        <v>27.1</v>
      </c>
    </row>
    <row r="113" spans="4:105">
      <c r="D113" s="115">
        <f t="shared" si="53"/>
        <v>112</v>
      </c>
      <c r="E113" s="116">
        <f t="shared" si="29"/>
        <v>2.4274472441727615</v>
      </c>
      <c r="F113" s="116">
        <f t="shared" si="30"/>
        <v>0.72744724417276152</v>
      </c>
      <c r="G113" s="116">
        <f t="shared" si="31"/>
        <v>0.72744724417276152</v>
      </c>
      <c r="H113" s="119">
        <f t="shared" si="32"/>
        <v>1.3729151115323497e-003</v>
      </c>
      <c r="I113" s="119">
        <f t="shared" si="54"/>
        <v>0.34846510060677738</v>
      </c>
      <c r="K113" s="116">
        <f t="shared" si="33"/>
        <v>4.6205428624708071</v>
      </c>
      <c r="L113" s="116">
        <f t="shared" si="34"/>
        <v>4.3057143007538503</v>
      </c>
      <c r="M113" s="116">
        <f t="shared" si="35"/>
        <v>8.513987456098139</v>
      </c>
      <c r="N113" s="116">
        <f t="shared" si="36"/>
        <v>3.8962001436091867</v>
      </c>
      <c r="O113" s="116">
        <f t="shared" si="37"/>
        <v>2.407540026822323</v>
      </c>
      <c r="P113" s="116">
        <f t="shared" si="38"/>
        <v>2.8678111995124134</v>
      </c>
      <c r="Q113" s="116">
        <f t="shared" si="39"/>
        <v>2.4274472441727615</v>
      </c>
      <c r="R113" s="116">
        <f t="shared" si="40"/>
        <v>2.538706586807951</v>
      </c>
      <c r="S113" s="116">
        <f t="shared" si="41"/>
        <v>6.4819825728135809</v>
      </c>
      <c r="T113" s="116">
        <f t="shared" si="42"/>
        <v>3.5132199312155206</v>
      </c>
      <c r="W113" s="116">
        <f t="shared" si="43"/>
        <v>4.6205428624708071</v>
      </c>
      <c r="X113" s="113">
        <v>4.948192452823946</v>
      </c>
      <c r="Y113" s="113">
        <v>4.3137440917584096</v>
      </c>
      <c r="Z113" s="113">
        <v>4.5996920428300667</v>
      </c>
      <c r="AC113" s="115"/>
      <c r="AE113" s="116">
        <f t="shared" si="44"/>
        <v>4.3057143007538503</v>
      </c>
      <c r="AF113" s="113">
        <v>3.8181500910034494</v>
      </c>
      <c r="AG113" s="113">
        <v>3.7758666070020772</v>
      </c>
      <c r="AH113" s="113">
        <v>5.3231262042560239</v>
      </c>
      <c r="AK113" s="115"/>
      <c r="AM113" s="116">
        <f t="shared" si="45"/>
        <v>8.513987456098139</v>
      </c>
      <c r="AN113" s="113">
        <v>4.0663469687904055</v>
      </c>
      <c r="AO113" s="113">
        <v>3.4817719391031723</v>
      </c>
      <c r="AP113" s="113">
        <v>13.546202973093106</v>
      </c>
      <c r="AS113" s="115"/>
      <c r="AU113" s="116">
        <f t="shared" si="46"/>
        <v>3.8962001436091867</v>
      </c>
      <c r="AV113" s="113">
        <v>4.0036481259840695</v>
      </c>
      <c r="AW113" s="113">
        <v>3.3829938318454853</v>
      </c>
      <c r="AX113" s="113">
        <v>4.3019584729980052</v>
      </c>
      <c r="BA113" s="115"/>
      <c r="BC113" s="116">
        <f t="shared" si="47"/>
        <v>2.407540026822323</v>
      </c>
      <c r="BD113" s="113">
        <v>2.209251390822411</v>
      </c>
      <c r="BE113" s="113">
        <v>3.5478021952812777</v>
      </c>
      <c r="BF113" s="113">
        <v>1.46556649436328</v>
      </c>
      <c r="BI113" s="115"/>
      <c r="BK113" s="116">
        <f t="shared" si="48"/>
        <v>2.8678111995124134</v>
      </c>
      <c r="BL113" s="113">
        <v>3.2499387820717609</v>
      </c>
      <c r="BM113" s="113">
        <v>3.4528864975647933</v>
      </c>
      <c r="BN113" s="113">
        <v>1.9006083189006846</v>
      </c>
      <c r="BS113" s="116">
        <f t="shared" si="49"/>
        <v>2.4274472441727615</v>
      </c>
      <c r="BT113" s="113">
        <v>1.9386740401629521</v>
      </c>
      <c r="BU113" s="113">
        <v>4.8460424131627065</v>
      </c>
      <c r="BV113" s="113">
        <v>0.49762527919262695</v>
      </c>
      <c r="CA113" s="116">
        <f t="shared" si="50"/>
        <v>2.538706586807951</v>
      </c>
      <c r="CB113" s="113">
        <v>2.7064295347561003</v>
      </c>
      <c r="CC113" s="113">
        <v>2.15091712491957</v>
      </c>
      <c r="CD113" s="113">
        <v>2.7587731007481833</v>
      </c>
      <c r="CI113" s="116">
        <f t="shared" si="51"/>
        <v>6.4819825728135809</v>
      </c>
      <c r="CJ113" s="113">
        <v>3.4817719391031723</v>
      </c>
      <c r="CK113" s="113">
        <v>2.5809355806907432</v>
      </c>
      <c r="CL113" s="113">
        <v>13.383240198646828</v>
      </c>
      <c r="CQ113" s="116">
        <f t="shared" si="52"/>
        <v>3.5132199312155206</v>
      </c>
      <c r="CR113" s="113">
        <v>3.0945134309322984</v>
      </c>
      <c r="CS113" s="113">
        <v>3.2613018155182445</v>
      </c>
      <c r="CT113" s="113">
        <v>3.7651380469127966</v>
      </c>
      <c r="CY113" s="118">
        <v>45867</v>
      </c>
      <c r="CZ113" s="113">
        <v>25.767083333333332</v>
      </c>
      <c r="DA113" s="113">
        <v>27.2</v>
      </c>
    </row>
    <row r="114" spans="4:105">
      <c r="D114" s="115">
        <f t="shared" si="53"/>
        <v>113</v>
      </c>
      <c r="E114" s="116">
        <f t="shared" si="29"/>
        <v>5.3495914270755582</v>
      </c>
      <c r="F114" s="116">
        <f t="shared" si="30"/>
        <v>3.6495914270755581</v>
      </c>
      <c r="G114" s="116">
        <f t="shared" si="31"/>
        <v>3.6495914270755581</v>
      </c>
      <c r="H114" s="119">
        <f t="shared" si="32"/>
        <v>6.8878936050529374e-003</v>
      </c>
      <c r="I114" s="119">
        <f t="shared" si="54"/>
        <v>0.76794497565952735</v>
      </c>
      <c r="K114" s="116">
        <f t="shared" si="33"/>
        <v>3.1357611732747621</v>
      </c>
      <c r="L114" s="116">
        <f t="shared" si="34"/>
        <v>3.3766447553248571</v>
      </c>
      <c r="M114" s="116">
        <f t="shared" si="35"/>
        <v>8.5354259002263824</v>
      </c>
      <c r="N114" s="116">
        <f t="shared" si="36"/>
        <v>3.0796251082638437</v>
      </c>
      <c r="O114" s="116">
        <f t="shared" si="37"/>
        <v>1.1662325720014679</v>
      </c>
      <c r="P114" s="116">
        <f t="shared" si="38"/>
        <v>1.8442347125011371</v>
      </c>
      <c r="Q114" s="116">
        <f t="shared" si="39"/>
        <v>5.3495914270755582</v>
      </c>
      <c r="R114" s="116">
        <f t="shared" si="40"/>
        <v>1.9782569677815391</v>
      </c>
      <c r="S114" s="116">
        <f t="shared" si="41"/>
        <v>5.8720741921881983</v>
      </c>
      <c r="T114" s="116">
        <f t="shared" si="42"/>
        <v>3.327461930169354</v>
      </c>
      <c r="W114" s="116">
        <f t="shared" si="43"/>
        <v>3.1357611732747621</v>
      </c>
      <c r="X114" s="113">
        <v>0.93283737481469053</v>
      </c>
      <c r="Y114" s="113">
        <v>3.6005074598545743</v>
      </c>
      <c r="Z114" s="113">
        <v>4.8739386851550224</v>
      </c>
      <c r="AC114" s="115"/>
      <c r="AE114" s="116">
        <f t="shared" si="44"/>
        <v>3.3766447553248571</v>
      </c>
      <c r="AF114" s="113">
        <v>1.075458562459785</v>
      </c>
      <c r="AG114" s="113">
        <v>3.7313494992587621</v>
      </c>
      <c r="AH114" s="113">
        <v>5.3231262042560239</v>
      </c>
      <c r="AK114" s="115"/>
      <c r="AM114" s="116">
        <f t="shared" si="45"/>
        <v>8.5354259002263824</v>
      </c>
      <c r="AN114" s="113">
        <v>0.75909870020315973</v>
      </c>
      <c r="AO114" s="113">
        <v>3.3599720800830353</v>
      </c>
      <c r="AP114" s="113">
        <v>13.71087972036973</v>
      </c>
      <c r="AS114" s="115"/>
      <c r="AU114" s="116">
        <f t="shared" si="46"/>
        <v>3.0796251082638437</v>
      </c>
      <c r="AV114" s="113">
        <v>0.63304944347330405</v>
      </c>
      <c r="AW114" s="113">
        <v>3.6400342999714987</v>
      </c>
      <c r="AX114" s="113">
        <v>4.9657915813467284</v>
      </c>
      <c r="BA114" s="115"/>
      <c r="BC114" s="116">
        <f t="shared" si="47"/>
        <v>1.1662325720014679</v>
      </c>
      <c r="BD114" s="113">
        <v>0.3824469958696804</v>
      </c>
      <c r="BE114" s="113">
        <v>0.87084423858709714</v>
      </c>
      <c r="BF114" s="113">
        <v>2.2454064815476262</v>
      </c>
      <c r="BI114" s="115"/>
      <c r="BK114" s="116">
        <f t="shared" si="48"/>
        <v>1.8442347125011371</v>
      </c>
      <c r="BL114" s="113">
        <v>0.57894155498155475</v>
      </c>
      <c r="BM114" s="113">
        <v>1.7161155253261773</v>
      </c>
      <c r="BN114" s="113">
        <v>3.2376470571956792</v>
      </c>
      <c r="BS114" s="116">
        <f t="shared" si="49"/>
        <v>5.3495914270755582</v>
      </c>
      <c r="BT114" s="113">
        <v>0</v>
      </c>
      <c r="BU114" s="113">
        <v>14.130168617703308</v>
      </c>
      <c r="BV114" s="113">
        <v>1.9186056635233653</v>
      </c>
      <c r="CA114" s="116">
        <f t="shared" si="50"/>
        <v>1.9782569677815391</v>
      </c>
      <c r="CB114" s="113">
        <v>0</v>
      </c>
      <c r="CC114" s="113">
        <v>2.2772961006094792</v>
      </c>
      <c r="CD114" s="113">
        <v>3.6574748027351385</v>
      </c>
      <c r="CI114" s="116">
        <f t="shared" si="51"/>
        <v>5.8720741921881983</v>
      </c>
      <c r="CJ114" s="113">
        <v>0.46919388101427767</v>
      </c>
      <c r="CK114" s="113">
        <v>4.1637940510234319</v>
      </c>
      <c r="CL114" s="113">
        <v>12.983234644526885</v>
      </c>
      <c r="CQ114" s="116">
        <f t="shared" si="52"/>
        <v>3.327461930169354</v>
      </c>
      <c r="CR114" s="113">
        <v>0.93838776202855534</v>
      </c>
      <c r="CS114" s="113">
        <v>1.8218368804875833</v>
      </c>
      <c r="CT114" s="113">
        <v>4.8330869798511245</v>
      </c>
      <c r="CY114" s="118">
        <v>45868</v>
      </c>
      <c r="CZ114" s="113">
        <v>25.793749999999999</v>
      </c>
      <c r="DA114" s="113">
        <v>27.9</v>
      </c>
    </row>
    <row r="115" spans="4:105">
      <c r="D115" s="115">
        <f t="shared" si="53"/>
        <v>114</v>
      </c>
      <c r="E115" s="116">
        <f t="shared" si="29"/>
        <v>6.0986291569519819</v>
      </c>
      <c r="F115" s="116">
        <f t="shared" si="30"/>
        <v>4.3986291569519818</v>
      </c>
      <c r="G115" s="116">
        <f t="shared" si="31"/>
        <v>4.3986291569519818</v>
      </c>
      <c r="H115" s="119">
        <f t="shared" si="32"/>
        <v>8.3015565568243261e-003</v>
      </c>
      <c r="I115" s="119">
        <f t="shared" si="54"/>
        <v>0.87547089966312386</v>
      </c>
      <c r="K115" s="116">
        <f t="shared" si="33"/>
        <v>4.1426780222751534</v>
      </c>
      <c r="L115" s="116">
        <f t="shared" si="34"/>
        <v>4.495724093895987</v>
      </c>
      <c r="M115" s="116">
        <f t="shared" si="35"/>
        <v>8.3341997388155988</v>
      </c>
      <c r="N115" s="116">
        <f t="shared" si="36"/>
        <v>4.1814543945659537</v>
      </c>
      <c r="O115" s="116">
        <f t="shared" si="37"/>
        <v>1.1129901854748601</v>
      </c>
      <c r="P115" s="116">
        <f t="shared" si="38"/>
        <v>1.6850998385880385</v>
      </c>
      <c r="Q115" s="116">
        <f t="shared" si="39"/>
        <v>6.0986291569519819</v>
      </c>
      <c r="R115" s="116">
        <f t="shared" si="40"/>
        <v>2.8810127909881249</v>
      </c>
      <c r="S115" s="116">
        <f t="shared" si="41"/>
        <v>6.0658629587398174</v>
      </c>
      <c r="T115" s="116">
        <f t="shared" si="42"/>
        <v>3.5500436823461214</v>
      </c>
      <c r="W115" s="116">
        <f t="shared" si="43"/>
        <v>4.1426780222751534</v>
      </c>
      <c r="X115" s="113">
        <v>1.8143372327021134</v>
      </c>
      <c r="Y115" s="113">
        <v>4.0991329810970631</v>
      </c>
      <c r="Z115" s="113">
        <v>6.514563853026285</v>
      </c>
      <c r="AC115" s="115"/>
      <c r="AE115" s="116">
        <f t="shared" si="44"/>
        <v>4.495724093895987</v>
      </c>
      <c r="AF115" s="113">
        <v>1.9445857897265315</v>
      </c>
      <c r="AG115" s="113">
        <v>4.7911294079160083</v>
      </c>
      <c r="AH115" s="113">
        <v>6.7514570840454224</v>
      </c>
      <c r="AK115" s="115"/>
      <c r="AM115" s="116">
        <f t="shared" si="45"/>
        <v>8.3341997388155988</v>
      </c>
      <c r="AN115" s="113">
        <v>1.8036831692207569</v>
      </c>
      <c r="AO115" s="113">
        <v>4.3791428894665909</v>
      </c>
      <c r="AP115" s="113">
        <v>12.289256588164609</v>
      </c>
      <c r="AS115" s="115"/>
      <c r="AU115" s="116">
        <f t="shared" si="46"/>
        <v>4.1814543945659537</v>
      </c>
      <c r="AV115" s="113">
        <v>1.1343417106738103</v>
      </c>
      <c r="AW115" s="113">
        <v>4.7760521201578232</v>
      </c>
      <c r="AX115" s="113">
        <v>6.6339693528662265</v>
      </c>
      <c r="BA115" s="115"/>
      <c r="BC115" s="116">
        <f t="shared" si="47"/>
        <v>1.1129901854748601</v>
      </c>
      <c r="BD115" s="113">
        <v>1.0771606616097287</v>
      </c>
      <c r="BE115" s="113">
        <v>0.3217961834611891</v>
      </c>
      <c r="BF115" s="113">
        <v>1.940013711353662</v>
      </c>
      <c r="BI115" s="115"/>
      <c r="BK115" s="116">
        <f t="shared" si="48"/>
        <v>1.6850998385880385</v>
      </c>
      <c r="BL115" s="113">
        <v>1.22909549995404</v>
      </c>
      <c r="BM115" s="113">
        <v>1.0198586556524811</v>
      </c>
      <c r="BN115" s="113">
        <v>2.8063453601575947</v>
      </c>
      <c r="BS115" s="116">
        <f t="shared" si="49"/>
        <v>6.0986291569519819</v>
      </c>
      <c r="BT115" s="113">
        <v>0</v>
      </c>
      <c r="BU115" s="113">
        <v>14.300962711051476</v>
      </c>
      <c r="BV115" s="113">
        <v>3.9949247598044684</v>
      </c>
      <c r="CA115" s="116">
        <f t="shared" si="50"/>
        <v>2.8810127909881249</v>
      </c>
      <c r="CB115" s="113">
        <v>0.62559184135237011</v>
      </c>
      <c r="CC115" s="113">
        <v>2.9539850202465199</v>
      </c>
      <c r="CD115" s="113">
        <v>5.0634615113654853</v>
      </c>
      <c r="CI115" s="116">
        <f t="shared" si="51"/>
        <v>6.0658629587398174</v>
      </c>
      <c r="CJ115" s="113">
        <v>1.432815636047347</v>
      </c>
      <c r="CK115" s="113">
        <v>4.2478499328773376</v>
      </c>
      <c r="CL115" s="113">
        <v>12.516923307294768</v>
      </c>
      <c r="CQ115" s="116">
        <f t="shared" si="52"/>
        <v>3.5500436823461214</v>
      </c>
      <c r="CR115" s="113">
        <v>0.61090401456055188</v>
      </c>
      <c r="CS115" s="113">
        <v>1.847994702431516</v>
      </c>
      <c r="CT115" s="113">
        <v>5.2520926622607274</v>
      </c>
      <c r="CY115" s="118">
        <v>45869</v>
      </c>
      <c r="CZ115" s="113">
        <v>25.843333333333334</v>
      </c>
      <c r="DA115" s="113">
        <v>27.6</v>
      </c>
    </row>
    <row r="116" spans="4:105">
      <c r="D116" s="115">
        <f t="shared" si="53"/>
        <v>115</v>
      </c>
      <c r="E116" s="116">
        <f t="shared" si="29"/>
        <v>6.9661129333924166</v>
      </c>
      <c r="F116" s="116">
        <f t="shared" si="30"/>
        <v>5.2661129333924164</v>
      </c>
      <c r="G116" s="116">
        <f t="shared" si="31"/>
        <v>5.2661129333924164</v>
      </c>
      <c r="H116" s="119">
        <f t="shared" si="32"/>
        <v>9.9387633717852985e-003</v>
      </c>
      <c r="I116" s="119">
        <f t="shared" si="54"/>
        <v>1</v>
      </c>
      <c r="K116" s="116">
        <f t="shared" si="33"/>
        <v>3.6151099486944127</v>
      </c>
      <c r="L116" s="116">
        <f t="shared" si="34"/>
        <v>3.5227151290402978</v>
      </c>
      <c r="M116" s="116">
        <f t="shared" si="35"/>
        <v>7.0035028171675044</v>
      </c>
      <c r="N116" s="116">
        <f t="shared" si="36"/>
        <v>3.4488719809672581</v>
      </c>
      <c r="O116" s="116">
        <f t="shared" si="37"/>
        <v>1.8458926398812059</v>
      </c>
      <c r="P116" s="116">
        <f t="shared" si="38"/>
        <v>2.6089503094892339</v>
      </c>
      <c r="Q116" s="116">
        <f t="shared" si="39"/>
        <v>6.9661129333924166</v>
      </c>
      <c r="R116" s="116">
        <f t="shared" si="40"/>
        <v>3.2495783537395528</v>
      </c>
      <c r="S116" s="116">
        <f t="shared" si="41"/>
        <v>6.9958957187590718</v>
      </c>
      <c r="T116" s="116">
        <f t="shared" si="42"/>
        <v>3.5794718204674516</v>
      </c>
      <c r="W116" s="116">
        <f t="shared" si="43"/>
        <v>3.6151099486944127</v>
      </c>
      <c r="X116" s="113">
        <v>4.7281782280991616</v>
      </c>
      <c r="Y116" s="113">
        <v>1.6255443567711727</v>
      </c>
      <c r="Z116" s="113">
        <v>4.4916072612129039</v>
      </c>
      <c r="AC116" s="115"/>
      <c r="AE116" s="116">
        <f t="shared" si="44"/>
        <v>3.5227151290402978</v>
      </c>
      <c r="AF116" s="113">
        <v>4.0905221575855846</v>
      </c>
      <c r="AG116" s="113">
        <v>1.4721564218511511</v>
      </c>
      <c r="AH116" s="113">
        <v>5.005466807684158</v>
      </c>
      <c r="AK116" s="115"/>
      <c r="AM116" s="116">
        <f t="shared" si="45"/>
        <v>7.0035028171675044</v>
      </c>
      <c r="AN116" s="113">
        <v>3.0545200728027595</v>
      </c>
      <c r="AO116" s="113">
        <v>1.4900823270402417</v>
      </c>
      <c r="AP116" s="113">
        <v>12.516923307294768</v>
      </c>
      <c r="AS116" s="115"/>
      <c r="AU116" s="116">
        <f t="shared" si="46"/>
        <v>3.4488719809672581</v>
      </c>
      <c r="AV116" s="113">
        <v>4.0751889971473449</v>
      </c>
      <c r="AW116" s="113">
        <v>1.2339791748332758</v>
      </c>
      <c r="AX116" s="113">
        <v>5.0374477709211547</v>
      </c>
      <c r="BA116" s="115"/>
      <c r="BC116" s="116">
        <f t="shared" si="47"/>
        <v>1.8458926398812059</v>
      </c>
      <c r="BD116" s="113">
        <v>3.9325621082126752</v>
      </c>
      <c r="BE116" s="113">
        <v>0.31582247232582183</v>
      </c>
      <c r="BF116" s="113">
        <v>1.2892933391051207</v>
      </c>
      <c r="BI116" s="115"/>
      <c r="BK116" s="116">
        <f t="shared" si="48"/>
        <v>2.6089503094892339</v>
      </c>
      <c r="BL116" s="113">
        <v>4.5763080675364725</v>
      </c>
      <c r="BM116" s="113">
        <v>0.61446282940823049</v>
      </c>
      <c r="BN116" s="113">
        <v>2.6360800315229991</v>
      </c>
      <c r="BS116" s="116">
        <f t="shared" si="49"/>
        <v>6.9661129333924166</v>
      </c>
      <c r="BT116" s="113">
        <v>4.6910634754030784</v>
      </c>
      <c r="BU116" s="113">
        <v>12.440631979815672</v>
      </c>
      <c r="BV116" s="113">
        <v>3.7666433449584984</v>
      </c>
      <c r="CA116" s="116">
        <f t="shared" si="50"/>
        <v>3.2495783537395528</v>
      </c>
      <c r="CB116" s="113">
        <v>4.3506131806576098</v>
      </c>
      <c r="CC116" s="113">
        <v>0.68554398601848665</v>
      </c>
      <c r="CD116" s="113">
        <v>4.7125778945425623</v>
      </c>
      <c r="CI116" s="116">
        <f t="shared" si="51"/>
        <v>6.9958957187590718</v>
      </c>
      <c r="CJ116" s="113">
        <v>6.2617661492456573</v>
      </c>
      <c r="CK116" s="113">
        <v>2.1323015797286717</v>
      </c>
      <c r="CL116" s="113">
        <v>12.593619427302885</v>
      </c>
      <c r="CQ116" s="116">
        <f t="shared" si="52"/>
        <v>3.5794718204674516</v>
      </c>
      <c r="CR116" s="113">
        <v>5.9296396645786276</v>
      </c>
      <c r="CS116" s="113">
        <v>2.5741732879892654</v>
      </c>
      <c r="CT116" s="113">
        <v>4.5847703529456378</v>
      </c>
      <c r="CY116" s="118">
        <v>45870</v>
      </c>
      <c r="CZ116" s="113">
        <v>25.86708333333333</v>
      </c>
      <c r="DA116" s="113">
        <v>28.2</v>
      </c>
    </row>
    <row r="117" spans="4:105">
      <c r="D117" s="115">
        <f t="shared" si="53"/>
        <v>116</v>
      </c>
      <c r="E117" s="116">
        <f t="shared" si="29"/>
        <v>4.8117468038047306</v>
      </c>
      <c r="F117" s="116">
        <f t="shared" si="30"/>
        <v>3.1117468038047305</v>
      </c>
      <c r="G117" s="116">
        <f t="shared" si="31"/>
        <v>3.1117468038047305</v>
      </c>
      <c r="H117" s="119">
        <f t="shared" si="32"/>
        <v>5.8728165436439644e-003</v>
      </c>
      <c r="I117" s="119">
        <f t="shared" si="54"/>
        <v>0.69073626135737443</v>
      </c>
      <c r="K117" s="116">
        <f t="shared" si="33"/>
        <v>3.2043441123778447</v>
      </c>
      <c r="L117" s="116">
        <f t="shared" si="34"/>
        <v>3.0282793100705359</v>
      </c>
      <c r="M117" s="116">
        <f t="shared" si="35"/>
        <v>7.9917075738859822</v>
      </c>
      <c r="N117" s="116">
        <f t="shared" si="36"/>
        <v>2.9820793960214087</v>
      </c>
      <c r="O117" s="116">
        <f t="shared" si="37"/>
        <v>2.0973730707463636</v>
      </c>
      <c r="P117" s="116">
        <f t="shared" si="38"/>
        <v>3.1864762185522779</v>
      </c>
      <c r="Q117" s="116">
        <f t="shared" si="39"/>
        <v>4.8117468038047306</v>
      </c>
      <c r="R117" s="116">
        <f t="shared" si="40"/>
        <v>4.1587885192877287</v>
      </c>
      <c r="S117" s="116">
        <f t="shared" si="41"/>
        <v>9.3265696881011859</v>
      </c>
      <c r="T117" s="116">
        <f t="shared" si="42"/>
        <v>4.058304344123747</v>
      </c>
      <c r="W117" s="116">
        <f t="shared" si="43"/>
        <v>3.2043441123778447</v>
      </c>
      <c r="X117" s="113">
        <v>4.8278529263093208</v>
      </c>
      <c r="Y117" s="113">
        <v>3.5879636893958189</v>
      </c>
      <c r="Z117" s="113">
        <v>1.1972157214283945</v>
      </c>
      <c r="AC117" s="115"/>
      <c r="AE117" s="116">
        <f t="shared" si="44"/>
        <v>3.0282793100705359</v>
      </c>
      <c r="AF117" s="113">
        <v>4.4432877291401303</v>
      </c>
      <c r="AG117" s="113">
        <v>3.7491738773755574</v>
      </c>
      <c r="AH117" s="113">
        <v>0.89237632369592101</v>
      </c>
      <c r="AK117" s="115"/>
      <c r="AM117" s="116">
        <f t="shared" si="45"/>
        <v>7.9917075738859822</v>
      </c>
      <c r="AN117" s="113">
        <v>4.4407313269656834</v>
      </c>
      <c r="AO117" s="113">
        <v>3.0789275004003418</v>
      </c>
      <c r="AP117" s="113">
        <v>12.904487647371623</v>
      </c>
      <c r="AS117" s="115"/>
      <c r="AU117" s="116">
        <f t="shared" si="46"/>
        <v>2.9820793960214087</v>
      </c>
      <c r="AV117" s="113">
        <v>4.7193176946469872</v>
      </c>
      <c r="AW117" s="113">
        <v>3.4573512273401303</v>
      </c>
      <c r="AX117" s="113">
        <v>0.76956926607710874</v>
      </c>
      <c r="BA117" s="115"/>
      <c r="BC117" s="116">
        <f t="shared" si="47"/>
        <v>2.0973730707463636</v>
      </c>
      <c r="BD117" s="113">
        <v>4.0555077408046145</v>
      </c>
      <c r="BE117" s="113">
        <v>2.0690798255611371</v>
      </c>
      <c r="BF117" s="113">
        <v>0.16753164587333944</v>
      </c>
      <c r="BI117" s="115"/>
      <c r="BK117" s="116">
        <f t="shared" si="48"/>
        <v>3.1864762185522779</v>
      </c>
      <c r="BL117" s="113">
        <v>5.0673777585188624</v>
      </c>
      <c r="BM117" s="113">
        <v>3.9819176231616087</v>
      </c>
      <c r="BN117" s="113">
        <v>0.5101332739763631</v>
      </c>
      <c r="BS117" s="116">
        <f t="shared" si="49"/>
        <v>4.8117468038047306</v>
      </c>
      <c r="BT117" s="113">
        <v>6.4522438236858113</v>
      </c>
      <c r="BU117" s="113">
        <v>7.6320087777264174</v>
      </c>
      <c r="BV117" s="113">
        <v>0.35098781000196388</v>
      </c>
      <c r="CA117" s="116">
        <f t="shared" si="50"/>
        <v>4.1587885192877287</v>
      </c>
      <c r="CB117" s="113">
        <v>7.1794875757393468</v>
      </c>
      <c r="CC117" s="113">
        <v>3.9585539622591561</v>
      </c>
      <c r="CD117" s="113">
        <v>1.3383240198646829</v>
      </c>
      <c r="CI117" s="116">
        <f t="shared" si="51"/>
        <v>9.3265696881011859</v>
      </c>
      <c r="CJ117" s="113">
        <v>8.6039169459960103</v>
      </c>
      <c r="CK117" s="113">
        <v>6.4713044709359231</v>
      </c>
      <c r="CL117" s="113">
        <v>12.904487647371623</v>
      </c>
      <c r="CQ117" s="116">
        <f t="shared" si="52"/>
        <v>4.058304344123747</v>
      </c>
      <c r="CR117" s="113">
        <v>6.5709886326143794</v>
      </c>
      <c r="CS117" s="113">
        <v>6.5091920118261744</v>
      </c>
      <c r="CT117" s="113">
        <v>1.6074166764213196</v>
      </c>
      <c r="CY117" s="118">
        <v>45871</v>
      </c>
      <c r="CZ117" s="113">
        <v>26.12</v>
      </c>
      <c r="DA117" s="113">
        <v>28.6</v>
      </c>
    </row>
    <row r="118" spans="4:105">
      <c r="D118" s="115">
        <f t="shared" si="53"/>
        <v>117</v>
      </c>
      <c r="E118" s="116">
        <f t="shared" si="29"/>
        <v>4.9284430479232881</v>
      </c>
      <c r="F118" s="116">
        <f t="shared" si="30"/>
        <v>3.228443047923288</v>
      </c>
      <c r="G118" s="116">
        <f t="shared" si="31"/>
        <v>3.228443047923288</v>
      </c>
      <c r="H118" s="119">
        <f t="shared" si="32"/>
        <v>6.0930579952307769e-003</v>
      </c>
      <c r="I118" s="119">
        <f t="shared" si="54"/>
        <v>0.70748824991029724</v>
      </c>
      <c r="K118" s="116">
        <f t="shared" si="33"/>
        <v>5.2887932236611404</v>
      </c>
      <c r="L118" s="116">
        <f t="shared" si="34"/>
        <v>5.5762711074622544</v>
      </c>
      <c r="M118" s="116">
        <f t="shared" si="35"/>
        <v>9.9821044284949547</v>
      </c>
      <c r="N118" s="116">
        <f t="shared" si="36"/>
        <v>5.6168303599611917</v>
      </c>
      <c r="O118" s="116">
        <f t="shared" si="37"/>
        <v>3.606594146050607</v>
      </c>
      <c r="P118" s="116">
        <f t="shared" si="38"/>
        <v>4.4401673740807057</v>
      </c>
      <c r="Q118" s="116">
        <f t="shared" si="39"/>
        <v>4.9284430479232881</v>
      </c>
      <c r="R118" s="116">
        <f t="shared" si="40"/>
        <v>4.6105669962824356</v>
      </c>
      <c r="S118" s="116">
        <f t="shared" si="41"/>
        <v>8.0801439693886081</v>
      </c>
      <c r="T118" s="116">
        <f t="shared" si="42"/>
        <v>5.024568495001569</v>
      </c>
      <c r="W118" s="116">
        <f t="shared" si="43"/>
        <v>5.2887932236611404</v>
      </c>
      <c r="X118" s="113">
        <v>5.3232000170790563</v>
      </c>
      <c r="Y118" s="113">
        <v>6.122446181143939</v>
      </c>
      <c r="Z118" s="113">
        <v>4.4207334727604266</v>
      </c>
      <c r="AC118" s="115"/>
      <c r="AE118" s="116">
        <f t="shared" si="44"/>
        <v>5.5762711074622544</v>
      </c>
      <c r="AF118" s="113">
        <v>5.5204483907498592</v>
      </c>
      <c r="AG118" s="113">
        <v>6.1215042292637118</v>
      </c>
      <c r="AH118" s="113">
        <v>5.0868607023731913</v>
      </c>
      <c r="AK118" s="115"/>
      <c r="AM118" s="116">
        <f t="shared" si="45"/>
        <v>9.9821044284949547</v>
      </c>
      <c r="AN118" s="113">
        <v>6.0064043386416204</v>
      </c>
      <c r="AO118" s="113">
        <v>6.0869234602221516</v>
      </c>
      <c r="AP118" s="113">
        <v>13.877285396767759</v>
      </c>
      <c r="AS118" s="115"/>
      <c r="AU118" s="116">
        <f t="shared" si="46"/>
        <v>5.6168303599611917</v>
      </c>
      <c r="AV118" s="113">
        <v>7.5010572080303639</v>
      </c>
      <c r="AW118" s="113">
        <v>5.6474963473533819</v>
      </c>
      <c r="AX118" s="113">
        <v>3.7019375244998276</v>
      </c>
      <c r="BA118" s="115"/>
      <c r="BC118" s="116">
        <f t="shared" si="47"/>
        <v>3.606594146050607</v>
      </c>
      <c r="BD118" s="113">
        <v>5.2888816402970056</v>
      </c>
      <c r="BE118" s="113">
        <v>3.2854943163071897</v>
      </c>
      <c r="BF118" s="113">
        <v>2.2454064815476262</v>
      </c>
      <c r="BI118" s="115"/>
      <c r="BK118" s="116">
        <f t="shared" si="48"/>
        <v>4.4401673740807057</v>
      </c>
      <c r="BL118" s="113">
        <v>5.6877820857985144</v>
      </c>
      <c r="BM118" s="113">
        <v>4.1977681866661083</v>
      </c>
      <c r="BN118" s="113">
        <v>3.4349518497774953</v>
      </c>
      <c r="BS118" s="116">
        <f t="shared" si="49"/>
        <v>4.9284430479232881</v>
      </c>
      <c r="BT118" s="113">
        <v>7.6325069682222679</v>
      </c>
      <c r="BU118" s="113">
        <v>4.0992799300471745</v>
      </c>
      <c r="BV118" s="113">
        <v>3.0535422455004229</v>
      </c>
      <c r="CA118" s="116">
        <f t="shared" si="50"/>
        <v>4.6105669962824356</v>
      </c>
      <c r="CB118" s="113">
        <v>5.8633947115311056</v>
      </c>
      <c r="CC118" s="113">
        <v>2.9864382173712061</v>
      </c>
      <c r="CD118" s="113">
        <v>4.9818680599449943</v>
      </c>
      <c r="CI118" s="116">
        <f t="shared" si="51"/>
        <v>8.0801439693886081</v>
      </c>
      <c r="CJ118" s="113">
        <v>7.2498253710774847</v>
      </c>
      <c r="CK118" s="113">
        <v>3.6073663384415138</v>
      </c>
      <c r="CL118" s="113">
        <v>13.383240198646828</v>
      </c>
      <c r="CQ118" s="116">
        <f t="shared" si="52"/>
        <v>5.024568495001569</v>
      </c>
      <c r="CR118" s="113">
        <v>7.9578505322721629</v>
      </c>
      <c r="CS118" s="113">
        <v>4.7281782280991616</v>
      </c>
      <c r="CT118" s="113">
        <v>5.3209587619039755</v>
      </c>
      <c r="CY118" s="118">
        <v>45872</v>
      </c>
      <c r="CZ118" s="113">
        <v>26.30875</v>
      </c>
      <c r="DA118" s="113">
        <v>28.7</v>
      </c>
    </row>
    <row r="119" spans="4:105">
      <c r="D119" s="115">
        <f t="shared" si="53"/>
        <v>118</v>
      </c>
      <c r="E119" s="116">
        <f t="shared" si="29"/>
        <v>1.9022861338978341</v>
      </c>
      <c r="F119" s="116">
        <f t="shared" si="30"/>
        <v>0.20228613389783412</v>
      </c>
      <c r="G119" s="116">
        <f t="shared" si="31"/>
        <v>0.20228613389783412</v>
      </c>
      <c r="H119" s="119">
        <f t="shared" si="32"/>
        <v>3.8177571268087254e-004</v>
      </c>
      <c r="I119" s="119">
        <f t="shared" si="54"/>
        <v>0.27307713097488395</v>
      </c>
      <c r="K119" s="116">
        <f t="shared" si="33"/>
        <v>2.8035981660487317</v>
      </c>
      <c r="L119" s="116">
        <f t="shared" si="34"/>
        <v>3.5189531992069103</v>
      </c>
      <c r="M119" s="116">
        <f t="shared" si="35"/>
        <v>8.8274486882209615</v>
      </c>
      <c r="N119" s="116">
        <f t="shared" si="36"/>
        <v>3.4971017923720211</v>
      </c>
      <c r="O119" s="116">
        <f t="shared" si="37"/>
        <v>2.0607889199481182</v>
      </c>
      <c r="P119" s="116">
        <f t="shared" si="38"/>
        <v>2.5068878435202211</v>
      </c>
      <c r="Q119" s="116">
        <f t="shared" si="39"/>
        <v>1.9022861338978341</v>
      </c>
      <c r="R119" s="116">
        <f t="shared" si="40"/>
        <v>2.1468647127554661</v>
      </c>
      <c r="S119" s="116">
        <f t="shared" si="41"/>
        <v>5.9277754784063452</v>
      </c>
      <c r="T119" s="116">
        <f t="shared" si="42"/>
        <v>3.0571595849345767</v>
      </c>
      <c r="W119" s="116">
        <f t="shared" si="43"/>
        <v>2.8035981660487317</v>
      </c>
      <c r="X119" s="113">
        <v>2.877405414637328</v>
      </c>
      <c r="Y119" s="113">
        <v>1.5547289580244843</v>
      </c>
      <c r="Z119" s="113">
        <v>3.9786601254843843</v>
      </c>
      <c r="AC119" s="115"/>
      <c r="AE119" s="116">
        <f t="shared" si="44"/>
        <v>3.5189531992069103</v>
      </c>
      <c r="AF119" s="113">
        <v>2.9801646540804834</v>
      </c>
      <c r="AG119" s="113">
        <v>3.363064425826618</v>
      </c>
      <c r="AH119" s="113">
        <v>4.2136305177136295</v>
      </c>
      <c r="AK119" s="115"/>
      <c r="AM119" s="116">
        <f t="shared" si="45"/>
        <v>8.8274486882209615</v>
      </c>
      <c r="AN119" s="113">
        <v>2.7922282569376007</v>
      </c>
      <c r="AO119" s="113">
        <v>3.0069848564981942</v>
      </c>
      <c r="AP119" s="113">
        <v>14.647912519943731</v>
      </c>
      <c r="AS119" s="115"/>
      <c r="AU119" s="116">
        <f t="shared" si="46"/>
        <v>3.4971017923720211</v>
      </c>
      <c r="AV119" s="113">
        <v>3.0530027872889067</v>
      </c>
      <c r="AW119" s="113">
        <v>3.2409763162108862</v>
      </c>
      <c r="AX119" s="113">
        <v>4.1973262736162713</v>
      </c>
      <c r="BA119" s="115"/>
      <c r="BC119" s="116">
        <f t="shared" si="47"/>
        <v>2.0607889199481182</v>
      </c>
      <c r="BD119" s="113">
        <v>2.5188052042184155</v>
      </c>
      <c r="BE119" s="113">
        <v>1.2139479084359199</v>
      </c>
      <c r="BF119" s="113">
        <v>2.4496136471900187</v>
      </c>
      <c r="BI119" s="115"/>
      <c r="BK119" s="116">
        <f t="shared" si="48"/>
        <v>2.5068878435202211</v>
      </c>
      <c r="BL119" s="113">
        <v>2.7242721567200827</v>
      </c>
      <c r="BM119" s="113">
        <v>1.3961141284688003</v>
      </c>
      <c r="BN119" s="113">
        <v>3.4002772453717793</v>
      </c>
      <c r="BS119" s="116">
        <f t="shared" si="49"/>
        <v>1.9022861338978341</v>
      </c>
      <c r="BT119" s="113">
        <v>1.4108769878080327</v>
      </c>
      <c r="BU119" s="113">
        <v>2.0753738826025199</v>
      </c>
      <c r="BV119" s="113">
        <v>2.220607531282949</v>
      </c>
      <c r="CA119" s="116">
        <f t="shared" si="50"/>
        <v>2.1468647127554661</v>
      </c>
      <c r="CB119" s="113">
        <v>1.8259065576759064</v>
      </c>
      <c r="CC119" s="113">
        <v>1.2437831664195875</v>
      </c>
      <c r="CD119" s="113">
        <v>3.3709044141709037</v>
      </c>
      <c r="CI119" s="116">
        <f t="shared" si="51"/>
        <v>5.9277754784063452</v>
      </c>
      <c r="CJ119" s="113">
        <v>2.2614074738091894</v>
      </c>
      <c r="CK119" s="113">
        <v>2.0574106912882382</v>
      </c>
      <c r="CL119" s="113">
        <v>13.464508270121607</v>
      </c>
      <c r="CQ119" s="116">
        <f t="shared" si="52"/>
        <v>3.0571595849345767</v>
      </c>
      <c r="CR119" s="113">
        <v>3.4169140889594778</v>
      </c>
      <c r="CS119" s="113">
        <v>2.1381640509619317</v>
      </c>
      <c r="CT119" s="113">
        <v>3.9761551189072217</v>
      </c>
      <c r="CY119" s="118">
        <v>45873</v>
      </c>
      <c r="CZ119" s="113">
        <v>26.372916666666665</v>
      </c>
      <c r="DA119" s="113">
        <v>28.1</v>
      </c>
    </row>
    <row r="120" spans="4:105">
      <c r="D120" s="115">
        <f t="shared" si="53"/>
        <v>119</v>
      </c>
      <c r="E120" s="116">
        <f t="shared" si="29"/>
        <v>3.5840963391414928</v>
      </c>
      <c r="F120" s="116">
        <f t="shared" si="30"/>
        <v>1.8840963391414929</v>
      </c>
      <c r="G120" s="116">
        <f t="shared" si="31"/>
        <v>1.8840963391414929</v>
      </c>
      <c r="H120" s="119">
        <f t="shared" si="32"/>
        <v>3.555865193402008e-003</v>
      </c>
      <c r="I120" s="119">
        <f t="shared" si="54"/>
        <v>0.51450448383645131</v>
      </c>
      <c r="K120" s="116">
        <f t="shared" si="33"/>
        <v>4.4918654524994439</v>
      </c>
      <c r="L120" s="116">
        <f t="shared" si="34"/>
        <v>4.5385070121864723</v>
      </c>
      <c r="M120" s="116">
        <f t="shared" si="35"/>
        <v>9.4034049305231839</v>
      </c>
      <c r="N120" s="116">
        <f t="shared" si="36"/>
        <v>4.4089044188042275</v>
      </c>
      <c r="O120" s="116">
        <f t="shared" si="37"/>
        <v>3.1663049027113139</v>
      </c>
      <c r="P120" s="116">
        <f t="shared" si="38"/>
        <v>4.0705199688671572</v>
      </c>
      <c r="Q120" s="116">
        <f t="shared" si="39"/>
        <v>3.5840963391414928</v>
      </c>
      <c r="R120" s="116">
        <f t="shared" si="40"/>
        <v>3.2232670545649404</v>
      </c>
      <c r="S120" s="116">
        <f t="shared" si="41"/>
        <v>7.9306266370706595</v>
      </c>
      <c r="T120" s="116">
        <f t="shared" si="42"/>
        <v>3.5935082034596952</v>
      </c>
      <c r="W120" s="116">
        <f t="shared" si="43"/>
        <v>4.4918654524994439</v>
      </c>
      <c r="X120" s="113">
        <v>4.6349935694849931</v>
      </c>
      <c r="Y120" s="113">
        <v>4.8460424131627065</v>
      </c>
      <c r="Z120" s="113">
        <v>3.99456037485063</v>
      </c>
      <c r="AC120" s="115"/>
      <c r="AE120" s="116">
        <f t="shared" si="44"/>
        <v>4.5385070121864723</v>
      </c>
      <c r="AF120" s="113">
        <v>4.8766330703135186</v>
      </c>
      <c r="AG120" s="113">
        <v>4.7839515858610921</v>
      </c>
      <c r="AH120" s="113">
        <v>3.9549363803848072</v>
      </c>
      <c r="AK120" s="115"/>
      <c r="AM120" s="116">
        <f t="shared" si="45"/>
        <v>9.4034049305231839</v>
      </c>
      <c r="AN120" s="113">
        <v>5.4777196730277184</v>
      </c>
      <c r="AO120" s="113">
        <v>3.7149971792207697</v>
      </c>
      <c r="AP120" s="113">
        <v>15.091812681825598</v>
      </c>
      <c r="AS120" s="115"/>
      <c r="AU120" s="116">
        <f t="shared" si="46"/>
        <v>4.4089044188042275</v>
      </c>
      <c r="AV120" s="113">
        <v>6.1890268618645967</v>
      </c>
      <c r="AW120" s="113">
        <v>3.4371789346935113</v>
      </c>
      <c r="AX120" s="113">
        <v>3.6005074598545743</v>
      </c>
      <c r="BA120" s="115"/>
      <c r="BC120" s="116">
        <f t="shared" si="47"/>
        <v>3.1663049027113139</v>
      </c>
      <c r="BD120" s="113">
        <v>4.3392328833787346</v>
      </c>
      <c r="BE120" s="113">
        <v>2.7922282569376007</v>
      </c>
      <c r="BF120" s="113">
        <v>2.3674535678176056</v>
      </c>
      <c r="BI120" s="115"/>
      <c r="BK120" s="116">
        <f t="shared" si="48"/>
        <v>4.0705199688671572</v>
      </c>
      <c r="BL120" s="113">
        <v>5.2520926622607274</v>
      </c>
      <c r="BM120" s="113">
        <v>4.0273736093398638</v>
      </c>
      <c r="BN120" s="113">
        <v>2.932093635000883</v>
      </c>
      <c r="BS120" s="116">
        <f t="shared" si="49"/>
        <v>3.5840963391414928</v>
      </c>
      <c r="BT120" s="113">
        <v>5.1562527207190447</v>
      </c>
      <c r="BU120" s="113">
        <v>3.4637347169767621</v>
      </c>
      <c r="BV120" s="113">
        <v>2.1323015797286717</v>
      </c>
      <c r="CA120" s="116">
        <f t="shared" si="50"/>
        <v>3.2232670545649404</v>
      </c>
      <c r="CB120" s="113">
        <v>5.4862068419931678</v>
      </c>
      <c r="CC120" s="113">
        <v>1.4670680389730442</v>
      </c>
      <c r="CD120" s="113">
        <v>2.7165262827286076</v>
      </c>
      <c r="CI120" s="116">
        <f t="shared" si="51"/>
        <v>7.9306266370706595</v>
      </c>
      <c r="CJ120" s="113">
        <v>6.6109882703888188</v>
      </c>
      <c r="CK120" s="113">
        <v>2.4451133982884068</v>
      </c>
      <c r="CL120" s="113">
        <v>14.735778242534755</v>
      </c>
      <c r="CQ120" s="116">
        <f t="shared" si="52"/>
        <v>3.5935082034596952</v>
      </c>
      <c r="CR120" s="113">
        <v>6.8338281779189556</v>
      </c>
      <c r="CS120" s="113">
        <v>3.9759539114411497</v>
      </c>
      <c r="CT120" s="113">
        <v>3.2110624954782412</v>
      </c>
      <c r="CY120" s="113">
        <v>45874</v>
      </c>
      <c r="CZ120" s="113">
        <v>26.382916666666663</v>
      </c>
      <c r="DA120" s="113">
        <v>28.5</v>
      </c>
    </row>
    <row r="121" spans="4:105">
      <c r="D121" s="115">
        <f t="shared" si="53"/>
        <v>120</v>
      </c>
      <c r="E121" s="116">
        <f t="shared" si="29"/>
        <v>2.9145566032684922</v>
      </c>
      <c r="F121" s="116">
        <f t="shared" si="30"/>
        <v>1.2145566032684922</v>
      </c>
      <c r="G121" s="116">
        <f t="shared" si="31"/>
        <v>1.2145566032684922</v>
      </c>
      <c r="H121" s="119">
        <f t="shared" si="32"/>
        <v>2.2922392349357819e-003</v>
      </c>
      <c r="I121" s="119">
        <f t="shared" si="54"/>
        <v>0.41839066221528176</v>
      </c>
      <c r="K121" s="116">
        <f t="shared" si="33"/>
        <v>4.1712634578264298</v>
      </c>
      <c r="L121" s="116">
        <f t="shared" si="34"/>
        <v>4.1349971866604225</v>
      </c>
      <c r="M121" s="116">
        <f t="shared" si="35"/>
        <v>9.9114263076412517</v>
      </c>
      <c r="N121" s="116">
        <f t="shared" si="36"/>
        <v>4.293353128086248</v>
      </c>
      <c r="O121" s="116">
        <f t="shared" si="37"/>
        <v>3.0169672662368683</v>
      </c>
      <c r="P121" s="116">
        <f t="shared" si="38"/>
        <v>3.2629096451752098</v>
      </c>
      <c r="Q121" s="116">
        <f t="shared" si="39"/>
        <v>2.9145566032684922</v>
      </c>
      <c r="R121" s="116">
        <f t="shared" si="40"/>
        <v>2.964214820748623</v>
      </c>
      <c r="S121" s="116">
        <f t="shared" si="41"/>
        <v>8.3813560643471323</v>
      </c>
      <c r="T121" s="116">
        <f t="shared" si="42"/>
        <v>2.7485413912606411</v>
      </c>
      <c r="W121" s="116">
        <f t="shared" si="43"/>
        <v>4.1712634578264298</v>
      </c>
      <c r="X121" s="113">
        <v>4.8472229772437778</v>
      </c>
      <c r="Y121" s="113">
        <v>4.8460424131627065</v>
      </c>
      <c r="Z121" s="113">
        <v>2.8205249830728065</v>
      </c>
      <c r="AC121" s="115"/>
      <c r="AE121" s="116">
        <f t="shared" si="44"/>
        <v>4.1349971866604225</v>
      </c>
      <c r="AF121" s="113">
        <v>6.4053132988232768</v>
      </c>
      <c r="AG121" s="113">
        <v>4.1005299307380785</v>
      </c>
      <c r="AH121" s="113">
        <v>1.8991483304199122</v>
      </c>
      <c r="AK121" s="115"/>
      <c r="AM121" s="116">
        <f t="shared" si="45"/>
        <v>9.9114263076412517</v>
      </c>
      <c r="AN121" s="113">
        <v>6.9237826226746213</v>
      </c>
      <c r="AO121" s="113">
        <v>2.8371584854963698</v>
      </c>
      <c r="AP121" s="113">
        <v>16.985694129786133</v>
      </c>
      <c r="AS121" s="115"/>
      <c r="AU121" s="116">
        <f t="shared" si="46"/>
        <v>4.293353128086248</v>
      </c>
      <c r="AV121" s="113">
        <v>6.2825135781096018</v>
      </c>
      <c r="AW121" s="113">
        <v>2.7497431477548093</v>
      </c>
      <c r="AX121" s="113">
        <v>3.847802658394333</v>
      </c>
      <c r="BA121" s="115"/>
      <c r="BC121" s="116">
        <f t="shared" si="47"/>
        <v>3.0169672662368683</v>
      </c>
      <c r="BD121" s="113">
        <v>4.3665112319613675</v>
      </c>
      <c r="BE121" s="113">
        <v>3.2906111328887353</v>
      </c>
      <c r="BF121" s="113">
        <v>1.3937794338605018</v>
      </c>
      <c r="BI121" s="115"/>
      <c r="BK121" s="116">
        <f t="shared" si="48"/>
        <v>3.2629096451752098</v>
      </c>
      <c r="BL121" s="113">
        <v>4.391305824892938</v>
      </c>
      <c r="BM121" s="113">
        <v>3.4817719391031723</v>
      </c>
      <c r="BN121" s="113">
        <v>1.9156511715295181</v>
      </c>
      <c r="BS121" s="116">
        <f t="shared" si="49"/>
        <v>2.9145566032684922</v>
      </c>
      <c r="BT121" s="113">
        <v>5.4738780711188957</v>
      </c>
      <c r="BU121" s="113">
        <v>2.0696225854017234</v>
      </c>
      <c r="BV121" s="113">
        <v>1.2001691532848582</v>
      </c>
      <c r="CA121" s="116">
        <f t="shared" si="50"/>
        <v>2.964214820748623</v>
      </c>
      <c r="CB121" s="113">
        <v>5.1617950589486501</v>
      </c>
      <c r="CC121" s="113">
        <v>1.5020250805569013</v>
      </c>
      <c r="CD121" s="113">
        <v>2.2288243227403175</v>
      </c>
      <c r="CI121" s="116">
        <f t="shared" si="51"/>
        <v>8.3813560643471323</v>
      </c>
      <c r="CJ121" s="113">
        <v>6.5311986214204376</v>
      </c>
      <c r="CK121" s="113">
        <v>2.503375134261502</v>
      </c>
      <c r="CL121" s="113">
        <v>16.109494437359455</v>
      </c>
      <c r="CQ121" s="116">
        <f t="shared" si="52"/>
        <v>2.7485413912606411</v>
      </c>
      <c r="CR121" s="113">
        <v>7.724564682094913</v>
      </c>
      <c r="CS121" s="113">
        <v>3.2601511977178763</v>
      </c>
      <c r="CT121" s="113">
        <v>2.2369315848034059</v>
      </c>
      <c r="CY121" s="113">
        <v>45875</v>
      </c>
      <c r="CZ121" s="113">
        <v>26.601249999999997</v>
      </c>
      <c r="DA121" s="113">
        <v>30.1</v>
      </c>
    </row>
    <row r="122" spans="4:105">
      <c r="D122" s="115">
        <f t="shared" si="53"/>
        <v>121</v>
      </c>
      <c r="E122" s="116">
        <f t="shared" si="29"/>
        <v>3.2431828401637404</v>
      </c>
      <c r="F122" s="116">
        <f t="shared" si="30"/>
        <v>1.5431828401637404</v>
      </c>
      <c r="G122" s="116">
        <f t="shared" si="31"/>
        <v>1.5431828401637404</v>
      </c>
      <c r="H122" s="119">
        <f t="shared" si="32"/>
        <v>2.912457306134284e-003</v>
      </c>
      <c r="I122" s="119">
        <f t="shared" ref="I122:I152" si="55">E122/MAX(E$121:E$152)</f>
        <v>0.70404570722095905</v>
      </c>
      <c r="K122" s="116">
        <f t="shared" si="33"/>
        <v>5.0208339138728855</v>
      </c>
      <c r="L122" s="116">
        <f t="shared" si="34"/>
        <v>4.7772662880005603</v>
      </c>
      <c r="M122" s="116">
        <f t="shared" si="35"/>
        <v>9.3674797343515817</v>
      </c>
      <c r="N122" s="116">
        <f t="shared" si="36"/>
        <v>4.8397669244921273</v>
      </c>
      <c r="O122" s="116">
        <f t="shared" si="37"/>
        <v>3.1914390825190289</v>
      </c>
      <c r="P122" s="116">
        <f t="shared" si="38"/>
        <v>4.0721248876952991</v>
      </c>
      <c r="Q122" s="116">
        <f t="shared" si="39"/>
        <v>3.2431828401637404</v>
      </c>
      <c r="R122" s="116">
        <f t="shared" si="40"/>
        <v>3.4766630519011912</v>
      </c>
      <c r="S122" s="116">
        <f t="shared" si="41"/>
        <v>7.544737207110022</v>
      </c>
      <c r="T122" s="116">
        <f t="shared" si="42"/>
        <v>5.4787941091738812</v>
      </c>
      <c r="W122" s="116">
        <f t="shared" si="43"/>
        <v>5.0208339138728855</v>
      </c>
      <c r="X122" s="113">
        <v>4.6784619313659359</v>
      </c>
      <c r="Y122" s="113">
        <v>4.4462088668639845</v>
      </c>
      <c r="Z122" s="113">
        <v>5.9378309433887351</v>
      </c>
      <c r="AC122" s="115"/>
      <c r="AE122" s="116">
        <f t="shared" si="44"/>
        <v>4.7772662880005603</v>
      </c>
      <c r="AF122" s="113">
        <v>5.7691501215440137</v>
      </c>
      <c r="AG122" s="113">
        <v>3.401516051300614</v>
      </c>
      <c r="AH122" s="113">
        <v>5.1611326911570536</v>
      </c>
      <c r="AK122" s="115"/>
      <c r="AM122" s="116">
        <f t="shared" si="45"/>
        <v>9.3674797343515817</v>
      </c>
      <c r="AN122" s="113">
        <v>5.2236558748046704</v>
      </c>
      <c r="AO122" s="113">
        <v>2.8147857348437517</v>
      </c>
      <c r="AP122" s="113">
        <v>15.920173733859411</v>
      </c>
      <c r="AS122" s="115"/>
      <c r="AU122" s="116">
        <f t="shared" si="46"/>
        <v>4.8397669244921273</v>
      </c>
      <c r="AV122" s="113">
        <v>4.9456819694616856</v>
      </c>
      <c r="AW122" s="113">
        <v>2.8979517793173546</v>
      </c>
      <c r="AX122" s="113">
        <v>6.67566702469734</v>
      </c>
      <c r="BA122" s="115"/>
      <c r="BC122" s="116">
        <f t="shared" si="47"/>
        <v>3.1914390825190289</v>
      </c>
      <c r="BD122" s="113">
        <v>3.5410162722711247</v>
      </c>
      <c r="BE122" s="113">
        <v>1.0641917523807951</v>
      </c>
      <c r="BF122" s="113">
        <v>4.9691092229051659</v>
      </c>
      <c r="BI122" s="115"/>
      <c r="BK122" s="116">
        <f t="shared" si="48"/>
        <v>4.0721248876952991</v>
      </c>
      <c r="BL122" s="113">
        <v>4.0248027398033344</v>
      </c>
      <c r="BM122" s="113">
        <v>1.8991483304199122</v>
      </c>
      <c r="BN122" s="113">
        <v>6.29242359286265</v>
      </c>
      <c r="BS122" s="116">
        <f t="shared" si="49"/>
        <v>3.2431828401637404</v>
      </c>
      <c r="BT122" s="113">
        <v>2.6526168440907205</v>
      </c>
      <c r="BU122" s="113">
        <v>1.8036831692207569</v>
      </c>
      <c r="BV122" s="113">
        <v>5.2732485071797432</v>
      </c>
      <c r="CA122" s="116">
        <f t="shared" si="50"/>
        <v>3.4766630519011912</v>
      </c>
      <c r="CB122" s="113">
        <v>2.8504017390515384</v>
      </c>
      <c r="CC122" s="113">
        <v>1.9126940684834082</v>
      </c>
      <c r="CD122" s="113">
        <v>5.6668933481686281</v>
      </c>
      <c r="CI122" s="116">
        <f t="shared" si="51"/>
        <v>7.544737207110022</v>
      </c>
      <c r="CJ122" s="113">
        <v>4.1014155055842449</v>
      </c>
      <c r="CK122" s="113">
        <v>3.2601957517320237</v>
      </c>
      <c r="CL122" s="113">
        <v>15.272600364013798</v>
      </c>
      <c r="CQ122" s="116">
        <f t="shared" si="52"/>
        <v>5.4787941091738812</v>
      </c>
      <c r="CR122" s="113">
        <v>5.4849166897352299</v>
      </c>
      <c r="CS122" s="113">
        <v>3.5390652641552345</v>
      </c>
      <c r="CT122" s="113">
        <v>7.4185229541925288</v>
      </c>
      <c r="CY122" s="113">
        <v>45876</v>
      </c>
      <c r="CZ122" s="113">
        <v>26.422499999999999</v>
      </c>
      <c r="DA122" s="113">
        <v>28.5</v>
      </c>
    </row>
    <row r="123" spans="4:105">
      <c r="D123" s="115">
        <f t="shared" si="53"/>
        <v>122</v>
      </c>
      <c r="E123" s="116">
        <f t="shared" si="29"/>
        <v>1.9884893795069072</v>
      </c>
      <c r="F123" s="116">
        <f t="shared" si="30"/>
        <v>0.28848937950690723</v>
      </c>
      <c r="G123" s="116">
        <f t="shared" si="31"/>
        <v>0.28848937950690723</v>
      </c>
      <c r="H123" s="119">
        <f t="shared" si="32"/>
        <v>5.4446756354411434e-004</v>
      </c>
      <c r="I123" s="119">
        <f t="shared" si="55"/>
        <v>0.43167082477089841</v>
      </c>
      <c r="K123" s="116">
        <f t="shared" si="33"/>
        <v>3.3785468001151471</v>
      </c>
      <c r="L123" s="116">
        <f t="shared" si="34"/>
        <v>3.6136026438296285</v>
      </c>
      <c r="M123" s="116">
        <f t="shared" si="35"/>
        <v>8.3062768832959328</v>
      </c>
      <c r="N123" s="116">
        <f t="shared" si="36"/>
        <v>3.4858833981537019</v>
      </c>
      <c r="O123" s="116">
        <f t="shared" si="37"/>
        <v>1.8212310004363257</v>
      </c>
      <c r="P123" s="116">
        <f t="shared" si="38"/>
        <v>2.2567104030770651</v>
      </c>
      <c r="Q123" s="116">
        <f t="shared" si="39"/>
        <v>1.9884893795069072</v>
      </c>
      <c r="R123" s="116">
        <f t="shared" si="40"/>
        <v>2.8254538398402391</v>
      </c>
      <c r="S123" s="116">
        <f t="shared" si="41"/>
        <v>6.2029021561190918</v>
      </c>
      <c r="T123" s="116">
        <f t="shared" si="42"/>
        <v>4.5673512275174781</v>
      </c>
      <c r="W123" s="116">
        <f t="shared" si="43"/>
        <v>3.3785468001151471</v>
      </c>
      <c r="X123" s="113">
        <v>2.2203656634828417</v>
      </c>
      <c r="Y123" s="113">
        <v>2.2025888540845453</v>
      </c>
      <c r="Z123" s="113">
        <v>5.7126858827780547</v>
      </c>
      <c r="AC123" s="115"/>
      <c r="AE123" s="116">
        <f t="shared" si="44"/>
        <v>3.6136026438296285</v>
      </c>
      <c r="AF123" s="113">
        <v>3.0968369021279698</v>
      </c>
      <c r="AG123" s="113">
        <v>1.5639796033809255</v>
      </c>
      <c r="AH123" s="113">
        <v>6.1799914259799893</v>
      </c>
      <c r="AK123" s="115"/>
      <c r="AM123" s="116">
        <f t="shared" si="45"/>
        <v>8.3062768832959328</v>
      </c>
      <c r="AN123" s="113">
        <v>3.034650410823001</v>
      </c>
      <c r="AO123" s="113">
        <v>1.8767755240571107</v>
      </c>
      <c r="AP123" s="113">
        <v>14.735778242534755</v>
      </c>
      <c r="AS123" s="115"/>
      <c r="AU123" s="116">
        <f t="shared" si="46"/>
        <v>3.4858833981537019</v>
      </c>
      <c r="AV123" s="113">
        <v>2.0442489251563649</v>
      </c>
      <c r="AW123" s="113">
        <v>1.4243612478149341</v>
      </c>
      <c r="AX123" s="113">
        <v>6.9890400214898074</v>
      </c>
      <c r="BA123" s="115"/>
      <c r="BC123" s="116">
        <f t="shared" si="47"/>
        <v>1.8212310004363257</v>
      </c>
      <c r="BD123" s="113">
        <v>0.72835548112992377</v>
      </c>
      <c r="BE123" s="113">
        <v>0.5037447770921154</v>
      </c>
      <c r="BF123" s="113">
        <v>4.2315927430869378</v>
      </c>
      <c r="BI123" s="115"/>
      <c r="BK123" s="116">
        <f t="shared" si="48"/>
        <v>2.2567104030770651</v>
      </c>
      <c r="BL123" s="113">
        <v>1.1065675850847263</v>
      </c>
      <c r="BM123" s="113">
        <v>0.719351353659332</v>
      </c>
      <c r="BN123" s="113">
        <v>4.944212270487137</v>
      </c>
      <c r="BS123" s="116">
        <f t="shared" si="49"/>
        <v>1.9884893795069072</v>
      </c>
      <c r="BT123" s="113">
        <v>0.35973856191063103</v>
      </c>
      <c r="BU123" s="113">
        <v>0.28260337235406618</v>
      </c>
      <c r="BV123" s="113">
        <v>5.3231262042560239</v>
      </c>
      <c r="CA123" s="116">
        <f t="shared" si="50"/>
        <v>2.8254538398402391</v>
      </c>
      <c r="CB123" s="113">
        <v>1.5081967692406704</v>
      </c>
      <c r="CC123" s="113">
        <v>1.0690820254809659</v>
      </c>
      <c r="CD123" s="113">
        <v>5.8990827247990811</v>
      </c>
      <c r="CI123" s="116">
        <f t="shared" si="51"/>
        <v>6.2029021561190918</v>
      </c>
      <c r="CJ123" s="113">
        <v>2.2889664059206734</v>
      </c>
      <c r="CK123" s="113">
        <v>2.1895714447332955</v>
      </c>
      <c r="CL123" s="113">
        <v>14.130168617703308</v>
      </c>
      <c r="CQ123" s="116">
        <f t="shared" si="52"/>
        <v>4.5673512275174781</v>
      </c>
      <c r="CR123" s="113">
        <v>2.0273155401607301</v>
      </c>
      <c r="CS123" s="113">
        <v>1.2218080291211038</v>
      </c>
      <c r="CT123" s="113">
        <v>7.9128944259138532</v>
      </c>
      <c r="CY123" s="113">
        <v>45877</v>
      </c>
      <c r="CZ123" s="113">
        <v>25.705416666666665</v>
      </c>
      <c r="DA123" s="113">
        <v>27</v>
      </c>
    </row>
    <row r="124" spans="4:105">
      <c r="D124" s="115">
        <f t="shared" si="53"/>
        <v>123</v>
      </c>
      <c r="E124" s="116">
        <f t="shared" si="29"/>
        <v>3.1063732357287446</v>
      </c>
      <c r="F124" s="116">
        <f t="shared" si="30"/>
        <v>1.4063732357287446</v>
      </c>
      <c r="G124" s="116">
        <f t="shared" si="31"/>
        <v>1.4063732357287446</v>
      </c>
      <c r="H124" s="119">
        <f t="shared" si="32"/>
        <v>2.6542558010269782e-003</v>
      </c>
      <c r="I124" s="119">
        <f t="shared" si="55"/>
        <v>0.67434642122443067</v>
      </c>
      <c r="K124" s="116">
        <f t="shared" si="33"/>
        <v>4.4700488342233511</v>
      </c>
      <c r="L124" s="116">
        <f t="shared" si="34"/>
        <v>4.6652601493423758</v>
      </c>
      <c r="M124" s="116">
        <f t="shared" si="35"/>
        <v>9.85666584548974</v>
      </c>
      <c r="N124" s="116">
        <f t="shared" si="36"/>
        <v>4.8790522413545698</v>
      </c>
      <c r="O124" s="116">
        <f t="shared" si="37"/>
        <v>2.2772611039630535</v>
      </c>
      <c r="P124" s="116">
        <f t="shared" si="38"/>
        <v>3.1384485362366505</v>
      </c>
      <c r="Q124" s="116">
        <f t="shared" si="39"/>
        <v>3.1063732357287446</v>
      </c>
      <c r="R124" s="116">
        <f t="shared" si="40"/>
        <v>3.8441208889571534</v>
      </c>
      <c r="S124" s="116">
        <f t="shared" si="41"/>
        <v>7.9946163333906028</v>
      </c>
      <c r="T124" s="116">
        <f t="shared" si="42"/>
        <v>4.0481878360542733</v>
      </c>
      <c r="W124" s="116">
        <f t="shared" si="43"/>
        <v>4.4700488342233511</v>
      </c>
      <c r="X124" s="113">
        <v>4.1014155055842449</v>
      </c>
      <c r="Y124" s="113">
        <v>4.387481510518314</v>
      </c>
      <c r="Z124" s="113">
        <v>4.9212494865674934</v>
      </c>
      <c r="AC124" s="115"/>
      <c r="AE124" s="116">
        <f t="shared" si="44"/>
        <v>4.6652601493423758</v>
      </c>
      <c r="AF124" s="113">
        <v>4.1883423854064015</v>
      </c>
      <c r="AG124" s="113">
        <v>4.6899142712719115</v>
      </c>
      <c r="AH124" s="113">
        <v>5.1175237913488125</v>
      </c>
      <c r="AK124" s="115"/>
      <c r="AM124" s="116">
        <f t="shared" si="45"/>
        <v>9.85666584548974</v>
      </c>
      <c r="AN124" s="113">
        <v>3.608094203159617</v>
      </c>
      <c r="AO124" s="113">
        <v>4.4407313269656834</v>
      </c>
      <c r="AP124" s="113">
        <v>15.272600364013798</v>
      </c>
      <c r="AS124" s="115"/>
      <c r="AU124" s="116">
        <f t="shared" si="46"/>
        <v>4.8790522413545698</v>
      </c>
      <c r="AV124" s="113">
        <v>4.9212494865674934</v>
      </c>
      <c r="AW124" s="113">
        <v>3.7019375244998276</v>
      </c>
      <c r="AX124" s="113">
        <v>6.0139697129963885</v>
      </c>
      <c r="BA124" s="115"/>
      <c r="BC124" s="116">
        <f t="shared" si="47"/>
        <v>2.2772611039630535</v>
      </c>
      <c r="BD124" s="113">
        <v>2.8949979466791129</v>
      </c>
      <c r="BE124" s="113">
        <v>0.48505704416956646</v>
      </c>
      <c r="BF124" s="113">
        <v>3.451728321040481</v>
      </c>
      <c r="BI124" s="115"/>
      <c r="BK124" s="116">
        <f t="shared" si="48"/>
        <v>3.1384485362366505</v>
      </c>
      <c r="BL124" s="113">
        <v>3.7651380469127966</v>
      </c>
      <c r="BM124" s="113">
        <v>1.2869553033405343</v>
      </c>
      <c r="BN124" s="113">
        <v>4.3632522584566207</v>
      </c>
      <c r="BS124" s="116">
        <f t="shared" si="49"/>
        <v>3.1063732357287446</v>
      </c>
      <c r="BT124" s="113">
        <v>3.6132565412640547</v>
      </c>
      <c r="BU124" s="113">
        <v>2.3349587517512758</v>
      </c>
      <c r="BV124" s="113">
        <v>3.3709044141709037</v>
      </c>
      <c r="CA124" s="116">
        <f t="shared" si="50"/>
        <v>3.8441208889571534</v>
      </c>
      <c r="CB124" s="113">
        <v>4.3019584729980052</v>
      </c>
      <c r="CC124" s="113">
        <v>3.6298967340188817</v>
      </c>
      <c r="CD124" s="113">
        <v>3.6005074598545743</v>
      </c>
      <c r="CI124" s="116">
        <f t="shared" si="51"/>
        <v>7.9946163333906028</v>
      </c>
      <c r="CJ124" s="113">
        <v>5.618174023618173</v>
      </c>
      <c r="CK124" s="113">
        <v>3.6298967340188817</v>
      </c>
      <c r="CL124" s="113">
        <v>14.735778242534755</v>
      </c>
      <c r="CQ124" s="116">
        <f t="shared" si="52"/>
        <v>4.0481878360542733</v>
      </c>
      <c r="CR124" s="113">
        <v>5.6109405585427901</v>
      </c>
      <c r="CS124" s="113">
        <v>2.6766480397293657</v>
      </c>
      <c r="CT124" s="113">
        <v>5.4197276323791801</v>
      </c>
      <c r="CY124" s="113">
        <v>45878</v>
      </c>
      <c r="CZ124" s="113">
        <v>25.375</v>
      </c>
      <c r="DA124" s="113">
        <v>26.5</v>
      </c>
    </row>
    <row r="125" spans="4:105">
      <c r="D125" s="115">
        <f t="shared" si="53"/>
        <v>124</v>
      </c>
      <c r="E125" s="116">
        <f t="shared" si="29"/>
        <v>4.3506074993111534</v>
      </c>
      <c r="F125" s="116">
        <f t="shared" si="30"/>
        <v>2.6506074993111532</v>
      </c>
      <c r="G125" s="116">
        <f t="shared" si="31"/>
        <v>2.6506074993111532</v>
      </c>
      <c r="H125" s="119">
        <f t="shared" si="32"/>
        <v>5.0025058445076929e-003</v>
      </c>
      <c r="I125" s="119">
        <f t="shared" si="55"/>
        <v>0.94445077094040264</v>
      </c>
      <c r="K125" s="116">
        <f t="shared" si="33"/>
        <v>6.3770996442689709</v>
      </c>
      <c r="L125" s="116">
        <f t="shared" si="34"/>
        <v>5.7751684286153635</v>
      </c>
      <c r="M125" s="116">
        <f t="shared" si="35"/>
        <v>10.215294565982799</v>
      </c>
      <c r="N125" s="116">
        <f t="shared" si="36"/>
        <v>7.0123036881147121</v>
      </c>
      <c r="O125" s="116">
        <f t="shared" si="37"/>
        <v>3.5303503842961805</v>
      </c>
      <c r="P125" s="116">
        <f t="shared" si="38"/>
        <v>4.4049735465387476</v>
      </c>
      <c r="Q125" s="116">
        <f t="shared" si="39"/>
        <v>4.3506074993111534</v>
      </c>
      <c r="R125" s="116">
        <f t="shared" si="40"/>
        <v>4.3496916938973893</v>
      </c>
      <c r="S125" s="116">
        <f t="shared" si="41"/>
        <v>8.7873050837538784</v>
      </c>
      <c r="T125" s="116">
        <f t="shared" si="42"/>
        <v>4.5635727070100085</v>
      </c>
      <c r="W125" s="116">
        <f t="shared" si="43"/>
        <v>6.3770996442689709</v>
      </c>
      <c r="X125" s="113">
        <v>8.0158012672112502</v>
      </c>
      <c r="Y125" s="113">
        <v>4.6229919419270393</v>
      </c>
      <c r="Z125" s="113">
        <v>6.4925057236686241</v>
      </c>
      <c r="AC125" s="115"/>
      <c r="AE125" s="116">
        <f t="shared" si="44"/>
        <v>5.7751684286153635</v>
      </c>
      <c r="AF125" s="113">
        <v>7.3899347095910501</v>
      </c>
      <c r="AG125" s="113">
        <v>4.8049650147742424</v>
      </c>
      <c r="AH125" s="113">
        <v>5.1306055614807979</v>
      </c>
      <c r="AK125" s="115"/>
      <c r="AM125" s="116">
        <f t="shared" si="45"/>
        <v>10.215294565982799</v>
      </c>
      <c r="AN125" s="113">
        <v>8.8993803362239898</v>
      </c>
      <c r="AO125" s="113">
        <v>4.2257075509111681</v>
      </c>
      <c r="AP125" s="113">
        <v>16.20488158105443</v>
      </c>
      <c r="AS125" s="115"/>
      <c r="AU125" s="116">
        <f t="shared" si="46"/>
        <v>7.0123036881147121</v>
      </c>
      <c r="AV125" s="113">
        <v>9.9969242491653336</v>
      </c>
      <c r="AW125" s="113">
        <v>4.3766256777294235</v>
      </c>
      <c r="AX125" s="113">
        <v>6.6633611374493782</v>
      </c>
      <c r="BA125" s="115"/>
      <c r="BC125" s="116">
        <f t="shared" si="47"/>
        <v>3.5303503842961805</v>
      </c>
      <c r="BD125" s="113">
        <v>5.2843803329107812</v>
      </c>
      <c r="BE125" s="113">
        <v>1.9284189809651839</v>
      </c>
      <c r="BF125" s="113">
        <v>3.3782518390125755</v>
      </c>
      <c r="BI125" s="115"/>
      <c r="BK125" s="116">
        <f t="shared" si="48"/>
        <v>4.4049735465387476</v>
      </c>
      <c r="BL125" s="113">
        <v>5.655484856533775</v>
      </c>
      <c r="BM125" s="113">
        <v>3.2314819848291854</v>
      </c>
      <c r="BN125" s="113">
        <v>4.3279537982532812</v>
      </c>
      <c r="BS125" s="116">
        <f t="shared" si="49"/>
        <v>4.3506074993111534</v>
      </c>
      <c r="BT125" s="113">
        <v>6.2246093416659098</v>
      </c>
      <c r="BU125" s="113">
        <v>3.7695081468657614</v>
      </c>
      <c r="BV125" s="113">
        <v>3.0577050094017904</v>
      </c>
      <c r="CA125" s="116">
        <f t="shared" si="50"/>
        <v>4.3496916938973893</v>
      </c>
      <c r="CB125" s="113">
        <v>5.9029630992679314</v>
      </c>
      <c r="CC125" s="113">
        <v>3.6436737609751666</v>
      </c>
      <c r="CD125" s="113">
        <v>3.5024382214490704</v>
      </c>
      <c r="CI125" s="116">
        <f t="shared" si="51"/>
        <v>8.7873050837538784</v>
      </c>
      <c r="CJ125" s="113">
        <v>7.2921967114744941</v>
      </c>
      <c r="CK125" s="113">
        <v>3.7060247903616417</v>
      </c>
      <c r="CL125" s="113">
        <v>15.363693749425501</v>
      </c>
      <c r="CQ125" s="116">
        <f t="shared" si="52"/>
        <v>4.5635727070100085</v>
      </c>
      <c r="CR125" s="113">
        <v>7.9600868669297054</v>
      </c>
      <c r="CS125" s="113">
        <v>4.4207334727604266</v>
      </c>
      <c r="CT125" s="113">
        <v>4.7064119412595895</v>
      </c>
      <c r="CY125" s="113">
        <v>45879</v>
      </c>
      <c r="CZ125" s="113">
        <v>25.145833333333343</v>
      </c>
      <c r="DA125" s="113">
        <v>25.8</v>
      </c>
    </row>
    <row r="126" spans="4:105">
      <c r="D126" s="115">
        <f t="shared" si="53"/>
        <v>125</v>
      </c>
      <c r="E126" s="116">
        <f t="shared" si="29"/>
        <v>4.6064947302432646</v>
      </c>
      <c r="F126" s="116">
        <f t="shared" si="30"/>
        <v>2.9064947302432644</v>
      </c>
      <c r="G126" s="116">
        <f t="shared" si="31"/>
        <v>2.9064947302432644</v>
      </c>
      <c r="H126" s="119">
        <f t="shared" si="32"/>
        <v>5.485443197022332e-003</v>
      </c>
      <c r="I126" s="119">
        <f t="shared" si="55"/>
        <v>1</v>
      </c>
      <c r="K126" s="116">
        <f t="shared" si="33"/>
        <v>5.4168948594701236</v>
      </c>
      <c r="L126" s="116">
        <f t="shared" si="34"/>
        <v>5.6855066277865802</v>
      </c>
      <c r="M126" s="116">
        <f t="shared" si="35"/>
        <v>10.843980126809893</v>
      </c>
      <c r="N126" s="116">
        <f t="shared" si="36"/>
        <v>5.9924363277951365</v>
      </c>
      <c r="O126" s="116">
        <f t="shared" si="37"/>
        <v>4.0763840887017775</v>
      </c>
      <c r="P126" s="116">
        <f t="shared" si="38"/>
        <v>4.9516100135411065</v>
      </c>
      <c r="Q126" s="116">
        <f t="shared" si="39"/>
        <v>4.6064947302432646</v>
      </c>
      <c r="R126" s="116">
        <f t="shared" si="40"/>
        <v>3.9366779693055398</v>
      </c>
      <c r="S126" s="116">
        <f t="shared" si="41"/>
        <v>8.9778850080576973</v>
      </c>
      <c r="T126" s="116">
        <f t="shared" si="42"/>
        <v>4.4439284338687974</v>
      </c>
      <c r="W126" s="116">
        <f t="shared" si="43"/>
        <v>5.4168948594701236</v>
      </c>
      <c r="X126" s="113">
        <v>6.4527513747587104</v>
      </c>
      <c r="Y126" s="113">
        <v>4.2984469081420409</v>
      </c>
      <c r="Z126" s="113">
        <v>5.4994862955096186</v>
      </c>
      <c r="AC126" s="115"/>
      <c r="AE126" s="116">
        <f t="shared" si="44"/>
        <v>5.6855066277865802</v>
      </c>
      <c r="AF126" s="113">
        <v>6.9673266058798866</v>
      </c>
      <c r="AG126" s="113">
        <v>5.1246696012596082</v>
      </c>
      <c r="AH126" s="113">
        <v>4.9645236762202458</v>
      </c>
      <c r="AK126" s="115"/>
      <c r="AM126" s="116">
        <f t="shared" si="45"/>
        <v>10.843980126809893</v>
      </c>
      <c r="AN126" s="113">
        <v>5.6785950174604682</v>
      </c>
      <c r="AO126" s="113">
        <v>4.4012041169191329</v>
      </c>
      <c r="AP126" s="113">
        <v>17.286756136700653</v>
      </c>
      <c r="AS126" s="115"/>
      <c r="AU126" s="116">
        <f t="shared" si="46"/>
        <v>5.9924363277951365</v>
      </c>
      <c r="AV126" s="113">
        <v>7.4185229541925288</v>
      </c>
      <c r="AW126" s="113">
        <v>4.1884685537134585</v>
      </c>
      <c r="AX126" s="113">
        <v>6.3703174754794212</v>
      </c>
      <c r="BA126" s="115"/>
      <c r="BC126" s="116">
        <f t="shared" si="47"/>
        <v>4.0763840887017775</v>
      </c>
      <c r="BD126" s="113">
        <v>4.9795541328812689</v>
      </c>
      <c r="BE126" s="113">
        <v>3.8713462942114871</v>
      </c>
      <c r="BF126" s="113">
        <v>3.3782518390125755</v>
      </c>
      <c r="BI126" s="115"/>
      <c r="BK126" s="116">
        <f t="shared" si="48"/>
        <v>4.9516100135411065</v>
      </c>
      <c r="BL126" s="113">
        <v>5.9722879364823678</v>
      </c>
      <c r="BM126" s="113">
        <v>4.8338111315814318</v>
      </c>
      <c r="BN126" s="113">
        <v>4.0487309725595209</v>
      </c>
      <c r="BS126" s="116">
        <f t="shared" si="49"/>
        <v>4.6064947302432646</v>
      </c>
      <c r="BT126" s="113">
        <v>7.266766251795957</v>
      </c>
      <c r="BU126" s="113">
        <v>4.123602098283726</v>
      </c>
      <c r="BV126" s="113">
        <v>2.4291158406501112</v>
      </c>
      <c r="CA126" s="116">
        <f t="shared" si="50"/>
        <v>3.9366779693055398</v>
      </c>
      <c r="CB126" s="113">
        <v>5.754810829274656</v>
      </c>
      <c r="CC126" s="113">
        <v>2.6118279374023352</v>
      </c>
      <c r="CD126" s="113">
        <v>3.4433951412396264</v>
      </c>
      <c r="CI126" s="116">
        <f t="shared" si="51"/>
        <v>8.9778850080576973</v>
      </c>
      <c r="CJ126" s="113">
        <v>7.6169145103707399</v>
      </c>
      <c r="CK126" s="113">
        <v>3.2072460764428974</v>
      </c>
      <c r="CL126" s="113">
        <v>16.109494437359455</v>
      </c>
      <c r="CQ126" s="116">
        <f t="shared" si="52"/>
        <v>4.4439284338687974</v>
      </c>
      <c r="CR126" s="113">
        <v>8.2028310111684899</v>
      </c>
      <c r="CS126" s="113">
        <v>4.3791428894665909</v>
      </c>
      <c r="CT126" s="113">
        <v>4.508713978271004</v>
      </c>
      <c r="CY126" s="113">
        <v>45880</v>
      </c>
      <c r="CZ126" s="113">
        <v>25.256666666666661</v>
      </c>
      <c r="DA126" s="113">
        <v>26.3</v>
      </c>
    </row>
    <row r="127" spans="4:105">
      <c r="D127" s="115">
        <f t="shared" si="53"/>
        <v>126</v>
      </c>
      <c r="E127" s="116">
        <f t="shared" si="29"/>
        <v>2.2129236360086644</v>
      </c>
      <c r="F127" s="116">
        <f t="shared" si="30"/>
        <v>0.51292363600866442</v>
      </c>
      <c r="G127" s="116">
        <f t="shared" si="31"/>
        <v>0.51292363600866442</v>
      </c>
      <c r="H127" s="119">
        <f t="shared" si="32"/>
        <v>9.6804354759665999e-004</v>
      </c>
      <c r="I127" s="119">
        <f t="shared" si="55"/>
        <v>0.48039209107958797</v>
      </c>
      <c r="K127" s="116">
        <f t="shared" si="33"/>
        <v>3.9399329194781436</v>
      </c>
      <c r="L127" s="116">
        <f t="shared" si="34"/>
        <v>4.4948710781025119</v>
      </c>
      <c r="M127" s="116">
        <f t="shared" si="35"/>
        <v>12.24689581391657</v>
      </c>
      <c r="N127" s="116">
        <f t="shared" si="36"/>
        <v>4.5359866414229488</v>
      </c>
      <c r="O127" s="116">
        <f t="shared" si="37"/>
        <v>2.888834792882037</v>
      </c>
      <c r="P127" s="116">
        <f t="shared" si="38"/>
        <v>3.1761634737045643</v>
      </c>
      <c r="Q127" s="116">
        <f t="shared" si="39"/>
        <v>2.2129236360086644</v>
      </c>
      <c r="R127" s="116">
        <f t="shared" si="40"/>
        <v>2.1185781933132666</v>
      </c>
      <c r="S127" s="116">
        <f t="shared" si="41"/>
        <v>7.760558587687556</v>
      </c>
      <c r="T127" s="116">
        <f t="shared" si="42"/>
        <v>4.6669199040203653</v>
      </c>
      <c r="W127" s="116">
        <f t="shared" si="43"/>
        <v>3.9399329194781436</v>
      </c>
      <c r="X127" s="113">
        <v>1.6775833941583109</v>
      </c>
      <c r="Y127" s="113">
        <v>4.4796573260568104</v>
      </c>
      <c r="Z127" s="113">
        <v>5.6625580382193084</v>
      </c>
      <c r="AC127" s="115"/>
      <c r="AE127" s="116">
        <f t="shared" si="44"/>
        <v>4.4948710781025119</v>
      </c>
      <c r="AF127" s="113">
        <v>1.7739010976406389</v>
      </c>
      <c r="AG127" s="113">
        <v>5.185562105937418</v>
      </c>
      <c r="AH127" s="113">
        <v>6.5251500307294767</v>
      </c>
      <c r="AK127" s="115"/>
      <c r="AM127" s="116">
        <f t="shared" si="45"/>
        <v>12.24689581391657</v>
      </c>
      <c r="AN127" s="113">
        <v>1.7631067198224042</v>
      </c>
      <c r="AO127" s="113">
        <v>4.0512203952636074</v>
      </c>
      <c r="AP127" s="113">
        <v>20.442571232569531</v>
      </c>
      <c r="AS127" s="115"/>
      <c r="AU127" s="116">
        <f t="shared" si="46"/>
        <v>4.5359866414229488</v>
      </c>
      <c r="AV127" s="113">
        <v>1.8287356139977227</v>
      </c>
      <c r="AW127" s="113">
        <v>4.8683777043777887</v>
      </c>
      <c r="AX127" s="113">
        <v>6.9108466058933358</v>
      </c>
      <c r="BA127" s="115"/>
      <c r="BC127" s="116">
        <f t="shared" si="47"/>
        <v>2.888834792882037</v>
      </c>
      <c r="BD127" s="113">
        <v>0.57839889185684634</v>
      </c>
      <c r="BE127" s="113">
        <v>5.7934235115711834</v>
      </c>
      <c r="BF127" s="113">
        <v>2.2946819752180825</v>
      </c>
      <c r="BI127" s="115"/>
      <c r="BK127" s="116">
        <f t="shared" si="48"/>
        <v>3.1761634737045643</v>
      </c>
      <c r="BL127" s="113">
        <v>0.80394153994580531</v>
      </c>
      <c r="BM127" s="113">
        <v>5.9079700404930398</v>
      </c>
      <c r="BN127" s="113">
        <v>2.8165788406748478</v>
      </c>
      <c r="BS127" s="116">
        <f t="shared" si="49"/>
        <v>2.2129236360086644</v>
      </c>
      <c r="BT127" s="113">
        <v>0.58138194495326612</v>
      </c>
      <c r="BU127" s="113">
        <v>4.5106584424606471</v>
      </c>
      <c r="BV127" s="113">
        <v>1.5467305206120801</v>
      </c>
      <c r="CA127" s="116">
        <f t="shared" si="50"/>
        <v>2.1185781933132666</v>
      </c>
      <c r="CB127" s="113">
        <v>1.0136577700803651</v>
      </c>
      <c r="CC127" s="113">
        <v>2.5775191099775125</v>
      </c>
      <c r="CD127" s="113">
        <v>2.7645576998819221</v>
      </c>
      <c r="CI127" s="116">
        <f t="shared" si="51"/>
        <v>7.760558587687556</v>
      </c>
      <c r="CJ127" s="113">
        <v>1.4023056515221615</v>
      </c>
      <c r="CK127" s="113">
        <v>3.6616399587876645</v>
      </c>
      <c r="CL127" s="113">
        <v>18.217730152752843</v>
      </c>
      <c r="CQ127" s="116">
        <f t="shared" si="52"/>
        <v>4.6669199040203653</v>
      </c>
      <c r="CR127" s="113">
        <v>1.3852981370033173</v>
      </c>
      <c r="CS127" s="113">
        <v>5.5750207048641585</v>
      </c>
      <c r="CT127" s="113">
        <v>3.7588191031765725</v>
      </c>
      <c r="CY127" s="113">
        <v>45881</v>
      </c>
      <c r="CZ127" s="113">
        <v>25.280416666666664</v>
      </c>
      <c r="DA127" s="113">
        <v>26.4</v>
      </c>
    </row>
    <row r="128" spans="4:105">
      <c r="D128" s="115">
        <f t="shared" si="53"/>
        <v>127</v>
      </c>
      <c r="E128" s="116">
        <f t="shared" si="29"/>
        <v>2.0559437304014199</v>
      </c>
      <c r="F128" s="116">
        <f t="shared" si="30"/>
        <v>0.35594373040141991</v>
      </c>
      <c r="G128" s="116">
        <f t="shared" si="31"/>
        <v>0.35594373040141991</v>
      </c>
      <c r="H128" s="119">
        <f t="shared" si="32"/>
        <v>6.7177452418425718e-004</v>
      </c>
      <c r="I128" s="119">
        <f t="shared" si="55"/>
        <v>0.44631413923116492</v>
      </c>
      <c r="K128" s="116">
        <f t="shared" si="33"/>
        <v>3.2771268148768526</v>
      </c>
      <c r="L128" s="116">
        <f t="shared" si="34"/>
        <v>3.2241615184140806</v>
      </c>
      <c r="M128" s="116">
        <f t="shared" si="35"/>
        <v>11.335756670343114</v>
      </c>
      <c r="N128" s="116">
        <f t="shared" si="36"/>
        <v>3.2848421421143201</v>
      </c>
      <c r="O128" s="116">
        <f t="shared" si="37"/>
        <v>1.7204349485782704</v>
      </c>
      <c r="P128" s="116">
        <f t="shared" si="38"/>
        <v>2.2057470722319485</v>
      </c>
      <c r="Q128" s="116">
        <f t="shared" si="39"/>
        <v>2.0559437304014199</v>
      </c>
      <c r="R128" s="116">
        <f t="shared" si="40"/>
        <v>1.9410139186454611</v>
      </c>
      <c r="S128" s="116">
        <f t="shared" si="41"/>
        <v>8.8555755860224536</v>
      </c>
      <c r="T128" s="116">
        <f t="shared" si="42"/>
        <v>2.5072697247282045</v>
      </c>
      <c r="W128" s="116">
        <f t="shared" si="43"/>
        <v>3.2771268148768526</v>
      </c>
      <c r="X128" s="113">
        <v>4.457648645480635</v>
      </c>
      <c r="Y128" s="113">
        <v>3.7149971792207697</v>
      </c>
      <c r="Z128" s="113">
        <v>1.6587346199291533</v>
      </c>
      <c r="AC128" s="115"/>
      <c r="AE128" s="116">
        <f t="shared" si="44"/>
        <v>3.2241615184140806</v>
      </c>
      <c r="AF128" s="113">
        <v>3.7729531704563994</v>
      </c>
      <c r="AG128" s="113">
        <v>4.8683777043777887</v>
      </c>
      <c r="AH128" s="113">
        <v>1.0311536804080532</v>
      </c>
      <c r="AK128" s="115"/>
      <c r="AM128" s="116">
        <f t="shared" si="45"/>
        <v>11.335756670343114</v>
      </c>
      <c r="AN128" s="113">
        <v>3.6436737609751666</v>
      </c>
      <c r="AO128" s="113">
        <v>4.5593147199527628</v>
      </c>
      <c r="AP128" s="113">
        <v>18.112198620733466</v>
      </c>
      <c r="AS128" s="115"/>
      <c r="AU128" s="116">
        <f t="shared" si="46"/>
        <v>3.2848421421143201</v>
      </c>
      <c r="AV128" s="113">
        <v>3.7535510481142214</v>
      </c>
      <c r="AW128" s="113">
        <v>4.4422407582995858</v>
      </c>
      <c r="AX128" s="113">
        <v>1.6587346199291533</v>
      </c>
      <c r="BA128" s="115"/>
      <c r="BC128" s="116">
        <f t="shared" si="47"/>
        <v>1.7204349485782704</v>
      </c>
      <c r="BD128" s="113">
        <v>1.8489708736391319</v>
      </c>
      <c r="BE128" s="113">
        <v>2.605825541210514</v>
      </c>
      <c r="BF128" s="113">
        <v>0.70650843088516546</v>
      </c>
      <c r="BI128" s="115"/>
      <c r="BK128" s="116">
        <f t="shared" si="48"/>
        <v>2.2057470722319485</v>
      </c>
      <c r="BL128" s="113">
        <v>2.9495413623995406</v>
      </c>
      <c r="BM128" s="113">
        <v>3.034650410823001</v>
      </c>
      <c r="BN128" s="113">
        <v>0.63304944347330405</v>
      </c>
      <c r="BS128" s="116">
        <f t="shared" si="49"/>
        <v>2.0559437304014199</v>
      </c>
      <c r="BT128" s="113">
        <v>3.021275685369194</v>
      </c>
      <c r="BU128" s="113">
        <v>3.1465555058350647</v>
      </c>
      <c r="BV128" s="113">
        <v>0</v>
      </c>
      <c r="CA128" s="116">
        <f t="shared" si="50"/>
        <v>1.9410139186454611</v>
      </c>
      <c r="CB128" s="113">
        <v>3.4504863156939676</v>
      </c>
      <c r="CC128" s="113">
        <v>2.0145011190528783</v>
      </c>
      <c r="CD128" s="113">
        <v>0.35805432118953828</v>
      </c>
      <c r="CI128" s="116">
        <f t="shared" si="51"/>
        <v>8.8555755860224536</v>
      </c>
      <c r="CJ128" s="113">
        <v>5.5970242488881432</v>
      </c>
      <c r="CK128" s="113">
        <v>3.1709418367312368</v>
      </c>
      <c r="CL128" s="113">
        <v>17.79876067244798</v>
      </c>
      <c r="CQ128" s="116">
        <f t="shared" si="52"/>
        <v>2.5072697247282045</v>
      </c>
      <c r="CR128" s="113">
        <v>4.7345061128442776</v>
      </c>
      <c r="CS128" s="113">
        <v>3.7758666070020772</v>
      </c>
      <c r="CT128" s="113">
        <v>1.2386728424543321</v>
      </c>
      <c r="CY128" s="113">
        <v>45882</v>
      </c>
      <c r="CZ128" s="113">
        <v>25.580416666666665</v>
      </c>
      <c r="DA128" s="113">
        <v>25.7</v>
      </c>
    </row>
    <row r="129" spans="4:105">
      <c r="D129" s="115">
        <f t="shared" si="53"/>
        <v>128</v>
      </c>
      <c r="E129" s="116">
        <f t="shared" si="29"/>
        <v>1.6286459322971014</v>
      </c>
      <c r="F129" s="116">
        <f t="shared" si="30"/>
        <v>-7.1354067702898538e-002</v>
      </c>
      <c r="G129" s="116" t="str">
        <f t="shared" si="31"/>
        <v/>
      </c>
      <c r="H129" s="119" t="str">
        <f t="shared" si="32"/>
        <v/>
      </c>
      <c r="I129" s="119">
        <f t="shared" si="55"/>
        <v>0.35355428100339847</v>
      </c>
      <c r="K129" s="116">
        <f t="shared" si="33"/>
        <v>3.3465808254837888</v>
      </c>
      <c r="L129" s="116">
        <f t="shared" si="34"/>
        <v>3.0333012561575834</v>
      </c>
      <c r="M129" s="116">
        <f t="shared" si="35"/>
        <v>8.6320363381758547</v>
      </c>
      <c r="N129" s="116">
        <f t="shared" si="36"/>
        <v>3.415077002547585</v>
      </c>
      <c r="O129" s="116">
        <f t="shared" si="37"/>
        <v>1.3710838795306906</v>
      </c>
      <c r="P129" s="116">
        <f t="shared" si="38"/>
        <v>2.2959553067406024</v>
      </c>
      <c r="Q129" s="116">
        <f t="shared" si="39"/>
        <v>1.6286459322971014</v>
      </c>
      <c r="R129" s="116">
        <f t="shared" si="40"/>
        <v>2.3311347120268384</v>
      </c>
      <c r="S129" s="116">
        <f t="shared" si="41"/>
        <v>7.6951985500973068</v>
      </c>
      <c r="T129" s="116">
        <f t="shared" si="42"/>
        <v>2.8181502024845764</v>
      </c>
      <c r="W129" s="116">
        <f t="shared" si="43"/>
        <v>3.3465808254837888</v>
      </c>
      <c r="X129" s="113">
        <v>5.8729973387357521</v>
      </c>
      <c r="Y129" s="113">
        <v>1.7085541378075331</v>
      </c>
      <c r="Z129" s="113">
        <v>2.45819099990808</v>
      </c>
      <c r="AC129" s="115"/>
      <c r="AE129" s="116">
        <f t="shared" si="44"/>
        <v>3.0333012561575834</v>
      </c>
      <c r="AF129" s="113">
        <v>6.0275499002814295</v>
      </c>
      <c r="AG129" s="113">
        <v>1.3040604790871504</v>
      </c>
      <c r="AH129" s="113">
        <v>1.7682933891041708</v>
      </c>
      <c r="AK129" s="115"/>
      <c r="AM129" s="116">
        <f t="shared" si="45"/>
        <v>8.6320363381758547</v>
      </c>
      <c r="AN129" s="113">
        <v>5.3175306514951464</v>
      </c>
      <c r="AO129" s="113">
        <v>1.1545782389922541</v>
      </c>
      <c r="AP129" s="113">
        <v>16.109494437359455</v>
      </c>
      <c r="AS129" s="115"/>
      <c r="AU129" s="116">
        <f t="shared" si="46"/>
        <v>3.415077002547585</v>
      </c>
      <c r="AV129" s="113">
        <v>6.2309054936717061</v>
      </c>
      <c r="AW129" s="113">
        <v>0.8246987421373243</v>
      </c>
      <c r="AX129" s="113">
        <v>3.1896267718337237</v>
      </c>
      <c r="BA129" s="115"/>
      <c r="BC129" s="116">
        <f t="shared" si="47"/>
        <v>1.3710838795306906</v>
      </c>
      <c r="BD129" s="113">
        <v>2.5423349512538063</v>
      </c>
      <c r="BE129" s="113">
        <v>0.36642506946005071</v>
      </c>
      <c r="BF129" s="113">
        <v>1.2044916178782146</v>
      </c>
      <c r="BI129" s="115"/>
      <c r="BK129" s="116">
        <f t="shared" si="48"/>
        <v>2.2959553067406024</v>
      </c>
      <c r="BL129" s="113">
        <v>3.5864050309726379</v>
      </c>
      <c r="BM129" s="113">
        <v>0.41883423854064011</v>
      </c>
      <c r="BN129" s="113">
        <v>2.8826266507085299</v>
      </c>
      <c r="BS129" s="116">
        <f t="shared" si="49"/>
        <v>1.6286459322971014</v>
      </c>
      <c r="BT129" s="113">
        <v>3.9549363803848072</v>
      </c>
      <c r="BU129" s="113">
        <v>0.153636937494255</v>
      </c>
      <c r="BV129" s="113">
        <v>0.77736447901224215</v>
      </c>
      <c r="CA129" s="116">
        <f t="shared" si="50"/>
        <v>2.3311347120268384</v>
      </c>
      <c r="CB129" s="113">
        <v>3.5547089155505871</v>
      </c>
      <c r="CC129" s="113">
        <v>0.66756670246973404</v>
      </c>
      <c r="CD129" s="113">
        <v>2.7711285180601948</v>
      </c>
      <c r="CI129" s="116">
        <f t="shared" si="51"/>
        <v>7.6951985500973068</v>
      </c>
      <c r="CJ129" s="113">
        <v>4.8483367704808691</v>
      </c>
      <c r="CK129" s="113">
        <v>1.3509080651711889</v>
      </c>
      <c r="CL129" s="113">
        <v>16.886350814639862</v>
      </c>
      <c r="CQ129" s="116">
        <f t="shared" si="52"/>
        <v>2.8181502024845764</v>
      </c>
      <c r="CR129" s="113">
        <v>5.4739286118332391</v>
      </c>
      <c r="CS129" s="113">
        <v>0.79600868669297065</v>
      </c>
      <c r="CT129" s="113">
        <v>4.8402917182761822</v>
      </c>
      <c r="CY129" s="113">
        <v>45883</v>
      </c>
      <c r="CZ129" s="113">
        <v>25.345416666666665</v>
      </c>
      <c r="DA129" s="113">
        <v>25.8</v>
      </c>
    </row>
    <row r="130" spans="4:105">
      <c r="D130" s="115">
        <f t="shared" si="53"/>
        <v>129</v>
      </c>
      <c r="E130" s="116">
        <f t="shared" ref="E130:E193" si="56">INDEX(K130:T130,,MATCH($A$14,$K$1:$T$1,FALSE))</f>
        <v>3.6120916951408817</v>
      </c>
      <c r="F130" s="116">
        <f t="shared" ref="F130:F193" si="57">IF($D$1=$A$17,E130-$B$4,E130-$B$7)</f>
        <v>1.9120916951408817</v>
      </c>
      <c r="G130" s="116">
        <f t="shared" ref="G130:G193" si="58">IF(F130&lt;0,"",F130)</f>
        <v>1.9120916951408817</v>
      </c>
      <c r="H130" s="119">
        <f t="shared" ref="H130:H193" si="59">IF(F130&lt;0,"",F130/$G$367)</f>
        <v>3.6087009799311005e-003</v>
      </c>
      <c r="I130" s="119">
        <f t="shared" si="55"/>
        <v>0.78413021324570809</v>
      </c>
      <c r="K130" s="116">
        <f t="shared" ref="K130:K193" si="60">INDEX($W130:$AB130,MATCH($D$1,$W$1:$AB$1,0))</f>
        <v>4.925013914729174</v>
      </c>
      <c r="L130" s="116">
        <f t="shared" ref="L130:L193" si="61">INDEX($AE130:$AJ130,MATCH($D$1,$AE$1:$AJ$1,0))</f>
        <v>5.0814930404633794</v>
      </c>
      <c r="M130" s="116">
        <f t="shared" ref="M130:M193" si="62">INDEX($AM130:$AR130,MATCH($D$1,$AM$1:$AR$1,0))</f>
        <v>9.3887592460131746</v>
      </c>
      <c r="N130" s="116">
        <f t="shared" ref="N130:N193" si="63">INDEX($AU130:$AZ130,MATCH($D$1,$AU$1:$AZ$1,0))</f>
        <v>5.4771561385639416</v>
      </c>
      <c r="O130" s="116">
        <f t="shared" ref="O130:O193" si="64">INDEX($BC130:$BH130,MATCH($D$1,$BC$1:$BH$1,0))</f>
        <v>2.5040597344728717</v>
      </c>
      <c r="P130" s="116">
        <f t="shared" ref="P130:P193" si="65">INDEX($BK130:$BP130,MATCH($D$1,$BK$1:$BP$1,0))</f>
        <v>3.552901798101761</v>
      </c>
      <c r="Q130" s="116">
        <f t="shared" ref="Q130:Q193" si="66">INDEX($BS130:$BX130,MATCH($D$1,$BS$1:$BX$1,0))</f>
        <v>3.6120916951408817</v>
      </c>
      <c r="R130" s="116">
        <f t="shared" ref="R130:R193" si="67">INDEX($CA130:$CF130,MATCH($D$1,$CA$1:$CF$1,0))</f>
        <v>4.4012852465336296</v>
      </c>
      <c r="S130" s="116">
        <f t="shared" ref="S130:S193" si="68">INDEX($CI130:$CN130,MATCH($D$1,$CI$1:$CN$1,0))</f>
        <v>8.1353391428212944</v>
      </c>
      <c r="T130" s="116">
        <f t="shared" ref="T130:T193" si="69">INDEX($CQ130:$CV130,MATCH($D$1,$CQ$1:$CV$1,0))</f>
        <v>6.2392080731068873</v>
      </c>
      <c r="W130" s="116">
        <f t="shared" ref="W130:W193" si="70">AVERAGE(X130:AB130)</f>
        <v>4.925013914729174</v>
      </c>
      <c r="X130" s="113">
        <v>3.5758766034563139</v>
      </c>
      <c r="Y130" s="113">
        <v>5.9423742346397059</v>
      </c>
      <c r="Z130" s="113">
        <v>5.2567909060915037</v>
      </c>
      <c r="AC130" s="115"/>
      <c r="AE130" s="116">
        <f t="shared" ref="AE130:AE193" si="71">AVERAGE(AF130:AJ130)</f>
        <v>5.0814930404633794</v>
      </c>
      <c r="AF130" s="113">
        <v>4.3532410824685561</v>
      </c>
      <c r="AG130" s="113">
        <v>5.0131592796431885</v>
      </c>
      <c r="AH130" s="113">
        <v>5.8780787592783943</v>
      </c>
      <c r="AK130" s="115"/>
      <c r="AM130" s="116">
        <f t="shared" ref="AM130:AM193" si="72">AVERAGE(AO130:AR130)</f>
        <v>9.3887592460131746</v>
      </c>
      <c r="AN130" s="113">
        <v>4.0663469687904055</v>
      </c>
      <c r="AO130" s="113">
        <v>4.983652988285435</v>
      </c>
      <c r="AP130" s="113">
        <v>13.793865503740914</v>
      </c>
      <c r="AS130" s="115"/>
      <c r="AU130" s="116">
        <f t="shared" ref="AU130:AU193" si="73">AVERAGE(AV130:AZ130)</f>
        <v>5.4771561385639416</v>
      </c>
      <c r="AV130" s="113">
        <v>3.2843571670999432</v>
      </c>
      <c r="AW130" s="113">
        <v>6.0820269397402296</v>
      </c>
      <c r="AX130" s="113">
        <v>7.0650843088516542</v>
      </c>
      <c r="BA130" s="115"/>
      <c r="BC130" s="116">
        <f t="shared" ref="BC130:BC193" si="74">AVERAGE(BD130:BH130)</f>
        <v>2.5040597344728717</v>
      </c>
      <c r="BD130" s="113">
        <v>1.8579167231042235</v>
      </c>
      <c r="BE130" s="113">
        <v>3.4377139006021857</v>
      </c>
      <c r="BF130" s="113">
        <v>2.2165485797122053</v>
      </c>
      <c r="BI130" s="115"/>
      <c r="BK130" s="116">
        <f t="shared" ref="BK130:BK193" si="75">AVERAGE(BL130:BP130)</f>
        <v>3.552901798101761</v>
      </c>
      <c r="BL130" s="113">
        <v>2.6766480397293657</v>
      </c>
      <c r="BM130" s="113">
        <v>4.5817801092041384</v>
      </c>
      <c r="BN130" s="113">
        <v>3.4002772453717793</v>
      </c>
      <c r="BS130" s="116">
        <f t="shared" ref="BS130:BS193" si="76">AVERAGE(BT130:BX130)</f>
        <v>3.6120916951408817</v>
      </c>
      <c r="BT130" s="113">
        <v>1.4130168617703309</v>
      </c>
      <c r="BU130" s="113">
        <v>4.7064119412595895</v>
      </c>
      <c r="BV130" s="113">
        <v>4.7168462823927246</v>
      </c>
      <c r="CA130" s="116">
        <f t="shared" ref="CA130:CA193" si="77">AVERAGE(CB130:CF130)</f>
        <v>4.4012852465336296</v>
      </c>
      <c r="CB130" s="113">
        <v>1.8327120436816557</v>
      </c>
      <c r="CC130" s="113">
        <v>4.9645236762202458</v>
      </c>
      <c r="CD130" s="113">
        <v>6.4066200196989893</v>
      </c>
      <c r="CI130" s="116">
        <f t="shared" ref="CI130:CI193" si="78">AVERAGE(CJ130:CN130)</f>
        <v>8.1353391428212944</v>
      </c>
      <c r="CJ130" s="113">
        <v>3.3038832811268177</v>
      </c>
      <c r="CK130" s="113">
        <v>6.8867902824792528</v>
      </c>
      <c r="CL130" s="113">
        <v>14.215343864857815</v>
      </c>
      <c r="CQ130" s="116">
        <f t="shared" ref="CQ130:CQ193" si="79">AVERAGE(CS130:CV130)</f>
        <v>6.2392080731068873</v>
      </c>
      <c r="CR130" s="113">
        <v>3.4711169168198879</v>
      </c>
      <c r="CS130" s="113">
        <v>6.4819526324217724</v>
      </c>
      <c r="CT130" s="113">
        <v>5.996463513792003</v>
      </c>
      <c r="CY130" s="113">
        <v>45884</v>
      </c>
      <c r="CZ130" s="113">
        <v>25.307499999999994</v>
      </c>
      <c r="DA130" s="113">
        <v>26.7</v>
      </c>
    </row>
    <row r="131" spans="4:105">
      <c r="D131" s="115">
        <f t="shared" ref="D131:D194" si="80">D130+1</f>
        <v>130</v>
      </c>
      <c r="E131" s="116">
        <f t="shared" si="56"/>
        <v>2.0280905409430368</v>
      </c>
      <c r="F131" s="116">
        <f t="shared" si="57"/>
        <v>0.3280905409430368</v>
      </c>
      <c r="G131" s="116">
        <f t="shared" si="58"/>
        <v>0.3280905409430368</v>
      </c>
      <c r="H131" s="119">
        <f t="shared" si="59"/>
        <v>6.1920704933558475e-004</v>
      </c>
      <c r="I131" s="119">
        <f t="shared" si="55"/>
        <v>0.4402676350909307</v>
      </c>
      <c r="K131" s="116">
        <f t="shared" si="60"/>
        <v>2.897781672786413</v>
      </c>
      <c r="L131" s="116">
        <f t="shared" si="61"/>
        <v>3.2383748155327372</v>
      </c>
      <c r="M131" s="116">
        <f t="shared" si="62"/>
        <v>8.8161289769086455</v>
      </c>
      <c r="N131" s="116">
        <f t="shared" si="63"/>
        <v>3.0851000796486425</v>
      </c>
      <c r="O131" s="116">
        <f t="shared" si="64"/>
        <v>2.1450398338939647</v>
      </c>
      <c r="P131" s="116">
        <f t="shared" si="65"/>
        <v>3.1649276585623993</v>
      </c>
      <c r="Q131" s="116">
        <f t="shared" si="66"/>
        <v>2.0280905409430368</v>
      </c>
      <c r="R131" s="116">
        <f t="shared" si="67"/>
        <v>2.7677885245749159</v>
      </c>
      <c r="S131" s="116">
        <f t="shared" si="68"/>
        <v>3.1576505480150878</v>
      </c>
      <c r="T131" s="116">
        <f t="shared" si="69"/>
        <v>4.790206467424845</v>
      </c>
      <c r="W131" s="116">
        <f t="shared" si="70"/>
        <v>2.897781672786413</v>
      </c>
      <c r="X131" s="113">
        <v>1.3117695776150959</v>
      </c>
      <c r="Y131" s="113">
        <v>2.9675384795470512</v>
      </c>
      <c r="Z131" s="113">
        <v>4.414036961197092</v>
      </c>
      <c r="AC131" s="115"/>
      <c r="AE131" s="116">
        <f t="shared" si="71"/>
        <v>3.2383748155327372</v>
      </c>
      <c r="AF131" s="113">
        <v>1.2586222023340259</v>
      </c>
      <c r="AG131" s="113">
        <v>3.2148333528426392</v>
      </c>
      <c r="AH131" s="113">
        <v>5.241668891421547</v>
      </c>
      <c r="AK131" s="115"/>
      <c r="AM131" s="116">
        <f t="shared" si="72"/>
        <v>8.8161289769086455</v>
      </c>
      <c r="AN131" s="113">
        <v>1.2736138987087529</v>
      </c>
      <c r="AO131" s="113">
        <v>3.4169140889594778</v>
      </c>
      <c r="AP131" s="113">
        <v>14.215343864857815</v>
      </c>
      <c r="AS131" s="115"/>
      <c r="AU131" s="116">
        <f t="shared" si="73"/>
        <v>3.0851000796486425</v>
      </c>
      <c r="AV131" s="113">
        <v>1.2887595549887563</v>
      </c>
      <c r="AW131" s="113">
        <v>3.7019375244998276</v>
      </c>
      <c r="AX131" s="113">
        <v>4.2646031594573435</v>
      </c>
      <c r="BA131" s="115"/>
      <c r="BC131" s="116">
        <f t="shared" si="74"/>
        <v>2.1450398338939647</v>
      </c>
      <c r="BD131" s="113">
        <v>1.5020307968753719</v>
      </c>
      <c r="BE131" s="113">
        <v>1.5719153692007199</v>
      </c>
      <c r="BF131" s="113">
        <v>3.3611733356058022</v>
      </c>
      <c r="BI131" s="115"/>
      <c r="BK131" s="116">
        <f t="shared" si="75"/>
        <v>3.1649276585623993</v>
      </c>
      <c r="BL131" s="113">
        <v>1.7472600053724519</v>
      </c>
      <c r="BM131" s="113">
        <v>3.1756839353204396</v>
      </c>
      <c r="BN131" s="113">
        <v>4.5718390349943068</v>
      </c>
      <c r="BS131" s="116">
        <f t="shared" si="76"/>
        <v>2.0280905409430368</v>
      </c>
      <c r="BT131" s="113">
        <v>0</v>
      </c>
      <c r="BU131" s="113">
        <v>2.7537231276048488</v>
      </c>
      <c r="BV131" s="113">
        <v>3.3305484952242619</v>
      </c>
      <c r="CA131" s="116">
        <f t="shared" si="77"/>
        <v>2.7677885245749159</v>
      </c>
      <c r="CB131" s="113">
        <v>0.48614644743163288</v>
      </c>
      <c r="CC131" s="113">
        <v>3.9327218165327213</v>
      </c>
      <c r="CD131" s="113">
        <v>3.884497309760393</v>
      </c>
      <c r="CI131" s="116">
        <f t="shared" si="78"/>
        <v>3.1576505480150878</v>
      </c>
      <c r="CJ131" s="113">
        <v>1.3195179874197189</v>
      </c>
      <c r="CK131" s="113">
        <v>5.0563566212563558</v>
      </c>
      <c r="CL131" s="113">
        <v>3.0970770353691894</v>
      </c>
      <c r="CQ131" s="116">
        <f t="shared" si="79"/>
        <v>4.790206467424845</v>
      </c>
      <c r="CR131" s="113">
        <v>0.75459063409128002</v>
      </c>
      <c r="CS131" s="113">
        <v>4.7754479200754467</v>
      </c>
      <c r="CT131" s="113">
        <v>4.8049650147742424</v>
      </c>
      <c r="CY131" s="113">
        <v>45885</v>
      </c>
      <c r="CZ131" s="113">
        <v>25.594166666666666</v>
      </c>
      <c r="DA131" s="113">
        <v>25.9</v>
      </c>
    </row>
    <row r="132" spans="4:105">
      <c r="D132" s="115">
        <f t="shared" si="80"/>
        <v>131</v>
      </c>
      <c r="E132" s="116">
        <f t="shared" si="56"/>
        <v>3.5255554654081886</v>
      </c>
      <c r="F132" s="116">
        <f t="shared" si="57"/>
        <v>1.8255554654081887</v>
      </c>
      <c r="G132" s="116">
        <f t="shared" si="58"/>
        <v>1.8255554654081887</v>
      </c>
      <c r="H132" s="119">
        <f t="shared" si="59"/>
        <v>3.4453806863335161e-003</v>
      </c>
      <c r="I132" s="119">
        <f t="shared" si="55"/>
        <v>0.76534451288127436</v>
      </c>
      <c r="K132" s="116">
        <f t="shared" si="60"/>
        <v>5.4112732805967179</v>
      </c>
      <c r="L132" s="116">
        <f t="shared" si="61"/>
        <v>5.1622593657758715</v>
      </c>
      <c r="M132" s="116">
        <f t="shared" si="62"/>
        <v>10.306757355631056</v>
      </c>
      <c r="N132" s="116">
        <f t="shared" si="63"/>
        <v>5.5884121437270222</v>
      </c>
      <c r="O132" s="116">
        <f t="shared" si="64"/>
        <v>3.5089906254194982</v>
      </c>
      <c r="P132" s="116">
        <f t="shared" si="65"/>
        <v>4.6401786737237138</v>
      </c>
      <c r="Q132" s="116">
        <f t="shared" si="66"/>
        <v>3.5255554654081886</v>
      </c>
      <c r="R132" s="116">
        <f t="shared" si="67"/>
        <v>3.9863438930666599</v>
      </c>
      <c r="S132" s="116">
        <f t="shared" si="68"/>
        <v>4.9756575877385432</v>
      </c>
      <c r="T132" s="116">
        <f t="shared" si="69"/>
        <v>5.3973620764579007</v>
      </c>
      <c r="W132" s="116">
        <f t="shared" si="70"/>
        <v>5.4112732805967179</v>
      </c>
      <c r="X132" s="113">
        <v>7.0228059136651062</v>
      </c>
      <c r="Y132" s="113">
        <v>4.8042573300191247</v>
      </c>
      <c r="Z132" s="113">
        <v>4.4067565981059227</v>
      </c>
      <c r="AC132" s="115"/>
      <c r="AE132" s="116">
        <f t="shared" si="71"/>
        <v>5.1622593657758715</v>
      </c>
      <c r="AF132" s="113">
        <v>4.4840859011021577</v>
      </c>
      <c r="AG132" s="113">
        <v>5.9672327206101352</v>
      </c>
      <c r="AH132" s="113">
        <v>5.0354594756153235</v>
      </c>
      <c r="AK132" s="115"/>
      <c r="AM132" s="116">
        <f t="shared" si="72"/>
        <v>10.306757355631056</v>
      </c>
      <c r="AN132" s="113">
        <v>5.8090840685456122</v>
      </c>
      <c r="AO132" s="113">
        <v>5.7894155498155477</v>
      </c>
      <c r="AP132" s="113">
        <v>14.824099161446567</v>
      </c>
      <c r="AS132" s="115"/>
      <c r="AU132" s="116">
        <f t="shared" si="73"/>
        <v>5.5884121437270222</v>
      </c>
      <c r="AV132" s="113">
        <v>6.9227374580460808</v>
      </c>
      <c r="AW132" s="113">
        <v>5.6668933481686281</v>
      </c>
      <c r="AX132" s="113">
        <v>4.1756056249663578</v>
      </c>
      <c r="BA132" s="115"/>
      <c r="BC132" s="116">
        <f t="shared" si="74"/>
        <v>3.5089906254194982</v>
      </c>
      <c r="BD132" s="113">
        <v>4.7182770349010381</v>
      </c>
      <c r="BE132" s="113">
        <v>3.1693873511777926</v>
      </c>
      <c r="BF132" s="113">
        <v>2.6393074901796649</v>
      </c>
      <c r="BI132" s="115"/>
      <c r="BK132" s="116">
        <f t="shared" si="75"/>
        <v>4.6401786737237138</v>
      </c>
      <c r="BL132" s="113">
        <v>6.394876690873593</v>
      </c>
      <c r="BM132" s="113">
        <v>4.1294360471589195</v>
      </c>
      <c r="BN132" s="113">
        <v>3.3962232831386276</v>
      </c>
      <c r="BS132" s="116">
        <f t="shared" si="76"/>
        <v>3.5255554654081886</v>
      </c>
      <c r="BT132" s="113">
        <v>4.7345061128442776</v>
      </c>
      <c r="BU132" s="113">
        <v>4.3610643736669115</v>
      </c>
      <c r="BV132" s="113">
        <v>1.4810959097133767</v>
      </c>
      <c r="CA132" s="116">
        <f t="shared" si="77"/>
        <v>3.9863438930666599</v>
      </c>
      <c r="CB132" s="113">
        <v>4.4840859011021577</v>
      </c>
      <c r="CC132" s="113">
        <v>4.0747894240929119</v>
      </c>
      <c r="CD132" s="113">
        <v>3.4001563540049093</v>
      </c>
      <c r="CI132" s="116">
        <f t="shared" si="78"/>
        <v>4.9756575877385432</v>
      </c>
      <c r="CJ132" s="113">
        <v>6.7150037301762611</v>
      </c>
      <c r="CK132" s="113">
        <v>3.884497309760393</v>
      </c>
      <c r="CL132" s="113">
        <v>4.3274717232789763</v>
      </c>
      <c r="CQ132" s="116">
        <f t="shared" si="79"/>
        <v>5.3973620764579007</v>
      </c>
      <c r="CR132" s="113">
        <v>6.2827028305701873</v>
      </c>
      <c r="CS132" s="113">
        <v>5.5439841072945475</v>
      </c>
      <c r="CT132" s="113">
        <v>5.2507400456212547</v>
      </c>
      <c r="CY132" s="113">
        <v>45886</v>
      </c>
      <c r="CZ132" s="113">
        <v>25.785416666666663</v>
      </c>
      <c r="DA132" s="113">
        <v>27.1</v>
      </c>
    </row>
    <row r="133" spans="4:105">
      <c r="D133" s="115">
        <f t="shared" si="80"/>
        <v>132</v>
      </c>
      <c r="E133" s="116">
        <f t="shared" si="56"/>
        <v>2.4343957761089525</v>
      </c>
      <c r="F133" s="116">
        <f t="shared" si="57"/>
        <v>0.73439577610895257</v>
      </c>
      <c r="G133" s="116">
        <f t="shared" si="58"/>
        <v>0.73439577610895257</v>
      </c>
      <c r="H133" s="119">
        <f t="shared" si="59"/>
        <v>1.3860291133717686e-003</v>
      </c>
      <c r="I133" s="119">
        <f t="shared" si="55"/>
        <v>0.52847032693346729</v>
      </c>
      <c r="K133" s="116">
        <f t="shared" si="60"/>
        <v>4.301356143543198</v>
      </c>
      <c r="L133" s="116">
        <f t="shared" si="61"/>
        <v>3.9808857909897974</v>
      </c>
      <c r="M133" s="116">
        <f t="shared" si="62"/>
        <v>9.9311044145976268</v>
      </c>
      <c r="N133" s="116">
        <f t="shared" si="63"/>
        <v>3.8509896878706686</v>
      </c>
      <c r="O133" s="116">
        <f t="shared" si="64"/>
        <v>2.5890203125148772</v>
      </c>
      <c r="P133" s="116">
        <f t="shared" si="65"/>
        <v>3.2709592981236795</v>
      </c>
      <c r="Q133" s="116">
        <f t="shared" si="66"/>
        <v>2.4343957761089525</v>
      </c>
      <c r="R133" s="116">
        <f t="shared" si="67"/>
        <v>3.2843536304208052</v>
      </c>
      <c r="S133" s="116">
        <f t="shared" si="68"/>
        <v>3.9191392169067591</v>
      </c>
      <c r="T133" s="116">
        <f t="shared" si="69"/>
        <v>5.0859612913611709</v>
      </c>
      <c r="W133" s="116">
        <f t="shared" si="70"/>
        <v>4.301356143543198</v>
      </c>
      <c r="X133" s="113">
        <v>2.76546487489659</v>
      </c>
      <c r="Y133" s="113">
        <v>5.3092234975488122</v>
      </c>
      <c r="Z133" s="113">
        <v>4.8293800581841912</v>
      </c>
      <c r="AC133" s="115"/>
      <c r="AE133" s="116">
        <f t="shared" si="71"/>
        <v>3.9808857909897974</v>
      </c>
      <c r="AF133" s="113">
        <v>2.0021347795472071</v>
      </c>
      <c r="AG133" s="113">
        <v>5.3175306514951464</v>
      </c>
      <c r="AH133" s="113">
        <v>4.6229919419270393</v>
      </c>
      <c r="AK133" s="115"/>
      <c r="AM133" s="116">
        <f t="shared" si="72"/>
        <v>9.9311044145976268</v>
      </c>
      <c r="AN133" s="113">
        <v>2.2503171624091092</v>
      </c>
      <c r="AO133" s="113">
        <v>4.5896084651814544</v>
      </c>
      <c r="AP133" s="113">
        <v>15.272600364013798</v>
      </c>
      <c r="AS133" s="115"/>
      <c r="AU133" s="116">
        <f t="shared" si="73"/>
        <v>3.8509896878706686</v>
      </c>
      <c r="AV133" s="113">
        <v>2.8151632860856655</v>
      </c>
      <c r="AW133" s="113">
        <v>4.5896084651814544</v>
      </c>
      <c r="AX133" s="113">
        <v>4.1481973123448856</v>
      </c>
      <c r="BA133" s="115"/>
      <c r="BC133" s="116">
        <f t="shared" si="74"/>
        <v>2.5890203125148772</v>
      </c>
      <c r="BD133" s="113">
        <v>1.7876667170300569</v>
      </c>
      <c r="BE133" s="113">
        <v>3.6195555417991883</v>
      </c>
      <c r="BF133" s="113">
        <v>2.3598386787153869</v>
      </c>
      <c r="BI133" s="115"/>
      <c r="BK133" s="116">
        <f t="shared" si="75"/>
        <v>3.2709592981236795</v>
      </c>
      <c r="BL133" s="113">
        <v>2.3308495524628543</v>
      </c>
      <c r="BM133" s="113">
        <v>4.3279537982532812</v>
      </c>
      <c r="BN133" s="113">
        <v>3.154074543654902</v>
      </c>
      <c r="BS133" s="116">
        <f t="shared" si="76"/>
        <v>2.4343957761089525</v>
      </c>
      <c r="BT133" s="113">
        <v>1.5173252054115005</v>
      </c>
      <c r="BU133" s="113">
        <v>3.8313023430590363</v>
      </c>
      <c r="BV133" s="113">
        <v>1.9545597798563208</v>
      </c>
      <c r="CA133" s="116">
        <f t="shared" si="77"/>
        <v>3.2843536304208052</v>
      </c>
      <c r="CB133" s="113">
        <v>1.8703135195142633</v>
      </c>
      <c r="CC133" s="113">
        <v>3.8435022009447066</v>
      </c>
      <c r="CD133" s="113">
        <v>4.1392451708034468</v>
      </c>
      <c r="CI133" s="116">
        <f t="shared" si="78"/>
        <v>3.9191392169067591</v>
      </c>
      <c r="CJ133" s="113">
        <v>3.2808329910449952</v>
      </c>
      <c r="CK133" s="113">
        <v>3.99456037485063</v>
      </c>
      <c r="CL133" s="113">
        <v>4.4820242848246519</v>
      </c>
      <c r="CQ133" s="116">
        <f t="shared" si="79"/>
        <v>5.0859612913611709</v>
      </c>
      <c r="CR133" s="113">
        <v>2.8947077749077739</v>
      </c>
      <c r="CS133" s="113">
        <v>4.8582316813002224</v>
      </c>
      <c r="CT133" s="113">
        <v>5.3136909014221185</v>
      </c>
      <c r="CY133" s="113">
        <v>45887</v>
      </c>
      <c r="CZ133" s="113">
        <v>25.825416666666666</v>
      </c>
      <c r="DA133" s="113">
        <v>27.6</v>
      </c>
    </row>
    <row r="134" spans="4:105">
      <c r="D134" s="115">
        <f t="shared" si="80"/>
        <v>133</v>
      </c>
      <c r="E134" s="116">
        <f t="shared" si="56"/>
        <v>2.152141080565197</v>
      </c>
      <c r="F134" s="116">
        <f t="shared" si="57"/>
        <v>0.45214108056519708</v>
      </c>
      <c r="G134" s="116">
        <f t="shared" si="58"/>
        <v>0.45214108056519708</v>
      </c>
      <c r="H134" s="119">
        <f t="shared" si="59"/>
        <v>8.5332830253337562e-004</v>
      </c>
      <c r="I134" s="119">
        <f t="shared" si="55"/>
        <v>0.46719712201896829</v>
      </c>
      <c r="K134" s="116">
        <f t="shared" si="60"/>
        <v>3.7620569383045068</v>
      </c>
      <c r="L134" s="116">
        <f t="shared" si="61"/>
        <v>3.7753910587283763</v>
      </c>
      <c r="M134" s="116">
        <f t="shared" si="62"/>
        <v>9.0963432491103848</v>
      </c>
      <c r="N134" s="116">
        <f t="shared" si="63"/>
        <v>3.6556236211253044</v>
      </c>
      <c r="O134" s="116">
        <f t="shared" si="64"/>
        <v>1.7492560752636448</v>
      </c>
      <c r="P134" s="116">
        <f t="shared" si="65"/>
        <v>2.4391340195066449</v>
      </c>
      <c r="Q134" s="116">
        <f t="shared" si="66"/>
        <v>2.152141080565197</v>
      </c>
      <c r="R134" s="116">
        <f t="shared" si="67"/>
        <v>2.3662336646209994</v>
      </c>
      <c r="S134" s="116">
        <f t="shared" si="68"/>
        <v>3.0927938815358327</v>
      </c>
      <c r="T134" s="116">
        <f t="shared" si="69"/>
        <v>2.5393658952790821</v>
      </c>
      <c r="W134" s="116">
        <f t="shared" si="70"/>
        <v>3.7620569383045068</v>
      </c>
      <c r="X134" s="113">
        <v>5.155768402040267</v>
      </c>
      <c r="Y134" s="113">
        <v>4.7839515858610921</v>
      </c>
      <c r="Z134" s="113">
        <v>1.3464508270121607</v>
      </c>
      <c r="AC134" s="115"/>
      <c r="AE134" s="116">
        <f t="shared" si="71"/>
        <v>3.7753910587283763</v>
      </c>
      <c r="AF134" s="113">
        <v>4.6994156585057842</v>
      </c>
      <c r="AG134" s="113">
        <v>5.2965178272033517</v>
      </c>
      <c r="AH134" s="113">
        <v>1.3302396904759939</v>
      </c>
      <c r="AK134" s="115"/>
      <c r="AM134" s="116">
        <f t="shared" si="72"/>
        <v>9.0963432491103848</v>
      </c>
      <c r="AN134" s="113">
        <v>4.7005026111233832</v>
      </c>
      <c r="AO134" s="113">
        <v>4.7281782280991616</v>
      </c>
      <c r="AP134" s="113">
        <v>13.464508270121607</v>
      </c>
      <c r="AS134" s="115"/>
      <c r="AU134" s="116">
        <f t="shared" si="73"/>
        <v>3.6556236211253044</v>
      </c>
      <c r="AV134" s="113">
        <v>5.247003625083182</v>
      </c>
      <c r="AW134" s="113">
        <v>5.042557089638076</v>
      </c>
      <c r="AX134" s="113">
        <v>0.67731014865465533</v>
      </c>
      <c r="BA134" s="115"/>
      <c r="BC134" s="116">
        <f t="shared" si="74"/>
        <v>1.7492560752636448</v>
      </c>
      <c r="BD134" s="113">
        <v>2.4278958168718399</v>
      </c>
      <c r="BE134" s="113">
        <v>2.222922796679105</v>
      </c>
      <c r="BF134" s="113">
        <v>0.59694961223998966</v>
      </c>
      <c r="BI134" s="115"/>
      <c r="BK134" s="116">
        <f t="shared" si="75"/>
        <v>2.4391340195066449</v>
      </c>
      <c r="BL134" s="113">
        <v>3.2033100098494947</v>
      </c>
      <c r="BM134" s="113">
        <v>3.269529088917297</v>
      </c>
      <c r="BN134" s="113">
        <v>0.84456295975314388</v>
      </c>
      <c r="BS134" s="116">
        <f t="shared" si="76"/>
        <v>2.152141080565197</v>
      </c>
      <c r="BT134" s="113">
        <v>2.9539850202465199</v>
      </c>
      <c r="BU134" s="113">
        <v>3.5024382214490704</v>
      </c>
      <c r="BV134" s="113">
        <v>0</v>
      </c>
      <c r="CA134" s="116">
        <f t="shared" si="77"/>
        <v>2.3662336646209994</v>
      </c>
      <c r="CB134" s="113">
        <v>3.2843571670999432</v>
      </c>
      <c r="CC134" s="113">
        <v>2.6702668098789362</v>
      </c>
      <c r="CD134" s="113">
        <v>1.1440770168841181</v>
      </c>
      <c r="CI134" s="116">
        <f t="shared" si="78"/>
        <v>3.0927938815358327</v>
      </c>
      <c r="CJ134" s="113">
        <v>4.4313461043131284</v>
      </c>
      <c r="CK134" s="113">
        <v>3.7368527085529495</v>
      </c>
      <c r="CL134" s="113">
        <v>1.1101828317414209</v>
      </c>
      <c r="CQ134" s="116">
        <f t="shared" si="79"/>
        <v>2.5393658952790821</v>
      </c>
      <c r="CR134" s="113">
        <v>4.3274717232789763</v>
      </c>
      <c r="CS134" s="113">
        <v>4.0273736093398638</v>
      </c>
      <c r="CT134" s="113">
        <v>1.0513581812183008</v>
      </c>
      <c r="CY134" s="113">
        <v>45888</v>
      </c>
      <c r="CZ134" s="113">
        <v>26.002916666666664</v>
      </c>
      <c r="DA134" s="113">
        <v>27.7</v>
      </c>
    </row>
    <row r="135" spans="4:105">
      <c r="D135" s="115">
        <f t="shared" si="80"/>
        <v>134</v>
      </c>
      <c r="E135" s="116">
        <f t="shared" si="56"/>
        <v>1.1144121613701587</v>
      </c>
      <c r="F135" s="116">
        <f t="shared" si="57"/>
        <v>-0.58558783862984121</v>
      </c>
      <c r="G135" s="116" t="str">
        <f t="shared" si="58"/>
        <v/>
      </c>
      <c r="H135" s="119" t="str">
        <f t="shared" si="59"/>
        <v/>
      </c>
      <c r="I135" s="119">
        <f t="shared" si="55"/>
        <v>0.24192194426135979</v>
      </c>
      <c r="K135" s="116">
        <f t="shared" si="60"/>
        <v>1.9567243339853508</v>
      </c>
      <c r="L135" s="116">
        <f t="shared" si="61"/>
        <v>2.3679491372897945</v>
      </c>
      <c r="M135" s="116">
        <f t="shared" si="62"/>
        <v>7.2653678531895824</v>
      </c>
      <c r="N135" s="116">
        <f t="shared" si="63"/>
        <v>1.8686181696436044</v>
      </c>
      <c r="O135" s="116">
        <f t="shared" si="64"/>
        <v>1.1989484443336176</v>
      </c>
      <c r="P135" s="116">
        <f t="shared" si="65"/>
        <v>1.6147824354382792</v>
      </c>
      <c r="Q135" s="116">
        <f t="shared" si="66"/>
        <v>1.1144121613701587</v>
      </c>
      <c r="R135" s="116">
        <f t="shared" si="67"/>
        <v>1.1782367230225088</v>
      </c>
      <c r="S135" s="116">
        <f t="shared" si="68"/>
        <v>2.0177879368134546</v>
      </c>
      <c r="T135" s="116">
        <f t="shared" si="69"/>
        <v>0.90956624597416891</v>
      </c>
      <c r="W135" s="116">
        <f t="shared" si="70"/>
        <v>1.9567243339853508</v>
      </c>
      <c r="X135" s="113">
        <v>3.9585539622591561</v>
      </c>
      <c r="Y135" s="113">
        <v>0.8344583780871675</v>
      </c>
      <c r="Z135" s="113">
        <v>1.0771606616097287</v>
      </c>
      <c r="AC135" s="115"/>
      <c r="AE135" s="116">
        <f t="shared" si="71"/>
        <v>2.3679491372897945</v>
      </c>
      <c r="AF135" s="113">
        <v>4.72721923669092</v>
      </c>
      <c r="AG135" s="113">
        <v>0.63680694935437643</v>
      </c>
      <c r="AH135" s="113">
        <v>1.7398212258240877</v>
      </c>
      <c r="AK135" s="115"/>
      <c r="AM135" s="116">
        <f t="shared" si="72"/>
        <v>7.2653678531895824</v>
      </c>
      <c r="AN135" s="113">
        <v>3.5440887762190796</v>
      </c>
      <c r="AO135" s="113">
        <v>0.8198559860094351</v>
      </c>
      <c r="AP135" s="113">
        <v>13.71087972036973</v>
      </c>
      <c r="AS135" s="115"/>
      <c r="AU135" s="116">
        <f t="shared" si="73"/>
        <v>1.8686181696436044</v>
      </c>
      <c r="AV135" s="113">
        <v>3.8611271448513502</v>
      </c>
      <c r="AW135" s="113">
        <v>0.66756670246973404</v>
      </c>
      <c r="AX135" s="113">
        <v>1.0771606616097287</v>
      </c>
      <c r="BA135" s="115"/>
      <c r="BC135" s="116">
        <f t="shared" si="74"/>
        <v>1.1989484443336176</v>
      </c>
      <c r="BD135" s="113">
        <v>2.7431034209965839</v>
      </c>
      <c r="BE135" s="113">
        <v>0.37780858281908652</v>
      </c>
      <c r="BF135" s="113">
        <v>0.475933329185182</v>
      </c>
      <c r="BI135" s="115"/>
      <c r="BK135" s="116">
        <f t="shared" si="75"/>
        <v>1.6147824354382792</v>
      </c>
      <c r="BL135" s="113">
        <v>3.7313494992587621</v>
      </c>
      <c r="BM135" s="113">
        <v>0.42390505853109922</v>
      </c>
      <c r="BN135" s="113">
        <v>0.68909274852497593</v>
      </c>
      <c r="BS135" s="116">
        <f t="shared" si="76"/>
        <v>1.1144121613701587</v>
      </c>
      <c r="BT135" s="113">
        <v>3.3432364841104762</v>
      </c>
      <c r="BU135" s="113">
        <v>0</v>
      </c>
      <c r="BV135" s="113">
        <v>0</v>
      </c>
      <c r="CA135" s="116">
        <f t="shared" si="77"/>
        <v>1.1782367230225088</v>
      </c>
      <c r="CB135" s="113">
        <v>2.2553292212303235</v>
      </c>
      <c r="CC135" s="113">
        <v>0</v>
      </c>
      <c r="CD135" s="113">
        <v>1.2793809478372031</v>
      </c>
      <c r="CI135" s="116">
        <f t="shared" si="78"/>
        <v>2.0177879368134546</v>
      </c>
      <c r="CJ135" s="113">
        <v>3.9121814372614505</v>
      </c>
      <c r="CK135" s="113">
        <v>0.9439666517505193</v>
      </c>
      <c r="CL135" s="113">
        <v>1.1972157214283945</v>
      </c>
      <c r="CQ135" s="116">
        <f t="shared" si="79"/>
        <v>0.90956624597416891</v>
      </c>
      <c r="CR135" s="113">
        <v>4.9773970289520104</v>
      </c>
      <c r="CS135" s="113">
        <v>0.80547472186797275</v>
      </c>
      <c r="CT135" s="113">
        <v>1.0136577700803651</v>
      </c>
      <c r="CY135" s="113">
        <v>45889</v>
      </c>
      <c r="CZ135" s="113">
        <v>26.156666666666666</v>
      </c>
      <c r="DA135" s="113">
        <v>27.7</v>
      </c>
    </row>
    <row r="136" spans="4:105">
      <c r="D136" s="115">
        <f t="shared" si="80"/>
        <v>135</v>
      </c>
      <c r="E136" s="116">
        <f t="shared" si="56"/>
        <v>2.6798952658797837</v>
      </c>
      <c r="F136" s="116">
        <f t="shared" si="57"/>
        <v>0.97989526587978371</v>
      </c>
      <c r="G136" s="116">
        <f t="shared" si="58"/>
        <v>0.97989526587978371</v>
      </c>
      <c r="H136" s="119">
        <f t="shared" si="59"/>
        <v>1.8493616259076323e-003</v>
      </c>
      <c r="I136" s="119">
        <f t="shared" si="55"/>
        <v>0.58176453525178806</v>
      </c>
      <c r="K136" s="116">
        <f t="shared" si="60"/>
        <v>4.1195333813369652</v>
      </c>
      <c r="L136" s="116">
        <f t="shared" si="61"/>
        <v>4.1239993037962197</v>
      </c>
      <c r="M136" s="116">
        <f t="shared" si="62"/>
        <v>10.05445734387277</v>
      </c>
      <c r="N136" s="116">
        <f t="shared" si="63"/>
        <v>4.2875228508706664</v>
      </c>
      <c r="O136" s="116">
        <f t="shared" si="64"/>
        <v>2.0846027099393116</v>
      </c>
      <c r="P136" s="116">
        <f t="shared" si="65"/>
        <v>3.0711169518249366</v>
      </c>
      <c r="Q136" s="116">
        <f t="shared" si="66"/>
        <v>2.6798952658797837</v>
      </c>
      <c r="R136" s="116">
        <f t="shared" si="67"/>
        <v>2.7352918964096311</v>
      </c>
      <c r="S136" s="116">
        <f t="shared" si="68"/>
        <v>3.8597072079038757</v>
      </c>
      <c r="T136" s="116">
        <f t="shared" si="69"/>
        <v>3.1855198062654306</v>
      </c>
      <c r="W136" s="116">
        <f t="shared" si="70"/>
        <v>4.1195333813369652</v>
      </c>
      <c r="X136" s="113">
        <v>4.3391835660532712</v>
      </c>
      <c r="Y136" s="113">
        <v>5.7312625441893879</v>
      </c>
      <c r="Z136" s="113">
        <v>2.2881540337682362</v>
      </c>
      <c r="AC136" s="115"/>
      <c r="AE136" s="116">
        <f t="shared" si="71"/>
        <v>4.1239993037962197</v>
      </c>
      <c r="AF136" s="113">
        <v>5.2041278908866024</v>
      </c>
      <c r="AG136" s="113">
        <v>4.6091081248276495</v>
      </c>
      <c r="AH136" s="113">
        <v>2.5587618956744063</v>
      </c>
      <c r="AK136" s="115"/>
      <c r="AM136" s="116">
        <f t="shared" si="72"/>
        <v>10.05445734387277</v>
      </c>
      <c r="AN136" s="113">
        <v>3.6716168635835373</v>
      </c>
      <c r="AO136" s="113">
        <v>5.2848155262989716</v>
      </c>
      <c r="AP136" s="113">
        <v>14.824099161446567</v>
      </c>
      <c r="AS136" s="115"/>
      <c r="AU136" s="116">
        <f t="shared" si="73"/>
        <v>4.2875228508706664</v>
      </c>
      <c r="AV136" s="113">
        <v>3.9527557748975384</v>
      </c>
      <c r="AW136" s="113">
        <v>5.9449929454251471</v>
      </c>
      <c r="AX136" s="113">
        <v>2.9648198322893138</v>
      </c>
      <c r="BA136" s="115"/>
      <c r="BC136" s="116">
        <f t="shared" si="74"/>
        <v>2.0846027099393116</v>
      </c>
      <c r="BD136" s="113">
        <v>3.3255992261899845</v>
      </c>
      <c r="BE136" s="113">
        <v>2.0647180235794598</v>
      </c>
      <c r="BF136" s="113">
        <v>0.86349088004849062</v>
      </c>
      <c r="BI136" s="115"/>
      <c r="BK136" s="116">
        <f t="shared" si="75"/>
        <v>3.0711169518249366</v>
      </c>
      <c r="BL136" s="113">
        <v>4.457648645480635</v>
      </c>
      <c r="BM136" s="113">
        <v>3.1882145408532705</v>
      </c>
      <c r="BN136" s="113">
        <v>1.567487669140905</v>
      </c>
      <c r="BS136" s="116">
        <f t="shared" si="76"/>
        <v>2.6798952658797837</v>
      </c>
      <c r="BT136" s="113">
        <v>3.0427725757478927</v>
      </c>
      <c r="BU136" s="113">
        <v>3.5336495623678656</v>
      </c>
      <c r="BV136" s="113">
        <v>1.4632636595235933</v>
      </c>
      <c r="CA136" s="116">
        <f t="shared" si="77"/>
        <v>2.7352918964096311</v>
      </c>
      <c r="CB136" s="113">
        <v>1.8036831692207569</v>
      </c>
      <c r="CC136" s="113">
        <v>4.3391835660532712</v>
      </c>
      <c r="CD136" s="113">
        <v>2.0630089539548657</v>
      </c>
      <c r="CI136" s="116">
        <f t="shared" si="78"/>
        <v>3.8597072079038757</v>
      </c>
      <c r="CJ136" s="113">
        <v>3.8385085392009706</v>
      </c>
      <c r="CK136" s="113">
        <v>4.0751889971473449</v>
      </c>
      <c r="CL136" s="113">
        <v>3.6654240873633115</v>
      </c>
      <c r="CQ136" s="116">
        <f t="shared" si="79"/>
        <v>3.1855198062654306</v>
      </c>
      <c r="CR136" s="113">
        <v>5.4673732409841058</v>
      </c>
      <c r="CS136" s="113">
        <v>4.0273736093398638</v>
      </c>
      <c r="CT136" s="113">
        <v>2.343666003190997</v>
      </c>
      <c r="CY136" s="113">
        <v>45890</v>
      </c>
      <c r="CZ136" s="113">
        <v>26.205416666666665</v>
      </c>
      <c r="DA136" s="113">
        <v>27.6</v>
      </c>
    </row>
    <row r="137" spans="4:105">
      <c r="D137" s="115">
        <f t="shared" si="80"/>
        <v>136</v>
      </c>
      <c r="E137" s="116">
        <f t="shared" si="56"/>
        <v>2.8632185433956536</v>
      </c>
      <c r="F137" s="116">
        <f t="shared" si="57"/>
        <v>1.1632185433956537</v>
      </c>
      <c r="G137" s="116">
        <f t="shared" si="58"/>
        <v>1.1632185433956537</v>
      </c>
      <c r="H137" s="119">
        <f t="shared" si="59"/>
        <v>2.1953486373553011e-003</v>
      </c>
      <c r="I137" s="119">
        <f t="shared" si="55"/>
        <v>0.62156123279542963</v>
      </c>
      <c r="K137" s="116">
        <f t="shared" si="60"/>
        <v>4.6773782524938694</v>
      </c>
      <c r="L137" s="116">
        <f t="shared" si="61"/>
        <v>4.9304177827889992</v>
      </c>
      <c r="M137" s="116">
        <f t="shared" si="62"/>
        <v>10.164168297847343</v>
      </c>
      <c r="N137" s="116">
        <f t="shared" si="63"/>
        <v>3.928464826534892</v>
      </c>
      <c r="O137" s="116">
        <f t="shared" si="64"/>
        <v>2.39872729992801</v>
      </c>
      <c r="P137" s="116">
        <f t="shared" si="65"/>
        <v>3.2755024708124636</v>
      </c>
      <c r="Q137" s="116">
        <f t="shared" si="66"/>
        <v>2.8632185433956536</v>
      </c>
      <c r="R137" s="116">
        <f t="shared" si="67"/>
        <v>2.7386435502250261</v>
      </c>
      <c r="S137" s="116">
        <f t="shared" si="68"/>
        <v>4.0652276615860101</v>
      </c>
      <c r="T137" s="116">
        <f t="shared" si="69"/>
        <v>4.1502139261192346</v>
      </c>
      <c r="W137" s="116">
        <f t="shared" si="70"/>
        <v>4.6773782524938694</v>
      </c>
      <c r="X137" s="113">
        <v>4.5740268191210962</v>
      </c>
      <c r="Y137" s="113">
        <v>4.4533732075415511</v>
      </c>
      <c r="Z137" s="113">
        <v>5.0047347308189609</v>
      </c>
      <c r="AC137" s="115"/>
      <c r="AE137" s="116">
        <f t="shared" si="71"/>
        <v>4.9304177827889992</v>
      </c>
      <c r="AF137" s="113">
        <v>4.9546913698173283</v>
      </c>
      <c r="AG137" s="113">
        <v>4.4272223244509492</v>
      </c>
      <c r="AH137" s="113">
        <v>5.4093396540987193</v>
      </c>
      <c r="AK137" s="115"/>
      <c r="AM137" s="116">
        <f t="shared" si="72"/>
        <v>10.164168297847343</v>
      </c>
      <c r="AN137" s="113">
        <v>3.284483665973124</v>
      </c>
      <c r="AO137" s="113">
        <v>4.3137440917584096</v>
      </c>
      <c r="AP137" s="113">
        <v>16.014592503936278</v>
      </c>
      <c r="AS137" s="115"/>
      <c r="AU137" s="116">
        <f t="shared" si="73"/>
        <v>3.928464826534892</v>
      </c>
      <c r="AV137" s="113">
        <v>3.7377397412140758</v>
      </c>
      <c r="AW137" s="113">
        <v>3.8838606873671679</v>
      </c>
      <c r="AX137" s="113">
        <v>4.1637940510234319</v>
      </c>
      <c r="BA137" s="115"/>
      <c r="BC137" s="116">
        <f t="shared" si="74"/>
        <v>2.39872729992801</v>
      </c>
      <c r="BD137" s="113">
        <v>2.5893819718647286</v>
      </c>
      <c r="BE137" s="113">
        <v>2.193762900053176</v>
      </c>
      <c r="BF137" s="113">
        <v>2.4130370278661255</v>
      </c>
      <c r="BI137" s="115"/>
      <c r="BK137" s="116">
        <f t="shared" si="75"/>
        <v>3.2755024708124636</v>
      </c>
      <c r="BL137" s="113">
        <v>3.2649308118514164</v>
      </c>
      <c r="BM137" s="113">
        <v>2.9648198322893138</v>
      </c>
      <c r="BN137" s="113">
        <v>3.5967567682966597</v>
      </c>
      <c r="BS137" s="116">
        <f t="shared" si="76"/>
        <v>2.8632185433956536</v>
      </c>
      <c r="BT137" s="113">
        <v>2.8371584854963698</v>
      </c>
      <c r="BU137" s="113">
        <v>2.7985121244440716</v>
      </c>
      <c r="BV137" s="113">
        <v>2.9539850202465199</v>
      </c>
      <c r="CA137" s="116">
        <f t="shared" si="77"/>
        <v>2.7386435502250261</v>
      </c>
      <c r="CB137" s="113">
        <v>2.3779971781700588</v>
      </c>
      <c r="CC137" s="113">
        <v>3.115452746835853</v>
      </c>
      <c r="CD137" s="113">
        <v>2.722480725669167</v>
      </c>
      <c r="CI137" s="116">
        <f t="shared" si="78"/>
        <v>4.0652276615860101</v>
      </c>
      <c r="CJ137" s="113">
        <v>3.9759539114411497</v>
      </c>
      <c r="CK137" s="113">
        <v>3.4637347169767621</v>
      </c>
      <c r="CL137" s="113">
        <v>4.7559943563401177</v>
      </c>
      <c r="CQ137" s="116">
        <f t="shared" si="79"/>
        <v>4.1502139261192346</v>
      </c>
      <c r="CR137" s="113">
        <v>4.3391835660532712</v>
      </c>
      <c r="CS137" s="113">
        <v>3.6286744654042269</v>
      </c>
      <c r="CT137" s="113">
        <v>4.6717533868342418</v>
      </c>
      <c r="CY137" s="113">
        <v>45891</v>
      </c>
      <c r="CZ137" s="113">
        <v>26.147916666666664</v>
      </c>
      <c r="DA137" s="113">
        <v>27.6</v>
      </c>
    </row>
    <row r="138" spans="4:105">
      <c r="D138" s="115">
        <f t="shared" si="80"/>
        <v>137</v>
      </c>
      <c r="E138" s="116">
        <f t="shared" si="56"/>
        <v>2.4951036029347935</v>
      </c>
      <c r="F138" s="116">
        <f t="shared" si="57"/>
        <v>0.79510360293479354</v>
      </c>
      <c r="G138" s="116">
        <f t="shared" si="58"/>
        <v>0.79510360293479354</v>
      </c>
      <c r="H138" s="119">
        <f t="shared" si="59"/>
        <v>1.5006033227115349e-003</v>
      </c>
      <c r="I138" s="119">
        <f t="shared" si="55"/>
        <v>0.54164907354686787</v>
      </c>
      <c r="K138" s="116">
        <f t="shared" si="60"/>
        <v>3.6082141803979373</v>
      </c>
      <c r="L138" s="116">
        <f t="shared" si="61"/>
        <v>3.5522546446999073</v>
      </c>
      <c r="M138" s="116">
        <f t="shared" si="62"/>
        <v>3.7925013710355233</v>
      </c>
      <c r="N138" s="116">
        <f t="shared" si="63"/>
        <v>3.6049319930676362</v>
      </c>
      <c r="O138" s="116">
        <f t="shared" si="64"/>
        <v>2.7295410365629977</v>
      </c>
      <c r="P138" s="116">
        <f t="shared" si="65"/>
        <v>3.2718863777553158</v>
      </c>
      <c r="Q138" s="116">
        <f t="shared" si="66"/>
        <v>2.4951036029347935</v>
      </c>
      <c r="R138" s="116">
        <f t="shared" si="67"/>
        <v>2.2594165416456531</v>
      </c>
      <c r="S138" s="116">
        <f t="shared" si="68"/>
        <v>3.5107441320746822</v>
      </c>
      <c r="T138" s="116">
        <f t="shared" si="69"/>
        <v>5.1973120271006152</v>
      </c>
      <c r="W138" s="116">
        <f t="shared" si="70"/>
        <v>3.6082141803979373</v>
      </c>
      <c r="X138" s="113">
        <v>1.4744307732703588</v>
      </c>
      <c r="Y138" s="113">
        <v>4.0054002148184038</v>
      </c>
      <c r="Z138" s="113">
        <v>5.3448115531050497</v>
      </c>
      <c r="AC138" s="115"/>
      <c r="AE138" s="116">
        <f t="shared" si="71"/>
        <v>3.5522546446999073</v>
      </c>
      <c r="AF138" s="113">
        <v>1.1889985890850294</v>
      </c>
      <c r="AG138" s="113">
        <v>3.1652472173665203</v>
      </c>
      <c r="AH138" s="113">
        <v>6.302518127648173</v>
      </c>
      <c r="AK138" s="115"/>
      <c r="AM138" s="116">
        <f t="shared" si="72"/>
        <v>3.7925013710355233</v>
      </c>
      <c r="AN138" s="113">
        <v>1.2314687589941413</v>
      </c>
      <c r="AO138" s="113">
        <v>4.5060752416707048</v>
      </c>
      <c r="AP138" s="113">
        <v>3.0789275004003418</v>
      </c>
      <c r="AS138" s="115"/>
      <c r="AU138" s="116">
        <f t="shared" si="73"/>
        <v>3.6049319930676362</v>
      </c>
      <c r="AV138" s="113">
        <v>1.2678539034513427</v>
      </c>
      <c r="AW138" s="113">
        <v>4.4162804737443944</v>
      </c>
      <c r="AX138" s="113">
        <v>5.130661602007172</v>
      </c>
      <c r="BA138" s="115"/>
      <c r="BC138" s="116">
        <f t="shared" si="74"/>
        <v>2.7295410365629977</v>
      </c>
      <c r="BD138" s="113">
        <v>0.41631856190303274</v>
      </c>
      <c r="BE138" s="113">
        <v>2.5496466391312027</v>
      </c>
      <c r="BF138" s="113">
        <v>5.2226579086547584</v>
      </c>
      <c r="BI138" s="115"/>
      <c r="BK138" s="116">
        <f t="shared" si="75"/>
        <v>3.2718863777553158</v>
      </c>
      <c r="BL138" s="113">
        <v>0.62931110116701294</v>
      </c>
      <c r="BM138" s="113">
        <v>3.99456037485063</v>
      </c>
      <c r="BN138" s="113">
        <v>5.1917876572483053</v>
      </c>
      <c r="BS138" s="116">
        <f t="shared" si="76"/>
        <v>2.4951036029347935</v>
      </c>
      <c r="BT138" s="113">
        <v>0.16886350814639861</v>
      </c>
      <c r="BU138" s="113">
        <v>2.8674444095468639</v>
      </c>
      <c r="BV138" s="113">
        <v>4.4490028911111184</v>
      </c>
      <c r="CA138" s="116">
        <f t="shared" si="77"/>
        <v>2.2594165416456531</v>
      </c>
      <c r="CB138" s="113">
        <v>0.17902716059476914</v>
      </c>
      <c r="CC138" s="113">
        <v>3.4841779202664074</v>
      </c>
      <c r="CD138" s="113">
        <v>3.1150445440757832</v>
      </c>
      <c r="CI138" s="116">
        <f t="shared" si="78"/>
        <v>3.5107441320746822</v>
      </c>
      <c r="CJ138" s="113">
        <v>0.90035973252116752</v>
      </c>
      <c r="CK138" s="113">
        <v>4.7559943563401177</v>
      </c>
      <c r="CL138" s="113">
        <v>4.8758783073627621</v>
      </c>
      <c r="CQ138" s="116">
        <f t="shared" si="79"/>
        <v>5.1973120271006152</v>
      </c>
      <c r="CR138" s="113">
        <v>1.2243008458527425</v>
      </c>
      <c r="CS138" s="113">
        <v>3.5232103508659809</v>
      </c>
      <c r="CT138" s="113">
        <v>6.87141370333525</v>
      </c>
      <c r="CY138" s="113">
        <v>45892</v>
      </c>
      <c r="CZ138" s="113">
        <v>26.108333333333334</v>
      </c>
      <c r="DA138" s="113">
        <v>27.5</v>
      </c>
    </row>
    <row r="139" spans="4:105">
      <c r="D139" s="115">
        <f t="shared" si="80"/>
        <v>138</v>
      </c>
      <c r="E139" s="116">
        <f t="shared" si="56"/>
        <v>3.5674002832631948</v>
      </c>
      <c r="F139" s="116">
        <f t="shared" si="57"/>
        <v>1.8674002832631948</v>
      </c>
      <c r="G139" s="116">
        <f t="shared" si="58"/>
        <v>1.8674002832631948</v>
      </c>
      <c r="H139" s="119">
        <f t="shared" si="59"/>
        <v>3.5243546369981955e-003</v>
      </c>
      <c r="I139" s="119">
        <f t="shared" si="55"/>
        <v>0.77442838691249383</v>
      </c>
      <c r="K139" s="116">
        <f t="shared" si="60"/>
        <v>5.7168954057335837</v>
      </c>
      <c r="L139" s="116">
        <f t="shared" si="61"/>
        <v>4.2442075166169033</v>
      </c>
      <c r="M139" s="116">
        <f t="shared" si="62"/>
        <v>6.1240169788885392</v>
      </c>
      <c r="N139" s="116">
        <f t="shared" si="63"/>
        <v>7.0168980836515642</v>
      </c>
      <c r="O139" s="116">
        <f t="shared" si="64"/>
        <v>5.2330319057318571</v>
      </c>
      <c r="P139" s="116">
        <f t="shared" si="65"/>
        <v>5.957612269257865</v>
      </c>
      <c r="Q139" s="116">
        <f t="shared" si="66"/>
        <v>3.5674002832631948</v>
      </c>
      <c r="R139" s="116">
        <f t="shared" si="67"/>
        <v>2.6765838927614318</v>
      </c>
      <c r="S139" s="116">
        <f t="shared" si="68"/>
        <v>4.1333167922430096</v>
      </c>
      <c r="T139" s="116">
        <f t="shared" si="69"/>
        <v>6.6461192921373229</v>
      </c>
      <c r="W139" s="116">
        <f t="shared" si="70"/>
        <v>5.7168954057335837</v>
      </c>
      <c r="X139" s="113">
        <v>2.9280372722407364</v>
      </c>
      <c r="Y139" s="113">
        <v>8.3952058001330894</v>
      </c>
      <c r="Z139" s="113">
        <v>5.8274431448269226</v>
      </c>
      <c r="AC139" s="115"/>
      <c r="AE139" s="116">
        <f t="shared" si="71"/>
        <v>4.2442075166169033</v>
      </c>
      <c r="AF139" s="113">
        <v>0.71195042689791921</v>
      </c>
      <c r="AG139" s="113">
        <v>6.6470191564696925</v>
      </c>
      <c r="AH139" s="113">
        <v>5.3736529664830988</v>
      </c>
      <c r="AK139" s="115"/>
      <c r="AM139" s="116">
        <f t="shared" si="72"/>
        <v>6.1240169788885392</v>
      </c>
      <c r="AN139" s="113">
        <v>2.597372804386477</v>
      </c>
      <c r="AO139" s="113">
        <v>7.8593490339146506</v>
      </c>
      <c r="AP139" s="113">
        <v>4.3886849238624279</v>
      </c>
      <c r="AS139" s="115"/>
      <c r="AU139" s="116">
        <f t="shared" si="73"/>
        <v>7.0168980836515642</v>
      </c>
      <c r="AV139" s="113">
        <v>3.7418578582962079</v>
      </c>
      <c r="AW139" s="113">
        <v>10.562787885910542</v>
      </c>
      <c r="AX139" s="113">
        <v>6.746048506747945</v>
      </c>
      <c r="BA139" s="115"/>
      <c r="BC139" s="116">
        <f t="shared" si="74"/>
        <v>5.2330319057318571</v>
      </c>
      <c r="BD139" s="113">
        <v>2.686001492070504</v>
      </c>
      <c r="BE139" s="113">
        <v>5.2908399354223654</v>
      </c>
      <c r="BF139" s="113">
        <v>7.7222542897027004</v>
      </c>
      <c r="BI139" s="115"/>
      <c r="BK139" s="116">
        <f t="shared" si="75"/>
        <v>5.957612269257865</v>
      </c>
      <c r="BL139" s="113">
        <v>3.1241699521209978</v>
      </c>
      <c r="BM139" s="113">
        <v>7.6635000565665337</v>
      </c>
      <c r="BN139" s="113">
        <v>7.0851667990860649</v>
      </c>
      <c r="BS139" s="116">
        <f t="shared" si="76"/>
        <v>3.5674002832631948</v>
      </c>
      <c r="BT139" s="113">
        <v>0</v>
      </c>
      <c r="BU139" s="113">
        <v>7.2873475219503332</v>
      </c>
      <c r="BV139" s="113">
        <v>3.4148533278392517</v>
      </c>
      <c r="CA139" s="116">
        <f t="shared" si="77"/>
        <v>2.6765838927614318</v>
      </c>
      <c r="CB139" s="113">
        <v>0.18112198620733466</v>
      </c>
      <c r="CC139" s="113">
        <v>5.5720608068507937</v>
      </c>
      <c r="CD139" s="113">
        <v>2.2765688852261672</v>
      </c>
      <c r="CI139" s="116">
        <f t="shared" si="78"/>
        <v>4.1333167922430096</v>
      </c>
      <c r="CJ139" s="113">
        <v>1.3434132416207747</v>
      </c>
      <c r="CK139" s="113">
        <v>7.6613553146370084</v>
      </c>
      <c r="CL139" s="113">
        <v>3.3951818204712452</v>
      </c>
      <c r="CQ139" s="116">
        <f t="shared" si="79"/>
        <v>6.6461192921373229</v>
      </c>
      <c r="CR139" s="113">
        <v>1.7776623807263761</v>
      </c>
      <c r="CS139" s="113">
        <v>7.0797498881288963</v>
      </c>
      <c r="CT139" s="113">
        <v>6.2124886961457495</v>
      </c>
      <c r="CY139" s="113">
        <v>45893</v>
      </c>
      <c r="CZ139" s="113">
        <v>26.28458333333333</v>
      </c>
      <c r="DA139" s="113">
        <v>27.7</v>
      </c>
    </row>
    <row r="140" spans="4:105">
      <c r="D140" s="115">
        <f t="shared" si="80"/>
        <v>139</v>
      </c>
      <c r="E140" s="116">
        <f t="shared" si="56"/>
        <v>3.6595003976177991</v>
      </c>
      <c r="F140" s="116">
        <f t="shared" si="57"/>
        <v>1.9595003976177992</v>
      </c>
      <c r="G140" s="116">
        <f t="shared" si="58"/>
        <v>1.9595003976177992</v>
      </c>
      <c r="H140" s="119">
        <f t="shared" si="59"/>
        <v>3.6981756800830243e-003</v>
      </c>
      <c r="I140" s="119">
        <f t="shared" si="55"/>
        <v>0.79442192207273932</v>
      </c>
      <c r="K140" s="116">
        <f t="shared" si="60"/>
        <v>4.5842258481179705</v>
      </c>
      <c r="L140" s="116">
        <f t="shared" si="61"/>
        <v>4.632994029325272</v>
      </c>
      <c r="M140" s="116">
        <f t="shared" si="62"/>
        <v>4.3271888950047073</v>
      </c>
      <c r="N140" s="116">
        <f t="shared" si="63"/>
        <v>5.2146494149622606</v>
      </c>
      <c r="O140" s="116">
        <f t="shared" si="64"/>
        <v>4.0955185513016668</v>
      </c>
      <c r="P140" s="116">
        <f t="shared" si="65"/>
        <v>4.0833941492626398</v>
      </c>
      <c r="Q140" s="116">
        <f t="shared" si="66"/>
        <v>3.6595003976177991</v>
      </c>
      <c r="R140" s="116">
        <f t="shared" si="67"/>
        <v>2.5908205680612872</v>
      </c>
      <c r="S140" s="116">
        <f t="shared" si="68"/>
        <v>4.6951786585837061</v>
      </c>
      <c r="T140" s="116">
        <f t="shared" si="69"/>
        <v>4.4863878435027909</v>
      </c>
      <c r="W140" s="116">
        <f t="shared" si="70"/>
        <v>4.5842258481179705</v>
      </c>
      <c r="X140" s="113">
        <v>5.1817367891087018</v>
      </c>
      <c r="Y140" s="113">
        <v>6.1507948961071177</v>
      </c>
      <c r="Z140" s="113">
        <v>2.4201458591380911</v>
      </c>
      <c r="AC140" s="115"/>
      <c r="AE140" s="116">
        <f t="shared" si="71"/>
        <v>4.632994029325272</v>
      </c>
      <c r="AF140" s="113">
        <v>3.7160185273629955</v>
      </c>
      <c r="AG140" s="113">
        <v>7.345805075116453</v>
      </c>
      <c r="AH140" s="113">
        <v>2.8371584854963698</v>
      </c>
      <c r="AK140" s="115"/>
      <c r="AM140" s="116">
        <f t="shared" si="72"/>
        <v>4.3271888950047073</v>
      </c>
      <c r="AN140" s="113">
        <v>3.0612230905719695</v>
      </c>
      <c r="AO140" s="113">
        <v>6.358781029182996</v>
      </c>
      <c r="AP140" s="113">
        <v>2.2955967608264181</v>
      </c>
      <c r="AS140" s="115"/>
      <c r="AU140" s="116">
        <f t="shared" si="73"/>
        <v>5.2146494149622606</v>
      </c>
      <c r="AV140" s="113">
        <v>6.2651124942174325</v>
      </c>
      <c r="AW140" s="113">
        <v>6.7242240018949451</v>
      </c>
      <c r="AX140" s="113">
        <v>2.6546117487744061</v>
      </c>
      <c r="BA140" s="115"/>
      <c r="BC140" s="116">
        <f t="shared" si="74"/>
        <v>4.0955185513016668</v>
      </c>
      <c r="BD140" s="113">
        <v>5.8160221204888556</v>
      </c>
      <c r="BE140" s="113">
        <v>4.9958227428363928</v>
      </c>
      <c r="BF140" s="113">
        <v>1.474710790579753</v>
      </c>
      <c r="BI140" s="115"/>
      <c r="BK140" s="116">
        <f t="shared" si="75"/>
        <v>4.0833941492626398</v>
      </c>
      <c r="BL140" s="113">
        <v>5.1736419441404387</v>
      </c>
      <c r="BM140" s="113">
        <v>5.3809202695230844</v>
      </c>
      <c r="BN140" s="113">
        <v>1.6956202341243969</v>
      </c>
      <c r="BS140" s="116">
        <f t="shared" si="76"/>
        <v>3.6595003976177991</v>
      </c>
      <c r="BT140" s="113">
        <v>3.847802658394333</v>
      </c>
      <c r="BU140" s="113">
        <v>6.8342165512301323</v>
      </c>
      <c r="BV140" s="113">
        <v>0.29648198322893132</v>
      </c>
      <c r="CA140" s="116">
        <f t="shared" si="77"/>
        <v>2.5908205680612872</v>
      </c>
      <c r="CB140" s="113">
        <v>2.6388616264160167</v>
      </c>
      <c r="CC140" s="113">
        <v>4.3137440917584096</v>
      </c>
      <c r="CD140" s="113">
        <v>0.8198559860094351</v>
      </c>
      <c r="CI140" s="116">
        <f t="shared" si="78"/>
        <v>4.6951786585837061</v>
      </c>
      <c r="CJ140" s="113">
        <v>5.9151840278145764</v>
      </c>
      <c r="CK140" s="113">
        <v>6.530639975917671</v>
      </c>
      <c r="CL140" s="113">
        <v>1.6397119720188702</v>
      </c>
      <c r="CQ140" s="116">
        <f t="shared" si="79"/>
        <v>4.4863878435027909</v>
      </c>
      <c r="CR140" s="113">
        <v>4.9546913698173283</v>
      </c>
      <c r="CS140" s="113">
        <v>7.1291324370745217</v>
      </c>
      <c r="CT140" s="113">
        <v>1.8436432499310602</v>
      </c>
      <c r="CY140" s="113">
        <v>45894</v>
      </c>
      <c r="CZ140" s="113">
        <v>26.369166666666661</v>
      </c>
      <c r="DA140" s="113">
        <v>27.7</v>
      </c>
    </row>
    <row r="141" spans="4:105">
      <c r="D141" s="115">
        <f t="shared" si="80"/>
        <v>140</v>
      </c>
      <c r="E141" s="116">
        <f t="shared" si="56"/>
        <v>1.8946848791076645</v>
      </c>
      <c r="F141" s="116">
        <f t="shared" si="57"/>
        <v>0.19468487910766452</v>
      </c>
      <c r="G141" s="116">
        <f t="shared" si="58"/>
        <v>0.19468487910766452</v>
      </c>
      <c r="H141" s="119">
        <f t="shared" si="59"/>
        <v>3.6742982347498385e-004</v>
      </c>
      <c r="I141" s="119">
        <f t="shared" si="55"/>
        <v>0.4113072933022997</v>
      </c>
      <c r="K141" s="116">
        <f t="shared" si="60"/>
        <v>4.47043008451086</v>
      </c>
      <c r="L141" s="116">
        <f t="shared" si="61"/>
        <v>4.0245455756671422</v>
      </c>
      <c r="M141" s="116">
        <f t="shared" si="62"/>
        <v>4.5559199099926282</v>
      </c>
      <c r="N141" s="116">
        <f t="shared" si="63"/>
        <v>5.2991263191052225</v>
      </c>
      <c r="O141" s="116">
        <f t="shared" si="64"/>
        <v>3.1360829836706636</v>
      </c>
      <c r="P141" s="116">
        <f t="shared" si="65"/>
        <v>3.3137008641811003</v>
      </c>
      <c r="Q141" s="116">
        <f t="shared" si="66"/>
        <v>1.8946848791076645</v>
      </c>
      <c r="R141" s="116">
        <f t="shared" si="67"/>
        <v>2.1276022375330057</v>
      </c>
      <c r="S141" s="116">
        <f t="shared" si="68"/>
        <v>3.4399993917786538</v>
      </c>
      <c r="T141" s="116">
        <f t="shared" si="69"/>
        <v>2.7507721232869358</v>
      </c>
      <c r="W141" s="116">
        <f t="shared" si="70"/>
        <v>4.47043008451086</v>
      </c>
      <c r="X141" s="113">
        <v>5.198921513081638</v>
      </c>
      <c r="Y141" s="113">
        <v>3.7982966608398243</v>
      </c>
      <c r="Z141" s="113">
        <v>4.4140720796111168</v>
      </c>
      <c r="AC141" s="115"/>
      <c r="AE141" s="116">
        <f t="shared" si="71"/>
        <v>4.0245455756671422</v>
      </c>
      <c r="AF141" s="113">
        <v>3.401516051300614</v>
      </c>
      <c r="AG141" s="113">
        <v>4.457648645480635</v>
      </c>
      <c r="AH141" s="113">
        <v>4.2144720302201772</v>
      </c>
      <c r="AK141" s="115"/>
      <c r="AM141" s="116">
        <f t="shared" si="72"/>
        <v>4.5559199099926282</v>
      </c>
      <c r="AN141" s="113">
        <v>3.8928775297222291</v>
      </c>
      <c r="AO141" s="113">
        <v>3.4817719391031723</v>
      </c>
      <c r="AP141" s="113">
        <v>5.630067880882085</v>
      </c>
      <c r="AS141" s="115"/>
      <c r="AU141" s="116">
        <f t="shared" si="73"/>
        <v>5.2991263191052225</v>
      </c>
      <c r="AV141" s="113">
        <v>7.1818261293544028</v>
      </c>
      <c r="AW141" s="113">
        <v>3.7491738773755574</v>
      </c>
      <c r="AX141" s="113">
        <v>4.9663789505857059</v>
      </c>
      <c r="BA141" s="115"/>
      <c r="BC141" s="116">
        <f t="shared" si="74"/>
        <v>3.1360829836706636</v>
      </c>
      <c r="BD141" s="113">
        <v>6.2113784504130409</v>
      </c>
      <c r="BE141" s="113">
        <v>1.8547115497169069</v>
      </c>
      <c r="BF141" s="113">
        <v>1.3421589508820435</v>
      </c>
      <c r="BI141" s="115"/>
      <c r="BK141" s="116">
        <f t="shared" si="75"/>
        <v>3.3137008641811003</v>
      </c>
      <c r="BL141" s="113">
        <v>5.4653190458258534</v>
      </c>
      <c r="BM141" s="113">
        <v>1.83692192030143</v>
      </c>
      <c r="BN141" s="113">
        <v>2.6388616264160167</v>
      </c>
      <c r="BS141" s="116">
        <f t="shared" si="76"/>
        <v>1.8946848791076645</v>
      </c>
      <c r="BT141" s="113">
        <v>2.2245014455555592</v>
      </c>
      <c r="BU141" s="113">
        <v>2.0021347795472071</v>
      </c>
      <c r="BV141" s="113">
        <v>1.4574184122202274</v>
      </c>
      <c r="CA141" s="116">
        <f t="shared" si="77"/>
        <v>2.1276022375330057</v>
      </c>
      <c r="CB141" s="113">
        <v>1.4830009637037063</v>
      </c>
      <c r="CC141" s="113">
        <v>2.3045540624138248</v>
      </c>
      <c r="CD141" s="113">
        <v>2.5952516864814865</v>
      </c>
      <c r="CI141" s="116">
        <f t="shared" si="78"/>
        <v>3.4399993917786538</v>
      </c>
      <c r="CJ141" s="113">
        <v>3.3756080589434503</v>
      </c>
      <c r="CK141" s="113">
        <v>2.8674444095468639</v>
      </c>
      <c r="CL141" s="113">
        <v>4.0769457068456481</v>
      </c>
      <c r="CQ141" s="116">
        <f t="shared" si="79"/>
        <v>2.7507721232869358</v>
      </c>
      <c r="CR141" s="113">
        <v>5.630067880882085</v>
      </c>
      <c r="CS141" s="113">
        <v>2.1840750067155645</v>
      </c>
      <c r="CT141" s="113">
        <v>3.3174692398583066</v>
      </c>
      <c r="CY141" s="113">
        <v>45895</v>
      </c>
      <c r="CZ141" s="113">
        <v>26.3125</v>
      </c>
      <c r="DA141" s="113">
        <v>27.5</v>
      </c>
    </row>
    <row r="142" spans="4:105">
      <c r="D142" s="115">
        <f t="shared" si="80"/>
        <v>141</v>
      </c>
      <c r="E142" s="116">
        <f t="shared" si="56"/>
        <v>0.60863675335137857</v>
      </c>
      <c r="F142" s="116">
        <f t="shared" si="57"/>
        <v>-1.0913632466486214</v>
      </c>
      <c r="G142" s="116" t="str">
        <f t="shared" si="58"/>
        <v/>
      </c>
      <c r="H142" s="119" t="str">
        <f t="shared" si="59"/>
        <v/>
      </c>
      <c r="I142" s="119">
        <f t="shared" si="55"/>
        <v>0.13212578956304094</v>
      </c>
      <c r="K142" s="116">
        <f t="shared" si="60"/>
        <v>3.3025346081656282</v>
      </c>
      <c r="L142" s="116">
        <f t="shared" si="61"/>
        <v>2.8980042014301666</v>
      </c>
      <c r="M142" s="116">
        <f t="shared" si="62"/>
        <v>2.9504428479838318</v>
      </c>
      <c r="N142" s="116">
        <f t="shared" si="63"/>
        <v>3.0970613524493946</v>
      </c>
      <c r="O142" s="116">
        <f t="shared" si="64"/>
        <v>2.4920845604241881</v>
      </c>
      <c r="P142" s="116">
        <f t="shared" si="65"/>
        <v>3.2572979506539212</v>
      </c>
      <c r="Q142" s="116">
        <f t="shared" si="66"/>
        <v>0.60863675335137857</v>
      </c>
      <c r="R142" s="116">
        <f t="shared" si="67"/>
        <v>1.2583171707815948</v>
      </c>
      <c r="S142" s="116">
        <f t="shared" si="68"/>
        <v>2.3479305473696832</v>
      </c>
      <c r="T142" s="116">
        <f t="shared" si="69"/>
        <v>3.1395991699977266</v>
      </c>
      <c r="W142" s="116">
        <f t="shared" si="70"/>
        <v>3.3025346081656282</v>
      </c>
      <c r="X142" s="113">
        <v>3.1016103304541742</v>
      </c>
      <c r="Y142" s="113">
        <v>2.6081209581743008</v>
      </c>
      <c r="Z142" s="113">
        <v>4.1978725358684086</v>
      </c>
      <c r="AC142" s="115"/>
      <c r="AE142" s="116">
        <f t="shared" si="71"/>
        <v>2.8980042014301666</v>
      </c>
      <c r="AF142" s="113">
        <v>2.8787426606159454</v>
      </c>
      <c r="AG142" s="113">
        <v>2.592781052968709</v>
      </c>
      <c r="AH142" s="113">
        <v>3.2224888907058444</v>
      </c>
      <c r="AK142" s="115"/>
      <c r="AM142" s="116">
        <f t="shared" si="72"/>
        <v>2.9504428479838318</v>
      </c>
      <c r="AN142" s="113">
        <v>3.1602886768468905</v>
      </c>
      <c r="AO142" s="113">
        <v>2.459567958028305</v>
      </c>
      <c r="AP142" s="113">
        <v>3.4413177379393587</v>
      </c>
      <c r="AS142" s="115"/>
      <c r="AU142" s="116">
        <f t="shared" si="73"/>
        <v>3.0970613524493946</v>
      </c>
      <c r="AV142" s="113">
        <v>4.0192674673931972</v>
      </c>
      <c r="AW142" s="113">
        <v>2.1568720458792048</v>
      </c>
      <c r="AX142" s="113">
        <v>3.1150445440757832</v>
      </c>
      <c r="BA142" s="115"/>
      <c r="BC142" s="116">
        <f t="shared" si="74"/>
        <v>2.4920845604241881</v>
      </c>
      <c r="BD142" s="113">
        <v>4.4162804737443944</v>
      </c>
      <c r="BE142" s="113">
        <v>1.2489556857090982</v>
      </c>
      <c r="BF142" s="113">
        <v>1.8110175218190718</v>
      </c>
      <c r="BI142" s="115"/>
      <c r="BK142" s="116">
        <f t="shared" si="75"/>
        <v>3.2572979506539212</v>
      </c>
      <c r="BL142" s="113">
        <v>3.9610454572164522</v>
      </c>
      <c r="BM142" s="113">
        <v>2.474096226411973</v>
      </c>
      <c r="BN142" s="113">
        <v>3.3367521683333394</v>
      </c>
      <c r="BS142" s="116">
        <f t="shared" si="76"/>
        <v>0.60863675335137857</v>
      </c>
      <c r="BT142" s="113">
        <v>0.38162477598803712</v>
      </c>
      <c r="BU142" s="113">
        <v>1.088310270617139</v>
      </c>
      <c r="BV142" s="113">
        <v>0.3559752134489596</v>
      </c>
      <c r="CA142" s="116">
        <f t="shared" si="77"/>
        <v>1.2583171707815948</v>
      </c>
      <c r="CB142" s="113">
        <v>0.38383235474879274</v>
      </c>
      <c r="CC142" s="113">
        <v>1.1276646106151618</v>
      </c>
      <c r="CD142" s="113">
        <v>2.2634545469808298</v>
      </c>
      <c r="CI142" s="116">
        <f t="shared" si="78"/>
        <v>2.3479305473696832</v>
      </c>
      <c r="CJ142" s="113">
        <v>1.5801443384234453</v>
      </c>
      <c r="CK142" s="113">
        <v>2.1442167295570433</v>
      </c>
      <c r="CL142" s="113">
        <v>3.3194305741285608</v>
      </c>
      <c r="CQ142" s="116">
        <f t="shared" si="79"/>
        <v>3.1395991699977266</v>
      </c>
      <c r="CR142" s="113">
        <v>2.717963804563766</v>
      </c>
      <c r="CS142" s="113">
        <v>2.5478541194679201</v>
      </c>
      <c r="CT142" s="113">
        <v>3.7313442205275331</v>
      </c>
      <c r="CY142" s="113">
        <v>45896</v>
      </c>
      <c r="CZ142" s="113">
        <v>26.442499999999995</v>
      </c>
      <c r="DA142" s="113">
        <v>28.1</v>
      </c>
    </row>
    <row r="143" spans="4:105">
      <c r="D143" s="115">
        <f t="shared" si="80"/>
        <v>142</v>
      </c>
      <c r="E143" s="116">
        <f t="shared" si="56"/>
        <v>1.6531018825649868</v>
      </c>
      <c r="F143" s="116">
        <f t="shared" si="57"/>
        <v>-4.6898117435013154e-002</v>
      </c>
      <c r="G143" s="116" t="str">
        <f t="shared" si="58"/>
        <v/>
      </c>
      <c r="H143" s="119" t="str">
        <f t="shared" si="59"/>
        <v/>
      </c>
      <c r="I143" s="119">
        <f t="shared" si="55"/>
        <v>0.35886329614398321</v>
      </c>
      <c r="K143" s="116">
        <f t="shared" si="60"/>
        <v>4.1172603259122615</v>
      </c>
      <c r="L143" s="116">
        <f t="shared" si="61"/>
        <v>3.842489221960367</v>
      </c>
      <c r="M143" s="116">
        <f t="shared" si="62"/>
        <v>3.679125517582392</v>
      </c>
      <c r="N143" s="116">
        <f t="shared" si="63"/>
        <v>3.378938697468135</v>
      </c>
      <c r="O143" s="116">
        <f t="shared" si="64"/>
        <v>2.4930216097963966</v>
      </c>
      <c r="P143" s="116">
        <f t="shared" si="65"/>
        <v>3.9419409967486665</v>
      </c>
      <c r="Q143" s="116">
        <f t="shared" si="66"/>
        <v>1.6531018825649868</v>
      </c>
      <c r="R143" s="116">
        <f t="shared" si="67"/>
        <v>1.8169515163695007</v>
      </c>
      <c r="S143" s="116">
        <f t="shared" si="68"/>
        <v>3.7482787573597256</v>
      </c>
      <c r="T143" s="116">
        <f t="shared" si="69"/>
        <v>5.0355860755913859</v>
      </c>
      <c r="W143" s="116">
        <f t="shared" si="70"/>
        <v>4.1172603259122615</v>
      </c>
      <c r="X143" s="113">
        <v>2.8294056425498089</v>
      </c>
      <c r="Y143" s="113">
        <v>4.0535347530469368</v>
      </c>
      <c r="Z143" s="113">
        <v>5.4688405821400377</v>
      </c>
      <c r="AC143" s="115"/>
      <c r="AE143" s="116">
        <f t="shared" si="71"/>
        <v>3.842489221960367</v>
      </c>
      <c r="AF143" s="113">
        <v>2.717963804563766</v>
      </c>
      <c r="AG143" s="113">
        <v>4.3886849238624279</v>
      </c>
      <c r="AH143" s="113">
        <v>4.4208189374549072</v>
      </c>
      <c r="AK143" s="115"/>
      <c r="AM143" s="116">
        <f t="shared" si="72"/>
        <v>3.679125517582392</v>
      </c>
      <c r="AN143" s="113">
        <v>2.1355429893001014</v>
      </c>
      <c r="AO143" s="113">
        <v>3.5838030327196475</v>
      </c>
      <c r="AP143" s="113">
        <v>3.7744480024451366</v>
      </c>
      <c r="AS143" s="115"/>
      <c r="AU143" s="116">
        <f t="shared" si="73"/>
        <v>3.378938697468135</v>
      </c>
      <c r="AV143" s="113">
        <v>2.4252048364712642</v>
      </c>
      <c r="AW143" s="113">
        <v>3.6464073701135309</v>
      </c>
      <c r="AX143" s="113">
        <v>4.0652038858196091</v>
      </c>
      <c r="BA143" s="115"/>
      <c r="BC143" s="116">
        <f t="shared" si="74"/>
        <v>2.4930216097963966</v>
      </c>
      <c r="BD143" s="113">
        <v>2.2553292212303235</v>
      </c>
      <c r="BE143" s="113">
        <v>2.5963420618823458</v>
      </c>
      <c r="BF143" s="113">
        <v>2.627393546276521</v>
      </c>
      <c r="BI143" s="115"/>
      <c r="BK143" s="116">
        <f t="shared" si="75"/>
        <v>3.9419409967486665</v>
      </c>
      <c r="BL143" s="113">
        <v>3.1062443480728748</v>
      </c>
      <c r="BM143" s="113">
        <v>4.0312341158627776</v>
      </c>
      <c r="BN143" s="113">
        <v>4.6883445263103471</v>
      </c>
      <c r="BS143" s="116">
        <f t="shared" si="76"/>
        <v>1.6531018825649868</v>
      </c>
      <c r="BT143" s="113">
        <v>0.55935527361205772</v>
      </c>
      <c r="BU143" s="113">
        <v>2.4918264941427175</v>
      </c>
      <c r="BV143" s="113">
        <v>1.9081238799401856</v>
      </c>
      <c r="CA143" s="116">
        <f t="shared" si="77"/>
        <v>1.8169515163695007</v>
      </c>
      <c r="CB143" s="113">
        <v>0.37506756210482783</v>
      </c>
      <c r="CC143" s="113">
        <v>2.7326595229129267</v>
      </c>
      <c r="CD143" s="113">
        <v>2.3431274640907485</v>
      </c>
      <c r="CI143" s="116">
        <f t="shared" si="78"/>
        <v>3.7482787573597256</v>
      </c>
      <c r="CJ143" s="113">
        <v>1.9865515802342824</v>
      </c>
      <c r="CK143" s="113">
        <v>4.9898206117343058</v>
      </c>
      <c r="CL143" s="113">
        <v>4.2684640801105891</v>
      </c>
      <c r="CQ143" s="116">
        <f t="shared" si="79"/>
        <v>5.0355860755913859</v>
      </c>
      <c r="CR143" s="113">
        <v>2.1232801087388715</v>
      </c>
      <c r="CS143" s="113">
        <v>5.0186620752009699</v>
      </c>
      <c r="CT143" s="113">
        <v>5.0525100759818011</v>
      </c>
      <c r="CY143" s="113">
        <v>45897</v>
      </c>
      <c r="CZ143" s="113">
        <v>26.471250000000001</v>
      </c>
      <c r="DA143" s="113">
        <v>27.2</v>
      </c>
    </row>
    <row r="144" spans="4:105">
      <c r="D144" s="115">
        <f t="shared" si="80"/>
        <v>143</v>
      </c>
      <c r="E144" s="116">
        <f t="shared" si="56"/>
        <v>3.0673116688199915</v>
      </c>
      <c r="F144" s="116">
        <f t="shared" si="57"/>
        <v>1.3673116688199916</v>
      </c>
      <c r="G144" s="116">
        <f t="shared" si="58"/>
        <v>1.3673116688199916</v>
      </c>
      <c r="H144" s="119">
        <f t="shared" si="59"/>
        <v>2.5805346949003835e-003</v>
      </c>
      <c r="I144" s="119">
        <f t="shared" si="55"/>
        <v>0.66586674867595252</v>
      </c>
      <c r="K144" s="116">
        <f t="shared" si="60"/>
        <v>5.8957892730356365</v>
      </c>
      <c r="L144" s="116">
        <f t="shared" si="61"/>
        <v>5.547748580366104</v>
      </c>
      <c r="M144" s="116">
        <f t="shared" si="62"/>
        <v>4.5107507626499146</v>
      </c>
      <c r="N144" s="116">
        <f t="shared" si="63"/>
        <v>5.4263480245277327</v>
      </c>
      <c r="O144" s="116">
        <f t="shared" si="64"/>
        <v>1.2486027239356949</v>
      </c>
      <c r="P144" s="116">
        <f t="shared" si="65"/>
        <v>2.3507497609198356</v>
      </c>
      <c r="Q144" s="116">
        <f t="shared" si="66"/>
        <v>3.0673116688199915</v>
      </c>
      <c r="R144" s="116">
        <f t="shared" si="67"/>
        <v>3.5016987043336716</v>
      </c>
      <c r="S144" s="116">
        <f t="shared" si="68"/>
        <v>4.6958124935336745</v>
      </c>
      <c r="T144" s="116">
        <f t="shared" si="69"/>
        <v>3.060405110689802</v>
      </c>
      <c r="W144" s="116">
        <f t="shared" si="70"/>
        <v>5.8957892730356365</v>
      </c>
      <c r="X144" s="113">
        <v>7.653467089152632</v>
      </c>
      <c r="Y144" s="113">
        <v>8.2514863663062119</v>
      </c>
      <c r="Z144" s="113">
        <v>1.7824143636480652</v>
      </c>
      <c r="AC144" s="115"/>
      <c r="AE144" s="116">
        <f t="shared" si="71"/>
        <v>5.547748580366104</v>
      </c>
      <c r="AF144" s="113">
        <v>7.078130528310469</v>
      </c>
      <c r="AG144" s="113">
        <v>8.4879545511781131</v>
      </c>
      <c r="AH144" s="113">
        <v>1.0771606616097287</v>
      </c>
      <c r="AK144" s="115"/>
      <c r="AM144" s="116">
        <f t="shared" si="72"/>
        <v>4.5107507626499146</v>
      </c>
      <c r="AN144" s="113">
        <v>6.6851161202539098</v>
      </c>
      <c r="AO144" s="113">
        <v>7.3562272776876974</v>
      </c>
      <c r="AP144" s="113">
        <v>1.6652742476121309</v>
      </c>
      <c r="AS144" s="115"/>
      <c r="AU144" s="116">
        <f t="shared" si="73"/>
        <v>5.4263480245277327</v>
      </c>
      <c r="AV144" s="113">
        <v>7.32951657429596</v>
      </c>
      <c r="AW144" s="113">
        <v>7.5279931128014548</v>
      </c>
      <c r="AX144" s="113">
        <v>1.4215343864857815</v>
      </c>
      <c r="BA144" s="115"/>
      <c r="BC144" s="116">
        <f t="shared" si="74"/>
        <v>1.2486027239356949</v>
      </c>
      <c r="BD144" s="113">
        <v>0.93116778333319583</v>
      </c>
      <c r="BE144" s="113">
        <v>2.4679583496665516</v>
      </c>
      <c r="BF144" s="113">
        <v>0.34668203880733717</v>
      </c>
      <c r="BI144" s="115"/>
      <c r="BK144" s="116">
        <f t="shared" si="75"/>
        <v>2.3507497609198356</v>
      </c>
      <c r="BL144" s="113">
        <v>2.5023673654094805</v>
      </c>
      <c r="BM144" s="113">
        <v>3.6073663384415138</v>
      </c>
      <c r="BN144" s="113">
        <v>0.94251557890851245</v>
      </c>
      <c r="BS144" s="116">
        <f t="shared" si="76"/>
        <v>3.0673116688199915</v>
      </c>
      <c r="BT144" s="113">
        <v>4.8114837946536104</v>
      </c>
      <c r="BU144" s="113">
        <v>4.3904512118063641</v>
      </c>
      <c r="BV144" s="113">
        <v>0</v>
      </c>
      <c r="CA144" s="116">
        <f t="shared" si="77"/>
        <v>3.5016987043336716</v>
      </c>
      <c r="CB144" s="113">
        <v>4.2468783169862814</v>
      </c>
      <c r="CC144" s="113">
        <v>4.0079006336056251</v>
      </c>
      <c r="CD144" s="113">
        <v>2.2503171624091092</v>
      </c>
      <c r="CI144" s="116">
        <f t="shared" si="78"/>
        <v>4.6958124935336745</v>
      </c>
      <c r="CJ144" s="113">
        <v>6.4506346330578204</v>
      </c>
      <c r="CK144" s="113">
        <v>5.8472575797004778</v>
      </c>
      <c r="CL144" s="113">
        <v>1.7895452678427246</v>
      </c>
      <c r="CQ144" s="116">
        <f t="shared" si="79"/>
        <v>3.060405110689802</v>
      </c>
      <c r="CR144" s="113">
        <v>3.1298630211546676</v>
      </c>
      <c r="CS144" s="113">
        <v>5.2831417442983239</v>
      </c>
      <c r="CT144" s="113">
        <v>0.83766847708128023</v>
      </c>
      <c r="CY144" s="113">
        <v>45898</v>
      </c>
      <c r="CZ144" s="113">
        <v>26.361249999999998</v>
      </c>
      <c r="DA144" s="113">
        <v>27.5</v>
      </c>
    </row>
    <row r="145" spans="4:105">
      <c r="D145" s="115">
        <f t="shared" si="80"/>
        <v>144</v>
      </c>
      <c r="E145" s="116">
        <f t="shared" si="56"/>
        <v>2.7885926648929797</v>
      </c>
      <c r="F145" s="116">
        <f t="shared" si="57"/>
        <v>1.0885926648929798</v>
      </c>
      <c r="G145" s="116">
        <f t="shared" si="58"/>
        <v>1.0885926648929798</v>
      </c>
      <c r="H145" s="119">
        <f t="shared" si="59"/>
        <v>2.0545068139400406e-003</v>
      </c>
      <c r="I145" s="119">
        <f t="shared" si="55"/>
        <v>0.60536108867874827</v>
      </c>
      <c r="K145" s="116">
        <f t="shared" si="60"/>
        <v>4.6158942974836021</v>
      </c>
      <c r="L145" s="116">
        <f t="shared" si="61"/>
        <v>4.9904073085575087</v>
      </c>
      <c r="M145" s="116">
        <f t="shared" si="62"/>
        <v>4.3405035510724002</v>
      </c>
      <c r="N145" s="116">
        <f t="shared" si="63"/>
        <v>4.461104224211053</v>
      </c>
      <c r="O145" s="116">
        <f t="shared" si="64"/>
        <v>2.2000470916053865</v>
      </c>
      <c r="P145" s="116">
        <f t="shared" si="65"/>
        <v>3.518062930309874</v>
      </c>
      <c r="Q145" s="116">
        <f t="shared" si="66"/>
        <v>2.7885926648929797</v>
      </c>
      <c r="R145" s="116">
        <f t="shared" si="67"/>
        <v>3.3394566683772156</v>
      </c>
      <c r="S145" s="116">
        <f t="shared" si="68"/>
        <v>5.1930416870735909</v>
      </c>
      <c r="T145" s="116">
        <f t="shared" si="69"/>
        <v>5.2049109009070609</v>
      </c>
      <c r="W145" s="116">
        <f t="shared" si="70"/>
        <v>4.6158942974836021</v>
      </c>
      <c r="X145" s="113">
        <v>5.3092234975488122</v>
      </c>
      <c r="Y145" s="113">
        <v>3.9759539114411497</v>
      </c>
      <c r="Z145" s="113">
        <v>4.5625054834608427</v>
      </c>
      <c r="AC145" s="115"/>
      <c r="AE145" s="116">
        <f t="shared" si="71"/>
        <v>4.9904073085575087</v>
      </c>
      <c r="AF145" s="113">
        <v>5.7389919020660454</v>
      </c>
      <c r="AG145" s="113">
        <v>4.2221786022656271</v>
      </c>
      <c r="AH145" s="113">
        <v>5.0100514213408545</v>
      </c>
      <c r="AK145" s="115"/>
      <c r="AM145" s="116">
        <f t="shared" si="72"/>
        <v>4.3405035510724002</v>
      </c>
      <c r="AN145" s="113">
        <v>5.3092234975488122</v>
      </c>
      <c r="AO145" s="113">
        <v>3.4573512273401303</v>
      </c>
      <c r="AP145" s="113">
        <v>5.2236558748046704</v>
      </c>
      <c r="AS145" s="115"/>
      <c r="AU145" s="116">
        <f t="shared" si="73"/>
        <v>4.461104224211053</v>
      </c>
      <c r="AV145" s="113">
        <v>5.2965178272033517</v>
      </c>
      <c r="AW145" s="113">
        <v>3.9385975330849212</v>
      </c>
      <c r="AX145" s="113">
        <v>4.1481973123448856</v>
      </c>
      <c r="BA145" s="115"/>
      <c r="BC145" s="116">
        <f t="shared" si="74"/>
        <v>2.2000470916053865</v>
      </c>
      <c r="BD145" s="113">
        <v>2.2477360119321985</v>
      </c>
      <c r="BE145" s="113">
        <v>2.4828957906733642</v>
      </c>
      <c r="BF145" s="113">
        <v>1.8695094722105965</v>
      </c>
      <c r="BI145" s="115"/>
      <c r="BK145" s="116">
        <f t="shared" si="75"/>
        <v>3.518062930309874</v>
      </c>
      <c r="BL145" s="113">
        <v>3.5336495623678656</v>
      </c>
      <c r="BM145" s="113">
        <v>3.363064425826618</v>
      </c>
      <c r="BN145" s="113">
        <v>3.6574748027351385</v>
      </c>
      <c r="BS145" s="116">
        <f t="shared" si="76"/>
        <v>2.7885926648929797</v>
      </c>
      <c r="BT145" s="113">
        <v>2.7003805948909307</v>
      </c>
      <c r="BU145" s="113">
        <v>2.3364834586440693</v>
      </c>
      <c r="BV145" s="113">
        <v>3.3289139411439401</v>
      </c>
      <c r="CA145" s="116">
        <f t="shared" si="77"/>
        <v>3.3394566683772156</v>
      </c>
      <c r="CB145" s="113">
        <v>3.4637347169767621</v>
      </c>
      <c r="CC145" s="113">
        <v>1.8904484140814313</v>
      </c>
      <c r="CD145" s="113">
        <v>4.6641868740734527</v>
      </c>
      <c r="CI145" s="116">
        <f t="shared" si="78"/>
        <v>5.1930416870735909</v>
      </c>
      <c r="CJ145" s="113">
        <v>5.0067502685230041</v>
      </c>
      <c r="CK145" s="113">
        <v>3.3231022958860152</v>
      </c>
      <c r="CL145" s="113">
        <v>7.2492724968117539</v>
      </c>
      <c r="CQ145" s="116">
        <f t="shared" si="79"/>
        <v>5.2049109009070609</v>
      </c>
      <c r="CR145" s="113">
        <v>3.5650739478319746</v>
      </c>
      <c r="CS145" s="113">
        <v>4.2221786022656271</v>
      </c>
      <c r="CT145" s="113">
        <v>6.1876431995484955</v>
      </c>
      <c r="CY145" s="113">
        <v>45899</v>
      </c>
      <c r="CZ145" s="113">
        <v>26.637916666666666</v>
      </c>
      <c r="DA145" s="113">
        <v>28.5</v>
      </c>
    </row>
    <row r="146" spans="4:105">
      <c r="D146" s="115">
        <f t="shared" si="80"/>
        <v>145</v>
      </c>
      <c r="E146" s="116">
        <f t="shared" si="56"/>
        <v>2.3582979605441685</v>
      </c>
      <c r="F146" s="116">
        <f t="shared" si="57"/>
        <v>0.65829796054416856</v>
      </c>
      <c r="G146" s="116">
        <f t="shared" si="58"/>
        <v>0.65829796054416856</v>
      </c>
      <c r="H146" s="119">
        <f t="shared" si="59"/>
        <v>1.2424092951919617e-003</v>
      </c>
      <c r="I146" s="119">
        <f t="shared" si="55"/>
        <v>0.51195064764996034</v>
      </c>
      <c r="K146" s="116">
        <f t="shared" si="60"/>
        <v>4.0730412805768808</v>
      </c>
      <c r="L146" s="116">
        <f t="shared" si="61"/>
        <v>4.326787646176161</v>
      </c>
      <c r="M146" s="116">
        <f t="shared" si="62"/>
        <v>4.1541507005161762</v>
      </c>
      <c r="N146" s="116">
        <f t="shared" si="63"/>
        <v>4.1816103032727563</v>
      </c>
      <c r="O146" s="116">
        <f t="shared" si="64"/>
        <v>2.6835681395091595</v>
      </c>
      <c r="P146" s="116">
        <f t="shared" si="65"/>
        <v>3.4413975333516711</v>
      </c>
      <c r="Q146" s="116">
        <f t="shared" si="66"/>
        <v>2.3582979605441685</v>
      </c>
      <c r="R146" s="116">
        <f t="shared" si="67"/>
        <v>2.9855260879135144</v>
      </c>
      <c r="S146" s="116">
        <f t="shared" si="68"/>
        <v>4.8304839052666102</v>
      </c>
      <c r="T146" s="116">
        <f t="shared" si="69"/>
        <v>4.8369866906255155</v>
      </c>
      <c r="W146" s="116">
        <f t="shared" si="70"/>
        <v>4.0730412805768808</v>
      </c>
      <c r="X146" s="113">
        <v>3.2601957517320237</v>
      </c>
      <c r="Y146" s="113">
        <v>4.4748421888964618</v>
      </c>
      <c r="Z146" s="113">
        <v>4.4840859011021577</v>
      </c>
      <c r="AC146" s="115"/>
      <c r="AE146" s="116">
        <f t="shared" si="71"/>
        <v>4.326787646176161</v>
      </c>
      <c r="AF146" s="113">
        <v>2.8478017075916768</v>
      </c>
      <c r="AG146" s="113">
        <v>4.8477457046378341</v>
      </c>
      <c r="AH146" s="113">
        <v>5.2848155262989716</v>
      </c>
      <c r="AK146" s="115"/>
      <c r="AM146" s="116">
        <f t="shared" si="72"/>
        <v>4.1541507005161762</v>
      </c>
      <c r="AN146" s="113">
        <v>3.7506756210482779</v>
      </c>
      <c r="AO146" s="113">
        <v>3.0612230905719695</v>
      </c>
      <c r="AP146" s="113">
        <v>5.2470783104603838</v>
      </c>
      <c r="AS146" s="115"/>
      <c r="AU146" s="116">
        <f t="shared" si="73"/>
        <v>4.1816103032727563</v>
      </c>
      <c r="AV146" s="113">
        <v>4.3205038342950379</v>
      </c>
      <c r="AW146" s="113">
        <v>3.1880742778910363</v>
      </c>
      <c r="AX146" s="113">
        <v>5.036252797632196</v>
      </c>
      <c r="BA146" s="115"/>
      <c r="BC146" s="116">
        <f t="shared" si="74"/>
        <v>2.6835681395091595</v>
      </c>
      <c r="BD146" s="113">
        <v>2.4146900290920956</v>
      </c>
      <c r="BE146" s="113">
        <v>3.7313494992587621</v>
      </c>
      <c r="BF146" s="113">
        <v>1.9046648901766214</v>
      </c>
      <c r="BI146" s="115"/>
      <c r="BK146" s="116">
        <f t="shared" si="75"/>
        <v>3.4413975333516711</v>
      </c>
      <c r="BL146" s="113">
        <v>2.7018161303423778</v>
      </c>
      <c r="BM146" s="113">
        <v>4.2717025613875155</v>
      </c>
      <c r="BN146" s="113">
        <v>3.3506739083251209</v>
      </c>
      <c r="BS146" s="116">
        <f t="shared" si="76"/>
        <v>2.3582979605441685</v>
      </c>
      <c r="BT146" s="113">
        <v>2.2472782977710848</v>
      </c>
      <c r="BU146" s="113">
        <v>2.1110893011328136</v>
      </c>
      <c r="BV146" s="113">
        <v>2.7165262827286076</v>
      </c>
      <c r="CA146" s="116">
        <f t="shared" si="77"/>
        <v>2.9855260879135144</v>
      </c>
      <c r="CB146" s="113">
        <v>2.6542989481164256</v>
      </c>
      <c r="CC146" s="113">
        <v>1.5741010875249544</v>
      </c>
      <c r="CD146" s="113">
        <v>4.7281782280991616</v>
      </c>
      <c r="CI146" s="116">
        <f t="shared" si="78"/>
        <v>4.8304839052666102</v>
      </c>
      <c r="CJ146" s="113">
        <v>4.7155303062100629</v>
      </c>
      <c r="CK146" s="113">
        <v>4.6326111463393556</v>
      </c>
      <c r="CL146" s="113">
        <v>5.1433102632504113</v>
      </c>
      <c r="CQ146" s="116">
        <f t="shared" si="79"/>
        <v>4.8369866906255155</v>
      </c>
      <c r="CR146" s="113">
        <v>4.397709944577576</v>
      </c>
      <c r="CS146" s="113">
        <v>4.8256366107701627</v>
      </c>
      <c r="CT146" s="113">
        <v>4.8483367704808691</v>
      </c>
      <c r="CY146" s="113">
        <v>45900</v>
      </c>
      <c r="CZ146" s="113">
        <v>26.796666666666667</v>
      </c>
      <c r="DA146" s="113">
        <v>28.5</v>
      </c>
    </row>
    <row r="147" spans="4:105">
      <c r="D147" s="115">
        <f t="shared" si="80"/>
        <v>146</v>
      </c>
      <c r="E147" s="116">
        <f t="shared" si="56"/>
        <v>3.1616525931207384</v>
      </c>
      <c r="F147" s="116">
        <f t="shared" si="57"/>
        <v>1.4616525931207385</v>
      </c>
      <c r="G147" s="116">
        <f t="shared" si="58"/>
        <v>1.4616525931207385</v>
      </c>
      <c r="H147" s="119">
        <f t="shared" si="59"/>
        <v>2.7585848306950619e-003</v>
      </c>
      <c r="I147" s="119">
        <f t="shared" si="55"/>
        <v>0.68634672962141319</v>
      </c>
      <c r="K147" s="116">
        <f t="shared" si="60"/>
        <v>5.8541642568671435</v>
      </c>
      <c r="L147" s="116">
        <f t="shared" si="61"/>
        <v>5.897303146586129</v>
      </c>
      <c r="M147" s="116">
        <f t="shared" si="62"/>
        <v>5.6512917920156109</v>
      </c>
      <c r="N147" s="116">
        <f t="shared" si="63"/>
        <v>5.7883515706421065</v>
      </c>
      <c r="O147" s="116">
        <f t="shared" si="64"/>
        <v>2.631705357255937</v>
      </c>
      <c r="P147" s="116">
        <f t="shared" si="65"/>
        <v>4.0095336079789945</v>
      </c>
      <c r="Q147" s="116">
        <f t="shared" si="66"/>
        <v>3.1616525931207384</v>
      </c>
      <c r="R147" s="116">
        <f t="shared" si="67"/>
        <v>4.932711596701834</v>
      </c>
      <c r="S147" s="116">
        <f t="shared" si="68"/>
        <v>5.5856201244192434</v>
      </c>
      <c r="T147" s="116">
        <f t="shared" si="69"/>
        <v>6.1721913498159404</v>
      </c>
      <c r="W147" s="116">
        <f t="shared" si="70"/>
        <v>5.8541642568671435</v>
      </c>
      <c r="X147" s="113">
        <v>6.568967331946248</v>
      </c>
      <c r="Y147" s="113">
        <v>5.453647361259768</v>
      </c>
      <c r="Z147" s="113">
        <v>5.5398780773954153</v>
      </c>
      <c r="AC147" s="115"/>
      <c r="AE147" s="116">
        <f t="shared" si="71"/>
        <v>5.897303146586129</v>
      </c>
      <c r="AF147" s="113">
        <v>6.3216503098878718</v>
      </c>
      <c r="AG147" s="113">
        <v>5.3903196475441497</v>
      </c>
      <c r="AH147" s="113">
        <v>5.9799394823263654</v>
      </c>
      <c r="AK147" s="115"/>
      <c r="AM147" s="116">
        <f t="shared" si="72"/>
        <v>5.6512917920156109</v>
      </c>
      <c r="AN147" s="113">
        <v>6.5855414488057527</v>
      </c>
      <c r="AO147" s="113">
        <v>6.266330786399025</v>
      </c>
      <c r="AP147" s="113">
        <v>5.036252797632196</v>
      </c>
      <c r="AS147" s="115"/>
      <c r="AU147" s="116">
        <f t="shared" si="73"/>
        <v>5.7883515706421065</v>
      </c>
      <c r="AV147" s="113">
        <v>6.5203915034640474</v>
      </c>
      <c r="AW147" s="113">
        <v>5.6586363674520745</v>
      </c>
      <c r="AX147" s="113">
        <v>5.1860268410101957</v>
      </c>
      <c r="BA147" s="115"/>
      <c r="BC147" s="116">
        <f t="shared" si="74"/>
        <v>2.631705357255937</v>
      </c>
      <c r="BD147" s="113">
        <v>2.0397173113049623</v>
      </c>
      <c r="BE147" s="113">
        <v>2.6208344457107735</v>
      </c>
      <c r="BF147" s="113">
        <v>3.2345643147520753</v>
      </c>
      <c r="BI147" s="115"/>
      <c r="BK147" s="116">
        <f t="shared" si="75"/>
        <v>4.0095336079789945</v>
      </c>
      <c r="BL147" s="113">
        <v>3.0363948008126389</v>
      </c>
      <c r="BM147" s="113">
        <v>4.3137440917584096</v>
      </c>
      <c r="BN147" s="113">
        <v>4.6784619313659359</v>
      </c>
      <c r="BS147" s="116">
        <f t="shared" si="76"/>
        <v>3.1616525931207384</v>
      </c>
      <c r="BT147" s="113">
        <v>2.8151632860856655</v>
      </c>
      <c r="BU147" s="113">
        <v>2.9864382173712061</v>
      </c>
      <c r="BV147" s="113">
        <v>3.6833562759053438</v>
      </c>
      <c r="CA147" s="116">
        <f t="shared" si="77"/>
        <v>4.932711596701834</v>
      </c>
      <c r="CB147" s="113">
        <v>5.2347687525383568</v>
      </c>
      <c r="CC147" s="113">
        <v>4.3469276689760319</v>
      </c>
      <c r="CD147" s="113">
        <v>5.2164383685911133</v>
      </c>
      <c r="CI147" s="116">
        <f t="shared" si="78"/>
        <v>5.5856201244192434</v>
      </c>
      <c r="CJ147" s="113">
        <v>5.372002984141008</v>
      </c>
      <c r="CK147" s="113">
        <v>5.7466287343518623</v>
      </c>
      <c r="CL147" s="113">
        <v>5.6382286547648581</v>
      </c>
      <c r="CQ147" s="116">
        <f t="shared" si="79"/>
        <v>6.1721913498159404</v>
      </c>
      <c r="CR147" s="113">
        <v>4.9191359160566099</v>
      </c>
      <c r="CS147" s="113">
        <v>6.8692459677846687</v>
      </c>
      <c r="CT147" s="113">
        <v>5.4751367318472122</v>
      </c>
      <c r="CY147" s="113">
        <v>45901</v>
      </c>
      <c r="CZ147" s="113">
        <v>26.773749999999996</v>
      </c>
      <c r="DA147" s="113">
        <v>28.1</v>
      </c>
    </row>
    <row r="148" spans="4:105">
      <c r="D148" s="115">
        <f t="shared" si="80"/>
        <v>147</v>
      </c>
      <c r="E148" s="116">
        <f t="shared" si="56"/>
        <v>3.4544186274841819</v>
      </c>
      <c r="F148" s="116">
        <f t="shared" si="57"/>
        <v>1.754418627484182</v>
      </c>
      <c r="G148" s="116">
        <f t="shared" si="58"/>
        <v>1.754418627484182</v>
      </c>
      <c r="H148" s="119">
        <f t="shared" si="59"/>
        <v>3.3111237480402673e-003</v>
      </c>
      <c r="I148" s="119">
        <f t="shared" si="55"/>
        <v>0.74990178645048777</v>
      </c>
      <c r="K148" s="116">
        <f t="shared" si="60"/>
        <v>5.190227100878662</v>
      </c>
      <c r="L148" s="116">
        <f t="shared" si="61"/>
        <v>5.8312293693538244</v>
      </c>
      <c r="M148" s="116">
        <f t="shared" si="62"/>
        <v>5.5449648184552069</v>
      </c>
      <c r="N148" s="116">
        <f t="shared" si="63"/>
        <v>5.9747908149661386</v>
      </c>
      <c r="O148" s="116">
        <f t="shared" si="64"/>
        <v>2.3268347147139972</v>
      </c>
      <c r="P148" s="116">
        <f t="shared" si="65"/>
        <v>3.2983324091085251</v>
      </c>
      <c r="Q148" s="116">
        <f t="shared" si="66"/>
        <v>3.4544186274841819</v>
      </c>
      <c r="R148" s="116">
        <f t="shared" si="67"/>
        <v>4.3248166424202727</v>
      </c>
      <c r="S148" s="116">
        <f t="shared" si="68"/>
        <v>5.2676423142128712</v>
      </c>
      <c r="T148" s="116">
        <f t="shared" si="69"/>
        <v>5.427902878193386</v>
      </c>
      <c r="W148" s="116">
        <f t="shared" si="70"/>
        <v>5.190227100878662</v>
      </c>
      <c r="X148" s="113">
        <v>5.8682721558921767</v>
      </c>
      <c r="Y148" s="113">
        <v>4.833733336058768</v>
      </c>
      <c r="Z148" s="113">
        <v>4.8686758106850396</v>
      </c>
      <c r="AC148" s="115"/>
      <c r="AE148" s="116">
        <f t="shared" si="71"/>
        <v>5.8312293693538244</v>
      </c>
      <c r="AF148" s="113">
        <v>6.1942872756639638</v>
      </c>
      <c r="AG148" s="113">
        <v>5.4219037459192876</v>
      </c>
      <c r="AH148" s="113">
        <v>5.8774970864782219</v>
      </c>
      <c r="AK148" s="115"/>
      <c r="AM148" s="116">
        <f t="shared" si="72"/>
        <v>5.5449648184552069</v>
      </c>
      <c r="AN148" s="113">
        <v>5.5096597375585068</v>
      </c>
      <c r="AO148" s="113">
        <v>5.7623022881354711</v>
      </c>
      <c r="AP148" s="113">
        <v>5.3276273487749428</v>
      </c>
      <c r="AS148" s="115"/>
      <c r="AU148" s="116">
        <f t="shared" si="73"/>
        <v>5.9747908149661386</v>
      </c>
      <c r="AV148" s="113">
        <v>6.2479498014167483</v>
      </c>
      <c r="AW148" s="113">
        <v>6.0468511737941668</v>
      </c>
      <c r="AX148" s="113">
        <v>5.6295714696875034</v>
      </c>
      <c r="BA148" s="115"/>
      <c r="BC148" s="116">
        <f t="shared" si="74"/>
        <v>2.3268347147139972</v>
      </c>
      <c r="BD148" s="113">
        <v>1.9304296222929003</v>
      </c>
      <c r="BE148" s="113">
        <v>2.193762900053176</v>
      </c>
      <c r="BF148" s="113">
        <v>2.856311621795915</v>
      </c>
      <c r="BI148" s="115"/>
      <c r="BK148" s="116">
        <f t="shared" si="75"/>
        <v>3.2983324091085251</v>
      </c>
      <c r="BL148" s="113">
        <v>2.5130054312438403</v>
      </c>
      <c r="BM148" s="113">
        <v>3.0545200728027595</v>
      </c>
      <c r="BN148" s="113">
        <v>4.3274717232789763</v>
      </c>
      <c r="BS148" s="116">
        <f t="shared" si="76"/>
        <v>3.4544186274841819</v>
      </c>
      <c r="BT148" s="113">
        <v>3.5577837987471761</v>
      </c>
      <c r="BU148" s="113">
        <v>3.6716168635835373</v>
      </c>
      <c r="BV148" s="113">
        <v>3.1338552201218324</v>
      </c>
      <c r="CA148" s="116">
        <f t="shared" si="77"/>
        <v>4.3248166424202727</v>
      </c>
      <c r="CB148" s="113">
        <v>5.036252797632196</v>
      </c>
      <c r="CC148" s="113">
        <v>3.7160185273629955</v>
      </c>
      <c r="CD148" s="113">
        <v>4.2221786022656271</v>
      </c>
      <c r="CI148" s="116">
        <f t="shared" si="78"/>
        <v>5.2676423142128712</v>
      </c>
      <c r="CJ148" s="113">
        <v>5.4772281087022145</v>
      </c>
      <c r="CK148" s="113">
        <v>5.2831417442983239</v>
      </c>
      <c r="CL148" s="113">
        <v>5.042557089638076</v>
      </c>
      <c r="CQ148" s="116">
        <f t="shared" si="79"/>
        <v>5.427902878193386</v>
      </c>
      <c r="CR148" s="113">
        <v>2.9017940691626216</v>
      </c>
      <c r="CS148" s="113">
        <v>5.402158395127004</v>
      </c>
      <c r="CT148" s="113">
        <v>5.453647361259768</v>
      </c>
      <c r="CY148" s="113">
        <v>45902</v>
      </c>
      <c r="CZ148" s="113">
        <v>26.738333333333333</v>
      </c>
      <c r="DA148" s="113">
        <v>27.8</v>
      </c>
    </row>
    <row r="149" spans="4:105">
      <c r="D149" s="115">
        <f t="shared" si="80"/>
        <v>148</v>
      </c>
      <c r="E149" s="116">
        <f t="shared" si="56"/>
        <v>1.847701413608176</v>
      </c>
      <c r="F149" s="116">
        <f t="shared" si="57"/>
        <v>0.14770141360817601</v>
      </c>
      <c r="G149" s="116">
        <f t="shared" si="58"/>
        <v>0.14770141360817601</v>
      </c>
      <c r="H149" s="119">
        <f t="shared" si="59"/>
        <v>2.7875767536648482e-004</v>
      </c>
      <c r="I149" s="119">
        <f t="shared" si="55"/>
        <v>0.40110789696064642</v>
      </c>
      <c r="K149" s="116">
        <f t="shared" si="60"/>
        <v>4.3445715846137292</v>
      </c>
      <c r="L149" s="116">
        <f t="shared" si="61"/>
        <v>4.276499238823317</v>
      </c>
      <c r="M149" s="116">
        <f t="shared" si="62"/>
        <v>3.5522770535479999</v>
      </c>
      <c r="N149" s="116">
        <f t="shared" si="63"/>
        <v>4.0939757902135732</v>
      </c>
      <c r="O149" s="116">
        <f t="shared" si="64"/>
        <v>1.8638187023718533</v>
      </c>
      <c r="P149" s="116">
        <f t="shared" si="65"/>
        <v>3.2515646385026904</v>
      </c>
      <c r="Q149" s="116">
        <f t="shared" si="66"/>
        <v>1.847701413608176</v>
      </c>
      <c r="R149" s="116">
        <f t="shared" si="67"/>
        <v>2.6607251472179212</v>
      </c>
      <c r="S149" s="116">
        <f t="shared" si="68"/>
        <v>3.1439452588514416</v>
      </c>
      <c r="T149" s="116">
        <f t="shared" si="69"/>
        <v>3.3904837776688073</v>
      </c>
      <c r="W149" s="116">
        <f t="shared" si="70"/>
        <v>4.3445715846137292</v>
      </c>
      <c r="X149" s="113">
        <v>6.2300890881515665</v>
      </c>
      <c r="Y149" s="113">
        <v>1.2100729295690456</v>
      </c>
      <c r="Z149" s="113">
        <v>5.5935527361205777</v>
      </c>
      <c r="AC149" s="115"/>
      <c r="AE149" s="116">
        <f t="shared" si="71"/>
        <v>4.276499238823317</v>
      </c>
      <c r="AF149" s="113">
        <v>4.9839094553055912</v>
      </c>
      <c r="AG149" s="113">
        <v>2.623501812541591</v>
      </c>
      <c r="AH149" s="113">
        <v>5.2220864486227709</v>
      </c>
      <c r="AK149" s="115"/>
      <c r="AM149" s="116">
        <f t="shared" si="72"/>
        <v>3.5522770535479999</v>
      </c>
      <c r="AN149" s="113">
        <v>5.2777232528320335</v>
      </c>
      <c r="AO149" s="113">
        <v>1.7286756136700652</v>
      </c>
      <c r="AP149" s="113">
        <v>5.3758784934259349</v>
      </c>
      <c r="AS149" s="115"/>
      <c r="AU149" s="116">
        <f t="shared" si="73"/>
        <v>4.0939757902135732</v>
      </c>
      <c r="AV149" s="113">
        <v>4.833733336058768</v>
      </c>
      <c r="AW149" s="113">
        <v>1.946485895285379</v>
      </c>
      <c r="AX149" s="113">
        <v>5.5017081392965714</v>
      </c>
      <c r="BA149" s="115"/>
      <c r="BC149" s="116">
        <f t="shared" si="74"/>
        <v>1.8638187023718533</v>
      </c>
      <c r="BD149" s="113">
        <v>1.8510767157088694</v>
      </c>
      <c r="BE149" s="113">
        <v>0.50992932782624056</v>
      </c>
      <c r="BF149" s="113">
        <v>3.2304500635804496</v>
      </c>
      <c r="BI149" s="115"/>
      <c r="BK149" s="116">
        <f t="shared" si="75"/>
        <v>3.2515646385026904</v>
      </c>
      <c r="BL149" s="113">
        <v>3.935308732845288</v>
      </c>
      <c r="BM149" s="113">
        <v>0.72367694372694347</v>
      </c>
      <c r="BN149" s="113">
        <v>5.0957082389358401</v>
      </c>
      <c r="BS149" s="116">
        <f t="shared" si="76"/>
        <v>1.847701413608176</v>
      </c>
      <c r="BT149" s="113">
        <v>2.4451133982884068</v>
      </c>
      <c r="BU149" s="113">
        <v>0.66365293719360152</v>
      </c>
      <c r="BV149" s="113">
        <v>2.4343379053425198</v>
      </c>
      <c r="CA149" s="116">
        <f t="shared" si="77"/>
        <v>2.6607251472179212</v>
      </c>
      <c r="CB149" s="113">
        <v>3.9527557748975384</v>
      </c>
      <c r="CC149" s="113">
        <v>0.71195042689791921</v>
      </c>
      <c r="CD149" s="113">
        <v>3.3174692398583066</v>
      </c>
      <c r="CI149" s="116">
        <f t="shared" si="78"/>
        <v>3.1439452588514416</v>
      </c>
      <c r="CJ149" s="113">
        <v>3.7149971792207697</v>
      </c>
      <c r="CK149" s="113">
        <v>1.0555446505664068</v>
      </c>
      <c r="CL149" s="113">
        <v>4.6612939467671479</v>
      </c>
      <c r="CQ149" s="116">
        <f t="shared" si="79"/>
        <v>3.3904837776688073</v>
      </c>
      <c r="CR149" s="113">
        <v>4.3216890341751633</v>
      </c>
      <c r="CS149" s="113">
        <v>1.4670680389730442</v>
      </c>
      <c r="CT149" s="113">
        <v>5.3138995163645699</v>
      </c>
      <c r="CY149" s="113">
        <v>45903</v>
      </c>
      <c r="CZ149" s="113">
        <v>26.686666666666667</v>
      </c>
      <c r="DA149" s="113">
        <v>28</v>
      </c>
    </row>
    <row r="150" spans="4:105">
      <c r="D150" s="115">
        <f t="shared" si="80"/>
        <v>149</v>
      </c>
      <c r="E150" s="116">
        <f t="shared" si="56"/>
        <v>0.47113311553761167</v>
      </c>
      <c r="F150" s="116">
        <f t="shared" si="57"/>
        <v>-1.2288668844623882</v>
      </c>
      <c r="G150" s="116" t="str">
        <f t="shared" si="58"/>
        <v/>
      </c>
      <c r="H150" s="119" t="str">
        <f t="shared" si="59"/>
        <v/>
      </c>
      <c r="I150" s="119">
        <f t="shared" si="55"/>
        <v>0.10227583946736254</v>
      </c>
      <c r="K150" s="116">
        <f t="shared" si="60"/>
        <v>3.3075420635945005</v>
      </c>
      <c r="L150" s="116">
        <f t="shared" si="61"/>
        <v>2.6679083168770492</v>
      </c>
      <c r="M150" s="116">
        <f t="shared" si="62"/>
        <v>2.4084847657934874</v>
      </c>
      <c r="N150" s="116">
        <f t="shared" si="63"/>
        <v>3.6162047785857951</v>
      </c>
      <c r="O150" s="116">
        <f t="shared" si="64"/>
        <v>0.8812825386973403</v>
      </c>
      <c r="P150" s="116">
        <f t="shared" si="65"/>
        <v>1.4643149287540795</v>
      </c>
      <c r="Q150" s="116">
        <f t="shared" si="66"/>
        <v>0.47113311553761167</v>
      </c>
      <c r="R150" s="116">
        <f t="shared" si="67"/>
        <v>1.1399134073567061</v>
      </c>
      <c r="S150" s="116">
        <f t="shared" si="68"/>
        <v>2.0312953154421245</v>
      </c>
      <c r="T150" s="116">
        <f t="shared" si="69"/>
        <v>1.1763724636023878</v>
      </c>
      <c r="W150" s="116">
        <f t="shared" si="70"/>
        <v>3.3075420635945005</v>
      </c>
      <c r="X150" s="113">
        <v>5.4354221215315626</v>
      </c>
      <c r="Y150" s="113">
        <v>1.4556980236628587</v>
      </c>
      <c r="Z150" s="113">
        <v>3.0315060455890808</v>
      </c>
      <c r="AC150" s="115"/>
      <c r="AE150" s="116">
        <f t="shared" si="71"/>
        <v>2.6679083168770492</v>
      </c>
      <c r="AF150" s="113">
        <v>4.7839515858610921</v>
      </c>
      <c r="AG150" s="113">
        <v>0.57907639329241944</v>
      </c>
      <c r="AH150" s="113">
        <v>2.6406969714776354</v>
      </c>
      <c r="AK150" s="115"/>
      <c r="AM150" s="116">
        <f t="shared" si="72"/>
        <v>2.4084847657934874</v>
      </c>
      <c r="AN150" s="113">
        <v>4.1005299307380785</v>
      </c>
      <c r="AO150" s="113">
        <v>0.99898954014864505</v>
      </c>
      <c r="AP150" s="113">
        <v>3.8179799914383294</v>
      </c>
      <c r="AS150" s="115"/>
      <c r="AU150" s="116">
        <f t="shared" si="73"/>
        <v>3.6162047785857951</v>
      </c>
      <c r="AV150" s="113">
        <v>4.3725030209026512</v>
      </c>
      <c r="AW150" s="113">
        <v>0.81770284930278125</v>
      </c>
      <c r="AX150" s="113">
        <v>5.6584084655519531</v>
      </c>
      <c r="BA150" s="115"/>
      <c r="BC150" s="116">
        <f t="shared" si="74"/>
        <v>0.8812825386973403</v>
      </c>
      <c r="BD150" s="113">
        <v>1.2670722126004563</v>
      </c>
      <c r="BE150" s="113">
        <v>0.64437977749437814</v>
      </c>
      <c r="BF150" s="113">
        <v>0.73239562599718655</v>
      </c>
      <c r="BI150" s="115"/>
      <c r="BK150" s="116">
        <f t="shared" si="75"/>
        <v>1.4643149287540795</v>
      </c>
      <c r="BL150" s="113">
        <v>2.318288423185165</v>
      </c>
      <c r="BM150" s="113">
        <v>0.7078130528310469</v>
      </c>
      <c r="BN150" s="113">
        <v>1.3668433102460265</v>
      </c>
      <c r="BS150" s="116">
        <f t="shared" si="76"/>
        <v>0.47113311553761167</v>
      </c>
      <c r="BT150" s="113">
        <v>1.22909549995404</v>
      </c>
      <c r="BU150" s="113">
        <v>0</v>
      </c>
      <c r="BV150" s="113">
        <v>0.18430384665879485</v>
      </c>
      <c r="CA150" s="116">
        <f t="shared" si="77"/>
        <v>1.1399134073567061</v>
      </c>
      <c r="CB150" s="113">
        <v>2.8538765853249108</v>
      </c>
      <c r="CC150" s="113">
        <v>0</v>
      </c>
      <c r="CD150" s="113">
        <v>0.56586363674520745</v>
      </c>
      <c r="CI150" s="116">
        <f t="shared" si="78"/>
        <v>2.0312953154421245</v>
      </c>
      <c r="CJ150" s="113">
        <v>2.9864382173712061</v>
      </c>
      <c r="CK150" s="113">
        <v>0.95958088687198195</v>
      </c>
      <c r="CL150" s="113">
        <v>2.1478668420831863</v>
      </c>
      <c r="CQ150" s="116">
        <f t="shared" si="79"/>
        <v>1.1763724636023878</v>
      </c>
      <c r="CR150" s="113">
        <v>2.9341360779460883</v>
      </c>
      <c r="CS150" s="113">
        <v>0.74150048185185313</v>
      </c>
      <c r="CT150" s="113">
        <v>1.6112444453529222</v>
      </c>
      <c r="CY150" s="113">
        <v>45904</v>
      </c>
      <c r="CZ150" s="113">
        <v>26.340416666666666</v>
      </c>
      <c r="DA150" s="113">
        <v>25.3</v>
      </c>
    </row>
    <row r="151" spans="4:105">
      <c r="D151" s="115">
        <f t="shared" si="80"/>
        <v>150</v>
      </c>
      <c r="E151" s="116">
        <f t="shared" si="56"/>
        <v>1.5679419028854487</v>
      </c>
      <c r="F151" s="116">
        <f t="shared" si="57"/>
        <v>-0.1320580971145513</v>
      </c>
      <c r="G151" s="116" t="str">
        <f t="shared" si="58"/>
        <v/>
      </c>
      <c r="H151" s="119" t="str">
        <f t="shared" si="59"/>
        <v/>
      </c>
      <c r="I151" s="119">
        <f t="shared" si="55"/>
        <v>0.34037635875090799</v>
      </c>
      <c r="K151" s="116">
        <f t="shared" si="60"/>
        <v>3.4730820748414235</v>
      </c>
      <c r="L151" s="116">
        <f t="shared" si="61"/>
        <v>3.0082740528220189</v>
      </c>
      <c r="M151" s="116">
        <f t="shared" si="62"/>
        <v>2.7826463875634744</v>
      </c>
      <c r="N151" s="116">
        <f t="shared" si="63"/>
        <v>3.3007815087437842</v>
      </c>
      <c r="O151" s="116">
        <f t="shared" si="64"/>
        <v>1.3508266754732319</v>
      </c>
      <c r="P151" s="116">
        <f t="shared" si="65"/>
        <v>1.8260499657892286</v>
      </c>
      <c r="Q151" s="116">
        <f t="shared" si="66"/>
        <v>1.5679419028854487</v>
      </c>
      <c r="R151" s="116">
        <f t="shared" si="67"/>
        <v>2.8060031606779012</v>
      </c>
      <c r="S151" s="116">
        <f t="shared" si="68"/>
        <v>3.9304358218020226</v>
      </c>
      <c r="T151" s="116">
        <f t="shared" si="69"/>
        <v>3.8158012119027251</v>
      </c>
      <c r="W151" s="116">
        <f t="shared" si="70"/>
        <v>3.4730820748414235</v>
      </c>
      <c r="X151" s="113">
        <v>3.6005074598545743</v>
      </c>
      <c r="Y151" s="113">
        <v>4.6326111463393556</v>
      </c>
      <c r="Z151" s="113">
        <v>2.1861276183303411</v>
      </c>
      <c r="AC151" s="115"/>
      <c r="AE151" s="116">
        <f t="shared" si="71"/>
        <v>3.0082740528220189</v>
      </c>
      <c r="AF151" s="113">
        <v>3.6220350436381437</v>
      </c>
      <c r="AG151" s="113">
        <v>3.6435460305505685</v>
      </c>
      <c r="AH151" s="113">
        <v>1.7592410842773445</v>
      </c>
      <c r="AK151" s="115"/>
      <c r="AM151" s="116">
        <f t="shared" si="72"/>
        <v>2.7826463875634744</v>
      </c>
      <c r="AN151" s="113">
        <v>5.1246696012596082</v>
      </c>
      <c r="AO151" s="113">
        <v>4.149666669464855</v>
      </c>
      <c r="AP151" s="113">
        <v>1.4156261056620938</v>
      </c>
      <c r="AS151" s="115"/>
      <c r="AU151" s="116">
        <f t="shared" si="73"/>
        <v>3.3007815087437842</v>
      </c>
      <c r="AV151" s="113">
        <v>4.8902267965768136</v>
      </c>
      <c r="AW151" s="113">
        <v>3.5631418399958639</v>
      </c>
      <c r="AX151" s="113">
        <v>1.4489758896586773</v>
      </c>
      <c r="BA151" s="115"/>
      <c r="BC151" s="116">
        <f t="shared" si="74"/>
        <v>1.3508266754732319</v>
      </c>
      <c r="BD151" s="113">
        <v>1.6078830798916106</v>
      </c>
      <c r="BE151" s="113">
        <v>1.690006312436805</v>
      </c>
      <c r="BF151" s="113">
        <v>0.75459063409128002</v>
      </c>
      <c r="BI151" s="115"/>
      <c r="BK151" s="116">
        <f t="shared" si="75"/>
        <v>1.8260499657892286</v>
      </c>
      <c r="BL151" s="113">
        <v>1.5173252054115005</v>
      </c>
      <c r="BM151" s="113">
        <v>2.5778842010201335</v>
      </c>
      <c r="BN151" s="113">
        <v>1.3829404909360521</v>
      </c>
      <c r="BS151" s="116">
        <f t="shared" si="76"/>
        <v>1.5679419028854487</v>
      </c>
      <c r="BT151" s="113">
        <v>1.6956202341243969</v>
      </c>
      <c r="BU151" s="113">
        <v>3.0082054745319495</v>
      </c>
      <c r="BV151" s="113">
        <v>0</v>
      </c>
      <c r="CA151" s="116">
        <f t="shared" si="77"/>
        <v>2.8060031606779012</v>
      </c>
      <c r="CB151" s="113">
        <v>3.6833562759053438</v>
      </c>
      <c r="CC151" s="113">
        <v>4.02270277923044</v>
      </c>
      <c r="CD151" s="113">
        <v>0.71195042689791921</v>
      </c>
      <c r="CI151" s="116">
        <f t="shared" si="78"/>
        <v>3.9304358218020226</v>
      </c>
      <c r="CJ151" s="113">
        <v>3.4612110564185707</v>
      </c>
      <c r="CK151" s="113">
        <v>6.3027540957407533</v>
      </c>
      <c r="CL151" s="113">
        <v>2.0273423132467432</v>
      </c>
      <c r="CQ151" s="116">
        <f t="shared" si="79"/>
        <v>3.8158012119027251</v>
      </c>
      <c r="CR151" s="113">
        <v>1.6404164955224976</v>
      </c>
      <c r="CS151" s="113">
        <v>5.4071009782498916</v>
      </c>
      <c r="CT151" s="113">
        <v>2.2245014455555592</v>
      </c>
      <c r="CY151" s="113">
        <v>45905</v>
      </c>
      <c r="CZ151" s="113">
        <v>25.061666666666667</v>
      </c>
      <c r="DA151" s="113">
        <v>25.1</v>
      </c>
    </row>
    <row r="152" spans="4:105">
      <c r="D152" s="115">
        <f t="shared" si="80"/>
        <v>151</v>
      </c>
      <c r="E152" s="116">
        <f t="shared" si="56"/>
        <v>1.325542014610509</v>
      </c>
      <c r="F152" s="116">
        <f t="shared" si="57"/>
        <v>-0.37445798538949093</v>
      </c>
      <c r="G152" s="116" t="str">
        <f t="shared" si="58"/>
        <v/>
      </c>
      <c r="H152" s="119" t="str">
        <f t="shared" si="59"/>
        <v/>
      </c>
      <c r="I152" s="119">
        <f t="shared" si="55"/>
        <v>0.28775502681200471</v>
      </c>
      <c r="K152" s="116">
        <f t="shared" si="60"/>
        <v>4.0692919915241221</v>
      </c>
      <c r="L152" s="116">
        <f t="shared" si="61"/>
        <v>4.2855846015388304</v>
      </c>
      <c r="M152" s="116">
        <f t="shared" si="62"/>
        <v>4.5440205915336964</v>
      </c>
      <c r="N152" s="116">
        <f t="shared" si="63"/>
        <v>3.9789824568012016</v>
      </c>
      <c r="O152" s="116">
        <f t="shared" si="64"/>
        <v>1.4946653976046953</v>
      </c>
      <c r="P152" s="116">
        <f t="shared" si="65"/>
        <v>2.3632974002335678</v>
      </c>
      <c r="Q152" s="116">
        <f t="shared" si="66"/>
        <v>1.325542014610509</v>
      </c>
      <c r="R152" s="116">
        <f t="shared" si="67"/>
        <v>2.5121797056577861</v>
      </c>
      <c r="S152" s="116">
        <f t="shared" si="68"/>
        <v>3.5084211587137077</v>
      </c>
      <c r="T152" s="116">
        <f t="shared" si="69"/>
        <v>2.9202238617729548</v>
      </c>
      <c r="W152" s="116">
        <f t="shared" si="70"/>
        <v>4.0692919915241221</v>
      </c>
      <c r="X152" s="113">
        <v>2.5809355806907432</v>
      </c>
      <c r="Y152" s="113">
        <v>5.3636892666325622</v>
      </c>
      <c r="Z152" s="113">
        <v>4.2632511272490614</v>
      </c>
      <c r="AC152" s="115"/>
      <c r="AE152" s="116">
        <f t="shared" si="71"/>
        <v>4.2855846015388304</v>
      </c>
      <c r="AF152" s="113">
        <v>2.7165262827286076</v>
      </c>
      <c r="AG152" s="113">
        <v>6.1583098987262748</v>
      </c>
      <c r="AH152" s="113">
        <v>3.9819176231616087</v>
      </c>
      <c r="AK152" s="115"/>
      <c r="AM152" s="116">
        <f t="shared" si="72"/>
        <v>4.5440205915336964</v>
      </c>
      <c r="AN152" s="113">
        <v>2.9892277305433113</v>
      </c>
      <c r="AO152" s="113">
        <v>5.272036794204185</v>
      </c>
      <c r="AP152" s="113">
        <v>3.8160043888632087</v>
      </c>
      <c r="AS152" s="115"/>
      <c r="AU152" s="116">
        <f t="shared" si="73"/>
        <v>3.9789824568012016</v>
      </c>
      <c r="AV152" s="113">
        <v>2.8487224956298682</v>
      </c>
      <c r="AW152" s="113">
        <v>5.1354690998761976</v>
      </c>
      <c r="AX152" s="113">
        <v>3.9527557748975384</v>
      </c>
      <c r="BA152" s="115"/>
      <c r="BC152" s="116">
        <f t="shared" si="74"/>
        <v>1.4946653976046953</v>
      </c>
      <c r="BD152" s="113">
        <v>0.95930283176168263</v>
      </c>
      <c r="BE152" s="113">
        <v>2.4605016086716076</v>
      </c>
      <c r="BF152" s="113">
        <v>1.0641917523807951</v>
      </c>
      <c r="BI152" s="115"/>
      <c r="BK152" s="116">
        <f t="shared" si="75"/>
        <v>2.3632974002335678</v>
      </c>
      <c r="BL152" s="113">
        <v>1.3877285396767758</v>
      </c>
      <c r="BM152" s="113">
        <v>3.8253881369668163</v>
      </c>
      <c r="BN152" s="113">
        <v>1.8767755240571107</v>
      </c>
      <c r="BS152" s="116">
        <f t="shared" si="76"/>
        <v>1.325542014610509</v>
      </c>
      <c r="BT152" s="113">
        <v>0.71504813555257385</v>
      </c>
      <c r="BU152" s="113">
        <v>2.6542989481164256</v>
      </c>
      <c r="BV152" s="113">
        <v>0.6072789601625278</v>
      </c>
      <c r="CA152" s="116">
        <f t="shared" si="77"/>
        <v>2.5121797056577861</v>
      </c>
      <c r="CB152" s="113">
        <v>2.6904601347615422</v>
      </c>
      <c r="CC152" s="113">
        <v>2.5504822213853982</v>
      </c>
      <c r="CD152" s="113">
        <v>2.2955967608264181</v>
      </c>
      <c r="CI152" s="116">
        <f t="shared" si="78"/>
        <v>3.5084211587137077</v>
      </c>
      <c r="CJ152" s="113">
        <v>3.5861663174896639</v>
      </c>
      <c r="CK152" s="113">
        <v>4.1019386731550904</v>
      </c>
      <c r="CL152" s="113">
        <v>2.8371584854963698</v>
      </c>
      <c r="CQ152" s="116">
        <f t="shared" si="79"/>
        <v>2.9202238617729548</v>
      </c>
      <c r="CR152" s="113">
        <v>1.9502748740878946</v>
      </c>
      <c r="CS152" s="113">
        <v>4.2389884731522818</v>
      </c>
      <c r="CT152" s="113">
        <v>1.6014592503936278</v>
      </c>
      <c r="CY152" s="113">
        <v>45906</v>
      </c>
      <c r="CZ152" s="113">
        <v>25.234999999999999</v>
      </c>
      <c r="DA152" s="113">
        <v>25.7</v>
      </c>
    </row>
    <row r="153" spans="4:105">
      <c r="D153" s="115">
        <f t="shared" si="80"/>
        <v>152</v>
      </c>
      <c r="E153" s="116">
        <f t="shared" si="56"/>
        <v>0.80015311837256542</v>
      </c>
      <c r="F153" s="116">
        <f t="shared" si="57"/>
        <v>-0.89984688162743454</v>
      </c>
      <c r="G153" s="116" t="str">
        <f t="shared" si="58"/>
        <v/>
      </c>
      <c r="H153" s="119" t="str">
        <f t="shared" si="59"/>
        <v/>
      </c>
      <c r="I153" s="119">
        <f t="shared" ref="I153:I182" si="81">E153/MAX(E$152:E$182)</f>
        <v>0.15753001207202397</v>
      </c>
      <c r="K153" s="116">
        <f t="shared" si="60"/>
        <v>3.3436554790525075</v>
      </c>
      <c r="L153" s="116">
        <f t="shared" si="61"/>
        <v>3.4771904519119734</v>
      </c>
      <c r="M153" s="116">
        <f t="shared" si="62"/>
        <v>3.5659735758004953</v>
      </c>
      <c r="N153" s="116">
        <f t="shared" si="63"/>
        <v>3.0791163219338693</v>
      </c>
      <c r="O153" s="116">
        <f t="shared" si="64"/>
        <v>1.3166825266014743</v>
      </c>
      <c r="P153" s="116">
        <f t="shared" si="65"/>
        <v>2.186194288133319</v>
      </c>
      <c r="Q153" s="116">
        <f t="shared" si="66"/>
        <v>0.80015311837256542</v>
      </c>
      <c r="R153" s="116">
        <f t="shared" si="67"/>
        <v>2.5115695220901828</v>
      </c>
      <c r="S153" s="116">
        <f t="shared" si="68"/>
        <v>3.9296952334201198</v>
      </c>
      <c r="T153" s="116">
        <f t="shared" si="69"/>
        <v>2.4939015866333407</v>
      </c>
      <c r="W153" s="116">
        <f t="shared" si="70"/>
        <v>3.3436554790525075</v>
      </c>
      <c r="X153" s="113">
        <v>3.518482168554689</v>
      </c>
      <c r="Y153" s="113">
        <v>1.6787509325440653</v>
      </c>
      <c r="Z153" s="113">
        <v>4.833733336058768</v>
      </c>
      <c r="AC153" s="115"/>
      <c r="AE153" s="116">
        <f t="shared" si="71"/>
        <v>3.4771904519119734</v>
      </c>
      <c r="AF153" s="113">
        <v>3.6302187887071367</v>
      </c>
      <c r="AG153" s="113">
        <v>1.6397119720188702</v>
      </c>
      <c r="AH153" s="113">
        <v>5.1616405950099136</v>
      </c>
      <c r="AK153" s="115"/>
      <c r="AM153" s="116">
        <f t="shared" si="72"/>
        <v>3.5659735758004953</v>
      </c>
      <c r="AN153" s="113">
        <v>3.284483665973124</v>
      </c>
      <c r="AO153" s="113">
        <v>1.8794095515882863</v>
      </c>
      <c r="AP153" s="113">
        <v>5.2525376000127046</v>
      </c>
      <c r="AS153" s="115"/>
      <c r="AU153" s="116">
        <f t="shared" si="73"/>
        <v>3.0791163219338693</v>
      </c>
      <c r="AV153" s="113">
        <v>2.9907098432714863</v>
      </c>
      <c r="AW153" s="113">
        <v>1.7185894673467557</v>
      </c>
      <c r="AX153" s="113">
        <v>4.5280496551833664</v>
      </c>
      <c r="BA153" s="115"/>
      <c r="BC153" s="116">
        <f t="shared" si="74"/>
        <v>1.3166825266014743</v>
      </c>
      <c r="BD153" s="113">
        <v>1.2118057443109445</v>
      </c>
      <c r="BE153" s="113">
        <v>0.66916200993234143</v>
      </c>
      <c r="BF153" s="113">
        <v>2.0690798255611371</v>
      </c>
      <c r="BI153" s="115"/>
      <c r="BK153" s="116">
        <f t="shared" si="75"/>
        <v>2.186194288133319</v>
      </c>
      <c r="BL153" s="113">
        <v>2.2686834213476206</v>
      </c>
      <c r="BM153" s="113">
        <v>1.22909549995404</v>
      </c>
      <c r="BN153" s="113">
        <v>3.0608039430982963</v>
      </c>
      <c r="BS153" s="116">
        <f t="shared" si="76"/>
        <v>0.80015311837256542</v>
      </c>
      <c r="BT153" s="113">
        <v>1.2736138987087529</v>
      </c>
      <c r="BU153" s="113">
        <v>0.15455256154567767</v>
      </c>
      <c r="BV153" s="113">
        <v>0.97229289486326576</v>
      </c>
      <c r="CA153" s="116">
        <f t="shared" si="77"/>
        <v>2.5115695220901828</v>
      </c>
      <c r="CB153" s="113">
        <v>3.9157273479385557</v>
      </c>
      <c r="CC153" s="113">
        <v>0.99547940579040217</v>
      </c>
      <c r="CD153" s="113">
        <v>2.623501812541591</v>
      </c>
      <c r="CI153" s="116">
        <f t="shared" si="78"/>
        <v>3.9296952334201198</v>
      </c>
      <c r="CJ153" s="113">
        <v>6.0010809936772453</v>
      </c>
      <c r="CK153" s="113">
        <v>2.0502649653690392</v>
      </c>
      <c r="CL153" s="113">
        <v>3.7377397412140758</v>
      </c>
      <c r="CQ153" s="116">
        <f t="shared" si="79"/>
        <v>2.4939015866333407</v>
      </c>
      <c r="CR153" s="113">
        <v>4.5474031417387577</v>
      </c>
      <c r="CS153" s="113">
        <v>2.0145011190528783</v>
      </c>
      <c r="CT153" s="113">
        <v>2.9733020542138031</v>
      </c>
      <c r="CY153" s="113">
        <v>45907</v>
      </c>
      <c r="CZ153" s="113">
        <v>25.323333333333334</v>
      </c>
      <c r="DA153" s="113">
        <v>26.1</v>
      </c>
    </row>
    <row r="154" spans="4:105">
      <c r="D154" s="115">
        <f t="shared" si="80"/>
        <v>153</v>
      </c>
      <c r="E154" s="116">
        <f t="shared" si="56"/>
        <v>1.5860442046606436</v>
      </c>
      <c r="F154" s="116">
        <f t="shared" si="57"/>
        <v>-0.1139557953393564</v>
      </c>
      <c r="G154" s="116" t="str">
        <f t="shared" si="58"/>
        <v/>
      </c>
      <c r="H154" s="119" t="str">
        <f t="shared" si="59"/>
        <v/>
      </c>
      <c r="I154" s="119">
        <f t="shared" si="81"/>
        <v>0.312252188949941</v>
      </c>
      <c r="K154" s="116">
        <f t="shared" si="60"/>
        <v>3.0767452159769122</v>
      </c>
      <c r="L154" s="116">
        <f t="shared" si="61"/>
        <v>3.2748139127056022</v>
      </c>
      <c r="M154" s="116">
        <f t="shared" si="62"/>
        <v>2.5442140754139424</v>
      </c>
      <c r="N154" s="116">
        <f t="shared" si="63"/>
        <v>3.0750201396680659</v>
      </c>
      <c r="O154" s="116">
        <f t="shared" si="64"/>
        <v>1.2478101978944995</v>
      </c>
      <c r="P154" s="116">
        <f t="shared" si="65"/>
        <v>1.9619264784081174</v>
      </c>
      <c r="Q154" s="116">
        <f t="shared" si="66"/>
        <v>1.5860442046606436</v>
      </c>
      <c r="R154" s="116">
        <f t="shared" si="67"/>
        <v>1.9861813775132215</v>
      </c>
      <c r="S154" s="116">
        <f t="shared" si="68"/>
        <v>3.000368723289101</v>
      </c>
      <c r="T154" s="116">
        <f t="shared" si="69"/>
        <v>2.2840452222056333</v>
      </c>
      <c r="W154" s="116">
        <f t="shared" si="70"/>
        <v>3.0767452159769122</v>
      </c>
      <c r="X154" s="113">
        <v>4.149666669464855</v>
      </c>
      <c r="Y154" s="113">
        <v>3.9157273479385557</v>
      </c>
      <c r="Z154" s="113">
        <v>1.1648416305273279</v>
      </c>
      <c r="AC154" s="115"/>
      <c r="AE154" s="116">
        <f t="shared" si="71"/>
        <v>3.2748139127056022</v>
      </c>
      <c r="AF154" s="113">
        <v>5.0341974625085202</v>
      </c>
      <c r="AG154" s="113">
        <v>4.2468783169862814</v>
      </c>
      <c r="AH154" s="113">
        <v>0.54336595862200399</v>
      </c>
      <c r="AK154" s="115"/>
      <c r="AM154" s="116">
        <f t="shared" si="72"/>
        <v>2.5442140754139424</v>
      </c>
      <c r="AN154" s="113">
        <v>3.8928775297222291</v>
      </c>
      <c r="AO154" s="113">
        <v>4.3469276689760319</v>
      </c>
      <c r="AP154" s="113">
        <v>0.74150048185185313</v>
      </c>
      <c r="AS154" s="115"/>
      <c r="AU154" s="116">
        <f t="shared" si="73"/>
        <v>3.0750201396680659</v>
      </c>
      <c r="AV154" s="113">
        <v>4.0302397248623238</v>
      </c>
      <c r="AW154" s="113">
        <v>4.8197531320370457</v>
      </c>
      <c r="AX154" s="113">
        <v>0.37506756210482783</v>
      </c>
      <c r="BA154" s="115"/>
      <c r="BC154" s="116">
        <f t="shared" si="74"/>
        <v>1.2478101978944995</v>
      </c>
      <c r="BD154" s="113">
        <v>1.8149483670094408</v>
      </c>
      <c r="BE154" s="113">
        <v>1.4810959097133767</v>
      </c>
      <c r="BF154" s="113">
        <v>0.44738631696068115</v>
      </c>
      <c r="BI154" s="115"/>
      <c r="BK154" s="116">
        <f t="shared" si="75"/>
        <v>1.9619264784081174</v>
      </c>
      <c r="BL154" s="113">
        <v>2.6390359748394379</v>
      </c>
      <c r="BM154" s="113">
        <v>2.7548298687792534</v>
      </c>
      <c r="BN154" s="113">
        <v>0.491913591605661</v>
      </c>
      <c r="BS154" s="116">
        <f t="shared" si="76"/>
        <v>1.5860442046606436</v>
      </c>
      <c r="BT154" s="113">
        <v>1.7185894673467557</v>
      </c>
      <c r="BU154" s="113">
        <v>3.0395431466351752</v>
      </c>
      <c r="BV154" s="113">
        <v>0</v>
      </c>
      <c r="CA154" s="116">
        <f t="shared" si="77"/>
        <v>1.9861813775132215</v>
      </c>
      <c r="CB154" s="113">
        <v>2.9660019274074125</v>
      </c>
      <c r="CC154" s="113">
        <v>2.798401933377697</v>
      </c>
      <c r="CD154" s="113">
        <v>0.19414027175455467</v>
      </c>
      <c r="CI154" s="116">
        <f t="shared" si="78"/>
        <v>3.000368723289101</v>
      </c>
      <c r="CJ154" s="113">
        <v>4.31327696420552</v>
      </c>
      <c r="CK154" s="113">
        <v>3.9157273479385557</v>
      </c>
      <c r="CL154" s="113">
        <v>0.77210185772322604</v>
      </c>
      <c r="CQ154" s="116">
        <f t="shared" si="79"/>
        <v>2.2840452222056333</v>
      </c>
      <c r="CR154" s="113">
        <v>4.3217267161016037</v>
      </c>
      <c r="CS154" s="113">
        <v>3.847802658394333</v>
      </c>
      <c r="CT154" s="113">
        <v>0.72028778601693388</v>
      </c>
      <c r="CY154" s="113">
        <v>45908</v>
      </c>
      <c r="CZ154" s="113">
        <v>25.65958333333333</v>
      </c>
      <c r="DA154" s="113">
        <v>28</v>
      </c>
    </row>
    <row r="155" spans="4:105">
      <c r="D155" s="115">
        <f t="shared" si="80"/>
        <v>154</v>
      </c>
      <c r="E155" s="116">
        <f t="shared" si="56"/>
        <v>0.46810616976907116</v>
      </c>
      <c r="F155" s="116">
        <f t="shared" si="57"/>
        <v>-1.2318938302309288</v>
      </c>
      <c r="G155" s="116" t="str">
        <f t="shared" si="58"/>
        <v/>
      </c>
      <c r="H155" s="119" t="str">
        <f t="shared" si="59"/>
        <v/>
      </c>
      <c r="I155" s="119">
        <f t="shared" si="81"/>
        <v>9.215832430259388e-002</v>
      </c>
      <c r="K155" s="116">
        <f t="shared" si="60"/>
        <v>1.8922045159417955</v>
      </c>
      <c r="L155" s="116">
        <f t="shared" si="61"/>
        <v>1.9254582725669744</v>
      </c>
      <c r="M155" s="116">
        <f t="shared" si="62"/>
        <v>2.6476543601260207</v>
      </c>
      <c r="N155" s="116">
        <f t="shared" si="63"/>
        <v>2.0788723873760055</v>
      </c>
      <c r="O155" s="116">
        <f t="shared" si="64"/>
        <v>0.7745704603943695</v>
      </c>
      <c r="P155" s="116">
        <f t="shared" si="65"/>
        <v>1.2699407332852122</v>
      </c>
      <c r="Q155" s="116">
        <f t="shared" si="66"/>
        <v>0.46810616976907116</v>
      </c>
      <c r="R155" s="116">
        <f t="shared" si="67"/>
        <v>1.3882557797503321</v>
      </c>
      <c r="S155" s="116">
        <f t="shared" si="68"/>
        <v>2.5456296138494694</v>
      </c>
      <c r="T155" s="116">
        <f t="shared" si="69"/>
        <v>2.6812694334382741</v>
      </c>
      <c r="W155" s="116">
        <f t="shared" si="70"/>
        <v>1.8922045159417955</v>
      </c>
      <c r="X155" s="113">
        <v>1.4844577358471838</v>
      </c>
      <c r="Y155" s="113">
        <v>1.967654366422644</v>
      </c>
      <c r="Z155" s="113">
        <v>2.2245014455555592</v>
      </c>
      <c r="AC155" s="115"/>
      <c r="AE155" s="116">
        <f t="shared" si="71"/>
        <v>1.9254582725669744</v>
      </c>
      <c r="AF155" s="113">
        <v>1.4498544993623508</v>
      </c>
      <c r="AG155" s="113">
        <v>2.5775191099775125</v>
      </c>
      <c r="AH155" s="113">
        <v>1.7490012083610604</v>
      </c>
      <c r="AK155" s="115"/>
      <c r="AM155" s="116">
        <f t="shared" si="72"/>
        <v>2.6476543601260207</v>
      </c>
      <c r="AN155" s="113">
        <v>1.2736138987087529</v>
      </c>
      <c r="AO155" s="113">
        <v>2.6546117487744061</v>
      </c>
      <c r="AP155" s="113">
        <v>2.6406969714776354</v>
      </c>
      <c r="AS155" s="115"/>
      <c r="AU155" s="116">
        <f t="shared" si="73"/>
        <v>2.0788723873760055</v>
      </c>
      <c r="AV155" s="113">
        <v>1.1410529192012566</v>
      </c>
      <c r="AW155" s="113">
        <v>2.7658809818721042</v>
      </c>
      <c r="AX155" s="113">
        <v>2.3296832610546558</v>
      </c>
      <c r="BA155" s="115"/>
      <c r="BC155" s="116">
        <f t="shared" si="74"/>
        <v>0.7745704603943695</v>
      </c>
      <c r="BD155" s="113">
        <v>0.36867769764493824</v>
      </c>
      <c r="BE155" s="113">
        <v>0.8602479611715228</v>
      </c>
      <c r="BF155" s="113">
        <v>1.0947857223666477</v>
      </c>
      <c r="BI155" s="115"/>
      <c r="BK155" s="116">
        <f t="shared" si="75"/>
        <v>1.2699407332852122</v>
      </c>
      <c r="BL155" s="113">
        <v>0.57203850844205906</v>
      </c>
      <c r="BM155" s="113">
        <v>1.3026184987084981</v>
      </c>
      <c r="BN155" s="113">
        <v>1.9351651927050793</v>
      </c>
      <c r="BS155" s="116">
        <f t="shared" si="76"/>
        <v>0.46810616976907116</v>
      </c>
      <c r="BT155" s="113">
        <v>0.29648198322893132</v>
      </c>
      <c r="BU155" s="113">
        <v>1.1078365260782821</v>
      </c>
      <c r="BV155" s="113">
        <v>0</v>
      </c>
      <c r="CA155" s="116">
        <f t="shared" si="77"/>
        <v>1.3882557797503321</v>
      </c>
      <c r="CB155" s="113">
        <v>0.8198559860094351</v>
      </c>
      <c r="CC155" s="113">
        <v>1.9126940684834082</v>
      </c>
      <c r="CD155" s="113">
        <v>1.4322172847581531</v>
      </c>
      <c r="CI155" s="116">
        <f t="shared" si="78"/>
        <v>2.5456296138494694</v>
      </c>
      <c r="CJ155" s="113">
        <v>1.4584393422948987</v>
      </c>
      <c r="CK155" s="113">
        <v>2.4060252542854585</v>
      </c>
      <c r="CL155" s="113">
        <v>3.7724242449680503</v>
      </c>
      <c r="CQ155" s="116">
        <f t="shared" si="79"/>
        <v>2.6812694334382741</v>
      </c>
      <c r="CR155" s="113">
        <v>1.088310270617139</v>
      </c>
      <c r="CS155" s="113">
        <v>2.4307322371581646</v>
      </c>
      <c r="CT155" s="113">
        <v>2.931806629718384</v>
      </c>
      <c r="CY155" s="113">
        <v>45909</v>
      </c>
      <c r="CZ155" s="113">
        <v>26.078333333333333</v>
      </c>
      <c r="DA155" s="113">
        <v>28</v>
      </c>
    </row>
    <row r="156" spans="4:105">
      <c r="D156" s="115">
        <f t="shared" si="80"/>
        <v>155</v>
      </c>
      <c r="E156" s="116">
        <f t="shared" si="56"/>
        <v>3.6716769096210391</v>
      </c>
      <c r="F156" s="116">
        <f t="shared" si="57"/>
        <v>1.9716769096210391</v>
      </c>
      <c r="G156" s="116">
        <f t="shared" si="58"/>
        <v>1.9716769096210391</v>
      </c>
      <c r="H156" s="119">
        <f t="shared" si="59"/>
        <v>3.721156476929693e-003</v>
      </c>
      <c r="I156" s="119">
        <f t="shared" si="81"/>
        <v>0.72286078078853522</v>
      </c>
      <c r="K156" s="116">
        <f t="shared" si="60"/>
        <v>4.4646309764434626</v>
      </c>
      <c r="L156" s="116">
        <f t="shared" si="61"/>
        <v>4.1760429149876108</v>
      </c>
      <c r="M156" s="116">
        <f t="shared" si="62"/>
        <v>4.4517013281030824</v>
      </c>
      <c r="N156" s="116">
        <f t="shared" si="63"/>
        <v>5.2414057706477477</v>
      </c>
      <c r="O156" s="116">
        <f t="shared" si="64"/>
        <v>2.2024687852989282</v>
      </c>
      <c r="P156" s="116">
        <f t="shared" si="65"/>
        <v>3.4530074307313772</v>
      </c>
      <c r="Q156" s="116">
        <f t="shared" si="66"/>
        <v>3.6716769096210391</v>
      </c>
      <c r="R156" s="116">
        <f t="shared" si="67"/>
        <v>3.8083600820389107</v>
      </c>
      <c r="S156" s="116">
        <f t="shared" si="68"/>
        <v>6.0105457143337402</v>
      </c>
      <c r="T156" s="116">
        <f t="shared" si="69"/>
        <v>5.1331302915668342</v>
      </c>
      <c r="W156" s="116">
        <f t="shared" si="70"/>
        <v>4.4646309764434626</v>
      </c>
      <c r="X156" s="113">
        <v>3.6464073701135309</v>
      </c>
      <c r="Y156" s="113">
        <v>3.694406276982424</v>
      </c>
      <c r="Z156" s="113">
        <v>6.0530792822344335</v>
      </c>
      <c r="AC156" s="115"/>
      <c r="AE156" s="116">
        <f t="shared" si="71"/>
        <v>4.1760429149876108</v>
      </c>
      <c r="AF156" s="113">
        <v>3.9382094021006915</v>
      </c>
      <c r="AG156" s="113">
        <v>3.0608039430982963</v>
      </c>
      <c r="AH156" s="113">
        <v>5.5291153997638443</v>
      </c>
      <c r="AK156" s="115"/>
      <c r="AM156" s="116">
        <f t="shared" si="72"/>
        <v>4.4517013281030824</v>
      </c>
      <c r="AN156" s="113">
        <v>4.0302397248623238</v>
      </c>
      <c r="AO156" s="113">
        <v>3.33783351234867</v>
      </c>
      <c r="AP156" s="113">
        <v>5.5655691438574939</v>
      </c>
      <c r="AS156" s="115"/>
      <c r="AU156" s="116">
        <f t="shared" si="73"/>
        <v>5.2414057706477477</v>
      </c>
      <c r="AV156" s="113">
        <v>5.9283456574451634</v>
      </c>
      <c r="AW156" s="113">
        <v>3.8703303854101585</v>
      </c>
      <c r="AX156" s="113">
        <v>5.9255412690879199</v>
      </c>
      <c r="BA156" s="115"/>
      <c r="BC156" s="116">
        <f t="shared" si="74"/>
        <v>2.2024687852989282</v>
      </c>
      <c r="BD156" s="113">
        <v>2.4383165351567593</v>
      </c>
      <c r="BE156" s="113">
        <v>1.3768615638024244</v>
      </c>
      <c r="BF156" s="113">
        <v>2.7922282569376007</v>
      </c>
      <c r="BI156" s="115"/>
      <c r="BK156" s="116">
        <f t="shared" si="75"/>
        <v>3.4530074307313772</v>
      </c>
      <c r="BL156" s="113">
        <v>3.33783351234867</v>
      </c>
      <c r="BM156" s="113">
        <v>2.7327553207313748</v>
      </c>
      <c r="BN156" s="113">
        <v>4.2884334591140867</v>
      </c>
      <c r="BS156" s="116">
        <f t="shared" si="76"/>
        <v>3.6716769096210391</v>
      </c>
      <c r="BT156" s="113">
        <v>5.6803753450793684</v>
      </c>
      <c r="BU156" s="113">
        <v>1.9331393324831343</v>
      </c>
      <c r="BV156" s="113">
        <v>3.401516051300614</v>
      </c>
      <c r="CA156" s="116">
        <f t="shared" si="77"/>
        <v>3.8083600820389107</v>
      </c>
      <c r="CB156" s="113">
        <v>4.3382878817132582</v>
      </c>
      <c r="CC156" s="113">
        <v>2.798401933377697</v>
      </c>
      <c r="CD156" s="113">
        <v>4.2883904310257766</v>
      </c>
      <c r="CI156" s="116">
        <f t="shared" si="78"/>
        <v>6.0105457143337402</v>
      </c>
      <c r="CJ156" s="113">
        <v>7.5488960048902731</v>
      </c>
      <c r="CK156" s="113">
        <v>3.847802658394333</v>
      </c>
      <c r="CL156" s="113">
        <v>6.6349384797166131</v>
      </c>
      <c r="CQ156" s="116">
        <f t="shared" si="79"/>
        <v>5.1331302915668342</v>
      </c>
      <c r="CR156" s="113">
        <v>7.0600583557786871</v>
      </c>
      <c r="CS156" s="113">
        <v>4.4945565955421696</v>
      </c>
      <c r="CT156" s="113">
        <v>5.7717039875914997</v>
      </c>
      <c r="CY156" s="113">
        <v>45910</v>
      </c>
      <c r="CZ156" s="113">
        <v>26.417499999999993</v>
      </c>
      <c r="DA156" s="113">
        <v>27.6</v>
      </c>
    </row>
    <row r="157" spans="4:105">
      <c r="D157" s="115">
        <f t="shared" si="80"/>
        <v>156</v>
      </c>
      <c r="E157" s="116">
        <f t="shared" si="56"/>
        <v>4.6613488325111989</v>
      </c>
      <c r="F157" s="116">
        <f t="shared" si="57"/>
        <v>2.9613488325111987</v>
      </c>
      <c r="G157" s="116">
        <f t="shared" si="58"/>
        <v>2.9613488325111987</v>
      </c>
      <c r="H157" s="119">
        <f t="shared" si="59"/>
        <v>5.5889696403987575e-003</v>
      </c>
      <c r="I157" s="119">
        <f t="shared" si="81"/>
        <v>0.91770227597300924</v>
      </c>
      <c r="K157" s="116">
        <f t="shared" si="60"/>
        <v>6.1554454598981678</v>
      </c>
      <c r="L157" s="116">
        <f t="shared" si="61"/>
        <v>6.2259998389779794</v>
      </c>
      <c r="M157" s="116">
        <f t="shared" si="62"/>
        <v>4.6493256796942664</v>
      </c>
      <c r="N157" s="116">
        <f t="shared" si="63"/>
        <v>6.2357961582556944</v>
      </c>
      <c r="O157" s="116">
        <f t="shared" si="64"/>
        <v>3.4653665106075793</v>
      </c>
      <c r="P157" s="116">
        <f t="shared" si="65"/>
        <v>4.0195346054845311</v>
      </c>
      <c r="Q157" s="116">
        <f t="shared" si="66"/>
        <v>4.6613488325111989</v>
      </c>
      <c r="R157" s="116">
        <f t="shared" si="67"/>
        <v>5.1437972797427394</v>
      </c>
      <c r="S157" s="116">
        <f t="shared" si="68"/>
        <v>6.7414363194514868</v>
      </c>
      <c r="T157" s="116">
        <f t="shared" si="69"/>
        <v>5.4713548447422067</v>
      </c>
      <c r="W157" s="116">
        <f t="shared" si="70"/>
        <v>6.1554454598981678</v>
      </c>
      <c r="X157" s="113">
        <v>7.836906298215518</v>
      </c>
      <c r="Y157" s="113">
        <v>4.5474031417387577</v>
      </c>
      <c r="Z157" s="113">
        <v>6.0820269397402296</v>
      </c>
      <c r="AC157" s="115"/>
      <c r="AE157" s="116">
        <f t="shared" si="71"/>
        <v>6.2259998389779794</v>
      </c>
      <c r="AF157" s="113">
        <v>7.5714705984276325</v>
      </c>
      <c r="AG157" s="113">
        <v>4.5861374150422565</v>
      </c>
      <c r="AH157" s="113">
        <v>6.5203915034640474</v>
      </c>
      <c r="AK157" s="115"/>
      <c r="AM157" s="116">
        <f t="shared" si="72"/>
        <v>4.6493256796942664</v>
      </c>
      <c r="AN157" s="113">
        <v>6.2124886961457495</v>
      </c>
      <c r="AO157" s="113">
        <v>4.5209132527789651</v>
      </c>
      <c r="AP157" s="113">
        <v>4.7777381066095668</v>
      </c>
      <c r="AS157" s="115"/>
      <c r="AU157" s="116">
        <f t="shared" si="73"/>
        <v>6.2357961582556944</v>
      </c>
      <c r="AV157" s="113">
        <v>8.5369281602211782</v>
      </c>
      <c r="AW157" s="113">
        <v>4.4238315801940429</v>
      </c>
      <c r="AX157" s="113">
        <v>5.7466287343518623</v>
      </c>
      <c r="BA157" s="115"/>
      <c r="BC157" s="116">
        <f t="shared" si="74"/>
        <v>3.4653665106075793</v>
      </c>
      <c r="BD157" s="113">
        <v>5.305233688181441</v>
      </c>
      <c r="BE157" s="113">
        <v>1.3435585880201859</v>
      </c>
      <c r="BF157" s="113">
        <v>3.747307255621112</v>
      </c>
      <c r="BI157" s="115"/>
      <c r="BK157" s="116">
        <f t="shared" si="75"/>
        <v>4.0195346054845311</v>
      </c>
      <c r="BL157" s="113">
        <v>5.7052645960062831</v>
      </c>
      <c r="BM157" s="113">
        <v>2.53518912944386</v>
      </c>
      <c r="BN157" s="113">
        <v>3.8181500910034494</v>
      </c>
      <c r="BS157" s="116">
        <f t="shared" si="76"/>
        <v>4.6613488325111989</v>
      </c>
      <c r="BT157" s="113">
        <v>6.8030321026012279</v>
      </c>
      <c r="BU157" s="113">
        <v>2.9341360779460883</v>
      </c>
      <c r="BV157" s="113">
        <v>4.2468783169862814</v>
      </c>
      <c r="CA157" s="116">
        <f t="shared" si="77"/>
        <v>5.1437972797427394</v>
      </c>
      <c r="CB157" s="113">
        <v>6.1886147747296585</v>
      </c>
      <c r="CC157" s="113">
        <v>4.5544325381882107</v>
      </c>
      <c r="CD157" s="113">
        <v>4.6883445263103471</v>
      </c>
      <c r="CI157" s="116">
        <f t="shared" si="78"/>
        <v>6.7414363194514868</v>
      </c>
      <c r="CJ157" s="113">
        <v>8.4931204349554861</v>
      </c>
      <c r="CK157" s="113">
        <v>4.8619425556143048</v>
      </c>
      <c r="CL157" s="113">
        <v>6.8692459677846687</v>
      </c>
      <c r="CQ157" s="116">
        <f t="shared" si="79"/>
        <v>5.4713548447422067</v>
      </c>
      <c r="CR157" s="113">
        <v>8.8791713638171004</v>
      </c>
      <c r="CS157" s="113">
        <v>4.6401915618362413</v>
      </c>
      <c r="CT157" s="113">
        <v>6.302518127648173</v>
      </c>
      <c r="CY157" s="113">
        <v>45911</v>
      </c>
      <c r="CZ157" s="113">
        <v>26.372083333333332</v>
      </c>
      <c r="DA157" s="113">
        <v>26.8</v>
      </c>
    </row>
    <row r="158" spans="4:105">
      <c r="D158" s="115">
        <f t="shared" si="80"/>
        <v>157</v>
      </c>
      <c r="E158" s="116">
        <f t="shared" si="56"/>
        <v>2.3233105446979878</v>
      </c>
      <c r="F158" s="116">
        <f t="shared" si="57"/>
        <v>0.62331054469798786</v>
      </c>
      <c r="G158" s="116">
        <f t="shared" si="58"/>
        <v>0.62331054469798786</v>
      </c>
      <c r="H158" s="119">
        <f t="shared" si="59"/>
        <v>1.1763773563627589e-003</v>
      </c>
      <c r="I158" s="119">
        <f t="shared" si="81"/>
        <v>0.45740137699859923</v>
      </c>
      <c r="K158" s="116">
        <f t="shared" si="60"/>
        <v>4.7074975174496458</v>
      </c>
      <c r="L158" s="116">
        <f t="shared" si="61"/>
        <v>4.6036557116748078</v>
      </c>
      <c r="M158" s="116">
        <f t="shared" si="62"/>
        <v>3.9799284675678184</v>
      </c>
      <c r="N158" s="116">
        <f t="shared" si="63"/>
        <v>4.5189893501713359</v>
      </c>
      <c r="O158" s="116">
        <f t="shared" si="64"/>
        <v>3.0291323106834636</v>
      </c>
      <c r="P158" s="116">
        <f t="shared" si="65"/>
        <v>3.7418594695749143</v>
      </c>
      <c r="Q158" s="116">
        <f t="shared" si="66"/>
        <v>2.3233105446979878</v>
      </c>
      <c r="R158" s="116">
        <f t="shared" si="67"/>
        <v>2.5825439730603015</v>
      </c>
      <c r="S158" s="116">
        <f t="shared" si="68"/>
        <v>3.4582302632932547</v>
      </c>
      <c r="T158" s="116">
        <f t="shared" si="69"/>
        <v>3.9603222932438111</v>
      </c>
      <c r="W158" s="116">
        <f t="shared" si="70"/>
        <v>4.7074975174496458</v>
      </c>
      <c r="X158" s="113">
        <v>5.9939372408918707</v>
      </c>
      <c r="Y158" s="113">
        <v>4.9762038597874607</v>
      </c>
      <c r="Z158" s="113">
        <v>3.152351451669607</v>
      </c>
      <c r="AC158" s="115"/>
      <c r="AE158" s="116">
        <f t="shared" si="71"/>
        <v>4.6036557116748078</v>
      </c>
      <c r="AF158" s="113">
        <v>5.2116875396317761</v>
      </c>
      <c r="AG158" s="113">
        <v>4.8056653815609556</v>
      </c>
      <c r="AH158" s="113">
        <v>3.7936142138316917</v>
      </c>
      <c r="AK158" s="115"/>
      <c r="AM158" s="116">
        <f t="shared" si="72"/>
        <v>3.9799284675678184</v>
      </c>
      <c r="AN158" s="113">
        <v>5.3329871421791282</v>
      </c>
      <c r="AO158" s="113">
        <v>4.4756790148692289</v>
      </c>
      <c r="AP158" s="113">
        <v>3.4841779202664074</v>
      </c>
      <c r="AS158" s="115"/>
      <c r="AU158" s="116">
        <f t="shared" si="73"/>
        <v>4.5189893501713359</v>
      </c>
      <c r="AV158" s="113">
        <v>6.0283894601657826</v>
      </c>
      <c r="AW158" s="113">
        <v>3.9615828230931367</v>
      </c>
      <c r="AX158" s="113">
        <v>3.5669957672550878</v>
      </c>
      <c r="BA158" s="115"/>
      <c r="BC158" s="116">
        <f t="shared" si="74"/>
        <v>3.0291323106834636</v>
      </c>
      <c r="BD158" s="113">
        <v>5.0399581201245534</v>
      </c>
      <c r="BE158" s="113">
        <v>2.0690798255611371</v>
      </c>
      <c r="BF158" s="113">
        <v>1.9783589863647009</v>
      </c>
      <c r="BI158" s="115"/>
      <c r="BK158" s="116">
        <f t="shared" si="75"/>
        <v>3.7418594695749143</v>
      </c>
      <c r="BL158" s="113">
        <v>5.8394576858561367</v>
      </c>
      <c r="BM158" s="113">
        <v>3.2409763162108862</v>
      </c>
      <c r="BN158" s="113">
        <v>2.1451444066577214</v>
      </c>
      <c r="BS158" s="116">
        <f t="shared" si="76"/>
        <v>2.3233105446979878</v>
      </c>
      <c r="BT158" s="113">
        <v>3.8928775297222291</v>
      </c>
      <c r="BU158" s="113">
        <v>2.1442167295570433</v>
      </c>
      <c r="BV158" s="113">
        <v>0.93283737481469053</v>
      </c>
      <c r="CA158" s="116">
        <f t="shared" si="77"/>
        <v>2.5825439730603015</v>
      </c>
      <c r="CB158" s="113">
        <v>2.2897486559282227</v>
      </c>
      <c r="CC158" s="113">
        <v>3.6435460305505685</v>
      </c>
      <c r="CD158" s="113">
        <v>1.8143372327021134</v>
      </c>
      <c r="CI158" s="116">
        <f t="shared" si="78"/>
        <v>3.4582302632932547</v>
      </c>
      <c r="CJ158" s="113">
        <v>3.7506756210482779</v>
      </c>
      <c r="CK158" s="113">
        <v>4.0312341158627776</v>
      </c>
      <c r="CL158" s="113">
        <v>2.592781052968709</v>
      </c>
      <c r="CQ158" s="116">
        <f t="shared" si="79"/>
        <v>3.9603222932438111</v>
      </c>
      <c r="CR158" s="113">
        <v>6.4876211917966318</v>
      </c>
      <c r="CS158" s="113">
        <v>4.7366098397157392</v>
      </c>
      <c r="CT158" s="113">
        <v>3.1840347467718826</v>
      </c>
      <c r="CY158" s="113">
        <v>45912</v>
      </c>
      <c r="CZ158" s="113">
        <v>26.119166666666668</v>
      </c>
      <c r="DA158" s="113">
        <v>24.9</v>
      </c>
    </row>
    <row r="159" spans="4:105">
      <c r="D159" s="115">
        <f t="shared" si="80"/>
        <v>158</v>
      </c>
      <c r="E159" s="116">
        <f t="shared" si="56"/>
        <v>2.1714738777153872</v>
      </c>
      <c r="F159" s="116">
        <f t="shared" si="57"/>
        <v>0.47147387771538729</v>
      </c>
      <c r="G159" s="116">
        <f t="shared" si="58"/>
        <v>0.47147387771538729</v>
      </c>
      <c r="H159" s="119">
        <f t="shared" si="59"/>
        <v>8.8981519497582223e-004</v>
      </c>
      <c r="I159" s="119">
        <f t="shared" si="81"/>
        <v>0.42750855844482843</v>
      </c>
      <c r="K159" s="116">
        <f t="shared" si="60"/>
        <v>5.3777282526757411</v>
      </c>
      <c r="L159" s="116">
        <f t="shared" si="61"/>
        <v>5.2881389892857422</v>
      </c>
      <c r="M159" s="116">
        <f t="shared" si="62"/>
        <v>4.1783319390168945</v>
      </c>
      <c r="N159" s="116">
        <f t="shared" si="63"/>
        <v>4.393143987557143</v>
      </c>
      <c r="O159" s="116">
        <f t="shared" si="64"/>
        <v>2.7466454997212986</v>
      </c>
      <c r="P159" s="116">
        <f t="shared" si="65"/>
        <v>3.7996752490717114</v>
      </c>
      <c r="Q159" s="116">
        <f t="shared" si="66"/>
        <v>2.1714738777153872</v>
      </c>
      <c r="R159" s="116">
        <f t="shared" si="67"/>
        <v>2.4695104237067524</v>
      </c>
      <c r="S159" s="116">
        <f t="shared" si="68"/>
        <v>4.0232238249999588</v>
      </c>
      <c r="T159" s="116">
        <f t="shared" si="69"/>
        <v>4.3090002476140841</v>
      </c>
      <c r="W159" s="116">
        <f t="shared" si="70"/>
        <v>5.3777282526757411</v>
      </c>
      <c r="X159" s="113">
        <v>6.9248329039316419</v>
      </c>
      <c r="Y159" s="113">
        <v>5.4359276091275319</v>
      </c>
      <c r="Z159" s="113">
        <v>3.7724242449680503</v>
      </c>
      <c r="AC159" s="115"/>
      <c r="AE159" s="116">
        <f t="shared" si="71"/>
        <v>5.2881389892857422</v>
      </c>
      <c r="AF159" s="113">
        <v>5.9283456574451634</v>
      </c>
      <c r="AG159" s="113">
        <v>5.8578186602268714</v>
      </c>
      <c r="AH159" s="113">
        <v>4.0782526501851928</v>
      </c>
      <c r="AK159" s="115"/>
      <c r="AM159" s="116">
        <f t="shared" si="72"/>
        <v>4.1783319390168945</v>
      </c>
      <c r="AN159" s="113">
        <v>4.6217652527937672</v>
      </c>
      <c r="AO159" s="113">
        <v>4.605988256985512</v>
      </c>
      <c r="AP159" s="113">
        <v>3.7506756210482779</v>
      </c>
      <c r="AS159" s="115"/>
      <c r="AU159" s="116">
        <f t="shared" si="73"/>
        <v>4.393143987557143</v>
      </c>
      <c r="AV159" s="113">
        <v>5.139924511173958</v>
      </c>
      <c r="AW159" s="113">
        <v>4.4140720796111168</v>
      </c>
      <c r="AX159" s="113">
        <v>3.6254353718863523</v>
      </c>
      <c r="BA159" s="115"/>
      <c r="BC159" s="116">
        <f t="shared" si="74"/>
        <v>2.7466454997212986</v>
      </c>
      <c r="BD159" s="113">
        <v>3.9800434334648527</v>
      </c>
      <c r="BE159" s="113">
        <v>2.2744550183772501</v>
      </c>
      <c r="BF159" s="113">
        <v>1.9854380473217936</v>
      </c>
      <c r="BI159" s="115"/>
      <c r="BK159" s="116">
        <f t="shared" si="75"/>
        <v>3.7996752490717114</v>
      </c>
      <c r="BL159" s="113">
        <v>5.190503372962973</v>
      </c>
      <c r="BM159" s="113">
        <v>3.3772701629279727</v>
      </c>
      <c r="BN159" s="113">
        <v>2.8312522113241876</v>
      </c>
      <c r="BS159" s="116">
        <f t="shared" si="76"/>
        <v>2.1714738777153872</v>
      </c>
      <c r="BT159" s="113">
        <v>2.6254729347337951</v>
      </c>
      <c r="BU159" s="113">
        <v>2.8147857348437517</v>
      </c>
      <c r="BV159" s="113">
        <v>1.0741629635686147</v>
      </c>
      <c r="CA159" s="116">
        <f t="shared" si="77"/>
        <v>2.4695104237067524</v>
      </c>
      <c r="CB159" s="113">
        <v>1.7674788413025158</v>
      </c>
      <c r="CC159" s="113">
        <v>3.6254353718863523</v>
      </c>
      <c r="CD159" s="113">
        <v>2.0156170579313888</v>
      </c>
      <c r="CI159" s="116">
        <f t="shared" si="78"/>
        <v>4.0232238249999588</v>
      </c>
      <c r="CJ159" s="113">
        <v>4.2198726221160481</v>
      </c>
      <c r="CK159" s="113">
        <v>4.605988256985512</v>
      </c>
      <c r="CL159" s="113">
        <v>3.2438105958983159</v>
      </c>
      <c r="CQ159" s="116">
        <f t="shared" si="79"/>
        <v>4.3090002476140841</v>
      </c>
      <c r="CR159" s="113">
        <v>5.7609995826794176</v>
      </c>
      <c r="CS159" s="113">
        <v>5.0341974625085202</v>
      </c>
      <c r="CT159" s="113">
        <v>3.5838030327196475</v>
      </c>
      <c r="CY159" s="113">
        <v>45913</v>
      </c>
      <c r="CZ159" s="113">
        <v>25.668750000000003</v>
      </c>
      <c r="DA159" s="113">
        <v>24.4</v>
      </c>
    </row>
    <row r="160" spans="4:105">
      <c r="D160" s="115">
        <f t="shared" si="80"/>
        <v>159</v>
      </c>
      <c r="E160" s="116">
        <f t="shared" si="56"/>
        <v>1.6765028211466717</v>
      </c>
      <c r="F160" s="116">
        <f t="shared" si="57"/>
        <v>-2.3497178853328249e-002</v>
      </c>
      <c r="G160" s="116" t="str">
        <f t="shared" si="58"/>
        <v/>
      </c>
      <c r="H160" s="119" t="str">
        <f t="shared" si="59"/>
        <v/>
      </c>
      <c r="I160" s="119">
        <f t="shared" si="81"/>
        <v>0.33006121402259914</v>
      </c>
      <c r="K160" s="116">
        <f t="shared" si="60"/>
        <v>4.9248152533055656</v>
      </c>
      <c r="L160" s="116">
        <f t="shared" si="61"/>
        <v>5.0898815961544841</v>
      </c>
      <c r="M160" s="116">
        <f t="shared" si="62"/>
        <v>5.2899710049200177</v>
      </c>
      <c r="N160" s="116">
        <f t="shared" si="63"/>
        <v>4.6548663939054693</v>
      </c>
      <c r="O160" s="116">
        <f t="shared" si="64"/>
        <v>2.5491799530149581</v>
      </c>
      <c r="P160" s="116">
        <f t="shared" si="65"/>
        <v>3.2612029145381829</v>
      </c>
      <c r="Q160" s="116">
        <f t="shared" si="66"/>
        <v>1.6765028211466717</v>
      </c>
      <c r="R160" s="116">
        <f t="shared" si="67"/>
        <v>2.664434291136792</v>
      </c>
      <c r="S160" s="116">
        <f t="shared" si="68"/>
        <v>3.8458898420888161</v>
      </c>
      <c r="T160" s="116">
        <f t="shared" si="69"/>
        <v>4.1851431401191928</v>
      </c>
      <c r="W160" s="116">
        <f t="shared" si="70"/>
        <v>4.9248152533055656</v>
      </c>
      <c r="X160" s="113">
        <v>4.2684640801105891</v>
      </c>
      <c r="Y160" s="113">
        <v>6.6007692396548601</v>
      </c>
      <c r="Z160" s="113">
        <v>3.9052124401512476</v>
      </c>
      <c r="AC160" s="115"/>
      <c r="AE160" s="116">
        <f t="shared" si="71"/>
        <v>5.0898815961544841</v>
      </c>
      <c r="AF160" s="113">
        <v>3.9731031604685647</v>
      </c>
      <c r="AG160" s="113">
        <v>7.2663019031325637</v>
      </c>
      <c r="AH160" s="113">
        <v>4.0302397248623238</v>
      </c>
      <c r="AK160" s="115"/>
      <c r="AM160" s="116">
        <f t="shared" si="72"/>
        <v>5.2899710049200177</v>
      </c>
      <c r="AN160" s="113">
        <v>3.1241699521209978</v>
      </c>
      <c r="AO160" s="113">
        <v>7.3173669944752966</v>
      </c>
      <c r="AP160" s="113">
        <v>3.2625750153647384</v>
      </c>
      <c r="AS160" s="115"/>
      <c r="AU160" s="116">
        <f t="shared" si="73"/>
        <v>4.6548663939054693</v>
      </c>
      <c r="AV160" s="113">
        <v>3.3965644365053933</v>
      </c>
      <c r="AW160" s="113">
        <v>7.4438647930900181</v>
      </c>
      <c r="AX160" s="113">
        <v>3.1241699521209978</v>
      </c>
      <c r="BA160" s="115"/>
      <c r="BC160" s="116">
        <f t="shared" si="74"/>
        <v>2.5491799530149581</v>
      </c>
      <c r="BD160" s="113">
        <v>2.7003805948909307</v>
      </c>
      <c r="BE160" s="113">
        <v>2.7499723861623848</v>
      </c>
      <c r="BF160" s="113">
        <v>2.1971868779915593</v>
      </c>
      <c r="BI160" s="115"/>
      <c r="BK160" s="116">
        <f t="shared" si="75"/>
        <v>3.2612029145381829</v>
      </c>
      <c r="BL160" s="113">
        <v>2.9387485432391109</v>
      </c>
      <c r="BM160" s="113">
        <v>3.7149971792207697</v>
      </c>
      <c r="BN160" s="113">
        <v>3.1298630211546676</v>
      </c>
      <c r="BS160" s="116">
        <f t="shared" si="76"/>
        <v>1.6765028211466717</v>
      </c>
      <c r="BT160" s="113">
        <v>0.53396282017343943</v>
      </c>
      <c r="BU160" s="113">
        <v>3.9615828230931367</v>
      </c>
      <c r="BV160" s="113">
        <v>0.53396282017343943</v>
      </c>
      <c r="CA160" s="116">
        <f t="shared" si="77"/>
        <v>2.664434291136792</v>
      </c>
      <c r="CB160" s="113">
        <v>1.3279985163819312</v>
      </c>
      <c r="CC160" s="113">
        <v>5.1650341086091336</v>
      </c>
      <c r="CD160" s="113">
        <v>1.5002702484193113</v>
      </c>
      <c r="CI160" s="116">
        <f t="shared" si="78"/>
        <v>3.8458898420888161</v>
      </c>
      <c r="CJ160" s="113">
        <v>2.5093310376004849</v>
      </c>
      <c r="CK160" s="113">
        <v>6.3569650567497034</v>
      </c>
      <c r="CL160" s="113">
        <v>2.6713734319162601</v>
      </c>
      <c r="CQ160" s="116">
        <f t="shared" si="79"/>
        <v>4.1851431401191928</v>
      </c>
      <c r="CR160" s="113">
        <v>2.7806268069444493</v>
      </c>
      <c r="CS160" s="113">
        <v>5.4384796505200024</v>
      </c>
      <c r="CT160" s="113">
        <v>2.931806629718384</v>
      </c>
      <c r="CY160" s="113">
        <v>45914</v>
      </c>
      <c r="CZ160" s="113">
        <v>25.895</v>
      </c>
      <c r="DA160" s="113">
        <v>26.6</v>
      </c>
    </row>
    <row r="161" spans="4:105">
      <c r="D161" s="115">
        <f t="shared" si="80"/>
        <v>160</v>
      </c>
      <c r="E161" s="116">
        <f t="shared" si="56"/>
        <v>1.5536667999814771</v>
      </c>
      <c r="F161" s="116">
        <f t="shared" si="57"/>
        <v>-0.1463332000185229</v>
      </c>
      <c r="G161" s="116" t="str">
        <f t="shared" si="58"/>
        <v/>
      </c>
      <c r="H161" s="119" t="str">
        <f t="shared" si="59"/>
        <v/>
      </c>
      <c r="I161" s="119">
        <f t="shared" si="81"/>
        <v>0.30587789278979649</v>
      </c>
      <c r="K161" s="116">
        <f t="shared" si="60"/>
        <v>3.8753675813540167</v>
      </c>
      <c r="L161" s="116">
        <f t="shared" si="61"/>
        <v>3.6482656360364092</v>
      </c>
      <c r="M161" s="116">
        <f t="shared" si="62"/>
        <v>4.1225890683703774</v>
      </c>
      <c r="N161" s="116">
        <f t="shared" si="63"/>
        <v>3.3304059100884373</v>
      </c>
      <c r="O161" s="116">
        <f t="shared" si="64"/>
        <v>1.7538826821393856</v>
      </c>
      <c r="P161" s="116">
        <f t="shared" si="65"/>
        <v>2.477742006665371</v>
      </c>
      <c r="Q161" s="116">
        <f t="shared" si="66"/>
        <v>1.5536667999814771</v>
      </c>
      <c r="R161" s="116">
        <f t="shared" si="67"/>
        <v>2.1945518145061578</v>
      </c>
      <c r="S161" s="116">
        <f t="shared" si="68"/>
        <v>2.9608780884756567</v>
      </c>
      <c r="T161" s="116">
        <f t="shared" si="69"/>
        <v>3.7675308045861016</v>
      </c>
      <c r="W161" s="116">
        <f t="shared" si="70"/>
        <v>3.8753675813540167</v>
      </c>
      <c r="X161" s="113">
        <v>2.327353087731999</v>
      </c>
      <c r="Y161" s="113">
        <v>6.3698403262166154</v>
      </c>
      <c r="Z161" s="113">
        <v>2.9289093301134357</v>
      </c>
      <c r="AC161" s="115"/>
      <c r="AE161" s="116">
        <f t="shared" si="71"/>
        <v>3.6482656360364092</v>
      </c>
      <c r="AF161" s="113">
        <v>2.4773456849086641</v>
      </c>
      <c r="AG161" s="113">
        <v>7.0600583557786871</v>
      </c>
      <c r="AH161" s="113">
        <v>1.4073928674218759</v>
      </c>
      <c r="AK161" s="115"/>
      <c r="AM161" s="116">
        <f t="shared" si="72"/>
        <v>4.1225890683703774</v>
      </c>
      <c r="AN161" s="113">
        <v>1.946485895285379</v>
      </c>
      <c r="AO161" s="113">
        <v>6.3698403262166154</v>
      </c>
      <c r="AP161" s="113">
        <v>1.8753378105241389</v>
      </c>
      <c r="AS161" s="115"/>
      <c r="AU161" s="116">
        <f t="shared" si="73"/>
        <v>3.3304059100884373</v>
      </c>
      <c r="AV161" s="113">
        <v>1.7902716059476915</v>
      </c>
      <c r="AW161" s="113">
        <v>6.0530792822344335</v>
      </c>
      <c r="AX161" s="113">
        <v>2.1478668420831863</v>
      </c>
      <c r="BA161" s="115"/>
      <c r="BC161" s="116">
        <f t="shared" si="74"/>
        <v>1.7538826821393856</v>
      </c>
      <c r="BD161" s="113">
        <v>1.2793809478372031</v>
      </c>
      <c r="BE161" s="113">
        <v>3.108637095894728</v>
      </c>
      <c r="BF161" s="113">
        <v>0.87363000268622593</v>
      </c>
      <c r="BI161" s="115"/>
      <c r="BK161" s="116">
        <f t="shared" si="75"/>
        <v>2.477742006665371</v>
      </c>
      <c r="BL161" s="113">
        <v>1.5920173733859413</v>
      </c>
      <c r="BM161" s="113">
        <v>4.3391835660532712</v>
      </c>
      <c r="BN161" s="113">
        <v>1.5020250805569013</v>
      </c>
      <c r="BS161" s="116">
        <f t="shared" si="76"/>
        <v>1.5536667999814771</v>
      </c>
      <c r="BT161" s="113">
        <v>0.15920173733859411</v>
      </c>
      <c r="BU161" s="113">
        <v>4.5017986626058368</v>
      </c>
      <c r="BV161" s="113">
        <v>0</v>
      </c>
      <c r="CA161" s="116">
        <f t="shared" si="77"/>
        <v>2.1945518145061578</v>
      </c>
      <c r="CB161" s="113">
        <v>1.391050231624297</v>
      </c>
      <c r="CC161" s="113">
        <v>4.2710859786002029</v>
      </c>
      <c r="CD161" s="113">
        <v>0.92151923329397423</v>
      </c>
      <c r="CI161" s="116">
        <f t="shared" si="78"/>
        <v>2.9608780884756567</v>
      </c>
      <c r="CJ161" s="113">
        <v>1.3668433102460265</v>
      </c>
      <c r="CK161" s="113">
        <v>5.4047130040625833</v>
      </c>
      <c r="CL161" s="113">
        <v>2.1110779511183604</v>
      </c>
      <c r="CQ161" s="116">
        <f t="shared" si="79"/>
        <v>3.7675308045861016</v>
      </c>
      <c r="CR161" s="113">
        <v>1.5020250805569013</v>
      </c>
      <c r="CS161" s="113">
        <v>5.8472575797004778</v>
      </c>
      <c r="CT161" s="113">
        <v>1.6878040294717251</v>
      </c>
      <c r="CY161" s="113">
        <v>45915</v>
      </c>
      <c r="CZ161" s="113">
        <v>26.176666666666666</v>
      </c>
      <c r="DA161" s="113">
        <v>26.4</v>
      </c>
    </row>
    <row r="162" spans="4:105">
      <c r="D162" s="115">
        <f t="shared" si="80"/>
        <v>161</v>
      </c>
      <c r="E162" s="116">
        <f t="shared" si="56"/>
        <v>0.50422699828338879</v>
      </c>
      <c r="F162" s="116">
        <f t="shared" si="57"/>
        <v>-1.1957730017166113</v>
      </c>
      <c r="G162" s="116" t="str">
        <f t="shared" si="58"/>
        <v/>
      </c>
      <c r="H162" s="119" t="str">
        <f t="shared" si="59"/>
        <v/>
      </c>
      <c r="I162" s="119">
        <f t="shared" si="81"/>
        <v>9.9269606407555375e-002</v>
      </c>
      <c r="K162" s="116">
        <f t="shared" si="60"/>
        <v>2.5632204003022472</v>
      </c>
      <c r="L162" s="116">
        <f t="shared" si="61"/>
        <v>2.7476181900505257</v>
      </c>
      <c r="M162" s="116">
        <f t="shared" si="62"/>
        <v>3.2117028864136068</v>
      </c>
      <c r="N162" s="116">
        <f t="shared" si="63"/>
        <v>2.3602388670916872</v>
      </c>
      <c r="O162" s="116">
        <f t="shared" si="64"/>
        <v>1.3339318064082442</v>
      </c>
      <c r="P162" s="116">
        <f t="shared" si="65"/>
        <v>1.9497238809481801</v>
      </c>
      <c r="Q162" s="116">
        <f t="shared" si="66"/>
        <v>0.50422699828338879</v>
      </c>
      <c r="R162" s="116">
        <f t="shared" si="67"/>
        <v>0.99553821526753739</v>
      </c>
      <c r="S162" s="116">
        <f t="shared" si="68"/>
        <v>1.8816742213400748</v>
      </c>
      <c r="T162" s="116">
        <f t="shared" si="69"/>
        <v>2.7973727880014865</v>
      </c>
      <c r="W162" s="116">
        <f t="shared" si="70"/>
        <v>2.5632204003022472</v>
      </c>
      <c r="X162" s="113">
        <v>0.366475828714798</v>
      </c>
      <c r="Y162" s="113">
        <v>3.6224397241466932</v>
      </c>
      <c r="Z162" s="113">
        <v>3.7007456480452499</v>
      </c>
      <c r="AC162" s="115"/>
      <c r="AE162" s="116">
        <f t="shared" si="71"/>
        <v>2.7476181900505257</v>
      </c>
      <c r="AF162" s="113">
        <v>0.71610864237907657</v>
      </c>
      <c r="AG162" s="113">
        <v>4.5809478589349748</v>
      </c>
      <c r="AH162" s="113">
        <v>2.9457980688375258</v>
      </c>
      <c r="AK162" s="115"/>
      <c r="AM162" s="116">
        <f t="shared" si="72"/>
        <v>3.2117028864136068</v>
      </c>
      <c r="AN162" s="113">
        <v>0.72028778601693388</v>
      </c>
      <c r="AO162" s="113">
        <v>3.870380779834691</v>
      </c>
      <c r="AP162" s="113">
        <v>2.5530249929925226</v>
      </c>
      <c r="AS162" s="115"/>
      <c r="AU162" s="116">
        <f t="shared" si="73"/>
        <v>2.3602388670916872</v>
      </c>
      <c r="AV162" s="113">
        <v>0.366475828714798</v>
      </c>
      <c r="AW162" s="113">
        <v>4.1019386731550904</v>
      </c>
      <c r="AX162" s="113">
        <v>2.6123020994051727</v>
      </c>
      <c r="BA162" s="115"/>
      <c r="BC162" s="116">
        <f t="shared" si="74"/>
        <v>1.3339318064082442</v>
      </c>
      <c r="BD162" s="113">
        <v>0.45275438045476796</v>
      </c>
      <c r="BE162" s="113">
        <v>1.4108769878080327</v>
      </c>
      <c r="BF162" s="113">
        <v>2.1381640509619317</v>
      </c>
      <c r="BI162" s="115"/>
      <c r="BK162" s="116">
        <f t="shared" si="75"/>
        <v>1.9497238809481801</v>
      </c>
      <c r="BL162" s="113">
        <v>0.50067502685230048</v>
      </c>
      <c r="BM162" s="113">
        <v>2.5172444046680518</v>
      </c>
      <c r="BN162" s="113">
        <v>2.8312522113241876</v>
      </c>
      <c r="BS162" s="116">
        <f t="shared" si="76"/>
        <v>0.50422699828338879</v>
      </c>
      <c r="BT162" s="113">
        <v>0</v>
      </c>
      <c r="BU162" s="113">
        <v>1.327305874387203</v>
      </c>
      <c r="BV162" s="113">
        <v>0.18537512046296328</v>
      </c>
      <c r="CA162" s="116">
        <f t="shared" si="77"/>
        <v>0.99553821526753739</v>
      </c>
      <c r="CB162" s="113">
        <v>0</v>
      </c>
      <c r="CC162" s="113">
        <v>1.8217730152752842</v>
      </c>
      <c r="CD162" s="113">
        <v>1.1648416305273279</v>
      </c>
      <c r="CI162" s="116">
        <f t="shared" si="78"/>
        <v>1.8816742213400748</v>
      </c>
      <c r="CJ162" s="113">
        <v>0.55612536138888979</v>
      </c>
      <c r="CK162" s="113">
        <v>2.5063802483267681</v>
      </c>
      <c r="CL162" s="113">
        <v>2.5825170543045668</v>
      </c>
      <c r="CQ162" s="116">
        <f t="shared" si="79"/>
        <v>2.7973727880014865</v>
      </c>
      <c r="CR162" s="113">
        <v>0.5216438368591112</v>
      </c>
      <c r="CS162" s="113">
        <v>2.9387485432391109</v>
      </c>
      <c r="CT162" s="113">
        <v>2.6559970327638625</v>
      </c>
      <c r="CY162" s="113">
        <v>45916</v>
      </c>
      <c r="CZ162" s="113">
        <v>26.298749999999998</v>
      </c>
      <c r="DA162" s="113">
        <v>26.4</v>
      </c>
    </row>
    <row r="163" spans="4:105">
      <c r="D163" s="115">
        <f t="shared" si="80"/>
        <v>162</v>
      </c>
      <c r="E163" s="116">
        <f t="shared" si="56"/>
        <v>0.70639895256173002</v>
      </c>
      <c r="F163" s="116">
        <f t="shared" si="57"/>
        <v>-0.99360104743826994</v>
      </c>
      <c r="G163" s="116" t="str">
        <f t="shared" si="58"/>
        <v/>
      </c>
      <c r="H163" s="119" t="str">
        <f t="shared" si="59"/>
        <v/>
      </c>
      <c r="I163" s="119">
        <f t="shared" si="81"/>
        <v>0.13907217627426771</v>
      </c>
      <c r="K163" s="116">
        <f t="shared" si="60"/>
        <v>2.7294253358311398</v>
      </c>
      <c r="L163" s="116">
        <f t="shared" si="61"/>
        <v>2.1951322818478425</v>
      </c>
      <c r="M163" s="116">
        <f t="shared" si="62"/>
        <v>2.4527573912198837</v>
      </c>
      <c r="N163" s="116">
        <f t="shared" si="63"/>
        <v>2.5133157888938151</v>
      </c>
      <c r="O163" s="116">
        <f t="shared" si="64"/>
        <v>1.0165677575176877</v>
      </c>
      <c r="P163" s="116">
        <f t="shared" si="65"/>
        <v>1.4610603175647852</v>
      </c>
      <c r="Q163" s="116">
        <f t="shared" si="66"/>
        <v>0.70639895256173002</v>
      </c>
      <c r="R163" s="116">
        <f t="shared" si="67"/>
        <v>1.2009530817211278</v>
      </c>
      <c r="S163" s="116">
        <f t="shared" si="68"/>
        <v>2.1450517789054033</v>
      </c>
      <c r="T163" s="116">
        <f t="shared" si="69"/>
        <v>1.7044617346754696</v>
      </c>
      <c r="W163" s="116">
        <f t="shared" si="70"/>
        <v>2.7294253358311398</v>
      </c>
      <c r="X163" s="113">
        <v>2.4765243619680648</v>
      </c>
      <c r="Y163" s="113">
        <v>4.149666669464855</v>
      </c>
      <c r="Z163" s="113">
        <v>1.5620849760604989</v>
      </c>
      <c r="AC163" s="115"/>
      <c r="AE163" s="116">
        <f t="shared" si="71"/>
        <v>2.1951322818478425</v>
      </c>
      <c r="AF163" s="113">
        <v>1.0047315766942972</v>
      </c>
      <c r="AG163" s="113">
        <v>4.4748421888964618</v>
      </c>
      <c r="AH163" s="113">
        <v>1.1058230799527689</v>
      </c>
      <c r="AK163" s="115"/>
      <c r="AM163" s="116">
        <f t="shared" si="72"/>
        <v>2.4527573912198837</v>
      </c>
      <c r="AN163" s="113">
        <v>1.9698045535349327</v>
      </c>
      <c r="AO163" s="113">
        <v>3.983995549145793</v>
      </c>
      <c r="AP163" s="113">
        <v>0.92151923329397423</v>
      </c>
      <c r="AS163" s="115"/>
      <c r="AU163" s="116">
        <f t="shared" si="73"/>
        <v>2.5133157888938151</v>
      </c>
      <c r="AV163" s="113">
        <v>2.5187262638715877</v>
      </c>
      <c r="AW163" s="113">
        <v>4.2710859786002029</v>
      </c>
      <c r="AX163" s="113">
        <v>0.75013512420965567</v>
      </c>
      <c r="BA163" s="115"/>
      <c r="BC163" s="116">
        <f t="shared" si="74"/>
        <v>1.0165677575176877</v>
      </c>
      <c r="BD163" s="113">
        <v>1.0311536804080532</v>
      </c>
      <c r="BE163" s="113">
        <v>1.5920892761992753</v>
      </c>
      <c r="BF163" s="113">
        <v>0.42646031594573441</v>
      </c>
      <c r="BI163" s="115"/>
      <c r="BK163" s="116">
        <f t="shared" si="75"/>
        <v>1.4610603175647852</v>
      </c>
      <c r="BL163" s="113">
        <v>1.3434132416207747</v>
      </c>
      <c r="BM163" s="113">
        <v>2.5478541194679201</v>
      </c>
      <c r="BN163" s="113">
        <v>0.491913591605661</v>
      </c>
      <c r="BS163" s="116">
        <f t="shared" si="76"/>
        <v>0.70639895256173002</v>
      </c>
      <c r="BT163" s="113">
        <v>0.39052124401512472</v>
      </c>
      <c r="BU163" s="113">
        <v>1.7286756136700652</v>
      </c>
      <c r="BV163" s="113">
        <v>0</v>
      </c>
      <c r="CA163" s="116">
        <f t="shared" si="77"/>
        <v>1.2009530817211278</v>
      </c>
      <c r="CB163" s="113">
        <v>0.60978058287294135</v>
      </c>
      <c r="CC163" s="113">
        <v>2.8130067157862086</v>
      </c>
      <c r="CD163" s="113">
        <v>0.18007194650423347</v>
      </c>
      <c r="CI163" s="116">
        <f t="shared" si="78"/>
        <v>2.1450517789054033</v>
      </c>
      <c r="CJ163" s="113">
        <v>2.3137402462900156</v>
      </c>
      <c r="CK163" s="113">
        <v>3.3756080589434503</v>
      </c>
      <c r="CL163" s="113">
        <v>0.74580703148274363</v>
      </c>
      <c r="CQ163" s="116">
        <f t="shared" si="79"/>
        <v>1.7044617346754696</v>
      </c>
      <c r="CR163" s="113">
        <v>1.4066242073720161</v>
      </c>
      <c r="CS163" s="113">
        <v>2.8811511440677355</v>
      </c>
      <c r="CT163" s="113">
        <v>0.52777232528320339</v>
      </c>
      <c r="CY163" s="113">
        <v>45917</v>
      </c>
      <c r="CZ163" s="113">
        <v>26.351249999999997</v>
      </c>
      <c r="DA163" s="113">
        <v>27.2</v>
      </c>
    </row>
    <row r="164" spans="4:105">
      <c r="D164" s="115">
        <f t="shared" si="80"/>
        <v>163</v>
      </c>
      <c r="E164" s="116">
        <f t="shared" si="56"/>
        <v>1.6648442299299777</v>
      </c>
      <c r="F164" s="116">
        <f t="shared" si="57"/>
        <v>-3.5155770070022241e-002</v>
      </c>
      <c r="G164" s="116" t="str">
        <f t="shared" si="58"/>
        <v/>
      </c>
      <c r="H164" s="119" t="str">
        <f t="shared" si="59"/>
        <v/>
      </c>
      <c r="I164" s="119">
        <f t="shared" si="81"/>
        <v>0.32776593081624983</v>
      </c>
      <c r="K164" s="116">
        <f t="shared" si="60"/>
        <v>3.2531854423098907</v>
      </c>
      <c r="L164" s="116">
        <f t="shared" si="61"/>
        <v>3.5882124218657716</v>
      </c>
      <c r="M164" s="116">
        <f t="shared" si="62"/>
        <v>2.8599626297379763</v>
      </c>
      <c r="N164" s="116">
        <f t="shared" si="63"/>
        <v>3.1919234517233659</v>
      </c>
      <c r="O164" s="116">
        <f t="shared" si="64"/>
        <v>1.5457990944516558</v>
      </c>
      <c r="P164" s="116">
        <f t="shared" si="65"/>
        <v>2.439286838652087</v>
      </c>
      <c r="Q164" s="116">
        <f t="shared" si="66"/>
        <v>1.6648442299299777</v>
      </c>
      <c r="R164" s="116">
        <f t="shared" si="67"/>
        <v>2.2012845483316483</v>
      </c>
      <c r="S164" s="116">
        <f t="shared" si="68"/>
        <v>3.6120397815526899</v>
      </c>
      <c r="T164" s="116">
        <f t="shared" si="69"/>
        <v>2.4502337623010533</v>
      </c>
      <c r="W164" s="116">
        <f t="shared" si="70"/>
        <v>3.2531854423098907</v>
      </c>
      <c r="X164" s="113">
        <v>4.1591372104653104</v>
      </c>
      <c r="Y164" s="113">
        <v>4.810346947252639</v>
      </c>
      <c r="Z164" s="113">
        <v>0.79007216921172263</v>
      </c>
      <c r="AC164" s="115"/>
      <c r="AE164" s="116">
        <f t="shared" si="71"/>
        <v>3.5882124218657716</v>
      </c>
      <c r="AF164" s="113">
        <v>4.2441084638247126</v>
      </c>
      <c r="AG164" s="113">
        <v>5.169350550756957</v>
      </c>
      <c r="AH164" s="113">
        <v>1.3511782510156458</v>
      </c>
      <c r="AK164" s="115"/>
      <c r="AM164" s="116">
        <f t="shared" si="72"/>
        <v>2.8599626297379763</v>
      </c>
      <c r="AN164" s="113">
        <v>3.4752371095368204</v>
      </c>
      <c r="AO164" s="113">
        <v>4.5750509315118411</v>
      </c>
      <c r="AP164" s="113">
        <v>1.1448743279641114</v>
      </c>
      <c r="AS164" s="115"/>
      <c r="AU164" s="116">
        <f t="shared" si="73"/>
        <v>3.1919234517233659</v>
      </c>
      <c r="AV164" s="113">
        <v>3.951180349942045</v>
      </c>
      <c r="AW164" s="113">
        <v>4.6538886464552807</v>
      </c>
      <c r="AX164" s="113">
        <v>0.97070135877277341</v>
      </c>
      <c r="BA164" s="115"/>
      <c r="BC164" s="116">
        <f t="shared" si="74"/>
        <v>1.5457990944516558</v>
      </c>
      <c r="BD164" s="113">
        <v>1.7368246649446641</v>
      </c>
      <c r="BE164" s="113">
        <v>2.4451133982884068</v>
      </c>
      <c r="BF164" s="113">
        <v>0.45545922012189582</v>
      </c>
      <c r="BI164" s="115"/>
      <c r="BK164" s="116">
        <f t="shared" si="75"/>
        <v>2.439286838652087</v>
      </c>
      <c r="BL164" s="113">
        <v>2.7658809818721042</v>
      </c>
      <c r="BM164" s="113">
        <v>3.8605092886161305</v>
      </c>
      <c r="BN164" s="113">
        <v>0.69147024546802605</v>
      </c>
      <c r="BS164" s="116">
        <f t="shared" si="76"/>
        <v>1.6648442299299777</v>
      </c>
      <c r="BT164" s="113">
        <v>2.2765688852261672</v>
      </c>
      <c r="BU164" s="113">
        <v>2.717963804563766</v>
      </c>
      <c r="BV164" s="113">
        <v>0</v>
      </c>
      <c r="CA164" s="116">
        <f t="shared" si="77"/>
        <v>2.2012845483316483</v>
      </c>
      <c r="CB164" s="113">
        <v>3.7744480024451366</v>
      </c>
      <c r="CC164" s="113">
        <v>2.8294056425498089</v>
      </c>
      <c r="CD164" s="113">
        <v>0</v>
      </c>
      <c r="CI164" s="116">
        <f t="shared" si="78"/>
        <v>3.6120397815526899</v>
      </c>
      <c r="CJ164" s="113">
        <v>6.4099946829386276</v>
      </c>
      <c r="CK164" s="113">
        <v>3.4554233029466679</v>
      </c>
      <c r="CL164" s="113">
        <v>0.97070135877277341</v>
      </c>
      <c r="CQ164" s="116">
        <f t="shared" si="79"/>
        <v>2.4502337623010533</v>
      </c>
      <c r="CR164" s="113">
        <v>3.983995549145793</v>
      </c>
      <c r="CS164" s="113">
        <v>4.1717583184919924</v>
      </c>
      <c r="CT164" s="113">
        <v>0.72870920611011369</v>
      </c>
      <c r="CY164" s="113">
        <v>45918</v>
      </c>
      <c r="CZ164" s="113">
        <v>26.252083333333331</v>
      </c>
      <c r="DA164" s="113">
        <v>26.9</v>
      </c>
    </row>
    <row r="165" spans="4:105">
      <c r="D165" s="115">
        <f t="shared" si="80"/>
        <v>164</v>
      </c>
      <c r="E165" s="116">
        <f t="shared" si="56"/>
        <v>2.3313995563288885</v>
      </c>
      <c r="F165" s="116">
        <f t="shared" si="57"/>
        <v>0.63139955632888856</v>
      </c>
      <c r="G165" s="116">
        <f t="shared" si="58"/>
        <v>0.63139955632888856</v>
      </c>
      <c r="H165" s="119">
        <f t="shared" si="59"/>
        <v>1.1916437916876374e-003</v>
      </c>
      <c r="I165" s="119">
        <f t="shared" si="81"/>
        <v>0.45899389981780442</v>
      </c>
      <c r="K165" s="116">
        <f t="shared" si="60"/>
        <v>5.4016577696258432</v>
      </c>
      <c r="L165" s="116">
        <f t="shared" si="61"/>
        <v>5.3744533303304607</v>
      </c>
      <c r="M165" s="116">
        <f t="shared" si="62"/>
        <v>4.0792261535737957</v>
      </c>
      <c r="N165" s="116">
        <f t="shared" si="63"/>
        <v>4.7614261389083543</v>
      </c>
      <c r="O165" s="116">
        <f t="shared" si="64"/>
        <v>2.5780854277316951</v>
      </c>
      <c r="P165" s="116">
        <f t="shared" si="65"/>
        <v>3.4314883709282817</v>
      </c>
      <c r="Q165" s="116">
        <f t="shared" si="66"/>
        <v>2.3313995563288885</v>
      </c>
      <c r="R165" s="116">
        <f t="shared" si="67"/>
        <v>2.9285934499994357</v>
      </c>
      <c r="S165" s="116">
        <f t="shared" si="68"/>
        <v>4.5657686075953183</v>
      </c>
      <c r="T165" s="116">
        <f t="shared" si="69"/>
        <v>4.8254585060002526</v>
      </c>
      <c r="W165" s="116">
        <f t="shared" si="70"/>
        <v>5.4016577696258432</v>
      </c>
      <c r="X165" s="113">
        <v>5.8560745444814728</v>
      </c>
      <c r="Y165" s="113">
        <v>5.8206740913116155</v>
      </c>
      <c r="Z165" s="113">
        <v>4.5282246730844422</v>
      </c>
      <c r="AC165" s="115"/>
      <c r="AE165" s="116">
        <f t="shared" si="71"/>
        <v>5.3744533303304607</v>
      </c>
      <c r="AF165" s="113">
        <v>6.0998606493100409</v>
      </c>
      <c r="AG165" s="113">
        <v>6.1282808332197911</v>
      </c>
      <c r="AH165" s="113">
        <v>3.8952185084615483</v>
      </c>
      <c r="AK165" s="115"/>
      <c r="AM165" s="116">
        <f t="shared" si="72"/>
        <v>4.0792261535737957</v>
      </c>
      <c r="AN165" s="113">
        <v>6.1346713976001421</v>
      </c>
      <c r="AO165" s="113">
        <v>4.9490698216920403</v>
      </c>
      <c r="AP165" s="113">
        <v>3.209382485455551</v>
      </c>
      <c r="AS165" s="115"/>
      <c r="AU165" s="116">
        <f t="shared" si="73"/>
        <v>4.7614261389083543</v>
      </c>
      <c r="AV165" s="113">
        <v>5.7768884738199926</v>
      </c>
      <c r="AW165" s="113">
        <v>5.0055151810651894</v>
      </c>
      <c r="AX165" s="113">
        <v>3.5018747618398804</v>
      </c>
      <c r="BA165" s="115"/>
      <c r="BC165" s="116">
        <f t="shared" si="74"/>
        <v>2.5780854277316951</v>
      </c>
      <c r="BD165" s="113">
        <v>2.4875663328391751</v>
      </c>
      <c r="BE165" s="113">
        <v>3.2084066547815739</v>
      </c>
      <c r="BF165" s="113">
        <v>2.038283295574336</v>
      </c>
      <c r="BI165" s="115"/>
      <c r="BK165" s="116">
        <f t="shared" si="75"/>
        <v>3.4314883709282817</v>
      </c>
      <c r="BL165" s="113">
        <v>3.0257893143161572</v>
      </c>
      <c r="BM165" s="113">
        <v>4.0535347530469368</v>
      </c>
      <c r="BN165" s="113">
        <v>3.2151410454217513</v>
      </c>
      <c r="BS165" s="116">
        <f t="shared" si="76"/>
        <v>2.3313995563288885</v>
      </c>
      <c r="BT165" s="113">
        <v>2.717963804563766</v>
      </c>
      <c r="BU165" s="113">
        <v>3.0141947300828913</v>
      </c>
      <c r="BV165" s="113">
        <v>1.2620401343400085</v>
      </c>
      <c r="CA165" s="116">
        <f t="shared" si="77"/>
        <v>2.9285934499994357</v>
      </c>
      <c r="CB165" s="113">
        <v>3.308384352484453</v>
      </c>
      <c r="CC165" s="113">
        <v>3.1371827916865027</v>
      </c>
      <c r="CD165" s="113">
        <v>2.3402132058273515</v>
      </c>
      <c r="CI165" s="116">
        <f t="shared" si="78"/>
        <v>4.5657686075953183</v>
      </c>
      <c r="CJ165" s="113">
        <v>4.7287305502800416</v>
      </c>
      <c r="CK165" s="113">
        <v>4.8931730667299158</v>
      </c>
      <c r="CL165" s="113">
        <v>4.0754022057759975</v>
      </c>
      <c r="CQ165" s="116">
        <f t="shared" si="79"/>
        <v>4.8254585060002526</v>
      </c>
      <c r="CR165" s="113">
        <v>5.2847650515654925</v>
      </c>
      <c r="CS165" s="113">
        <v>5.4688405821400377</v>
      </c>
      <c r="CT165" s="113">
        <v>4.1820764298604676</v>
      </c>
      <c r="CY165" s="113">
        <v>45919</v>
      </c>
      <c r="CZ165" s="113">
        <v>25.380833333333332</v>
      </c>
      <c r="DA165" s="113">
        <v>22.8</v>
      </c>
    </row>
    <row r="166" spans="4:105">
      <c r="D166" s="115">
        <f t="shared" si="80"/>
        <v>165</v>
      </c>
      <c r="E166" s="116">
        <f t="shared" si="56"/>
        <v>0.75794546292343679</v>
      </c>
      <c r="F166" s="116">
        <f t="shared" si="57"/>
        <v>-0.94205453707656317</v>
      </c>
      <c r="G166" s="116" t="str">
        <f t="shared" si="58"/>
        <v/>
      </c>
      <c r="H166" s="119" t="str">
        <f t="shared" si="59"/>
        <v/>
      </c>
      <c r="I166" s="119">
        <f t="shared" si="81"/>
        <v>0.14922038692683121</v>
      </c>
      <c r="K166" s="116">
        <f t="shared" si="60"/>
        <v>3.805189396745952</v>
      </c>
      <c r="L166" s="116">
        <f t="shared" si="61"/>
        <v>3.9073949198441404</v>
      </c>
      <c r="M166" s="116">
        <f t="shared" si="62"/>
        <v>3.4619977164176583</v>
      </c>
      <c r="N166" s="116">
        <f t="shared" si="63"/>
        <v>3.1612595493468678</v>
      </c>
      <c r="O166" s="116">
        <f t="shared" si="64"/>
        <v>1.4627137217859403</v>
      </c>
      <c r="P166" s="116">
        <f t="shared" si="65"/>
        <v>1.8699961722840452</v>
      </c>
      <c r="Q166" s="116">
        <f t="shared" si="66"/>
        <v>0.75794546292343679</v>
      </c>
      <c r="R166" s="116">
        <f t="shared" si="67"/>
        <v>1.9774374334303555</v>
      </c>
      <c r="S166" s="116">
        <f t="shared" si="68"/>
        <v>2.9845759278904196</v>
      </c>
      <c r="T166" s="116">
        <f t="shared" si="69"/>
        <v>2.8629130403513763</v>
      </c>
      <c r="W166" s="116">
        <f t="shared" si="70"/>
        <v>3.805189396745952</v>
      </c>
      <c r="X166" s="113">
        <v>3.0706588379903419</v>
      </c>
      <c r="Y166" s="113">
        <v>4.4717242744015699</v>
      </c>
      <c r="Z166" s="113">
        <v>3.8731850778459442</v>
      </c>
      <c r="AC166" s="115"/>
      <c r="AE166" s="116">
        <f t="shared" si="71"/>
        <v>3.9073949198441404</v>
      </c>
      <c r="AF166" s="113">
        <v>3.5425833995430325</v>
      </c>
      <c r="AG166" s="113">
        <v>5.2847650515654925</v>
      </c>
      <c r="AH166" s="113">
        <v>2.8948363084238964</v>
      </c>
      <c r="AK166" s="115"/>
      <c r="AM166" s="116">
        <f t="shared" si="72"/>
        <v>3.4619977164176583</v>
      </c>
      <c r="AN166" s="113">
        <v>2.2245014455555592</v>
      </c>
      <c r="AO166" s="113">
        <v>3.9959581605945802</v>
      </c>
      <c r="AP166" s="113">
        <v>2.9280372722407364</v>
      </c>
      <c r="AS166" s="115"/>
      <c r="AU166" s="116">
        <f t="shared" si="73"/>
        <v>3.1612595493468678</v>
      </c>
      <c r="AV166" s="113">
        <v>2.0748333347324275</v>
      </c>
      <c r="AW166" s="113">
        <v>4.6274804925800312</v>
      </c>
      <c r="AX166" s="113">
        <v>2.7814648207281443</v>
      </c>
      <c r="BA166" s="115"/>
      <c r="BC166" s="116">
        <f t="shared" si="74"/>
        <v>1.4627137217859403</v>
      </c>
      <c r="BD166" s="113">
        <v>0.98318045413318034</v>
      </c>
      <c r="BE166" s="113">
        <v>2.2772961006094792</v>
      </c>
      <c r="BF166" s="113">
        <v>1.1276646106151618</v>
      </c>
      <c r="BI166" s="115"/>
      <c r="BK166" s="116">
        <f t="shared" si="75"/>
        <v>1.8699961722840452</v>
      </c>
      <c r="BL166" s="113">
        <v>1.1276646106151618</v>
      </c>
      <c r="BM166" s="113">
        <v>2.9907098432714863</v>
      </c>
      <c r="BN166" s="113">
        <v>1.4916140629654873</v>
      </c>
      <c r="BS166" s="116">
        <f t="shared" si="76"/>
        <v>0.75794546292343679</v>
      </c>
      <c r="BT166" s="113">
        <v>0.17490012083610607</v>
      </c>
      <c r="BU166" s="113">
        <v>2.0989362679342043</v>
      </c>
      <c r="BV166" s="113">
        <v>0</v>
      </c>
      <c r="CA166" s="116">
        <f t="shared" si="77"/>
        <v>1.9774374334303555</v>
      </c>
      <c r="CB166" s="113">
        <v>1.3985853562081032</v>
      </c>
      <c r="CC166" s="113">
        <v>2.6727607458104585</v>
      </c>
      <c r="CD166" s="113">
        <v>1.8609661982725045</v>
      </c>
      <c r="CI166" s="116">
        <f t="shared" si="78"/>
        <v>2.9845759278904196</v>
      </c>
      <c r="CJ166" s="113">
        <v>1.7372291798772586</v>
      </c>
      <c r="CK166" s="113">
        <v>4.2549331015042755</v>
      </c>
      <c r="CL166" s="113">
        <v>2.9615655022897243</v>
      </c>
      <c r="CQ166" s="116">
        <f t="shared" si="79"/>
        <v>2.8629130403513763</v>
      </c>
      <c r="CR166" s="113">
        <v>1.5925793688698553</v>
      </c>
      <c r="CS166" s="113">
        <v>4.9625765287266788</v>
      </c>
      <c r="CT166" s="113">
        <v>0.76324955197607425</v>
      </c>
      <c r="CY166" s="113">
        <v>45920</v>
      </c>
      <c r="CZ166" s="113">
        <v>24.362916666666663</v>
      </c>
      <c r="DA166" s="113">
        <v>22.4</v>
      </c>
    </row>
    <row r="167" spans="4:105">
      <c r="D167" s="115">
        <f t="shared" si="80"/>
        <v>166</v>
      </c>
      <c r="E167" s="116">
        <f t="shared" si="56"/>
        <v>1.6559633820098172</v>
      </c>
      <c r="F167" s="116">
        <f t="shared" si="57"/>
        <v>-4.4036617990182769e-002</v>
      </c>
      <c r="G167" s="116" t="str">
        <f t="shared" si="58"/>
        <v/>
      </c>
      <c r="H167" s="119" t="str">
        <f t="shared" si="59"/>
        <v/>
      </c>
      <c r="I167" s="119">
        <f t="shared" si="81"/>
        <v>0.32601751535932061</v>
      </c>
      <c r="K167" s="116">
        <f t="shared" si="60"/>
        <v>3.4256733110401441</v>
      </c>
      <c r="L167" s="116">
        <f t="shared" si="61"/>
        <v>3.1078437100834653</v>
      </c>
      <c r="M167" s="116">
        <f t="shared" si="62"/>
        <v>3.5584264952684417</v>
      </c>
      <c r="N167" s="116">
        <f t="shared" si="63"/>
        <v>3.345784315231414</v>
      </c>
      <c r="O167" s="116">
        <f t="shared" si="64"/>
        <v>2.4183873360645198</v>
      </c>
      <c r="P167" s="116">
        <f t="shared" si="65"/>
        <v>2.8561329386425349</v>
      </c>
      <c r="Q167" s="116">
        <f t="shared" si="66"/>
        <v>1.6559633820098172</v>
      </c>
      <c r="R167" s="116">
        <f t="shared" si="67"/>
        <v>1.8790908024364714</v>
      </c>
      <c r="S167" s="116">
        <f t="shared" si="68"/>
        <v>3.2765366676542214</v>
      </c>
      <c r="T167" s="116">
        <f t="shared" si="69"/>
        <v>3.2321709560936149</v>
      </c>
      <c r="W167" s="116">
        <f t="shared" si="70"/>
        <v>3.4256733110401441</v>
      </c>
      <c r="X167" s="113">
        <v>2.381462996927302</v>
      </c>
      <c r="Y167" s="113">
        <v>5.9429507161175064</v>
      </c>
      <c r="Z167" s="113">
        <v>1.9526062200756238</v>
      </c>
      <c r="AC167" s="115"/>
      <c r="AE167" s="116">
        <f t="shared" si="71"/>
        <v>3.1078437100834653</v>
      </c>
      <c r="AF167" s="113">
        <v>1.3206557146927791</v>
      </c>
      <c r="AG167" s="113">
        <v>6.2756298191880493</v>
      </c>
      <c r="AH167" s="113">
        <v>1.7272455963695672</v>
      </c>
      <c r="AK167" s="115"/>
      <c r="AM167" s="116">
        <f t="shared" si="72"/>
        <v>3.5584264952684417</v>
      </c>
      <c r="AN167" s="113">
        <v>2.0840752981344042</v>
      </c>
      <c r="AO167" s="113">
        <v>5.1642467704612596</v>
      </c>
      <c r="AP167" s="113">
        <v>1.9526062200756238</v>
      </c>
      <c r="AS167" s="115"/>
      <c r="AU167" s="116">
        <f t="shared" si="73"/>
        <v>3.345784315231414</v>
      </c>
      <c r="AV167" s="113">
        <v>3.584253266541257</v>
      </c>
      <c r="AW167" s="113">
        <v>5.062513572988987</v>
      </c>
      <c r="AX167" s="113">
        <v>1.3905861061639977</v>
      </c>
      <c r="BA167" s="115"/>
      <c r="BC167" s="116">
        <f t="shared" si="74"/>
        <v>2.4183873360645198</v>
      </c>
      <c r="BD167" s="113">
        <v>2.0094631533885945</v>
      </c>
      <c r="BE167" s="113">
        <v>4.4496901681119949</v>
      </c>
      <c r="BF167" s="113">
        <v>0.79600868669297065</v>
      </c>
      <c r="BI167" s="115"/>
      <c r="BK167" s="116">
        <f t="shared" si="75"/>
        <v>2.8561329386425349</v>
      </c>
      <c r="BL167" s="113">
        <v>2.1886717261499258</v>
      </c>
      <c r="BM167" s="113">
        <v>5.4688405821400377</v>
      </c>
      <c r="BN167" s="113">
        <v>0.91088650763764212</v>
      </c>
      <c r="BS167" s="116">
        <f t="shared" si="76"/>
        <v>1.6559633820098172</v>
      </c>
      <c r="BT167" s="113">
        <v>1.1384503546756044</v>
      </c>
      <c r="BU167" s="113">
        <v>3.8294397913538467</v>
      </c>
      <c r="BV167" s="113">
        <v>0</v>
      </c>
      <c r="CA167" s="116">
        <f t="shared" si="77"/>
        <v>1.8790908024364714</v>
      </c>
      <c r="CB167" s="113">
        <v>1.3584674019253324</v>
      </c>
      <c r="CC167" s="113">
        <v>3.6997286120916621</v>
      </c>
      <c r="CD167" s="113">
        <v>0.57907639329241944</v>
      </c>
      <c r="CI167" s="116">
        <f t="shared" si="78"/>
        <v>3.2765366676542214</v>
      </c>
      <c r="CJ167" s="113">
        <v>3.8964380289455978</v>
      </c>
      <c r="CK167" s="113">
        <v>4.1349908017495043</v>
      </c>
      <c r="CL167" s="113">
        <v>1.7981811722675611</v>
      </c>
      <c r="CQ167" s="116">
        <f t="shared" si="79"/>
        <v>3.2321709560936149</v>
      </c>
      <c r="CR167" s="113">
        <v>3.0443121026719715</v>
      </c>
      <c r="CS167" s="113">
        <v>5.722841430335377</v>
      </c>
      <c r="CT167" s="113">
        <v>0.74150048185185313</v>
      </c>
      <c r="CY167" s="113">
        <v>45921</v>
      </c>
      <c r="CZ167" s="113">
        <v>24.580416666666661</v>
      </c>
      <c r="DA167" s="113">
        <v>25.6</v>
      </c>
    </row>
    <row r="168" spans="4:105">
      <c r="D168" s="115">
        <f t="shared" si="80"/>
        <v>167</v>
      </c>
      <c r="E168" s="116">
        <f t="shared" si="56"/>
        <v>3.2752993167314455</v>
      </c>
      <c r="F168" s="116">
        <f t="shared" si="57"/>
        <v>1.5752993167314455</v>
      </c>
      <c r="G168" s="116">
        <f t="shared" si="58"/>
        <v>1.5752993167314455</v>
      </c>
      <c r="H168" s="119">
        <f t="shared" si="59"/>
        <v>2.9730709057625552e-003</v>
      </c>
      <c r="I168" s="119">
        <f t="shared" si="81"/>
        <v>0.64482400812685114</v>
      </c>
      <c r="K168" s="116">
        <f t="shared" si="60"/>
        <v>5.9414310690895205</v>
      </c>
      <c r="L168" s="116">
        <f t="shared" si="61"/>
        <v>5.953828684761727</v>
      </c>
      <c r="M168" s="116">
        <f t="shared" si="62"/>
        <v>6.2222634472013958</v>
      </c>
      <c r="N168" s="116">
        <f t="shared" si="63"/>
        <v>6.1507462381108846</v>
      </c>
      <c r="O168" s="116">
        <f t="shared" si="64"/>
        <v>3.6767870007202119</v>
      </c>
      <c r="P168" s="116">
        <f t="shared" si="65"/>
        <v>4.7637048475405495</v>
      </c>
      <c r="Q168" s="116">
        <f t="shared" si="66"/>
        <v>3.2752993167314455</v>
      </c>
      <c r="R168" s="116">
        <f t="shared" si="67"/>
        <v>3.5228481001582708</v>
      </c>
      <c r="S168" s="116">
        <f t="shared" si="68"/>
        <v>5.9128737285541675</v>
      </c>
      <c r="T168" s="116">
        <f t="shared" si="69"/>
        <v>5.871603082756522</v>
      </c>
      <c r="W168" s="116">
        <f t="shared" si="70"/>
        <v>5.9414310690895205</v>
      </c>
      <c r="X168" s="113">
        <v>4.8913469324415972</v>
      </c>
      <c r="Y168" s="113">
        <v>6.0249545655381365</v>
      </c>
      <c r="Z168" s="113">
        <v>6.9079917092888259</v>
      </c>
      <c r="AC168" s="115"/>
      <c r="AE168" s="116">
        <f t="shared" si="71"/>
        <v>5.953828684761727</v>
      </c>
      <c r="AF168" s="113">
        <v>3.8317103209855126</v>
      </c>
      <c r="AG168" s="113">
        <v>7.5740359886752326</v>
      </c>
      <c r="AH168" s="113">
        <v>6.4557397446244345</v>
      </c>
      <c r="AK168" s="115"/>
      <c r="AM168" s="116">
        <f t="shared" si="72"/>
        <v>6.2222634472013958</v>
      </c>
      <c r="AN168" s="113">
        <v>3.2784899567236616</v>
      </c>
      <c r="AO168" s="113">
        <v>7.0037495236797609</v>
      </c>
      <c r="AP168" s="113">
        <v>5.4407773707230316</v>
      </c>
      <c r="AS168" s="115"/>
      <c r="AU168" s="116">
        <f t="shared" si="73"/>
        <v>6.1507462381108846</v>
      </c>
      <c r="AV168" s="113">
        <v>5.2638430908823164</v>
      </c>
      <c r="AW168" s="113">
        <v>6.1630600018996367</v>
      </c>
      <c r="AX168" s="113">
        <v>7.0253356215507035</v>
      </c>
      <c r="BA168" s="115"/>
      <c r="BC168" s="116">
        <f t="shared" si="74"/>
        <v>3.6767870007202119</v>
      </c>
      <c r="BD168" s="113">
        <v>2.2245014455555592</v>
      </c>
      <c r="BE168" s="113">
        <v>5.155768402040267</v>
      </c>
      <c r="BF168" s="113">
        <v>3.6500911545648078</v>
      </c>
      <c r="BI168" s="115"/>
      <c r="BK168" s="116">
        <f t="shared" si="75"/>
        <v>4.7637048475405495</v>
      </c>
      <c r="BL168" s="113">
        <v>3.5018747618398804</v>
      </c>
      <c r="BM168" s="113">
        <v>5.3636892666325622</v>
      </c>
      <c r="BN168" s="113">
        <v>5.4255505141492044</v>
      </c>
      <c r="BS168" s="116">
        <f t="shared" si="76"/>
        <v>3.2752993167314455</v>
      </c>
      <c r="BT168" s="113">
        <v>2.6788011449000986</v>
      </c>
      <c r="BU168" s="113">
        <v>2.0989362679342043</v>
      </c>
      <c r="BV168" s="113">
        <v>5.048160537360034</v>
      </c>
      <c r="CA168" s="116">
        <f t="shared" si="77"/>
        <v>3.5228481001582708</v>
      </c>
      <c r="CB168" s="113">
        <v>3.2418949082090736</v>
      </c>
      <c r="CC168" s="113">
        <v>2.6727607458104585</v>
      </c>
      <c r="CD168" s="113">
        <v>4.6538886464552807</v>
      </c>
      <c r="CI168" s="116">
        <f t="shared" si="78"/>
        <v>5.9128737285541675</v>
      </c>
      <c r="CJ168" s="113">
        <v>5.7272897361839004</v>
      </c>
      <c r="CK168" s="113">
        <v>3.906342628492208</v>
      </c>
      <c r="CL168" s="113">
        <v>8.1049888209863941</v>
      </c>
      <c r="CQ168" s="116">
        <f t="shared" si="79"/>
        <v>5.871603082756522</v>
      </c>
      <c r="CR168" s="113">
        <v>4.4995251137793106</v>
      </c>
      <c r="CS168" s="113">
        <v>5.4688405821400377</v>
      </c>
      <c r="CT168" s="113">
        <v>6.2743655833730054</v>
      </c>
      <c r="CY168" s="113">
        <v>45922</v>
      </c>
      <c r="CZ168" s="113">
        <v>24.237083333333331</v>
      </c>
      <c r="DA168" s="113">
        <v>22.5</v>
      </c>
    </row>
    <row r="169" spans="4:105">
      <c r="D169" s="115">
        <f t="shared" si="80"/>
        <v>168</v>
      </c>
      <c r="E169" s="116">
        <f t="shared" si="56"/>
        <v>2.9649010421832642</v>
      </c>
      <c r="F169" s="116">
        <f t="shared" si="57"/>
        <v>1.2649010421832643</v>
      </c>
      <c r="G169" s="116">
        <f t="shared" si="58"/>
        <v>1.2649010421832643</v>
      </c>
      <c r="H169" s="119">
        <f t="shared" si="59"/>
        <v>2.3872545663173833e-003</v>
      </c>
      <c r="I169" s="119">
        <f t="shared" si="81"/>
        <v>0.58371439946074699</v>
      </c>
      <c r="K169" s="116">
        <f t="shared" si="60"/>
        <v>5.659022838313807</v>
      </c>
      <c r="L169" s="116">
        <f t="shared" si="61"/>
        <v>5.0215939570898387</v>
      </c>
      <c r="M169" s="116">
        <f t="shared" si="62"/>
        <v>4.9841445949310668</v>
      </c>
      <c r="N169" s="116">
        <f t="shared" si="63"/>
        <v>6.2007528955265689</v>
      </c>
      <c r="O169" s="116">
        <f t="shared" si="64"/>
        <v>4.5990286100741491</v>
      </c>
      <c r="P169" s="116">
        <f t="shared" si="65"/>
        <v>5.5245072748945541</v>
      </c>
      <c r="Q169" s="116">
        <f t="shared" si="66"/>
        <v>2.9649010421832642</v>
      </c>
      <c r="R169" s="116">
        <f t="shared" si="67"/>
        <v>2.6137487082112836</v>
      </c>
      <c r="S169" s="116">
        <f t="shared" si="68"/>
        <v>4.1770324600637672</v>
      </c>
      <c r="T169" s="116">
        <f t="shared" si="69"/>
        <v>4.8913091157244111</v>
      </c>
      <c r="W169" s="116">
        <f t="shared" si="70"/>
        <v>5.659022838313807</v>
      </c>
      <c r="X169" s="113">
        <v>6.8209136482996877</v>
      </c>
      <c r="Y169" s="113">
        <v>2.6423825257827462</v>
      </c>
      <c r="Z169" s="113">
        <v>7.5137723408589894</v>
      </c>
      <c r="AC169" s="115"/>
      <c r="AE169" s="116">
        <f t="shared" si="71"/>
        <v>5.0215939570898387</v>
      </c>
      <c r="AF169" s="113">
        <v>4.5575252762922345</v>
      </c>
      <c r="AG169" s="113">
        <v>2.538388086098311</v>
      </c>
      <c r="AH169" s="113">
        <v>7.9688685088789706</v>
      </c>
      <c r="AK169" s="115"/>
      <c r="AM169" s="116">
        <f t="shared" si="72"/>
        <v>4.9841445949310668</v>
      </c>
      <c r="AN169" s="113">
        <v>5.2638430908823164</v>
      </c>
      <c r="AO169" s="113">
        <v>2.356638455070021</v>
      </c>
      <c r="AP169" s="113">
        <v>7.6116507347921134</v>
      </c>
      <c r="AS169" s="115"/>
      <c r="AU169" s="116">
        <f t="shared" si="73"/>
        <v>6.2007528955265689</v>
      </c>
      <c r="AV169" s="113">
        <v>8.0583990845652576</v>
      </c>
      <c r="AW169" s="113">
        <v>2.4391223314917654</v>
      </c>
      <c r="AX169" s="113">
        <v>8.1047372705226834</v>
      </c>
      <c r="BA169" s="115"/>
      <c r="BC169" s="116">
        <f t="shared" si="74"/>
        <v>4.5990286100741491</v>
      </c>
      <c r="BD169" s="113">
        <v>8.1880133727430522</v>
      </c>
      <c r="BE169" s="113">
        <v>1.4844577358471838</v>
      </c>
      <c r="BF169" s="113">
        <v>4.1246147216322129</v>
      </c>
      <c r="BI169" s="115"/>
      <c r="BK169" s="116">
        <f t="shared" si="75"/>
        <v>5.5245072748945541</v>
      </c>
      <c r="BL169" s="113">
        <v>7.8957646363234746</v>
      </c>
      <c r="BM169" s="113">
        <v>2.7494115309150247</v>
      </c>
      <c r="BN169" s="113">
        <v>5.9283456574451634</v>
      </c>
      <c r="BS169" s="116">
        <f t="shared" si="76"/>
        <v>2.9649010421832642</v>
      </c>
      <c r="BT169" s="113">
        <v>3.6846901636176219</v>
      </c>
      <c r="BU169" s="113">
        <v>0.76766470949758547</v>
      </c>
      <c r="BV169" s="113">
        <v>4.4423482534345862</v>
      </c>
      <c r="CA169" s="116">
        <f t="shared" si="77"/>
        <v>2.6137487082112836</v>
      </c>
      <c r="CB169" s="113">
        <v>1.6763732654311618</v>
      </c>
      <c r="CC169" s="113">
        <v>1.4309799862798671</v>
      </c>
      <c r="CD169" s="113">
        <v>4.733892872922822</v>
      </c>
      <c r="CI169" s="116">
        <f t="shared" si="78"/>
        <v>4.1770324600637672</v>
      </c>
      <c r="CJ169" s="113">
        <v>4.4007441517430586</v>
      </c>
      <c r="CK169" s="113">
        <v>2.2875254657559205</v>
      </c>
      <c r="CL169" s="113">
        <v>5.8428277626923224</v>
      </c>
      <c r="CQ169" s="116">
        <f t="shared" si="79"/>
        <v>4.8913091157244111</v>
      </c>
      <c r="CR169" s="113">
        <v>6.8007053981079375</v>
      </c>
      <c r="CS169" s="113">
        <v>3.3273097683722481</v>
      </c>
      <c r="CT169" s="113">
        <v>6.455308463076574</v>
      </c>
      <c r="CY169" s="113">
        <v>45923</v>
      </c>
      <c r="CZ169" s="113">
        <v>23.42583333333333</v>
      </c>
      <c r="DA169" s="113">
        <v>21.5</v>
      </c>
    </row>
    <row r="170" spans="4:105">
      <c r="D170" s="115">
        <f t="shared" si="80"/>
        <v>169</v>
      </c>
      <c r="E170" s="116">
        <f t="shared" si="56"/>
        <v>2.0806146024317385</v>
      </c>
      <c r="F170" s="116">
        <f t="shared" si="57"/>
        <v>0.3806146024317385</v>
      </c>
      <c r="G170" s="116">
        <f t="shared" si="58"/>
        <v>0.3806146024317385</v>
      </c>
      <c r="H170" s="119">
        <f t="shared" si="59"/>
        <v>7.1833599416909792e-004</v>
      </c>
      <c r="I170" s="119">
        <f t="shared" si="81"/>
        <v>0.40962065373803941</v>
      </c>
      <c r="K170" s="116">
        <f t="shared" si="60"/>
        <v>5.8712527875903371</v>
      </c>
      <c r="L170" s="116">
        <f t="shared" si="61"/>
        <v>5.2898040316863915</v>
      </c>
      <c r="M170" s="116">
        <f t="shared" si="62"/>
        <v>4.163193383023998</v>
      </c>
      <c r="N170" s="116">
        <f t="shared" si="63"/>
        <v>5.4631076824255898</v>
      </c>
      <c r="O170" s="116">
        <f t="shared" si="64"/>
        <v>4.4025338901386126</v>
      </c>
      <c r="P170" s="116">
        <f t="shared" si="65"/>
        <v>4.3968188101914318</v>
      </c>
      <c r="Q170" s="116">
        <f t="shared" si="66"/>
        <v>2.0806146024317385</v>
      </c>
      <c r="R170" s="116">
        <f t="shared" si="67"/>
        <v>2.6493856948274654</v>
      </c>
      <c r="S170" s="116">
        <f t="shared" si="68"/>
        <v>4.4646617484025164</v>
      </c>
      <c r="T170" s="116">
        <f t="shared" si="69"/>
        <v>4.5329048341019993</v>
      </c>
      <c r="W170" s="116">
        <f t="shared" si="70"/>
        <v>5.8712527875903371</v>
      </c>
      <c r="X170" s="113">
        <v>6.600709846914798</v>
      </c>
      <c r="Y170" s="113">
        <v>6.252225894403213</v>
      </c>
      <c r="Z170" s="113">
        <v>4.7608226214530029</v>
      </c>
      <c r="AC170" s="115"/>
      <c r="AE170" s="116">
        <f t="shared" si="71"/>
        <v>5.2898040316863915</v>
      </c>
      <c r="AF170" s="113">
        <v>6.6894721004618045</v>
      </c>
      <c r="AG170" s="113">
        <v>4.7878840862362679</v>
      </c>
      <c r="AH170" s="113">
        <v>4.3920559083611037</v>
      </c>
      <c r="AK170" s="115"/>
      <c r="AM170" s="116">
        <f t="shared" si="72"/>
        <v>4.163193383023998</v>
      </c>
      <c r="AN170" s="113">
        <v>5.1487862446753656</v>
      </c>
      <c r="AO170" s="113">
        <v>4.3526218965784258</v>
      </c>
      <c r="AP170" s="113">
        <v>3.9737648694695706</v>
      </c>
      <c r="AS170" s="115"/>
      <c r="AU170" s="116">
        <f t="shared" si="73"/>
        <v>5.4631076824255898</v>
      </c>
      <c r="AV170" s="113">
        <v>6.1205235816362027</v>
      </c>
      <c r="AW170" s="113">
        <v>5.7243778724354266</v>
      </c>
      <c r="AX170" s="113">
        <v>4.5444215932051391</v>
      </c>
      <c r="BA170" s="115"/>
      <c r="BC170" s="116">
        <f t="shared" si="74"/>
        <v>4.4025338901386126</v>
      </c>
      <c r="BD170" s="113">
        <v>5.646929025035706</v>
      </c>
      <c r="BE170" s="113">
        <v>4.1234937106866214</v>
      </c>
      <c r="BF170" s="113">
        <v>3.4371789346935113</v>
      </c>
      <c r="BI170" s="115"/>
      <c r="BK170" s="116">
        <f t="shared" si="75"/>
        <v>4.3968188101914318</v>
      </c>
      <c r="BL170" s="113">
        <v>5.7475654814782686</v>
      </c>
      <c r="BM170" s="113">
        <v>3.6045674016080991</v>
      </c>
      <c r="BN170" s="113">
        <v>3.8383235474879278</v>
      </c>
      <c r="BS170" s="116">
        <f t="shared" si="76"/>
        <v>2.0806146024317385</v>
      </c>
      <c r="BT170" s="113">
        <v>2.2039996890848843</v>
      </c>
      <c r="BU170" s="113">
        <v>3.4554233029466679</v>
      </c>
      <c r="BV170" s="113">
        <v>0.58242081526366396</v>
      </c>
      <c r="CA170" s="116">
        <f t="shared" si="77"/>
        <v>2.6493856948274654</v>
      </c>
      <c r="CB170" s="113">
        <v>1.6484601311082592</v>
      </c>
      <c r="CC170" s="113">
        <v>4.7013136891363043</v>
      </c>
      <c r="CD170" s="113">
        <v>1.5983832642378322</v>
      </c>
      <c r="CI170" s="116">
        <f t="shared" si="78"/>
        <v>4.4646617484025164</v>
      </c>
      <c r="CJ170" s="113">
        <v>3.7560055155071601</v>
      </c>
      <c r="CK170" s="113">
        <v>6.792337009626662</v>
      </c>
      <c r="CL170" s="113">
        <v>2.8456427200737267</v>
      </c>
      <c r="CQ170" s="116">
        <f t="shared" si="79"/>
        <v>4.5329048341019993</v>
      </c>
      <c r="CR170" s="113">
        <v>6.1785434936104382</v>
      </c>
      <c r="CS170" s="113">
        <v>5.5511184720678752</v>
      </c>
      <c r="CT170" s="113">
        <v>3.5146911961361229</v>
      </c>
      <c r="CY170" s="113">
        <v>45924</v>
      </c>
      <c r="CZ170" s="113">
        <v>23.046666666666667</v>
      </c>
      <c r="DA170" s="113">
        <v>21.8</v>
      </c>
    </row>
    <row r="171" spans="4:105">
      <c r="D171" s="115">
        <f t="shared" si="80"/>
        <v>170</v>
      </c>
      <c r="E171" s="116">
        <f t="shared" si="56"/>
        <v>1.0862200670032693</v>
      </c>
      <c r="F171" s="116">
        <f t="shared" si="57"/>
        <v>-0.61377993299673062</v>
      </c>
      <c r="G171" s="116" t="str">
        <f t="shared" si="58"/>
        <v/>
      </c>
      <c r="H171" s="119" t="str">
        <f t="shared" si="59"/>
        <v/>
      </c>
      <c r="I171" s="119">
        <f t="shared" si="81"/>
        <v>0.21384939499570482</v>
      </c>
      <c r="K171" s="116">
        <f t="shared" si="60"/>
        <v>4.1650098860142206</v>
      </c>
      <c r="L171" s="116">
        <f t="shared" si="61"/>
        <v>3.6350075251073082</v>
      </c>
      <c r="M171" s="116">
        <f t="shared" si="62"/>
        <v>2.7794390573615817</v>
      </c>
      <c r="N171" s="116">
        <f t="shared" si="63"/>
        <v>3.5481353997989271</v>
      </c>
      <c r="O171" s="116">
        <f t="shared" si="64"/>
        <v>2.0632358814348044</v>
      </c>
      <c r="P171" s="116">
        <f t="shared" si="65"/>
        <v>2.8037249024755142</v>
      </c>
      <c r="Q171" s="116">
        <f t="shared" si="66"/>
        <v>1.0862200670032693</v>
      </c>
      <c r="R171" s="116">
        <f t="shared" si="67"/>
        <v>1.6874238890514779</v>
      </c>
      <c r="S171" s="116">
        <f t="shared" si="68"/>
        <v>2.7541189279343441</v>
      </c>
      <c r="T171" s="116">
        <f t="shared" si="69"/>
        <v>2.7277757288064461</v>
      </c>
      <c r="W171" s="116">
        <f t="shared" si="70"/>
        <v>4.1650098860142206</v>
      </c>
      <c r="X171" s="113">
        <v>5.406225556909134</v>
      </c>
      <c r="Y171" s="113">
        <v>0.16397119720188699</v>
      </c>
      <c r="Z171" s="113">
        <v>6.9248329039316419</v>
      </c>
      <c r="AC171" s="115"/>
      <c r="AE171" s="116">
        <f t="shared" si="71"/>
        <v>3.6350075251073082</v>
      </c>
      <c r="AF171" s="113">
        <v>5.539485075687506</v>
      </c>
      <c r="AG171" s="113">
        <v>0.63680694935437643</v>
      </c>
      <c r="AH171" s="113">
        <v>4.7287305502800416</v>
      </c>
      <c r="AK171" s="115"/>
      <c r="AM171" s="116">
        <f t="shared" si="72"/>
        <v>2.7794390573615817</v>
      </c>
      <c r="AN171" s="113">
        <v>4.9802519445077396</v>
      </c>
      <c r="AO171" s="113">
        <v>0.98382718321132201</v>
      </c>
      <c r="AP171" s="113">
        <v>4.5750509315118411</v>
      </c>
      <c r="AS171" s="115"/>
      <c r="AU171" s="116">
        <f t="shared" si="73"/>
        <v>3.5481353997989271</v>
      </c>
      <c r="AV171" s="113">
        <v>4.75760698630907</v>
      </c>
      <c r="AW171" s="113">
        <v>0.66365293719360152</v>
      </c>
      <c r="AX171" s="113">
        <v>5.2231462758941101</v>
      </c>
      <c r="BA171" s="115"/>
      <c r="BC171" s="116">
        <f t="shared" si="74"/>
        <v>2.0632358814348044</v>
      </c>
      <c r="BD171" s="113">
        <v>4.0420080607854407</v>
      </c>
      <c r="BE171" s="113">
        <v>0.27092405946186215</v>
      </c>
      <c r="BF171" s="113">
        <v>1.8767755240571107</v>
      </c>
      <c r="BI171" s="115"/>
      <c r="BK171" s="116">
        <f t="shared" si="75"/>
        <v>2.8037249024755142</v>
      </c>
      <c r="BL171" s="113">
        <v>5.601129666609296</v>
      </c>
      <c r="BM171" s="113">
        <v>0.45545922012189582</v>
      </c>
      <c r="BN171" s="113">
        <v>2.3545858206953505</v>
      </c>
      <c r="BS171" s="116">
        <f t="shared" si="76"/>
        <v>1.0862200670032693</v>
      </c>
      <c r="BT171" s="113">
        <v>1.8839544355522959</v>
      </c>
      <c r="BU171" s="113">
        <v>0</v>
      </c>
      <c r="BV171" s="113">
        <v>1.3747057654575123</v>
      </c>
      <c r="CA171" s="116">
        <f t="shared" si="77"/>
        <v>1.6874238890514779</v>
      </c>
      <c r="CB171" s="113">
        <v>1.6209474541045368</v>
      </c>
      <c r="CC171" s="113">
        <v>0.33971388259572266</v>
      </c>
      <c r="CD171" s="113">
        <v>3.1016103304541742</v>
      </c>
      <c r="CI171" s="116">
        <f t="shared" si="78"/>
        <v>2.7541189279343441</v>
      </c>
      <c r="CJ171" s="113">
        <v>3.0959018960054925</v>
      </c>
      <c r="CK171" s="113">
        <v>0.51256624134225981</v>
      </c>
      <c r="CL171" s="113">
        <v>4.6538886464552807</v>
      </c>
      <c r="CQ171" s="116">
        <f t="shared" si="79"/>
        <v>2.7277757288064461</v>
      </c>
      <c r="CR171" s="113">
        <v>6.0767003683896457</v>
      </c>
      <c r="CS171" s="113">
        <v>0.98382718321132201</v>
      </c>
      <c r="CT171" s="113">
        <v>4.4717242744015699</v>
      </c>
      <c r="CY171" s="113">
        <v>45925</v>
      </c>
      <c r="CZ171" s="113">
        <v>23.221250000000001</v>
      </c>
      <c r="DA171" s="113">
        <v>23.4</v>
      </c>
    </row>
    <row r="172" spans="4:105">
      <c r="D172" s="115">
        <f t="shared" si="80"/>
        <v>171</v>
      </c>
      <c r="E172" s="116">
        <f t="shared" si="56"/>
        <v>2.2689509917555424</v>
      </c>
      <c r="F172" s="116">
        <f t="shared" si="57"/>
        <v>0.56895099175554242</v>
      </c>
      <c r="G172" s="116">
        <f t="shared" si="58"/>
        <v>0.56895099175554242</v>
      </c>
      <c r="H172" s="119">
        <f t="shared" si="59"/>
        <v>1.0737842785984806e-003</v>
      </c>
      <c r="I172" s="119">
        <f t="shared" si="81"/>
        <v>0.4466993490559098</v>
      </c>
      <c r="K172" s="116">
        <f t="shared" si="60"/>
        <v>6.1420691039003019</v>
      </c>
      <c r="L172" s="116">
        <f t="shared" si="61"/>
        <v>5.9534777950892392</v>
      </c>
      <c r="M172" s="116">
        <f t="shared" si="62"/>
        <v>5.0831403008772753</v>
      </c>
      <c r="N172" s="116">
        <f t="shared" si="63"/>
        <v>5.4361910824036341</v>
      </c>
      <c r="O172" s="116">
        <f t="shared" si="64"/>
        <v>2.5341285222666703</v>
      </c>
      <c r="P172" s="116">
        <f t="shared" si="65"/>
        <v>3.7505723235516406</v>
      </c>
      <c r="Q172" s="116">
        <f t="shared" si="66"/>
        <v>2.2689509917555424</v>
      </c>
      <c r="R172" s="116">
        <f t="shared" si="67"/>
        <v>3.7076084528803133</v>
      </c>
      <c r="S172" s="116">
        <f t="shared" si="68"/>
        <v>4.7522847956016809</v>
      </c>
      <c r="T172" s="116">
        <f t="shared" si="69"/>
        <v>5.2235339049991332</v>
      </c>
      <c r="W172" s="116">
        <f t="shared" si="70"/>
        <v>6.1420691039003019</v>
      </c>
      <c r="X172" s="113">
        <v>6.3650902844848849</v>
      </c>
      <c r="Y172" s="113">
        <v>4.9062170958166869</v>
      </c>
      <c r="Z172" s="113">
        <v>7.1548999313993358</v>
      </c>
      <c r="AC172" s="115"/>
      <c r="AE172" s="116">
        <f t="shared" si="71"/>
        <v>5.9534777950892392</v>
      </c>
      <c r="AF172" s="113">
        <v>5.8446570434183958</v>
      </c>
      <c r="AG172" s="113">
        <v>5.6588112850996177</v>
      </c>
      <c r="AH172" s="113">
        <v>6.3569650567497034</v>
      </c>
      <c r="AK172" s="115"/>
      <c r="AM172" s="116">
        <f t="shared" si="72"/>
        <v>5.0831403008772753</v>
      </c>
      <c r="AN172" s="113">
        <v>5.9763023334092864</v>
      </c>
      <c r="AO172" s="113">
        <v>5.2847650515654925</v>
      </c>
      <c r="AP172" s="113">
        <v>4.881515550189059</v>
      </c>
      <c r="AS172" s="115"/>
      <c r="AU172" s="116">
        <f t="shared" si="73"/>
        <v>5.4361910824036341</v>
      </c>
      <c r="AV172" s="113">
        <v>5.4176510610390576</v>
      </c>
      <c r="AW172" s="113">
        <v>4.9625765287266788</v>
      </c>
      <c r="AX172" s="113">
        <v>5.9283456574451634</v>
      </c>
      <c r="BA172" s="115"/>
      <c r="BC172" s="116">
        <f t="shared" si="74"/>
        <v>2.5341285222666703</v>
      </c>
      <c r="BD172" s="113">
        <v>3.7528428037556831</v>
      </c>
      <c r="BE172" s="113">
        <v>2.4021888755904413</v>
      </c>
      <c r="BF172" s="113">
        <v>1.4473538874538869</v>
      </c>
      <c r="BI172" s="115"/>
      <c r="BK172" s="116">
        <f t="shared" si="75"/>
        <v>3.7505723235516406</v>
      </c>
      <c r="BL172" s="113">
        <v>5.4467935587854814</v>
      </c>
      <c r="BM172" s="113">
        <v>3.5838030327196475</v>
      </c>
      <c r="BN172" s="113">
        <v>2.2211203791497929</v>
      </c>
      <c r="BS172" s="116">
        <f t="shared" si="76"/>
        <v>2.2689509917555424</v>
      </c>
      <c r="BT172" s="113">
        <v>1.7808937226550166</v>
      </c>
      <c r="BU172" s="113">
        <v>2.6713734319162601</v>
      </c>
      <c r="BV172" s="113">
        <v>2.3545858206953505</v>
      </c>
      <c r="CA172" s="116">
        <f t="shared" si="77"/>
        <v>3.7076084528803133</v>
      </c>
      <c r="CB172" s="113">
        <v>3.2601482890384332</v>
      </c>
      <c r="CC172" s="113">
        <v>2.7811722123279954</v>
      </c>
      <c r="CD172" s="113">
        <v>5.0815048572745116</v>
      </c>
      <c r="CI172" s="116">
        <f t="shared" si="78"/>
        <v>4.7522847956016809</v>
      </c>
      <c r="CJ172" s="113">
        <v>4.5756545318270003</v>
      </c>
      <c r="CK172" s="113">
        <v>3.4160873607606104</v>
      </c>
      <c r="CL172" s="113">
        <v>6.2651124942174325</v>
      </c>
      <c r="CQ172" s="116">
        <f t="shared" si="79"/>
        <v>5.2235339049991332</v>
      </c>
      <c r="CR172" s="113">
        <v>5.0573023772824737</v>
      </c>
      <c r="CS172" s="113">
        <v>4.0535347530469368</v>
      </c>
      <c r="CT172" s="113">
        <v>6.3935330569513287</v>
      </c>
      <c r="CY172" s="113">
        <v>45926</v>
      </c>
      <c r="CZ172" s="113">
        <v>23.645000000000007</v>
      </c>
      <c r="DA172" s="113">
        <v>25</v>
      </c>
    </row>
    <row r="173" spans="4:105">
      <c r="D173" s="115">
        <f t="shared" si="80"/>
        <v>172</v>
      </c>
      <c r="E173" s="116">
        <f t="shared" si="56"/>
        <v>2.0548066813228214</v>
      </c>
      <c r="F173" s="116">
        <f t="shared" si="57"/>
        <v>0.35480668132282145</v>
      </c>
      <c r="G173" s="116">
        <f t="shared" si="58"/>
        <v>0.35480668132282145</v>
      </c>
      <c r="H173" s="119">
        <f t="shared" si="59"/>
        <v>6.6962856531910676e-004</v>
      </c>
      <c r="I173" s="119">
        <f t="shared" si="81"/>
        <v>0.40453972356293688</v>
      </c>
      <c r="K173" s="116">
        <f t="shared" si="60"/>
        <v>6.0277581083245728</v>
      </c>
      <c r="L173" s="116">
        <f t="shared" si="61"/>
        <v>5.7397411839777854</v>
      </c>
      <c r="M173" s="116">
        <f t="shared" si="62"/>
        <v>4.7107506943465172</v>
      </c>
      <c r="N173" s="116">
        <f t="shared" si="63"/>
        <v>5.1979808427360217</v>
      </c>
      <c r="O173" s="116">
        <f t="shared" si="64"/>
        <v>3.177036868968075</v>
      </c>
      <c r="P173" s="116">
        <f t="shared" si="65"/>
        <v>4.2633207165524736</v>
      </c>
      <c r="Q173" s="116">
        <f t="shared" si="66"/>
        <v>2.0548066813228214</v>
      </c>
      <c r="R173" s="116">
        <f t="shared" si="67"/>
        <v>3.9418880240862095</v>
      </c>
      <c r="S173" s="116">
        <f t="shared" si="68"/>
        <v>4.5329855197281317</v>
      </c>
      <c r="T173" s="116">
        <f t="shared" si="69"/>
        <v>4.161102032196176</v>
      </c>
      <c r="W173" s="116">
        <f t="shared" si="70"/>
        <v>6.0277581083245728</v>
      </c>
      <c r="X173" s="113">
        <v>6.8362879144383522</v>
      </c>
      <c r="Y173" s="113">
        <v>5.2286379861441716</v>
      </c>
      <c r="Z173" s="113">
        <v>6.0183484243911956</v>
      </c>
      <c r="AC173" s="115"/>
      <c r="AE173" s="116">
        <f t="shared" si="71"/>
        <v>5.7397411839777854</v>
      </c>
      <c r="AF173" s="113">
        <v>6.0205980681934204</v>
      </c>
      <c r="AG173" s="113">
        <v>5.1106428081423827</v>
      </c>
      <c r="AH173" s="113">
        <v>6.0879826755975541</v>
      </c>
      <c r="AK173" s="115"/>
      <c r="AM173" s="116">
        <f t="shared" si="72"/>
        <v>4.7107506943465172</v>
      </c>
      <c r="AN173" s="113">
        <v>5.9101647938607895</v>
      </c>
      <c r="AO173" s="113">
        <v>4.0885142465139062</v>
      </c>
      <c r="AP173" s="113">
        <v>5.3329871421791282</v>
      </c>
      <c r="AS173" s="115"/>
      <c r="AU173" s="116">
        <f t="shared" si="73"/>
        <v>5.1979808427360217</v>
      </c>
      <c r="AV173" s="113">
        <v>6.1564216602716559</v>
      </c>
      <c r="AW173" s="113">
        <v>4.1829103889153378</v>
      </c>
      <c r="AX173" s="113">
        <v>5.254610479021073</v>
      </c>
      <c r="BA173" s="115"/>
      <c r="BC173" s="116">
        <f t="shared" si="74"/>
        <v>3.177036868968075</v>
      </c>
      <c r="BD173" s="113">
        <v>4.5794973118564455</v>
      </c>
      <c r="BE173" s="113">
        <v>2.4164241656039178</v>
      </c>
      <c r="BF173" s="113">
        <v>2.53518912944386</v>
      </c>
      <c r="BI173" s="115"/>
      <c r="BK173" s="116">
        <f t="shared" si="75"/>
        <v>4.2633207165524736</v>
      </c>
      <c r="BL173" s="113">
        <v>6.4113032171276778</v>
      </c>
      <c r="BM173" s="113">
        <v>3.1513770478703766</v>
      </c>
      <c r="BN173" s="113">
        <v>3.2272818846593654</v>
      </c>
      <c r="BS173" s="116">
        <f t="shared" si="76"/>
        <v>2.0548066813228214</v>
      </c>
      <c r="BT173" s="113">
        <v>2.4075388987649178</v>
      </c>
      <c r="BU173" s="113">
        <v>2.3163055731696778</v>
      </c>
      <c r="BV173" s="113">
        <v>1.4405755720338678</v>
      </c>
      <c r="CA173" s="116">
        <f t="shared" si="77"/>
        <v>3.9418880240862095</v>
      </c>
      <c r="CB173" s="113">
        <v>3.9587514938323833</v>
      </c>
      <c r="CC173" s="113">
        <v>2.6123020994051727</v>
      </c>
      <c r="CD173" s="113">
        <v>5.254610479021073</v>
      </c>
      <c r="CI173" s="116">
        <f t="shared" si="78"/>
        <v>4.5329855197281317</v>
      </c>
      <c r="CJ173" s="113">
        <v>4.709886088880741</v>
      </c>
      <c r="CK173" s="113">
        <v>3.6170336760994695</v>
      </c>
      <c r="CL173" s="113">
        <v>5.272036794204185</v>
      </c>
      <c r="CQ173" s="116">
        <f t="shared" si="79"/>
        <v>4.161102032196176</v>
      </c>
      <c r="CR173" s="113">
        <v>5.8216933732829164</v>
      </c>
      <c r="CS173" s="113">
        <v>3.4744583597545171</v>
      </c>
      <c r="CT173" s="113">
        <v>4.8477457046378341</v>
      </c>
      <c r="CY173" s="113">
        <v>45927</v>
      </c>
      <c r="CZ173" s="113">
        <v>24.002173913043482</v>
      </c>
      <c r="DA173" s="113">
        <v>24.1</v>
      </c>
    </row>
    <row r="174" spans="4:105">
      <c r="D174" s="115">
        <f t="shared" si="80"/>
        <v>173</v>
      </c>
      <c r="E174" s="116">
        <f t="shared" si="56"/>
        <v>0.72492742525237486</v>
      </c>
      <c r="F174" s="116">
        <f t="shared" si="57"/>
        <v>-0.9750725747476251</v>
      </c>
      <c r="G174" s="116" t="str">
        <f t="shared" si="58"/>
        <v/>
      </c>
      <c r="H174" s="119" t="str">
        <f t="shared" si="59"/>
        <v/>
      </c>
      <c r="I174" s="119">
        <f t="shared" si="81"/>
        <v>0.14271996625297825</v>
      </c>
      <c r="K174" s="116">
        <f t="shared" si="60"/>
        <v>4.1322162037584755</v>
      </c>
      <c r="L174" s="116">
        <f t="shared" si="61"/>
        <v>3.7443113637185772</v>
      </c>
      <c r="M174" s="116">
        <f t="shared" si="62"/>
        <v>3.1360210880752346</v>
      </c>
      <c r="N174" s="116">
        <f t="shared" si="63"/>
        <v>4.5208906165603784</v>
      </c>
      <c r="O174" s="116">
        <f t="shared" si="64"/>
        <v>1.6591175704026579</v>
      </c>
      <c r="P174" s="116">
        <f t="shared" si="65"/>
        <v>2.2000440350600194</v>
      </c>
      <c r="Q174" s="116">
        <f t="shared" si="66"/>
        <v>0.72492742525237486</v>
      </c>
      <c r="R174" s="116">
        <f t="shared" si="67"/>
        <v>2.3689957047540577</v>
      </c>
      <c r="S174" s="116">
        <f t="shared" si="68"/>
        <v>3.4413805809189384</v>
      </c>
      <c r="T174" s="116">
        <f t="shared" si="69"/>
        <v>1.9788576634656427</v>
      </c>
      <c r="W174" s="116">
        <f t="shared" si="70"/>
        <v>4.1322162037584755</v>
      </c>
      <c r="X174" s="113">
        <v>7.1454821416144592</v>
      </c>
      <c r="Y174" s="113">
        <v>2.2604566263894825</v>
      </c>
      <c r="Z174" s="113">
        <v>2.9907098432714863</v>
      </c>
      <c r="AC174" s="115"/>
      <c r="AE174" s="116">
        <f t="shared" si="71"/>
        <v>3.7443113637185772</v>
      </c>
      <c r="AF174" s="113">
        <v>5.1140749129910965</v>
      </c>
      <c r="AG174" s="113">
        <v>3.0434617301110758</v>
      </c>
      <c r="AH174" s="113">
        <v>3.0753974480535589</v>
      </c>
      <c r="AK174" s="115"/>
      <c r="AM174" s="116">
        <f t="shared" si="72"/>
        <v>3.1360210880752346</v>
      </c>
      <c r="AN174" s="113">
        <v>6.7305498791364418</v>
      </c>
      <c r="AO174" s="113">
        <v>3.0257893143161572</v>
      </c>
      <c r="AP174" s="113">
        <v>3.2462528618343121</v>
      </c>
      <c r="AS174" s="115"/>
      <c r="AU174" s="116">
        <f t="shared" si="73"/>
        <v>4.5208906165603784</v>
      </c>
      <c r="AV174" s="113">
        <v>7.1454821416144592</v>
      </c>
      <c r="AW174" s="113">
        <v>3.0354251803015568</v>
      </c>
      <c r="AX174" s="113">
        <v>3.3817645277651165</v>
      </c>
      <c r="BA174" s="115"/>
      <c r="BC174" s="116">
        <f t="shared" si="74"/>
        <v>1.6591175704026579</v>
      </c>
      <c r="BD174" s="113">
        <v>3.9052124401512476</v>
      </c>
      <c r="BE174" s="113">
        <v>0.68969327518704582</v>
      </c>
      <c r="BF174" s="113">
        <v>0.3824469958696804</v>
      </c>
      <c r="BI174" s="115"/>
      <c r="BK174" s="116">
        <f t="shared" si="75"/>
        <v>2.2000440350600194</v>
      </c>
      <c r="BL174" s="113">
        <v>4.4021857156425979</v>
      </c>
      <c r="BM174" s="113">
        <v>1.147798380413209</v>
      </c>
      <c r="BN174" s="113">
        <v>1.050148009124251</v>
      </c>
      <c r="BS174" s="116">
        <f t="shared" si="76"/>
        <v>0.72492742525237486</v>
      </c>
      <c r="BT174" s="113">
        <v>1.3281447514798284</v>
      </c>
      <c r="BU174" s="113">
        <v>0.68743578693870233</v>
      </c>
      <c r="BV174" s="113">
        <v>0.15920173733859411</v>
      </c>
      <c r="CA174" s="116">
        <f t="shared" si="77"/>
        <v>2.3689957047540577</v>
      </c>
      <c r="CB174" s="113">
        <v>2.8898870727328418</v>
      </c>
      <c r="CC174" s="113">
        <v>1.5002702484193113</v>
      </c>
      <c r="CD174" s="113">
        <v>2.71682979311002</v>
      </c>
      <c r="CI174" s="116">
        <f t="shared" si="78"/>
        <v>3.4413805809189384</v>
      </c>
      <c r="CJ174" s="113">
        <v>4.0711922160471072</v>
      </c>
      <c r="CK174" s="113">
        <v>2.062871591576553</v>
      </c>
      <c r="CL174" s="113">
        <v>4.1900779351331545</v>
      </c>
      <c r="CQ174" s="116">
        <f t="shared" si="79"/>
        <v>1.9788576634656427</v>
      </c>
      <c r="CR174" s="113">
        <v>2.8292042327759765</v>
      </c>
      <c r="CS174" s="113">
        <v>2.1110893011328136</v>
      </c>
      <c r="CT174" s="113">
        <v>1.8466260257984719</v>
      </c>
      <c r="CY174" s="113">
        <v>45928</v>
      </c>
      <c r="CZ174" s="113">
        <v>23.793749999999999</v>
      </c>
      <c r="DA174" s="113">
        <v>23.8</v>
      </c>
    </row>
    <row r="175" spans="4:105">
      <c r="D175" s="115">
        <f t="shared" si="80"/>
        <v>174</v>
      </c>
      <c r="E175" s="116">
        <f t="shared" si="56"/>
        <v>1.1167233291841407</v>
      </c>
      <c r="F175" s="116">
        <f t="shared" si="57"/>
        <v>-0.58327667081585921</v>
      </c>
      <c r="G175" s="116" t="str">
        <f t="shared" si="58"/>
        <v/>
      </c>
      <c r="H175" s="119" t="str">
        <f t="shared" si="59"/>
        <v/>
      </c>
      <c r="I175" s="119">
        <f t="shared" si="81"/>
        <v>0.219854719663266</v>
      </c>
      <c r="K175" s="116">
        <f t="shared" si="60"/>
        <v>4.6140398852915787</v>
      </c>
      <c r="L175" s="116">
        <f t="shared" si="61"/>
        <v>3.4150591370049797</v>
      </c>
      <c r="M175" s="116">
        <f t="shared" si="62"/>
        <v>3.7331064073221905</v>
      </c>
      <c r="N175" s="116">
        <f t="shared" si="63"/>
        <v>4.398778187908988</v>
      </c>
      <c r="O175" s="116">
        <f t="shared" si="64"/>
        <v>1.8564583357630198</v>
      </c>
      <c r="P175" s="116">
        <f t="shared" si="65"/>
        <v>2.6396772842001428</v>
      </c>
      <c r="Q175" s="116">
        <f t="shared" si="66"/>
        <v>1.1167233291841407</v>
      </c>
      <c r="R175" s="116">
        <f t="shared" si="67"/>
        <v>2.2202482462881656</v>
      </c>
      <c r="S175" s="116">
        <f t="shared" si="68"/>
        <v>3.2747408728242404</v>
      </c>
      <c r="T175" s="116">
        <f t="shared" si="69"/>
        <v>3.2176064327364111</v>
      </c>
      <c r="W175" s="116">
        <f t="shared" si="70"/>
        <v>4.6140398852915787</v>
      </c>
      <c r="X175" s="113">
        <v>6.4929145075839303</v>
      </c>
      <c r="Y175" s="113">
        <v>3.7528428037556831</v>
      </c>
      <c r="Z175" s="113">
        <v>3.5963623445351223</v>
      </c>
      <c r="AC175" s="115"/>
      <c r="AE175" s="116">
        <f t="shared" si="71"/>
        <v>3.4150591370049797</v>
      </c>
      <c r="AF175" s="113">
        <v>2.9386662521131792</v>
      </c>
      <c r="AG175" s="113">
        <v>4.2710859786002029</v>
      </c>
      <c r="AH175" s="113">
        <v>3.0354251803015568</v>
      </c>
      <c r="AK175" s="115"/>
      <c r="AM175" s="116">
        <f t="shared" si="72"/>
        <v>3.7331064073221905</v>
      </c>
      <c r="AN175" s="113">
        <v>5.000650936338201</v>
      </c>
      <c r="AO175" s="113">
        <v>4.395553976654039</v>
      </c>
      <c r="AP175" s="113">
        <v>3.0706588379903419</v>
      </c>
      <c r="AS175" s="115"/>
      <c r="AU175" s="116">
        <f t="shared" si="73"/>
        <v>4.398778187908988</v>
      </c>
      <c r="AV175" s="113">
        <v>5.3221944188140888</v>
      </c>
      <c r="AW175" s="113">
        <v>5.0769694324966697</v>
      </c>
      <c r="AX175" s="113">
        <v>2.7971707124162064</v>
      </c>
      <c r="BA175" s="115"/>
      <c r="BC175" s="116">
        <f t="shared" si="74"/>
        <v>1.8564583357630198</v>
      </c>
      <c r="BD175" s="113">
        <v>0.91618957178699501</v>
      </c>
      <c r="BE175" s="113">
        <v>3.2456037924592316</v>
      </c>
      <c r="BF175" s="113">
        <v>1.4075816430428327</v>
      </c>
      <c r="BI175" s="115"/>
      <c r="BK175" s="116">
        <f t="shared" si="75"/>
        <v>2.6396772842001428</v>
      </c>
      <c r="BL175" s="113">
        <v>1.0758847438460959</v>
      </c>
      <c r="BM175" s="113">
        <v>4.4748421888964618</v>
      </c>
      <c r="BN175" s="113">
        <v>2.3683049198578696</v>
      </c>
      <c r="BS175" s="116">
        <f t="shared" si="76"/>
        <v>1.1167233291841407</v>
      </c>
      <c r="BT175" s="113">
        <v>1.1774715222201853</v>
      </c>
      <c r="BU175" s="113">
        <v>2.1726984653322372</v>
      </c>
      <c r="BV175" s="113">
        <v>0</v>
      </c>
      <c r="CA175" s="116">
        <f t="shared" si="77"/>
        <v>2.2202482462881656</v>
      </c>
      <c r="CB175" s="113">
        <v>1.7528025739033415</v>
      </c>
      <c r="CC175" s="113">
        <v>2.524080268680017</v>
      </c>
      <c r="CD175" s="113">
        <v>2.3838618962811386</v>
      </c>
      <c r="CI175" s="116">
        <f t="shared" si="78"/>
        <v>3.2747408728242404</v>
      </c>
      <c r="CJ175" s="113">
        <v>3.5251268663465956</v>
      </c>
      <c r="CK175" s="113">
        <v>3.0839547067043749</v>
      </c>
      <c r="CL175" s="113">
        <v>3.2151410454217513</v>
      </c>
      <c r="CQ175" s="116">
        <f t="shared" si="79"/>
        <v>3.2176064327364111</v>
      </c>
      <c r="CR175" s="113">
        <v>2.6049882237669695</v>
      </c>
      <c r="CS175" s="113">
        <v>4.1717583184919924</v>
      </c>
      <c r="CT175" s="113">
        <v>2.2634545469808298</v>
      </c>
      <c r="CY175" s="113">
        <v>45929</v>
      </c>
      <c r="CZ175" s="113">
        <v>23.930416666666662</v>
      </c>
      <c r="DA175" s="113">
        <v>23.6</v>
      </c>
    </row>
    <row r="176" spans="4:105">
      <c r="D176" s="115">
        <f t="shared" si="80"/>
        <v>175</v>
      </c>
      <c r="E176" s="116">
        <f t="shared" si="56"/>
        <v>0.48263724417804771</v>
      </c>
      <c r="F176" s="116">
        <f t="shared" si="57"/>
        <v>-1.2173627558219522</v>
      </c>
      <c r="G176" s="116" t="str">
        <f t="shared" si="58"/>
        <v/>
      </c>
      <c r="H176" s="119" t="str">
        <f t="shared" si="59"/>
        <v/>
      </c>
      <c r="I176" s="119">
        <f t="shared" si="81"/>
        <v>9.5019127159578706e-002</v>
      </c>
      <c r="K176" s="116">
        <f t="shared" si="60"/>
        <v>3.8789242247733178</v>
      </c>
      <c r="L176" s="116">
        <f t="shared" si="61"/>
        <v>3.799519909259967</v>
      </c>
      <c r="M176" s="116">
        <f t="shared" si="62"/>
        <v>3.2135529701348924</v>
      </c>
      <c r="N176" s="116">
        <f t="shared" si="63"/>
        <v>3.5592212365692077</v>
      </c>
      <c r="O176" s="116">
        <f t="shared" si="64"/>
        <v>1.4044396555078931</v>
      </c>
      <c r="P176" s="116">
        <f t="shared" si="65"/>
        <v>2.1633213716228963</v>
      </c>
      <c r="Q176" s="116">
        <f t="shared" si="66"/>
        <v>0.48263724417804771</v>
      </c>
      <c r="R176" s="116">
        <f t="shared" si="67"/>
        <v>1.293563284759397</v>
      </c>
      <c r="S176" s="116">
        <f t="shared" si="68"/>
        <v>2.8176049476375304</v>
      </c>
      <c r="T176" s="116">
        <f t="shared" si="69"/>
        <v>3.1391236318761626</v>
      </c>
      <c r="W176" s="116">
        <f t="shared" si="70"/>
        <v>3.8789242247733178</v>
      </c>
      <c r="X176" s="113">
        <v>4.0511335789264304</v>
      </c>
      <c r="Y176" s="113">
        <v>2.1517694876921918</v>
      </c>
      <c r="Z176" s="113">
        <v>5.4338696077013298</v>
      </c>
      <c r="AC176" s="115"/>
      <c r="AE176" s="116">
        <f t="shared" si="71"/>
        <v>3.799519909259967</v>
      </c>
      <c r="AF176" s="113">
        <v>4.2805111948494377</v>
      </c>
      <c r="AG176" s="113">
        <v>1.9979790802972901</v>
      </c>
      <c r="AH176" s="113">
        <v>5.1200694526331727</v>
      </c>
      <c r="AK176" s="115"/>
      <c r="AM176" s="116">
        <f t="shared" si="72"/>
        <v>3.2135529701348924</v>
      </c>
      <c r="AN176" s="113">
        <v>3.6733328151414741</v>
      </c>
      <c r="AO176" s="113">
        <v>2.5097462333492024</v>
      </c>
      <c r="AP176" s="113">
        <v>3.9173597069205823</v>
      </c>
      <c r="AS176" s="115"/>
      <c r="AU176" s="116">
        <f t="shared" si="73"/>
        <v>3.5592212365692077</v>
      </c>
      <c r="AV176" s="113">
        <v>4.0511335789264304</v>
      </c>
      <c r="AW176" s="113">
        <v>2.9268015186895311</v>
      </c>
      <c r="AX176" s="113">
        <v>3.6997286120916621</v>
      </c>
      <c r="BA176" s="115"/>
      <c r="BC176" s="116">
        <f t="shared" si="74"/>
        <v>1.4044396555078931</v>
      </c>
      <c r="BD176" s="113">
        <v>0.88993803362239909</v>
      </c>
      <c r="BE176" s="113">
        <v>0.84928470648930676</v>
      </c>
      <c r="BF176" s="113">
        <v>2.474096226411973</v>
      </c>
      <c r="BI176" s="115"/>
      <c r="BK176" s="116">
        <f t="shared" si="75"/>
        <v>2.1633213716228963</v>
      </c>
      <c r="BL176" s="113">
        <v>1.2406441321816697</v>
      </c>
      <c r="BM176" s="113">
        <v>1.1252026863144833</v>
      </c>
      <c r="BN176" s="113">
        <v>4.1241172963725363</v>
      </c>
      <c r="BS176" s="116">
        <f t="shared" si="76"/>
        <v>0.48263724417804771</v>
      </c>
      <c r="BT176" s="113">
        <v>0.22135745857997141</v>
      </c>
      <c r="BU176" s="113">
        <v>0</v>
      </c>
      <c r="BV176" s="113">
        <v>1.2265542739541717</v>
      </c>
      <c r="CA176" s="116">
        <f t="shared" si="77"/>
        <v>1.293563284759397</v>
      </c>
      <c r="CB176" s="113">
        <v>0.92625568805973524</v>
      </c>
      <c r="CC176" s="113">
        <v>0.43035389753843833</v>
      </c>
      <c r="CD176" s="113">
        <v>2.524080268680017</v>
      </c>
      <c r="CI176" s="116">
        <f t="shared" si="78"/>
        <v>2.8176049476375304</v>
      </c>
      <c r="CJ176" s="113">
        <v>2.4082392272773685</v>
      </c>
      <c r="CK176" s="113">
        <v>1.2837529941822203</v>
      </c>
      <c r="CL176" s="113">
        <v>4.7608226214530029</v>
      </c>
      <c r="CQ176" s="116">
        <f t="shared" si="79"/>
        <v>3.1391236318761626</v>
      </c>
      <c r="CR176" s="113">
        <v>1.082005141239319</v>
      </c>
      <c r="CS176" s="113">
        <v>0.95958088687198195</v>
      </c>
      <c r="CT176" s="113">
        <v>5.3186663768803433</v>
      </c>
      <c r="CY176" s="113">
        <v>45930</v>
      </c>
      <c r="CZ176" s="113">
        <v>22.995000000000001</v>
      </c>
      <c r="DA176" s="113">
        <v>22.5</v>
      </c>
    </row>
    <row r="177" spans="4:105">
      <c r="D177" s="115">
        <f t="shared" si="80"/>
        <v>176</v>
      </c>
      <c r="E177" s="116">
        <f t="shared" si="56"/>
        <v>1.8152338923969233</v>
      </c>
      <c r="F177" s="116">
        <f t="shared" si="57"/>
        <v>0.11523389239692339</v>
      </c>
      <c r="G177" s="116">
        <f t="shared" si="58"/>
        <v>0.11523389239692339</v>
      </c>
      <c r="H177" s="119">
        <f t="shared" si="59"/>
        <v>2.1748154728709978e-004</v>
      </c>
      <c r="I177" s="119">
        <f t="shared" si="81"/>
        <v>0.35737387059671399</v>
      </c>
      <c r="K177" s="116">
        <f t="shared" si="60"/>
        <v>5.0181450405266013</v>
      </c>
      <c r="L177" s="116">
        <f t="shared" si="61"/>
        <v>5.3931593310826536</v>
      </c>
      <c r="M177" s="116">
        <f t="shared" si="62"/>
        <v>4.8538449946287878</v>
      </c>
      <c r="N177" s="116">
        <f t="shared" si="63"/>
        <v>6.1848195636325372</v>
      </c>
      <c r="O177" s="116">
        <f t="shared" si="64"/>
        <v>2.4934408798194956</v>
      </c>
      <c r="P177" s="116">
        <f t="shared" si="65"/>
        <v>4.0402838556394718</v>
      </c>
      <c r="Q177" s="116">
        <f t="shared" si="66"/>
        <v>1.8152338923969233</v>
      </c>
      <c r="R177" s="116">
        <f t="shared" si="67"/>
        <v>2.1858616196918308</v>
      </c>
      <c r="S177" s="116">
        <f t="shared" si="68"/>
        <v>4.5776912780122245</v>
      </c>
      <c r="T177" s="116">
        <f t="shared" si="69"/>
        <v>4.6585966182892147</v>
      </c>
      <c r="W177" s="116">
        <f t="shared" si="70"/>
        <v>5.0181450405266013</v>
      </c>
      <c r="X177" s="113">
        <v>3.7979377302435284</v>
      </c>
      <c r="Y177" s="113">
        <v>6.3866333025769064</v>
      </c>
      <c r="Z177" s="113">
        <v>4.8698640887593703</v>
      </c>
      <c r="AC177" s="115"/>
      <c r="AE177" s="116">
        <f t="shared" si="71"/>
        <v>5.3931593310826536</v>
      </c>
      <c r="AF177" s="113">
        <v>6.3515396814350744</v>
      </c>
      <c r="AG177" s="113">
        <v>4.6788804618064583</v>
      </c>
      <c r="AH177" s="113">
        <v>5.1490578500064297</v>
      </c>
      <c r="AK177" s="115"/>
      <c r="AM177" s="116">
        <f t="shared" si="72"/>
        <v>4.8538449946287878</v>
      </c>
      <c r="AN177" s="113">
        <v>5.2060417867849589</v>
      </c>
      <c r="AO177" s="113">
        <v>5.9869480548027019</v>
      </c>
      <c r="AP177" s="113">
        <v>3.7207419344548733</v>
      </c>
      <c r="AS177" s="115"/>
      <c r="AU177" s="116">
        <f t="shared" si="73"/>
        <v>6.1848195636325372</v>
      </c>
      <c r="AV177" s="113">
        <v>6.2910833798251176</v>
      </c>
      <c r="AW177" s="113">
        <v>8.761500549232613</v>
      </c>
      <c r="AX177" s="113">
        <v>3.5018747618398804</v>
      </c>
      <c r="BA177" s="115"/>
      <c r="BC177" s="116">
        <f t="shared" si="74"/>
        <v>2.4934408798194956</v>
      </c>
      <c r="BD177" s="113">
        <v>1.7776623807263761</v>
      </c>
      <c r="BE177" s="113">
        <v>3.3385711446825299</v>
      </c>
      <c r="BF177" s="113">
        <v>2.3640891140495808</v>
      </c>
      <c r="BI177" s="115"/>
      <c r="BK177" s="116">
        <f t="shared" si="75"/>
        <v>4.0402838556394718</v>
      </c>
      <c r="BL177" s="113">
        <v>3.5324145666605546</v>
      </c>
      <c r="BM177" s="113">
        <v>4.8355941965021776</v>
      </c>
      <c r="BN177" s="113">
        <v>3.7528428037556831</v>
      </c>
      <c r="BS177" s="116">
        <f t="shared" si="76"/>
        <v>1.8152338923969233</v>
      </c>
      <c r="BT177" s="113">
        <v>2.216311797697796</v>
      </c>
      <c r="BU177" s="113">
        <v>2.6196092966200322</v>
      </c>
      <c r="BV177" s="113">
        <v>0.60978058287294135</v>
      </c>
      <c r="CA177" s="116">
        <f t="shared" si="77"/>
        <v>2.1858616196918308</v>
      </c>
      <c r="CB177" s="113">
        <v>2.5319584868290193</v>
      </c>
      <c r="CC177" s="113">
        <v>2.1433166972345719</v>
      </c>
      <c r="CD177" s="113">
        <v>1.8823096750119019</v>
      </c>
      <c r="CI177" s="116">
        <f t="shared" si="78"/>
        <v>4.5776912780122245</v>
      </c>
      <c r="CJ177" s="113">
        <v>5.2929497345292296</v>
      </c>
      <c r="CK177" s="113">
        <v>4.8643437188774206</v>
      </c>
      <c r="CL177" s="113">
        <v>3.5757803806300243</v>
      </c>
      <c r="CQ177" s="116">
        <f t="shared" si="79"/>
        <v>4.6585966182892147</v>
      </c>
      <c r="CR177" s="113">
        <v>5.2060417867849589</v>
      </c>
      <c r="CS177" s="113">
        <v>4.9251373282173248</v>
      </c>
      <c r="CT177" s="113">
        <v>4.3920559083611037</v>
      </c>
      <c r="CY177" s="113">
        <v>45931</v>
      </c>
      <c r="CZ177" s="113">
        <v>22.377083333333331</v>
      </c>
      <c r="DA177" s="113">
        <v>20</v>
      </c>
    </row>
    <row r="178" spans="4:105">
      <c r="D178" s="115">
        <f t="shared" si="80"/>
        <v>177</v>
      </c>
      <c r="E178" s="116">
        <f t="shared" si="56"/>
        <v>1.4911760166703714</v>
      </c>
      <c r="F178" s="116">
        <f t="shared" si="57"/>
        <v>-0.20882398332962859</v>
      </c>
      <c r="G178" s="116" t="str">
        <f t="shared" si="58"/>
        <v/>
      </c>
      <c r="H178" s="119" t="str">
        <f t="shared" si="59"/>
        <v/>
      </c>
      <c r="I178" s="119">
        <f t="shared" si="81"/>
        <v>0.29357503022092868</v>
      </c>
      <c r="K178" s="116">
        <f t="shared" si="60"/>
        <v>5.1685249128645134</v>
      </c>
      <c r="L178" s="116">
        <f t="shared" si="61"/>
        <v>4.2800438871367819</v>
      </c>
      <c r="M178" s="116">
        <f t="shared" si="62"/>
        <v>4.6207330300381209</v>
      </c>
      <c r="N178" s="116">
        <f t="shared" si="63"/>
        <v>6.8252762593675884</v>
      </c>
      <c r="O178" s="116">
        <f t="shared" si="64"/>
        <v>3.5298616839571419</v>
      </c>
      <c r="P178" s="116">
        <f t="shared" si="65"/>
        <v>4.4867419963041018</v>
      </c>
      <c r="Q178" s="116">
        <f t="shared" si="66"/>
        <v>1.4911760166703714</v>
      </c>
      <c r="R178" s="116">
        <f t="shared" si="67"/>
        <v>1.5909404896020203</v>
      </c>
      <c r="S178" s="116">
        <f t="shared" si="68"/>
        <v>3.3961014691639719</v>
      </c>
      <c r="T178" s="116">
        <f t="shared" si="69"/>
        <v>4.62445968435458</v>
      </c>
      <c r="W178" s="116">
        <f t="shared" si="70"/>
        <v>5.1685249128645134</v>
      </c>
      <c r="X178" s="113">
        <v>4.0962894474757219</v>
      </c>
      <c r="Y178" s="113">
        <v>6.9570509844802766</v>
      </c>
      <c r="Z178" s="113">
        <v>4.4522343066375418</v>
      </c>
      <c r="AC178" s="115"/>
      <c r="AE178" s="116">
        <f t="shared" si="71"/>
        <v>4.2800438871367819</v>
      </c>
      <c r="AF178" s="113">
        <v>4.2805111948494377</v>
      </c>
      <c r="AG178" s="113">
        <v>3.8317103209855126</v>
      </c>
      <c r="AH178" s="113">
        <v>4.7279101455753958</v>
      </c>
      <c r="AK178" s="115"/>
      <c r="AM178" s="116">
        <f t="shared" si="72"/>
        <v>4.6207330300381209</v>
      </c>
      <c r="AN178" s="113">
        <v>5.4966176504440956</v>
      </c>
      <c r="AO178" s="113">
        <v>5.9211041813766707</v>
      </c>
      <c r="AP178" s="113">
        <v>3.320361878699571</v>
      </c>
      <c r="AS178" s="115"/>
      <c r="AU178" s="116">
        <f t="shared" si="73"/>
        <v>6.8252762593675884</v>
      </c>
      <c r="AV178" s="113">
        <v>6.2223764031012667</v>
      </c>
      <c r="AW178" s="113">
        <v>10.630872636533946</v>
      </c>
      <c r="AX178" s="113">
        <v>3.6225797384675533</v>
      </c>
      <c r="BA178" s="115"/>
      <c r="BC178" s="116">
        <f t="shared" si="74"/>
        <v>3.5298616839571419</v>
      </c>
      <c r="BD178" s="113">
        <v>2.1110779511183604</v>
      </c>
      <c r="BE178" s="113">
        <v>5.8242081526366407</v>
      </c>
      <c r="BF178" s="113">
        <v>2.6542989481164256</v>
      </c>
      <c r="BI178" s="115"/>
      <c r="BK178" s="116">
        <f t="shared" si="75"/>
        <v>4.4867419963041018</v>
      </c>
      <c r="BL178" s="113">
        <v>2.6264060713799102</v>
      </c>
      <c r="BM178" s="113">
        <v>6.6030120571185043</v>
      </c>
      <c r="BN178" s="113">
        <v>4.2308078604138917</v>
      </c>
      <c r="BS178" s="116">
        <f t="shared" si="76"/>
        <v>1.4911760166703714</v>
      </c>
      <c r="BT178" s="113">
        <v>0.69079917092888254</v>
      </c>
      <c r="BU178" s="113">
        <v>3.3715349181883156</v>
      </c>
      <c r="BV178" s="113">
        <v>0.41119396089391669</v>
      </c>
      <c r="CA178" s="116">
        <f t="shared" si="77"/>
        <v>1.5909404896020203</v>
      </c>
      <c r="CB178" s="113">
        <v>1.453034448818997</v>
      </c>
      <c r="CC178" s="113">
        <v>1.4050671243101405</v>
      </c>
      <c r="CD178" s="113">
        <v>1.9147198956769234</v>
      </c>
      <c r="CI178" s="116">
        <f t="shared" si="78"/>
        <v>3.3961014691639719</v>
      </c>
      <c r="CJ178" s="113">
        <v>2.4352737680909984</v>
      </c>
      <c r="CK178" s="113">
        <v>4.75760698630907</v>
      </c>
      <c r="CL178" s="113">
        <v>2.9954236530918483</v>
      </c>
      <c r="CQ178" s="116">
        <f t="shared" si="79"/>
        <v>4.62445968435458</v>
      </c>
      <c r="CR178" s="113">
        <v>2.3026639030962754</v>
      </c>
      <c r="CS178" s="113">
        <v>4.9453803933247773</v>
      </c>
      <c r="CT178" s="113">
        <v>4.3035389753843836</v>
      </c>
      <c r="CY178" s="113">
        <v>45932</v>
      </c>
      <c r="CZ178" s="113">
        <v>21.908749999999998</v>
      </c>
      <c r="DA178" s="113">
        <v>20.7</v>
      </c>
    </row>
    <row r="179" spans="4:105">
      <c r="D179" s="115">
        <f t="shared" si="80"/>
        <v>178</v>
      </c>
      <c r="E179" s="116">
        <f t="shared" si="56"/>
        <v>5.079369371258152</v>
      </c>
      <c r="F179" s="116">
        <f t="shared" si="57"/>
        <v>3.3793693712581518</v>
      </c>
      <c r="G179" s="116">
        <f t="shared" si="58"/>
        <v>3.3793693712581518</v>
      </c>
      <c r="H179" s="119">
        <f t="shared" si="59"/>
        <v>6.3779020601362479e-003</v>
      </c>
      <c r="I179" s="119">
        <f t="shared" si="81"/>
        <v>1</v>
      </c>
      <c r="K179" s="116">
        <f t="shared" si="60"/>
        <v>7.6153234439344173</v>
      </c>
      <c r="L179" s="116">
        <f t="shared" si="61"/>
        <v>6.4573444197164465</v>
      </c>
      <c r="M179" s="116">
        <f t="shared" si="62"/>
        <v>6.2534419513326132</v>
      </c>
      <c r="N179" s="116">
        <f t="shared" si="63"/>
        <v>8.23409257613792</v>
      </c>
      <c r="O179" s="116">
        <f t="shared" si="64"/>
        <v>4.8732756160497646</v>
      </c>
      <c r="P179" s="116">
        <f t="shared" si="65"/>
        <v>5.9998643057726353</v>
      </c>
      <c r="Q179" s="116">
        <f t="shared" si="66"/>
        <v>5.079369371258152</v>
      </c>
      <c r="R179" s="116">
        <f t="shared" si="67"/>
        <v>3.8910401521787126</v>
      </c>
      <c r="S179" s="116">
        <f t="shared" si="68"/>
        <v>7.2758181024836555</v>
      </c>
      <c r="T179" s="116">
        <f t="shared" si="69"/>
        <v>6.7971182591076076</v>
      </c>
      <c r="W179" s="116">
        <f t="shared" si="70"/>
        <v>7.6153234439344173</v>
      </c>
      <c r="X179" s="113">
        <v>7.3045288210319219</v>
      </c>
      <c r="Y179" s="113">
        <v>11.092062283789216</v>
      </c>
      <c r="Z179" s="113">
        <v>4.4493792269821126</v>
      </c>
      <c r="AC179" s="115"/>
      <c r="AE179" s="116">
        <f t="shared" si="71"/>
        <v>6.4573444197164465</v>
      </c>
      <c r="AF179" s="113">
        <v>6.7608099279128879</v>
      </c>
      <c r="AG179" s="113">
        <v>8.4664283056631557</v>
      </c>
      <c r="AH179" s="113">
        <v>4.1447950255732957</v>
      </c>
      <c r="AK179" s="115"/>
      <c r="AM179" s="116">
        <f t="shared" si="72"/>
        <v>6.2534419513326132</v>
      </c>
      <c r="AN179" s="113">
        <v>5.1140749129910965</v>
      </c>
      <c r="AO179" s="113">
        <v>9.3192229095735346</v>
      </c>
      <c r="AP179" s="113">
        <v>3.1876609930916922</v>
      </c>
      <c r="AS179" s="115"/>
      <c r="AU179" s="116">
        <f t="shared" si="73"/>
        <v>8.23409257613792</v>
      </c>
      <c r="AV179" s="113">
        <v>6.5075522334811975</v>
      </c>
      <c r="AW179" s="113">
        <v>14.682057684157209</v>
      </c>
      <c r="AX179" s="113">
        <v>3.5126678107753517</v>
      </c>
      <c r="BA179" s="115"/>
      <c r="BC179" s="116">
        <f t="shared" si="74"/>
        <v>4.8732756160497646</v>
      </c>
      <c r="BD179" s="113">
        <v>4.595351884683768</v>
      </c>
      <c r="BE179" s="113">
        <v>6.9890497831639689</v>
      </c>
      <c r="BF179" s="113">
        <v>3.0354251803015568</v>
      </c>
      <c r="BI179" s="115"/>
      <c r="BK179" s="116">
        <f t="shared" si="75"/>
        <v>5.9998643057726353</v>
      </c>
      <c r="BL179" s="113">
        <v>5.9533529873328437</v>
      </c>
      <c r="BM179" s="113">
        <v>7.568798321283821</v>
      </c>
      <c r="BN179" s="113">
        <v>4.477441608701243</v>
      </c>
      <c r="BS179" s="116">
        <f t="shared" si="76"/>
        <v>5.079369371258152</v>
      </c>
      <c r="BT179" s="113">
        <v>5.8121377952759881</v>
      </c>
      <c r="BU179" s="113">
        <v>8.5254160050555363</v>
      </c>
      <c r="BV179" s="113">
        <v>0.90055431344293269</v>
      </c>
      <c r="CA179" s="116">
        <f t="shared" si="77"/>
        <v>3.8910401521787126</v>
      </c>
      <c r="CB179" s="113">
        <v>3.8964380289455978</v>
      </c>
      <c r="CC179" s="113">
        <v>6.191803792010985</v>
      </c>
      <c r="CD179" s="113">
        <v>1.5848786355795548</v>
      </c>
      <c r="CI179" s="116">
        <f t="shared" si="78"/>
        <v>7.2758181024836555</v>
      </c>
      <c r="CJ179" s="113">
        <v>8.0693647695166852</v>
      </c>
      <c r="CK179" s="113">
        <v>10.947955289314002</v>
      </c>
      <c r="CL179" s="113">
        <v>2.8101342486202809</v>
      </c>
      <c r="CQ179" s="116">
        <f t="shared" si="79"/>
        <v>6.7971182591076076</v>
      </c>
      <c r="CR179" s="113">
        <v>7.0622939274638954</v>
      </c>
      <c r="CS179" s="113">
        <v>9.472684450061708</v>
      </c>
      <c r="CT179" s="113">
        <v>4.1215520681535072</v>
      </c>
      <c r="CY179" s="113">
        <v>45933</v>
      </c>
      <c r="CZ179" s="113">
        <v>21.854166666666668</v>
      </c>
      <c r="DA179" s="113">
        <v>22.4</v>
      </c>
    </row>
    <row r="180" spans="4:105">
      <c r="D180" s="115">
        <f t="shared" si="80"/>
        <v>179</v>
      </c>
      <c r="E180" s="116">
        <f t="shared" si="56"/>
        <v>3.2151873960913115</v>
      </c>
      <c r="F180" s="116">
        <f t="shared" si="57"/>
        <v>1.5151873960913116</v>
      </c>
      <c r="G180" s="116">
        <f t="shared" si="58"/>
        <v>1.5151873960913116</v>
      </c>
      <c r="H180" s="119">
        <f t="shared" si="59"/>
        <v>2.8596213533844676e-003</v>
      </c>
      <c r="I180" s="119">
        <f t="shared" si="81"/>
        <v>0.63298948375060082</v>
      </c>
      <c r="K180" s="116">
        <f t="shared" si="60"/>
        <v>6.6545741729978118</v>
      </c>
      <c r="L180" s="116">
        <f t="shared" si="61"/>
        <v>6.2047759831115181</v>
      </c>
      <c r="M180" s="116">
        <f t="shared" si="62"/>
        <v>4.516603240056936</v>
      </c>
      <c r="N180" s="116">
        <f t="shared" si="63"/>
        <v>7.0545517588604953</v>
      </c>
      <c r="O180" s="116">
        <f t="shared" si="64"/>
        <v>3.8431335594253753</v>
      </c>
      <c r="P180" s="116">
        <f t="shared" si="65"/>
        <v>5.3729299521834903</v>
      </c>
      <c r="Q180" s="116">
        <f t="shared" si="66"/>
        <v>3.2151873960913115</v>
      </c>
      <c r="R180" s="116">
        <f t="shared" si="67"/>
        <v>3.4253372144827416</v>
      </c>
      <c r="S180" s="116">
        <f t="shared" si="68"/>
        <v>5.0711157946174277</v>
      </c>
      <c r="T180" s="116">
        <f t="shared" si="69"/>
        <v>4.5441337867462899</v>
      </c>
      <c r="W180" s="116">
        <f t="shared" si="70"/>
        <v>6.6545741729978118</v>
      </c>
      <c r="X180" s="113">
        <v>7.3693803272352438</v>
      </c>
      <c r="Y180" s="113">
        <v>6.8676962262947381</v>
      </c>
      <c r="Z180" s="113">
        <v>5.7266459654634536</v>
      </c>
      <c r="AC180" s="115"/>
      <c r="AE180" s="116">
        <f t="shared" si="71"/>
        <v>6.2047759831115181</v>
      </c>
      <c r="AF180" s="113">
        <v>9.211725409044055</v>
      </c>
      <c r="AG180" s="113">
        <v>6.3753219861833843</v>
      </c>
      <c r="AH180" s="113">
        <v>3.0272805541071164</v>
      </c>
      <c r="AK180" s="115"/>
      <c r="AM180" s="116">
        <f t="shared" si="72"/>
        <v>4.516603240056936</v>
      </c>
      <c r="AN180" s="113">
        <v>8.4221489454117062</v>
      </c>
      <c r="AO180" s="113">
        <v>5.9199418443131426</v>
      </c>
      <c r="AP180" s="113">
        <v>3.113264635800729</v>
      </c>
      <c r="AS180" s="115"/>
      <c r="AU180" s="116">
        <f t="shared" si="73"/>
        <v>7.0545517588604953</v>
      </c>
      <c r="AV180" s="113">
        <v>8.5625242885911099</v>
      </c>
      <c r="AW180" s="113">
        <v>7.1045133375462797</v>
      </c>
      <c r="AX180" s="113">
        <v>5.4966176504440956</v>
      </c>
      <c r="BA180" s="115"/>
      <c r="BC180" s="116">
        <f t="shared" si="74"/>
        <v>3.8431335594253753</v>
      </c>
      <c r="BD180" s="113">
        <v>3.3385711446825299</v>
      </c>
      <c r="BE180" s="113">
        <v>4.1488214728081561</v>
      </c>
      <c r="BF180" s="113">
        <v>4.0420080607854407</v>
      </c>
      <c r="BI180" s="115"/>
      <c r="BK180" s="116">
        <f t="shared" si="75"/>
        <v>5.3729299521834903</v>
      </c>
      <c r="BL180" s="113">
        <v>5.3559579034202827</v>
      </c>
      <c r="BM180" s="113">
        <v>5.7896726168477928</v>
      </c>
      <c r="BN180" s="113">
        <v>4.9731593362823965</v>
      </c>
      <c r="BS180" s="116">
        <f t="shared" si="76"/>
        <v>3.2151873960913115</v>
      </c>
      <c r="BT180" s="113">
        <v>5.3875547955408285</v>
      </c>
      <c r="BU180" s="113">
        <v>3.5554738305780367</v>
      </c>
      <c r="BV180" s="113">
        <v>0.70253356215507023</v>
      </c>
      <c r="CA180" s="116">
        <f t="shared" si="77"/>
        <v>3.4253372144827416</v>
      </c>
      <c r="CB180" s="113">
        <v>5.4478916527871597</v>
      </c>
      <c r="CC180" s="113">
        <v>3.9173597069205823</v>
      </c>
      <c r="CD180" s="113">
        <v>0.91076028374048346</v>
      </c>
      <c r="CI180" s="116">
        <f t="shared" si="78"/>
        <v>5.0711157946174277</v>
      </c>
      <c r="CJ180" s="113">
        <v>7.011210295613366</v>
      </c>
      <c r="CK180" s="113">
        <v>5.8206740913116155</v>
      </c>
      <c r="CL180" s="113">
        <v>2.381462996927302</v>
      </c>
      <c r="CQ180" s="116">
        <f t="shared" si="79"/>
        <v>4.5441337867462899</v>
      </c>
      <c r="CR180" s="113">
        <v>8.4019191755200477</v>
      </c>
      <c r="CS180" s="113">
        <v>5.8097776167689172</v>
      </c>
      <c r="CT180" s="113">
        <v>3.2784899567236616</v>
      </c>
      <c r="CY180" s="113">
        <v>45934</v>
      </c>
      <c r="CZ180" s="113">
        <v>21.66</v>
      </c>
      <c r="DA180" s="113">
        <v>20.8</v>
      </c>
    </row>
    <row r="181" spans="4:105">
      <c r="D181" s="115">
        <f t="shared" si="80"/>
        <v>180</v>
      </c>
      <c r="E181" s="116">
        <f t="shared" si="56"/>
        <v>1.8604472661803824</v>
      </c>
      <c r="F181" s="116">
        <f t="shared" si="57"/>
        <v>0.16044726618038241</v>
      </c>
      <c r="G181" s="116">
        <f t="shared" si="58"/>
        <v>0.16044726618038241</v>
      </c>
      <c r="H181" s="119">
        <f t="shared" si="59"/>
        <v>3.0281299174292543e-004</v>
      </c>
      <c r="I181" s="119">
        <f t="shared" si="81"/>
        <v>0.36627524603896888</v>
      </c>
      <c r="K181" s="116">
        <f t="shared" si="60"/>
        <v>5.2604861805330225</v>
      </c>
      <c r="L181" s="116">
        <f t="shared" si="61"/>
        <v>4.1497802514429631</v>
      </c>
      <c r="M181" s="116">
        <f t="shared" si="62"/>
        <v>3.2459948021958867</v>
      </c>
      <c r="N181" s="116">
        <f t="shared" si="63"/>
        <v>5.6971101166913156</v>
      </c>
      <c r="O181" s="116">
        <f t="shared" si="64"/>
        <v>2.532023937821466</v>
      </c>
      <c r="P181" s="116">
        <f t="shared" si="65"/>
        <v>3.4259440238384244</v>
      </c>
      <c r="Q181" s="116">
        <f t="shared" si="66"/>
        <v>1.8604472661803824</v>
      </c>
      <c r="R181" s="116">
        <f t="shared" si="67"/>
        <v>2.0524395594721505</v>
      </c>
      <c r="S181" s="116">
        <f t="shared" si="68"/>
        <v>3.2785217479025683</v>
      </c>
      <c r="T181" s="116">
        <f t="shared" si="69"/>
        <v>2.6160866350549035</v>
      </c>
      <c r="W181" s="116">
        <f t="shared" si="70"/>
        <v>5.2604861805330225</v>
      </c>
      <c r="X181" s="113">
        <v>7.2083007425455126</v>
      </c>
      <c r="Y181" s="113">
        <v>1.6923231441655566</v>
      </c>
      <c r="Z181" s="113">
        <v>6.8808346548879982</v>
      </c>
      <c r="AC181" s="115"/>
      <c r="AE181" s="116">
        <f t="shared" si="71"/>
        <v>4.1497802514429631</v>
      </c>
      <c r="AF181" s="113">
        <v>7.011210295613366</v>
      </c>
      <c r="AG181" s="113">
        <v>1.151497064246378</v>
      </c>
      <c r="AH181" s="113">
        <v>4.2866333944691437</v>
      </c>
      <c r="AK181" s="115"/>
      <c r="AM181" s="116">
        <f t="shared" si="72"/>
        <v>3.2459948021958867</v>
      </c>
      <c r="AN181" s="113">
        <v>6.0767003683896457</v>
      </c>
      <c r="AO181" s="113">
        <v>1.23358188268175</v>
      </c>
      <c r="AP181" s="113">
        <v>5.2584077217100234</v>
      </c>
      <c r="AS181" s="115"/>
      <c r="AU181" s="116">
        <f t="shared" si="73"/>
        <v>5.6971101166913156</v>
      </c>
      <c r="AV181" s="113">
        <v>6.5075522334811975</v>
      </c>
      <c r="AW181" s="113">
        <v>1.4892265855264963</v>
      </c>
      <c r="AX181" s="113">
        <v>9.0945515310662515</v>
      </c>
      <c r="BA181" s="115"/>
      <c r="BC181" s="116">
        <f t="shared" si="74"/>
        <v>2.532023937821466</v>
      </c>
      <c r="BD181" s="113">
        <v>3.5553247614527521</v>
      </c>
      <c r="BE181" s="113">
        <v>0.47760521201578227</v>
      </c>
      <c r="BF181" s="113">
        <v>3.5631418399958639</v>
      </c>
      <c r="BI181" s="115"/>
      <c r="BK181" s="116">
        <f t="shared" si="75"/>
        <v>3.4259440238384244</v>
      </c>
      <c r="BL181" s="113">
        <v>5.2664276426405925</v>
      </c>
      <c r="BM181" s="113">
        <v>0.53396282017343943</v>
      </c>
      <c r="BN181" s="113">
        <v>4.477441608701243</v>
      </c>
      <c r="BS181" s="116">
        <f t="shared" si="76"/>
        <v>1.8604472661803824</v>
      </c>
      <c r="BT181" s="113">
        <v>4.2152013729304221</v>
      </c>
      <c r="BU181" s="113">
        <v>0</v>
      </c>
      <c r="BV181" s="113">
        <v>1.366140425610725</v>
      </c>
      <c r="CA181" s="116">
        <f t="shared" si="77"/>
        <v>2.0524395594721505</v>
      </c>
      <c r="CB181" s="113">
        <v>4.1169309383204924</v>
      </c>
      <c r="CC181" s="113">
        <v>0.21886717261499253</v>
      </c>
      <c r="CD181" s="113">
        <v>1.8215205674809669</v>
      </c>
      <c r="CI181" s="116">
        <f t="shared" si="78"/>
        <v>3.2785217479025683</v>
      </c>
      <c r="CJ181" s="113">
        <v>5.3576022898001971</v>
      </c>
      <c r="CK181" s="113">
        <v>0.86560411299145523</v>
      </c>
      <c r="CL181" s="113">
        <v>3.6123588409160527</v>
      </c>
      <c r="CQ181" s="116">
        <f t="shared" si="79"/>
        <v>2.6160866350549035</v>
      </c>
      <c r="CR181" s="113">
        <v>7.1017767759401833</v>
      </c>
      <c r="CS181" s="113">
        <v>0.99327579011714118</v>
      </c>
      <c r="CT181" s="113">
        <v>4.2388974799926658</v>
      </c>
      <c r="CY181" s="113">
        <v>45935</v>
      </c>
      <c r="CZ181" s="113">
        <v>22.049583333333331</v>
      </c>
      <c r="DA181" s="113">
        <v>22.8</v>
      </c>
    </row>
    <row r="182" spans="4:105">
      <c r="D182" s="115">
        <f t="shared" si="80"/>
        <v>181</v>
      </c>
      <c r="E182" s="116">
        <f t="shared" si="56"/>
        <v>0.76936164469096602</v>
      </c>
      <c r="F182" s="116">
        <f t="shared" si="57"/>
        <v>-0.93063835530903394</v>
      </c>
      <c r="G182" s="116" t="str">
        <f t="shared" si="58"/>
        <v/>
      </c>
      <c r="H182" s="119" t="str">
        <f t="shared" si="59"/>
        <v/>
      </c>
      <c r="I182" s="119">
        <f t="shared" si="81"/>
        <v>0.15146794581320167</v>
      </c>
      <c r="K182" s="116">
        <f t="shared" si="60"/>
        <v>3.797108691547129</v>
      </c>
      <c r="L182" s="116">
        <f t="shared" si="61"/>
        <v>3.4105544115762143</v>
      </c>
      <c r="M182" s="116">
        <f t="shared" si="62"/>
        <v>3.5067110054273334</v>
      </c>
      <c r="N182" s="116">
        <f t="shared" si="63"/>
        <v>4.3147440604611651</v>
      </c>
      <c r="O182" s="116">
        <f t="shared" si="64"/>
        <v>1.9113501208641424</v>
      </c>
      <c r="P182" s="116">
        <f t="shared" si="65"/>
        <v>2.7127020269672291</v>
      </c>
      <c r="Q182" s="116">
        <f t="shared" si="66"/>
        <v>0.76936164469096602</v>
      </c>
      <c r="R182" s="116">
        <f t="shared" si="67"/>
        <v>1.256800234658632</v>
      </c>
      <c r="S182" s="116">
        <f t="shared" si="68"/>
        <v>2.5608591303731059</v>
      </c>
      <c r="T182" s="116">
        <f t="shared" si="69"/>
        <v>2.6927974548491012</v>
      </c>
      <c r="W182" s="116">
        <f t="shared" si="70"/>
        <v>3.797108691547129</v>
      </c>
      <c r="X182" s="113">
        <v>6.2128152730490225</v>
      </c>
      <c r="Y182" s="113">
        <v>1.7116706589096271</v>
      </c>
      <c r="Z182" s="113">
        <v>3.466840142682738</v>
      </c>
      <c r="AC182" s="115"/>
      <c r="AE182" s="116">
        <f t="shared" si="71"/>
        <v>3.4105544115762143</v>
      </c>
      <c r="AF182" s="113">
        <v>5.539485075687506</v>
      </c>
      <c r="AG182" s="113">
        <v>1.8503728240226249</v>
      </c>
      <c r="AH182" s="113">
        <v>2.841805335018512</v>
      </c>
      <c r="AK182" s="115"/>
      <c r="AM182" s="116">
        <f t="shared" si="72"/>
        <v>3.5067110054273334</v>
      </c>
      <c r="AN182" s="113">
        <v>5.1773460608741857</v>
      </c>
      <c r="AO182" s="113">
        <v>1.8930602015100129</v>
      </c>
      <c r="AP182" s="113">
        <v>5.1203618093446535</v>
      </c>
      <c r="AS182" s="115"/>
      <c r="AU182" s="116">
        <f t="shared" si="73"/>
        <v>4.3147440604611651</v>
      </c>
      <c r="AV182" s="113">
        <v>5.5270352454264318</v>
      </c>
      <c r="AW182" s="113">
        <v>1.9809835720391684</v>
      </c>
      <c r="AX182" s="113">
        <v>5.4362133639178944</v>
      </c>
      <c r="BA182" s="115"/>
      <c r="BC182" s="116">
        <f t="shared" si="74"/>
        <v>1.9113501208641424</v>
      </c>
      <c r="BD182" s="113">
        <v>3.3846462883311133</v>
      </c>
      <c r="BE182" s="113">
        <v>1.0741629635686147</v>
      </c>
      <c r="BF182" s="113">
        <v>1.2752411106926991</v>
      </c>
      <c r="BI182" s="115"/>
      <c r="BK182" s="116">
        <f t="shared" si="75"/>
        <v>2.7127020269672291</v>
      </c>
      <c r="BL182" s="113">
        <v>5.0856205708664897</v>
      </c>
      <c r="BM182" s="113">
        <v>1.8189036273534482</v>
      </c>
      <c r="BN182" s="113">
        <v>1.23358188268175</v>
      </c>
      <c r="BS182" s="116">
        <f t="shared" si="76"/>
        <v>0.76936164469096602</v>
      </c>
      <c r="BT182" s="113">
        <v>1.8945368900123414</v>
      </c>
      <c r="BU182" s="113">
        <v>0.41354804406055662</v>
      </c>
      <c r="BV182" s="113">
        <v>0</v>
      </c>
      <c r="CA182" s="116">
        <f t="shared" si="77"/>
        <v>1.256800234658632</v>
      </c>
      <c r="CB182" s="113">
        <v>1.9591108347421196</v>
      </c>
      <c r="CC182" s="113">
        <v>1.3584674019253324</v>
      </c>
      <c r="CD182" s="113">
        <v>0.45282246730844417</v>
      </c>
      <c r="CI182" s="116">
        <f t="shared" si="78"/>
        <v>2.5608591303731059</v>
      </c>
      <c r="CJ182" s="113">
        <v>3.7144715814457903</v>
      </c>
      <c r="CK182" s="113">
        <v>2.5472031421642716</v>
      </c>
      <c r="CL182" s="113">
        <v>1.420902667509256</v>
      </c>
      <c r="CQ182" s="116">
        <f t="shared" si="79"/>
        <v>2.6927974548491012</v>
      </c>
      <c r="CR182" s="113">
        <v>5.4782771389585125</v>
      </c>
      <c r="CS182" s="113">
        <v>3.13420912609087</v>
      </c>
      <c r="CT182" s="113">
        <v>2.2513857836073319</v>
      </c>
      <c r="CY182" s="113">
        <v>45936</v>
      </c>
      <c r="CZ182" s="113">
        <v>22.933333333333334</v>
      </c>
      <c r="DA182" s="113">
        <v>23.4</v>
      </c>
    </row>
    <row r="183" spans="4:105">
      <c r="D183" s="115">
        <f t="shared" si="80"/>
        <v>182</v>
      </c>
      <c r="E183" s="116">
        <f t="shared" si="56"/>
        <v>0.23681711125154267</v>
      </c>
      <c r="F183" s="116">
        <f t="shared" si="57"/>
        <v>-1.4631828887484573</v>
      </c>
      <c r="G183" s="116" t="str">
        <f t="shared" si="58"/>
        <v/>
      </c>
      <c r="H183" s="119" t="str">
        <f t="shared" si="59"/>
        <v/>
      </c>
      <c r="I183" s="119">
        <f t="shared" ref="I183:I213" si="82">E183/MAX(E$183:E$213)</f>
        <v>1.7489835667104429e-002</v>
      </c>
      <c r="K183" s="116">
        <f t="shared" si="60"/>
        <v>3.2568505522788391</v>
      </c>
      <c r="L183" s="116">
        <f t="shared" si="61"/>
        <v>2.6106928832635403</v>
      </c>
      <c r="M183" s="116">
        <f t="shared" si="62"/>
        <v>4.0712697099640467</v>
      </c>
      <c r="N183" s="116">
        <f t="shared" si="63"/>
        <v>3.8777108432895204</v>
      </c>
      <c r="O183" s="116">
        <f t="shared" si="64"/>
        <v>1.8701894263805858</v>
      </c>
      <c r="P183" s="116">
        <f t="shared" si="65"/>
        <v>2.2045955610766992</v>
      </c>
      <c r="Q183" s="116">
        <f t="shared" si="66"/>
        <v>0.23681711125154267</v>
      </c>
      <c r="R183" s="116">
        <f t="shared" si="67"/>
        <v>0.79528191538270854</v>
      </c>
      <c r="S183" s="116">
        <f t="shared" si="68"/>
        <v>2.2736865817471998</v>
      </c>
      <c r="T183" s="116">
        <f t="shared" si="69"/>
        <v>1.887861505086299</v>
      </c>
      <c r="W183" s="116">
        <f t="shared" si="70"/>
        <v>3.2568505522788391</v>
      </c>
      <c r="X183" s="113">
        <v>4.3286096717226208</v>
      </c>
      <c r="Y183" s="113">
        <v>3.113264635800729</v>
      </c>
      <c r="Z183" s="113">
        <v>2.3286773493131667</v>
      </c>
      <c r="AC183" s="115"/>
      <c r="AE183" s="116">
        <f t="shared" si="71"/>
        <v>2.6106928832635403</v>
      </c>
      <c r="AF183" s="113">
        <v>3.3098469479321402</v>
      </c>
      <c r="AG183" s="113">
        <v>2.5187262638715877</v>
      </c>
      <c r="AH183" s="113">
        <v>2.0035054379868935</v>
      </c>
      <c r="AK183" s="115"/>
      <c r="AM183" s="116">
        <f t="shared" si="72"/>
        <v>4.0712697099640467</v>
      </c>
      <c r="AN183" s="113">
        <v>3.664411766962731</v>
      </c>
      <c r="AO183" s="113">
        <v>5.0639169736580385</v>
      </c>
      <c r="AP183" s="113">
        <v>3.0786224462700549</v>
      </c>
      <c r="AS183" s="115"/>
      <c r="AU183" s="116">
        <f t="shared" si="73"/>
        <v>3.8777108432895204</v>
      </c>
      <c r="AV183" s="113">
        <v>3.9478823181617373</v>
      </c>
      <c r="AW183" s="113">
        <v>4.2568062509081148</v>
      </c>
      <c r="AX183" s="113">
        <v>3.4284439607987096</v>
      </c>
      <c r="BA183" s="115"/>
      <c r="BC183" s="116">
        <f t="shared" si="74"/>
        <v>1.8701894263805858</v>
      </c>
      <c r="BD183" s="113">
        <v>2.4531085479083434</v>
      </c>
      <c r="BE183" s="113">
        <v>1.8217730152752842</v>
      </c>
      <c r="BF183" s="113">
        <v>1.33568671595813</v>
      </c>
      <c r="BI183" s="115"/>
      <c r="BK183" s="116">
        <f t="shared" si="75"/>
        <v>2.2045955610766992</v>
      </c>
      <c r="BL183" s="113">
        <v>3.0103309861941394</v>
      </c>
      <c r="BM183" s="113">
        <v>1.6447758435756668</v>
      </c>
      <c r="BN183" s="113">
        <v>1.9586798534602912</v>
      </c>
      <c r="BS183" s="116">
        <f t="shared" si="76"/>
        <v>0.23681711125154267</v>
      </c>
      <c r="BT183" s="113">
        <v>0.71045133375462799</v>
      </c>
      <c r="BU183" s="113">
        <v>0</v>
      </c>
      <c r="BV183" s="113">
        <v>0</v>
      </c>
      <c r="CA183" s="116">
        <f t="shared" si="77"/>
        <v>0.79528191538270854</v>
      </c>
      <c r="CB183" s="113">
        <v>1.5024022062028639</v>
      </c>
      <c r="CC183" s="113">
        <v>0.45795022979483413</v>
      </c>
      <c r="CD183" s="113">
        <v>0.42549331015042752</v>
      </c>
      <c r="CI183" s="116">
        <f t="shared" si="78"/>
        <v>2.2736865817471998</v>
      </c>
      <c r="CJ183" s="113">
        <v>3.6241422426119305</v>
      </c>
      <c r="CK183" s="113">
        <v>1.6209474541045368</v>
      </c>
      <c r="CL183" s="113">
        <v>1.5759700485251322</v>
      </c>
      <c r="CQ183" s="116">
        <f t="shared" si="79"/>
        <v>1.887861505086299</v>
      </c>
      <c r="CR183" s="113">
        <v>4.0064058832076377</v>
      </c>
      <c r="CS183" s="113">
        <v>1.7608742862570388</v>
      </c>
      <c r="CT183" s="113">
        <v>2.0148487239155592</v>
      </c>
      <c r="CY183" s="113">
        <v>45937</v>
      </c>
      <c r="CZ183" s="113">
        <v>22.450416666666669</v>
      </c>
      <c r="DA183" s="113">
        <v>22</v>
      </c>
    </row>
    <row r="184" spans="4:105">
      <c r="D184" s="115">
        <f t="shared" si="80"/>
        <v>183</v>
      </c>
      <c r="E184" s="116">
        <f t="shared" si="56"/>
        <v>0.59880943567195655</v>
      </c>
      <c r="F184" s="116">
        <f t="shared" si="57"/>
        <v>-1.1011905643280433</v>
      </c>
      <c r="G184" s="116" t="str">
        <f t="shared" si="58"/>
        <v/>
      </c>
      <c r="H184" s="119" t="str">
        <f t="shared" si="59"/>
        <v/>
      </c>
      <c r="I184" s="119">
        <f t="shared" si="82"/>
        <v>4.4224332314778361e-002</v>
      </c>
      <c r="K184" s="116">
        <f t="shared" si="60"/>
        <v>4.256671263593951</v>
      </c>
      <c r="L184" s="116">
        <f t="shared" si="61"/>
        <v>4.0757851305376613</v>
      </c>
      <c r="M184" s="116">
        <f t="shared" si="62"/>
        <v>4.5179823955786933</v>
      </c>
      <c r="N184" s="116">
        <f t="shared" si="63"/>
        <v>3.8892098208302941</v>
      </c>
      <c r="O184" s="116">
        <f t="shared" si="64"/>
        <v>1.8487947103266749</v>
      </c>
      <c r="P184" s="116">
        <f t="shared" si="65"/>
        <v>2.6312921649020531</v>
      </c>
      <c r="Q184" s="116">
        <f t="shared" si="66"/>
        <v>0.59880943567195655</v>
      </c>
      <c r="R184" s="116">
        <f t="shared" si="67"/>
        <v>1.0671027351943729</v>
      </c>
      <c r="S184" s="116">
        <f t="shared" si="68"/>
        <v>2.8319923420930793</v>
      </c>
      <c r="T184" s="116">
        <f t="shared" si="69"/>
        <v>3.251043582862521</v>
      </c>
      <c r="W184" s="116">
        <f t="shared" si="70"/>
        <v>4.256671263593951</v>
      </c>
      <c r="X184" s="113">
        <v>3.6241422426119305</v>
      </c>
      <c r="Y184" s="113">
        <v>3.5447418815606273</v>
      </c>
      <c r="Z184" s="113">
        <v>5.601129666609296</v>
      </c>
      <c r="AC184" s="115"/>
      <c r="AE184" s="116">
        <f t="shared" si="71"/>
        <v>4.0757851305376613</v>
      </c>
      <c r="AF184" s="113">
        <v>3.466840142682738</v>
      </c>
      <c r="AG184" s="113">
        <v>2.906068897637994</v>
      </c>
      <c r="AH184" s="113">
        <v>5.8544463512922524</v>
      </c>
      <c r="AK184" s="115"/>
      <c r="AM184" s="116">
        <f t="shared" si="72"/>
        <v>4.5179823955786933</v>
      </c>
      <c r="AN184" s="113">
        <v>3.2733320901789811</v>
      </c>
      <c r="AO184" s="113">
        <v>4.6854376081064615</v>
      </c>
      <c r="AP184" s="113">
        <v>4.3505271830509242</v>
      </c>
      <c r="AS184" s="115"/>
      <c r="AU184" s="116">
        <f t="shared" si="73"/>
        <v>3.8892098208302941</v>
      </c>
      <c r="AV184" s="113">
        <v>3.0552433365527447</v>
      </c>
      <c r="AW184" s="113">
        <v>4.1878991622431201</v>
      </c>
      <c r="AX184" s="113">
        <v>4.424486963695017</v>
      </c>
      <c r="BA184" s="115"/>
      <c r="BC184" s="116">
        <f t="shared" si="74"/>
        <v>1.8487947103266749</v>
      </c>
      <c r="BD184" s="113">
        <v>1.086731917244008</v>
      </c>
      <c r="BE184" s="113">
        <v>0.96512732215403263</v>
      </c>
      <c r="BF184" s="113">
        <v>3.4945248915819844</v>
      </c>
      <c r="BI184" s="115"/>
      <c r="BK184" s="116">
        <f t="shared" si="75"/>
        <v>2.6312921649020531</v>
      </c>
      <c r="BL184" s="113">
        <v>1.4723801567300101</v>
      </c>
      <c r="BM184" s="113">
        <v>1.2984061694871827</v>
      </c>
      <c r="BN184" s="113">
        <v>5.1230901684889663</v>
      </c>
      <c r="BS184" s="116">
        <f t="shared" si="76"/>
        <v>0.59880943567195655</v>
      </c>
      <c r="BT184" s="113">
        <v>0.23814629969273018</v>
      </c>
      <c r="BU184" s="113">
        <v>0</v>
      </c>
      <c r="BV184" s="113">
        <v>1.5582820073231396</v>
      </c>
      <c r="CA184" s="116">
        <f t="shared" si="77"/>
        <v>1.0671027351943729</v>
      </c>
      <c r="CB184" s="113">
        <v>1.2312843320543312</v>
      </c>
      <c r="CC184" s="113">
        <v>0.22897511489741706</v>
      </c>
      <c r="CD184" s="113">
        <v>1.7410487586313701</v>
      </c>
      <c r="CI184" s="116">
        <f t="shared" si="78"/>
        <v>2.8319923420930793</v>
      </c>
      <c r="CJ184" s="113">
        <v>3.3282351760740245</v>
      </c>
      <c r="CK184" s="113">
        <v>1.1643386746565834</v>
      </c>
      <c r="CL184" s="113">
        <v>4.0034031755486295</v>
      </c>
      <c r="CQ184" s="116">
        <f t="shared" si="79"/>
        <v>3.251043582862521</v>
      </c>
      <c r="CR184" s="113">
        <v>3.4284439607987096</v>
      </c>
      <c r="CS184" s="113">
        <v>1.6118647321673929</v>
      </c>
      <c r="CT184" s="113">
        <v>4.890222433557649</v>
      </c>
      <c r="CY184" s="113">
        <v>45938</v>
      </c>
      <c r="CZ184" s="113">
        <v>22.210416666666664</v>
      </c>
      <c r="DA184" s="113">
        <v>23.4</v>
      </c>
    </row>
    <row r="185" spans="4:105">
      <c r="D185" s="115">
        <f t="shared" si="80"/>
        <v>184</v>
      </c>
      <c r="E185" s="116">
        <f t="shared" si="56"/>
        <v>1.4317929644550917</v>
      </c>
      <c r="F185" s="116">
        <f t="shared" si="57"/>
        <v>-0.26820703554490821</v>
      </c>
      <c r="G185" s="116" t="str">
        <f t="shared" si="58"/>
        <v/>
      </c>
      <c r="H185" s="119" t="str">
        <f t="shared" si="59"/>
        <v/>
      </c>
      <c r="I185" s="119">
        <f t="shared" si="82"/>
        <v>0.10574330345173788</v>
      </c>
      <c r="K185" s="116">
        <f t="shared" si="60"/>
        <v>4.6438234883056557</v>
      </c>
      <c r="L185" s="116">
        <f t="shared" si="61"/>
        <v>4.4730019508036332</v>
      </c>
      <c r="M185" s="116">
        <f t="shared" si="62"/>
        <v>3.0627869030709394</v>
      </c>
      <c r="N185" s="116">
        <f t="shared" si="63"/>
        <v>3.9831613844098572</v>
      </c>
      <c r="O185" s="116">
        <f t="shared" si="64"/>
        <v>3.1273063770742429</v>
      </c>
      <c r="P185" s="116">
        <f t="shared" si="65"/>
        <v>3.9698586858505855</v>
      </c>
      <c r="Q185" s="116">
        <f t="shared" si="66"/>
        <v>1.4317929644550917</v>
      </c>
      <c r="R185" s="116">
        <f t="shared" si="67"/>
        <v>1.9389442345340415</v>
      </c>
      <c r="S185" s="116">
        <f t="shared" si="68"/>
        <v>3.7548163236934804</v>
      </c>
      <c r="T185" s="116">
        <f t="shared" si="69"/>
        <v>4.2150958267579268</v>
      </c>
      <c r="W185" s="116">
        <f t="shared" si="70"/>
        <v>4.6438234883056557</v>
      </c>
      <c r="X185" s="113">
        <v>4.8164199123324991</v>
      </c>
      <c r="Y185" s="113">
        <v>4.3043294276093329</v>
      </c>
      <c r="Z185" s="113">
        <v>4.8107211249751369</v>
      </c>
      <c r="AC185" s="115"/>
      <c r="AE185" s="116">
        <f t="shared" si="71"/>
        <v>4.4730019508036332</v>
      </c>
      <c r="AF185" s="113">
        <v>5.790227399970548</v>
      </c>
      <c r="AG185" s="113">
        <v>3.0786224462700549</v>
      </c>
      <c r="AH185" s="113">
        <v>4.5501560061702957</v>
      </c>
      <c r="AK185" s="115"/>
      <c r="AM185" s="116">
        <f t="shared" si="72"/>
        <v>3.0627869030709394</v>
      </c>
      <c r="AN185" s="113">
        <v>5.3221944188140888</v>
      </c>
      <c r="AO185" s="113">
        <v>2.8101342486202809</v>
      </c>
      <c r="AP185" s="113">
        <v>3.3154395575215978</v>
      </c>
      <c r="AS185" s="115"/>
      <c r="AU185" s="116">
        <f t="shared" si="73"/>
        <v>3.9831613844098572</v>
      </c>
      <c r="AV185" s="113">
        <v>4.7899749769326796</v>
      </c>
      <c r="AW185" s="113">
        <v>3.4861763611554175</v>
      </c>
      <c r="AX185" s="113">
        <v>3.6733328151414741</v>
      </c>
      <c r="BA185" s="115"/>
      <c r="BC185" s="116">
        <f t="shared" si="74"/>
        <v>3.1273063770742429</v>
      </c>
      <c r="BD185" s="113">
        <v>2.356638455070021</v>
      </c>
      <c r="BE185" s="113">
        <v>2.7811722123279954</v>
      </c>
      <c r="BF185" s="113">
        <v>4.2441084638247126</v>
      </c>
      <c r="BI185" s="115"/>
      <c r="BK185" s="116">
        <f t="shared" si="75"/>
        <v>3.9698586858505855</v>
      </c>
      <c r="BL185" s="113">
        <v>2.9599709221565713</v>
      </c>
      <c r="BM185" s="113">
        <v>2.8614207151676885</v>
      </c>
      <c r="BN185" s="113">
        <v>6.0881844202274964</v>
      </c>
      <c r="BS185" s="116">
        <f t="shared" si="76"/>
        <v>1.4317929644550917</v>
      </c>
      <c r="BT185" s="113">
        <v>1.4693331260565896</v>
      </c>
      <c r="BU185" s="113">
        <v>2.1313540012638841</v>
      </c>
      <c r="BV185" s="113">
        <v>0.69469176604480143</v>
      </c>
      <c r="CA185" s="116">
        <f t="shared" si="77"/>
        <v>1.9389442345340415</v>
      </c>
      <c r="CB185" s="113">
        <v>3.0892717468052191</v>
      </c>
      <c r="CC185" s="113">
        <v>1.8421311224770203</v>
      </c>
      <c r="CD185" s="113">
        <v>0.88542983431988564</v>
      </c>
      <c r="CI185" s="116">
        <f t="shared" si="78"/>
        <v>3.7548163236934804</v>
      </c>
      <c r="CJ185" s="113">
        <v>4.2110744727058531</v>
      </c>
      <c r="CK185" s="113">
        <v>3.9401098625738595</v>
      </c>
      <c r="CL185" s="113">
        <v>3.113264635800729</v>
      </c>
      <c r="CQ185" s="116">
        <f t="shared" si="79"/>
        <v>4.2150958267579268</v>
      </c>
      <c r="CR185" s="113">
        <v>5.4663438761242054</v>
      </c>
      <c r="CS185" s="113">
        <v>3.5324145666605546</v>
      </c>
      <c r="CT185" s="113">
        <v>4.8977770868552986</v>
      </c>
      <c r="CY185" s="113">
        <v>45939</v>
      </c>
      <c r="CZ185" s="113">
        <v>22.526666666666667</v>
      </c>
      <c r="DA185" s="113">
        <v>23.1</v>
      </c>
    </row>
    <row r="186" spans="4:105">
      <c r="D186" s="115">
        <f t="shared" si="80"/>
        <v>185</v>
      </c>
      <c r="E186" s="116">
        <f t="shared" si="56"/>
        <v>1.4692517572395996</v>
      </c>
      <c r="F186" s="116">
        <f t="shared" si="57"/>
        <v>-0.2307482427604004</v>
      </c>
      <c r="G186" s="116" t="str">
        <f t="shared" si="58"/>
        <v/>
      </c>
      <c r="H186" s="119" t="str">
        <f t="shared" si="59"/>
        <v/>
      </c>
      <c r="I186" s="119">
        <f t="shared" si="82"/>
        <v>0.1085097763920875</v>
      </c>
      <c r="K186" s="116">
        <f t="shared" si="60"/>
        <v>5.317736040939617</v>
      </c>
      <c r="L186" s="116">
        <f t="shared" si="61"/>
        <v>4.4391852215964498</v>
      </c>
      <c r="M186" s="116">
        <f t="shared" si="62"/>
        <v>2.9647165137342109</v>
      </c>
      <c r="N186" s="116">
        <f t="shared" si="63"/>
        <v>4.2160751335395927</v>
      </c>
      <c r="O186" s="116">
        <f t="shared" si="64"/>
        <v>3.035713952235366</v>
      </c>
      <c r="P186" s="116">
        <f t="shared" si="65"/>
        <v>3.7734309093772787</v>
      </c>
      <c r="Q186" s="116">
        <f t="shared" si="66"/>
        <v>1.4692517572395996</v>
      </c>
      <c r="R186" s="116">
        <f t="shared" si="67"/>
        <v>2.290034908746811</v>
      </c>
      <c r="S186" s="116">
        <f t="shared" si="68"/>
        <v>3.6977667173872262</v>
      </c>
      <c r="T186" s="116">
        <f t="shared" si="69"/>
        <v>4.338338850220377</v>
      </c>
      <c r="W186" s="116">
        <f t="shared" si="70"/>
        <v>5.317736040939617</v>
      </c>
      <c r="X186" s="113">
        <v>6.8757394238695815</v>
      </c>
      <c r="Y186" s="113">
        <v>5.6813001941359387</v>
      </c>
      <c r="Z186" s="113">
        <v>3.396168504813331</v>
      </c>
      <c r="AC186" s="115"/>
      <c r="AE186" s="116">
        <f t="shared" si="71"/>
        <v>4.4391852215964498</v>
      </c>
      <c r="AF186" s="113">
        <v>4.0511335789264304</v>
      </c>
      <c r="AG186" s="113">
        <v>4.5828650048291166</v>
      </c>
      <c r="AH186" s="113">
        <v>4.6835570810338023</v>
      </c>
      <c r="AK186" s="115"/>
      <c r="AM186" s="116">
        <f t="shared" si="72"/>
        <v>2.9647165137342109</v>
      </c>
      <c r="AN186" s="113">
        <v>5.3515776803694441</v>
      </c>
      <c r="AO186" s="113">
        <v>3.466840142682738</v>
      </c>
      <c r="AP186" s="113">
        <v>2.4625928847856833</v>
      </c>
      <c r="AS186" s="115"/>
      <c r="AU186" s="116">
        <f t="shared" si="73"/>
        <v>4.2160751335395927</v>
      </c>
      <c r="AV186" s="113">
        <v>5.410762089653276</v>
      </c>
      <c r="AW186" s="113">
        <v>4.4742666272499694</v>
      </c>
      <c r="AX186" s="113">
        <v>2.7631966837155302</v>
      </c>
      <c r="BA186" s="115"/>
      <c r="BC186" s="116">
        <f t="shared" si="74"/>
        <v>3.035713952235366</v>
      </c>
      <c r="BD186" s="113">
        <v>2.2745142423330611</v>
      </c>
      <c r="BE186" s="113">
        <v>3.5151583745147312</v>
      </c>
      <c r="BF186" s="113">
        <v>3.3174692398583066</v>
      </c>
      <c r="BI186" s="115"/>
      <c r="BK186" s="116">
        <f t="shared" si="75"/>
        <v>3.7734309093772787</v>
      </c>
      <c r="BL186" s="113">
        <v>3.8964380289455978</v>
      </c>
      <c r="BM186" s="113">
        <v>3.981023518878732</v>
      </c>
      <c r="BN186" s="113">
        <v>3.4428311803075067</v>
      </c>
      <c r="BS186" s="116">
        <f t="shared" si="76"/>
        <v>1.4692517572395996</v>
      </c>
      <c r="BT186" s="113">
        <v>1.723798064876064</v>
      </c>
      <c r="BU186" s="113">
        <v>2.253603309304296</v>
      </c>
      <c r="BV186" s="113">
        <v>0.43035389753843833</v>
      </c>
      <c r="CA186" s="116">
        <f t="shared" si="77"/>
        <v>2.290034908746811</v>
      </c>
      <c r="CB186" s="113">
        <v>3.6442292507494707</v>
      </c>
      <c r="CC186" s="113">
        <v>1.6763732654311618</v>
      </c>
      <c r="CD186" s="113">
        <v>1.5495022100597999</v>
      </c>
      <c r="CI186" s="116">
        <f t="shared" si="78"/>
        <v>3.6977667173872262</v>
      </c>
      <c r="CJ186" s="113">
        <v>4.2110744727058531</v>
      </c>
      <c r="CK186" s="113">
        <v>4.119028995740293</v>
      </c>
      <c r="CL186" s="113">
        <v>2.7631966837155302</v>
      </c>
      <c r="CQ186" s="116">
        <f t="shared" si="79"/>
        <v>4.338338850220377</v>
      </c>
      <c r="CR186" s="113">
        <v>4.6854376081064615</v>
      </c>
      <c r="CS186" s="113">
        <v>4.7841007471846648</v>
      </c>
      <c r="CT186" s="113">
        <v>3.8925769532560897</v>
      </c>
      <c r="CY186" s="113">
        <v>45940</v>
      </c>
      <c r="CZ186" s="113">
        <v>21.587083333333336</v>
      </c>
      <c r="DA186" s="113">
        <v>18.899999999999999</v>
      </c>
    </row>
    <row r="187" spans="4:105">
      <c r="D187" s="115">
        <f t="shared" si="80"/>
        <v>186</v>
      </c>
      <c r="E187" s="116">
        <f t="shared" si="56"/>
        <v>3.9019421642262735</v>
      </c>
      <c r="F187" s="116">
        <f t="shared" si="57"/>
        <v>2.2019421642262733</v>
      </c>
      <c r="G187" s="116">
        <f t="shared" si="58"/>
        <v>2.2019421642262733</v>
      </c>
      <c r="H187" s="119">
        <f t="shared" si="59"/>
        <v>4.1557373351854311e-003</v>
      </c>
      <c r="I187" s="119">
        <f t="shared" si="82"/>
        <v>0.28817312597980088</v>
      </c>
      <c r="K187" s="116">
        <f t="shared" si="60"/>
        <v>6.9231731469177591</v>
      </c>
      <c r="L187" s="116">
        <f t="shared" si="61"/>
        <v>5.7777429496441899</v>
      </c>
      <c r="M187" s="116">
        <f t="shared" si="62"/>
        <v>4.878934199768266</v>
      </c>
      <c r="N187" s="116">
        <f t="shared" si="63"/>
        <v>6.7139997252178505</v>
      </c>
      <c r="O187" s="116">
        <f t="shared" si="64"/>
        <v>4.6492154631220695</v>
      </c>
      <c r="P187" s="116">
        <f t="shared" si="65"/>
        <v>5.4508487529886303</v>
      </c>
      <c r="Q187" s="116">
        <f t="shared" si="66"/>
        <v>3.9019421642262735</v>
      </c>
      <c r="R187" s="116">
        <f t="shared" si="67"/>
        <v>2.8372491322897755</v>
      </c>
      <c r="S187" s="116">
        <f t="shared" si="68"/>
        <v>5.5267184249202179</v>
      </c>
      <c r="T187" s="116">
        <f t="shared" si="69"/>
        <v>6.3585466351069702</v>
      </c>
      <c r="W187" s="116">
        <f t="shared" si="70"/>
        <v>6.9231731469177591</v>
      </c>
      <c r="X187" s="113">
        <v>7.4614806338567199</v>
      </c>
      <c r="Y187" s="113">
        <v>10.080384575358272</v>
      </c>
      <c r="Z187" s="113">
        <v>3.227654231538287</v>
      </c>
      <c r="AC187" s="115"/>
      <c r="AE187" s="116">
        <f t="shared" si="71"/>
        <v>5.7777429496441899</v>
      </c>
      <c r="AF187" s="113">
        <v>5.9358087893152165</v>
      </c>
      <c r="AG187" s="113">
        <v>7.3090580330021906</v>
      </c>
      <c r="AH187" s="113">
        <v>4.0883620266151635</v>
      </c>
      <c r="AK187" s="115"/>
      <c r="AM187" s="116">
        <f t="shared" si="72"/>
        <v>4.878934199768266</v>
      </c>
      <c r="AN187" s="113">
        <v>5.2831267773756441</v>
      </c>
      <c r="AO187" s="113">
        <v>7.4703429337806115</v>
      </c>
      <c r="AP187" s="113">
        <v>2.2875254657559205</v>
      </c>
      <c r="AS187" s="115"/>
      <c r="AU187" s="116">
        <f t="shared" si="73"/>
        <v>6.7139997252178505</v>
      </c>
      <c r="AV187" s="113">
        <v>6.4251004027705827</v>
      </c>
      <c r="AW187" s="113">
        <v>11.120086433908602</v>
      </c>
      <c r="AX187" s="113">
        <v>2.5968123389743654</v>
      </c>
      <c r="BA187" s="115"/>
      <c r="BC187" s="116">
        <f t="shared" si="74"/>
        <v>4.6492154631220695</v>
      </c>
      <c r="BD187" s="113">
        <v>4.5282246730844422</v>
      </c>
      <c r="BE187" s="113">
        <v>7.3003234377651474</v>
      </c>
      <c r="BF187" s="113">
        <v>2.1190982785166197</v>
      </c>
      <c r="BI187" s="115"/>
      <c r="BK187" s="116">
        <f t="shared" si="75"/>
        <v>5.4508487529886303</v>
      </c>
      <c r="BL187" s="113">
        <v>5.1773460608741857</v>
      </c>
      <c r="BM187" s="113">
        <v>9.2998623875675648</v>
      </c>
      <c r="BN187" s="113">
        <v>1.8753378105241389</v>
      </c>
      <c r="BS187" s="116">
        <f t="shared" si="76"/>
        <v>3.9019421642262735</v>
      </c>
      <c r="BT187" s="113">
        <v>3.2823043720826699</v>
      </c>
      <c r="BU187" s="113">
        <v>8.4235221205961501</v>
      </c>
      <c r="BV187" s="113">
        <v>0</v>
      </c>
      <c r="CA187" s="116">
        <f t="shared" si="77"/>
        <v>2.8372491322897755</v>
      </c>
      <c r="CB187" s="113">
        <v>2.9923103751674924</v>
      </c>
      <c r="CC187" s="113">
        <v>4.4496428598833164</v>
      </c>
      <c r="CD187" s="113">
        <v>1.0697941618185169</v>
      </c>
      <c r="CI187" s="116">
        <f t="shared" si="78"/>
        <v>5.5267184249202179</v>
      </c>
      <c r="CJ187" s="113">
        <v>6.0666881234585572</v>
      </c>
      <c r="CK187" s="113">
        <v>8.1330558405755937</v>
      </c>
      <c r="CL187" s="113">
        <v>2.3804113107265015</v>
      </c>
      <c r="CQ187" s="116">
        <f t="shared" si="79"/>
        <v>6.3585466351069702</v>
      </c>
      <c r="CR187" s="113">
        <v>8.044984697917581</v>
      </c>
      <c r="CS187" s="113">
        <v>9.8222569617900444</v>
      </c>
      <c r="CT187" s="113">
        <v>2.8948363084238964</v>
      </c>
      <c r="CY187" s="113">
        <v>45941</v>
      </c>
      <c r="CZ187" s="113">
        <v>20.954999999999998</v>
      </c>
      <c r="DA187" s="113">
        <v>18.2</v>
      </c>
    </row>
    <row r="188" spans="4:105">
      <c r="D188" s="115">
        <f t="shared" si="80"/>
        <v>187</v>
      </c>
      <c r="E188" s="116">
        <f t="shared" si="56"/>
        <v>11.015801045358094</v>
      </c>
      <c r="F188" s="116">
        <f t="shared" si="57"/>
        <v>9.3158010453580946</v>
      </c>
      <c r="G188" s="116">
        <f t="shared" si="58"/>
        <v>9.3158010453580946</v>
      </c>
      <c r="H188" s="119">
        <f t="shared" si="59"/>
        <v>1.7581761610417947e-002</v>
      </c>
      <c r="I188" s="119">
        <f t="shared" si="82"/>
        <v>0.81355839958788101</v>
      </c>
      <c r="K188" s="116">
        <f t="shared" si="60"/>
        <v>6.6001475776131899</v>
      </c>
      <c r="L188" s="116">
        <f t="shared" si="61"/>
        <v>6.716937613364796</v>
      </c>
      <c r="M188" s="116">
        <f t="shared" si="62"/>
        <v>5.0905639484668246</v>
      </c>
      <c r="N188" s="116">
        <f t="shared" si="63"/>
        <v>6.4470166545024137</v>
      </c>
      <c r="O188" s="116">
        <f t="shared" si="64"/>
        <v>4.4435901516847833</v>
      </c>
      <c r="P188" s="116">
        <f t="shared" si="65"/>
        <v>5.2078397292100691</v>
      </c>
      <c r="Q188" s="116">
        <f t="shared" si="66"/>
        <v>11.015801045358094</v>
      </c>
      <c r="R188" s="116">
        <f t="shared" si="67"/>
        <v>3.6938530638191001</v>
      </c>
      <c r="S188" s="116">
        <f t="shared" si="68"/>
        <v>6.762713732060436</v>
      </c>
      <c r="T188" s="116">
        <f t="shared" si="69"/>
        <v>7.3792297292580873</v>
      </c>
      <c r="W188" s="116">
        <f t="shared" si="70"/>
        <v>6.6001475776131899</v>
      </c>
      <c r="X188" s="113">
        <v>7.0473876883954611</v>
      </c>
      <c r="Y188" s="113">
        <v>8.1774005126171065</v>
      </c>
      <c r="Z188" s="113">
        <v>4.5756545318270003</v>
      </c>
      <c r="AC188" s="115"/>
      <c r="AE188" s="116">
        <f t="shared" si="71"/>
        <v>6.716937613364796</v>
      </c>
      <c r="AF188" s="113">
        <v>7.4297383233683894</v>
      </c>
      <c r="AG188" s="113">
        <v>8.0637198180996652</v>
      </c>
      <c r="AH188" s="113">
        <v>4.6573546986263334</v>
      </c>
      <c r="AK188" s="115"/>
      <c r="AM188" s="116">
        <f t="shared" si="72"/>
        <v>5.0905639484668246</v>
      </c>
      <c r="AN188" s="113">
        <v>6.8209136482996877</v>
      </c>
      <c r="AO188" s="113">
        <v>6.2223764031012667</v>
      </c>
      <c r="AP188" s="113">
        <v>3.9587514938323833</v>
      </c>
      <c r="AS188" s="115"/>
      <c r="AU188" s="116">
        <f t="shared" si="73"/>
        <v>6.4470166545024137</v>
      </c>
      <c r="AV188" s="113">
        <v>6.9711907204933663</v>
      </c>
      <c r="AW188" s="113">
        <v>8.8571914322385226</v>
      </c>
      <c r="AX188" s="113">
        <v>3.5126678107753517</v>
      </c>
      <c r="BA188" s="115"/>
      <c r="BC188" s="116">
        <f t="shared" si="74"/>
        <v>4.4435901516847833</v>
      </c>
      <c r="BD188" s="113">
        <v>3.5617874453100331</v>
      </c>
      <c r="BE188" s="113">
        <v>7.2451594769351066</v>
      </c>
      <c r="BF188" s="113">
        <v>2.5238235328092111</v>
      </c>
      <c r="BI188" s="115"/>
      <c r="BK188" s="116">
        <f t="shared" si="75"/>
        <v>5.2078397292100691</v>
      </c>
      <c r="BL188" s="113">
        <v>3.5251268663465956</v>
      </c>
      <c r="BM188" s="113">
        <v>8.2494013491618379</v>
      </c>
      <c r="BN188" s="113">
        <v>3.8489909721217761</v>
      </c>
      <c r="BS188" s="116">
        <f t="shared" si="76"/>
        <v>11.015801045358094</v>
      </c>
      <c r="BT188" s="113">
        <v>3.2643385910918097</v>
      </c>
      <c r="BU188" s="113">
        <v>7.2692067089091559</v>
      </c>
      <c r="BV188" s="113">
        <v>22.513857836073317</v>
      </c>
      <c r="CA188" s="116">
        <f t="shared" si="77"/>
        <v>3.6938530638191001</v>
      </c>
      <c r="CB188" s="113">
        <v>4.6499311937837824</v>
      </c>
      <c r="CC188" s="113">
        <v>4.141876848699348</v>
      </c>
      <c r="CD188" s="113">
        <v>2.2897511489741706</v>
      </c>
      <c r="CI188" s="116">
        <f t="shared" si="78"/>
        <v>6.762713732060436</v>
      </c>
      <c r="CJ188" s="113">
        <v>8.3778074085856247</v>
      </c>
      <c r="CK188" s="113">
        <v>7.3090580330021906</v>
      </c>
      <c r="CL188" s="113">
        <v>4.601275754593491</v>
      </c>
      <c r="CQ188" s="116">
        <f t="shared" si="79"/>
        <v>7.3792297292580873</v>
      </c>
      <c r="CR188" s="113">
        <v>8.9069473441230365</v>
      </c>
      <c r="CS188" s="113">
        <v>9.0945515310662515</v>
      </c>
      <c r="CT188" s="113">
        <v>5.6639079274499231</v>
      </c>
      <c r="CY188" s="113">
        <v>45942</v>
      </c>
      <c r="CZ188" s="113">
        <v>21.408333333333335</v>
      </c>
      <c r="DA188" s="113">
        <v>21.4</v>
      </c>
    </row>
    <row r="189" spans="4:105">
      <c r="D189" s="115">
        <f t="shared" si="80"/>
        <v>188</v>
      </c>
      <c r="E189" s="116">
        <f t="shared" si="56"/>
        <v>10.722623869615866</v>
      </c>
      <c r="F189" s="116">
        <f t="shared" si="57"/>
        <v>9.0226238696158667</v>
      </c>
      <c r="G189" s="116">
        <f t="shared" si="58"/>
        <v>9.0226238696158667</v>
      </c>
      <c r="H189" s="119">
        <f t="shared" si="59"/>
        <v>1.7028446743728741e-002</v>
      </c>
      <c r="I189" s="119">
        <f t="shared" si="82"/>
        <v>0.79190616087092913</v>
      </c>
      <c r="K189" s="116">
        <f t="shared" si="60"/>
        <v>6.7982813759618859</v>
      </c>
      <c r="L189" s="116">
        <f t="shared" si="61"/>
        <v>6.635176393037252</v>
      </c>
      <c r="M189" s="116">
        <f t="shared" si="62"/>
        <v>4.9085868442169804</v>
      </c>
      <c r="N189" s="116">
        <f t="shared" si="63"/>
        <v>5.9142548719325463</v>
      </c>
      <c r="O189" s="116">
        <f t="shared" si="64"/>
        <v>4.633110221990381</v>
      </c>
      <c r="P189" s="116">
        <f t="shared" si="65"/>
        <v>5.5836457320212149</v>
      </c>
      <c r="Q189" s="116">
        <f t="shared" si="66"/>
        <v>10.722623869615866</v>
      </c>
      <c r="R189" s="116">
        <f t="shared" si="67"/>
        <v>2.6781482148422584</v>
      </c>
      <c r="S189" s="116">
        <f t="shared" si="68"/>
        <v>5.1407392226922797</v>
      </c>
      <c r="T189" s="116">
        <f t="shared" si="69"/>
        <v>6.9155913551060051</v>
      </c>
      <c r="W189" s="116">
        <f t="shared" si="70"/>
        <v>6.7982813759618859</v>
      </c>
      <c r="X189" s="113">
        <v>6.3902581604522526</v>
      </c>
      <c r="Y189" s="113">
        <v>8.9406689937753683</v>
      </c>
      <c r="Z189" s="113">
        <v>5.0639169736580385</v>
      </c>
      <c r="AC189" s="115"/>
      <c r="AE189" s="116">
        <f t="shared" si="71"/>
        <v>6.635176393037252</v>
      </c>
      <c r="AF189" s="113">
        <v>6.8957011696436394</v>
      </c>
      <c r="AG189" s="113">
        <v>7.4703429337806115</v>
      </c>
      <c r="AH189" s="113">
        <v>5.539485075687506</v>
      </c>
      <c r="AK189" s="115"/>
      <c r="AM189" s="116">
        <f t="shared" si="72"/>
        <v>4.9085868442169804</v>
      </c>
      <c r="AN189" s="113">
        <v>5.9682994422622269</v>
      </c>
      <c r="AO189" s="113">
        <v>6.1845875663864689</v>
      </c>
      <c r="AP189" s="113">
        <v>3.6325861220474924</v>
      </c>
      <c r="AS189" s="115"/>
      <c r="AU189" s="116">
        <f t="shared" si="73"/>
        <v>5.9142548719325463</v>
      </c>
      <c r="AV189" s="113">
        <v>6.0997918804316944</v>
      </c>
      <c r="AW189" s="113">
        <v>7.8869672198587857</v>
      </c>
      <c r="AX189" s="113">
        <v>3.7560055155071601</v>
      </c>
      <c r="BA189" s="115"/>
      <c r="BC189" s="116">
        <f t="shared" si="74"/>
        <v>4.633110221990381</v>
      </c>
      <c r="BD189" s="113">
        <v>2.8614207151676885</v>
      </c>
      <c r="BE189" s="113">
        <v>5.722841430335377</v>
      </c>
      <c r="BF189" s="113">
        <v>5.3150685204680777</v>
      </c>
      <c r="BI189" s="115"/>
      <c r="BK189" s="116">
        <f t="shared" si="75"/>
        <v>5.5836457320212149</v>
      </c>
      <c r="BL189" s="113">
        <v>2.7391385694792563</v>
      </c>
      <c r="BM189" s="113">
        <v>7.2884585014989414</v>
      </c>
      <c r="BN189" s="113">
        <v>6.7233401250854481</v>
      </c>
      <c r="BS189" s="116">
        <f t="shared" si="76"/>
        <v>10.722623869615866</v>
      </c>
      <c r="BT189" s="113">
        <v>2.1171798938116915</v>
      </c>
      <c r="BU189" s="113">
        <v>5.9682994422622269</v>
      </c>
      <c r="BV189" s="113">
        <v>24.082392272773681</v>
      </c>
      <c r="CA189" s="116">
        <f t="shared" si="77"/>
        <v>2.6781482148422584</v>
      </c>
      <c r="CB189" s="113">
        <v>2.434842940343974</v>
      </c>
      <c r="CC189" s="113">
        <v>3.7050648141704605</v>
      </c>
      <c r="CD189" s="113">
        <v>1.8945368900123414</v>
      </c>
      <c r="CI189" s="116">
        <f t="shared" si="78"/>
        <v>5.1407392226922797</v>
      </c>
      <c r="CJ189" s="113">
        <v>4.400473231276532</v>
      </c>
      <c r="CK189" s="113">
        <v>7.5933004760015974</v>
      </c>
      <c r="CL189" s="113">
        <v>3.4284439607987096</v>
      </c>
      <c r="CQ189" s="116">
        <f t="shared" si="79"/>
        <v>6.9155913551060051</v>
      </c>
      <c r="CR189" s="113">
        <v>3.904531340088718</v>
      </c>
      <c r="CS189" s="113">
        <v>8.5727749885019868</v>
      </c>
      <c r="CT189" s="113">
        <v>5.2584077217100234</v>
      </c>
      <c r="CY189" s="113">
        <v>45943</v>
      </c>
      <c r="CZ189" s="113">
        <v>22.247916666666669</v>
      </c>
      <c r="DA189" s="113">
        <v>23.9</v>
      </c>
    </row>
    <row r="190" spans="4:105">
      <c r="D190" s="115">
        <f t="shared" si="80"/>
        <v>189</v>
      </c>
      <c r="E190" s="116">
        <f t="shared" si="56"/>
        <v>10.255381439018889</v>
      </c>
      <c r="F190" s="116">
        <f t="shared" si="57"/>
        <v>8.5553814390188894</v>
      </c>
      <c r="G190" s="116">
        <f t="shared" si="58"/>
        <v>8.5553814390188894</v>
      </c>
      <c r="H190" s="119">
        <f t="shared" si="59"/>
        <v>1.6146617581745761e-002</v>
      </c>
      <c r="I190" s="119">
        <f t="shared" si="82"/>
        <v>0.75739854744446755</v>
      </c>
      <c r="K190" s="116">
        <f t="shared" si="60"/>
        <v>6.389116721912754</v>
      </c>
      <c r="L190" s="116">
        <f t="shared" si="61"/>
        <v>5.3521698909836886</v>
      </c>
      <c r="M190" s="116">
        <f t="shared" si="62"/>
        <v>4.4632305105081329</v>
      </c>
      <c r="N190" s="116">
        <f t="shared" si="63"/>
        <v>5.7021863680489133</v>
      </c>
      <c r="O190" s="116">
        <f t="shared" si="64"/>
        <v>5.0622697672075736</v>
      </c>
      <c r="P190" s="116">
        <f t="shared" si="65"/>
        <v>5.418098482227709</v>
      </c>
      <c r="Q190" s="116">
        <f t="shared" si="66"/>
        <v>10.255381439018889</v>
      </c>
      <c r="R190" s="116">
        <f t="shared" si="67"/>
        <v>2.2213713663999775</v>
      </c>
      <c r="S190" s="116">
        <f t="shared" si="68"/>
        <v>4.044179732942367</v>
      </c>
      <c r="T190" s="116">
        <f t="shared" si="69"/>
        <v>6.318909639340653</v>
      </c>
      <c r="W190" s="116">
        <f t="shared" si="70"/>
        <v>6.389116721912754</v>
      </c>
      <c r="X190" s="113">
        <v>7.8869672198587857</v>
      </c>
      <c r="Y190" s="113">
        <v>7.6762325746067201</v>
      </c>
      <c r="Z190" s="113">
        <v>3.6041503712727563</v>
      </c>
      <c r="AC190" s="115"/>
      <c r="AE190" s="116">
        <f t="shared" si="71"/>
        <v>5.3521698909836886</v>
      </c>
      <c r="AF190" s="113">
        <v>7.3012504576938442</v>
      </c>
      <c r="AG190" s="113">
        <v>6.3604402646412765</v>
      </c>
      <c r="AH190" s="113">
        <v>2.3948189506159454</v>
      </c>
      <c r="AK190" s="115"/>
      <c r="AM190" s="116">
        <f t="shared" si="72"/>
        <v>4.4632305105081329</v>
      </c>
      <c r="AN190" s="113">
        <v>6.4952737169749177</v>
      </c>
      <c r="AO190" s="113">
        <v>5.5611860814480458</v>
      </c>
      <c r="AP190" s="113">
        <v>3.3652749395682209</v>
      </c>
      <c r="AS190" s="115"/>
      <c r="AU190" s="116">
        <f t="shared" si="73"/>
        <v>5.7021863680489133</v>
      </c>
      <c r="AV190" s="113">
        <v>5.5791819199797397</v>
      </c>
      <c r="AW190" s="113">
        <v>8.3690713296376131</v>
      </c>
      <c r="AX190" s="113">
        <v>3.1583058545293894</v>
      </c>
      <c r="BA190" s="115"/>
      <c r="BC190" s="116">
        <f t="shared" si="74"/>
        <v>5.0622697672075736</v>
      </c>
      <c r="BD190" s="113">
        <v>3.6225797384675533</v>
      </c>
      <c r="BE190" s="113">
        <v>10.002144587094669</v>
      </c>
      <c r="BF190" s="113">
        <v>1.5620849760604989</v>
      </c>
      <c r="BI190" s="115"/>
      <c r="BK190" s="116">
        <f t="shared" si="75"/>
        <v>5.418098482227709</v>
      </c>
      <c r="BL190" s="113">
        <v>4.328261393449722</v>
      </c>
      <c r="BM190" s="113">
        <v>10.393963844928455</v>
      </c>
      <c r="BN190" s="113">
        <v>1.5320702083049478</v>
      </c>
      <c r="BS190" s="116">
        <f t="shared" si="76"/>
        <v>10.255381439018889</v>
      </c>
      <c r="BT190" s="113">
        <v>2.1288777675256356</v>
      </c>
      <c r="BU190" s="113">
        <v>5.0878361051273293</v>
      </c>
      <c r="BV190" s="113">
        <v>23.549430444403701</v>
      </c>
      <c r="CA190" s="116">
        <f t="shared" si="77"/>
        <v>2.2213713663999775</v>
      </c>
      <c r="CB190" s="113">
        <v>3.3550184810349948</v>
      </c>
      <c r="CC190" s="113">
        <v>2.070938424349674</v>
      </c>
      <c r="CD190" s="113">
        <v>1.2381571938152636</v>
      </c>
      <c r="CI190" s="116">
        <f t="shared" si="78"/>
        <v>4.044179732942367</v>
      </c>
      <c r="CJ190" s="113">
        <v>4.473357974713327</v>
      </c>
      <c r="CK190" s="113">
        <v>5.6223523330786085</v>
      </c>
      <c r="CL190" s="113">
        <v>2.0368288910351628</v>
      </c>
      <c r="CQ190" s="116">
        <f t="shared" si="79"/>
        <v>6.318909639340653</v>
      </c>
      <c r="CR190" s="113">
        <v>6.0838993835699169</v>
      </c>
      <c r="CS190" s="113">
        <v>10.446072887399408</v>
      </c>
      <c r="CT190" s="113">
        <v>2.1917463912818986</v>
      </c>
      <c r="CY190" s="113">
        <v>45944</v>
      </c>
      <c r="CZ190" s="113">
        <v>21.754999999999999</v>
      </c>
      <c r="DA190" s="113">
        <v>17.899999999999999</v>
      </c>
    </row>
    <row r="191" spans="4:105">
      <c r="D191" s="115">
        <f t="shared" si="80"/>
        <v>190</v>
      </c>
      <c r="E191" s="116">
        <f t="shared" si="56"/>
        <v>10.429933163949997</v>
      </c>
      <c r="F191" s="116">
        <f t="shared" si="57"/>
        <v>8.7299331639499975</v>
      </c>
      <c r="G191" s="116">
        <f t="shared" si="58"/>
        <v>8.7299331639499975</v>
      </c>
      <c r="H191" s="119">
        <f t="shared" si="59"/>
        <v>1.6476049994641181e-002</v>
      </c>
      <c r="I191" s="119">
        <f t="shared" si="82"/>
        <v>0.77028984980146653</v>
      </c>
      <c r="K191" s="116">
        <f t="shared" si="60"/>
        <v>6.386084594714398</v>
      </c>
      <c r="L191" s="116">
        <f t="shared" si="61"/>
        <v>6.0361394601323326</v>
      </c>
      <c r="M191" s="116">
        <f t="shared" si="62"/>
        <v>6.0779870636702933</v>
      </c>
      <c r="N191" s="116">
        <f t="shared" si="63"/>
        <v>7.2732954027203673</v>
      </c>
      <c r="O191" s="116">
        <f t="shared" si="64"/>
        <v>4.5722753282653592</v>
      </c>
      <c r="P191" s="116">
        <f t="shared" si="65"/>
        <v>5.3834860211134563</v>
      </c>
      <c r="Q191" s="116">
        <f t="shared" si="66"/>
        <v>10.429933163949997</v>
      </c>
      <c r="R191" s="116">
        <f t="shared" si="67"/>
        <v>2.479593546759244</v>
      </c>
      <c r="S191" s="116">
        <f t="shared" si="68"/>
        <v>4.8043825062613417</v>
      </c>
      <c r="T191" s="116">
        <f t="shared" si="69"/>
        <v>5.4568240464250097</v>
      </c>
      <c r="W191" s="116">
        <f t="shared" si="70"/>
        <v>6.386084594714398</v>
      </c>
      <c r="X191" s="113">
        <v>7.3012504576938442</v>
      </c>
      <c r="Y191" s="113">
        <v>7.55212328053448</v>
      </c>
      <c r="Z191" s="113">
        <v>4.3048800459148717</v>
      </c>
      <c r="AC191" s="115"/>
      <c r="AE191" s="116">
        <f t="shared" si="71"/>
        <v>6.0361394601323326</v>
      </c>
      <c r="AF191" s="113">
        <v>7.95773258968297</v>
      </c>
      <c r="AG191" s="113">
        <v>6.9135220267839967</v>
      </c>
      <c r="AH191" s="113">
        <v>3.2371637639300301</v>
      </c>
      <c r="AK191" s="115"/>
      <c r="AM191" s="116">
        <f t="shared" si="72"/>
        <v>6.0779870636702933</v>
      </c>
      <c r="AN191" s="113">
        <v>6.2184663507111804</v>
      </c>
      <c r="AO191" s="113">
        <v>6.2525041776080474</v>
      </c>
      <c r="AP191" s="113">
        <v>5.9034699497325391</v>
      </c>
      <c r="AS191" s="115"/>
      <c r="AU191" s="116">
        <f t="shared" si="73"/>
        <v>7.2732954027203673</v>
      </c>
      <c r="AV191" s="113">
        <v>6.286701658234791</v>
      </c>
      <c r="AW191" s="113">
        <v>9.818001224258321</v>
      </c>
      <c r="AX191" s="113">
        <v>5.7151833256679909</v>
      </c>
      <c r="BA191" s="115"/>
      <c r="BC191" s="116">
        <f t="shared" si="74"/>
        <v>4.5722753282653592</v>
      </c>
      <c r="BD191" s="113">
        <v>4.5282246730844422</v>
      </c>
      <c r="BE191" s="113">
        <v>7.9620470377574639</v>
      </c>
      <c r="BF191" s="113">
        <v>1.2265542739541717</v>
      </c>
      <c r="BI191" s="115"/>
      <c r="BK191" s="116">
        <f t="shared" si="75"/>
        <v>5.3834860211134563</v>
      </c>
      <c r="BL191" s="113">
        <v>5.6323979902791184</v>
      </c>
      <c r="BM191" s="113">
        <v>8.8788150946994211</v>
      </c>
      <c r="BN191" s="113">
        <v>1.6392449783618308</v>
      </c>
      <c r="BS191" s="116">
        <f t="shared" si="76"/>
        <v>10.429933163949997</v>
      </c>
      <c r="BT191" s="113">
        <v>2.6030208933924794</v>
      </c>
      <c r="BU191" s="113">
        <v>5.0050674733032414</v>
      </c>
      <c r="BV191" s="113">
        <v>23.681711125154269</v>
      </c>
      <c r="CA191" s="116">
        <f t="shared" si="77"/>
        <v>2.479593546759244</v>
      </c>
      <c r="CB191" s="113">
        <v>3.5753845004121825</v>
      </c>
      <c r="CC191" s="113">
        <v>3.1409243716823405</v>
      </c>
      <c r="CD191" s="113">
        <v>0.72247176818321046</v>
      </c>
      <c r="CI191" s="116">
        <f t="shared" si="78"/>
        <v>4.8043825062613417</v>
      </c>
      <c r="CJ191" s="113">
        <v>4.9777358592844774</v>
      </c>
      <c r="CK191" s="113">
        <v>7.1439791570849893</v>
      </c>
      <c r="CL191" s="113">
        <v>2.2914325024145583</v>
      </c>
      <c r="CQ191" s="116">
        <f t="shared" si="79"/>
        <v>5.4568240464250097</v>
      </c>
      <c r="CR191" s="113">
        <v>6.2223764031012667</v>
      </c>
      <c r="CS191" s="113">
        <v>8.4235221205961501</v>
      </c>
      <c r="CT191" s="113">
        <v>2.4901259722538698</v>
      </c>
      <c r="CY191" s="113">
        <v>45945</v>
      </c>
      <c r="CZ191" s="113">
        <v>20.442499999999999</v>
      </c>
      <c r="DA191" s="113">
        <v>18.2</v>
      </c>
    </row>
    <row r="192" spans="4:105">
      <c r="D192" s="115">
        <f t="shared" si="80"/>
        <v>191</v>
      </c>
      <c r="E192" s="116">
        <f t="shared" si="56"/>
        <v>11.021211029469569</v>
      </c>
      <c r="F192" s="116">
        <f t="shared" si="57"/>
        <v>9.3212110294695698</v>
      </c>
      <c r="G192" s="116">
        <f t="shared" si="58"/>
        <v>9.3212110294695698</v>
      </c>
      <c r="H192" s="119">
        <f t="shared" si="59"/>
        <v>1.7591971902640911e-002</v>
      </c>
      <c r="I192" s="119">
        <f t="shared" si="82"/>
        <v>0.81395794729189319</v>
      </c>
      <c r="K192" s="116">
        <f t="shared" si="60"/>
        <v>5.8926866093610952</v>
      </c>
      <c r="L192" s="116">
        <f t="shared" si="61"/>
        <v>5.1760932381399156</v>
      </c>
      <c r="M192" s="116">
        <f t="shared" si="62"/>
        <v>6.237761641592579</v>
      </c>
      <c r="N192" s="116">
        <f t="shared" si="63"/>
        <v>8.4628581603001347</v>
      </c>
      <c r="O192" s="116">
        <f t="shared" si="64"/>
        <v>5.1962516802705201</v>
      </c>
      <c r="P192" s="116">
        <f t="shared" si="65"/>
        <v>6.2703497655963183</v>
      </c>
      <c r="Q192" s="116">
        <f t="shared" si="66"/>
        <v>11.021211029469569</v>
      </c>
      <c r="R192" s="116">
        <f t="shared" si="67"/>
        <v>2.6277836787836573</v>
      </c>
      <c r="S192" s="116">
        <f t="shared" si="68"/>
        <v>5.0319524624620771</v>
      </c>
      <c r="T192" s="116">
        <f t="shared" si="69"/>
        <v>6.2309808906746751</v>
      </c>
      <c r="W192" s="116">
        <f t="shared" si="70"/>
        <v>5.8926866093610952</v>
      </c>
      <c r="X192" s="113">
        <v>5.6813001941359387</v>
      </c>
      <c r="Y192" s="113">
        <v>7.7154974896517885</v>
      </c>
      <c r="Z192" s="113">
        <v>4.281262144295555</v>
      </c>
      <c r="AC192" s="115"/>
      <c r="AE192" s="116">
        <f t="shared" si="71"/>
        <v>5.1760932381399156</v>
      </c>
      <c r="AF192" s="113">
        <v>7.0339907165492574</v>
      </c>
      <c r="AG192" s="113">
        <v>5.2929497345292296</v>
      </c>
      <c r="AH192" s="113">
        <v>3.2013392633412607</v>
      </c>
      <c r="AK192" s="115"/>
      <c r="AM192" s="116">
        <f t="shared" si="72"/>
        <v>6.237761641592579</v>
      </c>
      <c r="AN192" s="113">
        <v>6.0175580154848953</v>
      </c>
      <c r="AO192" s="113">
        <v>8.0012566559351885</v>
      </c>
      <c r="AP192" s="113">
        <v>4.4742666272499694</v>
      </c>
      <c r="AS192" s="115"/>
      <c r="AU192" s="116">
        <f t="shared" si="73"/>
        <v>8.4628581603001347</v>
      </c>
      <c r="AV192" s="113">
        <v>5.8073585024985572</v>
      </c>
      <c r="AW192" s="113">
        <v>12.418194569899395</v>
      </c>
      <c r="AX192" s="113">
        <v>7.1630214085024502</v>
      </c>
      <c r="BA192" s="115"/>
      <c r="BC192" s="116">
        <f t="shared" si="74"/>
        <v>5.1962516802705201</v>
      </c>
      <c r="BD192" s="113">
        <v>3.4039464812034201</v>
      </c>
      <c r="BE192" s="113">
        <v>8.2895900511465914</v>
      </c>
      <c r="BF192" s="113">
        <v>3.8952185084615483</v>
      </c>
      <c r="BI192" s="115"/>
      <c r="BK192" s="116">
        <f t="shared" si="75"/>
        <v>6.2703497655963183</v>
      </c>
      <c r="BL192" s="113">
        <v>4.1631105238270045</v>
      </c>
      <c r="BM192" s="113">
        <v>9.211725409044055</v>
      </c>
      <c r="BN192" s="113">
        <v>5.4362133639178944</v>
      </c>
      <c r="BS192" s="116">
        <f t="shared" si="76"/>
        <v>11.021211029469569</v>
      </c>
      <c r="BT192" s="113">
        <v>2.847540333480802</v>
      </c>
      <c r="BU192" s="113">
        <v>4.896507886637715</v>
      </c>
      <c r="BV192" s="113">
        <v>25.319584868290193</v>
      </c>
      <c r="CA192" s="116">
        <f t="shared" si="77"/>
        <v>2.6277836787836573</v>
      </c>
      <c r="CB192" s="113">
        <v>3.8293551007631152</v>
      </c>
      <c r="CC192" s="113">
        <v>2.2914325024145583</v>
      </c>
      <c r="CD192" s="113">
        <v>1.7625634331732978</v>
      </c>
      <c r="CI192" s="116">
        <f t="shared" si="78"/>
        <v>5.0319524624620771</v>
      </c>
      <c r="CJ192" s="113">
        <v>5.1685361025620322</v>
      </c>
      <c r="CK192" s="113">
        <v>6.8209136482996877</v>
      </c>
      <c r="CL192" s="113">
        <v>3.1064076365245112</v>
      </c>
      <c r="CQ192" s="116">
        <f t="shared" si="79"/>
        <v>6.2309808906746751</v>
      </c>
      <c r="CR192" s="113">
        <v>7.150769000824365</v>
      </c>
      <c r="CS192" s="113">
        <v>8.2508873086434971</v>
      </c>
      <c r="CT192" s="113">
        <v>4.2110744727058531</v>
      </c>
      <c r="CY192" s="113">
        <v>45946</v>
      </c>
      <c r="CZ192" s="113">
        <v>20.838333333333335</v>
      </c>
      <c r="DA192" s="113">
        <v>20</v>
      </c>
    </row>
    <row r="193" spans="4:105">
      <c r="D193" s="115">
        <f t="shared" si="80"/>
        <v>192</v>
      </c>
      <c r="E193" s="116">
        <f t="shared" si="56"/>
        <v>10.553265518116442</v>
      </c>
      <c r="F193" s="116">
        <f t="shared" si="57"/>
        <v>8.8532655181164426</v>
      </c>
      <c r="G193" s="116">
        <f t="shared" si="58"/>
        <v>8.8532655181164426</v>
      </c>
      <c r="H193" s="119">
        <f t="shared" si="59"/>
        <v>1.6708815812550799e-002</v>
      </c>
      <c r="I193" s="119">
        <f t="shared" si="82"/>
        <v>0.77939840870334864</v>
      </c>
      <c r="K193" s="116">
        <f t="shared" si="60"/>
        <v>6.3988561227805656</v>
      </c>
      <c r="L193" s="116">
        <f t="shared" si="61"/>
        <v>5.2164021872145634</v>
      </c>
      <c r="M193" s="116">
        <f t="shared" si="62"/>
        <v>5.6242319206086506</v>
      </c>
      <c r="N193" s="116">
        <f t="shared" si="63"/>
        <v>7.5663357195406826</v>
      </c>
      <c r="O193" s="116">
        <f t="shared" si="64"/>
        <v>3.9835457991701553</v>
      </c>
      <c r="P193" s="116">
        <f t="shared" si="65"/>
        <v>5.0573119006507996</v>
      </c>
      <c r="Q193" s="116">
        <f t="shared" si="66"/>
        <v>10.553265518116442</v>
      </c>
      <c r="R193" s="116">
        <f t="shared" si="67"/>
        <v>3.1738777719887463</v>
      </c>
      <c r="S193" s="116">
        <f t="shared" si="68"/>
        <v>4.5119028818802969</v>
      </c>
      <c r="T193" s="116">
        <f t="shared" si="69"/>
        <v>5.6921307200127638</v>
      </c>
      <c r="W193" s="116">
        <f t="shared" si="70"/>
        <v>6.3988561227805656</v>
      </c>
      <c r="X193" s="113">
        <v>5.5699653871394892</v>
      </c>
      <c r="Y193" s="113">
        <v>6.6369811457126362</v>
      </c>
      <c r="Z193" s="113">
        <v>6.9896218354895723</v>
      </c>
      <c r="AC193" s="115"/>
      <c r="AE193" s="116">
        <f t="shared" si="71"/>
        <v>5.2164021872145634</v>
      </c>
      <c r="AF193" s="113">
        <v>5.6324436498835935</v>
      </c>
      <c r="AG193" s="113">
        <v>5.2060417867849589</v>
      </c>
      <c r="AH193" s="113">
        <v>4.8107211249751369</v>
      </c>
      <c r="AK193" s="115"/>
      <c r="AM193" s="116">
        <f t="shared" si="72"/>
        <v>5.6242319206086506</v>
      </c>
      <c r="AN193" s="113">
        <v>5.6955230915502124</v>
      </c>
      <c r="AO193" s="113">
        <v>5.9846207503349849</v>
      </c>
      <c r="AP193" s="113">
        <v>5.2638430908823164</v>
      </c>
      <c r="AS193" s="115"/>
      <c r="AU193" s="116">
        <f t="shared" si="73"/>
        <v>7.5663357195406826</v>
      </c>
      <c r="AV193" s="113">
        <v>6.5075522334811975</v>
      </c>
      <c r="AW193" s="113">
        <v>8.1330558405755937</v>
      </c>
      <c r="AX193" s="113">
        <v>8.0583990845652576</v>
      </c>
      <c r="BA193" s="115"/>
      <c r="BC193" s="116">
        <f t="shared" si="74"/>
        <v>3.9835457991701553</v>
      </c>
      <c r="BD193" s="113">
        <v>1.7674788413025158</v>
      </c>
      <c r="BE193" s="113">
        <v>4.680426411654703</v>
      </c>
      <c r="BF193" s="113">
        <v>5.5027321445532467</v>
      </c>
      <c r="BI193" s="115"/>
      <c r="BK193" s="116">
        <f t="shared" si="75"/>
        <v>5.0573119006507996</v>
      </c>
      <c r="BL193" s="113">
        <v>2.7169348038506649</v>
      </c>
      <c r="BM193" s="113">
        <v>5.0856205708664897</v>
      </c>
      <c r="BN193" s="113">
        <v>7.3693803272352438</v>
      </c>
      <c r="BS193" s="116">
        <f t="shared" si="76"/>
        <v>10.553265518116442</v>
      </c>
      <c r="BT193" s="113">
        <v>3.130710995460579</v>
      </c>
      <c r="BU193" s="113">
        <v>2.7851543355119213</v>
      </c>
      <c r="BV193" s="113">
        <v>25.743931223376826</v>
      </c>
      <c r="CA193" s="116">
        <f t="shared" si="77"/>
        <v>3.1738777719887463</v>
      </c>
      <c r="CB193" s="113">
        <v>5.2060417867849589</v>
      </c>
      <c r="CC193" s="113">
        <v>2.0368288910351628</v>
      </c>
      <c r="CD193" s="113">
        <v>2.2787626381461172</v>
      </c>
      <c r="CI193" s="116">
        <f t="shared" si="78"/>
        <v>4.5119028818802969</v>
      </c>
      <c r="CJ193" s="113">
        <v>5.4663438761242054</v>
      </c>
      <c r="CK193" s="113">
        <v>3.904531340088718</v>
      </c>
      <c r="CL193" s="113">
        <v>4.1648334294279667</v>
      </c>
      <c r="CQ193" s="116">
        <f t="shared" si="79"/>
        <v>5.6921307200127638</v>
      </c>
      <c r="CR193" s="113">
        <v>8.2057609302066741</v>
      </c>
      <c r="CS193" s="113">
        <v>4.8913469324415972</v>
      </c>
      <c r="CT193" s="113">
        <v>6.4929145075839303</v>
      </c>
      <c r="CY193" s="113">
        <v>45947</v>
      </c>
      <c r="CZ193" s="113">
        <v>21.380833333333332</v>
      </c>
      <c r="DA193" s="113">
        <v>21.3</v>
      </c>
    </row>
    <row r="194" spans="4:105">
      <c r="D194" s="115">
        <f t="shared" si="80"/>
        <v>193</v>
      </c>
      <c r="E194" s="116">
        <f t="shared" ref="E194:E257" si="83">INDEX(K194:T194,,MATCH($A$14,$K$1:$T$1,FALSE))</f>
        <v>9.2592089127122961</v>
      </c>
      <c r="F194" s="116">
        <f t="shared" ref="F194:F257" si="84">IF($D$1=$A$17,E194-$B$4,E194-$B$7)</f>
        <v>7.5592089127122959</v>
      </c>
      <c r="G194" s="116">
        <f t="shared" ref="G194:G257" si="85">IF(F194&lt;0,"",F194)</f>
        <v>7.5592089127122959</v>
      </c>
      <c r="H194" s="119">
        <f t="shared" ref="H194:H257" si="86">IF(F194&lt;0,"",F194/$G$367)</f>
        <v>1.4266535794351054e-002</v>
      </c>
      <c r="I194" s="119">
        <f t="shared" si="82"/>
        <v>0.68382745416869373</v>
      </c>
      <c r="K194" s="116">
        <f t="shared" ref="K194:K257" si="87">INDEX($W194:$AB194,MATCH($D$1,$W$1:$AB$1,0))</f>
        <v>6.4383368541972645</v>
      </c>
      <c r="L194" s="116">
        <f t="shared" ref="L194:L257" si="88">INDEX($AE194:$AJ194,MATCH($D$1,$AE$1:$AJ$1,0))</f>
        <v>4.9183566789889843</v>
      </c>
      <c r="M194" s="116">
        <f t="shared" ref="M194:M257" si="89">INDEX($AM194:$AR194,MATCH($D$1,$AM$1:$AR$1,0))</f>
        <v>5.1931520079660309</v>
      </c>
      <c r="N194" s="116">
        <f t="shared" ref="N194:N257" si="90">INDEX($AU194:$AZ194,MATCH($D$1,$AU$1:$AZ$1,0))</f>
        <v>6.9899653607486592</v>
      </c>
      <c r="O194" s="116">
        <f t="shared" ref="O194:O257" si="91">INDEX($BC194:$BH194,MATCH($D$1,$BC$1:$BH$1,0))</f>
        <v>2.7173438123660838</v>
      </c>
      <c r="P194" s="116">
        <f t="shared" ref="P194:P257" si="92">INDEX($BK194:$BP194,MATCH($D$1,$BK$1:$BP$1,0))</f>
        <v>3.4535468305726162</v>
      </c>
      <c r="Q194" s="116">
        <f t="shared" ref="Q194:Q257" si="93">INDEX($BS194:$BX194,MATCH($D$1,$BS$1:$BX$1,0))</f>
        <v>9.2592089127122961</v>
      </c>
      <c r="R194" s="116">
        <f t="shared" ref="R194:R257" si="94">INDEX($CA194:$CF194,MATCH($D$1,$CA$1:$CF$1,0))</f>
        <v>3.0471464665904739</v>
      </c>
      <c r="S194" s="116">
        <f t="shared" ref="S194:S257" si="95">INDEX($CI194:$CN194,MATCH($D$1,$CI$1:$CN$1,0))</f>
        <v>4.039114848888322</v>
      </c>
      <c r="T194" s="116">
        <f t="shared" ref="T194:T257" si="96">INDEX($CQ194:$CV194,MATCH($D$1,$CQ$1:$CV$1,0))</f>
        <v>2.6912495713558906</v>
      </c>
      <c r="W194" s="116">
        <f t="shared" ref="W194:W257" si="97">AVERAGE(X194:AB194)</f>
        <v>6.4383368541972645</v>
      </c>
      <c r="X194" s="113">
        <v>7.341330448797823</v>
      </c>
      <c r="Y194" s="113">
        <v>4.9457396974457106</v>
      </c>
      <c r="Z194" s="113">
        <v>7.0279404163482608</v>
      </c>
      <c r="AC194" s="115"/>
      <c r="AE194" s="116">
        <f t="shared" ref="AE194:AE257" si="98">AVERAGE(AF194:AJ194)</f>
        <v>4.9183566789889843</v>
      </c>
      <c r="AF194" s="113">
        <v>7.259513475602394</v>
      </c>
      <c r="AG194" s="113">
        <v>3.466840142682738</v>
      </c>
      <c r="AH194" s="113">
        <v>4.0287164186818227</v>
      </c>
      <c r="AK194" s="115"/>
      <c r="AM194" s="116">
        <f t="shared" ref="AM194:AM257" si="99">AVERAGE(AO194:AR194)</f>
        <v>5.1931520079660309</v>
      </c>
      <c r="AN194" s="113">
        <v>7.1844568518478349</v>
      </c>
      <c r="AO194" s="113">
        <v>4.9457396974457106</v>
      </c>
      <c r="AP194" s="113">
        <v>5.4405643184863504</v>
      </c>
      <c r="AS194" s="115"/>
      <c r="AU194" s="116">
        <f t="shared" ref="AU194:AU257" si="100">AVERAGE(AV194:AZ194)</f>
        <v>6.9899653607486592</v>
      </c>
      <c r="AV194" s="113">
        <v>7.7193905139869958</v>
      </c>
      <c r="AW194" s="113">
        <v>5.3221944188140888</v>
      </c>
      <c r="AX194" s="113">
        <v>7.9283111494448937</v>
      </c>
      <c r="BA194" s="115"/>
      <c r="BC194" s="116">
        <f t="shared" ref="BC194:BC257" si="101">AVERAGE(BD194:BH194)</f>
        <v>2.7173438123660838</v>
      </c>
      <c r="BD194" s="113">
        <v>1.6780658208361732</v>
      </c>
      <c r="BE194" s="113">
        <v>1.4830009637037063</v>
      </c>
      <c r="BF194" s="113">
        <v>4.9909646525583717</v>
      </c>
      <c r="BI194" s="115"/>
      <c r="BK194" s="116">
        <f t="shared" ref="BK194:BK257" si="102">AVERAGE(BL194:BP194)</f>
        <v>3.4535468305726162</v>
      </c>
      <c r="BL194" s="113">
        <v>3.3016392867319477</v>
      </c>
      <c r="BM194" s="113">
        <v>1.7312082259829105</v>
      </c>
      <c r="BN194" s="113">
        <v>5.3277929790029894</v>
      </c>
      <c r="BS194" s="116">
        <f t="shared" ref="BS194:BS257" si="103">AVERAGE(BT194:BX194)</f>
        <v>9.2592089127122961</v>
      </c>
      <c r="BT194" s="113">
        <v>2.9268015186895311</v>
      </c>
      <c r="BU194" s="113">
        <v>0.22513857836073317</v>
      </c>
      <c r="BV194" s="113">
        <v>24.625686641086624</v>
      </c>
      <c r="CA194" s="116">
        <f t="shared" ref="CA194:CA257" si="104">AVERAGE(CB194:CF194)</f>
        <v>3.0471464665904739</v>
      </c>
      <c r="CB194" s="113">
        <v>5.9763023334092864</v>
      </c>
      <c r="CC194" s="113">
        <v>1.1840855562577135</v>
      </c>
      <c r="CD194" s="113">
        <v>1.9810515101044217</v>
      </c>
      <c r="CI194" s="116">
        <f t="shared" ref="CI194:CI257" si="105">AVERAGE(CJ194:CN194)</f>
        <v>4.039114848888322</v>
      </c>
      <c r="CJ194" s="113">
        <v>5.9431545303132651</v>
      </c>
      <c r="CK194" s="113">
        <v>2.6490631500051052</v>
      </c>
      <c r="CL194" s="113">
        <v>3.5251268663465956</v>
      </c>
      <c r="CQ194" s="116">
        <f t="shared" ref="CQ194:CQ257" si="106">AVERAGE(CS194:CV194)</f>
        <v>2.6912495713558906</v>
      </c>
      <c r="CR194" s="113">
        <v>6.5104095602124108</v>
      </c>
      <c r="CS194" s="113">
        <v>1.1256928918036659</v>
      </c>
      <c r="CT194" s="113">
        <v>4.2568062509081148</v>
      </c>
      <c r="CY194" s="113">
        <v>45948</v>
      </c>
      <c r="CZ194" s="113">
        <v>20.764166666666668</v>
      </c>
      <c r="DA194" s="113">
        <v>20</v>
      </c>
    </row>
    <row r="195" spans="4:105">
      <c r="D195" s="115">
        <f t="shared" ref="D195:D258" si="107">D194+1</f>
        <v>194</v>
      </c>
      <c r="E195" s="116">
        <f t="shared" si="83"/>
        <v>8.6767249807441704</v>
      </c>
      <c r="F195" s="116">
        <f t="shared" si="84"/>
        <v>6.9767249807441702</v>
      </c>
      <c r="G195" s="116">
        <f t="shared" si="85"/>
        <v>6.9767249807441702</v>
      </c>
      <c r="H195" s="119">
        <f t="shared" si="86"/>
        <v>1.3167210724622836e-002</v>
      </c>
      <c r="I195" s="119">
        <f t="shared" si="82"/>
        <v>0.6408088217944885</v>
      </c>
      <c r="K195" s="116">
        <f t="shared" si="87"/>
        <v>4.4217510602634622</v>
      </c>
      <c r="L195" s="116">
        <f t="shared" si="88"/>
        <v>4.4434375224652172</v>
      </c>
      <c r="M195" s="116">
        <f t="shared" si="89"/>
        <v>2.4180048314776803</v>
      </c>
      <c r="N195" s="116">
        <f t="shared" si="90"/>
        <v>5.8040313208455698</v>
      </c>
      <c r="O195" s="116">
        <f t="shared" si="91"/>
        <v>1.7109550029303067</v>
      </c>
      <c r="P195" s="116">
        <f t="shared" si="92"/>
        <v>2.4585977140735276</v>
      </c>
      <c r="Q195" s="116">
        <f t="shared" si="93"/>
        <v>8.6767249807441704</v>
      </c>
      <c r="R195" s="116">
        <f t="shared" si="94"/>
        <v>2.377262424952086</v>
      </c>
      <c r="S195" s="116">
        <f t="shared" si="95"/>
        <v>3.4165093303193217</v>
      </c>
      <c r="T195" s="116">
        <f t="shared" si="96"/>
        <v>1.6286067584396982</v>
      </c>
      <c r="W195" s="116">
        <f t="shared" si="97"/>
        <v>4.4217510602634622</v>
      </c>
      <c r="X195" s="113">
        <v>7.1454821416144592</v>
      </c>
      <c r="Y195" s="113">
        <v>1.3356702919912624</v>
      </c>
      <c r="Z195" s="113">
        <v>4.7841007471846648</v>
      </c>
      <c r="AC195" s="115"/>
      <c r="AE195" s="116">
        <f t="shared" si="98"/>
        <v>4.4434375224652172</v>
      </c>
      <c r="AF195" s="113">
        <v>8.8301031726095829</v>
      </c>
      <c r="AG195" s="113">
        <v>1.2764799304512824</v>
      </c>
      <c r="AH195" s="113">
        <v>3.2237294643347858</v>
      </c>
      <c r="AK195" s="115"/>
      <c r="AM195" s="116">
        <f t="shared" si="99"/>
        <v>2.4180048314776803</v>
      </c>
      <c r="AN195" s="113">
        <v>7.0281564121596931</v>
      </c>
      <c r="AO195" s="113">
        <v>1.2837529941822203</v>
      </c>
      <c r="AP195" s="113">
        <v>3.5522566687731398</v>
      </c>
      <c r="AS195" s="115"/>
      <c r="AU195" s="116">
        <f t="shared" si="100"/>
        <v>5.8040313208455698</v>
      </c>
      <c r="AV195" s="113">
        <v>7.5335400803510257</v>
      </c>
      <c r="AW195" s="113">
        <v>1.3057865689735275</v>
      </c>
      <c r="AX195" s="113">
        <v>8.5727673132121556</v>
      </c>
      <c r="BA195" s="115"/>
      <c r="BC195" s="116">
        <f t="shared" si="101"/>
        <v>1.7109550029303067</v>
      </c>
      <c r="BD195" s="113">
        <v>3.3771376863982803</v>
      </c>
      <c r="BE195" s="113">
        <v>0.33182646859680076</v>
      </c>
      <c r="BF195" s="113">
        <v>1.4239008537958384</v>
      </c>
      <c r="BI195" s="115"/>
      <c r="BK195" s="116">
        <f t="shared" si="102"/>
        <v>2.4585977140735276</v>
      </c>
      <c r="BL195" s="113">
        <v>4.917734935085492</v>
      </c>
      <c r="BM195" s="113">
        <v>0.57574853212318899</v>
      </c>
      <c r="BN195" s="113">
        <v>1.8823096750119019</v>
      </c>
      <c r="BS195" s="116">
        <f t="shared" si="103"/>
        <v>8.6767249807441704</v>
      </c>
      <c r="BT195" s="113">
        <v>2.8737827407391343</v>
      </c>
      <c r="BU195" s="113">
        <v>0</v>
      </c>
      <c r="BV195" s="113">
        <v>23.156392201493379</v>
      </c>
      <c r="CA195" s="116">
        <f t="shared" si="104"/>
        <v>2.377262424952086</v>
      </c>
      <c r="CB195" s="113">
        <v>4.7113865575235101</v>
      </c>
      <c r="CC195" s="113">
        <v>0.21640102824786381</v>
      </c>
      <c r="CD195" s="113">
        <v>2.2039996890848843</v>
      </c>
      <c r="CI195" s="116">
        <f t="shared" si="105"/>
        <v>3.4165093303193217</v>
      </c>
      <c r="CJ195" s="113">
        <v>5.1487862446753656</v>
      </c>
      <c r="CK195" s="113">
        <v>1.0943358630749629</v>
      </c>
      <c r="CL195" s="113">
        <v>4.0064058832076377</v>
      </c>
      <c r="CQ195" s="116">
        <f t="shared" si="106"/>
        <v>1.6286067584396982</v>
      </c>
      <c r="CR195" s="113">
        <v>6.9894171821801505</v>
      </c>
      <c r="CS195" s="113">
        <v>0.79462063209371292</v>
      </c>
      <c r="CT195" s="113">
        <v>2.4625928847856833</v>
      </c>
      <c r="CY195" s="113">
        <v>45949</v>
      </c>
      <c r="CZ195" s="113">
        <v>20.984166666666667</v>
      </c>
      <c r="DA195" s="113">
        <v>20.2</v>
      </c>
    </row>
    <row r="196" spans="4:105">
      <c r="D196" s="115">
        <f t="shared" si="107"/>
        <v>195</v>
      </c>
      <c r="E196" s="116">
        <f t="shared" si="83"/>
        <v>9.2079703181822321</v>
      </c>
      <c r="F196" s="116">
        <f t="shared" si="84"/>
        <v>7.5079703181822319</v>
      </c>
      <c r="G196" s="116">
        <f t="shared" si="85"/>
        <v>7.5079703181822319</v>
      </c>
      <c r="H196" s="119">
        <f t="shared" si="86"/>
        <v>1.416983291824902e-002</v>
      </c>
      <c r="I196" s="119">
        <f t="shared" si="82"/>
        <v>0.68004329096609328</v>
      </c>
      <c r="K196" s="116">
        <f t="shared" si="87"/>
        <v>5.1608840740877433</v>
      </c>
      <c r="L196" s="116">
        <f t="shared" si="88"/>
        <v>4.9666394142031249</v>
      </c>
      <c r="M196" s="116">
        <f t="shared" si="89"/>
        <v>4.4648750384498435</v>
      </c>
      <c r="N196" s="116">
        <f t="shared" si="90"/>
        <v>5.3296851742712512</v>
      </c>
      <c r="O196" s="116">
        <f t="shared" si="91"/>
        <v>2.6883038953549163</v>
      </c>
      <c r="P196" s="116">
        <f t="shared" si="92"/>
        <v>3.5825045508030939</v>
      </c>
      <c r="Q196" s="116">
        <f t="shared" si="93"/>
        <v>9.2079703181822321</v>
      </c>
      <c r="R196" s="116">
        <f t="shared" si="94"/>
        <v>2.3698519644148015</v>
      </c>
      <c r="S196" s="116">
        <f t="shared" si="95"/>
        <v>3.3338686375094047</v>
      </c>
      <c r="T196" s="116">
        <f t="shared" si="96"/>
        <v>3.151349423732019</v>
      </c>
      <c r="W196" s="116">
        <f t="shared" si="97"/>
        <v>5.1608840740877433</v>
      </c>
      <c r="X196" s="113">
        <v>7.5076012099548635</v>
      </c>
      <c r="Y196" s="113">
        <v>3.3154395575215978</v>
      </c>
      <c r="Z196" s="113">
        <v>4.6596114547867673</v>
      </c>
      <c r="AC196" s="115"/>
      <c r="AE196" s="116">
        <f t="shared" si="98"/>
        <v>4.9666394142031249</v>
      </c>
      <c r="AF196" s="113">
        <v>7.1061881726911276</v>
      </c>
      <c r="AG196" s="113">
        <v>3.434626723461256</v>
      </c>
      <c r="AH196" s="113">
        <v>4.3591033464569913</v>
      </c>
      <c r="AK196" s="115"/>
      <c r="AM196" s="116">
        <f t="shared" si="99"/>
        <v>4.4648750384498435</v>
      </c>
      <c r="AN196" s="113">
        <v>6.2223764031012667</v>
      </c>
      <c r="AO196" s="113">
        <v>2.7169348038506649</v>
      </c>
      <c r="AP196" s="113">
        <v>6.2128152730490225</v>
      </c>
      <c r="AS196" s="115"/>
      <c r="AU196" s="116">
        <f t="shared" si="100"/>
        <v>5.3296851742712512</v>
      </c>
      <c r="AV196" s="113">
        <v>6.2910833798251176</v>
      </c>
      <c r="AW196" s="113">
        <v>2.5472031421642716</v>
      </c>
      <c r="AX196" s="113">
        <v>7.150769000824365</v>
      </c>
      <c r="BA196" s="115"/>
      <c r="BC196" s="116">
        <f t="shared" si="101"/>
        <v>2.6883038953549163</v>
      </c>
      <c r="BD196" s="113">
        <v>3.8840885341882112</v>
      </c>
      <c r="BE196" s="113">
        <v>1.8645175787068593</v>
      </c>
      <c r="BF196" s="113">
        <v>2.3163055731696778</v>
      </c>
      <c r="BI196" s="115"/>
      <c r="BK196" s="116">
        <f t="shared" si="102"/>
        <v>3.5825045508030939</v>
      </c>
      <c r="BL196" s="113">
        <v>5.0010722935473346</v>
      </c>
      <c r="BM196" s="113">
        <v>2.1034002239000142</v>
      </c>
      <c r="BN196" s="113">
        <v>3.6430411349619338</v>
      </c>
      <c r="BS196" s="116">
        <f t="shared" si="103"/>
        <v>9.2079703181822321</v>
      </c>
      <c r="BT196" s="113">
        <v>2.4352737680909984</v>
      </c>
      <c r="BU196" s="113">
        <v>0.42549331015042752</v>
      </c>
      <c r="BV196" s="113">
        <v>24.763143876305271</v>
      </c>
      <c r="CA196" s="116">
        <f t="shared" si="104"/>
        <v>2.3698519644148015</v>
      </c>
      <c r="CB196" s="113">
        <v>3.7050648141704605</v>
      </c>
      <c r="CC196" s="113">
        <v>1.1130585766593855</v>
      </c>
      <c r="CD196" s="113">
        <v>2.2914325024145583</v>
      </c>
      <c r="CI196" s="116">
        <f t="shared" si="105"/>
        <v>3.3338686375094047</v>
      </c>
      <c r="CJ196" s="113">
        <v>4.425135518767215</v>
      </c>
      <c r="CK196" s="113">
        <v>1.9922171272197426</v>
      </c>
      <c r="CL196" s="113">
        <v>3.584253266541257</v>
      </c>
      <c r="CQ196" s="116">
        <f t="shared" si="106"/>
        <v>3.151349423732019</v>
      </c>
      <c r="CR196" s="113">
        <v>5.346675838967303</v>
      </c>
      <c r="CS196" s="113">
        <v>2.1395883236370339</v>
      </c>
      <c r="CT196" s="113">
        <v>4.1631105238270045</v>
      </c>
      <c r="CY196" s="113">
        <v>45950</v>
      </c>
      <c r="CZ196" s="113">
        <v>21.01</v>
      </c>
      <c r="DA196" s="113">
        <v>20.3</v>
      </c>
    </row>
    <row r="197" spans="4:105">
      <c r="D197" s="115">
        <f t="shared" si="107"/>
        <v>196</v>
      </c>
      <c r="E197" s="116">
        <f t="shared" si="83"/>
        <v>8.346554341867412</v>
      </c>
      <c r="F197" s="116">
        <f t="shared" si="84"/>
        <v>6.6465543418674118</v>
      </c>
      <c r="G197" s="116">
        <f t="shared" si="85"/>
        <v>6.6465543418674118</v>
      </c>
      <c r="H197" s="119">
        <f t="shared" si="86"/>
        <v>1.2544077895226154e-002</v>
      </c>
      <c r="I197" s="119">
        <f t="shared" si="82"/>
        <v>0.61642447648456</v>
      </c>
      <c r="K197" s="116">
        <f t="shared" si="87"/>
        <v>3.6386374338040128</v>
      </c>
      <c r="L197" s="116">
        <f t="shared" si="88"/>
        <v>2.768110977221518</v>
      </c>
      <c r="M197" s="116">
        <f t="shared" si="89"/>
        <v>4.6682531858885605</v>
      </c>
      <c r="N197" s="116">
        <f t="shared" si="90"/>
        <v>3.866311627512701</v>
      </c>
      <c r="O197" s="116">
        <f t="shared" si="91"/>
        <v>1.7256394074747037</v>
      </c>
      <c r="P197" s="116">
        <f t="shared" si="92"/>
        <v>2.4555680313133612</v>
      </c>
      <c r="Q197" s="116">
        <f t="shared" si="93"/>
        <v>8.346554341867412</v>
      </c>
      <c r="R197" s="116">
        <f t="shared" si="94"/>
        <v>1.002525208146454</v>
      </c>
      <c r="S197" s="116">
        <f t="shared" si="95"/>
        <v>2.5258193434718752</v>
      </c>
      <c r="T197" s="116">
        <f t="shared" si="96"/>
        <v>2.9309669537218888</v>
      </c>
      <c r="W197" s="116">
        <f t="shared" si="97"/>
        <v>3.6386374338040128</v>
      </c>
      <c r="X197" s="113">
        <v>2.0032029416038188</v>
      </c>
      <c r="Y197" s="113">
        <v>4.0962894474757219</v>
      </c>
      <c r="Z197" s="113">
        <v>4.8164199123324991</v>
      </c>
      <c r="AC197" s="115"/>
      <c r="AE197" s="116">
        <f t="shared" si="98"/>
        <v>2.768110977221518</v>
      </c>
      <c r="AF197" s="113">
        <v>1.420902667509256</v>
      </c>
      <c r="AG197" s="113">
        <v>3.1482413057744938</v>
      </c>
      <c r="AH197" s="113">
        <v>3.735188958380804</v>
      </c>
      <c r="AK197" s="115"/>
      <c r="AM197" s="116">
        <f t="shared" si="99"/>
        <v>4.6682531858885605</v>
      </c>
      <c r="AN197" s="113">
        <v>1.190731498463651</v>
      </c>
      <c r="AO197" s="113">
        <v>3.1482413057744938</v>
      </c>
      <c r="AP197" s="113">
        <v>6.1882650660026277</v>
      </c>
      <c r="AS197" s="115"/>
      <c r="AU197" s="116">
        <f t="shared" si="100"/>
        <v>3.866311627512701</v>
      </c>
      <c r="AV197" s="113">
        <v>0.96868963254599805</v>
      </c>
      <c r="AW197" s="113">
        <v>3.5251268663465956</v>
      </c>
      <c r="AX197" s="113">
        <v>7.1051183836455083</v>
      </c>
      <c r="BA197" s="115"/>
      <c r="BC197" s="116">
        <f t="shared" si="101"/>
        <v>1.7256394074747037</v>
      </c>
      <c r="BD197" s="113">
        <v>0.55935527361205772</v>
      </c>
      <c r="BE197" s="113">
        <v>1.9751804230293069</v>
      </c>
      <c r="BF197" s="113">
        <v>2.6423825257827462</v>
      </c>
      <c r="BI197" s="115"/>
      <c r="BK197" s="116">
        <f t="shared" si="102"/>
        <v>2.4555680313133612</v>
      </c>
      <c r="BL197" s="113">
        <v>0.63102006717000425</v>
      </c>
      <c r="BM197" s="113">
        <v>2.73228085122145</v>
      </c>
      <c r="BN197" s="113">
        <v>4.0034031755486295</v>
      </c>
      <c r="BS197" s="116">
        <f t="shared" si="103"/>
        <v>8.346554341867412</v>
      </c>
      <c r="BT197" s="113">
        <v>0</v>
      </c>
      <c r="BU197" s="113">
        <v>0.68692534469225119</v>
      </c>
      <c r="BV197" s="113">
        <v>24.352737680909986</v>
      </c>
      <c r="CA197" s="116">
        <f t="shared" si="104"/>
        <v>1.002525208146454</v>
      </c>
      <c r="CB197" s="113">
        <v>0.48705475361819972</v>
      </c>
      <c r="CC197" s="113">
        <v>0.71844568518478358</v>
      </c>
      <c r="CD197" s="113">
        <v>1.8020751856363781</v>
      </c>
      <c r="CI197" s="116">
        <f t="shared" si="105"/>
        <v>2.5258193434718752</v>
      </c>
      <c r="CJ197" s="113">
        <v>2.253603309304296</v>
      </c>
      <c r="CK197" s="113">
        <v>2.4763143876305271</v>
      </c>
      <c r="CL197" s="113">
        <v>2.847540333480802</v>
      </c>
      <c r="CQ197" s="116">
        <f t="shared" si="106"/>
        <v>2.9309669537218888</v>
      </c>
      <c r="CR197" s="113">
        <v>1.9158551604927563</v>
      </c>
      <c r="CS197" s="113">
        <v>2.8737827407391343</v>
      </c>
      <c r="CT197" s="113">
        <v>2.9881511667046432</v>
      </c>
      <c r="CY197" s="113">
        <v>45951</v>
      </c>
      <c r="CZ197" s="113">
        <v>20.03875</v>
      </c>
      <c r="DA197" s="113">
        <v>15.6</v>
      </c>
    </row>
    <row r="198" spans="4:105">
      <c r="D198" s="115">
        <f t="shared" si="107"/>
        <v>197</v>
      </c>
      <c r="E198" s="116">
        <f t="shared" si="83"/>
        <v>9.1236142545232433</v>
      </c>
      <c r="F198" s="116">
        <f t="shared" si="84"/>
        <v>7.4236142545232431</v>
      </c>
      <c r="G198" s="116">
        <f t="shared" si="85"/>
        <v>7.4236142545232431</v>
      </c>
      <c r="H198" s="119">
        <f t="shared" si="86"/>
        <v>1.4010627263853407e-002</v>
      </c>
      <c r="I198" s="119">
        <f t="shared" si="82"/>
        <v>0.67381327792724488</v>
      </c>
      <c r="K198" s="116">
        <f t="shared" si="87"/>
        <v>4.9292552831143688</v>
      </c>
      <c r="L198" s="116">
        <f t="shared" si="88"/>
        <v>3.234667273998344</v>
      </c>
      <c r="M198" s="116">
        <f t="shared" si="89"/>
        <v>4.8011186482936594</v>
      </c>
      <c r="N198" s="116">
        <f t="shared" si="90"/>
        <v>5.0232780377516164</v>
      </c>
      <c r="O198" s="116">
        <f t="shared" si="91"/>
        <v>3.0471745272363626</v>
      </c>
      <c r="P198" s="116">
        <f t="shared" si="92"/>
        <v>3.8348367575820306</v>
      </c>
      <c r="Q198" s="116">
        <f t="shared" si="93"/>
        <v>9.1236142545232433</v>
      </c>
      <c r="R198" s="116">
        <f t="shared" si="94"/>
        <v>1.5212722956071516</v>
      </c>
      <c r="S198" s="116">
        <f t="shared" si="95"/>
        <v>3.0294230432445222</v>
      </c>
      <c r="T198" s="116">
        <f t="shared" si="96"/>
        <v>3.9504440309535731</v>
      </c>
      <c r="W198" s="116">
        <f t="shared" si="97"/>
        <v>4.9292552831143688</v>
      </c>
      <c r="X198" s="113">
        <v>1.9700549312869298</v>
      </c>
      <c r="Y198" s="113">
        <v>5.7125925344106676</v>
      </c>
      <c r="Z198" s="113">
        <v>7.1051183836455083</v>
      </c>
      <c r="AC198" s="115"/>
      <c r="AE198" s="116">
        <f t="shared" si="98"/>
        <v>3.234667273998344</v>
      </c>
      <c r="AF198" s="113">
        <v>1.8112898692337767</v>
      </c>
      <c r="AG198" s="113">
        <v>3.8190541706909307</v>
      </c>
      <c r="AH198" s="113">
        <v>4.0736577820703257</v>
      </c>
      <c r="AK198" s="115"/>
      <c r="AM198" s="116">
        <f t="shared" si="99"/>
        <v>4.8011186482936594</v>
      </c>
      <c r="AN198" s="113">
        <v>1.3893835320896029</v>
      </c>
      <c r="AO198" s="113">
        <v>4.5739350487845511</v>
      </c>
      <c r="AP198" s="113">
        <v>5.0283022478027677</v>
      </c>
      <c r="AS198" s="115"/>
      <c r="AU198" s="116">
        <f t="shared" si="100"/>
        <v>5.0232780377516164</v>
      </c>
      <c r="AV198" s="113">
        <v>1.1643386746565834</v>
      </c>
      <c r="AW198" s="113">
        <v>5.7151833256679909</v>
      </c>
      <c r="AX198" s="113">
        <v>8.1903121129302754</v>
      </c>
      <c r="BA198" s="115"/>
      <c r="BC198" s="116">
        <f t="shared" si="101"/>
        <v>3.0471745272363626</v>
      </c>
      <c r="BD198" s="113">
        <v>0.71610864237907657</v>
      </c>
      <c r="BE198" s="113">
        <v>3.7418578582962079</v>
      </c>
      <c r="BF198" s="113">
        <v>4.6835570810338023</v>
      </c>
      <c r="BI198" s="115"/>
      <c r="BK198" s="116">
        <f t="shared" si="102"/>
        <v>3.8348367575820306</v>
      </c>
      <c r="BL198" s="113">
        <v>1.2406441321816697</v>
      </c>
      <c r="BM198" s="113">
        <v>3.735188958380804</v>
      </c>
      <c r="BN198" s="113">
        <v>6.5286771821836194</v>
      </c>
      <c r="BS198" s="116">
        <f t="shared" si="103"/>
        <v>9.1236142545232433</v>
      </c>
      <c r="BT198" s="113">
        <v>0.22513857836073317</v>
      </c>
      <c r="BU198" s="113">
        <v>1.2589738808380697</v>
      </c>
      <c r="BV198" s="113">
        <v>25.886730304370928</v>
      </c>
      <c r="CA198" s="116">
        <f t="shared" si="104"/>
        <v>1.5212722956071516</v>
      </c>
      <c r="CB198" s="113">
        <v>1.2312843320543312</v>
      </c>
      <c r="CC198" s="113">
        <v>1.2730180568969771</v>
      </c>
      <c r="CD198" s="113">
        <v>2.0595144978701465</v>
      </c>
      <c r="CI198" s="116">
        <f t="shared" si="105"/>
        <v>3.0294230432445222</v>
      </c>
      <c r="CJ198" s="113">
        <v>2.5460361137939542</v>
      </c>
      <c r="CK198" s="113">
        <v>3.1583058545293894</v>
      </c>
      <c r="CL198" s="113">
        <v>3.3839271614102229</v>
      </c>
      <c r="CQ198" s="116">
        <f t="shared" si="106"/>
        <v>3.9504440309535731</v>
      </c>
      <c r="CR198" s="113">
        <v>2.9223285217091979</v>
      </c>
      <c r="CS198" s="113">
        <v>2.4901259722538698</v>
      </c>
      <c r="CT198" s="113">
        <v>5.410762089653276</v>
      </c>
      <c r="CY198" s="113">
        <v>45952</v>
      </c>
      <c r="CZ198" s="113">
        <v>17.947500000000002</v>
      </c>
      <c r="DA198" s="113">
        <v>12.7</v>
      </c>
    </row>
    <row r="199" spans="4:105">
      <c r="D199" s="115">
        <f t="shared" si="107"/>
        <v>198</v>
      </c>
      <c r="E199" s="116">
        <f t="shared" si="83"/>
        <v>9.0557607449337389</v>
      </c>
      <c r="F199" s="116">
        <f t="shared" si="84"/>
        <v>7.3557607449337388</v>
      </c>
      <c r="G199" s="116">
        <f t="shared" si="85"/>
        <v>7.3557607449337388</v>
      </c>
      <c r="H199" s="119">
        <f t="shared" si="86"/>
        <v>1.3882566968853084e-002</v>
      </c>
      <c r="I199" s="119">
        <f t="shared" si="82"/>
        <v>0.66880204066535553</v>
      </c>
      <c r="K199" s="116">
        <f t="shared" si="87"/>
        <v>4.7958718723248746</v>
      </c>
      <c r="L199" s="116">
        <f t="shared" si="88"/>
        <v>4.0934273946592343</v>
      </c>
      <c r="M199" s="116">
        <f t="shared" si="89"/>
        <v>3.2521031972766474</v>
      </c>
      <c r="N199" s="116">
        <f t="shared" si="90"/>
        <v>3.458044936298549</v>
      </c>
      <c r="O199" s="116">
        <f t="shared" si="91"/>
        <v>2.0269038055379083</v>
      </c>
      <c r="P199" s="116">
        <f t="shared" si="92"/>
        <v>2.7958308042707327</v>
      </c>
      <c r="Q199" s="116">
        <f t="shared" si="93"/>
        <v>9.0557607449337389</v>
      </c>
      <c r="R199" s="116">
        <f t="shared" si="94"/>
        <v>1.8862852503574876</v>
      </c>
      <c r="S199" s="116">
        <f t="shared" si="95"/>
        <v>3.3719257135202505</v>
      </c>
      <c r="T199" s="116">
        <f t="shared" si="96"/>
        <v>3.6505044641410707</v>
      </c>
      <c r="W199" s="116">
        <f t="shared" si="97"/>
        <v>4.7958718723248746</v>
      </c>
      <c r="X199" s="113">
        <v>5.000650936338201</v>
      </c>
      <c r="Y199" s="113">
        <v>1.5848786355795548</v>
      </c>
      <c r="Z199" s="113">
        <v>7.8020860450568685</v>
      </c>
      <c r="AC199" s="115"/>
      <c r="AE199" s="116">
        <f t="shared" si="98"/>
        <v>4.0934273946592343</v>
      </c>
      <c r="AF199" s="113">
        <v>3.9842015556061909</v>
      </c>
      <c r="AG199" s="113">
        <v>1.1130585766593855</v>
      </c>
      <c r="AH199" s="113">
        <v>7.1830220517121255</v>
      </c>
      <c r="AK199" s="115"/>
      <c r="AM199" s="116">
        <f t="shared" si="99"/>
        <v>3.2521031972766474</v>
      </c>
      <c r="AN199" s="113">
        <v>3.2552047801062054</v>
      </c>
      <c r="AO199" s="113">
        <v>1.3356702919912624</v>
      </c>
      <c r="AP199" s="113">
        <v>5.1685361025620322</v>
      </c>
      <c r="AS199" s="115"/>
      <c r="AU199" s="116">
        <f t="shared" si="100"/>
        <v>3.458044936298549</v>
      </c>
      <c r="AV199" s="113">
        <v>2.4625686641086624</v>
      </c>
      <c r="AW199" s="113">
        <v>1.1578196100746689</v>
      </c>
      <c r="AX199" s="113">
        <v>6.7537465347123167</v>
      </c>
      <c r="BA199" s="115"/>
      <c r="BC199" s="116">
        <f t="shared" si="101"/>
        <v>2.0269038055379083</v>
      </c>
      <c r="BD199" s="113">
        <v>0.71610864237907657</v>
      </c>
      <c r="BE199" s="113">
        <v>0.55612536138888979</v>
      </c>
      <c r="BF199" s="113">
        <v>4.8084774128457584</v>
      </c>
      <c r="BI199" s="115"/>
      <c r="BK199" s="116">
        <f t="shared" si="102"/>
        <v>2.7958308042707327</v>
      </c>
      <c r="BL199" s="113">
        <v>1.0338701101513914</v>
      </c>
      <c r="BM199" s="113">
        <v>0.86070779507687667</v>
      </c>
      <c r="BN199" s="113">
        <v>6.4929145075839303</v>
      </c>
      <c r="BS199" s="116">
        <f t="shared" si="103"/>
        <v>9.0557607449337389</v>
      </c>
      <c r="BT199" s="113">
        <v>0.70253356215507023</v>
      </c>
      <c r="BU199" s="113">
        <v>0</v>
      </c>
      <c r="BV199" s="113">
        <v>26.464748672646145</v>
      </c>
      <c r="CA199" s="116">
        <f t="shared" si="104"/>
        <v>1.8862852503574876</v>
      </c>
      <c r="CB199" s="113">
        <v>2.3169538101039144</v>
      </c>
      <c r="CC199" s="113">
        <v>0.23549430444403699</v>
      </c>
      <c r="CD199" s="113">
        <v>3.1064076365245112</v>
      </c>
      <c r="CI199" s="116">
        <f t="shared" si="105"/>
        <v>3.3719257135202505</v>
      </c>
      <c r="CJ199" s="113">
        <v>3.6041503712727563</v>
      </c>
      <c r="CK199" s="113">
        <v>1.6952068569554968</v>
      </c>
      <c r="CL199" s="113">
        <v>4.8164199123324991</v>
      </c>
      <c r="CQ199" s="116">
        <f t="shared" si="106"/>
        <v>3.6505044641410707</v>
      </c>
      <c r="CR199" s="113">
        <v>3.1835551064559442</v>
      </c>
      <c r="CS199" s="113">
        <v>0.90564493461688833</v>
      </c>
      <c r="CT199" s="113">
        <v>6.3953639936652529</v>
      </c>
      <c r="CY199" s="113">
        <v>45953</v>
      </c>
      <c r="CZ199" s="113">
        <v>16.902916666666666</v>
      </c>
      <c r="DA199" s="113">
        <v>13.7</v>
      </c>
    </row>
    <row r="200" spans="4:105">
      <c r="D200" s="115">
        <f t="shared" si="107"/>
        <v>199</v>
      </c>
      <c r="E200" s="116">
        <f t="shared" si="83"/>
        <v>10.498786551006221</v>
      </c>
      <c r="F200" s="116">
        <f t="shared" si="84"/>
        <v>8.7987865510062218</v>
      </c>
      <c r="G200" s="116">
        <f t="shared" si="85"/>
        <v>8.7987865510062218</v>
      </c>
      <c r="H200" s="119">
        <f t="shared" si="86"/>
        <v>1.6605997363782942e-002</v>
      </c>
      <c r="I200" s="119">
        <f t="shared" si="82"/>
        <v>0.77537493178043626</v>
      </c>
      <c r="K200" s="116">
        <f t="shared" si="87"/>
        <v>6.3621651769332344</v>
      </c>
      <c r="L200" s="116">
        <f t="shared" si="88"/>
        <v>6.3059822410430248</v>
      </c>
      <c r="M200" s="116">
        <f t="shared" si="89"/>
        <v>5.3699679395528488</v>
      </c>
      <c r="N200" s="116">
        <f t="shared" si="90"/>
        <v>5.2290569678209318</v>
      </c>
      <c r="O200" s="116">
        <f t="shared" si="91"/>
        <v>3.3698296983832328</v>
      </c>
      <c r="P200" s="116">
        <f t="shared" si="92"/>
        <v>4.790761944393032</v>
      </c>
      <c r="Q200" s="116">
        <f t="shared" si="93"/>
        <v>10.498786551006221</v>
      </c>
      <c r="R200" s="116">
        <f t="shared" si="94"/>
        <v>2.8529261897093918</v>
      </c>
      <c r="S200" s="116">
        <f t="shared" si="95"/>
        <v>4.9892654402300174</v>
      </c>
      <c r="T200" s="116">
        <f t="shared" si="96"/>
        <v>5.5557621334265725</v>
      </c>
      <c r="W200" s="116">
        <f t="shared" si="97"/>
        <v>6.3621651769332344</v>
      </c>
      <c r="X200" s="113">
        <v>5.6323979902791184</v>
      </c>
      <c r="Y200" s="113">
        <v>4.4496428598833164</v>
      </c>
      <c r="Z200" s="113">
        <v>9.0044546806372647</v>
      </c>
      <c r="AC200" s="115"/>
      <c r="AE200" s="116">
        <f t="shared" si="98"/>
        <v>6.3059822410430248</v>
      </c>
      <c r="AF200" s="113">
        <v>4.9802519445077396</v>
      </c>
      <c r="AG200" s="113">
        <v>4.3523075379429548</v>
      </c>
      <c r="AH200" s="113">
        <v>9.5853872406783793</v>
      </c>
      <c r="AK200" s="115"/>
      <c r="AM200" s="116">
        <f t="shared" si="99"/>
        <v>5.3699679395528488</v>
      </c>
      <c r="AN200" s="113">
        <v>3.9401098625738595</v>
      </c>
      <c r="AO200" s="113">
        <v>3.2733320901789811</v>
      </c>
      <c r="AP200" s="113">
        <v>7.4666037889267169</v>
      </c>
      <c r="AS200" s="115"/>
      <c r="AU200" s="116">
        <f t="shared" si="100"/>
        <v>5.2290569678209318</v>
      </c>
      <c r="AV200" s="113">
        <v>4.7841007471846648</v>
      </c>
      <c r="AW200" s="113">
        <v>3.969712300896922</v>
      </c>
      <c r="AX200" s="113">
        <v>6.9333578553812085</v>
      </c>
      <c r="BA200" s="115"/>
      <c r="BC200" s="116">
        <f t="shared" si="101"/>
        <v>3.3698296983832328</v>
      </c>
      <c r="BD200" s="113">
        <v>3.1696798838016611</v>
      </c>
      <c r="BE200" s="113">
        <v>1.787896422210854</v>
      </c>
      <c r="BF200" s="113">
        <v>5.1519127891371825</v>
      </c>
      <c r="BI200" s="115"/>
      <c r="BK200" s="116">
        <f t="shared" si="102"/>
        <v>4.790761944393032</v>
      </c>
      <c r="BL200" s="113">
        <v>4.4522343066375418</v>
      </c>
      <c r="BM200" s="113">
        <v>3.0443121026719715</v>
      </c>
      <c r="BN200" s="113">
        <v>6.8757394238695815</v>
      </c>
      <c r="BS200" s="116">
        <f t="shared" si="103"/>
        <v>10.498786551006221</v>
      </c>
      <c r="BT200" s="113">
        <v>1.6118647321673929</v>
      </c>
      <c r="BU200" s="113">
        <v>2.5319584868290193</v>
      </c>
      <c r="BV200" s="113">
        <v>27.352536434022248</v>
      </c>
      <c r="CA200" s="116">
        <f t="shared" si="104"/>
        <v>2.8529261897093918</v>
      </c>
      <c r="CB200" s="113">
        <v>3.3467110590389875</v>
      </c>
      <c r="CC200" s="113">
        <v>2.3169538101039144</v>
      </c>
      <c r="CD200" s="113">
        <v>2.895113699985274</v>
      </c>
      <c r="CI200" s="116">
        <f t="shared" si="105"/>
        <v>4.9892654402300174</v>
      </c>
      <c r="CJ200" s="113">
        <v>3.7769216425142087</v>
      </c>
      <c r="CK200" s="113">
        <v>5.1402239851706124</v>
      </c>
      <c r="CL200" s="113">
        <v>6.0506506930052311</v>
      </c>
      <c r="CQ200" s="116">
        <f t="shared" si="106"/>
        <v>5.5557621334265725</v>
      </c>
      <c r="CR200" s="113">
        <v>4.8977770868552986</v>
      </c>
      <c r="CS200" s="113">
        <v>4.0064058832076377</v>
      </c>
      <c r="CT200" s="113">
        <v>7.1051183836455083</v>
      </c>
      <c r="CY200" s="113">
        <v>45954</v>
      </c>
      <c r="CZ200" s="113">
        <v>16.655000000000001</v>
      </c>
      <c r="DA200" s="113">
        <v>13.1</v>
      </c>
    </row>
    <row r="201" spans="4:105">
      <c r="D201" s="115">
        <f t="shared" si="107"/>
        <v>200</v>
      </c>
      <c r="E201" s="116">
        <f t="shared" si="83"/>
        <v>10.513248624326222</v>
      </c>
      <c r="F201" s="116">
        <f t="shared" si="84"/>
        <v>8.8132486243262225</v>
      </c>
      <c r="G201" s="116">
        <f t="shared" si="85"/>
        <v>8.8132486243262225</v>
      </c>
      <c r="H201" s="119">
        <f t="shared" si="86"/>
        <v>1.6633291712842849e-002</v>
      </c>
      <c r="I201" s="119">
        <f t="shared" si="82"/>
        <v>0.77644301036832075</v>
      </c>
      <c r="K201" s="116">
        <f t="shared" si="87"/>
        <v>6.6277495836274225</v>
      </c>
      <c r="L201" s="116">
        <f t="shared" si="88"/>
        <v>5.6394837620397595</v>
      </c>
      <c r="M201" s="116">
        <f t="shared" si="89"/>
        <v>5.6325249371766004</v>
      </c>
      <c r="N201" s="116">
        <f t="shared" si="90"/>
        <v>6.7427782224883757</v>
      </c>
      <c r="O201" s="116">
        <f t="shared" si="91"/>
        <v>5.283586329665046</v>
      </c>
      <c r="P201" s="116">
        <f t="shared" si="92"/>
        <v>6.2167904565022143</v>
      </c>
      <c r="Q201" s="116">
        <f t="shared" si="93"/>
        <v>10.513248624326222</v>
      </c>
      <c r="R201" s="116">
        <f t="shared" si="94"/>
        <v>2.6757098437767133</v>
      </c>
      <c r="S201" s="116">
        <f t="shared" si="95"/>
        <v>4.2434819695937209</v>
      </c>
      <c r="T201" s="116">
        <f t="shared" si="96"/>
        <v>5.4953441353243004</v>
      </c>
      <c r="W201" s="116">
        <f t="shared" si="97"/>
        <v>6.6277495836274225</v>
      </c>
      <c r="X201" s="113">
        <v>6.8808346548879982</v>
      </c>
      <c r="Y201" s="113">
        <v>6.536708912953868</v>
      </c>
      <c r="Z201" s="113">
        <v>6.4657051830403995</v>
      </c>
      <c r="AC201" s="115"/>
      <c r="AE201" s="116">
        <f t="shared" si="98"/>
        <v>5.6394837620397595</v>
      </c>
      <c r="AF201" s="113">
        <v>7.1289011186230722</v>
      </c>
      <c r="AG201" s="113">
        <v>4.8164199123324991</v>
      </c>
      <c r="AH201" s="113">
        <v>4.9731302551637055</v>
      </c>
      <c r="AK201" s="115"/>
      <c r="AM201" s="116">
        <f t="shared" si="99"/>
        <v>5.6325249371766004</v>
      </c>
      <c r="AN201" s="113">
        <v>5.6323979902791184</v>
      </c>
      <c r="AO201" s="113">
        <v>4.8696858806879479</v>
      </c>
      <c r="AP201" s="113">
        <v>6.3953639936652529</v>
      </c>
      <c r="AS201" s="115"/>
      <c r="AU201" s="116">
        <f t="shared" si="100"/>
        <v>6.7427782224883757</v>
      </c>
      <c r="AV201" s="113">
        <v>5.9539479700053137</v>
      </c>
      <c r="AW201" s="113">
        <v>6.9333578553812085</v>
      </c>
      <c r="AX201" s="113">
        <v>7.3410288420786047</v>
      </c>
      <c r="BA201" s="115"/>
      <c r="BC201" s="116">
        <f t="shared" si="101"/>
        <v>5.283586329665046</v>
      </c>
      <c r="BD201" s="113">
        <v>4.1737096229146404</v>
      </c>
      <c r="BE201" s="113">
        <v>5.1200694526331727</v>
      </c>
      <c r="BF201" s="113">
        <v>6.5569799134473232</v>
      </c>
      <c r="BI201" s="115"/>
      <c r="BK201" s="116">
        <f t="shared" si="102"/>
        <v>6.2167904565022143</v>
      </c>
      <c r="BL201" s="113">
        <v>6.3753219861833843</v>
      </c>
      <c r="BM201" s="113">
        <v>5.8884160807463513</v>
      </c>
      <c r="BN201" s="113">
        <v>6.3866333025769064</v>
      </c>
      <c r="BS201" s="116">
        <f t="shared" si="103"/>
        <v>10.513248624326222</v>
      </c>
      <c r="BT201" s="113">
        <v>3.0786224462700549</v>
      </c>
      <c r="BU201" s="113">
        <v>2.5743931223376828</v>
      </c>
      <c r="BV201" s="113">
        <v>25.886730304370928</v>
      </c>
      <c r="CA201" s="116">
        <f t="shared" si="104"/>
        <v>2.6757098437767133</v>
      </c>
      <c r="CB201" s="113">
        <v>3.5644505593115361</v>
      </c>
      <c r="CC201" s="113">
        <v>2.09394958112156</v>
      </c>
      <c r="CD201" s="113">
        <v>2.3687293908970424</v>
      </c>
      <c r="CI201" s="116">
        <f t="shared" si="105"/>
        <v>4.2434819695937209</v>
      </c>
      <c r="CJ201" s="113">
        <v>4.75760698630907</v>
      </c>
      <c r="CK201" s="113">
        <v>4.3286096717226208</v>
      </c>
      <c r="CL201" s="113">
        <v>3.6442292507494707</v>
      </c>
      <c r="CQ201" s="116">
        <f t="shared" si="106"/>
        <v>5.4953441353243004</v>
      </c>
      <c r="CR201" s="113">
        <v>5.9431545303132651</v>
      </c>
      <c r="CS201" s="113">
        <v>4.9731302551637055</v>
      </c>
      <c r="CT201" s="113">
        <v>6.0175580154848953</v>
      </c>
      <c r="CY201" s="113">
        <v>45955</v>
      </c>
      <c r="CZ201" s="113">
        <v>16.566666666666666</v>
      </c>
      <c r="DA201" s="113">
        <v>15</v>
      </c>
    </row>
    <row r="202" spans="4:105">
      <c r="D202" s="115">
        <f t="shared" si="107"/>
        <v>201</v>
      </c>
      <c r="E202" s="116">
        <f t="shared" si="83"/>
        <v>9.078208933060365</v>
      </c>
      <c r="F202" s="116">
        <f t="shared" si="84"/>
        <v>7.3782089330603648</v>
      </c>
      <c r="G202" s="116">
        <f t="shared" si="85"/>
        <v>7.3782089330603648</v>
      </c>
      <c r="H202" s="119">
        <f t="shared" si="86"/>
        <v>1.3924933555505857e-002</v>
      </c>
      <c r="I202" s="119">
        <f t="shared" si="82"/>
        <v>0.6704599239124065</v>
      </c>
      <c r="K202" s="116">
        <f t="shared" si="87"/>
        <v>7.0314772002225139</v>
      </c>
      <c r="L202" s="116">
        <f t="shared" si="88"/>
        <v>5.4919791704421961</v>
      </c>
      <c r="M202" s="116">
        <f t="shared" si="89"/>
        <v>6.0755147576311135</v>
      </c>
      <c r="N202" s="116">
        <f t="shared" si="90"/>
        <v>6.7370837787653528</v>
      </c>
      <c r="O202" s="116">
        <f t="shared" si="91"/>
        <v>3.8087938177068601</v>
      </c>
      <c r="P202" s="116">
        <f t="shared" si="92"/>
        <v>4.9776293929999973</v>
      </c>
      <c r="Q202" s="116">
        <f t="shared" si="93"/>
        <v>9.078208933060365</v>
      </c>
      <c r="R202" s="116">
        <f t="shared" si="94"/>
        <v>2.6562136616060208</v>
      </c>
      <c r="S202" s="116">
        <f t="shared" si="95"/>
        <v>4.4577772964010016</v>
      </c>
      <c r="T202" s="116">
        <f t="shared" si="96"/>
        <v>5.0660893270412615</v>
      </c>
      <c r="W202" s="116">
        <f t="shared" si="97"/>
        <v>7.0314772002225139</v>
      </c>
      <c r="X202" s="113">
        <v>6.9514826018100573</v>
      </c>
      <c r="Y202" s="113">
        <v>6.7171504210783368</v>
      </c>
      <c r="Z202" s="113">
        <v>7.4257985777791475</v>
      </c>
      <c r="AC202" s="115"/>
      <c r="AE202" s="116">
        <f t="shared" si="98"/>
        <v>5.4919791704421961</v>
      </c>
      <c r="AF202" s="113">
        <v>5.4663438761242054</v>
      </c>
      <c r="AG202" s="113">
        <v>3.7050648141704605</v>
      </c>
      <c r="AH202" s="113">
        <v>7.3045288210319219</v>
      </c>
      <c r="AK202" s="115"/>
      <c r="AM202" s="116">
        <f t="shared" si="99"/>
        <v>6.0755147576311135</v>
      </c>
      <c r="AN202" s="113">
        <v>5.000650936338201</v>
      </c>
      <c r="AO202" s="113">
        <v>5.6223523330786085</v>
      </c>
      <c r="AP202" s="113">
        <v>6.5286771821836194</v>
      </c>
      <c r="AS202" s="115"/>
      <c r="AU202" s="116">
        <f t="shared" si="100"/>
        <v>6.7370837787653528</v>
      </c>
      <c r="AV202" s="113">
        <v>5.410762089653276</v>
      </c>
      <c r="AW202" s="113">
        <v>7.8869672198587857</v>
      </c>
      <c r="AX202" s="113">
        <v>6.9135220267839967</v>
      </c>
      <c r="BA202" s="115"/>
      <c r="BC202" s="116">
        <f t="shared" si="101"/>
        <v>3.8087938177068601</v>
      </c>
      <c r="BD202" s="113">
        <v>4.2308078604138917</v>
      </c>
      <c r="BE202" s="113">
        <v>3.9619671440783368</v>
      </c>
      <c r="BF202" s="113">
        <v>3.2336064486283527</v>
      </c>
      <c r="BI202" s="115"/>
      <c r="BK202" s="116">
        <f t="shared" si="102"/>
        <v>4.9776293929999973</v>
      </c>
      <c r="BL202" s="113">
        <v>5.9763023334092864</v>
      </c>
      <c r="BM202" s="113">
        <v>4.507206618608592</v>
      </c>
      <c r="BN202" s="113">
        <v>4.4493792269821126</v>
      </c>
      <c r="BS202" s="116">
        <f t="shared" si="103"/>
        <v>9.078208933060365</v>
      </c>
      <c r="BT202" s="113">
        <v>1.9921007778030955</v>
      </c>
      <c r="BU202" s="113">
        <v>1.2943365152185464</v>
      </c>
      <c r="BV202" s="113">
        <v>23.948189506159455</v>
      </c>
      <c r="CA202" s="116">
        <f t="shared" si="104"/>
        <v>2.6562136616060208</v>
      </c>
      <c r="CB202" s="113">
        <v>3.1757698407175372</v>
      </c>
      <c r="CC202" s="113">
        <v>1.3452750143483974</v>
      </c>
      <c r="CD202" s="113">
        <v>3.447596129752128</v>
      </c>
      <c r="CI202" s="116">
        <f t="shared" si="105"/>
        <v>4.4577772964010016</v>
      </c>
      <c r="CJ202" s="113">
        <v>4.119028995740293</v>
      </c>
      <c r="CK202" s="113">
        <v>3.300354923457399</v>
      </c>
      <c r="CL202" s="113">
        <v>5.9539479700053137</v>
      </c>
      <c r="CQ202" s="116">
        <f t="shared" si="106"/>
        <v>5.0660893270412615</v>
      </c>
      <c r="CR202" s="113">
        <v>6.3515396814350744</v>
      </c>
      <c r="CS202" s="113">
        <v>4.2110744727058531</v>
      </c>
      <c r="CT202" s="113">
        <v>5.9211041813766707</v>
      </c>
      <c r="CY202" s="113">
        <v>45956</v>
      </c>
      <c r="CZ202" s="113">
        <v>18.081250000000001</v>
      </c>
      <c r="DA202" s="113">
        <v>19.2</v>
      </c>
    </row>
    <row r="203" spans="4:105">
      <c r="D203" s="115">
        <f t="shared" si="107"/>
        <v>202</v>
      </c>
      <c r="E203" s="116">
        <f t="shared" si="83"/>
        <v>9.4726442563609847</v>
      </c>
      <c r="F203" s="116">
        <f t="shared" si="84"/>
        <v>7.7726442563609845</v>
      </c>
      <c r="G203" s="116">
        <f t="shared" si="85"/>
        <v>7.7726442563609845</v>
      </c>
      <c r="H203" s="119">
        <f t="shared" si="86"/>
        <v>1.4669353470791097e-002</v>
      </c>
      <c r="I203" s="119">
        <f t="shared" si="82"/>
        <v>0.69959045822798416</v>
      </c>
      <c r="K203" s="116">
        <f t="shared" si="87"/>
        <v>8.0653686863388163</v>
      </c>
      <c r="L203" s="116">
        <f t="shared" si="88"/>
        <v>6.0668832200054554</v>
      </c>
      <c r="M203" s="116">
        <f t="shared" si="89"/>
        <v>7.1424882553835314</v>
      </c>
      <c r="N203" s="116">
        <f t="shared" si="90"/>
        <v>8.0328285068992216</v>
      </c>
      <c r="O203" s="116">
        <f t="shared" si="91"/>
        <v>4.1850952504665893</v>
      </c>
      <c r="P203" s="116">
        <f t="shared" si="92"/>
        <v>5.7860066449027174</v>
      </c>
      <c r="Q203" s="116">
        <f t="shared" si="93"/>
        <v>9.4726442563609847</v>
      </c>
      <c r="R203" s="116">
        <f t="shared" si="94"/>
        <v>3.3065330687653276</v>
      </c>
      <c r="S203" s="116">
        <f t="shared" si="95"/>
        <v>4.5215752322321299</v>
      </c>
      <c r="T203" s="116">
        <f t="shared" si="96"/>
        <v>6.4168476091049147</v>
      </c>
      <c r="W203" s="116">
        <f t="shared" si="97"/>
        <v>8.0653686863388163</v>
      </c>
      <c r="X203" s="113">
        <v>7.9714722890146721</v>
      </c>
      <c r="Y203" s="113">
        <v>7.519730860423615</v>
      </c>
      <c r="Z203" s="113">
        <v>8.7049029095781609</v>
      </c>
      <c r="AC203" s="115"/>
      <c r="AE203" s="116">
        <f t="shared" si="98"/>
        <v>6.0668832200054554</v>
      </c>
      <c r="AF203" s="113">
        <v>4.896507886637715</v>
      </c>
      <c r="AG203" s="113">
        <v>4.5225209823354042</v>
      </c>
      <c r="AH203" s="113">
        <v>8.7816207910432471</v>
      </c>
      <c r="AK203" s="115"/>
      <c r="AM203" s="116">
        <f t="shared" si="99"/>
        <v>7.1424882553835314</v>
      </c>
      <c r="AN203" s="113">
        <v>5.0050674733032414</v>
      </c>
      <c r="AO203" s="113">
        <v>6.3016848825459313</v>
      </c>
      <c r="AP203" s="113">
        <v>7.9832916282211324</v>
      </c>
      <c r="AS203" s="115"/>
      <c r="AU203" s="116">
        <f t="shared" si="100"/>
        <v>8.0328285068992216</v>
      </c>
      <c r="AV203" s="113">
        <v>5.7151833256679909</v>
      </c>
      <c r="AW203" s="113">
        <v>10.58070711180897</v>
      </c>
      <c r="AX203" s="113">
        <v>7.8025950832207043</v>
      </c>
      <c r="BA203" s="115"/>
      <c r="BC203" s="116">
        <f t="shared" si="101"/>
        <v>4.1850952504665893</v>
      </c>
      <c r="BD203" s="113">
        <v>3.9396091070698653</v>
      </c>
      <c r="BE203" s="113">
        <v>6.191803792010985</v>
      </c>
      <c r="BF203" s="113">
        <v>2.423872852318917</v>
      </c>
      <c r="BI203" s="115"/>
      <c r="BK203" s="116">
        <f t="shared" si="102"/>
        <v>5.7860066449027174</v>
      </c>
      <c r="BL203" s="113">
        <v>7.3851848371860074</v>
      </c>
      <c r="BM203" s="113">
        <v>6.7634526120665948</v>
      </c>
      <c r="BN203" s="113">
        <v>3.209382485455551</v>
      </c>
      <c r="BS203" s="116">
        <f t="shared" si="103"/>
        <v>9.4726442563609847</v>
      </c>
      <c r="BT203" s="113">
        <v>1.7921266332706285</v>
      </c>
      <c r="BU203" s="113">
        <v>2.8111761665393042</v>
      </c>
      <c r="BV203" s="113">
        <v>23.814629969273017</v>
      </c>
      <c r="CA203" s="116">
        <f t="shared" si="104"/>
        <v>3.3065330687653276</v>
      </c>
      <c r="CB203" s="113">
        <v>3.4977150373058334</v>
      </c>
      <c r="CC203" s="113">
        <v>1.9146775503815576</v>
      </c>
      <c r="CD203" s="113">
        <v>4.507206618608592</v>
      </c>
      <c r="CI203" s="116">
        <f t="shared" si="105"/>
        <v>4.5215752322321299</v>
      </c>
      <c r="CJ203" s="113">
        <v>3.7461043762586113</v>
      </c>
      <c r="CK203" s="113">
        <v>4.3098132310272756</v>
      </c>
      <c r="CL203" s="113">
        <v>5.5088080894105014</v>
      </c>
      <c r="CQ203" s="116">
        <f t="shared" si="106"/>
        <v>6.4168476091049147</v>
      </c>
      <c r="CR203" s="113">
        <v>6.0175580154848953</v>
      </c>
      <c r="CS203" s="113">
        <v>6.6083802875751561</v>
      </c>
      <c r="CT203" s="113">
        <v>6.2253149306346733</v>
      </c>
      <c r="CY203" s="113">
        <v>45957</v>
      </c>
      <c r="CZ203" s="113">
        <v>18.392083333333336</v>
      </c>
      <c r="DA203" s="113">
        <v>17.2</v>
      </c>
    </row>
    <row r="204" spans="4:105">
      <c r="D204" s="115">
        <f t="shared" si="107"/>
        <v>203</v>
      </c>
      <c r="E204" s="116">
        <f t="shared" si="83"/>
        <v>9.7714501607256672</v>
      </c>
      <c r="F204" s="116">
        <f t="shared" si="84"/>
        <v>8.0714501607256679</v>
      </c>
      <c r="G204" s="116">
        <f t="shared" si="85"/>
        <v>8.0714501607256679</v>
      </c>
      <c r="H204" s="119">
        <f t="shared" si="86"/>
        <v>1.5233291467399875e-002</v>
      </c>
      <c r="I204" s="119">
        <f t="shared" si="82"/>
        <v>0.72165839975501256</v>
      </c>
      <c r="K204" s="116">
        <f t="shared" si="87"/>
        <v>7.5939759778801372</v>
      </c>
      <c r="L204" s="116">
        <f t="shared" si="88"/>
        <v>6.4774983651925666</v>
      </c>
      <c r="M204" s="116">
        <f t="shared" si="89"/>
        <v>6.18426246230921</v>
      </c>
      <c r="N204" s="116">
        <f t="shared" si="90"/>
        <v>6.4969611018624027</v>
      </c>
      <c r="O204" s="116">
        <f t="shared" si="91"/>
        <v>2.9075741012785179</v>
      </c>
      <c r="P204" s="116">
        <f t="shared" si="92"/>
        <v>5.0428693334190626</v>
      </c>
      <c r="Q204" s="116">
        <f t="shared" si="93"/>
        <v>9.7714501607256672</v>
      </c>
      <c r="R204" s="116">
        <f t="shared" si="94"/>
        <v>4.1292371861816024</v>
      </c>
      <c r="S204" s="116">
        <f t="shared" si="95"/>
        <v>5.1950227333155938</v>
      </c>
      <c r="T204" s="116">
        <f t="shared" si="96"/>
        <v>7.3647298617183958</v>
      </c>
      <c r="W204" s="116">
        <f t="shared" si="97"/>
        <v>7.5939759778801372</v>
      </c>
      <c r="X204" s="113">
        <v>7.2616570005139227</v>
      </c>
      <c r="Y204" s="113">
        <v>7.9297037015608351</v>
      </c>
      <c r="Z204" s="113">
        <v>7.5905672315656556</v>
      </c>
      <c r="AC204" s="115"/>
      <c r="AE204" s="116">
        <f t="shared" si="98"/>
        <v>6.4774983651925666</v>
      </c>
      <c r="AF204" s="113">
        <v>4.8696858806879479</v>
      </c>
      <c r="AG204" s="113">
        <v>6.7537465347123167</v>
      </c>
      <c r="AH204" s="113">
        <v>7.8090626801774361</v>
      </c>
      <c r="AK204" s="115"/>
      <c r="AM204" s="116">
        <f t="shared" si="99"/>
        <v>6.18426246230921</v>
      </c>
      <c r="AN204" s="113">
        <v>5.3704936665232914</v>
      </c>
      <c r="AO204" s="113">
        <v>5.2000183915359059</v>
      </c>
      <c r="AP204" s="113">
        <v>7.168506533082514</v>
      </c>
      <c r="AS204" s="115"/>
      <c r="AU204" s="116">
        <f t="shared" si="100"/>
        <v>6.4969611018624027</v>
      </c>
      <c r="AV204" s="113">
        <v>6.32105940550667</v>
      </c>
      <c r="AW204" s="113">
        <v>5.8410003661550753</v>
      </c>
      <c r="AX204" s="113">
        <v>7.3288235339254619</v>
      </c>
      <c r="BA204" s="115"/>
      <c r="BC204" s="116">
        <f t="shared" si="101"/>
        <v>2.9075741012785179</v>
      </c>
      <c r="BD204" s="113">
        <v>2.3702165076351682</v>
      </c>
      <c r="BE204" s="113">
        <v>4.2535695282661807</v>
      </c>
      <c r="BF204" s="113">
        <v>2.0989362679342043</v>
      </c>
      <c r="BI204" s="115"/>
      <c r="BK204" s="116">
        <f t="shared" si="102"/>
        <v>5.0428693334190626</v>
      </c>
      <c r="BL204" s="113">
        <v>4.9802519445077396</v>
      </c>
      <c r="BM204" s="113">
        <v>5.8222447079821515</v>
      </c>
      <c r="BN204" s="113">
        <v>4.3261113477672959</v>
      </c>
      <c r="BS204" s="116">
        <f t="shared" si="103"/>
        <v>9.7714501607256672</v>
      </c>
      <c r="BT204" s="113">
        <v>1.782225279655768</v>
      </c>
      <c r="BU204" s="113">
        <v>3.8504140773669655</v>
      </c>
      <c r="BV204" s="113">
        <v>23.681711125154269</v>
      </c>
      <c r="CA204" s="116">
        <f t="shared" si="104"/>
        <v>4.1292371861816024</v>
      </c>
      <c r="CB204" s="113">
        <v>4.0580715672399563</v>
      </c>
      <c r="CC204" s="113">
        <v>3.0419496917849584</v>
      </c>
      <c r="CD204" s="113">
        <v>5.287690299519892</v>
      </c>
      <c r="CI204" s="116">
        <f t="shared" si="105"/>
        <v>5.1950227333155938</v>
      </c>
      <c r="CJ204" s="113">
        <v>4.3048800459148717</v>
      </c>
      <c r="CK204" s="113">
        <v>5.4889083021767897</v>
      </c>
      <c r="CL204" s="113">
        <v>5.7912798518551201</v>
      </c>
      <c r="CQ204" s="116">
        <f t="shared" si="106"/>
        <v>7.3647298617183958</v>
      </c>
      <c r="CR204" s="113">
        <v>5.0839987963509721</v>
      </c>
      <c r="CS204" s="113">
        <v>8.469450530924858</v>
      </c>
      <c r="CT204" s="113">
        <v>6.2600091925119337</v>
      </c>
      <c r="CY204" s="113">
        <v>45958</v>
      </c>
      <c r="CZ204" s="113">
        <v>16.64875</v>
      </c>
      <c r="DA204" s="113">
        <v>13.9</v>
      </c>
    </row>
    <row r="205" spans="4:105">
      <c r="D205" s="115">
        <f t="shared" si="107"/>
        <v>204</v>
      </c>
      <c r="E205" s="116">
        <f t="shared" si="83"/>
        <v>10.955415402099133</v>
      </c>
      <c r="F205" s="116">
        <f t="shared" si="84"/>
        <v>9.2554154020991337</v>
      </c>
      <c r="G205" s="116">
        <f t="shared" si="85"/>
        <v>9.2554154020991337</v>
      </c>
      <c r="H205" s="119">
        <f t="shared" si="86"/>
        <v>1.7467795459863471e-002</v>
      </c>
      <c r="I205" s="119">
        <f t="shared" si="82"/>
        <v>0.80909869238315202</v>
      </c>
      <c r="K205" s="116">
        <f t="shared" si="87"/>
        <v>7.9477532251321108</v>
      </c>
      <c r="L205" s="116">
        <f t="shared" si="88"/>
        <v>7.0415050102409067</v>
      </c>
      <c r="M205" s="116">
        <f t="shared" si="89"/>
        <v>5.9252076014823745</v>
      </c>
      <c r="N205" s="116">
        <f t="shared" si="90"/>
        <v>7.0440426537297682</v>
      </c>
      <c r="O205" s="116">
        <f t="shared" si="91"/>
        <v>4.1978459682925937</v>
      </c>
      <c r="P205" s="116">
        <f t="shared" si="92"/>
        <v>6.3965228761970989</v>
      </c>
      <c r="Q205" s="116">
        <f t="shared" si="93"/>
        <v>10.955415402099133</v>
      </c>
      <c r="R205" s="116">
        <f t="shared" si="94"/>
        <v>3.6875473126151239</v>
      </c>
      <c r="S205" s="116">
        <f t="shared" si="95"/>
        <v>5.7624002467763615</v>
      </c>
      <c r="T205" s="116">
        <f t="shared" si="96"/>
        <v>8.4796619144733754</v>
      </c>
      <c r="W205" s="116">
        <f t="shared" si="97"/>
        <v>7.9477532251321108</v>
      </c>
      <c r="X205" s="113">
        <v>7.8425895605550382</v>
      </c>
      <c r="Y205" s="113">
        <v>8.3680976330619377</v>
      </c>
      <c r="Z205" s="113">
        <v>7.6325724817793574</v>
      </c>
      <c r="AC205" s="115"/>
      <c r="AE205" s="116">
        <f t="shared" si="98"/>
        <v>7.0415050102409067</v>
      </c>
      <c r="AF205" s="113">
        <v>5.7440326511446722</v>
      </c>
      <c r="AG205" s="113">
        <v>6.7905134313828688</v>
      </c>
      <c r="AH205" s="113">
        <v>8.58996894819518</v>
      </c>
      <c r="AK205" s="115"/>
      <c r="AM205" s="116">
        <f t="shared" si="99"/>
        <v>5.9252076014823745</v>
      </c>
      <c r="AN205" s="113">
        <v>5.9034699497325391</v>
      </c>
      <c r="AO205" s="113">
        <v>4.9379267603494679</v>
      </c>
      <c r="AP205" s="113">
        <v>6.9124884426152811</v>
      </c>
      <c r="AS205" s="115"/>
      <c r="AU205" s="116">
        <f t="shared" si="100"/>
        <v>7.0440426537297682</v>
      </c>
      <c r="AV205" s="113">
        <v>6.8582199908015884</v>
      </c>
      <c r="AW205" s="113">
        <v>7.1677197976965887</v>
      </c>
      <c r="AX205" s="113">
        <v>7.1061881726911276</v>
      </c>
      <c r="BA205" s="115"/>
      <c r="BC205" s="116">
        <f t="shared" si="101"/>
        <v>4.1978459682925937</v>
      </c>
      <c r="BD205" s="113">
        <v>2.3431274640907485</v>
      </c>
      <c r="BE205" s="113">
        <v>7.6381083413818613</v>
      </c>
      <c r="BF205" s="113">
        <v>2.6123020994051727</v>
      </c>
      <c r="BI205" s="115"/>
      <c r="BK205" s="116">
        <f t="shared" si="102"/>
        <v>6.3965228761970989</v>
      </c>
      <c r="BL205" s="113">
        <v>5.0856205708664897</v>
      </c>
      <c r="BM205" s="113">
        <v>9.1028757641774707</v>
      </c>
      <c r="BN205" s="113">
        <v>5.0010722935473346</v>
      </c>
      <c r="BS205" s="116">
        <f t="shared" si="103"/>
        <v>10.955415402099133</v>
      </c>
      <c r="BT205" s="113">
        <v>2.2787626381461172</v>
      </c>
      <c r="BU205" s="113">
        <v>6.3702427545013265</v>
      </c>
      <c r="BV205" s="113">
        <v>24.217240813649951</v>
      </c>
      <c r="CA205" s="116">
        <f t="shared" si="104"/>
        <v>3.6875473126151239</v>
      </c>
      <c r="CB205" s="113">
        <v>4.3048800459148717</v>
      </c>
      <c r="CC205" s="113">
        <v>2.200236615638266</v>
      </c>
      <c r="CD205" s="113">
        <v>4.5575252762922345</v>
      </c>
      <c r="CI205" s="116">
        <f t="shared" si="105"/>
        <v>5.7624002467763615</v>
      </c>
      <c r="CJ205" s="113">
        <v>4.7636547610763058</v>
      </c>
      <c r="CK205" s="113">
        <v>7.0147378898422783</v>
      </c>
      <c r="CL205" s="113">
        <v>5.5088080894105014</v>
      </c>
      <c r="CQ205" s="116">
        <f t="shared" si="106"/>
        <v>8.4796619144733754</v>
      </c>
      <c r="CR205" s="113">
        <v>5.8544138606954981</v>
      </c>
      <c r="CS205" s="113">
        <v>10.33962993308247</v>
      </c>
      <c r="CT205" s="113">
        <v>6.6196938958642804</v>
      </c>
      <c r="CY205" s="113">
        <v>45959</v>
      </c>
      <c r="CZ205" s="113">
        <v>16.037499999999998</v>
      </c>
      <c r="DA205" s="113">
        <v>14.2</v>
      </c>
    </row>
    <row r="206" spans="4:105">
      <c r="D206" s="115">
        <f t="shared" si="107"/>
        <v>205</v>
      </c>
      <c r="E206" s="116">
        <f t="shared" si="83"/>
        <v>9.9548305297256103</v>
      </c>
      <c r="F206" s="116">
        <f t="shared" si="84"/>
        <v>8.254830529725611</v>
      </c>
      <c r="G206" s="116">
        <f t="shared" si="85"/>
        <v>8.254830529725611</v>
      </c>
      <c r="H206" s="119">
        <f t="shared" si="86"/>
        <v>1.5579386227913682e-002</v>
      </c>
      <c r="I206" s="119">
        <f t="shared" si="82"/>
        <v>0.73520173073068373</v>
      </c>
      <c r="K206" s="116">
        <f t="shared" si="87"/>
        <v>7.8691625410424564</v>
      </c>
      <c r="L206" s="116">
        <f t="shared" si="88"/>
        <v>6.4948674057739479</v>
      </c>
      <c r="M206" s="116">
        <f t="shared" si="89"/>
        <v>5.8180005986900563</v>
      </c>
      <c r="N206" s="116">
        <f t="shared" si="90"/>
        <v>7.0633458362887991</v>
      </c>
      <c r="O206" s="116">
        <f t="shared" si="91"/>
        <v>4.9092162549312768</v>
      </c>
      <c r="P206" s="116">
        <f t="shared" si="92"/>
        <v>7.1304446433705797</v>
      </c>
      <c r="Q206" s="116">
        <f t="shared" si="93"/>
        <v>9.9548305297256103</v>
      </c>
      <c r="R206" s="116">
        <f t="shared" si="94"/>
        <v>3.2942054702914185</v>
      </c>
      <c r="S206" s="116">
        <f t="shared" si="95"/>
        <v>4.7913241307073262</v>
      </c>
      <c r="T206" s="116">
        <f t="shared" si="96"/>
        <v>7.7511702257669928</v>
      </c>
      <c r="W206" s="116">
        <f t="shared" si="97"/>
        <v>7.8691625410424564</v>
      </c>
      <c r="X206" s="113">
        <v>8.2667120034226222</v>
      </c>
      <c r="Y206" s="113">
        <v>7.665998504637364</v>
      </c>
      <c r="Z206" s="113">
        <v>7.6747771150673811</v>
      </c>
      <c r="AC206" s="115"/>
      <c r="AE206" s="116">
        <f t="shared" si="98"/>
        <v>6.4948674057739479</v>
      </c>
      <c r="AF206" s="113">
        <v>5.7756211160504476</v>
      </c>
      <c r="AG206" s="113">
        <v>5.6840947069164072</v>
      </c>
      <c r="AH206" s="113">
        <v>8.0248863943549882</v>
      </c>
      <c r="AK206" s="115"/>
      <c r="AM206" s="116">
        <f t="shared" si="99"/>
        <v>5.8180005986900563</v>
      </c>
      <c r="AN206" s="113">
        <v>5.6531512279192544</v>
      </c>
      <c r="AO206" s="113">
        <v>5.2000183915359059</v>
      </c>
      <c r="AP206" s="113">
        <v>6.4359828058442066</v>
      </c>
      <c r="AS206" s="115"/>
      <c r="AU206" s="116">
        <f t="shared" si="100"/>
        <v>7.0633458362887991</v>
      </c>
      <c r="AV206" s="113">
        <v>7.0092004393860909</v>
      </c>
      <c r="AW206" s="113">
        <v>7.6010332058774095</v>
      </c>
      <c r="AX206" s="113">
        <v>6.579803863602895</v>
      </c>
      <c r="BA206" s="115"/>
      <c r="BC206" s="116">
        <f t="shared" si="101"/>
        <v>4.9092162549312768</v>
      </c>
      <c r="BD206" s="113">
        <v>2.9969686204459354</v>
      </c>
      <c r="BE206" s="113">
        <v>7.0502537326931911</v>
      </c>
      <c r="BF206" s="113">
        <v>4.680426411654703</v>
      </c>
      <c r="BI206" s="115"/>
      <c r="BK206" s="116">
        <f t="shared" si="102"/>
        <v>7.1304446433705797</v>
      </c>
      <c r="BL206" s="113">
        <v>5.4176510610390576</v>
      </c>
      <c r="BM206" s="113">
        <v>8.3778074085856247</v>
      </c>
      <c r="BN206" s="113">
        <v>7.5958754604870569</v>
      </c>
      <c r="BS206" s="116">
        <f t="shared" si="103"/>
        <v>9.9548305297256103</v>
      </c>
      <c r="BT206" s="113">
        <v>2.3169538101039144</v>
      </c>
      <c r="BU206" s="113">
        <v>3.0586523447964251</v>
      </c>
      <c r="BV206" s="113">
        <v>24.488885434276494</v>
      </c>
      <c r="CA206" s="116">
        <f t="shared" si="104"/>
        <v>3.2942054702914185</v>
      </c>
      <c r="CB206" s="113">
        <v>3.5753845004121825</v>
      </c>
      <c r="CC206" s="113">
        <v>2.1882029147217796</v>
      </c>
      <c r="CD206" s="113">
        <v>4.119028995740293</v>
      </c>
      <c r="CI206" s="116">
        <f t="shared" si="105"/>
        <v>4.7913241307073262</v>
      </c>
      <c r="CJ206" s="113">
        <v>4.6244796707133977</v>
      </c>
      <c r="CK206" s="113">
        <v>4.5721466605343934</v>
      </c>
      <c r="CL206" s="113">
        <v>5.1773460608741857</v>
      </c>
      <c r="CQ206" s="116">
        <f t="shared" si="106"/>
        <v>7.7511702257669928</v>
      </c>
      <c r="CR206" s="113">
        <v>6.256648966259303</v>
      </c>
      <c r="CS206" s="113">
        <v>8.3568583099195273</v>
      </c>
      <c r="CT206" s="113">
        <v>7.1454821416144592</v>
      </c>
      <c r="CY206" s="113">
        <v>45960</v>
      </c>
      <c r="CZ206" s="113">
        <v>15.78875</v>
      </c>
      <c r="DA206" s="113">
        <v>15</v>
      </c>
    </row>
    <row r="207" spans="4:105">
      <c r="D207" s="115">
        <f t="shared" si="107"/>
        <v>206</v>
      </c>
      <c r="E207" s="116">
        <f t="shared" si="83"/>
        <v>11.146935894063214</v>
      </c>
      <c r="F207" s="116">
        <f t="shared" si="84"/>
        <v>9.4469358940632144</v>
      </c>
      <c r="G207" s="116">
        <f t="shared" si="85"/>
        <v>9.4469358940632144</v>
      </c>
      <c r="H207" s="119">
        <f t="shared" si="86"/>
        <v>1.7829253118397333e-002</v>
      </c>
      <c r="I207" s="119">
        <f t="shared" si="82"/>
        <v>0.82324320210051283</v>
      </c>
      <c r="K207" s="116">
        <f t="shared" si="87"/>
        <v>8.05210763653964</v>
      </c>
      <c r="L207" s="116">
        <f t="shared" si="88"/>
        <v>6.1811480980228337</v>
      </c>
      <c r="M207" s="116">
        <f t="shared" si="89"/>
        <v>5.6729026799148254</v>
      </c>
      <c r="N207" s="116">
        <f t="shared" si="90"/>
        <v>8.0903530713825251</v>
      </c>
      <c r="O207" s="116">
        <f t="shared" si="91"/>
        <v>4.6443145269239663</v>
      </c>
      <c r="P207" s="116">
        <f t="shared" si="92"/>
        <v>6.9153963755511141</v>
      </c>
      <c r="Q207" s="116">
        <f t="shared" si="93"/>
        <v>11.146935894063214</v>
      </c>
      <c r="R207" s="116">
        <f t="shared" si="94"/>
        <v>3.7360095066238421</v>
      </c>
      <c r="S207" s="116">
        <f t="shared" si="95"/>
        <v>5.1229389413141764</v>
      </c>
      <c r="T207" s="116">
        <f t="shared" si="96"/>
        <v>7.6581494274595592</v>
      </c>
      <c r="W207" s="116">
        <f t="shared" si="97"/>
        <v>8.05210763653964</v>
      </c>
      <c r="X207" s="113">
        <v>8.3568583099195273</v>
      </c>
      <c r="Y207" s="113">
        <v>8.4142797625133863</v>
      </c>
      <c r="Z207" s="113">
        <v>7.3851848371860074</v>
      </c>
      <c r="AC207" s="115"/>
      <c r="AE207" s="116">
        <f t="shared" si="98"/>
        <v>6.1811480980228337</v>
      </c>
      <c r="AF207" s="113">
        <v>6.2910833798251176</v>
      </c>
      <c r="AG207" s="113">
        <v>5.4889083021767897</v>
      </c>
      <c r="AH207" s="113">
        <v>6.7634526120665948</v>
      </c>
      <c r="AK207" s="115"/>
      <c r="AM207" s="116">
        <f t="shared" si="99"/>
        <v>5.6729026799148254</v>
      </c>
      <c r="AN207" s="113">
        <v>6.2525041776080474</v>
      </c>
      <c r="AO207" s="113">
        <v>6.2337603053057418</v>
      </c>
      <c r="AP207" s="113">
        <v>5.11204505452391</v>
      </c>
      <c r="AS207" s="115"/>
      <c r="AU207" s="116">
        <f t="shared" si="100"/>
        <v>8.0903530713825251</v>
      </c>
      <c r="AV207" s="113">
        <v>7.55212328053448</v>
      </c>
      <c r="AW207" s="113">
        <v>10.635036550043178</v>
      </c>
      <c r="AX207" s="113">
        <v>6.0838993835699169</v>
      </c>
      <c r="BA207" s="115"/>
      <c r="BC207" s="116">
        <f t="shared" si="101"/>
        <v>4.6443145269239663</v>
      </c>
      <c r="BD207" s="113">
        <v>4.7608226214530029</v>
      </c>
      <c r="BE207" s="113">
        <v>5.3426811679650497</v>
      </c>
      <c r="BF207" s="113">
        <v>3.8294397913538467</v>
      </c>
      <c r="BI207" s="115"/>
      <c r="BK207" s="116">
        <f t="shared" si="102"/>
        <v>6.9153963755511141</v>
      </c>
      <c r="BL207" s="113">
        <v>7.248284485223861</v>
      </c>
      <c r="BM207" s="113">
        <v>8.5727673132121556</v>
      </c>
      <c r="BN207" s="113">
        <v>4.9251373282173248</v>
      </c>
      <c r="BS207" s="116">
        <f t="shared" si="103"/>
        <v>11.146935894063214</v>
      </c>
      <c r="BT207" s="113">
        <v>2.8633229827317268</v>
      </c>
      <c r="BU207" s="113">
        <v>4.5472757655331257</v>
      </c>
      <c r="BV207" s="113">
        <v>26.03020893392479</v>
      </c>
      <c r="CA207" s="116">
        <f t="shared" si="104"/>
        <v>3.7360095066238421</v>
      </c>
      <c r="CB207" s="113">
        <v>4.1708895610860344</v>
      </c>
      <c r="CC207" s="113">
        <v>2.1406310721477775</v>
      </c>
      <c r="CD207" s="113">
        <v>4.896507886637715</v>
      </c>
      <c r="CI207" s="116">
        <f t="shared" si="105"/>
        <v>5.1229389413141764</v>
      </c>
      <c r="CJ207" s="113">
        <v>5.1969819224642277</v>
      </c>
      <c r="CK207" s="113">
        <v>5.0878361051273293</v>
      </c>
      <c r="CL207" s="113">
        <v>5.0839987963509721</v>
      </c>
      <c r="CQ207" s="116">
        <f t="shared" si="106"/>
        <v>7.6581494274595592</v>
      </c>
      <c r="CR207" s="113">
        <v>7.3851848371860074</v>
      </c>
      <c r="CS207" s="113">
        <v>8.5155934568111817</v>
      </c>
      <c r="CT207" s="113">
        <v>6.8007053981079375</v>
      </c>
      <c r="CY207" s="113">
        <v>45961</v>
      </c>
      <c r="CZ207" s="113">
        <v>15.880000000000003</v>
      </c>
      <c r="DA207" s="113">
        <v>15.6</v>
      </c>
    </row>
    <row r="208" spans="4:105">
      <c r="D208" s="115">
        <f t="shared" si="107"/>
        <v>207</v>
      </c>
      <c r="E208" s="116">
        <f t="shared" si="83"/>
        <v>10.777448211358459</v>
      </c>
      <c r="F208" s="116">
        <f t="shared" si="84"/>
        <v>9.07744821135846</v>
      </c>
      <c r="G208" s="116">
        <f t="shared" si="85"/>
        <v>9.07744821135846</v>
      </c>
      <c r="H208" s="119">
        <f t="shared" si="86"/>
        <v>1.7131917019905008e-002</v>
      </c>
      <c r="I208" s="119">
        <f t="shared" si="82"/>
        <v>0.79595514501133879</v>
      </c>
      <c r="K208" s="116">
        <f t="shared" si="87"/>
        <v>8.6651465163037535</v>
      </c>
      <c r="L208" s="116">
        <f t="shared" si="88"/>
        <v>7.1693629910490975</v>
      </c>
      <c r="M208" s="116">
        <f t="shared" si="89"/>
        <v>7.4843048007406985</v>
      </c>
      <c r="N208" s="116">
        <f t="shared" si="90"/>
        <v>7.8266783711411518</v>
      </c>
      <c r="O208" s="116">
        <f t="shared" si="91"/>
        <v>5.6952113977928009</v>
      </c>
      <c r="P208" s="116">
        <f t="shared" si="92"/>
        <v>6.850826211086475</v>
      </c>
      <c r="Q208" s="116">
        <f t="shared" si="93"/>
        <v>10.777448211358459</v>
      </c>
      <c r="R208" s="116">
        <f t="shared" si="94"/>
        <v>3.3723909487476962</v>
      </c>
      <c r="S208" s="116">
        <f t="shared" si="95"/>
        <v>4.9911193165137462</v>
      </c>
      <c r="T208" s="116">
        <f t="shared" si="96"/>
        <v>7.2246788812930101</v>
      </c>
      <c r="W208" s="116">
        <f t="shared" si="97"/>
        <v>8.6651465163037535</v>
      </c>
      <c r="X208" s="113">
        <v>8.9537767606280632</v>
      </c>
      <c r="Y208" s="113">
        <v>8.2792783850083538</v>
      </c>
      <c r="Z208" s="113">
        <v>8.7623844032748437</v>
      </c>
      <c r="AC208" s="115"/>
      <c r="AE208" s="116">
        <f t="shared" si="98"/>
        <v>7.1693629910490975</v>
      </c>
      <c r="AF208" s="113">
        <v>5.500591539095665</v>
      </c>
      <c r="AG208" s="113">
        <v>4.7011949782131186</v>
      </c>
      <c r="AH208" s="113">
        <v>11.306302455838509</v>
      </c>
      <c r="AK208" s="115"/>
      <c r="AM208" s="116">
        <f t="shared" si="99"/>
        <v>7.4843048007406985</v>
      </c>
      <c r="AN208" s="113">
        <v>5.8712823418112405</v>
      </c>
      <c r="AO208" s="113">
        <v>7.5020058125546809</v>
      </c>
      <c r="AP208" s="113">
        <v>7.4666037889267169</v>
      </c>
      <c r="AS208" s="115"/>
      <c r="AU208" s="116">
        <f t="shared" si="100"/>
        <v>7.8266783711411518</v>
      </c>
      <c r="AV208" s="113">
        <v>6.6444679447403248</v>
      </c>
      <c r="AW208" s="113">
        <v>9.9773471778815406</v>
      </c>
      <c r="AX208" s="113">
        <v>6.8582199908015884</v>
      </c>
      <c r="BA208" s="115"/>
      <c r="BC208" s="116">
        <f t="shared" si="101"/>
        <v>5.6952113977928009</v>
      </c>
      <c r="BD208" s="113">
        <v>4.4522343066375418</v>
      </c>
      <c r="BE208" s="113">
        <v>6.5202965780768665</v>
      </c>
      <c r="BF208" s="113">
        <v>6.1131033086639963</v>
      </c>
      <c r="BI208" s="115"/>
      <c r="BK208" s="116">
        <f t="shared" si="102"/>
        <v>6.850826211086475</v>
      </c>
      <c r="BL208" s="113">
        <v>7.9758577316887127</v>
      </c>
      <c r="BM208" s="113">
        <v>6.3166117090587788</v>
      </c>
      <c r="BN208" s="113">
        <v>6.2600091925119337</v>
      </c>
      <c r="BS208" s="116">
        <f t="shared" si="103"/>
        <v>10.777448211358459</v>
      </c>
      <c r="BT208" s="113">
        <v>2.6174369764019505</v>
      </c>
      <c r="BU208" s="113">
        <v>2.6610972094070444</v>
      </c>
      <c r="BV208" s="113">
        <v>27.053810448266379</v>
      </c>
      <c r="CA208" s="116">
        <f t="shared" si="104"/>
        <v>3.3723909487476962</v>
      </c>
      <c r="CB208" s="113">
        <v>3.8928302570136326</v>
      </c>
      <c r="CC208" s="113">
        <v>2.3949874884663398</v>
      </c>
      <c r="CD208" s="113">
        <v>3.8293551007631152</v>
      </c>
      <c r="CI208" s="116">
        <f t="shared" si="105"/>
        <v>4.9911193165137462</v>
      </c>
      <c r="CJ208" s="113">
        <v>4.9505323851860981</v>
      </c>
      <c r="CK208" s="113">
        <v>4.400473231276532</v>
      </c>
      <c r="CL208" s="113">
        <v>5.6223523330786085</v>
      </c>
      <c r="CQ208" s="116">
        <f t="shared" si="106"/>
        <v>7.2246788812930101</v>
      </c>
      <c r="CR208" s="113">
        <v>7.150769000824365</v>
      </c>
      <c r="CS208" s="113">
        <v>6.3604402646412765</v>
      </c>
      <c r="CT208" s="113">
        <v>8.0889174979447436</v>
      </c>
      <c r="CY208" s="113">
        <v>45962</v>
      </c>
      <c r="CZ208" s="113">
        <v>15.856250000000001</v>
      </c>
      <c r="DA208" s="113">
        <v>14.4</v>
      </c>
    </row>
    <row r="209" spans="4:105">
      <c r="D209" s="115">
        <f t="shared" si="107"/>
        <v>208</v>
      </c>
      <c r="E209" s="116">
        <f t="shared" si="83"/>
        <v>10.580956373488114</v>
      </c>
      <c r="F209" s="116">
        <f t="shared" si="84"/>
        <v>8.8809563734881145</v>
      </c>
      <c r="G209" s="116">
        <f t="shared" si="85"/>
        <v>8.8809563734881145</v>
      </c>
      <c r="H209" s="119">
        <f t="shared" si="86"/>
        <v>1.6761076913401157e-002</v>
      </c>
      <c r="I209" s="119">
        <f t="shared" si="82"/>
        <v>0.78144348267360608</v>
      </c>
      <c r="K209" s="116">
        <f t="shared" si="87"/>
        <v>8.0091756443477902</v>
      </c>
      <c r="L209" s="116">
        <f t="shared" si="88"/>
        <v>6.7940722629572035</v>
      </c>
      <c r="M209" s="116">
        <f t="shared" si="89"/>
        <v>6.8577063171089616</v>
      </c>
      <c r="N209" s="116">
        <f t="shared" si="90"/>
        <v>7.6316828402702983</v>
      </c>
      <c r="O209" s="116">
        <f t="shared" si="91"/>
        <v>4.5676816929528608</v>
      </c>
      <c r="P209" s="116">
        <f t="shared" si="92"/>
        <v>6.0567504649276316</v>
      </c>
      <c r="Q209" s="116">
        <f t="shared" si="93"/>
        <v>10.580956373488114</v>
      </c>
      <c r="R209" s="116">
        <f t="shared" si="94"/>
        <v>3.3148251025215103</v>
      </c>
      <c r="S209" s="116">
        <f t="shared" si="95"/>
        <v>5.28881352713399</v>
      </c>
      <c r="T209" s="116">
        <f t="shared" si="96"/>
        <v>7.5427718046424364</v>
      </c>
      <c r="W209" s="116">
        <f t="shared" si="97"/>
        <v>8.0091756443477902</v>
      </c>
      <c r="X209" s="113">
        <v>8.2219523031280382</v>
      </c>
      <c r="Y209" s="113">
        <v>7.5836223267872933</v>
      </c>
      <c r="Z209" s="113">
        <v>8.2219523031280382</v>
      </c>
      <c r="AC209" s="115"/>
      <c r="AE209" s="116">
        <f t="shared" si="98"/>
        <v>6.7940722629572035</v>
      </c>
      <c r="AF209" s="113">
        <v>6.0175580154848953</v>
      </c>
      <c r="AG209" s="113">
        <v>4.7270081692308397</v>
      </c>
      <c r="AH209" s="113">
        <v>9.6376506041558745</v>
      </c>
      <c r="AK209" s="115"/>
      <c r="AM209" s="116">
        <f t="shared" si="99"/>
        <v>6.8577063171089616</v>
      </c>
      <c r="AN209" s="113">
        <v>5.8073585024985572</v>
      </c>
      <c r="AO209" s="113">
        <v>5.8728230736628841</v>
      </c>
      <c r="AP209" s="113">
        <v>7.8425895605550382</v>
      </c>
      <c r="AS209" s="115"/>
      <c r="AU209" s="116">
        <f t="shared" si="100"/>
        <v>7.6316828402702983</v>
      </c>
      <c r="AV209" s="113">
        <v>6.536708912953868</v>
      </c>
      <c r="AW209" s="113">
        <v>9.2340421160790349</v>
      </c>
      <c r="AX209" s="113">
        <v>7.1242974917779911</v>
      </c>
      <c r="BA209" s="115"/>
      <c r="BC209" s="116">
        <f t="shared" si="101"/>
        <v>4.5676816929528608</v>
      </c>
      <c r="BD209" s="113">
        <v>4.9530487239361296</v>
      </c>
      <c r="BE209" s="113">
        <v>5.6836106700370239</v>
      </c>
      <c r="BF209" s="113">
        <v>3.0663856848854292</v>
      </c>
      <c r="BI209" s="115"/>
      <c r="BK209" s="116">
        <f t="shared" si="102"/>
        <v>6.0567504649276316</v>
      </c>
      <c r="BL209" s="113">
        <v>7.8456050299972482</v>
      </c>
      <c r="BM209" s="113">
        <v>5.5883041397547926</v>
      </c>
      <c r="BN209" s="113">
        <v>4.736342225030854</v>
      </c>
      <c r="BS209" s="116">
        <f t="shared" si="103"/>
        <v>10.580956373488114</v>
      </c>
      <c r="BT209" s="113">
        <v>2.5601809046723267</v>
      </c>
      <c r="BU209" s="113">
        <v>2.1288777675256356</v>
      </c>
      <c r="BV209" s="113">
        <v>27.053810448266379</v>
      </c>
      <c r="CA209" s="116">
        <f t="shared" si="104"/>
        <v>3.3148251025215103</v>
      </c>
      <c r="CB209" s="113">
        <v>4.1254436543217485</v>
      </c>
      <c r="CC209" s="113">
        <v>1.8833850200877564</v>
      </c>
      <c r="CD209" s="113">
        <v>3.9356466331550259</v>
      </c>
      <c r="CI209" s="116">
        <f t="shared" si="105"/>
        <v>5.28881352713399</v>
      </c>
      <c r="CJ209" s="113">
        <v>5.1685361025620322</v>
      </c>
      <c r="CK209" s="113">
        <v>4.1254436543217485</v>
      </c>
      <c r="CL209" s="113">
        <v>6.5724608245181901</v>
      </c>
      <c r="CQ209" s="116">
        <f t="shared" si="106"/>
        <v>7.5427718046424364</v>
      </c>
      <c r="CR209" s="113">
        <v>7.4257985777791475</v>
      </c>
      <c r="CS209" s="113">
        <v>6.4657051830403995</v>
      </c>
      <c r="CT209" s="113">
        <v>8.6198384262444723</v>
      </c>
      <c r="CY209" s="113">
        <v>45963</v>
      </c>
      <c r="CZ209" s="113">
        <v>15.434583333333334</v>
      </c>
      <c r="DA209" s="113">
        <v>13.4</v>
      </c>
    </row>
    <row r="210" spans="4:105">
      <c r="D210" s="115">
        <f t="shared" si="107"/>
        <v>209</v>
      </c>
      <c r="E210" s="116">
        <f t="shared" si="83"/>
        <v>10.781476065032066</v>
      </c>
      <c r="F210" s="116">
        <f t="shared" si="84"/>
        <v>9.0814760650320672</v>
      </c>
      <c r="G210" s="116">
        <f t="shared" si="85"/>
        <v>9.0814760650320672</v>
      </c>
      <c r="H210" s="119">
        <f t="shared" si="86"/>
        <v>1.7139518809890241e-002</v>
      </c>
      <c r="I210" s="119">
        <f t="shared" si="82"/>
        <v>0.79625261717654783</v>
      </c>
      <c r="K210" s="116">
        <f t="shared" si="87"/>
        <v>7.2802169061955135</v>
      </c>
      <c r="L210" s="116">
        <f t="shared" si="88"/>
        <v>6.625283042409964</v>
      </c>
      <c r="M210" s="116">
        <f t="shared" si="89"/>
        <v>5.9038020693615545</v>
      </c>
      <c r="N210" s="116">
        <f t="shared" si="90"/>
        <v>6.825353710259944</v>
      </c>
      <c r="O210" s="116">
        <f t="shared" si="91"/>
        <v>3.8403745986723288</v>
      </c>
      <c r="P210" s="116">
        <f t="shared" si="92"/>
        <v>6.1266585081426728</v>
      </c>
      <c r="Q210" s="116">
        <f t="shared" si="93"/>
        <v>10.781476065032066</v>
      </c>
      <c r="R210" s="116">
        <f t="shared" si="94"/>
        <v>4.2472013527460337</v>
      </c>
      <c r="S210" s="116">
        <f t="shared" si="95"/>
        <v>5.6140968921158576</v>
      </c>
      <c r="T210" s="116">
        <f t="shared" si="96"/>
        <v>7.626704386066776</v>
      </c>
      <c r="W210" s="116">
        <f t="shared" si="97"/>
        <v>7.2802169061955135</v>
      </c>
      <c r="X210" s="113">
        <v>7.5933004760015974</v>
      </c>
      <c r="Y210" s="113">
        <v>6.4047606820299059</v>
      </c>
      <c r="Z210" s="113">
        <v>7.8425895605550382</v>
      </c>
      <c r="AC210" s="115"/>
      <c r="AE210" s="116">
        <f t="shared" si="98"/>
        <v>6.625283042409964</v>
      </c>
      <c r="AF210" s="113">
        <v>6.3604402646412765</v>
      </c>
      <c r="AG210" s="113">
        <v>5.2283930403700252</v>
      </c>
      <c r="AH210" s="113">
        <v>8.2870158222185868</v>
      </c>
      <c r="AK210" s="115"/>
      <c r="AM210" s="116">
        <f t="shared" si="99"/>
        <v>5.9038020693615545</v>
      </c>
      <c r="AN210" s="113">
        <v>5.8392453855204485</v>
      </c>
      <c r="AO210" s="113">
        <v>3.6745482981475153</v>
      </c>
      <c r="AP210" s="113">
        <v>8.1330558405755937</v>
      </c>
      <c r="AS210" s="115"/>
      <c r="AU210" s="116">
        <f t="shared" si="100"/>
        <v>6.825353710259944</v>
      </c>
      <c r="AV210" s="113">
        <v>6.2525041776080474</v>
      </c>
      <c r="AW210" s="113">
        <v>6.0016046500437454</v>
      </c>
      <c r="AX210" s="113">
        <v>8.2219523031280382</v>
      </c>
      <c r="BA210" s="115"/>
      <c r="BC210" s="116">
        <f t="shared" si="101"/>
        <v>3.8403745986723288</v>
      </c>
      <c r="BD210" s="113">
        <v>2.9954236530918483</v>
      </c>
      <c r="BE210" s="113">
        <v>5.7912798518551201</v>
      </c>
      <c r="BF210" s="113">
        <v>2.7344202910700188</v>
      </c>
      <c r="BI210" s="115"/>
      <c r="BK210" s="116">
        <f t="shared" si="102"/>
        <v>6.1266585081426728</v>
      </c>
      <c r="BL210" s="113">
        <v>6.1205235816362027</v>
      </c>
      <c r="BM210" s="113">
        <v>7.8020860450568685</v>
      </c>
      <c r="BN210" s="113">
        <v>4.4573658977349488</v>
      </c>
      <c r="BS210" s="116">
        <f t="shared" si="103"/>
        <v>10.781476065032066</v>
      </c>
      <c r="BT210" s="113">
        <v>2.847540333480802</v>
      </c>
      <c r="BU210" s="113">
        <v>3.4666789276906043</v>
      </c>
      <c r="BV210" s="113">
        <v>26.03020893392479</v>
      </c>
      <c r="CA210" s="116">
        <f t="shared" si="104"/>
        <v>4.2472013527460337</v>
      </c>
      <c r="CB210" s="113">
        <v>4.6499311937837824</v>
      </c>
      <c r="CC210" s="113">
        <v>2.1882029147217796</v>
      </c>
      <c r="CD210" s="113">
        <v>5.9034699497325391</v>
      </c>
      <c r="CI210" s="116">
        <f t="shared" si="105"/>
        <v>5.6140968921158576</v>
      </c>
      <c r="CJ210" s="113">
        <v>5.7440326511446722</v>
      </c>
      <c r="CK210" s="113">
        <v>4.5971341130957599</v>
      </c>
      <c r="CL210" s="113">
        <v>6.5011239121071434</v>
      </c>
      <c r="CQ210" s="116">
        <f t="shared" si="106"/>
        <v>7.626704386066776</v>
      </c>
      <c r="CR210" s="113">
        <v>7.2692067089091559</v>
      </c>
      <c r="CS210" s="113">
        <v>8.1026397713091871</v>
      </c>
      <c r="CT210" s="113">
        <v>7.150769000824365</v>
      </c>
      <c r="CY210" s="113">
        <v>45964</v>
      </c>
      <c r="CZ210" s="113">
        <v>14.926666666666668</v>
      </c>
      <c r="DA210" s="113">
        <v>12.4</v>
      </c>
    </row>
    <row r="211" spans="4:105">
      <c r="D211" s="115">
        <f t="shared" si="107"/>
        <v>210</v>
      </c>
      <c r="E211" s="116">
        <f t="shared" si="83"/>
        <v>11.024685492119239</v>
      </c>
      <c r="F211" s="116">
        <f t="shared" si="84"/>
        <v>9.3246854921192401</v>
      </c>
      <c r="G211" s="116">
        <f t="shared" si="85"/>
        <v>9.3246854921192401</v>
      </c>
      <c r="H211" s="119">
        <f t="shared" si="86"/>
        <v>1.7598529274758818e-002</v>
      </c>
      <c r="I211" s="119">
        <f t="shared" si="82"/>
        <v>0.81421454944556815</v>
      </c>
      <c r="K211" s="116">
        <f t="shared" si="87"/>
        <v>8.1737894214655444</v>
      </c>
      <c r="L211" s="116">
        <f t="shared" si="88"/>
        <v>8.1592954288103332</v>
      </c>
      <c r="M211" s="116">
        <f t="shared" si="89"/>
        <v>6.6195319618897646</v>
      </c>
      <c r="N211" s="116">
        <f t="shared" si="90"/>
        <v>7.588219711807267</v>
      </c>
      <c r="O211" s="116">
        <f t="shared" si="91"/>
        <v>5.0053289140912058</v>
      </c>
      <c r="P211" s="116">
        <f t="shared" si="92"/>
        <v>7.2988917322065161</v>
      </c>
      <c r="Q211" s="116">
        <f t="shared" si="93"/>
        <v>11.024685492119239</v>
      </c>
      <c r="R211" s="116">
        <f t="shared" si="94"/>
        <v>4.6201198800381187</v>
      </c>
      <c r="S211" s="116">
        <f t="shared" si="95"/>
        <v>6.8671344750417012</v>
      </c>
      <c r="T211" s="116">
        <f t="shared" si="96"/>
        <v>8.0728203616828615</v>
      </c>
      <c r="W211" s="116">
        <f t="shared" si="97"/>
        <v>8.1737894214655444</v>
      </c>
      <c r="X211" s="113">
        <v>8.1330558405755937</v>
      </c>
      <c r="Y211" s="113">
        <v>8.1463750987922499</v>
      </c>
      <c r="Z211" s="113">
        <v>8.2419373250287897</v>
      </c>
      <c r="AC211" s="115"/>
      <c r="AE211" s="116">
        <f t="shared" si="98"/>
        <v>8.1592954288103332</v>
      </c>
      <c r="AF211" s="113">
        <v>8.2419373250287897</v>
      </c>
      <c r="AG211" s="113">
        <v>8.2346923054670231</v>
      </c>
      <c r="AH211" s="113">
        <v>8.0012566559351885</v>
      </c>
      <c r="AK211" s="115"/>
      <c r="AM211" s="116">
        <f t="shared" si="99"/>
        <v>6.6195319618897646</v>
      </c>
      <c r="AN211" s="113">
        <v>7.4703429337806115</v>
      </c>
      <c r="AO211" s="113">
        <v>5.8093256004111389</v>
      </c>
      <c r="AP211" s="113">
        <v>7.4297383233683894</v>
      </c>
      <c r="AS211" s="115"/>
      <c r="AU211" s="116">
        <f t="shared" si="100"/>
        <v>7.588219711807267</v>
      </c>
      <c r="AV211" s="113">
        <v>6.536708912953868</v>
      </c>
      <c r="AW211" s="113">
        <v>7.665998504637364</v>
      </c>
      <c r="AX211" s="113">
        <v>8.5619517178305724</v>
      </c>
      <c r="BA211" s="115"/>
      <c r="BC211" s="116">
        <f t="shared" si="101"/>
        <v>5.0053289140912058</v>
      </c>
      <c r="BD211" s="113">
        <v>5.1230901684889663</v>
      </c>
      <c r="BE211" s="113">
        <v>5.0573023772824737</v>
      </c>
      <c r="BF211" s="113">
        <v>4.8355941965021776</v>
      </c>
      <c r="BI211" s="115"/>
      <c r="BK211" s="116">
        <f t="shared" si="102"/>
        <v>7.2988917322065161</v>
      </c>
      <c r="BL211" s="113">
        <v>8.0196855510694363</v>
      </c>
      <c r="BM211" s="113">
        <v>6.5724608245181901</v>
      </c>
      <c r="BN211" s="113">
        <v>7.3045288210319219</v>
      </c>
      <c r="BS211" s="116">
        <f t="shared" si="103"/>
        <v>11.024685492119239</v>
      </c>
      <c r="BT211" s="113">
        <v>3.1236250720709746</v>
      </c>
      <c r="BU211" s="113">
        <v>3.77606164026724</v>
      </c>
      <c r="BV211" s="113">
        <v>26.174369764019502</v>
      </c>
      <c r="CA211" s="116">
        <f t="shared" si="104"/>
        <v>4.6201198800381187</v>
      </c>
      <c r="CB211" s="113">
        <v>4.3286096717226208</v>
      </c>
      <c r="CC211" s="113">
        <v>3.4478505848218197</v>
      </c>
      <c r="CD211" s="113">
        <v>6.0838993835699169</v>
      </c>
      <c r="CI211" s="116">
        <f t="shared" si="105"/>
        <v>6.8671344750417012</v>
      </c>
      <c r="CJ211" s="113">
        <v>6.3604402646412765</v>
      </c>
      <c r="CK211" s="113">
        <v>8.190312467478595</v>
      </c>
      <c r="CL211" s="113">
        <v>6.0506506930052311</v>
      </c>
      <c r="CQ211" s="116">
        <f t="shared" si="106"/>
        <v>8.0728203616828615</v>
      </c>
      <c r="CR211" s="113">
        <v>7.95773258968297</v>
      </c>
      <c r="CS211" s="113">
        <v>8.6790369344390061</v>
      </c>
      <c r="CT211" s="113">
        <v>7.4666037889267169</v>
      </c>
      <c r="CY211" s="113">
        <v>45965</v>
      </c>
      <c r="CZ211" s="113">
        <v>14.135</v>
      </c>
      <c r="DA211" s="113">
        <v>12.4</v>
      </c>
    </row>
    <row r="212" spans="4:105">
      <c r="D212" s="115">
        <f t="shared" si="107"/>
        <v>211</v>
      </c>
      <c r="E212" s="116">
        <f t="shared" si="83"/>
        <v>12.819196838467567</v>
      </c>
      <c r="F212" s="116">
        <f t="shared" si="84"/>
        <v>11.119196838467568</v>
      </c>
      <c r="G212" s="116">
        <f t="shared" si="85"/>
        <v>11.119196838467568</v>
      </c>
      <c r="H212" s="119">
        <f t="shared" si="86"/>
        <v>2.0985320227578447e-002</v>
      </c>
      <c r="I212" s="119">
        <f t="shared" si="82"/>
        <v>0.94674597162413388</v>
      </c>
      <c r="K212" s="116">
        <f t="shared" si="87"/>
        <v>9.7670852153343475</v>
      </c>
      <c r="L212" s="116">
        <f t="shared" si="88"/>
        <v>9.714522203694461</v>
      </c>
      <c r="M212" s="116">
        <f t="shared" si="89"/>
        <v>8.2970987913556975</v>
      </c>
      <c r="N212" s="116">
        <f t="shared" si="90"/>
        <v>9.1850584322682156</v>
      </c>
      <c r="O212" s="116">
        <f t="shared" si="91"/>
        <v>5.6514641221944464</v>
      </c>
      <c r="P212" s="116">
        <f t="shared" si="92"/>
        <v>7.9091868702713777</v>
      </c>
      <c r="Q212" s="116">
        <f t="shared" si="93"/>
        <v>12.819196838467567</v>
      </c>
      <c r="R212" s="116">
        <f t="shared" si="94"/>
        <v>6.7555513373502452</v>
      </c>
      <c r="S212" s="116">
        <f t="shared" si="95"/>
        <v>9.8805808659078007</v>
      </c>
      <c r="T212" s="116">
        <f t="shared" si="96"/>
        <v>12.546858453034076</v>
      </c>
      <c r="W212" s="116">
        <f t="shared" si="97"/>
        <v>9.7670852153343475</v>
      </c>
      <c r="X212" s="113">
        <v>10.502808137576555</v>
      </c>
      <c r="Y212" s="113">
        <v>10.621046995809383</v>
      </c>
      <c r="Z212" s="113">
        <v>8.1774005126171065</v>
      </c>
      <c r="AC212" s="115"/>
      <c r="AE212" s="116">
        <f t="shared" si="98"/>
        <v>9.714522203694461</v>
      </c>
      <c r="AF212" s="113">
        <v>10.389600508842905</v>
      </c>
      <c r="AG212" s="113">
        <v>11.648847718594968</v>
      </c>
      <c r="AH212" s="113">
        <v>7.1051183836455083</v>
      </c>
      <c r="AK212" s="115"/>
      <c r="AM212" s="116">
        <f t="shared" si="99"/>
        <v>8.2970987913556975</v>
      </c>
      <c r="AN212" s="113">
        <v>9.1028757641774707</v>
      </c>
      <c r="AO212" s="113">
        <v>9.6608397273301847</v>
      </c>
      <c r="AP212" s="113">
        <v>6.9333578553812085</v>
      </c>
      <c r="AS212" s="115"/>
      <c r="AU212" s="116">
        <f t="shared" si="100"/>
        <v>9.1850584322682156</v>
      </c>
      <c r="AV212" s="113">
        <v>10.17386471705473</v>
      </c>
      <c r="AW212" s="113">
        <v>10.410119859256552</v>
      </c>
      <c r="AX212" s="113">
        <v>6.9711907204933663</v>
      </c>
      <c r="BA212" s="115"/>
      <c r="BC212" s="116">
        <f t="shared" si="101"/>
        <v>5.6514641221944464</v>
      </c>
      <c r="BD212" s="113">
        <v>5.5888256383516</v>
      </c>
      <c r="BE212" s="113">
        <v>6.0096088248114556</v>
      </c>
      <c r="BF212" s="113">
        <v>5.3559579034202827</v>
      </c>
      <c r="BI212" s="115"/>
      <c r="BK212" s="116">
        <f t="shared" si="102"/>
        <v>7.9091868702713777</v>
      </c>
      <c r="BL212" s="113">
        <v>7.616790045880891</v>
      </c>
      <c r="BM212" s="113">
        <v>8.2219523031280382</v>
      </c>
      <c r="BN212" s="113">
        <v>7.8888182618052065</v>
      </c>
      <c r="BS212" s="116">
        <f t="shared" si="103"/>
        <v>12.819196838467567</v>
      </c>
      <c r="BT212" s="113">
        <v>4.8696858806879479</v>
      </c>
      <c r="BU212" s="113">
        <v>6.9769325406443095</v>
      </c>
      <c r="BV212" s="113">
        <v>26.610972094070444</v>
      </c>
      <c r="CA212" s="116">
        <f t="shared" si="104"/>
        <v>6.7555513373502452</v>
      </c>
      <c r="CB212" s="113">
        <v>5.8712823418112405</v>
      </c>
      <c r="CC212" s="113">
        <v>8.7730193371608856</v>
      </c>
      <c r="CD212" s="113">
        <v>5.6223523330786085</v>
      </c>
      <c r="CI212" s="116">
        <f t="shared" si="105"/>
        <v>9.8805808659078007</v>
      </c>
      <c r="CJ212" s="113">
        <v>6.7100369620699896</v>
      </c>
      <c r="CK212" s="113">
        <v>17.092460250132966</v>
      </c>
      <c r="CL212" s="113">
        <v>5.8392453855204485</v>
      </c>
      <c r="CQ212" s="116">
        <f t="shared" si="106"/>
        <v>12.546858453034076</v>
      </c>
      <c r="CR212" s="113">
        <v>7.7576638158490958</v>
      </c>
      <c r="CS212" s="113">
        <v>17.092460250132966</v>
      </c>
      <c r="CT212" s="113">
        <v>8.0012566559351885</v>
      </c>
      <c r="CY212" s="113">
        <v>45966</v>
      </c>
      <c r="CZ212" s="113">
        <v>14.330416666666666</v>
      </c>
      <c r="DA212" s="113">
        <v>13.9</v>
      </c>
    </row>
    <row r="213" spans="4:105">
      <c r="D213" s="115">
        <f t="shared" si="107"/>
        <v>212</v>
      </c>
      <c r="E213" s="116">
        <f t="shared" si="83"/>
        <v>13.540270804085234</v>
      </c>
      <c r="F213" s="116">
        <f t="shared" si="84"/>
        <v>11.840270804085234</v>
      </c>
      <c r="G213" s="116">
        <f t="shared" si="85"/>
        <v>11.840270804085234</v>
      </c>
      <c r="H213" s="119">
        <f t="shared" si="86"/>
        <v>2.2346207016083405e-002</v>
      </c>
      <c r="I213" s="119">
        <f t="shared" si="82"/>
        <v>1</v>
      </c>
      <c r="K213" s="116">
        <f t="shared" si="87"/>
        <v>10.599262265520114</v>
      </c>
      <c r="L213" s="116">
        <f t="shared" si="88"/>
        <v>9.3988649844709116</v>
      </c>
      <c r="M213" s="116">
        <f t="shared" si="89"/>
        <v>7.2806618599602855</v>
      </c>
      <c r="N213" s="116">
        <f t="shared" si="90"/>
        <v>10.168566046037691</v>
      </c>
      <c r="O213" s="116">
        <f t="shared" si="91"/>
        <v>5.0376233384936366</v>
      </c>
      <c r="P213" s="116">
        <f t="shared" si="92"/>
        <v>7.5848488662913427</v>
      </c>
      <c r="Q213" s="116">
        <f t="shared" si="93"/>
        <v>13.540270804085234</v>
      </c>
      <c r="R213" s="116">
        <f t="shared" si="94"/>
        <v>7.4406848972495396</v>
      </c>
      <c r="S213" s="116">
        <f t="shared" si="95"/>
        <v>9.7227236183973513</v>
      </c>
      <c r="T213" s="116">
        <f t="shared" si="96"/>
        <v>11.120880563708647</v>
      </c>
      <c r="W213" s="116">
        <f t="shared" si="97"/>
        <v>10.599262265520114</v>
      </c>
      <c r="X213" s="113">
        <v>11.341450563462214</v>
      </c>
      <c r="Y213" s="113">
        <v>11.00168951200636</v>
      </c>
      <c r="Z213" s="113">
        <v>9.4546467210917662</v>
      </c>
      <c r="AC213" s="115"/>
      <c r="AE213" s="116">
        <f t="shared" si="98"/>
        <v>9.3988649844709116</v>
      </c>
      <c r="AF213" s="113">
        <v>10.977816604353579</v>
      </c>
      <c r="AG213" s="113">
        <v>10.966274171451106</v>
      </c>
      <c r="AH213" s="113">
        <v>6.2525041776080474</v>
      </c>
      <c r="AK213" s="115"/>
      <c r="AM213" s="116">
        <f t="shared" si="99"/>
        <v>7.2806618599602855</v>
      </c>
      <c r="AN213" s="113">
        <v>9.4300524873521852</v>
      </c>
      <c r="AO213" s="113">
        <v>7.55212328053448</v>
      </c>
      <c r="AP213" s="113">
        <v>7.0092004393860909</v>
      </c>
      <c r="AS213" s="115"/>
      <c r="AU213" s="116">
        <f t="shared" si="100"/>
        <v>10.168566046037691</v>
      </c>
      <c r="AV213" s="113">
        <v>10.80288837007874</v>
      </c>
      <c r="AW213" s="113">
        <v>11.900723722977466</v>
      </c>
      <c r="AX213" s="113">
        <v>7.8020860450568685</v>
      </c>
      <c r="BA213" s="115"/>
      <c r="BC213" s="116">
        <f t="shared" si="101"/>
        <v>5.0376233384936366</v>
      </c>
      <c r="BD213" s="113">
        <v>5.5652928832969266</v>
      </c>
      <c r="BE213" s="113">
        <v>4.890222433557649</v>
      </c>
      <c r="BF213" s="113">
        <v>4.6573546986263334</v>
      </c>
      <c r="BI213" s="115"/>
      <c r="BK213" s="116">
        <f t="shared" si="102"/>
        <v>7.5848488662913427</v>
      </c>
      <c r="BL213" s="113">
        <v>7.248284485223861</v>
      </c>
      <c r="BM213" s="113">
        <v>8.4335284996179123</v>
      </c>
      <c r="BN213" s="113">
        <v>7.0727336140322556</v>
      </c>
      <c r="BS213" s="116">
        <f t="shared" si="103"/>
        <v>13.540270804085234</v>
      </c>
      <c r="BT213" s="113">
        <v>6.3866333025769064</v>
      </c>
      <c r="BU213" s="113">
        <v>8.6323700629555287</v>
      </c>
      <c r="BV213" s="113">
        <v>25.601809046723265</v>
      </c>
      <c r="CA213" s="116">
        <f t="shared" si="104"/>
        <v>7.4406848972495396</v>
      </c>
      <c r="CB213" s="113">
        <v>8.3778074085856247</v>
      </c>
      <c r="CC213" s="113">
        <v>9.0863414563452007</v>
      </c>
      <c r="CD213" s="113">
        <v>4.8579058268177926</v>
      </c>
      <c r="CI213" s="116">
        <f t="shared" si="105"/>
        <v>9.7227236183973513</v>
      </c>
      <c r="CJ213" s="113">
        <v>9.1442933210687869</v>
      </c>
      <c r="CK213" s="113">
        <v>14.991349812570776</v>
      </c>
      <c r="CL213" s="113">
        <v>5.0325277215524915</v>
      </c>
      <c r="CQ213" s="116">
        <f t="shared" si="106"/>
        <v>11.120880563708647</v>
      </c>
      <c r="CR213" s="113">
        <v>8.7139884006167083</v>
      </c>
      <c r="CS213" s="113">
        <v>15.097781970332305</v>
      </c>
      <c r="CT213" s="113">
        <v>7.1439791570849893</v>
      </c>
      <c r="CY213" s="113">
        <v>45967</v>
      </c>
      <c r="CZ213" s="113">
        <v>15.183333333333332</v>
      </c>
      <c r="DA213" s="113">
        <v>15.7</v>
      </c>
    </row>
    <row r="214" spans="4:105">
      <c r="D214" s="115">
        <f t="shared" si="107"/>
        <v>213</v>
      </c>
      <c r="E214" s="116">
        <f t="shared" si="83"/>
        <v>12.365728049025094</v>
      </c>
      <c r="F214" s="116">
        <f t="shared" si="84"/>
        <v>10.665728049025095</v>
      </c>
      <c r="G214" s="116">
        <f t="shared" si="85"/>
        <v>10.665728049025095</v>
      </c>
      <c r="H214" s="119">
        <f t="shared" si="86"/>
        <v>2.0129486132912475e-002</v>
      </c>
      <c r="I214" s="119">
        <f t="shared" ref="I214:I244" si="108">E214/MAX(E$214:E$244)</f>
        <v>1</v>
      </c>
      <c r="K214" s="116">
        <f t="shared" si="87"/>
        <v>8.8240663820256859</v>
      </c>
      <c r="L214" s="116">
        <f t="shared" si="88"/>
        <v>9.0275514893604694</v>
      </c>
      <c r="M214" s="116">
        <f t="shared" si="89"/>
        <v>6.6371554546406237</v>
      </c>
      <c r="N214" s="116">
        <f t="shared" si="90"/>
        <v>8.9858577224409615</v>
      </c>
      <c r="O214" s="116">
        <f t="shared" si="91"/>
        <v>3.9875222903289758</v>
      </c>
      <c r="P214" s="116">
        <f t="shared" si="92"/>
        <v>5.7935238156853073</v>
      </c>
      <c r="Q214" s="116">
        <f t="shared" si="93"/>
        <v>12.365728049025094</v>
      </c>
      <c r="R214" s="116">
        <f t="shared" si="94"/>
        <v>5.8909241070455964</v>
      </c>
      <c r="S214" s="116">
        <f t="shared" si="95"/>
        <v>7.1344143548738685</v>
      </c>
      <c r="T214" s="116">
        <f t="shared" si="96"/>
        <v>8.4955618473040175</v>
      </c>
      <c r="W214" s="116">
        <f t="shared" si="97"/>
        <v>8.8240663820256859</v>
      </c>
      <c r="X214" s="113">
        <v>12.418194569899395</v>
      </c>
      <c r="Y214" s="113">
        <v>8.1021662775590571</v>
      </c>
      <c r="Z214" s="113">
        <v>5.9518382986186031</v>
      </c>
      <c r="AC214" s="115"/>
      <c r="AE214" s="116">
        <f t="shared" si="98"/>
        <v>9.0275514893604694</v>
      </c>
      <c r="AF214" s="113">
        <v>11.715359371153932</v>
      </c>
      <c r="AG214" s="113">
        <v>9.6089337488431834</v>
      </c>
      <c r="AH214" s="113">
        <v>5.758361348084291</v>
      </c>
      <c r="AK214" s="115"/>
      <c r="AM214" s="116">
        <f t="shared" si="99"/>
        <v>6.6371554546406237</v>
      </c>
      <c r="AN214" s="113">
        <v>9.7959090511947373</v>
      </c>
      <c r="AO214" s="113">
        <v>8.1903121129302754</v>
      </c>
      <c r="AP214" s="113">
        <v>5.0839987963509721</v>
      </c>
      <c r="AS214" s="115"/>
      <c r="AU214" s="116">
        <f t="shared" si="100"/>
        <v>8.9858577224409615</v>
      </c>
      <c r="AV214" s="113">
        <v>10.482163647874572</v>
      </c>
      <c r="AW214" s="113">
        <v>9.7653725573783241</v>
      </c>
      <c r="AX214" s="113">
        <v>6.7100369620699896</v>
      </c>
      <c r="BA214" s="115"/>
      <c r="BC214" s="116">
        <f t="shared" si="101"/>
        <v>3.9875222903289758</v>
      </c>
      <c r="BD214" s="113">
        <v>6.3940620037916522</v>
      </c>
      <c r="BE214" s="113">
        <v>3.581953286960994</v>
      </c>
      <c r="BF214" s="113">
        <v>1.9865515802342824</v>
      </c>
      <c r="BI214" s="115"/>
      <c r="BK214" s="116">
        <f t="shared" si="102"/>
        <v>5.7935238156853073</v>
      </c>
      <c r="BL214" s="113">
        <v>6.9570509844802766</v>
      </c>
      <c r="BM214" s="113">
        <v>5.8222447079821515</v>
      </c>
      <c r="BN214" s="113">
        <v>4.601275754593491</v>
      </c>
      <c r="BS214" s="116">
        <f t="shared" si="103"/>
        <v>12.365728049025094</v>
      </c>
      <c r="BT214" s="113">
        <v>6.3256802699600154</v>
      </c>
      <c r="BU214" s="113">
        <v>4.5971341130957599</v>
      </c>
      <c r="BV214" s="113">
        <v>26.174369764019502</v>
      </c>
      <c r="CA214" s="116">
        <f t="shared" si="104"/>
        <v>5.8909241070455964</v>
      </c>
      <c r="CB214" s="113">
        <v>7.2222477660220923</v>
      </c>
      <c r="CC214" s="113">
        <v>6.2337603053057418</v>
      </c>
      <c r="CD214" s="113">
        <v>4.2167642498089561</v>
      </c>
      <c r="CI214" s="116">
        <f t="shared" si="105"/>
        <v>7.1344143548738685</v>
      </c>
      <c r="CJ214" s="113">
        <v>6.7837814735031055</v>
      </c>
      <c r="CK214" s="113">
        <v>9.2489679245952079</v>
      </c>
      <c r="CL214" s="113">
        <v>5.3704936665232914</v>
      </c>
      <c r="CQ214" s="116">
        <f t="shared" si="106"/>
        <v>8.4955618473040175</v>
      </c>
      <c r="CR214" s="113">
        <v>8.3116804070743235</v>
      </c>
      <c r="CS214" s="113">
        <v>10.595759700942784</v>
      </c>
      <c r="CT214" s="113">
        <v>6.3953639936652529</v>
      </c>
      <c r="CY214" s="113">
        <v>45968</v>
      </c>
      <c r="CZ214" s="113">
        <v>15.436666666666667</v>
      </c>
      <c r="DA214" s="113">
        <v>15.4</v>
      </c>
    </row>
    <row r="215" spans="4:105">
      <c r="D215" s="115">
        <f t="shared" si="107"/>
        <v>214</v>
      </c>
      <c r="E215" s="116">
        <f t="shared" si="83"/>
        <v>11.441190892603833</v>
      </c>
      <c r="F215" s="116">
        <f t="shared" si="84"/>
        <v>9.741190892603834</v>
      </c>
      <c r="G215" s="116">
        <f t="shared" si="85"/>
        <v>9.741190892603834</v>
      </c>
      <c r="H215" s="119">
        <f t="shared" si="86"/>
        <v>1.838460216587328e-002</v>
      </c>
      <c r="I215" s="119">
        <f t="shared" si="108"/>
        <v>0.92523390836707342</v>
      </c>
      <c r="K215" s="116">
        <f t="shared" si="87"/>
        <v>7.922681482546345</v>
      </c>
      <c r="L215" s="116">
        <f t="shared" si="88"/>
        <v>7.4932402754764693</v>
      </c>
      <c r="M215" s="116">
        <f t="shared" si="89"/>
        <v>7.1138413501431597</v>
      </c>
      <c r="N215" s="116">
        <f t="shared" si="90"/>
        <v>7.3815439986334956</v>
      </c>
      <c r="O215" s="116">
        <f t="shared" si="91"/>
        <v>3.6556271187228098</v>
      </c>
      <c r="P215" s="116">
        <f t="shared" si="92"/>
        <v>5.819464110128437</v>
      </c>
      <c r="Q215" s="116">
        <f t="shared" si="93"/>
        <v>11.441190892603833</v>
      </c>
      <c r="R215" s="116">
        <f t="shared" si="94"/>
        <v>5.0400100103947834</v>
      </c>
      <c r="S215" s="116">
        <f t="shared" si="95"/>
        <v>6.2162229866541816</v>
      </c>
      <c r="T215" s="116">
        <f t="shared" si="96"/>
        <v>6.3702664753794647</v>
      </c>
      <c r="W215" s="116">
        <f t="shared" si="97"/>
        <v>7.922681482546345</v>
      </c>
      <c r="X215" s="113">
        <v>8.8203365034384884</v>
      </c>
      <c r="Y215" s="113">
        <v>7.8425895605550382</v>
      </c>
      <c r="Z215" s="113">
        <v>7.1051183836455083</v>
      </c>
      <c r="AC215" s="115"/>
      <c r="AE215" s="116">
        <f t="shared" si="98"/>
        <v>7.4932402754764693</v>
      </c>
      <c r="AF215" s="113">
        <v>7.5020058125546809</v>
      </c>
      <c r="AG215" s="113">
        <v>8.8571914322385226</v>
      </c>
      <c r="AH215" s="113">
        <v>6.1205235816362027</v>
      </c>
      <c r="AK215" s="115"/>
      <c r="AM215" s="116">
        <f t="shared" si="99"/>
        <v>7.1138413501431597</v>
      </c>
      <c r="AN215" s="113">
        <v>6.8645621831481822</v>
      </c>
      <c r="AO215" s="113">
        <v>8.6085261358984049</v>
      </c>
      <c r="AP215" s="113">
        <v>5.6191565643879153</v>
      </c>
      <c r="AS215" s="115"/>
      <c r="AU215" s="116">
        <f t="shared" si="100"/>
        <v>7.3815439986334956</v>
      </c>
      <c r="AV215" s="113">
        <v>6.6375931347572372</v>
      </c>
      <c r="AW215" s="113">
        <v>8.7970018990732601</v>
      </c>
      <c r="AX215" s="113">
        <v>6.7100369620699896</v>
      </c>
      <c r="BA215" s="115"/>
      <c r="BC215" s="116">
        <f t="shared" si="101"/>
        <v>3.6556271187228098</v>
      </c>
      <c r="BD215" s="113">
        <v>4.5795022979483413</v>
      </c>
      <c r="BE215" s="113">
        <v>3.8489909721217761</v>
      </c>
      <c r="BF215" s="113">
        <v>2.538388086098311</v>
      </c>
      <c r="BI215" s="115"/>
      <c r="BK215" s="116">
        <f t="shared" si="102"/>
        <v>5.819464110128437</v>
      </c>
      <c r="BL215" s="113">
        <v>5.8544138606954981</v>
      </c>
      <c r="BM215" s="113">
        <v>5.7266459654634536</v>
      </c>
      <c r="BN215" s="113">
        <v>5.8773325042263584</v>
      </c>
      <c r="BS215" s="116">
        <f t="shared" si="103"/>
        <v>11.441190892603833</v>
      </c>
      <c r="BT215" s="113">
        <v>3.6545290165010953</v>
      </c>
      <c r="BU215" s="113">
        <v>4.0580715672399563</v>
      </c>
      <c r="BV215" s="113">
        <v>26.610972094070444</v>
      </c>
      <c r="CA215" s="116">
        <f t="shared" si="104"/>
        <v>5.0400100103947834</v>
      </c>
      <c r="CB215" s="113">
        <v>4.3333486596132555</v>
      </c>
      <c r="CC215" s="113">
        <v>6.0337385234381848</v>
      </c>
      <c r="CD215" s="113">
        <v>4.7529428481329097</v>
      </c>
      <c r="CI215" s="116">
        <f t="shared" si="105"/>
        <v>6.2162229866541816</v>
      </c>
      <c r="CJ215" s="113">
        <v>6.6375931347572372</v>
      </c>
      <c r="CK215" s="113">
        <v>7.6346699957617483</v>
      </c>
      <c r="CL215" s="113">
        <v>4.3764058294435593</v>
      </c>
      <c r="CQ215" s="116">
        <f t="shared" si="106"/>
        <v>6.3702664753794647</v>
      </c>
      <c r="CR215" s="113">
        <v>9.2989681440417904</v>
      </c>
      <c r="CS215" s="113">
        <v>5.7125925344106676</v>
      </c>
      <c r="CT215" s="113">
        <v>7.0279404163482608</v>
      </c>
      <c r="CY215" s="113">
        <v>45969</v>
      </c>
      <c r="CZ215" s="113">
        <v>15.525833333333333</v>
      </c>
      <c r="DA215" s="113">
        <v>14.5</v>
      </c>
    </row>
    <row r="216" spans="4:105">
      <c r="D216" s="115">
        <f t="shared" si="107"/>
        <v>215</v>
      </c>
      <c r="E216" s="116">
        <f t="shared" si="83"/>
        <v>10.594663826077388</v>
      </c>
      <c r="F216" s="116">
        <f t="shared" si="84"/>
        <v>8.8946638260773891</v>
      </c>
      <c r="G216" s="116">
        <f t="shared" si="85"/>
        <v>8.8946638260773891</v>
      </c>
      <c r="H216" s="119">
        <f t="shared" si="86"/>
        <v>1.6786947062681641e-002</v>
      </c>
      <c r="I216" s="119">
        <f t="shared" si="108"/>
        <v>0.85677638907097464</v>
      </c>
      <c r="K216" s="116">
        <f t="shared" si="87"/>
        <v>8.3607036271797863</v>
      </c>
      <c r="L216" s="116">
        <f t="shared" si="88"/>
        <v>6.5487153483471756</v>
      </c>
      <c r="M216" s="116">
        <f t="shared" si="89"/>
        <v>6.5495445034098729</v>
      </c>
      <c r="N216" s="116">
        <f t="shared" si="90"/>
        <v>7.8169607276818782</v>
      </c>
      <c r="O216" s="116">
        <f t="shared" si="91"/>
        <v>3.1285711495721507</v>
      </c>
      <c r="P216" s="116">
        <f t="shared" si="92"/>
        <v>4.5828768130523025</v>
      </c>
      <c r="Q216" s="116">
        <f t="shared" si="93"/>
        <v>10.594663826077388</v>
      </c>
      <c r="R216" s="116">
        <f t="shared" si="94"/>
        <v>4.4982739048718017</v>
      </c>
      <c r="S216" s="116">
        <f t="shared" si="95"/>
        <v>5.4524633640333944</v>
      </c>
      <c r="T216" s="116">
        <f t="shared" si="96"/>
        <v>6.3440407930708336</v>
      </c>
      <c r="W216" s="116">
        <f t="shared" si="97"/>
        <v>8.3607036271797863</v>
      </c>
      <c r="X216" s="113">
        <v>8.5053244854585426</v>
      </c>
      <c r="Y216" s="113">
        <v>8.0148346782502404</v>
      </c>
      <c r="Z216" s="113">
        <v>8.5619517178305724</v>
      </c>
      <c r="AC216" s="115"/>
      <c r="AE216" s="116">
        <f t="shared" si="98"/>
        <v>6.5487153483471756</v>
      </c>
      <c r="AF216" s="113">
        <v>6.2337603053057418</v>
      </c>
      <c r="AG216" s="113">
        <v>7.8853504943093524</v>
      </c>
      <c r="AH216" s="113">
        <v>5.5270352454264318</v>
      </c>
      <c r="AK216" s="115"/>
      <c r="AM216" s="116">
        <f t="shared" si="99"/>
        <v>6.5495445034098729</v>
      </c>
      <c r="AN216" s="113">
        <v>6.6375931347572372</v>
      </c>
      <c r="AO216" s="113">
        <v>7.7179889494261564</v>
      </c>
      <c r="AP216" s="113">
        <v>5.3811000573935894</v>
      </c>
      <c r="AS216" s="115"/>
      <c r="AU216" s="116">
        <f t="shared" si="100"/>
        <v>7.8169607276818782</v>
      </c>
      <c r="AV216" s="113">
        <v>7.5602884315187033</v>
      </c>
      <c r="AW216" s="113">
        <v>7.4211432206020742</v>
      </c>
      <c r="AX216" s="113">
        <v>8.469450530924858</v>
      </c>
      <c r="BA216" s="115"/>
      <c r="BC216" s="116">
        <f t="shared" si="101"/>
        <v>3.1285711495721507</v>
      </c>
      <c r="BD216" s="113">
        <v>2.4349320443796851</v>
      </c>
      <c r="BE216" s="113">
        <v>3.9365866742538747</v>
      </c>
      <c r="BF216" s="113">
        <v>3.0141947300828913</v>
      </c>
      <c r="BI216" s="115"/>
      <c r="BK216" s="116">
        <f t="shared" si="102"/>
        <v>4.5828768130523025</v>
      </c>
      <c r="BL216" s="113">
        <v>3.904531340088718</v>
      </c>
      <c r="BM216" s="113">
        <v>5.000650936338201</v>
      </c>
      <c r="BN216" s="113">
        <v>4.8434481627299908</v>
      </c>
      <c r="BS216" s="116">
        <f t="shared" si="103"/>
        <v>10.594663826077388</v>
      </c>
      <c r="BT216" s="113">
        <v>2.8265756139596272</v>
      </c>
      <c r="BU216" s="113">
        <v>2.927206930347749</v>
      </c>
      <c r="BV216" s="113">
        <v>26.03020893392479</v>
      </c>
      <c r="CA216" s="116">
        <f t="shared" si="104"/>
        <v>4.4982739048718017</v>
      </c>
      <c r="CB216" s="113">
        <v>3.5428765728954095</v>
      </c>
      <c r="CC216" s="113">
        <v>5.4294241593845918</v>
      </c>
      <c r="CD216" s="113">
        <v>4.5225209823354042</v>
      </c>
      <c r="CI216" s="116">
        <f t="shared" si="105"/>
        <v>5.4524633640333944</v>
      </c>
      <c r="CJ216" s="113">
        <v>4.6982584589303071</v>
      </c>
      <c r="CK216" s="113">
        <v>7.0092004393860909</v>
      </c>
      <c r="CL216" s="113">
        <v>4.6499311937837824</v>
      </c>
      <c r="CQ216" s="116">
        <f t="shared" si="106"/>
        <v>6.3440407930708336</v>
      </c>
      <c r="CR216" s="113">
        <v>7.9297037015608351</v>
      </c>
      <c r="CS216" s="113">
        <v>6.4657051830403995</v>
      </c>
      <c r="CT216" s="113">
        <v>6.2223764031012667</v>
      </c>
      <c r="CY216" s="113">
        <v>45970</v>
      </c>
      <c r="CZ216" s="113">
        <v>15.314583333333333</v>
      </c>
      <c r="DA216" s="113">
        <v>14.1</v>
      </c>
    </row>
    <row r="217" spans="4:105">
      <c r="D217" s="115">
        <f t="shared" si="107"/>
        <v>216</v>
      </c>
      <c r="E217" s="116">
        <f t="shared" si="83"/>
        <v>3.3947195076864283</v>
      </c>
      <c r="F217" s="116">
        <f t="shared" si="84"/>
        <v>1.6947195076864283</v>
      </c>
      <c r="G217" s="116">
        <f t="shared" si="85"/>
        <v>1.6947195076864283</v>
      </c>
      <c r="H217" s="119">
        <f t="shared" si="86"/>
        <v>3.1984532769207823e-003</v>
      </c>
      <c r="I217" s="119">
        <f t="shared" si="108"/>
        <v>0.27452645685136717</v>
      </c>
      <c r="K217" s="116">
        <f t="shared" si="87"/>
        <v>8.0144846193197079</v>
      </c>
      <c r="L217" s="116">
        <f t="shared" si="88"/>
        <v>6.2966161121727255</v>
      </c>
      <c r="M217" s="116">
        <f t="shared" si="89"/>
        <v>5.8242220948566654</v>
      </c>
      <c r="N217" s="116">
        <f t="shared" si="90"/>
        <v>7.9534668892744245</v>
      </c>
      <c r="O217" s="116">
        <f t="shared" si="91"/>
        <v>3.1851597947850725</v>
      </c>
      <c r="P217" s="116">
        <f t="shared" si="92"/>
        <v>5.8416121398066432</v>
      </c>
      <c r="Q217" s="116">
        <f t="shared" si="93"/>
        <v>3.3947195076864283</v>
      </c>
      <c r="R217" s="116">
        <f t="shared" si="94"/>
        <v>4.6181382846549432</v>
      </c>
      <c r="S217" s="116">
        <f t="shared" si="95"/>
        <v>5.1705452382461736</v>
      </c>
      <c r="T217" s="116">
        <f t="shared" si="96"/>
        <v>6.5929387125240613</v>
      </c>
      <c r="W217" s="116">
        <f t="shared" si="97"/>
        <v>8.0144846193197079</v>
      </c>
      <c r="X217" s="113">
        <v>8.7730193371608856</v>
      </c>
      <c r="Y217" s="113">
        <v>7.1242974917779911</v>
      </c>
      <c r="Z217" s="113">
        <v>8.1461370290202471</v>
      </c>
      <c r="AC217" s="115"/>
      <c r="AE217" s="116">
        <f t="shared" si="98"/>
        <v>6.2966161121727255</v>
      </c>
      <c r="AF217" s="113">
        <v>6.7171504210783368</v>
      </c>
      <c r="AG217" s="113">
        <v>6.4601053810291722</v>
      </c>
      <c r="AH217" s="113">
        <v>5.7125925344106676</v>
      </c>
      <c r="AK217" s="115"/>
      <c r="AM217" s="116">
        <f t="shared" si="99"/>
        <v>5.8242220948566654</v>
      </c>
      <c r="AN217" s="113">
        <v>8.5859183251938482</v>
      </c>
      <c r="AO217" s="113">
        <v>5.8728230736628841</v>
      </c>
      <c r="AP217" s="113">
        <v>5.7756211160504476</v>
      </c>
      <c r="AS217" s="115"/>
      <c r="AU217" s="116">
        <f t="shared" si="100"/>
        <v>7.9534668892744245</v>
      </c>
      <c r="AV217" s="113">
        <v>9.5012915073467621</v>
      </c>
      <c r="AW217" s="113">
        <v>5.6095545737510646</v>
      </c>
      <c r="AX217" s="113">
        <v>8.7495545867254485</v>
      </c>
      <c r="BA217" s="115"/>
      <c r="BC217" s="116">
        <f t="shared" si="101"/>
        <v>3.1851597947850725</v>
      </c>
      <c r="BD217" s="113">
        <v>3.7630767958595142</v>
      </c>
      <c r="BE217" s="113">
        <v>3.2969202622165183</v>
      </c>
      <c r="BF217" s="113">
        <v>2.4954823262791859</v>
      </c>
      <c r="BI217" s="115"/>
      <c r="BK217" s="116">
        <f t="shared" si="102"/>
        <v>5.8416121398066432</v>
      </c>
      <c r="BL217" s="113">
        <v>6.3166117090587788</v>
      </c>
      <c r="BM217" s="113">
        <v>5.254276740355837</v>
      </c>
      <c r="BN217" s="113">
        <v>5.9539479700053137</v>
      </c>
      <c r="BS217" s="116">
        <f t="shared" si="103"/>
        <v>3.3947195076864283</v>
      </c>
      <c r="BT217" s="113">
        <v>2.735253643402225</v>
      </c>
      <c r="BU217" s="113">
        <v>2.4482539433188575</v>
      </c>
      <c r="BV217" s="113">
        <v>5.000650936338201</v>
      </c>
      <c r="CA217" s="116">
        <f t="shared" si="104"/>
        <v>4.6181382846549432</v>
      </c>
      <c r="CB217" s="113">
        <v>4.3807502746163065</v>
      </c>
      <c r="CC217" s="113">
        <v>5.256900329539568</v>
      </c>
      <c r="CD217" s="113">
        <v>4.2167642498089561</v>
      </c>
      <c r="CI217" s="116">
        <f t="shared" si="105"/>
        <v>5.1705452382461736</v>
      </c>
      <c r="CJ217" s="113">
        <v>4.9111284808950222</v>
      </c>
      <c r="CK217" s="113">
        <v>6.2000340025669667</v>
      </c>
      <c r="CL217" s="113">
        <v>4.400473231276532</v>
      </c>
      <c r="CQ217" s="116">
        <f t="shared" si="106"/>
        <v>6.5929387125240613</v>
      </c>
      <c r="CR217" s="113">
        <v>7.2222477660220923</v>
      </c>
      <c r="CS217" s="113">
        <v>6.7905134313828688</v>
      </c>
      <c r="CT217" s="113">
        <v>6.3953639936652529</v>
      </c>
      <c r="CY217" s="113">
        <v>45971</v>
      </c>
      <c r="CZ217" s="113">
        <v>15.436666666666667</v>
      </c>
      <c r="DA217" s="113">
        <v>13.8</v>
      </c>
    </row>
    <row r="218" spans="4:105">
      <c r="D218" s="115">
        <f t="shared" si="107"/>
        <v>217</v>
      </c>
      <c r="E218" s="116">
        <f t="shared" si="83"/>
        <v>3.4687235702188581</v>
      </c>
      <c r="F218" s="116">
        <f t="shared" si="84"/>
        <v>1.7687235702188582</v>
      </c>
      <c r="G218" s="116">
        <f t="shared" si="85"/>
        <v>1.7687235702188582</v>
      </c>
      <c r="H218" s="119">
        <f t="shared" si="86"/>
        <v>3.3381215436981164e-003</v>
      </c>
      <c r="I218" s="119">
        <f t="shared" si="108"/>
        <v>0.28051106707722961</v>
      </c>
      <c r="K218" s="116">
        <f t="shared" si="87"/>
        <v>7.9576965297202493</v>
      </c>
      <c r="L218" s="116">
        <f t="shared" si="88"/>
        <v>7.0327130095369084</v>
      </c>
      <c r="M218" s="116">
        <f t="shared" si="89"/>
        <v>6.4621473964960146</v>
      </c>
      <c r="N218" s="116">
        <f t="shared" si="90"/>
        <v>7.8452927989044978</v>
      </c>
      <c r="O218" s="116">
        <f t="shared" si="91"/>
        <v>4.1786537030973676</v>
      </c>
      <c r="P218" s="116">
        <f t="shared" si="92"/>
        <v>6.7658753443177098</v>
      </c>
      <c r="Q218" s="116">
        <f t="shared" si="93"/>
        <v>3.4687235702188581</v>
      </c>
      <c r="R218" s="116">
        <f t="shared" si="94"/>
        <v>4.5557655315107137</v>
      </c>
      <c r="S218" s="116">
        <f t="shared" si="95"/>
        <v>5.1583178321702556</v>
      </c>
      <c r="T218" s="116">
        <f t="shared" si="96"/>
        <v>7.54352307059224</v>
      </c>
      <c r="W218" s="116">
        <f t="shared" si="97"/>
        <v>7.9576965297202493</v>
      </c>
      <c r="X218" s="113">
        <v>8.2344526397005264</v>
      </c>
      <c r="Y218" s="113">
        <v>7.3593585644518695</v>
      </c>
      <c r="Z218" s="113">
        <v>8.2792783850083538</v>
      </c>
      <c r="AC218" s="115"/>
      <c r="AE218" s="116">
        <f t="shared" si="98"/>
        <v>7.0327130095369084</v>
      </c>
      <c r="AF218" s="113">
        <v>6.3902581604522526</v>
      </c>
      <c r="AG218" s="113">
        <v>7.8869672198587857</v>
      </c>
      <c r="AH218" s="113">
        <v>6.8209136482996877</v>
      </c>
      <c r="AK218" s="115"/>
      <c r="AM218" s="116">
        <f t="shared" si="99"/>
        <v>6.4621473964960146</v>
      </c>
      <c r="AN218" s="113">
        <v>8.4596972179765668</v>
      </c>
      <c r="AO218" s="113">
        <v>6.6375931347572372</v>
      </c>
      <c r="AP218" s="113">
        <v>6.286701658234791</v>
      </c>
      <c r="AS218" s="115"/>
      <c r="AU218" s="116">
        <f t="shared" si="100"/>
        <v>7.8452927989044978</v>
      </c>
      <c r="AV218" s="113">
        <v>10.468740307125943</v>
      </c>
      <c r="AW218" s="113">
        <v>6.7460786840808797</v>
      </c>
      <c r="AX218" s="113">
        <v>6.32105940550667</v>
      </c>
      <c r="BA218" s="115"/>
      <c r="BC218" s="116">
        <f t="shared" si="101"/>
        <v>4.1786537030973676</v>
      </c>
      <c r="BD218" s="113">
        <v>6.2964826115489876</v>
      </c>
      <c r="BE218" s="113">
        <v>2.9934630740251578</v>
      </c>
      <c r="BF218" s="113">
        <v>3.2460154237179566</v>
      </c>
      <c r="BI218" s="115"/>
      <c r="BK218" s="116">
        <f t="shared" si="102"/>
        <v>6.7658753443177098</v>
      </c>
      <c r="BL218" s="113">
        <v>8.761500549232613</v>
      </c>
      <c r="BM218" s="113">
        <v>5.254276740355837</v>
      </c>
      <c r="BN218" s="113">
        <v>6.281848743364681</v>
      </c>
      <c r="BS218" s="116">
        <f t="shared" si="103"/>
        <v>3.4687235702188581</v>
      </c>
      <c r="BT218" s="113">
        <v>2.5162638607762458</v>
      </c>
      <c r="BU218" s="113">
        <v>3.1262520888040237</v>
      </c>
      <c r="BV218" s="113">
        <v>4.7636547610763058</v>
      </c>
      <c r="CA218" s="116">
        <f t="shared" si="104"/>
        <v>4.5557655315107137</v>
      </c>
      <c r="CB218" s="113">
        <v>3.4855953602466831</v>
      </c>
      <c r="CC218" s="113">
        <v>5.6095545737510646</v>
      </c>
      <c r="CD218" s="113">
        <v>4.5721466605343934</v>
      </c>
      <c r="CI218" s="116">
        <f t="shared" si="105"/>
        <v>5.1583178321702556</v>
      </c>
      <c r="CJ218" s="113">
        <v>4.6222385702541393</v>
      </c>
      <c r="CK218" s="113">
        <v>6.0997720781237197</v>
      </c>
      <c r="CL218" s="113">
        <v>4.7529428481329097</v>
      </c>
      <c r="CQ218" s="116">
        <f t="shared" si="106"/>
        <v>7.54352307059224</v>
      </c>
      <c r="CR218" s="113">
        <v>7.8869672198587857</v>
      </c>
      <c r="CS218" s="113">
        <v>8.0591057248362183</v>
      </c>
      <c r="CT218" s="113">
        <v>7.0279404163482608</v>
      </c>
      <c r="CY218" s="113">
        <v>45972</v>
      </c>
      <c r="CZ218" s="113">
        <v>14.053333333333333</v>
      </c>
      <c r="DA218" s="113">
        <v>11.3</v>
      </c>
    </row>
    <row r="219" spans="4:105">
      <c r="D219" s="115">
        <f t="shared" si="107"/>
        <v>218</v>
      </c>
      <c r="E219" s="116">
        <f t="shared" si="83"/>
        <v>3.4652767244243812</v>
      </c>
      <c r="F219" s="116">
        <f t="shared" si="84"/>
        <v>1.7652767244243812</v>
      </c>
      <c r="G219" s="116">
        <f t="shared" si="85"/>
        <v>1.7652767244243812</v>
      </c>
      <c r="H219" s="119">
        <f t="shared" si="86"/>
        <v>3.3316162930201233e-003</v>
      </c>
      <c r="I219" s="119">
        <f t="shared" si="108"/>
        <v>0.28023232523681302</v>
      </c>
      <c r="K219" s="116">
        <f t="shared" si="87"/>
        <v>7.4602127217255978</v>
      </c>
      <c r="L219" s="116">
        <f t="shared" si="88"/>
        <v>6.2519616940874867</v>
      </c>
      <c r="M219" s="116">
        <f t="shared" si="89"/>
        <v>5.228894768809119</v>
      </c>
      <c r="N219" s="116">
        <f t="shared" si="90"/>
        <v>8.7081133093346867</v>
      </c>
      <c r="O219" s="116">
        <f t="shared" si="91"/>
        <v>3.7148669145880251</v>
      </c>
      <c r="P219" s="116">
        <f t="shared" si="92"/>
        <v>5.2901524936750572</v>
      </c>
      <c r="Q219" s="116">
        <f t="shared" si="93"/>
        <v>3.4652767244243812</v>
      </c>
      <c r="R219" s="116">
        <f t="shared" si="94"/>
        <v>3.5981725605266153</v>
      </c>
      <c r="S219" s="116">
        <f t="shared" si="95"/>
        <v>5.0576259843068829</v>
      </c>
      <c r="T219" s="116">
        <f t="shared" si="96"/>
        <v>4.4690413209683459</v>
      </c>
      <c r="W219" s="116">
        <f t="shared" si="97"/>
        <v>7.4602127217255978</v>
      </c>
      <c r="X219" s="113">
        <v>10.524596309772836</v>
      </c>
      <c r="Y219" s="113">
        <v>6.6017651150481198</v>
      </c>
      <c r="Z219" s="113">
        <v>5.254276740355837</v>
      </c>
      <c r="AC219" s="115"/>
      <c r="AE219" s="116">
        <f t="shared" si="98"/>
        <v>6.2519616940874867</v>
      </c>
      <c r="AF219" s="113">
        <v>7.479359788900787</v>
      </c>
      <c r="AG219" s="113">
        <v>6.4601053810291722</v>
      </c>
      <c r="AH219" s="113">
        <v>4.8164199123324991</v>
      </c>
      <c r="AK219" s="115"/>
      <c r="AM219" s="116">
        <f t="shared" si="99"/>
        <v>5.228894768809119</v>
      </c>
      <c r="AN219" s="113">
        <v>8.413056685651922</v>
      </c>
      <c r="AO219" s="113">
        <v>6.2000340025669667</v>
      </c>
      <c r="AP219" s="113">
        <v>4.2577555350512712</v>
      </c>
      <c r="AS219" s="115"/>
      <c r="AU219" s="116">
        <f t="shared" si="100"/>
        <v>8.7081133093346867</v>
      </c>
      <c r="AV219" s="113">
        <v>15.550783788791543</v>
      </c>
      <c r="AW219" s="113">
        <v>6.8274517629539089</v>
      </c>
      <c r="AX219" s="113">
        <v>3.7461043762586113</v>
      </c>
      <c r="BA219" s="115"/>
      <c r="BC219" s="116">
        <f t="shared" si="101"/>
        <v>3.7148669145880251</v>
      </c>
      <c r="BD219" s="113">
        <v>7.8490713091699593</v>
      </c>
      <c r="BE219" s="113">
        <v>1.4556980236628587</v>
      </c>
      <c r="BF219" s="113">
        <v>1.8398314109312575</v>
      </c>
      <c r="BI219" s="115"/>
      <c r="BK219" s="116">
        <f t="shared" si="102"/>
        <v>5.2901524936750572</v>
      </c>
      <c r="BL219" s="113">
        <v>11.345677786863298</v>
      </c>
      <c r="BM219" s="113">
        <v>1.9051703975418415</v>
      </c>
      <c r="BN219" s="113">
        <v>2.6196092966200322</v>
      </c>
      <c r="BS219" s="116">
        <f t="shared" si="103"/>
        <v>3.4652767244243812</v>
      </c>
      <c r="BT219" s="113">
        <v>5.7947834742175344</v>
      </c>
      <c r="BU219" s="113">
        <v>2.4214950258271148</v>
      </c>
      <c r="BV219" s="113">
        <v>2.1795516732284956</v>
      </c>
      <c r="CA219" s="116">
        <f t="shared" si="104"/>
        <v>3.5981725605266153</v>
      </c>
      <c r="CB219" s="113">
        <v>3.4666789276906043</v>
      </c>
      <c r="CC219" s="113">
        <v>5.256900329539568</v>
      </c>
      <c r="CD219" s="113">
        <v>2.070938424349674</v>
      </c>
      <c r="CI219" s="116">
        <f t="shared" si="105"/>
        <v>5.0576259843068829</v>
      </c>
      <c r="CJ219" s="113">
        <v>6.4047606820299059</v>
      </c>
      <c r="CK219" s="113">
        <v>5.9047942881590156</v>
      </c>
      <c r="CL219" s="113">
        <v>2.8633229827317268</v>
      </c>
      <c r="CQ219" s="116">
        <f t="shared" si="106"/>
        <v>4.4690413209683459</v>
      </c>
      <c r="CR219" s="113">
        <v>11.179692778954692</v>
      </c>
      <c r="CS219" s="113">
        <v>4.7270081692308397</v>
      </c>
      <c r="CT219" s="113">
        <v>4.2110744727058531</v>
      </c>
      <c r="CY219" s="113">
        <v>45973</v>
      </c>
      <c r="CZ219" s="113">
        <v>13.934583333333334</v>
      </c>
      <c r="DA219" s="113">
        <v>12.1</v>
      </c>
    </row>
    <row r="220" spans="4:105">
      <c r="D220" s="115">
        <f t="shared" si="107"/>
        <v>219</v>
      </c>
      <c r="E220" s="116">
        <f t="shared" si="83"/>
        <v>2.9664884974796184</v>
      </c>
      <c r="F220" s="116">
        <f t="shared" si="84"/>
        <v>1.2664884974796184</v>
      </c>
      <c r="G220" s="116">
        <f t="shared" si="85"/>
        <v>1.2664884974796184</v>
      </c>
      <c r="H220" s="119">
        <f t="shared" si="86"/>
        <v>2.3902505792691201e-003</v>
      </c>
      <c r="I220" s="119">
        <f t="shared" si="108"/>
        <v>0.23989598394196404</v>
      </c>
      <c r="K220" s="116">
        <f t="shared" si="87"/>
        <v>6.3687012821218376</v>
      </c>
      <c r="L220" s="116">
        <f t="shared" si="88"/>
        <v>6.8006735162208756</v>
      </c>
      <c r="M220" s="116">
        <f t="shared" si="89"/>
        <v>5.0303611179530021</v>
      </c>
      <c r="N220" s="116">
        <f t="shared" si="90"/>
        <v>7.9979504778257473</v>
      </c>
      <c r="O220" s="116">
        <f t="shared" si="91"/>
        <v>2.76317275894041</v>
      </c>
      <c r="P220" s="116">
        <f t="shared" si="92"/>
        <v>4.7094094620059765</v>
      </c>
      <c r="Q220" s="116">
        <f t="shared" si="93"/>
        <v>2.9664884974796184</v>
      </c>
      <c r="R220" s="116">
        <f t="shared" si="94"/>
        <v>3.4394103520428891</v>
      </c>
      <c r="S220" s="116">
        <f t="shared" si="95"/>
        <v>5.4338986282861583</v>
      </c>
      <c r="T220" s="116">
        <f t="shared" si="96"/>
        <v>4.1119322376825398</v>
      </c>
      <c r="W220" s="116">
        <f t="shared" si="97"/>
        <v>6.3687012821218376</v>
      </c>
      <c r="X220" s="113">
        <v>10.564244884934197</v>
      </c>
      <c r="Y220" s="113">
        <v>4.5721466605343934</v>
      </c>
      <c r="Z220" s="113">
        <v>3.969712300896922</v>
      </c>
      <c r="AC220" s="115"/>
      <c r="AE220" s="116">
        <f t="shared" si="98"/>
        <v>6.8006735162208756</v>
      </c>
      <c r="AF220" s="113">
        <v>7.8020860450568685</v>
      </c>
      <c r="AG220" s="113">
        <v>6.6807244404728099</v>
      </c>
      <c r="AH220" s="113">
        <v>5.9192100631329483</v>
      </c>
      <c r="AK220" s="115"/>
      <c r="AM220" s="116">
        <f t="shared" si="99"/>
        <v>5.0303611179530021</v>
      </c>
      <c r="AN220" s="113">
        <v>12.296005925183579</v>
      </c>
      <c r="AO220" s="113">
        <v>5.8728230736628841</v>
      </c>
      <c r="AP220" s="113">
        <v>4.1878991622431201</v>
      </c>
      <c r="AS220" s="115"/>
      <c r="AU220" s="116">
        <f t="shared" si="100"/>
        <v>7.9979504778257473</v>
      </c>
      <c r="AV220" s="113">
        <v>13.845753309424637</v>
      </c>
      <c r="AW220" s="113">
        <v>5.5489503478473212</v>
      </c>
      <c r="AX220" s="113">
        <v>4.5991477762052844</v>
      </c>
      <c r="BA220" s="115"/>
      <c r="BC220" s="116">
        <f t="shared" si="101"/>
        <v>2.76317275894041</v>
      </c>
      <c r="BD220" s="113">
        <v>5.6584084655519531</v>
      </c>
      <c r="BE220" s="113">
        <v>1.4391788631287084</v>
      </c>
      <c r="BF220" s="113">
        <v>1.1919309481405693</v>
      </c>
      <c r="BI220" s="115"/>
      <c r="BK220" s="116">
        <f t="shared" si="102"/>
        <v>4.7094094620059765</v>
      </c>
      <c r="BL220" s="113">
        <v>9.9010647703721961</v>
      </c>
      <c r="BM220" s="113">
        <v>2.1313540012638841</v>
      </c>
      <c r="BN220" s="113">
        <v>2.0958096143818494</v>
      </c>
      <c r="BS220" s="116">
        <f t="shared" si="103"/>
        <v>2.9664884974796184</v>
      </c>
      <c r="BT220" s="113">
        <v>5.312112594972076</v>
      </c>
      <c r="BU220" s="113">
        <v>2.6610972094070444</v>
      </c>
      <c r="BV220" s="113">
        <v>0.92625568805973524</v>
      </c>
      <c r="CA220" s="116">
        <f t="shared" si="104"/>
        <v>3.4394103520428891</v>
      </c>
      <c r="CB220" s="113">
        <v>3.5950314539276782</v>
      </c>
      <c r="CC220" s="113">
        <v>4.9111284808950222</v>
      </c>
      <c r="CD220" s="113">
        <v>1.8120711213059653</v>
      </c>
      <c r="CI220" s="116">
        <f t="shared" si="105"/>
        <v>5.4338986282861583</v>
      </c>
      <c r="CJ220" s="113">
        <v>6.7171504210783368</v>
      </c>
      <c r="CK220" s="113">
        <v>6.4952737169749177</v>
      </c>
      <c r="CL220" s="113">
        <v>3.0892717468052191</v>
      </c>
      <c r="CQ220" s="116">
        <f t="shared" si="106"/>
        <v>4.1119322376825398</v>
      </c>
      <c r="CR220" s="113">
        <v>8.1970692804829177</v>
      </c>
      <c r="CS220" s="113">
        <v>4.9505323851860981</v>
      </c>
      <c r="CT220" s="113">
        <v>3.2733320901789811</v>
      </c>
      <c r="CY220" s="113">
        <v>45974</v>
      </c>
      <c r="CZ220" s="113">
        <v>14.196249999999999</v>
      </c>
      <c r="DA220" s="113">
        <v>12.5</v>
      </c>
    </row>
    <row r="221" spans="4:105">
      <c r="D221" s="115">
        <f t="shared" si="107"/>
        <v>220</v>
      </c>
      <c r="E221" s="116">
        <f t="shared" si="83"/>
        <v>4.065879900165223</v>
      </c>
      <c r="F221" s="116">
        <f t="shared" si="84"/>
        <v>2.3658799001652229</v>
      </c>
      <c r="G221" s="116">
        <f t="shared" si="85"/>
        <v>2.3658799001652229</v>
      </c>
      <c r="H221" s="119">
        <f t="shared" si="86"/>
        <v>4.4651379093493095e-003</v>
      </c>
      <c r="I221" s="119">
        <f t="shared" si="108"/>
        <v>0.32880230618412915</v>
      </c>
      <c r="K221" s="116">
        <f t="shared" si="87"/>
        <v>7.8817776955083829</v>
      </c>
      <c r="L221" s="116">
        <f t="shared" si="88"/>
        <v>8.04536141931532</v>
      </c>
      <c r="M221" s="116">
        <f t="shared" si="89"/>
        <v>5.956847770471434</v>
      </c>
      <c r="N221" s="116">
        <f t="shared" si="90"/>
        <v>8.6990030881839235</v>
      </c>
      <c r="O221" s="116">
        <f t="shared" si="91"/>
        <v>4.0498018822879684</v>
      </c>
      <c r="P221" s="116">
        <f t="shared" si="92"/>
        <v>5.7188323924955498</v>
      </c>
      <c r="Q221" s="116">
        <f t="shared" si="93"/>
        <v>4.065879900165223</v>
      </c>
      <c r="R221" s="116">
        <f t="shared" si="94"/>
        <v>4.6172473768799334</v>
      </c>
      <c r="S221" s="116">
        <f t="shared" si="95"/>
        <v>6.0093136259215898</v>
      </c>
      <c r="T221" s="116">
        <f t="shared" si="96"/>
        <v>6.0037374061179634</v>
      </c>
      <c r="W221" s="116">
        <f t="shared" si="97"/>
        <v>7.8817776955083829</v>
      </c>
      <c r="X221" s="113">
        <v>10.45678608074005</v>
      </c>
      <c r="Y221" s="113">
        <v>6.9018453475503074</v>
      </c>
      <c r="Z221" s="113">
        <v>6.286701658234791</v>
      </c>
      <c r="AC221" s="115"/>
      <c r="AE221" s="116">
        <f t="shared" si="98"/>
        <v>8.04536141931532</v>
      </c>
      <c r="AF221" s="113">
        <v>9.0759760395078484</v>
      </c>
      <c r="AG221" s="113">
        <v>6.9711907204933663</v>
      </c>
      <c r="AH221" s="113">
        <v>8.0889174979447436</v>
      </c>
      <c r="AK221" s="115"/>
      <c r="AM221" s="116">
        <f t="shared" si="99"/>
        <v>5.956847770471434</v>
      </c>
      <c r="AN221" s="113">
        <v>10.45678608074005</v>
      </c>
      <c r="AO221" s="113">
        <v>5.3412347164246778</v>
      </c>
      <c r="AP221" s="113">
        <v>6.5724608245181901</v>
      </c>
      <c r="AS221" s="115"/>
      <c r="AU221" s="116">
        <f t="shared" si="100"/>
        <v>8.6990030881839235</v>
      </c>
      <c r="AV221" s="113">
        <v>13.638486611261293</v>
      </c>
      <c r="AW221" s="113">
        <v>5.7777982128176735</v>
      </c>
      <c r="AX221" s="113">
        <v>6.6807244404728099</v>
      </c>
      <c r="BA221" s="115"/>
      <c r="BC221" s="116">
        <f t="shared" si="101"/>
        <v>4.0498018822879684</v>
      </c>
      <c r="BD221" s="113">
        <v>7.9164767974570269</v>
      </c>
      <c r="BE221" s="113">
        <v>2.1886717261499258</v>
      </c>
      <c r="BF221" s="113">
        <v>2.0442571232569531</v>
      </c>
      <c r="BI221" s="115"/>
      <c r="BK221" s="116">
        <f t="shared" si="102"/>
        <v>5.7188323924955498</v>
      </c>
      <c r="BL221" s="113">
        <v>10.184144455175817</v>
      </c>
      <c r="BM221" s="113">
        <v>2.4901259722538698</v>
      </c>
      <c r="BN221" s="113">
        <v>4.4822267500569648</v>
      </c>
      <c r="BS221" s="116">
        <f t="shared" si="103"/>
        <v>4.065879900165223</v>
      </c>
      <c r="BT221" s="113">
        <v>6.1785434936104382</v>
      </c>
      <c r="BU221" s="113">
        <v>2.434842940343974</v>
      </c>
      <c r="BV221" s="113">
        <v>3.584253266541257</v>
      </c>
      <c r="CA221" s="116">
        <f t="shared" si="104"/>
        <v>4.6172473768799334</v>
      </c>
      <c r="CB221" s="113">
        <v>4.9184787578304761</v>
      </c>
      <c r="CC221" s="113">
        <v>5.0190751449351643</v>
      </c>
      <c r="CD221" s="113">
        <v>3.9141882278741607</v>
      </c>
      <c r="CI221" s="116">
        <f t="shared" si="105"/>
        <v>6.0093136259215898</v>
      </c>
      <c r="CJ221" s="113">
        <v>7.5335400803510257</v>
      </c>
      <c r="CK221" s="113">
        <v>4.3098132310272756</v>
      </c>
      <c r="CL221" s="113">
        <v>6.1845875663864689</v>
      </c>
      <c r="CQ221" s="116">
        <f t="shared" si="106"/>
        <v>6.0037374061179634</v>
      </c>
      <c r="CR221" s="113">
        <v>10.010134946606483</v>
      </c>
      <c r="CS221" s="113">
        <v>5.3704936665232914</v>
      </c>
      <c r="CT221" s="113">
        <v>6.6369811457126362</v>
      </c>
      <c r="CY221" s="113">
        <v>45975</v>
      </c>
      <c r="CZ221" s="113">
        <v>14.470416666666667</v>
      </c>
      <c r="DA221" s="113">
        <v>14.1</v>
      </c>
    </row>
    <row r="222" spans="4:105">
      <c r="D222" s="115">
        <f t="shared" si="107"/>
        <v>221</v>
      </c>
      <c r="E222" s="116">
        <f t="shared" si="83"/>
        <v>2.1916354044221653</v>
      </c>
      <c r="F222" s="116">
        <f t="shared" si="84"/>
        <v>0.49163540442216536</v>
      </c>
      <c r="G222" s="116">
        <f t="shared" si="85"/>
        <v>0.49163540442216536</v>
      </c>
      <c r="H222" s="119">
        <f t="shared" si="86"/>
        <v>9.2786615318486167e-004</v>
      </c>
      <c r="I222" s="119">
        <f t="shared" si="108"/>
        <v>0.17723464366458813</v>
      </c>
      <c r="K222" s="116">
        <f t="shared" si="87"/>
        <v>5.6440396552458045</v>
      </c>
      <c r="L222" s="116">
        <f t="shared" si="88"/>
        <v>6.0576472339332605</v>
      </c>
      <c r="M222" s="116">
        <f t="shared" si="89"/>
        <v>3.9358999039063685</v>
      </c>
      <c r="N222" s="116">
        <f t="shared" si="90"/>
        <v>5.0895456812124733</v>
      </c>
      <c r="O222" s="116">
        <f t="shared" si="91"/>
        <v>3.0290759703266552</v>
      </c>
      <c r="P222" s="116">
        <f t="shared" si="92"/>
        <v>3.8017554337104591</v>
      </c>
      <c r="Q222" s="116">
        <f t="shared" si="93"/>
        <v>2.1916354044221653</v>
      </c>
      <c r="R222" s="116">
        <f t="shared" si="94"/>
        <v>3.2838538571403402</v>
      </c>
      <c r="S222" s="116">
        <f t="shared" si="95"/>
        <v>4.1636927893137221</v>
      </c>
      <c r="T222" s="116">
        <f t="shared" si="96"/>
        <v>3.5325163906503709</v>
      </c>
      <c r="W222" s="116">
        <f t="shared" si="97"/>
        <v>5.6440396552458045</v>
      </c>
      <c r="X222" s="113">
        <v>8.0196855510694363</v>
      </c>
      <c r="Y222" s="113">
        <v>6.5306060341298249</v>
      </c>
      <c r="Z222" s="113">
        <v>2.3818273805381529</v>
      </c>
      <c r="AC222" s="115"/>
      <c r="AE222" s="116">
        <f t="shared" si="98"/>
        <v>6.0576472339332605</v>
      </c>
      <c r="AF222" s="113">
        <v>7.8456050299972482</v>
      </c>
      <c r="AG222" s="113">
        <v>7.5111376766629752</v>
      </c>
      <c r="AH222" s="113">
        <v>2.8161989951395592</v>
      </c>
      <c r="AK222" s="115"/>
      <c r="AM222" s="116">
        <f t="shared" si="99"/>
        <v>3.9358999039063685</v>
      </c>
      <c r="AN222" s="113">
        <v>6.838134108505562</v>
      </c>
      <c r="AO222" s="113">
        <v>5.2831267773756441</v>
      </c>
      <c r="AP222" s="113">
        <v>2.5886730304370928</v>
      </c>
      <c r="AS222" s="115"/>
      <c r="AU222" s="116">
        <f t="shared" si="100"/>
        <v>5.0895456812124733</v>
      </c>
      <c r="AV222" s="113">
        <v>7.7431446699980766</v>
      </c>
      <c r="AW222" s="113">
        <v>5.1436649931011917</v>
      </c>
      <c r="AX222" s="113">
        <v>2.3818273805381529</v>
      </c>
      <c r="BA222" s="115"/>
      <c r="BC222" s="116">
        <f t="shared" si="101"/>
        <v>3.0290759703266552</v>
      </c>
      <c r="BD222" s="113">
        <v>4.994947700743225</v>
      </c>
      <c r="BE222" s="113">
        <v>3.0990044201195999</v>
      </c>
      <c r="BF222" s="113">
        <v>0.99327579011714118</v>
      </c>
      <c r="BI222" s="115"/>
      <c r="BK222" s="116">
        <f t="shared" si="102"/>
        <v>3.8017554337104591</v>
      </c>
      <c r="BL222" s="113">
        <v>6.9449749567862415</v>
      </c>
      <c r="BM222" s="113">
        <v>3.3282351760740245</v>
      </c>
      <c r="BN222" s="113">
        <v>1.1320561682711106</v>
      </c>
      <c r="BS222" s="116">
        <f t="shared" si="103"/>
        <v>2.1916354044221653</v>
      </c>
      <c r="BT222" s="113">
        <v>4.75760698630907</v>
      </c>
      <c r="BU222" s="113">
        <v>1.5791529272646947</v>
      </c>
      <c r="BV222" s="113">
        <v>0.23814629969273018</v>
      </c>
      <c r="CA222" s="116">
        <f t="shared" si="104"/>
        <v>3.2838538571403402</v>
      </c>
      <c r="CB222" s="113">
        <v>4.141876848699348</v>
      </c>
      <c r="CC222" s="113">
        <v>4.3569942003083542</v>
      </c>
      <c r="CD222" s="113">
        <v>1.352690522413319</v>
      </c>
      <c r="CI222" s="116">
        <f t="shared" si="105"/>
        <v>4.1636927893137221</v>
      </c>
      <c r="CJ222" s="113">
        <v>6.0534195545146643</v>
      </c>
      <c r="CK222" s="113">
        <v>4.8844549951642451</v>
      </c>
      <c r="CL222" s="113">
        <v>1.5532038182622556</v>
      </c>
      <c r="CQ222" s="116">
        <f t="shared" si="106"/>
        <v>3.5325163906503709</v>
      </c>
      <c r="CR222" s="113">
        <v>8.8788150946994211</v>
      </c>
      <c r="CS222" s="113">
        <v>5.3412347164246778</v>
      </c>
      <c r="CT222" s="113">
        <v>1.723798064876064</v>
      </c>
      <c r="CY222" s="113">
        <v>45976</v>
      </c>
      <c r="CZ222" s="113">
        <v>14.395000000000001</v>
      </c>
      <c r="DA222" s="113">
        <v>13.5</v>
      </c>
    </row>
    <row r="223" spans="4:105">
      <c r="D223" s="115">
        <f t="shared" si="107"/>
        <v>222</v>
      </c>
      <c r="E223" s="116">
        <f t="shared" si="83"/>
        <v>2.0824713616840915</v>
      </c>
      <c r="F223" s="116">
        <f t="shared" si="84"/>
        <v>0.38247136168409157</v>
      </c>
      <c r="G223" s="116">
        <f t="shared" si="85"/>
        <v>0.38247136168409157</v>
      </c>
      <c r="H223" s="119">
        <f t="shared" si="86"/>
        <v>7.2184026593100678e-004</v>
      </c>
      <c r="I223" s="119">
        <f t="shared" si="108"/>
        <v>0.16840669254797919</v>
      </c>
      <c r="K223" s="116">
        <f t="shared" si="87"/>
        <v>4.6469075455051012</v>
      </c>
      <c r="L223" s="116">
        <f t="shared" si="88"/>
        <v>5.8480316701247865</v>
      </c>
      <c r="M223" s="116">
        <f t="shared" si="89"/>
        <v>6.4804101322648995</v>
      </c>
      <c r="N223" s="116">
        <f t="shared" si="90"/>
        <v>5.9309266790727806</v>
      </c>
      <c r="O223" s="116">
        <f t="shared" si="91"/>
        <v>1.8857774286503683</v>
      </c>
      <c r="P223" s="116">
        <f t="shared" si="92"/>
        <v>3.3708426542604606</v>
      </c>
      <c r="Q223" s="116">
        <f t="shared" si="93"/>
        <v>2.0824713616840915</v>
      </c>
      <c r="R223" s="116">
        <f t="shared" si="94"/>
        <v>3.9866852044454753</v>
      </c>
      <c r="S223" s="116">
        <f t="shared" si="95"/>
        <v>4.6936706996211193</v>
      </c>
      <c r="T223" s="116">
        <f t="shared" si="96"/>
        <v>6.3809389751553507</v>
      </c>
      <c r="W223" s="116">
        <f t="shared" si="97"/>
        <v>4.6469075455051012</v>
      </c>
      <c r="X223" s="113">
        <v>3.664411766962731</v>
      </c>
      <c r="Y223" s="113">
        <v>4.1254436543217485</v>
      </c>
      <c r="Z223" s="113">
        <v>6.1508672152308241</v>
      </c>
      <c r="AC223" s="115"/>
      <c r="AE223" s="116">
        <f t="shared" si="98"/>
        <v>5.8480316701247865</v>
      </c>
      <c r="AF223" s="113">
        <v>2.6937773977704143</v>
      </c>
      <c r="AG223" s="113">
        <v>6.6083802875751561</v>
      </c>
      <c r="AH223" s="113">
        <v>8.2419373250287897</v>
      </c>
      <c r="AK223" s="115"/>
      <c r="AM223" s="116">
        <f t="shared" si="99"/>
        <v>6.4804101322648995</v>
      </c>
      <c r="AN223" s="113">
        <v>3.021537314011367</v>
      </c>
      <c r="AO223" s="113">
        <v>5.7777982128176735</v>
      </c>
      <c r="AP223" s="113">
        <v>7.1830220517121255</v>
      </c>
      <c r="AS223" s="115"/>
      <c r="AU223" s="116">
        <f t="shared" si="100"/>
        <v>5.9309266790727806</v>
      </c>
      <c r="AV223" s="113">
        <v>3.9916458141105662</v>
      </c>
      <c r="AW223" s="113">
        <v>6.1664642273460277</v>
      </c>
      <c r="AX223" s="113">
        <v>7.6346699957617483</v>
      </c>
      <c r="BA223" s="115"/>
      <c r="BC223" s="116">
        <f t="shared" si="101"/>
        <v>1.8857774286503683</v>
      </c>
      <c r="BD223" s="113">
        <v>0.94310606124201257</v>
      </c>
      <c r="BE223" s="113">
        <v>1.6827201791200113</v>
      </c>
      <c r="BF223" s="113">
        <v>3.0315060455890808</v>
      </c>
      <c r="BI223" s="115"/>
      <c r="BK223" s="116">
        <f t="shared" si="102"/>
        <v>3.3708426542604606</v>
      </c>
      <c r="BL223" s="113">
        <v>1.7509373809199402</v>
      </c>
      <c r="BM223" s="113">
        <v>2.6343008456775401</v>
      </c>
      <c r="BN223" s="113">
        <v>5.7272897361839004</v>
      </c>
      <c r="BS223" s="116">
        <f t="shared" si="103"/>
        <v>2.0824713616840915</v>
      </c>
      <c r="BT223" s="113">
        <v>0</v>
      </c>
      <c r="BU223" s="113">
        <v>2.1055372363529266</v>
      </c>
      <c r="BV223" s="113">
        <v>4.141876848699348</v>
      </c>
      <c r="CA223" s="116">
        <f t="shared" si="104"/>
        <v>3.9866852044454753</v>
      </c>
      <c r="CB223" s="113">
        <v>1.5361085428033958</v>
      </c>
      <c r="CC223" s="113">
        <v>4.9648503112318148</v>
      </c>
      <c r="CD223" s="113">
        <v>5.4590967593012154</v>
      </c>
      <c r="CI223" s="116">
        <f t="shared" si="105"/>
        <v>4.6936706996211193</v>
      </c>
      <c r="CJ223" s="113">
        <v>2.3687293908970424</v>
      </c>
      <c r="CK223" s="113">
        <v>5.8410003661550753</v>
      </c>
      <c r="CL223" s="113">
        <v>5.8712823418112405</v>
      </c>
      <c r="CQ223" s="116">
        <f t="shared" si="106"/>
        <v>6.3809389751553507</v>
      </c>
      <c r="CR223" s="113">
        <v>2.769742537843753</v>
      </c>
      <c r="CS223" s="113">
        <v>5.254276740355837</v>
      </c>
      <c r="CT223" s="113">
        <v>7.5076012099548635</v>
      </c>
      <c r="CY223" s="113">
        <v>45977</v>
      </c>
      <c r="CZ223" s="113">
        <v>14.491250000000001</v>
      </c>
      <c r="DA223" s="113">
        <v>14.1</v>
      </c>
    </row>
    <row r="224" spans="4:105">
      <c r="D224" s="115">
        <f t="shared" si="107"/>
        <v>223</v>
      </c>
      <c r="E224" s="116">
        <f t="shared" si="83"/>
        <v>3.3674908998657904</v>
      </c>
      <c r="F224" s="116">
        <f t="shared" si="84"/>
        <v>1.6674908998657905</v>
      </c>
      <c r="G224" s="116">
        <f t="shared" si="85"/>
        <v>1.6674908998657905</v>
      </c>
      <c r="H224" s="119">
        <f t="shared" si="86"/>
        <v>3.1470645783692433e-003</v>
      </c>
      <c r="I224" s="119">
        <f t="shared" si="108"/>
        <v>0.27232451550891751</v>
      </c>
      <c r="K224" s="116">
        <f t="shared" si="87"/>
        <v>6.5676584012462689</v>
      </c>
      <c r="L224" s="116">
        <f t="shared" si="88"/>
        <v>6.3597334037019779</v>
      </c>
      <c r="M224" s="116">
        <f t="shared" si="89"/>
        <v>7.5358176651771167</v>
      </c>
      <c r="N224" s="116">
        <f t="shared" si="90"/>
        <v>6.2448299995632262</v>
      </c>
      <c r="O224" s="116">
        <f t="shared" si="91"/>
        <v>2.4522336568184389</v>
      </c>
      <c r="P224" s="116">
        <f t="shared" si="92"/>
        <v>3.2355472167898558</v>
      </c>
      <c r="Q224" s="116">
        <f t="shared" si="93"/>
        <v>3.3674908998657904</v>
      </c>
      <c r="R224" s="116">
        <f t="shared" si="94"/>
        <v>4.4266343955131608</v>
      </c>
      <c r="S224" s="116">
        <f t="shared" si="95"/>
        <v>5.4915245974686107</v>
      </c>
      <c r="T224" s="116">
        <f t="shared" si="96"/>
        <v>6.5738008328345074</v>
      </c>
      <c r="W224" s="116">
        <f t="shared" si="97"/>
        <v>6.5676584012462689</v>
      </c>
      <c r="X224" s="113">
        <v>4.1254436543217485</v>
      </c>
      <c r="Y224" s="113">
        <v>6.4251004027705827</v>
      </c>
      <c r="Z224" s="113">
        <v>9.1524311466464745</v>
      </c>
      <c r="AC224" s="115"/>
      <c r="AE224" s="116">
        <f t="shared" si="98"/>
        <v>6.3597334037019779</v>
      </c>
      <c r="AF224" s="113">
        <v>1.733420071341369</v>
      </c>
      <c r="AG224" s="113">
        <v>6.7171504210783368</v>
      </c>
      <c r="AH224" s="113">
        <v>10.628629718686227</v>
      </c>
      <c r="AK224" s="115"/>
      <c r="AM224" s="116">
        <f t="shared" si="99"/>
        <v>7.5358176651771167</v>
      </c>
      <c r="AN224" s="113">
        <v>4.0580715672399563</v>
      </c>
      <c r="AO224" s="113">
        <v>5.0878361051273293</v>
      </c>
      <c r="AP224" s="113">
        <v>9.9837992252269032</v>
      </c>
      <c r="AS224" s="115"/>
      <c r="AU224" s="116">
        <f t="shared" si="100"/>
        <v>6.2448299995632262</v>
      </c>
      <c r="AV224" s="113">
        <v>4.1481132160703975</v>
      </c>
      <c r="AW224" s="113">
        <v>4.2167642498089561</v>
      </c>
      <c r="AX224" s="113">
        <v>10.369612532810326</v>
      </c>
      <c r="BA224" s="115"/>
      <c r="BC224" s="116">
        <f t="shared" si="101"/>
        <v>2.4522336568184389</v>
      </c>
      <c r="BD224" s="113">
        <v>0.76324955197607425</v>
      </c>
      <c r="BE224" s="113">
        <v>2.1763109482892129</v>
      </c>
      <c r="BF224" s="113">
        <v>4.4171404701900299</v>
      </c>
      <c r="BI224" s="115"/>
      <c r="BK224" s="116">
        <f t="shared" si="102"/>
        <v>3.2355472167898558</v>
      </c>
      <c r="BL224" s="113">
        <v>1.2910616926153149</v>
      </c>
      <c r="BM224" s="113">
        <v>1.9051703975418415</v>
      </c>
      <c r="BN224" s="113">
        <v>6.5104095602124108</v>
      </c>
      <c r="BS224" s="116">
        <f t="shared" si="103"/>
        <v>3.3674908998657904</v>
      </c>
      <c r="BT224" s="113">
        <v>0</v>
      </c>
      <c r="BU224" s="113">
        <v>3.2643385910918097</v>
      </c>
      <c r="BV224" s="113">
        <v>6.838134108505562</v>
      </c>
      <c r="CA224" s="116">
        <f t="shared" si="104"/>
        <v>4.4266343955131608</v>
      </c>
      <c r="CB224" s="113">
        <v>1.2800904523361634</v>
      </c>
      <c r="CC224" s="113">
        <v>5.6095545737510646</v>
      </c>
      <c r="CD224" s="113">
        <v>6.3902581604522526</v>
      </c>
      <c r="CI224" s="116">
        <f t="shared" si="105"/>
        <v>5.4915245974686107</v>
      </c>
      <c r="CJ224" s="113">
        <v>2.09394958112156</v>
      </c>
      <c r="CK224" s="113">
        <v>6.4952737169749177</v>
      </c>
      <c r="CL224" s="113">
        <v>7.8853504943093524</v>
      </c>
      <c r="CQ224" s="116">
        <f t="shared" si="106"/>
        <v>6.5738008328345074</v>
      </c>
      <c r="CR224" s="113">
        <v>2.8318324345714512</v>
      </c>
      <c r="CS224" s="113">
        <v>4.9505323851860981</v>
      </c>
      <c r="CT224" s="113">
        <v>8.1970692804829177</v>
      </c>
      <c r="CY224" s="113">
        <v>45978</v>
      </c>
      <c r="CZ224" s="113">
        <v>14.377083333333333</v>
      </c>
      <c r="DA224" s="113">
        <v>14.5</v>
      </c>
    </row>
    <row r="225" spans="4:105">
      <c r="D225" s="115">
        <f t="shared" si="107"/>
        <v>224</v>
      </c>
      <c r="E225" s="116">
        <f t="shared" si="83"/>
        <v>3.7621159085804905</v>
      </c>
      <c r="F225" s="116">
        <f t="shared" si="84"/>
        <v>2.0621159085804903</v>
      </c>
      <c r="G225" s="116">
        <f t="shared" si="85"/>
        <v>2.0621159085804903</v>
      </c>
      <c r="H225" s="119">
        <f t="shared" si="86"/>
        <v>3.8918424879606194e-003</v>
      </c>
      <c r="I225" s="119">
        <f t="shared" si="108"/>
        <v>0.30423731572174539</v>
      </c>
      <c r="K225" s="116">
        <f t="shared" si="87"/>
        <v>7.0612742745484951</v>
      </c>
      <c r="L225" s="116">
        <f t="shared" si="88"/>
        <v>6.7677213925379993</v>
      </c>
      <c r="M225" s="116">
        <f t="shared" si="89"/>
        <v>7.3064148839734937</v>
      </c>
      <c r="N225" s="116">
        <f t="shared" si="90"/>
        <v>7.1068028625306647</v>
      </c>
      <c r="O225" s="116">
        <f t="shared" si="91"/>
        <v>2.9350721097629009</v>
      </c>
      <c r="P225" s="116">
        <f t="shared" si="92"/>
        <v>3.5126381249889231</v>
      </c>
      <c r="Q225" s="116">
        <f t="shared" si="93"/>
        <v>3.7621159085804905</v>
      </c>
      <c r="R225" s="116">
        <f t="shared" si="94"/>
        <v>4.3419121488156662</v>
      </c>
      <c r="S225" s="116">
        <f t="shared" si="95"/>
        <v>5.5210836418198959</v>
      </c>
      <c r="T225" s="116">
        <f t="shared" si="96"/>
        <v>7.8253910146463612</v>
      </c>
      <c r="W225" s="116">
        <f t="shared" si="97"/>
        <v>7.0612742745484951</v>
      </c>
      <c r="X225" s="113">
        <v>4.7011949782131186</v>
      </c>
      <c r="Y225" s="113">
        <v>8.0591057248362183</v>
      </c>
      <c r="Z225" s="113">
        <v>8.4235221205961501</v>
      </c>
      <c r="AC225" s="115"/>
      <c r="AE225" s="116">
        <f t="shared" si="98"/>
        <v>6.7677213925379993</v>
      </c>
      <c r="AF225" s="113">
        <v>3.6846901636176219</v>
      </c>
      <c r="AG225" s="113">
        <v>7.7599398592109896</v>
      </c>
      <c r="AH225" s="113">
        <v>8.8585341547853851</v>
      </c>
      <c r="AK225" s="115"/>
      <c r="AM225" s="116">
        <f t="shared" si="99"/>
        <v>7.3064148839734937</v>
      </c>
      <c r="AN225" s="113">
        <v>5.6531512279192544</v>
      </c>
      <c r="AO225" s="113">
        <v>6.9393019136098397</v>
      </c>
      <c r="AP225" s="113">
        <v>7.6735278543371486</v>
      </c>
      <c r="AS225" s="115"/>
      <c r="AU225" s="116">
        <f t="shared" si="100"/>
        <v>7.1068028625306647</v>
      </c>
      <c r="AV225" s="113">
        <v>6.4251004027705827</v>
      </c>
      <c r="AW225" s="113">
        <v>7.0527186242663751</v>
      </c>
      <c r="AX225" s="113">
        <v>7.8425895605550382</v>
      </c>
      <c r="BA225" s="115"/>
      <c r="BC225" s="116">
        <f t="shared" si="101"/>
        <v>2.9350721097629009</v>
      </c>
      <c r="BD225" s="113">
        <v>1.6541921762422265</v>
      </c>
      <c r="BE225" s="113">
        <v>3.4930160239697496</v>
      </c>
      <c r="BF225" s="113">
        <v>3.6580081290767263</v>
      </c>
      <c r="BI225" s="115"/>
      <c r="BK225" s="116">
        <f t="shared" si="102"/>
        <v>3.5126381249889231</v>
      </c>
      <c r="BL225" s="113">
        <v>2.381462996927302</v>
      </c>
      <c r="BM225" s="113">
        <v>4.5238652559919759</v>
      </c>
      <c r="BN225" s="113">
        <v>3.6325861220474924</v>
      </c>
      <c r="BS225" s="116">
        <f t="shared" si="103"/>
        <v>3.7621159085804905</v>
      </c>
      <c r="BT225" s="113">
        <v>0.49802519445077387</v>
      </c>
      <c r="BU225" s="113">
        <v>5.2000183915359059</v>
      </c>
      <c r="BV225" s="113">
        <v>5.5883041397547926</v>
      </c>
      <c r="CA225" s="116">
        <f t="shared" si="104"/>
        <v>4.3419121488156662</v>
      </c>
      <c r="CB225" s="113">
        <v>1.2450629861269349</v>
      </c>
      <c r="CC225" s="113">
        <v>6.4394387438953853</v>
      </c>
      <c r="CD225" s="113">
        <v>5.3412347164246778</v>
      </c>
      <c r="CI225" s="116">
        <f t="shared" si="105"/>
        <v>5.5210836418198959</v>
      </c>
      <c r="CJ225" s="113">
        <v>2.847540333480802</v>
      </c>
      <c r="CK225" s="113">
        <v>7.8444282501676454</v>
      </c>
      <c r="CL225" s="113">
        <v>5.8712823418112405</v>
      </c>
      <c r="CQ225" s="116">
        <f t="shared" si="106"/>
        <v>7.8253910146463612</v>
      </c>
      <c r="CR225" s="113">
        <v>3.7255360931698625</v>
      </c>
      <c r="CS225" s="113">
        <v>9.1496581171855791</v>
      </c>
      <c r="CT225" s="113">
        <v>6.5011239121071434</v>
      </c>
      <c r="CY225" s="113">
        <v>45979</v>
      </c>
      <c r="CZ225" s="113">
        <v>13.72625</v>
      </c>
      <c r="DA225" s="113">
        <v>10.5</v>
      </c>
    </row>
    <row r="226" spans="4:105">
      <c r="D226" s="115">
        <f t="shared" si="107"/>
        <v>225</v>
      </c>
      <c r="E226" s="116">
        <f t="shared" si="83"/>
        <v>3.970231843575005</v>
      </c>
      <c r="F226" s="116">
        <f t="shared" si="84"/>
        <v>2.2702318435750053</v>
      </c>
      <c r="G226" s="116">
        <f t="shared" si="85"/>
        <v>2.2702318435750053</v>
      </c>
      <c r="H226" s="119">
        <f t="shared" si="86"/>
        <v>4.284620815727295e-003</v>
      </c>
      <c r="I226" s="119">
        <f t="shared" si="108"/>
        <v>0.32106737491190546</v>
      </c>
      <c r="K226" s="116">
        <f t="shared" si="87"/>
        <v>6.5476355876163579</v>
      </c>
      <c r="L226" s="116">
        <f t="shared" si="88"/>
        <v>6.7574396715395659</v>
      </c>
      <c r="M226" s="116">
        <f t="shared" si="89"/>
        <v>7.4715245196435855</v>
      </c>
      <c r="N226" s="116">
        <f t="shared" si="90"/>
        <v>6.6494185984918524</v>
      </c>
      <c r="O226" s="116">
        <f t="shared" si="91"/>
        <v>2.8326670418681879</v>
      </c>
      <c r="P226" s="116">
        <f t="shared" si="92"/>
        <v>4.3262515959568439</v>
      </c>
      <c r="Q226" s="116">
        <f t="shared" si="93"/>
        <v>3.970231843575005</v>
      </c>
      <c r="R226" s="116">
        <f t="shared" si="94"/>
        <v>4.9080683246689425</v>
      </c>
      <c r="S226" s="116">
        <f t="shared" si="95"/>
        <v>6.577628271850017</v>
      </c>
      <c r="T226" s="116">
        <f t="shared" si="96"/>
        <v>8.1858464940848847</v>
      </c>
      <c r="W226" s="116">
        <f t="shared" si="97"/>
        <v>6.5476355876163579</v>
      </c>
      <c r="X226" s="113">
        <v>4.896507886637715</v>
      </c>
      <c r="Y226" s="113">
        <v>8.4596972179765668</v>
      </c>
      <c r="Z226" s="113">
        <v>6.286701658234791</v>
      </c>
      <c r="AC226" s="115"/>
      <c r="AE226" s="116">
        <f t="shared" si="98"/>
        <v>6.7574396715395659</v>
      </c>
      <c r="AF226" s="113">
        <v>5.3811000573935894</v>
      </c>
      <c r="AG226" s="113">
        <v>7.4614806338567199</v>
      </c>
      <c r="AH226" s="113">
        <v>7.4297383233683894</v>
      </c>
      <c r="AK226" s="115"/>
      <c r="AM226" s="116">
        <f t="shared" si="99"/>
        <v>7.4715245196435855</v>
      </c>
      <c r="AN226" s="113">
        <v>4.8164199123324991</v>
      </c>
      <c r="AO226" s="113">
        <v>7.0147378898422783</v>
      </c>
      <c r="AP226" s="113">
        <v>7.9283111494448937</v>
      </c>
      <c r="AS226" s="115"/>
      <c r="AU226" s="116">
        <f t="shared" si="100"/>
        <v>6.6494185984918524</v>
      </c>
      <c r="AV226" s="113">
        <v>3.664411766962731</v>
      </c>
      <c r="AW226" s="113">
        <v>7.4391745152334332</v>
      </c>
      <c r="AX226" s="113">
        <v>8.844669513279392</v>
      </c>
      <c r="BA226" s="115"/>
      <c r="BC226" s="116">
        <f t="shared" si="101"/>
        <v>2.8326670418681879</v>
      </c>
      <c r="BD226" s="113">
        <v>1.8293417486188241</v>
      </c>
      <c r="BE226" s="113">
        <v>2.9268015186895311</v>
      </c>
      <c r="BF226" s="113">
        <v>3.7418578582962079</v>
      </c>
      <c r="BI226" s="115"/>
      <c r="BK226" s="116">
        <f t="shared" si="102"/>
        <v>4.3262515959568439</v>
      </c>
      <c r="BL226" s="113">
        <v>3.0443121026719715</v>
      </c>
      <c r="BM226" s="113">
        <v>5.3515776803694441</v>
      </c>
      <c r="BN226" s="113">
        <v>4.5828650048291166</v>
      </c>
      <c r="BS226" s="116">
        <f t="shared" si="103"/>
        <v>3.970231843575005</v>
      </c>
      <c r="BT226" s="113">
        <v>1.6763732654311618</v>
      </c>
      <c r="BU226" s="113">
        <v>4.2167642498089561</v>
      </c>
      <c r="BV226" s="113">
        <v>6.0175580154848953</v>
      </c>
      <c r="CA226" s="116">
        <f t="shared" si="104"/>
        <v>4.9080683246689425</v>
      </c>
      <c r="CB226" s="113">
        <v>2.4352737680909984</v>
      </c>
      <c r="CC226" s="113">
        <v>6.7097492859360912</v>
      </c>
      <c r="CD226" s="113">
        <v>5.5791819199797397</v>
      </c>
      <c r="CI226" s="116">
        <f t="shared" si="105"/>
        <v>6.577628271850017</v>
      </c>
      <c r="CJ226" s="113">
        <v>5.2929497345292296</v>
      </c>
      <c r="CK226" s="113">
        <v>6.4251004027705827</v>
      </c>
      <c r="CL226" s="113">
        <v>8.0148346782502404</v>
      </c>
      <c r="CQ226" s="116">
        <f t="shared" si="106"/>
        <v>8.1858464940848847</v>
      </c>
      <c r="CR226" s="113">
        <v>5.3515776803694441</v>
      </c>
      <c r="CS226" s="113">
        <v>8.0148346782502404</v>
      </c>
      <c r="CT226" s="113">
        <v>8.3568583099195273</v>
      </c>
      <c r="CY226" s="113">
        <v>45980</v>
      </c>
      <c r="CZ226" s="113">
        <v>12.472083333333332</v>
      </c>
      <c r="DA226" s="113">
        <v>8</v>
      </c>
    </row>
    <row r="227" spans="4:105">
      <c r="D227" s="115">
        <f t="shared" si="107"/>
        <v>226</v>
      </c>
      <c r="E227" s="116">
        <f t="shared" si="83"/>
        <v>2.852352743899401</v>
      </c>
      <c r="F227" s="116">
        <f t="shared" si="84"/>
        <v>1.152352743899401</v>
      </c>
      <c r="G227" s="116">
        <f t="shared" si="85"/>
        <v>1.152352743899401</v>
      </c>
      <c r="H227" s="119">
        <f t="shared" si="86"/>
        <v>2.1748415552998181e-003</v>
      </c>
      <c r="I227" s="119">
        <f t="shared" si="108"/>
        <v>0.23066597717424964</v>
      </c>
      <c r="K227" s="116">
        <f t="shared" si="87"/>
        <v>6.4753159903027031</v>
      </c>
      <c r="L227" s="116">
        <f t="shared" si="88"/>
        <v>7.4363918327688507</v>
      </c>
      <c r="M227" s="116">
        <f t="shared" si="89"/>
        <v>6.8871932022853422</v>
      </c>
      <c r="N227" s="116">
        <f t="shared" si="90"/>
        <v>6.3706403615607057</v>
      </c>
      <c r="O227" s="116">
        <f t="shared" si="91"/>
        <v>3.0893322032653709</v>
      </c>
      <c r="P227" s="116">
        <f t="shared" si="92"/>
        <v>4.0330143619750514</v>
      </c>
      <c r="Q227" s="116">
        <f t="shared" si="93"/>
        <v>2.852352743899401</v>
      </c>
      <c r="R227" s="116">
        <f t="shared" si="94"/>
        <v>3.9666184945186918</v>
      </c>
      <c r="S227" s="116">
        <f t="shared" si="95"/>
        <v>5.4080350238586279</v>
      </c>
      <c r="T227" s="116">
        <f t="shared" si="96"/>
        <v>6.6226182808577372</v>
      </c>
      <c r="W227" s="116">
        <f t="shared" si="97"/>
        <v>6.4753159903027031</v>
      </c>
      <c r="X227" s="113">
        <v>6.0534195545146643</v>
      </c>
      <c r="Y227" s="113">
        <v>7.9726384448228576</v>
      </c>
      <c r="Z227" s="113">
        <v>5.3998899715705866</v>
      </c>
      <c r="AC227" s="115"/>
      <c r="AE227" s="116">
        <f t="shared" si="98"/>
        <v>7.4363918327688507</v>
      </c>
      <c r="AF227" s="113">
        <v>6.805336138645071</v>
      </c>
      <c r="AG227" s="113">
        <v>9.3529721444306535</v>
      </c>
      <c r="AH227" s="113">
        <v>6.1508672152308241</v>
      </c>
      <c r="AK227" s="115"/>
      <c r="AM227" s="116">
        <f t="shared" si="99"/>
        <v>6.8871932022853422</v>
      </c>
      <c r="AN227" s="113">
        <v>6.5435924410048756</v>
      </c>
      <c r="AO227" s="113">
        <v>7.2019255800524933</v>
      </c>
      <c r="AP227" s="113">
        <v>6.5724608245181901</v>
      </c>
      <c r="AS227" s="115"/>
      <c r="AU227" s="116">
        <f t="shared" si="100"/>
        <v>6.3706403615607057</v>
      </c>
      <c r="AV227" s="113">
        <v>6.3166117090587788</v>
      </c>
      <c r="AW227" s="113">
        <v>7.7074732704960081</v>
      </c>
      <c r="AX227" s="113">
        <v>5.0878361051273293</v>
      </c>
      <c r="BA227" s="115"/>
      <c r="BC227" s="116">
        <f t="shared" si="101"/>
        <v>3.0893322032653709</v>
      </c>
      <c r="BD227" s="113">
        <v>1.7981811722675611</v>
      </c>
      <c r="BE227" s="113">
        <v>4.4743917844367029</v>
      </c>
      <c r="BF227" s="113">
        <v>2.9954236530918483</v>
      </c>
      <c r="BI227" s="115"/>
      <c r="BK227" s="116">
        <f t="shared" si="102"/>
        <v>4.0330143619750514</v>
      </c>
      <c r="BL227" s="113">
        <v>3.5126678107753517</v>
      </c>
      <c r="BM227" s="113">
        <v>5.7125925344106676</v>
      </c>
      <c r="BN227" s="113">
        <v>2.8737827407391343</v>
      </c>
      <c r="BS227" s="116">
        <f t="shared" si="103"/>
        <v>2.852352743899401</v>
      </c>
      <c r="BT227" s="113">
        <v>2.6490631500051052</v>
      </c>
      <c r="BU227" s="113">
        <v>4.1937731012937434</v>
      </c>
      <c r="BV227" s="113">
        <v>1.7142219803993548</v>
      </c>
      <c r="CA227" s="116">
        <f t="shared" si="104"/>
        <v>3.9666184945186918</v>
      </c>
      <c r="CB227" s="113">
        <v>3.3904137139109936</v>
      </c>
      <c r="CC227" s="113">
        <v>6.034175577052034</v>
      </c>
      <c r="CD227" s="113">
        <v>2.475266192593049</v>
      </c>
      <c r="CI227" s="116">
        <f t="shared" si="105"/>
        <v>5.4080350238586279</v>
      </c>
      <c r="CJ227" s="113">
        <v>5.3763798998118855</v>
      </c>
      <c r="CK227" s="113">
        <v>6.4952737169749177</v>
      </c>
      <c r="CL227" s="113">
        <v>4.3524514547890805</v>
      </c>
      <c r="CQ227" s="116">
        <f t="shared" si="106"/>
        <v>6.6226182808577372</v>
      </c>
      <c r="CR227" s="113">
        <v>6.4359828058442066</v>
      </c>
      <c r="CS227" s="113">
        <v>8.4022465100612447</v>
      </c>
      <c r="CT227" s="113">
        <v>4.8429900516542297</v>
      </c>
      <c r="CY227" s="113">
        <v>45981</v>
      </c>
      <c r="CZ227" s="113">
        <v>12.36</v>
      </c>
      <c r="DA227" s="113">
        <v>9.9</v>
      </c>
    </row>
    <row r="228" spans="4:105">
      <c r="D228" s="115">
        <f t="shared" si="107"/>
        <v>227</v>
      </c>
      <c r="E228" s="116">
        <f t="shared" si="83"/>
        <v>2.5815910418465076</v>
      </c>
      <c r="F228" s="116">
        <f t="shared" si="84"/>
        <v>0.88159104184650761</v>
      </c>
      <c r="G228" s="116">
        <f t="shared" si="85"/>
        <v>0.88159104184650761</v>
      </c>
      <c r="H228" s="119">
        <f t="shared" si="86"/>
        <v>1.6638315331292564e-003</v>
      </c>
      <c r="I228" s="119">
        <f t="shared" si="108"/>
        <v>0.20876983802421875</v>
      </c>
      <c r="K228" s="116">
        <f t="shared" si="87"/>
        <v>6.6335438243736968</v>
      </c>
      <c r="L228" s="116">
        <f t="shared" si="88"/>
        <v>6.7218158264323371</v>
      </c>
      <c r="M228" s="116">
        <f t="shared" si="89"/>
        <v>5.8137247334382147</v>
      </c>
      <c r="N228" s="116">
        <f t="shared" si="90"/>
        <v>5.0617346633663178</v>
      </c>
      <c r="O228" s="116">
        <f t="shared" si="91"/>
        <v>1.973205045282217</v>
      </c>
      <c r="P228" s="116">
        <f t="shared" si="92"/>
        <v>2.894260503844063</v>
      </c>
      <c r="Q228" s="116">
        <f t="shared" si="93"/>
        <v>2.5815910418465076</v>
      </c>
      <c r="R228" s="116">
        <f t="shared" si="94"/>
        <v>4.2751066650173817</v>
      </c>
      <c r="S228" s="116">
        <f t="shared" si="95"/>
        <v>4.7539360596629985</v>
      </c>
      <c r="T228" s="116">
        <f t="shared" si="96"/>
        <v>5.7090440217994178</v>
      </c>
      <c r="W228" s="116">
        <f t="shared" si="97"/>
        <v>6.6335438243736968</v>
      </c>
      <c r="X228" s="113">
        <v>6.4929145075839303</v>
      </c>
      <c r="Y228" s="113">
        <v>7.3410288420786047</v>
      </c>
      <c r="Z228" s="113">
        <v>6.0666881234585572</v>
      </c>
      <c r="AC228" s="115"/>
      <c r="AE228" s="116">
        <f t="shared" si="98"/>
        <v>6.7218158264323371</v>
      </c>
      <c r="AF228" s="113">
        <v>5.790227399970548</v>
      </c>
      <c r="AG228" s="113">
        <v>9.1496581171855791</v>
      </c>
      <c r="AH228" s="113">
        <v>5.2255619621408824</v>
      </c>
      <c r="AK228" s="115"/>
      <c r="AM228" s="116">
        <f t="shared" si="99"/>
        <v>5.8137247334382147</v>
      </c>
      <c r="AN228" s="113">
        <v>4.6854376081064615</v>
      </c>
      <c r="AO228" s="113">
        <v>7.5020058125546809</v>
      </c>
      <c r="AP228" s="113">
        <v>4.1254436543217485</v>
      </c>
      <c r="AS228" s="115"/>
      <c r="AU228" s="116">
        <f t="shared" si="100"/>
        <v>5.0617346633663178</v>
      </c>
      <c r="AV228" s="113">
        <v>4.2110744727058531</v>
      </c>
      <c r="AW228" s="113">
        <v>7.3593585644518695</v>
      </c>
      <c r="AX228" s="113">
        <v>3.61477095294123</v>
      </c>
      <c r="BA228" s="115"/>
      <c r="BC228" s="116">
        <f t="shared" si="101"/>
        <v>1.973205045282217</v>
      </c>
      <c r="BD228" s="113">
        <v>2.1034002239000142</v>
      </c>
      <c r="BE228" s="113">
        <v>2.6713405839825248</v>
      </c>
      <c r="BF228" s="113">
        <v>1.1448743279641114</v>
      </c>
      <c r="BI228" s="115"/>
      <c r="BK228" s="116">
        <f t="shared" si="102"/>
        <v>2.894260503844063</v>
      </c>
      <c r="BL228" s="113">
        <v>3.9182216694842391</v>
      </c>
      <c r="BM228" s="113">
        <v>4.119028995740293</v>
      </c>
      <c r="BN228" s="113">
        <v>0.64553084630765745</v>
      </c>
      <c r="BS228" s="116">
        <f t="shared" si="103"/>
        <v>2.5815910418465076</v>
      </c>
      <c r="BT228" s="113">
        <v>2.5319584868290193</v>
      </c>
      <c r="BU228" s="113">
        <v>4.2167642498089561</v>
      </c>
      <c r="BV228" s="113">
        <v>0.99605038890154773</v>
      </c>
      <c r="CA228" s="116">
        <f t="shared" si="104"/>
        <v>4.2751066650173817</v>
      </c>
      <c r="CB228" s="113">
        <v>3.3652749395682209</v>
      </c>
      <c r="CC228" s="113">
        <v>6.7097492859360912</v>
      </c>
      <c r="CD228" s="113">
        <v>2.7502957695478325</v>
      </c>
      <c r="CI228" s="116">
        <f t="shared" si="105"/>
        <v>4.7539360596629985</v>
      </c>
      <c r="CJ228" s="113">
        <v>4.1878991622431201</v>
      </c>
      <c r="CK228" s="113">
        <v>6.8274517629539089</v>
      </c>
      <c r="CL228" s="113">
        <v>3.2464572537919651</v>
      </c>
      <c r="CQ228" s="116">
        <f t="shared" si="106"/>
        <v>5.7090440217994178</v>
      </c>
      <c r="CR228" s="113">
        <v>5.9192100631329483</v>
      </c>
      <c r="CS228" s="113">
        <v>8.3116804070743235</v>
      </c>
      <c r="CT228" s="113">
        <v>3.1064076365245112</v>
      </c>
      <c r="CY228" s="113">
        <v>45982</v>
      </c>
      <c r="CZ228" s="113">
        <v>12.337083333333332</v>
      </c>
      <c r="DA228" s="113">
        <v>10.9</v>
      </c>
    </row>
    <row r="229" spans="4:105">
      <c r="D229" s="115">
        <f t="shared" si="107"/>
        <v>228</v>
      </c>
      <c r="E229" s="116">
        <f t="shared" si="83"/>
        <v>2.2767368553225786</v>
      </c>
      <c r="F229" s="116">
        <f t="shared" si="84"/>
        <v>0.57673685532257868</v>
      </c>
      <c r="G229" s="116">
        <f t="shared" si="85"/>
        <v>0.57673685532257868</v>
      </c>
      <c r="H229" s="119">
        <f t="shared" si="86"/>
        <v>1.0884785809456823e-003</v>
      </c>
      <c r="I229" s="119">
        <f t="shared" si="108"/>
        <v>0.18411668494537814</v>
      </c>
      <c r="K229" s="116">
        <f t="shared" si="87"/>
        <v>4.8839114195513309</v>
      </c>
      <c r="L229" s="116">
        <f t="shared" si="88"/>
        <v>4.8094548086895648</v>
      </c>
      <c r="M229" s="116">
        <f t="shared" si="89"/>
        <v>5.1697340675285588</v>
      </c>
      <c r="N229" s="116">
        <f t="shared" si="90"/>
        <v>4.4301244658637637</v>
      </c>
      <c r="O229" s="116">
        <f t="shared" si="91"/>
        <v>1.32639012380443</v>
      </c>
      <c r="P229" s="116">
        <f t="shared" si="92"/>
        <v>2.2443712609690207</v>
      </c>
      <c r="Q229" s="116">
        <f t="shared" si="93"/>
        <v>2.2767368553225786</v>
      </c>
      <c r="R229" s="116">
        <f t="shared" si="94"/>
        <v>3.5939601485893533</v>
      </c>
      <c r="S229" s="116">
        <f t="shared" si="95"/>
        <v>4.5474502731082529</v>
      </c>
      <c r="T229" s="116">
        <f t="shared" si="96"/>
        <v>5.6259860049524004</v>
      </c>
      <c r="W229" s="116">
        <f t="shared" si="97"/>
        <v>4.8839114195513309</v>
      </c>
      <c r="X229" s="113">
        <v>3.9916458141105662</v>
      </c>
      <c r="Y229" s="113">
        <v>8.6790369344390061</v>
      </c>
      <c r="Z229" s="113">
        <v>1.9810515101044217</v>
      </c>
      <c r="AC229" s="115"/>
      <c r="AE229" s="116">
        <f t="shared" si="98"/>
        <v>4.8094548086895648</v>
      </c>
      <c r="AF229" s="113">
        <v>3.2915460328777248</v>
      </c>
      <c r="AG229" s="113">
        <v>9.9724797185343839</v>
      </c>
      <c r="AH229" s="113">
        <v>1.1643386746565834</v>
      </c>
      <c r="AK229" s="115"/>
      <c r="AM229" s="116">
        <f t="shared" si="99"/>
        <v>5.1697340675285588</v>
      </c>
      <c r="AN229" s="113">
        <v>1.9700549312869298</v>
      </c>
      <c r="AO229" s="113">
        <v>9.1353485214184325</v>
      </c>
      <c r="AP229" s="113">
        <v>1.2041196136386842</v>
      </c>
      <c r="AS229" s="115"/>
      <c r="AU229" s="116">
        <f t="shared" si="100"/>
        <v>4.4301244658637637</v>
      </c>
      <c r="AV229" s="113">
        <v>2.0143582093409114</v>
      </c>
      <c r="AW229" s="113">
        <v>10.030952202123444</v>
      </c>
      <c r="AX229" s="113">
        <v>1.2450629861269349</v>
      </c>
      <c r="BA229" s="115"/>
      <c r="BC229" s="116">
        <f t="shared" si="101"/>
        <v>1.32639012380443</v>
      </c>
      <c r="BD229" s="113">
        <v>0.99898954014864505</v>
      </c>
      <c r="BE229" s="113">
        <v>2.611573137947055</v>
      </c>
      <c r="BF229" s="113">
        <v>0.36860769331758969</v>
      </c>
      <c r="BI229" s="115"/>
      <c r="BK229" s="116">
        <f t="shared" si="102"/>
        <v>2.2443712609690207</v>
      </c>
      <c r="BL229" s="113">
        <v>2.0840752981344042</v>
      </c>
      <c r="BM229" s="113">
        <v>4.0287164186818227</v>
      </c>
      <c r="BN229" s="113">
        <v>0.62032206609083484</v>
      </c>
      <c r="BS229" s="116">
        <f t="shared" si="103"/>
        <v>2.2767368553225786</v>
      </c>
      <c r="BT229" s="113">
        <v>0.24217240813649951</v>
      </c>
      <c r="BU229" s="113">
        <v>5.8410003661550753</v>
      </c>
      <c r="BV229" s="113">
        <v>0.7470377916761608</v>
      </c>
      <c r="CA229" s="116">
        <f t="shared" si="104"/>
        <v>3.5939601485893533</v>
      </c>
      <c r="CB229" s="113">
        <v>2.1055372363529266</v>
      </c>
      <c r="CC229" s="113">
        <v>6.7825764780364874</v>
      </c>
      <c r="CD229" s="113">
        <v>1.8937667313786464</v>
      </c>
      <c r="CI229" s="116">
        <f t="shared" si="105"/>
        <v>4.5474502731082529</v>
      </c>
      <c r="CJ229" s="113">
        <v>2.9923103751674924</v>
      </c>
      <c r="CK229" s="113">
        <v>7.6247150976546498</v>
      </c>
      <c r="CL229" s="113">
        <v>3.0253253465026155</v>
      </c>
      <c r="CQ229" s="116">
        <f t="shared" si="106"/>
        <v>5.6259860049524004</v>
      </c>
      <c r="CR229" s="113">
        <v>1.9158551604927563</v>
      </c>
      <c r="CS229" s="113">
        <v>8.3568583099195273</v>
      </c>
      <c r="CT229" s="113">
        <v>2.895113699985274</v>
      </c>
      <c r="CY229" s="113">
        <v>45983</v>
      </c>
      <c r="CZ229" s="113">
        <v>12.688333333333333</v>
      </c>
      <c r="DA229" s="113">
        <v>12</v>
      </c>
    </row>
    <row r="230" spans="4:105">
      <c r="D230" s="115">
        <f t="shared" si="107"/>
        <v>229</v>
      </c>
      <c r="E230" s="116">
        <f t="shared" si="83"/>
        <v>3.0774082175406678</v>
      </c>
      <c r="F230" s="116">
        <f t="shared" si="84"/>
        <v>1.3774082175406679</v>
      </c>
      <c r="G230" s="116">
        <f t="shared" si="85"/>
        <v>1.3774082175406679</v>
      </c>
      <c r="H230" s="119">
        <f t="shared" si="86"/>
        <v>2.599589965813812e-003</v>
      </c>
      <c r="I230" s="119">
        <f t="shared" si="108"/>
        <v>0.24886591435134212</v>
      </c>
      <c r="K230" s="116">
        <f t="shared" si="87"/>
        <v>5.1063988009613999</v>
      </c>
      <c r="L230" s="116">
        <f t="shared" si="88"/>
        <v>5.4590689063561539</v>
      </c>
      <c r="M230" s="116">
        <f t="shared" si="89"/>
        <v>6.0560413075787265</v>
      </c>
      <c r="N230" s="116">
        <f t="shared" si="90"/>
        <v>6.7047379695049925</v>
      </c>
      <c r="O230" s="116">
        <f t="shared" si="91"/>
        <v>2.9292709224108209</v>
      </c>
      <c r="P230" s="116">
        <f t="shared" si="92"/>
        <v>3.5384770805635242</v>
      </c>
      <c r="Q230" s="116">
        <f t="shared" si="93"/>
        <v>3.0774082175406678</v>
      </c>
      <c r="R230" s="116">
        <f t="shared" si="94"/>
        <v>4.139078789346561</v>
      </c>
      <c r="S230" s="116">
        <f t="shared" si="95"/>
        <v>5.637975482583804</v>
      </c>
      <c r="T230" s="116">
        <f t="shared" si="96"/>
        <v>6.1377903417970412</v>
      </c>
      <c r="W230" s="116">
        <f t="shared" si="97"/>
        <v>5.1063988009613999</v>
      </c>
      <c r="X230" s="113">
        <v>5.0050674733032414</v>
      </c>
      <c r="Y230" s="113">
        <v>5.5611860814480458</v>
      </c>
      <c r="Z230" s="113">
        <v>4.7529428481329097</v>
      </c>
      <c r="AC230" s="115"/>
      <c r="AE230" s="116">
        <f t="shared" si="98"/>
        <v>5.4590689063561539</v>
      </c>
      <c r="AF230" s="113">
        <v>3.7050648141704605</v>
      </c>
      <c r="AG230" s="113">
        <v>8.905371864722488</v>
      </c>
      <c r="AH230" s="113">
        <v>3.7667700401755129</v>
      </c>
      <c r="AK230" s="115"/>
      <c r="AM230" s="116">
        <f t="shared" si="99"/>
        <v>6.0560413075787265</v>
      </c>
      <c r="AN230" s="113">
        <v>4.1254436543217485</v>
      </c>
      <c r="AO230" s="113">
        <v>8.9537767606280632</v>
      </c>
      <c r="AP230" s="113">
        <v>3.1583058545293894</v>
      </c>
      <c r="AS230" s="115"/>
      <c r="AU230" s="116">
        <f t="shared" si="100"/>
        <v>6.7047379695049925</v>
      </c>
      <c r="AV230" s="113">
        <v>6.2337603053057418</v>
      </c>
      <c r="AW230" s="113">
        <v>8.8203365034384884</v>
      </c>
      <c r="AX230" s="113">
        <v>5.0601170997707472</v>
      </c>
      <c r="BA230" s="115"/>
      <c r="BC230" s="116">
        <f t="shared" si="101"/>
        <v>2.9292709224108209</v>
      </c>
      <c r="BD230" s="113">
        <v>3.1519400970502645</v>
      </c>
      <c r="BE230" s="113">
        <v>3.8273558321324637</v>
      </c>
      <c r="BF230" s="113">
        <v>1.8085168380497347</v>
      </c>
      <c r="BI230" s="115"/>
      <c r="BK230" s="116">
        <f t="shared" si="102"/>
        <v>3.5384770805635242</v>
      </c>
      <c r="BL230" s="113">
        <v>4.7374587817940848</v>
      </c>
      <c r="BM230" s="113">
        <v>3.840271357008489</v>
      </c>
      <c r="BN230" s="113">
        <v>2.0377011028879988</v>
      </c>
      <c r="BS230" s="116">
        <f t="shared" si="103"/>
        <v>3.0774082175406678</v>
      </c>
      <c r="BT230" s="113">
        <v>1.5532038182622556</v>
      </c>
      <c r="BU230" s="113">
        <v>4.8314805008789454</v>
      </c>
      <c r="BV230" s="113">
        <v>2.847540333480802</v>
      </c>
      <c r="CA230" s="116">
        <f t="shared" si="104"/>
        <v>4.139078789346561</v>
      </c>
      <c r="CB230" s="113">
        <v>2.1288777675256356</v>
      </c>
      <c r="CC230" s="113">
        <v>6.673587647572818</v>
      </c>
      <c r="CD230" s="113">
        <v>3.61477095294123</v>
      </c>
      <c r="CI230" s="116">
        <f t="shared" si="105"/>
        <v>5.637975482583804</v>
      </c>
      <c r="CJ230" s="113">
        <v>3.7875334627572927</v>
      </c>
      <c r="CK230" s="113">
        <v>8.7259197537175854</v>
      </c>
      <c r="CL230" s="113">
        <v>4.400473231276532</v>
      </c>
      <c r="CQ230" s="116">
        <f t="shared" si="106"/>
        <v>6.1377903417970412</v>
      </c>
      <c r="CR230" s="113">
        <v>4.5488410283140279</v>
      </c>
      <c r="CS230" s="113">
        <v>9.5058381457503298</v>
      </c>
      <c r="CT230" s="113">
        <v>2.769742537843753</v>
      </c>
      <c r="CY230" s="113">
        <v>45984</v>
      </c>
      <c r="CZ230" s="113">
        <v>13.13</v>
      </c>
      <c r="DA230" s="113">
        <v>12.5</v>
      </c>
    </row>
    <row r="231" spans="4:105">
      <c r="D231" s="115">
        <f t="shared" si="107"/>
        <v>230</v>
      </c>
      <c r="E231" s="116">
        <f t="shared" si="83"/>
        <v>4.2570698429862341</v>
      </c>
      <c r="F231" s="116">
        <f t="shared" si="84"/>
        <v>2.557069842986234</v>
      </c>
      <c r="G231" s="116">
        <f t="shared" si="85"/>
        <v>2.557069842986234</v>
      </c>
      <c r="H231" s="119">
        <f t="shared" si="86"/>
        <v>4.8259717207007674e-003</v>
      </c>
      <c r="I231" s="119">
        <f t="shared" si="108"/>
        <v>0.34426358287265252</v>
      </c>
      <c r="K231" s="116">
        <f t="shared" si="87"/>
        <v>7.1272442700002445</v>
      </c>
      <c r="L231" s="116">
        <f t="shared" si="88"/>
        <v>6.713544884346021</v>
      </c>
      <c r="M231" s="116">
        <f t="shared" si="89"/>
        <v>5.9348148282257114</v>
      </c>
      <c r="N231" s="116">
        <f t="shared" si="90"/>
        <v>7.0132635917247841</v>
      </c>
      <c r="O231" s="116">
        <f t="shared" si="91"/>
        <v>3.6632132705502762</v>
      </c>
      <c r="P231" s="116">
        <f t="shared" si="92"/>
        <v>4.6688773610875165</v>
      </c>
      <c r="Q231" s="116">
        <f t="shared" si="93"/>
        <v>4.2570698429862341</v>
      </c>
      <c r="R231" s="116">
        <f t="shared" si="94"/>
        <v>4.1716346823303914</v>
      </c>
      <c r="S231" s="116">
        <f t="shared" si="95"/>
        <v>6.0787306934869569</v>
      </c>
      <c r="T231" s="116">
        <f t="shared" si="96"/>
        <v>7.2647968775747653</v>
      </c>
      <c r="W231" s="116">
        <f t="shared" si="97"/>
        <v>7.1272442700002445</v>
      </c>
      <c r="X231" s="113">
        <v>7.0092004393860909</v>
      </c>
      <c r="Y231" s="113">
        <v>7.4391745152334332</v>
      </c>
      <c r="Z231" s="113">
        <v>6.9333578553812085</v>
      </c>
      <c r="AC231" s="115"/>
      <c r="AE231" s="116">
        <f t="shared" si="98"/>
        <v>6.713544884346021</v>
      </c>
      <c r="AF231" s="113">
        <v>5.6223523330786085</v>
      </c>
      <c r="AG231" s="113">
        <v>8.6790369344390061</v>
      </c>
      <c r="AH231" s="113">
        <v>5.8392453855204485</v>
      </c>
      <c r="AK231" s="115"/>
      <c r="AM231" s="116">
        <f t="shared" si="99"/>
        <v>5.9348148282257114</v>
      </c>
      <c r="AN231" s="113">
        <v>4.473357974713327</v>
      </c>
      <c r="AO231" s="113">
        <v>6.8645621831481822</v>
      </c>
      <c r="AP231" s="113">
        <v>5.0050674733032414</v>
      </c>
      <c r="AS231" s="115"/>
      <c r="AU231" s="116">
        <f t="shared" si="100"/>
        <v>7.0132635917247841</v>
      </c>
      <c r="AV231" s="113">
        <v>6.1330503844628286</v>
      </c>
      <c r="AW231" s="113">
        <v>8.5511623566120853</v>
      </c>
      <c r="AX231" s="113">
        <v>6.355578034099441</v>
      </c>
      <c r="BA231" s="115"/>
      <c r="BC231" s="116">
        <f t="shared" si="101"/>
        <v>3.6632132705502762</v>
      </c>
      <c r="BD231" s="113">
        <v>4.3261113477672959</v>
      </c>
      <c r="BE231" s="113">
        <v>3.0468353276048981</v>
      </c>
      <c r="BF231" s="113">
        <v>3.6166931362786334</v>
      </c>
      <c r="BI231" s="115"/>
      <c r="BK231" s="116">
        <f t="shared" si="102"/>
        <v>4.6688773610875165</v>
      </c>
      <c r="BL231" s="113">
        <v>5.758361348084291</v>
      </c>
      <c r="BM231" s="113">
        <v>3.840271357008489</v>
      </c>
      <c r="BN231" s="113">
        <v>4.4079993781697686</v>
      </c>
      <c r="BS231" s="116">
        <f t="shared" si="103"/>
        <v>4.2570698429862341</v>
      </c>
      <c r="BT231" s="113">
        <v>3.7255360931698625</v>
      </c>
      <c r="BU231" s="113">
        <v>5.4014441850393702</v>
      </c>
      <c r="BV231" s="113">
        <v>3.6442292507494707</v>
      </c>
      <c r="CA231" s="116">
        <f t="shared" si="104"/>
        <v>4.1716346823303914</v>
      </c>
      <c r="CB231" s="113">
        <v>2.355693278761755</v>
      </c>
      <c r="CC231" s="113">
        <v>6.5444398152881886</v>
      </c>
      <c r="CD231" s="113">
        <v>3.61477095294123</v>
      </c>
      <c r="CI231" s="116">
        <f t="shared" si="105"/>
        <v>6.0787306934869569</v>
      </c>
      <c r="CJ231" s="113">
        <v>4.5739350487845511</v>
      </c>
      <c r="CK231" s="113">
        <v>9.333647359953698</v>
      </c>
      <c r="CL231" s="113">
        <v>4.3286096717226208</v>
      </c>
      <c r="CQ231" s="116">
        <f t="shared" si="106"/>
        <v>7.2647968775747653</v>
      </c>
      <c r="CR231" s="113">
        <v>6.600709846914798</v>
      </c>
      <c r="CS231" s="113">
        <v>9.5012915073467621</v>
      </c>
      <c r="CT231" s="113">
        <v>5.0283022478027677</v>
      </c>
      <c r="CY231" s="113">
        <v>45985</v>
      </c>
      <c r="CZ231" s="113">
        <v>12.66375</v>
      </c>
      <c r="DA231" s="113">
        <v>11.6</v>
      </c>
    </row>
    <row r="232" spans="4:105">
      <c r="D232" s="115">
        <f t="shared" si="107"/>
        <v>231</v>
      </c>
      <c r="E232" s="116">
        <f t="shared" si="83"/>
        <v>3.504100361639535</v>
      </c>
      <c r="F232" s="116">
        <f t="shared" si="84"/>
        <v>1.804100361639535</v>
      </c>
      <c r="G232" s="116">
        <f t="shared" si="85"/>
        <v>1.804100361639535</v>
      </c>
      <c r="H232" s="119">
        <f t="shared" si="86"/>
        <v>3.4048883531513671e-003</v>
      </c>
      <c r="I232" s="119">
        <f t="shared" si="108"/>
        <v>0.2833719412029117</v>
      </c>
      <c r="K232" s="116">
        <f t="shared" si="87"/>
        <v>6.5088448134548669</v>
      </c>
      <c r="L232" s="116">
        <f t="shared" si="88"/>
        <v>5.4481499818496575</v>
      </c>
      <c r="M232" s="116">
        <f t="shared" si="89"/>
        <v>6.1507178992135341</v>
      </c>
      <c r="N232" s="116">
        <f t="shared" si="90"/>
        <v>6.4885462730251398</v>
      </c>
      <c r="O232" s="116">
        <f t="shared" si="91"/>
        <v>4.2927497634477501</v>
      </c>
      <c r="P232" s="116">
        <f t="shared" si="92"/>
        <v>4.6859042393353549</v>
      </c>
      <c r="Q232" s="116">
        <f t="shared" si="93"/>
        <v>3.504100361639535</v>
      </c>
      <c r="R232" s="116">
        <f t="shared" si="94"/>
        <v>3.7682065117141477</v>
      </c>
      <c r="S232" s="116">
        <f t="shared" si="95"/>
        <v>4.8696516986274121</v>
      </c>
      <c r="T232" s="116">
        <f t="shared" si="96"/>
        <v>7.2946119345142293</v>
      </c>
      <c r="W232" s="116">
        <f t="shared" si="97"/>
        <v>6.5088448134548669</v>
      </c>
      <c r="X232" s="113">
        <v>6.536708912953868</v>
      </c>
      <c r="Y232" s="113">
        <v>6.1993120960278612</v>
      </c>
      <c r="Z232" s="113">
        <v>6.7905134313828688</v>
      </c>
      <c r="AC232" s="115"/>
      <c r="AE232" s="116">
        <f t="shared" si="98"/>
        <v>5.4481499818496575</v>
      </c>
      <c r="AF232" s="113">
        <v>4.896507886637715</v>
      </c>
      <c r="AG232" s="113">
        <v>5.7015244175415578</v>
      </c>
      <c r="AH232" s="113">
        <v>5.7464176413697006</v>
      </c>
      <c r="AK232" s="115"/>
      <c r="AM232" s="116">
        <f t="shared" si="99"/>
        <v>6.1507178992135341</v>
      </c>
      <c r="AN232" s="113">
        <v>4.9234565581240046</v>
      </c>
      <c r="AO232" s="113">
        <v>6.7825764780364874</v>
      </c>
      <c r="AP232" s="113">
        <v>5.5188593203905816</v>
      </c>
      <c r="AS232" s="115"/>
      <c r="AU232" s="116">
        <f t="shared" si="100"/>
        <v>6.4885462730251398</v>
      </c>
      <c r="AV232" s="113">
        <v>6.3902581604522526</v>
      </c>
      <c r="AW232" s="113">
        <v>6.5092777008292542</v>
      </c>
      <c r="AX232" s="113">
        <v>6.5661029577939134</v>
      </c>
      <c r="BA232" s="115"/>
      <c r="BC232" s="116">
        <f t="shared" si="101"/>
        <v>4.2927497634477501</v>
      </c>
      <c r="BD232" s="113">
        <v>4.8084774128457584</v>
      </c>
      <c r="BE232" s="113">
        <v>3.2237294643347858</v>
      </c>
      <c r="BF232" s="113">
        <v>4.8460424131627065</v>
      </c>
      <c r="BI232" s="115"/>
      <c r="BK232" s="116">
        <f t="shared" si="102"/>
        <v>4.6859042393353549</v>
      </c>
      <c r="BL232" s="113">
        <v>5.9869480548027019</v>
      </c>
      <c r="BM232" s="113">
        <v>5.1969819224642277</v>
      </c>
      <c r="BN232" s="113">
        <v>2.8737827407391343</v>
      </c>
      <c r="BS232" s="116">
        <f t="shared" si="103"/>
        <v>3.504100361639535</v>
      </c>
      <c r="BT232" s="113">
        <v>2.6757888401847221</v>
      </c>
      <c r="BU232" s="113">
        <v>4.1109761515640191</v>
      </c>
      <c r="BV232" s="113">
        <v>3.7255360931698625</v>
      </c>
      <c r="CA232" s="116">
        <f t="shared" si="104"/>
        <v>3.7682065117141477</v>
      </c>
      <c r="CB232" s="113">
        <v>2.3818273805381529</v>
      </c>
      <c r="CC232" s="113">
        <v>5.5493807547571254</v>
      </c>
      <c r="CD232" s="113">
        <v>3.3734113998471651</v>
      </c>
      <c r="CI232" s="116">
        <f t="shared" si="105"/>
        <v>4.8696516986274121</v>
      </c>
      <c r="CJ232" s="113">
        <v>4.0358250430451914</v>
      </c>
      <c r="CK232" s="113">
        <v>6.0997720781237197</v>
      </c>
      <c r="CL232" s="113">
        <v>4.473357974713327</v>
      </c>
      <c r="CQ232" s="116">
        <f t="shared" si="106"/>
        <v>7.2946119345142293</v>
      </c>
      <c r="CR232" s="113">
        <v>6.2910833798251176</v>
      </c>
      <c r="CS232" s="113">
        <v>8.5053244854585426</v>
      </c>
      <c r="CT232" s="113">
        <v>6.0838993835699169</v>
      </c>
      <c r="CY232" s="113">
        <v>45986</v>
      </c>
      <c r="CZ232" s="113">
        <v>12.84125</v>
      </c>
      <c r="DA232" s="113">
        <v>10</v>
      </c>
    </row>
    <row r="233" spans="4:105">
      <c r="D233" s="115">
        <f t="shared" si="107"/>
        <v>232</v>
      </c>
      <c r="E233" s="116">
        <f t="shared" si="83"/>
        <v>3.6227624357282466</v>
      </c>
      <c r="F233" s="116">
        <f t="shared" si="84"/>
        <v>1.9227624357282467</v>
      </c>
      <c r="G233" s="116">
        <f t="shared" si="85"/>
        <v>1.9227624357282467</v>
      </c>
      <c r="H233" s="119">
        <f t="shared" si="86"/>
        <v>3.6288399262546854e-003</v>
      </c>
      <c r="I233" s="119">
        <f t="shared" si="108"/>
        <v>0.29296798549713077</v>
      </c>
      <c r="K233" s="116">
        <f t="shared" si="87"/>
        <v>7.0136026015868786</v>
      </c>
      <c r="L233" s="116">
        <f t="shared" si="88"/>
        <v>5.9692443498618823</v>
      </c>
      <c r="M233" s="116">
        <f t="shared" si="89"/>
        <v>6.6161062224919078</v>
      </c>
      <c r="N233" s="116">
        <f t="shared" si="90"/>
        <v>7.4409957102240467</v>
      </c>
      <c r="O233" s="116">
        <f t="shared" si="91"/>
        <v>4.2423958131355164</v>
      </c>
      <c r="P233" s="116">
        <f t="shared" si="92"/>
        <v>4.7804520352307351</v>
      </c>
      <c r="Q233" s="116">
        <f t="shared" si="93"/>
        <v>3.6227624357282466</v>
      </c>
      <c r="R233" s="116">
        <f t="shared" si="94"/>
        <v>3.8303498158346034</v>
      </c>
      <c r="S233" s="116">
        <f t="shared" si="95"/>
        <v>5.015405347349323</v>
      </c>
      <c r="T233" s="116">
        <f t="shared" si="96"/>
        <v>6.4628629028126632</v>
      </c>
      <c r="W233" s="116">
        <f t="shared" si="97"/>
        <v>7.0136026015868786</v>
      </c>
      <c r="X233" s="113">
        <v>7.38099286019877</v>
      </c>
      <c r="Y233" s="113">
        <v>7.1292089104320411</v>
      </c>
      <c r="Z233" s="113">
        <v>6.5306060341298249</v>
      </c>
      <c r="AC233" s="115"/>
      <c r="AE233" s="116">
        <f t="shared" si="98"/>
        <v>5.9692443498618823</v>
      </c>
      <c r="AF233" s="113">
        <v>4.6244796707133977</v>
      </c>
      <c r="AG233" s="113">
        <v>6.5661029577939134</v>
      </c>
      <c r="AH233" s="113">
        <v>6.7171504210783368</v>
      </c>
      <c r="AK233" s="115"/>
      <c r="AM233" s="116">
        <f t="shared" si="99"/>
        <v>6.6161062224919078</v>
      </c>
      <c r="AN233" s="113">
        <v>4.6499311937837824</v>
      </c>
      <c r="AO233" s="113">
        <v>6.4047606820299059</v>
      </c>
      <c r="AP233" s="113">
        <v>6.8274517629539089</v>
      </c>
      <c r="AS233" s="115"/>
      <c r="AU233" s="116">
        <f t="shared" si="100"/>
        <v>7.4409957102240467</v>
      </c>
      <c r="AV233" s="113">
        <v>7.3012504576938442</v>
      </c>
      <c r="AW233" s="113">
        <v>7.519730860423615</v>
      </c>
      <c r="AX233" s="113">
        <v>7.5020058125546809</v>
      </c>
      <c r="BA233" s="115"/>
      <c r="BC233" s="116">
        <f t="shared" si="101"/>
        <v>4.2423958131355164</v>
      </c>
      <c r="BD233" s="113">
        <v>4.4271491715994289</v>
      </c>
      <c r="BE233" s="113">
        <v>3.4539958546444129</v>
      </c>
      <c r="BF233" s="113">
        <v>4.8460424131627065</v>
      </c>
      <c r="BI233" s="115"/>
      <c r="BK233" s="116">
        <f t="shared" si="102"/>
        <v>4.7804520352307351</v>
      </c>
      <c r="BL233" s="113">
        <v>6.579803863602895</v>
      </c>
      <c r="BM233" s="113">
        <v>4.7899749769326796</v>
      </c>
      <c r="BN233" s="113">
        <v>2.9715772651566326</v>
      </c>
      <c r="BS233" s="116">
        <f t="shared" si="103"/>
        <v>3.6227624357282466</v>
      </c>
      <c r="BT233" s="113">
        <v>2.9433677242031941</v>
      </c>
      <c r="BU233" s="113">
        <v>2.212327048570879</v>
      </c>
      <c r="BV233" s="113">
        <v>5.7125925344106676</v>
      </c>
      <c r="CA233" s="116">
        <f t="shared" si="104"/>
        <v>3.8303498158346034</v>
      </c>
      <c r="CB233" s="113">
        <v>2.3687293908970424</v>
      </c>
      <c r="CC233" s="113">
        <v>4.5501733960723749</v>
      </c>
      <c r="CD233" s="113">
        <v>4.5721466605343934</v>
      </c>
      <c r="CI233" s="116">
        <f t="shared" si="105"/>
        <v>5.015405347349323</v>
      </c>
      <c r="CJ233" s="113">
        <v>4.0804232388647623</v>
      </c>
      <c r="CK233" s="113">
        <v>4.9648503112318148</v>
      </c>
      <c r="CL233" s="113">
        <v>6.000942491951391</v>
      </c>
      <c r="CQ233" s="116">
        <f t="shared" si="106"/>
        <v>6.4628629028126632</v>
      </c>
      <c r="CR233" s="113">
        <v>7.0279404163482608</v>
      </c>
      <c r="CS233" s="113">
        <v>6.4952737169749177</v>
      </c>
      <c r="CT233" s="113">
        <v>6.4304520886504077</v>
      </c>
      <c r="CY233" s="113">
        <v>45987</v>
      </c>
      <c r="CZ233" s="113">
        <v>12.465416666666668</v>
      </c>
      <c r="DA233" s="113">
        <v>11</v>
      </c>
    </row>
    <row r="234" spans="4:105">
      <c r="D234" s="115">
        <f t="shared" si="107"/>
        <v>233</v>
      </c>
      <c r="E234" s="116">
        <f t="shared" si="83"/>
        <v>2.9446697035806966</v>
      </c>
      <c r="F234" s="116">
        <f t="shared" si="84"/>
        <v>1.2446697035806966</v>
      </c>
      <c r="G234" s="116">
        <f t="shared" si="85"/>
        <v>1.2446697035806966</v>
      </c>
      <c r="H234" s="119">
        <f t="shared" si="86"/>
        <v>2.3490718517404949e-003</v>
      </c>
      <c r="I234" s="119">
        <f t="shared" si="108"/>
        <v>0.2381315270646642</v>
      </c>
      <c r="K234" s="116">
        <f t="shared" si="87"/>
        <v>6.6077617422656338</v>
      </c>
      <c r="L234" s="116">
        <f t="shared" si="88"/>
        <v>6.7480106744740533</v>
      </c>
      <c r="M234" s="116">
        <f t="shared" si="89"/>
        <v>7.2840894261353721</v>
      </c>
      <c r="N234" s="116">
        <f t="shared" si="90"/>
        <v>7.3632736622249579</v>
      </c>
      <c r="O234" s="116">
        <f t="shared" si="91"/>
        <v>3.124898658504756</v>
      </c>
      <c r="P234" s="116">
        <f t="shared" si="92"/>
        <v>3.5879589292976335</v>
      </c>
      <c r="Q234" s="116">
        <f t="shared" si="93"/>
        <v>2.9446697035806966</v>
      </c>
      <c r="R234" s="116">
        <f t="shared" si="94"/>
        <v>3.7741026499476114</v>
      </c>
      <c r="S234" s="116">
        <f t="shared" si="95"/>
        <v>4.6901529042502945</v>
      </c>
      <c r="T234" s="116">
        <f t="shared" si="96"/>
        <v>4.2802217101721816</v>
      </c>
      <c r="W234" s="116">
        <f t="shared" si="97"/>
        <v>6.6077617422656338</v>
      </c>
      <c r="X234" s="113">
        <v>7.1242974917779911</v>
      </c>
      <c r="Y234" s="113">
        <v>5.1969819224642277</v>
      </c>
      <c r="Z234" s="113">
        <v>7.5020058125546809</v>
      </c>
      <c r="AC234" s="115"/>
      <c r="AE234" s="116">
        <f t="shared" si="98"/>
        <v>6.7480106744740533</v>
      </c>
      <c r="AF234" s="113">
        <v>6.536708912953868</v>
      </c>
      <c r="AG234" s="113">
        <v>5.5611860814480458</v>
      </c>
      <c r="AH234" s="113">
        <v>8.1461370290202471</v>
      </c>
      <c r="AK234" s="115"/>
      <c r="AM234" s="116">
        <f t="shared" si="99"/>
        <v>7.2840894261353721</v>
      </c>
      <c r="AN234" s="113">
        <v>3.9261554646029251</v>
      </c>
      <c r="AO234" s="113">
        <v>5.9358087893152165</v>
      </c>
      <c r="AP234" s="113">
        <v>8.6323700629555287</v>
      </c>
      <c r="AS234" s="115"/>
      <c r="AU234" s="116">
        <f t="shared" si="100"/>
        <v>7.3632736622249579</v>
      </c>
      <c r="AV234" s="113">
        <v>5.9358087893152165</v>
      </c>
      <c r="AW234" s="113">
        <v>7.38099286019877</v>
      </c>
      <c r="AX234" s="113">
        <v>8.7730193371608856</v>
      </c>
      <c r="BA234" s="115"/>
      <c r="BC234" s="116">
        <f t="shared" si="101"/>
        <v>3.124898658504756</v>
      </c>
      <c r="BD234" s="113">
        <v>4.3773434522998516</v>
      </c>
      <c r="BE234" s="113">
        <v>2.1034002239000142</v>
      </c>
      <c r="BF234" s="113">
        <v>2.8939522993144022</v>
      </c>
      <c r="BI234" s="115"/>
      <c r="BK234" s="116">
        <f t="shared" si="102"/>
        <v>3.5879589292976335</v>
      </c>
      <c r="BL234" s="113">
        <v>3.810340795083683</v>
      </c>
      <c r="BM234" s="113">
        <v>3.113264635800729</v>
      </c>
      <c r="BN234" s="113">
        <v>3.840271357008489</v>
      </c>
      <c r="BS234" s="116">
        <f t="shared" si="103"/>
        <v>2.9446697035806966</v>
      </c>
      <c r="BT234" s="113">
        <v>3.4594263722291578</v>
      </c>
      <c r="BU234" s="113">
        <v>0.97410950723639944</v>
      </c>
      <c r="BV234" s="113">
        <v>4.400473231276532</v>
      </c>
      <c r="CA234" s="116">
        <f t="shared" si="104"/>
        <v>3.7741026499476114</v>
      </c>
      <c r="CB234" s="113">
        <v>2.6319215454411582</v>
      </c>
      <c r="CC234" s="113">
        <v>3.7255360931698625</v>
      </c>
      <c r="CD234" s="113">
        <v>4.9648503112318148</v>
      </c>
      <c r="CI234" s="116">
        <f t="shared" si="105"/>
        <v>4.6901529042502945</v>
      </c>
      <c r="CJ234" s="113">
        <v>5.2831267773756441</v>
      </c>
      <c r="CK234" s="113">
        <v>3.3282351760740245</v>
      </c>
      <c r="CL234" s="113">
        <v>5.4590967593012154</v>
      </c>
      <c r="CQ234" s="116">
        <f t="shared" si="106"/>
        <v>4.2802217101721816</v>
      </c>
      <c r="CR234" s="113">
        <v>6.0506506930052311</v>
      </c>
      <c r="CS234" s="113">
        <v>3.2192087039196853</v>
      </c>
      <c r="CT234" s="113">
        <v>5.3412347164246778</v>
      </c>
      <c r="CY234" s="113">
        <v>45988</v>
      </c>
      <c r="CZ234" s="113">
        <v>12.370416666666669</v>
      </c>
      <c r="DA234" s="113">
        <v>10.9</v>
      </c>
    </row>
    <row r="235" spans="4:105">
      <c r="D235" s="115">
        <f t="shared" si="107"/>
        <v>234</v>
      </c>
      <c r="E235" s="116">
        <f t="shared" si="83"/>
        <v>3.0529883876589068</v>
      </c>
      <c r="F235" s="116">
        <f t="shared" si="84"/>
        <v>1.3529883876589068</v>
      </c>
      <c r="G235" s="116">
        <f t="shared" si="85"/>
        <v>1.3529883876589068</v>
      </c>
      <c r="H235" s="119">
        <f t="shared" si="86"/>
        <v>2.5535022890313609e-003</v>
      </c>
      <c r="I235" s="119">
        <f t="shared" si="108"/>
        <v>0.24689111514947173</v>
      </c>
      <c r="K235" s="116">
        <f t="shared" si="87"/>
        <v>6.1394156900753236</v>
      </c>
      <c r="L235" s="116">
        <f t="shared" si="88"/>
        <v>7.0801360424917918</v>
      </c>
      <c r="M235" s="116">
        <f t="shared" si="89"/>
        <v>6.9037446766213879</v>
      </c>
      <c r="N235" s="116">
        <f t="shared" si="90"/>
        <v>6.5594280321543152</v>
      </c>
      <c r="O235" s="116">
        <f t="shared" si="91"/>
        <v>3.2536294748947916</v>
      </c>
      <c r="P235" s="116">
        <f t="shared" si="92"/>
        <v>4.6232788528782285</v>
      </c>
      <c r="Q235" s="116">
        <f t="shared" si="93"/>
        <v>3.0529883876589068</v>
      </c>
      <c r="R235" s="116">
        <f t="shared" si="94"/>
        <v>3.9925669808536308</v>
      </c>
      <c r="S235" s="116">
        <f t="shared" si="95"/>
        <v>5.1217370810705463</v>
      </c>
      <c r="T235" s="116">
        <f t="shared" si="96"/>
        <v>6.3234696136194319</v>
      </c>
      <c r="W235" s="116">
        <f t="shared" si="97"/>
        <v>6.1394156900753236</v>
      </c>
      <c r="X235" s="113">
        <v>7.3012504576938442</v>
      </c>
      <c r="Y235" s="113">
        <v>4.9505323851860981</v>
      </c>
      <c r="Z235" s="113">
        <v>6.1664642273460277</v>
      </c>
      <c r="AC235" s="115"/>
      <c r="AE235" s="116">
        <f t="shared" si="98"/>
        <v>7.0801360424917918</v>
      </c>
      <c r="AF235" s="113">
        <v>6.7100369620699896</v>
      </c>
      <c r="AG235" s="113">
        <v>6.8957011696436394</v>
      </c>
      <c r="AH235" s="113">
        <v>7.6346699957617483</v>
      </c>
      <c r="AK235" s="115"/>
      <c r="AM235" s="116">
        <f t="shared" si="99"/>
        <v>6.9037446766213879</v>
      </c>
      <c r="AN235" s="113">
        <v>4.8696858806879479</v>
      </c>
      <c r="AO235" s="113">
        <v>6.6444679447403248</v>
      </c>
      <c r="AP235" s="113">
        <v>7.1630214085024502</v>
      </c>
      <c r="AS235" s="115"/>
      <c r="AU235" s="116">
        <f t="shared" si="100"/>
        <v>6.5594280321543152</v>
      </c>
      <c r="AV235" s="113">
        <v>5.9682994422622269</v>
      </c>
      <c r="AW235" s="113">
        <v>6.3902581604522526</v>
      </c>
      <c r="AX235" s="113">
        <v>7.3197264937484636</v>
      </c>
      <c r="BA235" s="115"/>
      <c r="BC235" s="116">
        <f t="shared" si="101"/>
        <v>3.2536294748947916</v>
      </c>
      <c r="BD235" s="113">
        <v>4.3261113477672959</v>
      </c>
      <c r="BE235" s="113">
        <v>2.1517694876921918</v>
      </c>
      <c r="BF235" s="113">
        <v>3.2830075892248876</v>
      </c>
      <c r="BI235" s="115"/>
      <c r="BK235" s="116">
        <f t="shared" si="102"/>
        <v>4.6232788528782285</v>
      </c>
      <c r="BL235" s="113">
        <v>5.1487862446753656</v>
      </c>
      <c r="BM235" s="113">
        <v>3.4861763611554175</v>
      </c>
      <c r="BN235" s="113">
        <v>5.234873952803901</v>
      </c>
      <c r="BS235" s="116">
        <f t="shared" si="103"/>
        <v>3.0529883876589068</v>
      </c>
      <c r="BT235" s="113">
        <v>2.6610972094070444</v>
      </c>
      <c r="BU235" s="113">
        <v>2.3949874884663398</v>
      </c>
      <c r="BV235" s="113">
        <v>4.102880465103337</v>
      </c>
      <c r="CA235" s="116">
        <f t="shared" si="104"/>
        <v>3.9925669808536308</v>
      </c>
      <c r="CB235" s="113">
        <v>2.3949874884663398</v>
      </c>
      <c r="CC235" s="113">
        <v>4.8844549951642451</v>
      </c>
      <c r="CD235" s="113">
        <v>4.6982584589303071</v>
      </c>
      <c r="CI235" s="116">
        <f t="shared" si="105"/>
        <v>5.1217370810705463</v>
      </c>
      <c r="CJ235" s="113">
        <v>4.3524514547890805</v>
      </c>
      <c r="CK235" s="113">
        <v>4.7789994831168174</v>
      </c>
      <c r="CL235" s="113">
        <v>6.2337603053057418</v>
      </c>
      <c r="CQ235" s="116">
        <f t="shared" si="106"/>
        <v>6.3234696136194319</v>
      </c>
      <c r="CR235" s="113">
        <v>7.0664390348990684</v>
      </c>
      <c r="CS235" s="113">
        <v>5.5611860814480458</v>
      </c>
      <c r="CT235" s="113">
        <v>7.0857531457908189</v>
      </c>
      <c r="CY235" s="113">
        <v>45989</v>
      </c>
      <c r="CZ235" s="113">
        <v>12.606249999999998</v>
      </c>
      <c r="DA235" s="113">
        <v>11</v>
      </c>
    </row>
    <row r="236" spans="4:105">
      <c r="D236" s="115">
        <f t="shared" si="107"/>
        <v>235</v>
      </c>
      <c r="E236" s="116">
        <f t="shared" si="83"/>
        <v>1.2105401396461895</v>
      </c>
      <c r="F236" s="116">
        <f t="shared" si="84"/>
        <v>-0.48945986035381051</v>
      </c>
      <c r="G236" s="116" t="str">
        <f t="shared" si="85"/>
        <v/>
      </c>
      <c r="H236" s="119" t="str">
        <f t="shared" si="86"/>
        <v/>
      </c>
      <c r="I236" s="119">
        <f t="shared" si="108"/>
        <v>9.7894772943969741e-002</v>
      </c>
      <c r="K236" s="116">
        <f t="shared" si="87"/>
        <v>4.9764923120186229</v>
      </c>
      <c r="L236" s="116">
        <f t="shared" si="88"/>
        <v>4.6674317663558043</v>
      </c>
      <c r="M236" s="116">
        <f t="shared" si="89"/>
        <v>4.2856601678273529</v>
      </c>
      <c r="N236" s="116">
        <f t="shared" si="90"/>
        <v>5.2346054318318513</v>
      </c>
      <c r="O236" s="116">
        <f t="shared" si="91"/>
        <v>2.3370685963400746</v>
      </c>
      <c r="P236" s="116">
        <f t="shared" si="92"/>
        <v>3.0815575653137803</v>
      </c>
      <c r="Q236" s="116">
        <f t="shared" si="93"/>
        <v>1.2105401396461895</v>
      </c>
      <c r="R236" s="116">
        <f t="shared" si="94"/>
        <v>3.0559085651795841</v>
      </c>
      <c r="S236" s="116">
        <f t="shared" si="95"/>
        <v>3.372349360170217</v>
      </c>
      <c r="T236" s="116">
        <f t="shared" si="96"/>
        <v>2.322971140393665</v>
      </c>
      <c r="W236" s="116">
        <f t="shared" si="97"/>
        <v>4.9764923120186229</v>
      </c>
      <c r="X236" s="113">
        <v>7.8444282501676454</v>
      </c>
      <c r="Y236" s="113">
        <v>4.1254436543217485</v>
      </c>
      <c r="Z236" s="113">
        <v>2.9596050315664741</v>
      </c>
      <c r="AC236" s="115"/>
      <c r="AE236" s="116">
        <f t="shared" si="98"/>
        <v>4.6674317663558043</v>
      </c>
      <c r="AF236" s="113">
        <v>5.0601170997707472</v>
      </c>
      <c r="AG236" s="113">
        <v>3.9916458141105662</v>
      </c>
      <c r="AH236" s="113">
        <v>4.9505323851860981</v>
      </c>
      <c r="AK236" s="115"/>
      <c r="AM236" s="116">
        <f t="shared" si="99"/>
        <v>4.2856601678273529</v>
      </c>
      <c r="AN236" s="113">
        <v>5.115685236224766</v>
      </c>
      <c r="AO236" s="113">
        <v>2.6030208933924794</v>
      </c>
      <c r="AP236" s="113">
        <v>5.9682994422622269</v>
      </c>
      <c r="AS236" s="115"/>
      <c r="AU236" s="116">
        <f t="shared" si="100"/>
        <v>5.2346054318318513</v>
      </c>
      <c r="AV236" s="113">
        <v>7.5836223267872933</v>
      </c>
      <c r="AW236" s="113">
        <v>2.6610972094070444</v>
      </c>
      <c r="AX236" s="113">
        <v>5.4590967593012154</v>
      </c>
      <c r="BA236" s="115"/>
      <c r="BC236" s="116">
        <f t="shared" si="101"/>
        <v>2.3370685963400746</v>
      </c>
      <c r="BD236" s="113">
        <v>4.9453803933247773</v>
      </c>
      <c r="BE236" s="113">
        <v>1.2620401343400085</v>
      </c>
      <c r="BF236" s="113">
        <v>0.80378526135543782</v>
      </c>
      <c r="BI236" s="115"/>
      <c r="BK236" s="116">
        <f t="shared" si="102"/>
        <v>3.0815575653137803</v>
      </c>
      <c r="BL236" s="113">
        <v>6.1882650660026277</v>
      </c>
      <c r="BM236" s="113">
        <v>1.6670240978491115</v>
      </c>
      <c r="BN236" s="113">
        <v>1.3893835320896029</v>
      </c>
      <c r="BS236" s="116">
        <f t="shared" si="103"/>
        <v>1.2105401396461895</v>
      </c>
      <c r="BT236" s="113">
        <v>2.6464748672646148</v>
      </c>
      <c r="BU236" s="113">
        <v>0.50080073540095471</v>
      </c>
      <c r="BV236" s="113">
        <v>0.48434481627299902</v>
      </c>
      <c r="CA236" s="116">
        <f t="shared" si="104"/>
        <v>3.0559085651795841</v>
      </c>
      <c r="CB236" s="113">
        <v>2.735253643402225</v>
      </c>
      <c r="CC236" s="113">
        <v>3.9572058595434783</v>
      </c>
      <c r="CD236" s="113">
        <v>2.475266192593049</v>
      </c>
      <c r="CI236" s="116">
        <f t="shared" si="105"/>
        <v>3.372349360170217</v>
      </c>
      <c r="CJ236" s="113">
        <v>4.448948865158437</v>
      </c>
      <c r="CK236" s="113">
        <v>2.9923103751674924</v>
      </c>
      <c r="CL236" s="113">
        <v>2.6757888401847221</v>
      </c>
      <c r="CQ236" s="116">
        <f t="shared" si="106"/>
        <v>2.322971140393665</v>
      </c>
      <c r="CR236" s="113">
        <v>6.0838993835699169</v>
      </c>
      <c r="CS236" s="113">
        <v>3.4214980090735057</v>
      </c>
      <c r="CT236" s="113">
        <v>1.2244442717138246</v>
      </c>
      <c r="CY236" s="113">
        <v>45990</v>
      </c>
      <c r="CZ236" s="113">
        <v>11.974166666666667</v>
      </c>
      <c r="DA236" s="113">
        <v>10.199999999999999</v>
      </c>
    </row>
    <row r="237" spans="4:105">
      <c r="D237" s="115">
        <f t="shared" si="107"/>
        <v>236</v>
      </c>
      <c r="E237" s="116">
        <f t="shared" si="83"/>
        <v>0.87368859753677797</v>
      </c>
      <c r="F237" s="116">
        <f t="shared" si="84"/>
        <v>-0.82631140246322199</v>
      </c>
      <c r="G237" s="116" t="str">
        <f t="shared" si="85"/>
        <v/>
      </c>
      <c r="H237" s="119" t="str">
        <f t="shared" si="86"/>
        <v/>
      </c>
      <c r="I237" s="119">
        <f t="shared" si="108"/>
        <v>7.065403622600766e-002</v>
      </c>
      <c r="K237" s="116">
        <f t="shared" si="87"/>
        <v>5.3490850158672414</v>
      </c>
      <c r="L237" s="116">
        <f t="shared" si="88"/>
        <v>3.8807464774778722</v>
      </c>
      <c r="M237" s="116">
        <f t="shared" si="89"/>
        <v>2.5949424960685965</v>
      </c>
      <c r="N237" s="116">
        <f t="shared" si="90"/>
        <v>3.5491195761620484</v>
      </c>
      <c r="O237" s="116">
        <f t="shared" si="91"/>
        <v>1.9106410365779036</v>
      </c>
      <c r="P237" s="116">
        <f t="shared" si="92"/>
        <v>2.8809531770298551</v>
      </c>
      <c r="Q237" s="116">
        <f t="shared" si="93"/>
        <v>0.87368859753677797</v>
      </c>
      <c r="R237" s="116">
        <f t="shared" si="94"/>
        <v>3.2585843340718608</v>
      </c>
      <c r="S237" s="116">
        <f t="shared" si="95"/>
        <v>2.6975076461827272</v>
      </c>
      <c r="T237" s="116">
        <f t="shared" si="96"/>
        <v>1.3352535218227746</v>
      </c>
      <c r="W237" s="116">
        <f t="shared" si="97"/>
        <v>5.3490850158672414</v>
      </c>
      <c r="X237" s="113">
        <v>7.5427194713150429</v>
      </c>
      <c r="Y237" s="113">
        <v>4.7789994831168174</v>
      </c>
      <c r="Z237" s="113">
        <v>3.7255360931698625</v>
      </c>
      <c r="AC237" s="115"/>
      <c r="AE237" s="116">
        <f t="shared" si="98"/>
        <v>3.8807464774778722</v>
      </c>
      <c r="AF237" s="113">
        <v>5.4294241593845918</v>
      </c>
      <c r="AG237" s="113">
        <v>2.5886730304370928</v>
      </c>
      <c r="AH237" s="113">
        <v>3.6241422426119305</v>
      </c>
      <c r="AK237" s="115"/>
      <c r="AM237" s="116">
        <f t="shared" si="99"/>
        <v>2.5949424960685965</v>
      </c>
      <c r="AN237" s="113">
        <v>4.5472757655331257</v>
      </c>
      <c r="AO237" s="113">
        <v>2.9111223539910758</v>
      </c>
      <c r="AP237" s="113">
        <v>2.2787626381461172</v>
      </c>
      <c r="AS237" s="115"/>
      <c r="AU237" s="116">
        <f t="shared" si="100"/>
        <v>3.5491195761620484</v>
      </c>
      <c r="AV237" s="113">
        <v>5.8728230736628841</v>
      </c>
      <c r="AW237" s="113">
        <v>2.9923103751674924</v>
      </c>
      <c r="AX237" s="113">
        <v>1.782225279655768</v>
      </c>
      <c r="BA237" s="115"/>
      <c r="BC237" s="116">
        <f t="shared" si="101"/>
        <v>1.9106410365779036</v>
      </c>
      <c r="BD237" s="113">
        <v>3.3580812065259318</v>
      </c>
      <c r="BE237" s="113">
        <v>1.9922171272197426</v>
      </c>
      <c r="BF237" s="113">
        <v>0.38162477598803712</v>
      </c>
      <c r="BI237" s="115"/>
      <c r="BK237" s="116">
        <f t="shared" si="102"/>
        <v>2.8809531770298551</v>
      </c>
      <c r="BL237" s="113">
        <v>4.9457396974457106</v>
      </c>
      <c r="BM237" s="113">
        <v>3.0552433365527447</v>
      </c>
      <c r="BN237" s="113">
        <v>0.64187649709111017</v>
      </c>
      <c r="BS237" s="116">
        <f t="shared" si="103"/>
        <v>0.87368859753677797</v>
      </c>
      <c r="BT237" s="113">
        <v>2.1406310721477775</v>
      </c>
      <c r="BU237" s="113">
        <v>0.24625686641086622</v>
      </c>
      <c r="BV237" s="113">
        <v>0.23417785405169014</v>
      </c>
      <c r="CA237" s="116">
        <f t="shared" si="104"/>
        <v>3.2585843340718608</v>
      </c>
      <c r="CB237" s="113">
        <v>2.212327048570879</v>
      </c>
      <c r="CC237" s="113">
        <v>4.2630710301873043</v>
      </c>
      <c r="CD237" s="113">
        <v>3.300354923457399</v>
      </c>
      <c r="CI237" s="116">
        <f t="shared" si="105"/>
        <v>2.6975076461827272</v>
      </c>
      <c r="CJ237" s="113">
        <v>3.61477095294123</v>
      </c>
      <c r="CK237" s="113">
        <v>2.705381044826638</v>
      </c>
      <c r="CL237" s="113">
        <v>1.7723709407803137</v>
      </c>
      <c r="CQ237" s="116">
        <f t="shared" si="106"/>
        <v>1.3352535218227746</v>
      </c>
      <c r="CR237" s="113">
        <v>6.286701658234791</v>
      </c>
      <c r="CS237" s="113">
        <v>1.5191750920974114</v>
      </c>
      <c r="CT237" s="113">
        <v>1.1513319515481377</v>
      </c>
      <c r="CY237" s="113">
        <v>45991</v>
      </c>
      <c r="CZ237" s="113">
        <v>11.744999999999999</v>
      </c>
      <c r="DA237" s="113">
        <v>9.4</v>
      </c>
    </row>
    <row r="238" spans="4:105">
      <c r="D238" s="115">
        <f t="shared" si="107"/>
        <v>237</v>
      </c>
      <c r="E238" s="116">
        <f t="shared" si="83"/>
        <v>1.9695208810749625</v>
      </c>
      <c r="F238" s="116">
        <f t="shared" si="84"/>
        <v>0.26952088107496253</v>
      </c>
      <c r="G238" s="116">
        <f t="shared" si="85"/>
        <v>0.26952088107496253</v>
      </c>
      <c r="H238" s="119">
        <f t="shared" si="86"/>
        <v>5.0866821403952015e-004</v>
      </c>
      <c r="I238" s="119">
        <f t="shared" si="108"/>
        <v>0.1592725372308538</v>
      </c>
      <c r="K238" s="116">
        <f t="shared" si="87"/>
        <v>6.8332430504895045</v>
      </c>
      <c r="L238" s="116">
        <f t="shared" si="88"/>
        <v>5.8621445418118858</v>
      </c>
      <c r="M238" s="116">
        <f t="shared" si="89"/>
        <v>4.7786783855321495</v>
      </c>
      <c r="N238" s="116">
        <f t="shared" si="90"/>
        <v>4.6692828105039945</v>
      </c>
      <c r="O238" s="116">
        <f t="shared" si="91"/>
        <v>1.8273749951762104</v>
      </c>
      <c r="P238" s="116">
        <f t="shared" si="92"/>
        <v>2.7384358890046738</v>
      </c>
      <c r="Q238" s="116">
        <f t="shared" si="93"/>
        <v>1.9695208810749625</v>
      </c>
      <c r="R238" s="116">
        <f t="shared" si="94"/>
        <v>4.2708846667837461</v>
      </c>
      <c r="S238" s="116">
        <f t="shared" si="95"/>
        <v>4.2205571762625995</v>
      </c>
      <c r="T238" s="116">
        <f t="shared" si="96"/>
        <v>4.0372603172834314</v>
      </c>
      <c r="W238" s="116">
        <f t="shared" si="97"/>
        <v>6.8332430504895045</v>
      </c>
      <c r="X238" s="113">
        <v>6.7537465347123167</v>
      </c>
      <c r="Y238" s="113">
        <v>7.2802774337158001</v>
      </c>
      <c r="Z238" s="113">
        <v>6.4657051830403995</v>
      </c>
      <c r="AC238" s="115"/>
      <c r="AE238" s="116">
        <f t="shared" si="98"/>
        <v>5.8621445418118858</v>
      </c>
      <c r="AF238" s="113">
        <v>6.1330503844628286</v>
      </c>
      <c r="AG238" s="113">
        <v>4.7270081692308397</v>
      </c>
      <c r="AH238" s="113">
        <v>6.7263750717419866</v>
      </c>
      <c r="AK238" s="115"/>
      <c r="AM238" s="116">
        <f t="shared" si="99"/>
        <v>4.7786783855321495</v>
      </c>
      <c r="AN238" s="113">
        <v>4.9648503112318148</v>
      </c>
      <c r="AO238" s="113">
        <v>4.473357974713327</v>
      </c>
      <c r="AP238" s="113">
        <v>5.0839987963509721</v>
      </c>
      <c r="AS238" s="115"/>
      <c r="AU238" s="116">
        <f t="shared" si="100"/>
        <v>4.6692828105039945</v>
      </c>
      <c r="AV238" s="113">
        <v>4.9918996126134516</v>
      </c>
      <c r="AW238" s="113">
        <v>3.5753845004121825</v>
      </c>
      <c r="AX238" s="113">
        <v>5.4405643184863504</v>
      </c>
      <c r="BA238" s="115"/>
      <c r="BC238" s="116">
        <f t="shared" si="101"/>
        <v>1.8273749951762104</v>
      </c>
      <c r="BD238" s="113">
        <v>1.7312082259829105</v>
      </c>
      <c r="BE238" s="113">
        <v>1.2837529941822203</v>
      </c>
      <c r="BF238" s="113">
        <v>2.4671637653634999</v>
      </c>
      <c r="BI238" s="115"/>
      <c r="BK238" s="116">
        <f t="shared" si="102"/>
        <v>2.7384358890046738</v>
      </c>
      <c r="BL238" s="113">
        <v>2.7391385694792563</v>
      </c>
      <c r="BM238" s="113">
        <v>2.4488885434276493</v>
      </c>
      <c r="BN238" s="113">
        <v>3.0272805541071164</v>
      </c>
      <c r="BS238" s="116">
        <f t="shared" si="103"/>
        <v>1.9695208810749625</v>
      </c>
      <c r="BT238" s="113">
        <v>1.6054733041108331</v>
      </c>
      <c r="BU238" s="113">
        <v>1.0297572489350733</v>
      </c>
      <c r="BV238" s="113">
        <v>3.2733320901789811</v>
      </c>
      <c r="CA238" s="116">
        <f t="shared" si="104"/>
        <v>4.2708846667837461</v>
      </c>
      <c r="CB238" s="113">
        <v>2.475266192593049</v>
      </c>
      <c r="CC238" s="113">
        <v>5.9369145764816587</v>
      </c>
      <c r="CD238" s="113">
        <v>4.400473231276532</v>
      </c>
      <c r="CI238" s="116">
        <f t="shared" si="105"/>
        <v>4.2205571762625995</v>
      </c>
      <c r="CJ238" s="113">
        <v>3.978866294841485</v>
      </c>
      <c r="CK238" s="113">
        <v>3.8928302570136326</v>
      </c>
      <c r="CL238" s="113">
        <v>4.7899749769326796</v>
      </c>
      <c r="CQ238" s="116">
        <f t="shared" si="106"/>
        <v>4.0372603172834314</v>
      </c>
      <c r="CR238" s="113">
        <v>3.7667700401755129</v>
      </c>
      <c r="CS238" s="113">
        <v>3.5169953582746287</v>
      </c>
      <c r="CT238" s="113">
        <v>4.5575252762922345</v>
      </c>
      <c r="CY238" s="113">
        <v>45992</v>
      </c>
      <c r="CZ238" s="113">
        <v>11.86</v>
      </c>
      <c r="DA238" s="113">
        <v>12.4</v>
      </c>
    </row>
    <row r="239" spans="4:105">
      <c r="D239" s="115">
        <f t="shared" si="107"/>
        <v>238</v>
      </c>
      <c r="E239" s="116">
        <f t="shared" si="83"/>
        <v>2.6382144827481984</v>
      </c>
      <c r="F239" s="116">
        <f t="shared" si="84"/>
        <v>0.93821448274819841</v>
      </c>
      <c r="G239" s="116">
        <f t="shared" si="85"/>
        <v>0.93821448274819841</v>
      </c>
      <c r="H239" s="119">
        <f t="shared" si="86"/>
        <v>1.770697258862115e-003</v>
      </c>
      <c r="I239" s="119">
        <f t="shared" si="108"/>
        <v>0.2133489004681931</v>
      </c>
      <c r="K239" s="116">
        <f t="shared" si="87"/>
        <v>5.7435403122959814</v>
      </c>
      <c r="L239" s="116">
        <f t="shared" si="88"/>
        <v>5.1211223579109264</v>
      </c>
      <c r="M239" s="116">
        <f t="shared" si="89"/>
        <v>5.1513998209830145</v>
      </c>
      <c r="N239" s="116">
        <f t="shared" si="90"/>
        <v>5.6454741898454159</v>
      </c>
      <c r="O239" s="116">
        <f t="shared" si="91"/>
        <v>2.395808392653338</v>
      </c>
      <c r="P239" s="116">
        <f t="shared" si="92"/>
        <v>3.575058213610848</v>
      </c>
      <c r="Q239" s="116">
        <f t="shared" si="93"/>
        <v>2.6382144827481984</v>
      </c>
      <c r="R239" s="116">
        <f t="shared" si="94"/>
        <v>3.9762722528832897</v>
      </c>
      <c r="S239" s="116">
        <f t="shared" si="95"/>
        <v>4.5591970693861903</v>
      </c>
      <c r="T239" s="116">
        <f t="shared" si="96"/>
        <v>4.395249591740173</v>
      </c>
      <c r="W239" s="116">
        <f t="shared" si="97"/>
        <v>5.7435403122959814</v>
      </c>
      <c r="X239" s="113">
        <v>7.6346699957617483</v>
      </c>
      <c r="Y239" s="113">
        <v>4.1254436543217485</v>
      </c>
      <c r="Z239" s="113">
        <v>5.47050728680445</v>
      </c>
      <c r="AC239" s="115"/>
      <c r="AE239" s="116">
        <f t="shared" si="98"/>
        <v>5.1211223579109264</v>
      </c>
      <c r="AF239" s="113">
        <v>5.0050674733032414</v>
      </c>
      <c r="AG239" s="113">
        <v>4.3048800459148717</v>
      </c>
      <c r="AH239" s="113">
        <v>6.0534195545146643</v>
      </c>
      <c r="AK239" s="115"/>
      <c r="AM239" s="116">
        <f t="shared" si="99"/>
        <v>5.1513998209830145</v>
      </c>
      <c r="AN239" s="113">
        <v>6.355578034099441</v>
      </c>
      <c r="AO239" s="113">
        <v>4.0804232388647623</v>
      </c>
      <c r="AP239" s="113">
        <v>6.2223764031012667</v>
      </c>
      <c r="AS239" s="115"/>
      <c r="AU239" s="116">
        <f t="shared" si="100"/>
        <v>5.6454741898454159</v>
      </c>
      <c r="AV239" s="113">
        <v>7.0857531457908189</v>
      </c>
      <c r="AW239" s="113">
        <v>3.7667700401755129</v>
      </c>
      <c r="AX239" s="113">
        <v>6.0838993835699169</v>
      </c>
      <c r="BA239" s="115"/>
      <c r="BC239" s="116">
        <f t="shared" si="101"/>
        <v>2.395808392653338</v>
      </c>
      <c r="BD239" s="113">
        <v>3.5217485725140776</v>
      </c>
      <c r="BE239" s="113">
        <v>1.2265542739541717</v>
      </c>
      <c r="BF239" s="113">
        <v>2.4391223314917654</v>
      </c>
      <c r="BI239" s="115"/>
      <c r="BK239" s="116">
        <f t="shared" si="102"/>
        <v>3.575058213610848</v>
      </c>
      <c r="BL239" s="113">
        <v>5.1203618093446535</v>
      </c>
      <c r="BM239" s="113">
        <v>2.1313540012638841</v>
      </c>
      <c r="BN239" s="113">
        <v>3.4734588302240064</v>
      </c>
      <c r="BS239" s="116">
        <f t="shared" si="103"/>
        <v>2.6382144827481984</v>
      </c>
      <c r="BT239" s="113">
        <v>2.6464748672646148</v>
      </c>
      <c r="BU239" s="113">
        <v>1.7625634331732978</v>
      </c>
      <c r="BV239" s="113">
        <v>3.505605147806683</v>
      </c>
      <c r="CA239" s="116">
        <f t="shared" si="104"/>
        <v>3.9762722528832897</v>
      </c>
      <c r="CB239" s="113">
        <v>3.61477095294123</v>
      </c>
      <c r="CC239" s="113">
        <v>4.5472757655331257</v>
      </c>
      <c r="CD239" s="113">
        <v>3.7667700401755129</v>
      </c>
      <c r="CI239" s="116">
        <f t="shared" si="105"/>
        <v>4.5591970693861903</v>
      </c>
      <c r="CJ239" s="113">
        <v>4.448948865158437</v>
      </c>
      <c r="CK239" s="113">
        <v>4.7789994831168174</v>
      </c>
      <c r="CL239" s="113">
        <v>4.4496428598833164</v>
      </c>
      <c r="CQ239" s="116">
        <f t="shared" si="106"/>
        <v>4.395249591740173</v>
      </c>
      <c r="CR239" s="113">
        <v>5.11204505452391</v>
      </c>
      <c r="CS239" s="113">
        <v>3.9261554646029251</v>
      </c>
      <c r="CT239" s="113">
        <v>4.8643437188774206</v>
      </c>
      <c r="CY239" s="113">
        <v>45993</v>
      </c>
      <c r="CZ239" s="113">
        <v>12.670833333333334</v>
      </c>
      <c r="DA239" s="113">
        <v>13.4</v>
      </c>
    </row>
    <row r="240" spans="4:105">
      <c r="D240" s="115">
        <f t="shared" si="107"/>
        <v>239</v>
      </c>
      <c r="E240" s="116">
        <f t="shared" si="83"/>
        <v>3.3603458901415024</v>
      </c>
      <c r="F240" s="116">
        <f t="shared" si="84"/>
        <v>1.6603458901415025</v>
      </c>
      <c r="G240" s="116">
        <f t="shared" si="85"/>
        <v>1.6603458901415025</v>
      </c>
      <c r="H240" s="119">
        <f t="shared" si="86"/>
        <v>3.1335797629395336e-003</v>
      </c>
      <c r="I240" s="119">
        <f t="shared" si="108"/>
        <v>0.27174670806434481</v>
      </c>
      <c r="K240" s="116">
        <f t="shared" si="87"/>
        <v>6.2497480223610049</v>
      </c>
      <c r="L240" s="116">
        <f t="shared" si="88"/>
        <v>6.0144792336354724</v>
      </c>
      <c r="M240" s="116">
        <f t="shared" si="89"/>
        <v>6.1259417290081988</v>
      </c>
      <c r="N240" s="116">
        <f t="shared" si="90"/>
        <v>7.1723017372166558</v>
      </c>
      <c r="O240" s="116">
        <f t="shared" si="91"/>
        <v>3.1947743748651019</v>
      </c>
      <c r="P240" s="116">
        <f t="shared" si="92"/>
        <v>4.5438557048546757</v>
      </c>
      <c r="Q240" s="116">
        <f t="shared" si="93"/>
        <v>3.3603458901415024</v>
      </c>
      <c r="R240" s="116">
        <f t="shared" si="94"/>
        <v>4.4084753064101898</v>
      </c>
      <c r="S240" s="116">
        <f t="shared" si="95"/>
        <v>5.0340157671086425</v>
      </c>
      <c r="T240" s="116">
        <f t="shared" si="96"/>
        <v>5.3459835584728346</v>
      </c>
      <c r="W240" s="116">
        <f t="shared" si="97"/>
        <v>6.2497480223610049</v>
      </c>
      <c r="X240" s="113">
        <v>7.7179889494261564</v>
      </c>
      <c r="Y240" s="113">
        <v>4.8429900516542297</v>
      </c>
      <c r="Z240" s="113">
        <v>6.1882650660026277</v>
      </c>
      <c r="AC240" s="115"/>
      <c r="AE240" s="116">
        <f t="shared" si="98"/>
        <v>6.0144792336354724</v>
      </c>
      <c r="AF240" s="113">
        <v>5.47050728680445</v>
      </c>
      <c r="AG240" s="113">
        <v>6.3256802699600154</v>
      </c>
      <c r="AH240" s="113">
        <v>6.2472501441419492</v>
      </c>
      <c r="AK240" s="115"/>
      <c r="AM240" s="116">
        <f t="shared" si="99"/>
        <v>6.1259417290081988</v>
      </c>
      <c r="AN240" s="113">
        <v>6.5011239121071434</v>
      </c>
      <c r="AO240" s="113">
        <v>5.1402239851706124</v>
      </c>
      <c r="AP240" s="113">
        <v>7.1116594728457851</v>
      </c>
      <c r="AS240" s="115"/>
      <c r="AU240" s="116">
        <f t="shared" si="100"/>
        <v>7.1723017372166558</v>
      </c>
      <c r="AV240" s="113">
        <v>8.6790369344390061</v>
      </c>
      <c r="AW240" s="113">
        <v>4.9234565581240046</v>
      </c>
      <c r="AX240" s="113">
        <v>7.9144117190869565</v>
      </c>
      <c r="BA240" s="115"/>
      <c r="BC240" s="116">
        <f t="shared" si="101"/>
        <v>3.1947743748651019</v>
      </c>
      <c r="BD240" s="113">
        <v>4.7546359067386632</v>
      </c>
      <c r="BE240" s="113">
        <v>1.7981811722675611</v>
      </c>
      <c r="BF240" s="113">
        <v>3.0315060455890808</v>
      </c>
      <c r="BI240" s="115"/>
      <c r="BK240" s="116">
        <f t="shared" si="102"/>
        <v>4.5438557048546757</v>
      </c>
      <c r="BL240" s="113">
        <v>6.0534195545146643</v>
      </c>
      <c r="BM240" s="113">
        <v>3.0786224462700549</v>
      </c>
      <c r="BN240" s="113">
        <v>4.4995251137793106</v>
      </c>
      <c r="BS240" s="116">
        <f t="shared" si="103"/>
        <v>3.3603458901415024</v>
      </c>
      <c r="BT240" s="113">
        <v>3.8293551007631152</v>
      </c>
      <c r="BU240" s="113">
        <v>1.4940755833523216</v>
      </c>
      <c r="BV240" s="113">
        <v>4.75760698630907</v>
      </c>
      <c r="CA240" s="116">
        <f t="shared" si="104"/>
        <v>4.4084753064101898</v>
      </c>
      <c r="CB240" s="113">
        <v>2.9759191493093016</v>
      </c>
      <c r="CC240" s="113">
        <v>4.7789994831168174</v>
      </c>
      <c r="CD240" s="113">
        <v>5.47050728680445</v>
      </c>
      <c r="CI240" s="116">
        <f t="shared" si="105"/>
        <v>5.0340157671086425</v>
      </c>
      <c r="CJ240" s="113">
        <v>4.9505323851860981</v>
      </c>
      <c r="CK240" s="113">
        <v>4.6244796707133977</v>
      </c>
      <c r="CL240" s="113">
        <v>5.5270352454264318</v>
      </c>
      <c r="CQ240" s="116">
        <f t="shared" si="106"/>
        <v>5.3459835584728346</v>
      </c>
      <c r="CR240" s="113">
        <v>7.0279404163482608</v>
      </c>
      <c r="CS240" s="113">
        <v>5.0283022478027677</v>
      </c>
      <c r="CT240" s="113">
        <v>5.6636648691429023</v>
      </c>
      <c r="CY240" s="113">
        <v>45994</v>
      </c>
      <c r="CZ240" s="113">
        <v>12.198333333333332</v>
      </c>
      <c r="DA240" s="113">
        <v>8.9</v>
      </c>
    </row>
    <row r="241" spans="4:105">
      <c r="D241" s="115">
        <f t="shared" si="107"/>
        <v>240</v>
      </c>
      <c r="E241" s="116">
        <f t="shared" si="83"/>
        <v>2.2097117359506999</v>
      </c>
      <c r="F241" s="116">
        <f t="shared" si="84"/>
        <v>0.50971173595069996</v>
      </c>
      <c r="G241" s="116">
        <f t="shared" si="85"/>
        <v>0.50971173595069996</v>
      </c>
      <c r="H241" s="119">
        <f t="shared" si="86"/>
        <v>9.6198171127569686e-004</v>
      </c>
      <c r="I241" s="119">
        <f t="shared" si="108"/>
        <v>0.17869645258169106</v>
      </c>
      <c r="K241" s="116">
        <f t="shared" si="87"/>
        <v>6.0824837511596348</v>
      </c>
      <c r="L241" s="116">
        <f t="shared" si="88"/>
        <v>6.0193980375563809</v>
      </c>
      <c r="M241" s="116">
        <f t="shared" si="89"/>
        <v>3.1581711623197695</v>
      </c>
      <c r="N241" s="116">
        <f t="shared" si="90"/>
        <v>5.0539511954803666</v>
      </c>
      <c r="O241" s="116">
        <f t="shared" si="91"/>
        <v>2.5015413828283068</v>
      </c>
      <c r="P241" s="116">
        <f t="shared" si="92"/>
        <v>3.1179266250256781</v>
      </c>
      <c r="Q241" s="116">
        <f t="shared" si="93"/>
        <v>2.2097117359506999</v>
      </c>
      <c r="R241" s="116">
        <f t="shared" si="94"/>
        <v>3.1233890595340497</v>
      </c>
      <c r="S241" s="116">
        <f t="shared" si="95"/>
        <v>3.5263181059143354</v>
      </c>
      <c r="T241" s="116">
        <f t="shared" si="96"/>
        <v>3.1967480817199396</v>
      </c>
      <c r="W241" s="116">
        <f t="shared" si="97"/>
        <v>6.0824837511596348</v>
      </c>
      <c r="X241" s="113">
        <v>10.166319800719492</v>
      </c>
      <c r="Y241" s="113">
        <v>1.6857674590941578</v>
      </c>
      <c r="Z241" s="113">
        <v>6.3953639936652529</v>
      </c>
      <c r="AC241" s="115"/>
      <c r="AE241" s="116">
        <f t="shared" si="98"/>
        <v>6.0193980375563809</v>
      </c>
      <c r="AF241" s="113">
        <v>10.513800659079136</v>
      </c>
      <c r="AG241" s="113">
        <v>1.8318009191793365</v>
      </c>
      <c r="AH241" s="113">
        <v>5.7125925344106676</v>
      </c>
      <c r="AK241" s="115"/>
      <c r="AM241" s="116">
        <f t="shared" si="99"/>
        <v>3.1581711623197695</v>
      </c>
      <c r="AN241" s="113">
        <v>7.6317541576909935</v>
      </c>
      <c r="AO241" s="113">
        <v>1.1193604021753107</v>
      </c>
      <c r="AP241" s="113">
        <v>5.1969819224642277</v>
      </c>
      <c r="AS241" s="115"/>
      <c r="AU241" s="116">
        <f t="shared" si="100"/>
        <v>5.0539511954803666</v>
      </c>
      <c r="AV241" s="113">
        <v>8.1774005126171065</v>
      </c>
      <c r="AW241" s="113">
        <v>0.44774416087012425</v>
      </c>
      <c r="AX241" s="113">
        <v>6.536708912953868</v>
      </c>
      <c r="BA241" s="115"/>
      <c r="BC241" s="116">
        <f t="shared" si="101"/>
        <v>2.5015413828283068</v>
      </c>
      <c r="BD241" s="113">
        <v>3.951180349942045</v>
      </c>
      <c r="BE241" s="113">
        <v>0.36224397241466932</v>
      </c>
      <c r="BF241" s="113">
        <v>3.191199826128206</v>
      </c>
      <c r="BI241" s="115"/>
      <c r="BK241" s="116">
        <f t="shared" si="102"/>
        <v>3.1179266250256781</v>
      </c>
      <c r="BL241" s="113">
        <v>4.2866333944691437</v>
      </c>
      <c r="BM241" s="113">
        <v>0.60978058287294135</v>
      </c>
      <c r="BN241" s="113">
        <v>4.4573658977349488</v>
      </c>
      <c r="BS241" s="116">
        <f t="shared" si="103"/>
        <v>2.2097117359506999</v>
      </c>
      <c r="BT241" s="113">
        <v>4.425135518767215</v>
      </c>
      <c r="BU241" s="113">
        <v>0</v>
      </c>
      <c r="BV241" s="113">
        <v>2.2039996890848843</v>
      </c>
      <c r="CA241" s="116">
        <f t="shared" si="104"/>
        <v>3.1233890595340497</v>
      </c>
      <c r="CB241" s="113">
        <v>4.5488410283140279</v>
      </c>
      <c r="CC241" s="113">
        <v>0.71844568518478358</v>
      </c>
      <c r="CD241" s="113">
        <v>4.102880465103337</v>
      </c>
      <c r="CI241" s="116">
        <f t="shared" si="105"/>
        <v>3.5263181059143354</v>
      </c>
      <c r="CJ241" s="113">
        <v>5.9518382986186031</v>
      </c>
      <c r="CK241" s="113">
        <v>0.67923370096266622</v>
      </c>
      <c r="CL241" s="113">
        <v>3.9478823181617373</v>
      </c>
      <c r="CQ241" s="116">
        <f t="shared" si="106"/>
        <v>3.1967480817199396</v>
      </c>
      <c r="CR241" s="113">
        <v>7.0339907165492574</v>
      </c>
      <c r="CS241" s="113">
        <v>1.1005464289106495</v>
      </c>
      <c r="CT241" s="113">
        <v>5.2929497345292296</v>
      </c>
      <c r="CY241" s="113">
        <v>45995</v>
      </c>
      <c r="CZ241" s="113">
        <v>10.344166666666666</v>
      </c>
      <c r="DA241" s="113">
        <v>3.7</v>
      </c>
    </row>
    <row r="242" spans="4:105">
      <c r="D242" s="115">
        <f t="shared" si="107"/>
        <v>241</v>
      </c>
      <c r="E242" s="116">
        <f t="shared" si="83"/>
        <v>2.509359126220164</v>
      </c>
      <c r="F242" s="116">
        <f t="shared" si="84"/>
        <v>0.80935912622016404</v>
      </c>
      <c r="G242" s="116">
        <f t="shared" si="85"/>
        <v>0.80935912622016404</v>
      </c>
      <c r="H242" s="119">
        <f t="shared" si="86"/>
        <v>1.5275078487758859e-003</v>
      </c>
      <c r="I242" s="119">
        <f t="shared" si="108"/>
        <v>0.20292853896443244</v>
      </c>
      <c r="K242" s="116">
        <f t="shared" si="87"/>
        <v>6.4900836020010528</v>
      </c>
      <c r="L242" s="116">
        <f t="shared" si="88"/>
        <v>5.8836425125576293</v>
      </c>
      <c r="M242" s="116">
        <f t="shared" si="89"/>
        <v>4.3233616764768197</v>
      </c>
      <c r="N242" s="116">
        <f t="shared" si="90"/>
        <v>4.6676793660353288</v>
      </c>
      <c r="O242" s="116">
        <f t="shared" si="91"/>
        <v>2.8292016628833419</v>
      </c>
      <c r="P242" s="116">
        <f t="shared" si="92"/>
        <v>4.2072987572834295</v>
      </c>
      <c r="Q242" s="116">
        <f t="shared" si="93"/>
        <v>2.509359126220164</v>
      </c>
      <c r="R242" s="116">
        <f t="shared" si="94"/>
        <v>2.9572336935792598</v>
      </c>
      <c r="S242" s="116">
        <f t="shared" si="95"/>
        <v>3.6475988602477449</v>
      </c>
      <c r="T242" s="116">
        <f t="shared" si="96"/>
        <v>3.6841323723878978</v>
      </c>
      <c r="W242" s="116">
        <f t="shared" si="97"/>
        <v>6.4900836020010528</v>
      </c>
      <c r="X242" s="113">
        <v>7.1900629078553564</v>
      </c>
      <c r="Y242" s="113">
        <v>3.9478823181617373</v>
      </c>
      <c r="Z242" s="113">
        <v>8.3323055799860644</v>
      </c>
      <c r="AC242" s="115"/>
      <c r="AE242" s="116">
        <f t="shared" si="98"/>
        <v>5.8836425125576293</v>
      </c>
      <c r="AF242" s="113">
        <v>6.6894721004618045</v>
      </c>
      <c r="AG242" s="113">
        <v>3.6123588409160527</v>
      </c>
      <c r="AH242" s="113">
        <v>7.3490965962950305</v>
      </c>
      <c r="AK242" s="115"/>
      <c r="AM242" s="116">
        <f t="shared" si="99"/>
        <v>4.3233616764768197</v>
      </c>
      <c r="AN242" s="113">
        <v>4.9184787578304761</v>
      </c>
      <c r="AO242" s="113">
        <v>1.862941879450533</v>
      </c>
      <c r="AP242" s="113">
        <v>6.7837814735031055</v>
      </c>
      <c r="AS242" s="115"/>
      <c r="AU242" s="116">
        <f t="shared" si="100"/>
        <v>4.6676793660353288</v>
      </c>
      <c r="AV242" s="113">
        <v>5.500591539095665</v>
      </c>
      <c r="AW242" s="113">
        <v>1.3584674019253324</v>
      </c>
      <c r="AX242" s="113">
        <v>7.1439791570849893</v>
      </c>
      <c r="BA242" s="115"/>
      <c r="BC242" s="116">
        <f t="shared" si="101"/>
        <v>2.8292016628833419</v>
      </c>
      <c r="BD242" s="113">
        <v>3.7207419344548733</v>
      </c>
      <c r="BE242" s="113">
        <v>0.33971388259572266</v>
      </c>
      <c r="BF242" s="113">
        <v>4.4271491715994289</v>
      </c>
      <c r="BI242" s="115"/>
      <c r="BK242" s="116">
        <f t="shared" si="102"/>
        <v>4.2072987572834295</v>
      </c>
      <c r="BL242" s="113">
        <v>5.4663438761242054</v>
      </c>
      <c r="BM242" s="113">
        <v>0.57574853212318899</v>
      </c>
      <c r="BN242" s="113">
        <v>6.579803863602895</v>
      </c>
      <c r="BS242" s="116">
        <f t="shared" si="103"/>
        <v>2.509359126220164</v>
      </c>
      <c r="BT242" s="113">
        <v>3.1757698407175372</v>
      </c>
      <c r="BU242" s="113">
        <v>0</v>
      </c>
      <c r="BV242" s="113">
        <v>4.3523075379429548</v>
      </c>
      <c r="CA242" s="116">
        <f t="shared" si="104"/>
        <v>2.9572336935792598</v>
      </c>
      <c r="CB242" s="113">
        <v>3.1933166512884532</v>
      </c>
      <c r="CC242" s="113">
        <v>0.45282246730844417</v>
      </c>
      <c r="CD242" s="113">
        <v>5.2255619621408824</v>
      </c>
      <c r="CI242" s="116">
        <f t="shared" si="105"/>
        <v>3.6475988602477449</v>
      </c>
      <c r="CJ242" s="113">
        <v>4.9234565581240046</v>
      </c>
      <c r="CK242" s="113">
        <v>0.63823996522564119</v>
      </c>
      <c r="CL242" s="113">
        <v>5.3811000573935894</v>
      </c>
      <c r="CQ242" s="116">
        <f t="shared" si="106"/>
        <v>3.6841323723878978</v>
      </c>
      <c r="CR242" s="113">
        <v>6.9514826018100573</v>
      </c>
      <c r="CS242" s="113">
        <v>1.2477411631395929</v>
      </c>
      <c r="CT242" s="113">
        <v>6.1205235816362027</v>
      </c>
      <c r="CY242" s="113">
        <v>45996</v>
      </c>
      <c r="CZ242" s="113">
        <v>9.5424999999999986</v>
      </c>
      <c r="DA242" s="113">
        <v>4.4000000000000004</v>
      </c>
    </row>
    <row r="243" spans="4:105">
      <c r="D243" s="115">
        <f t="shared" si="107"/>
        <v>242</v>
      </c>
      <c r="E243" s="116">
        <f t="shared" si="83"/>
        <v>2.5860745535350933</v>
      </c>
      <c r="F243" s="116">
        <f t="shared" si="84"/>
        <v>0.88607455353509335</v>
      </c>
      <c r="G243" s="116">
        <f t="shared" si="85"/>
        <v>0.88607455353509335</v>
      </c>
      <c r="H243" s="119">
        <f t="shared" si="86"/>
        <v>1.6722932889463276e-003</v>
      </c>
      <c r="I243" s="119">
        <f t="shared" si="108"/>
        <v>0.20913241365832705</v>
      </c>
      <c r="K243" s="116">
        <f t="shared" si="87"/>
        <v>5.0079236673561311</v>
      </c>
      <c r="L243" s="116">
        <f t="shared" si="88"/>
        <v>5.0629541785950556</v>
      </c>
      <c r="M243" s="116">
        <f t="shared" si="89"/>
        <v>3.5715143972449099</v>
      </c>
      <c r="N243" s="116">
        <f t="shared" si="90"/>
        <v>4.1589129685865425</v>
      </c>
      <c r="O243" s="116">
        <f t="shared" si="91"/>
        <v>2.9931481734087519</v>
      </c>
      <c r="P243" s="116">
        <f t="shared" si="92"/>
        <v>4.224571303031798</v>
      </c>
      <c r="Q243" s="116">
        <f t="shared" si="93"/>
        <v>2.5860745535350933</v>
      </c>
      <c r="R243" s="116">
        <f t="shared" si="94"/>
        <v>2.8596750051274156</v>
      </c>
      <c r="S243" s="116">
        <f t="shared" si="95"/>
        <v>4.3322949360674849</v>
      </c>
      <c r="T243" s="116">
        <f t="shared" si="96"/>
        <v>3.1147463458139653</v>
      </c>
      <c r="W243" s="116">
        <f t="shared" si="97"/>
        <v>5.0079236673561311</v>
      </c>
      <c r="X243" s="113">
        <v>7.7491401200348262</v>
      </c>
      <c r="Y243" s="113">
        <v>1.190731498463651</v>
      </c>
      <c r="Z243" s="113">
        <v>6.0838993835699169</v>
      </c>
      <c r="AC243" s="115"/>
      <c r="AE243" s="116">
        <f t="shared" si="98"/>
        <v>5.0629541785950556</v>
      </c>
      <c r="AF243" s="113">
        <v>7.0473876883954611</v>
      </c>
      <c r="AG243" s="113">
        <v>1.5407650004749092</v>
      </c>
      <c r="AH243" s="113">
        <v>6.600709846914798</v>
      </c>
      <c r="AK243" s="115"/>
      <c r="AM243" s="116">
        <f t="shared" si="99"/>
        <v>3.5715143972449099</v>
      </c>
      <c r="AN243" s="113">
        <v>5.0878361051273293</v>
      </c>
      <c r="AO243" s="113">
        <v>1.3356702919912624</v>
      </c>
      <c r="AP243" s="113">
        <v>5.8073585024985572</v>
      </c>
      <c r="AS243" s="115"/>
      <c r="AU243" s="116">
        <f t="shared" si="100"/>
        <v>4.1589129685865425</v>
      </c>
      <c r="AV243" s="113">
        <v>6.1330503844628286</v>
      </c>
      <c r="AW243" s="113">
        <v>0.4402185715642597</v>
      </c>
      <c r="AX243" s="113">
        <v>5.9034699497325391</v>
      </c>
      <c r="BA243" s="115"/>
      <c r="BC243" s="116">
        <f t="shared" si="101"/>
        <v>2.9931481734087519</v>
      </c>
      <c r="BD243" s="113">
        <v>4.981047140392886</v>
      </c>
      <c r="BE243" s="113">
        <v>0.33971388259572266</v>
      </c>
      <c r="BF243" s="113">
        <v>3.6586834972376483</v>
      </c>
      <c r="BI243" s="115"/>
      <c r="BK243" s="116">
        <f t="shared" si="102"/>
        <v>4.224571303031798</v>
      </c>
      <c r="BL243" s="113">
        <v>7.0339907165492574</v>
      </c>
      <c r="BM243" s="113">
        <v>0.58242081526366396</v>
      </c>
      <c r="BN243" s="113">
        <v>5.0573023772824737</v>
      </c>
      <c r="BS243" s="116">
        <f t="shared" si="103"/>
        <v>2.5860745535350933</v>
      </c>
      <c r="BT243" s="113">
        <v>4.1937731012937434</v>
      </c>
      <c r="BU243" s="113">
        <v>0</v>
      </c>
      <c r="BV243" s="113">
        <v>3.5644505593115361</v>
      </c>
      <c r="CA243" s="116">
        <f t="shared" si="104"/>
        <v>2.8596750051274156</v>
      </c>
      <c r="CB243" s="113">
        <v>4.2167642498089561</v>
      </c>
      <c r="CC243" s="113">
        <v>0.23681711125154267</v>
      </c>
      <c r="CD243" s="113">
        <v>4.1254436543217485</v>
      </c>
      <c r="CI243" s="116">
        <f t="shared" si="105"/>
        <v>4.3322949360674849</v>
      </c>
      <c r="CJ243" s="113">
        <v>7.4211432206020742</v>
      </c>
      <c r="CK243" s="113">
        <v>0.67923370096266622</v>
      </c>
      <c r="CL243" s="113">
        <v>4.896507886637715</v>
      </c>
      <c r="CQ243" s="116">
        <f t="shared" si="106"/>
        <v>3.1147463458139653</v>
      </c>
      <c r="CR243" s="113">
        <v>9.1003467921447498</v>
      </c>
      <c r="CS243" s="113">
        <v>1.2837529941822203</v>
      </c>
      <c r="CT243" s="113">
        <v>4.9457396974457106</v>
      </c>
      <c r="CY243" s="113">
        <v>45997</v>
      </c>
      <c r="CZ243" s="113">
        <v>9.3154166666666658</v>
      </c>
      <c r="DA243" s="113">
        <v>6.2</v>
      </c>
    </row>
    <row r="244" spans="4:105">
      <c r="D244" s="115">
        <f t="shared" si="107"/>
        <v>243</v>
      </c>
      <c r="E244" s="116">
        <f t="shared" si="83"/>
        <v>2.6492916941792521</v>
      </c>
      <c r="F244" s="116">
        <f t="shared" si="84"/>
        <v>0.94929169417925219</v>
      </c>
      <c r="G244" s="116">
        <f t="shared" si="85"/>
        <v>0.94929169417925219</v>
      </c>
      <c r="H244" s="119">
        <f t="shared" si="86"/>
        <v>1.7916033398035955e-003</v>
      </c>
      <c r="I244" s="119">
        <f t="shared" si="108"/>
        <v>0.21424469984103528</v>
      </c>
      <c r="K244" s="116">
        <f t="shared" si="87"/>
        <v>4.986865210936128</v>
      </c>
      <c r="L244" s="116">
        <f t="shared" si="88"/>
        <v>5.4028666390962838</v>
      </c>
      <c r="M244" s="116">
        <f t="shared" si="89"/>
        <v>3.9041649101647375</v>
      </c>
      <c r="N244" s="116">
        <f t="shared" si="90"/>
        <v>4.5262283578857785</v>
      </c>
      <c r="O244" s="116">
        <f t="shared" si="91"/>
        <v>2.8238588820797617</v>
      </c>
      <c r="P244" s="116">
        <f t="shared" si="92"/>
        <v>4.3580799294376211</v>
      </c>
      <c r="Q244" s="116">
        <f t="shared" si="93"/>
        <v>2.6492916941792521</v>
      </c>
      <c r="R244" s="116">
        <f t="shared" si="94"/>
        <v>3.3271053907595252</v>
      </c>
      <c r="S244" s="116">
        <f t="shared" si="95"/>
        <v>4.157927002466324</v>
      </c>
      <c r="T244" s="116">
        <f t="shared" si="96"/>
        <v>3.7540060835381546</v>
      </c>
      <c r="W244" s="116">
        <f t="shared" si="97"/>
        <v>4.986865210936128</v>
      </c>
      <c r="X244" s="113">
        <v>7.8869672198587857</v>
      </c>
      <c r="Y244" s="113">
        <v>0.23549430444403699</v>
      </c>
      <c r="Z244" s="113">
        <v>6.838134108505562</v>
      </c>
      <c r="AC244" s="115"/>
      <c r="AE244" s="116">
        <f t="shared" si="98"/>
        <v>5.4028666390962838</v>
      </c>
      <c r="AF244" s="113">
        <v>7.6762325746067201</v>
      </c>
      <c r="AG244" s="113">
        <v>1.3815983418577651</v>
      </c>
      <c r="AH244" s="113">
        <v>7.150769000824365</v>
      </c>
      <c r="AK244" s="115"/>
      <c r="AM244" s="116">
        <f t="shared" si="99"/>
        <v>3.9041649101647375</v>
      </c>
      <c r="AN244" s="113">
        <v>6.0997918804316944</v>
      </c>
      <c r="AO244" s="113">
        <v>1.412965826664222</v>
      </c>
      <c r="AP244" s="113">
        <v>6.3953639936652529</v>
      </c>
      <c r="AS244" s="115"/>
      <c r="AU244" s="116">
        <f t="shared" si="100"/>
        <v>4.5262283578857785</v>
      </c>
      <c r="AV244" s="113">
        <v>5.5489503478473212</v>
      </c>
      <c r="AW244" s="113">
        <v>0.96329569091094724</v>
      </c>
      <c r="AX244" s="113">
        <v>7.0664390348990684</v>
      </c>
      <c r="BA244" s="115"/>
      <c r="BC244" s="116">
        <f t="shared" si="101"/>
        <v>2.8238588820797617</v>
      </c>
      <c r="BD244" s="113">
        <v>3.7207419344548733</v>
      </c>
      <c r="BE244" s="113">
        <v>0.57907639329241944</v>
      </c>
      <c r="BF244" s="113">
        <v>4.1717583184919924</v>
      </c>
      <c r="BI244" s="115"/>
      <c r="BK244" s="116">
        <f t="shared" si="102"/>
        <v>4.3580799294376211</v>
      </c>
      <c r="BL244" s="113">
        <v>6.3866333025769064</v>
      </c>
      <c r="BM244" s="113">
        <v>0.87546869045997011</v>
      </c>
      <c r="BN244" s="113">
        <v>5.8121377952759881</v>
      </c>
      <c r="BS244" s="116">
        <f t="shared" si="103"/>
        <v>2.6492916941792521</v>
      </c>
      <c r="BT244" s="113">
        <v>4.1937731012937434</v>
      </c>
      <c r="BU244" s="113">
        <v>0.22897511489741706</v>
      </c>
      <c r="BV244" s="113">
        <v>3.5251268663465956</v>
      </c>
      <c r="CA244" s="116">
        <f t="shared" si="104"/>
        <v>3.3271053907595252</v>
      </c>
      <c r="CB244" s="113">
        <v>3.61477095294123</v>
      </c>
      <c r="CC244" s="113">
        <v>0.49526287752610543</v>
      </c>
      <c r="CD244" s="113">
        <v>5.8712823418112405</v>
      </c>
      <c r="CI244" s="116">
        <f t="shared" si="105"/>
        <v>4.157927002466324</v>
      </c>
      <c r="CJ244" s="113">
        <v>5.5611860814480458</v>
      </c>
      <c r="CK244" s="113">
        <v>1.7723709407803137</v>
      </c>
      <c r="CL244" s="113">
        <v>5.1402239851706124</v>
      </c>
      <c r="CQ244" s="116">
        <f t="shared" si="106"/>
        <v>3.7540060835381546</v>
      </c>
      <c r="CR244" s="113">
        <v>7.8000275873038598</v>
      </c>
      <c r="CS244" s="113">
        <v>1.6857674590941578</v>
      </c>
      <c r="CT244" s="113">
        <v>5.8222447079821515</v>
      </c>
      <c r="CY244" s="113">
        <v>45998</v>
      </c>
      <c r="CZ244" s="113">
        <v>9.5424999999999986</v>
      </c>
      <c r="DA244" s="113">
        <v>8.6</v>
      </c>
    </row>
    <row r="245" spans="4:105">
      <c r="D245" s="115">
        <f t="shared" si="107"/>
        <v>244</v>
      </c>
      <c r="E245" s="116">
        <f t="shared" si="83"/>
        <v>2.6799704527972463</v>
      </c>
      <c r="F245" s="116">
        <f t="shared" si="84"/>
        <v>0.97997045279724637</v>
      </c>
      <c r="G245" s="116">
        <f t="shared" si="85"/>
        <v>0.97997045279724637</v>
      </c>
      <c r="H245" s="119">
        <f t="shared" si="86"/>
        <v>1.8495035265829059e-003</v>
      </c>
      <c r="I245" s="119">
        <f t="shared" ref="I245:I274" si="109">E245/MAX(E$245:E$274)</f>
        <v>0.46041005562045351</v>
      </c>
      <c r="K245" s="116">
        <f t="shared" si="87"/>
        <v>5.9236274320308864</v>
      </c>
      <c r="L245" s="116">
        <f t="shared" si="88"/>
        <v>5.5967909589636209</v>
      </c>
      <c r="M245" s="116">
        <f t="shared" si="89"/>
        <v>4.3181156024092511</v>
      </c>
      <c r="N245" s="116">
        <f t="shared" si="90"/>
        <v>5.5011183766963017</v>
      </c>
      <c r="O245" s="116">
        <f t="shared" si="91"/>
        <v>3.0881882046806894</v>
      </c>
      <c r="P245" s="116">
        <f t="shared" si="92"/>
        <v>4.9062764912323962</v>
      </c>
      <c r="Q245" s="116">
        <f t="shared" si="93"/>
        <v>2.6799704527972463</v>
      </c>
      <c r="R245" s="116">
        <f t="shared" si="94"/>
        <v>3.3708485025246886</v>
      </c>
      <c r="S245" s="116">
        <f t="shared" si="95"/>
        <v>3.8569012394484923</v>
      </c>
      <c r="T245" s="116">
        <f t="shared" si="96"/>
        <v>3.7591424302990428</v>
      </c>
      <c r="W245" s="116">
        <f t="shared" si="97"/>
        <v>5.9236274320308864</v>
      </c>
      <c r="X245" s="113">
        <v>7.4211432206020742</v>
      </c>
      <c r="Y245" s="113">
        <v>2.8161989951395592</v>
      </c>
      <c r="Z245" s="113">
        <v>7.5335400803510257</v>
      </c>
      <c r="AC245" s="115"/>
      <c r="AE245" s="116">
        <f t="shared" si="98"/>
        <v>5.5967909589636209</v>
      </c>
      <c r="AF245" s="113">
        <v>5.9358087893152165</v>
      </c>
      <c r="AG245" s="113">
        <v>2.9223285217091979</v>
      </c>
      <c r="AH245" s="113">
        <v>7.932235565866451</v>
      </c>
      <c r="AK245" s="115"/>
      <c r="AM245" s="116">
        <f t="shared" si="99"/>
        <v>4.3181156024092511</v>
      </c>
      <c r="AN245" s="113">
        <v>5.8410003661550753</v>
      </c>
      <c r="AO245" s="113">
        <v>2.1433166972345719</v>
      </c>
      <c r="AP245" s="113">
        <v>6.4929145075839303</v>
      </c>
      <c r="AS245" s="115"/>
      <c r="AU245" s="116">
        <f t="shared" si="100"/>
        <v>5.5011183766963017</v>
      </c>
      <c r="AV245" s="113">
        <v>7.5427194713150429</v>
      </c>
      <c r="AW245" s="113">
        <v>1.453034448818997</v>
      </c>
      <c r="AX245" s="113">
        <v>7.5076012099548635</v>
      </c>
      <c r="BA245" s="115"/>
      <c r="BC245" s="116">
        <f t="shared" si="101"/>
        <v>3.0881882046806894</v>
      </c>
      <c r="BD245" s="113">
        <v>3.9844342544394853</v>
      </c>
      <c r="BE245" s="113">
        <v>0.73721538663517938</v>
      </c>
      <c r="BF245" s="113">
        <v>4.542914972967405</v>
      </c>
      <c r="BI245" s="115"/>
      <c r="BK245" s="116">
        <f t="shared" si="102"/>
        <v>4.9062764912323962</v>
      </c>
      <c r="BL245" s="113">
        <v>6.8808346548879982</v>
      </c>
      <c r="BM245" s="113">
        <v>0.61327713697708586</v>
      </c>
      <c r="BN245" s="113">
        <v>7.2247176818321055</v>
      </c>
      <c r="BS245" s="116">
        <f t="shared" si="103"/>
        <v>2.6799704527972463</v>
      </c>
      <c r="BT245" s="113">
        <v>3.2823043720826699</v>
      </c>
      <c r="BU245" s="113">
        <v>0</v>
      </c>
      <c r="BV245" s="113">
        <v>4.75760698630907</v>
      </c>
      <c r="CA245" s="116">
        <f t="shared" si="104"/>
        <v>3.3708485025246886</v>
      </c>
      <c r="CB245" s="113">
        <v>3.3918907367515527</v>
      </c>
      <c r="CC245" s="113">
        <v>1.2800904523361634</v>
      </c>
      <c r="CD245" s="113">
        <v>5.4405643184863504</v>
      </c>
      <c r="CI245" s="116">
        <f t="shared" si="105"/>
        <v>3.8569012394484923</v>
      </c>
      <c r="CJ245" s="113">
        <v>5.0601170997707472</v>
      </c>
      <c r="CK245" s="113">
        <v>1.2176368840454992</v>
      </c>
      <c r="CL245" s="113">
        <v>5.2929497345292296</v>
      </c>
      <c r="CQ245" s="116">
        <f t="shared" si="106"/>
        <v>3.7591424302990428</v>
      </c>
      <c r="CR245" s="113">
        <v>7.7154974896517885</v>
      </c>
      <c r="CS245" s="113">
        <v>1.3738506893845024</v>
      </c>
      <c r="CT245" s="113">
        <v>6.1444341712135833</v>
      </c>
      <c r="CY245" s="113">
        <v>45999</v>
      </c>
      <c r="CZ245" s="113">
        <v>10.3025</v>
      </c>
      <c r="DA245" s="113">
        <v>9.9</v>
      </c>
    </row>
    <row r="246" spans="4:105">
      <c r="D246" s="115">
        <f t="shared" si="107"/>
        <v>245</v>
      </c>
      <c r="E246" s="116">
        <f t="shared" si="83"/>
        <v>2.4292888083387321</v>
      </c>
      <c r="F246" s="116">
        <f t="shared" si="84"/>
        <v>0.72928880833873211</v>
      </c>
      <c r="G246" s="116">
        <f t="shared" si="85"/>
        <v>0.72928880833873211</v>
      </c>
      <c r="H246" s="119">
        <f t="shared" si="86"/>
        <v>1.3763907055256881e-003</v>
      </c>
      <c r="I246" s="119">
        <f t="shared" si="109"/>
        <v>0.41734377862187533</v>
      </c>
      <c r="K246" s="116">
        <f t="shared" si="87"/>
        <v>6.2614130759546383</v>
      </c>
      <c r="L246" s="116">
        <f t="shared" si="88"/>
        <v>5.5130751313597388</v>
      </c>
      <c r="M246" s="116">
        <f t="shared" si="89"/>
        <v>4.5400421573326328</v>
      </c>
      <c r="N246" s="116">
        <f t="shared" si="90"/>
        <v>6.446455223120207</v>
      </c>
      <c r="O246" s="116">
        <f t="shared" si="91"/>
        <v>3.14071697111341</v>
      </c>
      <c r="P246" s="116">
        <f t="shared" si="92"/>
        <v>4.413019323563045</v>
      </c>
      <c r="Q246" s="116">
        <f t="shared" si="93"/>
        <v>2.4292888083387321</v>
      </c>
      <c r="R246" s="116">
        <f t="shared" si="94"/>
        <v>3.8781958371358072</v>
      </c>
      <c r="S246" s="116">
        <f t="shared" si="95"/>
        <v>4.4467589657903872</v>
      </c>
      <c r="T246" s="116">
        <f t="shared" si="96"/>
        <v>4.2946542604964817</v>
      </c>
      <c r="W246" s="116">
        <f t="shared" si="97"/>
        <v>6.2614130759546383</v>
      </c>
      <c r="X246" s="113">
        <v>9.2489679245952079</v>
      </c>
      <c r="Y246" s="113">
        <v>1.7921266332706285</v>
      </c>
      <c r="Z246" s="113">
        <v>7.7431446699980766</v>
      </c>
      <c r="AC246" s="115"/>
      <c r="AE246" s="116">
        <f t="shared" si="98"/>
        <v>5.5130751313597388</v>
      </c>
      <c r="AF246" s="113">
        <v>5.8712823418112405</v>
      </c>
      <c r="AG246" s="113">
        <v>3.2013392633412607</v>
      </c>
      <c r="AH246" s="113">
        <v>7.4666037889267169</v>
      </c>
      <c r="AK246" s="115"/>
      <c r="AM246" s="116">
        <f t="shared" si="99"/>
        <v>4.5400421573326328</v>
      </c>
      <c r="AN246" s="113">
        <v>7.9283111494448937</v>
      </c>
      <c r="AO246" s="113">
        <v>2.7544040447052507</v>
      </c>
      <c r="AP246" s="113">
        <v>6.3256802699600154</v>
      </c>
      <c r="AS246" s="115"/>
      <c r="AU246" s="116">
        <f t="shared" si="100"/>
        <v>6.446455223120207</v>
      </c>
      <c r="AV246" s="113">
        <v>10.026307813898153</v>
      </c>
      <c r="AW246" s="113">
        <v>2.6030208933924794</v>
      </c>
      <c r="AX246" s="113">
        <v>6.7100369620699896</v>
      </c>
      <c r="BA246" s="115"/>
      <c r="BC246" s="116">
        <f t="shared" si="101"/>
        <v>3.14071697111341</v>
      </c>
      <c r="BD246" s="113">
        <v>5.0374525277431754</v>
      </c>
      <c r="BE246" s="113">
        <v>0.76766470949758547</v>
      </c>
      <c r="BF246" s="113">
        <v>3.6170336760994695</v>
      </c>
      <c r="BI246" s="115"/>
      <c r="BK246" s="116">
        <f t="shared" si="102"/>
        <v>4.413019323563045</v>
      </c>
      <c r="BL246" s="113">
        <v>6.5435924410048756</v>
      </c>
      <c r="BM246" s="113">
        <v>1.0943358630749629</v>
      </c>
      <c r="BN246" s="113">
        <v>5.601129666609296</v>
      </c>
      <c r="BS246" s="116">
        <f t="shared" si="103"/>
        <v>2.4292888083387321</v>
      </c>
      <c r="BT246" s="113">
        <v>2.9596050315664741</v>
      </c>
      <c r="BU246" s="113">
        <v>0</v>
      </c>
      <c r="BV246" s="113">
        <v>4.328261393449722</v>
      </c>
      <c r="CA246" s="116">
        <f t="shared" si="104"/>
        <v>3.8781958371358072</v>
      </c>
      <c r="CB246" s="113">
        <v>3.694661559495664</v>
      </c>
      <c r="CC246" s="113">
        <v>2.1643048358613104</v>
      </c>
      <c r="CD246" s="113">
        <v>5.7756211160504476</v>
      </c>
      <c r="CI246" s="116">
        <f t="shared" si="105"/>
        <v>4.4467589657903872</v>
      </c>
      <c r="CJ246" s="113">
        <v>4.7789994831168174</v>
      </c>
      <c r="CK246" s="113">
        <v>2.9111223539910758</v>
      </c>
      <c r="CL246" s="113">
        <v>5.6501550602632689</v>
      </c>
      <c r="CQ246" s="116">
        <f t="shared" si="106"/>
        <v>4.2946542604964817</v>
      </c>
      <c r="CR246" s="113">
        <v>5.7756211160504476</v>
      </c>
      <c r="CS246" s="113">
        <v>2.1674153045496314</v>
      </c>
      <c r="CT246" s="113">
        <v>6.4218932164433324</v>
      </c>
      <c r="CY246" s="113">
        <v>46000</v>
      </c>
      <c r="CZ246" s="113">
        <v>10.541666666666666</v>
      </c>
      <c r="DA246" s="113">
        <v>8.3000000000000007</v>
      </c>
    </row>
    <row r="247" spans="4:105">
      <c r="D247" s="115">
        <f t="shared" si="107"/>
        <v>246</v>
      </c>
      <c r="E247" s="116">
        <f t="shared" si="83"/>
        <v>3.2088802125375495</v>
      </c>
      <c r="F247" s="116">
        <f t="shared" si="84"/>
        <v>1.5088802125375496</v>
      </c>
      <c r="G247" s="116">
        <f t="shared" si="85"/>
        <v>1.5088802125375496</v>
      </c>
      <c r="H247" s="119">
        <f t="shared" si="86"/>
        <v>2.8477177718099502e-003</v>
      </c>
      <c r="I247" s="119">
        <f t="shared" si="109"/>
        <v>0.55127500215225655</v>
      </c>
      <c r="K247" s="116">
        <f t="shared" si="87"/>
        <v>6.9000344667193163</v>
      </c>
      <c r="L247" s="116">
        <f t="shared" si="88"/>
        <v>6.5073931959679783</v>
      </c>
      <c r="M247" s="116">
        <f t="shared" si="89"/>
        <v>6.1284919968410758</v>
      </c>
      <c r="N247" s="116">
        <f t="shared" si="90"/>
        <v>7.0007626026863035</v>
      </c>
      <c r="O247" s="116">
        <f t="shared" si="91"/>
        <v>3.34029663244511</v>
      </c>
      <c r="P247" s="116">
        <f t="shared" si="92"/>
        <v>3.5461144309651296</v>
      </c>
      <c r="Q247" s="116">
        <f t="shared" si="93"/>
        <v>3.2088802125375495</v>
      </c>
      <c r="R247" s="116">
        <f t="shared" si="94"/>
        <v>4.0533908416672517</v>
      </c>
      <c r="S247" s="116">
        <f t="shared" si="95"/>
        <v>5.3952504762157671</v>
      </c>
      <c r="T247" s="116">
        <f t="shared" si="96"/>
        <v>4.6340844338721547</v>
      </c>
      <c r="W247" s="116">
        <f t="shared" si="97"/>
        <v>6.9000344667193163</v>
      </c>
      <c r="X247" s="113">
        <v>7.2019255800524933</v>
      </c>
      <c r="Y247" s="113">
        <v>4.8314805008789454</v>
      </c>
      <c r="Z247" s="113">
        <v>8.6666973192265111</v>
      </c>
      <c r="AC247" s="115"/>
      <c r="AE247" s="116">
        <f t="shared" si="98"/>
        <v>6.5073931959679783</v>
      </c>
      <c r="AF247" s="113">
        <v>5.2255619621408824</v>
      </c>
      <c r="AG247" s="113">
        <v>3.7255360931698625</v>
      </c>
      <c r="AH247" s="113">
        <v>10.57108153259319</v>
      </c>
      <c r="AK247" s="115"/>
      <c r="AM247" s="116">
        <f t="shared" si="99"/>
        <v>6.1284919968410758</v>
      </c>
      <c r="AN247" s="113">
        <v>4.9777358592844774</v>
      </c>
      <c r="AO247" s="113">
        <v>3.7875334627572927</v>
      </c>
      <c r="AP247" s="113">
        <v>8.469450530924858</v>
      </c>
      <c r="AS247" s="115"/>
      <c r="AU247" s="116">
        <f t="shared" si="100"/>
        <v>7.0007626026863035</v>
      </c>
      <c r="AV247" s="113">
        <v>7.9714722890146721</v>
      </c>
      <c r="AW247" s="113">
        <v>4.1254436543217485</v>
      </c>
      <c r="AX247" s="113">
        <v>8.905371864722488</v>
      </c>
      <c r="BA247" s="115"/>
      <c r="BC247" s="116">
        <f t="shared" si="101"/>
        <v>3.34029663244511</v>
      </c>
      <c r="BD247" s="113">
        <v>4.3526218965784258</v>
      </c>
      <c r="BE247" s="113">
        <v>1.6260815543278435</v>
      </c>
      <c r="BF247" s="113">
        <v>4.0421864464290609</v>
      </c>
      <c r="BI247" s="115"/>
      <c r="BK247" s="116">
        <f t="shared" si="102"/>
        <v>3.5461144309651296</v>
      </c>
      <c r="BL247" s="113">
        <v>4.6788804618064583</v>
      </c>
      <c r="BM247" s="113">
        <v>1.5759700485251322</v>
      </c>
      <c r="BN247" s="113">
        <v>4.3834927825637973</v>
      </c>
      <c r="BS247" s="116">
        <f t="shared" si="103"/>
        <v>3.2088802125375495</v>
      </c>
      <c r="BT247" s="113">
        <v>2.4482539433188575</v>
      </c>
      <c r="BU247" s="113">
        <v>1.0240723618689305</v>
      </c>
      <c r="BV247" s="113">
        <v>6.1543143324248604</v>
      </c>
      <c r="CA247" s="116">
        <f t="shared" si="104"/>
        <v>4.0533908416672517</v>
      </c>
      <c r="CB247" s="113">
        <v>2.7502957695478325</v>
      </c>
      <c r="CC247" s="113">
        <v>2.7654088107135988</v>
      </c>
      <c r="CD247" s="113">
        <v>6.6444679447403248</v>
      </c>
      <c r="CI247" s="116">
        <f t="shared" si="105"/>
        <v>5.3952504762157671</v>
      </c>
      <c r="CJ247" s="113">
        <v>4.8051785437313672</v>
      </c>
      <c r="CK247" s="113">
        <v>2.9111223539910758</v>
      </c>
      <c r="CL247" s="113">
        <v>8.469450530924858</v>
      </c>
      <c r="CQ247" s="116">
        <f t="shared" si="106"/>
        <v>4.6340844338721547</v>
      </c>
      <c r="CR247" s="113">
        <v>6.4304520886504077</v>
      </c>
      <c r="CS247" s="113">
        <v>1.9591108347421196</v>
      </c>
      <c r="CT247" s="113">
        <v>7.3090580330021906</v>
      </c>
      <c r="CY247" s="113">
        <v>46001</v>
      </c>
      <c r="CZ247" s="113">
        <v>9.8370833333333323</v>
      </c>
      <c r="DA247" s="113">
        <v>7.2</v>
      </c>
    </row>
    <row r="248" spans="4:105">
      <c r="D248" s="115">
        <f t="shared" si="107"/>
        <v>247</v>
      </c>
      <c r="E248" s="116">
        <f t="shared" si="83"/>
        <v>1.5037274181791516</v>
      </c>
      <c r="F248" s="116">
        <f t="shared" si="84"/>
        <v>-0.19627258182084839</v>
      </c>
      <c r="G248" s="116" t="str">
        <f t="shared" si="85"/>
        <v/>
      </c>
      <c r="H248" s="119" t="str">
        <f t="shared" si="86"/>
        <v/>
      </c>
      <c r="I248" s="119">
        <f t="shared" si="109"/>
        <v>0.25833539452617338</v>
      </c>
      <c r="K248" s="116">
        <f t="shared" si="87"/>
        <v>4.4673371614124626</v>
      </c>
      <c r="L248" s="116">
        <f t="shared" si="88"/>
        <v>4.484329613295996</v>
      </c>
      <c r="M248" s="116">
        <f t="shared" si="89"/>
        <v>5.0549177875555218</v>
      </c>
      <c r="N248" s="116">
        <f t="shared" si="90"/>
        <v>4.122686808994942</v>
      </c>
      <c r="O248" s="116">
        <f t="shared" si="91"/>
        <v>2.7205191047886097</v>
      </c>
      <c r="P248" s="116">
        <f t="shared" si="92"/>
        <v>2.6565489279093746</v>
      </c>
      <c r="Q248" s="116">
        <f t="shared" si="93"/>
        <v>1.5037274181791516</v>
      </c>
      <c r="R248" s="116">
        <f t="shared" si="94"/>
        <v>3.0009772496172658</v>
      </c>
      <c r="S248" s="116">
        <f t="shared" si="95"/>
        <v>3.8221158706675618</v>
      </c>
      <c r="T248" s="116">
        <f t="shared" si="96"/>
        <v>3.9412258060922838</v>
      </c>
      <c r="W248" s="116">
        <f t="shared" si="97"/>
        <v>4.4673371614124626</v>
      </c>
      <c r="X248" s="113">
        <v>4.281262144295555</v>
      </c>
      <c r="Y248" s="113">
        <v>4.3043294276093329</v>
      </c>
      <c r="Z248" s="113">
        <v>4.8164199123324991</v>
      </c>
      <c r="AC248" s="115"/>
      <c r="AE248" s="116">
        <f t="shared" si="98"/>
        <v>4.484329613295996</v>
      </c>
      <c r="AF248" s="113">
        <v>3.6041503712727563</v>
      </c>
      <c r="AG248" s="113">
        <v>3.9621030202088434</v>
      </c>
      <c r="AH248" s="113">
        <v>5.8867354484063883</v>
      </c>
      <c r="AK248" s="115"/>
      <c r="AM248" s="116">
        <f t="shared" si="99"/>
        <v>5.0549177875555218</v>
      </c>
      <c r="AN248" s="113">
        <v>2.8006397251733492</v>
      </c>
      <c r="AO248" s="113">
        <v>3.7144715814457903</v>
      </c>
      <c r="AP248" s="113">
        <v>6.3953639936652529</v>
      </c>
      <c r="AS248" s="115"/>
      <c r="AU248" s="116">
        <f t="shared" si="100"/>
        <v>4.122686808994942</v>
      </c>
      <c r="AV248" s="113">
        <v>3.3467110590389875</v>
      </c>
      <c r="AW248" s="113">
        <v>2.4488885434276493</v>
      </c>
      <c r="AX248" s="113">
        <v>6.5724608245181901</v>
      </c>
      <c r="BA248" s="115"/>
      <c r="BC248" s="116">
        <f t="shared" si="101"/>
        <v>2.7205191047886097</v>
      </c>
      <c r="BD248" s="113">
        <v>1.9865515802342824</v>
      </c>
      <c r="BE248" s="113">
        <v>1.5264991039521485</v>
      </c>
      <c r="BF248" s="113">
        <v>4.6485066301793996</v>
      </c>
      <c r="BI248" s="115"/>
      <c r="BK248" s="116">
        <f t="shared" si="102"/>
        <v>2.6565489279093746</v>
      </c>
      <c r="BL248" s="113">
        <v>2.2387208043506215</v>
      </c>
      <c r="BM248" s="113">
        <v>1.4977118265459242</v>
      </c>
      <c r="BN248" s="113">
        <v>4.2332141528315779</v>
      </c>
      <c r="BS248" s="116">
        <f t="shared" si="103"/>
        <v>1.5037274181791516</v>
      </c>
      <c r="BT248" s="113">
        <v>0.23417785405169014</v>
      </c>
      <c r="BU248" s="113">
        <v>0.45795022979483413</v>
      </c>
      <c r="BV248" s="113">
        <v>3.8190541706909307</v>
      </c>
      <c r="CA248" s="116">
        <f t="shared" si="104"/>
        <v>3.0009772496172658</v>
      </c>
      <c r="CB248" s="113">
        <v>1.2381571938152636</v>
      </c>
      <c r="CC248" s="113">
        <v>3.0892717468052191</v>
      </c>
      <c r="CD248" s="113">
        <v>4.6755028082313155</v>
      </c>
      <c r="CI248" s="116">
        <f t="shared" si="105"/>
        <v>3.8221158706675618</v>
      </c>
      <c r="CJ248" s="113">
        <v>2.0143582093409114</v>
      </c>
      <c r="CK248" s="113">
        <v>3.021537314011367</v>
      </c>
      <c r="CL248" s="113">
        <v>6.4304520886504077</v>
      </c>
      <c r="CQ248" s="116">
        <f t="shared" si="106"/>
        <v>3.9412258060922838</v>
      </c>
      <c r="CR248" s="113">
        <v>2.4352737680909984</v>
      </c>
      <c r="CS248" s="113">
        <v>1.8318009191793365</v>
      </c>
      <c r="CT248" s="113">
        <v>6.0506506930052311</v>
      </c>
      <c r="CY248" s="113">
        <v>46002</v>
      </c>
      <c r="CZ248" s="113">
        <v>10.123333333333335</v>
      </c>
      <c r="DA248" s="113">
        <v>9.4</v>
      </c>
    </row>
    <row r="249" spans="4:105">
      <c r="D249" s="115">
        <f t="shared" si="107"/>
        <v>248</v>
      </c>
      <c r="E249" s="116">
        <f t="shared" si="83"/>
        <v>1.8888704289212559</v>
      </c>
      <c r="F249" s="116">
        <f t="shared" si="84"/>
        <v>0.18887042892125594</v>
      </c>
      <c r="G249" s="116">
        <f t="shared" si="85"/>
        <v>0.18887042892125594</v>
      </c>
      <c r="H249" s="119">
        <f t="shared" si="86"/>
        <v>3.5645618024501981e-004</v>
      </c>
      <c r="I249" s="119">
        <f t="shared" si="109"/>
        <v>0.32450168931219153</v>
      </c>
      <c r="K249" s="116">
        <f t="shared" si="87"/>
        <v>4.8632363091202135</v>
      </c>
      <c r="L249" s="116">
        <f t="shared" si="88"/>
        <v>4.0872569377883323</v>
      </c>
      <c r="M249" s="116">
        <f t="shared" si="89"/>
        <v>6.2820250953512469</v>
      </c>
      <c r="N249" s="116">
        <f t="shared" si="90"/>
        <v>4.8816338459080013</v>
      </c>
      <c r="O249" s="116">
        <f t="shared" si="91"/>
        <v>1.803284510386389</v>
      </c>
      <c r="P249" s="116">
        <f t="shared" si="92"/>
        <v>2.7207689190260052</v>
      </c>
      <c r="Q249" s="116">
        <f t="shared" si="93"/>
        <v>1.8888704289212559</v>
      </c>
      <c r="R249" s="116">
        <f t="shared" si="94"/>
        <v>3.7866506482023623</v>
      </c>
      <c r="S249" s="116">
        <f t="shared" si="95"/>
        <v>4.1575972167898563</v>
      </c>
      <c r="T249" s="116">
        <f t="shared" si="96"/>
        <v>4.4052493252305602</v>
      </c>
      <c r="W249" s="116">
        <f t="shared" si="97"/>
        <v>4.8632363091202135</v>
      </c>
      <c r="X249" s="113">
        <v>0.92625568805973524</v>
      </c>
      <c r="Y249" s="113">
        <v>8.1022671578528609</v>
      </c>
      <c r="Z249" s="113">
        <v>5.5611860814480458</v>
      </c>
      <c r="AC249" s="115"/>
      <c r="AE249" s="116">
        <f t="shared" si="98"/>
        <v>4.0872569377883323</v>
      </c>
      <c r="AF249" s="113">
        <v>1.366140425610725</v>
      </c>
      <c r="AG249" s="113">
        <v>6.2964826115489876</v>
      </c>
      <c r="AH249" s="113">
        <v>4.5991477762052844</v>
      </c>
      <c r="AK249" s="115"/>
      <c r="AM249" s="116">
        <f t="shared" si="99"/>
        <v>6.2820250953512469</v>
      </c>
      <c r="AN249" s="113">
        <v>1.6300741445192166</v>
      </c>
      <c r="AO249" s="113">
        <v>6.972352722310835</v>
      </c>
      <c r="AP249" s="113">
        <v>5.5916974683916587</v>
      </c>
      <c r="AS249" s="115"/>
      <c r="AU249" s="116">
        <f t="shared" si="100"/>
        <v>4.8816338459080013</v>
      </c>
      <c r="AV249" s="113">
        <v>1.2108620406824977</v>
      </c>
      <c r="AW249" s="113">
        <v>7.4657400547792792</v>
      </c>
      <c r="AX249" s="113">
        <v>5.9682994422622269</v>
      </c>
      <c r="BA249" s="115"/>
      <c r="BC249" s="116">
        <f t="shared" si="101"/>
        <v>1.803284510386389</v>
      </c>
      <c r="BD249" s="113">
        <v>0.73721538663517938</v>
      </c>
      <c r="BE249" s="113">
        <v>1.8753378105241389</v>
      </c>
      <c r="BF249" s="113">
        <v>2.797300333999849</v>
      </c>
      <c r="BI249" s="115"/>
      <c r="BK249" s="116">
        <f t="shared" si="102"/>
        <v>2.7207689190260052</v>
      </c>
      <c r="BL249" s="113">
        <v>0.84136008956000563</v>
      </c>
      <c r="BM249" s="113">
        <v>3.0641404166098956</v>
      </c>
      <c r="BN249" s="113">
        <v>4.2568062509081148</v>
      </c>
      <c r="BS249" s="116">
        <f t="shared" si="103"/>
        <v>1.8888704289212559</v>
      </c>
      <c r="BT249" s="113">
        <v>0.23156392201493381</v>
      </c>
      <c r="BU249" s="113">
        <v>3.4539958546444129</v>
      </c>
      <c r="BV249" s="113">
        <v>1.9810515101044217</v>
      </c>
      <c r="CA249" s="116">
        <f t="shared" si="104"/>
        <v>3.7866506482023623</v>
      </c>
      <c r="CB249" s="113">
        <v>1.2244442717138246</v>
      </c>
      <c r="CC249" s="113">
        <v>7.2083007425455126</v>
      </c>
      <c r="CD249" s="113">
        <v>2.927206930347749</v>
      </c>
      <c r="CI249" s="116">
        <f t="shared" si="105"/>
        <v>4.1575972167898563</v>
      </c>
      <c r="CJ249" s="113">
        <v>2.5040036770047736</v>
      </c>
      <c r="CK249" s="113">
        <v>5.6639079274499231</v>
      </c>
      <c r="CL249" s="113">
        <v>4.3048800459148717</v>
      </c>
      <c r="CQ249" s="116">
        <f t="shared" si="106"/>
        <v>4.4052493252305602</v>
      </c>
      <c r="CR249" s="113">
        <v>1.6577197787607989</v>
      </c>
      <c r="CS249" s="113">
        <v>4.2866333944691437</v>
      </c>
      <c r="CT249" s="113">
        <v>4.5238652559919759</v>
      </c>
      <c r="CY249" s="113">
        <v>46003</v>
      </c>
      <c r="CZ249" s="113">
        <v>10.410833333333334</v>
      </c>
      <c r="DA249" s="113">
        <v>8.6999999999999993</v>
      </c>
    </row>
    <row r="250" spans="4:105">
      <c r="D250" s="115">
        <f t="shared" si="107"/>
        <v>249</v>
      </c>
      <c r="E250" s="116">
        <f t="shared" si="83"/>
        <v>1.8046045771414754</v>
      </c>
      <c r="F250" s="116">
        <f t="shared" si="84"/>
        <v>0.10460457714147542</v>
      </c>
      <c r="G250" s="116">
        <f t="shared" si="85"/>
        <v>0.10460457714147542</v>
      </c>
      <c r="H250" s="119">
        <f t="shared" si="86"/>
        <v>1.9742078321610397e-004</v>
      </c>
      <c r="I250" s="119">
        <f t="shared" si="109"/>
        <v>0.3100250948167787</v>
      </c>
      <c r="K250" s="116">
        <f t="shared" si="87"/>
        <v>5.4020838930439767</v>
      </c>
      <c r="L250" s="116">
        <f t="shared" si="88"/>
        <v>5.3941254583926792</v>
      </c>
      <c r="M250" s="116">
        <f t="shared" si="89"/>
        <v>4.7621482490708864</v>
      </c>
      <c r="N250" s="116">
        <f t="shared" si="90"/>
        <v>5.043876350395804</v>
      </c>
      <c r="O250" s="116">
        <f t="shared" si="91"/>
        <v>2.4785756703520447</v>
      </c>
      <c r="P250" s="116">
        <f t="shared" si="92"/>
        <v>3.1941026694499626</v>
      </c>
      <c r="Q250" s="116">
        <f t="shared" si="93"/>
        <v>1.8046045771414754</v>
      </c>
      <c r="R250" s="116">
        <f t="shared" si="94"/>
        <v>3.348630747047098</v>
      </c>
      <c r="S250" s="116">
        <f t="shared" si="95"/>
        <v>3.5144935518602654</v>
      </c>
      <c r="T250" s="116">
        <f t="shared" si="96"/>
        <v>2.960429564204857</v>
      </c>
      <c r="W250" s="116">
        <f t="shared" si="97"/>
        <v>5.4020838930439767</v>
      </c>
      <c r="X250" s="113">
        <v>5.1203618093446535</v>
      </c>
      <c r="Y250" s="113">
        <v>6.4004522616808162</v>
      </c>
      <c r="Z250" s="113">
        <v>4.6854376081064615</v>
      </c>
      <c r="AC250" s="115"/>
      <c r="AE250" s="116">
        <f t="shared" si="98"/>
        <v>5.3941254583926792</v>
      </c>
      <c r="AF250" s="113">
        <v>5.4176510610390576</v>
      </c>
      <c r="AG250" s="113">
        <v>7.0502537326931911</v>
      </c>
      <c r="AH250" s="113">
        <v>3.7144715814457903</v>
      </c>
      <c r="AK250" s="115"/>
      <c r="AM250" s="116">
        <f t="shared" si="99"/>
        <v>4.7621482490708864</v>
      </c>
      <c r="AN250" s="113">
        <v>4.9802519445077396</v>
      </c>
      <c r="AO250" s="113">
        <v>6.0767003683896457</v>
      </c>
      <c r="AP250" s="113">
        <v>3.447596129752128</v>
      </c>
      <c r="AS250" s="115"/>
      <c r="AU250" s="116">
        <f t="shared" si="100"/>
        <v>5.043876350395804</v>
      </c>
      <c r="AV250" s="113">
        <v>4.8107211249751369</v>
      </c>
      <c r="AW250" s="113">
        <v>6.2472501441419492</v>
      </c>
      <c r="AX250" s="113">
        <v>4.0736577820703257</v>
      </c>
      <c r="BA250" s="115"/>
      <c r="BC250" s="116">
        <f t="shared" si="101"/>
        <v>2.4785756703520447</v>
      </c>
      <c r="BD250" s="113">
        <v>3.0179393959744401</v>
      </c>
      <c r="BE250" s="113">
        <v>2.7494115309150247</v>
      </c>
      <c r="BF250" s="113">
        <v>1.6683760841666697</v>
      </c>
      <c r="BI250" s="115"/>
      <c r="BK250" s="116">
        <f t="shared" si="102"/>
        <v>3.1941026694499626</v>
      </c>
      <c r="BL250" s="113">
        <v>4.007010875973787</v>
      </c>
      <c r="BM250" s="113">
        <v>3.8925769532560897</v>
      </c>
      <c r="BN250" s="113">
        <v>1.6827201791200113</v>
      </c>
      <c r="BS250" s="116">
        <f t="shared" si="103"/>
        <v>1.8046045771414754</v>
      </c>
      <c r="BT250" s="113">
        <v>2.6343008456775401</v>
      </c>
      <c r="BU250" s="113">
        <v>2.3417785405169012</v>
      </c>
      <c r="BV250" s="113">
        <v>0.43773434522998506</v>
      </c>
      <c r="CA250" s="116">
        <f t="shared" si="104"/>
        <v>3.348630747047098</v>
      </c>
      <c r="CB250" s="113">
        <v>2.9881511667046432</v>
      </c>
      <c r="CC250" s="113">
        <v>5.1203618093446535</v>
      </c>
      <c r="CD250" s="113">
        <v>1.9373792650919961</v>
      </c>
      <c r="CI250" s="116">
        <f t="shared" si="105"/>
        <v>3.5144935518602654</v>
      </c>
      <c r="CJ250" s="113">
        <v>3.8964380289455978</v>
      </c>
      <c r="CK250" s="113">
        <v>4.7841007471846648</v>
      </c>
      <c r="CL250" s="113">
        <v>1.862941879450533</v>
      </c>
      <c r="CQ250" s="116">
        <f t="shared" si="106"/>
        <v>2.960429564204857</v>
      </c>
      <c r="CR250" s="113">
        <v>4.816478454554737</v>
      </c>
      <c r="CS250" s="113">
        <v>4.1399654057546975</v>
      </c>
      <c r="CT250" s="113">
        <v>1.7808937226550166</v>
      </c>
      <c r="CY250" s="113">
        <v>46004</v>
      </c>
      <c r="CZ250" s="113">
        <v>10.143809523809525</v>
      </c>
      <c r="DA250" s="113">
        <v>7.8</v>
      </c>
    </row>
    <row r="251" spans="4:105">
      <c r="D251" s="115">
        <f t="shared" si="107"/>
        <v>250</v>
      </c>
      <c r="E251" s="116">
        <f t="shared" si="83"/>
        <v>2.3662077552337357</v>
      </c>
      <c r="F251" s="116">
        <f t="shared" si="84"/>
        <v>0.66620775523373577</v>
      </c>
      <c r="G251" s="116">
        <f t="shared" si="85"/>
        <v>0.66620775523373577</v>
      </c>
      <c r="H251" s="119">
        <f t="shared" si="86"/>
        <v>1.2573374934158402e-003</v>
      </c>
      <c r="I251" s="119">
        <f t="shared" si="109"/>
        <v>0.40650666243712258</v>
      </c>
      <c r="K251" s="116">
        <f t="shared" si="87"/>
        <v>5.5463089776889589</v>
      </c>
      <c r="L251" s="116">
        <f t="shared" si="88"/>
        <v>5.3765600550451564</v>
      </c>
      <c r="M251" s="116">
        <f t="shared" si="89"/>
        <v>4.7422844816464647</v>
      </c>
      <c r="N251" s="116">
        <f t="shared" si="90"/>
        <v>5.4523025466233506</v>
      </c>
      <c r="O251" s="116">
        <f t="shared" si="91"/>
        <v>3.0224518470619066</v>
      </c>
      <c r="P251" s="116">
        <f t="shared" si="92"/>
        <v>4.0570325824807254</v>
      </c>
      <c r="Q251" s="116">
        <f t="shared" si="93"/>
        <v>2.3662077552337357</v>
      </c>
      <c r="R251" s="116">
        <f t="shared" si="94"/>
        <v>3.569590401362928</v>
      </c>
      <c r="S251" s="116">
        <f t="shared" si="95"/>
        <v>4.4612128099907737</v>
      </c>
      <c r="T251" s="116">
        <f t="shared" si="96"/>
        <v>4.3098910316259893</v>
      </c>
      <c r="W251" s="116">
        <f t="shared" si="97"/>
        <v>5.5463089776889589</v>
      </c>
      <c r="X251" s="113">
        <v>5.8222447079821515</v>
      </c>
      <c r="Y251" s="113">
        <v>7.1116594728457851</v>
      </c>
      <c r="Z251" s="113">
        <v>3.705022752238941</v>
      </c>
      <c r="AC251" s="115"/>
      <c r="AE251" s="116">
        <f t="shared" si="98"/>
        <v>5.3765600550451564</v>
      </c>
      <c r="AF251" s="113">
        <v>5.2584077217100234</v>
      </c>
      <c r="AG251" s="113">
        <v>6.4218932164433324</v>
      </c>
      <c r="AH251" s="113">
        <v>4.4493792269821126</v>
      </c>
      <c r="AK251" s="115"/>
      <c r="AM251" s="116">
        <f t="shared" si="99"/>
        <v>4.7422844816464647</v>
      </c>
      <c r="AN251" s="113">
        <v>3.9182216694842391</v>
      </c>
      <c r="AO251" s="113">
        <v>5.2929497345292296</v>
      </c>
      <c r="AP251" s="113">
        <v>4.1916192287636989</v>
      </c>
      <c r="AS251" s="115"/>
      <c r="AU251" s="116">
        <f t="shared" si="100"/>
        <v>5.4523025466233506</v>
      </c>
      <c r="AV251" s="113">
        <v>5.2060417867849589</v>
      </c>
      <c r="AW251" s="113">
        <v>6.600709846914798</v>
      </c>
      <c r="AX251" s="113">
        <v>4.5501560061702957</v>
      </c>
      <c r="BA251" s="115"/>
      <c r="BC251" s="116">
        <f t="shared" si="101"/>
        <v>3.0224518470619066</v>
      </c>
      <c r="BD251" s="113">
        <v>3.5553247614527521</v>
      </c>
      <c r="BE251" s="113">
        <v>3.30038461982743</v>
      </c>
      <c r="BF251" s="113">
        <v>2.2116461599055377</v>
      </c>
      <c r="BI251" s="115"/>
      <c r="BK251" s="116">
        <f t="shared" si="102"/>
        <v>4.0570325824807254</v>
      </c>
      <c r="BL251" s="113">
        <v>4.6312784402986757</v>
      </c>
      <c r="BM251" s="113">
        <v>5.2392185932400643</v>
      </c>
      <c r="BN251" s="113">
        <v>2.3006007139034352</v>
      </c>
      <c r="BS251" s="116">
        <f t="shared" si="103"/>
        <v>2.3662077552337357</v>
      </c>
      <c r="BT251" s="113">
        <v>2.6937773977704143</v>
      </c>
      <c r="BU251" s="113">
        <v>2.4901259722538698</v>
      </c>
      <c r="BV251" s="113">
        <v>1.9147198956769234</v>
      </c>
      <c r="CA251" s="116">
        <f t="shared" si="104"/>
        <v>3.569590401362928</v>
      </c>
      <c r="CB251" s="113">
        <v>3.0722170856067916</v>
      </c>
      <c r="CC251" s="113">
        <v>4.3764058294435593</v>
      </c>
      <c r="CD251" s="113">
        <v>3.2601482890384332</v>
      </c>
      <c r="CI251" s="116">
        <f t="shared" si="105"/>
        <v>4.4612128099907737</v>
      </c>
      <c r="CJ251" s="113">
        <v>4.5575252762922345</v>
      </c>
      <c r="CK251" s="113">
        <v>5.410762089653276</v>
      </c>
      <c r="CL251" s="113">
        <v>3.4153510640268125</v>
      </c>
      <c r="CQ251" s="116">
        <f t="shared" si="106"/>
        <v>4.3098910316259893</v>
      </c>
      <c r="CR251" s="113">
        <v>5.2584077217100234</v>
      </c>
      <c r="CS251" s="113">
        <v>5.758361348084291</v>
      </c>
      <c r="CT251" s="113">
        <v>2.8614207151676885</v>
      </c>
      <c r="CY251" s="113">
        <v>46005</v>
      </c>
      <c r="CZ251" s="113">
        <v>10.518749999999999</v>
      </c>
      <c r="DA251" s="113">
        <v>9.1999999999999993</v>
      </c>
    </row>
    <row r="252" spans="4:105">
      <c r="D252" s="115">
        <f t="shared" si="107"/>
        <v>251</v>
      </c>
      <c r="E252" s="116">
        <f t="shared" si="83"/>
        <v>2.7323163494653042</v>
      </c>
      <c r="F252" s="116">
        <f t="shared" si="84"/>
        <v>1.0323163494653043</v>
      </c>
      <c r="G252" s="116">
        <f t="shared" si="85"/>
        <v>1.0323163494653043</v>
      </c>
      <c r="H252" s="119">
        <f t="shared" si="86"/>
        <v>1.9482962199884775e-003</v>
      </c>
      <c r="I252" s="119">
        <f t="shared" si="109"/>
        <v>0.46940290745256524</v>
      </c>
      <c r="K252" s="116">
        <f t="shared" si="87"/>
        <v>5.864164044621055</v>
      </c>
      <c r="L252" s="116">
        <f t="shared" si="88"/>
        <v>5.9781279994831173</v>
      </c>
      <c r="M252" s="116">
        <f t="shared" si="89"/>
        <v>5.5093376478735721</v>
      </c>
      <c r="N252" s="116">
        <f t="shared" si="90"/>
        <v>5.5231028828681126</v>
      </c>
      <c r="O252" s="116">
        <f t="shared" si="91"/>
        <v>3.5547839294044308</v>
      </c>
      <c r="P252" s="116">
        <f t="shared" si="92"/>
        <v>4.1559491072822459</v>
      </c>
      <c r="Q252" s="116">
        <f t="shared" si="93"/>
        <v>2.7323163494653042</v>
      </c>
      <c r="R252" s="116">
        <f t="shared" si="94"/>
        <v>3.6783223440673272</v>
      </c>
      <c r="S252" s="116">
        <f t="shared" si="95"/>
        <v>4.6027586247345624</v>
      </c>
      <c r="T252" s="116">
        <f t="shared" si="96"/>
        <v>3.7900147621665785</v>
      </c>
      <c r="W252" s="116">
        <f t="shared" si="97"/>
        <v>5.864164044621055</v>
      </c>
      <c r="X252" s="113">
        <v>6.6444679447403248</v>
      </c>
      <c r="Y252" s="113">
        <v>7.2692067089091559</v>
      </c>
      <c r="Z252" s="113">
        <v>3.6788174802136844</v>
      </c>
      <c r="AC252" s="115"/>
      <c r="AE252" s="116">
        <f t="shared" si="98"/>
        <v>5.9781279994831173</v>
      </c>
      <c r="AF252" s="113">
        <v>6.5286771821836194</v>
      </c>
      <c r="AG252" s="113">
        <v>6.256648966259303</v>
      </c>
      <c r="AH252" s="113">
        <v>5.1490578500064297</v>
      </c>
      <c r="AK252" s="115"/>
      <c r="AM252" s="116">
        <f t="shared" si="99"/>
        <v>5.5093376478735721</v>
      </c>
      <c r="AN252" s="113">
        <v>4.8164199123324991</v>
      </c>
      <c r="AO252" s="113">
        <v>5.1969819224642277</v>
      </c>
      <c r="AP252" s="113">
        <v>5.8216933732829164</v>
      </c>
      <c r="AS252" s="115"/>
      <c r="AU252" s="116">
        <f t="shared" si="100"/>
        <v>5.5231028828681126</v>
      </c>
      <c r="AV252" s="113">
        <v>5.5916974683916587</v>
      </c>
      <c r="AW252" s="113">
        <v>5.5308176214271976</v>
      </c>
      <c r="AX252" s="113">
        <v>5.4467935587854814</v>
      </c>
      <c r="BA252" s="115"/>
      <c r="BC252" s="116">
        <f t="shared" si="101"/>
        <v>3.5547839294044308</v>
      </c>
      <c r="BD252" s="113">
        <v>4.7546359067386632</v>
      </c>
      <c r="BE252" s="113">
        <v>4.0192674673931972</v>
      </c>
      <c r="BF252" s="113">
        <v>1.8904484140814313</v>
      </c>
      <c r="BI252" s="115"/>
      <c r="BK252" s="116">
        <f t="shared" si="102"/>
        <v>4.1559491072822459</v>
      </c>
      <c r="BL252" s="113">
        <v>5.9869480548027019</v>
      </c>
      <c r="BM252" s="113">
        <v>5.1140749129910965</v>
      </c>
      <c r="BN252" s="113">
        <v>1.3668243540529368</v>
      </c>
      <c r="BS252" s="116">
        <f t="shared" si="103"/>
        <v>2.7323163494653042</v>
      </c>
      <c r="BT252" s="113">
        <v>4.0804232388647623</v>
      </c>
      <c r="BU252" s="113">
        <v>2.2661529855085254</v>
      </c>
      <c r="BV252" s="113">
        <v>1.8503728240226249</v>
      </c>
      <c r="CA252" s="116">
        <f t="shared" si="104"/>
        <v>3.6783223440673272</v>
      </c>
      <c r="CB252" s="113">
        <v>3.2286600344361536</v>
      </c>
      <c r="CC252" s="113">
        <v>4.0804232388647623</v>
      </c>
      <c r="CD252" s="113">
        <v>3.725883758901066</v>
      </c>
      <c r="CI252" s="116">
        <f t="shared" si="105"/>
        <v>4.6027586247345624</v>
      </c>
      <c r="CJ252" s="113">
        <v>6.536708912953868</v>
      </c>
      <c r="CK252" s="113">
        <v>4.4742666272499694</v>
      </c>
      <c r="CL252" s="113">
        <v>2.797300333999849</v>
      </c>
      <c r="CQ252" s="116">
        <f t="shared" si="106"/>
        <v>3.7900147621665785</v>
      </c>
      <c r="CR252" s="113">
        <v>7.6735278543371486</v>
      </c>
      <c r="CS252" s="113">
        <v>5.9539479700053137</v>
      </c>
      <c r="CT252" s="113">
        <v>1.6260815543278435</v>
      </c>
      <c r="CY252" s="113">
        <v>46006</v>
      </c>
      <c r="CZ252" s="113">
        <v>9.7758333333333329</v>
      </c>
      <c r="DA252" s="113">
        <v>6.4</v>
      </c>
    </row>
    <row r="253" spans="4:105">
      <c r="D253" s="115">
        <f t="shared" si="107"/>
        <v>252</v>
      </c>
      <c r="E253" s="116">
        <f t="shared" si="83"/>
        <v>2.1352488195279604</v>
      </c>
      <c r="F253" s="116">
        <f t="shared" si="84"/>
        <v>0.43524881952796046</v>
      </c>
      <c r="G253" s="116">
        <f t="shared" si="85"/>
        <v>0.43524881952796046</v>
      </c>
      <c r="H253" s="119">
        <f t="shared" si="86"/>
        <v>8.2144744707375486e-004</v>
      </c>
      <c r="I253" s="119">
        <f t="shared" si="109"/>
        <v>0.36682868153873333</v>
      </c>
      <c r="K253" s="116">
        <f t="shared" si="87"/>
        <v>6.0276524597364549</v>
      </c>
      <c r="L253" s="116">
        <f t="shared" si="88"/>
        <v>4.9632817172001777</v>
      </c>
      <c r="M253" s="116">
        <f t="shared" si="89"/>
        <v>3.9861535869488796</v>
      </c>
      <c r="N253" s="116">
        <f t="shared" si="90"/>
        <v>4.6477768543757785</v>
      </c>
      <c r="O253" s="116">
        <f t="shared" si="91"/>
        <v>3.1188946252477514</v>
      </c>
      <c r="P253" s="116">
        <f t="shared" si="92"/>
        <v>4.4149230447087797</v>
      </c>
      <c r="Q253" s="116">
        <f t="shared" si="93"/>
        <v>2.1352488195279604</v>
      </c>
      <c r="R253" s="116">
        <f t="shared" si="94"/>
        <v>3.2917702698132918</v>
      </c>
      <c r="S253" s="116">
        <f t="shared" si="95"/>
        <v>4.5569473845228794</v>
      </c>
      <c r="T253" s="116">
        <f t="shared" si="96"/>
        <v>4.6511938061621496</v>
      </c>
      <c r="W253" s="116">
        <f t="shared" si="97"/>
        <v>6.0276524597364549</v>
      </c>
      <c r="X253" s="113">
        <v>7.7599398592109896</v>
      </c>
      <c r="Y253" s="113">
        <v>6.9514826018100573</v>
      </c>
      <c r="Z253" s="113">
        <v>3.3715349181883156</v>
      </c>
      <c r="AC253" s="115"/>
      <c r="AE253" s="116">
        <f t="shared" si="98"/>
        <v>4.9632817172001777</v>
      </c>
      <c r="AF253" s="113">
        <v>6.2525041776080474</v>
      </c>
      <c r="AG253" s="113">
        <v>6.3604402646412765</v>
      </c>
      <c r="AH253" s="113">
        <v>2.2769007093512088</v>
      </c>
      <c r="AK253" s="115"/>
      <c r="AM253" s="116">
        <f t="shared" si="99"/>
        <v>3.9861535869488796</v>
      </c>
      <c r="AN253" s="113">
        <v>4.7270081692308397</v>
      </c>
      <c r="AO253" s="113">
        <v>5.410762089653276</v>
      </c>
      <c r="AP253" s="113">
        <v>2.5615450842444831</v>
      </c>
      <c r="AS253" s="115"/>
      <c r="AU253" s="116">
        <f t="shared" si="100"/>
        <v>4.6477768543757785</v>
      </c>
      <c r="AV253" s="113">
        <v>5.4889083021767897</v>
      </c>
      <c r="AW253" s="113">
        <v>5.7756211160504476</v>
      </c>
      <c r="AX253" s="113">
        <v>2.6788011449000986</v>
      </c>
      <c r="BA253" s="115"/>
      <c r="BC253" s="116">
        <f t="shared" si="101"/>
        <v>3.1188946252477514</v>
      </c>
      <c r="BD253" s="113">
        <v>4.5538014187024176</v>
      </c>
      <c r="BE253" s="113">
        <v>3.6580081290767263</v>
      </c>
      <c r="BF253" s="113">
        <v>1.1448743279641114</v>
      </c>
      <c r="BI253" s="115"/>
      <c r="BK253" s="116">
        <f t="shared" si="102"/>
        <v>4.4149230447087797</v>
      </c>
      <c r="BL253" s="113">
        <v>6.0534195545146643</v>
      </c>
      <c r="BM253" s="113">
        <v>4.9526287752610543</v>
      </c>
      <c r="BN253" s="113">
        <v>2.2387208043506215</v>
      </c>
      <c r="BS253" s="116">
        <f t="shared" si="103"/>
        <v>2.1352488195279604</v>
      </c>
      <c r="BT253" s="113">
        <v>2.9923103751674924</v>
      </c>
      <c r="BU253" s="113">
        <v>2.5179477616761394</v>
      </c>
      <c r="BV253" s="113">
        <v>0.89548832174024851</v>
      </c>
      <c r="CA253" s="116">
        <f t="shared" si="104"/>
        <v>3.2917702698132918</v>
      </c>
      <c r="CB253" s="113">
        <v>3.0087790077424477</v>
      </c>
      <c r="CC253" s="113">
        <v>4.3764058294435593</v>
      </c>
      <c r="CD253" s="113">
        <v>2.4901259722538698</v>
      </c>
      <c r="CI253" s="116">
        <f t="shared" si="105"/>
        <v>4.5569473845228794</v>
      </c>
      <c r="CJ253" s="113">
        <v>5.254276740355837</v>
      </c>
      <c r="CK253" s="113">
        <v>4.7636547610763058</v>
      </c>
      <c r="CL253" s="113">
        <v>3.6529106521364971</v>
      </c>
      <c r="CQ253" s="116">
        <f t="shared" si="106"/>
        <v>4.6511938061621496</v>
      </c>
      <c r="CR253" s="113">
        <v>7.2692067089091559</v>
      </c>
      <c r="CS253" s="113">
        <v>5.9869480548027019</v>
      </c>
      <c r="CT253" s="113">
        <v>3.3154395575215978</v>
      </c>
      <c r="CY253" s="113">
        <v>46007</v>
      </c>
      <c r="CZ253" s="113">
        <v>8.9849999999999994</v>
      </c>
      <c r="DA253" s="113">
        <v>6.2</v>
      </c>
    </row>
    <row r="254" spans="4:105">
      <c r="D254" s="115">
        <f t="shared" si="107"/>
        <v>253</v>
      </c>
      <c r="E254" s="116">
        <f t="shared" si="83"/>
        <v>1.5830445006507299</v>
      </c>
      <c r="F254" s="116">
        <f t="shared" si="84"/>
        <v>-0.11695549934927008</v>
      </c>
      <c r="G254" s="116" t="str">
        <f t="shared" si="85"/>
        <v/>
      </c>
      <c r="H254" s="119" t="str">
        <f t="shared" si="86"/>
        <v/>
      </c>
      <c r="I254" s="119">
        <f t="shared" si="109"/>
        <v>0.27196180683018778</v>
      </c>
      <c r="K254" s="116">
        <f t="shared" si="87"/>
        <v>6.2324910452495184</v>
      </c>
      <c r="L254" s="116">
        <f t="shared" si="88"/>
        <v>5.6996510326877079</v>
      </c>
      <c r="M254" s="116">
        <f t="shared" si="89"/>
        <v>5.8349754303261072</v>
      </c>
      <c r="N254" s="116">
        <f t="shared" si="90"/>
        <v>5.3845887796469496</v>
      </c>
      <c r="O254" s="116">
        <f t="shared" si="91"/>
        <v>3.1221784155167409</v>
      </c>
      <c r="P254" s="116">
        <f t="shared" si="92"/>
        <v>4.4179377708705516</v>
      </c>
      <c r="Q254" s="116">
        <f t="shared" si="93"/>
        <v>1.5830445006507299</v>
      </c>
      <c r="R254" s="116">
        <f t="shared" si="94"/>
        <v>2.5782173084459412</v>
      </c>
      <c r="S254" s="116">
        <f t="shared" si="95"/>
        <v>4.2824799665509135</v>
      </c>
      <c r="T254" s="116">
        <f t="shared" si="96"/>
        <v>5.0681823989445611</v>
      </c>
      <c r="W254" s="116">
        <f t="shared" si="97"/>
        <v>6.2324910452495184</v>
      </c>
      <c r="X254" s="113">
        <v>6.9393019136098397</v>
      </c>
      <c r="Y254" s="113">
        <v>7.0727336140322556</v>
      </c>
      <c r="Z254" s="113">
        <v>4.6854376081064615</v>
      </c>
      <c r="AC254" s="115"/>
      <c r="AE254" s="116">
        <f t="shared" si="98"/>
        <v>5.6996510326877079</v>
      </c>
      <c r="AF254" s="113">
        <v>3.8928302570136326</v>
      </c>
      <c r="AG254" s="113">
        <v>8.3417791221720687</v>
      </c>
      <c r="AH254" s="113">
        <v>4.8643437188774206</v>
      </c>
      <c r="AK254" s="115"/>
      <c r="AM254" s="116">
        <f t="shared" si="99"/>
        <v>5.8349754303261072</v>
      </c>
      <c r="AN254" s="113">
        <v>4.2630710301873043</v>
      </c>
      <c r="AO254" s="113">
        <v>7.2692067089091559</v>
      </c>
      <c r="AP254" s="113">
        <v>4.4007441517430586</v>
      </c>
      <c r="AS254" s="115"/>
      <c r="AU254" s="116">
        <f t="shared" si="100"/>
        <v>5.3845887796469496</v>
      </c>
      <c r="AV254" s="113">
        <v>4.9379267603494679</v>
      </c>
      <c r="AW254" s="113">
        <v>7.0279404163482608</v>
      </c>
      <c r="AX254" s="113">
        <v>4.1878991622431201</v>
      </c>
      <c r="BA254" s="115"/>
      <c r="BC254" s="116">
        <f t="shared" si="101"/>
        <v>3.1221784155167409</v>
      </c>
      <c r="BD254" s="113">
        <v>3.1193529078489823</v>
      </c>
      <c r="BE254" s="113">
        <v>4.3280205649572761</v>
      </c>
      <c r="BF254" s="113">
        <v>1.9191617737439639</v>
      </c>
      <c r="BI254" s="115"/>
      <c r="BK254" s="116">
        <f t="shared" si="102"/>
        <v>4.4179377708705516</v>
      </c>
      <c r="BL254" s="113">
        <v>5.9211041813766707</v>
      </c>
      <c r="BM254" s="113">
        <v>4.8977770868552986</v>
      </c>
      <c r="BN254" s="113">
        <v>2.4349320443796851</v>
      </c>
      <c r="BS254" s="116">
        <f t="shared" si="103"/>
        <v>1.5830445006507299</v>
      </c>
      <c r="BT254" s="113">
        <v>1.3305486047035222</v>
      </c>
      <c r="BU254" s="113">
        <v>2.2411133750284824</v>
      </c>
      <c r="BV254" s="113">
        <v>1.1774715222201853</v>
      </c>
      <c r="CA254" s="116">
        <f t="shared" si="104"/>
        <v>2.5782173084459412</v>
      </c>
      <c r="CB254" s="113">
        <v>1.6683558244344137</v>
      </c>
      <c r="CC254" s="113">
        <v>3.7875334627572927</v>
      </c>
      <c r="CD254" s="113">
        <v>2.2787626381461172</v>
      </c>
      <c r="CI254" s="116">
        <f t="shared" si="105"/>
        <v>4.2824799665509135</v>
      </c>
      <c r="CJ254" s="113">
        <v>3.978866294841485</v>
      </c>
      <c r="CK254" s="113">
        <v>5.0283022478027677</v>
      </c>
      <c r="CL254" s="113">
        <v>3.840271357008489</v>
      </c>
      <c r="CQ254" s="116">
        <f t="shared" si="106"/>
        <v>5.0681823989445611</v>
      </c>
      <c r="CR254" s="113">
        <v>5.5308176214271976</v>
      </c>
      <c r="CS254" s="113">
        <v>6.4218932164433324</v>
      </c>
      <c r="CT254" s="113">
        <v>3.7144715814457903</v>
      </c>
      <c r="CY254" s="113">
        <v>46008</v>
      </c>
      <c r="CZ254" s="113">
        <v>9.4195833333333336</v>
      </c>
      <c r="DA254" s="113">
        <v>8.4</v>
      </c>
    </row>
    <row r="255" spans="4:105">
      <c r="D255" s="115">
        <f t="shared" si="107"/>
        <v>254</v>
      </c>
      <c r="E255" s="116">
        <f t="shared" si="83"/>
        <v>2.1008897815759382</v>
      </c>
      <c r="F255" s="116">
        <f t="shared" si="84"/>
        <v>0.40088978157593824</v>
      </c>
      <c r="G255" s="116">
        <f t="shared" si="85"/>
        <v>0.40088978157593824</v>
      </c>
      <c r="H255" s="119">
        <f t="shared" si="86"/>
        <v>7.5660144923691121e-004</v>
      </c>
      <c r="I255" s="119">
        <f t="shared" si="109"/>
        <v>0.36092591251452849</v>
      </c>
      <c r="K255" s="116">
        <f t="shared" si="87"/>
        <v>5.795634589965343</v>
      </c>
      <c r="L255" s="116">
        <f t="shared" si="88"/>
        <v>5.4932804349052438</v>
      </c>
      <c r="M255" s="116">
        <f t="shared" si="89"/>
        <v>5.8576640113645881</v>
      </c>
      <c r="N255" s="116">
        <f t="shared" si="90"/>
        <v>4.9982377494216115</v>
      </c>
      <c r="O255" s="116">
        <f t="shared" si="91"/>
        <v>2.0920685957855882</v>
      </c>
      <c r="P255" s="116">
        <f t="shared" si="92"/>
        <v>2.8913902540654859</v>
      </c>
      <c r="Q255" s="116">
        <f t="shared" si="93"/>
        <v>2.1008897815759382</v>
      </c>
      <c r="R255" s="116">
        <f t="shared" si="94"/>
        <v>3.5113691052434732</v>
      </c>
      <c r="S255" s="116">
        <f t="shared" si="95"/>
        <v>4.3437948048117354</v>
      </c>
      <c r="T255" s="116">
        <f t="shared" si="96"/>
        <v>4.838221258546513</v>
      </c>
      <c r="W255" s="116">
        <f t="shared" si="97"/>
        <v>5.795634589965343</v>
      </c>
      <c r="X255" s="113">
        <v>5.3515776803694441</v>
      </c>
      <c r="Y255" s="113">
        <v>7.1439791570849893</v>
      </c>
      <c r="Z255" s="113">
        <v>4.8913469324415972</v>
      </c>
      <c r="AC255" s="115"/>
      <c r="AE255" s="116">
        <f t="shared" si="98"/>
        <v>5.4932804349052438</v>
      </c>
      <c r="AF255" s="113">
        <v>4.0962894474757219</v>
      </c>
      <c r="AG255" s="113">
        <v>7.0664390348990684</v>
      </c>
      <c r="AH255" s="113">
        <v>5.3171128223409401</v>
      </c>
      <c r="AK255" s="115"/>
      <c r="AM255" s="116">
        <f t="shared" si="99"/>
        <v>5.8576640113645881</v>
      </c>
      <c r="AN255" s="113">
        <v>3.904531340088718</v>
      </c>
      <c r="AO255" s="113">
        <v>7.1830220517121255</v>
      </c>
      <c r="AP255" s="113">
        <v>4.5323059710170508</v>
      </c>
      <c r="AS255" s="115"/>
      <c r="AU255" s="116">
        <f t="shared" si="100"/>
        <v>4.9982377494216115</v>
      </c>
      <c r="AV255" s="113">
        <v>4.0580715672399563</v>
      </c>
      <c r="AW255" s="113">
        <v>6.6083802875751561</v>
      </c>
      <c r="AX255" s="113">
        <v>4.328261393449722</v>
      </c>
      <c r="BA255" s="115"/>
      <c r="BC255" s="116">
        <f t="shared" si="101"/>
        <v>2.0920685957855882</v>
      </c>
      <c r="BD255" s="113">
        <v>1.8398314109312575</v>
      </c>
      <c r="BE255" s="113">
        <v>2.9447603134600202</v>
      </c>
      <c r="BF255" s="113">
        <v>1.4916140629654873</v>
      </c>
      <c r="BI255" s="115"/>
      <c r="BK255" s="116">
        <f t="shared" si="102"/>
        <v>2.8913902540654859</v>
      </c>
      <c r="BL255" s="113">
        <v>2.8737827407391343</v>
      </c>
      <c r="BM255" s="113">
        <v>3.8747585301839922</v>
      </c>
      <c r="BN255" s="113">
        <v>1.9256294912733307</v>
      </c>
      <c r="BS255" s="116">
        <f t="shared" si="103"/>
        <v>2.1008897815759382</v>
      </c>
      <c r="BT255" s="113">
        <v>2.2914325024145583</v>
      </c>
      <c r="BU255" s="113">
        <v>2.8791806740421455</v>
      </c>
      <c r="BV255" s="113">
        <v>1.1320561682711106</v>
      </c>
      <c r="CA255" s="116">
        <f t="shared" si="104"/>
        <v>3.5113691052434732</v>
      </c>
      <c r="CB255" s="113">
        <v>3.2109466082216662</v>
      </c>
      <c r="CC255" s="113">
        <v>4.5225209823354042</v>
      </c>
      <c r="CD255" s="113">
        <v>2.8006397251733492</v>
      </c>
      <c r="CI255" s="116">
        <f t="shared" si="105"/>
        <v>4.3437948048117354</v>
      </c>
      <c r="CJ255" s="113">
        <v>5.11204505452391</v>
      </c>
      <c r="CK255" s="113">
        <v>5.2255619621408824</v>
      </c>
      <c r="CL255" s="113">
        <v>2.6937773977704143</v>
      </c>
      <c r="CQ255" s="116">
        <f t="shared" si="106"/>
        <v>4.838221258546513</v>
      </c>
      <c r="CR255" s="113">
        <v>4.4007441517430586</v>
      </c>
      <c r="CS255" s="113">
        <v>5.2929497345292296</v>
      </c>
      <c r="CT255" s="113">
        <v>4.3834927825637973</v>
      </c>
      <c r="CY255" s="113">
        <v>46009</v>
      </c>
      <c r="CZ255" s="113">
        <v>9.9533333333333331</v>
      </c>
      <c r="DA255" s="113">
        <v>8.9</v>
      </c>
    </row>
    <row r="256" spans="4:105">
      <c r="D256" s="115">
        <f t="shared" si="107"/>
        <v>255</v>
      </c>
      <c r="E256" s="116">
        <f t="shared" si="83"/>
        <v>2.0332283317803883</v>
      </c>
      <c r="F256" s="116">
        <f t="shared" si="84"/>
        <v>0.33322833178038835</v>
      </c>
      <c r="G256" s="116">
        <f t="shared" si="85"/>
        <v>0.33322833178038835</v>
      </c>
      <c r="H256" s="119">
        <f t="shared" si="86"/>
        <v>6.2890362972268035e-004</v>
      </c>
      <c r="I256" s="119">
        <f t="shared" si="109"/>
        <v>0.34930189933512401</v>
      </c>
      <c r="K256" s="116">
        <f t="shared" si="87"/>
        <v>5.9698040880766419</v>
      </c>
      <c r="L256" s="116">
        <f t="shared" si="88"/>
        <v>5.2203440048325467</v>
      </c>
      <c r="M256" s="116">
        <f t="shared" si="89"/>
        <v>5.1728791392592139</v>
      </c>
      <c r="N256" s="116">
        <f t="shared" si="90"/>
        <v>5.4047868593867534</v>
      </c>
      <c r="O256" s="116">
        <f t="shared" si="91"/>
        <v>2.0502043962222634</v>
      </c>
      <c r="P256" s="116">
        <f t="shared" si="92"/>
        <v>2.6252566929635184</v>
      </c>
      <c r="Q256" s="116">
        <f t="shared" si="93"/>
        <v>2.0332283317803883</v>
      </c>
      <c r="R256" s="116">
        <f t="shared" si="94"/>
        <v>3.7283062991873201</v>
      </c>
      <c r="S256" s="116">
        <f t="shared" si="95"/>
        <v>4.1519775706864976</v>
      </c>
      <c r="T256" s="116">
        <f t="shared" si="96"/>
        <v>3.6706584214959559</v>
      </c>
      <c r="W256" s="116">
        <f t="shared" si="97"/>
        <v>5.9698040880766419</v>
      </c>
      <c r="X256" s="113">
        <v>5.6012794503466985</v>
      </c>
      <c r="Y256" s="113">
        <v>6.6444679447403248</v>
      </c>
      <c r="Z256" s="113">
        <v>5.6636648691429023</v>
      </c>
      <c r="AC256" s="115"/>
      <c r="AE256" s="116">
        <f t="shared" si="98"/>
        <v>5.2203440048325467</v>
      </c>
      <c r="AF256" s="113">
        <v>4.3348306090992628</v>
      </c>
      <c r="AG256" s="113">
        <v>5.2831267773756441</v>
      </c>
      <c r="AH256" s="113">
        <v>6.0430746280227341</v>
      </c>
      <c r="AK256" s="115"/>
      <c r="AM256" s="116">
        <f t="shared" si="99"/>
        <v>5.1728791392592139</v>
      </c>
      <c r="AN256" s="113">
        <v>4.4079993781697686</v>
      </c>
      <c r="AO256" s="113">
        <v>4.4246540971417581</v>
      </c>
      <c r="AP256" s="113">
        <v>5.9211041813766707</v>
      </c>
      <c r="AS256" s="115"/>
      <c r="AU256" s="116">
        <f t="shared" si="100"/>
        <v>5.4047868593867534</v>
      </c>
      <c r="AV256" s="113">
        <v>5.1487862446753656</v>
      </c>
      <c r="AW256" s="113">
        <v>5.3704936665232914</v>
      </c>
      <c r="AX256" s="113">
        <v>5.6950806669616041</v>
      </c>
      <c r="BA256" s="115"/>
      <c r="BC256" s="116">
        <f t="shared" si="101"/>
        <v>2.0502043962222634</v>
      </c>
      <c r="BD256" s="113">
        <v>1.1317272734904149</v>
      </c>
      <c r="BE256" s="113">
        <v>2.7814648207281443</v>
      </c>
      <c r="BF256" s="113">
        <v>2.2374210944482309</v>
      </c>
      <c r="BI256" s="115"/>
      <c r="BK256" s="116">
        <f t="shared" si="102"/>
        <v>2.6252566929635184</v>
      </c>
      <c r="BL256" s="113">
        <v>2.4212021436034288</v>
      </c>
      <c r="BM256" s="113">
        <v>2.8577555963127623</v>
      </c>
      <c r="BN256" s="113">
        <v>2.5968123389743654</v>
      </c>
      <c r="BS256" s="116">
        <f t="shared" si="103"/>
        <v>2.0332283317803883</v>
      </c>
      <c r="BT256" s="113">
        <v>1.1448755744870853</v>
      </c>
      <c r="BU256" s="113">
        <v>2.1288777675256356</v>
      </c>
      <c r="BV256" s="113">
        <v>2.825931653328444</v>
      </c>
      <c r="CA256" s="116">
        <f t="shared" si="104"/>
        <v>3.7283062991873201</v>
      </c>
      <c r="CB256" s="113">
        <v>2.4488885434276493</v>
      </c>
      <c r="CC256" s="113">
        <v>4.2863874942509934</v>
      </c>
      <c r="CD256" s="113">
        <v>4.4496428598833164</v>
      </c>
      <c r="CI256" s="116">
        <f t="shared" si="105"/>
        <v>4.1519775706864976</v>
      </c>
      <c r="CJ256" s="113">
        <v>2.9223285217091979</v>
      </c>
      <c r="CK256" s="113">
        <v>5.3704936665232914</v>
      </c>
      <c r="CL256" s="113">
        <v>4.1631105238270045</v>
      </c>
      <c r="CQ256" s="116">
        <f t="shared" si="106"/>
        <v>3.6706584214959559</v>
      </c>
      <c r="CR256" s="113">
        <v>3.8964380289455978</v>
      </c>
      <c r="CS256" s="113">
        <v>5.1402239851706124</v>
      </c>
      <c r="CT256" s="113">
        <v>2.2010928578212989</v>
      </c>
      <c r="CY256" s="113">
        <v>46010</v>
      </c>
      <c r="CZ256" s="113">
        <v>10.155833333333335</v>
      </c>
      <c r="DA256" s="113">
        <v>10.199999999999999</v>
      </c>
    </row>
    <row r="257" spans="4:105">
      <c r="D257" s="115">
        <f t="shared" si="107"/>
        <v>256</v>
      </c>
      <c r="E257" s="116">
        <f t="shared" si="83"/>
        <v>1.978533159452591</v>
      </c>
      <c r="F257" s="116">
        <f t="shared" si="84"/>
        <v>0.27853315945259105</v>
      </c>
      <c r="G257" s="116">
        <f t="shared" si="85"/>
        <v>0.27853315945259105</v>
      </c>
      <c r="H257" s="119">
        <f t="shared" si="86"/>
        <v>5.2567713568036419e-004</v>
      </c>
      <c r="I257" s="119">
        <f t="shared" si="109"/>
        <v>0.33990544971855186</v>
      </c>
      <c r="K257" s="116">
        <f t="shared" si="87"/>
        <v>4.7364196270259074</v>
      </c>
      <c r="L257" s="116">
        <f t="shared" si="88"/>
        <v>5.0480720535743302</v>
      </c>
      <c r="M257" s="116">
        <f t="shared" si="89"/>
        <v>5.903238236183749</v>
      </c>
      <c r="N257" s="116">
        <f t="shared" si="90"/>
        <v>4.6105389102640926</v>
      </c>
      <c r="O257" s="116">
        <f t="shared" si="91"/>
        <v>2.1538905002822273</v>
      </c>
      <c r="P257" s="116">
        <f t="shared" si="92"/>
        <v>2.2913403802466732</v>
      </c>
      <c r="Q257" s="116">
        <f t="shared" si="93"/>
        <v>1.978533159452591</v>
      </c>
      <c r="R257" s="116">
        <f t="shared" si="94"/>
        <v>3.4082999632813546</v>
      </c>
      <c r="S257" s="116">
        <f t="shared" si="95"/>
        <v>4.2157313554300435</v>
      </c>
      <c r="T257" s="116">
        <f t="shared" si="96"/>
        <v>4.7254490481396569</v>
      </c>
      <c r="W257" s="116">
        <f t="shared" si="97"/>
        <v>4.7364196270259074</v>
      </c>
      <c r="X257" s="113">
        <v>1.1643386746565834</v>
      </c>
      <c r="Y257" s="113">
        <v>6.6444679447403248</v>
      </c>
      <c r="Z257" s="113">
        <v>6.4004522616808162</v>
      </c>
      <c r="AC257" s="115"/>
      <c r="AE257" s="116">
        <f t="shared" si="98"/>
        <v>5.0480720535743302</v>
      </c>
      <c r="AF257" s="113">
        <v>1.1256928918036659</v>
      </c>
      <c r="AG257" s="113">
        <v>6.2525041776080474</v>
      </c>
      <c r="AH257" s="113">
        <v>7.7660190913112777</v>
      </c>
      <c r="AK257" s="115"/>
      <c r="AM257" s="116">
        <f t="shared" si="99"/>
        <v>5.903238236183749</v>
      </c>
      <c r="AN257" s="113">
        <v>0.90564493461688833</v>
      </c>
      <c r="AO257" s="113">
        <v>5.3704936665232914</v>
      </c>
      <c r="AP257" s="113">
        <v>6.4359828058442066</v>
      </c>
      <c r="AS257" s="115"/>
      <c r="AU257" s="116">
        <f t="shared" si="100"/>
        <v>4.6105389102640926</v>
      </c>
      <c r="AV257" s="113">
        <v>0.93147093972526651</v>
      </c>
      <c r="AW257" s="113">
        <v>5.7151833256679909</v>
      </c>
      <c r="AX257" s="113">
        <v>7.1849624653990212</v>
      </c>
      <c r="BA257" s="115"/>
      <c r="BC257" s="116">
        <f t="shared" si="101"/>
        <v>2.1538905002822273</v>
      </c>
      <c r="BD257" s="113">
        <v>0.549713743072197</v>
      </c>
      <c r="BE257" s="113">
        <v>2.611573137947055</v>
      </c>
      <c r="BF257" s="113">
        <v>3.30038461982743</v>
      </c>
      <c r="BI257" s="115"/>
      <c r="BK257" s="116">
        <f t="shared" si="102"/>
        <v>2.2913403802466732</v>
      </c>
      <c r="BL257" s="113">
        <v>0.61679094134087498</v>
      </c>
      <c r="BM257" s="113">
        <v>2.4082392272773685</v>
      </c>
      <c r="BN257" s="113">
        <v>3.8489909721217761</v>
      </c>
      <c r="BS257" s="116">
        <f t="shared" si="103"/>
        <v>1.978533159452591</v>
      </c>
      <c r="BT257" s="113">
        <v>0</v>
      </c>
      <c r="BU257" s="113">
        <v>2.0824167147139834</v>
      </c>
      <c r="BV257" s="113">
        <v>3.853182763643789</v>
      </c>
      <c r="CA257" s="116">
        <f t="shared" si="104"/>
        <v>3.4082999632813546</v>
      </c>
      <c r="CB257" s="113">
        <v>0.99052575505221085</v>
      </c>
      <c r="CC257" s="113">
        <v>4.8579058268177926</v>
      </c>
      <c r="CD257" s="113">
        <v>4.3764683079740614</v>
      </c>
      <c r="CI257" s="116">
        <f t="shared" si="105"/>
        <v>4.2157313554300435</v>
      </c>
      <c r="CJ257" s="113">
        <v>1.7046916376636991</v>
      </c>
      <c r="CK257" s="113">
        <v>5.6840947069164072</v>
      </c>
      <c r="CL257" s="113">
        <v>5.2584077217100234</v>
      </c>
      <c r="CQ257" s="116">
        <f t="shared" si="106"/>
        <v>4.7254490481396569</v>
      </c>
      <c r="CR257" s="113">
        <v>1.1320561682711106</v>
      </c>
      <c r="CS257" s="113">
        <v>5.1402239851706124</v>
      </c>
      <c r="CT257" s="113">
        <v>4.3106741111087015</v>
      </c>
      <c r="CY257" s="113">
        <v>46011</v>
      </c>
      <c r="CZ257" s="113">
        <v>11.112499999999999</v>
      </c>
      <c r="DA257" s="113">
        <v>12.3</v>
      </c>
    </row>
    <row r="258" spans="4:105">
      <c r="D258" s="115">
        <f t="shared" si="107"/>
        <v>257</v>
      </c>
      <c r="E258" s="116">
        <f t="shared" ref="E258:E321" si="110">INDEX(K258:T258,,MATCH($A$14,$K$1:$T$1,FALSE))</f>
        <v>1.6389001098953224</v>
      </c>
      <c r="F258" s="116">
        <f t="shared" ref="F258:F321" si="111">IF($D$1=$A$17,E258-$B$4,E258-$B$7)</f>
        <v>-6.1099890104677534e-002</v>
      </c>
      <c r="G258" s="116" t="str">
        <f t="shared" ref="G258:G321" si="112">IF(F258&lt;0,"",F258)</f>
        <v/>
      </c>
      <c r="H258" s="119" t="str">
        <f t="shared" ref="H258:H321" si="113">IF(F258&lt;0,"",F258/$G$367)</f>
        <v/>
      </c>
      <c r="I258" s="119">
        <f t="shared" si="109"/>
        <v>0.28155761566911558</v>
      </c>
      <c r="K258" s="116">
        <f t="shared" ref="K258:K321" si="114">INDEX($W258:$AB258,MATCH($D$1,$W$1:$AB$1,0))</f>
        <v>6.2231449233067258</v>
      </c>
      <c r="L258" s="116">
        <f t="shared" ref="L258:L321" si="115">INDEX($AE258:$AJ258,MATCH($D$1,$AE$1:$AJ$1,0))</f>
        <v>5.2515989548890252</v>
      </c>
      <c r="M258" s="116">
        <f t="shared" ref="M258:M321" si="116">INDEX($AM258:$AR258,MATCH($D$1,$AM$1:$AR$1,0))</f>
        <v>5.3174399893431188</v>
      </c>
      <c r="N258" s="116">
        <f t="shared" ref="N258:N321" si="117">INDEX($AU258:$AZ258,MATCH($D$1,$AU$1:$AZ$1,0))</f>
        <v>6.5119340305461639</v>
      </c>
      <c r="O258" s="116">
        <f t="shared" ref="O258:O321" si="118">INDEX($BC258:$BH258,MATCH($D$1,$BC$1:$BH$1,0))</f>
        <v>2.3642202694065935</v>
      </c>
      <c r="P258" s="116">
        <f t="shared" ref="P258:P321" si="119">INDEX($BK258:$BP258,MATCH($D$1,$BK$1:$BP$1,0))</f>
        <v>3.2963205412039152</v>
      </c>
      <c r="Q258" s="116">
        <f t="shared" ref="Q258:Q321" si="120">INDEX($BS258:$BX258,MATCH($D$1,$BS$1:$BX$1,0))</f>
        <v>1.6389001098953224</v>
      </c>
      <c r="R258" s="116">
        <f t="shared" ref="R258:R321" si="121">INDEX($CA258:$CF258,MATCH($D$1,$CA$1:$CF$1,0))</f>
        <v>3.5479014058668525</v>
      </c>
      <c r="S258" s="116">
        <f t="shared" ref="S258:S321" si="122">INDEX($CI258:$CN258,MATCH($D$1,$CI$1:$CN$1,0))</f>
        <v>4.145455223301675</v>
      </c>
      <c r="T258" s="116">
        <f t="shared" ref="T258:T321" si="123">INDEX($CQ258:$CV258,MATCH($D$1,$CQ$1:$CV$1,0))</f>
        <v>4.5461175250911801</v>
      </c>
      <c r="W258" s="116">
        <f t="shared" ref="W258:W321" si="124">AVERAGE(X258:AB258)</f>
        <v>6.2231449233067258</v>
      </c>
      <c r="X258" s="113">
        <v>5.7464176413697006</v>
      </c>
      <c r="Y258" s="113">
        <v>6.5011239121071434</v>
      </c>
      <c r="Z258" s="113">
        <v>6.4218932164433324</v>
      </c>
      <c r="AC258" s="115"/>
      <c r="AE258" s="116">
        <f t="shared" ref="AE258:AE321" si="125">AVERAGE(AF258:AJ258)</f>
        <v>5.2515989548890252</v>
      </c>
      <c r="AF258" s="113">
        <v>4.0580715672399563</v>
      </c>
      <c r="AG258" s="113">
        <v>5.7756211160504476</v>
      </c>
      <c r="AH258" s="113">
        <v>5.9211041813766707</v>
      </c>
      <c r="AK258" s="115"/>
      <c r="AM258" s="116">
        <f t="shared" ref="AM258:AM321" si="126">AVERAGE(AO258:AR258)</f>
        <v>5.3174399893431188</v>
      </c>
      <c r="AN258" s="113">
        <v>6.0337385234381848</v>
      </c>
      <c r="AO258" s="113">
        <v>5.1685361025620322</v>
      </c>
      <c r="AP258" s="113">
        <v>5.4663438761242054</v>
      </c>
      <c r="AS258" s="115"/>
      <c r="AU258" s="116">
        <f t="shared" ref="AU258:AU321" si="127">AVERAGE(AV258:AZ258)</f>
        <v>6.5119340305461639</v>
      </c>
      <c r="AV258" s="113">
        <v>7.1630214085024502</v>
      </c>
      <c r="AW258" s="113">
        <v>6.2184663507111804</v>
      </c>
      <c r="AX258" s="113">
        <v>6.1543143324248604</v>
      </c>
      <c r="BA258" s="115"/>
      <c r="BC258" s="116">
        <f t="shared" ref="BC258:BC321" si="128">AVERAGE(BD258:BH258)</f>
        <v>2.3642202694065935</v>
      </c>
      <c r="BD258" s="113">
        <v>2.0677402203027828</v>
      </c>
      <c r="BE258" s="113">
        <v>2.3535471560007375</v>
      </c>
      <c r="BF258" s="113">
        <v>2.6713734319162601</v>
      </c>
      <c r="BI258" s="115"/>
      <c r="BK258" s="116">
        <f t="shared" ref="BK258:BK321" si="129">AVERAGE(BL258:BP258)</f>
        <v>3.2963205412039152</v>
      </c>
      <c r="BL258" s="113">
        <v>3.0959018960054925</v>
      </c>
      <c r="BM258" s="113">
        <v>2.9223285217091979</v>
      </c>
      <c r="BN258" s="113">
        <v>3.8707312058970551</v>
      </c>
      <c r="BS258" s="116">
        <f t="shared" ref="BS258:BS321" si="130">AVERAGE(BT258:BX258)</f>
        <v>1.6389001098953224</v>
      </c>
      <c r="BT258" s="113">
        <v>1.0071791046704557</v>
      </c>
      <c r="BU258" s="113">
        <v>2.0255667894632152</v>
      </c>
      <c r="BV258" s="113">
        <v>1.8839544355522959</v>
      </c>
      <c r="CA258" s="116">
        <f t="shared" ref="CA258:CA321" si="131">AVERAGE(CB258:CF258)</f>
        <v>3.5479014058668525</v>
      </c>
      <c r="CB258" s="113">
        <v>1.5878849203587686</v>
      </c>
      <c r="CC258" s="113">
        <v>5.6531512279192544</v>
      </c>
      <c r="CD258" s="113">
        <v>3.4026680693225355</v>
      </c>
      <c r="CI258" s="116">
        <f t="shared" ref="CI258:CI321" si="132">AVERAGE(CJ258:CN258)</f>
        <v>4.145455223301675</v>
      </c>
      <c r="CJ258" s="113">
        <v>2.9111223539910758</v>
      </c>
      <c r="CK258" s="113">
        <v>5.1969819224642277</v>
      </c>
      <c r="CL258" s="113">
        <v>4.328261393449722</v>
      </c>
      <c r="CQ258" s="116">
        <f t="shared" ref="CQ258:CQ321" si="133">AVERAGE(CS258:CV258)</f>
        <v>4.5461175250911801</v>
      </c>
      <c r="CR258" s="113">
        <v>2.7544040447052507</v>
      </c>
      <c r="CS258" s="113">
        <v>4.6596114547867673</v>
      </c>
      <c r="CT258" s="113">
        <v>4.4326235953955919</v>
      </c>
      <c r="CY258" s="113">
        <v>46012</v>
      </c>
      <c r="CZ258" s="113">
        <v>12.105416666666668</v>
      </c>
      <c r="DA258" s="113">
        <v>12.7</v>
      </c>
    </row>
    <row r="259" spans="4:105">
      <c r="D259" s="115">
        <f t="shared" ref="D259:D322" si="134">D258+1</f>
        <v>258</v>
      </c>
      <c r="E259" s="116">
        <f t="shared" si="110"/>
        <v>1.605034853197493</v>
      </c>
      <c r="F259" s="116">
        <f t="shared" si="111"/>
        <v>-9.4965146802507006e-002</v>
      </c>
      <c r="G259" s="116" t="str">
        <f t="shared" si="112"/>
        <v/>
      </c>
      <c r="H259" s="119" t="str">
        <f t="shared" si="113"/>
        <v/>
      </c>
      <c r="I259" s="119">
        <f t="shared" si="109"/>
        <v>0.27573967663043164</v>
      </c>
      <c r="K259" s="116">
        <f t="shared" si="114"/>
        <v>6.0468351968614158</v>
      </c>
      <c r="L259" s="116">
        <f t="shared" si="115"/>
        <v>5.6085042288652041</v>
      </c>
      <c r="M259" s="116">
        <f t="shared" si="116"/>
        <v>4.4501355427177671</v>
      </c>
      <c r="N259" s="116">
        <f t="shared" si="117"/>
        <v>4.445589420353528</v>
      </c>
      <c r="O259" s="116">
        <f t="shared" si="118"/>
        <v>3.0679148875363631</v>
      </c>
      <c r="P259" s="116">
        <f t="shared" si="119"/>
        <v>3.6291111481835148</v>
      </c>
      <c r="Q259" s="116">
        <f t="shared" si="120"/>
        <v>1.605034853197493</v>
      </c>
      <c r="R259" s="116">
        <f t="shared" si="121"/>
        <v>2.8091426992534347</v>
      </c>
      <c r="S259" s="116">
        <f t="shared" si="122"/>
        <v>4.7104841335644041</v>
      </c>
      <c r="T259" s="116">
        <f t="shared" si="123"/>
        <v>5.3822173149889903</v>
      </c>
      <c r="W259" s="116">
        <f t="shared" si="124"/>
        <v>6.0468351968614158</v>
      </c>
      <c r="X259" s="113">
        <v>5.5308176214271976</v>
      </c>
      <c r="Y259" s="113">
        <v>6.1845875663864689</v>
      </c>
      <c r="Z259" s="113">
        <v>6.4251004027705827</v>
      </c>
      <c r="AC259" s="115"/>
      <c r="AE259" s="116">
        <f t="shared" si="125"/>
        <v>5.6085042288652041</v>
      </c>
      <c r="AF259" s="113">
        <v>5.47050728680445</v>
      </c>
      <c r="AG259" s="113">
        <v>5.8544138606954981</v>
      </c>
      <c r="AH259" s="113">
        <v>5.500591539095665</v>
      </c>
      <c r="AK259" s="115"/>
      <c r="AM259" s="116">
        <f t="shared" si="126"/>
        <v>4.4501355427177671</v>
      </c>
      <c r="AN259" s="113">
        <v>4.0136832602770829</v>
      </c>
      <c r="AO259" s="113">
        <v>4.5238652559919759</v>
      </c>
      <c r="AP259" s="113">
        <v>4.3764058294435593</v>
      </c>
      <c r="AS259" s="115"/>
      <c r="AU259" s="116">
        <f t="shared" si="127"/>
        <v>4.445589420353528</v>
      </c>
      <c r="AV259" s="113">
        <v>4.3048800459148717</v>
      </c>
      <c r="AW259" s="113">
        <v>4.3048800459148717</v>
      </c>
      <c r="AX259" s="113">
        <v>4.7270081692308397</v>
      </c>
      <c r="BA259" s="115"/>
      <c r="BC259" s="116">
        <f t="shared" si="128"/>
        <v>3.0679148875363631</v>
      </c>
      <c r="BD259" s="113">
        <v>2.3137402462900156</v>
      </c>
      <c r="BE259" s="113">
        <v>3.9619671440783368</v>
      </c>
      <c r="BF259" s="113">
        <v>2.9280372722407364</v>
      </c>
      <c r="BI259" s="115"/>
      <c r="BK259" s="116">
        <f t="shared" si="129"/>
        <v>3.6291111481835148</v>
      </c>
      <c r="BL259" s="113">
        <v>3.1835551064559442</v>
      </c>
      <c r="BM259" s="113">
        <v>3.6325861220474924</v>
      </c>
      <c r="BN259" s="113">
        <v>4.0711922160471072</v>
      </c>
      <c r="BS259" s="116">
        <f t="shared" si="130"/>
        <v>1.605034853197493</v>
      </c>
      <c r="BT259" s="113">
        <v>0.99605038890154773</v>
      </c>
      <c r="BU259" s="113">
        <v>2.0368288910351628</v>
      </c>
      <c r="BV259" s="113">
        <v>1.782225279655768</v>
      </c>
      <c r="CA259" s="116">
        <f t="shared" si="131"/>
        <v>2.8091426992534347</v>
      </c>
      <c r="CB259" s="113">
        <v>2.1055372363529266</v>
      </c>
      <c r="CC259" s="113">
        <v>3.2464572537919651</v>
      </c>
      <c r="CD259" s="113">
        <v>3.0754336076154121</v>
      </c>
      <c r="CI259" s="116">
        <f t="shared" si="132"/>
        <v>4.7104841335644041</v>
      </c>
      <c r="CJ259" s="113">
        <v>4.102880465103337</v>
      </c>
      <c r="CK259" s="113">
        <v>4.5991477762052844</v>
      </c>
      <c r="CL259" s="113">
        <v>5.4294241593845918</v>
      </c>
      <c r="CQ259" s="116">
        <f t="shared" si="133"/>
        <v>5.3822173149889903</v>
      </c>
      <c r="CR259" s="113">
        <v>4.5739350487845511</v>
      </c>
      <c r="CS259" s="113">
        <v>5.2638430908823164</v>
      </c>
      <c r="CT259" s="113">
        <v>5.500591539095665</v>
      </c>
      <c r="CY259" s="113">
        <v>46013</v>
      </c>
      <c r="CZ259" s="113">
        <v>12.065416666666666</v>
      </c>
      <c r="DA259" s="113">
        <v>9.6999999999999993</v>
      </c>
    </row>
    <row r="260" spans="4:105">
      <c r="D260" s="115">
        <f t="shared" si="134"/>
        <v>259</v>
      </c>
      <c r="E260" s="116">
        <f t="shared" si="110"/>
        <v>1.2590183079539938</v>
      </c>
      <c r="F260" s="116">
        <f t="shared" si="111"/>
        <v>-0.44098169204600612</v>
      </c>
      <c r="G260" s="116" t="str">
        <f t="shared" si="112"/>
        <v/>
      </c>
      <c r="H260" s="119" t="str">
        <f t="shared" si="113"/>
        <v/>
      </c>
      <c r="I260" s="119">
        <f t="shared" si="109"/>
        <v>0.21629517914544047</v>
      </c>
      <c r="K260" s="116">
        <f t="shared" si="114"/>
        <v>5.2592674656412379</v>
      </c>
      <c r="L260" s="116">
        <f t="shared" si="115"/>
        <v>4.7447219715223126</v>
      </c>
      <c r="M260" s="116">
        <f t="shared" si="116"/>
        <v>4.5315695202715993</v>
      </c>
      <c r="N260" s="116">
        <f t="shared" si="117"/>
        <v>4.7576712235592202</v>
      </c>
      <c r="O260" s="116">
        <f t="shared" si="118"/>
        <v>3.0493795212268018</v>
      </c>
      <c r="P260" s="116">
        <f t="shared" si="119"/>
        <v>3.5632286002908788</v>
      </c>
      <c r="Q260" s="116">
        <f t="shared" si="120"/>
        <v>1.2590183079539938</v>
      </c>
      <c r="R260" s="116">
        <f t="shared" si="121"/>
        <v>3.3784301077310914</v>
      </c>
      <c r="S260" s="116">
        <f t="shared" si="122"/>
        <v>3.696248985932193</v>
      </c>
      <c r="T260" s="116">
        <f t="shared" si="123"/>
        <v>4.1134586065322267</v>
      </c>
      <c r="W260" s="116">
        <f t="shared" si="124"/>
        <v>5.2592674656412379</v>
      </c>
      <c r="X260" s="113">
        <v>5.5916974683916587</v>
      </c>
      <c r="Y260" s="113">
        <v>5.4590967593012154</v>
      </c>
      <c r="Z260" s="113">
        <v>4.7270081692308397</v>
      </c>
      <c r="AC260" s="115"/>
      <c r="AE260" s="116">
        <f t="shared" si="125"/>
        <v>4.7447219715223126</v>
      </c>
      <c r="AF260" s="113">
        <v>5.2255619621408824</v>
      </c>
      <c r="AG260" s="113">
        <v>4.9505323851860981</v>
      </c>
      <c r="AH260" s="113">
        <v>4.0580715672399563</v>
      </c>
      <c r="AK260" s="115"/>
      <c r="AM260" s="116">
        <f t="shared" si="126"/>
        <v>4.5315695202715993</v>
      </c>
      <c r="AN260" s="113">
        <v>4.3048800459148717</v>
      </c>
      <c r="AO260" s="113">
        <v>5.0050674733032414</v>
      </c>
      <c r="AP260" s="113">
        <v>4.0580715672399563</v>
      </c>
      <c r="AS260" s="115"/>
      <c r="AU260" s="116">
        <f t="shared" si="127"/>
        <v>4.7576712235592202</v>
      </c>
      <c r="AV260" s="113">
        <v>4.3764058294435593</v>
      </c>
      <c r="AW260" s="113">
        <v>5.1436649931011917</v>
      </c>
      <c r="AX260" s="113">
        <v>4.7529428481329097</v>
      </c>
      <c r="BA260" s="115"/>
      <c r="BC260" s="116">
        <f t="shared" si="128"/>
        <v>3.0493795212268018</v>
      </c>
      <c r="BD260" s="113">
        <v>3.5018747618398804</v>
      </c>
      <c r="BE260" s="113">
        <v>2.5821233852306298</v>
      </c>
      <c r="BF260" s="113">
        <v>3.0641404166098956</v>
      </c>
      <c r="BI260" s="115"/>
      <c r="BK260" s="116">
        <f t="shared" si="129"/>
        <v>3.5632286002908788</v>
      </c>
      <c r="BL260" s="113">
        <v>3.7560055155071601</v>
      </c>
      <c r="BM260" s="113">
        <v>3.2192087039196853</v>
      </c>
      <c r="BN260" s="113">
        <v>3.7144715814457903</v>
      </c>
      <c r="BS260" s="116">
        <f t="shared" si="130"/>
        <v>1.2590183079539938</v>
      </c>
      <c r="BT260" s="113">
        <v>1.2450629861269349</v>
      </c>
      <c r="BU260" s="113">
        <v>1.2730180568969771</v>
      </c>
      <c r="BV260" s="113">
        <v>1.2589738808380697</v>
      </c>
      <c r="CA260" s="116">
        <f t="shared" si="131"/>
        <v>3.3784301077310914</v>
      </c>
      <c r="CB260" s="113">
        <v>1.842345081808811</v>
      </c>
      <c r="CC260" s="113">
        <v>4.9379267603494679</v>
      </c>
      <c r="CD260" s="113">
        <v>3.3550184810349948</v>
      </c>
      <c r="CI260" s="116">
        <f t="shared" si="132"/>
        <v>3.696248985932193</v>
      </c>
      <c r="CJ260" s="113">
        <v>3.1757698407175372</v>
      </c>
      <c r="CK260" s="113">
        <v>3.7875334627572927</v>
      </c>
      <c r="CL260" s="113">
        <v>4.1254436543217485</v>
      </c>
      <c r="CQ260" s="116">
        <f t="shared" si="133"/>
        <v>4.1134586065322267</v>
      </c>
      <c r="CR260" s="113">
        <v>4.4742666272499694</v>
      </c>
      <c r="CS260" s="113">
        <v>3.3839271614102229</v>
      </c>
      <c r="CT260" s="113">
        <v>4.8429900516542297</v>
      </c>
      <c r="CY260" s="113">
        <v>46014</v>
      </c>
      <c r="CZ260" s="113">
        <v>10.541666666666666</v>
      </c>
      <c r="DA260" s="113">
        <v>7.6</v>
      </c>
    </row>
    <row r="261" spans="4:105">
      <c r="D261" s="115">
        <f t="shared" si="134"/>
        <v>260</v>
      </c>
      <c r="E261" s="116">
        <f t="shared" si="110"/>
        <v>1.5987666032312127</v>
      </c>
      <c r="F261" s="116">
        <f t="shared" si="111"/>
        <v>-0.10123339676878729</v>
      </c>
      <c r="G261" s="116" t="str">
        <f t="shared" si="112"/>
        <v/>
      </c>
      <c r="H261" s="119" t="str">
        <f t="shared" si="113"/>
        <v/>
      </c>
      <c r="I261" s="119">
        <f t="shared" si="109"/>
        <v>0.27466281202820975</v>
      </c>
      <c r="K261" s="116">
        <f t="shared" si="114"/>
        <v>5.9856277641761837</v>
      </c>
      <c r="L261" s="116">
        <f t="shared" si="115"/>
        <v>4.5748629506203295</v>
      </c>
      <c r="M261" s="116">
        <f t="shared" si="116"/>
        <v>4.8830968836628319</v>
      </c>
      <c r="N261" s="116">
        <f t="shared" si="117"/>
        <v>5.1633785953226656</v>
      </c>
      <c r="O261" s="116">
        <f t="shared" si="118"/>
        <v>3.4374778439446634</v>
      </c>
      <c r="P261" s="116">
        <f t="shared" si="119"/>
        <v>4.0750217936688315</v>
      </c>
      <c r="Q261" s="116">
        <f t="shared" si="120"/>
        <v>1.5987666032312127</v>
      </c>
      <c r="R261" s="116">
        <f t="shared" si="121"/>
        <v>2.863583915907288</v>
      </c>
      <c r="S261" s="116">
        <f t="shared" si="122"/>
        <v>4.0744500340369081</v>
      </c>
      <c r="T261" s="116">
        <f t="shared" si="123"/>
        <v>3.0076264193002329</v>
      </c>
      <c r="W261" s="116">
        <f t="shared" si="124"/>
        <v>5.9856277641761837</v>
      </c>
      <c r="X261" s="113">
        <v>6.0337385234381848</v>
      </c>
      <c r="Y261" s="113">
        <v>6.0838993835699169</v>
      </c>
      <c r="Z261" s="113">
        <v>5.8392453855204485</v>
      </c>
      <c r="AC261" s="115"/>
      <c r="AE261" s="116">
        <f t="shared" si="125"/>
        <v>4.5748629506203295</v>
      </c>
      <c r="AF261" s="113">
        <v>4.9234565581240046</v>
      </c>
      <c r="AG261" s="113">
        <v>3.6041503712727563</v>
      </c>
      <c r="AH261" s="113">
        <v>5.1969819224642277</v>
      </c>
      <c r="AK261" s="115"/>
      <c r="AM261" s="116">
        <f t="shared" si="126"/>
        <v>4.8830968836628319</v>
      </c>
      <c r="AN261" s="113">
        <v>4.3764058294435593</v>
      </c>
      <c r="AO261" s="113">
        <v>4.8696858806879479</v>
      </c>
      <c r="AP261" s="113">
        <v>4.896507886637715</v>
      </c>
      <c r="AS261" s="115"/>
      <c r="AU261" s="116">
        <f t="shared" si="127"/>
        <v>5.1633785953226656</v>
      </c>
      <c r="AV261" s="113">
        <v>6.2000340025669667</v>
      </c>
      <c r="AW261" s="113">
        <v>4.0358250430451914</v>
      </c>
      <c r="AX261" s="113">
        <v>5.254276740355837</v>
      </c>
      <c r="BA261" s="115"/>
      <c r="BC261" s="116">
        <f t="shared" si="128"/>
        <v>3.4374778439446634</v>
      </c>
      <c r="BD261" s="113">
        <v>4.6485066301793996</v>
      </c>
      <c r="BE261" s="113">
        <v>2.0677402203027828</v>
      </c>
      <c r="BF261" s="113">
        <v>3.5961866813518086</v>
      </c>
      <c r="BI261" s="115"/>
      <c r="BK261" s="116">
        <f t="shared" si="129"/>
        <v>4.0750217936688315</v>
      </c>
      <c r="BL261" s="113">
        <v>5.758361348084291</v>
      </c>
      <c r="BM261" s="113">
        <v>2.107600686465211</v>
      </c>
      <c r="BN261" s="113">
        <v>4.3591033464569913</v>
      </c>
      <c r="BS261" s="116">
        <f t="shared" si="130"/>
        <v>1.5987666032312127</v>
      </c>
      <c r="BT261" s="113">
        <v>1.5618125360354873</v>
      </c>
      <c r="BU261" s="113">
        <v>1.2312843320543312</v>
      </c>
      <c r="BV261" s="113">
        <v>2.0032029416038188</v>
      </c>
      <c r="CA261" s="116">
        <f t="shared" si="131"/>
        <v>2.863583915907288</v>
      </c>
      <c r="CB261" s="113">
        <v>1.6143300172180768</v>
      </c>
      <c r="CC261" s="113">
        <v>3.4594263722291578</v>
      </c>
      <c r="CD261" s="113">
        <v>3.5169953582746287</v>
      </c>
      <c r="CI261" s="116">
        <f t="shared" si="132"/>
        <v>4.0744500340369081</v>
      </c>
      <c r="CJ261" s="113">
        <v>4.1708895610860344</v>
      </c>
      <c r="CK261" s="113">
        <v>3.4785254922401383</v>
      </c>
      <c r="CL261" s="113">
        <v>4.5739350487845511</v>
      </c>
      <c r="CQ261" s="116">
        <f t="shared" si="133"/>
        <v>3.0076264193002329</v>
      </c>
      <c r="CR261" s="113">
        <v>5.8073585024985572</v>
      </c>
      <c r="CS261" s="113">
        <v>2.4901259722538698</v>
      </c>
      <c r="CT261" s="113">
        <v>3.5251268663465956</v>
      </c>
      <c r="CY261" s="113">
        <v>46015</v>
      </c>
      <c r="CZ261" s="113">
        <v>10.84125</v>
      </c>
      <c r="DA261" s="113">
        <v>11.2</v>
      </c>
    </row>
    <row r="262" spans="4:105">
      <c r="D262" s="115">
        <f t="shared" si="134"/>
        <v>261</v>
      </c>
      <c r="E262" s="116">
        <f t="shared" si="110"/>
        <v>2.3462600692883249</v>
      </c>
      <c r="F262" s="116">
        <f t="shared" si="111"/>
        <v>0.64626006928832491</v>
      </c>
      <c r="G262" s="116">
        <f t="shared" si="112"/>
        <v>0.64626006928832491</v>
      </c>
      <c r="H262" s="119">
        <f t="shared" si="113"/>
        <v>1.2196901180302898e-003</v>
      </c>
      <c r="I262" s="119">
        <f t="shared" si="109"/>
        <v>0.4030797159996945</v>
      </c>
      <c r="K262" s="116">
        <f t="shared" si="114"/>
        <v>6.855608665706364</v>
      </c>
      <c r="L262" s="116">
        <f t="shared" si="115"/>
        <v>5.5683713056942805</v>
      </c>
      <c r="M262" s="116">
        <f t="shared" si="116"/>
        <v>5.3811000573935894</v>
      </c>
      <c r="N262" s="116">
        <f t="shared" si="117"/>
        <v>6.7669322729421166</v>
      </c>
      <c r="O262" s="116">
        <f t="shared" si="118"/>
        <v>3.2552308583808558</v>
      </c>
      <c r="P262" s="116">
        <f t="shared" si="119"/>
        <v>4.2831394073379885</v>
      </c>
      <c r="Q262" s="116">
        <f t="shared" si="120"/>
        <v>2.3462600692883249</v>
      </c>
      <c r="R262" s="116">
        <f t="shared" si="121"/>
        <v>4.0407303059724669</v>
      </c>
      <c r="S262" s="116">
        <f t="shared" si="122"/>
        <v>5.360270491985891</v>
      </c>
      <c r="T262" s="116">
        <f t="shared" si="123"/>
        <v>4.8202926722662589</v>
      </c>
      <c r="W262" s="116">
        <f t="shared" si="124"/>
        <v>6.855608665706364</v>
      </c>
      <c r="X262" s="113">
        <v>7.1830220517121255</v>
      </c>
      <c r="Y262" s="113">
        <v>6.7468227996943302</v>
      </c>
      <c r="Z262" s="113">
        <v>6.6369811457126362</v>
      </c>
      <c r="AC262" s="115"/>
      <c r="AE262" s="116">
        <f t="shared" si="125"/>
        <v>5.5683713056942805</v>
      </c>
      <c r="AF262" s="113">
        <v>5.500591539095665</v>
      </c>
      <c r="AG262" s="113">
        <v>5.0839987963509721</v>
      </c>
      <c r="AH262" s="113">
        <v>6.1205235816362027</v>
      </c>
      <c r="AK262" s="115"/>
      <c r="AM262" s="116">
        <f t="shared" si="126"/>
        <v>5.3811000573935894</v>
      </c>
      <c r="AN262" s="113">
        <v>6.536708912953868</v>
      </c>
      <c r="AO262" s="113">
        <v>5.11204505452391</v>
      </c>
      <c r="AP262" s="113">
        <v>5.6501550602632689</v>
      </c>
      <c r="AS262" s="115"/>
      <c r="AU262" s="116">
        <f t="shared" si="127"/>
        <v>6.7669322729421166</v>
      </c>
      <c r="AV262" s="113">
        <v>8.7495545867254485</v>
      </c>
      <c r="AW262" s="113">
        <v>5.2255619621408824</v>
      </c>
      <c r="AX262" s="113">
        <v>6.3256802699600154</v>
      </c>
      <c r="BA262" s="115"/>
      <c r="BC262" s="116">
        <f t="shared" si="128"/>
        <v>3.2552308583808558</v>
      </c>
      <c r="BD262" s="113">
        <v>4.5750509315118411</v>
      </c>
      <c r="BE262" s="113">
        <v>1.4474181542119482</v>
      </c>
      <c r="BF262" s="113">
        <v>3.7432234894187792</v>
      </c>
      <c r="BI262" s="115"/>
      <c r="BK262" s="116">
        <f t="shared" si="129"/>
        <v>4.2831394073379885</v>
      </c>
      <c r="BL262" s="113">
        <v>5.6324436498835935</v>
      </c>
      <c r="BM262" s="113">
        <v>2.1313540012638841</v>
      </c>
      <c r="BN262" s="113">
        <v>5.0856205708664897</v>
      </c>
      <c r="BS262" s="116">
        <f t="shared" si="130"/>
        <v>2.3462600692883249</v>
      </c>
      <c r="BT262" s="113">
        <v>3.0722170856067916</v>
      </c>
      <c r="BU262" s="113">
        <v>1.7625634331732978</v>
      </c>
      <c r="BV262" s="113">
        <v>2.2039996890848843</v>
      </c>
      <c r="CA262" s="116">
        <f t="shared" si="131"/>
        <v>4.0407303059724669</v>
      </c>
      <c r="CB262" s="113">
        <v>2.847540333480802</v>
      </c>
      <c r="CC262" s="113">
        <v>4.6755028082313155</v>
      </c>
      <c r="CD262" s="113">
        <v>4.5991477762052844</v>
      </c>
      <c r="CI262" s="116">
        <f t="shared" si="132"/>
        <v>5.360270491985891</v>
      </c>
      <c r="CJ262" s="113">
        <v>6.7100369620699896</v>
      </c>
      <c r="CK262" s="113">
        <v>4.896507886637715</v>
      </c>
      <c r="CL262" s="113">
        <v>4.4742666272499694</v>
      </c>
      <c r="CQ262" s="116">
        <f t="shared" si="133"/>
        <v>4.8202926722662589</v>
      </c>
      <c r="CR262" s="113">
        <v>5.9869480548027019</v>
      </c>
      <c r="CS262" s="113">
        <v>4.2343597876233829</v>
      </c>
      <c r="CT262" s="113">
        <v>5.406225556909134</v>
      </c>
      <c r="CY262" s="113">
        <v>46016</v>
      </c>
      <c r="CZ262" s="113">
        <v>12.011666666666665</v>
      </c>
      <c r="DA262" s="113">
        <v>11.5</v>
      </c>
    </row>
    <row r="263" spans="4:105">
      <c r="D263" s="115">
        <f t="shared" si="134"/>
        <v>262</v>
      </c>
      <c r="E263" s="116">
        <f t="shared" si="110"/>
        <v>2.1665047288012937</v>
      </c>
      <c r="F263" s="116">
        <f t="shared" si="111"/>
        <v>0.46650472880129379</v>
      </c>
      <c r="G263" s="116">
        <f t="shared" si="112"/>
        <v>0.46650472880129379</v>
      </c>
      <c r="H263" s="119">
        <f t="shared" si="113"/>
        <v>8.8043689340101643e-004</v>
      </c>
      <c r="I263" s="119">
        <f t="shared" si="109"/>
        <v>0.37219834332436341</v>
      </c>
      <c r="K263" s="116">
        <f t="shared" si="114"/>
        <v>7.5796522805558171</v>
      </c>
      <c r="L263" s="116">
        <f t="shared" si="115"/>
        <v>6.3268159494425271</v>
      </c>
      <c r="M263" s="116">
        <f t="shared" si="116"/>
        <v>5.6580798038954896</v>
      </c>
      <c r="N263" s="116">
        <f t="shared" si="117"/>
        <v>7.1233393783747703</v>
      </c>
      <c r="O263" s="116">
        <f t="shared" si="118"/>
        <v>2.7971348041245605</v>
      </c>
      <c r="P263" s="116">
        <f t="shared" si="119"/>
        <v>3.6245316169842727</v>
      </c>
      <c r="Q263" s="116">
        <f t="shared" si="120"/>
        <v>2.1665047288012937</v>
      </c>
      <c r="R263" s="116">
        <f t="shared" si="121"/>
        <v>4.2921572083226804</v>
      </c>
      <c r="S263" s="116">
        <f t="shared" si="122"/>
        <v>5.39459086376693</v>
      </c>
      <c r="T263" s="116">
        <f t="shared" si="123"/>
        <v>4.5132920882089334</v>
      </c>
      <c r="W263" s="116">
        <f t="shared" si="124"/>
        <v>7.5796522805558171</v>
      </c>
      <c r="X263" s="113">
        <v>7.7414624117941102</v>
      </c>
      <c r="Y263" s="113">
        <v>8.3240711321356891</v>
      </c>
      <c r="Z263" s="113">
        <v>6.6734232977376546</v>
      </c>
      <c r="AC263" s="115"/>
      <c r="AE263" s="116">
        <f t="shared" si="125"/>
        <v>6.3268159494425271</v>
      </c>
      <c r="AF263" s="113">
        <v>7.2451594769351066</v>
      </c>
      <c r="AG263" s="113">
        <v>5.7151833256679909</v>
      </c>
      <c r="AH263" s="113">
        <v>6.0201050457244856</v>
      </c>
      <c r="AK263" s="115"/>
      <c r="AM263" s="116">
        <f t="shared" si="126"/>
        <v>5.6580798038954896</v>
      </c>
      <c r="AN263" s="113">
        <v>6.1980088402391997</v>
      </c>
      <c r="AO263" s="113">
        <v>5.4294241593845918</v>
      </c>
      <c r="AP263" s="113">
        <v>5.8867354484063883</v>
      </c>
      <c r="AS263" s="115"/>
      <c r="AU263" s="116">
        <f t="shared" si="127"/>
        <v>7.1233393783747703</v>
      </c>
      <c r="AV263" s="113">
        <v>7.1382580995984535</v>
      </c>
      <c r="AW263" s="113">
        <v>7.2802774337158001</v>
      </c>
      <c r="AX263" s="113">
        <v>6.9514826018100573</v>
      </c>
      <c r="BA263" s="115"/>
      <c r="BC263" s="116">
        <f t="shared" si="128"/>
        <v>2.7971348041245605</v>
      </c>
      <c r="BD263" s="113">
        <v>1.2963905264843545</v>
      </c>
      <c r="BE263" s="113">
        <v>3.4153510640268125</v>
      </c>
      <c r="BF263" s="113">
        <v>3.6796628218625149</v>
      </c>
      <c r="BI263" s="115"/>
      <c r="BK263" s="116">
        <f t="shared" si="129"/>
        <v>3.6245316169842727</v>
      </c>
      <c r="BL263" s="113">
        <v>1.8753378105241389</v>
      </c>
      <c r="BM263" s="113">
        <v>4.5238652559919759</v>
      </c>
      <c r="BN263" s="113">
        <v>4.4743917844367029</v>
      </c>
      <c r="BS263" s="116">
        <f t="shared" si="130"/>
        <v>2.1665047288012937</v>
      </c>
      <c r="BT263" s="113">
        <v>2.6423825257827462</v>
      </c>
      <c r="BU263" s="113">
        <v>2.1524400229574359</v>
      </c>
      <c r="BV263" s="113">
        <v>1.7046916376636991</v>
      </c>
      <c r="CA263" s="116">
        <f t="shared" si="131"/>
        <v>4.2921572083226804</v>
      </c>
      <c r="CB263" s="113">
        <v>4.5538014187024176</v>
      </c>
      <c r="CC263" s="113">
        <v>4.5971341130957599</v>
      </c>
      <c r="CD263" s="113">
        <v>3.7255360931698625</v>
      </c>
      <c r="CI263" s="116">
        <f t="shared" si="132"/>
        <v>5.39459086376693</v>
      </c>
      <c r="CJ263" s="113">
        <v>6.4837898164181471</v>
      </c>
      <c r="CK263" s="113">
        <v>5.4889083021767897</v>
      </c>
      <c r="CL263" s="113">
        <v>4.2110744727058531</v>
      </c>
      <c r="CQ263" s="116">
        <f t="shared" si="133"/>
        <v>4.5132920882089334</v>
      </c>
      <c r="CR263" s="113">
        <v>3.209382485455551</v>
      </c>
      <c r="CS263" s="113">
        <v>5.312112594972076</v>
      </c>
      <c r="CT263" s="113">
        <v>3.7144715814457903</v>
      </c>
      <c r="CY263" s="113">
        <v>46017</v>
      </c>
      <c r="CZ263" s="113">
        <v>10.531666666666666</v>
      </c>
      <c r="DA263" s="113">
        <v>4</v>
      </c>
    </row>
    <row r="264" spans="4:105">
      <c r="D264" s="115">
        <f t="shared" si="134"/>
        <v>263</v>
      </c>
      <c r="E264" s="116">
        <f t="shared" si="110"/>
        <v>2.0427845515083987</v>
      </c>
      <c r="F264" s="116">
        <f t="shared" si="111"/>
        <v>0.3427845515083987</v>
      </c>
      <c r="G264" s="116">
        <f t="shared" si="112"/>
        <v>0.3427845515083987</v>
      </c>
      <c r="H264" s="119">
        <f t="shared" si="113"/>
        <v>6.469391348109272e-004</v>
      </c>
      <c r="I264" s="119">
        <f t="shared" si="109"/>
        <v>0.35094362626233783</v>
      </c>
      <c r="K264" s="116">
        <f t="shared" si="114"/>
        <v>5.529119259757544</v>
      </c>
      <c r="L264" s="116">
        <f t="shared" si="115"/>
        <v>4.4570237395719721</v>
      </c>
      <c r="M264" s="116">
        <f t="shared" si="116"/>
        <v>5.3297962022134326</v>
      </c>
      <c r="N264" s="116">
        <f t="shared" si="117"/>
        <v>5.9191504581254391</v>
      </c>
      <c r="O264" s="116">
        <f t="shared" si="118"/>
        <v>2.3073933429667886</v>
      </c>
      <c r="P264" s="116">
        <f t="shared" si="119"/>
        <v>3.7982978746507112</v>
      </c>
      <c r="Q264" s="116">
        <f t="shared" si="120"/>
        <v>2.0427845515083987</v>
      </c>
      <c r="R264" s="116">
        <f t="shared" si="121"/>
        <v>3.3467281928645733</v>
      </c>
      <c r="S264" s="116">
        <f t="shared" si="122"/>
        <v>5.2007367586408231</v>
      </c>
      <c r="T264" s="116">
        <f t="shared" si="123"/>
        <v>5.3794137767514583</v>
      </c>
      <c r="W264" s="116">
        <f t="shared" si="124"/>
        <v>5.529119259757544</v>
      </c>
      <c r="X264" s="113">
        <v>3.7418578582962079</v>
      </c>
      <c r="Y264" s="113">
        <v>5.0878361051273293</v>
      </c>
      <c r="Z264" s="113">
        <v>7.7576638158490958</v>
      </c>
      <c r="AC264" s="115"/>
      <c r="AE264" s="116">
        <f t="shared" si="125"/>
        <v>4.4570237395719721</v>
      </c>
      <c r="AF264" s="113">
        <v>2.3838618962811386</v>
      </c>
      <c r="AG264" s="113">
        <v>5.1969819224642277</v>
      </c>
      <c r="AH264" s="113">
        <v>5.790227399970548</v>
      </c>
      <c r="AK264" s="115"/>
      <c r="AM264" s="116">
        <f t="shared" si="126"/>
        <v>5.3297962022134326</v>
      </c>
      <c r="AN264" s="113">
        <v>2.4113557840663131</v>
      </c>
      <c r="AO264" s="113">
        <v>4.8051785437313672</v>
      </c>
      <c r="AP264" s="113">
        <v>5.8544138606954981</v>
      </c>
      <c r="AS264" s="115"/>
      <c r="AU264" s="116">
        <f t="shared" si="127"/>
        <v>5.9191504581254391</v>
      </c>
      <c r="AV264" s="113">
        <v>2.6880622863936181</v>
      </c>
      <c r="AW264" s="113">
        <v>6.8274517629539089</v>
      </c>
      <c r="AX264" s="113">
        <v>8.2419373250287897</v>
      </c>
      <c r="BA264" s="115"/>
      <c r="BC264" s="116">
        <f t="shared" si="128"/>
        <v>2.3073933429667886</v>
      </c>
      <c r="BD264" s="113">
        <v>0.45545922012189582</v>
      </c>
      <c r="BE264" s="113">
        <v>2.9113960473257174</v>
      </c>
      <c r="BF264" s="113">
        <v>3.5553247614527521</v>
      </c>
      <c r="BI264" s="115"/>
      <c r="BK264" s="116">
        <f t="shared" si="129"/>
        <v>3.7982978746507112</v>
      </c>
      <c r="BL264" s="113">
        <v>1.0432876737182224</v>
      </c>
      <c r="BM264" s="113">
        <v>5.406225556909134</v>
      </c>
      <c r="BN264" s="113">
        <v>4.9453803933247773</v>
      </c>
      <c r="BS264" s="116">
        <f t="shared" si="130"/>
        <v>2.0427845515083987</v>
      </c>
      <c r="BT264" s="113">
        <v>1.3905861061639977</v>
      </c>
      <c r="BU264" s="113">
        <v>2.8111761665393042</v>
      </c>
      <c r="BV264" s="113">
        <v>1.9265913818218945</v>
      </c>
      <c r="CA264" s="116">
        <f t="shared" si="131"/>
        <v>3.3467281928645733</v>
      </c>
      <c r="CB264" s="113">
        <v>3.0815300009498183</v>
      </c>
      <c r="CC264" s="113">
        <v>3.2125502013852913</v>
      </c>
      <c r="CD264" s="113">
        <v>3.7461043762586113</v>
      </c>
      <c r="CI264" s="116">
        <f t="shared" si="132"/>
        <v>5.2007367586408231</v>
      </c>
      <c r="CJ264" s="113">
        <v>4.6222950014247273</v>
      </c>
      <c r="CK264" s="113">
        <v>6.034175577052034</v>
      </c>
      <c r="CL264" s="113">
        <v>4.9457396974457106</v>
      </c>
      <c r="CQ264" s="116">
        <f t="shared" si="133"/>
        <v>5.3794137767514583</v>
      </c>
      <c r="CR264" s="113">
        <v>2.8783577262574167</v>
      </c>
      <c r="CS264" s="113">
        <v>6.5724608245181901</v>
      </c>
      <c r="CT264" s="113">
        <v>4.1863667289847264</v>
      </c>
      <c r="CY264" s="113">
        <v>46018</v>
      </c>
      <c r="CZ264" s="113">
        <v>8.2874999999999996</v>
      </c>
      <c r="DA264" s="113">
        <v>2.4</v>
      </c>
    </row>
    <row r="265" spans="4:105">
      <c r="D265" s="115">
        <f t="shared" si="134"/>
        <v>264</v>
      </c>
      <c r="E265" s="116">
        <f t="shared" si="110"/>
        <v>2.8852004366828101</v>
      </c>
      <c r="F265" s="116">
        <f t="shared" si="111"/>
        <v>1.1852004366828102</v>
      </c>
      <c r="G265" s="116">
        <f t="shared" si="112"/>
        <v>1.1852004366828102</v>
      </c>
      <c r="H265" s="119">
        <f t="shared" si="113"/>
        <v>2.2368351832399418e-003</v>
      </c>
      <c r="I265" s="119">
        <f t="shared" si="109"/>
        <v>0.49566788773465176</v>
      </c>
      <c r="K265" s="116">
        <f t="shared" si="114"/>
        <v>6.0933504977764592</v>
      </c>
      <c r="L265" s="116">
        <f t="shared" si="115"/>
        <v>5.6008654670616771</v>
      </c>
      <c r="M265" s="116">
        <f t="shared" si="116"/>
        <v>5.2839305551926214</v>
      </c>
      <c r="N265" s="116">
        <f t="shared" si="117"/>
        <v>7.2787060645795023</v>
      </c>
      <c r="O265" s="116">
        <f t="shared" si="118"/>
        <v>3.4873559401835337</v>
      </c>
      <c r="P265" s="116">
        <f t="shared" si="119"/>
        <v>4.152042682542314</v>
      </c>
      <c r="Q265" s="116">
        <f t="shared" si="120"/>
        <v>2.8852004366828101</v>
      </c>
      <c r="R265" s="116">
        <f t="shared" si="121"/>
        <v>3.2024923284462226</v>
      </c>
      <c r="S265" s="116">
        <f t="shared" si="122"/>
        <v>5.369373671558006</v>
      </c>
      <c r="T265" s="116">
        <f t="shared" si="123"/>
        <v>4.6411248497439299</v>
      </c>
      <c r="W265" s="116">
        <f t="shared" si="124"/>
        <v>6.0933504977764592</v>
      </c>
      <c r="X265" s="113">
        <v>8.4221489454117062</v>
      </c>
      <c r="Y265" s="113">
        <v>6.2337603053057418</v>
      </c>
      <c r="Z265" s="113">
        <v>3.6241422426119305</v>
      </c>
      <c r="AC265" s="115"/>
      <c r="AE265" s="116">
        <f t="shared" si="125"/>
        <v>5.6008654670616771</v>
      </c>
      <c r="AF265" s="113">
        <v>6.7233401250854481</v>
      </c>
      <c r="AG265" s="113">
        <v>6.8957011696436394</v>
      </c>
      <c r="AH265" s="113">
        <v>3.1835551064559442</v>
      </c>
      <c r="AK265" s="115"/>
      <c r="AM265" s="116">
        <f t="shared" si="126"/>
        <v>5.2839305551926214</v>
      </c>
      <c r="AN265" s="113">
        <v>5.9763023334092864</v>
      </c>
      <c r="AO265" s="113">
        <v>8.1461370290202471</v>
      </c>
      <c r="AP265" s="113">
        <v>2.4217240813649954</v>
      </c>
      <c r="AS265" s="115"/>
      <c r="AU265" s="116">
        <f t="shared" si="127"/>
        <v>7.2787060645795023</v>
      </c>
      <c r="AV265" s="113">
        <v>7.3288235339254619</v>
      </c>
      <c r="AW265" s="113">
        <v>11.00168951200636</v>
      </c>
      <c r="AX265" s="113">
        <v>3.505605147806683</v>
      </c>
      <c r="BA265" s="115"/>
      <c r="BC265" s="116">
        <f t="shared" si="128"/>
        <v>3.4873559401835337</v>
      </c>
      <c r="BD265" s="113">
        <v>3.4544911927391344</v>
      </c>
      <c r="BE265" s="113">
        <v>6.3038801941005289</v>
      </c>
      <c r="BF265" s="113">
        <v>0.70369643371093793</v>
      </c>
      <c r="BI265" s="115"/>
      <c r="BK265" s="116">
        <f t="shared" si="129"/>
        <v>4.152042682542314</v>
      </c>
      <c r="BL265" s="113">
        <v>4.0296974478311185</v>
      </c>
      <c r="BM265" s="113">
        <v>7.410129628340921</v>
      </c>
      <c r="BN265" s="113">
        <v>1.0163009714549023</v>
      </c>
      <c r="BS265" s="116">
        <f t="shared" si="130"/>
        <v>2.8852004366828101</v>
      </c>
      <c r="BT265" s="113">
        <v>5.0010722935473346</v>
      </c>
      <c r="BU265" s="113">
        <v>3.6545290165010953</v>
      </c>
      <c r="BV265" s="113">
        <v>0</v>
      </c>
      <c r="CA265" s="116">
        <f t="shared" si="131"/>
        <v>3.2024923284462226</v>
      </c>
      <c r="CB265" s="113">
        <v>4.4326235953955919</v>
      </c>
      <c r="CC265" s="113">
        <v>2.5718324965505959</v>
      </c>
      <c r="CD265" s="113">
        <v>2.6030208933924794</v>
      </c>
      <c r="CI265" s="116">
        <f t="shared" si="132"/>
        <v>5.369373671558006</v>
      </c>
      <c r="CJ265" s="113">
        <v>7.9806186792468159</v>
      </c>
      <c r="CK265" s="113">
        <v>5.6095545737510646</v>
      </c>
      <c r="CL265" s="113">
        <v>2.5179477616761394</v>
      </c>
      <c r="CQ265" s="116">
        <f t="shared" si="133"/>
        <v>4.6411248497439299</v>
      </c>
      <c r="CR265" s="113">
        <v>6.9449749567862415</v>
      </c>
      <c r="CS265" s="113">
        <v>7.4297383233683894</v>
      </c>
      <c r="CT265" s="113">
        <v>1.8525113761194705</v>
      </c>
      <c r="CY265" s="113">
        <v>46019</v>
      </c>
      <c r="CZ265" s="113">
        <v>8.0266666666666655</v>
      </c>
      <c r="DA265" s="113">
        <v>5.5</v>
      </c>
    </row>
    <row r="266" spans="4:105">
      <c r="D266" s="115">
        <f t="shared" si="134"/>
        <v>265</v>
      </c>
      <c r="E266" s="116">
        <f t="shared" si="110"/>
        <v>2.7373138318776316</v>
      </c>
      <c r="F266" s="116">
        <f t="shared" si="111"/>
        <v>1.0373138318776316</v>
      </c>
      <c r="G266" s="116">
        <f t="shared" si="112"/>
        <v>1.0373138318776316</v>
      </c>
      <c r="H266" s="119">
        <f t="shared" si="113"/>
        <v>1.9577279955274771e-003</v>
      </c>
      <c r="I266" s="119">
        <f t="shared" si="109"/>
        <v>0.47026145839405803</v>
      </c>
      <c r="K266" s="116">
        <f t="shared" si="114"/>
        <v>6.857229940766584</v>
      </c>
      <c r="L266" s="116">
        <f t="shared" si="115"/>
        <v>6.7144138532311608</v>
      </c>
      <c r="M266" s="116">
        <f t="shared" si="116"/>
        <v>6.2048645590110807</v>
      </c>
      <c r="N266" s="116">
        <f t="shared" si="117"/>
        <v>7.2088107585642076</v>
      </c>
      <c r="O266" s="116">
        <f t="shared" si="118"/>
        <v>2.7224679645958516</v>
      </c>
      <c r="P266" s="116">
        <f t="shared" si="119"/>
        <v>3.5728885333778115</v>
      </c>
      <c r="Q266" s="116">
        <f t="shared" si="120"/>
        <v>2.7373138318776316</v>
      </c>
      <c r="R266" s="116">
        <f t="shared" si="121"/>
        <v>4.8124113948562588</v>
      </c>
      <c r="S266" s="116">
        <f t="shared" si="122"/>
        <v>5.5321599018978533</v>
      </c>
      <c r="T266" s="116">
        <f t="shared" si="123"/>
        <v>3.8653306670275098</v>
      </c>
      <c r="W266" s="116">
        <f t="shared" si="124"/>
        <v>6.857229940766584</v>
      </c>
      <c r="X266" s="113">
        <v>9.1481061682341913</v>
      </c>
      <c r="Y266" s="113">
        <v>7.4614806338567199</v>
      </c>
      <c r="Z266" s="113">
        <v>3.9621030202088434</v>
      </c>
      <c r="AC266" s="115"/>
      <c r="AE266" s="116">
        <f t="shared" si="125"/>
        <v>6.7144138532311608</v>
      </c>
      <c r="AF266" s="113">
        <v>9.3608528233094059</v>
      </c>
      <c r="AG266" s="113">
        <v>8.1774005126171065</v>
      </c>
      <c r="AH266" s="113">
        <v>2.6049882237669695</v>
      </c>
      <c r="AK266" s="115"/>
      <c r="AM266" s="116">
        <f t="shared" si="126"/>
        <v>6.2048645590110807</v>
      </c>
      <c r="AN266" s="113">
        <v>8.8222548995379864</v>
      </c>
      <c r="AO266" s="113">
        <v>9.4546467210917662</v>
      </c>
      <c r="AP266" s="113">
        <v>2.9550823969303948</v>
      </c>
      <c r="AS266" s="115"/>
      <c r="AU266" s="116">
        <f t="shared" si="127"/>
        <v>7.2088107585642076</v>
      </c>
      <c r="AV266" s="113">
        <v>9.6809588695115245</v>
      </c>
      <c r="AW266" s="113">
        <v>8.9406689937753683</v>
      </c>
      <c r="AX266" s="113">
        <v>3.0048044124057278</v>
      </c>
      <c r="BA266" s="115"/>
      <c r="BC266" s="116">
        <f t="shared" si="128"/>
        <v>2.7224679645958516</v>
      </c>
      <c r="BD266" s="113">
        <v>2.9364986693678761</v>
      </c>
      <c r="BE266" s="113">
        <v>3.8952185084615483</v>
      </c>
      <c r="BF266" s="113">
        <v>1.33568671595813</v>
      </c>
      <c r="BI266" s="115"/>
      <c r="BK266" s="116">
        <f t="shared" si="129"/>
        <v>3.5728885333778115</v>
      </c>
      <c r="BL266" s="113">
        <v>3.9157273479385557</v>
      </c>
      <c r="BM266" s="113">
        <v>4.8107211249751369</v>
      </c>
      <c r="BN266" s="113">
        <v>1.9922171272197426</v>
      </c>
      <c r="BS266" s="116">
        <f t="shared" si="130"/>
        <v>2.7373138318776316</v>
      </c>
      <c r="BT266" s="113">
        <v>6.1937351489215997</v>
      </c>
      <c r="BU266" s="113">
        <v>1.5704621858411703</v>
      </c>
      <c r="BV266" s="113">
        <v>0.44774416087012425</v>
      </c>
      <c r="CA266" s="116">
        <f t="shared" si="131"/>
        <v>4.8124113948562588</v>
      </c>
      <c r="CB266" s="113">
        <v>8.5071390565323615</v>
      </c>
      <c r="CC266" s="113">
        <v>4.2630710301873043</v>
      </c>
      <c r="CD266" s="113">
        <v>1.6670240978491115</v>
      </c>
      <c r="CI266" s="116">
        <f t="shared" si="132"/>
        <v>5.5321599018978533</v>
      </c>
      <c r="CJ266" s="113">
        <v>8.0523505086700862</v>
      </c>
      <c r="CK266" s="113">
        <v>5.115685236224766</v>
      </c>
      <c r="CL266" s="113">
        <v>3.4284439607987096</v>
      </c>
      <c r="CQ266" s="116">
        <f t="shared" si="133"/>
        <v>3.8653306670275098</v>
      </c>
      <c r="CR266" s="113">
        <v>8.0385349347863944</v>
      </c>
      <c r="CS266" s="113">
        <v>5.1402239851706124</v>
      </c>
      <c r="CT266" s="113">
        <v>2.5904373488844068</v>
      </c>
      <c r="CY266" s="113">
        <v>46020</v>
      </c>
      <c r="CZ266" s="113">
        <v>8.512083333333333</v>
      </c>
      <c r="DA266" s="113">
        <v>7.3</v>
      </c>
    </row>
    <row r="267" spans="4:105">
      <c r="D267" s="115">
        <f t="shared" si="134"/>
        <v>266</v>
      </c>
      <c r="E267" s="116">
        <f t="shared" si="110"/>
        <v>2.7148131647311153</v>
      </c>
      <c r="F267" s="116">
        <f t="shared" si="111"/>
        <v>1.0148131647311154</v>
      </c>
      <c r="G267" s="116">
        <f t="shared" si="112"/>
        <v>1.0148131647311154</v>
      </c>
      <c r="H267" s="119">
        <f t="shared" si="113"/>
        <v>1.9152623649371229e-003</v>
      </c>
      <c r="I267" s="119">
        <f t="shared" si="109"/>
        <v>0.46639591823423576</v>
      </c>
      <c r="K267" s="116">
        <f t="shared" si="114"/>
        <v>5.4123300550279012</v>
      </c>
      <c r="L267" s="116">
        <f t="shared" si="115"/>
        <v>5.5837443332824774</v>
      </c>
      <c r="M267" s="116">
        <f t="shared" si="116"/>
        <v>3.9631066784936646</v>
      </c>
      <c r="N267" s="116">
        <f t="shared" si="117"/>
        <v>5.9958308666497935</v>
      </c>
      <c r="O267" s="116">
        <f t="shared" si="118"/>
        <v>1.7668861046046445</v>
      </c>
      <c r="P267" s="116">
        <f t="shared" si="119"/>
        <v>2.725034537568527</v>
      </c>
      <c r="Q267" s="116">
        <f t="shared" si="120"/>
        <v>2.7148131647311153</v>
      </c>
      <c r="R267" s="116">
        <f t="shared" si="121"/>
        <v>4.6943942903032072</v>
      </c>
      <c r="S267" s="116">
        <f t="shared" si="122"/>
        <v>5.62418907795512</v>
      </c>
      <c r="T267" s="116">
        <f t="shared" si="123"/>
        <v>3.0734154545313515</v>
      </c>
      <c r="W267" s="116">
        <f t="shared" si="124"/>
        <v>5.4123300550279012</v>
      </c>
      <c r="X267" s="113">
        <v>8.0840161215708815</v>
      </c>
      <c r="Y267" s="113">
        <v>4.2577555350512712</v>
      </c>
      <c r="Z267" s="113">
        <v>3.8952185084615483</v>
      </c>
      <c r="AC267" s="115"/>
      <c r="AE267" s="116">
        <f t="shared" si="125"/>
        <v>5.5837443332824774</v>
      </c>
      <c r="AF267" s="113">
        <v>9.251864120113126</v>
      </c>
      <c r="AG267" s="113">
        <v>3.6041503712727563</v>
      </c>
      <c r="AH267" s="113">
        <v>3.8952185084615483</v>
      </c>
      <c r="AK267" s="115"/>
      <c r="AM267" s="116">
        <f t="shared" si="126"/>
        <v>3.9631066784936646</v>
      </c>
      <c r="AN267" s="113">
        <v>7.836906298215518</v>
      </c>
      <c r="AO267" s="113">
        <v>3.3467110590389875</v>
      </c>
      <c r="AP267" s="113">
        <v>4.5795022979483413</v>
      </c>
      <c r="AS267" s="115"/>
      <c r="AU267" s="116">
        <f t="shared" si="127"/>
        <v>5.9958308666497935</v>
      </c>
      <c r="AV267" s="113">
        <v>9.0446209627700611</v>
      </c>
      <c r="AW267" s="113">
        <v>3.969712300896922</v>
      </c>
      <c r="AX267" s="113">
        <v>4.9731593362823965</v>
      </c>
      <c r="BA267" s="115"/>
      <c r="BC267" s="116">
        <f t="shared" si="128"/>
        <v>1.7668861046046445</v>
      </c>
      <c r="BD267" s="113">
        <v>2.7335351439054616</v>
      </c>
      <c r="BE267" s="113">
        <v>1.151497064246378</v>
      </c>
      <c r="BF267" s="113">
        <v>1.4156261056620938</v>
      </c>
      <c r="BI267" s="115"/>
      <c r="BK267" s="116">
        <f t="shared" si="129"/>
        <v>2.725034537568527</v>
      </c>
      <c r="BL267" s="113">
        <v>3.9067096498508107</v>
      </c>
      <c r="BM267" s="113">
        <v>1.5495022100597999</v>
      </c>
      <c r="BN267" s="113">
        <v>2.7188917527949692</v>
      </c>
      <c r="BS267" s="116">
        <f t="shared" si="130"/>
        <v>2.7148131647311153</v>
      </c>
      <c r="BT267" s="113">
        <v>6.601742428694088</v>
      </c>
      <c r="BU267" s="113">
        <v>0.47896379012318907</v>
      </c>
      <c r="BV267" s="113">
        <v>1.0637332753760689</v>
      </c>
      <c r="CA267" s="116">
        <f t="shared" si="131"/>
        <v>4.6943942903032072</v>
      </c>
      <c r="CB267" s="113">
        <v>8.509866203008551</v>
      </c>
      <c r="CC267" s="113">
        <v>2.5460361137939542</v>
      </c>
      <c r="CD267" s="113">
        <v>3.0272805541071164</v>
      </c>
      <c r="CI267" s="116">
        <f t="shared" si="132"/>
        <v>5.62418907795512</v>
      </c>
      <c r="CJ267" s="113">
        <v>8.9421450025004159</v>
      </c>
      <c r="CK267" s="113">
        <v>3.904531340088718</v>
      </c>
      <c r="CL267" s="113">
        <v>4.0258908912762257</v>
      </c>
      <c r="CQ267" s="116">
        <f t="shared" si="133"/>
        <v>3.0734154545313515</v>
      </c>
      <c r="CR267" s="113">
        <v>6.320577353693781</v>
      </c>
      <c r="CS267" s="113">
        <v>2.4625686641086624</v>
      </c>
      <c r="CT267" s="113">
        <v>3.6842622449540405</v>
      </c>
      <c r="CY267" s="113">
        <v>46021</v>
      </c>
      <c r="CZ267" s="113">
        <v>8.8204166666666666</v>
      </c>
      <c r="DA267" s="113">
        <v>8.4</v>
      </c>
    </row>
    <row r="268" spans="4:105">
      <c r="D268" s="115">
        <f t="shared" si="134"/>
        <v>267</v>
      </c>
      <c r="E268" s="116">
        <f t="shared" si="110"/>
        <v>4.9529992678919115</v>
      </c>
      <c r="F268" s="116">
        <f t="shared" si="111"/>
        <v>3.2529992678919113</v>
      </c>
      <c r="G268" s="116">
        <f t="shared" si="112"/>
        <v>3.2529992678919113</v>
      </c>
      <c r="H268" s="119">
        <f t="shared" si="113"/>
        <v>6.1394030817605548e-003</v>
      </c>
      <c r="I268" s="119">
        <f t="shared" si="109"/>
        <v>0.85090888447593849</v>
      </c>
      <c r="K268" s="116">
        <f t="shared" si="114"/>
        <v>7.1682108275949004</v>
      </c>
      <c r="L268" s="116">
        <f t="shared" si="115"/>
        <v>8.3917753516470484</v>
      </c>
      <c r="M268" s="116">
        <f t="shared" si="116"/>
        <v>8.3909527582155032</v>
      </c>
      <c r="N268" s="116">
        <f t="shared" si="117"/>
        <v>8.1704828601795381</v>
      </c>
      <c r="O268" s="116">
        <f t="shared" si="118"/>
        <v>2.3544935915960514</v>
      </c>
      <c r="P268" s="116">
        <f t="shared" si="119"/>
        <v>3.8767797470393544</v>
      </c>
      <c r="Q268" s="116">
        <f t="shared" si="120"/>
        <v>4.9529992678919115</v>
      </c>
      <c r="R268" s="116">
        <f t="shared" si="121"/>
        <v>6.8972390984833938</v>
      </c>
      <c r="S268" s="116">
        <f t="shared" si="122"/>
        <v>7.5619578689059965</v>
      </c>
      <c r="T268" s="116">
        <f t="shared" si="123"/>
        <v>5.6680980415999391</v>
      </c>
      <c r="W268" s="116">
        <f t="shared" si="124"/>
        <v>7.1682108275949004</v>
      </c>
      <c r="X268" s="113">
        <v>6.5556202147731311</v>
      </c>
      <c r="Y268" s="113">
        <v>6.792337009626662</v>
      </c>
      <c r="Z268" s="113">
        <v>8.156675258384908</v>
      </c>
      <c r="AC268" s="115"/>
      <c r="AE268" s="116">
        <f t="shared" si="125"/>
        <v>8.3917753516470484</v>
      </c>
      <c r="AF268" s="113">
        <v>8.037852613554378</v>
      </c>
      <c r="AG268" s="113">
        <v>6.792337009626662</v>
      </c>
      <c r="AH268" s="113">
        <v>10.345136431760103</v>
      </c>
      <c r="AK268" s="115"/>
      <c r="AM268" s="116">
        <f t="shared" si="126"/>
        <v>8.3909527582155032</v>
      </c>
      <c r="AN268" s="113">
        <v>7.3173669944752966</v>
      </c>
      <c r="AO268" s="113">
        <v>6.4837898164181471</v>
      </c>
      <c r="AP268" s="113">
        <v>10.298115700012859</v>
      </c>
      <c r="AS268" s="115"/>
      <c r="AU268" s="116">
        <f t="shared" si="127"/>
        <v>8.1704828601795381</v>
      </c>
      <c r="AV268" s="113">
        <v>7.4438647930900181</v>
      </c>
      <c r="AW268" s="113">
        <v>6.5938405244330367</v>
      </c>
      <c r="AX268" s="113">
        <v>10.473743263015558</v>
      </c>
      <c r="BA268" s="115"/>
      <c r="BC268" s="116">
        <f t="shared" si="128"/>
        <v>2.3544935915960514</v>
      </c>
      <c r="BD268" s="113">
        <v>2.7664950085063817</v>
      </c>
      <c r="BE268" s="113">
        <v>1.343000746035252</v>
      </c>
      <c r="BF268" s="113">
        <v>2.9539850202465199</v>
      </c>
      <c r="BI268" s="115"/>
      <c r="BK268" s="116">
        <f t="shared" si="129"/>
        <v>3.8767797470393544</v>
      </c>
      <c r="BL268" s="113">
        <v>4.6674241569091759</v>
      </c>
      <c r="BM268" s="113">
        <v>2.8132484147440322</v>
      </c>
      <c r="BN268" s="113">
        <v>4.149666669464855</v>
      </c>
      <c r="BS268" s="116">
        <f t="shared" si="130"/>
        <v>4.9529992678919115</v>
      </c>
      <c r="BT268" s="113">
        <v>5.7574853212318908</v>
      </c>
      <c r="BU268" s="113">
        <v>2.9784531710529927</v>
      </c>
      <c r="BV268" s="113">
        <v>6.1230593113908505</v>
      </c>
      <c r="CA268" s="116">
        <f t="shared" si="131"/>
        <v>6.8972390984833938</v>
      </c>
      <c r="CB268" s="113">
        <v>7.3576349604273688</v>
      </c>
      <c r="CC268" s="113">
        <v>4.27763298885393</v>
      </c>
      <c r="CD268" s="113">
        <v>9.0564493461688844</v>
      </c>
      <c r="CI268" s="116">
        <f t="shared" si="132"/>
        <v>7.5619578689059965</v>
      </c>
      <c r="CJ268" s="113">
        <v>7.2784901183142932</v>
      </c>
      <c r="CK268" s="113">
        <v>6.6030120571185043</v>
      </c>
      <c r="CL268" s="113">
        <v>8.8043714312851957</v>
      </c>
      <c r="CQ268" s="116">
        <f t="shared" si="133"/>
        <v>5.6680980415999391</v>
      </c>
      <c r="CR268" s="113">
        <v>6.87141370333525</v>
      </c>
      <c r="CS268" s="113">
        <v>3.7207419344548733</v>
      </c>
      <c r="CT268" s="113">
        <v>7.6154541487450054</v>
      </c>
      <c r="CY268" s="113">
        <v>46022</v>
      </c>
      <c r="CZ268" s="113">
        <v>8.7070833333333315</v>
      </c>
      <c r="DA268" s="113">
        <v>6.6</v>
      </c>
    </row>
    <row r="269" spans="4:105">
      <c r="D269" s="115">
        <f t="shared" si="134"/>
        <v>268</v>
      </c>
      <c r="E269" s="116">
        <f t="shared" si="110"/>
        <v>5.8208338851020303</v>
      </c>
      <c r="F269" s="116">
        <f t="shared" si="111"/>
        <v>4.1208338851020301</v>
      </c>
      <c r="G269" s="116">
        <f t="shared" si="112"/>
        <v>4.1208338851020301</v>
      </c>
      <c r="H269" s="119">
        <f t="shared" si="113"/>
        <v>7.7772720404003974e-003</v>
      </c>
      <c r="I269" s="119">
        <f t="shared" si="109"/>
        <v>1</v>
      </c>
      <c r="K269" s="116">
        <f t="shared" si="114"/>
        <v>7.1913886549949808</v>
      </c>
      <c r="L269" s="116">
        <f t="shared" si="115"/>
        <v>8.4771816868741023</v>
      </c>
      <c r="M269" s="116">
        <f t="shared" si="116"/>
        <v>9.2279546926073692</v>
      </c>
      <c r="N269" s="116">
        <f t="shared" si="117"/>
        <v>7.8617542684358668</v>
      </c>
      <c r="O269" s="116">
        <f t="shared" si="118"/>
        <v>2.6779328840838601</v>
      </c>
      <c r="P269" s="116">
        <f t="shared" si="119"/>
        <v>4.0743210809135766</v>
      </c>
      <c r="Q269" s="116">
        <f t="shared" si="120"/>
        <v>5.8208338851020303</v>
      </c>
      <c r="R269" s="116">
        <f t="shared" si="121"/>
        <v>7.1354063539921091</v>
      </c>
      <c r="S269" s="116">
        <f t="shared" si="122"/>
        <v>7.7403242407854433</v>
      </c>
      <c r="T269" s="116">
        <f t="shared" si="123"/>
        <v>6.0585934381444169</v>
      </c>
      <c r="W269" s="116">
        <f t="shared" si="124"/>
        <v>7.1913886549949808</v>
      </c>
      <c r="X269" s="113">
        <v>5.9231310045794485</v>
      </c>
      <c r="Y269" s="113">
        <v>8.7401883545121581</v>
      </c>
      <c r="Z269" s="113">
        <v>6.9108466058933358</v>
      </c>
      <c r="AC269" s="115"/>
      <c r="AE269" s="116">
        <f t="shared" si="125"/>
        <v>8.4771816868741023</v>
      </c>
      <c r="AF269" s="113">
        <v>6.3462117906208366</v>
      </c>
      <c r="AG269" s="113">
        <v>9.5660155840702146</v>
      </c>
      <c r="AH269" s="113">
        <v>9.5193176859312558</v>
      </c>
      <c r="AK269" s="115"/>
      <c r="AM269" s="116">
        <f t="shared" si="126"/>
        <v>9.2279546926073692</v>
      </c>
      <c r="AN269" s="113">
        <v>5.2585005597500354</v>
      </c>
      <c r="AO269" s="113">
        <v>9.0446209627700611</v>
      </c>
      <c r="AP269" s="113">
        <v>9.4112884224446791</v>
      </c>
      <c r="AS269" s="115"/>
      <c r="AU269" s="116">
        <f t="shared" si="127"/>
        <v>7.8617542684358668</v>
      </c>
      <c r="AV269" s="113">
        <v>5.9429507161175064</v>
      </c>
      <c r="AW269" s="113">
        <v>8.9862709592755419</v>
      </c>
      <c r="AX269" s="113">
        <v>8.6560411299145521</v>
      </c>
      <c r="BA269" s="115"/>
      <c r="BC269" s="116">
        <f t="shared" si="128"/>
        <v>2.6779328840838601</v>
      </c>
      <c r="BD269" s="113">
        <v>3.0395431466351752</v>
      </c>
      <c r="BE269" s="113">
        <v>1.5825729780505304</v>
      </c>
      <c r="BF269" s="113">
        <v>3.4116825275658753</v>
      </c>
      <c r="BI269" s="115"/>
      <c r="BK269" s="116">
        <f t="shared" si="129"/>
        <v>4.0743210809135766</v>
      </c>
      <c r="BL269" s="113">
        <v>4.3205038342950379</v>
      </c>
      <c r="BM269" s="113">
        <v>2.5628312067112993</v>
      </c>
      <c r="BN269" s="113">
        <v>5.3396282017343939</v>
      </c>
      <c r="BS269" s="116">
        <f t="shared" si="130"/>
        <v>5.8208338851020303</v>
      </c>
      <c r="BT269" s="113">
        <v>4.6274804925800312</v>
      </c>
      <c r="BU269" s="113">
        <v>5.7243716398205571</v>
      </c>
      <c r="BV269" s="113">
        <v>7.1106495229055042</v>
      </c>
      <c r="CA269" s="116">
        <f t="shared" si="131"/>
        <v>7.1354063539921091</v>
      </c>
      <c r="CB269" s="113">
        <v>5.062513572988987</v>
      </c>
      <c r="CC269" s="113">
        <v>7.871626237782908</v>
      </c>
      <c r="CD269" s="113">
        <v>8.4720792512044305</v>
      </c>
      <c r="CI269" s="116">
        <f t="shared" si="132"/>
        <v>7.7403242407854433</v>
      </c>
      <c r="CJ269" s="113">
        <v>6.4557397446244345</v>
      </c>
      <c r="CK269" s="113">
        <v>8.7723121269118405</v>
      </c>
      <c r="CL269" s="113">
        <v>7.9929208508200533</v>
      </c>
      <c r="CQ269" s="116">
        <f t="shared" si="133"/>
        <v>6.0585934381444169</v>
      </c>
      <c r="CR269" s="113">
        <v>6.3831692876817652</v>
      </c>
      <c r="CS269" s="113">
        <v>5.254610479021073</v>
      </c>
      <c r="CT269" s="113">
        <v>6.8625763972677616</v>
      </c>
      <c r="CY269" s="113">
        <v>46023</v>
      </c>
      <c r="CZ269" s="113">
        <v>8.1654999999999998</v>
      </c>
      <c r="DA269" s="113">
        <v>4.7</v>
      </c>
    </row>
    <row r="270" spans="4:105">
      <c r="D270" s="115">
        <f t="shared" si="134"/>
        <v>269</v>
      </c>
      <c r="E270" s="116">
        <f t="shared" si="110"/>
        <v>4.8555293084159814</v>
      </c>
      <c r="F270" s="116">
        <f t="shared" si="111"/>
        <v>3.1555293084159812</v>
      </c>
      <c r="G270" s="116">
        <f t="shared" si="112"/>
        <v>3.1555293084159812</v>
      </c>
      <c r="H270" s="119">
        <f t="shared" si="113"/>
        <v>5.9554475009855872e-003</v>
      </c>
      <c r="I270" s="119">
        <f t="shared" si="109"/>
        <v>0.83416386797144815</v>
      </c>
      <c r="K270" s="116">
        <f t="shared" si="114"/>
        <v>6.484063729239451</v>
      </c>
      <c r="L270" s="116">
        <f t="shared" si="115"/>
        <v>7.9769618698476146</v>
      </c>
      <c r="M270" s="116">
        <f t="shared" si="116"/>
        <v>9.2970132603587992</v>
      </c>
      <c r="N270" s="116">
        <f t="shared" si="117"/>
        <v>7.5178039638293548</v>
      </c>
      <c r="O270" s="116">
        <f t="shared" si="118"/>
        <v>2.8931985741552046</v>
      </c>
      <c r="P270" s="116">
        <f t="shared" si="119"/>
        <v>4.1382344913991256</v>
      </c>
      <c r="Q270" s="116">
        <f t="shared" si="120"/>
        <v>4.8555293084159814</v>
      </c>
      <c r="R270" s="116">
        <f t="shared" si="121"/>
        <v>6.0477002572964507</v>
      </c>
      <c r="S270" s="116">
        <f t="shared" si="122"/>
        <v>7.4634326188520879</v>
      </c>
      <c r="T270" s="116">
        <f t="shared" si="123"/>
        <v>6.5281595515189572</v>
      </c>
      <c r="W270" s="116">
        <f t="shared" si="124"/>
        <v>6.484063729239451</v>
      </c>
      <c r="X270" s="113">
        <v>6.4660111666630522</v>
      </c>
      <c r="Y270" s="113">
        <v>6.746048506747945</v>
      </c>
      <c r="Z270" s="113">
        <v>6.2401315143073548</v>
      </c>
      <c r="AC270" s="115"/>
      <c r="AE270" s="116">
        <f t="shared" si="125"/>
        <v>7.9769618698476146</v>
      </c>
      <c r="AF270" s="113">
        <v>7.1844568518478349</v>
      </c>
      <c r="AG270" s="113">
        <v>8.4294761983252915</v>
      </c>
      <c r="AH270" s="113">
        <v>8.3169525593697173</v>
      </c>
      <c r="AK270" s="115"/>
      <c r="AM270" s="116">
        <f t="shared" si="126"/>
        <v>9.2970132603587992</v>
      </c>
      <c r="AN270" s="113">
        <v>5.5575341283584114</v>
      </c>
      <c r="AO270" s="113">
        <v>10.403800553258657</v>
      </c>
      <c r="AP270" s="113">
        <v>8.190225967458943</v>
      </c>
      <c r="AS270" s="115"/>
      <c r="AU270" s="116">
        <f t="shared" si="127"/>
        <v>7.5178039638293548</v>
      </c>
      <c r="AV270" s="113">
        <v>5.7797741454656837</v>
      </c>
      <c r="AW270" s="113">
        <v>9.0756558017788276</v>
      </c>
      <c r="AX270" s="113">
        <v>7.6979819442435522</v>
      </c>
      <c r="BA270" s="115"/>
      <c r="BC270" s="116">
        <f t="shared" si="128"/>
        <v>2.8931985741552046</v>
      </c>
      <c r="BD270" s="113">
        <v>3.3561316416723463</v>
      </c>
      <c r="BE270" s="113">
        <v>1.8002537299272872</v>
      </c>
      <c r="BF270" s="113">
        <v>3.5232103508659809</v>
      </c>
      <c r="BI270" s="115"/>
      <c r="BK270" s="116">
        <f t="shared" si="129"/>
        <v>4.1382344913991256</v>
      </c>
      <c r="BL270" s="113">
        <v>4.8150777975298356</v>
      </c>
      <c r="BM270" s="113">
        <v>2.4773456849086641</v>
      </c>
      <c r="BN270" s="113">
        <v>5.1222799917588775</v>
      </c>
      <c r="BS270" s="116">
        <f t="shared" si="130"/>
        <v>4.8555293084159814</v>
      </c>
      <c r="BT270" s="113">
        <v>3.2237294643347858</v>
      </c>
      <c r="BU270" s="113">
        <v>5.7280232267849893</v>
      </c>
      <c r="BV270" s="113">
        <v>5.6148352341281687</v>
      </c>
      <c r="CA270" s="116">
        <f t="shared" si="131"/>
        <v>6.0477002572964507</v>
      </c>
      <c r="CB270" s="113">
        <v>3.4734588302240064</v>
      </c>
      <c r="CC270" s="113">
        <v>8.330127399347127</v>
      </c>
      <c r="CD270" s="113">
        <v>6.3395145423182191</v>
      </c>
      <c r="CI270" s="116">
        <f t="shared" si="132"/>
        <v>7.4634326188520879</v>
      </c>
      <c r="CJ270" s="113">
        <v>7.3020485088608034</v>
      </c>
      <c r="CK270" s="113">
        <v>8.6329408846188862</v>
      </c>
      <c r="CL270" s="113">
        <v>6.455308463076574</v>
      </c>
      <c r="CQ270" s="116">
        <f t="shared" si="133"/>
        <v>6.5281595515189572</v>
      </c>
      <c r="CR270" s="113">
        <v>5.9536574923182544</v>
      </c>
      <c r="CS270" s="113">
        <v>5.6148352341281687</v>
      </c>
      <c r="CT270" s="113">
        <v>7.4414838689097467</v>
      </c>
      <c r="CY270" s="113">
        <v>46024</v>
      </c>
      <c r="CZ270" s="113">
        <v>7.4375</v>
      </c>
      <c r="DA270" s="113">
        <v>2.2999999999999998</v>
      </c>
    </row>
    <row r="271" spans="4:105">
      <c r="D271" s="115">
        <f t="shared" si="134"/>
        <v>270</v>
      </c>
      <c r="E271" s="116">
        <f t="shared" si="110"/>
        <v>3.0188273971309947</v>
      </c>
      <c r="F271" s="116">
        <f t="shared" si="111"/>
        <v>1.3188273971309947</v>
      </c>
      <c r="G271" s="116">
        <f t="shared" si="112"/>
        <v>1.3188273971309947</v>
      </c>
      <c r="H271" s="119">
        <f t="shared" si="113"/>
        <v>2.4890300671673304e-003</v>
      </c>
      <c r="I271" s="119">
        <f t="shared" si="109"/>
        <v>0.51862455736066404</v>
      </c>
      <c r="K271" s="116">
        <f t="shared" si="114"/>
        <v>6.5995073784786102</v>
      </c>
      <c r="L271" s="116">
        <f t="shared" si="115"/>
        <v>7.0228928935949426</v>
      </c>
      <c r="M271" s="116">
        <f t="shared" si="116"/>
        <v>6.5317437918146428</v>
      </c>
      <c r="N271" s="116">
        <f t="shared" si="117"/>
        <v>6.7116916886155495</v>
      </c>
      <c r="O271" s="116">
        <f t="shared" si="118"/>
        <v>2.7776907549209926</v>
      </c>
      <c r="P271" s="116">
        <f t="shared" si="119"/>
        <v>3.8068130012059149</v>
      </c>
      <c r="Q271" s="116">
        <f t="shared" si="120"/>
        <v>3.0188273971309947</v>
      </c>
      <c r="R271" s="116">
        <f t="shared" si="121"/>
        <v>4.8306788470810149</v>
      </c>
      <c r="S271" s="116">
        <f t="shared" si="122"/>
        <v>5.42580237397204</v>
      </c>
      <c r="T271" s="116">
        <f t="shared" si="123"/>
        <v>5.956475717885878</v>
      </c>
      <c r="W271" s="116">
        <f t="shared" si="124"/>
        <v>6.5995073784786102</v>
      </c>
      <c r="X271" s="113">
        <v>7.6846352527334503</v>
      </c>
      <c r="Y271" s="113">
        <v>6.226529271601458</v>
      </c>
      <c r="Z271" s="113">
        <v>5.8873576111009251</v>
      </c>
      <c r="AC271" s="115"/>
      <c r="AE271" s="116">
        <f t="shared" si="125"/>
        <v>7.0228928935949426</v>
      </c>
      <c r="AF271" s="113">
        <v>7.6846352527334503</v>
      </c>
      <c r="AG271" s="113">
        <v>6.753164313008182</v>
      </c>
      <c r="AH271" s="113">
        <v>6.6308791150431956</v>
      </c>
      <c r="AK271" s="115"/>
      <c r="AM271" s="116">
        <f t="shared" si="126"/>
        <v>6.5317437918146428</v>
      </c>
      <c r="AN271" s="113">
        <v>6.9079917092888259</v>
      </c>
      <c r="AO271" s="113">
        <v>6.906242691089175</v>
      </c>
      <c r="AP271" s="113">
        <v>6.1572448925401098</v>
      </c>
      <c r="AS271" s="115"/>
      <c r="AU271" s="116">
        <f t="shared" si="127"/>
        <v>6.7116916886155495</v>
      </c>
      <c r="AV271" s="113">
        <v>7.4655416045598413</v>
      </c>
      <c r="AW271" s="113">
        <v>6.0205980681934204</v>
      </c>
      <c r="AX271" s="113">
        <v>6.6489353930933888</v>
      </c>
      <c r="BA271" s="115"/>
      <c r="BC271" s="116">
        <f t="shared" si="128"/>
        <v>2.7776907549209926</v>
      </c>
      <c r="BD271" s="113">
        <v>3.0753974480535589</v>
      </c>
      <c r="BE271" s="113">
        <v>1.9015431750370717</v>
      </c>
      <c r="BF271" s="113">
        <v>3.3561316416723463</v>
      </c>
      <c r="BI271" s="115"/>
      <c r="BK271" s="116">
        <f t="shared" si="129"/>
        <v>3.8068130012059149</v>
      </c>
      <c r="BL271" s="113">
        <v>3.5553247614527521</v>
      </c>
      <c r="BM271" s="113">
        <v>2.6123020994051727</v>
      </c>
      <c r="BN271" s="113">
        <v>5.2528121427598204</v>
      </c>
      <c r="BS271" s="116">
        <f t="shared" si="130"/>
        <v>3.0188273971309947</v>
      </c>
      <c r="BT271" s="113">
        <v>3.5018747618398804</v>
      </c>
      <c r="BU271" s="113">
        <v>2.366946436461411</v>
      </c>
      <c r="BV271" s="113">
        <v>3.1876609930916922</v>
      </c>
      <c r="CA271" s="116">
        <f t="shared" si="131"/>
        <v>4.8306788470810149</v>
      </c>
      <c r="CB271" s="113">
        <v>5.4163690022128508</v>
      </c>
      <c r="CC271" s="113">
        <v>4.4743917844367029</v>
      </c>
      <c r="CD271" s="113">
        <v>4.601275754593491</v>
      </c>
      <c r="CI271" s="116">
        <f t="shared" si="132"/>
        <v>5.42580237397204</v>
      </c>
      <c r="CJ271" s="113">
        <v>5.4954027575380096</v>
      </c>
      <c r="CK271" s="113">
        <v>5.1808746977688136</v>
      </c>
      <c r="CL271" s="113">
        <v>5.601129666609296</v>
      </c>
      <c r="CQ271" s="116">
        <f t="shared" si="133"/>
        <v>5.956475717885878</v>
      </c>
      <c r="CR271" s="113">
        <v>4.6485066301793996</v>
      </c>
      <c r="CS271" s="113">
        <v>5.2074583740471088</v>
      </c>
      <c r="CT271" s="113">
        <v>6.7054930617246473</v>
      </c>
      <c r="CY271" s="113">
        <v>46025</v>
      </c>
      <c r="CZ271" s="113">
        <v>6.7937500000000002</v>
      </c>
      <c r="DA271" s="113">
        <v>2.5</v>
      </c>
    </row>
    <row r="272" spans="4:105">
      <c r="D272" s="115">
        <f t="shared" si="134"/>
        <v>271</v>
      </c>
      <c r="E272" s="116">
        <f t="shared" si="110"/>
        <v>2.3536590419543639</v>
      </c>
      <c r="F272" s="116">
        <f t="shared" si="111"/>
        <v>0.65365904195436397</v>
      </c>
      <c r="G272" s="116">
        <f t="shared" si="112"/>
        <v>0.65365904195436397</v>
      </c>
      <c r="H272" s="119">
        <f t="shared" si="113"/>
        <v>1.2336542390911532e-003</v>
      </c>
      <c r="I272" s="119">
        <f t="shared" si="109"/>
        <v>0.40435083502011121</v>
      </c>
      <c r="K272" s="116">
        <f t="shared" si="114"/>
        <v>5.6324803576981139</v>
      </c>
      <c r="L272" s="116">
        <f t="shared" si="115"/>
        <v>5.5166421427623753</v>
      </c>
      <c r="M272" s="116">
        <f t="shared" si="116"/>
        <v>5.363503511282425</v>
      </c>
      <c r="N272" s="116">
        <f t="shared" si="117"/>
        <v>6.3315831516522971</v>
      </c>
      <c r="O272" s="116">
        <f t="shared" si="118"/>
        <v>3.0233791033775872</v>
      </c>
      <c r="P272" s="116">
        <f t="shared" si="119"/>
        <v>4.1094240746389659</v>
      </c>
      <c r="Q272" s="116">
        <f t="shared" si="120"/>
        <v>2.3536590419543639</v>
      </c>
      <c r="R272" s="116">
        <f t="shared" si="121"/>
        <v>3.3729287928614777</v>
      </c>
      <c r="S272" s="116">
        <f t="shared" si="122"/>
        <v>4.8547631267399618</v>
      </c>
      <c r="T272" s="116">
        <f t="shared" si="123"/>
        <v>5.0758233900251994</v>
      </c>
      <c r="W272" s="116">
        <f t="shared" si="124"/>
        <v>5.6324803576981139</v>
      </c>
      <c r="X272" s="113">
        <v>6.1131033086639963</v>
      </c>
      <c r="Y272" s="113">
        <v>4.1681505962688083</v>
      </c>
      <c r="Z272" s="113">
        <v>6.6161871681615363</v>
      </c>
      <c r="AC272" s="115"/>
      <c r="AE272" s="116">
        <f t="shared" si="125"/>
        <v>5.5166421427623753</v>
      </c>
      <c r="AF272" s="113">
        <v>7.2188997828708157</v>
      </c>
      <c r="AG272" s="113">
        <v>3.3770786754109974</v>
      </c>
      <c r="AH272" s="113">
        <v>5.9539479700053137</v>
      </c>
      <c r="AK272" s="115"/>
      <c r="AM272" s="116">
        <f t="shared" si="126"/>
        <v>5.363503511282425</v>
      </c>
      <c r="AN272" s="113">
        <v>6.7153537384330795</v>
      </c>
      <c r="AO272" s="113">
        <v>3.1519400970502645</v>
      </c>
      <c r="AP272" s="113">
        <v>7.5750669255145855</v>
      </c>
      <c r="AS272" s="115"/>
      <c r="AU272" s="116">
        <f t="shared" si="127"/>
        <v>6.3315831516522971</v>
      </c>
      <c r="AV272" s="113">
        <v>6.3228020593956327</v>
      </c>
      <c r="AW272" s="113">
        <v>3.2418949082090736</v>
      </c>
      <c r="AX272" s="113">
        <v>9.4300524873521852</v>
      </c>
      <c r="BA272" s="115"/>
      <c r="BC272" s="116">
        <f t="shared" si="128"/>
        <v>3.0233791033775872</v>
      </c>
      <c r="BD272" s="113">
        <v>2.7875103524320792</v>
      </c>
      <c r="BE272" s="113">
        <v>1.4322172847581531</v>
      </c>
      <c r="BF272" s="113">
        <v>4.8504096729425283</v>
      </c>
      <c r="BI272" s="115"/>
      <c r="BK272" s="116">
        <f t="shared" si="129"/>
        <v>4.1094240746389659</v>
      </c>
      <c r="BL272" s="113">
        <v>3.9731031604685647</v>
      </c>
      <c r="BM272" s="113">
        <v>2.0677402203027828</v>
      </c>
      <c r="BN272" s="113">
        <v>6.2874288431455501</v>
      </c>
      <c r="BS272" s="116">
        <f t="shared" si="130"/>
        <v>2.3536590419543639</v>
      </c>
      <c r="BT272" s="113">
        <v>3.0124772827690682</v>
      </c>
      <c r="BU272" s="113">
        <v>0.41591372104653102</v>
      </c>
      <c r="BV272" s="113">
        <v>3.6325861220474924</v>
      </c>
      <c r="CA272" s="116">
        <f t="shared" si="131"/>
        <v>3.3729287928614777</v>
      </c>
      <c r="CB272" s="113">
        <v>4.424486963695017</v>
      </c>
      <c r="CC272" s="113">
        <v>1.8112898692337767</v>
      </c>
      <c r="CD272" s="113">
        <v>3.8830095456556388</v>
      </c>
      <c r="CI272" s="116">
        <f t="shared" si="132"/>
        <v>4.8547631267399618</v>
      </c>
      <c r="CJ272" s="113">
        <v>5.8544463512922524</v>
      </c>
      <c r="CK272" s="113">
        <v>2.4625928847856833</v>
      </c>
      <c r="CL272" s="113">
        <v>6.2472501441419492</v>
      </c>
      <c r="CQ272" s="116">
        <f t="shared" si="133"/>
        <v>5.0758233900251994</v>
      </c>
      <c r="CR272" s="113">
        <v>5.9533529873328437</v>
      </c>
      <c r="CS272" s="113">
        <v>2.9433460375048872</v>
      </c>
      <c r="CT272" s="113">
        <v>7.2083007425455126</v>
      </c>
      <c r="CY272" s="113">
        <v>46026</v>
      </c>
      <c r="CZ272" s="113">
        <v>6.757083333333334</v>
      </c>
      <c r="DA272" s="113">
        <v>4.0999999999999996</v>
      </c>
    </row>
    <row r="273" spans="4:105">
      <c r="D273" s="115">
        <f t="shared" si="134"/>
        <v>272</v>
      </c>
      <c r="E273" s="116">
        <f t="shared" si="110"/>
        <v>1.8112812615265941</v>
      </c>
      <c r="F273" s="116">
        <f t="shared" si="111"/>
        <v>0.11128126152659412</v>
      </c>
      <c r="G273" s="116">
        <f t="shared" si="112"/>
        <v>0.11128126152659412</v>
      </c>
      <c r="H273" s="119">
        <f t="shared" si="113"/>
        <v>2.1002172570463523e-004</v>
      </c>
      <c r="I273" s="119">
        <f t="shared" si="109"/>
        <v>0.31117212710062503</v>
      </c>
      <c r="K273" s="116">
        <f t="shared" si="114"/>
        <v>5.7552249408395744</v>
      </c>
      <c r="L273" s="116">
        <f t="shared" si="115"/>
        <v>6.319059997057642</v>
      </c>
      <c r="M273" s="116">
        <f t="shared" si="116"/>
        <v>5.4418488178874824</v>
      </c>
      <c r="N273" s="116">
        <f t="shared" si="117"/>
        <v>6.5681170385460019</v>
      </c>
      <c r="O273" s="116">
        <f t="shared" si="118"/>
        <v>2.4092984127776158</v>
      </c>
      <c r="P273" s="116">
        <f t="shared" si="119"/>
        <v>3.144198369496229</v>
      </c>
      <c r="Q273" s="116">
        <f t="shared" si="120"/>
        <v>1.8112812615265941</v>
      </c>
      <c r="R273" s="116">
        <f t="shared" si="121"/>
        <v>3.7201348157636125</v>
      </c>
      <c r="S273" s="116">
        <f t="shared" si="122"/>
        <v>4.6793608789426528</v>
      </c>
      <c r="T273" s="116">
        <f t="shared" si="123"/>
        <v>4.0064950284363894</v>
      </c>
      <c r="W273" s="116">
        <f t="shared" si="124"/>
        <v>5.7552249408395744</v>
      </c>
      <c r="X273" s="113">
        <v>6.1907859690763178</v>
      </c>
      <c r="Y273" s="113">
        <v>4.5282246730844422</v>
      </c>
      <c r="Z273" s="113">
        <v>6.5466641803579622</v>
      </c>
      <c r="AC273" s="115"/>
      <c r="AE273" s="116">
        <f t="shared" si="125"/>
        <v>6.319059997057642</v>
      </c>
      <c r="AF273" s="113">
        <v>6.4026785266825215</v>
      </c>
      <c r="AG273" s="113">
        <v>4.4522343066375418</v>
      </c>
      <c r="AH273" s="113">
        <v>8.1022671578528609</v>
      </c>
      <c r="AK273" s="115"/>
      <c r="AM273" s="116">
        <f t="shared" si="126"/>
        <v>5.4418488178874824</v>
      </c>
      <c r="AN273" s="113">
        <v>7.680542714016978</v>
      </c>
      <c r="AO273" s="113">
        <v>4.5538014187024176</v>
      </c>
      <c r="AP273" s="113">
        <v>6.3298962170725481</v>
      </c>
      <c r="AS273" s="115"/>
      <c r="AU273" s="116">
        <f t="shared" si="127"/>
        <v>6.5681170385460019</v>
      </c>
      <c r="AV273" s="113">
        <v>8.8992857197666329</v>
      </c>
      <c r="AW273" s="113">
        <v>3.8925769532560897</v>
      </c>
      <c r="AX273" s="113">
        <v>6.9124884426152811</v>
      </c>
      <c r="BA273" s="115"/>
      <c r="BC273" s="116">
        <f t="shared" si="128"/>
        <v>2.4092984127776158</v>
      </c>
      <c r="BD273" s="113">
        <v>2.9387485432391109</v>
      </c>
      <c r="BE273" s="113">
        <v>1.2100729295690456</v>
      </c>
      <c r="BF273" s="113">
        <v>3.0790737655246896</v>
      </c>
      <c r="BI273" s="115"/>
      <c r="BK273" s="116">
        <f t="shared" si="129"/>
        <v>3.144198369496229</v>
      </c>
      <c r="BL273" s="113">
        <v>3.357806719149822</v>
      </c>
      <c r="BM273" s="113">
        <v>2.0326019429098046</v>
      </c>
      <c r="BN273" s="113">
        <v>4.0421864464290609</v>
      </c>
      <c r="BS273" s="116">
        <f t="shared" si="130"/>
        <v>1.8112812615265941</v>
      </c>
      <c r="BT273" s="113">
        <v>2.5529598609025648</v>
      </c>
      <c r="BU273" s="113">
        <v>0.41829103889153374</v>
      </c>
      <c r="BV273" s="113">
        <v>2.4625928847856833</v>
      </c>
      <c r="CA273" s="116">
        <f t="shared" si="131"/>
        <v>3.7201348157636125</v>
      </c>
      <c r="CB273" s="113">
        <v>3.705022752238941</v>
      </c>
      <c r="CC273" s="113">
        <v>2.2261171533187709</v>
      </c>
      <c r="CD273" s="113">
        <v>5.2292645417331256</v>
      </c>
      <c r="CI273" s="116">
        <f t="shared" si="132"/>
        <v>4.6793608789426528</v>
      </c>
      <c r="CJ273" s="113">
        <v>5.3860906431888731</v>
      </c>
      <c r="CK273" s="113">
        <v>2.2135745857997144</v>
      </c>
      <c r="CL273" s="113">
        <v>6.4384174078393706</v>
      </c>
      <c r="CQ273" s="116">
        <f t="shared" si="133"/>
        <v>4.0064950284363894</v>
      </c>
      <c r="CR273" s="113">
        <v>5.6284644590183293</v>
      </c>
      <c r="CS273" s="113">
        <v>1.9586798534602912</v>
      </c>
      <c r="CT273" s="113">
        <v>6.0543102034124878</v>
      </c>
      <c r="CY273" s="113">
        <v>46027</v>
      </c>
      <c r="CZ273" s="113">
        <v>7.3162500000000001</v>
      </c>
      <c r="DA273" s="113">
        <v>6.6</v>
      </c>
    </row>
    <row r="274" spans="4:105">
      <c r="D274" s="115">
        <f t="shared" si="134"/>
        <v>273</v>
      </c>
      <c r="E274" s="116">
        <f t="shared" si="110"/>
        <v>3.0235624729363941</v>
      </c>
      <c r="F274" s="116">
        <f t="shared" si="111"/>
        <v>1.3235624729363942</v>
      </c>
      <c r="G274" s="116">
        <f t="shared" si="112"/>
        <v>1.3235624729363942</v>
      </c>
      <c r="H274" s="119">
        <f t="shared" si="113"/>
        <v>2.4979666013002994e-003</v>
      </c>
      <c r="I274" s="119">
        <f t="shared" si="109"/>
        <v>0.51943802771540448</v>
      </c>
      <c r="K274" s="116">
        <f t="shared" si="114"/>
        <v>7.1559559991269177</v>
      </c>
      <c r="L274" s="116">
        <f t="shared" si="115"/>
        <v>7.2134690267125086</v>
      </c>
      <c r="M274" s="116">
        <f t="shared" si="116"/>
        <v>6.3537277785763093</v>
      </c>
      <c r="N274" s="116">
        <f t="shared" si="117"/>
        <v>7.3844892909701478</v>
      </c>
      <c r="O274" s="116">
        <f t="shared" si="118"/>
        <v>1.6087436789813818</v>
      </c>
      <c r="P274" s="116">
        <f t="shared" si="119"/>
        <v>2.5458358224437934</v>
      </c>
      <c r="Q274" s="116">
        <f t="shared" si="120"/>
        <v>3.0235624729363941</v>
      </c>
      <c r="R274" s="116">
        <f t="shared" si="121"/>
        <v>5.5903566463887868</v>
      </c>
      <c r="S274" s="116">
        <f t="shared" si="122"/>
        <v>5.5344192596581196</v>
      </c>
      <c r="T274" s="116">
        <f t="shared" si="123"/>
        <v>4.2293241655760525</v>
      </c>
      <c r="W274" s="116">
        <f t="shared" si="124"/>
        <v>7.1559559991269177</v>
      </c>
      <c r="X274" s="113">
        <v>8.2366334672794519</v>
      </c>
      <c r="Y274" s="113">
        <v>7.5987908802177087</v>
      </c>
      <c r="Z274" s="113">
        <v>5.6324436498835935</v>
      </c>
      <c r="AC274" s="115"/>
      <c r="AE274" s="116">
        <f t="shared" si="125"/>
        <v>7.2134690267125086</v>
      </c>
      <c r="AF274" s="113">
        <v>8.3641528597209351</v>
      </c>
      <c r="AG274" s="113">
        <v>6.4193662988191704</v>
      </c>
      <c r="AH274" s="113">
        <v>6.8568879215974192</v>
      </c>
      <c r="AK274" s="115"/>
      <c r="AM274" s="116">
        <f t="shared" si="126"/>
        <v>6.3537277785763093</v>
      </c>
      <c r="AN274" s="113">
        <v>8.377215645206217</v>
      </c>
      <c r="AO274" s="113">
        <v>6.2331280292925584</v>
      </c>
      <c r="AP274" s="113">
        <v>6.4743275278600603</v>
      </c>
      <c r="AS274" s="115"/>
      <c r="AU274" s="116">
        <f t="shared" si="127"/>
        <v>7.3844892909701478</v>
      </c>
      <c r="AV274" s="113">
        <v>9.2358673388101646</v>
      </c>
      <c r="AW274" s="113">
        <v>6.9079917092888259</v>
      </c>
      <c r="AX274" s="113">
        <v>6.0096088248114556</v>
      </c>
      <c r="BA274" s="115"/>
      <c r="BC274" s="116">
        <f t="shared" si="128"/>
        <v>1.6087436789813818</v>
      </c>
      <c r="BD274" s="113">
        <v>2.2637719022738398</v>
      </c>
      <c r="BE274" s="113">
        <v>0.46365768463703305</v>
      </c>
      <c r="BF274" s="113">
        <v>2.0988014500332723</v>
      </c>
      <c r="BI274" s="115"/>
      <c r="BK274" s="116">
        <f t="shared" si="129"/>
        <v>2.5458358224437934</v>
      </c>
      <c r="BL274" s="113">
        <v>2.8478017075916768</v>
      </c>
      <c r="BM274" s="113">
        <v>0.72448794482933865</v>
      </c>
      <c r="BN274" s="113">
        <v>4.0652178149103646</v>
      </c>
      <c r="BS274" s="116">
        <f t="shared" si="130"/>
        <v>3.0235624729363941</v>
      </c>
      <c r="BT274" s="113">
        <v>4.1957560686243092</v>
      </c>
      <c r="BU274" s="113">
        <v>3.0839547067043749</v>
      </c>
      <c r="BV274" s="113">
        <v>1.790976643480497</v>
      </c>
      <c r="CA274" s="116">
        <f t="shared" si="131"/>
        <v>5.5903566463887868</v>
      </c>
      <c r="CB274" s="113">
        <v>6.7161624130518636</v>
      </c>
      <c r="CC274" s="113">
        <v>5.8216933732829164</v>
      </c>
      <c r="CD274" s="113">
        <v>4.2332141528315779</v>
      </c>
      <c r="CI274" s="116">
        <f t="shared" si="132"/>
        <v>5.5344192596581196</v>
      </c>
      <c r="CJ274" s="113">
        <v>6.6327238032748062</v>
      </c>
      <c r="CK274" s="113">
        <v>5.8536030373790622</v>
      </c>
      <c r="CL274" s="113">
        <v>4.1169309383204924</v>
      </c>
      <c r="CQ274" s="116">
        <f t="shared" si="133"/>
        <v>4.2293241655760525</v>
      </c>
      <c r="CR274" s="113">
        <v>4.595351884683768</v>
      </c>
      <c r="CS274" s="113">
        <v>2.0559698044695831</v>
      </c>
      <c r="CT274" s="113">
        <v>6.4026785266825215</v>
      </c>
      <c r="CY274" s="113">
        <v>46028</v>
      </c>
      <c r="CZ274" s="113">
        <v>7.513749999999999</v>
      </c>
      <c r="DA274" s="113">
        <v>5.5</v>
      </c>
    </row>
    <row r="275" spans="4:105">
      <c r="D275" s="115">
        <f t="shared" si="134"/>
        <v>274</v>
      </c>
      <c r="E275" s="116">
        <f t="shared" si="110"/>
        <v>2.8813761971003964</v>
      </c>
      <c r="F275" s="116">
        <f t="shared" si="111"/>
        <v>1.1813761971003964</v>
      </c>
      <c r="G275" s="116">
        <f t="shared" si="112"/>
        <v>1.1813761971003964</v>
      </c>
      <c r="H275" s="119">
        <f t="shared" si="113"/>
        <v>2.2296176752283656e-003</v>
      </c>
      <c r="I275" s="119">
        <f t="shared" ref="I275:I305" si="135">E275/MAX(E$275:E$305)</f>
        <v>0.62776700670765129</v>
      </c>
      <c r="K275" s="116">
        <f t="shared" si="114"/>
        <v>5.3373554274524393</v>
      </c>
      <c r="L275" s="116">
        <f t="shared" si="115"/>
        <v>5.512533091596997</v>
      </c>
      <c r="M275" s="116">
        <f t="shared" si="116"/>
        <v>7.7812521560515151</v>
      </c>
      <c r="N275" s="116">
        <f t="shared" si="117"/>
        <v>6.8797207255963171</v>
      </c>
      <c r="O275" s="116">
        <f t="shared" si="118"/>
        <v>2.1439536963309695</v>
      </c>
      <c r="P275" s="116">
        <f t="shared" si="119"/>
        <v>3.4817070984338425</v>
      </c>
      <c r="Q275" s="116">
        <f t="shared" si="120"/>
        <v>2.8813761971003964</v>
      </c>
      <c r="R275" s="116">
        <f t="shared" si="121"/>
        <v>4.847425036106694</v>
      </c>
      <c r="S275" s="116">
        <f t="shared" si="122"/>
        <v>6.363082556131026</v>
      </c>
      <c r="T275" s="116">
        <f t="shared" si="123"/>
        <v>5.2540801316946837</v>
      </c>
      <c r="W275" s="116">
        <f t="shared" si="124"/>
        <v>5.3373554274524393</v>
      </c>
      <c r="X275" s="113">
        <v>1.9807914115465683</v>
      </c>
      <c r="Y275" s="113">
        <v>6.9641950345254804</v>
      </c>
      <c r="Z275" s="113">
        <v>7.0670798362852665</v>
      </c>
      <c r="AC275" s="115"/>
      <c r="AE275" s="116">
        <f t="shared" si="125"/>
        <v>5.512533091596997</v>
      </c>
      <c r="AF275" s="113">
        <v>2.6542989481164256</v>
      </c>
      <c r="AG275" s="113">
        <v>7.2636064308102863</v>
      </c>
      <c r="AH275" s="113">
        <v>6.6196938958642804</v>
      </c>
      <c r="AK275" s="115"/>
      <c r="AM275" s="116">
        <f t="shared" si="126"/>
        <v>7.7812521560515151</v>
      </c>
      <c r="AN275" s="113">
        <v>2.5063802483267681</v>
      </c>
      <c r="AO275" s="113">
        <v>6.0936706552097961</v>
      </c>
      <c r="AP275" s="113">
        <v>9.4688336568932332</v>
      </c>
      <c r="AS275" s="115"/>
      <c r="AU275" s="116">
        <f t="shared" si="127"/>
        <v>6.8797207255963171</v>
      </c>
      <c r="AV275" s="113">
        <v>3.0179393959744401</v>
      </c>
      <c r="AW275" s="113">
        <v>7.5561787916147622</v>
      </c>
      <c r="AX275" s="113">
        <v>10.065043989199747</v>
      </c>
      <c r="BA275" s="115"/>
      <c r="BC275" s="116">
        <f t="shared" si="128"/>
        <v>2.1439536963309695</v>
      </c>
      <c r="BD275" s="113">
        <v>0.95398283173963694</v>
      </c>
      <c r="BE275" s="113">
        <v>1.6300755988589382</v>
      </c>
      <c r="BF275" s="113">
        <v>3.847802658394333</v>
      </c>
      <c r="BI275" s="115"/>
      <c r="BK275" s="116">
        <f t="shared" si="129"/>
        <v>3.4817070984338425</v>
      </c>
      <c r="BL275" s="113">
        <v>2.8706796384887765</v>
      </c>
      <c r="BM275" s="113">
        <v>2.8457111065327094</v>
      </c>
      <c r="BN275" s="113">
        <v>4.7287305502800416</v>
      </c>
      <c r="BS275" s="116">
        <f t="shared" si="130"/>
        <v>2.8813761971003964</v>
      </c>
      <c r="BT275" s="113">
        <v>1.037205368202039</v>
      </c>
      <c r="BU275" s="113">
        <v>4.0652038858196091</v>
      </c>
      <c r="BV275" s="113">
        <v>3.5417193372795426</v>
      </c>
      <c r="CA275" s="116">
        <f t="shared" si="131"/>
        <v>4.847425036106694</v>
      </c>
      <c r="CB275" s="113">
        <v>2.7336487081058736</v>
      </c>
      <c r="CC275" s="113">
        <v>6.1131033086639963</v>
      </c>
      <c r="CD275" s="113">
        <v>5.6955230915502124</v>
      </c>
      <c r="CI275" s="116">
        <f t="shared" si="132"/>
        <v>6.363082556131026</v>
      </c>
      <c r="CJ275" s="113">
        <v>4.370413476515421</v>
      </c>
      <c r="CK275" s="113">
        <v>7.7851539065121793</v>
      </c>
      <c r="CL275" s="113">
        <v>6.933680285365476</v>
      </c>
      <c r="CQ275" s="116">
        <f t="shared" si="133"/>
        <v>5.2540801316946837</v>
      </c>
      <c r="CR275" s="113">
        <v>3.5838030327196475</v>
      </c>
      <c r="CS275" s="113">
        <v>3.951180349942045</v>
      </c>
      <c r="CT275" s="113">
        <v>6.5569799134473232</v>
      </c>
      <c r="CY275" s="113">
        <v>46029</v>
      </c>
      <c r="CZ275" s="113">
        <v>7.230833333333333</v>
      </c>
      <c r="DA275" s="113">
        <v>4.4000000000000004</v>
      </c>
    </row>
    <row r="276" spans="4:105">
      <c r="D276" s="115">
        <f t="shared" si="134"/>
        <v>275</v>
      </c>
      <c r="E276" s="116">
        <f t="shared" si="110"/>
        <v>3.5616423918191984</v>
      </c>
      <c r="F276" s="116">
        <f t="shared" si="111"/>
        <v>1.8616423918191984</v>
      </c>
      <c r="G276" s="116">
        <f t="shared" si="112"/>
        <v>1.8616423918191984</v>
      </c>
      <c r="H276" s="119">
        <f t="shared" si="113"/>
        <v>3.5134877373881553e-003</v>
      </c>
      <c r="I276" s="119">
        <f t="shared" si="135"/>
        <v>0.77597697431020751</v>
      </c>
      <c r="K276" s="116">
        <f t="shared" si="114"/>
        <v>5.3985857533835508</v>
      </c>
      <c r="L276" s="116">
        <f t="shared" si="115"/>
        <v>7.0517601786735939</v>
      </c>
      <c r="M276" s="116">
        <f t="shared" si="116"/>
        <v>7.6741473115259833</v>
      </c>
      <c r="N276" s="116">
        <f t="shared" si="117"/>
        <v>6.8937612822191641</v>
      </c>
      <c r="O276" s="116">
        <f t="shared" si="118"/>
        <v>2.7760877289064823</v>
      </c>
      <c r="P276" s="116">
        <f t="shared" si="119"/>
        <v>3.8093740181528286</v>
      </c>
      <c r="Q276" s="116">
        <f t="shared" si="120"/>
        <v>3.5616423918191984</v>
      </c>
      <c r="R276" s="116">
        <f t="shared" si="121"/>
        <v>5.3846656822462462</v>
      </c>
      <c r="S276" s="116">
        <f t="shared" si="122"/>
        <v>6.3565719186849945</v>
      </c>
      <c r="T276" s="116">
        <f t="shared" si="123"/>
        <v>6.7302144208772212</v>
      </c>
      <c r="W276" s="116">
        <f t="shared" si="124"/>
        <v>5.3985857533835508</v>
      </c>
      <c r="X276" s="113">
        <v>4.0535347530469368</v>
      </c>
      <c r="Y276" s="113">
        <v>5.372929930441491</v>
      </c>
      <c r="Z276" s="113">
        <v>6.7692925766622265</v>
      </c>
      <c r="AC276" s="115"/>
      <c r="AE276" s="116">
        <f t="shared" si="125"/>
        <v>7.0517601786735939</v>
      </c>
      <c r="AF276" s="113">
        <v>5.3736529664830988</v>
      </c>
      <c r="AG276" s="113">
        <v>6.5290187724612609</v>
      </c>
      <c r="AH276" s="113">
        <v>9.252608797076423</v>
      </c>
      <c r="AK276" s="115"/>
      <c r="AM276" s="116">
        <f t="shared" si="126"/>
        <v>7.6741473115259833</v>
      </c>
      <c r="AN276" s="113">
        <v>4.881515550189059</v>
      </c>
      <c r="AO276" s="113">
        <v>6.7153537384330795</v>
      </c>
      <c r="AP276" s="113">
        <v>8.6329408846188862</v>
      </c>
      <c r="AS276" s="115"/>
      <c r="AU276" s="116">
        <f t="shared" si="127"/>
        <v>6.8937612822191641</v>
      </c>
      <c r="AV276" s="113">
        <v>4.9663789505857059</v>
      </c>
      <c r="AW276" s="113">
        <v>6.983893759104367</v>
      </c>
      <c r="AX276" s="113">
        <v>8.7310111369674228</v>
      </c>
      <c r="BA276" s="115"/>
      <c r="BC276" s="116">
        <f t="shared" si="128"/>
        <v>2.7760877289064823</v>
      </c>
      <c r="BD276" s="113">
        <v>2.3591385174505191</v>
      </c>
      <c r="BE276" s="113">
        <v>2.5778842010201335</v>
      </c>
      <c r="BF276" s="113">
        <v>3.3912404682487938</v>
      </c>
      <c r="BI276" s="115"/>
      <c r="BK276" s="116">
        <f t="shared" si="129"/>
        <v>3.8093740181528286</v>
      </c>
      <c r="BL276" s="113">
        <v>3.4841779202664074</v>
      </c>
      <c r="BM276" s="113">
        <v>3.357806719149822</v>
      </c>
      <c r="BN276" s="113">
        <v>4.5861374150422565</v>
      </c>
      <c r="BS276" s="116">
        <f t="shared" si="130"/>
        <v>3.5616423918191984</v>
      </c>
      <c r="BT276" s="113">
        <v>2.5210072510592689</v>
      </c>
      <c r="BU276" s="113">
        <v>3.9173597069205823</v>
      </c>
      <c r="BV276" s="113">
        <v>4.246560217477743</v>
      </c>
      <c r="CA276" s="116">
        <f t="shared" si="131"/>
        <v>5.3846656822462462</v>
      </c>
      <c r="CB276" s="113">
        <v>3.575792844421708</v>
      </c>
      <c r="CC276" s="113">
        <v>5.4773648929327949</v>
      </c>
      <c r="CD276" s="113">
        <v>7.1008393093842326</v>
      </c>
      <c r="CI276" s="116">
        <f t="shared" si="132"/>
        <v>6.3565719186849945</v>
      </c>
      <c r="CJ276" s="113">
        <v>4.4395856819085502</v>
      </c>
      <c r="CK276" s="113">
        <v>6.906242691089175</v>
      </c>
      <c r="CL276" s="113">
        <v>7.7238873830572565</v>
      </c>
      <c r="CQ276" s="116">
        <f t="shared" si="133"/>
        <v>6.7302144208772212</v>
      </c>
      <c r="CR276" s="113">
        <v>4.8535067938638674</v>
      </c>
      <c r="CS276" s="113">
        <v>5.6922517733780209</v>
      </c>
      <c r="CT276" s="113">
        <v>7.7681770683764224</v>
      </c>
      <c r="CY276" s="113">
        <v>46030</v>
      </c>
      <c r="CZ276" s="113">
        <v>6.9424999999999999</v>
      </c>
      <c r="DA276" s="113">
        <v>3.9</v>
      </c>
    </row>
    <row r="277" spans="4:105">
      <c r="D277" s="115">
        <f t="shared" si="134"/>
        <v>276</v>
      </c>
      <c r="E277" s="116">
        <f t="shared" si="110"/>
        <v>4.5898815425358004</v>
      </c>
      <c r="F277" s="116">
        <f t="shared" si="111"/>
        <v>2.8898815425358002</v>
      </c>
      <c r="G277" s="116">
        <f t="shared" si="112"/>
        <v>2.8898815425358002</v>
      </c>
      <c r="H277" s="119">
        <f t="shared" si="113"/>
        <v>5.4540890381647522e-003</v>
      </c>
      <c r="I277" s="119">
        <f t="shared" si="135"/>
        <v>1</v>
      </c>
      <c r="K277" s="116">
        <f t="shared" si="114"/>
        <v>6.522958589818419</v>
      </c>
      <c r="L277" s="116">
        <f t="shared" si="115"/>
        <v>7.5539027587862622</v>
      </c>
      <c r="M277" s="116">
        <f t="shared" si="116"/>
        <v>6.7100201875166547</v>
      </c>
      <c r="N277" s="116">
        <f t="shared" si="117"/>
        <v>7.3446390706261431</v>
      </c>
      <c r="O277" s="116">
        <f t="shared" si="118"/>
        <v>2.6979454459955932</v>
      </c>
      <c r="P277" s="116">
        <f t="shared" si="119"/>
        <v>4.063499234217435</v>
      </c>
      <c r="Q277" s="116">
        <f t="shared" si="120"/>
        <v>4.5898815425358004</v>
      </c>
      <c r="R277" s="116">
        <f t="shared" si="121"/>
        <v>5.9623297712292205</v>
      </c>
      <c r="S277" s="116">
        <f t="shared" si="122"/>
        <v>7.0863957764438288</v>
      </c>
      <c r="T277" s="116">
        <f t="shared" si="123"/>
        <v>6.2681437648056297</v>
      </c>
      <c r="W277" s="116">
        <f t="shared" si="124"/>
        <v>6.522958589818419</v>
      </c>
      <c r="X277" s="113">
        <v>6.2293357755046417</v>
      </c>
      <c r="Y277" s="113">
        <v>6.4660111666630522</v>
      </c>
      <c r="Z277" s="113">
        <v>6.8735288272875623</v>
      </c>
      <c r="AC277" s="115"/>
      <c r="AE277" s="116">
        <f t="shared" si="125"/>
        <v>7.5539027587862622</v>
      </c>
      <c r="AF277" s="113">
        <v>7.5637513560507248</v>
      </c>
      <c r="AG277" s="113">
        <v>6.906242691089175</v>
      </c>
      <c r="AH277" s="113">
        <v>8.1917142292188903</v>
      </c>
      <c r="AK277" s="115"/>
      <c r="AM277" s="116">
        <f t="shared" si="126"/>
        <v>6.7100201875166547</v>
      </c>
      <c r="AN277" s="113">
        <v>7.5292387000476078</v>
      </c>
      <c r="AO277" s="113">
        <v>5.651863306656888</v>
      </c>
      <c r="AP277" s="113">
        <v>7.7681770683764224</v>
      </c>
      <c r="AS277" s="115"/>
      <c r="AU277" s="116">
        <f t="shared" si="127"/>
        <v>7.3446390706261431</v>
      </c>
      <c r="AV277" s="113">
        <v>8.3641528597209351</v>
      </c>
      <c r="AW277" s="113">
        <v>6.0543102034124878</v>
      </c>
      <c r="AX277" s="113">
        <v>7.6154541487450054</v>
      </c>
      <c r="BA277" s="115"/>
      <c r="BC277" s="116">
        <f t="shared" si="128"/>
        <v>2.6979454459955932</v>
      </c>
      <c r="BD277" s="113">
        <v>2.5741732879892654</v>
      </c>
      <c r="BE277" s="113">
        <v>3.0217516785793173</v>
      </c>
      <c r="BF277" s="113">
        <v>2.4979113714181964</v>
      </c>
      <c r="BI277" s="115"/>
      <c r="BK277" s="116">
        <f t="shared" si="129"/>
        <v>4.063499234217435</v>
      </c>
      <c r="BL277" s="113">
        <v>4.4238315801940429</v>
      </c>
      <c r="BM277" s="113">
        <v>3.8828054350910937</v>
      </c>
      <c r="BN277" s="113">
        <v>3.8838606873671679</v>
      </c>
      <c r="BS277" s="116">
        <f t="shared" si="130"/>
        <v>4.5898815425358004</v>
      </c>
      <c r="BT277" s="113">
        <v>5.9596547407028462</v>
      </c>
      <c r="BU277" s="113">
        <v>3.9396091070698653</v>
      </c>
      <c r="BV277" s="113">
        <v>3.870380779834691</v>
      </c>
      <c r="CA277" s="116">
        <f t="shared" si="131"/>
        <v>5.9623297712292205</v>
      </c>
      <c r="CB277" s="113">
        <v>6.9009631752881893</v>
      </c>
      <c r="CC277" s="113">
        <v>5.029119796293485</v>
      </c>
      <c r="CD277" s="113">
        <v>5.9569063421059854</v>
      </c>
      <c r="CI277" s="116">
        <f t="shared" si="132"/>
        <v>7.0863957764438288</v>
      </c>
      <c r="CJ277" s="113">
        <v>8.4396401016666882</v>
      </c>
      <c r="CK277" s="113">
        <v>6.7911577674990129</v>
      </c>
      <c r="CL277" s="113">
        <v>6.0283894601657826</v>
      </c>
      <c r="CQ277" s="116">
        <f t="shared" si="133"/>
        <v>6.2681437648056297</v>
      </c>
      <c r="CR277" s="113">
        <v>5.8274431448269226</v>
      </c>
      <c r="CS277" s="113">
        <v>5.8206740913116155</v>
      </c>
      <c r="CT277" s="113">
        <v>6.715613438299644</v>
      </c>
      <c r="CY277" s="113">
        <v>46031</v>
      </c>
      <c r="CZ277" s="113">
        <v>6.5387500000000003</v>
      </c>
      <c r="DA277" s="113">
        <v>3.5</v>
      </c>
    </row>
    <row r="278" spans="4:105">
      <c r="D278" s="115">
        <f t="shared" si="134"/>
        <v>277</v>
      </c>
      <c r="E278" s="116">
        <f t="shared" si="110"/>
        <v>1.1962397130763101</v>
      </c>
      <c r="F278" s="116">
        <f t="shared" si="111"/>
        <v>-0.5037602869236899</v>
      </c>
      <c r="G278" s="116" t="str">
        <f t="shared" si="112"/>
        <v/>
      </c>
      <c r="H278" s="119" t="str">
        <f t="shared" si="113"/>
        <v/>
      </c>
      <c r="I278" s="119">
        <f t="shared" si="135"/>
        <v>0.26062540002185242</v>
      </c>
      <c r="K278" s="116">
        <f t="shared" si="114"/>
        <v>2.3248337475761702</v>
      </c>
      <c r="L278" s="116">
        <f t="shared" si="115"/>
        <v>2.982572687426694</v>
      </c>
      <c r="M278" s="116">
        <f t="shared" si="116"/>
        <v>2.5687238592618584</v>
      </c>
      <c r="N278" s="116">
        <f t="shared" si="117"/>
        <v>2.8756450056214593</v>
      </c>
      <c r="O278" s="116">
        <f t="shared" si="118"/>
        <v>0.77528945778929959</v>
      </c>
      <c r="P278" s="116">
        <f t="shared" si="119"/>
        <v>1.3650055436393913</v>
      </c>
      <c r="Q278" s="116">
        <f t="shared" si="120"/>
        <v>1.1962397130763101</v>
      </c>
      <c r="R278" s="116">
        <f t="shared" si="121"/>
        <v>2.6981078448236446</v>
      </c>
      <c r="S278" s="116">
        <f t="shared" si="122"/>
        <v>3.3250652683839967</v>
      </c>
      <c r="T278" s="116">
        <f t="shared" si="123"/>
        <v>2.4819479065959671</v>
      </c>
      <c r="W278" s="116">
        <f t="shared" si="124"/>
        <v>2.3248337475761702</v>
      </c>
      <c r="X278" s="113">
        <v>2.2634545469808298</v>
      </c>
      <c r="Y278" s="113">
        <v>3.0124772827690682</v>
      </c>
      <c r="Z278" s="113">
        <v>1.6985694129786135</v>
      </c>
      <c r="AC278" s="115"/>
      <c r="AE278" s="116">
        <f t="shared" si="125"/>
        <v>2.982572687426694</v>
      </c>
      <c r="AF278" s="113">
        <v>3.2601957517320237</v>
      </c>
      <c r="AG278" s="113">
        <v>3.8731850778459442</v>
      </c>
      <c r="AH278" s="113">
        <v>1.8143372327021134</v>
      </c>
      <c r="AK278" s="115"/>
      <c r="AM278" s="116">
        <f t="shared" si="126"/>
        <v>2.5687238592618584</v>
      </c>
      <c r="AN278" s="113">
        <v>4.0782526501851928</v>
      </c>
      <c r="AO278" s="113">
        <v>3.3016392867319477</v>
      </c>
      <c r="AP278" s="113">
        <v>1.8358084317917687</v>
      </c>
      <c r="AS278" s="115"/>
      <c r="AU278" s="116">
        <f t="shared" si="127"/>
        <v>2.8756450056214593</v>
      </c>
      <c r="AV278" s="113">
        <v>3.6464073701135309</v>
      </c>
      <c r="AW278" s="113">
        <v>2.8939522993144022</v>
      </c>
      <c r="AX278" s="113">
        <v>2.0865753474364448</v>
      </c>
      <c r="BA278" s="115"/>
      <c r="BC278" s="116">
        <f t="shared" si="128"/>
        <v>0.77528945778929959</v>
      </c>
      <c r="BD278" s="113">
        <v>0.66511984523799694</v>
      </c>
      <c r="BE278" s="113">
        <v>1.2736138987087529</v>
      </c>
      <c r="BF278" s="113">
        <v>0.38713462942114868</v>
      </c>
      <c r="BI278" s="115"/>
      <c r="BK278" s="116">
        <f t="shared" si="129"/>
        <v>1.3650055436393913</v>
      </c>
      <c r="BL278" s="113">
        <v>2.1066346055370762</v>
      </c>
      <c r="BM278" s="113">
        <v>1.0555446505664068</v>
      </c>
      <c r="BN278" s="113">
        <v>0.93283737481469053</v>
      </c>
      <c r="BS278" s="116">
        <f t="shared" si="130"/>
        <v>1.1962397130763101</v>
      </c>
      <c r="BT278" s="113">
        <v>2.1734638344880159</v>
      </c>
      <c r="BU278" s="113">
        <v>0.60978058287294135</v>
      </c>
      <c r="BV278" s="113">
        <v>0.80547472186797275</v>
      </c>
      <c r="CA278" s="116">
        <f t="shared" si="131"/>
        <v>2.6981078448236446</v>
      </c>
      <c r="CB278" s="113">
        <v>4.1119396089391662</v>
      </c>
      <c r="CC278" s="113">
        <v>1.8215205674809669</v>
      </c>
      <c r="CD278" s="113">
        <v>2.1608633580508019</v>
      </c>
      <c r="CI278" s="116">
        <f t="shared" si="132"/>
        <v>3.3250652683839967</v>
      </c>
      <c r="CJ278" s="113">
        <v>4.7677237925622773</v>
      </c>
      <c r="CK278" s="113">
        <v>2.164010282478638</v>
      </c>
      <c r="CL278" s="113">
        <v>3.0434617301110758</v>
      </c>
      <c r="CQ278" s="116">
        <f t="shared" si="133"/>
        <v>2.4819479065959671</v>
      </c>
      <c r="CR278" s="113">
        <v>2.9148368244404548</v>
      </c>
      <c r="CS278" s="113">
        <v>2.7034391868024517</v>
      </c>
      <c r="CT278" s="113">
        <v>2.2604566263894825</v>
      </c>
      <c r="CY278" s="113">
        <v>46032</v>
      </c>
      <c r="CZ278" s="113">
        <v>6.7399999999999993</v>
      </c>
      <c r="DA278" s="113">
        <v>5.6</v>
      </c>
    </row>
    <row r="279" spans="4:105">
      <c r="D279" s="115">
        <f t="shared" si="134"/>
        <v>278</v>
      </c>
      <c r="E279" s="116">
        <f t="shared" si="110"/>
        <v>2.0004665270708464</v>
      </c>
      <c r="F279" s="116">
        <f t="shared" si="111"/>
        <v>0.30046652707084642</v>
      </c>
      <c r="G279" s="116">
        <f t="shared" si="112"/>
        <v>0.30046652707084642</v>
      </c>
      <c r="H279" s="119">
        <f t="shared" si="113"/>
        <v>5.6707209880808981e-004</v>
      </c>
      <c r="I279" s="119">
        <f t="shared" si="135"/>
        <v>0.43584273548934255</v>
      </c>
      <c r="K279" s="116">
        <f t="shared" si="114"/>
        <v>4.0204372590785065</v>
      </c>
      <c r="L279" s="116">
        <f t="shared" si="115"/>
        <v>4.1711613903780629</v>
      </c>
      <c r="M279" s="116">
        <f t="shared" si="116"/>
        <v>4.0133023407914763</v>
      </c>
      <c r="N279" s="116">
        <f t="shared" si="117"/>
        <v>4.8222377781001091</v>
      </c>
      <c r="O279" s="116">
        <f t="shared" si="118"/>
        <v>1.4532974537743064</v>
      </c>
      <c r="P279" s="116">
        <f t="shared" si="119"/>
        <v>2.4222027803346964</v>
      </c>
      <c r="Q279" s="116">
        <f t="shared" si="120"/>
        <v>2.0004665270708464</v>
      </c>
      <c r="R279" s="116">
        <f t="shared" si="121"/>
        <v>3.5937275343427983</v>
      </c>
      <c r="S279" s="116">
        <f t="shared" si="122"/>
        <v>3.9038704002558027</v>
      </c>
      <c r="T279" s="116">
        <f t="shared" si="123"/>
        <v>3.7099551993754472</v>
      </c>
      <c r="W279" s="116">
        <f t="shared" si="124"/>
        <v>4.0204372590785065</v>
      </c>
      <c r="X279" s="113">
        <v>3.9844342544394853</v>
      </c>
      <c r="Y279" s="113">
        <v>2.825931653328444</v>
      </c>
      <c r="Z279" s="113">
        <v>5.2509458694675901</v>
      </c>
      <c r="AC279" s="115"/>
      <c r="AE279" s="116">
        <f t="shared" si="125"/>
        <v>4.1711613903780629</v>
      </c>
      <c r="AF279" s="113">
        <v>4.733892872922822</v>
      </c>
      <c r="AG279" s="113">
        <v>1.5495022100597999</v>
      </c>
      <c r="AH279" s="113">
        <v>6.2300890881515665</v>
      </c>
      <c r="AK279" s="115"/>
      <c r="AM279" s="116">
        <f t="shared" si="126"/>
        <v>4.0133023407914763</v>
      </c>
      <c r="AN279" s="113">
        <v>4.5702529914073464</v>
      </c>
      <c r="AO279" s="113">
        <v>1.5759700485251322</v>
      </c>
      <c r="AP279" s="113">
        <v>6.4506346330578204</v>
      </c>
      <c r="AS279" s="115"/>
      <c r="AU279" s="116">
        <f t="shared" si="127"/>
        <v>4.8222377781001091</v>
      </c>
      <c r="AV279" s="113">
        <v>5.2368716315077792</v>
      </c>
      <c r="AW279" s="113">
        <v>1.8525113761194705</v>
      </c>
      <c r="AX279" s="113">
        <v>7.3773303266730776</v>
      </c>
      <c r="BA279" s="115"/>
      <c r="BC279" s="116">
        <f t="shared" si="128"/>
        <v>1.4532974537743064</v>
      </c>
      <c r="BD279" s="113">
        <v>0.96656966624156715</v>
      </c>
      <c r="BE279" s="113">
        <v>0.88993803362239909</v>
      </c>
      <c r="BF279" s="113">
        <v>2.5033846614589534</v>
      </c>
      <c r="BI279" s="115"/>
      <c r="BK279" s="116">
        <f t="shared" si="129"/>
        <v>2.4222027803346964</v>
      </c>
      <c r="BL279" s="113">
        <v>2.302994128492756</v>
      </c>
      <c r="BM279" s="113">
        <v>1.0163009714549023</v>
      </c>
      <c r="BN279" s="113">
        <v>3.9473132410564302</v>
      </c>
      <c r="BS279" s="116">
        <f t="shared" si="130"/>
        <v>2.0004665270708464</v>
      </c>
      <c r="BT279" s="113">
        <v>1.6260815543278435</v>
      </c>
      <c r="BU279" s="113">
        <v>0</v>
      </c>
      <c r="BV279" s="113">
        <v>4.3753180268846963</v>
      </c>
      <c r="CA279" s="116">
        <f t="shared" si="131"/>
        <v>3.5937275343427983</v>
      </c>
      <c r="CB279" s="113">
        <v>3.4624164519658209</v>
      </c>
      <c r="CC279" s="113">
        <v>0.90564493461688833</v>
      </c>
      <c r="CD279" s="113">
        <v>6.4131212164456857</v>
      </c>
      <c r="CI279" s="116">
        <f t="shared" si="132"/>
        <v>3.9038704002558027</v>
      </c>
      <c r="CJ279" s="113">
        <v>3.4039464812034201</v>
      </c>
      <c r="CK279" s="113">
        <v>1.567104563045435</v>
      </c>
      <c r="CL279" s="113">
        <v>6.7405601565185522</v>
      </c>
      <c r="CQ279" s="116">
        <f t="shared" si="133"/>
        <v>3.7099551993754472</v>
      </c>
      <c r="CR279" s="113">
        <v>3.3463283111322699</v>
      </c>
      <c r="CS279" s="113">
        <v>1.2984061694871827</v>
      </c>
      <c r="CT279" s="113">
        <v>6.1215042292637118</v>
      </c>
      <c r="CY279" s="113">
        <v>46033</v>
      </c>
      <c r="CZ279" s="113">
        <v>7.3916666666666666</v>
      </c>
      <c r="DA279" s="113">
        <v>4.5999999999999996</v>
      </c>
    </row>
    <row r="280" spans="4:105">
      <c r="D280" s="115">
        <f t="shared" si="134"/>
        <v>279</v>
      </c>
      <c r="E280" s="116">
        <f t="shared" si="110"/>
        <v>3.2782707969323961</v>
      </c>
      <c r="F280" s="116">
        <f t="shared" si="111"/>
        <v>1.5782707969323961</v>
      </c>
      <c r="G280" s="116">
        <f t="shared" si="112"/>
        <v>1.5782707969323961</v>
      </c>
      <c r="H280" s="119">
        <f t="shared" si="113"/>
        <v>2.9786789963893107e-003</v>
      </c>
      <c r="I280" s="119">
        <f t="shared" si="135"/>
        <v>0.7142386500722695</v>
      </c>
      <c r="K280" s="116">
        <f t="shared" si="114"/>
        <v>4.4169645615753774</v>
      </c>
      <c r="L280" s="116">
        <f t="shared" si="115"/>
        <v>5.2719187476394422</v>
      </c>
      <c r="M280" s="116">
        <f t="shared" si="116"/>
        <v>4.9001409022672666</v>
      </c>
      <c r="N280" s="116">
        <f t="shared" si="117"/>
        <v>5.1434978892435241</v>
      </c>
      <c r="O280" s="116">
        <f t="shared" si="118"/>
        <v>1.6723861370213264</v>
      </c>
      <c r="P280" s="116">
        <f t="shared" si="119"/>
        <v>2.2002795968938731</v>
      </c>
      <c r="Q280" s="116">
        <f t="shared" si="120"/>
        <v>3.2782707969323961</v>
      </c>
      <c r="R280" s="116">
        <f t="shared" si="121"/>
        <v>4.4247742875215801</v>
      </c>
      <c r="S280" s="116">
        <f t="shared" si="122"/>
        <v>5.3801436635305508</v>
      </c>
      <c r="T280" s="116">
        <f t="shared" si="123"/>
        <v>5.7976879405043587</v>
      </c>
      <c r="W280" s="116">
        <f t="shared" si="124"/>
        <v>4.4169645615753774</v>
      </c>
      <c r="X280" s="113">
        <v>6.5022459136488955</v>
      </c>
      <c r="Y280" s="113">
        <v>1.6541921762422265</v>
      </c>
      <c r="Z280" s="113">
        <v>5.0944555948350114</v>
      </c>
      <c r="AC280" s="115"/>
      <c r="AE280" s="116">
        <f t="shared" si="125"/>
        <v>5.2719187476394422</v>
      </c>
      <c r="AF280" s="113">
        <v>6.3583462199889995</v>
      </c>
      <c r="AG280" s="113">
        <v>1.4228213600368633</v>
      </c>
      <c r="AH280" s="113">
        <v>8.0345886628924639</v>
      </c>
      <c r="AK280" s="115"/>
      <c r="AM280" s="116">
        <f t="shared" si="126"/>
        <v>4.9001409022672666</v>
      </c>
      <c r="AN280" s="113">
        <v>5.651863306656888</v>
      </c>
      <c r="AO280" s="113">
        <v>1.4556980236628587</v>
      </c>
      <c r="AP280" s="113">
        <v>8.344583780871675</v>
      </c>
      <c r="AS280" s="115"/>
      <c r="AU280" s="116">
        <f t="shared" si="127"/>
        <v>5.1434978892435241</v>
      </c>
      <c r="AV280" s="113">
        <v>6.3317117970365961</v>
      </c>
      <c r="AW280" s="113">
        <v>1.2548731166746012</v>
      </c>
      <c r="AX280" s="113">
        <v>7.8439087540193757</v>
      </c>
      <c r="BA280" s="115"/>
      <c r="BC280" s="116">
        <f t="shared" si="128"/>
        <v>1.6723861370213264</v>
      </c>
      <c r="BD280" s="113">
        <v>1.7592410842773445</v>
      </c>
      <c r="BE280" s="113">
        <v>0.50362527976321958</v>
      </c>
      <c r="BF280" s="113">
        <v>2.7542920470234153</v>
      </c>
      <c r="BI280" s="115"/>
      <c r="BK280" s="116">
        <f t="shared" si="129"/>
        <v>2.2002795968938731</v>
      </c>
      <c r="BL280" s="113">
        <v>2.6423825257827462</v>
      </c>
      <c r="BM280" s="113">
        <v>0.76324955197607425</v>
      </c>
      <c r="BN280" s="113">
        <v>3.1952067129227988</v>
      </c>
      <c r="BS280" s="116">
        <f t="shared" si="130"/>
        <v>3.2782707969323961</v>
      </c>
      <c r="BT280" s="113">
        <v>1.8930602015100129</v>
      </c>
      <c r="BU280" s="113">
        <v>0</v>
      </c>
      <c r="BV280" s="113">
        <v>7.9417521892871745</v>
      </c>
      <c r="CA280" s="116">
        <f t="shared" si="131"/>
        <v>4.4247742875215801</v>
      </c>
      <c r="CB280" s="113">
        <v>3.3580812065259318</v>
      </c>
      <c r="CC280" s="113">
        <v>0.85098662030085503</v>
      </c>
      <c r="CD280" s="113">
        <v>9.0652550357379535</v>
      </c>
      <c r="CI280" s="116">
        <f t="shared" si="132"/>
        <v>5.3801436635305508</v>
      </c>
      <c r="CJ280" s="113">
        <v>5.0374525277431754</v>
      </c>
      <c r="CK280" s="113">
        <v>1.7019732406017101</v>
      </c>
      <c r="CL280" s="113">
        <v>9.4010052222467664</v>
      </c>
      <c r="CQ280" s="116">
        <f t="shared" si="133"/>
        <v>5.7976879405043587</v>
      </c>
      <c r="CR280" s="113">
        <v>4.0296974478311185</v>
      </c>
      <c r="CS280" s="113">
        <v>1.4556980236628587</v>
      </c>
      <c r="CT280" s="113">
        <v>10.139677857345859</v>
      </c>
      <c r="CY280" s="113">
        <v>46034</v>
      </c>
      <c r="CZ280" s="113">
        <v>6.1308333333333325</v>
      </c>
      <c r="DA280" s="113">
        <v>1.7</v>
      </c>
    </row>
    <row r="281" spans="4:105">
      <c r="D281" s="115">
        <f t="shared" si="134"/>
        <v>280</v>
      </c>
      <c r="E281" s="116">
        <f t="shared" si="110"/>
        <v>3.6429687216896429</v>
      </c>
      <c r="F281" s="116">
        <f t="shared" si="111"/>
        <v>1.942968721689643</v>
      </c>
      <c r="G281" s="116">
        <f t="shared" si="112"/>
        <v>1.942968721689643</v>
      </c>
      <c r="H281" s="119">
        <f t="shared" si="113"/>
        <v>3.6669753588466285e-003</v>
      </c>
      <c r="I281" s="119">
        <f t="shared" si="135"/>
        <v>0.79369558624316683</v>
      </c>
      <c r="K281" s="116">
        <f t="shared" si="114"/>
        <v>5.6906803895969702</v>
      </c>
      <c r="L281" s="116">
        <f t="shared" si="115"/>
        <v>6.7732311948076047</v>
      </c>
      <c r="M281" s="116">
        <f t="shared" si="116"/>
        <v>6.123649568247469</v>
      </c>
      <c r="N281" s="116">
        <f t="shared" si="117"/>
        <v>6.757877006733195</v>
      </c>
      <c r="O281" s="116">
        <f t="shared" si="118"/>
        <v>1.912810618904216</v>
      </c>
      <c r="P281" s="116">
        <f t="shared" si="119"/>
        <v>2.640363411990017</v>
      </c>
      <c r="Q281" s="116">
        <f t="shared" si="120"/>
        <v>3.6429687216896429</v>
      </c>
      <c r="R281" s="116">
        <f t="shared" si="121"/>
        <v>5.5946094223366147</v>
      </c>
      <c r="S281" s="116">
        <f t="shared" si="122"/>
        <v>6.8797353486863573</v>
      </c>
      <c r="T281" s="116">
        <f t="shared" si="123"/>
        <v>5.9719408265717711</v>
      </c>
      <c r="W281" s="116">
        <f t="shared" si="124"/>
        <v>5.6906803895969702</v>
      </c>
      <c r="X281" s="113">
        <v>8.3443944621844324</v>
      </c>
      <c r="Y281" s="113">
        <v>3.4428311803075067</v>
      </c>
      <c r="Z281" s="113">
        <v>5.2848155262989716</v>
      </c>
      <c r="AC281" s="115"/>
      <c r="AE281" s="116">
        <f t="shared" si="125"/>
        <v>6.7732311948076047</v>
      </c>
      <c r="AF281" s="113">
        <v>9.305244214658142</v>
      </c>
      <c r="AG281" s="113">
        <v>3.1551003358500211</v>
      </c>
      <c r="AH281" s="113">
        <v>7.8593490339146506</v>
      </c>
      <c r="AK281" s="115"/>
      <c r="AM281" s="116">
        <f t="shared" si="126"/>
        <v>6.123649568247469</v>
      </c>
      <c r="AN281" s="113">
        <v>8.5842621455030645</v>
      </c>
      <c r="AO281" s="113">
        <v>3.191199826128206</v>
      </c>
      <c r="AP281" s="113">
        <v>9.0560993103667329</v>
      </c>
      <c r="AS281" s="115"/>
      <c r="AU281" s="116">
        <f t="shared" si="127"/>
        <v>6.757877006733195</v>
      </c>
      <c r="AV281" s="113">
        <v>8.4115834260389146</v>
      </c>
      <c r="AW281" s="113">
        <v>3.8058253673960567</v>
      </c>
      <c r="AX281" s="113">
        <v>8.0562222267646124</v>
      </c>
      <c r="BA281" s="115"/>
      <c r="BC281" s="116">
        <f t="shared" si="128"/>
        <v>1.912810618904216</v>
      </c>
      <c r="BD281" s="113">
        <v>1.5639796033809255</v>
      </c>
      <c r="BE281" s="113">
        <v>1.2314687589941413</v>
      </c>
      <c r="BF281" s="113">
        <v>2.9429834943375814</v>
      </c>
      <c r="BI281" s="115"/>
      <c r="BK281" s="116">
        <f t="shared" si="129"/>
        <v>2.640363411990017</v>
      </c>
      <c r="BL281" s="113">
        <v>1.9692987665424606</v>
      </c>
      <c r="BM281" s="113">
        <v>1.8293417486188241</v>
      </c>
      <c r="BN281" s="113">
        <v>4.122449720808766</v>
      </c>
      <c r="BS281" s="116">
        <f t="shared" si="130"/>
        <v>3.6429687216896429</v>
      </c>
      <c r="BT281" s="113">
        <v>4.4652262503547577</v>
      </c>
      <c r="BU281" s="113">
        <v>1.0221285616284765</v>
      </c>
      <c r="BV281" s="113">
        <v>5.4415513530856945</v>
      </c>
      <c r="CA281" s="116">
        <f t="shared" si="131"/>
        <v>5.5946094223366147</v>
      </c>
      <c r="CB281" s="113">
        <v>5.9569063421059854</v>
      </c>
      <c r="CC281" s="113">
        <v>2.9103370456558078</v>
      </c>
      <c r="CD281" s="113">
        <v>7.9165848792480515</v>
      </c>
      <c r="CI281" s="116">
        <f t="shared" si="132"/>
        <v>6.8797353486863573</v>
      </c>
      <c r="CJ281" s="113">
        <v>8.3169525593697173</v>
      </c>
      <c r="CK281" s="113">
        <v>2.8776469615396283</v>
      </c>
      <c r="CL281" s="113">
        <v>9.4446065251497267</v>
      </c>
      <c r="CQ281" s="116">
        <f t="shared" si="133"/>
        <v>5.9719408265717711</v>
      </c>
      <c r="CR281" s="113">
        <v>4.2441084638247126</v>
      </c>
      <c r="CS281" s="113">
        <v>2.3804113107265015</v>
      </c>
      <c r="CT281" s="113">
        <v>9.5634703424170411</v>
      </c>
      <c r="CY281" s="113">
        <v>46035</v>
      </c>
      <c r="CZ281" s="113">
        <v>6.4829166666666671</v>
      </c>
      <c r="DA281" s="113">
        <v>6.3</v>
      </c>
    </row>
    <row r="282" spans="4:105">
      <c r="D282" s="115">
        <f t="shared" si="134"/>
        <v>281</v>
      </c>
      <c r="E282" s="116">
        <f t="shared" si="110"/>
        <v>2.8187417114253854</v>
      </c>
      <c r="F282" s="116">
        <f t="shared" si="111"/>
        <v>1.1187417114253855</v>
      </c>
      <c r="G282" s="116">
        <f t="shared" si="112"/>
        <v>1.1187417114253855</v>
      </c>
      <c r="H282" s="119">
        <f t="shared" si="113"/>
        <v>2.1114072722402187e-003</v>
      </c>
      <c r="I282" s="119">
        <f t="shared" si="135"/>
        <v>0.61412079708447065</v>
      </c>
      <c r="K282" s="116">
        <f t="shared" si="114"/>
        <v>5.2175736944894116</v>
      </c>
      <c r="L282" s="116">
        <f t="shared" si="115"/>
        <v>5.1262879279244231</v>
      </c>
      <c r="M282" s="116">
        <f t="shared" si="116"/>
        <v>4.392264838266728</v>
      </c>
      <c r="N282" s="116">
        <f t="shared" si="117"/>
        <v>5.6900519659869575</v>
      </c>
      <c r="O282" s="116">
        <f t="shared" si="118"/>
        <v>1.5533119033186793</v>
      </c>
      <c r="P282" s="116">
        <f t="shared" si="119"/>
        <v>2.1501594859767135</v>
      </c>
      <c r="Q282" s="116">
        <f t="shared" si="120"/>
        <v>2.8187417114253854</v>
      </c>
      <c r="R282" s="116">
        <f t="shared" si="121"/>
        <v>4.4442111641600412</v>
      </c>
      <c r="S282" s="116">
        <f t="shared" si="122"/>
        <v>4.954469059222526</v>
      </c>
      <c r="T282" s="116">
        <f t="shared" si="123"/>
        <v>3.3010238770981077</v>
      </c>
      <c r="W282" s="116">
        <f t="shared" si="124"/>
        <v>5.2175736944894116</v>
      </c>
      <c r="X282" s="113">
        <v>7.7414624117941102</v>
      </c>
      <c r="Y282" s="113">
        <v>4.0034031755486295</v>
      </c>
      <c r="Z282" s="113">
        <v>3.9078554961254945</v>
      </c>
      <c r="AC282" s="115"/>
      <c r="AE282" s="116">
        <f t="shared" si="125"/>
        <v>5.1262879279244231</v>
      </c>
      <c r="AF282" s="113">
        <v>7.3576349604273688</v>
      </c>
      <c r="AG282" s="113">
        <v>3.8489909721217761</v>
      </c>
      <c r="AH282" s="113">
        <v>4.1722378512241249</v>
      </c>
      <c r="AK282" s="115"/>
      <c r="AM282" s="116">
        <f t="shared" si="126"/>
        <v>4.392264838266728</v>
      </c>
      <c r="AN282" s="113">
        <v>8.377215645206217</v>
      </c>
      <c r="AO282" s="113">
        <v>3.8925769532560897</v>
      </c>
      <c r="AP282" s="113">
        <v>4.8919527232773667</v>
      </c>
      <c r="AS282" s="115"/>
      <c r="AU282" s="116">
        <f t="shared" si="127"/>
        <v>5.6900519659869575</v>
      </c>
      <c r="AV282" s="113">
        <v>8.1503707225960831</v>
      </c>
      <c r="AW282" s="113">
        <v>4.0034031755486295</v>
      </c>
      <c r="AX282" s="113">
        <v>4.91638199981616</v>
      </c>
      <c r="BA282" s="115"/>
      <c r="BC282" s="116">
        <f t="shared" si="128"/>
        <v>1.5533119033186793</v>
      </c>
      <c r="BD282" s="113">
        <v>2.1442167295570433</v>
      </c>
      <c r="BE282" s="113">
        <v>1.7695326320776172</v>
      </c>
      <c r="BF282" s="113">
        <v>0.74618634832137698</v>
      </c>
      <c r="BI282" s="115"/>
      <c r="BK282" s="116">
        <f t="shared" si="129"/>
        <v>2.1501594859767135</v>
      </c>
      <c r="BL282" s="113">
        <v>2.8293181837260373</v>
      </c>
      <c r="BM282" s="113">
        <v>2.235862137200785</v>
      </c>
      <c r="BN282" s="113">
        <v>1.3852981370033173</v>
      </c>
      <c r="BS282" s="116">
        <f t="shared" si="130"/>
        <v>2.8187417114253854</v>
      </c>
      <c r="BT282" s="113">
        <v>4.8378205149700326</v>
      </c>
      <c r="BU282" s="113">
        <v>0.63823996522564119</v>
      </c>
      <c r="BV282" s="113">
        <v>2.9801646540804834</v>
      </c>
      <c r="CA282" s="116">
        <f t="shared" si="131"/>
        <v>4.4442111641600412</v>
      </c>
      <c r="CB282" s="113">
        <v>5.372929930441491</v>
      </c>
      <c r="CC282" s="113">
        <v>2.0840752981344042</v>
      </c>
      <c r="CD282" s="113">
        <v>5.8756282639042281</v>
      </c>
      <c r="CI282" s="116">
        <f t="shared" si="132"/>
        <v>4.954469059222526</v>
      </c>
      <c r="CJ282" s="113">
        <v>7.4295730859041944</v>
      </c>
      <c r="CK282" s="113">
        <v>2.9599709221565713</v>
      </c>
      <c r="CL282" s="113">
        <v>4.4738631696068119</v>
      </c>
      <c r="CQ282" s="116">
        <f t="shared" si="133"/>
        <v>3.3010238770981077</v>
      </c>
      <c r="CR282" s="113">
        <v>4.9490698216920403</v>
      </c>
      <c r="CS282" s="113">
        <v>2.8614207151676885</v>
      </c>
      <c r="CT282" s="113">
        <v>3.7406270390285266</v>
      </c>
      <c r="CY282" s="113">
        <v>46036</v>
      </c>
      <c r="CZ282" s="113">
        <v>7.0079166666666666</v>
      </c>
      <c r="DA282" s="113">
        <v>4.9000000000000004</v>
      </c>
    </row>
    <row r="283" spans="4:105">
      <c r="D283" s="115">
        <f t="shared" si="134"/>
        <v>282</v>
      </c>
      <c r="E283" s="116">
        <f t="shared" si="110"/>
        <v>1.9972889394457629</v>
      </c>
      <c r="F283" s="116">
        <f t="shared" si="111"/>
        <v>0.29728893944576296</v>
      </c>
      <c r="G283" s="116">
        <f t="shared" si="112"/>
        <v>0.29728893944576296</v>
      </c>
      <c r="H283" s="119">
        <f t="shared" si="113"/>
        <v>5.6107502052696128e-004</v>
      </c>
      <c r="I283" s="119">
        <f t="shared" si="135"/>
        <v>0.43515043273694343</v>
      </c>
      <c r="K283" s="116">
        <f t="shared" si="114"/>
        <v>4.0332662633041165</v>
      </c>
      <c r="L283" s="116">
        <f t="shared" si="115"/>
        <v>4.1225478124122992</v>
      </c>
      <c r="M283" s="116">
        <f t="shared" si="116"/>
        <v>2.1303929711409424</v>
      </c>
      <c r="N283" s="116">
        <f t="shared" si="117"/>
        <v>4.1681553865696594</v>
      </c>
      <c r="O283" s="116">
        <f t="shared" si="118"/>
        <v>1.3690104901532278</v>
      </c>
      <c r="P283" s="116">
        <f t="shared" si="119"/>
        <v>1.6899817003322986</v>
      </c>
      <c r="Q283" s="116">
        <f t="shared" si="120"/>
        <v>1.9972889394457629</v>
      </c>
      <c r="R283" s="116">
        <f t="shared" si="121"/>
        <v>3.7438091386581309</v>
      </c>
      <c r="S283" s="116">
        <f t="shared" si="122"/>
        <v>4.4019424363081257</v>
      </c>
      <c r="T283" s="116">
        <f t="shared" si="123"/>
        <v>2.1405616079967889</v>
      </c>
      <c r="W283" s="116">
        <f t="shared" si="124"/>
        <v>4.0332662633041165</v>
      </c>
      <c r="X283" s="113">
        <v>8.509866203008551</v>
      </c>
      <c r="Y283" s="113">
        <v>2.9969686204459354</v>
      </c>
      <c r="Z283" s="113">
        <v>0.59296396645786265</v>
      </c>
      <c r="AC283" s="115"/>
      <c r="AE283" s="116">
        <f t="shared" si="125"/>
        <v>4.1225478124122992</v>
      </c>
      <c r="AF283" s="113">
        <v>8.5358197319847093</v>
      </c>
      <c r="AG283" s="113">
        <v>2.5677345499380988</v>
      </c>
      <c r="AH283" s="113">
        <v>1.2640891553140889</v>
      </c>
      <c r="AK283" s="115"/>
      <c r="AM283" s="116">
        <f t="shared" si="126"/>
        <v>2.1303929711409424</v>
      </c>
      <c r="AN283" s="113">
        <v>8.7310111369674228</v>
      </c>
      <c r="AO283" s="113">
        <v>2.1977769883270195</v>
      </c>
      <c r="AP283" s="113">
        <v>2.0630089539548657</v>
      </c>
      <c r="AS283" s="115"/>
      <c r="AU283" s="116">
        <f t="shared" si="127"/>
        <v>4.1681553865696594</v>
      </c>
      <c r="AV283" s="113">
        <v>8.7010543661018485</v>
      </c>
      <c r="AW283" s="113">
        <v>2.248682835582648</v>
      </c>
      <c r="AX283" s="113">
        <v>1.5547289580244843</v>
      </c>
      <c r="BA283" s="115"/>
      <c r="BC283" s="116">
        <f t="shared" si="128"/>
        <v>1.3690104901532278</v>
      </c>
      <c r="BD283" s="113">
        <v>3.0395431466351752</v>
      </c>
      <c r="BE283" s="113">
        <v>0.8246987421373243</v>
      </c>
      <c r="BF283" s="113">
        <v>0.24278958168718398</v>
      </c>
      <c r="BI283" s="115"/>
      <c r="BK283" s="116">
        <f t="shared" si="129"/>
        <v>1.6899817003322986</v>
      </c>
      <c r="BL283" s="113">
        <v>2.9660019274074125</v>
      </c>
      <c r="BM283" s="113">
        <v>1.5353294189951709</v>
      </c>
      <c r="BN283" s="113">
        <v>0.56861375459431251</v>
      </c>
      <c r="BS283" s="116">
        <f t="shared" si="130"/>
        <v>1.9972889394457629</v>
      </c>
      <c r="BT283" s="113">
        <v>4.7558025066964014</v>
      </c>
      <c r="BU283" s="113">
        <v>0.94310606124201257</v>
      </c>
      <c r="BV283" s="113">
        <v>0.29295825039887463</v>
      </c>
      <c r="CA283" s="116">
        <f t="shared" si="131"/>
        <v>3.7438091386581309</v>
      </c>
      <c r="CB283" s="113">
        <v>6.5290187724612609</v>
      </c>
      <c r="CC283" s="113">
        <v>2.4812882643633394</v>
      </c>
      <c r="CD283" s="113">
        <v>2.2211203791497929</v>
      </c>
      <c r="CI283" s="116">
        <f t="shared" si="132"/>
        <v>4.4019424363081257</v>
      </c>
      <c r="CJ283" s="113">
        <v>6.792337009626662</v>
      </c>
      <c r="CK283" s="113">
        <v>3.7432234894187792</v>
      </c>
      <c r="CL283" s="113">
        <v>2.6702668098789362</v>
      </c>
      <c r="CQ283" s="116">
        <f t="shared" si="133"/>
        <v>2.1405616079967889</v>
      </c>
      <c r="CR283" s="113">
        <v>6.9009631752881893</v>
      </c>
      <c r="CS283" s="113">
        <v>2.235862137200785</v>
      </c>
      <c r="CT283" s="113">
        <v>2.0452610787927923</v>
      </c>
      <c r="CY283" s="113">
        <v>46037</v>
      </c>
      <c r="CZ283" s="113">
        <v>6.8620833333333335</v>
      </c>
      <c r="DA283" s="113">
        <v>6.2</v>
      </c>
    </row>
    <row r="284" spans="4:105">
      <c r="D284" s="115">
        <f t="shared" si="134"/>
        <v>283</v>
      </c>
      <c r="E284" s="116">
        <f t="shared" si="110"/>
        <v>2.0869282423399631</v>
      </c>
      <c r="F284" s="116">
        <f t="shared" si="111"/>
        <v>0.38692824233996315</v>
      </c>
      <c r="G284" s="116">
        <f t="shared" si="112"/>
        <v>0.38692824233996315</v>
      </c>
      <c r="H284" s="119">
        <f t="shared" si="113"/>
        <v>7.3025176085625128e-004</v>
      </c>
      <c r="I284" s="119">
        <f t="shared" si="135"/>
        <v>0.45468019664555109</v>
      </c>
      <c r="K284" s="116">
        <f t="shared" si="114"/>
        <v>3.4109604993424498</v>
      </c>
      <c r="L284" s="116">
        <f t="shared" si="115"/>
        <v>3.7725736399335346</v>
      </c>
      <c r="M284" s="116">
        <f t="shared" si="116"/>
        <v>2.591152573738011</v>
      </c>
      <c r="N284" s="116">
        <f t="shared" si="117"/>
        <v>4.034569164298567</v>
      </c>
      <c r="O284" s="116">
        <f t="shared" si="118"/>
        <v>1.054201254815456</v>
      </c>
      <c r="P284" s="116">
        <f t="shared" si="119"/>
        <v>1.6490896726900004</v>
      </c>
      <c r="Q284" s="116">
        <f t="shared" si="120"/>
        <v>2.0869282423399631</v>
      </c>
      <c r="R284" s="116">
        <f t="shared" si="121"/>
        <v>3.8343074435663156</v>
      </c>
      <c r="S284" s="116">
        <f t="shared" si="122"/>
        <v>4.0751051330057431</v>
      </c>
      <c r="T284" s="116">
        <f t="shared" si="123"/>
        <v>3.1375971667847207</v>
      </c>
      <c r="W284" s="116">
        <f t="shared" si="124"/>
        <v>3.4109604993424498</v>
      </c>
      <c r="X284" s="113">
        <v>6.763529055530233</v>
      </c>
      <c r="Y284" s="113">
        <v>1.3582631413643038</v>
      </c>
      <c r="Z284" s="113">
        <v>2.1110893011328136</v>
      </c>
      <c r="AC284" s="115"/>
      <c r="AE284" s="116">
        <f t="shared" si="125"/>
        <v>3.7725736399335346</v>
      </c>
      <c r="AF284" s="113">
        <v>7.1610864237907661</v>
      </c>
      <c r="AG284" s="113">
        <v>1.3745340327612416</v>
      </c>
      <c r="AH284" s="113">
        <v>2.7821004632485939</v>
      </c>
      <c r="AK284" s="115"/>
      <c r="AM284" s="116">
        <f t="shared" si="126"/>
        <v>2.591152573738011</v>
      </c>
      <c r="AN284" s="113">
        <v>6.8826354758787174</v>
      </c>
      <c r="AO284" s="113">
        <v>2.4164241656039178</v>
      </c>
      <c r="AP284" s="113">
        <v>2.7658809818721042</v>
      </c>
      <c r="AS284" s="115"/>
      <c r="AU284" s="116">
        <f t="shared" si="127"/>
        <v>4.034569164298567</v>
      </c>
      <c r="AV284" s="113">
        <v>7.2716185569567502</v>
      </c>
      <c r="AW284" s="113">
        <v>1.967654366422644</v>
      </c>
      <c r="AX284" s="113">
        <v>2.8644345695163063</v>
      </c>
      <c r="BA284" s="115"/>
      <c r="BC284" s="116">
        <f t="shared" si="128"/>
        <v>1.054201254815456</v>
      </c>
      <c r="BD284" s="113">
        <v>1.4194936412108785</v>
      </c>
      <c r="BE284" s="113">
        <v>0.39665929622332907</v>
      </c>
      <c r="BF284" s="113">
        <v>1.3464508270121607</v>
      </c>
      <c r="BI284" s="115"/>
      <c r="BK284" s="116">
        <f t="shared" si="129"/>
        <v>1.6490896726900004</v>
      </c>
      <c r="BL284" s="113">
        <v>1.9271328909880538</v>
      </c>
      <c r="BM284" s="113">
        <v>0.79131180434163007</v>
      </c>
      <c r="BN284" s="113">
        <v>2.2288243227403175</v>
      </c>
      <c r="BS284" s="116">
        <f t="shared" si="130"/>
        <v>2.0869282423399631</v>
      </c>
      <c r="BT284" s="113">
        <v>3.2409763162108862</v>
      </c>
      <c r="BU284" s="113">
        <v>0.14912877232022706</v>
      </c>
      <c r="BV284" s="113">
        <v>2.8706796384887765</v>
      </c>
      <c r="CA284" s="116">
        <f t="shared" si="131"/>
        <v>3.8343074435663156</v>
      </c>
      <c r="CB284" s="113">
        <v>5.190503372962973</v>
      </c>
      <c r="CC284" s="113">
        <v>2.2341663075507827</v>
      </c>
      <c r="CD284" s="113">
        <v>4.0782526501851928</v>
      </c>
      <c r="CI284" s="116">
        <f t="shared" si="132"/>
        <v>4.0751051330057431</v>
      </c>
      <c r="CJ284" s="113">
        <v>5.863613259436768</v>
      </c>
      <c r="CK284" s="113">
        <v>1.1410529192012566</v>
      </c>
      <c r="CL284" s="113">
        <v>5.2206492203792063</v>
      </c>
      <c r="CQ284" s="116">
        <f t="shared" si="133"/>
        <v>3.1375971667847207</v>
      </c>
      <c r="CR284" s="113">
        <v>4.6818706091100699</v>
      </c>
      <c r="CS284" s="113">
        <v>1.6204881581054431</v>
      </c>
      <c r="CT284" s="113">
        <v>4.654706175463998</v>
      </c>
      <c r="CY284" s="113">
        <v>46038</v>
      </c>
      <c r="CZ284" s="113">
        <v>7.8908333333333331</v>
      </c>
      <c r="DA284" s="113">
        <v>9.3000000000000007</v>
      </c>
    </row>
    <row r="285" spans="4:105">
      <c r="D285" s="115">
        <f t="shared" si="134"/>
        <v>284</v>
      </c>
      <c r="E285" s="116">
        <f t="shared" si="110"/>
        <v>2.1613985905417716</v>
      </c>
      <c r="F285" s="116">
        <f t="shared" si="111"/>
        <v>0.46139859054177168</v>
      </c>
      <c r="G285" s="116">
        <f t="shared" si="112"/>
        <v>0.46139859054177168</v>
      </c>
      <c r="H285" s="119">
        <f t="shared" si="113"/>
        <v>8.7080005109495566e-004</v>
      </c>
      <c r="I285" s="119">
        <f t="shared" si="135"/>
        <v>0.47090509210563425</v>
      </c>
      <c r="K285" s="116">
        <f t="shared" si="114"/>
        <v>3.0195594944027966</v>
      </c>
      <c r="L285" s="116">
        <f t="shared" si="115"/>
        <v>4.6434519221553723</v>
      </c>
      <c r="M285" s="116">
        <f t="shared" si="116"/>
        <v>7.1807813303298698</v>
      </c>
      <c r="N285" s="116">
        <f t="shared" si="117"/>
        <v>4.3223125389934767</v>
      </c>
      <c r="O285" s="116">
        <f t="shared" si="118"/>
        <v>1.2615994208725192</v>
      </c>
      <c r="P285" s="116">
        <f t="shared" si="119"/>
        <v>1.9857367092185341</v>
      </c>
      <c r="Q285" s="116">
        <f t="shared" si="120"/>
        <v>2.1613985905417716</v>
      </c>
      <c r="R285" s="116">
        <f t="shared" si="121"/>
        <v>4.2332410135813268</v>
      </c>
      <c r="S285" s="116">
        <f t="shared" si="122"/>
        <v>3.8693939824681927</v>
      </c>
      <c r="T285" s="116">
        <f t="shared" si="123"/>
        <v>5.2146708020106125</v>
      </c>
      <c r="W285" s="116">
        <f t="shared" si="124"/>
        <v>3.0195594944027966</v>
      </c>
      <c r="X285" s="113">
        <v>1.4413133253542649</v>
      </c>
      <c r="Y285" s="113">
        <v>3.7051837205926743</v>
      </c>
      <c r="Z285" s="113">
        <v>3.9121814372614505</v>
      </c>
      <c r="AC285" s="115"/>
      <c r="AE285" s="116">
        <f t="shared" si="125"/>
        <v>4.6434519221553723</v>
      </c>
      <c r="AF285" s="113">
        <v>1.4243612478149341</v>
      </c>
      <c r="AG285" s="113">
        <v>5.372002984141008</v>
      </c>
      <c r="AH285" s="113">
        <v>7.1339915345101756</v>
      </c>
      <c r="AK285" s="115"/>
      <c r="AM285" s="116">
        <f t="shared" si="126"/>
        <v>7.1807813303298698</v>
      </c>
      <c r="AN285" s="113">
        <v>1.4584393422948987</v>
      </c>
      <c r="AO285" s="113">
        <v>6.4449777814116889</v>
      </c>
      <c r="AP285" s="113">
        <v>7.9165848792480515</v>
      </c>
      <c r="AS285" s="115"/>
      <c r="AU285" s="116">
        <f t="shared" si="127"/>
        <v>4.3223125389934767</v>
      </c>
      <c r="AV285" s="113">
        <v>1.5020250805569013</v>
      </c>
      <c r="AW285" s="113">
        <v>5.1316446330250889</v>
      </c>
      <c r="AX285" s="113">
        <v>6.3332679033984398</v>
      </c>
      <c r="BA285" s="115"/>
      <c r="BC285" s="116">
        <f t="shared" si="128"/>
        <v>1.2615994208725192</v>
      </c>
      <c r="BD285" s="113">
        <v>0.27754570793535521</v>
      </c>
      <c r="BE285" s="113">
        <v>1.7631067198224042</v>
      </c>
      <c r="BF285" s="113">
        <v>1.744145834859798</v>
      </c>
      <c r="BI285" s="115"/>
      <c r="BK285" s="116">
        <f t="shared" si="129"/>
        <v>1.9857367092185341</v>
      </c>
      <c r="BL285" s="113">
        <v>0.62559184135237011</v>
      </c>
      <c r="BM285" s="113">
        <v>2.8487224956298682</v>
      </c>
      <c r="BN285" s="113">
        <v>2.4828957906733642</v>
      </c>
      <c r="BS285" s="116">
        <f t="shared" si="130"/>
        <v>2.1613985905417716</v>
      </c>
      <c r="BT285" s="113">
        <v>0.15547289580244844</v>
      </c>
      <c r="BU285" s="113">
        <v>2.6235391552301919</v>
      </c>
      <c r="BV285" s="113">
        <v>3.7051837205926743</v>
      </c>
      <c r="CA285" s="116">
        <f t="shared" si="131"/>
        <v>4.2332410135813268</v>
      </c>
      <c r="CB285" s="113">
        <v>1.2243008458527425</v>
      </c>
      <c r="CC285" s="113">
        <v>5.2813939429552708</v>
      </c>
      <c r="CD285" s="113">
        <v>6.1940282519359675</v>
      </c>
      <c r="CI285" s="116">
        <f t="shared" si="132"/>
        <v>3.8693939824681927</v>
      </c>
      <c r="CJ285" s="113">
        <v>1.5558080523030586</v>
      </c>
      <c r="CK285" s="113">
        <v>4.2468783169862814</v>
      </c>
      <c r="CL285" s="113">
        <v>5.805495578115238</v>
      </c>
      <c r="CQ285" s="116">
        <f t="shared" si="133"/>
        <v>5.2146708020106125</v>
      </c>
      <c r="CR285" s="113">
        <v>1.7798760672447982</v>
      </c>
      <c r="CS285" s="113">
        <v>4.5861374150422565</v>
      </c>
      <c r="CT285" s="113">
        <v>5.8432041889789694</v>
      </c>
      <c r="CY285" s="113">
        <v>46039</v>
      </c>
      <c r="CZ285" s="113">
        <v>8.0754166666666674</v>
      </c>
      <c r="DA285" s="113">
        <v>9.1999999999999993</v>
      </c>
    </row>
    <row r="286" spans="4:105">
      <c r="D286" s="115">
        <f t="shared" si="134"/>
        <v>285</v>
      </c>
      <c r="E286" s="116">
        <f t="shared" si="110"/>
        <v>2.1608789801009829</v>
      </c>
      <c r="F286" s="116">
        <f t="shared" si="111"/>
        <v>0.46087898010098294</v>
      </c>
      <c r="G286" s="116">
        <f t="shared" si="112"/>
        <v>0.46087898010098294</v>
      </c>
      <c r="H286" s="119">
        <f t="shared" si="113"/>
        <v>8.6981938750459436e-004</v>
      </c>
      <c r="I286" s="119">
        <f t="shared" si="135"/>
        <v>0.47079188429493729</v>
      </c>
      <c r="K286" s="116">
        <f t="shared" si="114"/>
        <v>3.2895409762963195</v>
      </c>
      <c r="L286" s="116">
        <f t="shared" si="115"/>
        <v>4.6094369583623154</v>
      </c>
      <c r="M286" s="116">
        <f t="shared" si="116"/>
        <v>5.3457824121569004</v>
      </c>
      <c r="N286" s="116">
        <f t="shared" si="117"/>
        <v>3.8240704705908573</v>
      </c>
      <c r="O286" s="116">
        <f t="shared" si="118"/>
        <v>1.6022574350820509</v>
      </c>
      <c r="P286" s="116">
        <f t="shared" si="119"/>
        <v>1.8541837731259119</v>
      </c>
      <c r="Q286" s="116">
        <f t="shared" si="120"/>
        <v>2.1608789801009829</v>
      </c>
      <c r="R286" s="116">
        <f t="shared" si="121"/>
        <v>3.925601715885803</v>
      </c>
      <c r="S286" s="116">
        <f t="shared" si="122"/>
        <v>3.6995333312492735</v>
      </c>
      <c r="T286" s="116">
        <f t="shared" si="123"/>
        <v>4.5045893772964813</v>
      </c>
      <c r="W286" s="116">
        <f t="shared" si="124"/>
        <v>3.2895409762963195</v>
      </c>
      <c r="X286" s="113">
        <v>0.71610864237907657</v>
      </c>
      <c r="Y286" s="113">
        <v>4.0992799300471745</v>
      </c>
      <c r="Z286" s="113">
        <v>5.053234356462708</v>
      </c>
      <c r="AC286" s="115"/>
      <c r="AE286" s="116">
        <f t="shared" si="125"/>
        <v>4.6094369583623154</v>
      </c>
      <c r="AF286" s="113">
        <v>2.0156170579313888</v>
      </c>
      <c r="AG286" s="113">
        <v>5.2655651802337013</v>
      </c>
      <c r="AH286" s="113">
        <v>6.5471286369218546</v>
      </c>
      <c r="AK286" s="115"/>
      <c r="AM286" s="116">
        <f t="shared" si="126"/>
        <v>5.3457824121569004</v>
      </c>
      <c r="AN286" s="113">
        <v>1.0741629635686147</v>
      </c>
      <c r="AO286" s="113">
        <v>4.4683326151015654</v>
      </c>
      <c r="AP286" s="113">
        <v>6.2232322092122345</v>
      </c>
      <c r="AS286" s="115"/>
      <c r="AU286" s="116">
        <f t="shared" si="127"/>
        <v>3.8240704705908573</v>
      </c>
      <c r="AV286" s="113">
        <v>0.92687560231481647</v>
      </c>
      <c r="AW286" s="113">
        <v>4.4238315801940429</v>
      </c>
      <c r="AX286" s="113">
        <v>6.1215042292637118</v>
      </c>
      <c r="BA286" s="115"/>
      <c r="BC286" s="116">
        <f t="shared" si="128"/>
        <v>1.6022574350820509</v>
      </c>
      <c r="BD286" s="113">
        <v>0.81503779942946908</v>
      </c>
      <c r="BE286" s="113">
        <v>1.8066282706320274</v>
      </c>
      <c r="BF286" s="113">
        <v>2.185106235184656</v>
      </c>
      <c r="BI286" s="115"/>
      <c r="BK286" s="116">
        <f t="shared" si="129"/>
        <v>1.8541837731259119</v>
      </c>
      <c r="BL286" s="113">
        <v>0.92151923329397423</v>
      </c>
      <c r="BM286" s="113">
        <v>2.1128537754555841</v>
      </c>
      <c r="BN286" s="113">
        <v>2.5281783106281779</v>
      </c>
      <c r="BS286" s="116">
        <f t="shared" si="130"/>
        <v>2.1608789801009829</v>
      </c>
      <c r="BT286" s="113">
        <v>0.18753378105241392</v>
      </c>
      <c r="BU286" s="113">
        <v>2.1066346055370762</v>
      </c>
      <c r="BV286" s="113">
        <v>4.1884685537134585</v>
      </c>
      <c r="CA286" s="116">
        <f t="shared" si="131"/>
        <v>3.925601715885803</v>
      </c>
      <c r="CB286" s="113">
        <v>1.0163009714549023</v>
      </c>
      <c r="CC286" s="113">
        <v>4.6075961664698708</v>
      </c>
      <c r="CD286" s="113">
        <v>6.1529080097326361</v>
      </c>
      <c r="CI286" s="116">
        <f t="shared" si="132"/>
        <v>3.6995333312492735</v>
      </c>
      <c r="CJ286" s="113">
        <v>2.2745142423330611</v>
      </c>
      <c r="CK286" s="113">
        <v>3.2272818846593654</v>
      </c>
      <c r="CL286" s="113">
        <v>5.5968038667553941</v>
      </c>
      <c r="CQ286" s="116">
        <f t="shared" si="133"/>
        <v>4.5045893772964813</v>
      </c>
      <c r="CR286" s="113">
        <v>2.0442571232569531</v>
      </c>
      <c r="CS286" s="113">
        <v>3.33783351234867</v>
      </c>
      <c r="CT286" s="113">
        <v>5.6713452422442936</v>
      </c>
      <c r="CY286" s="113">
        <v>46040</v>
      </c>
      <c r="CZ286" s="113">
        <v>8.4408695652173904</v>
      </c>
      <c r="DA286" s="113">
        <v>8.1</v>
      </c>
    </row>
    <row r="287" spans="4:105">
      <c r="D287" s="115">
        <f t="shared" si="134"/>
        <v>286</v>
      </c>
      <c r="E287" s="116">
        <f t="shared" si="110"/>
        <v>3.2484186597185158</v>
      </c>
      <c r="F287" s="116">
        <f t="shared" si="111"/>
        <v>1.5484186597185159</v>
      </c>
      <c r="G287" s="116">
        <f t="shared" si="112"/>
        <v>1.5484186597185159</v>
      </c>
      <c r="H287" s="119">
        <f t="shared" si="113"/>
        <v>2.9223388966490467e-003</v>
      </c>
      <c r="I287" s="119">
        <f t="shared" si="135"/>
        <v>0.70773474862356511</v>
      </c>
      <c r="K287" s="116">
        <f t="shared" si="114"/>
        <v>4.1318410478341567</v>
      </c>
      <c r="L287" s="116">
        <f t="shared" si="115"/>
        <v>5.6533059001767683</v>
      </c>
      <c r="M287" s="116">
        <f t="shared" si="116"/>
        <v>5.8481122697487802</v>
      </c>
      <c r="N287" s="116">
        <f t="shared" si="117"/>
        <v>5.3815541776834506</v>
      </c>
      <c r="O287" s="116">
        <f t="shared" si="118"/>
        <v>2.1484162150903336</v>
      </c>
      <c r="P287" s="116">
        <f t="shared" si="119"/>
        <v>2.6035887693523052</v>
      </c>
      <c r="Q287" s="116">
        <f t="shared" si="120"/>
        <v>3.2484186597185158</v>
      </c>
      <c r="R287" s="116">
        <f t="shared" si="121"/>
        <v>4.6887390398953066</v>
      </c>
      <c r="S287" s="116">
        <f t="shared" si="122"/>
        <v>5.1843519767619233</v>
      </c>
      <c r="T287" s="116">
        <f t="shared" si="123"/>
        <v>5.1814512322599651</v>
      </c>
      <c r="W287" s="116">
        <f t="shared" si="124"/>
        <v>4.1318410478341567</v>
      </c>
      <c r="X287" s="113">
        <v>3.8731850778459442</v>
      </c>
      <c r="Y287" s="113">
        <v>4.2713853445188317</v>
      </c>
      <c r="Z287" s="113">
        <v>4.2509527211376943</v>
      </c>
      <c r="AC287" s="115"/>
      <c r="AE287" s="116">
        <f t="shared" si="125"/>
        <v>5.6533059001767683</v>
      </c>
      <c r="AF287" s="113">
        <v>4.733892872922822</v>
      </c>
      <c r="AG287" s="113">
        <v>6.3703174754794212</v>
      </c>
      <c r="AH287" s="113">
        <v>5.8557073521280625</v>
      </c>
      <c r="AK287" s="115"/>
      <c r="AM287" s="116">
        <f t="shared" si="126"/>
        <v>5.8481122697487802</v>
      </c>
      <c r="AN287" s="113">
        <v>4.8698640887593703</v>
      </c>
      <c r="AO287" s="113">
        <v>5.4653190458258534</v>
      </c>
      <c r="AP287" s="113">
        <v>6.2309054936717061</v>
      </c>
      <c r="AS287" s="115"/>
      <c r="AU287" s="116">
        <f t="shared" si="127"/>
        <v>5.3815541776834506</v>
      </c>
      <c r="AV287" s="113">
        <v>4.0296974478311185</v>
      </c>
      <c r="AW287" s="113">
        <v>6.0358787919488801</v>
      </c>
      <c r="AX287" s="113">
        <v>6.0790862932703504</v>
      </c>
      <c r="BA287" s="115"/>
      <c r="BC287" s="116">
        <f t="shared" si="128"/>
        <v>2.1484162150903336</v>
      </c>
      <c r="BD287" s="113">
        <v>1.9239013291971665</v>
      </c>
      <c r="BE287" s="113">
        <v>2.4668145824601084</v>
      </c>
      <c r="BF287" s="113">
        <v>2.0545327336137262</v>
      </c>
      <c r="BI287" s="115"/>
      <c r="BK287" s="116">
        <f t="shared" si="129"/>
        <v>2.6035887693523052</v>
      </c>
      <c r="BL287" s="113">
        <v>2.1852067382577105</v>
      </c>
      <c r="BM287" s="113">
        <v>3.2456037924592316</v>
      </c>
      <c r="BN287" s="113">
        <v>2.3799557773399749</v>
      </c>
      <c r="BS287" s="116">
        <f t="shared" si="130"/>
        <v>3.2484186597185158</v>
      </c>
      <c r="BT287" s="113">
        <v>1.9476092542307741</v>
      </c>
      <c r="BU287" s="113">
        <v>3.8030863500741434</v>
      </c>
      <c r="BV287" s="113">
        <v>3.99456037485063</v>
      </c>
      <c r="CA287" s="116">
        <f t="shared" si="131"/>
        <v>4.6887390398953066</v>
      </c>
      <c r="CB287" s="113">
        <v>3.13420912609087</v>
      </c>
      <c r="CC287" s="113">
        <v>5.3024365239075468</v>
      </c>
      <c r="CD287" s="113">
        <v>5.6295714696875034</v>
      </c>
      <c r="CI287" s="116">
        <f t="shared" si="132"/>
        <v>5.1843519767619233</v>
      </c>
      <c r="CJ287" s="113">
        <v>5.9536574923182544</v>
      </c>
      <c r="CK287" s="113">
        <v>4.709171641390701</v>
      </c>
      <c r="CL287" s="113">
        <v>4.8902267965768136</v>
      </c>
      <c r="CQ287" s="116">
        <f t="shared" si="133"/>
        <v>5.1814512322599651</v>
      </c>
      <c r="CR287" s="113">
        <v>6.2874288431455501</v>
      </c>
      <c r="CS287" s="113">
        <v>4.983652988285435</v>
      </c>
      <c r="CT287" s="113">
        <v>5.3792494762344951</v>
      </c>
      <c r="CY287" s="113">
        <v>46041</v>
      </c>
      <c r="CZ287" s="113">
        <v>8.6674999999999986</v>
      </c>
      <c r="DA287" s="113">
        <v>9.1</v>
      </c>
    </row>
    <row r="288" spans="4:105">
      <c r="D288" s="115">
        <f t="shared" si="134"/>
        <v>287</v>
      </c>
      <c r="E288" s="116">
        <f t="shared" si="110"/>
        <v>2.1791643268650578</v>
      </c>
      <c r="F288" s="116">
        <f t="shared" si="111"/>
        <v>0.47916432686505783</v>
      </c>
      <c r="G288" s="116">
        <f t="shared" si="112"/>
        <v>0.47916432686505783</v>
      </c>
      <c r="H288" s="119">
        <f t="shared" si="113"/>
        <v>9.0432942117797178e-004</v>
      </c>
      <c r="I288" s="119">
        <f t="shared" si="135"/>
        <v>0.47477572278719887</v>
      </c>
      <c r="K288" s="116">
        <f t="shared" si="114"/>
        <v>3.9768612452143208</v>
      </c>
      <c r="L288" s="116">
        <f t="shared" si="115"/>
        <v>4.5582596139008089</v>
      </c>
      <c r="M288" s="116">
        <f t="shared" si="116"/>
        <v>5.6968771893573695</v>
      </c>
      <c r="N288" s="116">
        <f t="shared" si="117"/>
        <v>4.5384454038954125</v>
      </c>
      <c r="O288" s="116">
        <f t="shared" si="118"/>
        <v>1.6675100357811683</v>
      </c>
      <c r="P288" s="116">
        <f t="shared" si="119"/>
        <v>2.0874396041983863</v>
      </c>
      <c r="Q288" s="116">
        <f t="shared" si="120"/>
        <v>2.1791643268650578</v>
      </c>
      <c r="R288" s="116">
        <f t="shared" si="121"/>
        <v>4.3435767766884572</v>
      </c>
      <c r="S288" s="116">
        <f t="shared" si="122"/>
        <v>4.2744043293225689</v>
      </c>
      <c r="T288" s="116">
        <f t="shared" si="123"/>
        <v>4.2394566436960304</v>
      </c>
      <c r="W288" s="116">
        <f t="shared" si="124"/>
        <v>3.9768612452143208</v>
      </c>
      <c r="X288" s="113">
        <v>2.7548298687792534</v>
      </c>
      <c r="Y288" s="113">
        <v>5.1009644427707963</v>
      </c>
      <c r="Z288" s="113">
        <v>4.0747894240929119</v>
      </c>
      <c r="AC288" s="115"/>
      <c r="AE288" s="116">
        <f t="shared" si="125"/>
        <v>4.5582596139008089</v>
      </c>
      <c r="AF288" s="113">
        <v>2.4307322371581646</v>
      </c>
      <c r="AG288" s="113">
        <v>6.6349384797166131</v>
      </c>
      <c r="AH288" s="113">
        <v>4.6091081248276495</v>
      </c>
      <c r="AK288" s="115"/>
      <c r="AM288" s="116">
        <f t="shared" si="126"/>
        <v>5.6968771893573695</v>
      </c>
      <c r="AN288" s="113">
        <v>2.2686834213476206</v>
      </c>
      <c r="AO288" s="113">
        <v>6.4876211917966318</v>
      </c>
      <c r="AP288" s="113">
        <v>4.9061331869181064</v>
      </c>
      <c r="AS288" s="115"/>
      <c r="AU288" s="116">
        <f t="shared" si="127"/>
        <v>4.5384454038954125</v>
      </c>
      <c r="AV288" s="113">
        <v>2.1442167295570433</v>
      </c>
      <c r="AW288" s="113">
        <v>7.069915365210063</v>
      </c>
      <c r="AX288" s="113">
        <v>4.4012041169191329</v>
      </c>
      <c r="BA288" s="115"/>
      <c r="BC288" s="116">
        <f t="shared" si="128"/>
        <v>1.6675100357811683</v>
      </c>
      <c r="BD288" s="113">
        <v>0.70650843088516546</v>
      </c>
      <c r="BE288" s="113">
        <v>2.1804462538851412</v>
      </c>
      <c r="BF288" s="113">
        <v>2.115575422573198</v>
      </c>
      <c r="BI288" s="115"/>
      <c r="BK288" s="116">
        <f t="shared" si="129"/>
        <v>2.0874396041983863</v>
      </c>
      <c r="BL288" s="113">
        <v>0.79131180434163007</v>
      </c>
      <c r="BM288" s="113">
        <v>3.0910512309135538</v>
      </c>
      <c r="BN288" s="113">
        <v>2.3799557773399749</v>
      </c>
      <c r="BS288" s="116">
        <f t="shared" si="130"/>
        <v>2.1791643268650578</v>
      </c>
      <c r="BT288" s="113">
        <v>0</v>
      </c>
      <c r="BU288" s="113">
        <v>4.4496901681119949</v>
      </c>
      <c r="BV288" s="113">
        <v>2.0878028124831789</v>
      </c>
      <c r="CA288" s="116">
        <f t="shared" si="131"/>
        <v>4.3435767766884572</v>
      </c>
      <c r="CB288" s="113">
        <v>2.5357078069026855</v>
      </c>
      <c r="CC288" s="113">
        <v>6.9902973351965842</v>
      </c>
      <c r="CD288" s="113">
        <v>3.5047251879661032</v>
      </c>
      <c r="CI288" s="116">
        <f t="shared" si="132"/>
        <v>4.2744043293225689</v>
      </c>
      <c r="CJ288" s="113">
        <v>3.8479962015053788</v>
      </c>
      <c r="CK288" s="113">
        <v>5.8472575797004778</v>
      </c>
      <c r="CL288" s="113">
        <v>3.1279592067618509</v>
      </c>
      <c r="CQ288" s="116">
        <f t="shared" si="133"/>
        <v>4.2394566436960304</v>
      </c>
      <c r="CR288" s="113">
        <v>1.5925793688698553</v>
      </c>
      <c r="CS288" s="113">
        <v>5.2525376000127046</v>
      </c>
      <c r="CT288" s="113">
        <v>3.2263756873793552</v>
      </c>
      <c r="CY288" s="113">
        <v>46042</v>
      </c>
      <c r="CZ288" s="113">
        <v>8.932500000000001</v>
      </c>
      <c r="DA288" s="113">
        <v>7.6</v>
      </c>
    </row>
    <row r="289" spans="4:105">
      <c r="D289" s="115">
        <f t="shared" si="134"/>
        <v>288</v>
      </c>
      <c r="E289" s="116">
        <f t="shared" si="110"/>
        <v>2.3272508955828006</v>
      </c>
      <c r="F289" s="116">
        <f t="shared" si="111"/>
        <v>0.62725089558280067</v>
      </c>
      <c r="G289" s="116">
        <f t="shared" si="112"/>
        <v>0.62725089558280067</v>
      </c>
      <c r="H289" s="119">
        <f t="shared" si="113"/>
        <v>1.1838140018622567e-003</v>
      </c>
      <c r="I289" s="119">
        <f t="shared" si="135"/>
        <v>0.50703942444167083</v>
      </c>
      <c r="K289" s="116">
        <f t="shared" si="114"/>
        <v>3.3392326734702547</v>
      </c>
      <c r="L289" s="116">
        <f t="shared" si="115"/>
        <v>4.0506088612441058</v>
      </c>
      <c r="M289" s="116">
        <f t="shared" si="116"/>
        <v>4.2879660143434473</v>
      </c>
      <c r="N289" s="116">
        <f t="shared" si="117"/>
        <v>4.1177793899723651</v>
      </c>
      <c r="O289" s="116">
        <f t="shared" si="118"/>
        <v>1.6472587817306072</v>
      </c>
      <c r="P289" s="116">
        <f t="shared" si="119"/>
        <v>2.2235878343834621</v>
      </c>
      <c r="Q289" s="116">
        <f t="shared" si="120"/>
        <v>2.3272508955828006</v>
      </c>
      <c r="R289" s="116">
        <f t="shared" si="121"/>
        <v>4.3778274412339542</v>
      </c>
      <c r="S289" s="116">
        <f t="shared" si="122"/>
        <v>4.1649690114571465</v>
      </c>
      <c r="T289" s="116">
        <f t="shared" si="123"/>
        <v>4.4194862319362738</v>
      </c>
      <c r="W289" s="116">
        <f t="shared" si="124"/>
        <v>3.3392326734702547</v>
      </c>
      <c r="X289" s="113">
        <v>2.7497431477548093</v>
      </c>
      <c r="Y289" s="113">
        <v>6.0820269397402296</v>
      </c>
      <c r="Z289" s="113">
        <v>1.1859279329157253</v>
      </c>
      <c r="AC289" s="115"/>
      <c r="AE289" s="116">
        <f t="shared" si="125"/>
        <v>4.0506088612441058</v>
      </c>
      <c r="AF289" s="113">
        <v>2.3364834586440693</v>
      </c>
      <c r="AG289" s="113">
        <v>7.4150048185185318</v>
      </c>
      <c r="AH289" s="113">
        <v>2.4003383065697164</v>
      </c>
      <c r="AK289" s="115"/>
      <c r="AM289" s="116">
        <f t="shared" si="126"/>
        <v>4.2879660143434473</v>
      </c>
      <c r="AN289" s="113">
        <v>2.7497431477548093</v>
      </c>
      <c r="AO289" s="113">
        <v>6.4881292162037161</v>
      </c>
      <c r="AP289" s="113">
        <v>2.0878028124831789</v>
      </c>
      <c r="AS289" s="115"/>
      <c r="AU289" s="116">
        <f t="shared" si="127"/>
        <v>4.1177793899723651</v>
      </c>
      <c r="AV289" s="113">
        <v>2.6082191842955567</v>
      </c>
      <c r="AW289" s="113">
        <v>6.7558912550782289</v>
      </c>
      <c r="AX289" s="113">
        <v>2.9892277305433113</v>
      </c>
      <c r="BA289" s="115"/>
      <c r="BC289" s="116">
        <f t="shared" si="128"/>
        <v>1.6472587817306072</v>
      </c>
      <c r="BD289" s="113">
        <v>1.0010673897736035</v>
      </c>
      <c r="BE289" s="113">
        <v>2.8613453553576047</v>
      </c>
      <c r="BF289" s="113">
        <v>1.0793636000606133</v>
      </c>
      <c r="BI289" s="115"/>
      <c r="BK289" s="116">
        <f t="shared" si="129"/>
        <v>2.2235878343834621</v>
      </c>
      <c r="BL289" s="113">
        <v>1.1276646106151618</v>
      </c>
      <c r="BM289" s="113">
        <v>3.99456037485063</v>
      </c>
      <c r="BN289" s="113">
        <v>1.5485385176845947</v>
      </c>
      <c r="BS289" s="116">
        <f t="shared" si="130"/>
        <v>2.3272508955828006</v>
      </c>
      <c r="BT289" s="113">
        <v>0.31094579160489688</v>
      </c>
      <c r="BU289" s="113">
        <v>4.9546913698173283</v>
      </c>
      <c r="BV289" s="113">
        <v>1.7161155253261773</v>
      </c>
      <c r="CA289" s="116">
        <f t="shared" si="131"/>
        <v>4.3778274412339542</v>
      </c>
      <c r="CB289" s="113">
        <v>1.5649315105773338</v>
      </c>
      <c r="CC289" s="113">
        <v>8.0843728928581218</v>
      </c>
      <c r="CD289" s="113">
        <v>3.4841779202664074</v>
      </c>
      <c r="CI289" s="116">
        <f t="shared" si="132"/>
        <v>4.1649690114571465</v>
      </c>
      <c r="CJ289" s="113">
        <v>2.4201458591380911</v>
      </c>
      <c r="CK289" s="113">
        <v>6.4131212164456857</v>
      </c>
      <c r="CL289" s="113">
        <v>3.6616399587876645</v>
      </c>
      <c r="CQ289" s="116">
        <f t="shared" si="133"/>
        <v>4.4194862319362738</v>
      </c>
      <c r="CR289" s="113">
        <v>1.5467305206120801</v>
      </c>
      <c r="CS289" s="113">
        <v>6.122446181143939</v>
      </c>
      <c r="CT289" s="113">
        <v>2.7165262827286076</v>
      </c>
      <c r="CY289" s="113">
        <v>46043</v>
      </c>
      <c r="CZ289" s="113">
        <v>7.5616666666666665</v>
      </c>
      <c r="DA289" s="113">
        <v>2</v>
      </c>
    </row>
    <row r="290" spans="4:105">
      <c r="D290" s="115">
        <f t="shared" si="134"/>
        <v>289</v>
      </c>
      <c r="E290" s="116">
        <f t="shared" si="110"/>
        <v>2.7872692468561908</v>
      </c>
      <c r="F290" s="116">
        <f t="shared" si="111"/>
        <v>1.0872692468561909</v>
      </c>
      <c r="G290" s="116">
        <f t="shared" si="112"/>
        <v>1.0872692468561909</v>
      </c>
      <c r="H290" s="119">
        <f t="shared" si="113"/>
        <v>2.0520091199338615e-003</v>
      </c>
      <c r="I290" s="119">
        <f t="shared" si="135"/>
        <v>0.60726387402936999</v>
      </c>
      <c r="K290" s="116">
        <f t="shared" si="114"/>
        <v>3.9120007358736983</v>
      </c>
      <c r="L290" s="116">
        <f t="shared" si="115"/>
        <v>4.6368395486338931</v>
      </c>
      <c r="M290" s="116">
        <f t="shared" si="116"/>
        <v>5.7434241607760947</v>
      </c>
      <c r="N290" s="116">
        <f t="shared" si="117"/>
        <v>4.6875528909670399</v>
      </c>
      <c r="O290" s="116">
        <f t="shared" si="118"/>
        <v>1.5421744716578851</v>
      </c>
      <c r="P290" s="116">
        <f t="shared" si="119"/>
        <v>2.1790573209969062</v>
      </c>
      <c r="Q290" s="116">
        <f t="shared" si="120"/>
        <v>2.7872692468561908</v>
      </c>
      <c r="R290" s="116">
        <f t="shared" si="121"/>
        <v>4.5421050540098067</v>
      </c>
      <c r="S290" s="116">
        <f t="shared" si="122"/>
        <v>5.1103577423331137</v>
      </c>
      <c r="T290" s="116">
        <f t="shared" si="123"/>
        <v>5.444343439135368</v>
      </c>
      <c r="W290" s="116">
        <f t="shared" si="124"/>
        <v>3.9120007358736983</v>
      </c>
      <c r="X290" s="113">
        <v>2.3820928866461868</v>
      </c>
      <c r="Y290" s="113">
        <v>5.9939372408918707</v>
      </c>
      <c r="Z290" s="113">
        <v>3.3599720800830353</v>
      </c>
      <c r="AC290" s="115"/>
      <c r="AE290" s="116">
        <f t="shared" si="125"/>
        <v>4.6368395486338931</v>
      </c>
      <c r="AF290" s="113">
        <v>1.4073928674218759</v>
      </c>
      <c r="AG290" s="113">
        <v>7.5279931128014548</v>
      </c>
      <c r="AH290" s="113">
        <v>4.9751326656783501</v>
      </c>
      <c r="AK290" s="115"/>
      <c r="AM290" s="116">
        <f t="shared" si="126"/>
        <v>5.7434241607760947</v>
      </c>
      <c r="AN290" s="113">
        <v>1.4239008537958384</v>
      </c>
      <c r="AO290" s="113">
        <v>6.794909511409414</v>
      </c>
      <c r="AP290" s="113">
        <v>4.6919388101427755</v>
      </c>
      <c r="AS290" s="115"/>
      <c r="AU290" s="116">
        <f t="shared" si="127"/>
        <v>4.6875528909670399</v>
      </c>
      <c r="AV290" s="113">
        <v>1.282665400501793</v>
      </c>
      <c r="AW290" s="113">
        <v>7.5637513560507248</v>
      </c>
      <c r="AX290" s="113">
        <v>5.2162419163486016</v>
      </c>
      <c r="BA290" s="115"/>
      <c r="BC290" s="116">
        <f t="shared" si="128"/>
        <v>1.5421744716578851</v>
      </c>
      <c r="BD290" s="113">
        <v>0.43420616623616604</v>
      </c>
      <c r="BE290" s="113">
        <v>2.3228077765268922</v>
      </c>
      <c r="BF290" s="113">
        <v>1.8695094722105965</v>
      </c>
      <c r="BI290" s="115"/>
      <c r="BK290" s="116">
        <f t="shared" si="129"/>
        <v>2.1790573209969062</v>
      </c>
      <c r="BL290" s="113">
        <v>0.49481924528239452</v>
      </c>
      <c r="BM290" s="113">
        <v>4.0273736093398638</v>
      </c>
      <c r="BN290" s="113">
        <v>2.0149791083684616</v>
      </c>
      <c r="BS290" s="116">
        <f t="shared" si="130"/>
        <v>2.7872692468561908</v>
      </c>
      <c r="BT290" s="113">
        <v>0.17286756136700651</v>
      </c>
      <c r="BU290" s="113">
        <v>4.2883904310257766</v>
      </c>
      <c r="BV290" s="113">
        <v>3.9005497481757891</v>
      </c>
      <c r="CA290" s="116">
        <f t="shared" si="131"/>
        <v>4.5421050540098067</v>
      </c>
      <c r="CB290" s="113">
        <v>1.1252026863144833</v>
      </c>
      <c r="CC290" s="113">
        <v>5.7768884738199926</v>
      </c>
      <c r="CD290" s="113">
        <v>6.7242240018949451</v>
      </c>
      <c r="CI290" s="116">
        <f t="shared" si="132"/>
        <v>5.1103577423331137</v>
      </c>
      <c r="CJ290" s="113">
        <v>1.8862121224840251</v>
      </c>
      <c r="CK290" s="113">
        <v>6.9902973351965842</v>
      </c>
      <c r="CL290" s="113">
        <v>6.4545637693187308</v>
      </c>
      <c r="CQ290" s="116">
        <f t="shared" si="133"/>
        <v>5.444343439135368</v>
      </c>
      <c r="CR290" s="113">
        <v>1.0804316790254009</v>
      </c>
      <c r="CS290" s="113">
        <v>6.2245000041972833</v>
      </c>
      <c r="CT290" s="113">
        <v>4.6641868740734527</v>
      </c>
      <c r="CY290" s="113">
        <v>46044</v>
      </c>
      <c r="CZ290" s="113">
        <v>6.5516666666666667</v>
      </c>
      <c r="DA290" s="113">
        <v>0.4</v>
      </c>
    </row>
    <row r="291" spans="4:105">
      <c r="D291" s="115">
        <f t="shared" si="134"/>
        <v>290</v>
      </c>
      <c r="E291" s="116">
        <f t="shared" si="110"/>
        <v>2.7970171252209064</v>
      </c>
      <c r="F291" s="116">
        <f t="shared" si="111"/>
        <v>1.0970171252209064</v>
      </c>
      <c r="G291" s="116">
        <f t="shared" si="112"/>
        <v>1.0970171252209064</v>
      </c>
      <c r="H291" s="119">
        <f t="shared" si="113"/>
        <v>2.0704063434019578e-003</v>
      </c>
      <c r="I291" s="119">
        <f t="shared" si="135"/>
        <v>0.60938764961581582</v>
      </c>
      <c r="K291" s="116">
        <f t="shared" si="114"/>
        <v>3.8109930588791201</v>
      </c>
      <c r="L291" s="116">
        <f t="shared" si="115"/>
        <v>5.1616456586582338</v>
      </c>
      <c r="M291" s="116">
        <f t="shared" si="116"/>
        <v>4.5986114565207572</v>
      </c>
      <c r="N291" s="116">
        <f t="shared" si="117"/>
        <v>5.2322069467810239</v>
      </c>
      <c r="O291" s="116">
        <f t="shared" si="118"/>
        <v>1.7960814647222965</v>
      </c>
      <c r="P291" s="116">
        <f t="shared" si="119"/>
        <v>2.2524356529637362</v>
      </c>
      <c r="Q291" s="116">
        <f t="shared" si="120"/>
        <v>2.7970171252209064</v>
      </c>
      <c r="R291" s="116">
        <f t="shared" si="121"/>
        <v>4.7171279196624498</v>
      </c>
      <c r="S291" s="116">
        <f t="shared" si="122"/>
        <v>4.7510556506677188</v>
      </c>
      <c r="T291" s="116">
        <f t="shared" si="123"/>
        <v>4.2844972737070606</v>
      </c>
      <c r="W291" s="116">
        <f t="shared" si="124"/>
        <v>3.8109930588791201</v>
      </c>
      <c r="X291" s="113">
        <v>4.4140720796111168</v>
      </c>
      <c r="Y291" s="113">
        <v>3.0005404968386227</v>
      </c>
      <c r="Z291" s="113">
        <v>4.0183666001876199</v>
      </c>
      <c r="AC291" s="115"/>
      <c r="AE291" s="116">
        <f t="shared" si="125"/>
        <v>5.1616456586582338</v>
      </c>
      <c r="AF291" s="113">
        <v>5.1519344758385017</v>
      </c>
      <c r="AG291" s="113">
        <v>4.6612939467671479</v>
      </c>
      <c r="AH291" s="113">
        <v>5.6717085533690508</v>
      </c>
      <c r="AK291" s="115"/>
      <c r="AM291" s="116">
        <f t="shared" si="126"/>
        <v>4.5986114565207572</v>
      </c>
      <c r="AN291" s="113">
        <v>5.7280232267849893</v>
      </c>
      <c r="AO291" s="113">
        <v>4.1737096229146404</v>
      </c>
      <c r="AP291" s="113">
        <v>5.0235132901268731</v>
      </c>
      <c r="AS291" s="115"/>
      <c r="AU291" s="116">
        <f t="shared" si="127"/>
        <v>5.2322069467810239</v>
      </c>
      <c r="AV291" s="113">
        <v>5.7239199451194684</v>
      </c>
      <c r="AW291" s="113">
        <v>4.5690686345388487</v>
      </c>
      <c r="AX291" s="113">
        <v>5.4036322606847556</v>
      </c>
      <c r="BA291" s="115"/>
      <c r="BC291" s="116">
        <f t="shared" si="128"/>
        <v>1.7960814647222965</v>
      </c>
      <c r="BD291" s="113">
        <v>1.9502748740878946</v>
      </c>
      <c r="BE291" s="113">
        <v>1.3961141284688003</v>
      </c>
      <c r="BF291" s="113">
        <v>2.0418553916101945</v>
      </c>
      <c r="BI291" s="115"/>
      <c r="BK291" s="116">
        <f t="shared" si="129"/>
        <v>2.2524356529637362</v>
      </c>
      <c r="BL291" s="113">
        <v>2.2211203791497929</v>
      </c>
      <c r="BM291" s="113">
        <v>1.7930831587448319</v>
      </c>
      <c r="BN291" s="113">
        <v>2.7431034209965839</v>
      </c>
      <c r="BS291" s="116">
        <f t="shared" si="130"/>
        <v>2.7970171252209064</v>
      </c>
      <c r="BT291" s="113">
        <v>2.7967763680602888</v>
      </c>
      <c r="BU291" s="113">
        <v>1.1122507227777796</v>
      </c>
      <c r="BV291" s="113">
        <v>4.4820242848246519</v>
      </c>
      <c r="CA291" s="116">
        <f t="shared" si="131"/>
        <v>4.7171279196624498</v>
      </c>
      <c r="CB291" s="113">
        <v>4.5231335698330835</v>
      </c>
      <c r="CC291" s="113">
        <v>2.4671637653634999</v>
      </c>
      <c r="CD291" s="113">
        <v>7.1610864237907661</v>
      </c>
      <c r="CI291" s="116">
        <f t="shared" si="132"/>
        <v>4.7510556506677188</v>
      </c>
      <c r="CJ291" s="113">
        <v>4.595351884683768</v>
      </c>
      <c r="CK291" s="113">
        <v>2.5238235328092111</v>
      </c>
      <c r="CL291" s="113">
        <v>7.1339915345101756</v>
      </c>
      <c r="CQ291" s="116">
        <f t="shared" si="133"/>
        <v>4.2844972737070606</v>
      </c>
      <c r="CR291" s="113">
        <v>4.1241172963725363</v>
      </c>
      <c r="CS291" s="113">
        <v>3.1880742778910363</v>
      </c>
      <c r="CT291" s="113">
        <v>5.3809202695230844</v>
      </c>
      <c r="CY291" s="113">
        <v>46045</v>
      </c>
      <c r="CZ291" s="113">
        <v>5.9491666666666667</v>
      </c>
      <c r="DA291" s="113">
        <v>0.7</v>
      </c>
    </row>
    <row r="292" spans="4:105">
      <c r="D292" s="115">
        <f t="shared" si="134"/>
        <v>291</v>
      </c>
      <c r="E292" s="116">
        <f t="shared" si="110"/>
        <v>2.723118266764212</v>
      </c>
      <c r="F292" s="116">
        <f t="shared" si="111"/>
        <v>1.023118266764212</v>
      </c>
      <c r="G292" s="116">
        <f t="shared" si="112"/>
        <v>1.023118266764212</v>
      </c>
      <c r="H292" s="119">
        <f t="shared" si="113"/>
        <v>1.9309366288447728e-003</v>
      </c>
      <c r="I292" s="119">
        <f t="shared" si="135"/>
        <v>0.59328726493881445</v>
      </c>
      <c r="K292" s="116">
        <f t="shared" si="114"/>
        <v>4.366244376610978</v>
      </c>
      <c r="L292" s="116">
        <f t="shared" si="115"/>
        <v>5.4314671967406474</v>
      </c>
      <c r="M292" s="116">
        <f t="shared" si="116"/>
        <v>5.5916806912250969</v>
      </c>
      <c r="N292" s="116">
        <f t="shared" si="117"/>
        <v>5.0562498566600462</v>
      </c>
      <c r="O292" s="116">
        <f t="shared" si="118"/>
        <v>1.8138177776149254</v>
      </c>
      <c r="P292" s="116">
        <f t="shared" si="119"/>
        <v>2.5309390808170393</v>
      </c>
      <c r="Q292" s="116">
        <f t="shared" si="120"/>
        <v>2.723118266764212</v>
      </c>
      <c r="R292" s="116">
        <f t="shared" si="121"/>
        <v>4.4498380599637741</v>
      </c>
      <c r="S292" s="116">
        <f t="shared" si="122"/>
        <v>4.3426587075407426</v>
      </c>
      <c r="T292" s="116">
        <f t="shared" si="123"/>
        <v>4.6067609724371295</v>
      </c>
      <c r="W292" s="116">
        <f t="shared" si="124"/>
        <v>4.366244376610978</v>
      </c>
      <c r="X292" s="113">
        <v>3.8257233320780966</v>
      </c>
      <c r="Y292" s="113">
        <v>4.9490698216920403</v>
      </c>
      <c r="Z292" s="113">
        <v>4.3239399760627952</v>
      </c>
      <c r="AC292" s="115"/>
      <c r="AE292" s="116">
        <f t="shared" si="125"/>
        <v>5.4314671967406474</v>
      </c>
      <c r="AF292" s="113">
        <v>4.9187871412432687</v>
      </c>
      <c r="AG292" s="113">
        <v>5.4377835055899384</v>
      </c>
      <c r="AH292" s="113">
        <v>5.9378309433887351</v>
      </c>
      <c r="AK292" s="115"/>
      <c r="AM292" s="116">
        <f t="shared" si="126"/>
        <v>5.5916806912250969</v>
      </c>
      <c r="AN292" s="113">
        <v>4.3469276689760319</v>
      </c>
      <c r="AO292" s="113">
        <v>5.8428277626923224</v>
      </c>
      <c r="AP292" s="113">
        <v>5.3405336197578723</v>
      </c>
      <c r="AS292" s="115"/>
      <c r="AU292" s="116">
        <f t="shared" si="127"/>
        <v>5.0562498566600462</v>
      </c>
      <c r="AV292" s="113">
        <v>4.3382878817132582</v>
      </c>
      <c r="AW292" s="113">
        <v>5.7879045986288045</v>
      </c>
      <c r="AX292" s="113">
        <v>5.042557089638076</v>
      </c>
      <c r="BA292" s="115"/>
      <c r="BC292" s="116">
        <f t="shared" si="128"/>
        <v>1.8138177776149254</v>
      </c>
      <c r="BD292" s="113">
        <v>1.4194936412108785</v>
      </c>
      <c r="BE292" s="113">
        <v>2.0452610787927923</v>
      </c>
      <c r="BF292" s="113">
        <v>1.9766986128411046</v>
      </c>
      <c r="BI292" s="115"/>
      <c r="BK292" s="116">
        <f t="shared" si="129"/>
        <v>2.5309390808170393</v>
      </c>
      <c r="BL292" s="113">
        <v>2.15091712491957</v>
      </c>
      <c r="BM292" s="113">
        <v>2.7326595229129267</v>
      </c>
      <c r="BN292" s="113">
        <v>2.7092405946186213</v>
      </c>
      <c r="BS292" s="116">
        <f t="shared" si="130"/>
        <v>2.723118266764212</v>
      </c>
      <c r="BT292" s="113">
        <v>1.7286756136700652</v>
      </c>
      <c r="BU292" s="113">
        <v>2.6423825257827462</v>
      </c>
      <c r="BV292" s="113">
        <v>3.7982966608398243</v>
      </c>
      <c r="CA292" s="116">
        <f t="shared" si="131"/>
        <v>4.4498380599637741</v>
      </c>
      <c r="CB292" s="113">
        <v>3.4148533278392517</v>
      </c>
      <c r="CC292" s="113">
        <v>4.2057917130194573</v>
      </c>
      <c r="CD292" s="113">
        <v>5.7288691390326125</v>
      </c>
      <c r="CI292" s="116">
        <f t="shared" si="132"/>
        <v>4.3426587075407426</v>
      </c>
      <c r="CJ292" s="113">
        <v>3.7075024092592659</v>
      </c>
      <c r="CK292" s="113">
        <v>4.5444215932051391</v>
      </c>
      <c r="CL292" s="113">
        <v>4.7760521201578232</v>
      </c>
      <c r="CQ292" s="116">
        <f t="shared" si="133"/>
        <v>4.6067609724371295</v>
      </c>
      <c r="CR292" s="113">
        <v>2.8147857348437517</v>
      </c>
      <c r="CS292" s="113">
        <v>3.9287064185752874</v>
      </c>
      <c r="CT292" s="113">
        <v>5.2848155262989716</v>
      </c>
      <c r="CY292" s="113">
        <v>46046</v>
      </c>
      <c r="CZ292" s="113">
        <v>5.8454166666666687</v>
      </c>
      <c r="DA292" s="113">
        <v>2.2000000000000002</v>
      </c>
    </row>
    <row r="293" spans="4:105">
      <c r="D293" s="115">
        <f t="shared" si="134"/>
        <v>292</v>
      </c>
      <c r="E293" s="116">
        <f t="shared" si="110"/>
        <v>1.77988817087899</v>
      </c>
      <c r="F293" s="116">
        <f t="shared" si="111"/>
        <v>7.9888170878990028e-002</v>
      </c>
      <c r="G293" s="116">
        <f t="shared" si="112"/>
        <v>7.9888170878990028e-002</v>
      </c>
      <c r="H293" s="119">
        <f t="shared" si="113"/>
        <v>1.5077337622904812e-004</v>
      </c>
      <c r="I293" s="119">
        <f t="shared" si="135"/>
        <v>0.38778520848179537</v>
      </c>
      <c r="K293" s="116">
        <f t="shared" si="114"/>
        <v>4.0190446656813386</v>
      </c>
      <c r="L293" s="116">
        <f t="shared" si="115"/>
        <v>4.7147040705676515</v>
      </c>
      <c r="M293" s="116">
        <f t="shared" si="116"/>
        <v>4.8173445400874426</v>
      </c>
      <c r="N293" s="116">
        <f t="shared" si="117"/>
        <v>4.8032796394839714</v>
      </c>
      <c r="O293" s="116">
        <f t="shared" si="118"/>
        <v>1.4730694761986516</v>
      </c>
      <c r="P293" s="116">
        <f t="shared" si="119"/>
        <v>2.1842124905887008</v>
      </c>
      <c r="Q293" s="116">
        <f t="shared" si="120"/>
        <v>1.77988817087899</v>
      </c>
      <c r="R293" s="116">
        <f t="shared" si="121"/>
        <v>4.1130790529084518</v>
      </c>
      <c r="S293" s="116">
        <f t="shared" si="122"/>
        <v>4.3407310724066202</v>
      </c>
      <c r="T293" s="116">
        <f t="shared" si="123"/>
        <v>4.013450186660231</v>
      </c>
      <c r="W293" s="116">
        <f t="shared" si="124"/>
        <v>4.0190446656813386</v>
      </c>
      <c r="X293" s="113">
        <v>4.0535347530469368</v>
      </c>
      <c r="Y293" s="113">
        <v>3.5352666288955135</v>
      </c>
      <c r="Z293" s="113">
        <v>4.4683326151015654</v>
      </c>
      <c r="AC293" s="115"/>
      <c r="AE293" s="116">
        <f t="shared" si="125"/>
        <v>4.7147040705676515</v>
      </c>
      <c r="AF293" s="113">
        <v>4.5794973118564455</v>
      </c>
      <c r="AG293" s="113">
        <v>4.3175365893861253</v>
      </c>
      <c r="AH293" s="113">
        <v>5.2470783104603838</v>
      </c>
      <c r="AK293" s="115"/>
      <c r="AM293" s="116">
        <f t="shared" si="126"/>
        <v>4.8173445400874426</v>
      </c>
      <c r="AN293" s="113">
        <v>4.4395856819085502</v>
      </c>
      <c r="AO293" s="113">
        <v>3.9964604254100267</v>
      </c>
      <c r="AP293" s="113">
        <v>5.6382286547648581</v>
      </c>
      <c r="AS293" s="115"/>
      <c r="AU293" s="116">
        <f t="shared" si="127"/>
        <v>4.8032796394839714</v>
      </c>
      <c r="AV293" s="113">
        <v>4.0302397248623238</v>
      </c>
      <c r="AW293" s="113">
        <v>4.3280205649572761</v>
      </c>
      <c r="AX293" s="113">
        <v>6.0515786286323143</v>
      </c>
      <c r="BA293" s="115"/>
      <c r="BC293" s="116">
        <f t="shared" si="128"/>
        <v>1.4730694761986516</v>
      </c>
      <c r="BD293" s="113">
        <v>0.84781011706219844</v>
      </c>
      <c r="BE293" s="113">
        <v>1.3582631413643038</v>
      </c>
      <c r="BF293" s="113">
        <v>2.2131351701694526</v>
      </c>
      <c r="BI293" s="115"/>
      <c r="BK293" s="116">
        <f t="shared" si="129"/>
        <v>2.1842124905887008</v>
      </c>
      <c r="BL293" s="113">
        <v>0.96656966624156715</v>
      </c>
      <c r="BM293" s="113">
        <v>2.3545858206953505</v>
      </c>
      <c r="BN293" s="113">
        <v>3.2314819848291854</v>
      </c>
      <c r="BS293" s="116">
        <f t="shared" si="130"/>
        <v>1.77988817087899</v>
      </c>
      <c r="BT293" s="113">
        <v>1.0494007250166362</v>
      </c>
      <c r="BU293" s="113">
        <v>1.787896422210854</v>
      </c>
      <c r="BV293" s="113">
        <v>2.5023673654094805</v>
      </c>
      <c r="CA293" s="116">
        <f t="shared" si="131"/>
        <v>4.1130790529084518</v>
      </c>
      <c r="CB293" s="113">
        <v>2.7652525922410294</v>
      </c>
      <c r="CC293" s="113">
        <v>3.8273558321324637</v>
      </c>
      <c r="CD293" s="113">
        <v>5.7466287343518623</v>
      </c>
      <c r="CI293" s="116">
        <f t="shared" si="132"/>
        <v>4.3407310724066202</v>
      </c>
      <c r="CJ293" s="113">
        <v>3.5146911961361229</v>
      </c>
      <c r="CK293" s="113">
        <v>5.0912215473393427</v>
      </c>
      <c r="CL293" s="113">
        <v>4.4162804737443944</v>
      </c>
      <c r="CQ293" s="116">
        <f t="shared" si="133"/>
        <v>4.013450186660231</v>
      </c>
      <c r="CR293" s="113">
        <v>2.6103246101896032</v>
      </c>
      <c r="CS293" s="113">
        <v>3.435706851667625</v>
      </c>
      <c r="CT293" s="113">
        <v>4.5911935216528361</v>
      </c>
      <c r="CY293" s="113">
        <v>46047</v>
      </c>
      <c r="CZ293" s="113">
        <v>5.8620833333333335</v>
      </c>
      <c r="DA293" s="113">
        <v>1.9</v>
      </c>
    </row>
    <row r="294" spans="4:105">
      <c r="D294" s="115">
        <f t="shared" si="134"/>
        <v>293</v>
      </c>
      <c r="E294" s="116">
        <f t="shared" si="110"/>
        <v>1.1975844907856898</v>
      </c>
      <c r="F294" s="116">
        <f t="shared" si="111"/>
        <v>-0.50241550921431011</v>
      </c>
      <c r="G294" s="116" t="str">
        <f t="shared" si="112"/>
        <v/>
      </c>
      <c r="H294" s="119" t="str">
        <f t="shared" si="113"/>
        <v/>
      </c>
      <c r="I294" s="119">
        <f t="shared" si="135"/>
        <v>0.26091838747630358</v>
      </c>
      <c r="K294" s="116">
        <f t="shared" si="114"/>
        <v>3.8357577718997398</v>
      </c>
      <c r="L294" s="116">
        <f t="shared" si="115"/>
        <v>3.9656018996280369</v>
      </c>
      <c r="M294" s="116">
        <f t="shared" si="116"/>
        <v>5.3961334051003806</v>
      </c>
      <c r="N294" s="116">
        <f t="shared" si="117"/>
        <v>4.611715717072074</v>
      </c>
      <c r="O294" s="116">
        <f t="shared" si="118"/>
        <v>2.0786357767608723</v>
      </c>
      <c r="P294" s="116">
        <f t="shared" si="119"/>
        <v>2.6198933849888739</v>
      </c>
      <c r="Q294" s="116">
        <f t="shared" si="120"/>
        <v>1.1975844907856898</v>
      </c>
      <c r="R294" s="116">
        <f t="shared" si="121"/>
        <v>2.9305268193082932</v>
      </c>
      <c r="S294" s="116">
        <f t="shared" si="122"/>
        <v>3.8064826601050457</v>
      </c>
      <c r="T294" s="116">
        <f t="shared" si="123"/>
        <v>2.8005094927426661</v>
      </c>
      <c r="W294" s="116">
        <f t="shared" si="124"/>
        <v>3.8357577718997398</v>
      </c>
      <c r="X294" s="113">
        <v>2.798401933377697</v>
      </c>
      <c r="Y294" s="113">
        <v>3.8273558321324637</v>
      </c>
      <c r="Z294" s="113">
        <v>4.881515550189059</v>
      </c>
      <c r="AC294" s="115"/>
      <c r="AE294" s="116">
        <f t="shared" si="125"/>
        <v>3.9656018996280369</v>
      </c>
      <c r="AF294" s="113">
        <v>2.8312522113241876</v>
      </c>
      <c r="AG294" s="113">
        <v>3.7207419344548733</v>
      </c>
      <c r="AH294" s="113">
        <v>5.3448115531050497</v>
      </c>
      <c r="AK294" s="115"/>
      <c r="AM294" s="116">
        <f t="shared" si="126"/>
        <v>5.3961334051003806</v>
      </c>
      <c r="AN294" s="113">
        <v>2.8979517793173546</v>
      </c>
      <c r="AO294" s="113">
        <v>4.8084774128457584</v>
      </c>
      <c r="AP294" s="113">
        <v>5.983789397355002</v>
      </c>
      <c r="AS294" s="115"/>
      <c r="AU294" s="116">
        <f t="shared" si="127"/>
        <v>4.611715717072074</v>
      </c>
      <c r="AV294" s="113">
        <v>2.5952516864814865</v>
      </c>
      <c r="AW294" s="113">
        <v>5.1519127891371825</v>
      </c>
      <c r="AX294" s="113">
        <v>6.0879826755975541</v>
      </c>
      <c r="BA294" s="115"/>
      <c r="BC294" s="116">
        <f t="shared" si="128"/>
        <v>2.0786357767608723</v>
      </c>
      <c r="BD294" s="113">
        <v>1.1578831099631095</v>
      </c>
      <c r="BE294" s="113">
        <v>1.8036831692207569</v>
      </c>
      <c r="BF294" s="113">
        <v>3.2743410510987503</v>
      </c>
      <c r="BI294" s="115"/>
      <c r="BK294" s="116">
        <f t="shared" si="129"/>
        <v>2.6198933849888739</v>
      </c>
      <c r="BL294" s="113">
        <v>1.9015431750370717</v>
      </c>
      <c r="BM294" s="113">
        <v>2.466282958995015</v>
      </c>
      <c r="BN294" s="113">
        <v>3.4918540209345346</v>
      </c>
      <c r="BS294" s="116">
        <f t="shared" si="130"/>
        <v>1.1975844907856898</v>
      </c>
      <c r="BT294" s="113">
        <v>0.52777232528320339</v>
      </c>
      <c r="BU294" s="113">
        <v>0.81770284930278125</v>
      </c>
      <c r="BV294" s="113">
        <v>2.2472782977710848</v>
      </c>
      <c r="CA294" s="116">
        <f t="shared" si="131"/>
        <v>2.9305268193082932</v>
      </c>
      <c r="CB294" s="113">
        <v>2.302994128492756</v>
      </c>
      <c r="CC294" s="113">
        <v>2.5045907802863296</v>
      </c>
      <c r="CD294" s="113">
        <v>3.983995549145793</v>
      </c>
      <c r="CI294" s="116">
        <f t="shared" si="132"/>
        <v>3.8064826601050457</v>
      </c>
      <c r="CJ294" s="113">
        <v>3.9277307584500352</v>
      </c>
      <c r="CK294" s="113">
        <v>3.3016392867319477</v>
      </c>
      <c r="CL294" s="113">
        <v>4.1900779351331545</v>
      </c>
      <c r="CQ294" s="116">
        <f t="shared" si="133"/>
        <v>2.8005094927426661</v>
      </c>
      <c r="CR294" s="113">
        <v>3.2065606082228428</v>
      </c>
      <c r="CS294" s="113">
        <v>2.4671637653634999</v>
      </c>
      <c r="CT294" s="113">
        <v>3.1338552201218324</v>
      </c>
      <c r="CY294" s="113">
        <v>46048</v>
      </c>
      <c r="CZ294" s="113">
        <v>5.625</v>
      </c>
      <c r="DA294" s="113">
        <v>1.8</v>
      </c>
    </row>
    <row r="295" spans="4:105">
      <c r="D295" s="115">
        <f t="shared" si="134"/>
        <v>294</v>
      </c>
      <c r="E295" s="116">
        <f t="shared" si="110"/>
        <v>2.8300455760408654</v>
      </c>
      <c r="F295" s="116">
        <f t="shared" si="111"/>
        <v>1.1300455760408654</v>
      </c>
      <c r="G295" s="116">
        <f t="shared" si="112"/>
        <v>1.1300455760408654</v>
      </c>
      <c r="H295" s="119">
        <f t="shared" si="113"/>
        <v>2.1327411169604037e-003</v>
      </c>
      <c r="I295" s="119">
        <f t="shared" si="135"/>
        <v>0.61658357624570248</v>
      </c>
      <c r="K295" s="116">
        <f t="shared" si="114"/>
        <v>5.1510917732875834</v>
      </c>
      <c r="L295" s="116">
        <f t="shared" si="115"/>
        <v>4.8620280563181639</v>
      </c>
      <c r="M295" s="116">
        <f t="shared" si="116"/>
        <v>6.9807936044318719</v>
      </c>
      <c r="N295" s="116">
        <f t="shared" si="117"/>
        <v>6.0559332326294024</v>
      </c>
      <c r="O295" s="116">
        <f t="shared" si="118"/>
        <v>1.8183817210623516</v>
      </c>
      <c r="P295" s="116">
        <f t="shared" si="119"/>
        <v>2.4708113150025963</v>
      </c>
      <c r="Q295" s="116">
        <f t="shared" si="120"/>
        <v>2.8300455760408654</v>
      </c>
      <c r="R295" s="116">
        <f t="shared" si="121"/>
        <v>4.9560844698106772</v>
      </c>
      <c r="S295" s="116">
        <f t="shared" si="122"/>
        <v>4.884394030343902</v>
      </c>
      <c r="T295" s="116">
        <f t="shared" si="123"/>
        <v>5.5400156827991847</v>
      </c>
      <c r="W295" s="116">
        <f t="shared" si="124"/>
        <v>5.1510917732875834</v>
      </c>
      <c r="X295" s="113">
        <v>3.608094203159617</v>
      </c>
      <c r="Y295" s="113">
        <v>5.1618711613814865</v>
      </c>
      <c r="Z295" s="113">
        <v>6.6833099553216462</v>
      </c>
      <c r="AC295" s="115"/>
      <c r="AE295" s="116">
        <f t="shared" si="125"/>
        <v>4.8620280563181639</v>
      </c>
      <c r="AF295" s="113">
        <v>2.8090870118090865</v>
      </c>
      <c r="AG295" s="113">
        <v>4.7721207142472659</v>
      </c>
      <c r="AH295" s="113">
        <v>7.0048764428981407</v>
      </c>
      <c r="AK295" s="115"/>
      <c r="AM295" s="116">
        <f t="shared" si="126"/>
        <v>6.9807936044318719</v>
      </c>
      <c r="AN295" s="113">
        <v>3.7060247903616417</v>
      </c>
      <c r="AO295" s="113">
        <v>6.3199038166112285</v>
      </c>
      <c r="AP295" s="113">
        <v>7.6416833922525162</v>
      </c>
      <c r="AS295" s="115"/>
      <c r="AU295" s="116">
        <f t="shared" si="127"/>
        <v>6.0559332326294024</v>
      </c>
      <c r="AV295" s="113">
        <v>3.7954935010157986</v>
      </c>
      <c r="AW295" s="113">
        <v>5.2470783104603838</v>
      </c>
      <c r="AX295" s="113">
        <v>9.1252278864120218</v>
      </c>
      <c r="BA295" s="115"/>
      <c r="BC295" s="116">
        <f t="shared" si="128"/>
        <v>1.8183817210623516</v>
      </c>
      <c r="BD295" s="113">
        <v>0.72836874506155191</v>
      </c>
      <c r="BE295" s="113">
        <v>0.84976353590514397</v>
      </c>
      <c r="BF295" s="113">
        <v>3.8770128822203596</v>
      </c>
      <c r="BI295" s="115"/>
      <c r="BK295" s="116">
        <f t="shared" si="129"/>
        <v>2.4708113150025963</v>
      </c>
      <c r="BL295" s="113">
        <v>1.4215343864857815</v>
      </c>
      <c r="BM295" s="113">
        <v>1.2565027156219202</v>
      </c>
      <c r="BN295" s="113">
        <v>4.7343968429000878</v>
      </c>
      <c r="BS295" s="116">
        <f t="shared" si="130"/>
        <v>2.8300455760408654</v>
      </c>
      <c r="BT295" s="113">
        <v>0.53209587619039755</v>
      </c>
      <c r="BU295" s="113">
        <v>2.5050823012309085</v>
      </c>
      <c r="BV295" s="113">
        <v>5.4529585507012914</v>
      </c>
      <c r="CA295" s="116">
        <f t="shared" si="131"/>
        <v>4.9560844698106772</v>
      </c>
      <c r="CB295" s="113">
        <v>2.9539850202465199</v>
      </c>
      <c r="CC295" s="113">
        <v>5.2164383685911133</v>
      </c>
      <c r="CD295" s="113">
        <v>6.6978300205943988</v>
      </c>
      <c r="CI295" s="116">
        <f t="shared" si="132"/>
        <v>4.884394030343902</v>
      </c>
      <c r="CJ295" s="113">
        <v>2.3718558658314506</v>
      </c>
      <c r="CK295" s="113">
        <v>5.2162419163486016</v>
      </c>
      <c r="CL295" s="113">
        <v>7.0650843088516542</v>
      </c>
      <c r="CQ295" s="116">
        <f t="shared" si="133"/>
        <v>5.5400156827991847</v>
      </c>
      <c r="CR295" s="113">
        <v>3.1504440273727528</v>
      </c>
      <c r="CS295" s="113">
        <v>4.1977681866661083</v>
      </c>
      <c r="CT295" s="113">
        <v>6.882263178932261</v>
      </c>
      <c r="CY295" s="113">
        <v>46049</v>
      </c>
      <c r="CZ295" s="113">
        <v>5.9037499999999996</v>
      </c>
      <c r="DA295" s="113">
        <v>3.8</v>
      </c>
    </row>
    <row r="296" spans="4:105">
      <c r="D296" s="115">
        <f t="shared" si="134"/>
        <v>295</v>
      </c>
      <c r="E296" s="116">
        <f t="shared" si="110"/>
        <v>2.9755587850638787</v>
      </c>
      <c r="F296" s="116">
        <f t="shared" si="111"/>
        <v>1.2755587850638788</v>
      </c>
      <c r="G296" s="116">
        <f t="shared" si="112"/>
        <v>1.2755587850638788</v>
      </c>
      <c r="H296" s="119">
        <f t="shared" si="113"/>
        <v>2.4073689819988416e-003</v>
      </c>
      <c r="I296" s="119">
        <f t="shared" si="135"/>
        <v>0.64828661861716663</v>
      </c>
      <c r="K296" s="116">
        <f t="shared" si="114"/>
        <v>3.4609145762951168</v>
      </c>
      <c r="L296" s="116">
        <f t="shared" si="115"/>
        <v>4.4461280115013269</v>
      </c>
      <c r="M296" s="116">
        <f t="shared" si="116"/>
        <v>6.7751096824048025</v>
      </c>
      <c r="N296" s="116">
        <f t="shared" si="117"/>
        <v>4.4840219302175086</v>
      </c>
      <c r="O296" s="116">
        <f t="shared" si="118"/>
        <v>1.5024631013488936</v>
      </c>
      <c r="P296" s="116">
        <f t="shared" si="119"/>
        <v>2.1367024311075071</v>
      </c>
      <c r="Q296" s="116">
        <f t="shared" si="120"/>
        <v>2.9755587850638787</v>
      </c>
      <c r="R296" s="116">
        <f t="shared" si="121"/>
        <v>4.8525335786314896</v>
      </c>
      <c r="S296" s="116">
        <f t="shared" si="122"/>
        <v>4.6164013185436366</v>
      </c>
      <c r="T296" s="116">
        <f t="shared" si="123"/>
        <v>5.5307891102847417</v>
      </c>
      <c r="W296" s="116">
        <f t="shared" si="124"/>
        <v>3.4609145762951168</v>
      </c>
      <c r="X296" s="113">
        <v>1.4838291964988024</v>
      </c>
      <c r="Y296" s="113">
        <v>5.1793297463471895</v>
      </c>
      <c r="Z296" s="113">
        <v>3.7195847860393587</v>
      </c>
      <c r="AC296" s="115"/>
      <c r="AE296" s="116">
        <f t="shared" si="125"/>
        <v>4.4461280115013269</v>
      </c>
      <c r="AF296" s="113">
        <v>1.2633367056291225</v>
      </c>
      <c r="AG296" s="113">
        <v>6.1864216414702549</v>
      </c>
      <c r="AH296" s="113">
        <v>5.8886256874046046</v>
      </c>
      <c r="AK296" s="115"/>
      <c r="AM296" s="116">
        <f t="shared" si="126"/>
        <v>6.7751096824048025</v>
      </c>
      <c r="AN296" s="113">
        <v>2.0764087269402873</v>
      </c>
      <c r="AO296" s="113">
        <v>6.8318883018284371</v>
      </c>
      <c r="AP296" s="113">
        <v>6.7183310629811679</v>
      </c>
      <c r="AS296" s="115"/>
      <c r="AU296" s="116">
        <f t="shared" si="127"/>
        <v>4.4840219302175086</v>
      </c>
      <c r="AV296" s="113">
        <v>1.8890429140954328</v>
      </c>
      <c r="AW296" s="113">
        <v>6.109040145605519</v>
      </c>
      <c r="AX296" s="113">
        <v>5.4539827309515747</v>
      </c>
      <c r="BA296" s="115"/>
      <c r="BC296" s="116">
        <f t="shared" si="128"/>
        <v>1.5024631013488936</v>
      </c>
      <c r="BD296" s="113">
        <v>0.32583288809763844</v>
      </c>
      <c r="BE296" s="113">
        <v>2.1054831488388124</v>
      </c>
      <c r="BF296" s="113">
        <v>2.0760732671102295</v>
      </c>
      <c r="BI296" s="115"/>
      <c r="BK296" s="116">
        <f t="shared" si="129"/>
        <v>2.1367024311075071</v>
      </c>
      <c r="BL296" s="113">
        <v>0.62203159899078364</v>
      </c>
      <c r="BM296" s="113">
        <v>3.4002772453717793</v>
      </c>
      <c r="BN296" s="113">
        <v>2.3877984489599586</v>
      </c>
      <c r="BS296" s="116">
        <f t="shared" si="130"/>
        <v>2.9755587850638787</v>
      </c>
      <c r="BT296" s="113">
        <v>0.22269214974454715</v>
      </c>
      <c r="BU296" s="113">
        <v>5.1656222753345613</v>
      </c>
      <c r="BV296" s="113">
        <v>3.5383619301125284</v>
      </c>
      <c r="CA296" s="116">
        <f t="shared" si="131"/>
        <v>4.8525335786314896</v>
      </c>
      <c r="CB296" s="113">
        <v>2.1805321868334557</v>
      </c>
      <c r="CC296" s="113">
        <v>6.7942776519144541</v>
      </c>
      <c r="CD296" s="113">
        <v>5.5827908971465607</v>
      </c>
      <c r="CI296" s="116">
        <f t="shared" si="132"/>
        <v>4.6164013185436366</v>
      </c>
      <c r="CJ296" s="113">
        <v>1.1128269298301441</v>
      </c>
      <c r="CK296" s="113">
        <v>6.8003127080098187</v>
      </c>
      <c r="CL296" s="113">
        <v>5.9360643177909465</v>
      </c>
      <c r="CQ296" s="116">
        <f t="shared" si="133"/>
        <v>5.5307891102847417</v>
      </c>
      <c r="CR296" s="113">
        <v>1.6582526171339633</v>
      </c>
      <c r="CS296" s="113">
        <v>5.9296396645786276</v>
      </c>
      <c r="CT296" s="113">
        <v>5.131938555990855</v>
      </c>
      <c r="CY296" s="113">
        <v>46050</v>
      </c>
      <c r="CZ296" s="113">
        <v>6.3966666666666656</v>
      </c>
      <c r="DA296" s="113">
        <v>4.5</v>
      </c>
    </row>
    <row r="297" spans="4:105">
      <c r="D297" s="115">
        <f t="shared" si="134"/>
        <v>296</v>
      </c>
      <c r="E297" s="116">
        <f t="shared" si="110"/>
        <v>3.3271174178644478</v>
      </c>
      <c r="F297" s="116">
        <f t="shared" si="111"/>
        <v>1.6271174178644479</v>
      </c>
      <c r="G297" s="116">
        <f t="shared" si="112"/>
        <v>1.6271174178644479</v>
      </c>
      <c r="H297" s="119">
        <f t="shared" si="113"/>
        <v>3.0708674878051631e-003</v>
      </c>
      <c r="I297" s="119">
        <f t="shared" si="135"/>
        <v>0.72488089006896128</v>
      </c>
      <c r="K297" s="116">
        <f t="shared" si="114"/>
        <v>3.5767021063062034</v>
      </c>
      <c r="L297" s="116">
        <f t="shared" si="115"/>
        <v>4.9372366981191504</v>
      </c>
      <c r="M297" s="116">
        <f t="shared" si="116"/>
        <v>6.0503687512050011</v>
      </c>
      <c r="N297" s="116">
        <f t="shared" si="117"/>
        <v>5.1072404633793296</v>
      </c>
      <c r="O297" s="116">
        <f t="shared" si="118"/>
        <v>1.6984389115479288</v>
      </c>
      <c r="P297" s="116">
        <f t="shared" si="119"/>
        <v>2.5794439578702835</v>
      </c>
      <c r="Q297" s="116">
        <f t="shared" si="120"/>
        <v>3.3271174178644478</v>
      </c>
      <c r="R297" s="116">
        <f t="shared" si="121"/>
        <v>4.9348264975996088</v>
      </c>
      <c r="S297" s="116">
        <f t="shared" si="122"/>
        <v>4.4667933712465739</v>
      </c>
      <c r="T297" s="116">
        <f t="shared" si="123"/>
        <v>4.924260361917165</v>
      </c>
      <c r="W297" s="116">
        <f t="shared" si="124"/>
        <v>3.5767021063062034</v>
      </c>
      <c r="X297" s="113">
        <v>2.7920801894026157</v>
      </c>
      <c r="Y297" s="113">
        <v>4.7839515858610921</v>
      </c>
      <c r="Z297" s="113">
        <v>3.154074543654902</v>
      </c>
      <c r="AC297" s="115"/>
      <c r="AE297" s="116">
        <f t="shared" si="125"/>
        <v>4.9372366981191504</v>
      </c>
      <c r="AF297" s="113">
        <v>2.7920801894026157</v>
      </c>
      <c r="AG297" s="113">
        <v>6.6074886002154098</v>
      </c>
      <c r="AH297" s="113">
        <v>5.4121413047394258</v>
      </c>
      <c r="AK297" s="115"/>
      <c r="AM297" s="116">
        <f t="shared" si="126"/>
        <v>6.0503687512050011</v>
      </c>
      <c r="AN297" s="113">
        <v>3.8949703933580659</v>
      </c>
      <c r="AO297" s="113">
        <v>7.1049147595736084</v>
      </c>
      <c r="AP297" s="113">
        <v>4.9958227428363928</v>
      </c>
      <c r="AS297" s="115"/>
      <c r="AU297" s="116">
        <f t="shared" si="127"/>
        <v>5.1072404633793296</v>
      </c>
      <c r="AV297" s="113">
        <v>3.8343731968255144</v>
      </c>
      <c r="AW297" s="113">
        <v>6.7405601565185522</v>
      </c>
      <c r="AX297" s="113">
        <v>4.7467880367939213</v>
      </c>
      <c r="BA297" s="115"/>
      <c r="BC297" s="116">
        <f t="shared" si="128"/>
        <v>1.6984389115479288</v>
      </c>
      <c r="BD297" s="113">
        <v>0.91248924168103807</v>
      </c>
      <c r="BE297" s="113">
        <v>2.1584313714637857</v>
      </c>
      <c r="BF297" s="113">
        <v>2.0243961214989623</v>
      </c>
      <c r="BI297" s="115"/>
      <c r="BK297" s="116">
        <f t="shared" si="129"/>
        <v>2.5794439578702835</v>
      </c>
      <c r="BL297" s="113">
        <v>1.2139479084359199</v>
      </c>
      <c r="BM297" s="113">
        <v>4.200592036497004</v>
      </c>
      <c r="BN297" s="113">
        <v>2.3237919286779256</v>
      </c>
      <c r="BS297" s="116">
        <f t="shared" si="130"/>
        <v>3.3271174178644478</v>
      </c>
      <c r="BT297" s="113">
        <v>1.5398060016243944</v>
      </c>
      <c r="BU297" s="113">
        <v>5.0659052443919581</v>
      </c>
      <c r="BV297" s="113">
        <v>3.3756410075769905</v>
      </c>
      <c r="CA297" s="116">
        <f t="shared" si="131"/>
        <v>4.9348264975996088</v>
      </c>
      <c r="CB297" s="113">
        <v>4.4867970511070494</v>
      </c>
      <c r="CC297" s="113">
        <v>6.0530792822344335</v>
      </c>
      <c r="CD297" s="113">
        <v>4.2646031594573435</v>
      </c>
      <c r="CI297" s="116">
        <f t="shared" si="132"/>
        <v>4.4667933712465739</v>
      </c>
      <c r="CJ297" s="113">
        <v>2.7935033499995869</v>
      </c>
      <c r="CK297" s="113">
        <v>6.4075538420812723</v>
      </c>
      <c r="CL297" s="113">
        <v>4.1993229216588626</v>
      </c>
      <c r="CQ297" s="116">
        <f t="shared" si="133"/>
        <v>4.924260361917165</v>
      </c>
      <c r="CR297" s="113">
        <v>2.7369390355594478</v>
      </c>
      <c r="CS297" s="113">
        <v>5.5398780773954153</v>
      </c>
      <c r="CT297" s="113">
        <v>4.3086426464389147</v>
      </c>
      <c r="CY297" s="113">
        <v>46051</v>
      </c>
      <c r="CZ297" s="113">
        <v>6.2054166666666672</v>
      </c>
      <c r="DA297" s="113">
        <v>2.2000000000000002</v>
      </c>
    </row>
    <row r="298" spans="4:105">
      <c r="D298" s="115">
        <f t="shared" si="134"/>
        <v>297</v>
      </c>
      <c r="E298" s="116">
        <f t="shared" si="110"/>
        <v>1.8355466806429532</v>
      </c>
      <c r="F298" s="116">
        <f t="shared" si="111"/>
        <v>0.13554668064295328</v>
      </c>
      <c r="G298" s="116">
        <f t="shared" si="112"/>
        <v>0.13554668064295328</v>
      </c>
      <c r="H298" s="119">
        <f t="shared" si="113"/>
        <v>2.5581798221585464e-004</v>
      </c>
      <c r="I298" s="119">
        <f t="shared" si="135"/>
        <v>0.39991155842092985</v>
      </c>
      <c r="K298" s="116">
        <f t="shared" si="114"/>
        <v>2.5887799538033121</v>
      </c>
      <c r="L298" s="116">
        <f t="shared" si="115"/>
        <v>2.9383969967370547</v>
      </c>
      <c r="M298" s="116">
        <f t="shared" si="116"/>
        <v>3.1319576078575171</v>
      </c>
      <c r="N298" s="116">
        <f t="shared" si="117"/>
        <v>3.1197301866514597</v>
      </c>
      <c r="O298" s="116">
        <f t="shared" si="118"/>
        <v>0.92199343076128637</v>
      </c>
      <c r="P298" s="116">
        <f t="shared" si="119"/>
        <v>1.2245657144174151</v>
      </c>
      <c r="Q298" s="116">
        <f t="shared" si="120"/>
        <v>1.8355466806429532</v>
      </c>
      <c r="R298" s="116">
        <f t="shared" si="121"/>
        <v>3.0295808435946334</v>
      </c>
      <c r="S298" s="116">
        <f t="shared" si="122"/>
        <v>2.6731232177219817</v>
      </c>
      <c r="T298" s="116">
        <f t="shared" si="123"/>
        <v>2.9301559187012218</v>
      </c>
      <c r="W298" s="116">
        <f t="shared" si="124"/>
        <v>2.5887799538033121</v>
      </c>
      <c r="X298" s="113">
        <v>1.9524294541540983</v>
      </c>
      <c r="Y298" s="113">
        <v>1.9979790802972901</v>
      </c>
      <c r="Z298" s="113">
        <v>3.8159313269585478</v>
      </c>
      <c r="AC298" s="115"/>
      <c r="AE298" s="116">
        <f t="shared" si="125"/>
        <v>2.9383969967370547</v>
      </c>
      <c r="AF298" s="113">
        <v>1.5881097490301517</v>
      </c>
      <c r="AG298" s="113">
        <v>1.3279985163819312</v>
      </c>
      <c r="AH298" s="113">
        <v>5.8990827247990811</v>
      </c>
      <c r="AK298" s="115"/>
      <c r="AM298" s="116">
        <f t="shared" si="126"/>
        <v>3.1319576078575171</v>
      </c>
      <c r="AN298" s="113">
        <v>2.8965324682796636</v>
      </c>
      <c r="AO298" s="113">
        <v>1.3279985163819312</v>
      </c>
      <c r="AP298" s="113">
        <v>4.9359166993331032</v>
      </c>
      <c r="AS298" s="115"/>
      <c r="AU298" s="116">
        <f t="shared" si="127"/>
        <v>3.1197301866514597</v>
      </c>
      <c r="AV298" s="113">
        <v>2.5341444252009127</v>
      </c>
      <c r="AW298" s="113">
        <v>1.1581527865848389</v>
      </c>
      <c r="AX298" s="113">
        <v>5.6668933481686281</v>
      </c>
      <c r="BA298" s="115"/>
      <c r="BC298" s="116">
        <f t="shared" si="128"/>
        <v>0.92199343076128637</v>
      </c>
      <c r="BD298" s="113">
        <v>0.51334553931922688</v>
      </c>
      <c r="BE298" s="113">
        <v>0.28774054146373279</v>
      </c>
      <c r="BF298" s="113">
        <v>1.9648942115008998</v>
      </c>
      <c r="BI298" s="115"/>
      <c r="BK298" s="116">
        <f t="shared" si="129"/>
        <v>1.2245657144174151</v>
      </c>
      <c r="BL298" s="113">
        <v>0.69765833394391918</v>
      </c>
      <c r="BM298" s="113">
        <v>0.48043777511808833</v>
      </c>
      <c r="BN298" s="113">
        <v>2.4956010341902379</v>
      </c>
      <c r="BS298" s="116">
        <f t="shared" si="130"/>
        <v>1.8355466806429532</v>
      </c>
      <c r="BT298" s="113">
        <v>1.0272663668068631</v>
      </c>
      <c r="BU298" s="113">
        <v>0.38162477598803712</v>
      </c>
      <c r="BV298" s="113">
        <v>4.0977488991339595</v>
      </c>
      <c r="CA298" s="116">
        <f t="shared" si="131"/>
        <v>3.0295808435946334</v>
      </c>
      <c r="CB298" s="113">
        <v>2.9495413623995406</v>
      </c>
      <c r="CC298" s="113">
        <v>1.2620401343400085</v>
      </c>
      <c r="CD298" s="113">
        <v>4.8771610340443505</v>
      </c>
      <c r="CI298" s="116">
        <f t="shared" si="132"/>
        <v>2.6731232177219817</v>
      </c>
      <c r="CJ298" s="113">
        <v>1.9356731471057436</v>
      </c>
      <c r="CK298" s="113">
        <v>2.1034002239000142</v>
      </c>
      <c r="CL298" s="113">
        <v>3.9802962821601882</v>
      </c>
      <c r="CQ298" s="116">
        <f t="shared" si="133"/>
        <v>2.9301559187012218</v>
      </c>
      <c r="CR298" s="113">
        <v>2.612479448568175</v>
      </c>
      <c r="CS298" s="113">
        <v>1.5442037154464521</v>
      </c>
      <c r="CT298" s="113">
        <v>4.3161081219559918</v>
      </c>
      <c r="CY298" s="113">
        <v>46052</v>
      </c>
      <c r="CZ298" s="113">
        <v>5.8024999999999993</v>
      </c>
      <c r="DA298" s="113">
        <v>1.2</v>
      </c>
    </row>
    <row r="299" spans="4:105">
      <c r="D299" s="115">
        <f t="shared" si="134"/>
        <v>298</v>
      </c>
      <c r="E299" s="116">
        <f t="shared" si="110"/>
        <v>1.6260661751532997</v>
      </c>
      <c r="F299" s="116">
        <f t="shared" si="111"/>
        <v>-7.3933824846700302e-002</v>
      </c>
      <c r="G299" s="116" t="str">
        <f t="shared" si="112"/>
        <v/>
      </c>
      <c r="H299" s="119" t="str">
        <f t="shared" si="113"/>
        <v/>
      </c>
      <c r="I299" s="119">
        <f t="shared" si="135"/>
        <v>0.35427192621074416</v>
      </c>
      <c r="K299" s="116">
        <f t="shared" si="114"/>
        <v>2.2462897097439778</v>
      </c>
      <c r="L299" s="116">
        <f t="shared" si="115"/>
        <v>3.1029861729187647</v>
      </c>
      <c r="M299" s="116">
        <f t="shared" si="116"/>
        <v>3.6485131302659326</v>
      </c>
      <c r="N299" s="116">
        <f t="shared" si="117"/>
        <v>2.8265034735714081</v>
      </c>
      <c r="O299" s="116">
        <f t="shared" si="118"/>
        <v>0.95050288447257414</v>
      </c>
      <c r="P299" s="116">
        <f t="shared" si="119"/>
        <v>1.1339464972083644</v>
      </c>
      <c r="Q299" s="116">
        <f t="shared" si="120"/>
        <v>1.6260661751532997</v>
      </c>
      <c r="R299" s="116">
        <f t="shared" si="121"/>
        <v>2.9682217294554447</v>
      </c>
      <c r="S299" s="116">
        <f t="shared" si="122"/>
        <v>3.6228762717497749</v>
      </c>
      <c r="T299" s="116">
        <f t="shared" si="123"/>
        <v>2.8074984771324392</v>
      </c>
      <c r="W299" s="116">
        <f t="shared" si="124"/>
        <v>2.2462897097439778</v>
      </c>
      <c r="X299" s="113">
        <v>0.88155335991120209</v>
      </c>
      <c r="Y299" s="113">
        <v>3.0468353276048981</v>
      </c>
      <c r="Z299" s="113">
        <v>2.8104804417158338</v>
      </c>
      <c r="AC299" s="115"/>
      <c r="AE299" s="116">
        <f t="shared" si="125"/>
        <v>3.1029861729187647</v>
      </c>
      <c r="AF299" s="113">
        <v>0.73735539528987648</v>
      </c>
      <c r="AG299" s="113">
        <v>3.5757803806300243</v>
      </c>
      <c r="AH299" s="113">
        <v>4.9958227428363928</v>
      </c>
      <c r="AK299" s="115"/>
      <c r="AM299" s="116">
        <f t="shared" si="126"/>
        <v>3.6485131302659326</v>
      </c>
      <c r="AN299" s="113">
        <v>1.2904487647371625</v>
      </c>
      <c r="AO299" s="113">
        <v>2.2615667849165417</v>
      </c>
      <c r="AP299" s="113">
        <v>5.0354594756153235</v>
      </c>
      <c r="AS299" s="115"/>
      <c r="AU299" s="116">
        <f t="shared" si="127"/>
        <v>2.8265034735714081</v>
      </c>
      <c r="AV299" s="113">
        <v>1.0577581232622111</v>
      </c>
      <c r="AW299" s="113">
        <v>2.7344202910700188</v>
      </c>
      <c r="AX299" s="113">
        <v>4.6873320063819941</v>
      </c>
      <c r="BA299" s="115"/>
      <c r="BC299" s="116">
        <f t="shared" si="128"/>
        <v>0.95050288447257414</v>
      </c>
      <c r="BD299" s="113">
        <v>0.23112135920489149</v>
      </c>
      <c r="BE299" s="113">
        <v>1.0627381802844236</v>
      </c>
      <c r="BF299" s="113">
        <v>1.5576491139284074</v>
      </c>
      <c r="BI299" s="115"/>
      <c r="BK299" s="116">
        <f t="shared" si="129"/>
        <v>1.1339464972083644</v>
      </c>
      <c r="BL299" s="113">
        <v>0.39187191728522625</v>
      </c>
      <c r="BM299" s="113">
        <v>1.2314687589941413</v>
      </c>
      <c r="BN299" s="113">
        <v>1.7784988153457257</v>
      </c>
      <c r="BS299" s="116">
        <f t="shared" si="130"/>
        <v>1.6260661751532997</v>
      </c>
      <c r="BT299" s="113">
        <v>0.12826154434618478</v>
      </c>
      <c r="BU299" s="113">
        <v>1.1851082538175841</v>
      </c>
      <c r="BV299" s="113">
        <v>3.5648287272961303</v>
      </c>
      <c r="CA299" s="116">
        <f t="shared" si="131"/>
        <v>2.9682217294554447</v>
      </c>
      <c r="CB299" s="113">
        <v>1.65023258576668</v>
      </c>
      <c r="CC299" s="113">
        <v>2.7188917527949692</v>
      </c>
      <c r="CD299" s="113">
        <v>4.5355408498046836</v>
      </c>
      <c r="CI299" s="116">
        <f t="shared" si="132"/>
        <v>3.6228762717497749</v>
      </c>
      <c r="CJ299" s="113">
        <v>2.2369315848034059</v>
      </c>
      <c r="CK299" s="113">
        <v>4.3670940709885757</v>
      </c>
      <c r="CL299" s="113">
        <v>4.2646031594573435</v>
      </c>
      <c r="CQ299" s="116">
        <f t="shared" si="133"/>
        <v>2.8074984771324392</v>
      </c>
      <c r="CR299" s="113">
        <v>1.5731058982156625</v>
      </c>
      <c r="CS299" s="113">
        <v>1.5264991039521485</v>
      </c>
      <c r="CT299" s="113">
        <v>4.0884978503127298</v>
      </c>
      <c r="CY299" s="113">
        <v>46053</v>
      </c>
      <c r="CZ299" s="113">
        <v>5.4950000000000001</v>
      </c>
      <c r="DA299" s="113">
        <v>2.5</v>
      </c>
    </row>
    <row r="300" spans="4:105">
      <c r="D300" s="115">
        <f t="shared" si="134"/>
        <v>299</v>
      </c>
      <c r="E300" s="116">
        <f t="shared" si="110"/>
        <v>1.7372550137181098</v>
      </c>
      <c r="F300" s="116">
        <f t="shared" si="111"/>
        <v>3.7255013718109797e-002</v>
      </c>
      <c r="G300" s="116">
        <f t="shared" si="112"/>
        <v>3.7255013718109797e-002</v>
      </c>
      <c r="H300" s="119">
        <f t="shared" si="113"/>
        <v>7.0311588536021443e-005</v>
      </c>
      <c r="I300" s="119">
        <f t="shared" si="135"/>
        <v>0.37849669923252915</v>
      </c>
      <c r="K300" s="116">
        <f t="shared" si="114"/>
        <v>3.1762376453251151</v>
      </c>
      <c r="L300" s="116">
        <f t="shared" si="115"/>
        <v>3.5799661127093754</v>
      </c>
      <c r="M300" s="116">
        <f t="shared" si="116"/>
        <v>4.8846110548225852</v>
      </c>
      <c r="N300" s="116">
        <f t="shared" si="117"/>
        <v>3.4592994309527199</v>
      </c>
      <c r="O300" s="116">
        <f t="shared" si="118"/>
        <v>1.0634922991094353</v>
      </c>
      <c r="P300" s="116">
        <f t="shared" si="119"/>
        <v>1.5690692753159443</v>
      </c>
      <c r="Q300" s="116">
        <f t="shared" si="120"/>
        <v>1.7372550137181098</v>
      </c>
      <c r="R300" s="116">
        <f t="shared" si="121"/>
        <v>2.9938353371089046</v>
      </c>
      <c r="S300" s="116">
        <f t="shared" si="122"/>
        <v>3.9756894414458457</v>
      </c>
      <c r="T300" s="116">
        <f t="shared" si="123"/>
        <v>4.2700312372752682</v>
      </c>
      <c r="W300" s="116">
        <f t="shared" si="124"/>
        <v>3.1762376453251151</v>
      </c>
      <c r="X300" s="113">
        <v>1.0690820254809659</v>
      </c>
      <c r="Y300" s="113">
        <v>4.5269090939616596</v>
      </c>
      <c r="Z300" s="113">
        <v>3.9327218165327213</v>
      </c>
      <c r="AC300" s="115"/>
      <c r="AE300" s="116">
        <f t="shared" si="125"/>
        <v>3.5799661127093754</v>
      </c>
      <c r="AF300" s="113">
        <v>1.3909730539110992</v>
      </c>
      <c r="AG300" s="113">
        <v>4.2221559022367208</v>
      </c>
      <c r="AH300" s="113">
        <v>5.1267693819803064</v>
      </c>
      <c r="AK300" s="115"/>
      <c r="AM300" s="116">
        <f t="shared" si="126"/>
        <v>4.8846110548225852</v>
      </c>
      <c r="AN300" s="113">
        <v>1.4413133253542649</v>
      </c>
      <c r="AO300" s="113">
        <v>4.2710859786002029</v>
      </c>
      <c r="AP300" s="113">
        <v>5.4981361310449666</v>
      </c>
      <c r="AS300" s="115"/>
      <c r="AU300" s="116">
        <f t="shared" si="127"/>
        <v>3.4592994309527199</v>
      </c>
      <c r="AV300" s="113">
        <v>0.97229289486326576</v>
      </c>
      <c r="AW300" s="113">
        <v>4.395553976654039</v>
      </c>
      <c r="AX300" s="113">
        <v>5.0100514213408545</v>
      </c>
      <c r="BA300" s="115"/>
      <c r="BC300" s="116">
        <f t="shared" si="128"/>
        <v>1.0634922991094353</v>
      </c>
      <c r="BD300" s="113">
        <v>0.26283954530457521</v>
      </c>
      <c r="BE300" s="113">
        <v>1.0253538763960612</v>
      </c>
      <c r="BF300" s="113">
        <v>1.9022834756276696</v>
      </c>
      <c r="BI300" s="115"/>
      <c r="BK300" s="116">
        <f t="shared" si="129"/>
        <v>1.5690692753159443</v>
      </c>
      <c r="BL300" s="113">
        <v>0.45275438045476796</v>
      </c>
      <c r="BM300" s="113">
        <v>1.8574985896103848</v>
      </c>
      <c r="BN300" s="113">
        <v>2.3969548558826808</v>
      </c>
      <c r="BS300" s="116">
        <f t="shared" si="130"/>
        <v>1.7372550137181098</v>
      </c>
      <c r="BT300" s="113">
        <v>0</v>
      </c>
      <c r="BU300" s="113">
        <v>1.2314687589941413</v>
      </c>
      <c r="BV300" s="113">
        <v>3.9802962821601882</v>
      </c>
      <c r="CA300" s="116">
        <f t="shared" si="131"/>
        <v>2.9938353371089046</v>
      </c>
      <c r="CB300" s="113">
        <v>1.0494007250166362</v>
      </c>
      <c r="CC300" s="113">
        <v>3.3965644365053933</v>
      </c>
      <c r="CD300" s="113">
        <v>4.5355408498046836</v>
      </c>
      <c r="CI300" s="116">
        <f t="shared" si="132"/>
        <v>3.9756894414458457</v>
      </c>
      <c r="CJ300" s="113">
        <v>2.5802538532231281</v>
      </c>
      <c r="CK300" s="113">
        <v>4.7979044343599089</v>
      </c>
      <c r="CL300" s="113">
        <v>4.5489100367545001</v>
      </c>
      <c r="CQ300" s="116">
        <f t="shared" si="133"/>
        <v>4.2700312372752682</v>
      </c>
      <c r="CR300" s="113">
        <v>1.3351334049394681</v>
      </c>
      <c r="CS300" s="113">
        <v>3.2982824584331816</v>
      </c>
      <c r="CT300" s="113">
        <v>5.2417800161173549</v>
      </c>
      <c r="CY300" s="113">
        <v>46054</v>
      </c>
      <c r="CZ300" s="113">
        <v>5.6595833333333339</v>
      </c>
      <c r="DA300" s="113">
        <v>3.1</v>
      </c>
    </row>
    <row r="301" spans="4:105">
      <c r="D301" s="115">
        <f t="shared" si="134"/>
        <v>300</v>
      </c>
      <c r="E301" s="116">
        <f t="shared" si="110"/>
        <v>3.1353654848787094</v>
      </c>
      <c r="F301" s="116">
        <f t="shared" si="111"/>
        <v>1.4353654848787094</v>
      </c>
      <c r="G301" s="116">
        <f t="shared" si="112"/>
        <v>1.4353654848787094</v>
      </c>
      <c r="H301" s="119">
        <f t="shared" si="113"/>
        <v>2.7089730293815397e-003</v>
      </c>
      <c r="I301" s="119">
        <f t="shared" si="135"/>
        <v>0.68310379163870416</v>
      </c>
      <c r="K301" s="116">
        <f t="shared" si="114"/>
        <v>3.6545992916493479</v>
      </c>
      <c r="L301" s="116">
        <f t="shared" si="115"/>
        <v>4.0268006760572561</v>
      </c>
      <c r="M301" s="116">
        <f t="shared" si="116"/>
        <v>4.0853274835993787</v>
      </c>
      <c r="N301" s="116">
        <f t="shared" si="117"/>
        <v>5.2009981467482751</v>
      </c>
      <c r="O301" s="116">
        <f t="shared" si="118"/>
        <v>1.7612081385903124</v>
      </c>
      <c r="P301" s="116">
        <f t="shared" si="119"/>
        <v>2.2381373730419383</v>
      </c>
      <c r="Q301" s="116">
        <f t="shared" si="120"/>
        <v>3.1353654848787094</v>
      </c>
      <c r="R301" s="116">
        <f t="shared" si="121"/>
        <v>5.1154753490299694</v>
      </c>
      <c r="S301" s="116">
        <f t="shared" si="122"/>
        <v>4.7926502581506929</v>
      </c>
      <c r="T301" s="116">
        <f t="shared" si="123"/>
        <v>3.5186785962482983</v>
      </c>
      <c r="W301" s="116">
        <f t="shared" si="124"/>
        <v>3.6545992916493479</v>
      </c>
      <c r="X301" s="113">
        <v>3.2987949685492972</v>
      </c>
      <c r="Y301" s="113">
        <v>3.4171082756150661</v>
      </c>
      <c r="Z301" s="113">
        <v>4.2478946307836809</v>
      </c>
      <c r="AC301" s="115"/>
      <c r="AE301" s="116">
        <f t="shared" si="125"/>
        <v>4.0268006760572561</v>
      </c>
      <c r="AF301" s="113">
        <v>4.2215877036599654</v>
      </c>
      <c r="AG301" s="113">
        <v>3.2272818846593654</v>
      </c>
      <c r="AH301" s="113">
        <v>4.631532439852438</v>
      </c>
      <c r="AK301" s="115"/>
      <c r="AM301" s="116">
        <f t="shared" si="126"/>
        <v>4.0853274835993787</v>
      </c>
      <c r="AN301" s="113">
        <v>2.9864382173712061</v>
      </c>
      <c r="AO301" s="113">
        <v>4.093714954663036</v>
      </c>
      <c r="AP301" s="113">
        <v>4.0769400125357214</v>
      </c>
      <c r="AS301" s="115"/>
      <c r="AU301" s="116">
        <f t="shared" si="127"/>
        <v>5.2009981467482751</v>
      </c>
      <c r="AV301" s="113">
        <v>5.7046295251112156</v>
      </c>
      <c r="AW301" s="113">
        <v>4.0079006336056251</v>
      </c>
      <c r="AX301" s="113">
        <v>5.890464281527982</v>
      </c>
      <c r="BA301" s="115"/>
      <c r="BC301" s="116">
        <f t="shared" si="128"/>
        <v>1.7612081385903124</v>
      </c>
      <c r="BD301" s="113">
        <v>1.7595383267864435</v>
      </c>
      <c r="BE301" s="113">
        <v>1.1060330929348148</v>
      </c>
      <c r="BF301" s="113">
        <v>2.4180529960496786</v>
      </c>
      <c r="BI301" s="115"/>
      <c r="BK301" s="116">
        <f t="shared" si="129"/>
        <v>2.2381373730419383</v>
      </c>
      <c r="BL301" s="113">
        <v>2.3799557773399749</v>
      </c>
      <c r="BM301" s="113">
        <v>1.6600993950008158</v>
      </c>
      <c r="BN301" s="113">
        <v>2.6743569467850237</v>
      </c>
      <c r="BS301" s="116">
        <f t="shared" si="130"/>
        <v>3.1353654848787094</v>
      </c>
      <c r="BT301" s="113">
        <v>4.2478946307836809</v>
      </c>
      <c r="BU301" s="113">
        <v>0.96087555023617666</v>
      </c>
      <c r="BV301" s="113">
        <v>4.1973262736162713</v>
      </c>
      <c r="CA301" s="116">
        <f t="shared" si="131"/>
        <v>5.1154753490299694</v>
      </c>
      <c r="CB301" s="113">
        <v>6.3792535436674473</v>
      </c>
      <c r="CC301" s="113">
        <v>4.0769457068456481</v>
      </c>
      <c r="CD301" s="113">
        <v>4.8902267965768136</v>
      </c>
      <c r="CI301" s="116">
        <f t="shared" si="132"/>
        <v>4.7926502581506929</v>
      </c>
      <c r="CJ301" s="113">
        <v>7.0507614796811406</v>
      </c>
      <c r="CK301" s="113">
        <v>3.1298630211546676</v>
      </c>
      <c r="CL301" s="113">
        <v>4.1973262736162713</v>
      </c>
      <c r="CQ301" s="116">
        <f t="shared" si="133"/>
        <v>3.5186785962482983</v>
      </c>
      <c r="CR301" s="113">
        <v>6.8060502640428604</v>
      </c>
      <c r="CS301" s="113">
        <v>2.3779971781700588</v>
      </c>
      <c r="CT301" s="113">
        <v>4.6593600143265377</v>
      </c>
    </row>
    <row r="302" spans="4:105">
      <c r="D302" s="115">
        <f t="shared" si="134"/>
        <v>301</v>
      </c>
      <c r="E302" s="116">
        <f t="shared" si="110"/>
        <v>2.9685565496801121</v>
      </c>
      <c r="F302" s="116">
        <f t="shared" si="111"/>
        <v>1.2685565496801121</v>
      </c>
      <c r="G302" s="116">
        <f t="shared" si="112"/>
        <v>1.2685565496801121</v>
      </c>
      <c r="H302" s="119">
        <f t="shared" si="113"/>
        <v>2.3941536253528593e-003</v>
      </c>
      <c r="I302" s="119">
        <f t="shared" si="135"/>
        <v>0.64676103776744864</v>
      </c>
      <c r="K302" s="116">
        <f t="shared" si="114"/>
        <v>3.4732827677999594</v>
      </c>
      <c r="L302" s="116">
        <f t="shared" si="115"/>
        <v>4.5172603318636169</v>
      </c>
      <c r="M302" s="116">
        <f t="shared" si="116"/>
        <v>4.0091867880407888</v>
      </c>
      <c r="N302" s="116">
        <f t="shared" si="117"/>
        <v>4.6498463689956315</v>
      </c>
      <c r="O302" s="116">
        <f t="shared" si="118"/>
        <v>1.5740963817581182</v>
      </c>
      <c r="P302" s="116">
        <f t="shared" si="119"/>
        <v>2.1330702971447506</v>
      </c>
      <c r="Q302" s="116">
        <f t="shared" si="120"/>
        <v>2.9685565496801121</v>
      </c>
      <c r="R302" s="116">
        <f t="shared" si="121"/>
        <v>4.9881042475884909</v>
      </c>
      <c r="S302" s="116">
        <f t="shared" si="122"/>
        <v>4.8368667889125181</v>
      </c>
      <c r="T302" s="116">
        <f t="shared" si="123"/>
        <v>3.809663115810153</v>
      </c>
      <c r="W302" s="116">
        <f t="shared" si="124"/>
        <v>3.4732827677999594</v>
      </c>
      <c r="X302" s="113">
        <v>3.3054941351944094</v>
      </c>
      <c r="Y302" s="113">
        <v>2.9387485432391109</v>
      </c>
      <c r="Z302" s="113">
        <v>4.1756056249663578</v>
      </c>
      <c r="AC302" s="115"/>
      <c r="AE302" s="116">
        <f t="shared" si="125"/>
        <v>4.5172603318636169</v>
      </c>
      <c r="AF302" s="113">
        <v>4.8179664715128583</v>
      </c>
      <c r="AG302" s="113">
        <v>3.397138825957227</v>
      </c>
      <c r="AH302" s="113">
        <v>5.3366756981207635</v>
      </c>
      <c r="AK302" s="115"/>
      <c r="AM302" s="116">
        <f t="shared" si="126"/>
        <v>4.0091867880407888</v>
      </c>
      <c r="AN302" s="113">
        <v>4.5228149476183788</v>
      </c>
      <c r="AO302" s="113">
        <v>3.2462528618343121</v>
      </c>
      <c r="AP302" s="113">
        <v>4.7721207142472659</v>
      </c>
      <c r="AS302" s="115"/>
      <c r="AU302" s="116">
        <f t="shared" si="127"/>
        <v>4.6498463689956315</v>
      </c>
      <c r="AV302" s="113">
        <v>5.2101342937404977</v>
      </c>
      <c r="AW302" s="113">
        <v>3.3621120009474725</v>
      </c>
      <c r="AX302" s="113">
        <v>5.3772928122989256</v>
      </c>
      <c r="BA302" s="115"/>
      <c r="BC302" s="116">
        <f t="shared" si="128"/>
        <v>1.5740963817581182</v>
      </c>
      <c r="BD302" s="113">
        <v>1.7749699953449858</v>
      </c>
      <c r="BE302" s="113">
        <v>1.0992752083801522</v>
      </c>
      <c r="BF302" s="113">
        <v>1.8480439415492165</v>
      </c>
      <c r="BI302" s="115"/>
      <c r="BK302" s="116">
        <f t="shared" si="129"/>
        <v>2.1330702971447506</v>
      </c>
      <c r="BL302" s="113">
        <v>2.2445864054959976</v>
      </c>
      <c r="BM302" s="113">
        <v>1.620935606678823</v>
      </c>
      <c r="BN302" s="113">
        <v>2.5336888792594312</v>
      </c>
      <c r="BS302" s="116">
        <f t="shared" si="130"/>
        <v>2.9685565496801121</v>
      </c>
      <c r="BT302" s="113">
        <v>5.1562527207190447</v>
      </c>
      <c r="BU302" s="113">
        <v>1.1210214752755394</v>
      </c>
      <c r="BV302" s="113">
        <v>2.6283954530457518</v>
      </c>
      <c r="CA302" s="116">
        <f t="shared" si="131"/>
        <v>4.9881042475884909</v>
      </c>
      <c r="CB302" s="113">
        <v>6.8554398601848652</v>
      </c>
      <c r="CC302" s="113">
        <v>3.3367521683333394</v>
      </c>
      <c r="CD302" s="113">
        <v>4.7721207142472659</v>
      </c>
      <c r="CI302" s="116">
        <f t="shared" si="132"/>
        <v>4.8368667889125181</v>
      </c>
      <c r="CJ302" s="113">
        <v>7.4955793922400051</v>
      </c>
      <c r="CK302" s="113">
        <v>1.8574985896103848</v>
      </c>
      <c r="CL302" s="113">
        <v>5.1575223848871641</v>
      </c>
      <c r="CQ302" s="116">
        <f t="shared" si="133"/>
        <v>3.809663115810153</v>
      </c>
      <c r="CR302" s="113">
        <v>7.5409838462033516</v>
      </c>
      <c r="CS302" s="113">
        <v>2.6390359748394379</v>
      </c>
      <c r="CT302" s="113">
        <v>4.9802902567808687</v>
      </c>
    </row>
    <row r="303" spans="4:105">
      <c r="D303" s="115">
        <f t="shared" si="134"/>
        <v>302</v>
      </c>
      <c r="E303" s="116">
        <f t="shared" si="110"/>
        <v>2.3041537016965878</v>
      </c>
      <c r="F303" s="116">
        <f t="shared" si="111"/>
        <v>0.60415370169658789</v>
      </c>
      <c r="G303" s="116">
        <f t="shared" si="112"/>
        <v>0.60415370169658789</v>
      </c>
      <c r="H303" s="119">
        <f t="shared" si="113"/>
        <v>1.140222543135329e-003</v>
      </c>
      <c r="I303" s="119">
        <f t="shared" si="135"/>
        <v>0.50200722618727922</v>
      </c>
      <c r="K303" s="116">
        <f t="shared" si="114"/>
        <v>2.8106607668819819</v>
      </c>
      <c r="L303" s="116">
        <f t="shared" si="115"/>
        <v>3.6718974903546751</v>
      </c>
      <c r="M303" s="116">
        <f t="shared" si="116"/>
        <v>3.4893668306452605</v>
      </c>
      <c r="N303" s="116">
        <f t="shared" si="117"/>
        <v>3.920112429667427</v>
      </c>
      <c r="O303" s="116">
        <f t="shared" si="118"/>
        <v>0.85381592618452007</v>
      </c>
      <c r="P303" s="116">
        <f t="shared" si="119"/>
        <v>1.4288936111063757</v>
      </c>
      <c r="Q303" s="116">
        <f t="shared" si="120"/>
        <v>2.3041537016965878</v>
      </c>
      <c r="R303" s="116">
        <f t="shared" si="121"/>
        <v>4.2278111092708679</v>
      </c>
      <c r="S303" s="116">
        <f t="shared" si="122"/>
        <v>5.0561205515069805</v>
      </c>
      <c r="T303" s="116">
        <f t="shared" si="123"/>
        <v>4.9065492364107923</v>
      </c>
      <c r="W303" s="116">
        <f t="shared" si="124"/>
        <v>2.8106607668819819</v>
      </c>
      <c r="X303" s="113">
        <v>3.932866777466125</v>
      </c>
      <c r="Y303" s="113">
        <v>1.6886350814639863</v>
      </c>
      <c r="Z303" s="113">
        <v>2.8104804417158338</v>
      </c>
      <c r="AC303" s="115"/>
      <c r="AE303" s="116">
        <f t="shared" si="125"/>
        <v>3.6718974903546751</v>
      </c>
      <c r="AF303" s="113">
        <v>5.9715033503115222</v>
      </c>
      <c r="AG303" s="113">
        <v>1.3195179874197189</v>
      </c>
      <c r="AH303" s="113">
        <v>3.7246711333327833</v>
      </c>
      <c r="AK303" s="115"/>
      <c r="AM303" s="116">
        <f t="shared" si="126"/>
        <v>3.4893668306452605</v>
      </c>
      <c r="AN303" s="113">
        <v>6.4787685049810415</v>
      </c>
      <c r="AO303" s="113">
        <v>2.2604566263894825</v>
      </c>
      <c r="AP303" s="113">
        <v>4.7182770349010381</v>
      </c>
      <c r="AS303" s="115"/>
      <c r="AU303" s="116">
        <f t="shared" si="127"/>
        <v>3.920112429667427</v>
      </c>
      <c r="AV303" s="113">
        <v>4.8921313200877261</v>
      </c>
      <c r="AW303" s="113">
        <v>2.327353087731999</v>
      </c>
      <c r="AX303" s="113">
        <v>4.5408528811825564</v>
      </c>
      <c r="BA303" s="115"/>
      <c r="BC303" s="116">
        <f t="shared" si="128"/>
        <v>0.85381592618452007</v>
      </c>
      <c r="BD303" s="113">
        <v>1.5184011306494201</v>
      </c>
      <c r="BE303" s="113">
        <v>0.4138159651122274</v>
      </c>
      <c r="BF303" s="113">
        <v>0.62923068279191263</v>
      </c>
      <c r="BI303" s="115"/>
      <c r="BK303" s="116">
        <f t="shared" si="129"/>
        <v>1.4288936111063757</v>
      </c>
      <c r="BL303" s="113">
        <v>1.8949348339549312</v>
      </c>
      <c r="BM303" s="113">
        <v>0.63680694935437643</v>
      </c>
      <c r="BN303" s="113">
        <v>1.7549390500098194</v>
      </c>
      <c r="BS303" s="116">
        <f t="shared" si="130"/>
        <v>2.3041537016965878</v>
      </c>
      <c r="BT303" s="113">
        <v>3.9085340742405412</v>
      </c>
      <c r="BU303" s="113">
        <v>0.16493974842746487</v>
      </c>
      <c r="BV303" s="113">
        <v>2.838987282421757</v>
      </c>
      <c r="CA303" s="116">
        <f t="shared" si="131"/>
        <v>4.2278111092708679</v>
      </c>
      <c r="CB303" s="113">
        <v>4.9753703527002351</v>
      </c>
      <c r="CC303" s="113">
        <v>2.466282958995015</v>
      </c>
      <c r="CD303" s="113">
        <v>5.2417800161173549</v>
      </c>
      <c r="CI303" s="116">
        <f t="shared" si="132"/>
        <v>5.0561205515069805</v>
      </c>
      <c r="CJ303" s="113">
        <v>5.8176696779421597</v>
      </c>
      <c r="CK303" s="113">
        <v>2.7326595229129267</v>
      </c>
      <c r="CL303" s="113">
        <v>6.6180324536658546</v>
      </c>
      <c r="CQ303" s="116">
        <f t="shared" si="133"/>
        <v>4.9065492364107923</v>
      </c>
      <c r="CR303" s="113">
        <v>5.0992932782624054</v>
      </c>
      <c r="CS303" s="113">
        <v>2.7821004632485939</v>
      </c>
      <c r="CT303" s="113">
        <v>7.0309980095729907</v>
      </c>
    </row>
    <row r="304" spans="4:105">
      <c r="D304" s="115">
        <f t="shared" si="134"/>
        <v>303</v>
      </c>
      <c r="E304" s="116">
        <f t="shared" si="110"/>
        <v>3.0590868372387696</v>
      </c>
      <c r="F304" s="116">
        <f t="shared" si="111"/>
        <v>1.3590868372387697</v>
      </c>
      <c r="G304" s="116">
        <f t="shared" si="112"/>
        <v>1.3590868372387697</v>
      </c>
      <c r="H304" s="119">
        <f t="shared" si="113"/>
        <v>2.5650119258499499e-003</v>
      </c>
      <c r="I304" s="119">
        <f t="shared" si="135"/>
        <v>0.66648492099181644</v>
      </c>
      <c r="K304" s="116">
        <f t="shared" si="114"/>
        <v>3.4659807439850758</v>
      </c>
      <c r="L304" s="116">
        <f t="shared" si="115"/>
        <v>4.2224215907596863</v>
      </c>
      <c r="M304" s="116">
        <f t="shared" si="116"/>
        <v>4.0279268456707058</v>
      </c>
      <c r="N304" s="116">
        <f t="shared" si="117"/>
        <v>4.4228336925787515</v>
      </c>
      <c r="O304" s="116">
        <f t="shared" si="118"/>
        <v>1.2447422165267827</v>
      </c>
      <c r="P304" s="116">
        <f t="shared" si="119"/>
        <v>1.7282439891596788</v>
      </c>
      <c r="Q304" s="116">
        <f t="shared" si="120"/>
        <v>3.0590868372387696</v>
      </c>
      <c r="R304" s="116">
        <f t="shared" si="121"/>
        <v>4.1127922235249272</v>
      </c>
      <c r="S304" s="116">
        <f t="shared" si="122"/>
        <v>3.736349198809751</v>
      </c>
      <c r="T304" s="116">
        <f t="shared" si="123"/>
        <v>3.5540587257791834</v>
      </c>
      <c r="W304" s="116">
        <f t="shared" si="124"/>
        <v>3.4659807439850758</v>
      </c>
      <c r="X304" s="113">
        <v>4.731111815482353</v>
      </c>
      <c r="Y304" s="113">
        <v>1.9195231608517624</v>
      </c>
      <c r="Z304" s="113">
        <v>3.747307255621112</v>
      </c>
      <c r="AC304" s="115"/>
      <c r="AE304" s="116">
        <f t="shared" si="125"/>
        <v>4.2224215907596863</v>
      </c>
      <c r="AF304" s="113">
        <v>5.3555828695647589</v>
      </c>
      <c r="AG304" s="113">
        <v>1.6255443567711727</v>
      </c>
      <c r="AH304" s="113">
        <v>5.6861375459431258</v>
      </c>
      <c r="AK304" s="115"/>
      <c r="AM304" s="116">
        <f t="shared" si="126"/>
        <v>4.0279268456707058</v>
      </c>
      <c r="AN304" s="113">
        <v>5.6214606853515905</v>
      </c>
      <c r="AO304" s="113">
        <v>2.2744550183772501</v>
      </c>
      <c r="AP304" s="113">
        <v>5.7813986729641611</v>
      </c>
      <c r="AS304" s="115"/>
      <c r="AU304" s="116">
        <f t="shared" si="127"/>
        <v>4.4228336925787515</v>
      </c>
      <c r="AV304" s="113">
        <v>5.6861375459431258</v>
      </c>
      <c r="AW304" s="113">
        <v>1.881560053690053</v>
      </c>
      <c r="AX304" s="113">
        <v>5.7008034781030767</v>
      </c>
      <c r="BA304" s="115"/>
      <c r="BC304" s="116">
        <f t="shared" si="128"/>
        <v>1.2447422165267827</v>
      </c>
      <c r="BD304" s="113">
        <v>1.7409019508611612</v>
      </c>
      <c r="BE304" s="113">
        <v>0.24130370278661253</v>
      </c>
      <c r="BF304" s="113">
        <v>1.7520209959325743</v>
      </c>
      <c r="BI304" s="115"/>
      <c r="BK304" s="116">
        <f t="shared" si="129"/>
        <v>1.7282439891596788</v>
      </c>
      <c r="BL304" s="113">
        <v>2.3237919286779256</v>
      </c>
      <c r="BM304" s="113">
        <v>0.41132639161109191</v>
      </c>
      <c r="BN304" s="113">
        <v>2.4496136471900187</v>
      </c>
      <c r="BS304" s="116">
        <f t="shared" si="130"/>
        <v>3.0590868372387696</v>
      </c>
      <c r="BT304" s="113">
        <v>4.617415596462652</v>
      </c>
      <c r="BU304" s="113">
        <v>0.39665929622332907</v>
      </c>
      <c r="BV304" s="113">
        <v>4.1631856190303278</v>
      </c>
      <c r="CA304" s="116">
        <f t="shared" si="131"/>
        <v>4.1127922235249272</v>
      </c>
      <c r="CB304" s="113">
        <v>5.5177645758484006</v>
      </c>
      <c r="CC304" s="113">
        <v>1.720377563719018</v>
      </c>
      <c r="CD304" s="113">
        <v>5.1002345310073638</v>
      </c>
      <c r="CI304" s="116">
        <f t="shared" si="132"/>
        <v>3.736349198809751</v>
      </c>
      <c r="CJ304" s="113">
        <v>5.1165131426462107</v>
      </c>
      <c r="CK304" s="113">
        <v>1.7577495023932477</v>
      </c>
      <c r="CL304" s="113">
        <v>4.3347849513897945</v>
      </c>
      <c r="CQ304" s="116">
        <f t="shared" si="133"/>
        <v>3.5540587257791834</v>
      </c>
      <c r="CR304" s="113">
        <v>4.3105910901374891</v>
      </c>
      <c r="CS304" s="113">
        <v>1.4560500044770432</v>
      </c>
      <c r="CT304" s="113">
        <v>5.6520674470813237</v>
      </c>
    </row>
    <row r="305" spans="4:98">
      <c r="D305" s="115">
        <f t="shared" si="134"/>
        <v>304</v>
      </c>
      <c r="E305" s="116">
        <f t="shared" si="110"/>
        <v>1.5338166411517784</v>
      </c>
      <c r="F305" s="116">
        <f t="shared" si="111"/>
        <v>-0.16618335884822155</v>
      </c>
      <c r="G305" s="116" t="str">
        <f t="shared" si="112"/>
        <v/>
      </c>
      <c r="H305" s="119" t="str">
        <f t="shared" si="113"/>
        <v/>
      </c>
      <c r="I305" s="119">
        <f t="shared" si="135"/>
        <v>0.33417346982431734</v>
      </c>
      <c r="K305" s="116">
        <f t="shared" si="114"/>
        <v>1.97103259430639</v>
      </c>
      <c r="L305" s="116">
        <f t="shared" si="115"/>
        <v>3.3357057613055008</v>
      </c>
      <c r="M305" s="116">
        <f t="shared" si="116"/>
        <v>3.4684148990299697</v>
      </c>
      <c r="N305" s="116">
        <f t="shared" si="117"/>
        <v>2.8231076467735363</v>
      </c>
      <c r="O305" s="116">
        <f t="shared" si="118"/>
        <v>1.0869020749314189</v>
      </c>
      <c r="P305" s="116">
        <f t="shared" si="119"/>
        <v>1.6040814119764126</v>
      </c>
      <c r="Q305" s="116">
        <f t="shared" si="120"/>
        <v>1.5338166411517784</v>
      </c>
      <c r="R305" s="116">
        <f t="shared" si="121"/>
        <v>3.1475825914718905</v>
      </c>
      <c r="S305" s="116">
        <f t="shared" si="122"/>
        <v>3.5178419422185008</v>
      </c>
      <c r="T305" s="116">
        <f t="shared" si="123"/>
        <v>3.5182574954206958</v>
      </c>
      <c r="W305" s="116">
        <f t="shared" si="124"/>
        <v>1.97103259430639</v>
      </c>
      <c r="X305" s="113">
        <v>2.394431442856789</v>
      </c>
      <c r="Y305" s="113">
        <v>1.4159499776257791</v>
      </c>
      <c r="Z305" s="113">
        <v>2.1027163624366016</v>
      </c>
      <c r="AC305" s="115"/>
      <c r="AE305" s="116">
        <f t="shared" si="125"/>
        <v>3.3357057613055008</v>
      </c>
      <c r="AF305" s="113">
        <v>3.0595759669574432</v>
      </c>
      <c r="AG305" s="113">
        <v>3.2456037924592316</v>
      </c>
      <c r="AH305" s="113">
        <v>3.7019375244998276</v>
      </c>
      <c r="AK305" s="115"/>
      <c r="AM305" s="116">
        <f t="shared" si="126"/>
        <v>3.4684148990299697</v>
      </c>
      <c r="AN305" s="113">
        <v>3.6574748027351385</v>
      </c>
      <c r="AO305" s="113">
        <v>3.3829938318454853</v>
      </c>
      <c r="AP305" s="113">
        <v>3.5538359662144536</v>
      </c>
      <c r="AS305" s="115"/>
      <c r="AU305" s="116">
        <f t="shared" si="127"/>
        <v>2.8231076467735363</v>
      </c>
      <c r="AV305" s="113">
        <v>3.2304500635804496</v>
      </c>
      <c r="AW305" s="113">
        <v>1.6204881581054431</v>
      </c>
      <c r="AX305" s="113">
        <v>3.6183847186347169</v>
      </c>
      <c r="BA305" s="115"/>
      <c r="BC305" s="116">
        <f t="shared" si="128"/>
        <v>1.0869020749314189</v>
      </c>
      <c r="BD305" s="113">
        <v>1.2374266558814733</v>
      </c>
      <c r="BE305" s="113">
        <v>0.66511984523799694</v>
      </c>
      <c r="BF305" s="113">
        <v>1.3581597236747862</v>
      </c>
      <c r="BI305" s="115"/>
      <c r="BK305" s="116">
        <f t="shared" si="129"/>
        <v>1.6040814119764126</v>
      </c>
      <c r="BL305" s="113">
        <v>2.5181699333744172</v>
      </c>
      <c r="BM305" s="113">
        <v>0.93283737481469053</v>
      </c>
      <c r="BN305" s="113">
        <v>1.3612369277401297</v>
      </c>
      <c r="BS305" s="116">
        <f t="shared" si="130"/>
        <v>1.5338166411517784</v>
      </c>
      <c r="BT305" s="113">
        <v>2.394431442856789</v>
      </c>
      <c r="BU305" s="113">
        <v>0</v>
      </c>
      <c r="BV305" s="113">
        <v>2.207018480598546</v>
      </c>
      <c r="CA305" s="116">
        <f t="shared" si="131"/>
        <v>3.1475825914718905</v>
      </c>
      <c r="CB305" s="113">
        <v>2.9364986693678761</v>
      </c>
      <c r="CC305" s="113">
        <v>2.6854074089215372</v>
      </c>
      <c r="CD305" s="113">
        <v>3.8208416961262581</v>
      </c>
      <c r="CI305" s="116">
        <f t="shared" si="132"/>
        <v>3.5178419422185008</v>
      </c>
      <c r="CJ305" s="113">
        <v>3.5113587647613578</v>
      </c>
      <c r="CK305" s="113">
        <v>3.6932520515969438</v>
      </c>
      <c r="CL305" s="113">
        <v>3.3489150102971994</v>
      </c>
      <c r="CQ305" s="116">
        <f t="shared" si="133"/>
        <v>3.5182574954206958</v>
      </c>
      <c r="CR305" s="113">
        <v>3.5648287272961303</v>
      </c>
      <c r="CS305" s="113">
        <v>3.3182646859680074</v>
      </c>
      <c r="CT305" s="113">
        <v>3.7182503048733841</v>
      </c>
    </row>
    <row r="306" spans="4:98">
      <c r="D306" s="115">
        <f t="shared" si="134"/>
        <v>305</v>
      </c>
      <c r="E306" s="116">
        <f t="shared" si="110"/>
        <v>2.0341172955125173</v>
      </c>
      <c r="F306" s="116">
        <f t="shared" si="111"/>
        <v>0.33411729551251734</v>
      </c>
      <c r="G306" s="116">
        <f t="shared" si="112"/>
        <v>0.33411729551251734</v>
      </c>
      <c r="H306" s="119">
        <f t="shared" si="113"/>
        <v>6.305813757739861e-004</v>
      </c>
      <c r="I306" s="119">
        <f t="shared" ref="I306:I335" si="136">E306/MAX(E$306:E$335)</f>
        <v>0.61345002346505317</v>
      </c>
      <c r="K306" s="116">
        <f t="shared" si="114"/>
        <v>3.6206987583295938</v>
      </c>
      <c r="L306" s="116">
        <f t="shared" si="115"/>
        <v>4.3387429355831033</v>
      </c>
      <c r="M306" s="116">
        <f t="shared" si="116"/>
        <v>5.519235013940234</v>
      </c>
      <c r="N306" s="116">
        <f t="shared" si="117"/>
        <v>4.374689495837714</v>
      </c>
      <c r="O306" s="116">
        <f t="shared" si="118"/>
        <v>1.5386395619329931</v>
      </c>
      <c r="P306" s="116">
        <f t="shared" si="119"/>
        <v>1.8232900018312612</v>
      </c>
      <c r="Q306" s="116">
        <f t="shared" si="120"/>
        <v>2.0341172955125173</v>
      </c>
      <c r="R306" s="116">
        <f t="shared" si="121"/>
        <v>4.4598889147049752</v>
      </c>
      <c r="S306" s="116">
        <f t="shared" si="122"/>
        <v>4.1692850582341059</v>
      </c>
      <c r="T306" s="116">
        <f t="shared" si="123"/>
        <v>4.4049414252885359</v>
      </c>
      <c r="W306" s="116">
        <f t="shared" si="124"/>
        <v>3.6206987583295938</v>
      </c>
      <c r="X306" s="113">
        <v>3.6005074598545743</v>
      </c>
      <c r="Y306" s="113">
        <v>3.7922674659422668</v>
      </c>
      <c r="Z306" s="113">
        <v>3.4693213491919397</v>
      </c>
      <c r="AC306" s="115"/>
      <c r="AE306" s="116">
        <f t="shared" si="125"/>
        <v>4.3387429355831033</v>
      </c>
      <c r="AF306" s="113">
        <v>2.612479448568175</v>
      </c>
      <c r="AG306" s="113">
        <v>5.7126858827780547</v>
      </c>
      <c r="AH306" s="113">
        <v>4.6910634754030784</v>
      </c>
      <c r="AK306" s="115"/>
      <c r="AM306" s="116">
        <f t="shared" si="126"/>
        <v>5.519235013940234</v>
      </c>
      <c r="AN306" s="113">
        <v>3.4693213491919397</v>
      </c>
      <c r="AO306" s="113">
        <v>6.7650943375453894</v>
      </c>
      <c r="AP306" s="113">
        <v>4.2733756903350786</v>
      </c>
      <c r="AS306" s="115"/>
      <c r="AU306" s="116">
        <f t="shared" si="127"/>
        <v>4.374689495837714</v>
      </c>
      <c r="AV306" s="113">
        <v>4.1756056249663578</v>
      </c>
      <c r="AW306" s="113">
        <v>4.7478708260497804</v>
      </c>
      <c r="AX306" s="113">
        <v>4.200592036497004</v>
      </c>
      <c r="BA306" s="115"/>
      <c r="BC306" s="116">
        <f t="shared" si="128"/>
        <v>1.5386395619329931</v>
      </c>
      <c r="BD306" s="113">
        <v>1.2852638474546159</v>
      </c>
      <c r="BE306" s="113">
        <v>1.5398060016243944</v>
      </c>
      <c r="BF306" s="113">
        <v>1.7908488367199691</v>
      </c>
      <c r="BI306" s="115"/>
      <c r="BK306" s="116">
        <f t="shared" si="129"/>
        <v>1.8232900018312612</v>
      </c>
      <c r="BL306" s="113">
        <v>1.7657900966025488</v>
      </c>
      <c r="BM306" s="113">
        <v>2.2744550183772501</v>
      </c>
      <c r="BN306" s="113">
        <v>1.4296248905139852</v>
      </c>
      <c r="BS306" s="116">
        <f t="shared" si="130"/>
        <v>2.0341172955125173</v>
      </c>
      <c r="BT306" s="113">
        <v>1.6074166764213196</v>
      </c>
      <c r="BU306" s="113">
        <v>1.65023258576668</v>
      </c>
      <c r="BV306" s="113">
        <v>2.8447026243495519</v>
      </c>
      <c r="CA306" s="116">
        <f t="shared" si="131"/>
        <v>4.4598889147049752</v>
      </c>
      <c r="CB306" s="113">
        <v>3.7631201073801059</v>
      </c>
      <c r="CC306" s="113">
        <v>4.8686758106850396</v>
      </c>
      <c r="CD306" s="113">
        <v>4.7478708260497804</v>
      </c>
      <c r="CI306" s="116">
        <f t="shared" si="132"/>
        <v>4.1692850582341059</v>
      </c>
      <c r="CJ306" s="113">
        <v>3.8856399110949726</v>
      </c>
      <c r="CK306" s="113">
        <v>4.0183666001876199</v>
      </c>
      <c r="CL306" s="113">
        <v>4.6038486634197247</v>
      </c>
      <c r="CQ306" s="116">
        <f t="shared" si="133"/>
        <v>4.4049414252885359</v>
      </c>
      <c r="CR306" s="113">
        <v>4.0638608919279315</v>
      </c>
      <c r="CS306" s="113">
        <v>4.8771610340443505</v>
      </c>
      <c r="CT306" s="113">
        <v>3.9327218165327213</v>
      </c>
    </row>
    <row r="307" spans="4:98">
      <c r="D307" s="115">
        <f t="shared" si="134"/>
        <v>306</v>
      </c>
      <c r="E307" s="116">
        <f t="shared" si="110"/>
        <v>2.5986799412027435</v>
      </c>
      <c r="F307" s="116">
        <f t="shared" si="111"/>
        <v>0.89867994120274353</v>
      </c>
      <c r="G307" s="116">
        <f t="shared" si="112"/>
        <v>0.89867994120274353</v>
      </c>
      <c r="H307" s="119">
        <f t="shared" si="113"/>
        <v>1.6960835051500066e-003</v>
      </c>
      <c r="I307" s="119">
        <f t="shared" si="136"/>
        <v>0.7837110841276832</v>
      </c>
      <c r="K307" s="116">
        <f t="shared" si="114"/>
        <v>3.2653539934638811</v>
      </c>
      <c r="L307" s="116">
        <f t="shared" si="115"/>
        <v>4.3282042581655586</v>
      </c>
      <c r="M307" s="116">
        <f t="shared" si="116"/>
        <v>4.5457070550777203</v>
      </c>
      <c r="N307" s="116">
        <f t="shared" si="117"/>
        <v>4.2665018243794668</v>
      </c>
      <c r="O307" s="116">
        <f t="shared" si="118"/>
        <v>1.9720198278290664</v>
      </c>
      <c r="P307" s="116">
        <f t="shared" si="119"/>
        <v>1.8912536065038523</v>
      </c>
      <c r="Q307" s="116">
        <f t="shared" si="120"/>
        <v>2.5986799412027435</v>
      </c>
      <c r="R307" s="116">
        <f t="shared" si="121"/>
        <v>4.4793574429131491</v>
      </c>
      <c r="S307" s="116">
        <f t="shared" si="122"/>
        <v>3.8483255571517638</v>
      </c>
      <c r="T307" s="116">
        <f t="shared" si="123"/>
        <v>3.8786947158831389</v>
      </c>
      <c r="W307" s="116">
        <f t="shared" si="124"/>
        <v>3.2653539934638811</v>
      </c>
      <c r="X307" s="113">
        <v>3.0970770353691894</v>
      </c>
      <c r="Y307" s="113">
        <v>2.6745721799598048</v>
      </c>
      <c r="Z307" s="113">
        <v>4.0244127650626496</v>
      </c>
      <c r="AC307" s="115"/>
      <c r="AE307" s="116">
        <f t="shared" si="125"/>
        <v>4.3282042581655586</v>
      </c>
      <c r="AF307" s="113">
        <v>3.0796120032487888</v>
      </c>
      <c r="AG307" s="113">
        <v>4.123602098283726</v>
      </c>
      <c r="AH307" s="113">
        <v>5.7813986729641611</v>
      </c>
      <c r="AK307" s="115"/>
      <c r="AM307" s="116">
        <f t="shared" si="126"/>
        <v>4.5457070550777203</v>
      </c>
      <c r="AN307" s="113">
        <v>3.951952290653364</v>
      </c>
      <c r="AO307" s="113">
        <v>4.0512203952636074</v>
      </c>
      <c r="AP307" s="113">
        <v>5.0401937148918332</v>
      </c>
      <c r="AS307" s="115"/>
      <c r="AU307" s="116">
        <f t="shared" si="127"/>
        <v>4.2665018243794668</v>
      </c>
      <c r="AV307" s="113">
        <v>4.3897909785707796</v>
      </c>
      <c r="AW307" s="113">
        <v>3.6090378814281867</v>
      </c>
      <c r="AX307" s="113">
        <v>4.8006766131394327</v>
      </c>
      <c r="BA307" s="115"/>
      <c r="BC307" s="116">
        <f t="shared" si="128"/>
        <v>1.9720198278290664</v>
      </c>
      <c r="BD307" s="113">
        <v>2.5700399775999827</v>
      </c>
      <c r="BE307" s="113">
        <v>1.1627638899065322</v>
      </c>
      <c r="BF307" s="113">
        <v>2.1832556159806837</v>
      </c>
      <c r="BI307" s="115"/>
      <c r="BK307" s="116">
        <f t="shared" si="129"/>
        <v>1.8912536065038523</v>
      </c>
      <c r="BL307" s="113">
        <v>2.436489118520714</v>
      </c>
      <c r="BM307" s="113">
        <v>1.5357255413156805</v>
      </c>
      <c r="BN307" s="113">
        <v>1.7015461596751622</v>
      </c>
      <c r="BS307" s="116">
        <f t="shared" si="130"/>
        <v>2.5986799412027435</v>
      </c>
      <c r="BT307" s="113">
        <v>1.744145834859798</v>
      </c>
      <c r="BU307" s="113">
        <v>1.7616051754329904</v>
      </c>
      <c r="BV307" s="113">
        <v>4.2902888133154429</v>
      </c>
      <c r="CA307" s="116">
        <f t="shared" si="131"/>
        <v>4.4793574429131491</v>
      </c>
      <c r="CB307" s="113">
        <v>4.6910634754030784</v>
      </c>
      <c r="CC307" s="113">
        <v>2.6082191842955567</v>
      </c>
      <c r="CD307" s="113">
        <v>6.138789669040813</v>
      </c>
      <c r="CI307" s="116">
        <f t="shared" si="132"/>
        <v>3.8483255571517638</v>
      </c>
      <c r="CJ307" s="113">
        <v>3.9425931795686275</v>
      </c>
      <c r="CK307" s="113">
        <v>2.686001492070504</v>
      </c>
      <c r="CL307" s="113">
        <v>4.91638199981616</v>
      </c>
      <c r="CQ307" s="116">
        <f t="shared" si="133"/>
        <v>3.8786947158831389</v>
      </c>
      <c r="CR307" s="113">
        <v>3.110157994953918</v>
      </c>
      <c r="CS307" s="113">
        <v>3.0789275004003418</v>
      </c>
      <c r="CT307" s="113">
        <v>4.6784619313659359</v>
      </c>
    </row>
    <row r="308" spans="4:98">
      <c r="D308" s="115">
        <f t="shared" si="134"/>
        <v>307</v>
      </c>
      <c r="E308" s="116">
        <f t="shared" si="110"/>
        <v>2.5369035727728515</v>
      </c>
      <c r="F308" s="116">
        <f t="shared" si="111"/>
        <v>0.83690357277285155</v>
      </c>
      <c r="G308" s="116">
        <f t="shared" si="112"/>
        <v>0.83690357277285155</v>
      </c>
      <c r="H308" s="119">
        <f t="shared" si="113"/>
        <v>1.5794926314716862e-003</v>
      </c>
      <c r="I308" s="119">
        <f t="shared" si="136"/>
        <v>0.76508053870805215</v>
      </c>
      <c r="K308" s="116">
        <f t="shared" si="114"/>
        <v>3.3951082032172049</v>
      </c>
      <c r="L308" s="116">
        <f t="shared" si="115"/>
        <v>4.2407431964816178</v>
      </c>
      <c r="M308" s="116">
        <f t="shared" si="116"/>
        <v>3.0938782502688813</v>
      </c>
      <c r="N308" s="116">
        <f t="shared" si="117"/>
        <v>4.4360572803399183</v>
      </c>
      <c r="O308" s="116">
        <f t="shared" si="118"/>
        <v>2.2448548889544688</v>
      </c>
      <c r="P308" s="116">
        <f t="shared" si="119"/>
        <v>2.5505408603886761</v>
      </c>
      <c r="Q308" s="116">
        <f t="shared" si="120"/>
        <v>2.5369035727728515</v>
      </c>
      <c r="R308" s="116">
        <f t="shared" si="121"/>
        <v>3.4872526019517074</v>
      </c>
      <c r="S308" s="116">
        <f t="shared" si="122"/>
        <v>3.0508701351796845</v>
      </c>
      <c r="T308" s="116">
        <f t="shared" si="123"/>
        <v>2.8471575167625014</v>
      </c>
      <c r="W308" s="116">
        <f t="shared" si="124"/>
        <v>3.3951082032172049</v>
      </c>
      <c r="X308" s="113">
        <v>6.0224580893910726</v>
      </c>
      <c r="Y308" s="113">
        <v>0.48902267965768131</v>
      </c>
      <c r="Z308" s="113">
        <v>3.67384384060286</v>
      </c>
      <c r="AC308" s="115"/>
      <c r="AE308" s="116">
        <f t="shared" si="125"/>
        <v>4.2407431964816178</v>
      </c>
      <c r="AF308" s="113">
        <v>5.8628011113608114</v>
      </c>
      <c r="AG308" s="113">
        <v>0.78663887645876618</v>
      </c>
      <c r="AH308" s="113">
        <v>6.0727896016252778</v>
      </c>
      <c r="AK308" s="115"/>
      <c r="AM308" s="116">
        <f t="shared" si="126"/>
        <v>3.0938782502688813</v>
      </c>
      <c r="AN308" s="113">
        <v>7.0502703595227674</v>
      </c>
      <c r="AO308" s="113">
        <v>1.147798380413209</v>
      </c>
      <c r="AP308" s="113">
        <v>5.0399581201245534</v>
      </c>
      <c r="AS308" s="115"/>
      <c r="AU308" s="116">
        <f t="shared" si="127"/>
        <v>4.4360572803399183</v>
      </c>
      <c r="AV308" s="113">
        <v>8.0541961120908869</v>
      </c>
      <c r="AW308" s="113">
        <v>0.69147024546802605</v>
      </c>
      <c r="AX308" s="113">
        <v>4.5625054834608427</v>
      </c>
      <c r="BA308" s="115"/>
      <c r="BC308" s="116">
        <f t="shared" si="128"/>
        <v>2.2448548889544688</v>
      </c>
      <c r="BD308" s="113">
        <v>3.7753840967514756</v>
      </c>
      <c r="BE308" s="113">
        <v>0.27754570793535521</v>
      </c>
      <c r="BF308" s="113">
        <v>2.6816348621765758</v>
      </c>
      <c r="BI308" s="115"/>
      <c r="BK308" s="116">
        <f t="shared" si="129"/>
        <v>2.5505408603886761</v>
      </c>
      <c r="BL308" s="113">
        <v>5.0586726895110248</v>
      </c>
      <c r="BM308" s="113">
        <v>0.46091081248276505</v>
      </c>
      <c r="BN308" s="113">
        <v>2.1320390791722383</v>
      </c>
      <c r="BS308" s="116">
        <f t="shared" si="130"/>
        <v>2.5369035727728515</v>
      </c>
      <c r="BT308" s="113">
        <v>3.3879657891900545</v>
      </c>
      <c r="BU308" s="113">
        <v>0</v>
      </c>
      <c r="BV308" s="113">
        <v>4.2227449291284991</v>
      </c>
      <c r="CA308" s="116">
        <f t="shared" si="131"/>
        <v>3.4872526019517074</v>
      </c>
      <c r="CB308" s="113">
        <v>5.4529585507012914</v>
      </c>
      <c r="CC308" s="113">
        <v>0.36860769331758969</v>
      </c>
      <c r="CD308" s="113">
        <v>4.6401915618362413</v>
      </c>
      <c r="CI308" s="116">
        <f t="shared" si="132"/>
        <v>3.0508701351796845</v>
      </c>
      <c r="CJ308" s="113">
        <v>4.7965141588084137</v>
      </c>
      <c r="CK308" s="113">
        <v>0.90560993103667331</v>
      </c>
      <c r="CL308" s="113">
        <v>3.4504863156939676</v>
      </c>
      <c r="CQ308" s="116">
        <f t="shared" si="133"/>
        <v>2.8471575167625014</v>
      </c>
      <c r="CR308" s="113">
        <v>4.6479334642781476</v>
      </c>
      <c r="CS308" s="113">
        <v>1.3668433102460265</v>
      </c>
      <c r="CT308" s="113">
        <v>4.3274717232789763</v>
      </c>
    </row>
    <row r="309" spans="4:98">
      <c r="D309" s="115">
        <f t="shared" si="134"/>
        <v>308</v>
      </c>
      <c r="E309" s="116">
        <f t="shared" si="110"/>
        <v>2.5521461125969442</v>
      </c>
      <c r="F309" s="116">
        <f t="shared" si="111"/>
        <v>0.85214611259694428</v>
      </c>
      <c r="G309" s="116">
        <f t="shared" si="112"/>
        <v>0.85214611259694428</v>
      </c>
      <c r="H309" s="119">
        <f t="shared" si="113"/>
        <v>1.6082599591786294e-003</v>
      </c>
      <c r="I309" s="119">
        <f t="shared" si="136"/>
        <v>0.76967739083323938</v>
      </c>
      <c r="K309" s="116">
        <f t="shared" si="114"/>
        <v>3.3603539409127947</v>
      </c>
      <c r="L309" s="116">
        <f t="shared" si="115"/>
        <v>4.2023567265767729</v>
      </c>
      <c r="M309" s="116">
        <f t="shared" si="116"/>
        <v>5.0820612936260812</v>
      </c>
      <c r="N309" s="116">
        <f t="shared" si="117"/>
        <v>4.6838590053791105</v>
      </c>
      <c r="O309" s="116">
        <f t="shared" si="118"/>
        <v>1.5446088148362171</v>
      </c>
      <c r="P309" s="116">
        <f t="shared" si="119"/>
        <v>1.9826329302453323</v>
      </c>
      <c r="Q309" s="116">
        <f t="shared" si="120"/>
        <v>2.5521461125969442</v>
      </c>
      <c r="R309" s="116">
        <f t="shared" si="121"/>
        <v>4.2624492066815636</v>
      </c>
      <c r="S309" s="116">
        <f t="shared" si="122"/>
        <v>3.3828684670356197</v>
      </c>
      <c r="T309" s="116">
        <f t="shared" si="123"/>
        <v>3.8100388667181759</v>
      </c>
      <c r="W309" s="116">
        <f t="shared" si="124"/>
        <v>3.3603539409127947</v>
      </c>
      <c r="X309" s="113">
        <v>3.4523800533181737</v>
      </c>
      <c r="Y309" s="113">
        <v>4.0663469687904055</v>
      </c>
      <c r="Z309" s="113">
        <v>2.5623348006298041</v>
      </c>
      <c r="AC309" s="115"/>
      <c r="AE309" s="116">
        <f t="shared" si="125"/>
        <v>4.2023567265767729</v>
      </c>
      <c r="AF309" s="113">
        <v>4.5333271202545751</v>
      </c>
      <c r="AG309" s="113">
        <v>3.9099490084523136</v>
      </c>
      <c r="AH309" s="113">
        <v>4.1637940510234319</v>
      </c>
      <c r="AK309" s="115"/>
      <c r="AM309" s="116">
        <f t="shared" si="126"/>
        <v>5.0820612936260812</v>
      </c>
      <c r="AN309" s="113">
        <v>5.4485443134401654</v>
      </c>
      <c r="AO309" s="113">
        <v>6.4925057236686241</v>
      </c>
      <c r="AP309" s="113">
        <v>3.6716168635835373</v>
      </c>
      <c r="AS309" s="115"/>
      <c r="AU309" s="116">
        <f t="shared" si="127"/>
        <v>4.6838590053791105</v>
      </c>
      <c r="AV309" s="113">
        <v>5.0932044669114589</v>
      </c>
      <c r="AW309" s="113">
        <v>5.453647361259768</v>
      </c>
      <c r="AX309" s="113">
        <v>3.5047251879661032</v>
      </c>
      <c r="BA309" s="115"/>
      <c r="BC309" s="116">
        <f t="shared" si="128"/>
        <v>1.5446088148362171</v>
      </c>
      <c r="BD309" s="113">
        <v>1.8721844779395729</v>
      </c>
      <c r="BE309" s="113">
        <v>0.62968097136514434</v>
      </c>
      <c r="BF309" s="113">
        <v>2.1319609952039342</v>
      </c>
      <c r="BI309" s="115"/>
      <c r="BK309" s="116">
        <f t="shared" si="129"/>
        <v>1.9826329302453323</v>
      </c>
      <c r="BL309" s="113">
        <v>2.0807103285481641</v>
      </c>
      <c r="BM309" s="113">
        <v>2.0574106912882382</v>
      </c>
      <c r="BN309" s="113">
        <v>1.8097777708995941</v>
      </c>
      <c r="BS309" s="116">
        <f t="shared" si="130"/>
        <v>2.5521461125969442</v>
      </c>
      <c r="BT309" s="113">
        <v>4.480857979251363</v>
      </c>
      <c r="BU309" s="113">
        <v>1.4243612478149341</v>
      </c>
      <c r="BV309" s="113">
        <v>1.7512191107245352</v>
      </c>
      <c r="CA309" s="116">
        <f t="shared" si="131"/>
        <v>4.2624492066815636</v>
      </c>
      <c r="CB309" s="113">
        <v>5.3209587619039755</v>
      </c>
      <c r="CC309" s="113">
        <v>4.4756790148692289</v>
      </c>
      <c r="CD309" s="113">
        <v>2.9907098432714863</v>
      </c>
      <c r="CI309" s="116">
        <f t="shared" si="132"/>
        <v>3.3828684670356197</v>
      </c>
      <c r="CJ309" s="113">
        <v>4.2232061746504375</v>
      </c>
      <c r="CK309" s="113">
        <v>2.722480725669167</v>
      </c>
      <c r="CL309" s="113">
        <v>3.2029185007872556</v>
      </c>
      <c r="CQ309" s="116">
        <f t="shared" si="133"/>
        <v>3.8100388667181759</v>
      </c>
      <c r="CR309" s="113">
        <v>4.8264929307136333</v>
      </c>
      <c r="CS309" s="113">
        <v>3.6400342999714987</v>
      </c>
      <c r="CT309" s="113">
        <v>3.9800434334648527</v>
      </c>
    </row>
    <row r="310" spans="4:98">
      <c r="D310" s="115">
        <f t="shared" si="134"/>
        <v>309</v>
      </c>
      <c r="E310" s="116">
        <f t="shared" si="110"/>
        <v>2.7013300555182487</v>
      </c>
      <c r="F310" s="116">
        <f t="shared" si="111"/>
        <v>1.0013300555182487</v>
      </c>
      <c r="G310" s="116">
        <f t="shared" si="112"/>
        <v>1.0013300555182487</v>
      </c>
      <c r="H310" s="119">
        <f t="shared" si="113"/>
        <v>1.8898156201221966e-003</v>
      </c>
      <c r="I310" s="119">
        <f t="shared" si="136"/>
        <v>0.814668352508645</v>
      </c>
      <c r="K310" s="116">
        <f t="shared" si="114"/>
        <v>2.9873626473235646</v>
      </c>
      <c r="L310" s="116">
        <f t="shared" si="115"/>
        <v>4.1696234062875526</v>
      </c>
      <c r="M310" s="116">
        <f t="shared" si="116"/>
        <v>4.4054321793732232</v>
      </c>
      <c r="N310" s="116">
        <f t="shared" si="117"/>
        <v>4.3350356808017523</v>
      </c>
      <c r="O310" s="116">
        <f t="shared" si="118"/>
        <v>1.4694092198530073</v>
      </c>
      <c r="P310" s="116">
        <f t="shared" si="119"/>
        <v>1.8533173627469344</v>
      </c>
      <c r="Q310" s="116">
        <f t="shared" si="120"/>
        <v>2.7013300555182487</v>
      </c>
      <c r="R310" s="116">
        <f t="shared" si="121"/>
        <v>3.9600110865822664</v>
      </c>
      <c r="S310" s="116">
        <f t="shared" si="122"/>
        <v>4.032895270967515</v>
      </c>
      <c r="T310" s="116">
        <f t="shared" si="123"/>
        <v>4.0200472038253663</v>
      </c>
      <c r="W310" s="116">
        <f t="shared" si="124"/>
        <v>2.9873626473235646</v>
      </c>
      <c r="X310" s="113">
        <v>2.3969548558826808</v>
      </c>
      <c r="Y310" s="113">
        <v>3.6654240873633115</v>
      </c>
      <c r="Z310" s="113">
        <v>2.8997089987247016</v>
      </c>
      <c r="AC310" s="115"/>
      <c r="AE310" s="116">
        <f t="shared" si="125"/>
        <v>4.1696234062875526</v>
      </c>
      <c r="AF310" s="113">
        <v>3.4030923193503244</v>
      </c>
      <c r="AG310" s="113">
        <v>4.3506131806576098</v>
      </c>
      <c r="AH310" s="113">
        <v>4.755164718854723</v>
      </c>
      <c r="AK310" s="115"/>
      <c r="AM310" s="116">
        <f t="shared" si="126"/>
        <v>4.4054321793732232</v>
      </c>
      <c r="AN310" s="113">
        <v>4.127422888682128</v>
      </c>
      <c r="AO310" s="113">
        <v>4.1977681866661083</v>
      </c>
      <c r="AP310" s="113">
        <v>4.613096172080339</v>
      </c>
      <c r="AS310" s="115"/>
      <c r="AU310" s="116">
        <f t="shared" si="127"/>
        <v>4.3350356808017523</v>
      </c>
      <c r="AV310" s="113">
        <v>4.1799671177090802</v>
      </c>
      <c r="AW310" s="113">
        <v>4.0751889971473449</v>
      </c>
      <c r="AX310" s="113">
        <v>4.7499509275488307</v>
      </c>
      <c r="BA310" s="115"/>
      <c r="BC310" s="116">
        <f t="shared" si="128"/>
        <v>1.4694092198530073</v>
      </c>
      <c r="BD310" s="113">
        <v>1.0786811705004216</v>
      </c>
      <c r="BE310" s="113">
        <v>1.2400947259996984</v>
      </c>
      <c r="BF310" s="113">
        <v>2.0894517630589018</v>
      </c>
      <c r="BI310" s="115"/>
      <c r="BK310" s="116">
        <f t="shared" si="129"/>
        <v>1.8533173627469344</v>
      </c>
      <c r="BL310" s="113">
        <v>1.6089809173059455</v>
      </c>
      <c r="BM310" s="113">
        <v>1.873653627810556</v>
      </c>
      <c r="BN310" s="113">
        <v>2.0773175431243018</v>
      </c>
      <c r="BS310" s="116">
        <f t="shared" si="130"/>
        <v>2.7013300555182487</v>
      </c>
      <c r="BT310" s="113">
        <v>2.7579956413148379</v>
      </c>
      <c r="BU310" s="113">
        <v>2.4291158406501112</v>
      </c>
      <c r="BV310" s="113">
        <v>2.9168786845897974</v>
      </c>
      <c r="CA310" s="116">
        <f t="shared" si="131"/>
        <v>3.9600110865822664</v>
      </c>
      <c r="CB310" s="113">
        <v>4.1472791862049281</v>
      </c>
      <c r="CC310" s="113">
        <v>4.2713853445188317</v>
      </c>
      <c r="CD310" s="113">
        <v>3.4613687290230404</v>
      </c>
      <c r="CI310" s="116">
        <f t="shared" si="132"/>
        <v>4.032895270967515</v>
      </c>
      <c r="CJ310" s="113">
        <v>4.1799671177090802</v>
      </c>
      <c r="CK310" s="113">
        <v>3.5024382214490704</v>
      </c>
      <c r="CL310" s="113">
        <v>4.4162804737443944</v>
      </c>
      <c r="CQ310" s="116">
        <f t="shared" si="133"/>
        <v>4.0200472038253663</v>
      </c>
      <c r="CR310" s="113">
        <v>3.2544000598966396</v>
      </c>
      <c r="CS310" s="113">
        <v>3.2072460764428974</v>
      </c>
      <c r="CT310" s="113">
        <v>4.8328483312078356</v>
      </c>
    </row>
    <row r="311" spans="4:98">
      <c r="D311" s="115">
        <f t="shared" si="134"/>
        <v>310</v>
      </c>
      <c r="E311" s="116">
        <f t="shared" si="110"/>
        <v>2.1020071376458436</v>
      </c>
      <c r="F311" s="116">
        <f t="shared" si="111"/>
        <v>0.40200713764584362</v>
      </c>
      <c r="G311" s="116">
        <f t="shared" si="112"/>
        <v>0.40200713764584362</v>
      </c>
      <c r="H311" s="119">
        <f t="shared" si="113"/>
        <v>7.5871024138042932e-004</v>
      </c>
      <c r="I311" s="119">
        <f t="shared" si="136"/>
        <v>0.63392427307770116</v>
      </c>
      <c r="K311" s="116">
        <f t="shared" si="114"/>
        <v>3.2403603718989333</v>
      </c>
      <c r="L311" s="116">
        <f t="shared" si="115"/>
        <v>4.3665460549665367</v>
      </c>
      <c r="M311" s="116">
        <f t="shared" si="116"/>
        <v>4.422703939926147</v>
      </c>
      <c r="N311" s="116">
        <f t="shared" si="117"/>
        <v>4.292767291706423</v>
      </c>
      <c r="O311" s="116">
        <f t="shared" si="118"/>
        <v>1.2431941073475683</v>
      </c>
      <c r="P311" s="116">
        <f t="shared" si="119"/>
        <v>1.5965981577858024</v>
      </c>
      <c r="Q311" s="116">
        <f t="shared" si="120"/>
        <v>2.1020071376458436</v>
      </c>
      <c r="R311" s="116">
        <f t="shared" si="121"/>
        <v>3.9148528431036458</v>
      </c>
      <c r="S311" s="116">
        <f t="shared" si="122"/>
        <v>3.8693250914968096</v>
      </c>
      <c r="T311" s="116">
        <f t="shared" si="123"/>
        <v>2.8991864923954727</v>
      </c>
      <c r="W311" s="116">
        <f t="shared" si="124"/>
        <v>3.2403603718989333</v>
      </c>
      <c r="X311" s="113">
        <v>3.1535023356850385</v>
      </c>
      <c r="Y311" s="113">
        <v>3.146211796431325</v>
      </c>
      <c r="Z311" s="113">
        <v>3.4213669835804361</v>
      </c>
      <c r="AC311" s="115"/>
      <c r="AE311" s="116">
        <f t="shared" si="125"/>
        <v>4.3665460549665367</v>
      </c>
      <c r="AF311" s="113">
        <v>3.9761551189072217</v>
      </c>
      <c r="AG311" s="113">
        <v>4.1472791862049281</v>
      </c>
      <c r="AH311" s="113">
        <v>4.9762038597874607</v>
      </c>
      <c r="AK311" s="115"/>
      <c r="AM311" s="116">
        <f t="shared" si="126"/>
        <v>4.422703939926147</v>
      </c>
      <c r="AN311" s="113">
        <v>4.1883423854064015</v>
      </c>
      <c r="AO311" s="113">
        <v>4.5817801092041384</v>
      </c>
      <c r="AP311" s="113">
        <v>4.2636277706481556</v>
      </c>
      <c r="AS311" s="115"/>
      <c r="AU311" s="116">
        <f t="shared" si="127"/>
        <v>4.292767291706423</v>
      </c>
      <c r="AV311" s="113">
        <v>3.884497309760393</v>
      </c>
      <c r="AW311" s="113">
        <v>4.2509527211376943</v>
      </c>
      <c r="AX311" s="113">
        <v>4.7428518442211827</v>
      </c>
      <c r="BA311" s="115"/>
      <c r="BC311" s="116">
        <f t="shared" si="128"/>
        <v>1.2431941073475683</v>
      </c>
      <c r="BD311" s="113">
        <v>1.3928824285599761</v>
      </c>
      <c r="BE311" s="113">
        <v>0.81621323836218096</v>
      </c>
      <c r="BF311" s="113">
        <v>1.5204866551205476</v>
      </c>
      <c r="BI311" s="115"/>
      <c r="BK311" s="116">
        <f t="shared" si="129"/>
        <v>1.5965981577858024</v>
      </c>
      <c r="BL311" s="113">
        <v>1.8149825703201732</v>
      </c>
      <c r="BM311" s="113">
        <v>1.2065185139330628</v>
      </c>
      <c r="BN311" s="113">
        <v>1.7682933891041708</v>
      </c>
      <c r="BS311" s="116">
        <f t="shared" si="130"/>
        <v>2.1020071376458436</v>
      </c>
      <c r="BT311" s="113">
        <v>2.5428156377428972</v>
      </c>
      <c r="BU311" s="113">
        <v>1.7824143636480652</v>
      </c>
      <c r="BV311" s="113">
        <v>1.9807914115465683</v>
      </c>
      <c r="CA311" s="116">
        <f t="shared" si="131"/>
        <v>3.9148528431036458</v>
      </c>
      <c r="CB311" s="113">
        <v>4.1481973123448856</v>
      </c>
      <c r="CC311" s="113">
        <v>3.9585539622591561</v>
      </c>
      <c r="CD311" s="113">
        <v>3.6378072547068965</v>
      </c>
      <c r="CI311" s="116">
        <f t="shared" si="132"/>
        <v>3.8693250914968096</v>
      </c>
      <c r="CJ311" s="113">
        <v>3.4693213491919397</v>
      </c>
      <c r="CK311" s="113">
        <v>3.8181500910034494</v>
      </c>
      <c r="CL311" s="113">
        <v>4.3205038342950379</v>
      </c>
      <c r="CQ311" s="116">
        <f t="shared" si="133"/>
        <v>2.8991864923954727</v>
      </c>
      <c r="CR311" s="113">
        <v>4.4067565981059227</v>
      </c>
      <c r="CS311" s="113">
        <v>2.4166084570258288</v>
      </c>
      <c r="CT311" s="113">
        <v>3.3817645277651165</v>
      </c>
    </row>
    <row r="312" spans="4:98">
      <c r="D312" s="115">
        <f t="shared" si="134"/>
        <v>311</v>
      </c>
      <c r="E312" s="116">
        <f t="shared" si="110"/>
        <v>3.0120331180769786</v>
      </c>
      <c r="F312" s="116">
        <f t="shared" si="111"/>
        <v>1.3120331180769786</v>
      </c>
      <c r="G312" s="116">
        <f t="shared" si="112"/>
        <v>1.3120331180769786</v>
      </c>
      <c r="H312" s="119">
        <f t="shared" si="113"/>
        <v>2.4762071876252767e-003</v>
      </c>
      <c r="I312" s="119">
        <f t="shared" si="136"/>
        <v>0.90837032409002949</v>
      </c>
      <c r="K312" s="116">
        <f t="shared" si="114"/>
        <v>3.6283688369644813</v>
      </c>
      <c r="L312" s="116">
        <f t="shared" si="115"/>
        <v>4.2035152354301379</v>
      </c>
      <c r="M312" s="116">
        <f t="shared" si="116"/>
        <v>4.8222798992756513</v>
      </c>
      <c r="N312" s="116">
        <f t="shared" si="117"/>
        <v>4.6289616657937627</v>
      </c>
      <c r="O312" s="116">
        <f t="shared" si="118"/>
        <v>2.0231542754081775</v>
      </c>
      <c r="P312" s="116">
        <f t="shared" si="119"/>
        <v>2.4140400990505451</v>
      </c>
      <c r="Q312" s="116">
        <f t="shared" si="120"/>
        <v>3.0120331180769786</v>
      </c>
      <c r="R312" s="116">
        <f t="shared" si="121"/>
        <v>4.6380883856217743</v>
      </c>
      <c r="S312" s="116">
        <f t="shared" si="122"/>
        <v>5.5632560975360574</v>
      </c>
      <c r="T312" s="116">
        <f t="shared" si="123"/>
        <v>5.1444657420070206</v>
      </c>
      <c r="W312" s="116">
        <f t="shared" si="124"/>
        <v>3.6283688369644813</v>
      </c>
      <c r="X312" s="113">
        <v>2.878892360677797</v>
      </c>
      <c r="Y312" s="113">
        <v>3.0163935384813407</v>
      </c>
      <c r="Z312" s="113">
        <v>4.9898206117343058</v>
      </c>
      <c r="AC312" s="115"/>
      <c r="AE312" s="116">
        <f t="shared" si="125"/>
        <v>4.2035152354301379</v>
      </c>
      <c r="AF312" s="113">
        <v>4.4142997791391414</v>
      </c>
      <c r="AG312" s="113">
        <v>3.9078554961254945</v>
      </c>
      <c r="AH312" s="113">
        <v>4.2883904310257766</v>
      </c>
      <c r="AK312" s="115"/>
      <c r="AM312" s="116">
        <f t="shared" si="126"/>
        <v>4.8222798992756513</v>
      </c>
      <c r="AN312" s="113">
        <v>5.1345955968040702</v>
      </c>
      <c r="AO312" s="113">
        <v>4.4027724611783263</v>
      </c>
      <c r="AP312" s="113">
        <v>5.2417873373729762</v>
      </c>
      <c r="AS312" s="115"/>
      <c r="AU312" s="116">
        <f t="shared" si="127"/>
        <v>4.6289616657937627</v>
      </c>
      <c r="AV312" s="113">
        <v>4.0244127650626496</v>
      </c>
      <c r="AW312" s="113">
        <v>3.9708760946435873</v>
      </c>
      <c r="AX312" s="113">
        <v>5.8915961376750516</v>
      </c>
      <c r="BA312" s="115"/>
      <c r="BC312" s="116">
        <f t="shared" si="128"/>
        <v>2.0231542754081775</v>
      </c>
      <c r="BD312" s="113">
        <v>1.670401598791504</v>
      </c>
      <c r="BE312" s="113">
        <v>1.7055687961631474</v>
      </c>
      <c r="BF312" s="113">
        <v>2.6934924312698807</v>
      </c>
      <c r="BI312" s="115"/>
      <c r="BK312" s="116">
        <f t="shared" si="129"/>
        <v>2.4140400990505451</v>
      </c>
      <c r="BL312" s="113">
        <v>1.9068175710162105</v>
      </c>
      <c r="BM312" s="113">
        <v>2.5187238854605773</v>
      </c>
      <c r="BN312" s="113">
        <v>2.8165788406748478</v>
      </c>
      <c r="BS312" s="116">
        <f t="shared" si="130"/>
        <v>3.0120331180769786</v>
      </c>
      <c r="BT312" s="113">
        <v>3.154074543654902</v>
      </c>
      <c r="BU312" s="113">
        <v>3.0163935384813407</v>
      </c>
      <c r="BV312" s="113">
        <v>2.8656312720946939</v>
      </c>
      <c r="CA312" s="116">
        <f t="shared" si="131"/>
        <v>4.6380883856217743</v>
      </c>
      <c r="CB312" s="113">
        <v>4.0525908848708836</v>
      </c>
      <c r="CC312" s="113">
        <v>4.8196597698759005</v>
      </c>
      <c r="CD312" s="113">
        <v>5.0420145021185379</v>
      </c>
      <c r="CI312" s="116">
        <f t="shared" si="132"/>
        <v>5.5632560975360574</v>
      </c>
      <c r="CJ312" s="113">
        <v>5.8601802521149127</v>
      </c>
      <c r="CK312" s="113">
        <v>5.1007189014606471</v>
      </c>
      <c r="CL312" s="113">
        <v>5.7288691390326125</v>
      </c>
      <c r="CQ312" s="116">
        <f t="shared" si="133"/>
        <v>5.1444657420070206</v>
      </c>
      <c r="CR312" s="113">
        <v>6.7418088283418074</v>
      </c>
      <c r="CS312" s="113">
        <v>4.6593600143265377</v>
      </c>
      <c r="CT312" s="113">
        <v>5.6295714696875034</v>
      </c>
    </row>
    <row r="313" spans="4:98">
      <c r="D313" s="115">
        <f t="shared" si="134"/>
        <v>312</v>
      </c>
      <c r="E313" s="116">
        <f t="shared" si="110"/>
        <v>3.0086173946950594</v>
      </c>
      <c r="F313" s="116">
        <f t="shared" si="111"/>
        <v>1.3086173946950594</v>
      </c>
      <c r="G313" s="116">
        <f t="shared" si="112"/>
        <v>1.3086173946950594</v>
      </c>
      <c r="H313" s="119">
        <f t="shared" si="113"/>
        <v>2.4697606744445385e-003</v>
      </c>
      <c r="I313" s="119">
        <f t="shared" si="136"/>
        <v>0.90734020867170484</v>
      </c>
      <c r="K313" s="116">
        <f t="shared" si="114"/>
        <v>3.8078586747278647</v>
      </c>
      <c r="L313" s="116">
        <f t="shared" si="115"/>
        <v>5.4845376987663537</v>
      </c>
      <c r="M313" s="116">
        <f t="shared" si="116"/>
        <v>5.8169857719464044</v>
      </c>
      <c r="N313" s="116">
        <f t="shared" si="117"/>
        <v>4.829575713152388</v>
      </c>
      <c r="O313" s="116">
        <f t="shared" si="118"/>
        <v>1.5861447321838809</v>
      </c>
      <c r="P313" s="116">
        <f t="shared" si="119"/>
        <v>1.7887001489824836</v>
      </c>
      <c r="Q313" s="116">
        <f t="shared" si="120"/>
        <v>3.0086173946950594</v>
      </c>
      <c r="R313" s="116">
        <f t="shared" si="121"/>
        <v>4.6551727502375035</v>
      </c>
      <c r="S313" s="116">
        <f t="shared" si="122"/>
        <v>5.0802435762062776</v>
      </c>
      <c r="T313" s="116">
        <f t="shared" si="123"/>
        <v>5.5418471506048572</v>
      </c>
      <c r="W313" s="116">
        <f t="shared" si="124"/>
        <v>3.8078586747278647</v>
      </c>
      <c r="X313" s="113">
        <v>3.9571241810169413</v>
      </c>
      <c r="Y313" s="113">
        <v>3.7195847860393587</v>
      </c>
      <c r="Z313" s="113">
        <v>3.7468670571272953</v>
      </c>
      <c r="AC313" s="115"/>
      <c r="AE313" s="116">
        <f t="shared" si="125"/>
        <v>5.4845376987663537</v>
      </c>
      <c r="AF313" s="113">
        <v>5.7226907107152094</v>
      </c>
      <c r="AG313" s="113">
        <v>5.5204483907498592</v>
      </c>
      <c r="AH313" s="113">
        <v>5.2104739948339924</v>
      </c>
      <c r="AK313" s="115"/>
      <c r="AM313" s="116">
        <f t="shared" si="126"/>
        <v>5.8169857719464044</v>
      </c>
      <c r="AN313" s="113">
        <v>6.5577876973369458</v>
      </c>
      <c r="AO313" s="113">
        <v>5.8990827247990811</v>
      </c>
      <c r="AP313" s="113">
        <v>5.7348888190937277</v>
      </c>
      <c r="AS313" s="115"/>
      <c r="AU313" s="116">
        <f t="shared" si="127"/>
        <v>4.829575713152388</v>
      </c>
      <c r="AV313" s="113">
        <v>4.6558389166659788</v>
      </c>
      <c r="AW313" s="113">
        <v>4.3019584729980052</v>
      </c>
      <c r="AX313" s="113">
        <v>5.53092974979318</v>
      </c>
      <c r="BA313" s="115"/>
      <c r="BC313" s="116">
        <f t="shared" si="128"/>
        <v>1.5861447321838809</v>
      </c>
      <c r="BD313" s="113">
        <v>1.5229866533925824</v>
      </c>
      <c r="BE313" s="113">
        <v>1.3569849968792376</v>
      </c>
      <c r="BF313" s="113">
        <v>1.878462546279823</v>
      </c>
      <c r="BI313" s="115"/>
      <c r="BK313" s="116">
        <f t="shared" si="129"/>
        <v>1.7887001489824836</v>
      </c>
      <c r="BL313" s="113">
        <v>1.7162463117930087</v>
      </c>
      <c r="BM313" s="113">
        <v>1.8008832615153105</v>
      </c>
      <c r="BN313" s="113">
        <v>1.8489708736391319</v>
      </c>
      <c r="BS313" s="116">
        <f t="shared" si="130"/>
        <v>3.0086173946950594</v>
      </c>
      <c r="BT313" s="113">
        <v>2.7369390355594478</v>
      </c>
      <c r="BU313" s="113">
        <v>2.7563709940999037</v>
      </c>
      <c r="BV313" s="113">
        <v>3.5325421544258271</v>
      </c>
      <c r="CA313" s="116">
        <f t="shared" si="131"/>
        <v>4.6551727502375035</v>
      </c>
      <c r="CB313" s="113">
        <v>4.3420616623616599</v>
      </c>
      <c r="CC313" s="113">
        <v>4.8037968184749475</v>
      </c>
      <c r="CD313" s="113">
        <v>4.8196597698759005</v>
      </c>
      <c r="CI313" s="116">
        <f t="shared" si="132"/>
        <v>5.0802435762062776</v>
      </c>
      <c r="CJ313" s="113">
        <v>4.495472023864397</v>
      </c>
      <c r="CK313" s="113">
        <v>6.2584616536473838</v>
      </c>
      <c r="CL313" s="113">
        <v>4.4867970511070494</v>
      </c>
      <c r="CQ313" s="116">
        <f t="shared" si="133"/>
        <v>5.5418471506048572</v>
      </c>
      <c r="CR313" s="113">
        <v>4.3608925077702825</v>
      </c>
      <c r="CS313" s="113">
        <v>5.8641872700017661</v>
      </c>
      <c r="CT313" s="113">
        <v>5.2195070312079475</v>
      </c>
    </row>
    <row r="314" spans="4:98">
      <c r="D314" s="115">
        <f t="shared" si="134"/>
        <v>313</v>
      </c>
      <c r="E314" s="116">
        <f t="shared" si="110"/>
        <v>1.5771050374061162</v>
      </c>
      <c r="F314" s="116">
        <f t="shared" si="111"/>
        <v>-0.12289496259388377</v>
      </c>
      <c r="G314" s="116" t="str">
        <f t="shared" si="112"/>
        <v/>
      </c>
      <c r="H314" s="119" t="str">
        <f t="shared" si="113"/>
        <v/>
      </c>
      <c r="I314" s="119">
        <f t="shared" si="136"/>
        <v>0.47562405783481132</v>
      </c>
      <c r="K314" s="116">
        <f t="shared" si="114"/>
        <v>2.5314793395711992</v>
      </c>
      <c r="L314" s="116">
        <f t="shared" si="115"/>
        <v>3.731533222226505</v>
      </c>
      <c r="M314" s="116">
        <f t="shared" si="116"/>
        <v>4.8781234392987773</v>
      </c>
      <c r="N314" s="116">
        <f t="shared" si="117"/>
        <v>3.4068012653197406</v>
      </c>
      <c r="O314" s="116">
        <f t="shared" si="118"/>
        <v>1.0905545399338343</v>
      </c>
      <c r="P314" s="116">
        <f t="shared" si="119"/>
        <v>1.4435409832927808</v>
      </c>
      <c r="Q314" s="116">
        <f t="shared" si="120"/>
        <v>1.5771050374061162</v>
      </c>
      <c r="R314" s="116">
        <f t="shared" si="121"/>
        <v>3.1912520765967649</v>
      </c>
      <c r="S314" s="116">
        <f t="shared" si="122"/>
        <v>3.0650546897812831</v>
      </c>
      <c r="T314" s="116">
        <f t="shared" si="123"/>
        <v>3.5073060591640859</v>
      </c>
      <c r="W314" s="116">
        <f t="shared" si="124"/>
        <v>2.5314793395711992</v>
      </c>
      <c r="X314" s="113">
        <v>0.84976353590514397</v>
      </c>
      <c r="Y314" s="113">
        <v>3.6290477989970396</v>
      </c>
      <c r="Z314" s="113">
        <v>3.1156266838114144</v>
      </c>
      <c r="AC314" s="115"/>
      <c r="AE314" s="116">
        <f t="shared" si="125"/>
        <v>3.731533222226505</v>
      </c>
      <c r="AF314" s="113">
        <v>1.744145834859798</v>
      </c>
      <c r="AG314" s="113">
        <v>5.185850672362375</v>
      </c>
      <c r="AH314" s="113">
        <v>4.2646031594573435</v>
      </c>
      <c r="AK314" s="115"/>
      <c r="AM314" s="116">
        <f t="shared" si="126"/>
        <v>4.8781234392987773</v>
      </c>
      <c r="AN314" s="113">
        <v>1.9662810541063376</v>
      </c>
      <c r="AO314" s="113">
        <v>5.775950596437367</v>
      </c>
      <c r="AP314" s="113">
        <v>3.9802962821601882</v>
      </c>
      <c r="AS314" s="115"/>
      <c r="AU314" s="116">
        <f t="shared" si="127"/>
        <v>3.4068012653197406</v>
      </c>
      <c r="AV314" s="113">
        <v>1.4194936412108785</v>
      </c>
      <c r="AW314" s="113">
        <v>4.8222500292639587</v>
      </c>
      <c r="AX314" s="113">
        <v>3.9786601254843843</v>
      </c>
      <c r="BA314" s="115"/>
      <c r="BC314" s="116">
        <f t="shared" si="128"/>
        <v>1.0905545399338343</v>
      </c>
      <c r="BD314" s="113">
        <v>0.46993398811206055</v>
      </c>
      <c r="BE314" s="113">
        <v>1.1173431126183928</v>
      </c>
      <c r="BF314" s="113">
        <v>1.6843865190710499</v>
      </c>
      <c r="BI314" s="115"/>
      <c r="BK314" s="116">
        <f t="shared" si="129"/>
        <v>1.4435409832927808</v>
      </c>
      <c r="BL314" s="113">
        <v>0.65573531403678476</v>
      </c>
      <c r="BM314" s="113">
        <v>1.6843865190710499</v>
      </c>
      <c r="BN314" s="113">
        <v>1.9905011167705078</v>
      </c>
      <c r="BS314" s="116">
        <f t="shared" si="130"/>
        <v>1.5771050374061162</v>
      </c>
      <c r="BT314" s="113">
        <v>0.60697395421795997</v>
      </c>
      <c r="BU314" s="113">
        <v>2.0800922328440232</v>
      </c>
      <c r="BV314" s="113">
        <v>2.0442489251563649</v>
      </c>
      <c r="CA314" s="116">
        <f t="shared" si="131"/>
        <v>3.1912520765967649</v>
      </c>
      <c r="CB314" s="113">
        <v>1.7058412637829377</v>
      </c>
      <c r="CC314" s="113">
        <v>4.0244127650626496</v>
      </c>
      <c r="CD314" s="113">
        <v>3.8435022009447066</v>
      </c>
      <c r="CI314" s="116">
        <f t="shared" si="132"/>
        <v>3.0650546897812831</v>
      </c>
      <c r="CJ314" s="113">
        <v>1.577037271827451</v>
      </c>
      <c r="CK314" s="113">
        <v>3.8096695423310289</v>
      </c>
      <c r="CL314" s="113">
        <v>3.8084572551853699</v>
      </c>
      <c r="CQ314" s="116">
        <f t="shared" si="133"/>
        <v>3.5073060591640859</v>
      </c>
      <c r="CR314" s="113">
        <v>1.6272000299483198</v>
      </c>
      <c r="CS314" s="113">
        <v>3.5823810676758177</v>
      </c>
      <c r="CT314" s="113">
        <v>3.4322310506523546</v>
      </c>
    </row>
    <row r="315" spans="4:98">
      <c r="D315" s="115">
        <f t="shared" si="134"/>
        <v>314</v>
      </c>
      <c r="E315" s="116">
        <f t="shared" si="110"/>
        <v>2.6985815028156686</v>
      </c>
      <c r="F315" s="116">
        <f t="shared" si="111"/>
        <v>0.9985815028156686</v>
      </c>
      <c r="G315" s="116">
        <f t="shared" si="112"/>
        <v>0.9985815028156686</v>
      </c>
      <c r="H315" s="119">
        <f t="shared" si="113"/>
        <v>1.8846282617667374e-003</v>
      </c>
      <c r="I315" s="119">
        <f t="shared" si="136"/>
        <v>0.81383944272865716</v>
      </c>
      <c r="K315" s="116">
        <f t="shared" si="114"/>
        <v>2.4697504095480127</v>
      </c>
      <c r="L315" s="116">
        <f t="shared" si="115"/>
        <v>3.3785214198112214</v>
      </c>
      <c r="M315" s="116">
        <f t="shared" si="116"/>
        <v>3.35419091084459</v>
      </c>
      <c r="N315" s="116">
        <f t="shared" si="117"/>
        <v>3.5036967484906505</v>
      </c>
      <c r="O315" s="116">
        <f t="shared" si="118"/>
        <v>1.3881834056889006</v>
      </c>
      <c r="P315" s="116">
        <f t="shared" si="119"/>
        <v>1.6180291151232902</v>
      </c>
      <c r="Q315" s="116">
        <f t="shared" si="120"/>
        <v>2.6985815028156686</v>
      </c>
      <c r="R315" s="116">
        <f t="shared" si="121"/>
        <v>3.8041020204030453</v>
      </c>
      <c r="S315" s="116">
        <f t="shared" si="122"/>
        <v>3.8065418399542588</v>
      </c>
      <c r="T315" s="116">
        <f t="shared" si="123"/>
        <v>2.7526601975738201</v>
      </c>
      <c r="W315" s="116">
        <f t="shared" si="124"/>
        <v>2.4697504095480127</v>
      </c>
      <c r="X315" s="113">
        <v>3.034650410823001</v>
      </c>
      <c r="Y315" s="113">
        <v>3.6972906691663825</v>
      </c>
      <c r="Z315" s="113">
        <v>0.67731014865465533</v>
      </c>
      <c r="AC315" s="115"/>
      <c r="AE315" s="116">
        <f t="shared" si="125"/>
        <v>3.3785214198112214</v>
      </c>
      <c r="AF315" s="113">
        <v>4.098812727641068</v>
      </c>
      <c r="AG315" s="113">
        <v>4.2757451452904922</v>
      </c>
      <c r="AH315" s="113">
        <v>1.7610063865021039</v>
      </c>
      <c r="AK315" s="115"/>
      <c r="AM315" s="116">
        <f t="shared" si="126"/>
        <v>3.35419091084459</v>
      </c>
      <c r="AN315" s="113">
        <v>4.7182770349010381</v>
      </c>
      <c r="AO315" s="113">
        <v>5.1633839651941829</v>
      </c>
      <c r="AP315" s="113">
        <v>1.5449978564949973</v>
      </c>
      <c r="AS315" s="115"/>
      <c r="AU315" s="116">
        <f t="shared" si="127"/>
        <v>3.5036967484906505</v>
      </c>
      <c r="AV315" s="113">
        <v>4.7193176946469872</v>
      </c>
      <c r="AW315" s="113">
        <v>4.4891540521164677</v>
      </c>
      <c r="AX315" s="113">
        <v>1.3026184987084981</v>
      </c>
      <c r="BA315" s="115"/>
      <c r="BC315" s="116">
        <f t="shared" si="128"/>
        <v>1.3881834056889006</v>
      </c>
      <c r="BD315" s="113">
        <v>2.1850664433897711</v>
      </c>
      <c r="BE315" s="113">
        <v>1.4693504997005675</v>
      </c>
      <c r="BF315" s="113">
        <v>0.5101332739763631</v>
      </c>
      <c r="BI315" s="115"/>
      <c r="BK315" s="116">
        <f t="shared" si="129"/>
        <v>1.6180291151232902</v>
      </c>
      <c r="BL315" s="113">
        <v>2.5265797786065747</v>
      </c>
      <c r="BM315" s="113">
        <v>1.7242483097967642</v>
      </c>
      <c r="BN315" s="113">
        <v>0.60325925696653138</v>
      </c>
      <c r="BS315" s="116">
        <f t="shared" si="130"/>
        <v>2.6985815028156686</v>
      </c>
      <c r="BT315" s="113">
        <v>3.8136889963307876</v>
      </c>
      <c r="BU315" s="113">
        <v>3.740207393192494</v>
      </c>
      <c r="BV315" s="113">
        <v>0.54184811892372431</v>
      </c>
      <c r="CA315" s="116">
        <f t="shared" si="131"/>
        <v>3.8041020204030453</v>
      </c>
      <c r="CB315" s="113">
        <v>5.5509141587071031</v>
      </c>
      <c r="CC315" s="113">
        <v>4.8049650147742424</v>
      </c>
      <c r="CD315" s="113">
        <v>1.056426887727792</v>
      </c>
      <c r="CI315" s="116">
        <f t="shared" si="132"/>
        <v>3.8065418399542588</v>
      </c>
      <c r="CJ315" s="113">
        <v>5.6550934734510747</v>
      </c>
      <c r="CK315" s="113">
        <v>4.5996920428300667</v>
      </c>
      <c r="CL315" s="113">
        <v>1.1648400035816344</v>
      </c>
      <c r="CQ315" s="116">
        <f t="shared" si="133"/>
        <v>2.7526601975738201</v>
      </c>
      <c r="CR315" s="113">
        <v>5.0022002295012067</v>
      </c>
      <c r="CS315" s="113">
        <v>4.24881767952572</v>
      </c>
      <c r="CT315" s="113">
        <v>1.2565027156219202</v>
      </c>
    </row>
    <row r="316" spans="4:98">
      <c r="D316" s="115">
        <f t="shared" si="134"/>
        <v>315</v>
      </c>
      <c r="E316" s="116">
        <f t="shared" si="110"/>
        <v>1.8403246836216367</v>
      </c>
      <c r="F316" s="116">
        <f t="shared" si="111"/>
        <v>0.14032468362163675</v>
      </c>
      <c r="G316" s="116">
        <f t="shared" si="112"/>
        <v>0.14032468362163675</v>
      </c>
      <c r="H316" s="119">
        <f t="shared" si="113"/>
        <v>2.6483553303473332e-004</v>
      </c>
      <c r="I316" s="119">
        <f t="shared" si="136"/>
        <v>0.55500595901799232</v>
      </c>
      <c r="K316" s="116">
        <f t="shared" si="114"/>
        <v>2.7430418031376078</v>
      </c>
      <c r="L316" s="116">
        <f t="shared" si="115"/>
        <v>3.659926696996509</v>
      </c>
      <c r="M316" s="116">
        <f t="shared" si="116"/>
        <v>4.2183444247823605</v>
      </c>
      <c r="N316" s="116">
        <f t="shared" si="117"/>
        <v>3.4323573538360805</v>
      </c>
      <c r="O316" s="116">
        <f t="shared" si="118"/>
        <v>0.64852417386279637</v>
      </c>
      <c r="P316" s="116">
        <f t="shared" si="119"/>
        <v>1.1933768818409833</v>
      </c>
      <c r="Q316" s="116">
        <f t="shared" si="120"/>
        <v>1.8403246836216367</v>
      </c>
      <c r="R316" s="116">
        <f t="shared" si="121"/>
        <v>3.6768047579187191</v>
      </c>
      <c r="S316" s="116">
        <f t="shared" si="122"/>
        <v>4.3348028077986518</v>
      </c>
      <c r="T316" s="116">
        <f t="shared" si="123"/>
        <v>3.3630203106247993</v>
      </c>
      <c r="W316" s="116">
        <f t="shared" si="124"/>
        <v>2.7430418031376078</v>
      </c>
      <c r="X316" s="113">
        <v>2.5609597220622926</v>
      </c>
      <c r="Y316" s="113">
        <v>2.1413184317834926</v>
      </c>
      <c r="Z316" s="113">
        <v>3.5268472555670369</v>
      </c>
      <c r="AC316" s="115"/>
      <c r="AE316" s="116">
        <f t="shared" si="125"/>
        <v>3.659926696996509</v>
      </c>
      <c r="AF316" s="113">
        <v>4.0760849905083951</v>
      </c>
      <c r="AG316" s="113">
        <v>2.878892360677797</v>
      </c>
      <c r="AH316" s="113">
        <v>4.0248027398033344</v>
      </c>
      <c r="AK316" s="115"/>
      <c r="AM316" s="116">
        <f t="shared" si="126"/>
        <v>4.2183444247823605</v>
      </c>
      <c r="AN316" s="113">
        <v>4.7968334033601741</v>
      </c>
      <c r="AO316" s="113">
        <v>3.5007721502316178</v>
      </c>
      <c r="AP316" s="113">
        <v>4.9359166993331032</v>
      </c>
      <c r="AS316" s="115"/>
      <c r="AU316" s="116">
        <f t="shared" si="127"/>
        <v>3.4323573538360805</v>
      </c>
      <c r="AV316" s="113">
        <v>3.8846333069949437</v>
      </c>
      <c r="AW316" s="113">
        <v>2.8260337235406618</v>
      </c>
      <c r="AX316" s="113">
        <v>3.5864050309726379</v>
      </c>
      <c r="BA316" s="115"/>
      <c r="BC316" s="116">
        <f t="shared" si="128"/>
        <v>0.64852417386279637</v>
      </c>
      <c r="BD316" s="113">
        <v>0.97518911534690134</v>
      </c>
      <c r="BE316" s="113">
        <v>0.47292539604149619</v>
      </c>
      <c r="BF316" s="113">
        <v>0.49745801019999142</v>
      </c>
      <c r="BI316" s="115"/>
      <c r="BK316" s="116">
        <f t="shared" si="129"/>
        <v>1.1933768818409833</v>
      </c>
      <c r="BL316" s="113">
        <v>1.2110427391476339</v>
      </c>
      <c r="BM316" s="113">
        <v>1.1699593666732131</v>
      </c>
      <c r="BN316" s="113">
        <v>1.1991285397021034</v>
      </c>
      <c r="BS316" s="116">
        <f t="shared" si="130"/>
        <v>1.8403246836216367</v>
      </c>
      <c r="BT316" s="113">
        <v>2.6526930246770881</v>
      </c>
      <c r="BU316" s="113">
        <v>1.7824143636480652</v>
      </c>
      <c r="BV316" s="113">
        <v>1.0858666625397564</v>
      </c>
      <c r="CA316" s="116">
        <f t="shared" si="131"/>
        <v>3.6768047579187191</v>
      </c>
      <c r="CB316" s="113">
        <v>4.5939516568331733</v>
      </c>
      <c r="CC316" s="113">
        <v>2.8826266507085299</v>
      </c>
      <c r="CD316" s="113">
        <v>3.5538359662144536</v>
      </c>
      <c r="CI316" s="116">
        <f t="shared" si="132"/>
        <v>4.3348028077986518</v>
      </c>
      <c r="CJ316" s="113">
        <v>5.0417600034087036</v>
      </c>
      <c r="CK316" s="113">
        <v>4.123602098283726</v>
      </c>
      <c r="CL316" s="113">
        <v>3.8390463217035249</v>
      </c>
      <c r="CQ316" s="116">
        <f t="shared" si="133"/>
        <v>3.3630203106247993</v>
      </c>
      <c r="CR316" s="113">
        <v>4.3444385079685137</v>
      </c>
      <c r="CS316" s="113">
        <v>3.3912404682487938</v>
      </c>
      <c r="CT316" s="113">
        <v>3.3348001530008045</v>
      </c>
    </row>
    <row r="317" spans="4:98">
      <c r="D317" s="115">
        <f t="shared" si="134"/>
        <v>316</v>
      </c>
      <c r="E317" s="116">
        <f t="shared" si="110"/>
        <v>1.6001506877068004</v>
      </c>
      <c r="F317" s="116">
        <f t="shared" si="111"/>
        <v>-9.9849312293199599e-002</v>
      </c>
      <c r="G317" s="116" t="str">
        <f t="shared" si="112"/>
        <v/>
      </c>
      <c r="H317" s="119" t="str">
        <f t="shared" si="113"/>
        <v/>
      </c>
      <c r="I317" s="119">
        <f t="shared" si="136"/>
        <v>0.48257417558313914</v>
      </c>
      <c r="K317" s="116">
        <f t="shared" si="114"/>
        <v>2.7569090369007014</v>
      </c>
      <c r="L317" s="116">
        <f t="shared" si="115"/>
        <v>3.6678103641010318</v>
      </c>
      <c r="M317" s="116">
        <f t="shared" si="116"/>
        <v>3.6627572791004832</v>
      </c>
      <c r="N317" s="116">
        <f t="shared" si="117"/>
        <v>3.8187817364465197</v>
      </c>
      <c r="O317" s="116">
        <f t="shared" si="118"/>
        <v>1.051176700045813</v>
      </c>
      <c r="P317" s="116">
        <f t="shared" si="119"/>
        <v>1.6191097168811102</v>
      </c>
      <c r="Q317" s="116">
        <f t="shared" si="120"/>
        <v>1.6001506877068004</v>
      </c>
      <c r="R317" s="116">
        <f t="shared" si="121"/>
        <v>3.6166168433947221</v>
      </c>
      <c r="S317" s="116">
        <f t="shared" si="122"/>
        <v>3.0683946475439381</v>
      </c>
      <c r="T317" s="116">
        <f t="shared" si="123"/>
        <v>2.763744281413274</v>
      </c>
      <c r="W317" s="116">
        <f t="shared" si="124"/>
        <v>2.7569090369007014</v>
      </c>
      <c r="X317" s="113">
        <v>2.5188052042184155</v>
      </c>
      <c r="Y317" s="113">
        <v>2.0574106912882382</v>
      </c>
      <c r="Z317" s="113">
        <v>3.6945112151954502</v>
      </c>
      <c r="AC317" s="115"/>
      <c r="AE317" s="116">
        <f t="shared" si="125"/>
        <v>3.6678103641010318</v>
      </c>
      <c r="AF317" s="113">
        <v>3.9046871341831118</v>
      </c>
      <c r="AG317" s="113">
        <v>2.9017940691626216</v>
      </c>
      <c r="AH317" s="113">
        <v>4.196949888957362</v>
      </c>
      <c r="AK317" s="115"/>
      <c r="AM317" s="116">
        <f t="shared" si="126"/>
        <v>3.6627572791004832</v>
      </c>
      <c r="AN317" s="113">
        <v>5.0902108913897415</v>
      </c>
      <c r="AO317" s="113">
        <v>2.722480725669167</v>
      </c>
      <c r="AP317" s="113">
        <v>4.603033832531799</v>
      </c>
      <c r="AS317" s="115"/>
      <c r="AU317" s="116">
        <f t="shared" si="127"/>
        <v>3.8187817364465197</v>
      </c>
      <c r="AV317" s="113">
        <v>3.9457559463626772</v>
      </c>
      <c r="AW317" s="113">
        <v>1.9909588115808043</v>
      </c>
      <c r="AX317" s="113">
        <v>5.519630451396079</v>
      </c>
      <c r="BA317" s="115"/>
      <c r="BC317" s="116">
        <f t="shared" si="128"/>
        <v>1.051176700045813</v>
      </c>
      <c r="BD317" s="113">
        <v>0.93002074370305265</v>
      </c>
      <c r="BE317" s="113">
        <v>0.48260740557322507</v>
      </c>
      <c r="BF317" s="113">
        <v>1.7409019508611612</v>
      </c>
      <c r="BI317" s="115"/>
      <c r="BK317" s="116">
        <f t="shared" si="129"/>
        <v>1.6191097168811102</v>
      </c>
      <c r="BL317" s="113">
        <v>1.250447989946581</v>
      </c>
      <c r="BM317" s="113">
        <v>0.69386426983838789</v>
      </c>
      <c r="BN317" s="113">
        <v>2.913016890858362</v>
      </c>
      <c r="BS317" s="116">
        <f t="shared" si="130"/>
        <v>1.6001506877068004</v>
      </c>
      <c r="BT317" s="113">
        <v>2.0380424952541976</v>
      </c>
      <c r="BU317" s="113">
        <v>0.31279592067618506</v>
      </c>
      <c r="BV317" s="113">
        <v>2.4496136471900187</v>
      </c>
      <c r="CA317" s="116">
        <f t="shared" si="131"/>
        <v>3.6166168433947221</v>
      </c>
      <c r="CB317" s="113">
        <v>4.2069169545664842</v>
      </c>
      <c r="CC317" s="113">
        <v>2.0988014500332723</v>
      </c>
      <c r="CD317" s="113">
        <v>4.5441321255844107</v>
      </c>
      <c r="CI317" s="116">
        <f t="shared" si="132"/>
        <v>3.0683946475439381</v>
      </c>
      <c r="CJ317" s="113">
        <v>3.0600981321716625</v>
      </c>
      <c r="CK317" s="113">
        <v>2.0145011190528783</v>
      </c>
      <c r="CL317" s="113">
        <v>4.1305846914072735</v>
      </c>
      <c r="CQ317" s="116">
        <f t="shared" si="133"/>
        <v>2.763744281413274</v>
      </c>
      <c r="CR317" s="113">
        <v>3.8615542015342692</v>
      </c>
      <c r="CS317" s="113">
        <v>2.3880260600789116</v>
      </c>
      <c r="CT317" s="113">
        <v>3.1394625027476368</v>
      </c>
    </row>
    <row r="318" spans="4:98">
      <c r="D318" s="115">
        <f t="shared" si="134"/>
        <v>317</v>
      </c>
      <c r="E318" s="116">
        <f t="shared" si="110"/>
        <v>1.7070207092861676</v>
      </c>
      <c r="F318" s="116">
        <f t="shared" si="111"/>
        <v>7.0207092861676035e-003</v>
      </c>
      <c r="G318" s="116">
        <f t="shared" si="112"/>
        <v>7.0207092861676035e-003</v>
      </c>
      <c r="H318" s="119">
        <f t="shared" si="113"/>
        <v>1.3250222541726846e-005</v>
      </c>
      <c r="I318" s="119">
        <f t="shared" si="136"/>
        <v>0.51480408552501156</v>
      </c>
      <c r="K318" s="116">
        <f t="shared" si="114"/>
        <v>2.2635785069642433</v>
      </c>
      <c r="L318" s="116">
        <f t="shared" si="115"/>
        <v>3.8795277520503588</v>
      </c>
      <c r="M318" s="116">
        <f t="shared" si="116"/>
        <v>4.2826286548696091</v>
      </c>
      <c r="N318" s="116">
        <f t="shared" si="117"/>
        <v>3.4710241321324617</v>
      </c>
      <c r="O318" s="116">
        <f t="shared" si="118"/>
        <v>1.2643286015980495</v>
      </c>
      <c r="P318" s="116">
        <f t="shared" si="119"/>
        <v>1.0786953366362972</v>
      </c>
      <c r="Q318" s="116">
        <f t="shared" si="120"/>
        <v>1.7070207092861676</v>
      </c>
      <c r="R318" s="116">
        <f t="shared" si="121"/>
        <v>3.5752645093971949</v>
      </c>
      <c r="S318" s="116">
        <f t="shared" si="122"/>
        <v>3.8335313259273796</v>
      </c>
      <c r="T318" s="116">
        <f t="shared" si="123"/>
        <v>3.7006468885700059</v>
      </c>
      <c r="W318" s="116">
        <f t="shared" si="124"/>
        <v>2.2635785069642433</v>
      </c>
      <c r="X318" s="113">
        <v>1.4031726800787974</v>
      </c>
      <c r="Y318" s="113">
        <v>2.684317901764087</v>
      </c>
      <c r="Z318" s="113">
        <v>2.7032449390498465</v>
      </c>
      <c r="AC318" s="115"/>
      <c r="AE318" s="116">
        <f t="shared" si="125"/>
        <v>3.8795277520503588</v>
      </c>
      <c r="AF318" s="113">
        <v>3.3060821968599887</v>
      </c>
      <c r="AG318" s="113">
        <v>4.1756056249663578</v>
      </c>
      <c r="AH318" s="113">
        <v>4.1568954343247295</v>
      </c>
      <c r="AK318" s="115"/>
      <c r="AM318" s="116">
        <f t="shared" si="126"/>
        <v>4.2826286548696091</v>
      </c>
      <c r="AN318" s="113">
        <v>3.6516730307795973</v>
      </c>
      <c r="AO318" s="113">
        <v>3.9331943822938307</v>
      </c>
      <c r="AP318" s="113">
        <v>4.6320629274453875</v>
      </c>
      <c r="AS318" s="115"/>
      <c r="AU318" s="116">
        <f t="shared" si="127"/>
        <v>3.4710241321324617</v>
      </c>
      <c r="AV318" s="113">
        <v>2.5580805577943702</v>
      </c>
      <c r="AW318" s="113">
        <v>2.9514815496339657</v>
      </c>
      <c r="AX318" s="113">
        <v>4.9035102889690494</v>
      </c>
      <c r="BA318" s="115"/>
      <c r="BC318" s="116">
        <f t="shared" si="128"/>
        <v>1.2643286015980495</v>
      </c>
      <c r="BD318" s="113">
        <v>1.0543550030490509</v>
      </c>
      <c r="BE318" s="113">
        <v>1.2021814090674388</v>
      </c>
      <c r="BF318" s="113">
        <v>1.5364493926776588</v>
      </c>
      <c r="BI318" s="115"/>
      <c r="BK318" s="116">
        <f t="shared" si="129"/>
        <v>1.0786953366362972</v>
      </c>
      <c r="BL318" s="113">
        <v>0.85667999253332749</v>
      </c>
      <c r="BM318" s="113">
        <v>1.2904487647371625</v>
      </c>
      <c r="BN318" s="113">
        <v>1.0889572526384013</v>
      </c>
      <c r="BS318" s="116">
        <f t="shared" si="130"/>
        <v>1.7070207092861676</v>
      </c>
      <c r="BT318" s="113">
        <v>0.9897403088173744</v>
      </c>
      <c r="BU318" s="113">
        <v>1.2364204923654214</v>
      </c>
      <c r="BV318" s="113">
        <v>2.8949013266757069</v>
      </c>
      <c r="CA318" s="116">
        <f t="shared" si="131"/>
        <v>3.5752645093971949</v>
      </c>
      <c r="CB318" s="113">
        <v>2.1278769622401104</v>
      </c>
      <c r="CC318" s="113">
        <v>3.694406276982424</v>
      </c>
      <c r="CD318" s="113">
        <v>4.9035102889690494</v>
      </c>
      <c r="CI318" s="116">
        <f t="shared" si="132"/>
        <v>3.8335313259273796</v>
      </c>
      <c r="CJ318" s="113">
        <v>3.1952067129227988</v>
      </c>
      <c r="CK318" s="113">
        <v>3.3575018650881305</v>
      </c>
      <c r="CL318" s="113">
        <v>4.9478853997712093</v>
      </c>
      <c r="CQ318" s="116">
        <f t="shared" si="133"/>
        <v>3.7006468885700059</v>
      </c>
      <c r="CR318" s="113">
        <v>2.3112135920489147</v>
      </c>
      <c r="CS318" s="113">
        <v>2.8674444095468639</v>
      </c>
      <c r="CT318" s="113">
        <v>4.5338493675931479</v>
      </c>
    </row>
    <row r="319" spans="4:98">
      <c r="D319" s="115">
        <f t="shared" si="134"/>
        <v>318</v>
      </c>
      <c r="E319" s="116">
        <f t="shared" si="110"/>
        <v>2.8298383612528042</v>
      </c>
      <c r="F319" s="116">
        <f t="shared" si="111"/>
        <v>1.1298383612528042</v>
      </c>
      <c r="G319" s="116">
        <f t="shared" si="112"/>
        <v>1.1298383612528042</v>
      </c>
      <c r="H319" s="119">
        <f t="shared" si="113"/>
        <v>2.13235003937211e-003</v>
      </c>
      <c r="I319" s="119">
        <f t="shared" si="136"/>
        <v>0.8534239460735944</v>
      </c>
      <c r="K319" s="116">
        <f t="shared" si="114"/>
        <v>2.8117912710837643</v>
      </c>
      <c r="L319" s="116">
        <f t="shared" si="115"/>
        <v>4.2827466509244863</v>
      </c>
      <c r="M319" s="116">
        <f t="shared" si="116"/>
        <v>5.1354204255210458</v>
      </c>
      <c r="N319" s="116">
        <f t="shared" si="117"/>
        <v>4.551611250732523</v>
      </c>
      <c r="O319" s="116">
        <f t="shared" si="118"/>
        <v>1.7829583343333237</v>
      </c>
      <c r="P319" s="116">
        <f t="shared" si="119"/>
        <v>1.5076957128853119</v>
      </c>
      <c r="Q319" s="116">
        <f t="shared" si="120"/>
        <v>2.8298383612528042</v>
      </c>
      <c r="R319" s="116">
        <f t="shared" si="121"/>
        <v>3.9957960756822701</v>
      </c>
      <c r="S319" s="116">
        <f t="shared" si="122"/>
        <v>3.6765927018469888</v>
      </c>
      <c r="T319" s="116">
        <f t="shared" si="123"/>
        <v>3.6068516805080195</v>
      </c>
      <c r="W319" s="116">
        <f t="shared" si="124"/>
        <v>2.8117912710837643</v>
      </c>
      <c r="X319" s="113">
        <v>2.3674535678176056</v>
      </c>
      <c r="Y319" s="113">
        <v>3.7182503048733841</v>
      </c>
      <c r="Z319" s="113">
        <v>2.3496699405603025</v>
      </c>
      <c r="AC319" s="115"/>
      <c r="AE319" s="116">
        <f t="shared" si="125"/>
        <v>4.2827466509244863</v>
      </c>
      <c r="AF319" s="113">
        <v>3.8136889963307876</v>
      </c>
      <c r="AG319" s="113">
        <v>4.7762678285978266</v>
      </c>
      <c r="AH319" s="113">
        <v>4.2582831278448445</v>
      </c>
      <c r="AK319" s="115"/>
      <c r="AM319" s="116">
        <f t="shared" si="126"/>
        <v>5.1354204255210458</v>
      </c>
      <c r="AN319" s="113">
        <v>4.0803654093771957</v>
      </c>
      <c r="AO319" s="113">
        <v>5.4739286118332391</v>
      </c>
      <c r="AP319" s="113">
        <v>4.7969122392088517</v>
      </c>
      <c r="AS319" s="115"/>
      <c r="AU319" s="116">
        <f t="shared" si="127"/>
        <v>4.551611250732523</v>
      </c>
      <c r="AV319" s="113">
        <v>4.0794346226099245</v>
      </c>
      <c r="AW319" s="113">
        <v>5.2860784572832467</v>
      </c>
      <c r="AX319" s="113">
        <v>4.2893206723043971</v>
      </c>
      <c r="BA319" s="115"/>
      <c r="BC319" s="116">
        <f t="shared" si="128"/>
        <v>1.7829583343333237</v>
      </c>
      <c r="BD319" s="113">
        <v>2.1487367550353706</v>
      </c>
      <c r="BE319" s="113">
        <v>1.6222030963218457</v>
      </c>
      <c r="BF319" s="113">
        <v>1.5779351516427558</v>
      </c>
      <c r="BI319" s="115"/>
      <c r="BK319" s="116">
        <f t="shared" si="129"/>
        <v>1.5076957128853119</v>
      </c>
      <c r="BL319" s="113">
        <v>1.681052505774137</v>
      </c>
      <c r="BM319" s="113">
        <v>1.6078830798916106</v>
      </c>
      <c r="BN319" s="113">
        <v>1.2341515529901883</v>
      </c>
      <c r="BS319" s="116">
        <f t="shared" si="130"/>
        <v>2.8298383612528042</v>
      </c>
      <c r="BT319" s="113">
        <v>2.3065010260282475</v>
      </c>
      <c r="BU319" s="113">
        <v>3.146211796431325</v>
      </c>
      <c r="BV319" s="113">
        <v>3.0368022612988401</v>
      </c>
      <c r="CA319" s="116">
        <f t="shared" si="131"/>
        <v>3.9957960756822701</v>
      </c>
      <c r="CB319" s="113">
        <v>2.9265273190471865</v>
      </c>
      <c r="CC319" s="113">
        <v>4.6183129559690164</v>
      </c>
      <c r="CD319" s="113">
        <v>4.4425479520306093</v>
      </c>
      <c r="CI319" s="116">
        <f t="shared" si="132"/>
        <v>3.6765927018469888</v>
      </c>
      <c r="CJ319" s="113">
        <v>2.502733403842079</v>
      </c>
      <c r="CK319" s="113">
        <v>3.9238712972746557</v>
      </c>
      <c r="CL319" s="113">
        <v>4.603173404424231</v>
      </c>
      <c r="CQ319" s="116">
        <f t="shared" si="133"/>
        <v>3.6068516805080195</v>
      </c>
      <c r="CR319" s="113">
        <v>3.4989036904058817</v>
      </c>
      <c r="CS319" s="113">
        <v>3.3090162268329273</v>
      </c>
      <c r="CT319" s="113">
        <v>3.9046871341831118</v>
      </c>
    </row>
    <row r="320" spans="4:98">
      <c r="D320" s="115">
        <f t="shared" si="134"/>
        <v>319</v>
      </c>
      <c r="E320" s="116">
        <f t="shared" si="110"/>
        <v>2.0282272746918579</v>
      </c>
      <c r="F320" s="116">
        <f t="shared" si="111"/>
        <v>0.32822727469185797</v>
      </c>
      <c r="G320" s="116">
        <f t="shared" si="112"/>
        <v>0.32822727469185797</v>
      </c>
      <c r="H320" s="119">
        <f t="shared" si="113"/>
        <v>6.1946510767798256e-004</v>
      </c>
      <c r="I320" s="119">
        <f t="shared" si="136"/>
        <v>0.61167370829452961</v>
      </c>
      <c r="K320" s="116">
        <f t="shared" si="114"/>
        <v>2.2419812543411539</v>
      </c>
      <c r="L320" s="116">
        <f t="shared" si="115"/>
        <v>3.956994294868013</v>
      </c>
      <c r="M320" s="116">
        <f t="shared" si="116"/>
        <v>3.7197525864092773</v>
      </c>
      <c r="N320" s="116">
        <f t="shared" si="117"/>
        <v>3.9574769753784715</v>
      </c>
      <c r="O320" s="116">
        <f t="shared" si="118"/>
        <v>1.0697200908238715</v>
      </c>
      <c r="P320" s="116">
        <f t="shared" si="119"/>
        <v>1.255907963494975</v>
      </c>
      <c r="Q320" s="116">
        <f t="shared" si="120"/>
        <v>2.0282272746918579</v>
      </c>
      <c r="R320" s="116">
        <f t="shared" si="121"/>
        <v>3.5361014393883319</v>
      </c>
      <c r="S320" s="116">
        <f t="shared" si="122"/>
        <v>3.259808231349377</v>
      </c>
      <c r="T320" s="116">
        <f t="shared" si="123"/>
        <v>2.4533194592813974</v>
      </c>
      <c r="W320" s="116">
        <f t="shared" si="124"/>
        <v>2.2419812543411539</v>
      </c>
      <c r="X320" s="113">
        <v>2.9069097247663302</v>
      </c>
      <c r="Y320" s="113">
        <v>2.2668514969145193</v>
      </c>
      <c r="Z320" s="113">
        <v>1.5521825413426127</v>
      </c>
      <c r="AC320" s="115"/>
      <c r="AE320" s="116">
        <f t="shared" si="125"/>
        <v>3.956994294868013</v>
      </c>
      <c r="AF320" s="113">
        <v>4.2298148731373288</v>
      </c>
      <c r="AG320" s="113">
        <v>4.5763080675364725</v>
      </c>
      <c r="AH320" s="113">
        <v>3.0648599439302378</v>
      </c>
      <c r="AK320" s="115"/>
      <c r="AM320" s="116">
        <f t="shared" si="126"/>
        <v>3.7197525864092773</v>
      </c>
      <c r="AN320" s="113">
        <v>3.9279238590614147</v>
      </c>
      <c r="AO320" s="113">
        <v>4.0283675804922598</v>
      </c>
      <c r="AP320" s="113">
        <v>3.4111375923262948</v>
      </c>
      <c r="AS320" s="115"/>
      <c r="AU320" s="116">
        <f t="shared" si="127"/>
        <v>3.9574769753784715</v>
      </c>
      <c r="AV320" s="113">
        <v>4.4432877291401303</v>
      </c>
      <c r="AW320" s="113">
        <v>4.2989887568195044</v>
      </c>
      <c r="AX320" s="113">
        <v>3.1301544401757786</v>
      </c>
      <c r="BA320" s="115"/>
      <c r="BC320" s="116">
        <f t="shared" si="128"/>
        <v>1.0697200908238715</v>
      </c>
      <c r="BD320" s="113">
        <v>1.557054950332672</v>
      </c>
      <c r="BE320" s="113">
        <v>0.78595768460035997</v>
      </c>
      <c r="BF320" s="113">
        <v>0.86614763753858226</v>
      </c>
      <c r="BI320" s="115"/>
      <c r="BK320" s="116">
        <f t="shared" si="129"/>
        <v>1.255907963494975</v>
      </c>
      <c r="BL320" s="113">
        <v>1.649193950176526</v>
      </c>
      <c r="BM320" s="113">
        <v>1.2065185139330628</v>
      </c>
      <c r="BN320" s="113">
        <v>0.91201142637533672</v>
      </c>
      <c r="BS320" s="116">
        <f t="shared" si="130"/>
        <v>2.0282272746918579</v>
      </c>
      <c r="BT320" s="113">
        <v>2.222922796679105</v>
      </c>
      <c r="BU320" s="113">
        <v>1.9832964811166456</v>
      </c>
      <c r="BV320" s="113">
        <v>1.878462546279823</v>
      </c>
      <c r="CA320" s="116">
        <f t="shared" si="131"/>
        <v>3.5361014393883319</v>
      </c>
      <c r="CB320" s="113">
        <v>3.5916471642851833</v>
      </c>
      <c r="CC320" s="113">
        <v>3.9565590217081503</v>
      </c>
      <c r="CD320" s="113">
        <v>3.0600981321716625</v>
      </c>
      <c r="CI320" s="116">
        <f t="shared" si="132"/>
        <v>3.259808231349377</v>
      </c>
      <c r="CJ320" s="113">
        <v>2.9069097247663302</v>
      </c>
      <c r="CK320" s="113">
        <v>4.44722974843397</v>
      </c>
      <c r="CL320" s="113">
        <v>2.4252852208478322</v>
      </c>
      <c r="CQ320" s="116">
        <f t="shared" si="133"/>
        <v>2.4533194592813974</v>
      </c>
      <c r="CR320" s="113">
        <v>3.5315801932050976</v>
      </c>
      <c r="CS320" s="113">
        <v>2.2203656634828417</v>
      </c>
      <c r="CT320" s="113">
        <v>2.6862732550799535</v>
      </c>
    </row>
    <row r="321" spans="4:98">
      <c r="D321" s="115">
        <f t="shared" si="134"/>
        <v>320</v>
      </c>
      <c r="E321" s="116">
        <f t="shared" si="110"/>
        <v>1.9418592265337116</v>
      </c>
      <c r="F321" s="116">
        <f t="shared" si="111"/>
        <v>0.24185922653371161</v>
      </c>
      <c r="G321" s="116">
        <f t="shared" si="112"/>
        <v>0.24185922653371161</v>
      </c>
      <c r="H321" s="119">
        <f t="shared" si="113"/>
        <v>4.5646222407407926e-004</v>
      </c>
      <c r="I321" s="119">
        <f t="shared" si="136"/>
        <v>0.58562679286535024</v>
      </c>
      <c r="K321" s="116">
        <f t="shared" si="114"/>
        <v>2.0821496673127142</v>
      </c>
      <c r="L321" s="116">
        <f t="shared" si="115"/>
        <v>3.1870214549828488</v>
      </c>
      <c r="M321" s="116">
        <f t="shared" si="116"/>
        <v>2.8900072589442005</v>
      </c>
      <c r="N321" s="116">
        <f t="shared" si="117"/>
        <v>3.0765102505288624</v>
      </c>
      <c r="O321" s="116">
        <f t="shared" si="118"/>
        <v>1.1326425576793622</v>
      </c>
      <c r="P321" s="116">
        <f t="shared" si="119"/>
        <v>1.284161153386866</v>
      </c>
      <c r="Q321" s="116">
        <f t="shared" si="120"/>
        <v>1.9418592265337116</v>
      </c>
      <c r="R321" s="116">
        <f t="shared" si="121"/>
        <v>3.1637628414909797</v>
      </c>
      <c r="S321" s="116">
        <f t="shared" si="122"/>
        <v>2.8775641258875546</v>
      </c>
      <c r="T321" s="116">
        <f t="shared" si="123"/>
        <v>2.1653194198510071</v>
      </c>
      <c r="W321" s="116">
        <f t="shared" si="124"/>
        <v>2.0821496673127142</v>
      </c>
      <c r="X321" s="113">
        <v>2.3969548558826808</v>
      </c>
      <c r="Y321" s="113">
        <v>1.007091895123065</v>
      </c>
      <c r="Z321" s="113">
        <v>2.842402250932397</v>
      </c>
      <c r="AC321" s="115"/>
      <c r="AE321" s="116">
        <f t="shared" si="125"/>
        <v>3.1870214549828488</v>
      </c>
      <c r="AF321" s="113">
        <v>3.8096695423310289</v>
      </c>
      <c r="AG321" s="113">
        <v>1.7577495023932477</v>
      </c>
      <c r="AH321" s="113">
        <v>3.9936453202242692</v>
      </c>
      <c r="AK321" s="115"/>
      <c r="AM321" s="116">
        <f t="shared" si="126"/>
        <v>2.8900072589442005</v>
      </c>
      <c r="AN321" s="113">
        <v>3.4621282261382267</v>
      </c>
      <c r="AO321" s="113">
        <v>1.3341689245301909</v>
      </c>
      <c r="AP321" s="113">
        <v>4.4458455933582099</v>
      </c>
      <c r="AS321" s="115"/>
      <c r="AU321" s="116">
        <f t="shared" si="127"/>
        <v>3.0765102505288624</v>
      </c>
      <c r="AV321" s="113">
        <v>3.7651380469127966</v>
      </c>
      <c r="AW321" s="113">
        <v>1.0818679308197441</v>
      </c>
      <c r="AX321" s="113">
        <v>4.3825247738540458</v>
      </c>
      <c r="BA321" s="115"/>
      <c r="BC321" s="116">
        <f t="shared" si="128"/>
        <v>1.1326425576793622</v>
      </c>
      <c r="BD321" s="113">
        <v>1.4382415606672287</v>
      </c>
      <c r="BE321" s="113">
        <v>0.45939516568331723</v>
      </c>
      <c r="BF321" s="113">
        <v>1.5002909466875405</v>
      </c>
      <c r="BI321" s="115"/>
      <c r="BK321" s="116">
        <f t="shared" si="129"/>
        <v>1.284161153386866</v>
      </c>
      <c r="BL321" s="113">
        <v>1.6222030963218457</v>
      </c>
      <c r="BM321" s="113">
        <v>0.67322541350608034</v>
      </c>
      <c r="BN321" s="113">
        <v>1.557054950332672</v>
      </c>
      <c r="BS321" s="116">
        <f t="shared" si="130"/>
        <v>1.9418592265337116</v>
      </c>
      <c r="BT321" s="113">
        <v>2.3065010260282475</v>
      </c>
      <c r="BU321" s="113">
        <v>0</v>
      </c>
      <c r="BV321" s="113">
        <v>3.519076653572887</v>
      </c>
      <c r="CA321" s="116">
        <f t="shared" si="131"/>
        <v>3.1637628414909797</v>
      </c>
      <c r="CB321" s="113">
        <v>3.5113587647613578</v>
      </c>
      <c r="CC321" s="113">
        <v>1.4844577358471838</v>
      </c>
      <c r="CD321" s="113">
        <v>4.495472023864397</v>
      </c>
      <c r="CI321" s="116">
        <f t="shared" si="132"/>
        <v>2.8775641258875546</v>
      </c>
      <c r="CJ321" s="113">
        <v>3.1484048568257212</v>
      </c>
      <c r="CK321" s="113">
        <v>1.7408859695515861</v>
      </c>
      <c r="CL321" s="113">
        <v>3.7434015512853573</v>
      </c>
      <c r="CQ321" s="116">
        <f t="shared" si="133"/>
        <v>2.1653194198510071</v>
      </c>
      <c r="CR321" s="113">
        <v>3.6077832741465445</v>
      </c>
      <c r="CS321" s="113">
        <v>1.0315044769774329</v>
      </c>
      <c r="CT321" s="113">
        <v>3.299134362724581</v>
      </c>
    </row>
    <row r="322" spans="4:98">
      <c r="D322" s="115">
        <f t="shared" si="134"/>
        <v>321</v>
      </c>
      <c r="E322" s="116">
        <f t="shared" ref="E322:E366" si="137">INDEX(K322:T322,,MATCH($A$14,$K$1:$T$1,FALSE))</f>
        <v>2.157417700409177</v>
      </c>
      <c r="F322" s="116">
        <f t="shared" ref="F322:F366" si="138">IF($D$1=$A$17,E322-$B$4,E322-$B$7)</f>
        <v>0.45741770040917706</v>
      </c>
      <c r="G322" s="116">
        <f t="shared" ref="G322:G366" si="139">IF(F322&lt;0,"",F322)</f>
        <v>0.45741770040917706</v>
      </c>
      <c r="H322" s="119">
        <f t="shared" ref="H322:H366" si="140">IF(F322&lt;0,"",F322/$G$367)</f>
        <v>8.6328689565424142e-004</v>
      </c>
      <c r="I322" s="119">
        <f t="shared" si="136"/>
        <v>0.65063501591557382</v>
      </c>
      <c r="K322" s="116">
        <f t="shared" ref="K322:K366" si="141">INDEX($W322:$AB322,MATCH($D$1,$W$1:$AB$1,0))</f>
        <v>3.5792927188357964</v>
      </c>
      <c r="L322" s="116">
        <f t="shared" ref="L322:L366" si="142">INDEX($AE322:$AJ322,MATCH($D$1,$AE$1:$AJ$1,0))</f>
        <v>3.0801317569964883</v>
      </c>
      <c r="M322" s="116">
        <f t="shared" ref="M322:M366" si="143">INDEX($AM322:$AR322,MATCH($D$1,$AM$1:$AR$1,0))</f>
        <v>3.2689481625269483</v>
      </c>
      <c r="N322" s="116">
        <f t="shared" ref="N322:N366" si="144">INDEX($AU322:$AZ322,MATCH($D$1,$AU$1:$AZ$1,0))</f>
        <v>4.4382902793545576</v>
      </c>
      <c r="O322" s="116">
        <f t="shared" ref="O322:O366" si="145">INDEX($BC322:$BH322,MATCH($D$1,$BC$1:$BH$1,0))</f>
        <v>1.6239523680183805</v>
      </c>
      <c r="P322" s="116">
        <f t="shared" ref="P322:P366" si="146">INDEX($BK322:$BP322,MATCH($D$1,$BK$1:$BP$1,0))</f>
        <v>2.4596483408739682</v>
      </c>
      <c r="Q322" s="116">
        <f t="shared" ref="Q322:Q366" si="147">INDEX($BS322:$BX322,MATCH($D$1,$BS$1:$BX$1,0))</f>
        <v>2.157417700409177</v>
      </c>
      <c r="R322" s="116">
        <f t="shared" ref="R322:R366" si="148">INDEX($CA322:$CF322,MATCH($D$1,$CA$1:$CF$1,0))</f>
        <v>3.4862439876467595</v>
      </c>
      <c r="S322" s="116">
        <f t="shared" ref="S322:S366" si="149">INDEX($CI322:$CN322,MATCH($D$1,$CI$1:$CN$1,0))</f>
        <v>3.4018019376875421</v>
      </c>
      <c r="T322" s="116">
        <f t="shared" ref="T322:T366" si="150">INDEX($CQ322:$CV322,MATCH($D$1,$CQ$1:$CV$1,0))</f>
        <v>1.5341576037398386</v>
      </c>
      <c r="W322" s="116">
        <f t="shared" ref="W322:W366" si="151">AVERAGE(X322:AB322)</f>
        <v>3.5792927188357964</v>
      </c>
      <c r="X322" s="113">
        <v>4.2567670095231804</v>
      </c>
      <c r="Y322" s="113">
        <v>4.5625054834608427</v>
      </c>
      <c r="Z322" s="113">
        <v>1.9186056635233653</v>
      </c>
      <c r="AC322" s="115"/>
      <c r="AE322" s="116">
        <f t="shared" ref="AE322:AE366" si="152">AVERAGE(AF322:AJ322)</f>
        <v>3.0801317569964883</v>
      </c>
      <c r="AF322" s="113">
        <v>4.6881671866216887</v>
      </c>
      <c r="AG322" s="113">
        <v>3.3201987900016317</v>
      </c>
      <c r="AH322" s="113">
        <v>1.2320292943661444</v>
      </c>
      <c r="AK322" s="115"/>
      <c r="AM322" s="116">
        <f t="shared" ref="AM322:AM366" si="153">AVERAGE(AO322:AR322)</f>
        <v>3.2689481625269483</v>
      </c>
      <c r="AN322" s="113">
        <v>6.3969047391860165</v>
      </c>
      <c r="AO322" s="113">
        <v>4.0422952908636587</v>
      </c>
      <c r="AP322" s="113">
        <v>2.4956010341902379</v>
      </c>
      <c r="AS322" s="115"/>
      <c r="AU322" s="116">
        <f t="shared" ref="AU322:AU366" si="154">AVERAGE(AV322:AZ322)</f>
        <v>4.4382902793545576</v>
      </c>
      <c r="AV322" s="113">
        <v>6.7380397591741161</v>
      </c>
      <c r="AW322" s="113">
        <v>4.1637940510234319</v>
      </c>
      <c r="AX322" s="113">
        <v>2.4130370278661255</v>
      </c>
      <c r="BA322" s="115"/>
      <c r="BC322" s="116">
        <f t="shared" ref="BC322:BC366" si="155">AVERAGE(BD322:BH322)</f>
        <v>1.6239523680183805</v>
      </c>
      <c r="BD322" s="113">
        <v>3.4996479307070709</v>
      </c>
      <c r="BE322" s="113">
        <v>0.65166577619527688</v>
      </c>
      <c r="BF322" s="113">
        <v>0.72054339715279303</v>
      </c>
      <c r="BI322" s="115"/>
      <c r="BK322" s="116">
        <f t="shared" ref="BK322:BK366" si="156">AVERAGE(BL322:BP322)</f>
        <v>2.4596483408739682</v>
      </c>
      <c r="BL322" s="113">
        <v>4.5656282969193924</v>
      </c>
      <c r="BM322" s="113">
        <v>0.88695054882031943</v>
      </c>
      <c r="BN322" s="113">
        <v>1.9263661768821918</v>
      </c>
      <c r="BS322" s="116">
        <f t="shared" ref="BS322:BS366" si="157">AVERAGE(BT322:BX322)</f>
        <v>2.157417700409177</v>
      </c>
      <c r="BT322" s="113">
        <v>3.8565959137428587</v>
      </c>
      <c r="BU322" s="113">
        <v>2.1971868779915593</v>
      </c>
      <c r="BV322" s="113">
        <v>0.41847030949311192</v>
      </c>
      <c r="CA322" s="116">
        <f t="shared" ref="CA322:CA366" si="158">AVERAGE(CB322:CF322)</f>
        <v>3.4862439876467595</v>
      </c>
      <c r="CB322" s="113">
        <v>4.1472791862049281</v>
      </c>
      <c r="CC322" s="113">
        <v>4.2964736683668896</v>
      </c>
      <c r="CD322" s="113">
        <v>2.0149791083684616</v>
      </c>
      <c r="CI322" s="116">
        <f t="shared" ref="CI322:CI366" si="159">AVERAGE(CJ322:CN322)</f>
        <v>3.4018019376875421</v>
      </c>
      <c r="CJ322" s="113">
        <v>4.3105910901374891</v>
      </c>
      <c r="CK322" s="113">
        <v>3.7758666070020772</v>
      </c>
      <c r="CL322" s="113">
        <v>2.1189481159230588</v>
      </c>
      <c r="CQ322" s="116">
        <f t="shared" ref="CQ322:CQ366" si="160">AVERAGE(CS322:CV322)</f>
        <v>1.5341576037398386</v>
      </c>
      <c r="CR322" s="113">
        <v>4.9336291649202169</v>
      </c>
      <c r="CS322" s="113">
        <v>1.3877285396767758</v>
      </c>
      <c r="CT322" s="113">
        <v>1.6805866678029011</v>
      </c>
    </row>
    <row r="323" spans="4:98">
      <c r="D323" s="115">
        <f t="shared" ref="D323:D366" si="161">D322+1</f>
        <v>322</v>
      </c>
      <c r="E323" s="116">
        <f t="shared" si="137"/>
        <v>2.8999473860291616</v>
      </c>
      <c r="F323" s="116">
        <f t="shared" si="138"/>
        <v>1.1999473860291616</v>
      </c>
      <c r="G323" s="116">
        <f t="shared" si="139"/>
        <v>1.1999473860291616</v>
      </c>
      <c r="H323" s="119">
        <f t="shared" si="140"/>
        <v>2.2646671803624712e-003</v>
      </c>
      <c r="I323" s="119">
        <f t="shared" si="136"/>
        <v>0.87456745780177725</v>
      </c>
      <c r="K323" s="116">
        <f t="shared" si="141"/>
        <v>4.9251509791218604</v>
      </c>
      <c r="L323" s="116">
        <f t="shared" si="142"/>
        <v>4.7232393529863117</v>
      </c>
      <c r="M323" s="116">
        <f t="shared" si="143"/>
        <v>4.7126353528367364</v>
      </c>
      <c r="N323" s="116">
        <f t="shared" si="144"/>
        <v>5.7941458729229547</v>
      </c>
      <c r="O323" s="116">
        <f t="shared" si="145"/>
        <v>3.1087985833448601</v>
      </c>
      <c r="P323" s="116">
        <f t="shared" si="146"/>
        <v>3.5656968741086423</v>
      </c>
      <c r="Q323" s="116">
        <f t="shared" si="147"/>
        <v>2.8999473860291616</v>
      </c>
      <c r="R323" s="116">
        <f t="shared" si="148"/>
        <v>4.3833350484938984</v>
      </c>
      <c r="S323" s="116">
        <f t="shared" si="149"/>
        <v>4.2142965856232406</v>
      </c>
      <c r="T323" s="116">
        <f t="shared" si="150"/>
        <v>3.1386370176421652</v>
      </c>
      <c r="W323" s="116">
        <f t="shared" si="151"/>
        <v>4.9251509791218604</v>
      </c>
      <c r="X323" s="113">
        <v>6.1332924205744357</v>
      </c>
      <c r="Y323" s="113">
        <v>2.518126398816098</v>
      </c>
      <c r="Z323" s="113">
        <v>6.1240341179750466</v>
      </c>
      <c r="AC323" s="115"/>
      <c r="AE323" s="116">
        <f t="shared" si="152"/>
        <v>4.7232393529863117</v>
      </c>
      <c r="AF323" s="113">
        <v>5.6019555593430042</v>
      </c>
      <c r="AG323" s="113">
        <v>3.8385085392009706</v>
      </c>
      <c r="AH323" s="113">
        <v>4.7292539604149608</v>
      </c>
      <c r="AK323" s="115"/>
      <c r="AM323" s="116">
        <f t="shared" si="153"/>
        <v>4.7126353528367364</v>
      </c>
      <c r="AN323" s="113">
        <v>7.0748583842424093</v>
      </c>
      <c r="AO323" s="113">
        <v>4.0527241955135658</v>
      </c>
      <c r="AP323" s="113">
        <v>5.372546510159907</v>
      </c>
      <c r="AS323" s="115"/>
      <c r="AU323" s="116">
        <f t="shared" si="154"/>
        <v>5.7941458729229547</v>
      </c>
      <c r="AV323" s="113">
        <v>8.4893838244230579</v>
      </c>
      <c r="AW323" s="113">
        <v>3.2462528618343121</v>
      </c>
      <c r="AX323" s="113">
        <v>5.6468009325114954</v>
      </c>
      <c r="BA323" s="115"/>
      <c r="BC323" s="116">
        <f t="shared" si="155"/>
        <v>3.1087985833448601</v>
      </c>
      <c r="BD323" s="113">
        <v>4.7961481171038658</v>
      </c>
      <c r="BE323" s="113">
        <v>0.97115832674873592</v>
      </c>
      <c r="BF323" s="113">
        <v>3.5590893061819782</v>
      </c>
      <c r="BI323" s="115"/>
      <c r="BK323" s="116">
        <f t="shared" si="156"/>
        <v>3.5656968741086423</v>
      </c>
      <c r="BL323" s="113">
        <v>5.8700045203598981</v>
      </c>
      <c r="BM323" s="113">
        <v>0.96557058526186412</v>
      </c>
      <c r="BN323" s="113">
        <v>3.861515516704165</v>
      </c>
      <c r="BS323" s="116">
        <f t="shared" si="157"/>
        <v>2.8999473860291616</v>
      </c>
      <c r="BT323" s="113">
        <v>4.5595362151939254</v>
      </c>
      <c r="BU323" s="113">
        <v>1.9560907186307253</v>
      </c>
      <c r="BV323" s="113">
        <v>2.184215224262835</v>
      </c>
      <c r="CA323" s="116">
        <f t="shared" si="158"/>
        <v>4.3833350484938984</v>
      </c>
      <c r="CB323" s="113">
        <v>5.245882512294278</v>
      </c>
      <c r="CC323" s="113">
        <v>4.0312341158627776</v>
      </c>
      <c r="CD323" s="113">
        <v>3.8728885173246375</v>
      </c>
      <c r="CI323" s="116">
        <f t="shared" si="159"/>
        <v>4.2142965856232406</v>
      </c>
      <c r="CJ323" s="113">
        <v>5.2233044382496381</v>
      </c>
      <c r="CK323" s="113">
        <v>3.7808968281628625</v>
      </c>
      <c r="CL323" s="113">
        <v>3.6386884904572203</v>
      </c>
      <c r="CQ323" s="116">
        <f t="shared" si="160"/>
        <v>3.1386370176421652</v>
      </c>
      <c r="CR323" s="113">
        <v>5.5430985875302285</v>
      </c>
      <c r="CS323" s="113">
        <v>3.0971436378319819</v>
      </c>
      <c r="CT323" s="113">
        <v>3.1801303974523485</v>
      </c>
    </row>
    <row r="324" spans="4:98">
      <c r="D324" s="115">
        <f t="shared" si="161"/>
        <v>323</v>
      </c>
      <c r="E324" s="116">
        <f t="shared" si="137"/>
        <v>2.7862882721051747</v>
      </c>
      <c r="F324" s="116">
        <f t="shared" si="138"/>
        <v>1.0862882721051748</v>
      </c>
      <c r="G324" s="116">
        <f t="shared" si="139"/>
        <v>1.0862882721051748</v>
      </c>
      <c r="H324" s="119">
        <f t="shared" si="140"/>
        <v>2.0501577209898277e-003</v>
      </c>
      <c r="I324" s="119">
        <f t="shared" si="136"/>
        <v>0.84029009028835699</v>
      </c>
      <c r="K324" s="116">
        <f t="shared" si="141"/>
        <v>2.9113202699254259</v>
      </c>
      <c r="L324" s="116">
        <f t="shared" si="142"/>
        <v>3.7140585215312569</v>
      </c>
      <c r="M324" s="116">
        <f t="shared" si="143"/>
        <v>4.1975587559354715</v>
      </c>
      <c r="N324" s="116">
        <f t="shared" si="144"/>
        <v>4.1649486134589209</v>
      </c>
      <c r="O324" s="116">
        <f t="shared" si="145"/>
        <v>1.7567652148971271</v>
      </c>
      <c r="P324" s="116">
        <f t="shared" si="146"/>
        <v>2.1441526626729472</v>
      </c>
      <c r="Q324" s="116">
        <f t="shared" si="147"/>
        <v>2.7862882721051747</v>
      </c>
      <c r="R324" s="116">
        <f t="shared" si="148"/>
        <v>4.6558786618592078</v>
      </c>
      <c r="S324" s="116">
        <f t="shared" si="149"/>
        <v>5.0818311377071579</v>
      </c>
      <c r="T324" s="116">
        <f t="shared" si="150"/>
        <v>5.5496144953099131</v>
      </c>
      <c r="W324" s="116">
        <f t="shared" si="151"/>
        <v>2.9113202699254259</v>
      </c>
      <c r="X324" s="113">
        <v>2.0941455734167427</v>
      </c>
      <c r="Y324" s="113">
        <v>3.4169140889594778</v>
      </c>
      <c r="Z324" s="113">
        <v>3.2229011474000568</v>
      </c>
      <c r="AC324" s="115"/>
      <c r="AE324" s="116">
        <f t="shared" si="152"/>
        <v>3.7140585215312569</v>
      </c>
      <c r="AF324" s="113">
        <v>3.3295419074189216</v>
      </c>
      <c r="AG324" s="113">
        <v>4.6057090108516565</v>
      </c>
      <c r="AH324" s="113">
        <v>3.2069246463231922</v>
      </c>
      <c r="AK324" s="115"/>
      <c r="AM324" s="116">
        <f t="shared" si="153"/>
        <v>4.1975587559354715</v>
      </c>
      <c r="AN324" s="113">
        <v>3.7358713378929895</v>
      </c>
      <c r="AO324" s="113">
        <v>5.1175237913488125</v>
      </c>
      <c r="AP324" s="113">
        <v>3.2775937205221295</v>
      </c>
      <c r="AS324" s="115"/>
      <c r="AU324" s="116">
        <f t="shared" si="154"/>
        <v>4.1649486134589209</v>
      </c>
      <c r="AV324" s="113">
        <v>4.1262778441518897</v>
      </c>
      <c r="AW324" s="113">
        <v>4.3681500134311291</v>
      </c>
      <c r="AX324" s="113">
        <v>4.0004179827937438</v>
      </c>
      <c r="BA324" s="115"/>
      <c r="BC324" s="116">
        <f t="shared" si="155"/>
        <v>1.7567652148971271</v>
      </c>
      <c r="BD324" s="113">
        <v>1.682907740349749</v>
      </c>
      <c r="BE324" s="113">
        <v>1.4031726800787974</v>
      </c>
      <c r="BF324" s="113">
        <v>2.184215224262835</v>
      </c>
      <c r="BI324" s="115"/>
      <c r="BK324" s="116">
        <f t="shared" si="156"/>
        <v>2.1441526626729472</v>
      </c>
      <c r="BL324" s="113">
        <v>1.8149287543973358</v>
      </c>
      <c r="BM324" s="113">
        <v>2.0273155401607301</v>
      </c>
      <c r="BN324" s="113">
        <v>2.5902136934607749</v>
      </c>
      <c r="BS324" s="116">
        <f t="shared" si="157"/>
        <v>2.7862882721051747</v>
      </c>
      <c r="BT324" s="113">
        <v>2.480766267467517</v>
      </c>
      <c r="BU324" s="113">
        <v>3.0043513658534016</v>
      </c>
      <c r="BV324" s="113">
        <v>2.8737471829946069</v>
      </c>
      <c r="CA324" s="116">
        <f t="shared" si="158"/>
        <v>4.6558786618592078</v>
      </c>
      <c r="CB324" s="113">
        <v>3.9297884230017996</v>
      </c>
      <c r="CC324" s="113">
        <v>6.0788863273063241</v>
      </c>
      <c r="CD324" s="113">
        <v>3.9589612352694976</v>
      </c>
      <c r="CI324" s="116">
        <f t="shared" si="159"/>
        <v>5.0818311377071579</v>
      </c>
      <c r="CJ324" s="113">
        <v>4.0832039081570102</v>
      </c>
      <c r="CK324" s="113">
        <v>7.1076719324289073</v>
      </c>
      <c r="CL324" s="113">
        <v>4.0546175725355553</v>
      </c>
      <c r="CQ324" s="116">
        <f t="shared" si="160"/>
        <v>5.5496144953099131</v>
      </c>
      <c r="CR324" s="113">
        <v>4.268804085800511</v>
      </c>
      <c r="CS324" s="113">
        <v>6.7013478166502418</v>
      </c>
      <c r="CT324" s="113">
        <v>4.3978811739695844</v>
      </c>
    </row>
    <row r="325" spans="4:98">
      <c r="D325" s="115">
        <f t="shared" si="161"/>
        <v>324</v>
      </c>
      <c r="E325" s="116">
        <f t="shared" si="137"/>
        <v>3.3158647285118188</v>
      </c>
      <c r="F325" s="116">
        <f t="shared" si="138"/>
        <v>1.6158647285118188</v>
      </c>
      <c r="G325" s="116">
        <f t="shared" si="139"/>
        <v>1.6158647285118188</v>
      </c>
      <c r="H325" s="119">
        <f t="shared" si="140"/>
        <v>3.0496302264348602e-003</v>
      </c>
      <c r="I325" s="119">
        <f t="shared" si="136"/>
        <v>1</v>
      </c>
      <c r="K325" s="116">
        <f t="shared" si="141"/>
        <v>3.273951061873996</v>
      </c>
      <c r="L325" s="116">
        <f t="shared" si="142"/>
        <v>4.3227252845684205</v>
      </c>
      <c r="M325" s="116">
        <f t="shared" si="143"/>
        <v>5.6845139355920491</v>
      </c>
      <c r="N325" s="116">
        <f t="shared" si="144"/>
        <v>5.0591951592197768</v>
      </c>
      <c r="O325" s="116">
        <f t="shared" si="145"/>
        <v>1.7823787858076587</v>
      </c>
      <c r="P325" s="116">
        <f t="shared" si="146"/>
        <v>2.3034759020616886</v>
      </c>
      <c r="Q325" s="116">
        <f t="shared" si="147"/>
        <v>3.3158647285118188</v>
      </c>
      <c r="R325" s="116">
        <f t="shared" si="148"/>
        <v>4.4207168210936745</v>
      </c>
      <c r="S325" s="116">
        <f t="shared" si="149"/>
        <v>4.6044991575807392</v>
      </c>
      <c r="T325" s="116">
        <f t="shared" si="150"/>
        <v>4.0787451027206449</v>
      </c>
      <c r="W325" s="116">
        <f t="shared" si="151"/>
        <v>3.273951061873996</v>
      </c>
      <c r="X325" s="113">
        <v>2.6652266434370193</v>
      </c>
      <c r="Y325" s="113">
        <v>3.4822060713999399</v>
      </c>
      <c r="Z325" s="113">
        <v>3.6744204707850283</v>
      </c>
      <c r="AC325" s="115"/>
      <c r="AE325" s="116">
        <f t="shared" si="152"/>
        <v>4.3227252845684205</v>
      </c>
      <c r="AF325" s="113">
        <v>3.3835247144068354</v>
      </c>
      <c r="AG325" s="113">
        <v>4.80576878053306</v>
      </c>
      <c r="AH325" s="113">
        <v>4.7788823587653644</v>
      </c>
      <c r="AK325" s="115"/>
      <c r="AM325" s="116">
        <f t="shared" si="153"/>
        <v>5.6845139355920491</v>
      </c>
      <c r="AN325" s="113">
        <v>3.3614592933428415</v>
      </c>
      <c r="AO325" s="113">
        <v>5.7184995620559409</v>
      </c>
      <c r="AP325" s="113">
        <v>5.6505283091281564</v>
      </c>
      <c r="AS325" s="115"/>
      <c r="AU325" s="116">
        <f t="shared" si="154"/>
        <v>5.0591951592197768</v>
      </c>
      <c r="AV325" s="113">
        <v>4.2359178147268608</v>
      </c>
      <c r="AW325" s="113">
        <v>5.185850672362375</v>
      </c>
      <c r="AX325" s="113">
        <v>5.7558169905700964</v>
      </c>
      <c r="BA325" s="115"/>
      <c r="BC325" s="116">
        <f t="shared" si="155"/>
        <v>1.7823787858076587</v>
      </c>
      <c r="BD325" s="113">
        <v>1.5160655636877209</v>
      </c>
      <c r="BE325" s="113">
        <v>1.414867675320417</v>
      </c>
      <c r="BF325" s="113">
        <v>2.4162031184148383</v>
      </c>
      <c r="BI325" s="115"/>
      <c r="BK325" s="116">
        <f t="shared" si="156"/>
        <v>2.3034759020616886</v>
      </c>
      <c r="BL325" s="113">
        <v>1.7309255740417051</v>
      </c>
      <c r="BM325" s="113">
        <v>2.0533821572769075</v>
      </c>
      <c r="BN325" s="113">
        <v>3.1261199748664534</v>
      </c>
      <c r="BS325" s="116">
        <f t="shared" si="157"/>
        <v>3.3158647285118188</v>
      </c>
      <c r="BT325" s="113">
        <v>3.4554968174246152</v>
      </c>
      <c r="BU325" s="113">
        <v>2.4872900509999569</v>
      </c>
      <c r="BV325" s="113">
        <v>4.0048073171108838</v>
      </c>
      <c r="CA325" s="116">
        <f t="shared" si="158"/>
        <v>4.4207168210936745</v>
      </c>
      <c r="CB325" s="113">
        <v>4.4262703403389052</v>
      </c>
      <c r="CC325" s="113">
        <v>3.8136889963307876</v>
      </c>
      <c r="CD325" s="113">
        <v>5.0221911266113306</v>
      </c>
      <c r="CI325" s="116">
        <f t="shared" si="159"/>
        <v>4.6044991575807392</v>
      </c>
      <c r="CJ325" s="113">
        <v>3.9774677621904457</v>
      </c>
      <c r="CK325" s="113">
        <v>4.808725636269755</v>
      </c>
      <c r="CL325" s="113">
        <v>5.027304074282017</v>
      </c>
      <c r="CQ325" s="116">
        <f t="shared" si="160"/>
        <v>4.0787451027206449</v>
      </c>
      <c r="CR325" s="113">
        <v>4.0487922429979246</v>
      </c>
      <c r="CS325" s="113">
        <v>4.0507258908874748</v>
      </c>
      <c r="CT325" s="113">
        <v>4.1067643145538151</v>
      </c>
    </row>
    <row r="326" spans="4:98">
      <c r="D326" s="115">
        <f t="shared" si="161"/>
        <v>325</v>
      </c>
      <c r="E326" s="116">
        <f t="shared" si="137"/>
        <v>2.0887631724246423</v>
      </c>
      <c r="F326" s="116">
        <f t="shared" si="138"/>
        <v>0.38876317242464231</v>
      </c>
      <c r="G326" s="116">
        <f t="shared" si="139"/>
        <v>0.38876317242464231</v>
      </c>
      <c r="H326" s="119">
        <f t="shared" si="140"/>
        <v>7.3371483431215008e-004</v>
      </c>
      <c r="I326" s="119">
        <f t="shared" si="136"/>
        <v>0.6299301519944972</v>
      </c>
      <c r="K326" s="116">
        <f t="shared" si="141"/>
        <v>1.7549866316226357</v>
      </c>
      <c r="L326" s="116">
        <f t="shared" si="142"/>
        <v>2.8614920588082349</v>
      </c>
      <c r="M326" s="116">
        <f t="shared" si="143"/>
        <v>2.8017358743341276</v>
      </c>
      <c r="N326" s="116">
        <f t="shared" si="144"/>
        <v>2.8128675737681017</v>
      </c>
      <c r="O326" s="116">
        <f t="shared" si="145"/>
        <v>1.382511232542095</v>
      </c>
      <c r="P326" s="116">
        <f t="shared" si="146"/>
        <v>1.1853798140097047</v>
      </c>
      <c r="Q326" s="116">
        <f t="shared" si="147"/>
        <v>2.0887631724246423</v>
      </c>
      <c r="R326" s="116">
        <f t="shared" si="148"/>
        <v>3.0874617099859556</v>
      </c>
      <c r="S326" s="116">
        <f t="shared" si="149"/>
        <v>2.8205488977475821</v>
      </c>
      <c r="T326" s="116">
        <f t="shared" si="150"/>
        <v>2.2595167344416773</v>
      </c>
      <c r="W326" s="116">
        <f t="shared" si="151"/>
        <v>1.7549866316226357</v>
      </c>
      <c r="X326" s="113">
        <v>2.3135955674273854</v>
      </c>
      <c r="Y326" s="113">
        <v>0.84588117860170886</v>
      </c>
      <c r="Z326" s="113">
        <v>2.1054831488388124</v>
      </c>
      <c r="AC326" s="115"/>
      <c r="AE326" s="116">
        <f t="shared" si="152"/>
        <v>2.8614920588082349</v>
      </c>
      <c r="AF326" s="113">
        <v>3.4924107180208783</v>
      </c>
      <c r="AG326" s="113">
        <v>1.3142928581916795</v>
      </c>
      <c r="AH326" s="113">
        <v>3.7777726002121472</v>
      </c>
      <c r="AK326" s="115"/>
      <c r="AM326" s="116">
        <f t="shared" si="153"/>
        <v>2.8017358743341276</v>
      </c>
      <c r="AN326" s="113">
        <v>3.0036054878331622</v>
      </c>
      <c r="AO326" s="113">
        <v>1.2746220919773668</v>
      </c>
      <c r="AP326" s="113">
        <v>4.3288496566908883</v>
      </c>
      <c r="AS326" s="115"/>
      <c r="AU326" s="116">
        <f t="shared" si="154"/>
        <v>2.8128675737681017</v>
      </c>
      <c r="AV326" s="113">
        <v>4.1015816802303302</v>
      </c>
      <c r="AW326" s="113">
        <v>1.101322012205493</v>
      </c>
      <c r="AX326" s="113">
        <v>3.2356990288684808</v>
      </c>
      <c r="BA326" s="115"/>
      <c r="BC326" s="116">
        <f t="shared" si="155"/>
        <v>1.382511232542095</v>
      </c>
      <c r="BD326" s="113">
        <v>2.5913757654198903</v>
      </c>
      <c r="BE326" s="113">
        <v>0.23862854529373623</v>
      </c>
      <c r="BF326" s="113">
        <v>1.3175293869126581</v>
      </c>
      <c r="BI326" s="115"/>
      <c r="BK326" s="116">
        <f t="shared" si="156"/>
        <v>1.1853798140097047</v>
      </c>
      <c r="BL326" s="113">
        <v>1.8600414874061053</v>
      </c>
      <c r="BM326" s="113">
        <v>0.55326978818923389</v>
      </c>
      <c r="BN326" s="113">
        <v>1.1428281664337749</v>
      </c>
      <c r="BS326" s="116">
        <f t="shared" si="157"/>
        <v>2.0887631724246423</v>
      </c>
      <c r="BT326" s="113">
        <v>3.2832228673199433</v>
      </c>
      <c r="BU326" s="113">
        <v>0.18208887028248094</v>
      </c>
      <c r="BV326" s="113">
        <v>2.8009777796715021</v>
      </c>
      <c r="CA326" s="116">
        <f t="shared" si="158"/>
        <v>3.0874617099859556</v>
      </c>
      <c r="CB326" s="113">
        <v>4.8563112358923215</v>
      </c>
      <c r="CC326" s="113">
        <v>1.4746733383851407</v>
      </c>
      <c r="CD326" s="113">
        <v>2.9314005556804057</v>
      </c>
      <c r="CI326" s="116">
        <f t="shared" si="159"/>
        <v>2.8205488977475821</v>
      </c>
      <c r="CJ326" s="113">
        <v>4.7056426698481228</v>
      </c>
      <c r="CK326" s="113">
        <v>1.3346984022299897</v>
      </c>
      <c r="CL326" s="113">
        <v>2.4213056211646342</v>
      </c>
      <c r="CQ326" s="116">
        <f t="shared" si="160"/>
        <v>2.2595167344416773</v>
      </c>
      <c r="CR326" s="113">
        <v>4.0760849905083951</v>
      </c>
      <c r="CS326" s="113">
        <v>0.91248924168103807</v>
      </c>
      <c r="CT326" s="113">
        <v>3.6065442272023165</v>
      </c>
    </row>
    <row r="327" spans="4:98">
      <c r="D327" s="115">
        <f t="shared" si="161"/>
        <v>326</v>
      </c>
      <c r="E327" s="116">
        <f t="shared" si="137"/>
        <v>2.242679548504849</v>
      </c>
      <c r="F327" s="116">
        <f t="shared" si="138"/>
        <v>0.54267954850484901</v>
      </c>
      <c r="G327" s="116">
        <f t="shared" si="139"/>
        <v>0.54267954850484901</v>
      </c>
      <c r="H327" s="119">
        <f t="shared" si="140"/>
        <v>1.024202041907684e-003</v>
      </c>
      <c r="I327" s="119">
        <f t="shared" si="136"/>
        <v>0.67634832302443704</v>
      </c>
      <c r="K327" s="116">
        <f t="shared" si="141"/>
        <v>2.1195114938790121</v>
      </c>
      <c r="L327" s="116">
        <f t="shared" si="142"/>
        <v>3.4625209039182079</v>
      </c>
      <c r="M327" s="116">
        <f t="shared" si="143"/>
        <v>3.1149663824505884</v>
      </c>
      <c r="N327" s="116">
        <f t="shared" si="144"/>
        <v>3.2266748626337503</v>
      </c>
      <c r="O327" s="116">
        <f t="shared" si="145"/>
        <v>1.8557899619856808</v>
      </c>
      <c r="P327" s="116">
        <f t="shared" si="146"/>
        <v>1.2637865895919267</v>
      </c>
      <c r="Q327" s="116">
        <f t="shared" si="147"/>
        <v>2.242679548504849</v>
      </c>
      <c r="R327" s="116">
        <f t="shared" si="148"/>
        <v>3.0381126840728321</v>
      </c>
      <c r="S327" s="116">
        <f t="shared" si="149"/>
        <v>3.0762169743013406</v>
      </c>
      <c r="T327" s="116">
        <f t="shared" si="150"/>
        <v>2.7135641285663379</v>
      </c>
      <c r="W327" s="116">
        <f t="shared" si="151"/>
        <v>2.1195114938790121</v>
      </c>
      <c r="X327" s="113">
        <v>2.7547196794723607</v>
      </c>
      <c r="Y327" s="113">
        <v>1.2400947259996984</v>
      </c>
      <c r="Z327" s="113">
        <v>2.3637200761649777</v>
      </c>
      <c r="AC327" s="115"/>
      <c r="AE327" s="116">
        <f t="shared" si="152"/>
        <v>3.4625209039182079</v>
      </c>
      <c r="AF327" s="113">
        <v>3.813635142032421</v>
      </c>
      <c r="AG327" s="113">
        <v>2.5929253361811875</v>
      </c>
      <c r="AH327" s="113">
        <v>3.9810022335410156</v>
      </c>
      <c r="AK327" s="115"/>
      <c r="AM327" s="116">
        <f t="shared" si="153"/>
        <v>3.1149663824505884</v>
      </c>
      <c r="AN327" s="113">
        <v>3.715833446208447</v>
      </c>
      <c r="AO327" s="113">
        <v>2.3112135920489147</v>
      </c>
      <c r="AP327" s="113">
        <v>3.9187191728522621</v>
      </c>
      <c r="AS327" s="115"/>
      <c r="AU327" s="116">
        <f t="shared" si="154"/>
        <v>3.2266748626337503</v>
      </c>
      <c r="AV327" s="113">
        <v>3.8330200621808861</v>
      </c>
      <c r="AW327" s="113">
        <v>1.9186056635233653</v>
      </c>
      <c r="AX327" s="113">
        <v>3.9283988621970001</v>
      </c>
      <c r="BA327" s="115"/>
      <c r="BC327" s="116">
        <f t="shared" si="155"/>
        <v>1.8557899619856808</v>
      </c>
      <c r="BD327" s="113">
        <v>2.3869575083580967</v>
      </c>
      <c r="BE327" s="113">
        <v>0.86503052796259561</v>
      </c>
      <c r="BF327" s="113">
        <v>2.3153818496363496</v>
      </c>
      <c r="BI327" s="115"/>
      <c r="BK327" s="116">
        <f t="shared" si="156"/>
        <v>1.2637865895919267</v>
      </c>
      <c r="BL327" s="113">
        <v>1.4317712717624174</v>
      </c>
      <c r="BM327" s="113">
        <v>0.88420239517540489</v>
      </c>
      <c r="BN327" s="113">
        <v>1.4753861018379573</v>
      </c>
      <c r="BS327" s="116">
        <f t="shared" si="157"/>
        <v>2.242679548504849</v>
      </c>
      <c r="BT327" s="113">
        <v>3.1979414928059011</v>
      </c>
      <c r="BU327" s="113">
        <v>1.5395960359381382</v>
      </c>
      <c r="BV327" s="113">
        <v>1.9905011167705078</v>
      </c>
      <c r="CA327" s="116">
        <f t="shared" si="158"/>
        <v>3.0381126840728321</v>
      </c>
      <c r="CB327" s="113">
        <v>3.8371208366915561</v>
      </c>
      <c r="CC327" s="113">
        <v>2.8092588658603894</v>
      </c>
      <c r="CD327" s="113">
        <v>2.4679583496665516</v>
      </c>
      <c r="CI327" s="116">
        <f t="shared" si="159"/>
        <v>3.0762169743013406</v>
      </c>
      <c r="CJ327" s="113">
        <v>3.6744204707850283</v>
      </c>
      <c r="CK327" s="113">
        <v>3.2758862266849968</v>
      </c>
      <c r="CL327" s="113">
        <v>2.2783442254339961</v>
      </c>
      <c r="CQ327" s="116">
        <f t="shared" si="160"/>
        <v>2.7135641285663379</v>
      </c>
      <c r="CR327" s="113">
        <v>3.7623297892880698</v>
      </c>
      <c r="CS327" s="113">
        <v>2.3093940539072069</v>
      </c>
      <c r="CT327" s="113">
        <v>3.1177342032254689</v>
      </c>
    </row>
    <row r="328" spans="4:98">
      <c r="D328" s="115">
        <f t="shared" si="161"/>
        <v>327</v>
      </c>
      <c r="E328" s="116">
        <f t="shared" si="137"/>
        <v>2.3316405636121424</v>
      </c>
      <c r="F328" s="116">
        <f t="shared" si="138"/>
        <v>0.63164056361214249</v>
      </c>
      <c r="G328" s="116">
        <f t="shared" si="139"/>
        <v>0.63164056361214249</v>
      </c>
      <c r="H328" s="119">
        <f t="shared" si="140"/>
        <v>1.1920986460345598e-003</v>
      </c>
      <c r="I328" s="119">
        <f t="shared" si="136"/>
        <v>0.70317722661098947</v>
      </c>
      <c r="K328" s="116">
        <f t="shared" si="141"/>
        <v>2.7592433265933223</v>
      </c>
      <c r="L328" s="116">
        <f t="shared" si="142"/>
        <v>3.4085789513522449</v>
      </c>
      <c r="M328" s="116">
        <f t="shared" si="143"/>
        <v>3.5075694626433167</v>
      </c>
      <c r="N328" s="116">
        <f t="shared" si="144"/>
        <v>3.741355928944238</v>
      </c>
      <c r="O328" s="116">
        <f t="shared" si="145"/>
        <v>1.7978283886737343</v>
      </c>
      <c r="P328" s="116">
        <f t="shared" si="146"/>
        <v>1.6451403567943315</v>
      </c>
      <c r="Q328" s="116">
        <f t="shared" si="147"/>
        <v>2.3316405636121424</v>
      </c>
      <c r="R328" s="116">
        <f t="shared" si="148"/>
        <v>3.8678022807830423</v>
      </c>
      <c r="S328" s="116">
        <f t="shared" si="149"/>
        <v>3.5375641777745428</v>
      </c>
      <c r="T328" s="116">
        <f t="shared" si="150"/>
        <v>3.1336508442244577</v>
      </c>
      <c r="W328" s="116">
        <f t="shared" si="151"/>
        <v>2.7592433265933223</v>
      </c>
      <c r="X328" s="113">
        <v>2.707544814790575</v>
      </c>
      <c r="Y328" s="113">
        <v>2.4801894519993968</v>
      </c>
      <c r="Z328" s="113">
        <v>3.0899957129899946</v>
      </c>
      <c r="AC328" s="115"/>
      <c r="AE328" s="116">
        <f t="shared" si="152"/>
        <v>3.4085789513522449</v>
      </c>
      <c r="AF328" s="113">
        <v>3.3100805152665589</v>
      </c>
      <c r="AG328" s="113">
        <v>2.9877324797287614</v>
      </c>
      <c r="AH328" s="113">
        <v>3.9279238590614147</v>
      </c>
      <c r="AK328" s="115"/>
      <c r="AM328" s="116">
        <f t="shared" si="153"/>
        <v>3.5075694626433167</v>
      </c>
      <c r="AN328" s="113">
        <v>3.4561556529247763</v>
      </c>
      <c r="AO328" s="113">
        <v>3.488291669719596</v>
      </c>
      <c r="AP328" s="113">
        <v>3.5268472555670369</v>
      </c>
      <c r="AS328" s="115"/>
      <c r="AU328" s="116">
        <f t="shared" si="154"/>
        <v>3.741355928944238</v>
      </c>
      <c r="AV328" s="113">
        <v>3.4199673149604735</v>
      </c>
      <c r="AW328" s="113">
        <v>4.1021629473724133</v>
      </c>
      <c r="AX328" s="113">
        <v>3.7019375244998276</v>
      </c>
      <c r="BA328" s="115"/>
      <c r="BC328" s="116">
        <f t="shared" si="155"/>
        <v>1.7978283886737343</v>
      </c>
      <c r="BD328" s="113">
        <v>1.638161418197126</v>
      </c>
      <c r="BE328" s="113">
        <v>1.3591142541083463</v>
      </c>
      <c r="BF328" s="113">
        <v>2.3962094937157308</v>
      </c>
      <c r="BI328" s="115"/>
      <c r="BK328" s="116">
        <f t="shared" si="156"/>
        <v>1.6451403567943315</v>
      </c>
      <c r="BL328" s="113">
        <v>1.7863542713522589</v>
      </c>
      <c r="BM328" s="113">
        <v>1.5771514298300155</v>
      </c>
      <c r="BN328" s="113">
        <v>1.5719153692007199</v>
      </c>
      <c r="BS328" s="116">
        <f t="shared" si="157"/>
        <v>2.3316405636121424</v>
      </c>
      <c r="BT328" s="113">
        <v>2.6393074901796649</v>
      </c>
      <c r="BU328" s="113">
        <v>2.5346923380028836</v>
      </c>
      <c r="BV328" s="113">
        <v>1.8209218626538797</v>
      </c>
      <c r="CA328" s="116">
        <f t="shared" si="158"/>
        <v>3.8678022807830423</v>
      </c>
      <c r="CB328" s="113">
        <v>3.5421090047804902</v>
      </c>
      <c r="CC328" s="113">
        <v>4.5287556831428102</v>
      </c>
      <c r="CD328" s="113">
        <v>3.5325421544258271</v>
      </c>
      <c r="CI328" s="116">
        <f t="shared" si="159"/>
        <v>3.5375641777745428</v>
      </c>
      <c r="CJ328" s="113">
        <v>2.8415196941594005</v>
      </c>
      <c r="CK328" s="113">
        <v>4.767111245413485</v>
      </c>
      <c r="CL328" s="113">
        <v>3.0040615937507438</v>
      </c>
      <c r="CQ328" s="116">
        <f t="shared" si="160"/>
        <v>3.1336508442244577</v>
      </c>
      <c r="CR328" s="113">
        <v>3.1370951132320828</v>
      </c>
      <c r="CS328" s="113">
        <v>3.0720949755261171</v>
      </c>
      <c r="CT328" s="113">
        <v>3.1952067129227988</v>
      </c>
    </row>
    <row r="329" spans="4:98">
      <c r="D329" s="115">
        <f t="shared" si="161"/>
        <v>328</v>
      </c>
      <c r="E329" s="116">
        <f t="shared" si="137"/>
        <v>3.0276100183667118</v>
      </c>
      <c r="F329" s="116">
        <f t="shared" si="138"/>
        <v>1.3276100183667119</v>
      </c>
      <c r="G329" s="116">
        <f t="shared" si="139"/>
        <v>1.3276100183667119</v>
      </c>
      <c r="H329" s="119">
        <f t="shared" si="140"/>
        <v>2.505605555644289e-003</v>
      </c>
      <c r="I329" s="119">
        <f t="shared" si="136"/>
        <v>0.91306801279722971</v>
      </c>
      <c r="K329" s="116">
        <f t="shared" si="141"/>
        <v>3.8973126393691842</v>
      </c>
      <c r="L329" s="116">
        <f t="shared" si="142"/>
        <v>4.6250762022971488</v>
      </c>
      <c r="M329" s="116">
        <f t="shared" si="143"/>
        <v>6.4527194990432175</v>
      </c>
      <c r="N329" s="116">
        <f t="shared" si="144"/>
        <v>5.5693611360835353</v>
      </c>
      <c r="O329" s="116">
        <f t="shared" si="145"/>
        <v>2.6941818209720192</v>
      </c>
      <c r="P329" s="116">
        <f t="shared" si="146"/>
        <v>3.0849016840571113</v>
      </c>
      <c r="Q329" s="116">
        <f t="shared" si="147"/>
        <v>3.0276100183667118</v>
      </c>
      <c r="R329" s="116">
        <f t="shared" si="148"/>
        <v>4.5844690167028759</v>
      </c>
      <c r="S329" s="116">
        <f t="shared" si="149"/>
        <v>4.4436968490883464</v>
      </c>
      <c r="T329" s="116">
        <f t="shared" si="150"/>
        <v>4.7261237289677265</v>
      </c>
      <c r="W329" s="116">
        <f t="shared" si="151"/>
        <v>3.8973126393691842</v>
      </c>
      <c r="X329" s="113">
        <v>2.0923515474655598</v>
      </c>
      <c r="Y329" s="113">
        <v>2.4640585887322888</v>
      </c>
      <c r="Z329" s="113">
        <v>7.135527781909702</v>
      </c>
      <c r="AC329" s="115"/>
      <c r="AE329" s="116">
        <f t="shared" si="152"/>
        <v>4.6250762022971488</v>
      </c>
      <c r="AF329" s="113">
        <v>3.278676570183924</v>
      </c>
      <c r="AG329" s="113">
        <v>4.7788823587653644</v>
      </c>
      <c r="AH329" s="113">
        <v>5.8176696779421597</v>
      </c>
      <c r="AK329" s="115"/>
      <c r="AM329" s="116">
        <f t="shared" si="153"/>
        <v>6.4527194990432175</v>
      </c>
      <c r="AN329" s="113">
        <v>3.0438688729083507</v>
      </c>
      <c r="AO329" s="113">
        <v>5.7852569428955523</v>
      </c>
      <c r="AP329" s="113">
        <v>7.1201820551908819</v>
      </c>
      <c r="AS329" s="115"/>
      <c r="AU329" s="116">
        <f t="shared" si="154"/>
        <v>5.5693611360835353</v>
      </c>
      <c r="AV329" s="113">
        <v>3.0817991004205898</v>
      </c>
      <c r="AW329" s="113">
        <v>4.7643292470904539</v>
      </c>
      <c r="AX329" s="113">
        <v>8.861955060739561</v>
      </c>
      <c r="BA329" s="115"/>
      <c r="BC329" s="116">
        <f t="shared" si="155"/>
        <v>2.6941818209720192</v>
      </c>
      <c r="BD329" s="113">
        <v>1.9376640005814092</v>
      </c>
      <c r="BE329" s="113">
        <v>1.1388723159460441</v>
      </c>
      <c r="BF329" s="113">
        <v>5.0060091463886041</v>
      </c>
      <c r="BI329" s="115"/>
      <c r="BK329" s="116">
        <f t="shared" si="156"/>
        <v>3.0849016840571113</v>
      </c>
      <c r="BL329" s="113">
        <v>1.26445172448667</v>
      </c>
      <c r="BM329" s="113">
        <v>1.3967183783823576</v>
      </c>
      <c r="BN329" s="113">
        <v>6.5935349493023061</v>
      </c>
      <c r="BS329" s="116">
        <f t="shared" si="157"/>
        <v>3.0276100183667118</v>
      </c>
      <c r="BT329" s="113">
        <v>2.1832556159806837</v>
      </c>
      <c r="BU329" s="113">
        <v>3.5591921929512438</v>
      </c>
      <c r="BV329" s="113">
        <v>3.3403822461682071</v>
      </c>
      <c r="CA329" s="116">
        <f t="shared" si="158"/>
        <v>4.5844690167028759</v>
      </c>
      <c r="CB329" s="113">
        <v>3.7900101168873679</v>
      </c>
      <c r="CC329" s="113">
        <v>4.8777656577354653</v>
      </c>
      <c r="CD329" s="113">
        <v>5.0856312754857944</v>
      </c>
      <c r="CI329" s="116">
        <f t="shared" si="159"/>
        <v>4.4436968490883464</v>
      </c>
      <c r="CJ329" s="113">
        <v>3.3477624759448954</v>
      </c>
      <c r="CK329" s="113">
        <v>5.573750169312671</v>
      </c>
      <c r="CL329" s="113">
        <v>4.4095779020074728</v>
      </c>
      <c r="CQ329" s="116">
        <f t="shared" si="160"/>
        <v>4.7261237289677265</v>
      </c>
      <c r="CR329" s="113">
        <v>3.3045395425660979</v>
      </c>
      <c r="CS329" s="113">
        <v>4.9789125465423281</v>
      </c>
      <c r="CT329" s="113">
        <v>4.473334911393124</v>
      </c>
    </row>
    <row r="330" spans="4:98">
      <c r="D330" s="115">
        <f t="shared" si="161"/>
        <v>329</v>
      </c>
      <c r="E330" s="116">
        <f t="shared" si="137"/>
        <v>1.6865498287047913</v>
      </c>
      <c r="F330" s="116">
        <f t="shared" si="138"/>
        <v>-1.3450171295208646e-002</v>
      </c>
      <c r="G330" s="116" t="str">
        <f t="shared" si="139"/>
        <v/>
      </c>
      <c r="H330" s="119" t="str">
        <f t="shared" si="140"/>
        <v/>
      </c>
      <c r="I330" s="119">
        <f t="shared" si="136"/>
        <v>0.50863046800516665</v>
      </c>
      <c r="K330" s="116">
        <f t="shared" si="141"/>
        <v>2.9319176857280134</v>
      </c>
      <c r="L330" s="116">
        <f t="shared" si="142"/>
        <v>3.6031086012229565</v>
      </c>
      <c r="M330" s="116">
        <f t="shared" si="143"/>
        <v>5.3226366288505309</v>
      </c>
      <c r="N330" s="116">
        <f t="shared" si="144"/>
        <v>3.5326184259580926</v>
      </c>
      <c r="O330" s="116">
        <f t="shared" si="145"/>
        <v>1.2792838978643966</v>
      </c>
      <c r="P330" s="116">
        <f t="shared" si="146"/>
        <v>1.2760719109899297</v>
      </c>
      <c r="Q330" s="116">
        <f t="shared" si="147"/>
        <v>1.6865498287047913</v>
      </c>
      <c r="R330" s="116">
        <f t="shared" si="148"/>
        <v>2.9126322600800876</v>
      </c>
      <c r="S330" s="116">
        <f t="shared" si="149"/>
        <v>3.0059966304174535</v>
      </c>
      <c r="T330" s="116">
        <f t="shared" si="150"/>
        <v>3.9998337796597445</v>
      </c>
      <c r="W330" s="116">
        <f t="shared" si="151"/>
        <v>2.9319176857280134</v>
      </c>
      <c r="X330" s="113">
        <v>1.0806918163254948</v>
      </c>
      <c r="Y330" s="113">
        <v>3.813635142032421</v>
      </c>
      <c r="Z330" s="113">
        <v>3.901426098826124</v>
      </c>
      <c r="AC330" s="115"/>
      <c r="AE330" s="116">
        <f t="shared" si="152"/>
        <v>3.6031086012229565</v>
      </c>
      <c r="AF330" s="113">
        <v>1.774444311650478</v>
      </c>
      <c r="AG330" s="113">
        <v>4.3121025302815044</v>
      </c>
      <c r="AH330" s="113">
        <v>4.7227789617368865</v>
      </c>
      <c r="AK330" s="115"/>
      <c r="AM330" s="116">
        <f t="shared" si="153"/>
        <v>5.3226366288505309</v>
      </c>
      <c r="AN330" s="113">
        <v>2.0893236428399637</v>
      </c>
      <c r="AO330" s="113">
        <v>4.670271396066151</v>
      </c>
      <c r="AP330" s="113">
        <v>5.9750018616349108</v>
      </c>
      <c r="AS330" s="115"/>
      <c r="AU330" s="116">
        <f t="shared" si="154"/>
        <v>3.5326184259580926</v>
      </c>
      <c r="AV330" s="113">
        <v>1.756356167081869</v>
      </c>
      <c r="AW330" s="113">
        <v>4.1712277147262586</v>
      </c>
      <c r="AX330" s="113">
        <v>4.670271396066151</v>
      </c>
      <c r="BA330" s="115"/>
      <c r="BC330" s="116">
        <f t="shared" si="155"/>
        <v>1.2792838978643966</v>
      </c>
      <c r="BD330" s="113">
        <v>0.50154551846740503</v>
      </c>
      <c r="BE330" s="113">
        <v>1.0709772499007164</v>
      </c>
      <c r="BF330" s="113">
        <v>2.2653289252250683</v>
      </c>
      <c r="BI330" s="115"/>
      <c r="BK330" s="116">
        <f t="shared" si="156"/>
        <v>1.2760719109899297</v>
      </c>
      <c r="BL330" s="113">
        <v>0.41613755156482851</v>
      </c>
      <c r="BM330" s="113">
        <v>1.250447989946581</v>
      </c>
      <c r="BN330" s="113">
        <v>2.1616301914583795</v>
      </c>
      <c r="BS330" s="116">
        <f t="shared" si="157"/>
        <v>1.6865498287047913</v>
      </c>
      <c r="BT330" s="113">
        <v>0.84588117860170886</v>
      </c>
      <c r="BU330" s="113">
        <v>1.6807296466714208</v>
      </c>
      <c r="BV330" s="113">
        <v>2.5330386608412438</v>
      </c>
      <c r="CA330" s="116">
        <f t="shared" si="158"/>
        <v>2.9126322600800876</v>
      </c>
      <c r="CB330" s="113">
        <v>2.0894517630589018</v>
      </c>
      <c r="CC330" s="113">
        <v>2.622941256147139</v>
      </c>
      <c r="CD330" s="113">
        <v>4.0255037610342228</v>
      </c>
      <c r="CI330" s="116">
        <f t="shared" si="159"/>
        <v>3.0059966304174535</v>
      </c>
      <c r="CJ330" s="113">
        <v>1.659648268969985</v>
      </c>
      <c r="CK330" s="113">
        <v>2.6526930246770881</v>
      </c>
      <c r="CL330" s="113">
        <v>4.705648597605288</v>
      </c>
      <c r="CQ330" s="116">
        <f t="shared" si="160"/>
        <v>3.9998337796597445</v>
      </c>
      <c r="CR330" s="113">
        <v>1.6284567370302774</v>
      </c>
      <c r="CS330" s="113">
        <v>3.2240706613995718</v>
      </c>
      <c r="CT330" s="113">
        <v>4.7755968979199173</v>
      </c>
    </row>
    <row r="331" spans="4:98">
      <c r="D331" s="115">
        <f t="shared" si="161"/>
        <v>330</v>
      </c>
      <c r="E331" s="116">
        <f t="shared" si="137"/>
        <v>2.227075245941049</v>
      </c>
      <c r="F331" s="116">
        <f t="shared" si="138"/>
        <v>0.52707524594104904</v>
      </c>
      <c r="G331" s="116">
        <f t="shared" si="139"/>
        <v>0.52707524594104904</v>
      </c>
      <c r="H331" s="119">
        <f t="shared" si="140"/>
        <v>9.9475195742887586e-004</v>
      </c>
      <c r="I331" s="119">
        <f t="shared" si="136"/>
        <v>0.67164237032690255</v>
      </c>
      <c r="K331" s="116">
        <f t="shared" si="141"/>
        <v>2.5696894915661868</v>
      </c>
      <c r="L331" s="116">
        <f t="shared" si="142"/>
        <v>3.3804284899405914</v>
      </c>
      <c r="M331" s="116">
        <f t="shared" si="143"/>
        <v>4.1101602761213787</v>
      </c>
      <c r="N331" s="116">
        <f t="shared" si="144"/>
        <v>3.552571595955508</v>
      </c>
      <c r="O331" s="116">
        <f t="shared" si="145"/>
        <v>1.2014392500929538</v>
      </c>
      <c r="P331" s="116">
        <f t="shared" si="146"/>
        <v>1.1705542345645445</v>
      </c>
      <c r="Q331" s="116">
        <f t="shared" si="147"/>
        <v>2.227075245941049</v>
      </c>
      <c r="R331" s="116">
        <f t="shared" si="148"/>
        <v>3.9699605438230363</v>
      </c>
      <c r="S331" s="116">
        <f t="shared" si="149"/>
        <v>3.2735661078141476</v>
      </c>
      <c r="T331" s="116">
        <f t="shared" si="150"/>
        <v>3.3362616058931254</v>
      </c>
      <c r="W331" s="116">
        <f t="shared" si="151"/>
        <v>2.5696894915661868</v>
      </c>
      <c r="X331" s="113">
        <v>1.9263661768821918</v>
      </c>
      <c r="Y331" s="113">
        <v>2.748792553991307</v>
      </c>
      <c r="Z331" s="113">
        <v>3.0339097438250615</v>
      </c>
      <c r="AC331" s="115"/>
      <c r="AE331" s="116">
        <f t="shared" si="152"/>
        <v>3.3804284899405914</v>
      </c>
      <c r="AF331" s="113">
        <v>2.83885541856323</v>
      </c>
      <c r="AG331" s="113">
        <v>3.5714983096516599</v>
      </c>
      <c r="AH331" s="113">
        <v>3.7309317416068848</v>
      </c>
      <c r="AK331" s="115"/>
      <c r="AM331" s="116">
        <f t="shared" si="153"/>
        <v>4.1101602761213787</v>
      </c>
      <c r="AN331" s="113">
        <v>3.4111375923262948</v>
      </c>
      <c r="AO331" s="113">
        <v>4.4425479520306093</v>
      </c>
      <c r="AP331" s="113">
        <v>3.7777726002121472</v>
      </c>
      <c r="AS331" s="115"/>
      <c r="AU331" s="116">
        <f t="shared" si="154"/>
        <v>3.552571595955508</v>
      </c>
      <c r="AV331" s="113">
        <v>2.9661606660252171</v>
      </c>
      <c r="AW331" s="113">
        <v>3.5569976306914515</v>
      </c>
      <c r="AX331" s="113">
        <v>4.1345564911498549</v>
      </c>
      <c r="BA331" s="115"/>
      <c r="BC331" s="116">
        <f t="shared" si="155"/>
        <v>1.2014392500929538</v>
      </c>
      <c r="BD331" s="113">
        <v>1.0676927961994163</v>
      </c>
      <c r="BE331" s="113">
        <v>1.1863631020606593</v>
      </c>
      <c r="BF331" s="113">
        <v>1.3502618520187861</v>
      </c>
      <c r="BI331" s="115"/>
      <c r="BK331" s="116">
        <f t="shared" si="156"/>
        <v>1.1705542345645445</v>
      </c>
      <c r="BL331" s="113">
        <v>0.79542848431245416</v>
      </c>
      <c r="BM331" s="113">
        <v>1.26445172448667</v>
      </c>
      <c r="BN331" s="113">
        <v>1.4517824948945091</v>
      </c>
      <c r="BS331" s="116">
        <f t="shared" si="157"/>
        <v>2.227075245941049</v>
      </c>
      <c r="BT331" s="113">
        <v>2.40288439026653</v>
      </c>
      <c r="BU331" s="113">
        <v>2.7163194473495724</v>
      </c>
      <c r="BV331" s="113">
        <v>1.5620219002070443</v>
      </c>
      <c r="CA331" s="116">
        <f t="shared" si="158"/>
        <v>3.9699605438230363</v>
      </c>
      <c r="CB331" s="113">
        <v>3.932866777466125</v>
      </c>
      <c r="CC331" s="113">
        <v>4.1201768920726147</v>
      </c>
      <c r="CD331" s="113">
        <v>3.8568379619303679</v>
      </c>
      <c r="CI331" s="116">
        <f t="shared" si="159"/>
        <v>3.2735661078141476</v>
      </c>
      <c r="CJ331" s="113">
        <v>3.4324926235860174</v>
      </c>
      <c r="CK331" s="113">
        <v>3.3039660366164791</v>
      </c>
      <c r="CL331" s="113">
        <v>3.0842396632399467</v>
      </c>
      <c r="CQ331" s="116">
        <f t="shared" si="160"/>
        <v>3.3362616058931254</v>
      </c>
      <c r="CR331" s="113">
        <v>3.0149720411161818</v>
      </c>
      <c r="CS331" s="113">
        <v>3.6499569667241523</v>
      </c>
      <c r="CT331" s="113">
        <v>3.0225662450620985</v>
      </c>
    </row>
    <row r="332" spans="4:98">
      <c r="D332" s="115">
        <f t="shared" si="161"/>
        <v>331</v>
      </c>
      <c r="E332" s="116">
        <f t="shared" si="137"/>
        <v>1.7239403161029199</v>
      </c>
      <c r="F332" s="116">
        <f t="shared" si="138"/>
        <v>2.3940316102919912e-002</v>
      </c>
      <c r="G332" s="116">
        <f t="shared" si="139"/>
        <v>2.3940316102919912e-002</v>
      </c>
      <c r="H332" s="119">
        <f t="shared" si="140"/>
        <v>4.5182687838671866e-005</v>
      </c>
      <c r="I332" s="119">
        <f t="shared" si="136"/>
        <v>0.51990670828017627</v>
      </c>
      <c r="K332" s="116">
        <f t="shared" si="141"/>
        <v>1.9588318298220717</v>
      </c>
      <c r="L332" s="116">
        <f t="shared" si="142"/>
        <v>2.5332376747592025</v>
      </c>
      <c r="M332" s="116">
        <f t="shared" si="143"/>
        <v>2.9764471266368386</v>
      </c>
      <c r="N332" s="116">
        <f t="shared" si="144"/>
        <v>2.6514481463907953</v>
      </c>
      <c r="O332" s="116">
        <f t="shared" si="145"/>
        <v>1.1872187563904726</v>
      </c>
      <c r="P332" s="116">
        <f t="shared" si="146"/>
        <v>1.353863949499795</v>
      </c>
      <c r="Q332" s="116">
        <f t="shared" si="147"/>
        <v>1.7239403161029199</v>
      </c>
      <c r="R332" s="116">
        <f t="shared" si="148"/>
        <v>2.6292499681458255</v>
      </c>
      <c r="S332" s="116">
        <f t="shared" si="149"/>
        <v>2.9324410317415062</v>
      </c>
      <c r="T332" s="116">
        <f t="shared" si="150"/>
        <v>3.0227241136982963</v>
      </c>
      <c r="W332" s="116">
        <f t="shared" si="151"/>
        <v>1.9588318298220717</v>
      </c>
      <c r="X332" s="113">
        <v>0.94585079208299239</v>
      </c>
      <c r="Y332" s="113">
        <v>1.9629863043856184</v>
      </c>
      <c r="Z332" s="113">
        <v>2.9676583929976048</v>
      </c>
      <c r="AC332" s="115"/>
      <c r="AE332" s="116">
        <f t="shared" si="152"/>
        <v>2.5332376747592025</v>
      </c>
      <c r="AF332" s="113">
        <v>1.9525273752588057</v>
      </c>
      <c r="AG332" s="113">
        <v>2.4905808919286594</v>
      </c>
      <c r="AH332" s="113">
        <v>3.1566047570901419</v>
      </c>
      <c r="AK332" s="115"/>
      <c r="AM332" s="116">
        <f t="shared" si="153"/>
        <v>2.9764471266368386</v>
      </c>
      <c r="AN332" s="113">
        <v>2.142559750700725</v>
      </c>
      <c r="AO332" s="113">
        <v>2.737128093490456</v>
      </c>
      <c r="AP332" s="113">
        <v>3.2157661597832212</v>
      </c>
      <c r="AS332" s="115"/>
      <c r="AU332" s="116">
        <f t="shared" si="154"/>
        <v>2.6514481463907953</v>
      </c>
      <c r="AV332" s="113">
        <v>1.9629863043856184</v>
      </c>
      <c r="AW332" s="113">
        <v>2.8712197855207329</v>
      </c>
      <c r="AX332" s="113">
        <v>3.1201383492660351</v>
      </c>
      <c r="BA332" s="115"/>
      <c r="BC332" s="116">
        <f t="shared" si="155"/>
        <v>1.1872187563904726</v>
      </c>
      <c r="BD332" s="113">
        <v>1.1252182100156551</v>
      </c>
      <c r="BE332" s="113">
        <v>0.80382639282179857</v>
      </c>
      <c r="BF332" s="113">
        <v>1.632611666333964</v>
      </c>
      <c r="BI332" s="115"/>
      <c r="BK332" s="116">
        <f t="shared" si="156"/>
        <v>1.353863949499795</v>
      </c>
      <c r="BL332" s="113">
        <v>0.82692208915583909</v>
      </c>
      <c r="BM332" s="113">
        <v>1.3227366213774967</v>
      </c>
      <c r="BN332" s="113">
        <v>1.9119331379660498</v>
      </c>
      <c r="BS332" s="116">
        <f t="shared" si="157"/>
        <v>1.7239403161029199</v>
      </c>
      <c r="BT332" s="113">
        <v>1.1938992244799793</v>
      </c>
      <c r="BU332" s="113">
        <v>2.1994229084830543</v>
      </c>
      <c r="BV332" s="113">
        <v>1.7784988153457257</v>
      </c>
      <c r="CA332" s="116">
        <f t="shared" si="158"/>
        <v>2.6292499681458255</v>
      </c>
      <c r="CB332" s="113">
        <v>1.9766986128411046</v>
      </c>
      <c r="CC332" s="113">
        <v>3.269529088917297</v>
      </c>
      <c r="CD332" s="113">
        <v>2.6415222026790746</v>
      </c>
      <c r="CI332" s="116">
        <f t="shared" si="159"/>
        <v>2.9324410317415062</v>
      </c>
      <c r="CJ332" s="113">
        <v>2.6066631047811075</v>
      </c>
      <c r="CK332" s="113">
        <v>3.6077832741465445</v>
      </c>
      <c r="CL332" s="113">
        <v>2.582876716296866</v>
      </c>
      <c r="CQ332" s="116">
        <f t="shared" si="160"/>
        <v>3.0227241136982963</v>
      </c>
      <c r="CR332" s="113">
        <v>3.098389238237234</v>
      </c>
      <c r="CS332" s="113">
        <v>3.0607028341110847</v>
      </c>
      <c r="CT332" s="113">
        <v>2.9847453932855079</v>
      </c>
    </row>
    <row r="333" spans="4:98">
      <c r="D333" s="115">
        <f t="shared" si="161"/>
        <v>332</v>
      </c>
      <c r="E333" s="116">
        <f t="shared" si="137"/>
        <v>2.2808066221294561</v>
      </c>
      <c r="F333" s="116">
        <f t="shared" si="138"/>
        <v>0.58080662212945611</v>
      </c>
      <c r="G333" s="116">
        <f t="shared" si="139"/>
        <v>0.58080662212945611</v>
      </c>
      <c r="H333" s="119">
        <f t="shared" si="140"/>
        <v>1.09615947381363e-003</v>
      </c>
      <c r="I333" s="119">
        <f t="shared" si="136"/>
        <v>0.68784670331020914</v>
      </c>
      <c r="K333" s="116">
        <f t="shared" si="141"/>
        <v>4.3699967626565934</v>
      </c>
      <c r="L333" s="116">
        <f t="shared" si="142"/>
        <v>4.13361195904307</v>
      </c>
      <c r="M333" s="116">
        <f t="shared" si="143"/>
        <v>5.0592769480983906</v>
      </c>
      <c r="N333" s="116">
        <f t="shared" si="144"/>
        <v>5.0393770884380489</v>
      </c>
      <c r="O333" s="116">
        <f t="shared" si="145"/>
        <v>2.40429679745391</v>
      </c>
      <c r="P333" s="116">
        <f t="shared" si="146"/>
        <v>3.3626733964162341</v>
      </c>
      <c r="Q333" s="116">
        <f t="shared" si="147"/>
        <v>2.2808066221294561</v>
      </c>
      <c r="R333" s="116">
        <f t="shared" si="148"/>
        <v>3.8205993153171369</v>
      </c>
      <c r="S333" s="116">
        <f t="shared" si="149"/>
        <v>3.9876207599651075</v>
      </c>
      <c r="T333" s="116">
        <f t="shared" si="150"/>
        <v>3.2065835509497389</v>
      </c>
      <c r="W333" s="116">
        <f t="shared" si="151"/>
        <v>4.3699967626565934</v>
      </c>
      <c r="X333" s="113">
        <v>2.8535176855746198</v>
      </c>
      <c r="Y333" s="113">
        <v>4.7721207142472659</v>
      </c>
      <c r="Z333" s="113">
        <v>5.4843518881478932</v>
      </c>
      <c r="AC333" s="115"/>
      <c r="AE333" s="116">
        <f t="shared" si="152"/>
        <v>4.13361195904307</v>
      </c>
      <c r="AF333" s="113">
        <v>3.3928821633523176</v>
      </c>
      <c r="AG333" s="113">
        <v>3.5262134396448084</v>
      </c>
      <c r="AH333" s="113">
        <v>5.4817402741320853</v>
      </c>
      <c r="AK333" s="115"/>
      <c r="AM333" s="116">
        <f t="shared" si="153"/>
        <v>5.0592769480983906</v>
      </c>
      <c r="AN333" s="113">
        <v>3.8371208366915561</v>
      </c>
      <c r="AO333" s="113">
        <v>4.2760983061596827</v>
      </c>
      <c r="AP333" s="113">
        <v>5.8424555900370985</v>
      </c>
      <c r="AS333" s="115"/>
      <c r="AU333" s="116">
        <f t="shared" si="154"/>
        <v>5.0393770884380489</v>
      </c>
      <c r="AV333" s="113">
        <v>4.5847703529456378</v>
      </c>
      <c r="AW333" s="113">
        <v>4.9505700152219472</v>
      </c>
      <c r="AX333" s="113">
        <v>5.5827908971465607</v>
      </c>
      <c r="BA333" s="115"/>
      <c r="BC333" s="116">
        <f t="shared" si="155"/>
        <v>2.40429679745391</v>
      </c>
      <c r="BD333" s="113">
        <v>1.5200190439588945</v>
      </c>
      <c r="BE333" s="113">
        <v>2.4716612451050302</v>
      </c>
      <c r="BF333" s="113">
        <v>3.2212101032978064</v>
      </c>
      <c r="BI333" s="115"/>
      <c r="BK333" s="116">
        <f t="shared" si="156"/>
        <v>3.3626733964162341</v>
      </c>
      <c r="BL333" s="113">
        <v>2.3222605527579363</v>
      </c>
      <c r="BM333" s="113">
        <v>3.7902916963062023</v>
      </c>
      <c r="BN333" s="113">
        <v>3.9754679401845632</v>
      </c>
      <c r="BS333" s="116">
        <f t="shared" si="157"/>
        <v>2.2808066221294561</v>
      </c>
      <c r="BT333" s="113">
        <v>2.6031247561220745</v>
      </c>
      <c r="BU333" s="113">
        <v>1.744145834859798</v>
      </c>
      <c r="BV333" s="113">
        <v>2.4951492754064954</v>
      </c>
      <c r="CA333" s="116">
        <f t="shared" si="158"/>
        <v>3.8205993153171369</v>
      </c>
      <c r="CB333" s="113">
        <v>3.7434015512853573</v>
      </c>
      <c r="CC333" s="113">
        <v>3.9047073983352654</v>
      </c>
      <c r="CD333" s="113">
        <v>3.8136889963307876</v>
      </c>
      <c r="CI333" s="116">
        <f t="shared" si="159"/>
        <v>3.9876207599651075</v>
      </c>
      <c r="CJ333" s="113">
        <v>4.0334080027269623</v>
      </c>
      <c r="CK333" s="113">
        <v>4.0003911706852033</v>
      </c>
      <c r="CL333" s="113">
        <v>3.9290631064831554</v>
      </c>
      <c r="CQ333" s="116">
        <f t="shared" si="160"/>
        <v>3.2065835509497389</v>
      </c>
      <c r="CR333" s="113">
        <v>3.3898979040288193</v>
      </c>
      <c r="CS333" s="113">
        <v>3.0040615937507438</v>
      </c>
      <c r="CT333" s="113">
        <v>3.409105508148734</v>
      </c>
    </row>
    <row r="334" spans="4:98">
      <c r="D334" s="115">
        <f t="shared" si="161"/>
        <v>333</v>
      </c>
      <c r="E334" s="116">
        <f t="shared" si="137"/>
        <v>2.5854167991922368</v>
      </c>
      <c r="F334" s="116">
        <f t="shared" si="138"/>
        <v>0.88541679919223681</v>
      </c>
      <c r="G334" s="116">
        <f t="shared" si="139"/>
        <v>0.88541679919223681</v>
      </c>
      <c r="H334" s="119">
        <f t="shared" si="140"/>
        <v>1.6710519056237325e-003</v>
      </c>
      <c r="I334" s="119">
        <f t="shared" si="136"/>
        <v>0.7797111796995978</v>
      </c>
      <c r="K334" s="116">
        <f t="shared" si="141"/>
        <v>4.7430776726443602</v>
      </c>
      <c r="L334" s="116">
        <f t="shared" si="142"/>
        <v>4.4081821670874461</v>
      </c>
      <c r="M334" s="116">
        <f t="shared" si="143"/>
        <v>6.0245554938926755</v>
      </c>
      <c r="N334" s="116">
        <f t="shared" si="144"/>
        <v>5.2985791341014696</v>
      </c>
      <c r="O334" s="116">
        <f t="shared" si="145"/>
        <v>3.1001872115629063</v>
      </c>
      <c r="P334" s="116">
        <f t="shared" si="146"/>
        <v>3.9733456211866076</v>
      </c>
      <c r="Q334" s="116">
        <f t="shared" si="147"/>
        <v>2.5854167991922368</v>
      </c>
      <c r="R334" s="116">
        <f t="shared" si="148"/>
        <v>3.9850673198692959</v>
      </c>
      <c r="S334" s="116">
        <f t="shared" si="149"/>
        <v>4.066634340488414</v>
      </c>
      <c r="T334" s="116">
        <f t="shared" si="150"/>
        <v>3.7494883509875376</v>
      </c>
      <c r="W334" s="116">
        <f t="shared" si="151"/>
        <v>4.7430776726443602</v>
      </c>
      <c r="X334" s="113">
        <v>1.5977755595810059</v>
      </c>
      <c r="Y334" s="113">
        <v>7.572784768841049</v>
      </c>
      <c r="Z334" s="113">
        <v>5.0586726895110248</v>
      </c>
      <c r="AC334" s="115"/>
      <c r="AE334" s="116">
        <f t="shared" si="152"/>
        <v>4.4081821670874461</v>
      </c>
      <c r="AF334" s="113">
        <v>3.5934187752345883</v>
      </c>
      <c r="AG334" s="113">
        <v>4.9745801019999139</v>
      </c>
      <c r="AH334" s="113">
        <v>4.6565476240278381</v>
      </c>
      <c r="AK334" s="115"/>
      <c r="AM334" s="116">
        <f t="shared" si="153"/>
        <v>6.0245554938926755</v>
      </c>
      <c r="AN334" s="113">
        <v>3.7077008325315215</v>
      </c>
      <c r="AO334" s="113">
        <v>6.3286582747367186</v>
      </c>
      <c r="AP334" s="113">
        <v>5.7204527130486325</v>
      </c>
      <c r="AS334" s="115"/>
      <c r="AU334" s="116">
        <f t="shared" si="154"/>
        <v>5.2985791341014696</v>
      </c>
      <c r="AV334" s="113">
        <v>3.0034310456377655</v>
      </c>
      <c r="AW334" s="113">
        <v>6.8061846387006488</v>
      </c>
      <c r="AX334" s="113">
        <v>6.0861217179659954</v>
      </c>
      <c r="BA334" s="115"/>
      <c r="BC334" s="116">
        <f t="shared" si="155"/>
        <v>3.1001872115629063</v>
      </c>
      <c r="BD334" s="113">
        <v>1.0399033802382245</v>
      </c>
      <c r="BE334" s="113">
        <v>4.0721619170883994</v>
      </c>
      <c r="BF334" s="113">
        <v>4.1884963373620945</v>
      </c>
      <c r="BI334" s="115"/>
      <c r="BK334" s="116">
        <f t="shared" si="156"/>
        <v>3.9733456211866076</v>
      </c>
      <c r="BL334" s="113">
        <v>0.97518911534690134</v>
      </c>
      <c r="BM334" s="113">
        <v>5.580519673289654</v>
      </c>
      <c r="BN334" s="113">
        <v>5.3643280749232671</v>
      </c>
      <c r="BS334" s="116">
        <f t="shared" si="157"/>
        <v>2.5854167991922368</v>
      </c>
      <c r="BT334" s="113">
        <v>1.8085466509036914</v>
      </c>
      <c r="BU334" s="113">
        <v>2.5085885310915268</v>
      </c>
      <c r="BV334" s="113">
        <v>3.4391152155814915</v>
      </c>
      <c r="CA334" s="116">
        <f t="shared" si="158"/>
        <v>3.9850673198692959</v>
      </c>
      <c r="CB334" s="113">
        <v>2.5667276965961339</v>
      </c>
      <c r="CC334" s="113">
        <v>4.8426112423292684</v>
      </c>
      <c r="CD334" s="113">
        <v>4.5458630206824848</v>
      </c>
      <c r="CI334" s="116">
        <f t="shared" si="159"/>
        <v>4.066634340488414</v>
      </c>
      <c r="CJ334" s="113">
        <v>3.3457938861638068</v>
      </c>
      <c r="CK334" s="113">
        <v>4.4330971594244106</v>
      </c>
      <c r="CL334" s="113">
        <v>4.4210119758770254</v>
      </c>
      <c r="CQ334" s="116">
        <f t="shared" si="160"/>
        <v>3.7494883509875376</v>
      </c>
      <c r="CR334" s="113">
        <v>3.3880805595068972</v>
      </c>
      <c r="CS334" s="113">
        <v>3.5264033752265083</v>
      </c>
      <c r="CT334" s="113">
        <v>3.972573326748567</v>
      </c>
    </row>
    <row r="335" spans="4:98">
      <c r="D335" s="115">
        <f t="shared" si="161"/>
        <v>334</v>
      </c>
      <c r="E335" s="116">
        <f t="shared" si="137"/>
        <v>2.3374917231461283</v>
      </c>
      <c r="F335" s="116">
        <f t="shared" si="138"/>
        <v>0.63749172314612834</v>
      </c>
      <c r="G335" s="116">
        <f t="shared" si="139"/>
        <v>0.63749172314612834</v>
      </c>
      <c r="H335" s="119">
        <f t="shared" si="140"/>
        <v>1.2031415710144061e-003</v>
      </c>
      <c r="I335" s="119">
        <f t="shared" si="136"/>
        <v>0.70494182197692046</v>
      </c>
      <c r="K335" s="116">
        <f t="shared" si="141"/>
        <v>4.1449378561345851</v>
      </c>
      <c r="L335" s="116">
        <f t="shared" si="142"/>
        <v>4.2095403422251847</v>
      </c>
      <c r="M335" s="116">
        <f t="shared" si="143"/>
        <v>5.6896595968477754</v>
      </c>
      <c r="N335" s="116">
        <f t="shared" si="144"/>
        <v>4.8199631498997491</v>
      </c>
      <c r="O335" s="116">
        <f t="shared" si="145"/>
        <v>2.8669709885548822</v>
      </c>
      <c r="P335" s="116">
        <f t="shared" si="146"/>
        <v>3.1985839572717443</v>
      </c>
      <c r="Q335" s="116">
        <f t="shared" si="147"/>
        <v>2.3374917231461283</v>
      </c>
      <c r="R335" s="116">
        <f t="shared" si="148"/>
        <v>3.9565080604938649</v>
      </c>
      <c r="S335" s="116">
        <f t="shared" si="149"/>
        <v>3.6505811831614334</v>
      </c>
      <c r="T335" s="116">
        <f t="shared" si="150"/>
        <v>2.8804137290223952</v>
      </c>
      <c r="W335" s="116">
        <f t="shared" si="151"/>
        <v>4.1449378561345851</v>
      </c>
      <c r="X335" s="113">
        <v>1.713359985066655</v>
      </c>
      <c r="Y335" s="113">
        <v>5.7563810230582799</v>
      </c>
      <c r="Z335" s="113">
        <v>4.9650725602788217</v>
      </c>
      <c r="AC335" s="115"/>
      <c r="AE335" s="116">
        <f t="shared" si="152"/>
        <v>4.2095403422251847</v>
      </c>
      <c r="AF335" s="113">
        <v>2.9218140368933621</v>
      </c>
      <c r="AG335" s="113">
        <v>4.4046147795433885</v>
      </c>
      <c r="AH335" s="113">
        <v>5.302192210238803</v>
      </c>
      <c r="AK335" s="115"/>
      <c r="AM335" s="116">
        <f t="shared" si="153"/>
        <v>5.6896595968477754</v>
      </c>
      <c r="AN335" s="113">
        <v>2.6154394343319494</v>
      </c>
      <c r="AO335" s="113">
        <v>4.8505704416956643</v>
      </c>
      <c r="AP335" s="113">
        <v>6.5287487519998857</v>
      </c>
      <c r="AS335" s="115"/>
      <c r="AU335" s="116">
        <f t="shared" si="154"/>
        <v>4.8199631498997491</v>
      </c>
      <c r="AV335" s="113">
        <v>2.3015867022121155</v>
      </c>
      <c r="AW335" s="113">
        <v>6.0760888363312135</v>
      </c>
      <c r="AX335" s="113">
        <v>6.082213911155919</v>
      </c>
      <c r="BA335" s="115"/>
      <c r="BC335" s="116">
        <f t="shared" si="155"/>
        <v>2.8669709885548822</v>
      </c>
      <c r="BD335" s="113">
        <v>1.1707960172894012</v>
      </c>
      <c r="BE335" s="113">
        <v>3.8476489593223522</v>
      </c>
      <c r="BF335" s="113">
        <v>3.5824679890528928</v>
      </c>
      <c r="BI335" s="115"/>
      <c r="BK335" s="116">
        <f t="shared" si="156"/>
        <v>3.1985839572717443</v>
      </c>
      <c r="BL335" s="113">
        <v>0.79856865193482773</v>
      </c>
      <c r="BM335" s="113">
        <v>4.9439553647935988</v>
      </c>
      <c r="BN335" s="113">
        <v>3.8532278550868071</v>
      </c>
      <c r="BS335" s="116">
        <f t="shared" si="157"/>
        <v>2.3374917231461283</v>
      </c>
      <c r="BT335" s="113">
        <v>2.0807103285481641</v>
      </c>
      <c r="BU335" s="113">
        <v>2.0281998511012036</v>
      </c>
      <c r="BV335" s="113">
        <v>2.9035649897890181</v>
      </c>
      <c r="CA335" s="116">
        <f t="shared" si="158"/>
        <v>3.9565080604938649</v>
      </c>
      <c r="CB335" s="113">
        <v>3.9457559463626772</v>
      </c>
      <c r="CC335" s="113">
        <v>3.6654851072740726</v>
      </c>
      <c r="CD335" s="113">
        <v>4.2582831278448445</v>
      </c>
      <c r="CI335" s="116">
        <f t="shared" si="159"/>
        <v>3.6505811831614334</v>
      </c>
      <c r="CJ335" s="113">
        <v>3.5042064024720232</v>
      </c>
      <c r="CK335" s="113">
        <v>3.3472296589687858</v>
      </c>
      <c r="CL335" s="113">
        <v>4.1003074880434909</v>
      </c>
      <c r="CQ335" s="116">
        <f t="shared" si="160"/>
        <v>2.8804137290223952</v>
      </c>
      <c r="CR335" s="113">
        <v>2.6193080385156589</v>
      </c>
      <c r="CS335" s="113">
        <v>2.4135977990760051</v>
      </c>
      <c r="CT335" s="113">
        <v>3.3472296589687858</v>
      </c>
    </row>
    <row r="336" spans="4:98">
      <c r="D336" s="115">
        <f t="shared" si="161"/>
        <v>335</v>
      </c>
      <c r="E336" s="116">
        <f t="shared" si="137"/>
        <v>2.2213597228694635</v>
      </c>
      <c r="F336" s="116">
        <f t="shared" si="138"/>
        <v>0.52135972286946353</v>
      </c>
      <c r="G336" s="116">
        <f t="shared" si="139"/>
        <v>0.52135972286946353</v>
      </c>
      <c r="H336" s="119">
        <f t="shared" si="140"/>
        <v>9.839650198768409e-004</v>
      </c>
      <c r="I336" s="119">
        <f t="shared" ref="I336:I366" si="162">E336/MAX(E$336:E$366)</f>
        <v>0.69451888091348146</v>
      </c>
      <c r="K336" s="116">
        <f t="shared" si="141"/>
        <v>3.1634044003922153</v>
      </c>
      <c r="L336" s="116">
        <f t="shared" si="142"/>
        <v>3.557736643770975</v>
      </c>
      <c r="M336" s="116">
        <f t="shared" si="143"/>
        <v>4.8139837847619606</v>
      </c>
      <c r="N336" s="116">
        <f t="shared" si="144"/>
        <v>4.6772188489127542</v>
      </c>
      <c r="O336" s="116">
        <f t="shared" si="145"/>
        <v>2.6165971212708699</v>
      </c>
      <c r="P336" s="116">
        <f t="shared" si="146"/>
        <v>2.5639558677681351</v>
      </c>
      <c r="Q336" s="116">
        <f t="shared" si="147"/>
        <v>2.2213597228694635</v>
      </c>
      <c r="R336" s="116">
        <f t="shared" si="148"/>
        <v>3.6577438136970266</v>
      </c>
      <c r="S336" s="116">
        <f t="shared" si="149"/>
        <v>3.4352818601725712</v>
      </c>
      <c r="T336" s="116">
        <f t="shared" si="150"/>
        <v>2.4383845384875515</v>
      </c>
      <c r="W336" s="116">
        <f t="shared" si="151"/>
        <v>3.1634044003922153</v>
      </c>
      <c r="X336" s="113">
        <v>2.0507908401151651</v>
      </c>
      <c r="Y336" s="113">
        <v>4.28511950140145</v>
      </c>
      <c r="Z336" s="113">
        <v>3.1543028596600311</v>
      </c>
      <c r="AC336" s="115"/>
      <c r="AE336" s="116">
        <f t="shared" si="152"/>
        <v>3.557736643770975</v>
      </c>
      <c r="AF336" s="113">
        <v>2.913016890858362</v>
      </c>
      <c r="AG336" s="113">
        <v>3.8552590506955937</v>
      </c>
      <c r="AH336" s="113">
        <v>3.9049339897589688</v>
      </c>
      <c r="AK336" s="115"/>
      <c r="AM336" s="116">
        <f t="shared" si="153"/>
        <v>4.8139837847619606</v>
      </c>
      <c r="AN336" s="113">
        <v>3.3165052342679266</v>
      </c>
      <c r="AO336" s="113">
        <v>5.1735633060799104</v>
      </c>
      <c r="AP336" s="113">
        <v>4.4544042634440109</v>
      </c>
      <c r="AS336" s="115"/>
      <c r="AU336" s="116">
        <f t="shared" si="154"/>
        <v>4.6772188489127542</v>
      </c>
      <c r="AV336" s="113">
        <v>3.9085340742405412</v>
      </c>
      <c r="AW336" s="113">
        <v>5.6493491781570118</v>
      </c>
      <c r="AX336" s="113">
        <v>4.4737732943407105</v>
      </c>
      <c r="BA336" s="115"/>
      <c r="BC336" s="116">
        <f t="shared" si="155"/>
        <v>2.6165971212708699</v>
      </c>
      <c r="BD336" s="113">
        <v>2.6978291511271424</v>
      </c>
      <c r="BE336" s="113">
        <v>3.0705868523922946</v>
      </c>
      <c r="BF336" s="113">
        <v>2.0813753602931717</v>
      </c>
      <c r="BI336" s="115"/>
      <c r="BK336" s="116">
        <f t="shared" si="156"/>
        <v>2.5639558677681351</v>
      </c>
      <c r="BL336" s="113">
        <v>1.4057675515649264</v>
      </c>
      <c r="BM336" s="113">
        <v>4.1255745696679114</v>
      </c>
      <c r="BN336" s="113">
        <v>2.1605254820715678</v>
      </c>
      <c r="BS336" s="116">
        <f t="shared" si="157"/>
        <v>2.2213597228694635</v>
      </c>
      <c r="BT336" s="113">
        <v>3.0600981321716625</v>
      </c>
      <c r="BU336" s="113">
        <v>1.884396401691339</v>
      </c>
      <c r="BV336" s="113">
        <v>1.7195846347453885</v>
      </c>
      <c r="CA336" s="116">
        <f t="shared" si="158"/>
        <v>3.6577438136970266</v>
      </c>
      <c r="CB336" s="113">
        <v>4.0003911706852033</v>
      </c>
      <c r="CC336" s="113">
        <v>3.6422804291772968</v>
      </c>
      <c r="CD336" s="113">
        <v>3.3305598412285797</v>
      </c>
      <c r="CI336" s="116">
        <f t="shared" si="159"/>
        <v>3.4352818601725712</v>
      </c>
      <c r="CJ336" s="113">
        <v>3.4030923193503244</v>
      </c>
      <c r="CK336" s="113">
        <v>3.7806768859597657</v>
      </c>
      <c r="CL336" s="113">
        <v>3.122076375207623</v>
      </c>
      <c r="CQ336" s="116">
        <f t="shared" si="160"/>
        <v>2.4383845384875515</v>
      </c>
      <c r="CR336" s="113">
        <v>3.4948124096355135</v>
      </c>
      <c r="CS336" s="113">
        <v>2.596740511036761</v>
      </c>
      <c r="CT336" s="113">
        <v>2.2800285659383417</v>
      </c>
    </row>
    <row r="337" spans="4:98">
      <c r="D337" s="115">
        <f t="shared" si="161"/>
        <v>336</v>
      </c>
      <c r="E337" s="116">
        <f t="shared" si="137"/>
        <v>2.3959726634652867</v>
      </c>
      <c r="F337" s="116">
        <f t="shared" si="138"/>
        <v>0.69597266346528674</v>
      </c>
      <c r="G337" s="116">
        <f t="shared" si="139"/>
        <v>0.69597266346528674</v>
      </c>
      <c r="H337" s="119">
        <f t="shared" si="140"/>
        <v>1.3135129654267906e-003</v>
      </c>
      <c r="I337" s="119">
        <f t="shared" si="162"/>
        <v>0.74911246287460975</v>
      </c>
      <c r="K337" s="116">
        <f t="shared" si="141"/>
        <v>1.9663685736099552</v>
      </c>
      <c r="L337" s="116">
        <f t="shared" si="142"/>
        <v>3.1636208316381205</v>
      </c>
      <c r="M337" s="116">
        <f t="shared" si="143"/>
        <v>3.3095772033861355</v>
      </c>
      <c r="N337" s="116">
        <f t="shared" si="144"/>
        <v>3.2846198238465534</v>
      </c>
      <c r="O337" s="116">
        <f t="shared" si="145"/>
        <v>1.7886399461589726</v>
      </c>
      <c r="P337" s="116">
        <f t="shared" si="146"/>
        <v>1.3274068823188028</v>
      </c>
      <c r="Q337" s="116">
        <f t="shared" si="147"/>
        <v>2.3959726634652867</v>
      </c>
      <c r="R337" s="116">
        <f t="shared" si="148"/>
        <v>3.5380153843832205</v>
      </c>
      <c r="S337" s="116">
        <f t="shared" si="149"/>
        <v>3.7861126607940299</v>
      </c>
      <c r="T337" s="116">
        <f t="shared" si="150"/>
        <v>2.9640428095798974</v>
      </c>
      <c r="W337" s="116">
        <f t="shared" si="151"/>
        <v>1.9663685736099552</v>
      </c>
      <c r="X337" s="113">
        <v>2.0545327336137262</v>
      </c>
      <c r="Y337" s="113">
        <v>1.8560017764350043</v>
      </c>
      <c r="Z337" s="113">
        <v>1.9885712107811353</v>
      </c>
      <c r="AC337" s="115"/>
      <c r="AE337" s="116">
        <f t="shared" si="152"/>
        <v>3.1636208316381205</v>
      </c>
      <c r="AF337" s="113">
        <v>3.4138608534315944</v>
      </c>
      <c r="AG337" s="113">
        <v>3.0955107948021761</v>
      </c>
      <c r="AH337" s="113">
        <v>2.9814908466805918</v>
      </c>
      <c r="AK337" s="115"/>
      <c r="AM337" s="116">
        <f t="shared" si="153"/>
        <v>3.3095772033861355</v>
      </c>
      <c r="AN337" s="113">
        <v>2.9978213492552586</v>
      </c>
      <c r="AO337" s="113">
        <v>3.373993535831604</v>
      </c>
      <c r="AP337" s="113">
        <v>3.245160870940667</v>
      </c>
      <c r="AS337" s="115"/>
      <c r="AU337" s="116">
        <f t="shared" si="154"/>
        <v>3.2846198238465534</v>
      </c>
      <c r="AV337" s="113">
        <v>2.9978213492552586</v>
      </c>
      <c r="AW337" s="113">
        <v>3.4169229067029101</v>
      </c>
      <c r="AX337" s="113">
        <v>3.4391152155814915</v>
      </c>
      <c r="BA337" s="115"/>
      <c r="BC337" s="116">
        <f t="shared" si="155"/>
        <v>1.7886399461589726</v>
      </c>
      <c r="BD337" s="113">
        <v>2.4174250108221012</v>
      </c>
      <c r="BE337" s="113">
        <v>1.5779351516427558</v>
      </c>
      <c r="BF337" s="113">
        <v>1.3705596760120611</v>
      </c>
      <c r="BI337" s="115"/>
      <c r="BK337" s="116">
        <f t="shared" si="156"/>
        <v>1.3274068823188028</v>
      </c>
      <c r="BL337" s="113">
        <v>1.3489145755635712</v>
      </c>
      <c r="BM337" s="113">
        <v>1.3067487031660816</v>
      </c>
      <c r="BN337" s="113">
        <v>1.3265573682267557</v>
      </c>
      <c r="BS337" s="116">
        <f t="shared" si="157"/>
        <v>2.3959726634652867</v>
      </c>
      <c r="BT337" s="113">
        <v>3.488291669719596</v>
      </c>
      <c r="BU337" s="113">
        <v>2.1850664433897711</v>
      </c>
      <c r="BV337" s="113">
        <v>1.5145598772864921</v>
      </c>
      <c r="CA337" s="116">
        <f t="shared" si="158"/>
        <v>3.5380153843832205</v>
      </c>
      <c r="CB337" s="113">
        <v>3.7021534314177389</v>
      </c>
      <c r="CC337" s="113">
        <v>3.8375297913670812</v>
      </c>
      <c r="CD337" s="113">
        <v>3.0743629303648423</v>
      </c>
      <c r="CI337" s="116">
        <f t="shared" si="159"/>
        <v>3.7861126607940299</v>
      </c>
      <c r="CJ337" s="113">
        <v>4.2040128460249901</v>
      </c>
      <c r="CK337" s="113">
        <v>3.9506530193936182</v>
      </c>
      <c r="CL337" s="113">
        <v>3.2036721169634816</v>
      </c>
      <c r="CQ337" s="116">
        <f t="shared" si="160"/>
        <v>2.9640428095798974</v>
      </c>
      <c r="CR337" s="113">
        <v>3.1762194980603033</v>
      </c>
      <c r="CS337" s="113">
        <v>3.3827144693599416</v>
      </c>
      <c r="CT337" s="113">
        <v>2.5453711497998532</v>
      </c>
    </row>
    <row r="338" spans="4:98">
      <c r="D338" s="115">
        <f t="shared" si="161"/>
        <v>337</v>
      </c>
      <c r="E338" s="116">
        <f t="shared" si="137"/>
        <v>2.4070565555906542</v>
      </c>
      <c r="F338" s="116">
        <f t="shared" si="138"/>
        <v>0.70705655559065428</v>
      </c>
      <c r="G338" s="116">
        <f t="shared" si="139"/>
        <v>0.70705655559065428</v>
      </c>
      <c r="H338" s="119">
        <f t="shared" si="140"/>
        <v>1.3344316548787195e-003</v>
      </c>
      <c r="I338" s="119">
        <f t="shared" si="162"/>
        <v>0.75257789545440468</v>
      </c>
      <c r="K338" s="116">
        <f t="shared" si="141"/>
        <v>2.5827490915850162</v>
      </c>
      <c r="L338" s="116">
        <f t="shared" si="142"/>
        <v>3.4268052314599742</v>
      </c>
      <c r="M338" s="116">
        <f t="shared" si="143"/>
        <v>3.6865915603415855</v>
      </c>
      <c r="N338" s="116">
        <f t="shared" si="144"/>
        <v>3.8149069674477016</v>
      </c>
      <c r="O338" s="116">
        <f t="shared" si="145"/>
        <v>1.9409773441188023</v>
      </c>
      <c r="P338" s="116">
        <f t="shared" si="146"/>
        <v>1.9134409899724443</v>
      </c>
      <c r="Q338" s="116">
        <f t="shared" si="147"/>
        <v>2.4070565555906542</v>
      </c>
      <c r="R338" s="116">
        <f t="shared" si="148"/>
        <v>3.9186879094244524</v>
      </c>
      <c r="S338" s="116">
        <f t="shared" si="149"/>
        <v>3.6634824945861593</v>
      </c>
      <c r="T338" s="116">
        <f t="shared" si="150"/>
        <v>2.665568003459903</v>
      </c>
      <c r="W338" s="116">
        <f t="shared" si="151"/>
        <v>2.5827490915850162</v>
      </c>
      <c r="X338" s="113">
        <v>3.4740471955840406</v>
      </c>
      <c r="Y338" s="113">
        <v>1.973722750070654</v>
      </c>
      <c r="Z338" s="113">
        <v>2.300477329100354</v>
      </c>
      <c r="AC338" s="115"/>
      <c r="AE338" s="116">
        <f t="shared" si="152"/>
        <v>3.4268052314599742</v>
      </c>
      <c r="AF338" s="113">
        <v>3.4822060713999399</v>
      </c>
      <c r="AG338" s="113">
        <v>3.3192965379399699</v>
      </c>
      <c r="AH338" s="113">
        <v>3.4789130850400123</v>
      </c>
      <c r="AK338" s="115"/>
      <c r="AM338" s="116">
        <f t="shared" si="153"/>
        <v>3.6865915603415855</v>
      </c>
      <c r="AN338" s="113">
        <v>4.0546175725355553</v>
      </c>
      <c r="AO338" s="113">
        <v>3.5569976306914515</v>
      </c>
      <c r="AP338" s="113">
        <v>3.8161854899917191</v>
      </c>
      <c r="AS338" s="115"/>
      <c r="AU338" s="116">
        <f t="shared" si="154"/>
        <v>3.8149069674477016</v>
      </c>
      <c r="AV338" s="113">
        <v>4.4704757851033046</v>
      </c>
      <c r="AW338" s="113">
        <v>3.2229011474000568</v>
      </c>
      <c r="AX338" s="113">
        <v>3.7513439698397435</v>
      </c>
      <c r="BA338" s="115"/>
      <c r="BC338" s="116">
        <f t="shared" si="155"/>
        <v>1.9409773441188023</v>
      </c>
      <c r="BD338" s="113">
        <v>3.0909069472121917</v>
      </c>
      <c r="BE338" s="113">
        <v>1.2072653193904899</v>
      </c>
      <c r="BF338" s="113">
        <v>1.5247597657537253</v>
      </c>
      <c r="BI338" s="115"/>
      <c r="BK338" s="116">
        <f t="shared" si="156"/>
        <v>1.9134409899724443</v>
      </c>
      <c r="BL338" s="113">
        <v>3.1423039387921885</v>
      </c>
      <c r="BM338" s="113">
        <v>1.0097065848576616</v>
      </c>
      <c r="BN338" s="113">
        <v>1.5883124462674827</v>
      </c>
      <c r="BS338" s="116">
        <f t="shared" si="157"/>
        <v>2.4070565555906542</v>
      </c>
      <c r="BT338" s="113">
        <v>3.1543028596600311</v>
      </c>
      <c r="BU338" s="113">
        <v>2.4905808919286594</v>
      </c>
      <c r="BV338" s="113">
        <v>1.5762859151832727</v>
      </c>
      <c r="CA338" s="116">
        <f t="shared" si="158"/>
        <v>3.9186879094244524</v>
      </c>
      <c r="CB338" s="113">
        <v>4.2893206723043971</v>
      </c>
      <c r="CC338" s="113">
        <v>4.0943000648134875</v>
      </c>
      <c r="CD338" s="113">
        <v>3.3724429911554727</v>
      </c>
      <c r="CI338" s="116">
        <f t="shared" si="159"/>
        <v>3.6634824945861593</v>
      </c>
      <c r="CJ338" s="113">
        <v>4.4330971594244106</v>
      </c>
      <c r="CK338" s="113">
        <v>3.183731265279945</v>
      </c>
      <c r="CL338" s="113">
        <v>3.3736190590541226</v>
      </c>
      <c r="CQ338" s="116">
        <f t="shared" si="160"/>
        <v>2.665568003459903</v>
      </c>
      <c r="CR338" s="113">
        <v>3.7834031683319695</v>
      </c>
      <c r="CS338" s="113">
        <v>2.7857648571199523</v>
      </c>
      <c r="CT338" s="113">
        <v>2.5453711497998532</v>
      </c>
    </row>
    <row r="339" spans="4:98">
      <c r="D339" s="115">
        <f t="shared" si="161"/>
        <v>338</v>
      </c>
      <c r="E339" s="116">
        <f t="shared" si="137"/>
        <v>2.6293327606339982</v>
      </c>
      <c r="F339" s="116">
        <f t="shared" si="138"/>
        <v>0.92933276063399828</v>
      </c>
      <c r="G339" s="116">
        <f t="shared" si="139"/>
        <v>0.92933276063399828</v>
      </c>
      <c r="H339" s="119">
        <f t="shared" si="140"/>
        <v>1.7539347367621337e-003</v>
      </c>
      <c r="I339" s="119">
        <f t="shared" si="162"/>
        <v>0.82207362799653583</v>
      </c>
      <c r="K339" s="116">
        <f t="shared" si="141"/>
        <v>3.1573563010620567</v>
      </c>
      <c r="L339" s="116">
        <f t="shared" si="142"/>
        <v>3.8111353495424507</v>
      </c>
      <c r="M339" s="116">
        <f t="shared" si="143"/>
        <v>4.7176442294566812</v>
      </c>
      <c r="N339" s="116">
        <f t="shared" si="144"/>
        <v>4.2824908801230093</v>
      </c>
      <c r="O339" s="116">
        <f t="shared" si="145"/>
        <v>2.8346322907529458</v>
      </c>
      <c r="P339" s="116">
        <f t="shared" si="146"/>
        <v>2.771336491291192</v>
      </c>
      <c r="Q339" s="116">
        <f t="shared" si="147"/>
        <v>2.6293327606339982</v>
      </c>
      <c r="R339" s="116">
        <f t="shared" si="148"/>
        <v>3.8512192445512592</v>
      </c>
      <c r="S339" s="116">
        <f t="shared" si="149"/>
        <v>3.6067542674410404</v>
      </c>
      <c r="T339" s="116">
        <f t="shared" si="150"/>
        <v>3.3701190024224612</v>
      </c>
      <c r="W339" s="116">
        <f t="shared" si="151"/>
        <v>3.1573563010620567</v>
      </c>
      <c r="X339" s="113">
        <v>3.4772422423383427</v>
      </c>
      <c r="Y339" s="113">
        <v>3.9533972256822092</v>
      </c>
      <c r="Z339" s="113">
        <v>2.0414294351656181</v>
      </c>
      <c r="AC339" s="115"/>
      <c r="AE339" s="116">
        <f t="shared" si="152"/>
        <v>3.8111353495424507</v>
      </c>
      <c r="AF339" s="113">
        <v>3.7268314576283386</v>
      </c>
      <c r="AG339" s="113">
        <v>4.2906157794825219</v>
      </c>
      <c r="AH339" s="113">
        <v>3.4159588115164916</v>
      </c>
      <c r="AK339" s="115"/>
      <c r="AM339" s="116">
        <f t="shared" si="153"/>
        <v>4.7176442294566812</v>
      </c>
      <c r="AN339" s="113">
        <v>3.9263300674241122</v>
      </c>
      <c r="AO339" s="113">
        <v>5.4293333126987822</v>
      </c>
      <c r="AP339" s="113">
        <v>4.005955146214581</v>
      </c>
      <c r="AS339" s="115"/>
      <c r="AU339" s="116">
        <f t="shared" si="154"/>
        <v>4.2824908801230093</v>
      </c>
      <c r="AV339" s="113">
        <v>4.7040453982188426</v>
      </c>
      <c r="AW339" s="113">
        <v>4.8563112358923215</v>
      </c>
      <c r="AX339" s="113">
        <v>3.2871160062578633</v>
      </c>
      <c r="BA339" s="115"/>
      <c r="BC339" s="116">
        <f t="shared" si="155"/>
        <v>2.8346322907529458</v>
      </c>
      <c r="BD339" s="113">
        <v>3.0411155866361148</v>
      </c>
      <c r="BE339" s="113">
        <v>3.6721557223802286</v>
      </c>
      <c r="BF339" s="113">
        <v>1.7906255632424928</v>
      </c>
      <c r="BI339" s="115"/>
      <c r="BK339" s="116">
        <f t="shared" si="156"/>
        <v>2.771336491291192</v>
      </c>
      <c r="BL339" s="113">
        <v>3.5682895567208393</v>
      </c>
      <c r="BM339" s="113">
        <v>3.5219066359703466</v>
      </c>
      <c r="BN339" s="113">
        <v>1.2238132811823892</v>
      </c>
      <c r="BS339" s="116">
        <f t="shared" si="157"/>
        <v>2.6293327606339982</v>
      </c>
      <c r="BT339" s="113">
        <v>2.3062069034422485</v>
      </c>
      <c r="BU339" s="113">
        <v>2.6195574123871523</v>
      </c>
      <c r="BV339" s="113">
        <v>2.9622339660725938</v>
      </c>
      <c r="CA339" s="116">
        <f t="shared" si="158"/>
        <v>3.8512192445512592</v>
      </c>
      <c r="CB339" s="113">
        <v>3.0291197545729842</v>
      </c>
      <c r="CC339" s="113">
        <v>5.1949960716618717</v>
      </c>
      <c r="CD339" s="113">
        <v>3.3295419074189216</v>
      </c>
      <c r="CI339" s="116">
        <f t="shared" si="159"/>
        <v>3.6067542674410404</v>
      </c>
      <c r="CJ339" s="113">
        <v>3.1113440972756363</v>
      </c>
      <c r="CK339" s="113">
        <v>4.0837107832203889</v>
      </c>
      <c r="CL339" s="113">
        <v>3.6252079218270969</v>
      </c>
      <c r="CQ339" s="116">
        <f t="shared" si="160"/>
        <v>3.3701190024224612</v>
      </c>
      <c r="CR339" s="113">
        <v>2.8734903930868723</v>
      </c>
      <c r="CS339" s="113">
        <v>3.4111375923262948</v>
      </c>
      <c r="CT339" s="113">
        <v>3.3291004125186281</v>
      </c>
    </row>
    <row r="340" spans="4:98">
      <c r="D340" s="115">
        <f t="shared" si="161"/>
        <v>339</v>
      </c>
      <c r="E340" s="116">
        <f t="shared" si="137"/>
        <v>2.7979551909104212</v>
      </c>
      <c r="F340" s="116">
        <f t="shared" si="138"/>
        <v>1.0979551909104213</v>
      </c>
      <c r="G340" s="116">
        <f t="shared" si="139"/>
        <v>1.0979551909104213</v>
      </c>
      <c r="H340" s="119">
        <f t="shared" si="140"/>
        <v>2.0721767598425472e-003</v>
      </c>
      <c r="I340" s="119">
        <f t="shared" si="162"/>
        <v>0.8747942478793943</v>
      </c>
      <c r="K340" s="116">
        <f t="shared" si="141"/>
        <v>2.5324576652502766</v>
      </c>
      <c r="L340" s="116">
        <f t="shared" si="142"/>
        <v>3.5015237024497474</v>
      </c>
      <c r="M340" s="116">
        <f t="shared" si="143"/>
        <v>3.9862656453084382</v>
      </c>
      <c r="N340" s="116">
        <f t="shared" si="144"/>
        <v>3.9367295394315378</v>
      </c>
      <c r="O340" s="116">
        <f t="shared" si="145"/>
        <v>2.055602528349004</v>
      </c>
      <c r="P340" s="116">
        <f t="shared" si="146"/>
        <v>1.7503728985114611</v>
      </c>
      <c r="Q340" s="116">
        <f t="shared" si="147"/>
        <v>2.7979551909104212</v>
      </c>
      <c r="R340" s="116">
        <f t="shared" si="148"/>
        <v>3.6433689162545426</v>
      </c>
      <c r="S340" s="116">
        <f t="shared" si="149"/>
        <v>3.5988672217250248</v>
      </c>
      <c r="T340" s="116">
        <f t="shared" si="150"/>
        <v>4.1830443421377552</v>
      </c>
      <c r="W340" s="116">
        <f t="shared" si="151"/>
        <v>2.5324576652502766</v>
      </c>
      <c r="X340" s="113">
        <v>2.7719506548674668</v>
      </c>
      <c r="Y340" s="113">
        <v>3.6972906691663825</v>
      </c>
      <c r="Z340" s="113">
        <v>1.1281316717169807</v>
      </c>
      <c r="AC340" s="115"/>
      <c r="AE340" s="116">
        <f t="shared" si="152"/>
        <v>3.5015237024497474</v>
      </c>
      <c r="AF340" s="113">
        <v>3.3317688412541444</v>
      </c>
      <c r="AG340" s="113">
        <v>4.0507258908874748</v>
      </c>
      <c r="AH340" s="113">
        <v>3.122076375207623</v>
      </c>
      <c r="AK340" s="115"/>
      <c r="AM340" s="116">
        <f t="shared" si="153"/>
        <v>3.9862656453084382</v>
      </c>
      <c r="AN340" s="113">
        <v>3.9771424215622706</v>
      </c>
      <c r="AO340" s="113">
        <v>4.1971471938654004</v>
      </c>
      <c r="AP340" s="113">
        <v>3.7753840967514756</v>
      </c>
      <c r="AS340" s="115"/>
      <c r="AU340" s="116">
        <f t="shared" si="154"/>
        <v>3.9367295394315378</v>
      </c>
      <c r="AV340" s="113">
        <v>4.4395886156434949</v>
      </c>
      <c r="AW340" s="113">
        <v>4.1345564911498549</v>
      </c>
      <c r="AX340" s="113">
        <v>3.2360435115012645</v>
      </c>
      <c r="BA340" s="115"/>
      <c r="BC340" s="116">
        <f t="shared" si="155"/>
        <v>2.055602528349004</v>
      </c>
      <c r="BD340" s="113">
        <v>2.1430562482293785</v>
      </c>
      <c r="BE340" s="113">
        <v>2.481871701304065</v>
      </c>
      <c r="BF340" s="113">
        <v>1.5418796355135687</v>
      </c>
      <c r="BI340" s="115"/>
      <c r="BK340" s="116">
        <f t="shared" si="156"/>
        <v>1.7503728985114611</v>
      </c>
      <c r="BL340" s="113">
        <v>2.5267759394795353</v>
      </c>
      <c r="BM340" s="113">
        <v>1.7704503804271869</v>
      </c>
      <c r="BN340" s="113">
        <v>0.95389237562766094</v>
      </c>
      <c r="BS340" s="116">
        <f t="shared" si="157"/>
        <v>2.7979551909104212</v>
      </c>
      <c r="BT340" s="113">
        <v>2.2858984390605537</v>
      </c>
      <c r="BU340" s="113">
        <v>3.3614592933428415</v>
      </c>
      <c r="BV340" s="113">
        <v>2.7465078403278684</v>
      </c>
      <c r="CA340" s="116">
        <f t="shared" si="158"/>
        <v>3.6433689162545426</v>
      </c>
      <c r="CB340" s="113">
        <v>3.3109410599805855</v>
      </c>
      <c r="CC340" s="113">
        <v>5.1161611155887403</v>
      </c>
      <c r="CD340" s="113">
        <v>2.503004573194302</v>
      </c>
      <c r="CI340" s="116">
        <f t="shared" si="159"/>
        <v>3.5988672217250248</v>
      </c>
      <c r="CJ340" s="113">
        <v>3.2467729403699384</v>
      </c>
      <c r="CK340" s="113">
        <v>5.3315113003155092</v>
      </c>
      <c r="CL340" s="113">
        <v>2.2183174244896269</v>
      </c>
      <c r="CQ340" s="116">
        <f t="shared" si="160"/>
        <v>4.1830443421377552</v>
      </c>
      <c r="CR340" s="113">
        <v>2.4264412205558576</v>
      </c>
      <c r="CS340" s="113">
        <v>5.1219194441245852</v>
      </c>
      <c r="CT340" s="113">
        <v>3.2441692401509261</v>
      </c>
    </row>
    <row r="341" spans="4:98">
      <c r="D341" s="115">
        <f t="shared" si="161"/>
        <v>340</v>
      </c>
      <c r="E341" s="116">
        <f t="shared" si="137"/>
        <v>3.1984151675585415</v>
      </c>
      <c r="F341" s="116">
        <f t="shared" si="138"/>
        <v>1.4984151675585415</v>
      </c>
      <c r="G341" s="116">
        <f t="shared" si="139"/>
        <v>1.4984151675585415</v>
      </c>
      <c r="H341" s="119">
        <f t="shared" si="140"/>
        <v>2.8279670359186012e-003</v>
      </c>
      <c r="I341" s="119">
        <f t="shared" si="162"/>
        <v>1</v>
      </c>
      <c r="K341" s="116">
        <f t="shared" si="141"/>
        <v>2.4643873306423334</v>
      </c>
      <c r="L341" s="116">
        <f t="shared" si="142"/>
        <v>3.671872552495445</v>
      </c>
      <c r="M341" s="116">
        <f t="shared" si="143"/>
        <v>4.7046621010762806</v>
      </c>
      <c r="N341" s="116">
        <f t="shared" si="144"/>
        <v>3.9208236673549286</v>
      </c>
      <c r="O341" s="116">
        <f t="shared" si="145"/>
        <v>2.0547367593703307</v>
      </c>
      <c r="P341" s="116">
        <f t="shared" si="146"/>
        <v>1.8852937427156518</v>
      </c>
      <c r="Q341" s="116">
        <f t="shared" si="147"/>
        <v>3.1984151675585415</v>
      </c>
      <c r="R341" s="116">
        <f t="shared" si="148"/>
        <v>3.8917716815735868</v>
      </c>
      <c r="S341" s="116">
        <f t="shared" si="149"/>
        <v>3.6484412664525387</v>
      </c>
      <c r="T341" s="116">
        <f t="shared" si="150"/>
        <v>4.665234323203391</v>
      </c>
      <c r="W341" s="116">
        <f t="shared" si="151"/>
        <v>2.4643873306423334</v>
      </c>
      <c r="X341" s="113">
        <v>1.5345776590234332</v>
      </c>
      <c r="Y341" s="113">
        <v>3.5569976306914515</v>
      </c>
      <c r="Z341" s="113">
        <v>2.3015867022121155</v>
      </c>
      <c r="AC341" s="115"/>
      <c r="AE341" s="116">
        <f t="shared" si="152"/>
        <v>3.671872552495445</v>
      </c>
      <c r="AF341" s="113">
        <v>2.9836276360112874</v>
      </c>
      <c r="AG341" s="113">
        <v>3.5145492754658498</v>
      </c>
      <c r="AH341" s="113">
        <v>4.5174407460091963</v>
      </c>
      <c r="AK341" s="115"/>
      <c r="AM341" s="116">
        <f t="shared" si="153"/>
        <v>4.7046621010762806</v>
      </c>
      <c r="AN341" s="113">
        <v>3.2042362798183501</v>
      </c>
      <c r="AO341" s="113">
        <v>4.7969122392088517</v>
      </c>
      <c r="AP341" s="113">
        <v>4.6124119629437104</v>
      </c>
      <c r="AS341" s="115"/>
      <c r="AU341" s="116">
        <f t="shared" si="154"/>
        <v>3.9208236673549286</v>
      </c>
      <c r="AV341" s="113">
        <v>3.3722864389089278</v>
      </c>
      <c r="AW341" s="113">
        <v>4.6124119629437104</v>
      </c>
      <c r="AX341" s="113">
        <v>3.7777726002121472</v>
      </c>
      <c r="BA341" s="115"/>
      <c r="BC341" s="116">
        <f t="shared" si="155"/>
        <v>2.0547367593703307</v>
      </c>
      <c r="BD341" s="113">
        <v>1.6314862763237785</v>
      </c>
      <c r="BE341" s="113">
        <v>2.326158889641754</v>
      </c>
      <c r="BF341" s="113">
        <v>2.2065651121454599</v>
      </c>
      <c r="BI341" s="115"/>
      <c r="BK341" s="116">
        <f t="shared" si="156"/>
        <v>1.8852937427156518</v>
      </c>
      <c r="BL341" s="113">
        <v>1.1671456559073987</v>
      </c>
      <c r="BM341" s="113">
        <v>2.938700999401135</v>
      </c>
      <c r="BN341" s="113">
        <v>1.5500345728384211</v>
      </c>
      <c r="BS341" s="116">
        <f t="shared" si="157"/>
        <v>3.1984151675585415</v>
      </c>
      <c r="BT341" s="113">
        <v>2.5744544478587428</v>
      </c>
      <c r="BU341" s="113">
        <v>3.1193649559907581</v>
      </c>
      <c r="BV341" s="113">
        <v>3.901426098826124</v>
      </c>
      <c r="CA341" s="116">
        <f t="shared" si="158"/>
        <v>3.8917716815735868</v>
      </c>
      <c r="CB341" s="113">
        <v>2.9769195209610206</v>
      </c>
      <c r="CC341" s="113">
        <v>4.4489902411890547</v>
      </c>
      <c r="CD341" s="113">
        <v>4.2494052825706845</v>
      </c>
      <c r="CI341" s="116">
        <f t="shared" si="159"/>
        <v>3.6484412664525387</v>
      </c>
      <c r="CJ341" s="113">
        <v>2.1633680096400258</v>
      </c>
      <c r="CK341" s="113">
        <v>4.2833999626666381</v>
      </c>
      <c r="CL341" s="113">
        <v>4.4985558270509527</v>
      </c>
      <c r="CQ341" s="116">
        <f t="shared" si="160"/>
        <v>4.665234323203391</v>
      </c>
      <c r="CR341" s="113">
        <v>2.4917094658653016</v>
      </c>
      <c r="CS341" s="113">
        <v>4.9433224902100603</v>
      </c>
      <c r="CT341" s="113">
        <v>4.3871461561967227</v>
      </c>
    </row>
    <row r="342" spans="4:98">
      <c r="D342" s="115">
        <f t="shared" si="161"/>
        <v>341</v>
      </c>
      <c r="E342" s="116">
        <f t="shared" si="137"/>
        <v>3.0017276192640274</v>
      </c>
      <c r="F342" s="116">
        <f t="shared" si="138"/>
        <v>1.3017276192640275</v>
      </c>
      <c r="G342" s="116">
        <f t="shared" si="139"/>
        <v>1.3017276192640275</v>
      </c>
      <c r="H342" s="119">
        <f t="shared" si="140"/>
        <v>2.4567575640745422e-003</v>
      </c>
      <c r="I342" s="119">
        <f t="shared" si="162"/>
        <v>0.9385046849797638</v>
      </c>
      <c r="K342" s="116">
        <f t="shared" si="141"/>
        <v>3.239345794328532</v>
      </c>
      <c r="L342" s="116">
        <f t="shared" si="142"/>
        <v>4.0211400586639874</v>
      </c>
      <c r="M342" s="116">
        <f t="shared" si="143"/>
        <v>5.140868704903073</v>
      </c>
      <c r="N342" s="116">
        <f t="shared" si="144"/>
        <v>4.7206526999431579</v>
      </c>
      <c r="O342" s="116">
        <f t="shared" si="145"/>
        <v>2.5178042620807393</v>
      </c>
      <c r="P342" s="116">
        <f t="shared" si="146"/>
        <v>2.8969820659311014</v>
      </c>
      <c r="Q342" s="116">
        <f t="shared" si="147"/>
        <v>3.0017276192640274</v>
      </c>
      <c r="R342" s="116">
        <f t="shared" si="148"/>
        <v>4.3446174852707493</v>
      </c>
      <c r="S342" s="116">
        <f t="shared" si="149"/>
        <v>4.0165074954533466</v>
      </c>
      <c r="T342" s="116">
        <f t="shared" si="150"/>
        <v>3.8796815647743363</v>
      </c>
      <c r="W342" s="116">
        <f t="shared" si="151"/>
        <v>3.239345794328532</v>
      </c>
      <c r="X342" s="113">
        <v>2.1639152681371083</v>
      </c>
      <c r="Y342" s="113">
        <v>3.9297884230017996</v>
      </c>
      <c r="Z342" s="113">
        <v>3.6243336918466884</v>
      </c>
      <c r="AC342" s="115"/>
      <c r="AE342" s="116">
        <f t="shared" si="152"/>
        <v>4.0211400586639874</v>
      </c>
      <c r="AF342" s="113">
        <v>3.3940615463805002</v>
      </c>
      <c r="AG342" s="113">
        <v>3.8306282309487427</v>
      </c>
      <c r="AH342" s="113">
        <v>4.8387303986627197</v>
      </c>
      <c r="AK342" s="115"/>
      <c r="AM342" s="116">
        <f t="shared" si="153"/>
        <v>5.140868704903073</v>
      </c>
      <c r="AN342" s="113">
        <v>3.5499399906899716</v>
      </c>
      <c r="AO342" s="113">
        <v>5.611466013739995</v>
      </c>
      <c r="AP342" s="113">
        <v>4.670271396066151</v>
      </c>
      <c r="AS342" s="115"/>
      <c r="AU342" s="116">
        <f t="shared" si="154"/>
        <v>4.7206526999431579</v>
      </c>
      <c r="AV342" s="113">
        <v>3.3940731155692916</v>
      </c>
      <c r="AW342" s="113">
        <v>5.6140858696646161</v>
      </c>
      <c r="AX342" s="113">
        <v>5.1537991145955635</v>
      </c>
      <c r="BA342" s="115"/>
      <c r="BC342" s="116">
        <f t="shared" si="155"/>
        <v>2.5178042620807393</v>
      </c>
      <c r="BD342" s="113">
        <v>2.4471888841901652</v>
      </c>
      <c r="BE342" s="113">
        <v>2.7983231366631118</v>
      </c>
      <c r="BF342" s="113">
        <v>2.3079007653889403</v>
      </c>
      <c r="BI342" s="115"/>
      <c r="BK342" s="116">
        <f t="shared" si="156"/>
        <v>2.8969820659311014</v>
      </c>
      <c r="BL342" s="113">
        <v>1.4724306679827566</v>
      </c>
      <c r="BM342" s="113">
        <v>4.0991505738197898</v>
      </c>
      <c r="BN342" s="113">
        <v>3.1193649559907581</v>
      </c>
      <c r="BS342" s="116">
        <f t="shared" si="157"/>
        <v>3.0017276192640274</v>
      </c>
      <c r="BT342" s="113">
        <v>2.8363325166466895</v>
      </c>
      <c r="BU342" s="113">
        <v>2.676439623124514</v>
      </c>
      <c r="BV342" s="113">
        <v>3.4924107180208783</v>
      </c>
      <c r="CA342" s="116">
        <f t="shared" si="158"/>
        <v>4.3446174852707493</v>
      </c>
      <c r="CB342" s="113">
        <v>4.2639219904078685</v>
      </c>
      <c r="CC342" s="113">
        <v>4.119037628958937</v>
      </c>
      <c r="CD342" s="113">
        <v>4.6508928364454434</v>
      </c>
      <c r="CI342" s="116">
        <f t="shared" si="159"/>
        <v>4.0165074954533466</v>
      </c>
      <c r="CJ342" s="113">
        <v>3.9774677621904457</v>
      </c>
      <c r="CK342" s="113">
        <v>3.7328218407908591</v>
      </c>
      <c r="CL342" s="113">
        <v>4.3392328833787346</v>
      </c>
      <c r="CQ342" s="116">
        <f t="shared" si="160"/>
        <v>3.8796815647743363</v>
      </c>
      <c r="CR342" s="113">
        <v>3.5734303201886997</v>
      </c>
      <c r="CS342" s="113">
        <v>3.2419223835394768</v>
      </c>
      <c r="CT342" s="113">
        <v>4.5174407460091963</v>
      </c>
    </row>
    <row r="343" spans="4:98">
      <c r="D343" s="115">
        <f t="shared" si="161"/>
        <v>342</v>
      </c>
      <c r="E343" s="116">
        <f t="shared" si="137"/>
        <v>2.8169790511851964</v>
      </c>
      <c r="F343" s="116">
        <f t="shared" si="138"/>
        <v>1.1169790511851965</v>
      </c>
      <c r="G343" s="116">
        <f t="shared" si="139"/>
        <v>1.1169790511851965</v>
      </c>
      <c r="H343" s="119">
        <f t="shared" si="140"/>
        <v>2.1080805940520229e-003</v>
      </c>
      <c r="I343" s="119">
        <f t="shared" si="162"/>
        <v>0.88074214997407352</v>
      </c>
      <c r="K343" s="116">
        <f t="shared" si="141"/>
        <v>3.2145492169540968</v>
      </c>
      <c r="L343" s="116">
        <f t="shared" si="142"/>
        <v>3.9404164661799377</v>
      </c>
      <c r="M343" s="116">
        <f t="shared" si="143"/>
        <v>4.6754897984193526</v>
      </c>
      <c r="N343" s="116">
        <f t="shared" si="144"/>
        <v>4.5031153296812088</v>
      </c>
      <c r="O343" s="116">
        <f t="shared" si="145"/>
        <v>2.4761788864385679</v>
      </c>
      <c r="P343" s="116">
        <f t="shared" si="146"/>
        <v>2.5193047527760766</v>
      </c>
      <c r="Q343" s="116">
        <f t="shared" si="147"/>
        <v>2.8169790511851964</v>
      </c>
      <c r="R343" s="116">
        <f t="shared" si="148"/>
        <v>4.2569398630336037</v>
      </c>
      <c r="S343" s="116">
        <f t="shared" si="149"/>
        <v>3.9713413371732833</v>
      </c>
      <c r="T343" s="116">
        <f t="shared" si="150"/>
        <v>2.9685672630942399</v>
      </c>
      <c r="W343" s="116">
        <f t="shared" si="151"/>
        <v>3.2145492169540968</v>
      </c>
      <c r="X343" s="113">
        <v>2.733538325362328</v>
      </c>
      <c r="Y343" s="113">
        <v>4.3931865943323123</v>
      </c>
      <c r="Z343" s="113">
        <v>2.5169227311676505</v>
      </c>
      <c r="AC343" s="115"/>
      <c r="AE343" s="116">
        <f t="shared" si="152"/>
        <v>3.9404164661799377</v>
      </c>
      <c r="AF343" s="113">
        <v>3.8779882475402685</v>
      </c>
      <c r="AG343" s="113">
        <v>3.8429536629560528</v>
      </c>
      <c r="AH343" s="113">
        <v>4.1003074880434909</v>
      </c>
      <c r="AK343" s="115"/>
      <c r="AM343" s="116">
        <f t="shared" si="153"/>
        <v>4.6754897984193526</v>
      </c>
      <c r="AN343" s="113">
        <v>4.1830928466061774</v>
      </c>
      <c r="AO343" s="113">
        <v>5.2718239131987747</v>
      </c>
      <c r="AP343" s="113">
        <v>4.0791556836399296</v>
      </c>
      <c r="AS343" s="115"/>
      <c r="AU343" s="116">
        <f t="shared" si="154"/>
        <v>4.5031153296812088</v>
      </c>
      <c r="AV343" s="113">
        <v>4.3939382496776753</v>
      </c>
      <c r="AW343" s="113">
        <v>5.0104802393272951</v>
      </c>
      <c r="AX343" s="113">
        <v>4.1049275000386558</v>
      </c>
      <c r="BA343" s="115"/>
      <c r="BC343" s="116">
        <f t="shared" si="155"/>
        <v>2.4761788864385679</v>
      </c>
      <c r="BD343" s="113">
        <v>3.0406317314284625</v>
      </c>
      <c r="BE343" s="113">
        <v>2.4801201766319187</v>
      </c>
      <c r="BF343" s="113">
        <v>1.9077847512553219</v>
      </c>
      <c r="BI343" s="115"/>
      <c r="BK343" s="116">
        <f t="shared" si="156"/>
        <v>2.5193047527760766</v>
      </c>
      <c r="BL343" s="113">
        <v>2.2651904235139106</v>
      </c>
      <c r="BM343" s="113">
        <v>3.836637415884816</v>
      </c>
      <c r="BN343" s="113">
        <v>1.4560864189295026</v>
      </c>
      <c r="BS343" s="116">
        <f t="shared" si="157"/>
        <v>2.8169790511851964</v>
      </c>
      <c r="BT343" s="113">
        <v>2.9885377880429105</v>
      </c>
      <c r="BU343" s="113">
        <v>1.9124593748227074</v>
      </c>
      <c r="BV343" s="113">
        <v>3.5499399906899716</v>
      </c>
      <c r="CA343" s="116">
        <f t="shared" si="158"/>
        <v>4.2569398630336037</v>
      </c>
      <c r="CB343" s="113">
        <v>4.2494052825706845</v>
      </c>
      <c r="CC343" s="113">
        <v>4.1617434851651662</v>
      </c>
      <c r="CD343" s="113">
        <v>4.3596708213649604</v>
      </c>
      <c r="CI343" s="116">
        <f t="shared" si="159"/>
        <v>3.9713413371732833</v>
      </c>
      <c r="CJ343" s="113">
        <v>4.0255037610342228</v>
      </c>
      <c r="CK343" s="113">
        <v>3.865274194293177</v>
      </c>
      <c r="CL343" s="113">
        <v>4.0232460561924492</v>
      </c>
      <c r="CQ343" s="116">
        <f t="shared" si="160"/>
        <v>2.9685672630942399</v>
      </c>
      <c r="CR343" s="113">
        <v>3.9293361185807285</v>
      </c>
      <c r="CS343" s="113">
        <v>2.5469570429325343</v>
      </c>
      <c r="CT343" s="113">
        <v>3.3901774832559455</v>
      </c>
    </row>
    <row r="344" spans="4:98">
      <c r="D344" s="115">
        <f t="shared" si="161"/>
        <v>343</v>
      </c>
      <c r="E344" s="116">
        <f t="shared" si="137"/>
        <v>3.1092946801612378</v>
      </c>
      <c r="F344" s="116">
        <f t="shared" si="138"/>
        <v>1.4092946801612378</v>
      </c>
      <c r="G344" s="116">
        <f t="shared" si="139"/>
        <v>1.4092946801612378</v>
      </c>
      <c r="H344" s="119">
        <f t="shared" si="140"/>
        <v>2.6597694588777728e-003</v>
      </c>
      <c r="I344" s="119">
        <f t="shared" si="162"/>
        <v>0.97213604778352392</v>
      </c>
      <c r="K344" s="116">
        <f t="shared" si="141"/>
        <v>2.7397538870467906</v>
      </c>
      <c r="L344" s="116">
        <f t="shared" si="142"/>
        <v>3.92806429491025</v>
      </c>
      <c r="M344" s="116">
        <f t="shared" si="143"/>
        <v>4.6974049315159334</v>
      </c>
      <c r="N344" s="116">
        <f t="shared" si="144"/>
        <v>3.9456088815066064</v>
      </c>
      <c r="O344" s="116">
        <f t="shared" si="145"/>
        <v>2.1887678936834605</v>
      </c>
      <c r="P344" s="116">
        <f t="shared" si="146"/>
        <v>1.7586427984933983</v>
      </c>
      <c r="Q344" s="116">
        <f t="shared" si="147"/>
        <v>3.1092946801612378</v>
      </c>
      <c r="R344" s="116">
        <f t="shared" si="148"/>
        <v>3.9961403310151575</v>
      </c>
      <c r="S344" s="116">
        <f t="shared" si="149"/>
        <v>4.1645759747090842</v>
      </c>
      <c r="T344" s="116">
        <f t="shared" si="150"/>
        <v>3.2960655051795942</v>
      </c>
      <c r="W344" s="116">
        <f t="shared" si="151"/>
        <v>2.7397538870467906</v>
      </c>
      <c r="X344" s="113">
        <v>2.1163785942039945</v>
      </c>
      <c r="Y344" s="113">
        <v>4.0656434814241997</v>
      </c>
      <c r="Z344" s="113">
        <v>2.0372395855121788</v>
      </c>
      <c r="AC344" s="115"/>
      <c r="AE344" s="116">
        <f t="shared" si="152"/>
        <v>3.92806429491025</v>
      </c>
      <c r="AF344" s="113">
        <v>3.411830360500276</v>
      </c>
      <c r="AG344" s="113">
        <v>4.8131703312792311</v>
      </c>
      <c r="AH344" s="113">
        <v>3.5591921929512438</v>
      </c>
      <c r="AK344" s="115"/>
      <c r="AM344" s="116">
        <f t="shared" si="153"/>
        <v>4.6974049315159334</v>
      </c>
      <c r="AN344" s="113">
        <v>3.8804563533565317</v>
      </c>
      <c r="AO344" s="113">
        <v>5.7331946549671375</v>
      </c>
      <c r="AP344" s="113">
        <v>3.6616152080647302</v>
      </c>
      <c r="AS344" s="115"/>
      <c r="AU344" s="116">
        <f t="shared" si="154"/>
        <v>3.9456088815066064</v>
      </c>
      <c r="AV344" s="113">
        <v>3.6121756442287904</v>
      </c>
      <c r="AW344" s="113">
        <v>5.1638513564328505</v>
      </c>
      <c r="AX344" s="113">
        <v>3.0607996438581786</v>
      </c>
      <c r="BA344" s="115"/>
      <c r="BC344" s="116">
        <f t="shared" si="155"/>
        <v>2.1887678936834605</v>
      </c>
      <c r="BD344" s="113">
        <v>1.747935810721257</v>
      </c>
      <c r="BE344" s="113">
        <v>2.3822896377731571</v>
      </c>
      <c r="BF344" s="113">
        <v>2.4360782325559671</v>
      </c>
      <c r="BI344" s="115"/>
      <c r="BK344" s="116">
        <f t="shared" si="156"/>
        <v>1.7586427984933983</v>
      </c>
      <c r="BL344" s="113">
        <v>1.2549686585590591</v>
      </c>
      <c r="BM344" s="113">
        <v>2.9117294646670291</v>
      </c>
      <c r="BN344" s="113">
        <v>1.1092302722541063</v>
      </c>
      <c r="BS344" s="116">
        <f t="shared" si="157"/>
        <v>3.1092946801612378</v>
      </c>
      <c r="BT344" s="113">
        <v>3.5409007608543739</v>
      </c>
      <c r="BU344" s="113">
        <v>2.4201036713853434</v>
      </c>
      <c r="BV344" s="113">
        <v>3.3668796082439965</v>
      </c>
      <c r="CA344" s="116">
        <f t="shared" si="158"/>
        <v>3.9961403310151575</v>
      </c>
      <c r="CB344" s="113">
        <v>4.4064123472583976</v>
      </c>
      <c r="CC344" s="113">
        <v>3.7211494012012758</v>
      </c>
      <c r="CD344" s="113">
        <v>3.8608592445858005</v>
      </c>
      <c r="CI344" s="116">
        <f t="shared" si="159"/>
        <v>4.1645759747090842</v>
      </c>
      <c r="CJ344" s="113">
        <v>5.4326388946991448</v>
      </c>
      <c r="CK344" s="113">
        <v>3.7550068325681174</v>
      </c>
      <c r="CL344" s="113">
        <v>3.3060821968599887</v>
      </c>
      <c r="CQ344" s="116">
        <f t="shared" si="160"/>
        <v>3.2960655051795942</v>
      </c>
      <c r="CR344" s="113">
        <v>5.1075942772481584</v>
      </c>
      <c r="CS344" s="113">
        <v>3.6261375162331522</v>
      </c>
      <c r="CT344" s="113">
        <v>2.9659934941260362</v>
      </c>
    </row>
    <row r="345" spans="4:98">
      <c r="D345" s="115">
        <f t="shared" si="161"/>
        <v>344</v>
      </c>
      <c r="E345" s="116">
        <f t="shared" si="137"/>
        <v>2.8798216916104589</v>
      </c>
      <c r="F345" s="116">
        <f t="shared" si="138"/>
        <v>1.1798216916104589</v>
      </c>
      <c r="G345" s="116">
        <f t="shared" si="139"/>
        <v>1.1798216916104589</v>
      </c>
      <c r="H345" s="119">
        <f t="shared" si="140"/>
        <v>2.2266838486241806e-003</v>
      </c>
      <c r="I345" s="119">
        <f t="shared" si="162"/>
        <v>0.90039020600590891</v>
      </c>
      <c r="K345" s="116">
        <f t="shared" si="141"/>
        <v>2.0951663512396101</v>
      </c>
      <c r="L345" s="116">
        <f t="shared" si="142"/>
        <v>3.8050425850199665</v>
      </c>
      <c r="M345" s="116">
        <f t="shared" si="143"/>
        <v>4.2018921673471397</v>
      </c>
      <c r="N345" s="116">
        <f t="shared" si="144"/>
        <v>3.2275360230630699</v>
      </c>
      <c r="O345" s="116">
        <f t="shared" si="145"/>
        <v>1.9860980186537638</v>
      </c>
      <c r="P345" s="116">
        <f t="shared" si="146"/>
        <v>1.1005976505549506</v>
      </c>
      <c r="Q345" s="116">
        <f t="shared" si="147"/>
        <v>2.8798216916104589</v>
      </c>
      <c r="R345" s="116">
        <f t="shared" si="148"/>
        <v>3.4353517961128932</v>
      </c>
      <c r="S345" s="116">
        <f t="shared" si="149"/>
        <v>3.7892805880026565</v>
      </c>
      <c r="T345" s="116">
        <f t="shared" si="150"/>
        <v>3.6753178703007405</v>
      </c>
      <c r="W345" s="116">
        <f t="shared" si="151"/>
        <v>2.0951663512396101</v>
      </c>
      <c r="X345" s="113">
        <v>1.761328304151272</v>
      </c>
      <c r="Y345" s="113">
        <v>2.1922537986049049</v>
      </c>
      <c r="Z345" s="113">
        <v>2.3319169509626532</v>
      </c>
      <c r="AC345" s="115"/>
      <c r="AE345" s="116">
        <f t="shared" si="152"/>
        <v>3.8050425850199665</v>
      </c>
      <c r="AF345" s="113">
        <v>3.2006129534616035</v>
      </c>
      <c r="AG345" s="113">
        <v>3.9771424215622706</v>
      </c>
      <c r="AH345" s="113">
        <v>4.2373723800360237</v>
      </c>
      <c r="AK345" s="115"/>
      <c r="AM345" s="116">
        <f t="shared" si="153"/>
        <v>4.2018921673471397</v>
      </c>
      <c r="AN345" s="113">
        <v>2.9287004923192264</v>
      </c>
      <c r="AO345" s="113">
        <v>4.4693724504735712</v>
      </c>
      <c r="AP345" s="113">
        <v>3.9344118842207085</v>
      </c>
      <c r="AS345" s="115"/>
      <c r="AU345" s="116">
        <f t="shared" si="154"/>
        <v>3.2275360230630699</v>
      </c>
      <c r="AV345" s="113">
        <v>2.7512034927847275</v>
      </c>
      <c r="AW345" s="113">
        <v>3.4123279228315941</v>
      </c>
      <c r="AX345" s="113">
        <v>3.519076653572887</v>
      </c>
      <c r="BA345" s="115"/>
      <c r="BC345" s="116">
        <f t="shared" si="155"/>
        <v>1.9860980186537638</v>
      </c>
      <c r="BD345" s="113">
        <v>1.0704216995557909</v>
      </c>
      <c r="BE345" s="113">
        <v>1.6115495200112486</v>
      </c>
      <c r="BF345" s="113">
        <v>3.276322836394252</v>
      </c>
      <c r="BI345" s="115"/>
      <c r="BK345" s="116">
        <f t="shared" si="156"/>
        <v>1.1005976505549506</v>
      </c>
      <c r="BL345" s="113">
        <v>0.89804362671003712</v>
      </c>
      <c r="BM345" s="113">
        <v>1.2648770090087709</v>
      </c>
      <c r="BN345" s="113">
        <v>1.1388723159460441</v>
      </c>
      <c r="BS345" s="116">
        <f t="shared" si="157"/>
        <v>2.8798216916104589</v>
      </c>
      <c r="BT345" s="113">
        <v>2.7480780857998699</v>
      </c>
      <c r="BU345" s="113">
        <v>2.8312888568598442</v>
      </c>
      <c r="BV345" s="113">
        <v>3.0600981321716625</v>
      </c>
      <c r="CA345" s="116">
        <f t="shared" si="158"/>
        <v>3.4353517961128932</v>
      </c>
      <c r="CB345" s="113">
        <v>3.8900236577204805</v>
      </c>
      <c r="CC345" s="113">
        <v>3.5557649833701079</v>
      </c>
      <c r="CD345" s="113">
        <v>2.8602667472480903</v>
      </c>
      <c r="CI345" s="116">
        <f t="shared" si="159"/>
        <v>3.7892805880026565</v>
      </c>
      <c r="CJ345" s="113">
        <v>4.0304980984544843</v>
      </c>
      <c r="CK345" s="113">
        <v>4.4080514991017026</v>
      </c>
      <c r="CL345" s="113">
        <v>2.9292921664517837</v>
      </c>
      <c r="CQ345" s="116">
        <f t="shared" si="160"/>
        <v>3.6753178703007405</v>
      </c>
      <c r="CR345" s="113">
        <v>3.6252079218270969</v>
      </c>
      <c r="CS345" s="113">
        <v>4.465379281441531</v>
      </c>
      <c r="CT345" s="113">
        <v>2.8852564591599501</v>
      </c>
    </row>
    <row r="346" spans="4:98">
      <c r="D346" s="115">
        <f t="shared" si="161"/>
        <v>345</v>
      </c>
      <c r="E346" s="116">
        <f t="shared" si="137"/>
        <v>2.7047123029876174</v>
      </c>
      <c r="F346" s="116">
        <f t="shared" si="138"/>
        <v>1.0047123029876175</v>
      </c>
      <c r="G346" s="116">
        <f t="shared" si="139"/>
        <v>1.0047123029876175</v>
      </c>
      <c r="H346" s="119">
        <f t="shared" si="140"/>
        <v>1.8961989540324364e-003</v>
      </c>
      <c r="I346" s="119">
        <f t="shared" si="162"/>
        <v>0.84564140716360348</v>
      </c>
      <c r="K346" s="116">
        <f t="shared" si="141"/>
        <v>2.2508500212516194</v>
      </c>
      <c r="L346" s="116">
        <f t="shared" si="142"/>
        <v>3.7613593025729748</v>
      </c>
      <c r="M346" s="116">
        <f t="shared" si="143"/>
        <v>4.3018954963689922</v>
      </c>
      <c r="N346" s="116">
        <f t="shared" si="144"/>
        <v>3.7979072198676129</v>
      </c>
      <c r="O346" s="116">
        <f t="shared" si="145"/>
        <v>1.8622995252874872</v>
      </c>
      <c r="P346" s="116">
        <f t="shared" si="146"/>
        <v>1.4050438635171172</v>
      </c>
      <c r="Q346" s="116">
        <f t="shared" si="147"/>
        <v>2.7047123029876174</v>
      </c>
      <c r="R346" s="116">
        <f t="shared" si="148"/>
        <v>3.1965587628609753</v>
      </c>
      <c r="S346" s="116">
        <f t="shared" si="149"/>
        <v>3.2123645914732166</v>
      </c>
      <c r="T346" s="116">
        <f t="shared" si="150"/>
        <v>3.3774495834734086</v>
      </c>
      <c r="W346" s="116">
        <f t="shared" si="151"/>
        <v>2.2508500212516194</v>
      </c>
      <c r="X346" s="113">
        <v>2.7163194473495724</v>
      </c>
      <c r="Y346" s="113">
        <v>1.8775034162840587</v>
      </c>
      <c r="Z346" s="113">
        <v>2.1587272001212265</v>
      </c>
      <c r="AC346" s="115"/>
      <c r="AE346" s="116">
        <f t="shared" si="152"/>
        <v>3.7613593025729748</v>
      </c>
      <c r="AF346" s="113">
        <v>3.8559926123789756</v>
      </c>
      <c r="AG346" s="113">
        <v>3.7307946261735654</v>
      </c>
      <c r="AH346" s="113">
        <v>3.6972906691663825</v>
      </c>
      <c r="AK346" s="115"/>
      <c r="AM346" s="116">
        <f t="shared" si="153"/>
        <v>4.3018954963689922</v>
      </c>
      <c r="AN346" s="113">
        <v>4.3392328833787346</v>
      </c>
      <c r="AO346" s="113">
        <v>4.3809761939722653</v>
      </c>
      <c r="AP346" s="113">
        <v>4.2228147987657199</v>
      </c>
      <c r="AS346" s="115"/>
      <c r="AU346" s="116">
        <f t="shared" si="154"/>
        <v>3.7979072198676129</v>
      </c>
      <c r="AV346" s="113">
        <v>4.1847030949311197</v>
      </c>
      <c r="AW346" s="113">
        <v>3.3953295683409315</v>
      </c>
      <c r="AX346" s="113">
        <v>3.8136889963307876</v>
      </c>
      <c r="BA346" s="115"/>
      <c r="BC346" s="116">
        <f t="shared" si="155"/>
        <v>1.8622995252874872</v>
      </c>
      <c r="BD346" s="113">
        <v>1.8904597968126218</v>
      </c>
      <c r="BE346" s="113">
        <v>1.4255203109441923</v>
      </c>
      <c r="BF346" s="113">
        <v>2.270918468105648</v>
      </c>
      <c r="BI346" s="115"/>
      <c r="BK346" s="116">
        <f t="shared" si="156"/>
        <v>1.4050438635171172</v>
      </c>
      <c r="BL346" s="113">
        <v>1.6503200413562944</v>
      </c>
      <c r="BM346" s="113">
        <v>1.0560870531518196</v>
      </c>
      <c r="BN346" s="113">
        <v>1.5087244960432378</v>
      </c>
      <c r="BS346" s="116">
        <f t="shared" si="157"/>
        <v>2.7047123029876174</v>
      </c>
      <c r="BT346" s="113">
        <v>2.7139699937584751</v>
      </c>
      <c r="BU346" s="113">
        <v>2.2800285659383417</v>
      </c>
      <c r="BV346" s="113">
        <v>3.1201383492660351</v>
      </c>
      <c r="CA346" s="116">
        <f t="shared" si="158"/>
        <v>3.1965587628609753</v>
      </c>
      <c r="CB346" s="113">
        <v>3.2839635945279184</v>
      </c>
      <c r="CC346" s="113">
        <v>3.3736190590541226</v>
      </c>
      <c r="CD346" s="113">
        <v>2.932093635000883</v>
      </c>
      <c r="CI346" s="116">
        <f t="shared" si="159"/>
        <v>3.2123645914732166</v>
      </c>
      <c r="CJ346" s="113">
        <v>2.804435660217091</v>
      </c>
      <c r="CK346" s="113">
        <v>3.9791404286279399</v>
      </c>
      <c r="CL346" s="113">
        <v>2.8535176855746198</v>
      </c>
      <c r="CQ346" s="116">
        <f t="shared" si="160"/>
        <v>3.3774495834734086</v>
      </c>
      <c r="CR346" s="113">
        <v>2.9134219245196951</v>
      </c>
      <c r="CS346" s="113">
        <v>4.0396250994664973</v>
      </c>
      <c r="CT346" s="113">
        <v>2.7152740674803204</v>
      </c>
    </row>
    <row r="347" spans="4:98">
      <c r="D347" s="115">
        <f t="shared" si="161"/>
        <v>346</v>
      </c>
      <c r="E347" s="116">
        <f t="shared" si="137"/>
        <v>2.2145127580137172</v>
      </c>
      <c r="F347" s="116">
        <f t="shared" si="138"/>
        <v>0.51451275801371721</v>
      </c>
      <c r="G347" s="116">
        <f t="shared" si="139"/>
        <v>0.51451275801371721</v>
      </c>
      <c r="H347" s="119">
        <f t="shared" si="140"/>
        <v>9.7104270613672231e-004</v>
      </c>
      <c r="I347" s="119">
        <f t="shared" si="162"/>
        <v>0.69237814417448806</v>
      </c>
      <c r="K347" s="116">
        <f t="shared" si="141"/>
        <v>2.435511646642881</v>
      </c>
      <c r="L347" s="116">
        <f t="shared" si="142"/>
        <v>3.3594648514184513</v>
      </c>
      <c r="M347" s="116">
        <f t="shared" si="143"/>
        <v>2.7852105203134689</v>
      </c>
      <c r="N347" s="116">
        <f t="shared" si="144"/>
        <v>3.5205632557991167</v>
      </c>
      <c r="O347" s="116">
        <f t="shared" si="145"/>
        <v>1.6421151101826601</v>
      </c>
      <c r="P347" s="116">
        <f t="shared" si="146"/>
        <v>2.2535429250426375</v>
      </c>
      <c r="Q347" s="116">
        <f t="shared" si="147"/>
        <v>2.2145127580137172</v>
      </c>
      <c r="R347" s="116">
        <f t="shared" si="148"/>
        <v>3.1382102270107057</v>
      </c>
      <c r="S347" s="116">
        <f t="shared" si="149"/>
        <v>3.7643983908795526</v>
      </c>
      <c r="T347" s="116">
        <f t="shared" si="150"/>
        <v>2.477631855321567</v>
      </c>
      <c r="W347" s="116">
        <f t="shared" si="151"/>
        <v>2.435511646642881</v>
      </c>
      <c r="X347" s="113">
        <v>4.2148292017254239</v>
      </c>
      <c r="Y347" s="113">
        <v>2.2471427784500739</v>
      </c>
      <c r="Z347" s="113">
        <v>0.84456295975314388</v>
      </c>
      <c r="AC347" s="115"/>
      <c r="AE347" s="116">
        <f t="shared" si="152"/>
        <v>3.3594648514184513</v>
      </c>
      <c r="AF347" s="113">
        <v>4.916399497626986</v>
      </c>
      <c r="AG347" s="113">
        <v>3.8429536629560528</v>
      </c>
      <c r="AH347" s="113">
        <v>1.3190413936723138</v>
      </c>
      <c r="AK347" s="115"/>
      <c r="AM347" s="116">
        <f t="shared" si="153"/>
        <v>2.7852105203134689</v>
      </c>
      <c r="AN347" s="113">
        <v>5.3983896573305667</v>
      </c>
      <c r="AO347" s="113">
        <v>4.3339466741489998</v>
      </c>
      <c r="AP347" s="113">
        <v>1.2364743664779381</v>
      </c>
      <c r="AS347" s="115"/>
      <c r="AU347" s="116">
        <f t="shared" si="154"/>
        <v>3.5205632557991167</v>
      </c>
      <c r="AV347" s="113">
        <v>6.4080467992535564</v>
      </c>
      <c r="AW347" s="113">
        <v>3.146153413959563</v>
      </c>
      <c r="AX347" s="113">
        <v>1.0074895541842308</v>
      </c>
      <c r="BA347" s="115"/>
      <c r="BC347" s="116">
        <f t="shared" si="155"/>
        <v>1.6421151101826601</v>
      </c>
      <c r="BD347" s="113">
        <v>2.9310147227380989</v>
      </c>
      <c r="BE347" s="113">
        <v>1.5948498760987935</v>
      </c>
      <c r="BF347" s="113">
        <v>0.40048073171108833</v>
      </c>
      <c r="BI347" s="115"/>
      <c r="BK347" s="116">
        <f t="shared" si="156"/>
        <v>2.2535429250426375</v>
      </c>
      <c r="BL347" s="113">
        <v>4.7338388190834859</v>
      </c>
      <c r="BM347" s="113">
        <v>1.4560864189295026</v>
      </c>
      <c r="BN347" s="113">
        <v>0.57070353711492405</v>
      </c>
      <c r="BS347" s="116">
        <f t="shared" si="157"/>
        <v>2.2145127580137172</v>
      </c>
      <c r="BT347" s="113">
        <v>4.671164850998017</v>
      </c>
      <c r="BU347" s="113">
        <v>1.847967103244978</v>
      </c>
      <c r="BV347" s="113">
        <v>0.12440631979815674</v>
      </c>
      <c r="CA347" s="116">
        <f t="shared" si="158"/>
        <v>3.1382102270107057</v>
      </c>
      <c r="CB347" s="113">
        <v>5.1075942772481584</v>
      </c>
      <c r="CC347" s="113">
        <v>3.5040419918651486</v>
      </c>
      <c r="CD347" s="113">
        <v>0.80299441191880971</v>
      </c>
      <c r="CI347" s="116">
        <f t="shared" si="159"/>
        <v>3.7643983908795526</v>
      </c>
      <c r="CJ347" s="113">
        <v>5.4673113683603196</v>
      </c>
      <c r="CK347" s="113">
        <v>3.5507329705083785</v>
      </c>
      <c r="CL347" s="113">
        <v>2.2751508337699606</v>
      </c>
      <c r="CQ347" s="116">
        <f t="shared" si="160"/>
        <v>2.477631855321567</v>
      </c>
      <c r="CR347" s="113">
        <v>5.9937560387167013</v>
      </c>
      <c r="CS347" s="113">
        <v>3.0546553917424495</v>
      </c>
      <c r="CT347" s="113">
        <v>1.9006083189006846</v>
      </c>
    </row>
    <row r="348" spans="4:98">
      <c r="D348" s="115">
        <f t="shared" si="161"/>
        <v>347</v>
      </c>
      <c r="E348" s="116">
        <f t="shared" si="137"/>
        <v>2.2306462471586932</v>
      </c>
      <c r="F348" s="116">
        <f t="shared" si="138"/>
        <v>0.53064624715869324</v>
      </c>
      <c r="G348" s="116">
        <f t="shared" si="139"/>
        <v>0.53064624715869324</v>
      </c>
      <c r="H348" s="119">
        <f t="shared" si="140"/>
        <v>1.0014915273073477e-003</v>
      </c>
      <c r="I348" s="119">
        <f t="shared" si="162"/>
        <v>0.69742235773019456</v>
      </c>
      <c r="K348" s="116">
        <f t="shared" si="141"/>
        <v>2.2330628349014021</v>
      </c>
      <c r="L348" s="116">
        <f t="shared" si="142"/>
        <v>3.325531324114344</v>
      </c>
      <c r="M348" s="116">
        <f t="shared" si="143"/>
        <v>3.8254831492157324</v>
      </c>
      <c r="N348" s="116">
        <f t="shared" si="144"/>
        <v>2.8929853304323276</v>
      </c>
      <c r="O348" s="116">
        <f t="shared" si="145"/>
        <v>1.4028913546355142</v>
      </c>
      <c r="P348" s="116">
        <f t="shared" si="146"/>
        <v>1.5953363356560948</v>
      </c>
      <c r="Q348" s="116">
        <f t="shared" si="147"/>
        <v>2.2306462471586932</v>
      </c>
      <c r="R348" s="116">
        <f t="shared" si="148"/>
        <v>3.3891709778178059</v>
      </c>
      <c r="S348" s="116">
        <f t="shared" si="149"/>
        <v>3.7583324634894502</v>
      </c>
      <c r="T348" s="116">
        <f t="shared" si="150"/>
        <v>3.557149164960161</v>
      </c>
      <c r="W348" s="116">
        <f t="shared" si="151"/>
        <v>2.2330628349014021</v>
      </c>
      <c r="X348" s="113">
        <v>2.4479479997730658</v>
      </c>
      <c r="Y348" s="113">
        <v>2.0654561248085241</v>
      </c>
      <c r="Z348" s="113">
        <v>2.185784380122616</v>
      </c>
      <c r="AC348" s="115"/>
      <c r="AE348" s="116">
        <f t="shared" si="152"/>
        <v>3.325531324114344</v>
      </c>
      <c r="AF348" s="113">
        <v>3.4323382095558834</v>
      </c>
      <c r="AG348" s="113">
        <v>3.6117597699084008</v>
      </c>
      <c r="AH348" s="113">
        <v>2.9324959928787466</v>
      </c>
      <c r="AK348" s="115"/>
      <c r="AM348" s="116">
        <f t="shared" si="153"/>
        <v>3.8254831492157324</v>
      </c>
      <c r="AN348" s="113">
        <v>3.5787829434575249</v>
      </c>
      <c r="AO348" s="113">
        <v>3.9536756292650819</v>
      </c>
      <c r="AP348" s="113">
        <v>3.6972906691663825</v>
      </c>
      <c r="AS348" s="115"/>
      <c r="AU348" s="116">
        <f t="shared" si="154"/>
        <v>2.8929853304323276</v>
      </c>
      <c r="AV348" s="113">
        <v>3.308269835819369</v>
      </c>
      <c r="AW348" s="113">
        <v>2.5800528197019368</v>
      </c>
      <c r="AX348" s="113">
        <v>2.7906333357756767</v>
      </c>
      <c r="BA348" s="115"/>
      <c r="BC348" s="116">
        <f t="shared" si="155"/>
        <v>1.4028913546355142</v>
      </c>
      <c r="BD348" s="113">
        <v>1.280374493898049</v>
      </c>
      <c r="BE348" s="113">
        <v>1.8768652834551498</v>
      </c>
      <c r="BF348" s="113">
        <v>1.0514342865533437</v>
      </c>
      <c r="BI348" s="115"/>
      <c r="BK348" s="116">
        <f t="shared" si="156"/>
        <v>1.5953363356560948</v>
      </c>
      <c r="BL348" s="113">
        <v>1.6169712153393556</v>
      </c>
      <c r="BM348" s="113">
        <v>1.5671148647845754</v>
      </c>
      <c r="BN348" s="113">
        <v>1.6019229268443533</v>
      </c>
      <c r="BS348" s="116">
        <f t="shared" si="157"/>
        <v>2.2306462471586932</v>
      </c>
      <c r="BT348" s="113">
        <v>2.040764582917455</v>
      </c>
      <c r="BU348" s="113">
        <v>3.6049983848258456</v>
      </c>
      <c r="BV348" s="113">
        <v>1.0461757737327799</v>
      </c>
      <c r="CA348" s="116">
        <f t="shared" si="158"/>
        <v>3.3891709778178059</v>
      </c>
      <c r="CB348" s="113">
        <v>2.3135955674273854</v>
      </c>
      <c r="CC348" s="113">
        <v>4.9936506187779424</v>
      </c>
      <c r="CD348" s="113">
        <v>2.8602667472480903</v>
      </c>
      <c r="CI348" s="116">
        <f t="shared" si="159"/>
        <v>3.7583324634894502</v>
      </c>
      <c r="CJ348" s="113">
        <v>3.3259336090429663</v>
      </c>
      <c r="CK348" s="113">
        <v>4.4951002612314213</v>
      </c>
      <c r="CL348" s="113">
        <v>3.4539635201939625</v>
      </c>
      <c r="CQ348" s="116">
        <f t="shared" si="160"/>
        <v>3.557149164960161</v>
      </c>
      <c r="CR348" s="113">
        <v>3.308269835819369</v>
      </c>
      <c r="CS348" s="113">
        <v>3.9757710087219826</v>
      </c>
      <c r="CT348" s="113">
        <v>3.1385273211983393</v>
      </c>
    </row>
    <row r="349" spans="4:98">
      <c r="D349" s="115">
        <f t="shared" si="161"/>
        <v>348</v>
      </c>
      <c r="E349" s="116">
        <f t="shared" si="137"/>
        <v>1.788858118419361</v>
      </c>
      <c r="F349" s="116">
        <f t="shared" si="138"/>
        <v>8.8858118419361087e-002</v>
      </c>
      <c r="G349" s="116">
        <f t="shared" si="139"/>
        <v>8.8858118419361087e-002</v>
      </c>
      <c r="H349" s="119">
        <f t="shared" si="140"/>
        <v>1.6770240665218514e-004</v>
      </c>
      <c r="I349" s="119">
        <f t="shared" si="162"/>
        <v>0.55929515860345824</v>
      </c>
      <c r="K349" s="116">
        <f t="shared" si="141"/>
        <v>2.0578804513566684</v>
      </c>
      <c r="L349" s="116">
        <f t="shared" si="142"/>
        <v>2.687648164537471</v>
      </c>
      <c r="M349" s="116">
        <f t="shared" si="143"/>
        <v>3.4840601754637115</v>
      </c>
      <c r="N349" s="116">
        <f t="shared" si="144"/>
        <v>2.8538969879474458</v>
      </c>
      <c r="O349" s="116">
        <f t="shared" si="145"/>
        <v>1.4577888539872548</v>
      </c>
      <c r="P349" s="116">
        <f t="shared" si="146"/>
        <v>1.6771975855543291</v>
      </c>
      <c r="Q349" s="116">
        <f t="shared" si="147"/>
        <v>1.788858118419361</v>
      </c>
      <c r="R349" s="116">
        <f t="shared" si="148"/>
        <v>2.8415350870313119</v>
      </c>
      <c r="S349" s="116">
        <f t="shared" si="149"/>
        <v>2.9910951577475799</v>
      </c>
      <c r="T349" s="116">
        <f t="shared" si="150"/>
        <v>2.6051250349302415</v>
      </c>
      <c r="W349" s="116">
        <f t="shared" si="151"/>
        <v>2.0578804513566684</v>
      </c>
      <c r="X349" s="113">
        <v>1.5776015099697538</v>
      </c>
      <c r="Y349" s="113">
        <v>2.184215224262835</v>
      </c>
      <c r="Z349" s="113">
        <v>2.4118246198374158</v>
      </c>
      <c r="AC349" s="115"/>
      <c r="AE349" s="116">
        <f t="shared" si="152"/>
        <v>2.687648164537471</v>
      </c>
      <c r="AF349" s="113">
        <v>0.71125409502375181</v>
      </c>
      <c r="AG349" s="113">
        <v>3.5027003087433166</v>
      </c>
      <c r="AH349" s="113">
        <v>3.8489900898453451</v>
      </c>
      <c r="AK349" s="115"/>
      <c r="AM349" s="116">
        <f t="shared" si="153"/>
        <v>3.4840601754637115</v>
      </c>
      <c r="AN349" s="113">
        <v>1.7863542713522589</v>
      </c>
      <c r="AO349" s="113">
        <v>3.5226566083025439</v>
      </c>
      <c r="AP349" s="113">
        <v>3.4454637426248791</v>
      </c>
      <c r="AS349" s="115"/>
      <c r="AU349" s="116">
        <f t="shared" si="154"/>
        <v>2.8538969879474458</v>
      </c>
      <c r="AV349" s="113">
        <v>2.2171957521179113</v>
      </c>
      <c r="AW349" s="113">
        <v>3.2458729022056625</v>
      </c>
      <c r="AX349" s="113">
        <v>3.0986223095187651</v>
      </c>
      <c r="BA349" s="115"/>
      <c r="BC349" s="116">
        <f t="shared" si="155"/>
        <v>1.4577888539872548</v>
      </c>
      <c r="BD349" s="113">
        <v>1.2644619329504421</v>
      </c>
      <c r="BE349" s="113">
        <v>1.7229293015775886</v>
      </c>
      <c r="BF349" s="113">
        <v>1.3859753274337334</v>
      </c>
      <c r="BI349" s="115"/>
      <c r="BK349" s="116">
        <f t="shared" si="156"/>
        <v>1.6771975855543291</v>
      </c>
      <c r="BL349" s="113">
        <v>2.1436251256227106</v>
      </c>
      <c r="BM349" s="113">
        <v>1.6534134510879459</v>
      </c>
      <c r="BN349" s="113">
        <v>1.2345541799523303</v>
      </c>
      <c r="BS349" s="116">
        <f t="shared" si="157"/>
        <v>1.788858118419361</v>
      </c>
      <c r="BT349" s="113">
        <v>1.0718125628113553</v>
      </c>
      <c r="BU349" s="113">
        <v>2.302940139294221</v>
      </c>
      <c r="BV349" s="113">
        <v>1.9918216531525073</v>
      </c>
      <c r="CA349" s="116">
        <f t="shared" si="158"/>
        <v>2.8415350870313119</v>
      </c>
      <c r="CB349" s="113">
        <v>2.0533821572769075</v>
      </c>
      <c r="CC349" s="113">
        <v>3.6098777484594224</v>
      </c>
      <c r="CD349" s="113">
        <v>2.8613453553576047</v>
      </c>
      <c r="CI349" s="116">
        <f t="shared" si="159"/>
        <v>2.9910951577475799</v>
      </c>
      <c r="CJ349" s="113">
        <v>2.503004573194302</v>
      </c>
      <c r="CK349" s="113">
        <v>3.7550068325681174</v>
      </c>
      <c r="CL349" s="113">
        <v>2.7152740674803204</v>
      </c>
      <c r="CQ349" s="116">
        <f t="shared" si="160"/>
        <v>2.6051250349302415</v>
      </c>
      <c r="CR349" s="113">
        <v>2.1342509943460928</v>
      </c>
      <c r="CS349" s="113">
        <v>2.5575570451833949</v>
      </c>
      <c r="CT349" s="113">
        <v>2.6526930246770881</v>
      </c>
    </row>
    <row r="350" spans="4:98">
      <c r="D350" s="115">
        <f t="shared" si="161"/>
        <v>349</v>
      </c>
      <c r="E350" s="116">
        <f t="shared" si="137"/>
        <v>1.9486068547394322</v>
      </c>
      <c r="F350" s="116">
        <f t="shared" si="138"/>
        <v>0.24860685473943223</v>
      </c>
      <c r="G350" s="116">
        <f t="shared" si="139"/>
        <v>0.24860685473943223</v>
      </c>
      <c r="H350" s="119">
        <f t="shared" si="140"/>
        <v>4.6919705921826964e-004</v>
      </c>
      <c r="I350" s="119">
        <f t="shared" si="162"/>
        <v>0.60924137507353981</v>
      </c>
      <c r="K350" s="116">
        <f t="shared" si="141"/>
        <v>2.3934599513796049</v>
      </c>
      <c r="L350" s="116">
        <f t="shared" si="142"/>
        <v>3.020134688768787</v>
      </c>
      <c r="M350" s="116">
        <f t="shared" si="143"/>
        <v>2.8886294224200935</v>
      </c>
      <c r="N350" s="116">
        <f t="shared" si="144"/>
        <v>3.8170208696022052</v>
      </c>
      <c r="O350" s="116">
        <f t="shared" si="145"/>
        <v>1.8813250919678266</v>
      </c>
      <c r="P350" s="116">
        <f t="shared" si="146"/>
        <v>2.0427504785108117</v>
      </c>
      <c r="Q350" s="116">
        <f t="shared" si="147"/>
        <v>1.9486068547394322</v>
      </c>
      <c r="R350" s="116">
        <f t="shared" si="148"/>
        <v>2.8638572419898556</v>
      </c>
      <c r="S350" s="116">
        <f t="shared" si="149"/>
        <v>2.9811076823275293</v>
      </c>
      <c r="T350" s="116">
        <f t="shared" si="150"/>
        <v>2.4345428941957401</v>
      </c>
      <c r="W350" s="116">
        <f t="shared" si="151"/>
        <v>2.3934599513796049</v>
      </c>
      <c r="X350" s="113">
        <v>3.0863854498808259</v>
      </c>
      <c r="Y350" s="113">
        <v>3.3291004125186281</v>
      </c>
      <c r="Z350" s="113">
        <v>0.76489399173936079</v>
      </c>
      <c r="AC350" s="115"/>
      <c r="AE350" s="116">
        <f t="shared" si="152"/>
        <v>3.020134688768787</v>
      </c>
      <c r="AF350" s="113">
        <v>3.1426525140687316</v>
      </c>
      <c r="AG350" s="113">
        <v>4.6736883542560621</v>
      </c>
      <c r="AH350" s="113">
        <v>1.2440631979815673</v>
      </c>
      <c r="AK350" s="115"/>
      <c r="AM350" s="116">
        <f t="shared" si="153"/>
        <v>2.8886294224200935</v>
      </c>
      <c r="AN350" s="113">
        <v>4.0304980984544843</v>
      </c>
      <c r="AO350" s="113">
        <v>4.6368938534997763</v>
      </c>
      <c r="AP350" s="113">
        <v>1.1403649913404106</v>
      </c>
      <c r="AS350" s="115"/>
      <c r="AU350" s="116">
        <f t="shared" si="154"/>
        <v>3.8170208696022052</v>
      </c>
      <c r="AV350" s="113">
        <v>4.7593332918518199</v>
      </c>
      <c r="AW350" s="113">
        <v>5.3934058525021076</v>
      </c>
      <c r="AX350" s="113">
        <v>1.2983234644526886</v>
      </c>
      <c r="BA350" s="115"/>
      <c r="BC350" s="116">
        <f t="shared" si="155"/>
        <v>1.8813250919678266</v>
      </c>
      <c r="BD350" s="113">
        <v>2.3349134294460967</v>
      </c>
      <c r="BE350" s="113">
        <v>2.9495014562905757</v>
      </c>
      <c r="BF350" s="113">
        <v>0.35956039016680719</v>
      </c>
      <c r="BI350" s="115"/>
      <c r="BK350" s="116">
        <f t="shared" si="156"/>
        <v>2.0427504785108117</v>
      </c>
      <c r="BL350" s="113">
        <v>2.669419636228711</v>
      </c>
      <c r="BM350" s="113">
        <v>3.1732718017926151</v>
      </c>
      <c r="BN350" s="113">
        <v>0.28555999751110916</v>
      </c>
      <c r="BS350" s="116">
        <f t="shared" si="157"/>
        <v>1.9486068547394322</v>
      </c>
      <c r="BT350" s="113">
        <v>2.6829193854204125</v>
      </c>
      <c r="BU350" s="113">
        <v>3.1629011787978838</v>
      </c>
      <c r="BV350" s="113">
        <v>0</v>
      </c>
      <c r="CA350" s="116">
        <f t="shared" si="158"/>
        <v>2.8638572419898556</v>
      </c>
      <c r="CB350" s="113">
        <v>3.9176879634703052</v>
      </c>
      <c r="CC350" s="113">
        <v>4.2699485143956144</v>
      </c>
      <c r="CD350" s="113">
        <v>0.40393524810364817</v>
      </c>
      <c r="CI350" s="116">
        <f t="shared" si="159"/>
        <v>2.9811076823275293</v>
      </c>
      <c r="CJ350" s="113">
        <v>4.0728738556565993</v>
      </c>
      <c r="CK350" s="113">
        <v>4.2446030259612506</v>
      </c>
      <c r="CL350" s="113">
        <v>0.62584616536473836</v>
      </c>
      <c r="CQ350" s="116">
        <f t="shared" si="160"/>
        <v>2.4345428941957401</v>
      </c>
      <c r="CR350" s="113">
        <v>4.1310508876634362</v>
      </c>
      <c r="CS350" s="113">
        <v>4.2174200121962038</v>
      </c>
      <c r="CT350" s="113">
        <v>0.65166577619527688</v>
      </c>
    </row>
    <row r="351" spans="4:98">
      <c r="D351" s="115">
        <f t="shared" si="161"/>
        <v>350</v>
      </c>
      <c r="E351" s="116">
        <f t="shared" si="137"/>
        <v>1.7651459460029042</v>
      </c>
      <c r="F351" s="116">
        <f t="shared" si="138"/>
        <v>6.5145946002904243e-002</v>
      </c>
      <c r="G351" s="116">
        <f t="shared" si="139"/>
        <v>6.5145946002904243e-002</v>
      </c>
      <c r="H351" s="119">
        <f t="shared" si="140"/>
        <v>1.229502956247596e-004</v>
      </c>
      <c r="I351" s="119">
        <f t="shared" si="162"/>
        <v>0.5518814330005507</v>
      </c>
      <c r="K351" s="116">
        <f t="shared" si="141"/>
        <v>3.0450972743558875</v>
      </c>
      <c r="L351" s="116">
        <f t="shared" si="142"/>
        <v>3.0912807483139364</v>
      </c>
      <c r="M351" s="116">
        <f t="shared" si="143"/>
        <v>4.873672681218256</v>
      </c>
      <c r="N351" s="116">
        <f t="shared" si="144"/>
        <v>4.1120115105836481</v>
      </c>
      <c r="O351" s="116">
        <f t="shared" si="145"/>
        <v>1.5736972428685114</v>
      </c>
      <c r="P351" s="116">
        <f t="shared" si="146"/>
        <v>1.8346896625799396</v>
      </c>
      <c r="Q351" s="116">
        <f t="shared" si="147"/>
        <v>1.7651459460029042</v>
      </c>
      <c r="R351" s="116">
        <f t="shared" si="148"/>
        <v>3.2083244906457531</v>
      </c>
      <c r="S351" s="116">
        <f t="shared" si="149"/>
        <v>3.2935602604541709</v>
      </c>
      <c r="T351" s="116">
        <f t="shared" si="150"/>
        <v>1.8529945006501987</v>
      </c>
      <c r="W351" s="116">
        <f t="shared" si="151"/>
        <v>3.0450972743558875</v>
      </c>
      <c r="X351" s="113">
        <v>1.7050380301222632</v>
      </c>
      <c r="Y351" s="113">
        <v>2.7900622311091579</v>
      </c>
      <c r="Z351" s="113">
        <v>4.6401915618362413</v>
      </c>
      <c r="AC351" s="115"/>
      <c r="AE351" s="116">
        <f t="shared" si="152"/>
        <v>3.0912807483139364</v>
      </c>
      <c r="AF351" s="113">
        <v>2.730269030328544</v>
      </c>
      <c r="AG351" s="113">
        <v>3.3970177087782005</v>
      </c>
      <c r="AH351" s="113">
        <v>3.1465555058350647</v>
      </c>
      <c r="AK351" s="115"/>
      <c r="AM351" s="116">
        <f t="shared" si="153"/>
        <v>4.873672681218256</v>
      </c>
      <c r="AN351" s="113">
        <v>3.4379788080565934</v>
      </c>
      <c r="AO351" s="113">
        <v>4.3119232409049486</v>
      </c>
      <c r="AP351" s="113">
        <v>5.4354221215315626</v>
      </c>
      <c r="AS351" s="115"/>
      <c r="AU351" s="116">
        <f t="shared" si="154"/>
        <v>4.1120115105836481</v>
      </c>
      <c r="AV351" s="113">
        <v>2.8849523144234248</v>
      </c>
      <c r="AW351" s="113">
        <v>4.295313815287253</v>
      </c>
      <c r="AX351" s="113">
        <v>5.155768402040267</v>
      </c>
      <c r="BA351" s="115"/>
      <c r="BC351" s="116">
        <f t="shared" si="155"/>
        <v>1.5736972428685114</v>
      </c>
      <c r="BD351" s="113">
        <v>1.2980619350488203</v>
      </c>
      <c r="BE351" s="113">
        <v>2.420915119706252</v>
      </c>
      <c r="BF351" s="113">
        <v>1.002114673850462</v>
      </c>
      <c r="BI351" s="115"/>
      <c r="BK351" s="116">
        <f t="shared" si="156"/>
        <v>1.8346896625799396</v>
      </c>
      <c r="BL351" s="113">
        <v>0.98403585847841601</v>
      </c>
      <c r="BM351" s="113">
        <v>2.3787146974779105</v>
      </c>
      <c r="BN351" s="113">
        <v>2.1413184317834926</v>
      </c>
      <c r="BS351" s="116">
        <f t="shared" si="157"/>
        <v>1.7651459460029042</v>
      </c>
      <c r="BT351" s="113">
        <v>2.7215661305935277</v>
      </c>
      <c r="BU351" s="113">
        <v>2.3062069034422485</v>
      </c>
      <c r="BV351" s="113">
        <v>0.26766480397293657</v>
      </c>
      <c r="CA351" s="116">
        <f t="shared" si="158"/>
        <v>3.2083244906457531</v>
      </c>
      <c r="CB351" s="113">
        <v>3.8161854899917191</v>
      </c>
      <c r="CC351" s="113">
        <v>3.6959342064899561</v>
      </c>
      <c r="CD351" s="113">
        <v>2.1128537754555841</v>
      </c>
      <c r="CI351" s="116">
        <f t="shared" si="159"/>
        <v>3.2935602604541709</v>
      </c>
      <c r="CJ351" s="113">
        <v>3.8183192396780621</v>
      </c>
      <c r="CK351" s="113">
        <v>3.4571245442674545</v>
      </c>
      <c r="CL351" s="113">
        <v>2.6052369974169962</v>
      </c>
      <c r="CQ351" s="116">
        <f t="shared" si="160"/>
        <v>1.8529945006501987</v>
      </c>
      <c r="CR351" s="113">
        <v>2.8862844034901749</v>
      </c>
      <c r="CS351" s="113">
        <v>2.5656240099599867</v>
      </c>
      <c r="CT351" s="113">
        <v>1.1403649913404106</v>
      </c>
    </row>
    <row r="352" spans="4:98">
      <c r="D352" s="115">
        <f t="shared" si="161"/>
        <v>351</v>
      </c>
      <c r="E352" s="116">
        <f t="shared" si="137"/>
        <v>2.1580205668647792</v>
      </c>
      <c r="F352" s="116">
        <f t="shared" si="138"/>
        <v>0.45802056686477921</v>
      </c>
      <c r="G352" s="116">
        <f t="shared" si="139"/>
        <v>0.45802056686477921</v>
      </c>
      <c r="H352" s="119">
        <f t="shared" si="140"/>
        <v>8.6442468877087261e-004</v>
      </c>
      <c r="I352" s="119">
        <f t="shared" si="162"/>
        <v>0.67471558687988253</v>
      </c>
      <c r="K352" s="116">
        <f t="shared" si="141"/>
        <v>3.4087925149948535</v>
      </c>
      <c r="L352" s="116">
        <f t="shared" si="142"/>
        <v>3.6874827419040663</v>
      </c>
      <c r="M352" s="116">
        <f t="shared" si="143"/>
        <v>4.716515475984302</v>
      </c>
      <c r="N352" s="116">
        <f t="shared" si="144"/>
        <v>4.2869226708944499</v>
      </c>
      <c r="O352" s="116">
        <f t="shared" si="145"/>
        <v>2.243737095744589</v>
      </c>
      <c r="P352" s="116">
        <f t="shared" si="146"/>
        <v>2.7911822303910845</v>
      </c>
      <c r="Q352" s="116">
        <f t="shared" si="147"/>
        <v>2.1580205668647792</v>
      </c>
      <c r="R352" s="116">
        <f t="shared" si="148"/>
        <v>3.4224249832101123</v>
      </c>
      <c r="S352" s="116">
        <f t="shared" si="149"/>
        <v>3.4367546583727786</v>
      </c>
      <c r="T352" s="116">
        <f t="shared" si="150"/>
        <v>2.9396660197939668</v>
      </c>
      <c r="W352" s="116">
        <f t="shared" si="151"/>
        <v>3.4087925149948535</v>
      </c>
      <c r="X352" s="113">
        <v>2.4115782663255496</v>
      </c>
      <c r="Y352" s="113">
        <v>3.1801303974523485</v>
      </c>
      <c r="Z352" s="113">
        <v>4.6346688812066619</v>
      </c>
      <c r="AC352" s="115"/>
      <c r="AE352" s="116">
        <f t="shared" si="152"/>
        <v>3.6874827419040663</v>
      </c>
      <c r="AF352" s="113">
        <v>2.8181660195011053</v>
      </c>
      <c r="AG352" s="113">
        <v>2.9810215393560142</v>
      </c>
      <c r="AH352" s="113">
        <v>5.2632606668550785</v>
      </c>
      <c r="AK352" s="115"/>
      <c r="AM352" s="116">
        <f t="shared" si="153"/>
        <v>4.716515475984302</v>
      </c>
      <c r="AN352" s="113">
        <v>3.0044663596609356</v>
      </c>
      <c r="AO352" s="113">
        <v>4.0396250994664973</v>
      </c>
      <c r="AP352" s="113">
        <v>5.3934058525021076</v>
      </c>
      <c r="AS352" s="115"/>
      <c r="AU352" s="116">
        <f t="shared" si="154"/>
        <v>4.2869226708944499</v>
      </c>
      <c r="AV352" s="113">
        <v>3.1015643215395996</v>
      </c>
      <c r="AW352" s="113">
        <v>4.7328045299092611</v>
      </c>
      <c r="AX352" s="113">
        <v>5.0263991612344885</v>
      </c>
      <c r="BA352" s="115"/>
      <c r="BC352" s="116">
        <f t="shared" si="155"/>
        <v>2.243737095744589</v>
      </c>
      <c r="BD352" s="113">
        <v>1.3530040019015164</v>
      </c>
      <c r="BE352" s="113">
        <v>2.5228746269737914</v>
      </c>
      <c r="BF352" s="113">
        <v>2.8553326583584604</v>
      </c>
      <c r="BI352" s="115"/>
      <c r="BK352" s="116">
        <f t="shared" si="156"/>
        <v>2.7911822303910845</v>
      </c>
      <c r="BL352" s="113">
        <v>1.3774070791640014</v>
      </c>
      <c r="BM352" s="113">
        <v>2.7577822680397683</v>
      </c>
      <c r="BN352" s="113">
        <v>4.2383573439694819</v>
      </c>
      <c r="BS352" s="116">
        <f t="shared" si="157"/>
        <v>2.1580205668647792</v>
      </c>
      <c r="BT352" s="113">
        <v>1.9515853891687873</v>
      </c>
      <c r="BU352" s="113">
        <v>2.4432971502530392</v>
      </c>
      <c r="BV352" s="113">
        <v>2.0791791611725103</v>
      </c>
      <c r="CA352" s="116">
        <f t="shared" si="158"/>
        <v>3.4224249832101123</v>
      </c>
      <c r="CB352" s="113">
        <v>3.3248228695683086</v>
      </c>
      <c r="CC352" s="113">
        <v>3.6098777484594224</v>
      </c>
      <c r="CD352" s="113">
        <v>3.3325743316026051</v>
      </c>
      <c r="CI352" s="116">
        <f t="shared" si="159"/>
        <v>3.4367546583727786</v>
      </c>
      <c r="CJ352" s="113">
        <v>3.4169229067029101</v>
      </c>
      <c r="CK352" s="113">
        <v>3.4955554331445593</v>
      </c>
      <c r="CL352" s="113">
        <v>3.397785635270866</v>
      </c>
      <c r="CQ352" s="116">
        <f t="shared" si="160"/>
        <v>2.9396660197939668</v>
      </c>
      <c r="CR352" s="113">
        <v>2.500895979893162</v>
      </c>
      <c r="CS352" s="113">
        <v>2.8635425435248347</v>
      </c>
      <c r="CT352" s="113">
        <v>3.0157894960630989</v>
      </c>
    </row>
    <row r="353" spans="4:98">
      <c r="D353" s="115">
        <f t="shared" si="161"/>
        <v>352</v>
      </c>
      <c r="E353" s="116">
        <f t="shared" si="137"/>
        <v>2.1449555089924695</v>
      </c>
      <c r="F353" s="116">
        <f t="shared" si="138"/>
        <v>0.4449555089924695</v>
      </c>
      <c r="G353" s="116">
        <f t="shared" si="139"/>
        <v>0.4449555089924695</v>
      </c>
      <c r="H353" s="119">
        <f t="shared" si="140"/>
        <v>8.3976693450810603e-004</v>
      </c>
      <c r="I353" s="119">
        <f t="shared" si="162"/>
        <v>0.67063073322960343</v>
      </c>
      <c r="K353" s="116">
        <f t="shared" si="141"/>
        <v>2.3754428852438272</v>
      </c>
      <c r="L353" s="116">
        <f t="shared" si="142"/>
        <v>3.1684537850269563</v>
      </c>
      <c r="M353" s="116">
        <f t="shared" si="143"/>
        <v>3.1500119386023675</v>
      </c>
      <c r="N353" s="116">
        <f t="shared" si="144"/>
        <v>3.563953545171954</v>
      </c>
      <c r="O353" s="116">
        <f t="shared" si="145"/>
        <v>1.6688251618891392</v>
      </c>
      <c r="P353" s="116">
        <f t="shared" si="146"/>
        <v>1.641135382864763</v>
      </c>
      <c r="Q353" s="116">
        <f t="shared" si="147"/>
        <v>2.1449555089924695</v>
      </c>
      <c r="R353" s="116">
        <f t="shared" si="148"/>
        <v>3.3126423117317922</v>
      </c>
      <c r="S353" s="116">
        <f t="shared" si="149"/>
        <v>3.2907068327744837</v>
      </c>
      <c r="T353" s="116">
        <f t="shared" si="150"/>
        <v>3.4861909656041199</v>
      </c>
      <c r="W353" s="116">
        <f t="shared" si="151"/>
        <v>2.3754428852438272</v>
      </c>
      <c r="X353" s="113">
        <v>2.8951459821665693</v>
      </c>
      <c r="Y353" s="113">
        <v>2.1984624686398964</v>
      </c>
      <c r="Z353" s="113">
        <v>2.0327202049250159</v>
      </c>
      <c r="AC353" s="115"/>
      <c r="AE353" s="116">
        <f t="shared" si="152"/>
        <v>3.1684537850269563</v>
      </c>
      <c r="AF353" s="113">
        <v>3.4554968174246152</v>
      </c>
      <c r="AG353" s="113">
        <v>3.0799451720749635</v>
      </c>
      <c r="AH353" s="113">
        <v>2.9699193655812892</v>
      </c>
      <c r="AK353" s="115"/>
      <c r="AM353" s="116">
        <f t="shared" si="153"/>
        <v>3.1500119386023675</v>
      </c>
      <c r="AN353" s="113">
        <v>4.28511950140145</v>
      </c>
      <c r="AO353" s="113">
        <v>3.0422943435340155</v>
      </c>
      <c r="AP353" s="113">
        <v>3.257729533670719</v>
      </c>
      <c r="AS353" s="115"/>
      <c r="AU353" s="116">
        <f t="shared" si="154"/>
        <v>3.563953545171954</v>
      </c>
      <c r="AV353" s="113">
        <v>3.3827144693599416</v>
      </c>
      <c r="AW353" s="113">
        <v>4.2933566700928205</v>
      </c>
      <c r="AX353" s="113">
        <v>3.0157894960630989</v>
      </c>
      <c r="BA353" s="115"/>
      <c r="BC353" s="116">
        <f t="shared" si="155"/>
        <v>1.6688251618891392</v>
      </c>
      <c r="BD353" s="113">
        <v>0.62329916309249966</v>
      </c>
      <c r="BE353" s="113">
        <v>2.7355219020995971</v>
      </c>
      <c r="BF353" s="113">
        <v>1.6476544204753201</v>
      </c>
      <c r="BI353" s="115"/>
      <c r="BK353" s="116">
        <f t="shared" si="156"/>
        <v>1.641135382864763</v>
      </c>
      <c r="BL353" s="113">
        <v>0.84854839016608263</v>
      </c>
      <c r="BM353" s="113">
        <v>2.316501121024209</v>
      </c>
      <c r="BN353" s="113">
        <v>1.7583566374039972</v>
      </c>
      <c r="BS353" s="116">
        <f t="shared" si="157"/>
        <v>2.1449555089924695</v>
      </c>
      <c r="BT353" s="113">
        <v>1.6647709537094608</v>
      </c>
      <c r="BU353" s="113">
        <v>2.7755382513719495</v>
      </c>
      <c r="BV353" s="113">
        <v>1.9945573218959987</v>
      </c>
      <c r="CA353" s="116">
        <f t="shared" si="158"/>
        <v>3.3126423117317922</v>
      </c>
      <c r="CB353" s="113">
        <v>3.2854114516430517</v>
      </c>
      <c r="CC353" s="113">
        <v>3.7676395268161484</v>
      </c>
      <c r="CD353" s="113">
        <v>2.8848759567361757</v>
      </c>
      <c r="CI353" s="116">
        <f t="shared" si="159"/>
        <v>3.2907068327744837</v>
      </c>
      <c r="CJ353" s="113">
        <v>3.2983879003530521</v>
      </c>
      <c r="CK353" s="113">
        <v>3.7452379640834565</v>
      </c>
      <c r="CL353" s="113">
        <v>2.8284946338869421</v>
      </c>
      <c r="CQ353" s="116">
        <f t="shared" si="160"/>
        <v>3.4861909656041199</v>
      </c>
      <c r="CR353" s="113">
        <v>2.8585605723110423</v>
      </c>
      <c r="CS353" s="113">
        <v>3.5557649833701079</v>
      </c>
      <c r="CT353" s="113">
        <v>3.4166169478381319</v>
      </c>
    </row>
    <row r="354" spans="4:98">
      <c r="D354" s="115">
        <f t="shared" si="161"/>
        <v>353</v>
      </c>
      <c r="E354" s="116">
        <f t="shared" si="137"/>
        <v>2.2643070219396395</v>
      </c>
      <c r="F354" s="116">
        <f t="shared" si="138"/>
        <v>0.56430702193963955</v>
      </c>
      <c r="G354" s="116">
        <f t="shared" si="139"/>
        <v>0.56430702193963955</v>
      </c>
      <c r="H354" s="119">
        <f t="shared" si="140"/>
        <v>1.0650196892913843e-003</v>
      </c>
      <c r="I354" s="119">
        <f t="shared" si="162"/>
        <v>0.70794656206813256</v>
      </c>
      <c r="K354" s="116">
        <f t="shared" si="141"/>
        <v>2.7318405844305222</v>
      </c>
      <c r="L354" s="116">
        <f t="shared" si="142"/>
        <v>3.0894016625569467</v>
      </c>
      <c r="M354" s="116">
        <f t="shared" si="143"/>
        <v>4.0202766122561506</v>
      </c>
      <c r="N354" s="116">
        <f t="shared" si="144"/>
        <v>3.8373386353142931</v>
      </c>
      <c r="O354" s="116">
        <f t="shared" si="145"/>
        <v>1.4637387658605709</v>
      </c>
      <c r="P354" s="116">
        <f t="shared" si="146"/>
        <v>1.5538666697089354</v>
      </c>
      <c r="Q354" s="116">
        <f t="shared" si="147"/>
        <v>2.2643070219396395</v>
      </c>
      <c r="R354" s="116">
        <f t="shared" si="148"/>
        <v>3.4024651955549134</v>
      </c>
      <c r="S354" s="116">
        <f t="shared" si="149"/>
        <v>3.1757974934810385</v>
      </c>
      <c r="T354" s="116">
        <f t="shared" si="150"/>
        <v>2.3171226659448552</v>
      </c>
      <c r="W354" s="116">
        <f t="shared" si="151"/>
        <v>2.7318405844305222</v>
      </c>
      <c r="X354" s="113">
        <v>2.4533466686244689</v>
      </c>
      <c r="Y354" s="113">
        <v>3.2441692401509261</v>
      </c>
      <c r="Z354" s="113">
        <v>2.4980058445161712</v>
      </c>
      <c r="AC354" s="115"/>
      <c r="AE354" s="116">
        <f t="shared" si="152"/>
        <v>3.0894016625569467</v>
      </c>
      <c r="AF354" s="113">
        <v>2.7688491205960011</v>
      </c>
      <c r="AG354" s="113">
        <v>3.5562704751187595</v>
      </c>
      <c r="AH354" s="113">
        <v>2.9430853919560804</v>
      </c>
      <c r="AK354" s="115"/>
      <c r="AM354" s="116">
        <f t="shared" si="153"/>
        <v>4.0202766122561506</v>
      </c>
      <c r="AN354" s="113">
        <v>3.1753213997955925</v>
      </c>
      <c r="AO354" s="113">
        <v>4.7946803223066397</v>
      </c>
      <c r="AP354" s="113">
        <v>3.2458729022056625</v>
      </c>
      <c r="AS354" s="115"/>
      <c r="AU354" s="116">
        <f t="shared" si="154"/>
        <v>3.8373386353142931</v>
      </c>
      <c r="AV354" s="113">
        <v>3.4040862195442512</v>
      </c>
      <c r="AW354" s="113">
        <v>4.734310627344505</v>
      </c>
      <c r="AX354" s="113">
        <v>3.3736190590541226</v>
      </c>
      <c r="BA354" s="115"/>
      <c r="BC354" s="116">
        <f t="shared" si="155"/>
        <v>1.4637387658605709</v>
      </c>
      <c r="BD354" s="113">
        <v>0.92046217179160772</v>
      </c>
      <c r="BE354" s="113">
        <v>2.4147651990167445</v>
      </c>
      <c r="BF354" s="113">
        <v>1.0559889267733606</v>
      </c>
      <c r="BI354" s="115"/>
      <c r="BK354" s="116">
        <f t="shared" si="156"/>
        <v>1.5538666697089354</v>
      </c>
      <c r="BL354" s="113">
        <v>1.043357538774605</v>
      </c>
      <c r="BM354" s="113">
        <v>2.1621560514226985</v>
      </c>
      <c r="BN354" s="113">
        <v>1.4560864189295026</v>
      </c>
      <c r="BS354" s="116">
        <f t="shared" si="157"/>
        <v>2.2643070219396395</v>
      </c>
      <c r="BT354" s="113">
        <v>2.6652266434370193</v>
      </c>
      <c r="BU354" s="113">
        <v>2.2184605445082126</v>
      </c>
      <c r="BV354" s="113">
        <v>1.9092338778736859</v>
      </c>
      <c r="CA354" s="116">
        <f t="shared" si="158"/>
        <v>3.4024651955549134</v>
      </c>
      <c r="CB354" s="113">
        <v>3.1176900964236602</v>
      </c>
      <c r="CC354" s="113">
        <v>3.7211494012012758</v>
      </c>
      <c r="CD354" s="113">
        <v>3.3685560890398039</v>
      </c>
      <c r="CI354" s="116">
        <f t="shared" si="159"/>
        <v>3.1757974934810385</v>
      </c>
      <c r="CJ354" s="113">
        <v>2.940243112083345</v>
      </c>
      <c r="CK354" s="113">
        <v>3.1364333747092403</v>
      </c>
      <c r="CL354" s="113">
        <v>3.4507159936505305</v>
      </c>
      <c r="CQ354" s="116">
        <f t="shared" si="160"/>
        <v>2.3171226659448552</v>
      </c>
      <c r="CR354" s="113">
        <v>3.5042064024720232</v>
      </c>
      <c r="CS354" s="113">
        <v>2.2627957071095537</v>
      </c>
      <c r="CT354" s="113">
        <v>2.3714496247801571</v>
      </c>
    </row>
    <row r="355" spans="4:98">
      <c r="D355" s="115">
        <f t="shared" si="161"/>
        <v>354</v>
      </c>
      <c r="E355" s="116">
        <f t="shared" si="137"/>
        <v>1.9365603620657985</v>
      </c>
      <c r="F355" s="116">
        <f t="shared" si="138"/>
        <v>0.23656036206579856</v>
      </c>
      <c r="G355" s="116">
        <f t="shared" si="139"/>
        <v>0.23656036206579856</v>
      </c>
      <c r="H355" s="119">
        <f t="shared" si="140"/>
        <v>4.4646164855436233e-004</v>
      </c>
      <c r="I355" s="119">
        <f t="shared" si="162"/>
        <v>0.60547498076806605</v>
      </c>
      <c r="K355" s="116">
        <f t="shared" si="141"/>
        <v>2.1948339518712823</v>
      </c>
      <c r="L355" s="116">
        <f t="shared" si="142"/>
        <v>2.8644895259273251</v>
      </c>
      <c r="M355" s="116">
        <f t="shared" si="143"/>
        <v>3.9079505456616772</v>
      </c>
      <c r="N355" s="116">
        <f t="shared" si="144"/>
        <v>3.2471196448217676</v>
      </c>
      <c r="O355" s="116">
        <f t="shared" si="145"/>
        <v>1.5503744049397596</v>
      </c>
      <c r="P355" s="116">
        <f t="shared" si="146"/>
        <v>1.843180261271631</v>
      </c>
      <c r="Q355" s="116">
        <f t="shared" si="147"/>
        <v>1.9365603620657985</v>
      </c>
      <c r="R355" s="116">
        <f t="shared" si="148"/>
        <v>2.6954432473232472</v>
      </c>
      <c r="S355" s="116">
        <f t="shared" si="149"/>
        <v>2.8817493260123754</v>
      </c>
      <c r="T355" s="116">
        <f t="shared" si="150"/>
        <v>3.6797025708189595</v>
      </c>
      <c r="W355" s="116">
        <f t="shared" si="151"/>
        <v>2.1948339518712823</v>
      </c>
      <c r="X355" s="113">
        <v>0.83694061898622385</v>
      </c>
      <c r="Y355" s="113">
        <v>2.1353855923988325</v>
      </c>
      <c r="Z355" s="113">
        <v>3.6121756442287904</v>
      </c>
      <c r="AC355" s="115"/>
      <c r="AE355" s="116">
        <f t="shared" si="152"/>
        <v>2.8644895259273251</v>
      </c>
      <c r="AF355" s="113">
        <v>1.7908488367199691</v>
      </c>
      <c r="AG355" s="113">
        <v>3.518925249673782</v>
      </c>
      <c r="AH355" s="113">
        <v>3.2836944913882236</v>
      </c>
      <c r="AK355" s="115"/>
      <c r="AM355" s="116">
        <f t="shared" si="153"/>
        <v>3.9079505456616772</v>
      </c>
      <c r="AN355" s="113">
        <v>1.7269817600969812</v>
      </c>
      <c r="AO355" s="113">
        <v>4.0830792505324949</v>
      </c>
      <c r="AP355" s="113">
        <v>3.7328218407908591</v>
      </c>
      <c r="AS355" s="115"/>
      <c r="AU355" s="116">
        <f t="shared" si="154"/>
        <v>3.2471196448217676</v>
      </c>
      <c r="AV355" s="113">
        <v>1.3696884890758174</v>
      </c>
      <c r="AW355" s="113">
        <v>4.3558227927068254</v>
      </c>
      <c r="AX355" s="113">
        <v>4.0158476526826608</v>
      </c>
      <c r="BA355" s="115"/>
      <c r="BC355" s="116">
        <f t="shared" si="155"/>
        <v>1.5503744049397596</v>
      </c>
      <c r="BD355" s="113">
        <v>0.36298575087946716</v>
      </c>
      <c r="BE355" s="113">
        <v>1.740993488986623</v>
      </c>
      <c r="BF355" s="113">
        <v>2.5471439749531881</v>
      </c>
      <c r="BI355" s="115"/>
      <c r="BK355" s="116">
        <f t="shared" si="156"/>
        <v>1.843180261271631</v>
      </c>
      <c r="BL355" s="113">
        <v>0.99512233104477421</v>
      </c>
      <c r="BM355" s="113">
        <v>1.5314719099970298</v>
      </c>
      <c r="BN355" s="113">
        <v>3.0029465427730893</v>
      </c>
      <c r="BS355" s="116">
        <f t="shared" si="157"/>
        <v>1.9365603620657985</v>
      </c>
      <c r="BT355" s="113">
        <v>0.86888770159370265</v>
      </c>
      <c r="BU355" s="113">
        <v>2.6157415253460612</v>
      </c>
      <c r="BV355" s="113">
        <v>2.3250518592576315</v>
      </c>
      <c r="CA355" s="116">
        <f t="shared" si="158"/>
        <v>2.6954432473232472</v>
      </c>
      <c r="CB355" s="113">
        <v>1.126523097656529</v>
      </c>
      <c r="CC355" s="113">
        <v>3.7443689558791458</v>
      </c>
      <c r="CD355" s="113">
        <v>3.2154376884340659</v>
      </c>
      <c r="CI355" s="116">
        <f t="shared" si="159"/>
        <v>2.8817493260123754</v>
      </c>
      <c r="CJ355" s="113">
        <v>1.8097777708995941</v>
      </c>
      <c r="CK355" s="113">
        <v>3.4618511480834102</v>
      </c>
      <c r="CL355" s="113">
        <v>3.3736190590541226</v>
      </c>
      <c r="CQ355" s="116">
        <f t="shared" si="160"/>
        <v>3.6797025708189595</v>
      </c>
      <c r="CR355" s="113">
        <v>1.3857746468825571</v>
      </c>
      <c r="CS355" s="113">
        <v>3.7262769241950178</v>
      </c>
      <c r="CT355" s="113">
        <v>3.6331282174429012</v>
      </c>
    </row>
    <row r="356" spans="4:98">
      <c r="D356" s="115">
        <f t="shared" si="161"/>
        <v>355</v>
      </c>
      <c r="E356" s="116">
        <f t="shared" si="137"/>
        <v>2.0588391200023235</v>
      </c>
      <c r="F356" s="116">
        <f t="shared" si="138"/>
        <v>0.35883912000232354</v>
      </c>
      <c r="G356" s="116">
        <f t="shared" si="139"/>
        <v>0.35883912000232354</v>
      </c>
      <c r="H356" s="119">
        <f t="shared" si="140"/>
        <v>6.7723900861071842e-004</v>
      </c>
      <c r="I356" s="119">
        <f t="shared" si="162"/>
        <v>0.64370602693642964</v>
      </c>
      <c r="K356" s="116">
        <f t="shared" si="141"/>
        <v>2.4622344763224664</v>
      </c>
      <c r="L356" s="116">
        <f t="shared" si="142"/>
        <v>3.0500343729628958</v>
      </c>
      <c r="M356" s="116">
        <f t="shared" si="143"/>
        <v>4.4807043111956943</v>
      </c>
      <c r="N356" s="116">
        <f t="shared" si="144"/>
        <v>2.9047919701100131</v>
      </c>
      <c r="O356" s="116">
        <f t="shared" si="145"/>
        <v>1.6450398137349971</v>
      </c>
      <c r="P356" s="116">
        <f t="shared" si="146"/>
        <v>1.7805003158281483</v>
      </c>
      <c r="Q356" s="116">
        <f t="shared" si="147"/>
        <v>2.0588391200023235</v>
      </c>
      <c r="R356" s="116">
        <f t="shared" si="148"/>
        <v>2.685326138056483</v>
      </c>
      <c r="S356" s="116">
        <f t="shared" si="149"/>
        <v>2.4236826723266036</v>
      </c>
      <c r="T356" s="116">
        <f t="shared" si="150"/>
        <v>3.2557179008706889</v>
      </c>
      <c r="W356" s="116">
        <f t="shared" si="151"/>
        <v>2.4622344763224664</v>
      </c>
      <c r="X356" s="113">
        <v>0.3709423099433814</v>
      </c>
      <c r="Y356" s="113">
        <v>1.9218470331589492</v>
      </c>
      <c r="Z356" s="113">
        <v>5.0939140858650687</v>
      </c>
      <c r="AC356" s="115"/>
      <c r="AE356" s="116">
        <f t="shared" si="152"/>
        <v>3.0500343729628958</v>
      </c>
      <c r="AF356" s="113">
        <v>0.66394055105083583</v>
      </c>
      <c r="AG356" s="113">
        <v>3.6537563310081751</v>
      </c>
      <c r="AH356" s="113">
        <v>4.8324062368296765</v>
      </c>
      <c r="AK356" s="115"/>
      <c r="AM356" s="116">
        <f t="shared" si="153"/>
        <v>4.4807043111956943</v>
      </c>
      <c r="AN356" s="113">
        <v>0.46224271840978298</v>
      </c>
      <c r="AO356" s="113">
        <v>3.7687928033826781</v>
      </c>
      <c r="AP356" s="113">
        <v>5.1926158190087115</v>
      </c>
      <c r="AS356" s="115"/>
      <c r="AU356" s="116">
        <f t="shared" si="154"/>
        <v>2.9047919701100131</v>
      </c>
      <c r="AV356" s="113">
        <v>0.11771933977350327</v>
      </c>
      <c r="AW356" s="113">
        <v>3.5917456659347207</v>
      </c>
      <c r="AX356" s="113">
        <v>5.0049109046218154</v>
      </c>
      <c r="BA356" s="115"/>
      <c r="BC356" s="116">
        <f t="shared" si="155"/>
        <v>1.6450398137349971</v>
      </c>
      <c r="BD356" s="113">
        <v>0.16970307731902501</v>
      </c>
      <c r="BE356" s="113">
        <v>1.8560961363165682</v>
      </c>
      <c r="BF356" s="113">
        <v>2.9093202275693972</v>
      </c>
      <c r="BI356" s="115"/>
      <c r="BK356" s="116">
        <f t="shared" si="156"/>
        <v>1.7805003158281483</v>
      </c>
      <c r="BL356" s="113">
        <v>0.19158314553297381</v>
      </c>
      <c r="BM356" s="113">
        <v>1.1435698243152941</v>
      </c>
      <c r="BN356" s="113">
        <v>4.0063479776361763</v>
      </c>
      <c r="BS356" s="116">
        <f t="shared" si="157"/>
        <v>2.0588391200023235</v>
      </c>
      <c r="BT356" s="113">
        <v>0</v>
      </c>
      <c r="BU356" s="113">
        <v>2.95699785565458</v>
      </c>
      <c r="BV356" s="113">
        <v>3.2195195043523905</v>
      </c>
      <c r="CA356" s="116">
        <f t="shared" si="158"/>
        <v>2.685326138056483</v>
      </c>
      <c r="CB356" s="113">
        <v>0.2457851317632922</v>
      </c>
      <c r="CC356" s="113">
        <v>3.6721557223802286</v>
      </c>
      <c r="CD356" s="113">
        <v>4.1380375600259267</v>
      </c>
      <c r="CI356" s="116">
        <f t="shared" si="159"/>
        <v>2.4236826723266036</v>
      </c>
      <c r="CJ356" s="113">
        <v>0.56718205322505411</v>
      </c>
      <c r="CK356" s="113">
        <v>2.5482030964534021</v>
      </c>
      <c r="CL356" s="113">
        <v>4.1556628673013547</v>
      </c>
      <c r="CQ356" s="116">
        <f t="shared" si="160"/>
        <v>3.2557179008706889</v>
      </c>
      <c r="CR356" s="113">
        <v>0.53299024880098356</v>
      </c>
      <c r="CS356" s="113">
        <v>3.000581893375081</v>
      </c>
      <c r="CT356" s="113">
        <v>3.5108539083662973</v>
      </c>
    </row>
    <row r="357" spans="4:98">
      <c r="D357" s="115">
        <f t="shared" si="161"/>
        <v>356</v>
      </c>
      <c r="E357" s="116">
        <f t="shared" si="137"/>
        <v>1.756280591877087</v>
      </c>
      <c r="F357" s="116">
        <f t="shared" si="138"/>
        <v>5.6280591877087005e-002</v>
      </c>
      <c r="G357" s="116">
        <f t="shared" si="139"/>
        <v>5.6280591877087005e-002</v>
      </c>
      <c r="H357" s="119">
        <f t="shared" si="140"/>
        <v>1.0621866491762674e-004</v>
      </c>
      <c r="I357" s="119">
        <f t="shared" si="162"/>
        <v>0.54910963707620086</v>
      </c>
      <c r="K357" s="116">
        <f t="shared" si="141"/>
        <v>3.7490541516837492</v>
      </c>
      <c r="L357" s="116">
        <f t="shared" si="142"/>
        <v>3.4597499953699127</v>
      </c>
      <c r="M357" s="116">
        <f t="shared" si="143"/>
        <v>4.0466952454706018</v>
      </c>
      <c r="N357" s="116">
        <f t="shared" si="144"/>
        <v>4.1948407053557579</v>
      </c>
      <c r="O357" s="116">
        <f t="shared" si="145"/>
        <v>1.865912293902112</v>
      </c>
      <c r="P357" s="116">
        <f t="shared" si="146"/>
        <v>2.0170395798108625</v>
      </c>
      <c r="Q357" s="116">
        <f t="shared" si="147"/>
        <v>1.756280591877087</v>
      </c>
      <c r="R357" s="116">
        <f t="shared" si="148"/>
        <v>3.031548153287229</v>
      </c>
      <c r="S357" s="116">
        <f t="shared" si="149"/>
        <v>3.0475903043089123</v>
      </c>
      <c r="T357" s="116">
        <f t="shared" si="150"/>
        <v>2.2594483303626145</v>
      </c>
      <c r="W357" s="116">
        <f t="shared" si="151"/>
        <v>3.7490541516837492</v>
      </c>
      <c r="X357" s="113">
        <v>3.901426098826124</v>
      </c>
      <c r="Y357" s="113">
        <v>4.2315927430869378</v>
      </c>
      <c r="Z357" s="113">
        <v>3.1141436131381863</v>
      </c>
      <c r="AC357" s="115"/>
      <c r="AE357" s="116">
        <f t="shared" si="152"/>
        <v>3.4597499953699127</v>
      </c>
      <c r="AF357" s="113">
        <v>3.7806808775199348</v>
      </c>
      <c r="AG357" s="113">
        <v>3.2458729022056625</v>
      </c>
      <c r="AH357" s="113">
        <v>3.3526962063841395</v>
      </c>
      <c r="AK357" s="115"/>
      <c r="AM357" s="116">
        <f t="shared" si="153"/>
        <v>4.0466952454706018</v>
      </c>
      <c r="AN357" s="113">
        <v>4.5267887700034466</v>
      </c>
      <c r="AO357" s="113">
        <v>4.0709549906377127</v>
      </c>
      <c r="AP357" s="113">
        <v>4.0224355003034908</v>
      </c>
      <c r="AS357" s="115"/>
      <c r="AU357" s="116">
        <f t="shared" si="154"/>
        <v>4.1948407053557579</v>
      </c>
      <c r="AV357" s="113">
        <v>4.1015816802303302</v>
      </c>
      <c r="AW357" s="113">
        <v>4.2294058930085443</v>
      </c>
      <c r="AX357" s="113">
        <v>4.2535345428283984</v>
      </c>
      <c r="BA357" s="115"/>
      <c r="BC357" s="116">
        <f t="shared" si="155"/>
        <v>1.865912293902112</v>
      </c>
      <c r="BD357" s="113">
        <v>0.83056982195510054</v>
      </c>
      <c r="BE357" s="113">
        <v>2.6474298525990956</v>
      </c>
      <c r="BF357" s="113">
        <v>2.1197372071521401</v>
      </c>
      <c r="BI357" s="115"/>
      <c r="BK357" s="116">
        <f t="shared" si="156"/>
        <v>2.0170395798108625</v>
      </c>
      <c r="BL357" s="113">
        <v>1.0649819972069914</v>
      </c>
      <c r="BM357" s="113">
        <v>2.1776844400813169</v>
      </c>
      <c r="BN357" s="113">
        <v>2.8084523021442784</v>
      </c>
      <c r="BS357" s="116">
        <f t="shared" si="157"/>
        <v>1.756280591877087</v>
      </c>
      <c r="BT357" s="113">
        <v>1.4753861018379573</v>
      </c>
      <c r="BU357" s="113">
        <v>0.95151183761639901</v>
      </c>
      <c r="BV357" s="113">
        <v>2.8419438361769047</v>
      </c>
      <c r="CA357" s="116">
        <f t="shared" si="158"/>
        <v>3.031548153287229</v>
      </c>
      <c r="CB357" s="113">
        <v>2.8602263565243162</v>
      </c>
      <c r="CC357" s="113">
        <v>2.8363325166466895</v>
      </c>
      <c r="CD357" s="113">
        <v>3.3980855866906809</v>
      </c>
      <c r="CI357" s="116">
        <f t="shared" si="159"/>
        <v>3.0475903043089123</v>
      </c>
      <c r="CJ357" s="113">
        <v>3.6160274028156127</v>
      </c>
      <c r="CK357" s="113">
        <v>2.1141777286129835</v>
      </c>
      <c r="CL357" s="113">
        <v>3.4125657814981416</v>
      </c>
      <c r="CQ357" s="116">
        <f t="shared" si="160"/>
        <v>2.2594483303626145</v>
      </c>
      <c r="CR357" s="113">
        <v>2.6483822178323786</v>
      </c>
      <c r="CS357" s="113">
        <v>1.5866817762048966</v>
      </c>
      <c r="CT357" s="113">
        <v>2.9322148845203326</v>
      </c>
    </row>
    <row r="358" spans="4:98">
      <c r="D358" s="115">
        <f t="shared" si="161"/>
        <v>357</v>
      </c>
      <c r="E358" s="116">
        <f t="shared" si="137"/>
        <v>2.164281463102236</v>
      </c>
      <c r="F358" s="116">
        <f t="shared" si="138"/>
        <v>0.46428146310223606</v>
      </c>
      <c r="G358" s="116">
        <f t="shared" si="139"/>
        <v>0.46428146310223606</v>
      </c>
      <c r="H358" s="119">
        <f t="shared" si="140"/>
        <v>8.7624091204341434e-004</v>
      </c>
      <c r="I358" s="119">
        <f t="shared" si="162"/>
        <v>0.67667308642558288</v>
      </c>
      <c r="K358" s="116">
        <f t="shared" si="141"/>
        <v>2.9865257324661214</v>
      </c>
      <c r="L358" s="116">
        <f t="shared" si="142"/>
        <v>3.6474086493921631</v>
      </c>
      <c r="M358" s="116">
        <f t="shared" si="143"/>
        <v>4.0604676632206544</v>
      </c>
      <c r="N358" s="116">
        <f t="shared" si="144"/>
        <v>4.2490747146642045</v>
      </c>
      <c r="O358" s="116">
        <f t="shared" si="145"/>
        <v>1.8030244546819139</v>
      </c>
      <c r="P358" s="116">
        <f t="shared" si="146"/>
        <v>2.2032950122432298</v>
      </c>
      <c r="Q358" s="116">
        <f t="shared" si="147"/>
        <v>2.164281463102236</v>
      </c>
      <c r="R358" s="116">
        <f t="shared" si="148"/>
        <v>3.0244187177170878</v>
      </c>
      <c r="S358" s="116">
        <f t="shared" si="149"/>
        <v>3.0991940137129768</v>
      </c>
      <c r="T358" s="116">
        <f t="shared" si="150"/>
        <v>2.9550620879889662</v>
      </c>
      <c r="W358" s="116">
        <f t="shared" si="151"/>
        <v>2.9865257324661214</v>
      </c>
      <c r="X358" s="113">
        <v>3.0819607781433795</v>
      </c>
      <c r="Y358" s="113">
        <v>4.08152916583491</v>
      </c>
      <c r="Z358" s="113">
        <v>1.7960872534200742</v>
      </c>
      <c r="AC358" s="115"/>
      <c r="AE358" s="116">
        <f t="shared" si="152"/>
        <v>3.6474086493921631</v>
      </c>
      <c r="AF358" s="113">
        <v>2.8570704160844373</v>
      </c>
      <c r="AG358" s="113">
        <v>5.0111994511684612</v>
      </c>
      <c r="AH358" s="113">
        <v>3.07395608092359</v>
      </c>
      <c r="AK358" s="115"/>
      <c r="AM358" s="116">
        <f t="shared" si="153"/>
        <v>4.0604676632206544</v>
      </c>
      <c r="AN358" s="113">
        <v>3.4391152155814915</v>
      </c>
      <c r="AO358" s="113">
        <v>5.1760739904757953</v>
      </c>
      <c r="AP358" s="113">
        <v>2.9448613359655131</v>
      </c>
      <c r="AS358" s="115"/>
      <c r="AU358" s="116">
        <f t="shared" si="154"/>
        <v>4.2490747146642045</v>
      </c>
      <c r="AV358" s="113">
        <v>3.7328218407908591</v>
      </c>
      <c r="AW358" s="113">
        <v>5.8200411340609861</v>
      </c>
      <c r="AX358" s="113">
        <v>3.1943611691407683</v>
      </c>
      <c r="BA358" s="115"/>
      <c r="BC358" s="116">
        <f t="shared" si="155"/>
        <v>1.8030244546819139</v>
      </c>
      <c r="BD358" s="113">
        <v>0.84904799165106282</v>
      </c>
      <c r="BE358" s="113">
        <v>2.8810568715500033</v>
      </c>
      <c r="BF358" s="113">
        <v>1.6789685008446753</v>
      </c>
      <c r="BI358" s="115"/>
      <c r="BK358" s="116">
        <f t="shared" si="156"/>
        <v>2.2032950122432298</v>
      </c>
      <c r="BL358" s="113">
        <v>1.1400142829691708</v>
      </c>
      <c r="BM358" s="113">
        <v>3.8484360149399803</v>
      </c>
      <c r="BN358" s="113">
        <v>1.6214347388205388</v>
      </c>
      <c r="BS358" s="116">
        <f t="shared" si="157"/>
        <v>2.164281463102236</v>
      </c>
      <c r="BT358" s="113">
        <v>2.5785866782102413</v>
      </c>
      <c r="BU358" s="113">
        <v>2.3474603432592862</v>
      </c>
      <c r="BV358" s="113">
        <v>1.5667973678371814</v>
      </c>
      <c r="CA358" s="116">
        <f t="shared" si="158"/>
        <v>3.0244187177170878</v>
      </c>
      <c r="CB358" s="113">
        <v>3.3457938861638068</v>
      </c>
      <c r="CC358" s="113">
        <v>3.3109410599805855</v>
      </c>
      <c r="CD358" s="113">
        <v>2.4165212070068707</v>
      </c>
      <c r="CI358" s="116">
        <f t="shared" si="159"/>
        <v>3.0991940137129768</v>
      </c>
      <c r="CJ358" s="113">
        <v>3.5962536232300204</v>
      </c>
      <c r="CK358" s="113">
        <v>3.2045981548077154</v>
      </c>
      <c r="CL358" s="113">
        <v>2.4967302631011954</v>
      </c>
      <c r="CQ358" s="116">
        <f t="shared" si="160"/>
        <v>2.9550620879889662</v>
      </c>
      <c r="CR358" s="113">
        <v>2.3657271447450237</v>
      </c>
      <c r="CS358" s="113">
        <v>3.5256837247157202</v>
      </c>
      <c r="CT358" s="113">
        <v>2.3844404512622122</v>
      </c>
    </row>
    <row r="359" spans="4:98">
      <c r="D359" s="115">
        <f t="shared" si="161"/>
        <v>358</v>
      </c>
      <c r="E359" s="116">
        <f t="shared" si="137"/>
        <v>1.4371205221354104</v>
      </c>
      <c r="F359" s="116">
        <f t="shared" si="138"/>
        <v>-0.26287947786458954</v>
      </c>
      <c r="G359" s="116" t="str">
        <f t="shared" si="139"/>
        <v/>
      </c>
      <c r="H359" s="119" t="str">
        <f t="shared" si="140"/>
        <v/>
      </c>
      <c r="I359" s="119">
        <f t="shared" si="162"/>
        <v>0.44932269478712267</v>
      </c>
      <c r="K359" s="116">
        <f t="shared" si="141"/>
        <v>2.0439756505422344</v>
      </c>
      <c r="L359" s="116">
        <f t="shared" si="142"/>
        <v>2.5194624744369132</v>
      </c>
      <c r="M359" s="116">
        <f t="shared" si="143"/>
        <v>3.7347443460033474</v>
      </c>
      <c r="N359" s="116">
        <f t="shared" si="144"/>
        <v>2.7786790596117297</v>
      </c>
      <c r="O359" s="116">
        <f t="shared" si="145"/>
        <v>1.6704151711478328</v>
      </c>
      <c r="P359" s="116">
        <f t="shared" si="146"/>
        <v>1.6517203088383223</v>
      </c>
      <c r="Q359" s="116">
        <f t="shared" si="147"/>
        <v>1.4371205221354104</v>
      </c>
      <c r="R359" s="116">
        <f t="shared" si="148"/>
        <v>2.3597496219321368</v>
      </c>
      <c r="S359" s="116">
        <f t="shared" si="149"/>
        <v>2.4343474862724013</v>
      </c>
      <c r="T359" s="116">
        <f t="shared" si="150"/>
        <v>2.8053670615478432</v>
      </c>
      <c r="W359" s="116">
        <f t="shared" si="151"/>
        <v>2.0439756505422344</v>
      </c>
      <c r="X359" s="113">
        <v>0.75189438097929684</v>
      </c>
      <c r="Y359" s="113">
        <v>2.9117294646670291</v>
      </c>
      <c r="Z359" s="113">
        <v>2.4683031059803766</v>
      </c>
      <c r="AC359" s="115"/>
      <c r="AE359" s="116">
        <f t="shared" si="152"/>
        <v>2.5194624744369132</v>
      </c>
      <c r="AF359" s="113">
        <v>0.6744572877817856</v>
      </c>
      <c r="AG359" s="113">
        <v>3.8133432831366592</v>
      </c>
      <c r="AH359" s="113">
        <v>3.0705868523922946</v>
      </c>
      <c r="AK359" s="115"/>
      <c r="AM359" s="116">
        <f t="shared" si="153"/>
        <v>3.7347443460033474</v>
      </c>
      <c r="AN359" s="113">
        <v>0.82463776619739204</v>
      </c>
      <c r="AO359" s="113">
        <v>4.0123641477392402</v>
      </c>
      <c r="AP359" s="113">
        <v>3.4571245442674545</v>
      </c>
      <c r="AS359" s="115"/>
      <c r="AU359" s="116">
        <f t="shared" si="154"/>
        <v>2.7786790596117297</v>
      </c>
      <c r="AV359" s="113">
        <v>0.51334553931922688</v>
      </c>
      <c r="AW359" s="113">
        <v>4.6804611948489319</v>
      </c>
      <c r="AX359" s="113">
        <v>3.1422304446670304</v>
      </c>
      <c r="BA359" s="115"/>
      <c r="BC359" s="116">
        <f t="shared" si="155"/>
        <v>1.6704151711478328</v>
      </c>
      <c r="BD359" s="113">
        <v>0.14905107696780071</v>
      </c>
      <c r="BE359" s="113">
        <v>3.0316405462757059</v>
      </c>
      <c r="BF359" s="113">
        <v>1.8305538901999912</v>
      </c>
      <c r="BI359" s="115"/>
      <c r="BK359" s="116">
        <f t="shared" si="156"/>
        <v>1.6517203088383223</v>
      </c>
      <c r="BL359" s="113">
        <v>0.35499399906899715</v>
      </c>
      <c r="BM359" s="113">
        <v>3.2411556480809982</v>
      </c>
      <c r="BN359" s="113">
        <v>1.3590112793649716</v>
      </c>
      <c r="BS359" s="116">
        <f t="shared" si="157"/>
        <v>1.4371205221354104</v>
      </c>
      <c r="BT359" s="113">
        <v>0.20277538704023071</v>
      </c>
      <c r="BU359" s="113">
        <v>2.3370069123753465</v>
      </c>
      <c r="BV359" s="113">
        <v>1.7715792669906536</v>
      </c>
      <c r="CA359" s="116">
        <f t="shared" si="158"/>
        <v>2.3597496219321368</v>
      </c>
      <c r="CB359" s="113">
        <v>0.56718205322505411</v>
      </c>
      <c r="CC359" s="113">
        <v>3.3614558245275212</v>
      </c>
      <c r="CD359" s="113">
        <v>3.1506109880438351</v>
      </c>
      <c r="CI359" s="116">
        <f t="shared" si="159"/>
        <v>2.4343474862724013</v>
      </c>
      <c r="CJ359" s="113">
        <v>1.4746733383851407</v>
      </c>
      <c r="CK359" s="113">
        <v>3.0705868523922946</v>
      </c>
      <c r="CL359" s="113">
        <v>2.7577822680397683</v>
      </c>
      <c r="CQ359" s="116">
        <f t="shared" si="160"/>
        <v>2.8053670615478432</v>
      </c>
      <c r="CR359" s="113">
        <v>1.1652774045099066</v>
      </c>
      <c r="CS359" s="113">
        <v>3.5589759873313875</v>
      </c>
      <c r="CT359" s="113">
        <v>2.0517581357642989</v>
      </c>
    </row>
    <row r="360" spans="4:98">
      <c r="D360" s="115">
        <f t="shared" si="161"/>
        <v>359</v>
      </c>
      <c r="E360" s="116">
        <f t="shared" si="137"/>
        <v>1.7906600376452098</v>
      </c>
      <c r="F360" s="116">
        <f t="shared" si="138"/>
        <v>9.0660037645209801e-002</v>
      </c>
      <c r="G360" s="116">
        <f t="shared" si="139"/>
        <v>9.0660037645209801e-002</v>
      </c>
      <c r="H360" s="119">
        <f t="shared" si="140"/>
        <v>1.7110317853598217e-004</v>
      </c>
      <c r="I360" s="119">
        <f t="shared" si="162"/>
        <v>0.55985853738058688</v>
      </c>
      <c r="K360" s="116">
        <f t="shared" si="141"/>
        <v>1.9096224090610285</v>
      </c>
      <c r="L360" s="116">
        <f t="shared" si="142"/>
        <v>2.5736783178643443</v>
      </c>
      <c r="M360" s="116">
        <f t="shared" si="143"/>
        <v>3.5922590970282489</v>
      </c>
      <c r="N360" s="116">
        <f t="shared" si="144"/>
        <v>2.7859746452631069</v>
      </c>
      <c r="O360" s="116">
        <f t="shared" si="145"/>
        <v>1.7363097275319397</v>
      </c>
      <c r="P360" s="116">
        <f t="shared" si="146"/>
        <v>1.4505254682525957</v>
      </c>
      <c r="Q360" s="116">
        <f t="shared" si="147"/>
        <v>1.7906600376452098</v>
      </c>
      <c r="R360" s="116">
        <f t="shared" si="148"/>
        <v>2.8769553554754097</v>
      </c>
      <c r="S360" s="116">
        <f t="shared" si="149"/>
        <v>2.7689700134649384</v>
      </c>
      <c r="T360" s="116">
        <f t="shared" si="150"/>
        <v>3.1349809445436114</v>
      </c>
      <c r="W360" s="116">
        <f t="shared" si="151"/>
        <v>1.9096224090610285</v>
      </c>
      <c r="X360" s="113">
        <v>0.67223466712116042</v>
      </c>
      <c r="Y360" s="113">
        <v>2.3384040518452323</v>
      </c>
      <c r="Z360" s="113">
        <v>2.7182285082166926</v>
      </c>
      <c r="AC360" s="115"/>
      <c r="AE360" s="116">
        <f t="shared" si="152"/>
        <v>2.5736783178643443</v>
      </c>
      <c r="AF360" s="113">
        <v>1.2243198575432714</v>
      </c>
      <c r="AG360" s="113">
        <v>3.0909069472121917</v>
      </c>
      <c r="AH360" s="113">
        <v>3.4058081488375698</v>
      </c>
      <c r="AK360" s="115"/>
      <c r="AM360" s="116">
        <f t="shared" si="153"/>
        <v>3.5922590970282489</v>
      </c>
      <c r="AN360" s="113">
        <v>1.0793636000606133</v>
      </c>
      <c r="AO360" s="113">
        <v>3.5419369478862079</v>
      </c>
      <c r="AP360" s="113">
        <v>3.6425812461702898</v>
      </c>
      <c r="AS360" s="115"/>
      <c r="AU360" s="116">
        <f t="shared" si="154"/>
        <v>2.7859746452631069</v>
      </c>
      <c r="AV360" s="113">
        <v>1.0146229576361168</v>
      </c>
      <c r="AW360" s="113">
        <v>3.4203424825435529</v>
      </c>
      <c r="AX360" s="113">
        <v>3.922958495609651</v>
      </c>
      <c r="BA360" s="115"/>
      <c r="BC360" s="116">
        <f t="shared" si="155"/>
        <v>1.7363097275319397</v>
      </c>
      <c r="BD360" s="113">
        <v>0.15908569686249083</v>
      </c>
      <c r="BE360" s="113">
        <v>2.5788008883827462</v>
      </c>
      <c r="BF360" s="113">
        <v>2.4710425973505816</v>
      </c>
      <c r="BI360" s="115"/>
      <c r="BK360" s="116">
        <f t="shared" si="156"/>
        <v>1.4505254682525957</v>
      </c>
      <c r="BL360" s="113">
        <v>0.37120035528700085</v>
      </c>
      <c r="BM360" s="113">
        <v>2.012304332513954</v>
      </c>
      <c r="BN360" s="113">
        <v>1.968071716956832</v>
      </c>
      <c r="BS360" s="116">
        <f t="shared" si="157"/>
        <v>1.7906600376452098</v>
      </c>
      <c r="BT360" s="113">
        <v>0.20663013730374929</v>
      </c>
      <c r="BU360" s="113">
        <v>2.5147098565576256</v>
      </c>
      <c r="BV360" s="113">
        <v>2.6506401190742541</v>
      </c>
      <c r="CA360" s="116">
        <f t="shared" si="158"/>
        <v>2.8769553554754097</v>
      </c>
      <c r="CB360" s="113">
        <v>1.0594740579615294</v>
      </c>
      <c r="CC360" s="113">
        <v>3.5455566825390821</v>
      </c>
      <c r="CD360" s="113">
        <v>4.0258353259256188</v>
      </c>
      <c r="CI360" s="116">
        <f t="shared" si="159"/>
        <v>2.7689700134649384</v>
      </c>
      <c r="CJ360" s="113">
        <v>1.4296248905139852</v>
      </c>
      <c r="CK360" s="113">
        <v>3.5332432531712614</v>
      </c>
      <c r="CL360" s="113">
        <v>3.3440418967095682</v>
      </c>
      <c r="CQ360" s="116">
        <f t="shared" si="160"/>
        <v>3.1349809445436114</v>
      </c>
      <c r="CR360" s="113">
        <v>1.3515391908451853</v>
      </c>
      <c r="CS360" s="113">
        <v>3.6189355771880822</v>
      </c>
      <c r="CT360" s="113">
        <v>2.6510263118991406</v>
      </c>
    </row>
    <row r="361" spans="4:98">
      <c r="D361" s="115">
        <f t="shared" si="161"/>
        <v>360</v>
      </c>
      <c r="E361" s="116">
        <f t="shared" si="137"/>
        <v>2.2594335505783363</v>
      </c>
      <c r="F361" s="116">
        <f t="shared" si="138"/>
        <v>0.55943355057833632</v>
      </c>
      <c r="G361" s="116">
        <f t="shared" si="139"/>
        <v>0.55943355057833632</v>
      </c>
      <c r="H361" s="119">
        <f t="shared" si="140"/>
        <v>1.0558219604785383e-003</v>
      </c>
      <c r="I361" s="119">
        <f t="shared" si="162"/>
        <v>0.7064228476327038</v>
      </c>
      <c r="K361" s="116">
        <f t="shared" si="141"/>
        <v>2.8324206297545675</v>
      </c>
      <c r="L361" s="116">
        <f t="shared" si="142"/>
        <v>3.3171864101217952</v>
      </c>
      <c r="M361" s="116">
        <f t="shared" si="143"/>
        <v>3.5011738679650675</v>
      </c>
      <c r="N361" s="116">
        <f t="shared" si="144"/>
        <v>3.68579345374159</v>
      </c>
      <c r="O361" s="116">
        <f t="shared" si="145"/>
        <v>2.1039267528294032</v>
      </c>
      <c r="P361" s="116">
        <f t="shared" si="146"/>
        <v>1.7661346409639158</v>
      </c>
      <c r="Q361" s="116">
        <f t="shared" si="147"/>
        <v>2.2594335505783363</v>
      </c>
      <c r="R361" s="116">
        <f t="shared" si="148"/>
        <v>3.3235125594943287</v>
      </c>
      <c r="S361" s="116">
        <f t="shared" si="149"/>
        <v>3.2610822409585292</v>
      </c>
      <c r="T361" s="116">
        <f t="shared" si="150"/>
        <v>3.2129912114961949</v>
      </c>
      <c r="W361" s="116">
        <f t="shared" si="151"/>
        <v>2.8324206297545675</v>
      </c>
      <c r="X361" s="113">
        <v>4.1349444869182834</v>
      </c>
      <c r="Y361" s="113">
        <v>2.0520257093445076</v>
      </c>
      <c r="Z361" s="113">
        <v>2.3102916930009108</v>
      </c>
      <c r="AC361" s="115"/>
      <c r="AE361" s="116">
        <f t="shared" si="152"/>
        <v>3.3171864101217952</v>
      </c>
      <c r="AF361" s="113">
        <v>3.3543305229750682</v>
      </c>
      <c r="AG361" s="113">
        <v>3.4875777888864476</v>
      </c>
      <c r="AH361" s="113">
        <v>3.1096509185038683</v>
      </c>
      <c r="AK361" s="115"/>
      <c r="AM361" s="116">
        <f t="shared" si="153"/>
        <v>3.5011738679650675</v>
      </c>
      <c r="AN361" s="113">
        <v>3.762837740686809</v>
      </c>
      <c r="AO361" s="113">
        <v>3.6261375162331522</v>
      </c>
      <c r="AP361" s="113">
        <v>3.3762102196969828</v>
      </c>
      <c r="AS361" s="115"/>
      <c r="AU361" s="116">
        <f t="shared" si="154"/>
        <v>3.68579345374159</v>
      </c>
      <c r="AV361" s="113">
        <v>4.4395886156434949</v>
      </c>
      <c r="AW361" s="113">
        <v>3.1630650091471528</v>
      </c>
      <c r="AX361" s="113">
        <v>3.4547267364341221</v>
      </c>
      <c r="BA361" s="115"/>
      <c r="BC361" s="116">
        <f t="shared" si="155"/>
        <v>2.1039267528294032</v>
      </c>
      <c r="BD361" s="113">
        <v>1.6782237174004724</v>
      </c>
      <c r="BE361" s="113">
        <v>1.8546383127367878</v>
      </c>
      <c r="BF361" s="113">
        <v>2.7789182283509493</v>
      </c>
      <c r="BI361" s="115"/>
      <c r="BK361" s="116">
        <f t="shared" si="156"/>
        <v>1.7661346409639158</v>
      </c>
      <c r="BL361" s="113">
        <v>2.3062069034422485</v>
      </c>
      <c r="BM361" s="113">
        <v>1.3248460824389292</v>
      </c>
      <c r="BN361" s="113">
        <v>1.6673509370105695</v>
      </c>
      <c r="BS361" s="116">
        <f t="shared" si="157"/>
        <v>2.2594335505783363</v>
      </c>
      <c r="BT361" s="113">
        <v>1.9077847512553219</v>
      </c>
      <c r="BU361" s="113">
        <v>2.5289238659008841</v>
      </c>
      <c r="BV361" s="113">
        <v>2.3415920345788024</v>
      </c>
      <c r="CA361" s="116">
        <f t="shared" si="158"/>
        <v>3.3235125594943287</v>
      </c>
      <c r="CB361" s="113">
        <v>3.1506109880438351</v>
      </c>
      <c r="CC361" s="113">
        <v>3.3468539159846262</v>
      </c>
      <c r="CD361" s="113">
        <v>3.4730727744545238</v>
      </c>
      <c r="CI361" s="116">
        <f t="shared" si="159"/>
        <v>3.2610822409585292</v>
      </c>
      <c r="CJ361" s="113">
        <v>2.9764831572116313</v>
      </c>
      <c r="CK361" s="113">
        <v>3.4875777888864476</v>
      </c>
      <c r="CL361" s="113">
        <v>3.3191857767775086</v>
      </c>
      <c r="CQ361" s="116">
        <f t="shared" si="160"/>
        <v>3.2129912114961949</v>
      </c>
      <c r="CR361" s="113">
        <v>3.1525718303665453</v>
      </c>
      <c r="CS361" s="113">
        <v>3.1920399923136786</v>
      </c>
      <c r="CT361" s="113">
        <v>3.2339424306787112</v>
      </c>
    </row>
    <row r="362" spans="4:98">
      <c r="D362" s="115">
        <f t="shared" si="161"/>
        <v>361</v>
      </c>
      <c r="E362" s="116">
        <f t="shared" si="137"/>
        <v>2.3835488047686404</v>
      </c>
      <c r="F362" s="116">
        <f t="shared" si="138"/>
        <v>0.68354880476864044</v>
      </c>
      <c r="G362" s="116">
        <f t="shared" si="139"/>
        <v>0.68354880476864044</v>
      </c>
      <c r="H362" s="119">
        <f t="shared" si="140"/>
        <v>1.2900653498301915e-003</v>
      </c>
      <c r="I362" s="119">
        <f t="shared" si="162"/>
        <v>0.74522808325352075</v>
      </c>
      <c r="K362" s="116">
        <f t="shared" si="141"/>
        <v>2.9390594494235511</v>
      </c>
      <c r="L362" s="116">
        <f t="shared" si="142"/>
        <v>3.1657626288729728</v>
      </c>
      <c r="M362" s="116">
        <f t="shared" si="143"/>
        <v>4.6372495620016778</v>
      </c>
      <c r="N362" s="116">
        <f t="shared" si="144"/>
        <v>3.886954052594362</v>
      </c>
      <c r="O362" s="116">
        <f t="shared" si="145"/>
        <v>2.2843082164876543</v>
      </c>
      <c r="P362" s="116">
        <f t="shared" si="146"/>
        <v>2.4403003573358646</v>
      </c>
      <c r="Q362" s="116">
        <f t="shared" si="147"/>
        <v>2.3835488047686404</v>
      </c>
      <c r="R362" s="116">
        <f t="shared" si="148"/>
        <v>3.2548496940546019</v>
      </c>
      <c r="S362" s="116">
        <f t="shared" si="149"/>
        <v>3.4098600073241609</v>
      </c>
      <c r="T362" s="116">
        <f t="shared" si="150"/>
        <v>3.231985576798035</v>
      </c>
      <c r="W362" s="116">
        <f t="shared" si="151"/>
        <v>2.9390594494235511</v>
      </c>
      <c r="X362" s="113">
        <v>1.6219497985094722</v>
      </c>
      <c r="Y362" s="113">
        <v>5.1537991145955635</v>
      </c>
      <c r="Z362" s="113">
        <v>2.0414294351656181</v>
      </c>
      <c r="AC362" s="115"/>
      <c r="AE362" s="116">
        <f t="shared" si="152"/>
        <v>3.1657626288729728</v>
      </c>
      <c r="AF362" s="113">
        <v>2.5099373171181183</v>
      </c>
      <c r="AG362" s="113">
        <v>3.865274194293177</v>
      </c>
      <c r="AH362" s="113">
        <v>3.122076375207623</v>
      </c>
      <c r="AK362" s="115"/>
      <c r="AM362" s="116">
        <f t="shared" si="153"/>
        <v>4.6372495620016778</v>
      </c>
      <c r="AN362" s="113">
        <v>2.9982033607104772</v>
      </c>
      <c r="AO362" s="113">
        <v>6.120196264343325</v>
      </c>
      <c r="AP362" s="113">
        <v>3.1543028596600311</v>
      </c>
      <c r="AS362" s="115"/>
      <c r="AU362" s="116">
        <f t="shared" si="154"/>
        <v>3.886954052594362</v>
      </c>
      <c r="AV362" s="113">
        <v>2.4326500254492487</v>
      </c>
      <c r="AW362" s="113">
        <v>6.3918796156871487</v>
      </c>
      <c r="AX362" s="113">
        <v>2.8363325166466895</v>
      </c>
      <c r="BA362" s="115"/>
      <c r="BC362" s="116">
        <f t="shared" si="155"/>
        <v>2.2843082164876543</v>
      </c>
      <c r="BD362" s="113">
        <v>1.0332113851351847</v>
      </c>
      <c r="BE362" s="113">
        <v>3.9003843290407767</v>
      </c>
      <c r="BF362" s="113">
        <v>1.919328935287002</v>
      </c>
      <c r="BI362" s="115"/>
      <c r="BK362" s="116">
        <f t="shared" si="156"/>
        <v>2.4403003573358646</v>
      </c>
      <c r="BL362" s="113">
        <v>0.94929276571790089</v>
      </c>
      <c r="BM362" s="113">
        <v>5.141604668197405</v>
      </c>
      <c r="BN362" s="113">
        <v>1.2300036380922879</v>
      </c>
      <c r="BS362" s="116">
        <f t="shared" si="157"/>
        <v>2.3835488047686404</v>
      </c>
      <c r="BT362" s="113">
        <v>2.4555860861882759</v>
      </c>
      <c r="BU362" s="113">
        <v>2.922281986848104</v>
      </c>
      <c r="BV362" s="113">
        <v>1.772778341269541</v>
      </c>
      <c r="CA362" s="116">
        <f t="shared" si="158"/>
        <v>3.2548496940546019</v>
      </c>
      <c r="CB362" s="113">
        <v>3.2839890206707114</v>
      </c>
      <c r="CC362" s="113">
        <v>3.9796640815999313</v>
      </c>
      <c r="CD362" s="113">
        <v>2.500895979893162</v>
      </c>
      <c r="CI362" s="116">
        <f t="shared" si="159"/>
        <v>3.4098600073241609</v>
      </c>
      <c r="CJ362" s="113">
        <v>2.8616771268829835</v>
      </c>
      <c r="CK362" s="113">
        <v>3.972573326748567</v>
      </c>
      <c r="CL362" s="113">
        <v>3.3953295683409315</v>
      </c>
      <c r="CQ362" s="116">
        <f t="shared" si="160"/>
        <v>3.231985576798035</v>
      </c>
      <c r="CR362" s="113">
        <v>2.7609310488299297</v>
      </c>
      <c r="CS362" s="113">
        <v>3.804803641691759</v>
      </c>
      <c r="CT362" s="113">
        <v>2.6591675119043114</v>
      </c>
    </row>
    <row r="363" spans="4:98">
      <c r="D363" s="115">
        <f t="shared" si="161"/>
        <v>362</v>
      </c>
      <c r="E363" s="116">
        <f t="shared" si="137"/>
        <v>2.1198378188900144</v>
      </c>
      <c r="F363" s="116">
        <f t="shared" si="138"/>
        <v>0.41983781889001448</v>
      </c>
      <c r="G363" s="116">
        <f t="shared" si="139"/>
        <v>0.41983781889001448</v>
      </c>
      <c r="H363" s="119">
        <f t="shared" si="140"/>
        <v>7.9236218236327933e-004</v>
      </c>
      <c r="I363" s="119">
        <f t="shared" si="162"/>
        <v>0.66277756571175794</v>
      </c>
      <c r="K363" s="116">
        <f t="shared" si="141"/>
        <v>2.6730185504262907</v>
      </c>
      <c r="L363" s="116">
        <f t="shared" si="142"/>
        <v>3.137856829424249</v>
      </c>
      <c r="M363" s="116">
        <f t="shared" si="143"/>
        <v>3.9148017560384352</v>
      </c>
      <c r="N363" s="116">
        <f t="shared" si="144"/>
        <v>3.1778785426401783</v>
      </c>
      <c r="O363" s="116">
        <f t="shared" si="145"/>
        <v>1.7216220471473775</v>
      </c>
      <c r="P363" s="116">
        <f t="shared" si="146"/>
        <v>1.8079380983657387</v>
      </c>
      <c r="Q363" s="116">
        <f t="shared" si="147"/>
        <v>2.1198378188900144</v>
      </c>
      <c r="R363" s="116">
        <f t="shared" si="148"/>
        <v>3.091203299763094</v>
      </c>
      <c r="S363" s="116">
        <f t="shared" si="149"/>
        <v>2.8764273077895388</v>
      </c>
      <c r="T363" s="116">
        <f t="shared" si="150"/>
        <v>2.8704902394258553</v>
      </c>
      <c r="W363" s="116">
        <f t="shared" si="151"/>
        <v>2.6730185504262907</v>
      </c>
      <c r="X363" s="113">
        <v>1.7751770455981004</v>
      </c>
      <c r="Y363" s="113">
        <v>3.7513439698397435</v>
      </c>
      <c r="Z363" s="113">
        <v>2.4925346358410296</v>
      </c>
      <c r="AC363" s="115"/>
      <c r="AE363" s="116">
        <f t="shared" si="152"/>
        <v>3.137856829424249</v>
      </c>
      <c r="AF363" s="113">
        <v>2.8099154065565379</v>
      </c>
      <c r="AG363" s="113">
        <v>3.5954236246666906</v>
      </c>
      <c r="AH363" s="113">
        <v>3.0082314570495194</v>
      </c>
      <c r="AK363" s="115"/>
      <c r="AM363" s="116">
        <f t="shared" si="153"/>
        <v>3.9148017560384352</v>
      </c>
      <c r="AN363" s="113">
        <v>2.8875329957535922</v>
      </c>
      <c r="AO363" s="113">
        <v>4.6141658236428045</v>
      </c>
      <c r="AP363" s="113">
        <v>3.2154376884340659</v>
      </c>
      <c r="AS363" s="115"/>
      <c r="AU363" s="116">
        <f t="shared" si="154"/>
        <v>3.1778785426401783</v>
      </c>
      <c r="AV363" s="113">
        <v>2.8134936881701664</v>
      </c>
      <c r="AW363" s="113">
        <v>4.3529866260781169</v>
      </c>
      <c r="AX363" s="113">
        <v>2.3671553136722525</v>
      </c>
      <c r="BA363" s="115"/>
      <c r="BC363" s="116">
        <f t="shared" si="155"/>
        <v>1.7216220471473775</v>
      </c>
      <c r="BD363" s="113">
        <v>1.2815452337191662</v>
      </c>
      <c r="BE363" s="113">
        <v>2.9124393115256297</v>
      </c>
      <c r="BF363" s="113">
        <v>0.97088159619733727</v>
      </c>
      <c r="BI363" s="115"/>
      <c r="BK363" s="116">
        <f t="shared" si="156"/>
        <v>1.8079380983657387</v>
      </c>
      <c r="BL363" s="113">
        <v>0.84688098425419522</v>
      </c>
      <c r="BM363" s="113">
        <v>3.3454374280915045</v>
      </c>
      <c r="BN363" s="113">
        <v>1.2314958827515166</v>
      </c>
      <c r="BS363" s="116">
        <f t="shared" si="157"/>
        <v>2.1198378188900144</v>
      </c>
      <c r="BT363" s="113">
        <v>2.3884280955730577</v>
      </c>
      <c r="BU363" s="113">
        <v>2.0935819448129278</v>
      </c>
      <c r="BV363" s="113">
        <v>1.8775034162840587</v>
      </c>
      <c r="CA363" s="116">
        <f t="shared" si="158"/>
        <v>3.091203299763094</v>
      </c>
      <c r="CB363" s="113">
        <v>2.6591675119043114</v>
      </c>
      <c r="CC363" s="113">
        <v>3.4507159936505305</v>
      </c>
      <c r="CD363" s="113">
        <v>3.1637263937344389</v>
      </c>
      <c r="CI363" s="116">
        <f t="shared" si="159"/>
        <v>2.8764273077895388</v>
      </c>
      <c r="CJ363" s="113">
        <v>2.5338683084526124</v>
      </c>
      <c r="CK363" s="113">
        <v>3.4874819331622455</v>
      </c>
      <c r="CL363" s="113">
        <v>2.6079316817537572</v>
      </c>
      <c r="CQ363" s="116">
        <f t="shared" si="160"/>
        <v>2.8704902394258553</v>
      </c>
      <c r="CR363" s="113">
        <v>2.3181802104091438</v>
      </c>
      <c r="CS363" s="113">
        <v>2.9834366247234239</v>
      </c>
      <c r="CT363" s="113">
        <v>2.7575438541282873</v>
      </c>
    </row>
    <row r="364" spans="4:98">
      <c r="D364" s="115">
        <f t="shared" si="161"/>
        <v>363</v>
      </c>
      <c r="E364" s="116">
        <f t="shared" si="137"/>
        <v>2.5133022884147334</v>
      </c>
      <c r="F364" s="116">
        <f t="shared" si="138"/>
        <v>0.8133022884147334</v>
      </c>
      <c r="G364" s="116">
        <f t="shared" si="139"/>
        <v>0.8133022884147334</v>
      </c>
      <c r="H364" s="119">
        <f t="shared" si="140"/>
        <v>1.5349498000754658e-003</v>
      </c>
      <c r="I364" s="119">
        <f t="shared" si="162"/>
        <v>0.78579613863362896</v>
      </c>
      <c r="K364" s="116">
        <f t="shared" si="141"/>
        <v>2.8928886885424792</v>
      </c>
      <c r="L364" s="116">
        <f t="shared" si="142"/>
        <v>3.0429070957165298</v>
      </c>
      <c r="M364" s="116">
        <f t="shared" si="143"/>
        <v>3.0855368695379664</v>
      </c>
      <c r="N364" s="116">
        <f t="shared" si="144"/>
        <v>3.4481859344948185</v>
      </c>
      <c r="O364" s="116">
        <f t="shared" si="145"/>
        <v>1.6458395330199933</v>
      </c>
      <c r="P364" s="116">
        <f t="shared" si="146"/>
        <v>1.4420556126621451</v>
      </c>
      <c r="Q364" s="116">
        <f t="shared" si="147"/>
        <v>2.5133022884147334</v>
      </c>
      <c r="R364" s="116">
        <f t="shared" si="148"/>
        <v>3.5698014696093665</v>
      </c>
      <c r="S364" s="116">
        <f t="shared" si="149"/>
        <v>3.4045524622181347</v>
      </c>
      <c r="T364" s="116">
        <f t="shared" si="150"/>
        <v>2.833333591823604</v>
      </c>
      <c r="W364" s="116">
        <f t="shared" si="151"/>
        <v>2.8928886885424792</v>
      </c>
      <c r="X364" s="113">
        <v>3.1662983260515545</v>
      </c>
      <c r="Y364" s="113">
        <v>3.3762102196969828</v>
      </c>
      <c r="Z364" s="113">
        <v>2.1361575198788998</v>
      </c>
      <c r="AC364" s="115"/>
      <c r="AE364" s="116">
        <f t="shared" si="152"/>
        <v>3.0429070957165298</v>
      </c>
      <c r="AF364" s="113">
        <v>3.0422943435340155</v>
      </c>
      <c r="AG364" s="113">
        <v>3.1263960378824538</v>
      </c>
      <c r="AH364" s="113">
        <v>2.9600309057331198</v>
      </c>
      <c r="AK364" s="115"/>
      <c r="AM364" s="116">
        <f t="shared" si="153"/>
        <v>3.0855368695379664</v>
      </c>
      <c r="AN364" s="113">
        <v>3.2668670945301193</v>
      </c>
      <c r="AO364" s="113">
        <v>3.7019653791712717</v>
      </c>
      <c r="AP364" s="113">
        <v>2.4691083599046606</v>
      </c>
      <c r="AS364" s="115"/>
      <c r="AU364" s="116">
        <f t="shared" si="154"/>
        <v>3.4481859344948185</v>
      </c>
      <c r="AV364" s="113">
        <v>4.0315624125205831</v>
      </c>
      <c r="AW364" s="113">
        <v>3.9014171246383236</v>
      </c>
      <c r="AX364" s="113">
        <v>2.4115782663255496</v>
      </c>
      <c r="BA364" s="115"/>
      <c r="BC364" s="116">
        <f t="shared" si="155"/>
        <v>1.6458395330199933</v>
      </c>
      <c r="BD364" s="113">
        <v>2.012304332513954</v>
      </c>
      <c r="BE364" s="113">
        <v>1.5991939963436932</v>
      </c>
      <c r="BF364" s="113">
        <v>1.3260202702023332</v>
      </c>
      <c r="BI364" s="115"/>
      <c r="BK364" s="116">
        <f t="shared" si="156"/>
        <v>1.4420556126621451</v>
      </c>
      <c r="BL364" s="113">
        <v>1.3439566853032545</v>
      </c>
      <c r="BM364" s="113">
        <v>2.0535026033507604</v>
      </c>
      <c r="BN364" s="113">
        <v>0.92870754933242028</v>
      </c>
      <c r="BS364" s="116">
        <f t="shared" si="157"/>
        <v>2.5133022884147334</v>
      </c>
      <c r="BT364" s="113">
        <v>2.7659881473145909</v>
      </c>
      <c r="BU364" s="113">
        <v>2.5267759394795353</v>
      </c>
      <c r="BV364" s="113">
        <v>2.2471427784500739</v>
      </c>
      <c r="CA364" s="116">
        <f t="shared" si="158"/>
        <v>3.5698014696093665</v>
      </c>
      <c r="CB364" s="113">
        <v>3.5714983096516599</v>
      </c>
      <c r="CC364" s="113">
        <v>3.4798474564209956</v>
      </c>
      <c r="CD364" s="113">
        <v>3.6580586427554449</v>
      </c>
      <c r="CI364" s="116">
        <f t="shared" si="159"/>
        <v>3.4045524622181347</v>
      </c>
      <c r="CJ364" s="113">
        <v>2.7397483455983815</v>
      </c>
      <c r="CK364" s="113">
        <v>3.5339730470018154</v>
      </c>
      <c r="CL364" s="113">
        <v>3.9399359940542067</v>
      </c>
      <c r="CQ364" s="116">
        <f t="shared" si="160"/>
        <v>2.833333591823604</v>
      </c>
      <c r="CR364" s="113">
        <v>2.52890344897334</v>
      </c>
      <c r="CS364" s="113">
        <v>3.1197101407146741</v>
      </c>
      <c r="CT364" s="113">
        <v>2.5469570429325343</v>
      </c>
    </row>
    <row r="365" spans="4:98">
      <c r="D365" s="115">
        <f t="shared" si="161"/>
        <v>364</v>
      </c>
      <c r="E365" s="116">
        <f t="shared" si="137"/>
        <v>2.1499241323886089</v>
      </c>
      <c r="F365" s="116">
        <f t="shared" si="138"/>
        <v>0.44992413238860895</v>
      </c>
      <c r="G365" s="116">
        <f t="shared" si="139"/>
        <v>0.44992413238860895</v>
      </c>
      <c r="H365" s="119">
        <f t="shared" si="140"/>
        <v>8.4914424427003977e-004</v>
      </c>
      <c r="I365" s="119">
        <f t="shared" si="162"/>
        <v>0.67218419740978119</v>
      </c>
      <c r="K365" s="116">
        <f t="shared" si="141"/>
        <v>2.5893403273427453</v>
      </c>
      <c r="L365" s="116">
        <f t="shared" si="142"/>
        <v>3.3486307462583125</v>
      </c>
      <c r="M365" s="116">
        <f t="shared" si="143"/>
        <v>3.2716397166571833</v>
      </c>
      <c r="N365" s="116">
        <f t="shared" si="144"/>
        <v>4.186245665703404</v>
      </c>
      <c r="O365" s="116">
        <f t="shared" si="145"/>
        <v>2.0392295361540871</v>
      </c>
      <c r="P365" s="116">
        <f t="shared" si="146"/>
        <v>1.7129144591272361</v>
      </c>
      <c r="Q365" s="116">
        <f t="shared" si="147"/>
        <v>2.1499241323886089</v>
      </c>
      <c r="R365" s="116">
        <f t="shared" si="148"/>
        <v>3.2710653867605792</v>
      </c>
      <c r="S365" s="116">
        <f t="shared" si="149"/>
        <v>3.1502841414812437</v>
      </c>
      <c r="T365" s="116">
        <f t="shared" si="150"/>
        <v>2.4909579859108861</v>
      </c>
      <c r="W365" s="116">
        <f t="shared" si="151"/>
        <v>2.5893403273427453</v>
      </c>
      <c r="X365" s="113">
        <v>3.9790395370156322</v>
      </c>
      <c r="Y365" s="113">
        <v>1.9579762181273579</v>
      </c>
      <c r="Z365" s="113">
        <v>1.8310052268852453</v>
      </c>
      <c r="AC365" s="115"/>
      <c r="AE365" s="116">
        <f t="shared" si="152"/>
        <v>3.3486307462583125</v>
      </c>
      <c r="AF365" s="113">
        <v>3.5466251646466422</v>
      </c>
      <c r="AG365" s="113">
        <v>3.2155725827400721</v>
      </c>
      <c r="AH365" s="113">
        <v>3.2836944913882236</v>
      </c>
      <c r="AK365" s="115"/>
      <c r="AM365" s="116">
        <f t="shared" si="153"/>
        <v>3.2716397166571833</v>
      </c>
      <c r="AN365" s="113">
        <v>4.2294058930085443</v>
      </c>
      <c r="AO365" s="113">
        <v>3.6298575087946716</v>
      </c>
      <c r="AP365" s="113">
        <v>2.9134219245196951</v>
      </c>
      <c r="AS365" s="115"/>
      <c r="AU365" s="116">
        <f t="shared" si="154"/>
        <v>4.186245665703404</v>
      </c>
      <c r="AV365" s="113">
        <v>6.1255661748305847</v>
      </c>
      <c r="AW365" s="113">
        <v>3.776004686754697</v>
      </c>
      <c r="AX365" s="113">
        <v>2.6571661355249301</v>
      </c>
      <c r="BA365" s="115"/>
      <c r="BC365" s="116">
        <f t="shared" si="155"/>
        <v>2.0392295361540871</v>
      </c>
      <c r="BD365" s="113">
        <v>3.1820564631228097</v>
      </c>
      <c r="BE365" s="113">
        <v>1.7542618667477528</v>
      </c>
      <c r="BF365" s="113">
        <v>1.1813702785916989</v>
      </c>
      <c r="BI365" s="115"/>
      <c r="BK365" s="116">
        <f t="shared" si="156"/>
        <v>1.7129144591272361</v>
      </c>
      <c r="BL365" s="113">
        <v>2.730269030328544</v>
      </c>
      <c r="BM365" s="113">
        <v>1.4044994202059162</v>
      </c>
      <c r="BN365" s="113">
        <v>1.0039749268472471</v>
      </c>
      <c r="BS365" s="116">
        <f t="shared" si="157"/>
        <v>2.1499241323886089</v>
      </c>
      <c r="BT365" s="113">
        <v>2.6303976984448871</v>
      </c>
      <c r="BU365" s="113">
        <v>1.6273885134301362</v>
      </c>
      <c r="BV365" s="113">
        <v>2.1919861852908027</v>
      </c>
      <c r="CA365" s="116">
        <f t="shared" si="158"/>
        <v>3.2710653867605792</v>
      </c>
      <c r="CB365" s="113">
        <v>3.8770128822203596</v>
      </c>
      <c r="CC365" s="113">
        <v>2.7406321588993667</v>
      </c>
      <c r="CD365" s="113">
        <v>3.1955511191620118</v>
      </c>
      <c r="CI365" s="116">
        <f t="shared" si="159"/>
        <v>3.1502841414812437</v>
      </c>
      <c r="CJ365" s="113">
        <v>3.4996479307070709</v>
      </c>
      <c r="CK365" s="113">
        <v>2.7914425930839042</v>
      </c>
      <c r="CL365" s="113">
        <v>3.1597619006527546</v>
      </c>
      <c r="CQ365" s="116">
        <f t="shared" si="160"/>
        <v>2.4909579859108861</v>
      </c>
      <c r="CR365" s="113">
        <v>3.411830360500276</v>
      </c>
      <c r="CS365" s="113">
        <v>2.2354081314939043</v>
      </c>
      <c r="CT365" s="113">
        <v>2.7465078403278684</v>
      </c>
    </row>
    <row r="366" spans="4:98">
      <c r="D366" s="115">
        <f t="shared" si="161"/>
        <v>365</v>
      </c>
      <c r="E366" s="116">
        <f t="shared" si="137"/>
        <v>2.0485291720119876</v>
      </c>
      <c r="F366" s="116">
        <f t="shared" si="138"/>
        <v>0.34852917201198763</v>
      </c>
      <c r="G366" s="116">
        <f t="shared" si="139"/>
        <v>0.34852917201198763</v>
      </c>
      <c r="H366" s="119">
        <f t="shared" si="140"/>
        <v>6.5778098810348397e-004</v>
      </c>
      <c r="I366" s="119">
        <f t="shared" si="162"/>
        <v>0.64048257174058465</v>
      </c>
      <c r="K366" s="116">
        <f t="shared" si="141"/>
        <v>2.0341085734828686</v>
      </c>
      <c r="L366" s="116">
        <f t="shared" si="142"/>
        <v>2.5887498422002513</v>
      </c>
      <c r="M366" s="116">
        <f t="shared" si="143"/>
        <v>2.535172591097989</v>
      </c>
      <c r="N366" s="116">
        <f t="shared" si="144"/>
        <v>3.2641133171636079</v>
      </c>
      <c r="O366" s="116">
        <f t="shared" si="145"/>
        <v>2.0633868770073591</v>
      </c>
      <c r="P366" s="116">
        <f t="shared" si="146"/>
        <v>2.050734029834643</v>
      </c>
      <c r="Q366" s="116">
        <f t="shared" si="147"/>
        <v>2.0485291720119876</v>
      </c>
      <c r="R366" s="116">
        <f t="shared" si="148"/>
        <v>2.9716987876910212</v>
      </c>
      <c r="S366" s="116">
        <f t="shared" si="149"/>
        <v>2.911447049102085</v>
      </c>
      <c r="T366" s="116">
        <f t="shared" si="150"/>
        <v>2.1156982779269216</v>
      </c>
      <c r="W366" s="116">
        <f t="shared" si="151"/>
        <v>2.0341085734828686</v>
      </c>
      <c r="X366" s="113">
        <v>2.5469570429325343</v>
      </c>
      <c r="Y366" s="113">
        <v>1.5426167969989595</v>
      </c>
      <c r="Z366" s="113">
        <v>2.0127518805171114</v>
      </c>
      <c r="AC366" s="115"/>
      <c r="AE366" s="116">
        <f t="shared" si="152"/>
        <v>2.5887498422002513</v>
      </c>
      <c r="AF366" s="113">
        <v>3.5226566083025439</v>
      </c>
      <c r="AG366" s="113">
        <v>2.6859438043698027</v>
      </c>
      <c r="AH366" s="113">
        <v>1.5576491139284074</v>
      </c>
      <c r="AK366" s="115"/>
      <c r="AM366" s="116">
        <f t="shared" si="153"/>
        <v>2.535172591097989</v>
      </c>
      <c r="AN366" s="113">
        <v>3.2652233326679281</v>
      </c>
      <c r="AO366" s="113">
        <v>2.9810215393560142</v>
      </c>
      <c r="AP366" s="113">
        <v>2.0893236428399637</v>
      </c>
      <c r="AS366" s="115"/>
      <c r="AU366" s="116">
        <f t="shared" si="154"/>
        <v>3.2641133171636079</v>
      </c>
      <c r="AV366" s="113">
        <v>4.2115240398693263</v>
      </c>
      <c r="AW366" s="113">
        <v>2.7215661305935277</v>
      </c>
      <c r="AX366" s="113">
        <v>2.8592497810279704</v>
      </c>
      <c r="BA366" s="115"/>
      <c r="BC366" s="116">
        <f t="shared" si="155"/>
        <v>2.0633868770073591</v>
      </c>
      <c r="BD366" s="113">
        <v>3.8155695025106438</v>
      </c>
      <c r="BE366" s="113">
        <v>1.4919210321027223</v>
      </c>
      <c r="BF366" s="113">
        <v>0.88267009640871164</v>
      </c>
      <c r="BI366" s="115"/>
      <c r="BK366" s="116">
        <f t="shared" si="156"/>
        <v>2.050734029834643</v>
      </c>
      <c r="BL366" s="113">
        <v>3.2155725827400721</v>
      </c>
      <c r="BM366" s="113">
        <v>1.161659511418871</v>
      </c>
      <c r="BN366" s="113">
        <v>1.7749699953449858</v>
      </c>
      <c r="BS366" s="116">
        <f t="shared" si="157"/>
        <v>2.0485291720119876</v>
      </c>
      <c r="BT366" s="113">
        <v>3.6243046776222569</v>
      </c>
      <c r="BU366" s="113">
        <v>1.9205617408470734</v>
      </c>
      <c r="BV366" s="113">
        <v>0.6007210975666325</v>
      </c>
      <c r="CA366" s="116">
        <f t="shared" si="158"/>
        <v>2.9716987876910212</v>
      </c>
      <c r="CB366" s="113">
        <v>4.0047476959918678</v>
      </c>
      <c r="CC366" s="113">
        <v>3.2401575439970918</v>
      </c>
      <c r="CD366" s="113">
        <v>1.6701911230841036</v>
      </c>
      <c r="CI366" s="116">
        <f t="shared" si="159"/>
        <v>2.911447049102085</v>
      </c>
      <c r="CJ366" s="113">
        <v>3.779355612093438</v>
      </c>
      <c r="CK366" s="113">
        <v>2.942233654695706</v>
      </c>
      <c r="CL366" s="113">
        <v>2.0127518805171114</v>
      </c>
      <c r="CQ366" s="116">
        <f t="shared" si="160"/>
        <v>2.1156982779269216</v>
      </c>
      <c r="CR366" s="113">
        <v>4.6115443955472637</v>
      </c>
      <c r="CS366" s="113">
        <v>2.4629917655030331</v>
      </c>
      <c r="CT366" s="113">
        <v>1.7684047903508098</v>
      </c>
    </row>
    <row r="367" spans="4:98">
      <c r="F367" s="116"/>
      <c r="G367" s="116">
        <f>SUM(G2:G366)</f>
        <v>529.85595253652423</v>
      </c>
      <c r="H367" s="116"/>
      <c r="I367" s="116"/>
      <c r="Y367" s="113">
        <v>2.7934367567647151</v>
      </c>
      <c r="AG367" s="113">
        <v>3.6663612692983301</v>
      </c>
      <c r="AO367" s="113">
        <v>3.8865338190324437</v>
      </c>
      <c r="AW367" s="113">
        <v>4.2327571884079891</v>
      </c>
      <c r="BE367" s="113">
        <v>2.5917668917591055</v>
      </c>
      <c r="BM367" s="113">
        <v>2.7914425930839042</v>
      </c>
      <c r="BU367" s="113">
        <v>2.3384040518452323</v>
      </c>
      <c r="CC367" s="113">
        <v>3.7274369902244699</v>
      </c>
      <c r="CK367" s="113">
        <v>3.3468539159846262</v>
      </c>
      <c r="CS367" s="113">
        <v>2.9240446128754241</v>
      </c>
    </row>
    <row r="369" spans="4:4">
      <c r="D369" s="113" t="s">
        <v>153</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0" tint="-0.25"/>
  </sheetPr>
  <dimension ref="A1:DR381"/>
  <sheetViews>
    <sheetView workbookViewId="0">
      <selection sqref="A1:XFD1048576"/>
    </sheetView>
  </sheetViews>
  <sheetFormatPr defaultRowHeight="18"/>
  <cols>
    <col min="1" max="5" width="8.796875" style="113" customWidth="1"/>
    <col min="6" max="6" width="16.5" style="113" bestFit="1" customWidth="1"/>
    <col min="7" max="20" width="7" style="113" customWidth="1"/>
    <col min="21" max="21" width="9.19921875" style="113" customWidth="1"/>
    <col min="22" max="27" width="8.796875" style="113" customWidth="1"/>
    <col min="28" max="28" width="12.19921875" style="113" bestFit="1" customWidth="1"/>
    <col min="29" max="44" width="8.796875" style="113" customWidth="1"/>
    <col min="45" max="45" width="12.19921875" style="113" bestFit="1" customWidth="1"/>
    <col min="46" max="52" width="8.796875" style="113" customWidth="1"/>
    <col min="53" max="53" width="12.19921875" style="113" bestFit="1" customWidth="1"/>
    <col min="54" max="60" width="8.796875" style="113" customWidth="1"/>
    <col min="61" max="61" width="12.19921875" style="113" bestFit="1" customWidth="1"/>
    <col min="62" max="68" width="8.796875" style="113" customWidth="1"/>
    <col min="69" max="69" width="12.19921875" style="113" bestFit="1" customWidth="1"/>
    <col min="70" max="76" width="8.796875" style="113" customWidth="1"/>
    <col min="77" max="77" width="12.19921875" style="113" bestFit="1" customWidth="1"/>
    <col min="78" max="84" width="8.796875" style="113" customWidth="1"/>
    <col min="85" max="85" width="12.19921875" style="113" bestFit="1" customWidth="1"/>
    <col min="86" max="92" width="8.796875" style="113" customWidth="1"/>
    <col min="93" max="93" width="12.19921875" style="113" bestFit="1" customWidth="1"/>
    <col min="94" max="100" width="8.796875" style="113" customWidth="1"/>
    <col min="101" max="101" width="12.19921875" style="113" bestFit="1" customWidth="1"/>
    <col min="102" max="108" width="8.796875" style="113" customWidth="1"/>
    <col min="109" max="109" width="12.19921875" style="113" bestFit="1" customWidth="1"/>
    <col min="110" max="116" width="8.796875" style="113" customWidth="1"/>
    <col min="117" max="117" width="12.19921875" style="113" bestFit="1" customWidth="1"/>
    <col min="118" max="16384" width="8.796875" style="113" customWidth="1"/>
  </cols>
  <sheetData>
    <row r="1" spans="1:122" ht="36">
      <c r="A1" s="113" t="s">
        <v>89</v>
      </c>
      <c r="F1" s="113" t="s">
        <v>124</v>
      </c>
      <c r="G1" s="113">
        <v>0</v>
      </c>
      <c r="H1" s="113">
        <v>10</v>
      </c>
      <c r="I1" s="113">
        <v>20</v>
      </c>
      <c r="J1" s="113">
        <v>30</v>
      </c>
      <c r="K1" s="113">
        <v>40</v>
      </c>
      <c r="L1" s="113">
        <v>50</v>
      </c>
      <c r="M1" s="113">
        <v>70</v>
      </c>
      <c r="N1" s="113">
        <v>0</v>
      </c>
      <c r="O1" s="113">
        <v>10</v>
      </c>
      <c r="P1" s="113">
        <v>20</v>
      </c>
      <c r="Q1" s="113">
        <v>30</v>
      </c>
      <c r="R1" s="113">
        <v>40</v>
      </c>
      <c r="S1" s="113">
        <v>50</v>
      </c>
      <c r="T1" s="113">
        <v>70</v>
      </c>
      <c r="U1" s="113" t="s">
        <v>35</v>
      </c>
      <c r="V1" s="113" t="s">
        <v>45</v>
      </c>
      <c r="X1" s="113" t="s">
        <v>184</v>
      </c>
      <c r="Y1" s="113" t="s">
        <v>155</v>
      </c>
      <c r="Z1" s="117" t="s">
        <v>245</v>
      </c>
      <c r="AA1" s="113" t="s">
        <v>164</v>
      </c>
      <c r="AB1" s="117" t="s">
        <v>194</v>
      </c>
      <c r="AD1" s="113" t="s">
        <v>203</v>
      </c>
      <c r="AE1" s="113" t="str">
        <f>'★入力と結果'!D4</f>
        <v>2021-2025年平均</v>
      </c>
      <c r="AG1" s="113" t="s">
        <v>67</v>
      </c>
      <c r="AH1" s="113" t="s">
        <v>97</v>
      </c>
      <c r="AI1" s="113" t="s">
        <v>96</v>
      </c>
      <c r="AJ1" s="113" t="s">
        <v>95</v>
      </c>
      <c r="AK1" s="113" t="s">
        <v>99</v>
      </c>
      <c r="AL1" s="113" t="s">
        <v>78</v>
      </c>
      <c r="AM1" s="113" t="s">
        <v>85</v>
      </c>
      <c r="AN1" s="113" t="s">
        <v>90</v>
      </c>
      <c r="AO1" s="113" t="s">
        <v>91</v>
      </c>
      <c r="AP1" s="113" t="s">
        <v>92</v>
      </c>
      <c r="AR1" s="113" t="s">
        <v>67</v>
      </c>
      <c r="AS1" s="113" t="s">
        <v>101</v>
      </c>
      <c r="AT1" s="113" t="s">
        <v>38</v>
      </c>
      <c r="AU1" s="113" t="s">
        <v>54</v>
      </c>
      <c r="AV1" s="113" t="s">
        <v>87</v>
      </c>
      <c r="AW1" s="113" t="s">
        <v>205</v>
      </c>
      <c r="AX1" s="113" t="s">
        <v>207</v>
      </c>
      <c r="AZ1" s="113" t="s">
        <v>97</v>
      </c>
      <c r="BA1" s="113" t="s">
        <v>101</v>
      </c>
      <c r="BB1" s="113" t="s">
        <v>38</v>
      </c>
      <c r="BC1" s="113" t="s">
        <v>54</v>
      </c>
      <c r="BD1" s="113" t="s">
        <v>87</v>
      </c>
      <c r="BE1" s="113" t="s">
        <v>205</v>
      </c>
      <c r="BF1" s="113" t="s">
        <v>207</v>
      </c>
      <c r="BH1" s="113" t="s">
        <v>96</v>
      </c>
      <c r="BI1" s="113" t="s">
        <v>101</v>
      </c>
      <c r="BJ1" s="113" t="s">
        <v>38</v>
      </c>
      <c r="BK1" s="113" t="s">
        <v>54</v>
      </c>
      <c r="BL1" s="113" t="s">
        <v>87</v>
      </c>
      <c r="BM1" s="113" t="s">
        <v>205</v>
      </c>
      <c r="BN1" s="113" t="s">
        <v>207</v>
      </c>
      <c r="BP1" s="113" t="s">
        <v>95</v>
      </c>
      <c r="BQ1" s="113" t="s">
        <v>101</v>
      </c>
      <c r="BR1" s="113" t="s">
        <v>38</v>
      </c>
      <c r="BS1" s="113" t="s">
        <v>54</v>
      </c>
      <c r="BT1" s="113" t="s">
        <v>87</v>
      </c>
      <c r="BU1" s="113" t="s">
        <v>205</v>
      </c>
      <c r="BV1" s="113" t="s">
        <v>207</v>
      </c>
      <c r="BX1" s="113" t="s">
        <v>99</v>
      </c>
      <c r="BY1" s="113" t="s">
        <v>101</v>
      </c>
      <c r="BZ1" s="113" t="s">
        <v>38</v>
      </c>
      <c r="CA1" s="113" t="s">
        <v>54</v>
      </c>
      <c r="CB1" s="113" t="s">
        <v>87</v>
      </c>
      <c r="CC1" s="113" t="s">
        <v>205</v>
      </c>
      <c r="CD1" s="113" t="s">
        <v>207</v>
      </c>
      <c r="CF1" s="113" t="s">
        <v>78</v>
      </c>
      <c r="CG1" s="113" t="s">
        <v>101</v>
      </c>
      <c r="CH1" s="113" t="s">
        <v>38</v>
      </c>
      <c r="CI1" s="113" t="s">
        <v>54</v>
      </c>
      <c r="CJ1" s="113" t="s">
        <v>87</v>
      </c>
      <c r="CK1" s="113" t="s">
        <v>205</v>
      </c>
      <c r="CL1" s="113" t="s">
        <v>207</v>
      </c>
      <c r="CN1" s="113" t="s">
        <v>85</v>
      </c>
      <c r="CO1" s="113" t="s">
        <v>101</v>
      </c>
      <c r="CP1" s="113" t="s">
        <v>38</v>
      </c>
      <c r="CQ1" s="113" t="s">
        <v>54</v>
      </c>
      <c r="CR1" s="113" t="s">
        <v>87</v>
      </c>
      <c r="CS1" s="113" t="s">
        <v>205</v>
      </c>
      <c r="CT1" s="113" t="s">
        <v>207</v>
      </c>
      <c r="CV1" s="113" t="s">
        <v>90</v>
      </c>
      <c r="CW1" s="113" t="s">
        <v>101</v>
      </c>
      <c r="CX1" s="113" t="s">
        <v>38</v>
      </c>
      <c r="CY1" s="113" t="s">
        <v>54</v>
      </c>
      <c r="CZ1" s="113" t="s">
        <v>87</v>
      </c>
      <c r="DA1" s="113" t="s">
        <v>205</v>
      </c>
      <c r="DB1" s="113" t="s">
        <v>207</v>
      </c>
      <c r="DD1" s="113" t="s">
        <v>91</v>
      </c>
      <c r="DE1" s="113" t="s">
        <v>101</v>
      </c>
      <c r="DF1" s="113" t="s">
        <v>38</v>
      </c>
      <c r="DG1" s="113" t="s">
        <v>54</v>
      </c>
      <c r="DH1" s="113" t="s">
        <v>87</v>
      </c>
      <c r="DI1" s="113" t="s">
        <v>205</v>
      </c>
      <c r="DJ1" s="113" t="s">
        <v>207</v>
      </c>
      <c r="DL1" s="113" t="s">
        <v>92</v>
      </c>
      <c r="DM1" s="113" t="s">
        <v>101</v>
      </c>
      <c r="DN1" s="113" t="s">
        <v>38</v>
      </c>
      <c r="DO1" s="113" t="s">
        <v>54</v>
      </c>
      <c r="DP1" s="113" t="s">
        <v>87</v>
      </c>
      <c r="DQ1" s="113" t="s">
        <v>205</v>
      </c>
      <c r="DR1" s="113" t="s">
        <v>207</v>
      </c>
    </row>
    <row r="2" spans="1:122">
      <c r="A2" s="113" t="s">
        <v>67</v>
      </c>
      <c r="D2" s="113" t="s">
        <v>190</v>
      </c>
      <c r="E2" s="115">
        <v>1</v>
      </c>
      <c r="F2" s="116">
        <f t="shared" ref="F2:F65" si="0">INDEX(AG2:AP2,,MATCH($A$14,$AG$1:$AP$1,FALSE))</f>
        <v>0</v>
      </c>
      <c r="G2" s="116" t="str">
        <f t="shared" ref="G2:M65" si="1">IF($F2&gt;G$1,$F2,"")</f>
        <v/>
      </c>
      <c r="H2" s="116" t="str">
        <f t="shared" si="1"/>
        <v/>
      </c>
      <c r="I2" s="116" t="str">
        <f t="shared" si="1"/>
        <v/>
      </c>
      <c r="J2" s="116" t="str">
        <f t="shared" si="1"/>
        <v/>
      </c>
      <c r="K2" s="116" t="str">
        <f t="shared" si="1"/>
        <v/>
      </c>
      <c r="L2" s="116" t="str">
        <f t="shared" si="1"/>
        <v/>
      </c>
      <c r="M2" s="116" t="str">
        <f t="shared" si="1"/>
        <v/>
      </c>
      <c r="N2" s="116">
        <f t="shared" ref="N2:N65" si="2">IF(COUNT(G2:M2)=0,0,"")</f>
        <v>0</v>
      </c>
      <c r="O2" s="116" t="str">
        <f t="shared" ref="O2:O65" si="3">IF(COUNT(G2:M2)=1,1,"")</f>
        <v/>
      </c>
      <c r="P2" s="116" t="str">
        <f t="shared" ref="P2:P65" si="4">IF(COUNT(G2:M2)=2,2,"")</f>
        <v/>
      </c>
      <c r="Q2" s="116" t="str">
        <f t="shared" ref="Q2:Q65" si="5">IF(COUNT(G2:M2)=3,3,"")</f>
        <v/>
      </c>
      <c r="R2" s="116" t="str">
        <f t="shared" ref="R2:R65" si="6">IF(COUNT(G2:M2)=4,4,"")</f>
        <v/>
      </c>
      <c r="S2" s="116" t="str">
        <f t="shared" ref="S2:S65" si="7">IF(COUNT(G2:M2)=5,5,"")</f>
        <v/>
      </c>
      <c r="T2" s="116" t="str">
        <f t="shared" ref="T2:T65" si="8">IF(COUNT(G2:M2)=7,7,"")</f>
        <v/>
      </c>
      <c r="U2" s="116">
        <f t="shared" ref="U2:U65" si="9">SUM(N2:T2)</f>
        <v>0</v>
      </c>
      <c r="V2" s="113">
        <f t="shared" ref="V2:V65" si="10">INDEX($N$372:$T$372,MATCH(U2,$N$368:$T$368,FALSE))</f>
        <v>0</v>
      </c>
      <c r="Y2" s="116">
        <v>0.2</v>
      </c>
      <c r="Z2" s="122">
        <f>0.2*Y2*1000</f>
        <v>40.000000000000007</v>
      </c>
      <c r="AA2" s="113">
        <f t="shared" ref="AA2:AA65" si="11">INDEX($G$370:$G$381,MATCH($D2,$D$370:$D$381,0))</f>
        <v>1.7</v>
      </c>
      <c r="AB2" s="113">
        <f>AA2*飽差!I2</f>
        <v>1.3255857276794316</v>
      </c>
      <c r="AF2" s="116"/>
      <c r="AG2" s="116">
        <f t="shared" ref="AG2:AG65" si="12">INDEX($AS2:$AX2,MATCH($AE$1,$AS$1:$AX$1,0))</f>
        <v>0</v>
      </c>
      <c r="AH2" s="116">
        <f t="shared" ref="AH2:AH65" si="13">INDEX($BA2:$BF2,MATCH($AE$1,$BA$1:$BF$1,0))</f>
        <v>0</v>
      </c>
      <c r="AI2" s="116">
        <f t="shared" ref="AI2:AI65" si="14">INDEX($BI2:$BN2,MATCH($AE$1,$BI$1:$BN$1,0))</f>
        <v>0</v>
      </c>
      <c r="AJ2" s="116">
        <f t="shared" ref="AJ2:AJ65" si="15">INDEX($BQ2:$BV2,MATCH($AE$1,$BQ$1:$BV$1,0))</f>
        <v>0</v>
      </c>
      <c r="AK2" s="116">
        <f t="shared" ref="AK2:AK65" si="16">INDEX($BY2:$CD2,MATCH($AE$1,$BY$1:$CD$1,0))</f>
        <v>0</v>
      </c>
      <c r="AL2" s="116">
        <f t="shared" ref="AL2:AL65" si="17">INDEX($CG2:$CL2,MATCH($AE$1,$CG$1:$CL$1,0))</f>
        <v>0</v>
      </c>
      <c r="AM2" s="116">
        <f t="shared" ref="AM2:AM65" si="18">INDEX($CO2:$CT2,MATCH($AE$1,$CO$1:$CT$1,0))</f>
        <v>0</v>
      </c>
      <c r="AN2" s="116">
        <f t="shared" ref="AN2:AN65" si="19">INDEX($CW2:$DB2,MATCH($AE$1,$CW$1:$DB$1,0))</f>
        <v>0</v>
      </c>
      <c r="AO2" s="116">
        <f t="shared" ref="AO2:AO65" si="20">INDEX($DE2:$DJ2,MATCH($AE$1,$DE$1:$DJ$1,0))</f>
        <v>0</v>
      </c>
      <c r="AP2" s="116">
        <f t="shared" ref="AP2:AP65" si="21">INDEX($DM2:$DR2,MATCH($AE$1,$DM$1:$DR$1,0))</f>
        <v>0</v>
      </c>
      <c r="AS2" s="116">
        <f t="shared" ref="AS2:AS65" si="22">AVERAGE(AT2:AX2)</f>
        <v>0</v>
      </c>
      <c r="AT2" s="113">
        <v>0</v>
      </c>
      <c r="AU2" s="113">
        <v>0</v>
      </c>
      <c r="AV2" s="113">
        <v>0</v>
      </c>
      <c r="AW2" s="113">
        <v>0</v>
      </c>
      <c r="AX2" s="113">
        <v>0</v>
      </c>
      <c r="AY2" s="115"/>
      <c r="BA2" s="116">
        <f t="shared" ref="BA2:BA65" si="23">AVERAGE(BB2:BF2)</f>
        <v>0</v>
      </c>
      <c r="BB2" s="113">
        <v>0</v>
      </c>
      <c r="BC2" s="113">
        <v>0</v>
      </c>
      <c r="BD2" s="113">
        <v>0</v>
      </c>
      <c r="BE2" s="113">
        <v>0</v>
      </c>
      <c r="BF2" s="113">
        <v>0</v>
      </c>
      <c r="BG2" s="115"/>
      <c r="BI2" s="116">
        <f t="shared" ref="BI2:BI65" si="24">AVERAGE(BJ2:BN2)</f>
        <v>0</v>
      </c>
      <c r="BJ2" s="113">
        <v>0</v>
      </c>
      <c r="BK2" s="113">
        <v>0</v>
      </c>
      <c r="BL2" s="113">
        <v>0</v>
      </c>
      <c r="BM2" s="113">
        <v>0</v>
      </c>
      <c r="BN2" s="113">
        <v>0</v>
      </c>
      <c r="BO2" s="115"/>
      <c r="BQ2" s="116">
        <f t="shared" ref="BQ2:BQ65" si="25">AVERAGE(BR2:BV2)</f>
        <v>0</v>
      </c>
      <c r="BR2" s="113">
        <v>0</v>
      </c>
      <c r="BS2" s="113">
        <v>0</v>
      </c>
      <c r="BT2" s="113">
        <v>0</v>
      </c>
      <c r="BU2" s="113">
        <v>0</v>
      </c>
      <c r="BV2" s="113">
        <v>0</v>
      </c>
      <c r="BW2" s="115"/>
      <c r="BY2" s="116">
        <f t="shared" ref="BY2:BY65" si="26">AVERAGE(BZ2:CD2)</f>
        <v>0</v>
      </c>
      <c r="BZ2" s="113">
        <v>0</v>
      </c>
      <c r="CA2" s="113">
        <v>0</v>
      </c>
      <c r="CB2" s="113">
        <v>0</v>
      </c>
      <c r="CC2" s="113">
        <v>0</v>
      </c>
      <c r="CD2" s="113">
        <v>0</v>
      </c>
      <c r="CE2" s="115"/>
      <c r="CG2" s="116">
        <f t="shared" ref="CG2:CG65" si="27">AVERAGE(CH2:CL2)</f>
        <v>0</v>
      </c>
      <c r="CH2" s="113">
        <v>0</v>
      </c>
      <c r="CI2" s="113">
        <v>0</v>
      </c>
      <c r="CJ2" s="113">
        <v>0</v>
      </c>
      <c r="CK2" s="113">
        <v>0</v>
      </c>
      <c r="CL2" s="113">
        <v>0</v>
      </c>
      <c r="CO2" s="116">
        <f t="shared" ref="CO2:CO65" si="28">AVERAGE(CP2:CT2)</f>
        <v>0</v>
      </c>
      <c r="CP2" s="113">
        <v>0</v>
      </c>
      <c r="CQ2" s="113">
        <v>0</v>
      </c>
      <c r="CR2" s="113">
        <v>0</v>
      </c>
      <c r="CS2" s="113">
        <v>0</v>
      </c>
      <c r="CT2" s="113">
        <v>0</v>
      </c>
      <c r="CW2" s="116">
        <f t="shared" ref="CW2:CW65" si="29">AVERAGE(CX2:DB2)</f>
        <v>0</v>
      </c>
      <c r="CX2" s="113">
        <v>0</v>
      </c>
      <c r="CY2" s="113">
        <v>0</v>
      </c>
      <c r="CZ2" s="113">
        <v>0</v>
      </c>
      <c r="DA2" s="113">
        <v>0</v>
      </c>
      <c r="DB2" s="113">
        <v>0</v>
      </c>
      <c r="DE2" s="116">
        <f t="shared" ref="DE2:DE65" si="30">AVERAGE(DF2:DJ2)</f>
        <v>0</v>
      </c>
      <c r="DF2" s="113">
        <v>0</v>
      </c>
      <c r="DG2" s="113">
        <v>0</v>
      </c>
      <c r="DH2" s="113">
        <v>0</v>
      </c>
      <c r="DI2" s="113">
        <v>0</v>
      </c>
      <c r="DJ2" s="113">
        <v>0</v>
      </c>
      <c r="DM2" s="116">
        <f t="shared" ref="DM2:DM65" si="31">AVERAGE(DN2:DR2)</f>
        <v>0</v>
      </c>
      <c r="DN2" s="113">
        <v>0</v>
      </c>
      <c r="DO2" s="113">
        <v>0</v>
      </c>
      <c r="DP2" s="113">
        <v>0</v>
      </c>
      <c r="DQ2" s="113">
        <v>0</v>
      </c>
      <c r="DR2" s="113">
        <v>0</v>
      </c>
    </row>
    <row r="3" spans="1:122">
      <c r="A3" s="113" t="s">
        <v>97</v>
      </c>
      <c r="D3" s="113" t="s">
        <v>190</v>
      </c>
      <c r="E3" s="115">
        <f t="shared" ref="E3:E66" si="32">E2+1</f>
        <v>2</v>
      </c>
      <c r="F3" s="116">
        <f t="shared" si="0"/>
        <v>0.7</v>
      </c>
      <c r="G3" s="116">
        <f t="shared" si="1"/>
        <v>0.7</v>
      </c>
      <c r="H3" s="116" t="str">
        <f t="shared" si="1"/>
        <v/>
      </c>
      <c r="I3" s="116" t="str">
        <f t="shared" si="1"/>
        <v/>
      </c>
      <c r="J3" s="116" t="str">
        <f t="shared" si="1"/>
        <v/>
      </c>
      <c r="K3" s="116" t="str">
        <f t="shared" si="1"/>
        <v/>
      </c>
      <c r="L3" s="116" t="str">
        <f t="shared" si="1"/>
        <v/>
      </c>
      <c r="M3" s="116" t="str">
        <f t="shared" si="1"/>
        <v/>
      </c>
      <c r="N3" s="116" t="str">
        <f t="shared" si="2"/>
        <v/>
      </c>
      <c r="O3" s="116">
        <f t="shared" si="3"/>
        <v>1</v>
      </c>
      <c r="P3" s="116" t="str">
        <f t="shared" si="4"/>
        <v/>
      </c>
      <c r="Q3" s="116" t="str">
        <f t="shared" si="5"/>
        <v/>
      </c>
      <c r="R3" s="116" t="str">
        <f t="shared" si="6"/>
        <v/>
      </c>
      <c r="S3" s="116" t="str">
        <f t="shared" si="7"/>
        <v/>
      </c>
      <c r="T3" s="116" t="str">
        <f t="shared" si="8"/>
        <v/>
      </c>
      <c r="U3" s="116">
        <f t="shared" si="9"/>
        <v>1</v>
      </c>
      <c r="V3" s="113">
        <f t="shared" si="10"/>
        <v>0</v>
      </c>
      <c r="Y3" s="116">
        <f t="shared" ref="Y3:Y66" si="33">Z3/(0.2*1000)</f>
        <v>0.19861365928114555</v>
      </c>
      <c r="Z3" s="122">
        <f t="shared" ref="Z3:Z66" si="34">IF(Z2&gt;64,64,Z2+F3-AB3)</f>
        <v>39.72273185622911</v>
      </c>
      <c r="AA3" s="113">
        <f t="shared" si="11"/>
        <v>1.7</v>
      </c>
      <c r="AB3" s="113">
        <f>AA3*飽差!I3</f>
        <v>0.97726814377090254</v>
      </c>
      <c r="AG3" s="116">
        <f t="shared" si="12"/>
        <v>0.7</v>
      </c>
      <c r="AH3" s="116">
        <f t="shared" si="13"/>
        <v>0.7</v>
      </c>
      <c r="AI3" s="116">
        <f t="shared" si="14"/>
        <v>0.8</v>
      </c>
      <c r="AJ3" s="116">
        <f t="shared" si="15"/>
        <v>1</v>
      </c>
      <c r="AK3" s="116">
        <f t="shared" si="16"/>
        <v>1.6</v>
      </c>
      <c r="AL3" s="116">
        <f t="shared" si="17"/>
        <v>1.4</v>
      </c>
      <c r="AM3" s="116">
        <f t="shared" si="18"/>
        <v>0.7</v>
      </c>
      <c r="AN3" s="116">
        <f t="shared" si="19"/>
        <v>0.2</v>
      </c>
      <c r="AO3" s="116">
        <f t="shared" si="20"/>
        <v>0.4</v>
      </c>
      <c r="AP3" s="116">
        <f t="shared" si="21"/>
        <v>0.2</v>
      </c>
      <c r="AS3" s="116">
        <f t="shared" si="22"/>
        <v>0.7</v>
      </c>
      <c r="AT3" s="113">
        <v>0</v>
      </c>
      <c r="AU3" s="113">
        <v>3.5</v>
      </c>
      <c r="AV3" s="113">
        <v>0</v>
      </c>
      <c r="AW3" s="113">
        <v>0</v>
      </c>
      <c r="AX3" s="113">
        <v>0</v>
      </c>
      <c r="AY3" s="115"/>
      <c r="BA3" s="116">
        <f t="shared" si="23"/>
        <v>0.7</v>
      </c>
      <c r="BB3" s="113">
        <v>0</v>
      </c>
      <c r="BC3" s="113">
        <v>3.5</v>
      </c>
      <c r="BD3" s="113">
        <v>0</v>
      </c>
      <c r="BE3" s="113">
        <v>0</v>
      </c>
      <c r="BF3" s="113">
        <v>0</v>
      </c>
      <c r="BG3" s="115"/>
      <c r="BI3" s="116">
        <f t="shared" si="24"/>
        <v>0.8</v>
      </c>
      <c r="BJ3" s="113">
        <v>0</v>
      </c>
      <c r="BK3" s="113">
        <v>4</v>
      </c>
      <c r="BL3" s="113">
        <v>0</v>
      </c>
      <c r="BM3" s="113">
        <v>0</v>
      </c>
      <c r="BN3" s="113">
        <v>0</v>
      </c>
      <c r="BO3" s="115"/>
      <c r="BQ3" s="116">
        <f t="shared" si="25"/>
        <v>1</v>
      </c>
      <c r="BR3" s="113">
        <v>0</v>
      </c>
      <c r="BS3" s="113">
        <v>5</v>
      </c>
      <c r="BT3" s="113">
        <v>0</v>
      </c>
      <c r="BU3" s="113">
        <v>0</v>
      </c>
      <c r="BV3" s="113">
        <v>0</v>
      </c>
      <c r="BW3" s="115"/>
      <c r="BY3" s="116">
        <f t="shared" si="26"/>
        <v>1.6</v>
      </c>
      <c r="BZ3" s="113">
        <v>0</v>
      </c>
      <c r="CA3" s="113">
        <v>8</v>
      </c>
      <c r="CB3" s="113">
        <v>0</v>
      </c>
      <c r="CC3" s="113">
        <v>0</v>
      </c>
      <c r="CD3" s="113">
        <v>0</v>
      </c>
      <c r="CE3" s="115"/>
      <c r="CG3" s="116">
        <f t="shared" si="27"/>
        <v>1.4</v>
      </c>
      <c r="CH3" s="113">
        <v>0</v>
      </c>
      <c r="CI3" s="113">
        <v>7</v>
      </c>
      <c r="CJ3" s="113">
        <v>0</v>
      </c>
      <c r="CK3" s="113">
        <v>0</v>
      </c>
      <c r="CL3" s="113">
        <v>0</v>
      </c>
      <c r="CO3" s="116">
        <f t="shared" si="28"/>
        <v>0.7</v>
      </c>
      <c r="CP3" s="113">
        <v>0</v>
      </c>
      <c r="CQ3" s="113">
        <v>3.5</v>
      </c>
      <c r="CR3" s="113">
        <v>0</v>
      </c>
      <c r="CS3" s="113">
        <v>0</v>
      </c>
      <c r="CT3" s="113">
        <v>0</v>
      </c>
      <c r="CW3" s="116">
        <f t="shared" si="29"/>
        <v>0.2</v>
      </c>
      <c r="CX3" s="113">
        <v>0</v>
      </c>
      <c r="CY3" s="113">
        <v>1</v>
      </c>
      <c r="CZ3" s="113">
        <v>0</v>
      </c>
      <c r="DA3" s="113">
        <v>0</v>
      </c>
      <c r="DB3" s="113">
        <v>0</v>
      </c>
      <c r="DE3" s="116">
        <f t="shared" si="30"/>
        <v>0.4</v>
      </c>
      <c r="DF3" s="113">
        <v>0</v>
      </c>
      <c r="DG3" s="113">
        <v>2</v>
      </c>
      <c r="DH3" s="113">
        <v>0</v>
      </c>
      <c r="DI3" s="113">
        <v>0</v>
      </c>
      <c r="DJ3" s="113">
        <v>0</v>
      </c>
      <c r="DM3" s="116">
        <f t="shared" si="31"/>
        <v>0.2</v>
      </c>
      <c r="DN3" s="113">
        <v>0</v>
      </c>
      <c r="DO3" s="113">
        <v>1</v>
      </c>
      <c r="DP3" s="113">
        <v>0</v>
      </c>
      <c r="DQ3" s="113">
        <v>0</v>
      </c>
      <c r="DR3" s="113">
        <v>0</v>
      </c>
    </row>
    <row r="4" spans="1:122">
      <c r="A4" s="113" t="s">
        <v>96</v>
      </c>
      <c r="D4" s="113" t="s">
        <v>190</v>
      </c>
      <c r="E4" s="115">
        <f t="shared" si="32"/>
        <v>3</v>
      </c>
      <c r="F4" s="116">
        <f t="shared" si="0"/>
        <v>0.4</v>
      </c>
      <c r="G4" s="116">
        <f t="shared" si="1"/>
        <v>0.4</v>
      </c>
      <c r="H4" s="116" t="str">
        <f t="shared" si="1"/>
        <v/>
      </c>
      <c r="I4" s="116" t="str">
        <f t="shared" si="1"/>
        <v/>
      </c>
      <c r="J4" s="116" t="str">
        <f t="shared" si="1"/>
        <v/>
      </c>
      <c r="K4" s="116" t="str">
        <f t="shared" si="1"/>
        <v/>
      </c>
      <c r="L4" s="116" t="str">
        <f t="shared" si="1"/>
        <v/>
      </c>
      <c r="M4" s="116" t="str">
        <f t="shared" si="1"/>
        <v/>
      </c>
      <c r="N4" s="116" t="str">
        <f t="shared" si="2"/>
        <v/>
      </c>
      <c r="O4" s="116">
        <f t="shared" si="3"/>
        <v>1</v>
      </c>
      <c r="P4" s="116" t="str">
        <f t="shared" si="4"/>
        <v/>
      </c>
      <c r="Q4" s="116" t="str">
        <f t="shared" si="5"/>
        <v/>
      </c>
      <c r="R4" s="116" t="str">
        <f t="shared" si="6"/>
        <v/>
      </c>
      <c r="S4" s="116" t="str">
        <f t="shared" si="7"/>
        <v/>
      </c>
      <c r="T4" s="116" t="str">
        <f t="shared" si="8"/>
        <v/>
      </c>
      <c r="U4" s="116">
        <f t="shared" si="9"/>
        <v>1</v>
      </c>
      <c r="V4" s="113">
        <f t="shared" si="10"/>
        <v>0</v>
      </c>
      <c r="Y4" s="116">
        <f t="shared" si="33"/>
        <v>0.19654256612486765</v>
      </c>
      <c r="Z4" s="122">
        <f t="shared" si="34"/>
        <v>39.308513224973531</v>
      </c>
      <c r="AA4" s="113">
        <f t="shared" si="11"/>
        <v>1.7</v>
      </c>
      <c r="AB4" s="113">
        <f>AA4*飽差!I4</f>
        <v>0.81421863125557747</v>
      </c>
      <c r="AG4" s="116">
        <f t="shared" si="12"/>
        <v>0.2</v>
      </c>
      <c r="AH4" s="116">
        <f t="shared" si="13"/>
        <v>0.2</v>
      </c>
      <c r="AI4" s="116">
        <f t="shared" si="14"/>
        <v>0.3</v>
      </c>
      <c r="AJ4" s="116">
        <f t="shared" si="15"/>
        <v>0.3</v>
      </c>
      <c r="AK4" s="116">
        <f t="shared" si="16"/>
        <v>0.4</v>
      </c>
      <c r="AL4" s="116">
        <f t="shared" si="17"/>
        <v>0.3</v>
      </c>
      <c r="AM4" s="116">
        <f t="shared" si="18"/>
        <v>0.4</v>
      </c>
      <c r="AN4" s="116">
        <f t="shared" si="19"/>
        <v>0.4</v>
      </c>
      <c r="AO4" s="116">
        <f t="shared" si="20"/>
        <v>0.3</v>
      </c>
      <c r="AP4" s="116">
        <f t="shared" si="21"/>
        <v>0.4</v>
      </c>
      <c r="AS4" s="116">
        <f t="shared" si="22"/>
        <v>0.2</v>
      </c>
      <c r="AT4" s="113">
        <v>0</v>
      </c>
      <c r="AU4" s="113">
        <v>1</v>
      </c>
      <c r="AV4" s="113">
        <v>0</v>
      </c>
      <c r="AW4" s="113">
        <v>0</v>
      </c>
      <c r="AX4" s="113">
        <v>0</v>
      </c>
      <c r="AY4" s="115"/>
      <c r="BA4" s="116">
        <f t="shared" si="23"/>
        <v>0.2</v>
      </c>
      <c r="BB4" s="113">
        <v>0</v>
      </c>
      <c r="BC4" s="113">
        <v>1</v>
      </c>
      <c r="BD4" s="113">
        <v>0</v>
      </c>
      <c r="BE4" s="113">
        <v>0</v>
      </c>
      <c r="BF4" s="113">
        <v>0</v>
      </c>
      <c r="BG4" s="115"/>
      <c r="BI4" s="116">
        <f t="shared" si="24"/>
        <v>0.3</v>
      </c>
      <c r="BJ4" s="113">
        <v>0</v>
      </c>
      <c r="BK4" s="113">
        <v>1.5</v>
      </c>
      <c r="BL4" s="113">
        <v>0</v>
      </c>
      <c r="BM4" s="113">
        <v>0</v>
      </c>
      <c r="BN4" s="113">
        <v>0</v>
      </c>
      <c r="BO4" s="115"/>
      <c r="BQ4" s="116">
        <f t="shared" si="25"/>
        <v>0.3</v>
      </c>
      <c r="BR4" s="113">
        <v>0</v>
      </c>
      <c r="BS4" s="113">
        <v>1.5</v>
      </c>
      <c r="BT4" s="113">
        <v>0</v>
      </c>
      <c r="BU4" s="113">
        <v>0</v>
      </c>
      <c r="BV4" s="113">
        <v>0</v>
      </c>
      <c r="BW4" s="115"/>
      <c r="BY4" s="116">
        <f t="shared" si="26"/>
        <v>0.4</v>
      </c>
      <c r="BZ4" s="113">
        <v>0</v>
      </c>
      <c r="CA4" s="113">
        <v>2</v>
      </c>
      <c r="CB4" s="113">
        <v>0</v>
      </c>
      <c r="CC4" s="113">
        <v>0</v>
      </c>
      <c r="CD4" s="113">
        <v>0</v>
      </c>
      <c r="CE4" s="115"/>
      <c r="CG4" s="116">
        <f t="shared" si="27"/>
        <v>0.3</v>
      </c>
      <c r="CH4" s="113">
        <v>0</v>
      </c>
      <c r="CI4" s="113">
        <v>1.5</v>
      </c>
      <c r="CJ4" s="113">
        <v>0</v>
      </c>
      <c r="CK4" s="113">
        <v>0</v>
      </c>
      <c r="CL4" s="113">
        <v>0</v>
      </c>
      <c r="CO4" s="116">
        <f t="shared" si="28"/>
        <v>0.4</v>
      </c>
      <c r="CP4" s="113">
        <v>0</v>
      </c>
      <c r="CQ4" s="113">
        <v>2</v>
      </c>
      <c r="CR4" s="113">
        <v>0</v>
      </c>
      <c r="CS4" s="113">
        <v>0</v>
      </c>
      <c r="CT4" s="113">
        <v>0</v>
      </c>
      <c r="CW4" s="116">
        <f t="shared" si="29"/>
        <v>0.4</v>
      </c>
      <c r="CX4" s="113">
        <v>0</v>
      </c>
      <c r="CY4" s="113">
        <v>2</v>
      </c>
      <c r="CZ4" s="113">
        <v>0</v>
      </c>
      <c r="DA4" s="113">
        <v>0</v>
      </c>
      <c r="DB4" s="113">
        <v>0</v>
      </c>
      <c r="DE4" s="116">
        <f t="shared" si="30"/>
        <v>0.3</v>
      </c>
      <c r="DF4" s="113">
        <v>0</v>
      </c>
      <c r="DG4" s="113">
        <v>1.5</v>
      </c>
      <c r="DH4" s="113">
        <v>0</v>
      </c>
      <c r="DI4" s="113">
        <v>0</v>
      </c>
      <c r="DJ4" s="113">
        <v>0</v>
      </c>
      <c r="DM4" s="116">
        <f t="shared" si="31"/>
        <v>0.4</v>
      </c>
      <c r="DN4" s="113">
        <v>0</v>
      </c>
      <c r="DO4" s="113">
        <v>2</v>
      </c>
      <c r="DP4" s="113">
        <v>0</v>
      </c>
      <c r="DQ4" s="113">
        <v>0</v>
      </c>
      <c r="DR4" s="113">
        <v>0</v>
      </c>
    </row>
    <row r="5" spans="1:122">
      <c r="A5" s="113" t="s">
        <v>95</v>
      </c>
      <c r="D5" s="113" t="s">
        <v>190</v>
      </c>
      <c r="E5" s="115">
        <f t="shared" si="32"/>
        <v>4</v>
      </c>
      <c r="F5" s="116">
        <f t="shared" si="0"/>
        <v>0.2</v>
      </c>
      <c r="G5" s="116">
        <f t="shared" si="1"/>
        <v>0.2</v>
      </c>
      <c r="H5" s="116" t="str">
        <f t="shared" si="1"/>
        <v/>
      </c>
      <c r="I5" s="116" t="str">
        <f t="shared" si="1"/>
        <v/>
      </c>
      <c r="J5" s="116" t="str">
        <f t="shared" si="1"/>
        <v/>
      </c>
      <c r="K5" s="116" t="str">
        <f t="shared" si="1"/>
        <v/>
      </c>
      <c r="L5" s="116" t="str">
        <f t="shared" si="1"/>
        <v/>
      </c>
      <c r="M5" s="116" t="str">
        <f t="shared" si="1"/>
        <v/>
      </c>
      <c r="N5" s="116" t="str">
        <f t="shared" si="2"/>
        <v/>
      </c>
      <c r="O5" s="116">
        <f t="shared" si="3"/>
        <v>1</v>
      </c>
      <c r="P5" s="116" t="str">
        <f t="shared" si="4"/>
        <v/>
      </c>
      <c r="Q5" s="116" t="str">
        <f t="shared" si="5"/>
        <v/>
      </c>
      <c r="R5" s="116" t="str">
        <f t="shared" si="6"/>
        <v/>
      </c>
      <c r="S5" s="116" t="str">
        <f t="shared" si="7"/>
        <v/>
      </c>
      <c r="T5" s="116" t="str">
        <f t="shared" si="8"/>
        <v/>
      </c>
      <c r="U5" s="116">
        <f t="shared" si="9"/>
        <v>1</v>
      </c>
      <c r="V5" s="113">
        <f t="shared" si="10"/>
        <v>0</v>
      </c>
      <c r="Y5" s="116">
        <f t="shared" si="33"/>
        <v>0.19336075385259235</v>
      </c>
      <c r="Z5" s="122">
        <f t="shared" si="34"/>
        <v>38.672150770518471</v>
      </c>
      <c r="AA5" s="113">
        <f t="shared" si="11"/>
        <v>1.7</v>
      </c>
      <c r="AB5" s="113">
        <f>AA5*飽差!I5</f>
        <v>0.83636245445506574</v>
      </c>
      <c r="AG5" s="116">
        <f t="shared" si="12"/>
        <v>0.3</v>
      </c>
      <c r="AH5" s="116">
        <f t="shared" si="13"/>
        <v>0.1</v>
      </c>
      <c r="AI5" s="116">
        <f t="shared" si="14"/>
        <v>0</v>
      </c>
      <c r="AJ5" s="116">
        <f t="shared" si="15"/>
        <v>0</v>
      </c>
      <c r="AK5" s="116">
        <f t="shared" si="16"/>
        <v>0</v>
      </c>
      <c r="AL5" s="116">
        <f t="shared" si="17"/>
        <v>0</v>
      </c>
      <c r="AM5" s="116">
        <f t="shared" si="18"/>
        <v>0.2</v>
      </c>
      <c r="AN5" s="116">
        <f t="shared" si="19"/>
        <v>0</v>
      </c>
      <c r="AO5" s="116">
        <f t="shared" si="20"/>
        <v>0.2</v>
      </c>
      <c r="AP5" s="116">
        <f t="shared" si="21"/>
        <v>0.2</v>
      </c>
      <c r="AS5" s="116">
        <f t="shared" si="22"/>
        <v>0.3</v>
      </c>
      <c r="AT5" s="113">
        <v>1.5</v>
      </c>
      <c r="AU5" s="113">
        <v>0</v>
      </c>
      <c r="AV5" s="113">
        <v>0</v>
      </c>
      <c r="AW5" s="113">
        <v>0</v>
      </c>
      <c r="AX5" s="113">
        <v>0</v>
      </c>
      <c r="AY5" s="115"/>
      <c r="BA5" s="116">
        <f t="shared" si="23"/>
        <v>0.1</v>
      </c>
      <c r="BB5" s="113">
        <v>0.5</v>
      </c>
      <c r="BC5" s="113">
        <v>0</v>
      </c>
      <c r="BD5" s="113">
        <v>0</v>
      </c>
      <c r="BE5" s="113">
        <v>0</v>
      </c>
      <c r="BF5" s="113">
        <v>0</v>
      </c>
      <c r="BG5" s="115"/>
      <c r="BI5" s="116">
        <f t="shared" si="24"/>
        <v>0</v>
      </c>
      <c r="BJ5" s="113">
        <v>0</v>
      </c>
      <c r="BK5" s="113">
        <v>0</v>
      </c>
      <c r="BL5" s="113">
        <v>0</v>
      </c>
      <c r="BM5" s="113">
        <v>0</v>
      </c>
      <c r="BN5" s="113">
        <v>0</v>
      </c>
      <c r="BO5" s="115"/>
      <c r="BQ5" s="116">
        <f t="shared" si="25"/>
        <v>0</v>
      </c>
      <c r="BR5" s="113">
        <v>0</v>
      </c>
      <c r="BS5" s="113">
        <v>0</v>
      </c>
      <c r="BT5" s="113">
        <v>0</v>
      </c>
      <c r="BU5" s="113">
        <v>0</v>
      </c>
      <c r="BV5" s="113">
        <v>0</v>
      </c>
      <c r="BW5" s="115"/>
      <c r="BY5" s="116">
        <f t="shared" si="26"/>
        <v>0</v>
      </c>
      <c r="BZ5" s="113">
        <v>0</v>
      </c>
      <c r="CA5" s="113">
        <v>0</v>
      </c>
      <c r="CB5" s="113">
        <v>0</v>
      </c>
      <c r="CC5" s="113">
        <v>0</v>
      </c>
      <c r="CD5" s="113">
        <v>0</v>
      </c>
      <c r="CE5" s="115"/>
      <c r="CG5" s="116">
        <f t="shared" si="27"/>
        <v>0</v>
      </c>
      <c r="CH5" s="113">
        <v>0</v>
      </c>
      <c r="CI5" s="113">
        <v>0</v>
      </c>
      <c r="CJ5" s="113">
        <v>0</v>
      </c>
      <c r="CK5" s="113">
        <v>0</v>
      </c>
      <c r="CL5" s="113">
        <v>0</v>
      </c>
      <c r="CO5" s="116">
        <f t="shared" si="28"/>
        <v>0.2</v>
      </c>
      <c r="CP5" s="113">
        <v>0</v>
      </c>
      <c r="CQ5" s="113">
        <v>1</v>
      </c>
      <c r="CR5" s="113">
        <v>0</v>
      </c>
      <c r="CS5" s="113">
        <v>0</v>
      </c>
      <c r="CT5" s="113">
        <v>0</v>
      </c>
      <c r="CW5" s="116">
        <f t="shared" si="29"/>
        <v>0</v>
      </c>
      <c r="CX5" s="113">
        <v>0</v>
      </c>
      <c r="CY5" s="113">
        <v>0</v>
      </c>
      <c r="CZ5" s="113">
        <v>0</v>
      </c>
      <c r="DA5" s="113">
        <v>0</v>
      </c>
      <c r="DB5" s="113">
        <v>0</v>
      </c>
      <c r="DE5" s="116">
        <f t="shared" si="30"/>
        <v>0.2</v>
      </c>
      <c r="DF5" s="113">
        <v>0</v>
      </c>
      <c r="DG5" s="113">
        <v>1</v>
      </c>
      <c r="DH5" s="113">
        <v>0</v>
      </c>
      <c r="DI5" s="113">
        <v>0</v>
      </c>
      <c r="DJ5" s="113">
        <v>0</v>
      </c>
      <c r="DM5" s="116">
        <f t="shared" si="31"/>
        <v>0.2</v>
      </c>
      <c r="DN5" s="113">
        <v>0</v>
      </c>
      <c r="DO5" s="113">
        <v>1</v>
      </c>
      <c r="DP5" s="113">
        <v>0</v>
      </c>
      <c r="DQ5" s="113">
        <v>0</v>
      </c>
      <c r="DR5" s="113">
        <v>0</v>
      </c>
    </row>
    <row r="6" spans="1:122">
      <c r="A6" s="113" t="s">
        <v>99</v>
      </c>
      <c r="D6" s="113" t="s">
        <v>190</v>
      </c>
      <c r="E6" s="115">
        <f t="shared" si="32"/>
        <v>5</v>
      </c>
      <c r="F6" s="116">
        <f t="shared" si="0"/>
        <v>0</v>
      </c>
      <c r="G6" s="116" t="str">
        <f t="shared" si="1"/>
        <v/>
      </c>
      <c r="H6" s="116" t="str">
        <f t="shared" si="1"/>
        <v/>
      </c>
      <c r="I6" s="116" t="str">
        <f t="shared" si="1"/>
        <v/>
      </c>
      <c r="J6" s="116" t="str">
        <f t="shared" si="1"/>
        <v/>
      </c>
      <c r="K6" s="116" t="str">
        <f t="shared" si="1"/>
        <v/>
      </c>
      <c r="L6" s="116" t="str">
        <f t="shared" si="1"/>
        <v/>
      </c>
      <c r="M6" s="116" t="str">
        <f t="shared" si="1"/>
        <v/>
      </c>
      <c r="N6" s="116">
        <f t="shared" si="2"/>
        <v>0</v>
      </c>
      <c r="O6" s="116" t="str">
        <f t="shared" si="3"/>
        <v/>
      </c>
      <c r="P6" s="116" t="str">
        <f t="shared" si="4"/>
        <v/>
      </c>
      <c r="Q6" s="116" t="str">
        <f t="shared" si="5"/>
        <v/>
      </c>
      <c r="R6" s="116" t="str">
        <f t="shared" si="6"/>
        <v/>
      </c>
      <c r="S6" s="116" t="str">
        <f t="shared" si="7"/>
        <v/>
      </c>
      <c r="T6" s="116" t="str">
        <f t="shared" si="8"/>
        <v/>
      </c>
      <c r="U6" s="116">
        <f t="shared" si="9"/>
        <v>0</v>
      </c>
      <c r="V6" s="113">
        <f t="shared" si="10"/>
        <v>0</v>
      </c>
      <c r="Y6" s="116">
        <f t="shared" si="33"/>
        <v>0.18677790863760244</v>
      </c>
      <c r="Z6" s="122">
        <f t="shared" si="34"/>
        <v>37.355581727520487</v>
      </c>
      <c r="AA6" s="113">
        <f t="shared" si="11"/>
        <v>1.7</v>
      </c>
      <c r="AB6" s="113">
        <f>AA6*飽差!I6</f>
        <v>1.3165690429979828</v>
      </c>
      <c r="AG6" s="116">
        <f t="shared" si="12"/>
        <v>0</v>
      </c>
      <c r="AH6" s="116">
        <f t="shared" si="13"/>
        <v>0</v>
      </c>
      <c r="AI6" s="116">
        <f t="shared" si="14"/>
        <v>0</v>
      </c>
      <c r="AJ6" s="116">
        <f t="shared" si="15"/>
        <v>0</v>
      </c>
      <c r="AK6" s="116">
        <f t="shared" si="16"/>
        <v>0</v>
      </c>
      <c r="AL6" s="116">
        <f t="shared" si="17"/>
        <v>0</v>
      </c>
      <c r="AM6" s="116">
        <f t="shared" si="18"/>
        <v>0</v>
      </c>
      <c r="AN6" s="116">
        <f t="shared" si="19"/>
        <v>0</v>
      </c>
      <c r="AO6" s="116">
        <f t="shared" si="20"/>
        <v>0</v>
      </c>
      <c r="AP6" s="116">
        <f t="shared" si="21"/>
        <v>0</v>
      </c>
      <c r="AS6" s="116">
        <f t="shared" si="22"/>
        <v>0</v>
      </c>
      <c r="AT6" s="113">
        <v>0</v>
      </c>
      <c r="AU6" s="113">
        <v>0</v>
      </c>
      <c r="AV6" s="113">
        <v>0</v>
      </c>
      <c r="AW6" s="113">
        <v>0</v>
      </c>
      <c r="AX6" s="113">
        <v>0</v>
      </c>
      <c r="AY6" s="115"/>
      <c r="BA6" s="116">
        <f t="shared" si="23"/>
        <v>0</v>
      </c>
      <c r="BB6" s="113">
        <v>0</v>
      </c>
      <c r="BC6" s="113">
        <v>0</v>
      </c>
      <c r="BD6" s="113">
        <v>0</v>
      </c>
      <c r="BE6" s="113">
        <v>0</v>
      </c>
      <c r="BF6" s="113">
        <v>0</v>
      </c>
      <c r="BG6" s="115"/>
      <c r="BI6" s="116">
        <f t="shared" si="24"/>
        <v>0</v>
      </c>
      <c r="BJ6" s="113">
        <v>0</v>
      </c>
      <c r="BK6" s="113">
        <v>0</v>
      </c>
      <c r="BL6" s="113">
        <v>0</v>
      </c>
      <c r="BM6" s="113">
        <v>0</v>
      </c>
      <c r="BN6" s="113">
        <v>0</v>
      </c>
      <c r="BO6" s="115"/>
      <c r="BQ6" s="116">
        <f t="shared" si="25"/>
        <v>0</v>
      </c>
      <c r="BR6" s="113">
        <v>0</v>
      </c>
      <c r="BS6" s="113">
        <v>0</v>
      </c>
      <c r="BT6" s="113">
        <v>0</v>
      </c>
      <c r="BU6" s="113">
        <v>0</v>
      </c>
      <c r="BV6" s="113">
        <v>0</v>
      </c>
      <c r="BW6" s="115"/>
      <c r="BY6" s="116">
        <f t="shared" si="26"/>
        <v>0</v>
      </c>
      <c r="BZ6" s="113">
        <v>0</v>
      </c>
      <c r="CA6" s="113">
        <v>0</v>
      </c>
      <c r="CB6" s="113">
        <v>0</v>
      </c>
      <c r="CC6" s="113">
        <v>0</v>
      </c>
      <c r="CD6" s="113">
        <v>0</v>
      </c>
      <c r="CE6" s="115"/>
      <c r="CG6" s="116">
        <f t="shared" si="27"/>
        <v>0</v>
      </c>
      <c r="CH6" s="113">
        <v>0</v>
      </c>
      <c r="CI6" s="113">
        <v>0</v>
      </c>
      <c r="CJ6" s="113">
        <v>0</v>
      </c>
      <c r="CK6" s="113">
        <v>0</v>
      </c>
      <c r="CL6" s="113">
        <v>0</v>
      </c>
      <c r="CO6" s="116">
        <f t="shared" si="28"/>
        <v>0</v>
      </c>
      <c r="CP6" s="113">
        <v>0</v>
      </c>
      <c r="CQ6" s="113">
        <v>0</v>
      </c>
      <c r="CR6" s="113">
        <v>0</v>
      </c>
      <c r="CS6" s="113">
        <v>0</v>
      </c>
      <c r="CT6" s="113">
        <v>0</v>
      </c>
      <c r="CW6" s="116">
        <f t="shared" si="29"/>
        <v>0</v>
      </c>
      <c r="CX6" s="113">
        <v>0</v>
      </c>
      <c r="CY6" s="113">
        <v>0</v>
      </c>
      <c r="CZ6" s="113">
        <v>0</v>
      </c>
      <c r="DA6" s="113">
        <v>0</v>
      </c>
      <c r="DB6" s="113">
        <v>0</v>
      </c>
      <c r="DE6" s="116">
        <f t="shared" si="30"/>
        <v>0</v>
      </c>
      <c r="DF6" s="113">
        <v>0</v>
      </c>
      <c r="DG6" s="113">
        <v>0</v>
      </c>
      <c r="DH6" s="113">
        <v>0</v>
      </c>
      <c r="DI6" s="113">
        <v>0</v>
      </c>
      <c r="DJ6" s="113">
        <v>0</v>
      </c>
      <c r="DM6" s="116">
        <f t="shared" si="31"/>
        <v>0</v>
      </c>
      <c r="DN6" s="113">
        <v>0</v>
      </c>
      <c r="DO6" s="113">
        <v>0</v>
      </c>
      <c r="DP6" s="113">
        <v>0</v>
      </c>
      <c r="DQ6" s="113">
        <v>0</v>
      </c>
      <c r="DR6" s="113">
        <v>0</v>
      </c>
    </row>
    <row r="7" spans="1:122">
      <c r="A7" s="113" t="s">
        <v>78</v>
      </c>
      <c r="D7" s="113" t="s">
        <v>190</v>
      </c>
      <c r="E7" s="115">
        <f t="shared" si="32"/>
        <v>6</v>
      </c>
      <c r="F7" s="116">
        <f t="shared" si="0"/>
        <v>7.4</v>
      </c>
      <c r="G7" s="116">
        <f t="shared" si="1"/>
        <v>7.4</v>
      </c>
      <c r="H7" s="116" t="str">
        <f t="shared" si="1"/>
        <v/>
      </c>
      <c r="I7" s="116" t="str">
        <f t="shared" si="1"/>
        <v/>
      </c>
      <c r="J7" s="116" t="str">
        <f t="shared" si="1"/>
        <v/>
      </c>
      <c r="K7" s="116" t="str">
        <f t="shared" si="1"/>
        <v/>
      </c>
      <c r="L7" s="116" t="str">
        <f t="shared" si="1"/>
        <v/>
      </c>
      <c r="M7" s="116" t="str">
        <f t="shared" si="1"/>
        <v/>
      </c>
      <c r="N7" s="116" t="str">
        <f t="shared" si="2"/>
        <v/>
      </c>
      <c r="O7" s="116">
        <f t="shared" si="3"/>
        <v>1</v>
      </c>
      <c r="P7" s="116" t="str">
        <f t="shared" si="4"/>
        <v/>
      </c>
      <c r="Q7" s="116" t="str">
        <f t="shared" si="5"/>
        <v/>
      </c>
      <c r="R7" s="116" t="str">
        <f t="shared" si="6"/>
        <v/>
      </c>
      <c r="S7" s="116" t="str">
        <f t="shared" si="7"/>
        <v/>
      </c>
      <c r="T7" s="116" t="str">
        <f t="shared" si="8"/>
        <v/>
      </c>
      <c r="U7" s="116">
        <f t="shared" si="9"/>
        <v>1</v>
      </c>
      <c r="V7" s="113">
        <f t="shared" si="10"/>
        <v>0</v>
      </c>
      <c r="Y7" s="116">
        <f t="shared" si="33"/>
        <v>0.21921832628669954</v>
      </c>
      <c r="Z7" s="122">
        <f t="shared" si="34"/>
        <v>43.843665257339907</v>
      </c>
      <c r="AA7" s="113">
        <f t="shared" si="11"/>
        <v>1.7</v>
      </c>
      <c r="AB7" s="113">
        <f>AA7*飽差!I7</f>
        <v>0.91191647018057576</v>
      </c>
      <c r="AG7" s="116">
        <f t="shared" si="12"/>
        <v>8.6999999999999993</v>
      </c>
      <c r="AH7" s="116">
        <f t="shared" si="13"/>
        <v>7.3</v>
      </c>
      <c r="AI7" s="116">
        <f t="shared" si="14"/>
        <v>7.4</v>
      </c>
      <c r="AJ7" s="116">
        <f t="shared" si="15"/>
        <v>5.8</v>
      </c>
      <c r="AK7" s="116">
        <f t="shared" si="16"/>
        <v>7</v>
      </c>
      <c r="AL7" s="116">
        <f t="shared" si="17"/>
        <v>6.6</v>
      </c>
      <c r="AM7" s="116">
        <f t="shared" si="18"/>
        <v>7.4</v>
      </c>
      <c r="AN7" s="116">
        <f t="shared" si="19"/>
        <v>14.7</v>
      </c>
      <c r="AO7" s="116">
        <f t="shared" si="20"/>
        <v>7.9</v>
      </c>
      <c r="AP7" s="116">
        <f t="shared" si="21"/>
        <v>5.0999999999999996</v>
      </c>
      <c r="AS7" s="116">
        <f t="shared" si="22"/>
        <v>8.6999999999999993</v>
      </c>
      <c r="AT7" s="113">
        <v>38.5</v>
      </c>
      <c r="AU7" s="113">
        <v>0</v>
      </c>
      <c r="AV7" s="113">
        <v>0</v>
      </c>
      <c r="AW7" s="113">
        <v>5</v>
      </c>
      <c r="AX7" s="113">
        <v>0</v>
      </c>
      <c r="AY7" s="115"/>
      <c r="BA7" s="116">
        <f t="shared" si="23"/>
        <v>7.3</v>
      </c>
      <c r="BB7" s="113">
        <v>34</v>
      </c>
      <c r="BC7" s="113">
        <v>0</v>
      </c>
      <c r="BD7" s="113">
        <v>0</v>
      </c>
      <c r="BE7" s="113">
        <v>2.5</v>
      </c>
      <c r="BF7" s="113">
        <v>0</v>
      </c>
      <c r="BG7" s="115"/>
      <c r="BI7" s="116">
        <f t="shared" si="24"/>
        <v>7.4</v>
      </c>
      <c r="BJ7" s="113">
        <v>33.5</v>
      </c>
      <c r="BK7" s="113">
        <v>0</v>
      </c>
      <c r="BL7" s="113">
        <v>0</v>
      </c>
      <c r="BM7" s="113">
        <v>3.5</v>
      </c>
      <c r="BN7" s="113">
        <v>0</v>
      </c>
      <c r="BO7" s="115"/>
      <c r="BQ7" s="116">
        <f t="shared" si="25"/>
        <v>5.8</v>
      </c>
      <c r="BR7" s="113">
        <v>25.5</v>
      </c>
      <c r="BS7" s="113">
        <v>0</v>
      </c>
      <c r="BT7" s="113">
        <v>0</v>
      </c>
      <c r="BU7" s="113">
        <v>3.5</v>
      </c>
      <c r="BV7" s="113">
        <v>0</v>
      </c>
      <c r="BW7" s="115"/>
      <c r="BY7" s="116">
        <f t="shared" si="26"/>
        <v>7</v>
      </c>
      <c r="BZ7" s="113">
        <v>29</v>
      </c>
      <c r="CA7" s="113">
        <v>0</v>
      </c>
      <c r="CB7" s="113">
        <v>0</v>
      </c>
      <c r="CC7" s="113">
        <v>6</v>
      </c>
      <c r="CD7" s="113">
        <v>0</v>
      </c>
      <c r="CE7" s="115"/>
      <c r="CG7" s="116">
        <f t="shared" si="27"/>
        <v>6.6</v>
      </c>
      <c r="CH7" s="113">
        <v>27</v>
      </c>
      <c r="CI7" s="113">
        <v>0</v>
      </c>
      <c r="CJ7" s="113">
        <v>0</v>
      </c>
      <c r="CK7" s="113">
        <v>6</v>
      </c>
      <c r="CL7" s="113">
        <v>0</v>
      </c>
      <c r="CO7" s="116">
        <f t="shared" si="28"/>
        <v>7.4</v>
      </c>
      <c r="CP7" s="113">
        <v>34</v>
      </c>
      <c r="CQ7" s="113">
        <v>0</v>
      </c>
      <c r="CR7" s="113">
        <v>0</v>
      </c>
      <c r="CS7" s="113">
        <v>3</v>
      </c>
      <c r="CT7" s="113">
        <v>0</v>
      </c>
      <c r="CW7" s="116">
        <f t="shared" si="29"/>
        <v>14.7</v>
      </c>
      <c r="CX7" s="113">
        <v>71</v>
      </c>
      <c r="CY7" s="113">
        <v>0</v>
      </c>
      <c r="CZ7" s="113">
        <v>0</v>
      </c>
      <c r="DA7" s="113">
        <v>2.5</v>
      </c>
      <c r="DB7" s="113">
        <v>0</v>
      </c>
      <c r="DE7" s="116">
        <f t="shared" si="30"/>
        <v>7.9</v>
      </c>
      <c r="DF7" s="113">
        <v>37.5</v>
      </c>
      <c r="DG7" s="113">
        <v>0</v>
      </c>
      <c r="DH7" s="113">
        <v>0</v>
      </c>
      <c r="DI7" s="113">
        <v>2</v>
      </c>
      <c r="DJ7" s="113">
        <v>0</v>
      </c>
      <c r="DM7" s="116">
        <f t="shared" si="31"/>
        <v>5.0999999999999996</v>
      </c>
      <c r="DN7" s="113">
        <v>20.5</v>
      </c>
      <c r="DO7" s="113">
        <v>0</v>
      </c>
      <c r="DP7" s="113">
        <v>0</v>
      </c>
      <c r="DQ7" s="113">
        <v>5</v>
      </c>
      <c r="DR7" s="113">
        <v>0</v>
      </c>
    </row>
    <row r="8" spans="1:122">
      <c r="A8" s="113" t="s">
        <v>85</v>
      </c>
      <c r="D8" s="113" t="s">
        <v>190</v>
      </c>
      <c r="E8" s="115">
        <f t="shared" si="32"/>
        <v>7</v>
      </c>
      <c r="F8" s="116">
        <f t="shared" si="0"/>
        <v>0</v>
      </c>
      <c r="G8" s="116" t="str">
        <f t="shared" si="1"/>
        <v/>
      </c>
      <c r="H8" s="116" t="str">
        <f t="shared" si="1"/>
        <v/>
      </c>
      <c r="I8" s="116" t="str">
        <f t="shared" si="1"/>
        <v/>
      </c>
      <c r="J8" s="116" t="str">
        <f t="shared" si="1"/>
        <v/>
      </c>
      <c r="K8" s="116" t="str">
        <f t="shared" si="1"/>
        <v/>
      </c>
      <c r="L8" s="116" t="str">
        <f t="shared" si="1"/>
        <v/>
      </c>
      <c r="M8" s="116" t="str">
        <f t="shared" si="1"/>
        <v/>
      </c>
      <c r="N8" s="116">
        <f t="shared" si="2"/>
        <v>0</v>
      </c>
      <c r="O8" s="116" t="str">
        <f t="shared" si="3"/>
        <v/>
      </c>
      <c r="P8" s="116" t="str">
        <f t="shared" si="4"/>
        <v/>
      </c>
      <c r="Q8" s="116" t="str">
        <f t="shared" si="5"/>
        <v/>
      </c>
      <c r="R8" s="116" t="str">
        <f t="shared" si="6"/>
        <v/>
      </c>
      <c r="S8" s="116" t="str">
        <f t="shared" si="7"/>
        <v/>
      </c>
      <c r="T8" s="116" t="str">
        <f t="shared" si="8"/>
        <v/>
      </c>
      <c r="U8" s="116">
        <f t="shared" si="9"/>
        <v>0</v>
      </c>
      <c r="V8" s="113">
        <f t="shared" si="10"/>
        <v>0</v>
      </c>
      <c r="Y8" s="116">
        <f t="shared" si="33"/>
        <v>0.21325293063179326</v>
      </c>
      <c r="Z8" s="122">
        <f t="shared" si="34"/>
        <v>42.650586126358654</v>
      </c>
      <c r="AA8" s="113">
        <f t="shared" si="11"/>
        <v>1.7</v>
      </c>
      <c r="AB8" s="113">
        <f>AA8*飽差!I8</f>
        <v>1.1930791309812543</v>
      </c>
      <c r="AG8" s="116">
        <f t="shared" si="12"/>
        <v>0</v>
      </c>
      <c r="AH8" s="116">
        <f t="shared" si="13"/>
        <v>0</v>
      </c>
      <c r="AI8" s="116">
        <f t="shared" si="14"/>
        <v>0</v>
      </c>
      <c r="AJ8" s="116">
        <f t="shared" si="15"/>
        <v>0</v>
      </c>
      <c r="AK8" s="116">
        <f t="shared" si="16"/>
        <v>0</v>
      </c>
      <c r="AL8" s="116">
        <f t="shared" si="17"/>
        <v>0</v>
      </c>
      <c r="AM8" s="116">
        <f t="shared" si="18"/>
        <v>0</v>
      </c>
      <c r="AN8" s="116">
        <f t="shared" si="19"/>
        <v>0</v>
      </c>
      <c r="AO8" s="116">
        <f t="shared" si="20"/>
        <v>0</v>
      </c>
      <c r="AP8" s="116">
        <f t="shared" si="21"/>
        <v>0</v>
      </c>
      <c r="AS8" s="116">
        <f t="shared" si="22"/>
        <v>0</v>
      </c>
      <c r="AT8" s="113">
        <v>0</v>
      </c>
      <c r="AU8" s="113">
        <v>0</v>
      </c>
      <c r="AV8" s="113">
        <v>0</v>
      </c>
      <c r="AW8" s="113">
        <v>0</v>
      </c>
      <c r="AX8" s="113">
        <v>0</v>
      </c>
      <c r="AY8" s="115"/>
      <c r="BA8" s="116">
        <f t="shared" si="23"/>
        <v>0</v>
      </c>
      <c r="BB8" s="113">
        <v>0</v>
      </c>
      <c r="BC8" s="113">
        <v>0</v>
      </c>
      <c r="BD8" s="113">
        <v>0</v>
      </c>
      <c r="BE8" s="113">
        <v>0</v>
      </c>
      <c r="BF8" s="113">
        <v>0</v>
      </c>
      <c r="BG8" s="115"/>
      <c r="BI8" s="116">
        <f t="shared" si="24"/>
        <v>0</v>
      </c>
      <c r="BJ8" s="113">
        <v>0</v>
      </c>
      <c r="BK8" s="113">
        <v>0</v>
      </c>
      <c r="BL8" s="113">
        <v>0</v>
      </c>
      <c r="BM8" s="113">
        <v>0</v>
      </c>
      <c r="BN8" s="113">
        <v>0</v>
      </c>
      <c r="BO8" s="115"/>
      <c r="BQ8" s="116">
        <f t="shared" si="25"/>
        <v>0</v>
      </c>
      <c r="BR8" s="113">
        <v>0</v>
      </c>
      <c r="BS8" s="113">
        <v>0</v>
      </c>
      <c r="BT8" s="113">
        <v>0</v>
      </c>
      <c r="BU8" s="113">
        <v>0</v>
      </c>
      <c r="BV8" s="113">
        <v>0</v>
      </c>
      <c r="BW8" s="115"/>
      <c r="BY8" s="116">
        <f t="shared" si="26"/>
        <v>0</v>
      </c>
      <c r="BZ8" s="113">
        <v>0</v>
      </c>
      <c r="CA8" s="113">
        <v>0</v>
      </c>
      <c r="CB8" s="113">
        <v>0</v>
      </c>
      <c r="CC8" s="113">
        <v>0</v>
      </c>
      <c r="CD8" s="113">
        <v>0</v>
      </c>
      <c r="CE8" s="115"/>
      <c r="CG8" s="116">
        <f t="shared" si="27"/>
        <v>0</v>
      </c>
      <c r="CH8" s="113">
        <v>0</v>
      </c>
      <c r="CI8" s="113">
        <v>0</v>
      </c>
      <c r="CJ8" s="113">
        <v>0</v>
      </c>
      <c r="CK8" s="113">
        <v>0</v>
      </c>
      <c r="CL8" s="113">
        <v>0</v>
      </c>
      <c r="CO8" s="116">
        <f t="shared" si="28"/>
        <v>0</v>
      </c>
      <c r="CP8" s="113">
        <v>0</v>
      </c>
      <c r="CQ8" s="113">
        <v>0</v>
      </c>
      <c r="CR8" s="113">
        <v>0</v>
      </c>
      <c r="CS8" s="113">
        <v>0</v>
      </c>
      <c r="CT8" s="113">
        <v>0</v>
      </c>
      <c r="CW8" s="116">
        <f t="shared" si="29"/>
        <v>0</v>
      </c>
      <c r="CX8" s="113">
        <v>0</v>
      </c>
      <c r="CY8" s="113">
        <v>0</v>
      </c>
      <c r="CZ8" s="113">
        <v>0</v>
      </c>
      <c r="DA8" s="113">
        <v>0</v>
      </c>
      <c r="DB8" s="113">
        <v>0</v>
      </c>
      <c r="DE8" s="116">
        <f t="shared" si="30"/>
        <v>0</v>
      </c>
      <c r="DF8" s="113">
        <v>0</v>
      </c>
      <c r="DG8" s="113">
        <v>0</v>
      </c>
      <c r="DH8" s="113">
        <v>0</v>
      </c>
      <c r="DI8" s="113">
        <v>0</v>
      </c>
      <c r="DJ8" s="113">
        <v>0</v>
      </c>
      <c r="DM8" s="116">
        <f t="shared" si="31"/>
        <v>0</v>
      </c>
      <c r="DN8" s="113">
        <v>0</v>
      </c>
      <c r="DO8" s="113">
        <v>0</v>
      </c>
      <c r="DP8" s="113">
        <v>0</v>
      </c>
      <c r="DQ8" s="113">
        <v>0</v>
      </c>
      <c r="DR8" s="113">
        <v>0</v>
      </c>
    </row>
    <row r="9" spans="1:122">
      <c r="A9" s="113" t="s">
        <v>90</v>
      </c>
      <c r="D9" s="113" t="s">
        <v>190</v>
      </c>
      <c r="E9" s="115">
        <f t="shared" si="32"/>
        <v>8</v>
      </c>
      <c r="F9" s="116">
        <f t="shared" si="0"/>
        <v>0</v>
      </c>
      <c r="G9" s="116" t="str">
        <f t="shared" si="1"/>
        <v/>
      </c>
      <c r="H9" s="116" t="str">
        <f t="shared" si="1"/>
        <v/>
      </c>
      <c r="I9" s="116" t="str">
        <f t="shared" si="1"/>
        <v/>
      </c>
      <c r="J9" s="116" t="str">
        <f t="shared" si="1"/>
        <v/>
      </c>
      <c r="K9" s="116" t="str">
        <f t="shared" si="1"/>
        <v/>
      </c>
      <c r="L9" s="116" t="str">
        <f t="shared" si="1"/>
        <v/>
      </c>
      <c r="M9" s="116" t="str">
        <f t="shared" si="1"/>
        <v/>
      </c>
      <c r="N9" s="116">
        <f t="shared" si="2"/>
        <v>0</v>
      </c>
      <c r="O9" s="116" t="str">
        <f t="shared" si="3"/>
        <v/>
      </c>
      <c r="P9" s="116" t="str">
        <f t="shared" si="4"/>
        <v/>
      </c>
      <c r="Q9" s="116" t="str">
        <f t="shared" si="5"/>
        <v/>
      </c>
      <c r="R9" s="116" t="str">
        <f t="shared" si="6"/>
        <v/>
      </c>
      <c r="S9" s="116" t="str">
        <f t="shared" si="7"/>
        <v/>
      </c>
      <c r="T9" s="116" t="str">
        <f t="shared" si="8"/>
        <v/>
      </c>
      <c r="U9" s="116">
        <f t="shared" si="9"/>
        <v>0</v>
      </c>
      <c r="V9" s="113">
        <f t="shared" si="10"/>
        <v>0</v>
      </c>
      <c r="Y9" s="116">
        <f t="shared" si="33"/>
        <v>0.2082091236039961</v>
      </c>
      <c r="Z9" s="122">
        <f t="shared" si="34"/>
        <v>41.641824720799221</v>
      </c>
      <c r="AA9" s="113">
        <f t="shared" si="11"/>
        <v>1.7</v>
      </c>
      <c r="AB9" s="113">
        <f>AA9*飽差!I9</f>
        <v>1.0087614055594303</v>
      </c>
      <c r="AG9" s="116">
        <f t="shared" si="12"/>
        <v>0</v>
      </c>
      <c r="AH9" s="116">
        <f t="shared" si="13"/>
        <v>0</v>
      </c>
      <c r="AI9" s="116">
        <f t="shared" si="14"/>
        <v>0</v>
      </c>
      <c r="AJ9" s="116">
        <f t="shared" si="15"/>
        <v>0</v>
      </c>
      <c r="AK9" s="116">
        <f t="shared" si="16"/>
        <v>0</v>
      </c>
      <c r="AL9" s="116">
        <f t="shared" si="17"/>
        <v>0</v>
      </c>
      <c r="AM9" s="116">
        <f t="shared" si="18"/>
        <v>0</v>
      </c>
      <c r="AN9" s="116">
        <f t="shared" si="19"/>
        <v>0</v>
      </c>
      <c r="AO9" s="116">
        <f t="shared" si="20"/>
        <v>0</v>
      </c>
      <c r="AP9" s="116">
        <f t="shared" si="21"/>
        <v>0</v>
      </c>
      <c r="AS9" s="116">
        <f t="shared" si="22"/>
        <v>0</v>
      </c>
      <c r="AT9" s="113">
        <v>0</v>
      </c>
      <c r="AU9" s="113">
        <v>0</v>
      </c>
      <c r="AV9" s="113">
        <v>0</v>
      </c>
      <c r="AW9" s="113">
        <v>0</v>
      </c>
      <c r="AX9" s="113">
        <v>0</v>
      </c>
      <c r="AY9" s="115"/>
      <c r="BA9" s="116">
        <f t="shared" si="23"/>
        <v>0</v>
      </c>
      <c r="BB9" s="113">
        <v>0</v>
      </c>
      <c r="BC9" s="113">
        <v>0</v>
      </c>
      <c r="BD9" s="113">
        <v>0</v>
      </c>
      <c r="BE9" s="113">
        <v>0</v>
      </c>
      <c r="BF9" s="113">
        <v>0</v>
      </c>
      <c r="BG9" s="115"/>
      <c r="BI9" s="116">
        <f t="shared" si="24"/>
        <v>0</v>
      </c>
      <c r="BJ9" s="113">
        <v>0</v>
      </c>
      <c r="BK9" s="113">
        <v>0</v>
      </c>
      <c r="BL9" s="113">
        <v>0</v>
      </c>
      <c r="BM9" s="113">
        <v>0</v>
      </c>
      <c r="BN9" s="113">
        <v>0</v>
      </c>
      <c r="BO9" s="115"/>
      <c r="BQ9" s="116">
        <f t="shared" si="25"/>
        <v>0</v>
      </c>
      <c r="BR9" s="113">
        <v>0</v>
      </c>
      <c r="BS9" s="113">
        <v>0</v>
      </c>
      <c r="BT9" s="113">
        <v>0</v>
      </c>
      <c r="BU9" s="113">
        <v>0</v>
      </c>
      <c r="BV9" s="113">
        <v>0</v>
      </c>
      <c r="BW9" s="115"/>
      <c r="BY9" s="116">
        <f t="shared" si="26"/>
        <v>0</v>
      </c>
      <c r="BZ9" s="113">
        <v>0</v>
      </c>
      <c r="CA9" s="113">
        <v>0</v>
      </c>
      <c r="CB9" s="113">
        <v>0</v>
      </c>
      <c r="CC9" s="113">
        <v>0</v>
      </c>
      <c r="CD9" s="113">
        <v>0</v>
      </c>
      <c r="CE9" s="115"/>
      <c r="CG9" s="116">
        <f t="shared" si="27"/>
        <v>0</v>
      </c>
      <c r="CH9" s="113">
        <v>0</v>
      </c>
      <c r="CI9" s="113">
        <v>0</v>
      </c>
      <c r="CJ9" s="113">
        <v>0</v>
      </c>
      <c r="CK9" s="113">
        <v>0</v>
      </c>
      <c r="CL9" s="113">
        <v>0</v>
      </c>
      <c r="CO9" s="116">
        <f t="shared" si="28"/>
        <v>0</v>
      </c>
      <c r="CP9" s="113">
        <v>0</v>
      </c>
      <c r="CQ9" s="113">
        <v>0</v>
      </c>
      <c r="CR9" s="113">
        <v>0</v>
      </c>
      <c r="CS9" s="113">
        <v>0</v>
      </c>
      <c r="CT9" s="113">
        <v>0</v>
      </c>
      <c r="CW9" s="116">
        <f t="shared" si="29"/>
        <v>0</v>
      </c>
      <c r="CX9" s="113">
        <v>0</v>
      </c>
      <c r="CY9" s="113">
        <v>0</v>
      </c>
      <c r="CZ9" s="113">
        <v>0</v>
      </c>
      <c r="DA9" s="113">
        <v>0</v>
      </c>
      <c r="DB9" s="113">
        <v>0</v>
      </c>
      <c r="DE9" s="116">
        <f t="shared" si="30"/>
        <v>0</v>
      </c>
      <c r="DF9" s="113">
        <v>0</v>
      </c>
      <c r="DG9" s="113">
        <v>0</v>
      </c>
      <c r="DH9" s="113">
        <v>0</v>
      </c>
      <c r="DI9" s="113">
        <v>0</v>
      </c>
      <c r="DJ9" s="113">
        <v>0</v>
      </c>
      <c r="DM9" s="116">
        <f t="shared" si="31"/>
        <v>0</v>
      </c>
      <c r="DN9" s="113">
        <v>0</v>
      </c>
      <c r="DO9" s="113">
        <v>0</v>
      </c>
      <c r="DP9" s="113">
        <v>0</v>
      </c>
      <c r="DQ9" s="113">
        <v>0</v>
      </c>
      <c r="DR9" s="113">
        <v>0</v>
      </c>
    </row>
    <row r="10" spans="1:122">
      <c r="A10" s="113" t="s">
        <v>91</v>
      </c>
      <c r="D10" s="113" t="s">
        <v>190</v>
      </c>
      <c r="E10" s="115">
        <f t="shared" si="32"/>
        <v>9</v>
      </c>
      <c r="F10" s="116">
        <f t="shared" si="0"/>
        <v>0</v>
      </c>
      <c r="G10" s="116" t="str">
        <f t="shared" si="1"/>
        <v/>
      </c>
      <c r="H10" s="116" t="str">
        <f t="shared" si="1"/>
        <v/>
      </c>
      <c r="I10" s="116" t="str">
        <f t="shared" si="1"/>
        <v/>
      </c>
      <c r="J10" s="116" t="str">
        <f t="shared" si="1"/>
        <v/>
      </c>
      <c r="K10" s="116" t="str">
        <f t="shared" si="1"/>
        <v/>
      </c>
      <c r="L10" s="116" t="str">
        <f t="shared" si="1"/>
        <v/>
      </c>
      <c r="M10" s="116" t="str">
        <f t="shared" si="1"/>
        <v/>
      </c>
      <c r="N10" s="116">
        <f t="shared" si="2"/>
        <v>0</v>
      </c>
      <c r="O10" s="116" t="str">
        <f t="shared" si="3"/>
        <v/>
      </c>
      <c r="P10" s="116" t="str">
        <f t="shared" si="4"/>
        <v/>
      </c>
      <c r="Q10" s="116" t="str">
        <f t="shared" si="5"/>
        <v/>
      </c>
      <c r="R10" s="116" t="str">
        <f t="shared" si="6"/>
        <v/>
      </c>
      <c r="S10" s="116" t="str">
        <f t="shared" si="7"/>
        <v/>
      </c>
      <c r="T10" s="116" t="str">
        <f t="shared" si="8"/>
        <v/>
      </c>
      <c r="U10" s="116">
        <f t="shared" si="9"/>
        <v>0</v>
      </c>
      <c r="V10" s="113">
        <f t="shared" si="10"/>
        <v>0</v>
      </c>
      <c r="Y10" s="116">
        <f t="shared" si="33"/>
        <v>0.20241236050131267</v>
      </c>
      <c r="Z10" s="122">
        <f t="shared" si="34"/>
        <v>40.482472100262534</v>
      </c>
      <c r="AA10" s="113">
        <f t="shared" si="11"/>
        <v>1.7</v>
      </c>
      <c r="AB10" s="113">
        <f>AA10*飽差!I10</f>
        <v>1.1593526205366862</v>
      </c>
      <c r="AG10" s="116">
        <f t="shared" si="12"/>
        <v>0</v>
      </c>
      <c r="AH10" s="116">
        <f t="shared" si="13"/>
        <v>0</v>
      </c>
      <c r="AI10" s="116">
        <f t="shared" si="14"/>
        <v>0</v>
      </c>
      <c r="AJ10" s="116">
        <f t="shared" si="15"/>
        <v>0</v>
      </c>
      <c r="AK10" s="116">
        <f t="shared" si="16"/>
        <v>0</v>
      </c>
      <c r="AL10" s="116">
        <f t="shared" si="17"/>
        <v>0</v>
      </c>
      <c r="AM10" s="116">
        <f t="shared" si="18"/>
        <v>0</v>
      </c>
      <c r="AN10" s="116">
        <f t="shared" si="19"/>
        <v>0</v>
      </c>
      <c r="AO10" s="116">
        <f t="shared" si="20"/>
        <v>0</v>
      </c>
      <c r="AP10" s="116">
        <f t="shared" si="21"/>
        <v>0</v>
      </c>
      <c r="AS10" s="116">
        <f t="shared" si="22"/>
        <v>0</v>
      </c>
      <c r="AT10" s="113">
        <v>0</v>
      </c>
      <c r="AU10" s="113">
        <v>0</v>
      </c>
      <c r="AV10" s="113">
        <v>0</v>
      </c>
      <c r="AW10" s="113">
        <v>0</v>
      </c>
      <c r="AX10" s="113">
        <v>0</v>
      </c>
      <c r="AY10" s="115"/>
      <c r="BA10" s="116">
        <f t="shared" si="23"/>
        <v>0</v>
      </c>
      <c r="BB10" s="113">
        <v>0</v>
      </c>
      <c r="BC10" s="113">
        <v>0</v>
      </c>
      <c r="BD10" s="113">
        <v>0</v>
      </c>
      <c r="BE10" s="113">
        <v>0</v>
      </c>
      <c r="BF10" s="113">
        <v>0</v>
      </c>
      <c r="BG10" s="115"/>
      <c r="BI10" s="116">
        <f t="shared" si="24"/>
        <v>0</v>
      </c>
      <c r="BJ10" s="113">
        <v>0</v>
      </c>
      <c r="BK10" s="113">
        <v>0</v>
      </c>
      <c r="BL10" s="113">
        <v>0</v>
      </c>
      <c r="BM10" s="113">
        <v>0</v>
      </c>
      <c r="BN10" s="113">
        <v>0</v>
      </c>
      <c r="BO10" s="115"/>
      <c r="BQ10" s="116">
        <f t="shared" si="25"/>
        <v>0</v>
      </c>
      <c r="BR10" s="113">
        <v>0</v>
      </c>
      <c r="BS10" s="113">
        <v>0</v>
      </c>
      <c r="BT10" s="113">
        <v>0</v>
      </c>
      <c r="BU10" s="113">
        <v>0</v>
      </c>
      <c r="BV10" s="113">
        <v>0</v>
      </c>
      <c r="BW10" s="115"/>
      <c r="BY10" s="116">
        <f t="shared" si="26"/>
        <v>0</v>
      </c>
      <c r="BZ10" s="113">
        <v>0</v>
      </c>
      <c r="CA10" s="113">
        <v>0</v>
      </c>
      <c r="CB10" s="113">
        <v>0</v>
      </c>
      <c r="CC10" s="113">
        <v>0</v>
      </c>
      <c r="CD10" s="113">
        <v>0</v>
      </c>
      <c r="CE10" s="115"/>
      <c r="CG10" s="116">
        <f t="shared" si="27"/>
        <v>0</v>
      </c>
      <c r="CH10" s="113">
        <v>0</v>
      </c>
      <c r="CI10" s="113">
        <v>0</v>
      </c>
      <c r="CJ10" s="113">
        <v>0</v>
      </c>
      <c r="CK10" s="113">
        <v>0</v>
      </c>
      <c r="CL10" s="113">
        <v>0</v>
      </c>
      <c r="CO10" s="116">
        <f t="shared" si="28"/>
        <v>0</v>
      </c>
      <c r="CP10" s="113">
        <v>0</v>
      </c>
      <c r="CQ10" s="113">
        <v>0</v>
      </c>
      <c r="CR10" s="113">
        <v>0</v>
      </c>
      <c r="CS10" s="113">
        <v>0</v>
      </c>
      <c r="CT10" s="113">
        <v>0</v>
      </c>
      <c r="CW10" s="116">
        <f t="shared" si="29"/>
        <v>0</v>
      </c>
      <c r="CX10" s="113">
        <v>0</v>
      </c>
      <c r="CY10" s="113">
        <v>0</v>
      </c>
      <c r="CZ10" s="113">
        <v>0</v>
      </c>
      <c r="DA10" s="113">
        <v>0</v>
      </c>
      <c r="DB10" s="113">
        <v>0</v>
      </c>
      <c r="DE10" s="116">
        <f t="shared" si="30"/>
        <v>0</v>
      </c>
      <c r="DF10" s="113">
        <v>0</v>
      </c>
      <c r="DG10" s="113">
        <v>0</v>
      </c>
      <c r="DH10" s="113">
        <v>0</v>
      </c>
      <c r="DI10" s="113">
        <v>0</v>
      </c>
      <c r="DJ10" s="113">
        <v>0</v>
      </c>
      <c r="DM10" s="116">
        <f t="shared" si="31"/>
        <v>0</v>
      </c>
      <c r="DN10" s="113">
        <v>0</v>
      </c>
      <c r="DO10" s="113">
        <v>0</v>
      </c>
      <c r="DP10" s="113">
        <v>0</v>
      </c>
      <c r="DQ10" s="113">
        <v>0</v>
      </c>
      <c r="DR10" s="113">
        <v>0</v>
      </c>
    </row>
    <row r="11" spans="1:122">
      <c r="A11" s="113" t="s">
        <v>92</v>
      </c>
      <c r="D11" s="113" t="s">
        <v>190</v>
      </c>
      <c r="E11" s="115">
        <f t="shared" si="32"/>
        <v>10</v>
      </c>
      <c r="F11" s="116">
        <f t="shared" si="0"/>
        <v>0</v>
      </c>
      <c r="G11" s="116" t="str">
        <f t="shared" si="1"/>
        <v/>
      </c>
      <c r="H11" s="116" t="str">
        <f t="shared" si="1"/>
        <v/>
      </c>
      <c r="I11" s="116" t="str">
        <f t="shared" si="1"/>
        <v/>
      </c>
      <c r="J11" s="116" t="str">
        <f t="shared" si="1"/>
        <v/>
      </c>
      <c r="K11" s="116" t="str">
        <f t="shared" si="1"/>
        <v/>
      </c>
      <c r="L11" s="116" t="str">
        <f t="shared" si="1"/>
        <v/>
      </c>
      <c r="M11" s="116" t="str">
        <f t="shared" si="1"/>
        <v/>
      </c>
      <c r="N11" s="116">
        <f t="shared" si="2"/>
        <v>0</v>
      </c>
      <c r="O11" s="116" t="str">
        <f t="shared" si="3"/>
        <v/>
      </c>
      <c r="P11" s="116" t="str">
        <f t="shared" si="4"/>
        <v/>
      </c>
      <c r="Q11" s="116" t="str">
        <f t="shared" si="5"/>
        <v/>
      </c>
      <c r="R11" s="116" t="str">
        <f t="shared" si="6"/>
        <v/>
      </c>
      <c r="S11" s="116" t="str">
        <f t="shared" si="7"/>
        <v/>
      </c>
      <c r="T11" s="116" t="str">
        <f t="shared" si="8"/>
        <v/>
      </c>
      <c r="U11" s="116">
        <f t="shared" si="9"/>
        <v>0</v>
      </c>
      <c r="V11" s="113">
        <f t="shared" si="10"/>
        <v>0</v>
      </c>
      <c r="Y11" s="116">
        <f t="shared" si="33"/>
        <v>0.19571739092023691</v>
      </c>
      <c r="Z11" s="122">
        <f t="shared" si="34"/>
        <v>39.143478184047382</v>
      </c>
      <c r="AA11" s="113">
        <f t="shared" si="11"/>
        <v>1.7</v>
      </c>
      <c r="AB11" s="113">
        <f>AA11*飽差!I11</f>
        <v>1.3389939162151536</v>
      </c>
      <c r="AG11" s="116">
        <f t="shared" si="12"/>
        <v>0</v>
      </c>
      <c r="AH11" s="116">
        <f t="shared" si="13"/>
        <v>0</v>
      </c>
      <c r="AI11" s="116">
        <f t="shared" si="14"/>
        <v>0</v>
      </c>
      <c r="AJ11" s="116">
        <f t="shared" si="15"/>
        <v>0</v>
      </c>
      <c r="AK11" s="116">
        <f t="shared" si="16"/>
        <v>0</v>
      </c>
      <c r="AL11" s="116">
        <f t="shared" si="17"/>
        <v>0</v>
      </c>
      <c r="AM11" s="116">
        <f t="shared" si="18"/>
        <v>0</v>
      </c>
      <c r="AN11" s="116">
        <f t="shared" si="19"/>
        <v>0</v>
      </c>
      <c r="AO11" s="116">
        <f t="shared" si="20"/>
        <v>0</v>
      </c>
      <c r="AP11" s="116">
        <f t="shared" si="21"/>
        <v>0</v>
      </c>
      <c r="AS11" s="116">
        <f t="shared" si="22"/>
        <v>0</v>
      </c>
      <c r="AT11" s="113">
        <v>0</v>
      </c>
      <c r="AU11" s="113">
        <v>0</v>
      </c>
      <c r="AV11" s="113">
        <v>0</v>
      </c>
      <c r="AW11" s="113">
        <v>0</v>
      </c>
      <c r="AX11" s="113">
        <v>0</v>
      </c>
      <c r="AY11" s="115"/>
      <c r="BA11" s="116">
        <f t="shared" si="23"/>
        <v>0</v>
      </c>
      <c r="BB11" s="113">
        <v>0</v>
      </c>
      <c r="BC11" s="113">
        <v>0</v>
      </c>
      <c r="BD11" s="113">
        <v>0</v>
      </c>
      <c r="BE11" s="113">
        <v>0</v>
      </c>
      <c r="BF11" s="113">
        <v>0</v>
      </c>
      <c r="BG11" s="115"/>
      <c r="BI11" s="116">
        <f t="shared" si="24"/>
        <v>0</v>
      </c>
      <c r="BJ11" s="113">
        <v>0</v>
      </c>
      <c r="BK11" s="113">
        <v>0</v>
      </c>
      <c r="BL11" s="113">
        <v>0</v>
      </c>
      <c r="BM11" s="113">
        <v>0</v>
      </c>
      <c r="BN11" s="113">
        <v>0</v>
      </c>
      <c r="BO11" s="115"/>
      <c r="BQ11" s="116">
        <f t="shared" si="25"/>
        <v>0</v>
      </c>
      <c r="BR11" s="113">
        <v>0</v>
      </c>
      <c r="BS11" s="113">
        <v>0</v>
      </c>
      <c r="BT11" s="113">
        <v>0</v>
      </c>
      <c r="BU11" s="113">
        <v>0</v>
      </c>
      <c r="BV11" s="113">
        <v>0</v>
      </c>
      <c r="BW11" s="115"/>
      <c r="BY11" s="116">
        <f t="shared" si="26"/>
        <v>0</v>
      </c>
      <c r="BZ11" s="113">
        <v>0</v>
      </c>
      <c r="CA11" s="113">
        <v>0</v>
      </c>
      <c r="CB11" s="113">
        <v>0</v>
      </c>
      <c r="CC11" s="113">
        <v>0</v>
      </c>
      <c r="CD11" s="113">
        <v>0</v>
      </c>
      <c r="CE11" s="115"/>
      <c r="CG11" s="116">
        <f t="shared" si="27"/>
        <v>0</v>
      </c>
      <c r="CH11" s="113">
        <v>0</v>
      </c>
      <c r="CI11" s="113">
        <v>0</v>
      </c>
      <c r="CJ11" s="113">
        <v>0</v>
      </c>
      <c r="CK11" s="113">
        <v>0</v>
      </c>
      <c r="CL11" s="113">
        <v>0</v>
      </c>
      <c r="CO11" s="116">
        <f t="shared" si="28"/>
        <v>0</v>
      </c>
      <c r="CP11" s="113">
        <v>0</v>
      </c>
      <c r="CQ11" s="113">
        <v>0</v>
      </c>
      <c r="CR11" s="113">
        <v>0</v>
      </c>
      <c r="CS11" s="113">
        <v>0</v>
      </c>
      <c r="CT11" s="113">
        <v>0</v>
      </c>
      <c r="CW11" s="116">
        <f t="shared" si="29"/>
        <v>0</v>
      </c>
      <c r="CX11" s="113">
        <v>0</v>
      </c>
      <c r="CY11" s="113">
        <v>0</v>
      </c>
      <c r="CZ11" s="113">
        <v>0</v>
      </c>
      <c r="DA11" s="113">
        <v>0</v>
      </c>
      <c r="DB11" s="113">
        <v>0</v>
      </c>
      <c r="DE11" s="116">
        <f t="shared" si="30"/>
        <v>0</v>
      </c>
      <c r="DF11" s="113">
        <v>0</v>
      </c>
      <c r="DG11" s="113">
        <v>0</v>
      </c>
      <c r="DH11" s="113">
        <v>0</v>
      </c>
      <c r="DI11" s="113">
        <v>0</v>
      </c>
      <c r="DJ11" s="113">
        <v>0</v>
      </c>
      <c r="DM11" s="116">
        <f t="shared" si="31"/>
        <v>0</v>
      </c>
      <c r="DN11" s="113">
        <v>0</v>
      </c>
      <c r="DO11" s="113">
        <v>0</v>
      </c>
      <c r="DP11" s="113">
        <v>0</v>
      </c>
      <c r="DQ11" s="113">
        <v>0</v>
      </c>
      <c r="DR11" s="113">
        <v>0</v>
      </c>
    </row>
    <row r="12" spans="1:122">
      <c r="D12" s="113" t="s">
        <v>190</v>
      </c>
      <c r="E12" s="115">
        <f t="shared" si="32"/>
        <v>11</v>
      </c>
      <c r="F12" s="116">
        <f t="shared" si="0"/>
        <v>1.8</v>
      </c>
      <c r="G12" s="116">
        <f t="shared" si="1"/>
        <v>1.8</v>
      </c>
      <c r="H12" s="116" t="str">
        <f t="shared" si="1"/>
        <v/>
      </c>
      <c r="I12" s="116" t="str">
        <f t="shared" si="1"/>
        <v/>
      </c>
      <c r="J12" s="116" t="str">
        <f t="shared" si="1"/>
        <v/>
      </c>
      <c r="K12" s="116" t="str">
        <f t="shared" si="1"/>
        <v/>
      </c>
      <c r="L12" s="116" t="str">
        <f t="shared" si="1"/>
        <v/>
      </c>
      <c r="M12" s="116" t="str">
        <f t="shared" si="1"/>
        <v/>
      </c>
      <c r="N12" s="116" t="str">
        <f t="shared" si="2"/>
        <v/>
      </c>
      <c r="O12" s="116">
        <f t="shared" si="3"/>
        <v>1</v>
      </c>
      <c r="P12" s="116" t="str">
        <f t="shared" si="4"/>
        <v/>
      </c>
      <c r="Q12" s="116" t="str">
        <f t="shared" si="5"/>
        <v/>
      </c>
      <c r="R12" s="116" t="str">
        <f t="shared" si="6"/>
        <v/>
      </c>
      <c r="S12" s="116" t="str">
        <f t="shared" si="7"/>
        <v/>
      </c>
      <c r="T12" s="116" t="str">
        <f t="shared" si="8"/>
        <v/>
      </c>
      <c r="U12" s="116">
        <f t="shared" si="9"/>
        <v>1</v>
      </c>
      <c r="V12" s="113">
        <f t="shared" si="10"/>
        <v>0</v>
      </c>
      <c r="Y12" s="116">
        <f t="shared" si="33"/>
        <v>0.19753591161970208</v>
      </c>
      <c r="Z12" s="122">
        <f t="shared" si="34"/>
        <v>39.507182323940413</v>
      </c>
      <c r="AA12" s="113">
        <f t="shared" si="11"/>
        <v>1.7</v>
      </c>
      <c r="AB12" s="113">
        <f>AA12*飽差!I12</f>
        <v>1.4362958601069677</v>
      </c>
      <c r="AG12" s="116">
        <f t="shared" si="12"/>
        <v>3.1</v>
      </c>
      <c r="AH12" s="116">
        <f t="shared" si="13"/>
        <v>2.9</v>
      </c>
      <c r="AI12" s="116">
        <f t="shared" si="14"/>
        <v>2.9</v>
      </c>
      <c r="AJ12" s="116">
        <f t="shared" si="15"/>
        <v>2.1</v>
      </c>
      <c r="AK12" s="116">
        <f t="shared" si="16"/>
        <v>3.7</v>
      </c>
      <c r="AL12" s="116">
        <f t="shared" si="17"/>
        <v>3.2</v>
      </c>
      <c r="AM12" s="116">
        <f t="shared" si="18"/>
        <v>1.8</v>
      </c>
      <c r="AN12" s="116">
        <f t="shared" si="19"/>
        <v>2.6</v>
      </c>
      <c r="AO12" s="116">
        <f t="shared" si="20"/>
        <v>2.8</v>
      </c>
      <c r="AP12" s="116">
        <f t="shared" si="21"/>
        <v>2.6</v>
      </c>
      <c r="AS12" s="116">
        <f t="shared" si="22"/>
        <v>3.1</v>
      </c>
      <c r="AT12" s="113">
        <v>0</v>
      </c>
      <c r="AU12" s="113">
        <v>0</v>
      </c>
      <c r="AV12" s="113">
        <v>0</v>
      </c>
      <c r="AW12" s="113">
        <v>15.5</v>
      </c>
      <c r="AX12" s="113">
        <v>0</v>
      </c>
      <c r="AY12" s="115"/>
      <c r="BA12" s="116">
        <f t="shared" si="23"/>
        <v>2.9</v>
      </c>
      <c r="BB12" s="113">
        <v>0</v>
      </c>
      <c r="BC12" s="113">
        <v>0</v>
      </c>
      <c r="BD12" s="113">
        <v>0</v>
      </c>
      <c r="BE12" s="113">
        <v>14.5</v>
      </c>
      <c r="BF12" s="113">
        <v>0</v>
      </c>
      <c r="BG12" s="115"/>
      <c r="BI12" s="116">
        <f t="shared" si="24"/>
        <v>2.9</v>
      </c>
      <c r="BJ12" s="113">
        <v>0</v>
      </c>
      <c r="BK12" s="113">
        <v>0</v>
      </c>
      <c r="BL12" s="113">
        <v>0</v>
      </c>
      <c r="BM12" s="113">
        <v>14.5</v>
      </c>
      <c r="BN12" s="113">
        <v>0</v>
      </c>
      <c r="BO12" s="115"/>
      <c r="BQ12" s="116">
        <f t="shared" si="25"/>
        <v>2.1</v>
      </c>
      <c r="BR12" s="113">
        <v>0</v>
      </c>
      <c r="BS12" s="113">
        <v>0</v>
      </c>
      <c r="BT12" s="113">
        <v>0</v>
      </c>
      <c r="BU12" s="113">
        <v>10.5</v>
      </c>
      <c r="BV12" s="113">
        <v>0</v>
      </c>
      <c r="BW12" s="115"/>
      <c r="BY12" s="116">
        <f t="shared" si="26"/>
        <v>3.7</v>
      </c>
      <c r="BZ12" s="113">
        <v>0</v>
      </c>
      <c r="CA12" s="113">
        <v>0</v>
      </c>
      <c r="CB12" s="113">
        <v>0</v>
      </c>
      <c r="CC12" s="113">
        <v>18.5</v>
      </c>
      <c r="CD12" s="113">
        <v>0</v>
      </c>
      <c r="CE12" s="115"/>
      <c r="CG12" s="116">
        <f t="shared" si="27"/>
        <v>3.2</v>
      </c>
      <c r="CH12" s="113">
        <v>0</v>
      </c>
      <c r="CI12" s="113">
        <v>0</v>
      </c>
      <c r="CJ12" s="113">
        <v>0</v>
      </c>
      <c r="CK12" s="113">
        <v>16</v>
      </c>
      <c r="CL12" s="113">
        <v>0</v>
      </c>
      <c r="CO12" s="116">
        <f t="shared" si="28"/>
        <v>1.8</v>
      </c>
      <c r="CP12" s="113">
        <v>0</v>
      </c>
      <c r="CQ12" s="113">
        <v>0</v>
      </c>
      <c r="CR12" s="113">
        <v>0</v>
      </c>
      <c r="CS12" s="113">
        <v>9</v>
      </c>
      <c r="CT12" s="113">
        <v>0</v>
      </c>
      <c r="CW12" s="116">
        <f t="shared" si="29"/>
        <v>2.6</v>
      </c>
      <c r="CX12" s="113">
        <v>0</v>
      </c>
      <c r="CY12" s="113">
        <v>0</v>
      </c>
      <c r="CZ12" s="113">
        <v>0</v>
      </c>
      <c r="DA12" s="113">
        <v>13</v>
      </c>
      <c r="DB12" s="113">
        <v>0</v>
      </c>
      <c r="DE12" s="116">
        <f t="shared" si="30"/>
        <v>2.8</v>
      </c>
      <c r="DF12" s="113">
        <v>0</v>
      </c>
      <c r="DG12" s="113">
        <v>0</v>
      </c>
      <c r="DH12" s="113">
        <v>0</v>
      </c>
      <c r="DI12" s="113">
        <v>14</v>
      </c>
      <c r="DJ12" s="113">
        <v>0</v>
      </c>
      <c r="DM12" s="116">
        <f t="shared" si="31"/>
        <v>2.6</v>
      </c>
      <c r="DN12" s="113">
        <v>0</v>
      </c>
      <c r="DO12" s="113">
        <v>0</v>
      </c>
      <c r="DP12" s="113">
        <v>0</v>
      </c>
      <c r="DQ12" s="113">
        <v>13</v>
      </c>
      <c r="DR12" s="113">
        <v>0</v>
      </c>
    </row>
    <row r="13" spans="1:122">
      <c r="A13" s="113" t="s">
        <v>100</v>
      </c>
      <c r="D13" s="113" t="s">
        <v>190</v>
      </c>
      <c r="E13" s="115">
        <f t="shared" si="32"/>
        <v>12</v>
      </c>
      <c r="F13" s="116">
        <f t="shared" si="0"/>
        <v>1</v>
      </c>
      <c r="G13" s="116">
        <f t="shared" si="1"/>
        <v>1</v>
      </c>
      <c r="H13" s="116" t="str">
        <f t="shared" si="1"/>
        <v/>
      </c>
      <c r="I13" s="116" t="str">
        <f t="shared" si="1"/>
        <v/>
      </c>
      <c r="J13" s="116" t="str">
        <f t="shared" si="1"/>
        <v/>
      </c>
      <c r="K13" s="116" t="str">
        <f t="shared" si="1"/>
        <v/>
      </c>
      <c r="L13" s="116" t="str">
        <f t="shared" si="1"/>
        <v/>
      </c>
      <c r="M13" s="116" t="str">
        <f t="shared" si="1"/>
        <v/>
      </c>
      <c r="N13" s="116" t="str">
        <f t="shared" si="2"/>
        <v/>
      </c>
      <c r="O13" s="116">
        <f t="shared" si="3"/>
        <v>1</v>
      </c>
      <c r="P13" s="116" t="str">
        <f t="shared" si="4"/>
        <v/>
      </c>
      <c r="Q13" s="116" t="str">
        <f t="shared" si="5"/>
        <v/>
      </c>
      <c r="R13" s="116" t="str">
        <f t="shared" si="6"/>
        <v/>
      </c>
      <c r="S13" s="116" t="str">
        <f t="shared" si="7"/>
        <v/>
      </c>
      <c r="T13" s="116" t="str">
        <f t="shared" si="8"/>
        <v/>
      </c>
      <c r="U13" s="116">
        <f t="shared" si="9"/>
        <v>1</v>
      </c>
      <c r="V13" s="113">
        <f t="shared" si="10"/>
        <v>0</v>
      </c>
      <c r="Y13" s="116">
        <f t="shared" si="33"/>
        <v>0.19616836472500523</v>
      </c>
      <c r="Z13" s="122">
        <f t="shared" si="34"/>
        <v>39.233672945001047</v>
      </c>
      <c r="AA13" s="113">
        <f t="shared" si="11"/>
        <v>1.7</v>
      </c>
      <c r="AB13" s="113">
        <f>AA13*飽差!I13</f>
        <v>1.2735093789393677</v>
      </c>
      <c r="AG13" s="116">
        <f t="shared" si="12"/>
        <v>0.6</v>
      </c>
      <c r="AH13" s="116">
        <f t="shared" si="13"/>
        <v>0.9</v>
      </c>
      <c r="AI13" s="116">
        <f t="shared" si="14"/>
        <v>0.2</v>
      </c>
      <c r="AJ13" s="116">
        <f t="shared" si="15"/>
        <v>0.8</v>
      </c>
      <c r="AK13" s="116">
        <f t="shared" si="16"/>
        <v>1.5</v>
      </c>
      <c r="AL13" s="116">
        <f t="shared" si="17"/>
        <v>1.2</v>
      </c>
      <c r="AM13" s="116">
        <f t="shared" si="18"/>
        <v>1</v>
      </c>
      <c r="AN13" s="116">
        <f t="shared" si="19"/>
        <v>1.1000000000000001</v>
      </c>
      <c r="AO13" s="116">
        <f t="shared" si="20"/>
        <v>0.8</v>
      </c>
      <c r="AP13" s="116">
        <f t="shared" si="21"/>
        <v>0.8</v>
      </c>
      <c r="AS13" s="116">
        <f t="shared" si="22"/>
        <v>0.6</v>
      </c>
      <c r="AT13" s="113">
        <v>0</v>
      </c>
      <c r="AU13" s="113">
        <v>0</v>
      </c>
      <c r="AV13" s="113">
        <v>0</v>
      </c>
      <c r="AW13" s="113">
        <v>0</v>
      </c>
      <c r="AX13" s="113">
        <v>3</v>
      </c>
      <c r="AY13" s="115"/>
      <c r="BA13" s="116">
        <f t="shared" si="23"/>
        <v>0.9</v>
      </c>
      <c r="BB13" s="113">
        <v>0</v>
      </c>
      <c r="BC13" s="113">
        <v>0</v>
      </c>
      <c r="BD13" s="113">
        <v>0</v>
      </c>
      <c r="BE13" s="113">
        <v>0</v>
      </c>
      <c r="BF13" s="113">
        <v>4.5</v>
      </c>
      <c r="BG13" s="115"/>
      <c r="BI13" s="116">
        <f t="shared" si="24"/>
        <v>0.2</v>
      </c>
      <c r="BJ13" s="113">
        <v>0</v>
      </c>
      <c r="BK13" s="113">
        <v>0</v>
      </c>
      <c r="BL13" s="113">
        <v>0</v>
      </c>
      <c r="BM13" s="113">
        <v>0</v>
      </c>
      <c r="BN13" s="113">
        <v>1</v>
      </c>
      <c r="BO13" s="115"/>
      <c r="BQ13" s="116">
        <f t="shared" si="25"/>
        <v>0.8</v>
      </c>
      <c r="BR13" s="113">
        <v>0</v>
      </c>
      <c r="BS13" s="113">
        <v>0</v>
      </c>
      <c r="BT13" s="113">
        <v>0</v>
      </c>
      <c r="BU13" s="113">
        <v>0</v>
      </c>
      <c r="BV13" s="113">
        <v>4</v>
      </c>
      <c r="BW13" s="115"/>
      <c r="BY13" s="116">
        <f t="shared" si="26"/>
        <v>1.5</v>
      </c>
      <c r="BZ13" s="113">
        <v>0</v>
      </c>
      <c r="CA13" s="113">
        <v>0</v>
      </c>
      <c r="CB13" s="113">
        <v>0</v>
      </c>
      <c r="CC13" s="113">
        <v>0</v>
      </c>
      <c r="CD13" s="113">
        <v>7.5</v>
      </c>
      <c r="CE13" s="115"/>
      <c r="CG13" s="116">
        <f t="shared" si="27"/>
        <v>1.2</v>
      </c>
      <c r="CH13" s="113">
        <v>0</v>
      </c>
      <c r="CI13" s="113">
        <v>0</v>
      </c>
      <c r="CJ13" s="113">
        <v>0</v>
      </c>
      <c r="CK13" s="113">
        <v>0.5</v>
      </c>
      <c r="CL13" s="113">
        <v>5.5</v>
      </c>
      <c r="CO13" s="116">
        <f t="shared" si="28"/>
        <v>1</v>
      </c>
      <c r="CP13" s="113">
        <v>0</v>
      </c>
      <c r="CQ13" s="113">
        <v>0</v>
      </c>
      <c r="CR13" s="113">
        <v>0</v>
      </c>
      <c r="CS13" s="113">
        <v>0</v>
      </c>
      <c r="CT13" s="113">
        <v>5</v>
      </c>
      <c r="CW13" s="116">
        <f t="shared" si="29"/>
        <v>1.1000000000000001</v>
      </c>
      <c r="CX13" s="113">
        <v>0</v>
      </c>
      <c r="CY13" s="113">
        <v>0</v>
      </c>
      <c r="CZ13" s="113">
        <v>0</v>
      </c>
      <c r="DA13" s="113">
        <v>0</v>
      </c>
      <c r="DB13" s="113">
        <v>5.5</v>
      </c>
      <c r="DE13" s="116">
        <f t="shared" si="30"/>
        <v>0.8</v>
      </c>
      <c r="DF13" s="113">
        <v>0</v>
      </c>
      <c r="DG13" s="113">
        <v>0</v>
      </c>
      <c r="DH13" s="113">
        <v>0</v>
      </c>
      <c r="DI13" s="113">
        <v>0</v>
      </c>
      <c r="DJ13" s="113">
        <v>4</v>
      </c>
      <c r="DM13" s="116">
        <f t="shared" si="31"/>
        <v>0.8</v>
      </c>
      <c r="DN13" s="113">
        <v>0</v>
      </c>
      <c r="DO13" s="113">
        <v>0</v>
      </c>
      <c r="DP13" s="113">
        <v>0</v>
      </c>
      <c r="DQ13" s="113">
        <v>0</v>
      </c>
      <c r="DR13" s="113">
        <v>4</v>
      </c>
    </row>
    <row r="14" spans="1:122">
      <c r="A14" s="113" t="str">
        <f>'★入力と結果'!D3</f>
        <v>菊川牧之原</v>
      </c>
      <c r="D14" s="113" t="s">
        <v>190</v>
      </c>
      <c r="E14" s="115">
        <f t="shared" si="32"/>
        <v>13</v>
      </c>
      <c r="F14" s="116">
        <f t="shared" si="0"/>
        <v>1</v>
      </c>
      <c r="G14" s="116">
        <f t="shared" si="1"/>
        <v>1</v>
      </c>
      <c r="H14" s="116" t="str">
        <f t="shared" si="1"/>
        <v/>
      </c>
      <c r="I14" s="116" t="str">
        <f t="shared" si="1"/>
        <v/>
      </c>
      <c r="J14" s="116" t="str">
        <f t="shared" si="1"/>
        <v/>
      </c>
      <c r="K14" s="116" t="str">
        <f t="shared" si="1"/>
        <v/>
      </c>
      <c r="L14" s="116" t="str">
        <f t="shared" si="1"/>
        <v/>
      </c>
      <c r="M14" s="116" t="str">
        <f t="shared" si="1"/>
        <v/>
      </c>
      <c r="N14" s="116" t="str">
        <f t="shared" si="2"/>
        <v/>
      </c>
      <c r="O14" s="116">
        <f t="shared" si="3"/>
        <v>1</v>
      </c>
      <c r="P14" s="116" t="str">
        <f t="shared" si="4"/>
        <v/>
      </c>
      <c r="Q14" s="116" t="str">
        <f t="shared" si="5"/>
        <v/>
      </c>
      <c r="R14" s="116" t="str">
        <f t="shared" si="6"/>
        <v/>
      </c>
      <c r="S14" s="116" t="str">
        <f t="shared" si="7"/>
        <v/>
      </c>
      <c r="T14" s="116" t="str">
        <f t="shared" si="8"/>
        <v/>
      </c>
      <c r="U14" s="116">
        <f t="shared" si="9"/>
        <v>1</v>
      </c>
      <c r="V14" s="113">
        <f t="shared" si="10"/>
        <v>0</v>
      </c>
      <c r="Y14" s="116">
        <f t="shared" si="33"/>
        <v>0.19469039626272028</v>
      </c>
      <c r="Z14" s="122">
        <f t="shared" si="34"/>
        <v>38.938079252544057</v>
      </c>
      <c r="AA14" s="113">
        <f t="shared" si="11"/>
        <v>1.7</v>
      </c>
      <c r="AB14" s="113">
        <f>AA14*飽差!I14</f>
        <v>1.2955936924569875</v>
      </c>
      <c r="AG14" s="116">
        <f t="shared" si="12"/>
        <v>0.1</v>
      </c>
      <c r="AH14" s="116">
        <f t="shared" si="13"/>
        <v>0</v>
      </c>
      <c r="AI14" s="116">
        <f t="shared" si="14"/>
        <v>0.5</v>
      </c>
      <c r="AJ14" s="116">
        <f t="shared" si="15"/>
        <v>0.6</v>
      </c>
      <c r="AK14" s="116">
        <f t="shared" si="16"/>
        <v>1.5</v>
      </c>
      <c r="AL14" s="116">
        <f t="shared" si="17"/>
        <v>1.3</v>
      </c>
      <c r="AM14" s="116">
        <f t="shared" si="18"/>
        <v>1</v>
      </c>
      <c r="AN14" s="116">
        <f t="shared" si="19"/>
        <v>0.5</v>
      </c>
      <c r="AO14" s="116">
        <f t="shared" si="20"/>
        <v>2</v>
      </c>
      <c r="AP14" s="116">
        <f t="shared" si="21"/>
        <v>1.3</v>
      </c>
      <c r="AS14" s="116">
        <f t="shared" si="22"/>
        <v>0.1</v>
      </c>
      <c r="AT14" s="113">
        <v>0</v>
      </c>
      <c r="AU14" s="113">
        <v>0</v>
      </c>
      <c r="AV14" s="113">
        <v>0.5</v>
      </c>
      <c r="AW14" s="113">
        <v>0</v>
      </c>
      <c r="AX14" s="113">
        <v>0</v>
      </c>
      <c r="AY14" s="115"/>
      <c r="BA14" s="116">
        <f t="shared" si="23"/>
        <v>0</v>
      </c>
      <c r="BB14" s="113">
        <v>0</v>
      </c>
      <c r="BC14" s="113">
        <v>0</v>
      </c>
      <c r="BD14" s="113">
        <v>0</v>
      </c>
      <c r="BE14" s="113">
        <v>0</v>
      </c>
      <c r="BF14" s="113">
        <v>0</v>
      </c>
      <c r="BG14" s="115"/>
      <c r="BI14" s="116">
        <f t="shared" si="24"/>
        <v>0.5</v>
      </c>
      <c r="BJ14" s="113">
        <v>0</v>
      </c>
      <c r="BK14" s="113">
        <v>0</v>
      </c>
      <c r="BL14" s="113">
        <v>2.5</v>
      </c>
      <c r="BM14" s="113">
        <v>0</v>
      </c>
      <c r="BN14" s="113">
        <v>0</v>
      </c>
      <c r="BO14" s="115"/>
      <c r="BQ14" s="116">
        <f t="shared" si="25"/>
        <v>0.6</v>
      </c>
      <c r="BR14" s="113">
        <v>0</v>
      </c>
      <c r="BS14" s="113">
        <v>0</v>
      </c>
      <c r="BT14" s="113">
        <v>3</v>
      </c>
      <c r="BU14" s="113">
        <v>0</v>
      </c>
      <c r="BV14" s="113">
        <v>0</v>
      </c>
      <c r="BW14" s="115"/>
      <c r="BY14" s="116">
        <f t="shared" si="26"/>
        <v>1.5</v>
      </c>
      <c r="BZ14" s="113">
        <v>0</v>
      </c>
      <c r="CA14" s="113">
        <v>0</v>
      </c>
      <c r="CB14" s="113">
        <v>7</v>
      </c>
      <c r="CC14" s="113">
        <v>0.5</v>
      </c>
      <c r="CD14" s="113">
        <v>0</v>
      </c>
      <c r="CE14" s="115"/>
      <c r="CG14" s="116">
        <f t="shared" si="27"/>
        <v>1.3</v>
      </c>
      <c r="CH14" s="113">
        <v>0</v>
      </c>
      <c r="CI14" s="113">
        <v>0</v>
      </c>
      <c r="CJ14" s="113">
        <v>6.5</v>
      </c>
      <c r="CK14" s="113">
        <v>0</v>
      </c>
      <c r="CL14" s="113">
        <v>0</v>
      </c>
      <c r="CO14" s="116">
        <f t="shared" si="28"/>
        <v>1</v>
      </c>
      <c r="CP14" s="113">
        <v>0</v>
      </c>
      <c r="CQ14" s="113">
        <v>0</v>
      </c>
      <c r="CR14" s="113">
        <v>5</v>
      </c>
      <c r="CS14" s="113">
        <v>0</v>
      </c>
      <c r="CT14" s="113">
        <v>0</v>
      </c>
      <c r="CW14" s="116">
        <f t="shared" si="29"/>
        <v>0.5</v>
      </c>
      <c r="CX14" s="113">
        <v>0</v>
      </c>
      <c r="CY14" s="113">
        <v>0</v>
      </c>
      <c r="CZ14" s="113">
        <v>2.5</v>
      </c>
      <c r="DA14" s="113">
        <v>0</v>
      </c>
      <c r="DB14" s="113">
        <v>0</v>
      </c>
      <c r="DE14" s="116">
        <f t="shared" si="30"/>
        <v>2</v>
      </c>
      <c r="DF14" s="113">
        <v>0</v>
      </c>
      <c r="DG14" s="113">
        <v>0</v>
      </c>
      <c r="DH14" s="113">
        <v>10</v>
      </c>
      <c r="DI14" s="113">
        <v>0</v>
      </c>
      <c r="DJ14" s="113">
        <v>0</v>
      </c>
      <c r="DM14" s="116">
        <f t="shared" si="31"/>
        <v>1.3</v>
      </c>
      <c r="DN14" s="113">
        <v>0</v>
      </c>
      <c r="DO14" s="113">
        <v>1</v>
      </c>
      <c r="DP14" s="113">
        <v>5.5</v>
      </c>
      <c r="DQ14" s="113">
        <v>0</v>
      </c>
      <c r="DR14" s="113">
        <v>0</v>
      </c>
    </row>
    <row r="15" spans="1:122">
      <c r="D15" s="113" t="s">
        <v>190</v>
      </c>
      <c r="E15" s="115">
        <f t="shared" si="32"/>
        <v>14</v>
      </c>
      <c r="F15" s="116">
        <f t="shared" si="0"/>
        <v>4.9000000000000004</v>
      </c>
      <c r="G15" s="116">
        <f t="shared" si="1"/>
        <v>4.9000000000000004</v>
      </c>
      <c r="H15" s="116" t="str">
        <f t="shared" si="1"/>
        <v/>
      </c>
      <c r="I15" s="116" t="str">
        <f t="shared" si="1"/>
        <v/>
      </c>
      <c r="J15" s="116" t="str">
        <f t="shared" si="1"/>
        <v/>
      </c>
      <c r="K15" s="116" t="str">
        <f t="shared" si="1"/>
        <v/>
      </c>
      <c r="L15" s="116" t="str">
        <f t="shared" si="1"/>
        <v/>
      </c>
      <c r="M15" s="116" t="str">
        <f t="shared" si="1"/>
        <v/>
      </c>
      <c r="N15" s="116" t="str">
        <f t="shared" si="2"/>
        <v/>
      </c>
      <c r="O15" s="116">
        <f t="shared" si="3"/>
        <v>1</v>
      </c>
      <c r="P15" s="116" t="str">
        <f t="shared" si="4"/>
        <v/>
      </c>
      <c r="Q15" s="116" t="str">
        <f t="shared" si="5"/>
        <v/>
      </c>
      <c r="R15" s="116" t="str">
        <f t="shared" si="6"/>
        <v/>
      </c>
      <c r="S15" s="116" t="str">
        <f t="shared" si="7"/>
        <v/>
      </c>
      <c r="T15" s="116" t="str">
        <f t="shared" si="8"/>
        <v/>
      </c>
      <c r="U15" s="116">
        <f t="shared" si="9"/>
        <v>1</v>
      </c>
      <c r="V15" s="113">
        <f t="shared" si="10"/>
        <v>0</v>
      </c>
      <c r="Y15" s="116">
        <f t="shared" si="33"/>
        <v>0.2152137542601005</v>
      </c>
      <c r="Z15" s="122">
        <f t="shared" si="34"/>
        <v>43.042750852020099</v>
      </c>
      <c r="AA15" s="113">
        <f t="shared" si="11"/>
        <v>1.7</v>
      </c>
      <c r="AB15" s="113">
        <f>AA15*飽差!I15</f>
        <v>0.79532840052395937</v>
      </c>
      <c r="AG15" s="116">
        <f t="shared" si="12"/>
        <v>3.8</v>
      </c>
      <c r="AH15" s="116">
        <f t="shared" si="13"/>
        <v>0.6</v>
      </c>
      <c r="AI15" s="116">
        <f t="shared" si="14"/>
        <v>2</v>
      </c>
      <c r="AJ15" s="116">
        <f t="shared" si="15"/>
        <v>2.2999999999999998</v>
      </c>
      <c r="AK15" s="116">
        <f t="shared" si="16"/>
        <v>1.4</v>
      </c>
      <c r="AL15" s="116">
        <f t="shared" si="17"/>
        <v>2.9</v>
      </c>
      <c r="AM15" s="116">
        <f t="shared" si="18"/>
        <v>4.9000000000000004</v>
      </c>
      <c r="AN15" s="116">
        <f t="shared" si="19"/>
        <v>9</v>
      </c>
      <c r="AO15" s="116">
        <f t="shared" si="20"/>
        <v>8</v>
      </c>
      <c r="AP15" s="116">
        <f t="shared" si="21"/>
        <v>4.8</v>
      </c>
      <c r="AS15" s="116">
        <f t="shared" si="22"/>
        <v>3.8</v>
      </c>
      <c r="AT15" s="113">
        <v>0</v>
      </c>
      <c r="AU15" s="113">
        <v>0</v>
      </c>
      <c r="AV15" s="113">
        <v>19</v>
      </c>
      <c r="AW15" s="113">
        <v>0</v>
      </c>
      <c r="AX15" s="113">
        <v>0</v>
      </c>
      <c r="AY15" s="115"/>
      <c r="BA15" s="116">
        <f t="shared" si="23"/>
        <v>0.6</v>
      </c>
      <c r="BB15" s="113">
        <v>0</v>
      </c>
      <c r="BC15" s="113">
        <v>0</v>
      </c>
      <c r="BD15" s="113">
        <v>3</v>
      </c>
      <c r="BE15" s="113">
        <v>0</v>
      </c>
      <c r="BF15" s="113">
        <v>0</v>
      </c>
      <c r="BG15" s="115"/>
      <c r="BI15" s="116">
        <f t="shared" si="24"/>
        <v>2</v>
      </c>
      <c r="BJ15" s="113">
        <v>0</v>
      </c>
      <c r="BK15" s="113">
        <v>0</v>
      </c>
      <c r="BL15" s="113">
        <v>10</v>
      </c>
      <c r="BM15" s="113">
        <v>0</v>
      </c>
      <c r="BN15" s="113">
        <v>0</v>
      </c>
      <c r="BO15" s="115"/>
      <c r="BQ15" s="116">
        <f t="shared" si="25"/>
        <v>2.2999999999999998</v>
      </c>
      <c r="BR15" s="113">
        <v>0</v>
      </c>
      <c r="BS15" s="113">
        <v>0</v>
      </c>
      <c r="BT15" s="113">
        <v>11.5</v>
      </c>
      <c r="BU15" s="113">
        <v>0</v>
      </c>
      <c r="BV15" s="113">
        <v>0</v>
      </c>
      <c r="BW15" s="115"/>
      <c r="BY15" s="116">
        <f t="shared" si="26"/>
        <v>1.4</v>
      </c>
      <c r="BZ15" s="113">
        <v>0</v>
      </c>
      <c r="CA15" s="113">
        <v>0</v>
      </c>
      <c r="CB15" s="113">
        <v>7</v>
      </c>
      <c r="CC15" s="113">
        <v>0</v>
      </c>
      <c r="CD15" s="113">
        <v>0</v>
      </c>
      <c r="CE15" s="115"/>
      <c r="CG15" s="116">
        <f t="shared" si="27"/>
        <v>2.9</v>
      </c>
      <c r="CH15" s="113">
        <v>0</v>
      </c>
      <c r="CI15" s="113">
        <v>0</v>
      </c>
      <c r="CJ15" s="113">
        <v>14.5</v>
      </c>
      <c r="CK15" s="113">
        <v>0</v>
      </c>
      <c r="CL15" s="113">
        <v>0</v>
      </c>
      <c r="CO15" s="116">
        <f t="shared" si="28"/>
        <v>4.9000000000000004</v>
      </c>
      <c r="CP15" s="113">
        <v>0</v>
      </c>
      <c r="CQ15" s="113">
        <v>0</v>
      </c>
      <c r="CR15" s="113">
        <v>24.5</v>
      </c>
      <c r="CS15" s="113">
        <v>0</v>
      </c>
      <c r="CT15" s="113">
        <v>0</v>
      </c>
      <c r="CW15" s="116">
        <f t="shared" si="29"/>
        <v>9</v>
      </c>
      <c r="CX15" s="113">
        <v>0</v>
      </c>
      <c r="CY15" s="113">
        <v>0</v>
      </c>
      <c r="CZ15" s="113">
        <v>45</v>
      </c>
      <c r="DA15" s="113">
        <v>0</v>
      </c>
      <c r="DB15" s="113">
        <v>0</v>
      </c>
      <c r="DE15" s="116">
        <f t="shared" si="30"/>
        <v>8</v>
      </c>
      <c r="DF15" s="113">
        <v>0</v>
      </c>
      <c r="DG15" s="113">
        <v>0</v>
      </c>
      <c r="DH15" s="113">
        <v>40</v>
      </c>
      <c r="DI15" s="113">
        <v>0</v>
      </c>
      <c r="DJ15" s="113">
        <v>0</v>
      </c>
      <c r="DM15" s="116">
        <f t="shared" si="31"/>
        <v>4.8</v>
      </c>
      <c r="DN15" s="113">
        <v>0</v>
      </c>
      <c r="DO15" s="113">
        <v>0</v>
      </c>
      <c r="DP15" s="113">
        <v>24</v>
      </c>
      <c r="DQ15" s="113">
        <v>0</v>
      </c>
      <c r="DR15" s="113">
        <v>0</v>
      </c>
    </row>
    <row r="16" spans="1:122">
      <c r="D16" s="113" t="s">
        <v>190</v>
      </c>
      <c r="E16" s="115">
        <f t="shared" si="32"/>
        <v>15</v>
      </c>
      <c r="F16" s="116">
        <f t="shared" si="0"/>
        <v>0.6</v>
      </c>
      <c r="G16" s="116">
        <f t="shared" si="1"/>
        <v>0.6</v>
      </c>
      <c r="H16" s="116" t="str">
        <f t="shared" si="1"/>
        <v/>
      </c>
      <c r="I16" s="116" t="str">
        <f t="shared" si="1"/>
        <v/>
      </c>
      <c r="J16" s="116" t="str">
        <f t="shared" si="1"/>
        <v/>
      </c>
      <c r="K16" s="116" t="str">
        <f t="shared" si="1"/>
        <v/>
      </c>
      <c r="L16" s="116" t="str">
        <f t="shared" si="1"/>
        <v/>
      </c>
      <c r="M16" s="116" t="str">
        <f t="shared" si="1"/>
        <v/>
      </c>
      <c r="N16" s="116" t="str">
        <f t="shared" si="2"/>
        <v/>
      </c>
      <c r="O16" s="116">
        <f t="shared" si="3"/>
        <v>1</v>
      </c>
      <c r="P16" s="116" t="str">
        <f t="shared" si="4"/>
        <v/>
      </c>
      <c r="Q16" s="116" t="str">
        <f t="shared" si="5"/>
        <v/>
      </c>
      <c r="R16" s="116" t="str">
        <f t="shared" si="6"/>
        <v/>
      </c>
      <c r="S16" s="116" t="str">
        <f t="shared" si="7"/>
        <v/>
      </c>
      <c r="T16" s="116" t="str">
        <f t="shared" si="8"/>
        <v/>
      </c>
      <c r="U16" s="116">
        <f t="shared" si="9"/>
        <v>1</v>
      </c>
      <c r="V16" s="113">
        <f t="shared" si="10"/>
        <v>0</v>
      </c>
      <c r="Y16" s="116">
        <f t="shared" si="33"/>
        <v>0.21332023241569267</v>
      </c>
      <c r="Z16" s="122">
        <f t="shared" si="34"/>
        <v>42.664046483138534</v>
      </c>
      <c r="AA16" s="113">
        <f t="shared" si="11"/>
        <v>1.7</v>
      </c>
      <c r="AB16" s="113">
        <f>AA16*飽差!I16</f>
        <v>0.97870436888156609</v>
      </c>
      <c r="AG16" s="116">
        <f t="shared" si="12"/>
        <v>0.9</v>
      </c>
      <c r="AH16" s="116">
        <f t="shared" si="13"/>
        <v>0.7</v>
      </c>
      <c r="AI16" s="116">
        <f t="shared" si="14"/>
        <v>0.7</v>
      </c>
      <c r="AJ16" s="116">
        <f t="shared" si="15"/>
        <v>0.9</v>
      </c>
      <c r="AK16" s="116">
        <f t="shared" si="16"/>
        <v>1.2</v>
      </c>
      <c r="AL16" s="116">
        <f t="shared" si="17"/>
        <v>1.1000000000000001</v>
      </c>
      <c r="AM16" s="116">
        <f t="shared" si="18"/>
        <v>0.6</v>
      </c>
      <c r="AN16" s="116">
        <f t="shared" si="19"/>
        <v>0.7</v>
      </c>
      <c r="AO16" s="116">
        <f t="shared" si="20"/>
        <v>0.8</v>
      </c>
      <c r="AP16" s="116">
        <f t="shared" si="21"/>
        <v>0.3</v>
      </c>
      <c r="AS16" s="116">
        <f t="shared" si="22"/>
        <v>0.9</v>
      </c>
      <c r="AT16" s="113">
        <v>0</v>
      </c>
      <c r="AU16" s="113">
        <v>0</v>
      </c>
      <c r="AV16" s="113">
        <v>4.5</v>
      </c>
      <c r="AW16" s="113">
        <v>0</v>
      </c>
      <c r="AX16" s="113">
        <v>0</v>
      </c>
      <c r="AY16" s="115"/>
      <c r="BA16" s="116">
        <f t="shared" si="23"/>
        <v>0.7</v>
      </c>
      <c r="BB16" s="113">
        <v>0</v>
      </c>
      <c r="BC16" s="113">
        <v>0</v>
      </c>
      <c r="BD16" s="113">
        <v>3.5</v>
      </c>
      <c r="BE16" s="113">
        <v>0</v>
      </c>
      <c r="BF16" s="113">
        <v>0</v>
      </c>
      <c r="BG16" s="115"/>
      <c r="BI16" s="116">
        <f t="shared" si="24"/>
        <v>0.7</v>
      </c>
      <c r="BJ16" s="113">
        <v>0</v>
      </c>
      <c r="BK16" s="113">
        <v>0</v>
      </c>
      <c r="BL16" s="113">
        <v>3.5</v>
      </c>
      <c r="BM16" s="113">
        <v>0</v>
      </c>
      <c r="BN16" s="113">
        <v>0</v>
      </c>
      <c r="BO16" s="115"/>
      <c r="BQ16" s="116">
        <f t="shared" si="25"/>
        <v>0.9</v>
      </c>
      <c r="BR16" s="113">
        <v>0</v>
      </c>
      <c r="BS16" s="113">
        <v>0</v>
      </c>
      <c r="BT16" s="113">
        <v>4.5</v>
      </c>
      <c r="BU16" s="113">
        <v>0</v>
      </c>
      <c r="BV16" s="113">
        <v>0</v>
      </c>
      <c r="BW16" s="115"/>
      <c r="BY16" s="116">
        <f t="shared" si="26"/>
        <v>1.2</v>
      </c>
      <c r="BZ16" s="113">
        <v>0</v>
      </c>
      <c r="CA16" s="113">
        <v>0.5</v>
      </c>
      <c r="CB16" s="113">
        <v>5.5</v>
      </c>
      <c r="CC16" s="113">
        <v>0</v>
      </c>
      <c r="CD16" s="113">
        <v>0</v>
      </c>
      <c r="CE16" s="115"/>
      <c r="CG16" s="116">
        <f t="shared" si="27"/>
        <v>1.1000000000000001</v>
      </c>
      <c r="CH16" s="113">
        <v>0</v>
      </c>
      <c r="CI16" s="113">
        <v>0</v>
      </c>
      <c r="CJ16" s="113">
        <v>5.5</v>
      </c>
      <c r="CK16" s="113">
        <v>0</v>
      </c>
      <c r="CL16" s="113">
        <v>0</v>
      </c>
      <c r="CO16" s="116">
        <f t="shared" si="28"/>
        <v>0.6</v>
      </c>
      <c r="CP16" s="113">
        <v>0</v>
      </c>
      <c r="CQ16" s="113">
        <v>0</v>
      </c>
      <c r="CR16" s="113">
        <v>3</v>
      </c>
      <c r="CS16" s="113">
        <v>0</v>
      </c>
      <c r="CT16" s="113">
        <v>0</v>
      </c>
      <c r="CW16" s="116">
        <f t="shared" si="29"/>
        <v>0.7</v>
      </c>
      <c r="CX16" s="113">
        <v>0</v>
      </c>
      <c r="CY16" s="113">
        <v>0</v>
      </c>
      <c r="CZ16" s="113">
        <v>3.5</v>
      </c>
      <c r="DA16" s="113">
        <v>0</v>
      </c>
      <c r="DB16" s="113">
        <v>0</v>
      </c>
      <c r="DE16" s="116">
        <f t="shared" si="30"/>
        <v>0.8</v>
      </c>
      <c r="DF16" s="113">
        <v>0</v>
      </c>
      <c r="DG16" s="113">
        <v>0</v>
      </c>
      <c r="DH16" s="113">
        <v>4</v>
      </c>
      <c r="DI16" s="113">
        <v>0</v>
      </c>
      <c r="DJ16" s="113">
        <v>0</v>
      </c>
      <c r="DM16" s="116">
        <f t="shared" si="31"/>
        <v>0.3</v>
      </c>
      <c r="DN16" s="113">
        <v>0</v>
      </c>
      <c r="DO16" s="113">
        <v>0</v>
      </c>
      <c r="DP16" s="113">
        <v>1.5</v>
      </c>
      <c r="DQ16" s="113">
        <v>0</v>
      </c>
      <c r="DR16" s="113">
        <v>0</v>
      </c>
    </row>
    <row r="17" spans="1:122">
      <c r="A17" s="113" t="s">
        <v>125</v>
      </c>
      <c r="B17" s="113" t="s">
        <v>126</v>
      </c>
      <c r="D17" s="113" t="s">
        <v>190</v>
      </c>
      <c r="E17" s="115">
        <f t="shared" si="32"/>
        <v>16</v>
      </c>
      <c r="F17" s="116">
        <f t="shared" si="0"/>
        <v>0.1</v>
      </c>
      <c r="G17" s="116">
        <f t="shared" si="1"/>
        <v>0.1</v>
      </c>
      <c r="H17" s="116" t="str">
        <f t="shared" si="1"/>
        <v/>
      </c>
      <c r="I17" s="116" t="str">
        <f t="shared" si="1"/>
        <v/>
      </c>
      <c r="J17" s="116" t="str">
        <f t="shared" si="1"/>
        <v/>
      </c>
      <c r="K17" s="116" t="str">
        <f t="shared" si="1"/>
        <v/>
      </c>
      <c r="L17" s="116" t="str">
        <f t="shared" si="1"/>
        <v/>
      </c>
      <c r="M17" s="116" t="str">
        <f t="shared" si="1"/>
        <v/>
      </c>
      <c r="N17" s="116" t="str">
        <f t="shared" si="2"/>
        <v/>
      </c>
      <c r="O17" s="116">
        <f t="shared" si="3"/>
        <v>1</v>
      </c>
      <c r="P17" s="116" t="str">
        <f t="shared" si="4"/>
        <v/>
      </c>
      <c r="Q17" s="116" t="str">
        <f t="shared" si="5"/>
        <v/>
      </c>
      <c r="R17" s="116" t="str">
        <f t="shared" si="6"/>
        <v/>
      </c>
      <c r="S17" s="116" t="str">
        <f t="shared" si="7"/>
        <v/>
      </c>
      <c r="T17" s="116" t="str">
        <f t="shared" si="8"/>
        <v/>
      </c>
      <c r="U17" s="116">
        <f t="shared" si="9"/>
        <v>1</v>
      </c>
      <c r="V17" s="113">
        <f t="shared" si="10"/>
        <v>0</v>
      </c>
      <c r="Y17" s="116">
        <f t="shared" si="33"/>
        <v>0.20801439019723972</v>
      </c>
      <c r="Z17" s="122">
        <f t="shared" si="34"/>
        <v>41.602878039447944</v>
      </c>
      <c r="AA17" s="113">
        <f t="shared" si="11"/>
        <v>1.7</v>
      </c>
      <c r="AB17" s="113">
        <f>AA17*飽差!I17</f>
        <v>1.1611684436905914</v>
      </c>
      <c r="AG17" s="116">
        <f t="shared" si="12"/>
        <v>0.8</v>
      </c>
      <c r="AH17" s="116">
        <f t="shared" si="13"/>
        <v>1</v>
      </c>
      <c r="AI17" s="116">
        <f t="shared" si="14"/>
        <v>0.2</v>
      </c>
      <c r="AJ17" s="116">
        <f t="shared" si="15"/>
        <v>0.1</v>
      </c>
      <c r="AK17" s="116">
        <f t="shared" si="16"/>
        <v>0.7</v>
      </c>
      <c r="AL17" s="116">
        <f t="shared" si="17"/>
        <v>0.2</v>
      </c>
      <c r="AM17" s="116">
        <f t="shared" si="18"/>
        <v>0.1</v>
      </c>
      <c r="AN17" s="116">
        <f t="shared" si="19"/>
        <v>0.3</v>
      </c>
      <c r="AO17" s="116">
        <f t="shared" si="20"/>
        <v>0.1</v>
      </c>
      <c r="AP17" s="116">
        <f t="shared" si="21"/>
        <v>0</v>
      </c>
      <c r="AS17" s="116">
        <f t="shared" si="22"/>
        <v>0.8</v>
      </c>
      <c r="AT17" s="113">
        <v>0</v>
      </c>
      <c r="AU17" s="113">
        <v>0</v>
      </c>
      <c r="AV17" s="113">
        <v>4</v>
      </c>
      <c r="AW17" s="113">
        <v>0</v>
      </c>
      <c r="AX17" s="113">
        <v>0</v>
      </c>
      <c r="AY17" s="115"/>
      <c r="BA17" s="116">
        <f t="shared" si="23"/>
        <v>1</v>
      </c>
      <c r="BB17" s="113">
        <v>0</v>
      </c>
      <c r="BC17" s="113">
        <v>0</v>
      </c>
      <c r="BD17" s="113">
        <v>5</v>
      </c>
      <c r="BE17" s="113">
        <v>0</v>
      </c>
      <c r="BF17" s="113">
        <v>0</v>
      </c>
      <c r="BG17" s="115"/>
      <c r="BI17" s="116">
        <f t="shared" si="24"/>
        <v>0.2</v>
      </c>
      <c r="BJ17" s="113">
        <v>0</v>
      </c>
      <c r="BK17" s="113">
        <v>0</v>
      </c>
      <c r="BL17" s="113">
        <v>1</v>
      </c>
      <c r="BM17" s="113">
        <v>0</v>
      </c>
      <c r="BN17" s="113">
        <v>0</v>
      </c>
      <c r="BO17" s="115"/>
      <c r="BQ17" s="116">
        <f t="shared" si="25"/>
        <v>0.1</v>
      </c>
      <c r="BR17" s="113">
        <v>0</v>
      </c>
      <c r="BS17" s="113">
        <v>0</v>
      </c>
      <c r="BT17" s="113">
        <v>0.5</v>
      </c>
      <c r="BU17" s="113">
        <v>0</v>
      </c>
      <c r="BV17" s="113">
        <v>0</v>
      </c>
      <c r="BW17" s="115"/>
      <c r="BY17" s="116">
        <f t="shared" si="26"/>
        <v>0.7</v>
      </c>
      <c r="BZ17" s="113">
        <v>0</v>
      </c>
      <c r="CA17" s="113">
        <v>0</v>
      </c>
      <c r="CB17" s="113">
        <v>0.5</v>
      </c>
      <c r="CC17" s="113">
        <v>0</v>
      </c>
      <c r="CD17" s="113">
        <v>3</v>
      </c>
      <c r="CE17" s="115"/>
      <c r="CG17" s="116">
        <f t="shared" si="27"/>
        <v>0.2</v>
      </c>
      <c r="CH17" s="113">
        <v>0</v>
      </c>
      <c r="CI17" s="113">
        <v>0</v>
      </c>
      <c r="CJ17" s="113">
        <v>0.5</v>
      </c>
      <c r="CK17" s="113">
        <v>0</v>
      </c>
      <c r="CL17" s="113">
        <v>0.5</v>
      </c>
      <c r="CO17" s="116">
        <f t="shared" si="28"/>
        <v>0.1</v>
      </c>
      <c r="CP17" s="113">
        <v>0</v>
      </c>
      <c r="CQ17" s="113">
        <v>0</v>
      </c>
      <c r="CR17" s="113">
        <v>0.5</v>
      </c>
      <c r="CS17" s="113">
        <v>0</v>
      </c>
      <c r="CT17" s="113">
        <v>0</v>
      </c>
      <c r="CW17" s="116">
        <f t="shared" si="29"/>
        <v>0.3</v>
      </c>
      <c r="CX17" s="113">
        <v>0</v>
      </c>
      <c r="CY17" s="113">
        <v>0</v>
      </c>
      <c r="CZ17" s="113">
        <v>1.5</v>
      </c>
      <c r="DA17" s="113">
        <v>0</v>
      </c>
      <c r="DB17" s="113">
        <v>0</v>
      </c>
      <c r="DE17" s="116">
        <f t="shared" si="30"/>
        <v>0.1</v>
      </c>
      <c r="DF17" s="113">
        <v>0</v>
      </c>
      <c r="DG17" s="113">
        <v>0</v>
      </c>
      <c r="DH17" s="113">
        <v>0</v>
      </c>
      <c r="DI17" s="113">
        <v>0</v>
      </c>
      <c r="DJ17" s="113">
        <v>0.5</v>
      </c>
      <c r="DM17" s="116">
        <f t="shared" si="31"/>
        <v>0</v>
      </c>
      <c r="DN17" s="113">
        <v>0</v>
      </c>
      <c r="DO17" s="113">
        <v>0</v>
      </c>
      <c r="DP17" s="113">
        <v>0</v>
      </c>
      <c r="DQ17" s="113">
        <v>0</v>
      </c>
      <c r="DR17" s="113">
        <v>0</v>
      </c>
    </row>
    <row r="18" spans="1:122">
      <c r="A18" s="113" t="s">
        <v>93</v>
      </c>
      <c r="B18" s="113">
        <v>1</v>
      </c>
      <c r="D18" s="113" t="s">
        <v>190</v>
      </c>
      <c r="E18" s="115">
        <f t="shared" si="32"/>
        <v>17</v>
      </c>
      <c r="F18" s="116">
        <f t="shared" si="0"/>
        <v>0</v>
      </c>
      <c r="G18" s="116" t="str">
        <f t="shared" si="1"/>
        <v/>
      </c>
      <c r="H18" s="116" t="str">
        <f t="shared" si="1"/>
        <v/>
      </c>
      <c r="I18" s="116" t="str">
        <f t="shared" si="1"/>
        <v/>
      </c>
      <c r="J18" s="116" t="str">
        <f t="shared" si="1"/>
        <v/>
      </c>
      <c r="K18" s="116" t="str">
        <f t="shared" si="1"/>
        <v/>
      </c>
      <c r="L18" s="116" t="str">
        <f t="shared" si="1"/>
        <v/>
      </c>
      <c r="M18" s="116" t="str">
        <f t="shared" si="1"/>
        <v/>
      </c>
      <c r="N18" s="116">
        <f t="shared" si="2"/>
        <v>0</v>
      </c>
      <c r="O18" s="116" t="str">
        <f t="shared" si="3"/>
        <v/>
      </c>
      <c r="P18" s="116" t="str">
        <f t="shared" si="4"/>
        <v/>
      </c>
      <c r="Q18" s="116" t="str">
        <f t="shared" si="5"/>
        <v/>
      </c>
      <c r="R18" s="116" t="str">
        <f t="shared" si="6"/>
        <v/>
      </c>
      <c r="S18" s="116" t="str">
        <f t="shared" si="7"/>
        <v/>
      </c>
      <c r="T18" s="116" t="str">
        <f t="shared" si="8"/>
        <v/>
      </c>
      <c r="U18" s="116">
        <f t="shared" si="9"/>
        <v>0</v>
      </c>
      <c r="V18" s="113">
        <f t="shared" si="10"/>
        <v>0</v>
      </c>
      <c r="Y18" s="116">
        <f t="shared" si="33"/>
        <v>0.2011295602742893</v>
      </c>
      <c r="Z18" s="122">
        <f t="shared" si="34"/>
        <v>40.225912054857858</v>
      </c>
      <c r="AA18" s="113">
        <f t="shared" si="11"/>
        <v>1.7</v>
      </c>
      <c r="AB18" s="113">
        <f>AA18*飽差!I18</f>
        <v>1.3769659845900886</v>
      </c>
      <c r="AG18" s="116">
        <f t="shared" si="12"/>
        <v>0</v>
      </c>
      <c r="AH18" s="116">
        <f t="shared" si="13"/>
        <v>0</v>
      </c>
      <c r="AI18" s="116">
        <f t="shared" si="14"/>
        <v>0</v>
      </c>
      <c r="AJ18" s="116">
        <f t="shared" si="15"/>
        <v>0</v>
      </c>
      <c r="AK18" s="116">
        <f t="shared" si="16"/>
        <v>0</v>
      </c>
      <c r="AL18" s="116">
        <f t="shared" si="17"/>
        <v>0</v>
      </c>
      <c r="AM18" s="116">
        <f t="shared" si="18"/>
        <v>0</v>
      </c>
      <c r="AN18" s="116">
        <f t="shared" si="19"/>
        <v>0</v>
      </c>
      <c r="AO18" s="116">
        <f t="shared" si="20"/>
        <v>0</v>
      </c>
      <c r="AP18" s="116">
        <f t="shared" si="21"/>
        <v>0</v>
      </c>
      <c r="AS18" s="116">
        <f t="shared" si="22"/>
        <v>0</v>
      </c>
      <c r="AT18" s="113">
        <v>0</v>
      </c>
      <c r="AU18" s="113">
        <v>0</v>
      </c>
      <c r="AV18" s="113">
        <v>0</v>
      </c>
      <c r="AW18" s="113">
        <v>0</v>
      </c>
      <c r="AX18" s="113">
        <v>0</v>
      </c>
      <c r="AY18" s="115"/>
      <c r="BA18" s="116">
        <f t="shared" si="23"/>
        <v>0</v>
      </c>
      <c r="BB18" s="113">
        <v>0</v>
      </c>
      <c r="BC18" s="113">
        <v>0</v>
      </c>
      <c r="BD18" s="113">
        <v>0</v>
      </c>
      <c r="BE18" s="113">
        <v>0</v>
      </c>
      <c r="BF18" s="113">
        <v>0</v>
      </c>
      <c r="BG18" s="115"/>
      <c r="BI18" s="116">
        <f t="shared" si="24"/>
        <v>0</v>
      </c>
      <c r="BJ18" s="113">
        <v>0</v>
      </c>
      <c r="BK18" s="113">
        <v>0</v>
      </c>
      <c r="BL18" s="113">
        <v>0</v>
      </c>
      <c r="BM18" s="113">
        <v>0</v>
      </c>
      <c r="BN18" s="113">
        <v>0</v>
      </c>
      <c r="BO18" s="115"/>
      <c r="BQ18" s="116">
        <f t="shared" si="25"/>
        <v>0</v>
      </c>
      <c r="BR18" s="113">
        <v>0</v>
      </c>
      <c r="BS18" s="113">
        <v>0</v>
      </c>
      <c r="BT18" s="113">
        <v>0</v>
      </c>
      <c r="BU18" s="113">
        <v>0</v>
      </c>
      <c r="BV18" s="113">
        <v>0</v>
      </c>
      <c r="BW18" s="115"/>
      <c r="BY18" s="116">
        <f t="shared" si="26"/>
        <v>0</v>
      </c>
      <c r="BZ18" s="113">
        <v>0</v>
      </c>
      <c r="CA18" s="113">
        <v>0</v>
      </c>
      <c r="CB18" s="113">
        <v>0</v>
      </c>
      <c r="CC18" s="113">
        <v>0</v>
      </c>
      <c r="CD18" s="113">
        <v>0</v>
      </c>
      <c r="CE18" s="115"/>
      <c r="CG18" s="116">
        <f t="shared" si="27"/>
        <v>0</v>
      </c>
      <c r="CH18" s="113">
        <v>0</v>
      </c>
      <c r="CI18" s="113">
        <v>0</v>
      </c>
      <c r="CJ18" s="113">
        <v>0</v>
      </c>
      <c r="CK18" s="113">
        <v>0</v>
      </c>
      <c r="CL18" s="113">
        <v>0</v>
      </c>
      <c r="CO18" s="116">
        <f t="shared" si="28"/>
        <v>0</v>
      </c>
      <c r="CP18" s="113">
        <v>0</v>
      </c>
      <c r="CQ18" s="113">
        <v>0</v>
      </c>
      <c r="CR18" s="113">
        <v>0</v>
      </c>
      <c r="CS18" s="113">
        <v>0</v>
      </c>
      <c r="CT18" s="113">
        <v>0</v>
      </c>
      <c r="CW18" s="116">
        <f t="shared" si="29"/>
        <v>0</v>
      </c>
      <c r="CX18" s="113">
        <v>0</v>
      </c>
      <c r="CY18" s="113">
        <v>0</v>
      </c>
      <c r="CZ18" s="113">
        <v>0</v>
      </c>
      <c r="DA18" s="113">
        <v>0</v>
      </c>
      <c r="DB18" s="113">
        <v>0</v>
      </c>
      <c r="DE18" s="116">
        <f t="shared" si="30"/>
        <v>0</v>
      </c>
      <c r="DF18" s="113">
        <v>0</v>
      </c>
      <c r="DG18" s="113">
        <v>0</v>
      </c>
      <c r="DH18" s="113">
        <v>0</v>
      </c>
      <c r="DI18" s="113">
        <v>0</v>
      </c>
      <c r="DJ18" s="113">
        <v>0</v>
      </c>
      <c r="DM18" s="116">
        <f t="shared" si="31"/>
        <v>0</v>
      </c>
      <c r="DN18" s="113">
        <v>0</v>
      </c>
      <c r="DO18" s="113">
        <v>0</v>
      </c>
      <c r="DP18" s="113">
        <v>0</v>
      </c>
      <c r="DQ18" s="113">
        <v>0</v>
      </c>
      <c r="DR18" s="113">
        <v>0</v>
      </c>
    </row>
    <row r="19" spans="1:122">
      <c r="A19" s="113">
        <v>10</v>
      </c>
      <c r="B19" s="113">
        <v>0.95</v>
      </c>
      <c r="D19" s="113" t="s">
        <v>190</v>
      </c>
      <c r="E19" s="115">
        <f t="shared" si="32"/>
        <v>18</v>
      </c>
      <c r="F19" s="116">
        <f t="shared" si="0"/>
        <v>0.1</v>
      </c>
      <c r="G19" s="116">
        <f t="shared" si="1"/>
        <v>0.1</v>
      </c>
      <c r="H19" s="116" t="str">
        <f t="shared" si="1"/>
        <v/>
      </c>
      <c r="I19" s="116" t="str">
        <f t="shared" si="1"/>
        <v/>
      </c>
      <c r="J19" s="116" t="str">
        <f t="shared" si="1"/>
        <v/>
      </c>
      <c r="K19" s="116" t="str">
        <f t="shared" si="1"/>
        <v/>
      </c>
      <c r="L19" s="116" t="str">
        <f t="shared" si="1"/>
        <v/>
      </c>
      <c r="M19" s="116" t="str">
        <f t="shared" si="1"/>
        <v/>
      </c>
      <c r="N19" s="116" t="str">
        <f t="shared" si="2"/>
        <v/>
      </c>
      <c r="O19" s="116">
        <f t="shared" si="3"/>
        <v>1</v>
      </c>
      <c r="P19" s="116" t="str">
        <f t="shared" si="4"/>
        <v/>
      </c>
      <c r="Q19" s="116" t="str">
        <f t="shared" si="5"/>
        <v/>
      </c>
      <c r="R19" s="116" t="str">
        <f t="shared" si="6"/>
        <v/>
      </c>
      <c r="S19" s="116" t="str">
        <f t="shared" si="7"/>
        <v/>
      </c>
      <c r="T19" s="116" t="str">
        <f t="shared" si="8"/>
        <v/>
      </c>
      <c r="U19" s="116">
        <f t="shared" si="9"/>
        <v>1</v>
      </c>
      <c r="V19" s="113">
        <f t="shared" si="10"/>
        <v>0</v>
      </c>
      <c r="Y19" s="116">
        <f t="shared" si="33"/>
        <v>0.19648293637850753</v>
      </c>
      <c r="Z19" s="122">
        <f t="shared" si="34"/>
        <v>39.296587275701505</v>
      </c>
      <c r="AA19" s="113">
        <f t="shared" si="11"/>
        <v>1.7</v>
      </c>
      <c r="AB19" s="113">
        <f>AA19*飽差!I19</f>
        <v>1.0293247791563573</v>
      </c>
      <c r="AG19" s="116">
        <f t="shared" si="12"/>
        <v>0</v>
      </c>
      <c r="AH19" s="116">
        <f t="shared" si="13"/>
        <v>0</v>
      </c>
      <c r="AI19" s="116">
        <f t="shared" si="14"/>
        <v>0</v>
      </c>
      <c r="AJ19" s="116">
        <f t="shared" si="15"/>
        <v>0</v>
      </c>
      <c r="AK19" s="116">
        <f t="shared" si="16"/>
        <v>0</v>
      </c>
      <c r="AL19" s="116">
        <f t="shared" si="17"/>
        <v>0.2</v>
      </c>
      <c r="AM19" s="116">
        <f t="shared" si="18"/>
        <v>0.1</v>
      </c>
      <c r="AN19" s="116">
        <f t="shared" si="19"/>
        <v>0</v>
      </c>
      <c r="AO19" s="116">
        <f t="shared" si="20"/>
        <v>0.3</v>
      </c>
      <c r="AP19" s="116">
        <f t="shared" si="21"/>
        <v>0.4</v>
      </c>
      <c r="AS19" s="116">
        <f t="shared" si="22"/>
        <v>0</v>
      </c>
      <c r="AT19" s="113">
        <v>0</v>
      </c>
      <c r="AU19" s="113">
        <v>0</v>
      </c>
      <c r="AV19" s="113">
        <v>0</v>
      </c>
      <c r="AW19" s="113">
        <v>0</v>
      </c>
      <c r="AX19" s="113">
        <v>0</v>
      </c>
      <c r="AY19" s="115"/>
      <c r="BA19" s="116">
        <f t="shared" si="23"/>
        <v>0</v>
      </c>
      <c r="BB19" s="113">
        <v>0</v>
      </c>
      <c r="BC19" s="113">
        <v>0</v>
      </c>
      <c r="BD19" s="113">
        <v>0</v>
      </c>
      <c r="BE19" s="113">
        <v>0</v>
      </c>
      <c r="BF19" s="113">
        <v>0</v>
      </c>
      <c r="BG19" s="115"/>
      <c r="BI19" s="116">
        <f t="shared" si="24"/>
        <v>0</v>
      </c>
      <c r="BJ19" s="113">
        <v>0</v>
      </c>
      <c r="BK19" s="113">
        <v>0</v>
      </c>
      <c r="BL19" s="113">
        <v>0</v>
      </c>
      <c r="BM19" s="113">
        <v>0</v>
      </c>
      <c r="BN19" s="113">
        <v>0</v>
      </c>
      <c r="BO19" s="115"/>
      <c r="BQ19" s="116">
        <f t="shared" si="25"/>
        <v>0</v>
      </c>
      <c r="BR19" s="113">
        <v>0</v>
      </c>
      <c r="BS19" s="113">
        <v>0</v>
      </c>
      <c r="BT19" s="113">
        <v>0</v>
      </c>
      <c r="BU19" s="113">
        <v>0</v>
      </c>
      <c r="BV19" s="113">
        <v>0</v>
      </c>
      <c r="BW19" s="115"/>
      <c r="BY19" s="116">
        <f t="shared" si="26"/>
        <v>0</v>
      </c>
      <c r="BZ19" s="113">
        <v>0</v>
      </c>
      <c r="CA19" s="113">
        <v>0</v>
      </c>
      <c r="CB19" s="113">
        <v>0</v>
      </c>
      <c r="CC19" s="113">
        <v>0</v>
      </c>
      <c r="CD19" s="113">
        <v>0</v>
      </c>
      <c r="CE19" s="115"/>
      <c r="CG19" s="116">
        <f t="shared" si="27"/>
        <v>0.2</v>
      </c>
      <c r="CH19" s="113">
        <v>0</v>
      </c>
      <c r="CI19" s="113">
        <v>1</v>
      </c>
      <c r="CJ19" s="113">
        <v>0</v>
      </c>
      <c r="CK19" s="113">
        <v>0</v>
      </c>
      <c r="CL19" s="113">
        <v>0</v>
      </c>
      <c r="CO19" s="116">
        <f t="shared" si="28"/>
        <v>0.1</v>
      </c>
      <c r="CP19" s="113">
        <v>0</v>
      </c>
      <c r="CQ19" s="113">
        <v>0.5</v>
      </c>
      <c r="CR19" s="113">
        <v>0</v>
      </c>
      <c r="CS19" s="113">
        <v>0</v>
      </c>
      <c r="CT19" s="113">
        <v>0</v>
      </c>
      <c r="CW19" s="116">
        <f t="shared" si="29"/>
        <v>0</v>
      </c>
      <c r="CX19" s="113">
        <v>0</v>
      </c>
      <c r="CY19" s="113">
        <v>0</v>
      </c>
      <c r="CZ19" s="113">
        <v>0</v>
      </c>
      <c r="DA19" s="113">
        <v>0</v>
      </c>
      <c r="DB19" s="113">
        <v>0</v>
      </c>
      <c r="DE19" s="116">
        <f t="shared" si="30"/>
        <v>0.3</v>
      </c>
      <c r="DF19" s="113">
        <v>0</v>
      </c>
      <c r="DG19" s="113">
        <v>1.5</v>
      </c>
      <c r="DH19" s="113">
        <v>0</v>
      </c>
      <c r="DI19" s="113">
        <v>0</v>
      </c>
      <c r="DJ19" s="113">
        <v>0</v>
      </c>
      <c r="DM19" s="116">
        <f t="shared" si="31"/>
        <v>0.4</v>
      </c>
      <c r="DN19" s="113">
        <v>0</v>
      </c>
      <c r="DO19" s="113">
        <v>2</v>
      </c>
      <c r="DP19" s="113">
        <v>0</v>
      </c>
      <c r="DQ19" s="113">
        <v>0</v>
      </c>
      <c r="DR19" s="113">
        <v>0</v>
      </c>
    </row>
    <row r="20" spans="1:122">
      <c r="A20" s="113">
        <v>15</v>
      </c>
      <c r="B20" s="113">
        <v>0.9</v>
      </c>
      <c r="D20" s="113" t="s">
        <v>190</v>
      </c>
      <c r="E20" s="115">
        <f t="shared" si="32"/>
        <v>19</v>
      </c>
      <c r="F20" s="116">
        <f t="shared" si="0"/>
        <v>0.1</v>
      </c>
      <c r="G20" s="116">
        <f t="shared" si="1"/>
        <v>0.1</v>
      </c>
      <c r="H20" s="116" t="str">
        <f t="shared" si="1"/>
        <v/>
      </c>
      <c r="I20" s="116" t="str">
        <f t="shared" si="1"/>
        <v/>
      </c>
      <c r="J20" s="116" t="str">
        <f t="shared" si="1"/>
        <v/>
      </c>
      <c r="K20" s="116" t="str">
        <f t="shared" si="1"/>
        <v/>
      </c>
      <c r="L20" s="116" t="str">
        <f t="shared" si="1"/>
        <v/>
      </c>
      <c r="M20" s="116" t="str">
        <f t="shared" si="1"/>
        <v/>
      </c>
      <c r="N20" s="116" t="str">
        <f t="shared" si="2"/>
        <v/>
      </c>
      <c r="O20" s="116">
        <f t="shared" si="3"/>
        <v>1</v>
      </c>
      <c r="P20" s="116" t="str">
        <f t="shared" si="4"/>
        <v/>
      </c>
      <c r="Q20" s="116" t="str">
        <f t="shared" si="5"/>
        <v/>
      </c>
      <c r="R20" s="116" t="str">
        <f t="shared" si="6"/>
        <v/>
      </c>
      <c r="S20" s="116" t="str">
        <f t="shared" si="7"/>
        <v/>
      </c>
      <c r="T20" s="116" t="str">
        <f t="shared" si="8"/>
        <v/>
      </c>
      <c r="U20" s="116">
        <f t="shared" si="9"/>
        <v>1</v>
      </c>
      <c r="V20" s="113">
        <f t="shared" si="10"/>
        <v>0</v>
      </c>
      <c r="Y20" s="116">
        <f t="shared" si="33"/>
        <v>0.19272928740537282</v>
      </c>
      <c r="Z20" s="122">
        <f t="shared" si="34"/>
        <v>38.545857481074563</v>
      </c>
      <c r="AA20" s="113">
        <f t="shared" si="11"/>
        <v>1.7</v>
      </c>
      <c r="AB20" s="113">
        <f>AA20*飽差!I20</f>
        <v>0.85072979462694354</v>
      </c>
      <c r="AG20" s="116">
        <f t="shared" si="12"/>
        <v>0</v>
      </c>
      <c r="AH20" s="116">
        <f t="shared" si="13"/>
        <v>0</v>
      </c>
      <c r="AI20" s="116">
        <f t="shared" si="14"/>
        <v>0.1</v>
      </c>
      <c r="AJ20" s="116">
        <f t="shared" si="15"/>
        <v>0</v>
      </c>
      <c r="AK20" s="116">
        <f t="shared" si="16"/>
        <v>0</v>
      </c>
      <c r="AL20" s="116">
        <f t="shared" si="17"/>
        <v>0</v>
      </c>
      <c r="AM20" s="116">
        <f t="shared" si="18"/>
        <v>0.1</v>
      </c>
      <c r="AN20" s="116">
        <f t="shared" si="19"/>
        <v>0</v>
      </c>
      <c r="AO20" s="116">
        <f t="shared" si="20"/>
        <v>0</v>
      </c>
      <c r="AP20" s="116">
        <f t="shared" si="21"/>
        <v>0</v>
      </c>
      <c r="AS20" s="116">
        <f t="shared" si="22"/>
        <v>0</v>
      </c>
      <c r="AT20" s="113">
        <v>0</v>
      </c>
      <c r="AU20" s="113">
        <v>0</v>
      </c>
      <c r="AV20" s="113">
        <v>0</v>
      </c>
      <c r="AW20" s="113">
        <v>0</v>
      </c>
      <c r="AX20" s="113">
        <v>0</v>
      </c>
      <c r="AY20" s="115"/>
      <c r="BA20" s="116">
        <f t="shared" si="23"/>
        <v>0</v>
      </c>
      <c r="BB20" s="113">
        <v>0</v>
      </c>
      <c r="BC20" s="113">
        <v>0</v>
      </c>
      <c r="BD20" s="113">
        <v>0</v>
      </c>
      <c r="BE20" s="113">
        <v>0</v>
      </c>
      <c r="BF20" s="113">
        <v>0</v>
      </c>
      <c r="BG20" s="115"/>
      <c r="BI20" s="116">
        <f t="shared" si="24"/>
        <v>0.1</v>
      </c>
      <c r="BJ20" s="113">
        <v>0</v>
      </c>
      <c r="BK20" s="113">
        <v>0</v>
      </c>
      <c r="BL20" s="113">
        <v>0.5</v>
      </c>
      <c r="BM20" s="113">
        <v>0</v>
      </c>
      <c r="BN20" s="113">
        <v>0</v>
      </c>
      <c r="BO20" s="115"/>
      <c r="BQ20" s="116">
        <f t="shared" si="25"/>
        <v>0</v>
      </c>
      <c r="BR20" s="113">
        <v>0</v>
      </c>
      <c r="BS20" s="113">
        <v>0</v>
      </c>
      <c r="BT20" s="113">
        <v>0</v>
      </c>
      <c r="BU20" s="113">
        <v>0</v>
      </c>
      <c r="BV20" s="113">
        <v>0</v>
      </c>
      <c r="BW20" s="115"/>
      <c r="BY20" s="116">
        <f t="shared" si="26"/>
        <v>0</v>
      </c>
      <c r="BZ20" s="113">
        <v>0</v>
      </c>
      <c r="CA20" s="113">
        <v>0</v>
      </c>
      <c r="CB20" s="113">
        <v>0</v>
      </c>
      <c r="CC20" s="113">
        <v>0</v>
      </c>
      <c r="CD20" s="113">
        <v>0</v>
      </c>
      <c r="CE20" s="115"/>
      <c r="CG20" s="116">
        <f t="shared" si="27"/>
        <v>0</v>
      </c>
      <c r="CH20" s="113">
        <v>0</v>
      </c>
      <c r="CI20" s="113">
        <v>0</v>
      </c>
      <c r="CJ20" s="113">
        <v>0</v>
      </c>
      <c r="CK20" s="113">
        <v>0</v>
      </c>
      <c r="CL20" s="113">
        <v>0</v>
      </c>
      <c r="CO20" s="116">
        <f t="shared" si="28"/>
        <v>0.1</v>
      </c>
      <c r="CP20" s="113">
        <v>0</v>
      </c>
      <c r="CQ20" s="113">
        <v>0.5</v>
      </c>
      <c r="CR20" s="113">
        <v>0</v>
      </c>
      <c r="CS20" s="113">
        <v>0</v>
      </c>
      <c r="CT20" s="113">
        <v>0</v>
      </c>
      <c r="CW20" s="116">
        <f t="shared" si="29"/>
        <v>0</v>
      </c>
      <c r="CX20" s="113">
        <v>0</v>
      </c>
      <c r="CY20" s="113">
        <v>0</v>
      </c>
      <c r="CZ20" s="113">
        <v>0</v>
      </c>
      <c r="DA20" s="113">
        <v>0</v>
      </c>
      <c r="DB20" s="113">
        <v>0</v>
      </c>
      <c r="DE20" s="116">
        <f t="shared" si="30"/>
        <v>0</v>
      </c>
      <c r="DF20" s="113">
        <v>0</v>
      </c>
      <c r="DG20" s="113">
        <v>0</v>
      </c>
      <c r="DH20" s="113">
        <v>0</v>
      </c>
      <c r="DI20" s="113">
        <v>0</v>
      </c>
      <c r="DJ20" s="113">
        <v>0</v>
      </c>
      <c r="DM20" s="116">
        <f t="shared" si="31"/>
        <v>0</v>
      </c>
      <c r="DN20" s="113">
        <v>0</v>
      </c>
      <c r="DO20" s="113">
        <v>0</v>
      </c>
      <c r="DP20" s="113">
        <v>0</v>
      </c>
      <c r="DQ20" s="113">
        <v>0</v>
      </c>
      <c r="DR20" s="113">
        <v>0</v>
      </c>
    </row>
    <row r="21" spans="1:122">
      <c r="A21" s="113">
        <v>20</v>
      </c>
      <c r="B21" s="113">
        <v>0.85</v>
      </c>
      <c r="D21" s="113" t="s">
        <v>190</v>
      </c>
      <c r="E21" s="115">
        <f t="shared" si="32"/>
        <v>20</v>
      </c>
      <c r="F21" s="116">
        <f t="shared" si="0"/>
        <v>2.2999999999999998</v>
      </c>
      <c r="G21" s="116">
        <f t="shared" si="1"/>
        <v>2.2999999999999998</v>
      </c>
      <c r="H21" s="116" t="str">
        <f t="shared" si="1"/>
        <v/>
      </c>
      <c r="I21" s="116" t="str">
        <f t="shared" si="1"/>
        <v/>
      </c>
      <c r="J21" s="116" t="str">
        <f t="shared" si="1"/>
        <v/>
      </c>
      <c r="K21" s="116" t="str">
        <f t="shared" si="1"/>
        <v/>
      </c>
      <c r="L21" s="116" t="str">
        <f t="shared" si="1"/>
        <v/>
      </c>
      <c r="M21" s="116" t="str">
        <f t="shared" si="1"/>
        <v/>
      </c>
      <c r="N21" s="116" t="str">
        <f t="shared" si="2"/>
        <v/>
      </c>
      <c r="O21" s="116">
        <f t="shared" si="3"/>
        <v>1</v>
      </c>
      <c r="P21" s="116" t="str">
        <f t="shared" si="4"/>
        <v/>
      </c>
      <c r="Q21" s="116" t="str">
        <f t="shared" si="5"/>
        <v/>
      </c>
      <c r="R21" s="116" t="str">
        <f t="shared" si="6"/>
        <v/>
      </c>
      <c r="S21" s="116" t="str">
        <f t="shared" si="7"/>
        <v/>
      </c>
      <c r="T21" s="116" t="str">
        <f t="shared" si="8"/>
        <v/>
      </c>
      <c r="U21" s="116">
        <f t="shared" si="9"/>
        <v>1</v>
      </c>
      <c r="V21" s="113">
        <f t="shared" si="10"/>
        <v>0</v>
      </c>
      <c r="Y21" s="116">
        <f t="shared" si="33"/>
        <v>0.20102580730620798</v>
      </c>
      <c r="Z21" s="122">
        <f t="shared" si="34"/>
        <v>40.205161461241595</v>
      </c>
      <c r="AA21" s="113">
        <f t="shared" si="11"/>
        <v>1.7</v>
      </c>
      <c r="AB21" s="113">
        <f>AA21*飽差!I21</f>
        <v>0.64069601983296676</v>
      </c>
      <c r="AG21" s="116">
        <f t="shared" si="12"/>
        <v>3.6</v>
      </c>
      <c r="AH21" s="116">
        <f t="shared" si="13"/>
        <v>4</v>
      </c>
      <c r="AI21" s="116">
        <f t="shared" si="14"/>
        <v>4.5</v>
      </c>
      <c r="AJ21" s="116">
        <f t="shared" si="15"/>
        <v>3.8</v>
      </c>
      <c r="AK21" s="116">
        <f t="shared" si="16"/>
        <v>6.1</v>
      </c>
      <c r="AL21" s="116">
        <f t="shared" si="17"/>
        <v>4.5999999999999996</v>
      </c>
      <c r="AM21" s="116">
        <f t="shared" si="18"/>
        <v>2.2999999999999998</v>
      </c>
      <c r="AN21" s="116">
        <f t="shared" si="19"/>
        <v>0.6</v>
      </c>
      <c r="AO21" s="116">
        <f t="shared" si="20"/>
        <v>2.2000000000000002</v>
      </c>
      <c r="AP21" s="116">
        <f t="shared" si="21"/>
        <v>1.5</v>
      </c>
      <c r="AS21" s="116">
        <f t="shared" si="22"/>
        <v>3.6</v>
      </c>
      <c r="AT21" s="113">
        <v>0</v>
      </c>
      <c r="AU21" s="113">
        <v>18</v>
      </c>
      <c r="AV21" s="113">
        <v>0</v>
      </c>
      <c r="AW21" s="113">
        <v>0</v>
      </c>
      <c r="AX21" s="113">
        <v>0</v>
      </c>
      <c r="AY21" s="115"/>
      <c r="BA21" s="116">
        <f t="shared" si="23"/>
        <v>4</v>
      </c>
      <c r="BB21" s="113">
        <v>2.5</v>
      </c>
      <c r="BC21" s="113">
        <v>17.5</v>
      </c>
      <c r="BD21" s="113">
        <v>0</v>
      </c>
      <c r="BE21" s="113">
        <v>0</v>
      </c>
      <c r="BF21" s="113">
        <v>0</v>
      </c>
      <c r="BG21" s="115"/>
      <c r="BI21" s="116">
        <f t="shared" si="24"/>
        <v>4.5</v>
      </c>
      <c r="BJ21" s="113">
        <v>2</v>
      </c>
      <c r="BK21" s="113">
        <v>20.5</v>
      </c>
      <c r="BL21" s="113">
        <v>0</v>
      </c>
      <c r="BM21" s="113">
        <v>0</v>
      </c>
      <c r="BN21" s="113">
        <v>0</v>
      </c>
      <c r="BO21" s="115"/>
      <c r="BQ21" s="116">
        <f t="shared" si="25"/>
        <v>3.8</v>
      </c>
      <c r="BR21" s="113">
        <v>2.5</v>
      </c>
      <c r="BS21" s="113">
        <v>16.5</v>
      </c>
      <c r="BT21" s="113">
        <v>0</v>
      </c>
      <c r="BU21" s="113">
        <v>0</v>
      </c>
      <c r="BV21" s="113">
        <v>0</v>
      </c>
      <c r="BW21" s="115"/>
      <c r="BY21" s="116">
        <f t="shared" si="26"/>
        <v>6.1</v>
      </c>
      <c r="BZ21" s="113">
        <v>4.5</v>
      </c>
      <c r="CA21" s="113">
        <v>26</v>
      </c>
      <c r="CB21" s="113">
        <v>0</v>
      </c>
      <c r="CC21" s="113">
        <v>0</v>
      </c>
      <c r="CD21" s="113">
        <v>0</v>
      </c>
      <c r="CE21" s="115"/>
      <c r="CG21" s="116">
        <f t="shared" si="27"/>
        <v>4.5999999999999996</v>
      </c>
      <c r="CH21" s="113">
        <v>4.5</v>
      </c>
      <c r="CI21" s="113">
        <v>18.5</v>
      </c>
      <c r="CJ21" s="113">
        <v>0</v>
      </c>
      <c r="CK21" s="113">
        <v>0</v>
      </c>
      <c r="CL21" s="113">
        <v>0</v>
      </c>
      <c r="CO21" s="116">
        <f t="shared" si="28"/>
        <v>2.2999999999999998</v>
      </c>
      <c r="CP21" s="113">
        <v>2.5</v>
      </c>
      <c r="CQ21" s="113">
        <v>9</v>
      </c>
      <c r="CR21" s="113">
        <v>0</v>
      </c>
      <c r="CS21" s="113">
        <v>0</v>
      </c>
      <c r="CT21" s="113">
        <v>0</v>
      </c>
      <c r="CW21" s="116">
        <f t="shared" si="29"/>
        <v>0.6</v>
      </c>
      <c r="CX21" s="113">
        <v>1.5</v>
      </c>
      <c r="CY21" s="113">
        <v>1.5</v>
      </c>
      <c r="CZ21" s="113">
        <v>0</v>
      </c>
      <c r="DA21" s="113">
        <v>0</v>
      </c>
      <c r="DB21" s="113">
        <v>0</v>
      </c>
      <c r="DE21" s="116">
        <f t="shared" si="30"/>
        <v>2.2000000000000002</v>
      </c>
      <c r="DF21" s="113">
        <v>0.5</v>
      </c>
      <c r="DG21" s="113">
        <v>10.5</v>
      </c>
      <c r="DH21" s="113">
        <v>0</v>
      </c>
      <c r="DI21" s="113">
        <v>0</v>
      </c>
      <c r="DJ21" s="113">
        <v>0</v>
      </c>
      <c r="DM21" s="116">
        <f t="shared" si="31"/>
        <v>1.5</v>
      </c>
      <c r="DN21" s="113">
        <v>2.5</v>
      </c>
      <c r="DO21" s="113">
        <v>5</v>
      </c>
      <c r="DP21" s="113">
        <v>0</v>
      </c>
      <c r="DQ21" s="113">
        <v>0</v>
      </c>
      <c r="DR21" s="113">
        <v>0</v>
      </c>
    </row>
    <row r="22" spans="1:122">
      <c r="A22" s="113">
        <v>25</v>
      </c>
      <c r="B22" s="113">
        <v>0.8</v>
      </c>
      <c r="D22" s="113" t="s">
        <v>190</v>
      </c>
      <c r="E22" s="115">
        <f t="shared" si="32"/>
        <v>21</v>
      </c>
      <c r="F22" s="116">
        <f t="shared" si="0"/>
        <v>4.0999999999999996</v>
      </c>
      <c r="G22" s="116">
        <f t="shared" si="1"/>
        <v>4.0999999999999996</v>
      </c>
      <c r="H22" s="116" t="str">
        <f t="shared" si="1"/>
        <v/>
      </c>
      <c r="I22" s="116" t="str">
        <f t="shared" si="1"/>
        <v/>
      </c>
      <c r="J22" s="116" t="str">
        <f t="shared" si="1"/>
        <v/>
      </c>
      <c r="K22" s="116" t="str">
        <f t="shared" si="1"/>
        <v/>
      </c>
      <c r="L22" s="116" t="str">
        <f t="shared" si="1"/>
        <v/>
      </c>
      <c r="M22" s="116" t="str">
        <f t="shared" si="1"/>
        <v/>
      </c>
      <c r="N22" s="116" t="str">
        <f t="shared" si="2"/>
        <v/>
      </c>
      <c r="O22" s="116">
        <f t="shared" si="3"/>
        <v>1</v>
      </c>
      <c r="P22" s="116" t="str">
        <f t="shared" si="4"/>
        <v/>
      </c>
      <c r="Q22" s="116" t="str">
        <f t="shared" si="5"/>
        <v/>
      </c>
      <c r="R22" s="116" t="str">
        <f t="shared" si="6"/>
        <v/>
      </c>
      <c r="S22" s="116" t="str">
        <f t="shared" si="7"/>
        <v/>
      </c>
      <c r="T22" s="116" t="str">
        <f t="shared" si="8"/>
        <v/>
      </c>
      <c r="U22" s="116">
        <f t="shared" si="9"/>
        <v>1</v>
      </c>
      <c r="V22" s="113">
        <f t="shared" si="10"/>
        <v>0</v>
      </c>
      <c r="Y22" s="116">
        <f t="shared" si="33"/>
        <v>0.21786194602912484</v>
      </c>
      <c r="Z22" s="122">
        <f t="shared" si="34"/>
        <v>43.572389205824969</v>
      </c>
      <c r="AA22" s="113">
        <f t="shared" si="11"/>
        <v>1.7</v>
      </c>
      <c r="AB22" s="113">
        <f>AA22*飽差!I22</f>
        <v>0.73277225541662494</v>
      </c>
      <c r="AG22" s="116">
        <f t="shared" si="12"/>
        <v>8.6</v>
      </c>
      <c r="AH22" s="116">
        <f t="shared" si="13"/>
        <v>10.199999999999999</v>
      </c>
      <c r="AI22" s="116">
        <f t="shared" si="14"/>
        <v>9</v>
      </c>
      <c r="AJ22" s="116">
        <f t="shared" si="15"/>
        <v>9</v>
      </c>
      <c r="AK22" s="116">
        <f t="shared" si="16"/>
        <v>11</v>
      </c>
      <c r="AL22" s="116">
        <f t="shared" si="17"/>
        <v>9.6999999999999993</v>
      </c>
      <c r="AM22" s="116">
        <f t="shared" si="18"/>
        <v>4.0999999999999996</v>
      </c>
      <c r="AN22" s="116">
        <f t="shared" si="19"/>
        <v>2.2999999999999998</v>
      </c>
      <c r="AO22" s="116">
        <f t="shared" si="20"/>
        <v>3.1</v>
      </c>
      <c r="AP22" s="116">
        <f t="shared" si="21"/>
        <v>4.9000000000000004</v>
      </c>
      <c r="AS22" s="116">
        <f t="shared" si="22"/>
        <v>8.6</v>
      </c>
      <c r="AT22" s="113">
        <v>0</v>
      </c>
      <c r="AU22" s="113">
        <v>43</v>
      </c>
      <c r="AV22" s="113">
        <v>0</v>
      </c>
      <c r="AW22" s="113">
        <v>0</v>
      </c>
      <c r="AX22" s="113">
        <v>0</v>
      </c>
      <c r="AY22" s="115"/>
      <c r="BA22" s="116">
        <f t="shared" si="23"/>
        <v>10.199999999999999</v>
      </c>
      <c r="BB22" s="113">
        <v>0</v>
      </c>
      <c r="BC22" s="113">
        <v>51</v>
      </c>
      <c r="BD22" s="113">
        <v>0</v>
      </c>
      <c r="BE22" s="113">
        <v>0</v>
      </c>
      <c r="BF22" s="113">
        <v>0</v>
      </c>
      <c r="BG22" s="115"/>
      <c r="BI22" s="116">
        <f t="shared" si="24"/>
        <v>9</v>
      </c>
      <c r="BJ22" s="113">
        <v>0</v>
      </c>
      <c r="BK22" s="113">
        <v>45</v>
      </c>
      <c r="BL22" s="113">
        <v>0</v>
      </c>
      <c r="BM22" s="113">
        <v>0</v>
      </c>
      <c r="BN22" s="113">
        <v>0</v>
      </c>
      <c r="BO22" s="115"/>
      <c r="BQ22" s="116">
        <f t="shared" si="25"/>
        <v>9</v>
      </c>
      <c r="BR22" s="113">
        <v>4.5</v>
      </c>
      <c r="BS22" s="113">
        <v>40.5</v>
      </c>
      <c r="BT22" s="113">
        <v>0</v>
      </c>
      <c r="BU22" s="113">
        <v>0</v>
      </c>
      <c r="BV22" s="113">
        <v>0</v>
      </c>
      <c r="BW22" s="115"/>
      <c r="BY22" s="116">
        <f t="shared" si="26"/>
        <v>11</v>
      </c>
      <c r="BZ22" s="113">
        <v>0</v>
      </c>
      <c r="CA22" s="113">
        <v>55</v>
      </c>
      <c r="CB22" s="113">
        <v>0</v>
      </c>
      <c r="CC22" s="113">
        <v>0</v>
      </c>
      <c r="CD22" s="113">
        <v>0</v>
      </c>
      <c r="CE22" s="115"/>
      <c r="CG22" s="116">
        <f t="shared" si="27"/>
        <v>9.6999999999999993</v>
      </c>
      <c r="CH22" s="113">
        <v>0</v>
      </c>
      <c r="CI22" s="113">
        <v>48.5</v>
      </c>
      <c r="CJ22" s="113">
        <v>0</v>
      </c>
      <c r="CK22" s="113">
        <v>0</v>
      </c>
      <c r="CL22" s="113">
        <v>0</v>
      </c>
      <c r="CO22" s="116">
        <f t="shared" si="28"/>
        <v>4.0999999999999996</v>
      </c>
      <c r="CP22" s="113">
        <v>0</v>
      </c>
      <c r="CQ22" s="113">
        <v>20.5</v>
      </c>
      <c r="CR22" s="113">
        <v>0</v>
      </c>
      <c r="CS22" s="113">
        <v>0</v>
      </c>
      <c r="CT22" s="113">
        <v>0</v>
      </c>
      <c r="CW22" s="116">
        <f t="shared" si="29"/>
        <v>2.2999999999999998</v>
      </c>
      <c r="CX22" s="113">
        <v>0</v>
      </c>
      <c r="CY22" s="113">
        <v>11.5</v>
      </c>
      <c r="CZ22" s="113">
        <v>0</v>
      </c>
      <c r="DA22" s="113">
        <v>0</v>
      </c>
      <c r="DB22" s="113">
        <v>0</v>
      </c>
      <c r="DE22" s="116">
        <f t="shared" si="30"/>
        <v>3.1</v>
      </c>
      <c r="DF22" s="113">
        <v>0</v>
      </c>
      <c r="DG22" s="113">
        <v>15.5</v>
      </c>
      <c r="DH22" s="113">
        <v>0</v>
      </c>
      <c r="DI22" s="113">
        <v>0</v>
      </c>
      <c r="DJ22" s="113">
        <v>0</v>
      </c>
      <c r="DM22" s="116">
        <f t="shared" si="31"/>
        <v>4.9000000000000004</v>
      </c>
      <c r="DN22" s="113">
        <v>0</v>
      </c>
      <c r="DO22" s="113">
        <v>24.5</v>
      </c>
      <c r="DP22" s="113">
        <v>0</v>
      </c>
      <c r="DQ22" s="113">
        <v>0</v>
      </c>
      <c r="DR22" s="113">
        <v>0</v>
      </c>
    </row>
    <row r="23" spans="1:122">
      <c r="A23" s="113">
        <v>30</v>
      </c>
      <c r="B23" s="113">
        <v>0.7</v>
      </c>
      <c r="D23" s="113" t="s">
        <v>190</v>
      </c>
      <c r="E23" s="115">
        <f t="shared" si="32"/>
        <v>22</v>
      </c>
      <c r="F23" s="116">
        <f t="shared" si="0"/>
        <v>0</v>
      </c>
      <c r="G23" s="116" t="str">
        <f t="shared" si="1"/>
        <v/>
      </c>
      <c r="H23" s="116" t="str">
        <f t="shared" si="1"/>
        <v/>
      </c>
      <c r="I23" s="116" t="str">
        <f t="shared" si="1"/>
        <v/>
      </c>
      <c r="J23" s="116" t="str">
        <f t="shared" si="1"/>
        <v/>
      </c>
      <c r="K23" s="116" t="str">
        <f t="shared" si="1"/>
        <v/>
      </c>
      <c r="L23" s="116" t="str">
        <f t="shared" si="1"/>
        <v/>
      </c>
      <c r="M23" s="116" t="str">
        <f t="shared" si="1"/>
        <v/>
      </c>
      <c r="N23" s="116">
        <f t="shared" si="2"/>
        <v>0</v>
      </c>
      <c r="O23" s="116" t="str">
        <f t="shared" si="3"/>
        <v/>
      </c>
      <c r="P23" s="116" t="str">
        <f t="shared" si="4"/>
        <v/>
      </c>
      <c r="Q23" s="116" t="str">
        <f t="shared" si="5"/>
        <v/>
      </c>
      <c r="R23" s="116" t="str">
        <f t="shared" si="6"/>
        <v/>
      </c>
      <c r="S23" s="116" t="str">
        <f t="shared" si="7"/>
        <v/>
      </c>
      <c r="T23" s="116" t="str">
        <f t="shared" si="8"/>
        <v/>
      </c>
      <c r="U23" s="116">
        <f t="shared" si="9"/>
        <v>0</v>
      </c>
      <c r="V23" s="113">
        <f t="shared" si="10"/>
        <v>0</v>
      </c>
      <c r="Y23" s="116">
        <f t="shared" si="33"/>
        <v>0.21327679542134056</v>
      </c>
      <c r="Z23" s="122">
        <f t="shared" si="34"/>
        <v>42.655359084268113</v>
      </c>
      <c r="AA23" s="113">
        <f t="shared" si="11"/>
        <v>1.7</v>
      </c>
      <c r="AB23" s="113">
        <f>AA23*飽差!I23</f>
        <v>0.91703012155685681</v>
      </c>
      <c r="AG23" s="116">
        <f t="shared" si="12"/>
        <v>0.4</v>
      </c>
      <c r="AH23" s="116">
        <f t="shared" si="13"/>
        <v>0</v>
      </c>
      <c r="AI23" s="116">
        <f t="shared" si="14"/>
        <v>0</v>
      </c>
      <c r="AJ23" s="116">
        <f t="shared" si="15"/>
        <v>0</v>
      </c>
      <c r="AK23" s="116">
        <f t="shared" si="16"/>
        <v>0.3</v>
      </c>
      <c r="AL23" s="116">
        <f t="shared" si="17"/>
        <v>0.2</v>
      </c>
      <c r="AM23" s="116">
        <f t="shared" si="18"/>
        <v>0</v>
      </c>
      <c r="AN23" s="116">
        <f t="shared" si="19"/>
        <v>0.1</v>
      </c>
      <c r="AO23" s="116">
        <f t="shared" si="20"/>
        <v>0</v>
      </c>
      <c r="AP23" s="116">
        <f t="shared" si="21"/>
        <v>0</v>
      </c>
      <c r="AS23" s="116">
        <f t="shared" si="22"/>
        <v>0.4</v>
      </c>
      <c r="AT23" s="113">
        <v>0</v>
      </c>
      <c r="AU23" s="113">
        <v>2</v>
      </c>
      <c r="AV23" s="113">
        <v>0</v>
      </c>
      <c r="AW23" s="113">
        <v>0</v>
      </c>
      <c r="AX23" s="113">
        <v>0</v>
      </c>
      <c r="AY23" s="115"/>
      <c r="BA23" s="116">
        <f t="shared" si="23"/>
        <v>0</v>
      </c>
      <c r="BB23" s="113">
        <v>0</v>
      </c>
      <c r="BC23" s="113">
        <v>0</v>
      </c>
      <c r="BD23" s="113">
        <v>0</v>
      </c>
      <c r="BE23" s="113">
        <v>0</v>
      </c>
      <c r="BF23" s="113">
        <v>0</v>
      </c>
      <c r="BG23" s="115"/>
      <c r="BI23" s="116">
        <f t="shared" si="24"/>
        <v>0</v>
      </c>
      <c r="BJ23" s="113">
        <v>0</v>
      </c>
      <c r="BK23" s="113">
        <v>0</v>
      </c>
      <c r="BL23" s="113">
        <v>0</v>
      </c>
      <c r="BM23" s="113">
        <v>0</v>
      </c>
      <c r="BN23" s="113">
        <v>0</v>
      </c>
      <c r="BO23" s="115"/>
      <c r="BQ23" s="116">
        <f t="shared" si="25"/>
        <v>0</v>
      </c>
      <c r="BR23" s="113">
        <v>0</v>
      </c>
      <c r="BS23" s="113">
        <v>0</v>
      </c>
      <c r="BT23" s="113">
        <v>0</v>
      </c>
      <c r="BU23" s="113">
        <v>0</v>
      </c>
      <c r="BV23" s="113">
        <v>0</v>
      </c>
      <c r="BW23" s="115"/>
      <c r="BY23" s="116">
        <f t="shared" si="26"/>
        <v>0.3</v>
      </c>
      <c r="BZ23" s="113">
        <v>0</v>
      </c>
      <c r="CA23" s="113">
        <v>1.5</v>
      </c>
      <c r="CB23" s="113">
        <v>0</v>
      </c>
      <c r="CC23" s="113">
        <v>0</v>
      </c>
      <c r="CD23" s="113">
        <v>0</v>
      </c>
      <c r="CE23" s="115"/>
      <c r="CG23" s="116">
        <f t="shared" si="27"/>
        <v>0.2</v>
      </c>
      <c r="CH23" s="113">
        <v>0</v>
      </c>
      <c r="CI23" s="113">
        <v>1</v>
      </c>
      <c r="CJ23" s="113">
        <v>0</v>
      </c>
      <c r="CK23" s="113">
        <v>0</v>
      </c>
      <c r="CL23" s="113">
        <v>0</v>
      </c>
      <c r="CO23" s="116">
        <f t="shared" si="28"/>
        <v>0</v>
      </c>
      <c r="CP23" s="113">
        <v>0</v>
      </c>
      <c r="CQ23" s="113">
        <v>0</v>
      </c>
      <c r="CR23" s="113">
        <v>0</v>
      </c>
      <c r="CS23" s="113">
        <v>0</v>
      </c>
      <c r="CT23" s="113">
        <v>0</v>
      </c>
      <c r="CW23" s="116">
        <f t="shared" si="29"/>
        <v>0.1</v>
      </c>
      <c r="CX23" s="113">
        <v>0</v>
      </c>
      <c r="CY23" s="113">
        <v>0.5</v>
      </c>
      <c r="CZ23" s="113">
        <v>0</v>
      </c>
      <c r="DA23" s="113">
        <v>0</v>
      </c>
      <c r="DB23" s="113">
        <v>0</v>
      </c>
      <c r="DE23" s="116">
        <f t="shared" si="30"/>
        <v>0</v>
      </c>
      <c r="DF23" s="113">
        <v>0</v>
      </c>
      <c r="DG23" s="113">
        <v>0</v>
      </c>
      <c r="DH23" s="113">
        <v>0</v>
      </c>
      <c r="DI23" s="113">
        <v>0</v>
      </c>
      <c r="DJ23" s="113">
        <v>0</v>
      </c>
      <c r="DM23" s="116">
        <f t="shared" si="31"/>
        <v>0</v>
      </c>
      <c r="DN23" s="113">
        <v>0</v>
      </c>
      <c r="DO23" s="113">
        <v>0</v>
      </c>
      <c r="DP23" s="113">
        <v>0</v>
      </c>
      <c r="DQ23" s="113">
        <v>0</v>
      </c>
      <c r="DR23" s="113">
        <v>0</v>
      </c>
    </row>
    <row r="24" spans="1:122">
      <c r="A24" s="113">
        <v>35</v>
      </c>
      <c r="B24" s="113">
        <v>0.6</v>
      </c>
      <c r="D24" s="113" t="s">
        <v>190</v>
      </c>
      <c r="E24" s="115">
        <f t="shared" si="32"/>
        <v>23</v>
      </c>
      <c r="F24" s="116">
        <f t="shared" si="0"/>
        <v>6.2</v>
      </c>
      <c r="G24" s="116">
        <f t="shared" si="1"/>
        <v>6.2</v>
      </c>
      <c r="H24" s="116" t="str">
        <f t="shared" si="1"/>
        <v/>
      </c>
      <c r="I24" s="116" t="str">
        <f t="shared" si="1"/>
        <v/>
      </c>
      <c r="J24" s="116" t="str">
        <f t="shared" si="1"/>
        <v/>
      </c>
      <c r="K24" s="116" t="str">
        <f t="shared" si="1"/>
        <v/>
      </c>
      <c r="L24" s="116" t="str">
        <f t="shared" si="1"/>
        <v/>
      </c>
      <c r="M24" s="116" t="str">
        <f t="shared" si="1"/>
        <v/>
      </c>
      <c r="N24" s="116" t="str">
        <f t="shared" si="2"/>
        <v/>
      </c>
      <c r="O24" s="116">
        <f t="shared" si="3"/>
        <v>1</v>
      </c>
      <c r="P24" s="116" t="str">
        <f t="shared" si="4"/>
        <v/>
      </c>
      <c r="Q24" s="116" t="str">
        <f t="shared" si="5"/>
        <v/>
      </c>
      <c r="R24" s="116" t="str">
        <f t="shared" si="6"/>
        <v/>
      </c>
      <c r="S24" s="116" t="str">
        <f t="shared" si="7"/>
        <v/>
      </c>
      <c r="T24" s="116" t="str">
        <f t="shared" si="8"/>
        <v/>
      </c>
      <c r="U24" s="116">
        <f t="shared" si="9"/>
        <v>1</v>
      </c>
      <c r="V24" s="113">
        <f t="shared" si="10"/>
        <v>0</v>
      </c>
      <c r="Y24" s="116">
        <f t="shared" si="33"/>
        <v>0.2394897110062674</v>
      </c>
      <c r="Z24" s="122">
        <f t="shared" si="34"/>
        <v>47.897942201253478</v>
      </c>
      <c r="AA24" s="113">
        <f t="shared" si="11"/>
        <v>1.7</v>
      </c>
      <c r="AB24" s="113">
        <f>AA24*飽差!I24</f>
        <v>0.95741688301463912</v>
      </c>
      <c r="AG24" s="116">
        <f t="shared" si="12"/>
        <v>3.5</v>
      </c>
      <c r="AH24" s="116">
        <f t="shared" si="13"/>
        <v>3.1</v>
      </c>
      <c r="AI24" s="116">
        <f t="shared" si="14"/>
        <v>4.5999999999999996</v>
      </c>
      <c r="AJ24" s="116">
        <f t="shared" si="15"/>
        <v>5.4</v>
      </c>
      <c r="AK24" s="116">
        <f t="shared" si="16"/>
        <v>4.0999999999999996</v>
      </c>
      <c r="AL24" s="116">
        <f t="shared" si="17"/>
        <v>5.2</v>
      </c>
      <c r="AM24" s="116">
        <f t="shared" si="18"/>
        <v>6.2</v>
      </c>
      <c r="AN24" s="116">
        <f t="shared" si="19"/>
        <v>6.5</v>
      </c>
      <c r="AO24" s="116">
        <f t="shared" si="20"/>
        <v>7.2</v>
      </c>
      <c r="AP24" s="116">
        <f t="shared" si="21"/>
        <v>7.3</v>
      </c>
      <c r="AS24" s="116">
        <f t="shared" si="22"/>
        <v>3.5</v>
      </c>
      <c r="AT24" s="113">
        <v>0</v>
      </c>
      <c r="AU24" s="113">
        <v>0</v>
      </c>
      <c r="AV24" s="113">
        <v>0.5</v>
      </c>
      <c r="AW24" s="113">
        <v>3.5</v>
      </c>
      <c r="AX24" s="113">
        <v>13.5</v>
      </c>
      <c r="AY24" s="115"/>
      <c r="BA24" s="116">
        <f t="shared" si="23"/>
        <v>3.1</v>
      </c>
      <c r="BB24" s="113">
        <v>0</v>
      </c>
      <c r="BC24" s="113">
        <v>0</v>
      </c>
      <c r="BD24" s="113">
        <v>0</v>
      </c>
      <c r="BE24" s="113">
        <v>2</v>
      </c>
      <c r="BF24" s="113">
        <v>13.5</v>
      </c>
      <c r="BG24" s="115"/>
      <c r="BI24" s="116">
        <f t="shared" si="24"/>
        <v>4.5999999999999996</v>
      </c>
      <c r="BJ24" s="113">
        <v>0</v>
      </c>
      <c r="BK24" s="113">
        <v>0</v>
      </c>
      <c r="BL24" s="113">
        <v>0</v>
      </c>
      <c r="BM24" s="113">
        <v>5</v>
      </c>
      <c r="BN24" s="113">
        <v>18</v>
      </c>
      <c r="BO24" s="115"/>
      <c r="BQ24" s="116">
        <f t="shared" si="25"/>
        <v>5.4</v>
      </c>
      <c r="BR24" s="113">
        <v>0</v>
      </c>
      <c r="BS24" s="113">
        <v>0</v>
      </c>
      <c r="BT24" s="113">
        <v>0</v>
      </c>
      <c r="BU24" s="113">
        <v>6.5</v>
      </c>
      <c r="BV24" s="113">
        <v>20.5</v>
      </c>
      <c r="BW24" s="115"/>
      <c r="BY24" s="116">
        <f t="shared" si="26"/>
        <v>4.0999999999999996</v>
      </c>
      <c r="BZ24" s="113">
        <v>0</v>
      </c>
      <c r="CA24" s="113">
        <v>0</v>
      </c>
      <c r="CB24" s="113">
        <v>0</v>
      </c>
      <c r="CC24" s="113">
        <v>1.5</v>
      </c>
      <c r="CD24" s="113">
        <v>19</v>
      </c>
      <c r="CE24" s="115"/>
      <c r="CG24" s="116">
        <f t="shared" si="27"/>
        <v>5.2</v>
      </c>
      <c r="CH24" s="113">
        <v>0</v>
      </c>
      <c r="CI24" s="113">
        <v>0</v>
      </c>
      <c r="CJ24" s="113">
        <v>0</v>
      </c>
      <c r="CK24" s="113">
        <v>5.5</v>
      </c>
      <c r="CL24" s="113">
        <v>20.5</v>
      </c>
      <c r="CO24" s="116">
        <f t="shared" si="28"/>
        <v>6.2</v>
      </c>
      <c r="CP24" s="113">
        <v>0</v>
      </c>
      <c r="CQ24" s="113">
        <v>0</v>
      </c>
      <c r="CR24" s="113">
        <v>0.5</v>
      </c>
      <c r="CS24" s="113">
        <v>7</v>
      </c>
      <c r="CT24" s="113">
        <v>23.5</v>
      </c>
      <c r="CW24" s="116">
        <f t="shared" si="29"/>
        <v>6.5</v>
      </c>
      <c r="CX24" s="113">
        <v>0</v>
      </c>
      <c r="CY24" s="113">
        <v>0</v>
      </c>
      <c r="CZ24" s="113">
        <v>1</v>
      </c>
      <c r="DA24" s="113">
        <v>8.5</v>
      </c>
      <c r="DB24" s="113">
        <v>23</v>
      </c>
      <c r="DE24" s="116">
        <f t="shared" si="30"/>
        <v>7.2</v>
      </c>
      <c r="DF24" s="113">
        <v>0</v>
      </c>
      <c r="DG24" s="113">
        <v>0</v>
      </c>
      <c r="DH24" s="113">
        <v>0</v>
      </c>
      <c r="DI24" s="113">
        <v>8</v>
      </c>
      <c r="DJ24" s="113">
        <v>28</v>
      </c>
      <c r="DM24" s="116">
        <f t="shared" si="31"/>
        <v>7.3</v>
      </c>
      <c r="DN24" s="113">
        <v>0</v>
      </c>
      <c r="DO24" s="113">
        <v>0</v>
      </c>
      <c r="DP24" s="113">
        <v>0</v>
      </c>
      <c r="DQ24" s="113">
        <v>8.5</v>
      </c>
      <c r="DR24" s="113">
        <v>28</v>
      </c>
    </row>
    <row r="25" spans="1:122">
      <c r="A25" s="113">
        <v>40</v>
      </c>
      <c r="B25" s="113">
        <v>0.5</v>
      </c>
      <c r="D25" s="113" t="s">
        <v>190</v>
      </c>
      <c r="E25" s="115">
        <f t="shared" si="32"/>
        <v>24</v>
      </c>
      <c r="F25" s="116">
        <f t="shared" si="0"/>
        <v>2.5</v>
      </c>
      <c r="G25" s="116">
        <f t="shared" si="1"/>
        <v>2.5</v>
      </c>
      <c r="H25" s="116" t="str">
        <f t="shared" si="1"/>
        <v/>
      </c>
      <c r="I25" s="116" t="str">
        <f t="shared" si="1"/>
        <v/>
      </c>
      <c r="J25" s="116" t="str">
        <f t="shared" si="1"/>
        <v/>
      </c>
      <c r="K25" s="116" t="str">
        <f t="shared" si="1"/>
        <v/>
      </c>
      <c r="L25" s="116" t="str">
        <f t="shared" si="1"/>
        <v/>
      </c>
      <c r="M25" s="116" t="str">
        <f t="shared" si="1"/>
        <v/>
      </c>
      <c r="N25" s="116" t="str">
        <f t="shared" si="2"/>
        <v/>
      </c>
      <c r="O25" s="116">
        <f t="shared" si="3"/>
        <v>1</v>
      </c>
      <c r="P25" s="116" t="str">
        <f t="shared" si="4"/>
        <v/>
      </c>
      <c r="Q25" s="116" t="str">
        <f t="shared" si="5"/>
        <v/>
      </c>
      <c r="R25" s="116" t="str">
        <f t="shared" si="6"/>
        <v/>
      </c>
      <c r="S25" s="116" t="str">
        <f t="shared" si="7"/>
        <v/>
      </c>
      <c r="T25" s="116" t="str">
        <f t="shared" si="8"/>
        <v/>
      </c>
      <c r="U25" s="116">
        <f t="shared" si="9"/>
        <v>1</v>
      </c>
      <c r="V25" s="113">
        <f t="shared" si="10"/>
        <v>0</v>
      </c>
      <c r="Y25" s="116">
        <f t="shared" si="33"/>
        <v>0.24612189581623581</v>
      </c>
      <c r="Z25" s="122">
        <f t="shared" si="34"/>
        <v>49.224379163247164</v>
      </c>
      <c r="AA25" s="113">
        <f t="shared" si="11"/>
        <v>1.7</v>
      </c>
      <c r="AB25" s="113">
        <f>AA25*飽差!I25</f>
        <v>1.1735630380063138</v>
      </c>
      <c r="AG25" s="116">
        <f t="shared" si="12"/>
        <v>1.1000000000000001</v>
      </c>
      <c r="AH25" s="116">
        <f t="shared" si="13"/>
        <v>1.4</v>
      </c>
      <c r="AI25" s="116">
        <f t="shared" si="14"/>
        <v>1.4</v>
      </c>
      <c r="AJ25" s="116">
        <f t="shared" si="15"/>
        <v>1.5</v>
      </c>
      <c r="AK25" s="116">
        <f t="shared" si="16"/>
        <v>3.6</v>
      </c>
      <c r="AL25" s="116">
        <f t="shared" si="17"/>
        <v>2.4</v>
      </c>
      <c r="AM25" s="116">
        <f t="shared" si="18"/>
        <v>2.5</v>
      </c>
      <c r="AN25" s="116">
        <f t="shared" si="19"/>
        <v>2.6</v>
      </c>
      <c r="AO25" s="116">
        <f t="shared" si="20"/>
        <v>1.9</v>
      </c>
      <c r="AP25" s="116">
        <f t="shared" si="21"/>
        <v>2.1</v>
      </c>
      <c r="AS25" s="116">
        <f t="shared" si="22"/>
        <v>1.1000000000000001</v>
      </c>
      <c r="AT25" s="113">
        <v>0</v>
      </c>
      <c r="AU25" s="113">
        <v>0</v>
      </c>
      <c r="AV25" s="113">
        <v>0</v>
      </c>
      <c r="AW25" s="113">
        <v>0.5</v>
      </c>
      <c r="AX25" s="113">
        <v>5</v>
      </c>
      <c r="AY25" s="115"/>
      <c r="BA25" s="116">
        <f t="shared" si="23"/>
        <v>1.4</v>
      </c>
      <c r="BB25" s="113">
        <v>0</v>
      </c>
      <c r="BC25" s="113">
        <v>0</v>
      </c>
      <c r="BD25" s="113">
        <v>0</v>
      </c>
      <c r="BE25" s="113">
        <v>0</v>
      </c>
      <c r="BF25" s="113">
        <v>7</v>
      </c>
      <c r="BG25" s="115"/>
      <c r="BI25" s="116">
        <f t="shared" si="24"/>
        <v>1.4</v>
      </c>
      <c r="BJ25" s="113">
        <v>0</v>
      </c>
      <c r="BK25" s="113">
        <v>0</v>
      </c>
      <c r="BL25" s="113">
        <v>0</v>
      </c>
      <c r="BM25" s="113">
        <v>0.5</v>
      </c>
      <c r="BN25" s="113">
        <v>6.5</v>
      </c>
      <c r="BO25" s="115"/>
      <c r="BQ25" s="116">
        <f t="shared" si="25"/>
        <v>1.5</v>
      </c>
      <c r="BR25" s="113">
        <v>0</v>
      </c>
      <c r="BS25" s="113">
        <v>0</v>
      </c>
      <c r="BT25" s="113">
        <v>0</v>
      </c>
      <c r="BU25" s="113">
        <v>0</v>
      </c>
      <c r="BV25" s="113">
        <v>7.5</v>
      </c>
      <c r="BW25" s="115"/>
      <c r="BY25" s="116">
        <f t="shared" si="26"/>
        <v>3.6</v>
      </c>
      <c r="BZ25" s="113">
        <v>0</v>
      </c>
      <c r="CA25" s="113">
        <v>0</v>
      </c>
      <c r="CB25" s="113">
        <v>0</v>
      </c>
      <c r="CC25" s="113">
        <v>0.5</v>
      </c>
      <c r="CD25" s="113">
        <v>17.5</v>
      </c>
      <c r="CE25" s="115"/>
      <c r="CG25" s="116">
        <f t="shared" si="27"/>
        <v>2.4</v>
      </c>
      <c r="CH25" s="113">
        <v>0</v>
      </c>
      <c r="CI25" s="113">
        <v>0</v>
      </c>
      <c r="CJ25" s="113">
        <v>0</v>
      </c>
      <c r="CK25" s="113">
        <v>0</v>
      </c>
      <c r="CL25" s="113">
        <v>12</v>
      </c>
      <c r="CO25" s="116">
        <f t="shared" si="28"/>
        <v>2.5</v>
      </c>
      <c r="CP25" s="113">
        <v>0</v>
      </c>
      <c r="CQ25" s="113">
        <v>0</v>
      </c>
      <c r="CR25" s="113">
        <v>0.5</v>
      </c>
      <c r="CS25" s="113">
        <v>1</v>
      </c>
      <c r="CT25" s="113">
        <v>11</v>
      </c>
      <c r="CW25" s="116">
        <f t="shared" si="29"/>
        <v>2.6</v>
      </c>
      <c r="CX25" s="113">
        <v>0</v>
      </c>
      <c r="CY25" s="113">
        <v>0</v>
      </c>
      <c r="CZ25" s="113">
        <v>2</v>
      </c>
      <c r="DA25" s="113">
        <v>2</v>
      </c>
      <c r="DB25" s="113">
        <v>9</v>
      </c>
      <c r="DE25" s="116">
        <f t="shared" si="30"/>
        <v>1.9</v>
      </c>
      <c r="DF25" s="113">
        <v>0</v>
      </c>
      <c r="DG25" s="113">
        <v>0</v>
      </c>
      <c r="DH25" s="113">
        <v>0.5</v>
      </c>
      <c r="DI25" s="113">
        <v>1</v>
      </c>
      <c r="DJ25" s="113">
        <v>8</v>
      </c>
      <c r="DM25" s="116">
        <f t="shared" si="31"/>
        <v>2.1</v>
      </c>
      <c r="DN25" s="113">
        <v>0</v>
      </c>
      <c r="DO25" s="113">
        <v>0</v>
      </c>
      <c r="DP25" s="113">
        <v>1</v>
      </c>
      <c r="DQ25" s="113">
        <v>0.5</v>
      </c>
      <c r="DR25" s="113">
        <v>9</v>
      </c>
    </row>
    <row r="26" spans="1:122">
      <c r="A26" s="113">
        <v>50</v>
      </c>
      <c r="B26" s="113">
        <v>0.4</v>
      </c>
      <c r="D26" s="113" t="s">
        <v>190</v>
      </c>
      <c r="E26" s="115">
        <f t="shared" si="32"/>
        <v>25</v>
      </c>
      <c r="F26" s="116">
        <f t="shared" si="0"/>
        <v>0.2</v>
      </c>
      <c r="G26" s="116">
        <f t="shared" si="1"/>
        <v>0.2</v>
      </c>
      <c r="H26" s="116" t="str">
        <f t="shared" si="1"/>
        <v/>
      </c>
      <c r="I26" s="116" t="str">
        <f t="shared" si="1"/>
        <v/>
      </c>
      <c r="J26" s="116" t="str">
        <f t="shared" si="1"/>
        <v/>
      </c>
      <c r="K26" s="116" t="str">
        <f t="shared" si="1"/>
        <v/>
      </c>
      <c r="L26" s="116" t="str">
        <f t="shared" si="1"/>
        <v/>
      </c>
      <c r="M26" s="116" t="str">
        <f t="shared" si="1"/>
        <v/>
      </c>
      <c r="N26" s="116" t="str">
        <f t="shared" si="2"/>
        <v/>
      </c>
      <c r="O26" s="116">
        <f t="shared" si="3"/>
        <v>1</v>
      </c>
      <c r="P26" s="116" t="str">
        <f t="shared" si="4"/>
        <v/>
      </c>
      <c r="Q26" s="116" t="str">
        <f t="shared" si="5"/>
        <v/>
      </c>
      <c r="R26" s="116" t="str">
        <f t="shared" si="6"/>
        <v/>
      </c>
      <c r="S26" s="116" t="str">
        <f t="shared" si="7"/>
        <v/>
      </c>
      <c r="T26" s="116" t="str">
        <f t="shared" si="8"/>
        <v/>
      </c>
      <c r="U26" s="116">
        <f t="shared" si="9"/>
        <v>1</v>
      </c>
      <c r="V26" s="113">
        <f t="shared" si="10"/>
        <v>0</v>
      </c>
      <c r="Y26" s="116">
        <f t="shared" si="33"/>
        <v>0.24063117131289258</v>
      </c>
      <c r="Z26" s="122">
        <f t="shared" si="34"/>
        <v>48.126234262578514</v>
      </c>
      <c r="AA26" s="113">
        <f t="shared" si="11"/>
        <v>1.7</v>
      </c>
      <c r="AB26" s="113">
        <f>AA26*飽差!I26</f>
        <v>1.2981449006686507</v>
      </c>
      <c r="AG26" s="116">
        <f t="shared" si="12"/>
        <v>0.7</v>
      </c>
      <c r="AH26" s="116">
        <f t="shared" si="13"/>
        <v>0.6</v>
      </c>
      <c r="AI26" s="116">
        <f t="shared" si="14"/>
        <v>0.3</v>
      </c>
      <c r="AJ26" s="116">
        <f t="shared" si="15"/>
        <v>0.2</v>
      </c>
      <c r="AK26" s="116">
        <f t="shared" si="16"/>
        <v>0</v>
      </c>
      <c r="AL26" s="116">
        <f t="shared" si="17"/>
        <v>0</v>
      </c>
      <c r="AM26" s="116">
        <f t="shared" si="18"/>
        <v>0.2</v>
      </c>
      <c r="AN26" s="116">
        <f t="shared" si="19"/>
        <v>0.3</v>
      </c>
      <c r="AO26" s="116">
        <f t="shared" si="20"/>
        <v>0</v>
      </c>
      <c r="AP26" s="116">
        <f t="shared" si="21"/>
        <v>0</v>
      </c>
      <c r="AS26" s="116">
        <f t="shared" si="22"/>
        <v>0.7</v>
      </c>
      <c r="AT26" s="113">
        <v>0</v>
      </c>
      <c r="AU26" s="113">
        <v>0</v>
      </c>
      <c r="AV26" s="113">
        <v>0</v>
      </c>
      <c r="AW26" s="113">
        <v>0</v>
      </c>
      <c r="AX26" s="113">
        <v>3.5</v>
      </c>
      <c r="AY26" s="115"/>
      <c r="BA26" s="116">
        <f t="shared" si="23"/>
        <v>0.6</v>
      </c>
      <c r="BB26" s="113">
        <v>0</v>
      </c>
      <c r="BC26" s="113">
        <v>0</v>
      </c>
      <c r="BD26" s="113">
        <v>0</v>
      </c>
      <c r="BE26" s="113">
        <v>0</v>
      </c>
      <c r="BF26" s="113">
        <v>3</v>
      </c>
      <c r="BG26" s="115"/>
      <c r="BI26" s="116">
        <f t="shared" si="24"/>
        <v>0.3</v>
      </c>
      <c r="BJ26" s="113">
        <v>0</v>
      </c>
      <c r="BK26" s="113">
        <v>0</v>
      </c>
      <c r="BL26" s="113">
        <v>0</v>
      </c>
      <c r="BM26" s="113">
        <v>0.5</v>
      </c>
      <c r="BN26" s="113">
        <v>1</v>
      </c>
      <c r="BO26" s="115"/>
      <c r="BQ26" s="116">
        <f t="shared" si="25"/>
        <v>0.2</v>
      </c>
      <c r="BR26" s="113">
        <v>0</v>
      </c>
      <c r="BS26" s="113">
        <v>0</v>
      </c>
      <c r="BT26" s="113">
        <v>0</v>
      </c>
      <c r="BU26" s="113">
        <v>0.5</v>
      </c>
      <c r="BV26" s="113">
        <v>0.5</v>
      </c>
      <c r="BW26" s="115"/>
      <c r="BY26" s="116">
        <f t="shared" si="26"/>
        <v>0</v>
      </c>
      <c r="BZ26" s="113">
        <v>0</v>
      </c>
      <c r="CA26" s="113">
        <v>0</v>
      </c>
      <c r="CB26" s="113">
        <v>0</v>
      </c>
      <c r="CC26" s="113">
        <v>0</v>
      </c>
      <c r="CD26" s="113">
        <v>0</v>
      </c>
      <c r="CE26" s="115"/>
      <c r="CG26" s="116">
        <f t="shared" si="27"/>
        <v>0</v>
      </c>
      <c r="CH26" s="113">
        <v>0</v>
      </c>
      <c r="CI26" s="113">
        <v>0</v>
      </c>
      <c r="CJ26" s="113">
        <v>0</v>
      </c>
      <c r="CK26" s="113">
        <v>0</v>
      </c>
      <c r="CL26" s="113">
        <v>0</v>
      </c>
      <c r="CO26" s="116">
        <f t="shared" si="28"/>
        <v>0.2</v>
      </c>
      <c r="CP26" s="113">
        <v>0</v>
      </c>
      <c r="CQ26" s="113">
        <v>0</v>
      </c>
      <c r="CR26" s="113">
        <v>0</v>
      </c>
      <c r="CS26" s="113">
        <v>1</v>
      </c>
      <c r="CT26" s="113">
        <v>0</v>
      </c>
      <c r="CW26" s="116">
        <f t="shared" si="29"/>
        <v>0.3</v>
      </c>
      <c r="CX26" s="113">
        <v>0</v>
      </c>
      <c r="CY26" s="113">
        <v>0</v>
      </c>
      <c r="CZ26" s="113">
        <v>0</v>
      </c>
      <c r="DA26" s="113">
        <v>1</v>
      </c>
      <c r="DB26" s="113">
        <v>0.5</v>
      </c>
      <c r="DE26" s="116">
        <f t="shared" si="30"/>
        <v>0</v>
      </c>
      <c r="DF26" s="113">
        <v>0</v>
      </c>
      <c r="DG26" s="113">
        <v>0</v>
      </c>
      <c r="DH26" s="113">
        <v>0</v>
      </c>
      <c r="DI26" s="113">
        <v>0</v>
      </c>
      <c r="DJ26" s="113">
        <v>0</v>
      </c>
      <c r="DM26" s="116">
        <f t="shared" si="31"/>
        <v>0</v>
      </c>
      <c r="DN26" s="113">
        <v>0</v>
      </c>
      <c r="DO26" s="113">
        <v>0</v>
      </c>
      <c r="DP26" s="113">
        <v>0</v>
      </c>
      <c r="DQ26" s="113">
        <v>0</v>
      </c>
      <c r="DR26" s="113">
        <v>0</v>
      </c>
    </row>
    <row r="27" spans="1:122">
      <c r="A27" s="113">
        <v>60</v>
      </c>
      <c r="B27" s="113">
        <v>0.3</v>
      </c>
      <c r="D27" s="113" t="s">
        <v>190</v>
      </c>
      <c r="E27" s="115">
        <f t="shared" si="32"/>
        <v>26</v>
      </c>
      <c r="F27" s="116">
        <f t="shared" si="0"/>
        <v>0.5</v>
      </c>
      <c r="G27" s="116">
        <f t="shared" si="1"/>
        <v>0.5</v>
      </c>
      <c r="H27" s="116" t="str">
        <f t="shared" si="1"/>
        <v/>
      </c>
      <c r="I27" s="116" t="str">
        <f t="shared" si="1"/>
        <v/>
      </c>
      <c r="J27" s="116" t="str">
        <f t="shared" si="1"/>
        <v/>
      </c>
      <c r="K27" s="116" t="str">
        <f t="shared" si="1"/>
        <v/>
      </c>
      <c r="L27" s="116" t="str">
        <f t="shared" si="1"/>
        <v/>
      </c>
      <c r="M27" s="116" t="str">
        <f t="shared" si="1"/>
        <v/>
      </c>
      <c r="N27" s="116" t="str">
        <f t="shared" si="2"/>
        <v/>
      </c>
      <c r="O27" s="116">
        <f t="shared" si="3"/>
        <v>1</v>
      </c>
      <c r="P27" s="116" t="str">
        <f t="shared" si="4"/>
        <v/>
      </c>
      <c r="Q27" s="116" t="str">
        <f t="shared" si="5"/>
        <v/>
      </c>
      <c r="R27" s="116" t="str">
        <f t="shared" si="6"/>
        <v/>
      </c>
      <c r="S27" s="116" t="str">
        <f t="shared" si="7"/>
        <v/>
      </c>
      <c r="T27" s="116" t="str">
        <f t="shared" si="8"/>
        <v/>
      </c>
      <c r="U27" s="116">
        <f t="shared" si="9"/>
        <v>1</v>
      </c>
      <c r="V27" s="113">
        <f t="shared" si="10"/>
        <v>0</v>
      </c>
      <c r="Y27" s="116">
        <f t="shared" si="33"/>
        <v>0.23463117131289254</v>
      </c>
      <c r="Z27" s="122">
        <f t="shared" si="34"/>
        <v>46.926234262578511</v>
      </c>
      <c r="AA27" s="113">
        <f t="shared" si="11"/>
        <v>1.7</v>
      </c>
      <c r="AB27" s="113">
        <f>AA27*飽差!I27</f>
        <v>1.7</v>
      </c>
      <c r="AG27" s="116">
        <f t="shared" si="12"/>
        <v>0</v>
      </c>
      <c r="AH27" s="116">
        <f t="shared" si="13"/>
        <v>0.2</v>
      </c>
      <c r="AI27" s="116">
        <f t="shared" si="14"/>
        <v>0.2</v>
      </c>
      <c r="AJ27" s="116">
        <f t="shared" si="15"/>
        <v>0.5</v>
      </c>
      <c r="AK27" s="116">
        <f t="shared" si="16"/>
        <v>0.7</v>
      </c>
      <c r="AL27" s="116">
        <f t="shared" si="17"/>
        <v>0.4</v>
      </c>
      <c r="AM27" s="116">
        <f t="shared" si="18"/>
        <v>0.5</v>
      </c>
      <c r="AN27" s="116">
        <f t="shared" si="19"/>
        <v>1.1000000000000001</v>
      </c>
      <c r="AO27" s="116">
        <f t="shared" si="20"/>
        <v>1.5</v>
      </c>
      <c r="AP27" s="116">
        <f t="shared" si="21"/>
        <v>0.8</v>
      </c>
      <c r="AS27" s="116">
        <f t="shared" si="22"/>
        <v>0</v>
      </c>
      <c r="AT27" s="113">
        <v>0</v>
      </c>
      <c r="AU27" s="113">
        <v>0</v>
      </c>
      <c r="AV27" s="113">
        <v>0</v>
      </c>
      <c r="AW27" s="113">
        <v>0</v>
      </c>
      <c r="AX27" s="113">
        <v>0</v>
      </c>
      <c r="AY27" s="115"/>
      <c r="BA27" s="116">
        <f t="shared" si="23"/>
        <v>0.2</v>
      </c>
      <c r="BB27" s="113">
        <v>0</v>
      </c>
      <c r="BC27" s="113">
        <v>0</v>
      </c>
      <c r="BD27" s="113">
        <v>0</v>
      </c>
      <c r="BE27" s="113">
        <v>0</v>
      </c>
      <c r="BF27" s="113">
        <v>1</v>
      </c>
      <c r="BG27" s="115"/>
      <c r="BI27" s="116">
        <f t="shared" si="24"/>
        <v>0.2</v>
      </c>
      <c r="BJ27" s="113">
        <v>0</v>
      </c>
      <c r="BK27" s="113">
        <v>0</v>
      </c>
      <c r="BL27" s="113">
        <v>0</v>
      </c>
      <c r="BM27" s="113">
        <v>0</v>
      </c>
      <c r="BN27" s="113">
        <v>1</v>
      </c>
      <c r="BO27" s="115"/>
      <c r="BQ27" s="116">
        <f t="shared" si="25"/>
        <v>0.5</v>
      </c>
      <c r="BR27" s="113">
        <v>0</v>
      </c>
      <c r="BS27" s="113">
        <v>0</v>
      </c>
      <c r="BT27" s="113">
        <v>0</v>
      </c>
      <c r="BU27" s="113">
        <v>0</v>
      </c>
      <c r="BV27" s="113">
        <v>2.5</v>
      </c>
      <c r="BW27" s="115"/>
      <c r="BY27" s="116">
        <f t="shared" si="26"/>
        <v>0.7</v>
      </c>
      <c r="BZ27" s="113">
        <v>0</v>
      </c>
      <c r="CA27" s="113">
        <v>0</v>
      </c>
      <c r="CB27" s="113">
        <v>0</v>
      </c>
      <c r="CC27" s="113">
        <v>0</v>
      </c>
      <c r="CD27" s="113">
        <v>3.5</v>
      </c>
      <c r="CE27" s="115"/>
      <c r="CG27" s="116">
        <f t="shared" si="27"/>
        <v>0.4</v>
      </c>
      <c r="CH27" s="113">
        <v>0</v>
      </c>
      <c r="CI27" s="113">
        <v>0</v>
      </c>
      <c r="CJ27" s="113">
        <v>0</v>
      </c>
      <c r="CK27" s="113">
        <v>0</v>
      </c>
      <c r="CL27" s="113">
        <v>2</v>
      </c>
      <c r="CO27" s="116">
        <f t="shared" si="28"/>
        <v>0.5</v>
      </c>
      <c r="CP27" s="113">
        <v>0</v>
      </c>
      <c r="CQ27" s="113">
        <v>0</v>
      </c>
      <c r="CR27" s="113">
        <v>0</v>
      </c>
      <c r="CS27" s="113">
        <v>0</v>
      </c>
      <c r="CT27" s="113">
        <v>2.5</v>
      </c>
      <c r="CW27" s="116">
        <f t="shared" si="29"/>
        <v>1.1000000000000001</v>
      </c>
      <c r="CX27" s="113">
        <v>0</v>
      </c>
      <c r="CY27" s="113">
        <v>0</v>
      </c>
      <c r="CZ27" s="113">
        <v>0</v>
      </c>
      <c r="DA27" s="113">
        <v>0</v>
      </c>
      <c r="DB27" s="113">
        <v>5.5</v>
      </c>
      <c r="DE27" s="116">
        <f t="shared" si="30"/>
        <v>1.5</v>
      </c>
      <c r="DF27" s="113">
        <v>0</v>
      </c>
      <c r="DG27" s="113">
        <v>0</v>
      </c>
      <c r="DH27" s="113">
        <v>0</v>
      </c>
      <c r="DI27" s="113">
        <v>0</v>
      </c>
      <c r="DJ27" s="113">
        <v>7.5</v>
      </c>
      <c r="DM27" s="116">
        <f t="shared" si="31"/>
        <v>0.8</v>
      </c>
      <c r="DN27" s="113">
        <v>0</v>
      </c>
      <c r="DO27" s="113">
        <v>0</v>
      </c>
      <c r="DP27" s="113">
        <v>0</v>
      </c>
      <c r="DQ27" s="113">
        <v>0</v>
      </c>
      <c r="DR27" s="113">
        <v>4</v>
      </c>
    </row>
    <row r="28" spans="1:122">
      <c r="A28" s="113">
        <v>70</v>
      </c>
      <c r="B28" s="113">
        <v>0.2</v>
      </c>
      <c r="D28" s="113" t="s">
        <v>190</v>
      </c>
      <c r="E28" s="115">
        <f t="shared" si="32"/>
        <v>27</v>
      </c>
      <c r="F28" s="116">
        <f t="shared" si="0"/>
        <v>9.5</v>
      </c>
      <c r="G28" s="116">
        <f t="shared" si="1"/>
        <v>9.5</v>
      </c>
      <c r="H28" s="116" t="str">
        <f t="shared" si="1"/>
        <v/>
      </c>
      <c r="I28" s="116" t="str">
        <f t="shared" si="1"/>
        <v/>
      </c>
      <c r="J28" s="116" t="str">
        <f t="shared" si="1"/>
        <v/>
      </c>
      <c r="K28" s="116" t="str">
        <f t="shared" si="1"/>
        <v/>
      </c>
      <c r="L28" s="116" t="str">
        <f t="shared" si="1"/>
        <v/>
      </c>
      <c r="M28" s="116" t="str">
        <f t="shared" si="1"/>
        <v/>
      </c>
      <c r="N28" s="116" t="str">
        <f t="shared" si="2"/>
        <v/>
      </c>
      <c r="O28" s="116">
        <f t="shared" si="3"/>
        <v>1</v>
      </c>
      <c r="P28" s="116" t="str">
        <f t="shared" si="4"/>
        <v/>
      </c>
      <c r="Q28" s="116" t="str">
        <f t="shared" si="5"/>
        <v/>
      </c>
      <c r="R28" s="116" t="str">
        <f t="shared" si="6"/>
        <v/>
      </c>
      <c r="S28" s="116" t="str">
        <f t="shared" si="7"/>
        <v/>
      </c>
      <c r="T28" s="116" t="str">
        <f t="shared" si="8"/>
        <v/>
      </c>
      <c r="U28" s="116">
        <f t="shared" si="9"/>
        <v>1</v>
      </c>
      <c r="V28" s="113">
        <f t="shared" si="10"/>
        <v>0</v>
      </c>
      <c r="Y28" s="116">
        <f t="shared" si="33"/>
        <v>0.27660312180094387</v>
      </c>
      <c r="Z28" s="122">
        <f t="shared" si="34"/>
        <v>55.320624360188773</v>
      </c>
      <c r="AA28" s="113">
        <f t="shared" si="11"/>
        <v>1.7</v>
      </c>
      <c r="AB28" s="113">
        <f>AA28*飽差!I28</f>
        <v>1.1056099023897383</v>
      </c>
      <c r="AG28" s="116">
        <f t="shared" si="12"/>
        <v>5.2</v>
      </c>
      <c r="AH28" s="116">
        <f t="shared" si="13"/>
        <v>3</v>
      </c>
      <c r="AI28" s="116">
        <f t="shared" si="14"/>
        <v>4.2</v>
      </c>
      <c r="AJ28" s="116">
        <f t="shared" si="15"/>
        <v>5</v>
      </c>
      <c r="AK28" s="116">
        <f t="shared" si="16"/>
        <v>5.3</v>
      </c>
      <c r="AL28" s="116">
        <f t="shared" si="17"/>
        <v>5.6</v>
      </c>
      <c r="AM28" s="116">
        <f t="shared" si="18"/>
        <v>9.5</v>
      </c>
      <c r="AN28" s="116">
        <f t="shared" si="19"/>
        <v>6.6</v>
      </c>
      <c r="AO28" s="116">
        <f t="shared" si="20"/>
        <v>9.1</v>
      </c>
      <c r="AP28" s="116">
        <f t="shared" si="21"/>
        <v>4.2</v>
      </c>
      <c r="AS28" s="116">
        <f t="shared" si="22"/>
        <v>5.2</v>
      </c>
      <c r="AT28" s="113">
        <v>0</v>
      </c>
      <c r="AU28" s="113">
        <v>0</v>
      </c>
      <c r="AV28" s="113">
        <v>4.5</v>
      </c>
      <c r="AW28" s="113">
        <v>0</v>
      </c>
      <c r="AX28" s="113">
        <v>21.5</v>
      </c>
      <c r="AY28" s="115"/>
      <c r="BA28" s="116">
        <f t="shared" si="23"/>
        <v>3</v>
      </c>
      <c r="BB28" s="113">
        <v>0.5</v>
      </c>
      <c r="BC28" s="113">
        <v>0</v>
      </c>
      <c r="BD28" s="113">
        <v>0</v>
      </c>
      <c r="BE28" s="113">
        <v>0</v>
      </c>
      <c r="BF28" s="113">
        <v>14.5</v>
      </c>
      <c r="BG28" s="115"/>
      <c r="BI28" s="116">
        <f t="shared" si="24"/>
        <v>4.2</v>
      </c>
      <c r="BJ28" s="113">
        <v>1</v>
      </c>
      <c r="BK28" s="113">
        <v>0</v>
      </c>
      <c r="BL28" s="113">
        <v>0</v>
      </c>
      <c r="BM28" s="113">
        <v>0</v>
      </c>
      <c r="BN28" s="113">
        <v>20</v>
      </c>
      <c r="BO28" s="115"/>
      <c r="BQ28" s="116">
        <f t="shared" si="25"/>
        <v>5</v>
      </c>
      <c r="BR28" s="113">
        <v>1</v>
      </c>
      <c r="BS28" s="113">
        <v>0</v>
      </c>
      <c r="BT28" s="113">
        <v>0</v>
      </c>
      <c r="BU28" s="113">
        <v>0</v>
      </c>
      <c r="BV28" s="113">
        <v>24</v>
      </c>
      <c r="BW28" s="115"/>
      <c r="BY28" s="116">
        <f t="shared" si="26"/>
        <v>5.3</v>
      </c>
      <c r="BZ28" s="113">
        <v>1.5</v>
      </c>
      <c r="CA28" s="113">
        <v>0</v>
      </c>
      <c r="CB28" s="113">
        <v>1</v>
      </c>
      <c r="CC28" s="113">
        <v>0</v>
      </c>
      <c r="CD28" s="113">
        <v>24</v>
      </c>
      <c r="CE28" s="115"/>
      <c r="CG28" s="116">
        <f t="shared" si="27"/>
        <v>5.6</v>
      </c>
      <c r="CH28" s="113">
        <v>2.5</v>
      </c>
      <c r="CI28" s="113">
        <v>0</v>
      </c>
      <c r="CJ28" s="113">
        <v>0</v>
      </c>
      <c r="CK28" s="113">
        <v>0</v>
      </c>
      <c r="CL28" s="113">
        <v>25.5</v>
      </c>
      <c r="CO28" s="116">
        <f t="shared" si="28"/>
        <v>9.5</v>
      </c>
      <c r="CP28" s="113">
        <v>1</v>
      </c>
      <c r="CQ28" s="113">
        <v>0</v>
      </c>
      <c r="CR28" s="113">
        <v>1.5</v>
      </c>
      <c r="CS28" s="113">
        <v>0</v>
      </c>
      <c r="CT28" s="113">
        <v>45</v>
      </c>
      <c r="CW28" s="116">
        <f t="shared" si="29"/>
        <v>6.6</v>
      </c>
      <c r="CX28" s="113">
        <v>0.5</v>
      </c>
      <c r="CY28" s="113">
        <v>0</v>
      </c>
      <c r="CZ28" s="113">
        <v>3.5</v>
      </c>
      <c r="DA28" s="113">
        <v>0</v>
      </c>
      <c r="DB28" s="113">
        <v>29</v>
      </c>
      <c r="DE28" s="116">
        <f t="shared" si="30"/>
        <v>9.1</v>
      </c>
      <c r="DF28" s="113">
        <v>1.5</v>
      </c>
      <c r="DG28" s="113">
        <v>0</v>
      </c>
      <c r="DH28" s="113">
        <v>3.5</v>
      </c>
      <c r="DI28" s="113">
        <v>0</v>
      </c>
      <c r="DJ28" s="113">
        <v>40.5</v>
      </c>
      <c r="DM28" s="116">
        <f t="shared" si="31"/>
        <v>4.2</v>
      </c>
      <c r="DN28" s="113">
        <v>1.5</v>
      </c>
      <c r="DO28" s="113">
        <v>0</v>
      </c>
      <c r="DP28" s="113">
        <v>2</v>
      </c>
      <c r="DQ28" s="113">
        <v>0</v>
      </c>
      <c r="DR28" s="113">
        <v>17.5</v>
      </c>
    </row>
    <row r="29" spans="1:122">
      <c r="A29" s="113">
        <v>80</v>
      </c>
      <c r="B29" s="113">
        <v>0.1</v>
      </c>
      <c r="D29" s="113" t="s">
        <v>190</v>
      </c>
      <c r="E29" s="115">
        <f t="shared" si="32"/>
        <v>28</v>
      </c>
      <c r="F29" s="116">
        <f t="shared" si="0"/>
        <v>0.8</v>
      </c>
      <c r="G29" s="116">
        <f t="shared" si="1"/>
        <v>0.8</v>
      </c>
      <c r="H29" s="116" t="str">
        <f t="shared" si="1"/>
        <v/>
      </c>
      <c r="I29" s="116" t="str">
        <f t="shared" si="1"/>
        <v/>
      </c>
      <c r="J29" s="116" t="str">
        <f t="shared" si="1"/>
        <v/>
      </c>
      <c r="K29" s="116" t="str">
        <f t="shared" si="1"/>
        <v/>
      </c>
      <c r="L29" s="116" t="str">
        <f t="shared" si="1"/>
        <v/>
      </c>
      <c r="M29" s="116" t="str">
        <f t="shared" si="1"/>
        <v/>
      </c>
      <c r="N29" s="116" t="str">
        <f t="shared" si="2"/>
        <v/>
      </c>
      <c r="O29" s="116">
        <f t="shared" si="3"/>
        <v>1</v>
      </c>
      <c r="P29" s="116" t="str">
        <f t="shared" si="4"/>
        <v/>
      </c>
      <c r="Q29" s="116" t="str">
        <f t="shared" si="5"/>
        <v/>
      </c>
      <c r="R29" s="116" t="str">
        <f t="shared" si="6"/>
        <v/>
      </c>
      <c r="S29" s="116" t="str">
        <f t="shared" si="7"/>
        <v/>
      </c>
      <c r="T29" s="116" t="str">
        <f t="shared" si="8"/>
        <v/>
      </c>
      <c r="U29" s="116">
        <f t="shared" si="9"/>
        <v>1</v>
      </c>
      <c r="V29" s="113">
        <f t="shared" si="10"/>
        <v>0</v>
      </c>
      <c r="Y29" s="116">
        <f t="shared" si="33"/>
        <v>0.27590478228335147</v>
      </c>
      <c r="Z29" s="122">
        <f t="shared" si="34"/>
        <v>55.180956456670295</v>
      </c>
      <c r="AA29" s="113">
        <f t="shared" si="11"/>
        <v>1.7</v>
      </c>
      <c r="AB29" s="113">
        <f>AA29*飽差!I29</f>
        <v>0.93966790351847829</v>
      </c>
      <c r="AG29" s="116">
        <f t="shared" si="12"/>
        <v>1.1000000000000001</v>
      </c>
      <c r="AH29" s="116">
        <f t="shared" si="13"/>
        <v>0.3</v>
      </c>
      <c r="AI29" s="116">
        <f t="shared" si="14"/>
        <v>1.6</v>
      </c>
      <c r="AJ29" s="116">
        <f t="shared" si="15"/>
        <v>1.1000000000000001</v>
      </c>
      <c r="AK29" s="116">
        <f t="shared" si="16"/>
        <v>1.7</v>
      </c>
      <c r="AL29" s="116">
        <f t="shared" si="17"/>
        <v>1.5</v>
      </c>
      <c r="AM29" s="116">
        <f t="shared" si="18"/>
        <v>0.8</v>
      </c>
      <c r="AN29" s="116">
        <f t="shared" si="19"/>
        <v>1.3</v>
      </c>
      <c r="AO29" s="116">
        <f t="shared" si="20"/>
        <v>0.9</v>
      </c>
      <c r="AP29" s="116">
        <f t="shared" si="21"/>
        <v>0.8</v>
      </c>
      <c r="AS29" s="116">
        <f t="shared" si="22"/>
        <v>1.1000000000000001</v>
      </c>
      <c r="AT29" s="113">
        <v>1.5</v>
      </c>
      <c r="AU29" s="113">
        <v>0</v>
      </c>
      <c r="AV29" s="113">
        <v>0</v>
      </c>
      <c r="AW29" s="113">
        <v>0</v>
      </c>
      <c r="AX29" s="113">
        <v>4</v>
      </c>
      <c r="AY29" s="115"/>
      <c r="BA29" s="116">
        <f t="shared" si="23"/>
        <v>0.3</v>
      </c>
      <c r="BB29" s="113">
        <v>0</v>
      </c>
      <c r="BC29" s="113">
        <v>0</v>
      </c>
      <c r="BD29" s="113">
        <v>0</v>
      </c>
      <c r="BE29" s="113">
        <v>0</v>
      </c>
      <c r="BF29" s="113">
        <v>1.5</v>
      </c>
      <c r="BG29" s="115"/>
      <c r="BI29" s="116">
        <f t="shared" si="24"/>
        <v>1.6</v>
      </c>
      <c r="BJ29" s="113">
        <v>0</v>
      </c>
      <c r="BK29" s="113">
        <v>0</v>
      </c>
      <c r="BL29" s="113">
        <v>0</v>
      </c>
      <c r="BM29" s="113">
        <v>0</v>
      </c>
      <c r="BN29" s="113">
        <v>8</v>
      </c>
      <c r="BO29" s="115"/>
      <c r="BQ29" s="116">
        <f t="shared" si="25"/>
        <v>1.1000000000000001</v>
      </c>
      <c r="BR29" s="113">
        <v>0</v>
      </c>
      <c r="BS29" s="113">
        <v>0</v>
      </c>
      <c r="BT29" s="113">
        <v>0</v>
      </c>
      <c r="BU29" s="113">
        <v>0</v>
      </c>
      <c r="BV29" s="113">
        <v>5.5</v>
      </c>
      <c r="BW29" s="115"/>
      <c r="BY29" s="116">
        <f t="shared" si="26"/>
        <v>1.7</v>
      </c>
      <c r="BZ29" s="113">
        <v>0</v>
      </c>
      <c r="CA29" s="113">
        <v>0</v>
      </c>
      <c r="CB29" s="113">
        <v>0</v>
      </c>
      <c r="CC29" s="113">
        <v>0</v>
      </c>
      <c r="CD29" s="113">
        <v>8.5</v>
      </c>
      <c r="CE29" s="115"/>
      <c r="CG29" s="116">
        <f t="shared" si="27"/>
        <v>1.5</v>
      </c>
      <c r="CH29" s="113">
        <v>0.5</v>
      </c>
      <c r="CI29" s="113">
        <v>0</v>
      </c>
      <c r="CJ29" s="113">
        <v>0</v>
      </c>
      <c r="CK29" s="113">
        <v>0</v>
      </c>
      <c r="CL29" s="113">
        <v>7</v>
      </c>
      <c r="CO29" s="116">
        <f t="shared" si="28"/>
        <v>0.8</v>
      </c>
      <c r="CP29" s="113">
        <v>0.5</v>
      </c>
      <c r="CQ29" s="113">
        <v>0</v>
      </c>
      <c r="CR29" s="113">
        <v>0.5</v>
      </c>
      <c r="CS29" s="113">
        <v>0</v>
      </c>
      <c r="CT29" s="113">
        <v>3</v>
      </c>
      <c r="CW29" s="116">
        <f t="shared" si="29"/>
        <v>1.3</v>
      </c>
      <c r="CX29" s="113">
        <v>0.5</v>
      </c>
      <c r="CY29" s="113">
        <v>0</v>
      </c>
      <c r="CZ29" s="113">
        <v>0</v>
      </c>
      <c r="DA29" s="113">
        <v>0</v>
      </c>
      <c r="DB29" s="113">
        <v>6</v>
      </c>
      <c r="DE29" s="116">
        <f t="shared" si="30"/>
        <v>0.9</v>
      </c>
      <c r="DF29" s="113">
        <v>0.5</v>
      </c>
      <c r="DG29" s="113">
        <v>0</v>
      </c>
      <c r="DH29" s="113">
        <v>0</v>
      </c>
      <c r="DI29" s="113">
        <v>0</v>
      </c>
      <c r="DJ29" s="113">
        <v>4</v>
      </c>
      <c r="DM29" s="116">
        <f t="shared" si="31"/>
        <v>0.8</v>
      </c>
      <c r="DN29" s="113">
        <v>0.5</v>
      </c>
      <c r="DO29" s="113">
        <v>0</v>
      </c>
      <c r="DP29" s="113">
        <v>0</v>
      </c>
      <c r="DQ29" s="113">
        <v>0</v>
      </c>
      <c r="DR29" s="113">
        <v>3.5</v>
      </c>
    </row>
    <row r="30" spans="1:122">
      <c r="D30" s="113" t="s">
        <v>190</v>
      </c>
      <c r="E30" s="115">
        <f t="shared" si="32"/>
        <v>29</v>
      </c>
      <c r="F30" s="116">
        <f t="shared" si="0"/>
        <v>0</v>
      </c>
      <c r="G30" s="116" t="str">
        <f t="shared" si="1"/>
        <v/>
      </c>
      <c r="H30" s="116" t="str">
        <f t="shared" si="1"/>
        <v/>
      </c>
      <c r="I30" s="116" t="str">
        <f t="shared" si="1"/>
        <v/>
      </c>
      <c r="J30" s="116" t="str">
        <f t="shared" si="1"/>
        <v/>
      </c>
      <c r="K30" s="116" t="str">
        <f t="shared" si="1"/>
        <v/>
      </c>
      <c r="L30" s="116" t="str">
        <f t="shared" si="1"/>
        <v/>
      </c>
      <c r="M30" s="116" t="str">
        <f t="shared" si="1"/>
        <v/>
      </c>
      <c r="N30" s="116">
        <f t="shared" si="2"/>
        <v>0</v>
      </c>
      <c r="O30" s="116" t="str">
        <f t="shared" si="3"/>
        <v/>
      </c>
      <c r="P30" s="116" t="str">
        <f t="shared" si="4"/>
        <v/>
      </c>
      <c r="Q30" s="116" t="str">
        <f t="shared" si="5"/>
        <v/>
      </c>
      <c r="R30" s="116" t="str">
        <f t="shared" si="6"/>
        <v/>
      </c>
      <c r="S30" s="116" t="str">
        <f t="shared" si="7"/>
        <v/>
      </c>
      <c r="T30" s="116" t="str">
        <f t="shared" si="8"/>
        <v/>
      </c>
      <c r="U30" s="116">
        <f t="shared" si="9"/>
        <v>0</v>
      </c>
      <c r="V30" s="113">
        <f t="shared" si="10"/>
        <v>0</v>
      </c>
      <c r="Y30" s="116">
        <f t="shared" si="33"/>
        <v>0.27112582250198225</v>
      </c>
      <c r="Z30" s="122">
        <f t="shared" si="34"/>
        <v>54.225164500396453</v>
      </c>
      <c r="AA30" s="113">
        <f t="shared" si="11"/>
        <v>1.7</v>
      </c>
      <c r="AB30" s="113">
        <f>AA30*飽差!I30</f>
        <v>0.95579195627384239</v>
      </c>
      <c r="AG30" s="116">
        <f t="shared" si="12"/>
        <v>0.2</v>
      </c>
      <c r="AH30" s="116">
        <f t="shared" si="13"/>
        <v>0</v>
      </c>
      <c r="AI30" s="116">
        <f t="shared" si="14"/>
        <v>0</v>
      </c>
      <c r="AJ30" s="116">
        <f t="shared" si="15"/>
        <v>0</v>
      </c>
      <c r="AK30" s="116">
        <f t="shared" si="16"/>
        <v>0.1</v>
      </c>
      <c r="AL30" s="116">
        <f t="shared" si="17"/>
        <v>0.1</v>
      </c>
      <c r="AM30" s="116">
        <f t="shared" si="18"/>
        <v>0</v>
      </c>
      <c r="AN30" s="116">
        <f t="shared" si="19"/>
        <v>0</v>
      </c>
      <c r="AO30" s="116">
        <f t="shared" si="20"/>
        <v>0</v>
      </c>
      <c r="AP30" s="116">
        <f t="shared" si="21"/>
        <v>0.1</v>
      </c>
      <c r="AS30" s="116">
        <f t="shared" si="22"/>
        <v>0.2</v>
      </c>
      <c r="AT30" s="113">
        <v>0</v>
      </c>
      <c r="AU30" s="113">
        <v>0</v>
      </c>
      <c r="AV30" s="113">
        <v>0</v>
      </c>
      <c r="AW30" s="113">
        <v>0</v>
      </c>
      <c r="AX30" s="113">
        <v>1</v>
      </c>
      <c r="AY30" s="115"/>
      <c r="BA30" s="116">
        <f t="shared" si="23"/>
        <v>0</v>
      </c>
      <c r="BB30" s="113">
        <v>0</v>
      </c>
      <c r="BC30" s="113">
        <v>0</v>
      </c>
      <c r="BD30" s="113">
        <v>0</v>
      </c>
      <c r="BE30" s="113">
        <v>0</v>
      </c>
      <c r="BF30" s="113">
        <v>0</v>
      </c>
      <c r="BG30" s="115"/>
      <c r="BI30" s="116">
        <f t="shared" si="24"/>
        <v>0</v>
      </c>
      <c r="BJ30" s="113">
        <v>0</v>
      </c>
      <c r="BK30" s="113">
        <v>0</v>
      </c>
      <c r="BL30" s="113">
        <v>0</v>
      </c>
      <c r="BM30" s="113">
        <v>0</v>
      </c>
      <c r="BN30" s="113">
        <v>0</v>
      </c>
      <c r="BO30" s="115"/>
      <c r="BQ30" s="116">
        <f t="shared" si="25"/>
        <v>0</v>
      </c>
      <c r="BR30" s="113">
        <v>0</v>
      </c>
      <c r="BS30" s="113">
        <v>0</v>
      </c>
      <c r="BT30" s="113">
        <v>0</v>
      </c>
      <c r="BU30" s="113">
        <v>0</v>
      </c>
      <c r="BV30" s="113">
        <v>0</v>
      </c>
      <c r="BW30" s="115"/>
      <c r="BY30" s="116">
        <f t="shared" si="26"/>
        <v>0.1</v>
      </c>
      <c r="BZ30" s="113">
        <v>0</v>
      </c>
      <c r="CA30" s="113">
        <v>0</v>
      </c>
      <c r="CB30" s="113">
        <v>0</v>
      </c>
      <c r="CC30" s="113">
        <v>0</v>
      </c>
      <c r="CD30" s="113">
        <v>0.5</v>
      </c>
      <c r="CE30" s="115"/>
      <c r="CG30" s="116">
        <f t="shared" si="27"/>
        <v>0.1</v>
      </c>
      <c r="CH30" s="113">
        <v>0</v>
      </c>
      <c r="CI30" s="113">
        <v>0</v>
      </c>
      <c r="CJ30" s="113">
        <v>0</v>
      </c>
      <c r="CK30" s="113">
        <v>0</v>
      </c>
      <c r="CL30" s="113">
        <v>0.5</v>
      </c>
      <c r="CO30" s="116">
        <f t="shared" si="28"/>
        <v>0</v>
      </c>
      <c r="CP30" s="113">
        <v>0</v>
      </c>
      <c r="CQ30" s="113">
        <v>0</v>
      </c>
      <c r="CR30" s="113">
        <v>0</v>
      </c>
      <c r="CS30" s="113">
        <v>0</v>
      </c>
      <c r="CT30" s="113">
        <v>0</v>
      </c>
      <c r="CW30" s="116">
        <f t="shared" si="29"/>
        <v>0</v>
      </c>
      <c r="CX30" s="113">
        <v>0</v>
      </c>
      <c r="CY30" s="113">
        <v>0</v>
      </c>
      <c r="CZ30" s="113">
        <v>0</v>
      </c>
      <c r="DA30" s="113">
        <v>0</v>
      </c>
      <c r="DB30" s="113">
        <v>0</v>
      </c>
      <c r="DE30" s="116">
        <f t="shared" si="30"/>
        <v>0</v>
      </c>
      <c r="DF30" s="113">
        <v>0</v>
      </c>
      <c r="DG30" s="113">
        <v>0</v>
      </c>
      <c r="DH30" s="113">
        <v>0</v>
      </c>
      <c r="DI30" s="113">
        <v>0</v>
      </c>
      <c r="DJ30" s="113">
        <v>0</v>
      </c>
      <c r="DM30" s="116">
        <f t="shared" si="31"/>
        <v>0.1</v>
      </c>
      <c r="DN30" s="113">
        <v>0</v>
      </c>
      <c r="DO30" s="113">
        <v>0</v>
      </c>
      <c r="DP30" s="113">
        <v>0</v>
      </c>
      <c r="DQ30" s="113">
        <v>0</v>
      </c>
      <c r="DR30" s="113">
        <v>0.5</v>
      </c>
    </row>
    <row r="31" spans="1:122">
      <c r="D31" s="113" t="s">
        <v>190</v>
      </c>
      <c r="E31" s="115">
        <f t="shared" si="32"/>
        <v>30</v>
      </c>
      <c r="F31" s="116">
        <f t="shared" si="0"/>
        <v>0</v>
      </c>
      <c r="G31" s="116" t="str">
        <f t="shared" si="1"/>
        <v/>
      </c>
      <c r="H31" s="116" t="str">
        <f t="shared" si="1"/>
        <v/>
      </c>
      <c r="I31" s="116" t="str">
        <f t="shared" si="1"/>
        <v/>
      </c>
      <c r="J31" s="116" t="str">
        <f t="shared" si="1"/>
        <v/>
      </c>
      <c r="K31" s="116" t="str">
        <f t="shared" si="1"/>
        <v/>
      </c>
      <c r="L31" s="116" t="str">
        <f t="shared" si="1"/>
        <v/>
      </c>
      <c r="M31" s="116" t="str">
        <f t="shared" si="1"/>
        <v/>
      </c>
      <c r="N31" s="116">
        <f t="shared" si="2"/>
        <v>0</v>
      </c>
      <c r="O31" s="116" t="str">
        <f t="shared" si="3"/>
        <v/>
      </c>
      <c r="P31" s="116" t="str">
        <f t="shared" si="4"/>
        <v/>
      </c>
      <c r="Q31" s="116" t="str">
        <f t="shared" si="5"/>
        <v/>
      </c>
      <c r="R31" s="116" t="str">
        <f t="shared" si="6"/>
        <v/>
      </c>
      <c r="S31" s="116" t="str">
        <f t="shared" si="7"/>
        <v/>
      </c>
      <c r="T31" s="116" t="str">
        <f t="shared" si="8"/>
        <v/>
      </c>
      <c r="U31" s="116">
        <f t="shared" si="9"/>
        <v>0</v>
      </c>
      <c r="V31" s="113">
        <f t="shared" si="10"/>
        <v>0</v>
      </c>
      <c r="Y31" s="116">
        <f t="shared" si="33"/>
        <v>0.26576867625695239</v>
      </c>
      <c r="Z31" s="122">
        <f t="shared" si="34"/>
        <v>53.153735251390479</v>
      </c>
      <c r="AA31" s="113">
        <f t="shared" si="11"/>
        <v>1.7</v>
      </c>
      <c r="AB31" s="113">
        <f>AA31*飽差!I31</f>
        <v>1.0714292490059756</v>
      </c>
      <c r="AG31" s="116">
        <f t="shared" si="12"/>
        <v>0</v>
      </c>
      <c r="AH31" s="116">
        <f t="shared" si="13"/>
        <v>0</v>
      </c>
      <c r="AI31" s="116">
        <f t="shared" si="14"/>
        <v>0</v>
      </c>
      <c r="AJ31" s="116">
        <f t="shared" si="15"/>
        <v>0</v>
      </c>
      <c r="AK31" s="116">
        <f t="shared" si="16"/>
        <v>0</v>
      </c>
      <c r="AL31" s="116">
        <f t="shared" si="17"/>
        <v>0</v>
      </c>
      <c r="AM31" s="116">
        <f t="shared" si="18"/>
        <v>0</v>
      </c>
      <c r="AN31" s="116">
        <f t="shared" si="19"/>
        <v>0</v>
      </c>
      <c r="AO31" s="116">
        <f t="shared" si="20"/>
        <v>0</v>
      </c>
      <c r="AP31" s="116">
        <f t="shared" si="21"/>
        <v>0</v>
      </c>
      <c r="AS31" s="116">
        <f t="shared" si="22"/>
        <v>0</v>
      </c>
      <c r="AT31" s="113">
        <v>0</v>
      </c>
      <c r="AU31" s="113">
        <v>0</v>
      </c>
      <c r="AV31" s="113">
        <v>0</v>
      </c>
      <c r="AW31" s="113">
        <v>0</v>
      </c>
      <c r="AX31" s="113">
        <v>0</v>
      </c>
      <c r="AY31" s="115"/>
      <c r="BA31" s="116">
        <f t="shared" si="23"/>
        <v>0</v>
      </c>
      <c r="BB31" s="113">
        <v>0</v>
      </c>
      <c r="BC31" s="113">
        <v>0</v>
      </c>
      <c r="BD31" s="113">
        <v>0</v>
      </c>
      <c r="BE31" s="113">
        <v>0</v>
      </c>
      <c r="BF31" s="113">
        <v>0</v>
      </c>
      <c r="BG31" s="115"/>
      <c r="BI31" s="116">
        <f t="shared" si="24"/>
        <v>0</v>
      </c>
      <c r="BJ31" s="113">
        <v>0</v>
      </c>
      <c r="BK31" s="113">
        <v>0</v>
      </c>
      <c r="BL31" s="113">
        <v>0</v>
      </c>
      <c r="BM31" s="113">
        <v>0</v>
      </c>
      <c r="BN31" s="113">
        <v>0</v>
      </c>
      <c r="BO31" s="115"/>
      <c r="BQ31" s="116">
        <f t="shared" si="25"/>
        <v>0</v>
      </c>
      <c r="BR31" s="113">
        <v>0</v>
      </c>
      <c r="BS31" s="113">
        <v>0</v>
      </c>
      <c r="BT31" s="113">
        <v>0</v>
      </c>
      <c r="BU31" s="113">
        <v>0</v>
      </c>
      <c r="BV31" s="113">
        <v>0</v>
      </c>
      <c r="BW31" s="115"/>
      <c r="BY31" s="116">
        <f t="shared" si="26"/>
        <v>0</v>
      </c>
      <c r="BZ31" s="113">
        <v>0</v>
      </c>
      <c r="CA31" s="113">
        <v>0</v>
      </c>
      <c r="CB31" s="113">
        <v>0</v>
      </c>
      <c r="CC31" s="113">
        <v>0</v>
      </c>
      <c r="CD31" s="113">
        <v>0</v>
      </c>
      <c r="CE31" s="115"/>
      <c r="CG31" s="116">
        <f t="shared" si="27"/>
        <v>0</v>
      </c>
      <c r="CH31" s="113">
        <v>0</v>
      </c>
      <c r="CI31" s="113">
        <v>0</v>
      </c>
      <c r="CJ31" s="113">
        <v>0</v>
      </c>
      <c r="CK31" s="113">
        <v>0</v>
      </c>
      <c r="CL31" s="113">
        <v>0</v>
      </c>
      <c r="CO31" s="116">
        <f t="shared" si="28"/>
        <v>0</v>
      </c>
      <c r="CP31" s="113">
        <v>0</v>
      </c>
      <c r="CQ31" s="113">
        <v>0</v>
      </c>
      <c r="CR31" s="113">
        <v>0</v>
      </c>
      <c r="CS31" s="113">
        <v>0</v>
      </c>
      <c r="CT31" s="113">
        <v>0</v>
      </c>
      <c r="CW31" s="116">
        <f t="shared" si="29"/>
        <v>0</v>
      </c>
      <c r="CX31" s="113">
        <v>0</v>
      </c>
      <c r="CY31" s="113">
        <v>0</v>
      </c>
      <c r="CZ31" s="113">
        <v>0</v>
      </c>
      <c r="DA31" s="113">
        <v>0</v>
      </c>
      <c r="DB31" s="113">
        <v>0</v>
      </c>
      <c r="DE31" s="116">
        <f t="shared" si="30"/>
        <v>0</v>
      </c>
      <c r="DF31" s="113">
        <v>0</v>
      </c>
      <c r="DG31" s="113">
        <v>0</v>
      </c>
      <c r="DH31" s="113">
        <v>0</v>
      </c>
      <c r="DI31" s="113">
        <v>0</v>
      </c>
      <c r="DJ31" s="113">
        <v>0</v>
      </c>
      <c r="DM31" s="116">
        <f t="shared" si="31"/>
        <v>0</v>
      </c>
      <c r="DN31" s="113">
        <v>0</v>
      </c>
      <c r="DO31" s="113">
        <v>0</v>
      </c>
      <c r="DP31" s="113">
        <v>0</v>
      </c>
      <c r="DQ31" s="113">
        <v>0</v>
      </c>
      <c r="DR31" s="113">
        <v>0</v>
      </c>
    </row>
    <row r="32" spans="1:122">
      <c r="D32" s="113" t="s">
        <v>190</v>
      </c>
      <c r="E32" s="115">
        <f t="shared" si="32"/>
        <v>31</v>
      </c>
      <c r="F32" s="116">
        <f t="shared" si="0"/>
        <v>1</v>
      </c>
      <c r="G32" s="116">
        <f t="shared" si="1"/>
        <v>1</v>
      </c>
      <c r="H32" s="116" t="str">
        <f t="shared" si="1"/>
        <v/>
      </c>
      <c r="I32" s="116" t="str">
        <f t="shared" si="1"/>
        <v/>
      </c>
      <c r="J32" s="116" t="str">
        <f t="shared" si="1"/>
        <v/>
      </c>
      <c r="K32" s="116" t="str">
        <f t="shared" si="1"/>
        <v/>
      </c>
      <c r="L32" s="116" t="str">
        <f t="shared" si="1"/>
        <v/>
      </c>
      <c r="M32" s="116" t="str">
        <f t="shared" si="1"/>
        <v/>
      </c>
      <c r="N32" s="116" t="str">
        <f t="shared" si="2"/>
        <v/>
      </c>
      <c r="O32" s="116">
        <f t="shared" si="3"/>
        <v>1</v>
      </c>
      <c r="P32" s="116" t="str">
        <f t="shared" si="4"/>
        <v/>
      </c>
      <c r="Q32" s="116" t="str">
        <f t="shared" si="5"/>
        <v/>
      </c>
      <c r="R32" s="116" t="str">
        <f t="shared" si="6"/>
        <v/>
      </c>
      <c r="S32" s="116" t="str">
        <f t="shared" si="7"/>
        <v/>
      </c>
      <c r="T32" s="116" t="str">
        <f t="shared" si="8"/>
        <v/>
      </c>
      <c r="U32" s="116">
        <f t="shared" si="9"/>
        <v>1</v>
      </c>
      <c r="V32" s="113">
        <f t="shared" si="10"/>
        <v>0</v>
      </c>
      <c r="Y32" s="116">
        <f t="shared" si="33"/>
        <v>0.26485888929659468</v>
      </c>
      <c r="Z32" s="122">
        <f t="shared" si="34"/>
        <v>52.971777859318941</v>
      </c>
      <c r="AA32" s="113">
        <f t="shared" si="11"/>
        <v>1.7</v>
      </c>
      <c r="AB32" s="113">
        <f>AA32*飽差!I32</f>
        <v>1.1819573920715387</v>
      </c>
      <c r="AG32" s="116">
        <f t="shared" si="12"/>
        <v>1.1000000000000001</v>
      </c>
      <c r="AH32" s="116">
        <f t="shared" si="13"/>
        <v>0</v>
      </c>
      <c r="AI32" s="116">
        <f t="shared" si="14"/>
        <v>1</v>
      </c>
      <c r="AJ32" s="116">
        <f t="shared" si="15"/>
        <v>0.5</v>
      </c>
      <c r="AK32" s="116">
        <f t="shared" si="16"/>
        <v>0.6</v>
      </c>
      <c r="AL32" s="116">
        <f t="shared" si="17"/>
        <v>0.9</v>
      </c>
      <c r="AM32" s="116">
        <f t="shared" si="18"/>
        <v>1</v>
      </c>
      <c r="AN32" s="116">
        <f t="shared" si="19"/>
        <v>0.7</v>
      </c>
      <c r="AO32" s="116">
        <f t="shared" si="20"/>
        <v>0.4</v>
      </c>
      <c r="AP32" s="116">
        <f t="shared" si="21"/>
        <v>0.6</v>
      </c>
      <c r="AS32" s="116">
        <f t="shared" si="22"/>
        <v>1.1000000000000001</v>
      </c>
      <c r="AT32" s="113">
        <v>0</v>
      </c>
      <c r="AU32" s="113">
        <v>5.5</v>
      </c>
      <c r="AV32" s="113">
        <v>0</v>
      </c>
      <c r="AW32" s="113">
        <v>0</v>
      </c>
      <c r="AX32" s="113">
        <v>0</v>
      </c>
      <c r="AY32" s="115"/>
      <c r="BA32" s="116">
        <f t="shared" si="23"/>
        <v>0</v>
      </c>
      <c r="BB32" s="113">
        <v>0</v>
      </c>
      <c r="BC32" s="113">
        <v>0</v>
      </c>
      <c r="BD32" s="113">
        <v>0</v>
      </c>
      <c r="BE32" s="113">
        <v>0</v>
      </c>
      <c r="BF32" s="113">
        <v>0</v>
      </c>
      <c r="BG32" s="115"/>
      <c r="BI32" s="116">
        <f t="shared" si="24"/>
        <v>1</v>
      </c>
      <c r="BJ32" s="113">
        <v>0</v>
      </c>
      <c r="BK32" s="113">
        <v>1.5</v>
      </c>
      <c r="BL32" s="113">
        <v>3.5</v>
      </c>
      <c r="BM32" s="113">
        <v>0</v>
      </c>
      <c r="BN32" s="113">
        <v>0</v>
      </c>
      <c r="BO32" s="115"/>
      <c r="BQ32" s="116">
        <f t="shared" si="25"/>
        <v>0.5</v>
      </c>
      <c r="BR32" s="113">
        <v>0</v>
      </c>
      <c r="BS32" s="113">
        <v>2.5</v>
      </c>
      <c r="BT32" s="113">
        <v>0</v>
      </c>
      <c r="BU32" s="113">
        <v>0</v>
      </c>
      <c r="BV32" s="113">
        <v>0</v>
      </c>
      <c r="BW32" s="115"/>
      <c r="BY32" s="116">
        <f t="shared" si="26"/>
        <v>0.6</v>
      </c>
      <c r="BZ32" s="113">
        <v>0</v>
      </c>
      <c r="CA32" s="113">
        <v>3</v>
      </c>
      <c r="CB32" s="113">
        <v>0</v>
      </c>
      <c r="CC32" s="113">
        <v>0</v>
      </c>
      <c r="CD32" s="113">
        <v>0</v>
      </c>
      <c r="CE32" s="115"/>
      <c r="CG32" s="116">
        <f t="shared" si="27"/>
        <v>0.9</v>
      </c>
      <c r="CH32" s="113">
        <v>0</v>
      </c>
      <c r="CI32" s="113">
        <v>4.5</v>
      </c>
      <c r="CJ32" s="113">
        <v>0</v>
      </c>
      <c r="CK32" s="113">
        <v>0</v>
      </c>
      <c r="CL32" s="113">
        <v>0</v>
      </c>
      <c r="CO32" s="116">
        <f t="shared" si="28"/>
        <v>1</v>
      </c>
      <c r="CP32" s="113">
        <v>0</v>
      </c>
      <c r="CQ32" s="113">
        <v>5</v>
      </c>
      <c r="CR32" s="113">
        <v>0</v>
      </c>
      <c r="CS32" s="113">
        <v>0</v>
      </c>
      <c r="CT32" s="113">
        <v>0</v>
      </c>
      <c r="CW32" s="116">
        <f t="shared" si="29"/>
        <v>0.7</v>
      </c>
      <c r="CX32" s="113">
        <v>0</v>
      </c>
      <c r="CY32" s="113">
        <v>3.5</v>
      </c>
      <c r="CZ32" s="113">
        <v>0</v>
      </c>
      <c r="DA32" s="113">
        <v>0</v>
      </c>
      <c r="DB32" s="113">
        <v>0</v>
      </c>
      <c r="DE32" s="116">
        <f t="shared" si="30"/>
        <v>0.4</v>
      </c>
      <c r="DF32" s="113">
        <v>0</v>
      </c>
      <c r="DG32" s="113">
        <v>2</v>
      </c>
      <c r="DH32" s="113">
        <v>0</v>
      </c>
      <c r="DI32" s="113">
        <v>0</v>
      </c>
      <c r="DJ32" s="113">
        <v>0</v>
      </c>
      <c r="DM32" s="116">
        <f t="shared" si="31"/>
        <v>0.6</v>
      </c>
      <c r="DN32" s="113">
        <v>0</v>
      </c>
      <c r="DO32" s="113">
        <v>3</v>
      </c>
      <c r="DP32" s="113">
        <v>0</v>
      </c>
      <c r="DQ32" s="113">
        <v>0</v>
      </c>
      <c r="DR32" s="113">
        <v>0</v>
      </c>
    </row>
    <row r="33" spans="4:122">
      <c r="D33" s="113" t="s">
        <v>234</v>
      </c>
      <c r="E33" s="115">
        <f t="shared" si="32"/>
        <v>32</v>
      </c>
      <c r="F33" s="116">
        <f t="shared" si="0"/>
        <v>1.1000000000000001</v>
      </c>
      <c r="G33" s="116">
        <f t="shared" si="1"/>
        <v>1.1000000000000001</v>
      </c>
      <c r="H33" s="116" t="str">
        <f t="shared" si="1"/>
        <v/>
      </c>
      <c r="I33" s="116" t="str">
        <f t="shared" si="1"/>
        <v/>
      </c>
      <c r="J33" s="116" t="str">
        <f t="shared" si="1"/>
        <v/>
      </c>
      <c r="K33" s="116" t="str">
        <f t="shared" si="1"/>
        <v/>
      </c>
      <c r="L33" s="116" t="str">
        <f t="shared" si="1"/>
        <v/>
      </c>
      <c r="M33" s="116" t="str">
        <f t="shared" si="1"/>
        <v/>
      </c>
      <c r="N33" s="116" t="str">
        <f t="shared" si="2"/>
        <v/>
      </c>
      <c r="O33" s="116">
        <f t="shared" si="3"/>
        <v>1</v>
      </c>
      <c r="P33" s="116" t="str">
        <f t="shared" si="4"/>
        <v/>
      </c>
      <c r="Q33" s="116" t="str">
        <f t="shared" si="5"/>
        <v/>
      </c>
      <c r="R33" s="116" t="str">
        <f t="shared" si="6"/>
        <v/>
      </c>
      <c r="S33" s="116" t="str">
        <f t="shared" si="7"/>
        <v/>
      </c>
      <c r="T33" s="116" t="str">
        <f t="shared" si="8"/>
        <v/>
      </c>
      <c r="U33" s="116">
        <f t="shared" si="9"/>
        <v>1</v>
      </c>
      <c r="V33" s="113">
        <f t="shared" si="10"/>
        <v>0</v>
      </c>
      <c r="Y33" s="116">
        <f t="shared" si="33"/>
        <v>0.26323586361567936</v>
      </c>
      <c r="Z33" s="122">
        <f t="shared" si="34"/>
        <v>52.647172723135867</v>
      </c>
      <c r="AA33" s="113">
        <f t="shared" si="11"/>
        <v>2.2999999999999998</v>
      </c>
      <c r="AB33" s="113">
        <f>AA33*飽差!I33</f>
        <v>1.4246051361830769</v>
      </c>
      <c r="AG33" s="116">
        <f t="shared" si="12"/>
        <v>2</v>
      </c>
      <c r="AH33" s="116">
        <f t="shared" si="13"/>
        <v>1.3</v>
      </c>
      <c r="AI33" s="116">
        <f t="shared" si="14"/>
        <v>0.9</v>
      </c>
      <c r="AJ33" s="116">
        <f t="shared" si="15"/>
        <v>1</v>
      </c>
      <c r="AK33" s="116">
        <f t="shared" si="16"/>
        <v>4.7</v>
      </c>
      <c r="AL33" s="116">
        <f t="shared" si="17"/>
        <v>5.3</v>
      </c>
      <c r="AM33" s="116">
        <f t="shared" si="18"/>
        <v>1.1000000000000001</v>
      </c>
      <c r="AN33" s="116">
        <f t="shared" si="19"/>
        <v>2.1</v>
      </c>
      <c r="AO33" s="116">
        <f t="shared" si="20"/>
        <v>1</v>
      </c>
      <c r="AP33" s="116">
        <f t="shared" si="21"/>
        <v>1.9</v>
      </c>
      <c r="AS33" s="116">
        <f t="shared" si="22"/>
        <v>2</v>
      </c>
      <c r="AT33" s="113">
        <v>0</v>
      </c>
      <c r="AU33" s="113">
        <v>4.5</v>
      </c>
      <c r="AV33" s="113">
        <v>0</v>
      </c>
      <c r="AW33" s="113">
        <v>0</v>
      </c>
      <c r="AX33" s="113">
        <v>5.5</v>
      </c>
      <c r="AY33" s="115"/>
      <c r="BA33" s="116">
        <f t="shared" si="23"/>
        <v>1.3</v>
      </c>
      <c r="BB33" s="113">
        <v>0</v>
      </c>
      <c r="BC33" s="113">
        <v>3</v>
      </c>
      <c r="BD33" s="113">
        <v>0</v>
      </c>
      <c r="BE33" s="113">
        <v>0</v>
      </c>
      <c r="BF33" s="113">
        <v>3.5</v>
      </c>
      <c r="BG33" s="115"/>
      <c r="BI33" s="116">
        <f t="shared" si="24"/>
        <v>0.9</v>
      </c>
      <c r="BJ33" s="113">
        <v>0</v>
      </c>
      <c r="BK33" s="113">
        <v>3</v>
      </c>
      <c r="BL33" s="113">
        <v>0</v>
      </c>
      <c r="BM33" s="113">
        <v>0</v>
      </c>
      <c r="BN33" s="113">
        <v>1.5</v>
      </c>
      <c r="BO33" s="115"/>
      <c r="BQ33" s="116">
        <f t="shared" si="25"/>
        <v>1</v>
      </c>
      <c r="BR33" s="113">
        <v>0</v>
      </c>
      <c r="BS33" s="113">
        <v>3.5</v>
      </c>
      <c r="BT33" s="113">
        <v>0</v>
      </c>
      <c r="BU33" s="113">
        <v>0</v>
      </c>
      <c r="BV33" s="113">
        <v>1.5</v>
      </c>
      <c r="BW33" s="115"/>
      <c r="BY33" s="116">
        <f t="shared" si="26"/>
        <v>4.7</v>
      </c>
      <c r="BZ33" s="113">
        <v>1</v>
      </c>
      <c r="CA33" s="113">
        <v>6</v>
      </c>
      <c r="CB33" s="113">
        <v>0</v>
      </c>
      <c r="CC33" s="113">
        <v>0</v>
      </c>
      <c r="CD33" s="113">
        <v>16.5</v>
      </c>
      <c r="CE33" s="115"/>
      <c r="CG33" s="116">
        <f t="shared" si="27"/>
        <v>5.3</v>
      </c>
      <c r="CH33" s="113">
        <v>0.5</v>
      </c>
      <c r="CI33" s="113">
        <v>5.5</v>
      </c>
      <c r="CJ33" s="113">
        <v>0.5</v>
      </c>
      <c r="CK33" s="113">
        <v>0</v>
      </c>
      <c r="CL33" s="113">
        <v>20</v>
      </c>
      <c r="CO33" s="116">
        <f t="shared" si="28"/>
        <v>1.1000000000000001</v>
      </c>
      <c r="CP33" s="113">
        <v>0.5</v>
      </c>
      <c r="CQ33" s="113">
        <v>2</v>
      </c>
      <c r="CR33" s="113">
        <v>0</v>
      </c>
      <c r="CS33" s="113">
        <v>0</v>
      </c>
      <c r="CT33" s="113">
        <v>3</v>
      </c>
      <c r="CW33" s="116">
        <f t="shared" si="29"/>
        <v>2.1</v>
      </c>
      <c r="CX33" s="113">
        <v>1</v>
      </c>
      <c r="CY33" s="113">
        <v>9.5</v>
      </c>
      <c r="CZ33" s="113">
        <v>0</v>
      </c>
      <c r="DA33" s="113">
        <v>0</v>
      </c>
      <c r="DB33" s="113">
        <v>0</v>
      </c>
      <c r="DE33" s="116">
        <f t="shared" si="30"/>
        <v>1</v>
      </c>
      <c r="DF33" s="113">
        <v>1</v>
      </c>
      <c r="DG33" s="113">
        <v>2.5</v>
      </c>
      <c r="DH33" s="113">
        <v>0</v>
      </c>
      <c r="DI33" s="113">
        <v>0</v>
      </c>
      <c r="DJ33" s="113">
        <v>1.5</v>
      </c>
      <c r="DM33" s="116">
        <f t="shared" si="31"/>
        <v>1.9</v>
      </c>
      <c r="DN33" s="113">
        <v>0.5</v>
      </c>
      <c r="DO33" s="113">
        <v>2.5</v>
      </c>
      <c r="DP33" s="113">
        <v>0</v>
      </c>
      <c r="DQ33" s="113">
        <v>0</v>
      </c>
      <c r="DR33" s="113">
        <v>6.5</v>
      </c>
    </row>
    <row r="34" spans="4:122">
      <c r="D34" s="113" t="s">
        <v>234</v>
      </c>
      <c r="E34" s="115">
        <f t="shared" si="32"/>
        <v>33</v>
      </c>
      <c r="F34" s="116">
        <f t="shared" si="0"/>
        <v>7.7</v>
      </c>
      <c r="G34" s="116">
        <f t="shared" si="1"/>
        <v>7.7</v>
      </c>
      <c r="H34" s="116" t="str">
        <f t="shared" si="1"/>
        <v/>
      </c>
      <c r="I34" s="116" t="str">
        <f t="shared" si="1"/>
        <v/>
      </c>
      <c r="J34" s="116" t="str">
        <f t="shared" si="1"/>
        <v/>
      </c>
      <c r="K34" s="116" t="str">
        <f t="shared" si="1"/>
        <v/>
      </c>
      <c r="L34" s="116" t="str">
        <f t="shared" si="1"/>
        <v/>
      </c>
      <c r="M34" s="116" t="str">
        <f t="shared" si="1"/>
        <v/>
      </c>
      <c r="N34" s="116" t="str">
        <f t="shared" si="2"/>
        <v/>
      </c>
      <c r="O34" s="116">
        <f t="shared" si="3"/>
        <v>1</v>
      </c>
      <c r="P34" s="116" t="str">
        <f t="shared" si="4"/>
        <v/>
      </c>
      <c r="Q34" s="116" t="str">
        <f t="shared" si="5"/>
        <v/>
      </c>
      <c r="R34" s="116" t="str">
        <f t="shared" si="6"/>
        <v/>
      </c>
      <c r="S34" s="116" t="str">
        <f t="shared" si="7"/>
        <v/>
      </c>
      <c r="T34" s="116" t="str">
        <f t="shared" si="8"/>
        <v/>
      </c>
      <c r="U34" s="116">
        <f t="shared" si="9"/>
        <v>1</v>
      </c>
      <c r="V34" s="113">
        <f t="shared" si="10"/>
        <v>0</v>
      </c>
      <c r="Y34" s="116">
        <f t="shared" si="33"/>
        <v>0.29557617586463625</v>
      </c>
      <c r="Z34" s="122">
        <f t="shared" si="34"/>
        <v>59.11523517292725</v>
      </c>
      <c r="AA34" s="113">
        <f t="shared" si="11"/>
        <v>2.2999999999999998</v>
      </c>
      <c r="AB34" s="113">
        <f>AA34*飽差!I34</f>
        <v>1.2319375502086196</v>
      </c>
      <c r="AG34" s="116">
        <f t="shared" si="12"/>
        <v>7.3</v>
      </c>
      <c r="AH34" s="116">
        <f t="shared" si="13"/>
        <v>4.9000000000000004</v>
      </c>
      <c r="AI34" s="116">
        <f t="shared" si="14"/>
        <v>9.1</v>
      </c>
      <c r="AJ34" s="116">
        <f t="shared" si="15"/>
        <v>9.8000000000000007</v>
      </c>
      <c r="AK34" s="116">
        <f t="shared" si="16"/>
        <v>6.4</v>
      </c>
      <c r="AL34" s="116">
        <f t="shared" si="17"/>
        <v>9.6</v>
      </c>
      <c r="AM34" s="116">
        <f t="shared" si="18"/>
        <v>7.7</v>
      </c>
      <c r="AN34" s="116">
        <f t="shared" si="19"/>
        <v>4.5</v>
      </c>
      <c r="AO34" s="116">
        <f t="shared" si="20"/>
        <v>6.3</v>
      </c>
      <c r="AP34" s="116">
        <f t="shared" si="21"/>
        <v>7.3</v>
      </c>
      <c r="AS34" s="116">
        <f t="shared" si="22"/>
        <v>7.3</v>
      </c>
      <c r="AT34" s="113">
        <v>5.5</v>
      </c>
      <c r="AU34" s="113">
        <v>0</v>
      </c>
      <c r="AV34" s="113">
        <v>0</v>
      </c>
      <c r="AW34" s="113">
        <v>0</v>
      </c>
      <c r="AX34" s="113">
        <v>31</v>
      </c>
      <c r="AY34" s="115"/>
      <c r="BA34" s="116">
        <f t="shared" si="23"/>
        <v>4.9000000000000004</v>
      </c>
      <c r="BB34" s="113">
        <v>5.5</v>
      </c>
      <c r="BC34" s="113">
        <v>0</v>
      </c>
      <c r="BD34" s="113">
        <v>0</v>
      </c>
      <c r="BE34" s="113">
        <v>0</v>
      </c>
      <c r="BF34" s="113">
        <v>19</v>
      </c>
      <c r="BG34" s="115"/>
      <c r="BI34" s="116">
        <f t="shared" si="24"/>
        <v>9.1</v>
      </c>
      <c r="BJ34" s="113">
        <v>8</v>
      </c>
      <c r="BK34" s="113">
        <v>0</v>
      </c>
      <c r="BL34" s="113">
        <v>0</v>
      </c>
      <c r="BM34" s="113">
        <v>0</v>
      </c>
      <c r="BN34" s="113">
        <v>37.5</v>
      </c>
      <c r="BO34" s="115"/>
      <c r="BQ34" s="116">
        <f t="shared" si="25"/>
        <v>9.8000000000000007</v>
      </c>
      <c r="BR34" s="113">
        <v>7</v>
      </c>
      <c r="BS34" s="113">
        <v>0</v>
      </c>
      <c r="BT34" s="113">
        <v>0</v>
      </c>
      <c r="BU34" s="113">
        <v>0</v>
      </c>
      <c r="BV34" s="113">
        <v>42</v>
      </c>
      <c r="BW34" s="115"/>
      <c r="BY34" s="116">
        <f t="shared" si="26"/>
        <v>6.4</v>
      </c>
      <c r="BZ34" s="113">
        <v>11</v>
      </c>
      <c r="CA34" s="113">
        <v>0</v>
      </c>
      <c r="CB34" s="113">
        <v>0</v>
      </c>
      <c r="CC34" s="113">
        <v>0</v>
      </c>
      <c r="CD34" s="113">
        <v>21</v>
      </c>
      <c r="CE34" s="115"/>
      <c r="CG34" s="116">
        <f t="shared" si="27"/>
        <v>9.6</v>
      </c>
      <c r="CH34" s="113">
        <v>9.5</v>
      </c>
      <c r="CI34" s="113">
        <v>0</v>
      </c>
      <c r="CJ34" s="113">
        <v>0</v>
      </c>
      <c r="CK34" s="113">
        <v>0</v>
      </c>
      <c r="CL34" s="113">
        <v>38.5</v>
      </c>
      <c r="CO34" s="116">
        <f t="shared" si="28"/>
        <v>7.7</v>
      </c>
      <c r="CP34" s="113">
        <v>7.5</v>
      </c>
      <c r="CQ34" s="113">
        <v>0</v>
      </c>
      <c r="CR34" s="113">
        <v>0</v>
      </c>
      <c r="CS34" s="113">
        <v>0</v>
      </c>
      <c r="CT34" s="113">
        <v>31</v>
      </c>
      <c r="CW34" s="116">
        <f t="shared" si="29"/>
        <v>4.5</v>
      </c>
      <c r="CX34" s="113">
        <v>6</v>
      </c>
      <c r="CY34" s="113">
        <v>0</v>
      </c>
      <c r="CZ34" s="113">
        <v>0</v>
      </c>
      <c r="DA34" s="113">
        <v>0</v>
      </c>
      <c r="DB34" s="113">
        <v>16.5</v>
      </c>
      <c r="DE34" s="116">
        <f t="shared" si="30"/>
        <v>6.3</v>
      </c>
      <c r="DF34" s="113">
        <v>8</v>
      </c>
      <c r="DG34" s="113">
        <v>0</v>
      </c>
      <c r="DH34" s="113">
        <v>0</v>
      </c>
      <c r="DI34" s="113">
        <v>0</v>
      </c>
      <c r="DJ34" s="113">
        <v>23.5</v>
      </c>
      <c r="DM34" s="116">
        <f t="shared" si="31"/>
        <v>7.3</v>
      </c>
      <c r="DN34" s="113">
        <v>6</v>
      </c>
      <c r="DO34" s="113">
        <v>0</v>
      </c>
      <c r="DP34" s="113">
        <v>0</v>
      </c>
      <c r="DQ34" s="113">
        <v>0</v>
      </c>
      <c r="DR34" s="113">
        <v>30.5</v>
      </c>
    </row>
    <row r="35" spans="4:122">
      <c r="D35" s="113" t="s">
        <v>234</v>
      </c>
      <c r="E35" s="115">
        <f t="shared" si="32"/>
        <v>34</v>
      </c>
      <c r="F35" s="116">
        <f t="shared" si="0"/>
        <v>0</v>
      </c>
      <c r="G35" s="116" t="str">
        <f t="shared" si="1"/>
        <v/>
      </c>
      <c r="H35" s="116" t="str">
        <f t="shared" si="1"/>
        <v/>
      </c>
      <c r="I35" s="116" t="str">
        <f t="shared" si="1"/>
        <v/>
      </c>
      <c r="J35" s="116" t="str">
        <f t="shared" si="1"/>
        <v/>
      </c>
      <c r="K35" s="116" t="str">
        <f t="shared" si="1"/>
        <v/>
      </c>
      <c r="L35" s="116" t="str">
        <f t="shared" si="1"/>
        <v/>
      </c>
      <c r="M35" s="116" t="str">
        <f t="shared" si="1"/>
        <v/>
      </c>
      <c r="N35" s="116">
        <f t="shared" si="2"/>
        <v>0</v>
      </c>
      <c r="O35" s="116" t="str">
        <f t="shared" si="3"/>
        <v/>
      </c>
      <c r="P35" s="116" t="str">
        <f t="shared" si="4"/>
        <v/>
      </c>
      <c r="Q35" s="116" t="str">
        <f t="shared" si="5"/>
        <v/>
      </c>
      <c r="R35" s="116" t="str">
        <f t="shared" si="6"/>
        <v/>
      </c>
      <c r="S35" s="116" t="str">
        <f t="shared" si="7"/>
        <v/>
      </c>
      <c r="T35" s="116" t="str">
        <f t="shared" si="8"/>
        <v/>
      </c>
      <c r="U35" s="116">
        <f t="shared" si="9"/>
        <v>0</v>
      </c>
      <c r="V35" s="113">
        <f t="shared" si="10"/>
        <v>0</v>
      </c>
      <c r="Y35" s="116">
        <f t="shared" si="33"/>
        <v>0.29037089666679522</v>
      </c>
      <c r="Z35" s="122">
        <f t="shared" si="34"/>
        <v>58.074179333359048</v>
      </c>
      <c r="AA35" s="113">
        <f t="shared" si="11"/>
        <v>2.2999999999999998</v>
      </c>
      <c r="AB35" s="113">
        <f>AA35*飽差!I35</f>
        <v>1.0410558395682037</v>
      </c>
      <c r="AG35" s="116">
        <f t="shared" si="12"/>
        <v>0</v>
      </c>
      <c r="AH35" s="116">
        <f t="shared" si="13"/>
        <v>0</v>
      </c>
      <c r="AI35" s="116">
        <f t="shared" si="14"/>
        <v>0</v>
      </c>
      <c r="AJ35" s="116">
        <f t="shared" si="15"/>
        <v>0</v>
      </c>
      <c r="AK35" s="116">
        <f t="shared" si="16"/>
        <v>0</v>
      </c>
      <c r="AL35" s="116">
        <f t="shared" si="17"/>
        <v>0.1</v>
      </c>
      <c r="AM35" s="116">
        <f t="shared" si="18"/>
        <v>0</v>
      </c>
      <c r="AN35" s="116">
        <f t="shared" si="19"/>
        <v>0.2</v>
      </c>
      <c r="AO35" s="116">
        <f t="shared" si="20"/>
        <v>0.1</v>
      </c>
      <c r="AP35" s="116">
        <f t="shared" si="21"/>
        <v>0.2</v>
      </c>
      <c r="AS35" s="116">
        <f t="shared" si="22"/>
        <v>0</v>
      </c>
      <c r="AT35" s="113">
        <v>0</v>
      </c>
      <c r="AU35" s="113">
        <v>0</v>
      </c>
      <c r="AV35" s="113">
        <v>0</v>
      </c>
      <c r="AW35" s="113">
        <v>0</v>
      </c>
      <c r="AX35" s="113">
        <v>0</v>
      </c>
      <c r="AY35" s="115"/>
      <c r="BA35" s="116">
        <f t="shared" si="23"/>
        <v>0</v>
      </c>
      <c r="BB35" s="113">
        <v>0</v>
      </c>
      <c r="BC35" s="113">
        <v>0</v>
      </c>
      <c r="BD35" s="113">
        <v>0</v>
      </c>
      <c r="BE35" s="113">
        <v>0</v>
      </c>
      <c r="BF35" s="113">
        <v>0</v>
      </c>
      <c r="BG35" s="115"/>
      <c r="BI35" s="116">
        <f t="shared" si="24"/>
        <v>0</v>
      </c>
      <c r="BJ35" s="113">
        <v>0</v>
      </c>
      <c r="BK35" s="113">
        <v>0</v>
      </c>
      <c r="BL35" s="113">
        <v>0</v>
      </c>
      <c r="BM35" s="113">
        <v>0</v>
      </c>
      <c r="BN35" s="113">
        <v>0</v>
      </c>
      <c r="BO35" s="115"/>
      <c r="BQ35" s="116">
        <f t="shared" si="25"/>
        <v>0</v>
      </c>
      <c r="BR35" s="113">
        <v>0</v>
      </c>
      <c r="BS35" s="113">
        <v>0</v>
      </c>
      <c r="BT35" s="113">
        <v>0</v>
      </c>
      <c r="BU35" s="113">
        <v>0</v>
      </c>
      <c r="BV35" s="113">
        <v>0</v>
      </c>
      <c r="BW35" s="115"/>
      <c r="BY35" s="116">
        <f t="shared" si="26"/>
        <v>0</v>
      </c>
      <c r="BZ35" s="113">
        <v>0</v>
      </c>
      <c r="CA35" s="113">
        <v>0</v>
      </c>
      <c r="CB35" s="113">
        <v>0</v>
      </c>
      <c r="CC35" s="113">
        <v>0</v>
      </c>
      <c r="CD35" s="113">
        <v>0</v>
      </c>
      <c r="CE35" s="115"/>
      <c r="CG35" s="116">
        <f t="shared" si="27"/>
        <v>0.1</v>
      </c>
      <c r="CH35" s="113">
        <v>0.5</v>
      </c>
      <c r="CI35" s="113">
        <v>0</v>
      </c>
      <c r="CJ35" s="113">
        <v>0</v>
      </c>
      <c r="CK35" s="113">
        <v>0</v>
      </c>
      <c r="CL35" s="113">
        <v>0</v>
      </c>
      <c r="CO35" s="116">
        <f t="shared" si="28"/>
        <v>0</v>
      </c>
      <c r="CP35" s="113">
        <v>0</v>
      </c>
      <c r="CQ35" s="113">
        <v>0</v>
      </c>
      <c r="CR35" s="113">
        <v>0</v>
      </c>
      <c r="CS35" s="113">
        <v>0</v>
      </c>
      <c r="CT35" s="113">
        <v>0</v>
      </c>
      <c r="CW35" s="116">
        <f t="shared" si="29"/>
        <v>0.2</v>
      </c>
      <c r="CX35" s="113">
        <v>0</v>
      </c>
      <c r="CY35" s="113">
        <v>1</v>
      </c>
      <c r="CZ35" s="113">
        <v>0</v>
      </c>
      <c r="DA35" s="113">
        <v>0</v>
      </c>
      <c r="DB35" s="113">
        <v>0</v>
      </c>
      <c r="DE35" s="116">
        <f t="shared" si="30"/>
        <v>0.1</v>
      </c>
      <c r="DF35" s="113">
        <v>0</v>
      </c>
      <c r="DG35" s="113">
        <v>0.5</v>
      </c>
      <c r="DH35" s="113">
        <v>0</v>
      </c>
      <c r="DI35" s="113">
        <v>0</v>
      </c>
      <c r="DJ35" s="113">
        <v>0</v>
      </c>
      <c r="DM35" s="116">
        <f t="shared" si="31"/>
        <v>0.2</v>
      </c>
      <c r="DN35" s="113">
        <v>0</v>
      </c>
      <c r="DO35" s="113">
        <v>1</v>
      </c>
      <c r="DP35" s="113">
        <v>0</v>
      </c>
      <c r="DQ35" s="113">
        <v>0</v>
      </c>
      <c r="DR35" s="113">
        <v>0</v>
      </c>
    </row>
    <row r="36" spans="4:122">
      <c r="D36" s="113" t="s">
        <v>234</v>
      </c>
      <c r="E36" s="115">
        <f t="shared" si="32"/>
        <v>35</v>
      </c>
      <c r="F36" s="116">
        <f t="shared" si="0"/>
        <v>1.5</v>
      </c>
      <c r="G36" s="116">
        <f t="shared" si="1"/>
        <v>1.5</v>
      </c>
      <c r="H36" s="116" t="str">
        <f t="shared" si="1"/>
        <v/>
      </c>
      <c r="I36" s="116" t="str">
        <f t="shared" si="1"/>
        <v/>
      </c>
      <c r="J36" s="116" t="str">
        <f t="shared" si="1"/>
        <v/>
      </c>
      <c r="K36" s="116" t="str">
        <f t="shared" si="1"/>
        <v/>
      </c>
      <c r="L36" s="116" t="str">
        <f t="shared" si="1"/>
        <v/>
      </c>
      <c r="M36" s="116" t="str">
        <f t="shared" si="1"/>
        <v/>
      </c>
      <c r="N36" s="116" t="str">
        <f t="shared" si="2"/>
        <v/>
      </c>
      <c r="O36" s="116">
        <f t="shared" si="3"/>
        <v>1</v>
      </c>
      <c r="P36" s="116" t="str">
        <f t="shared" si="4"/>
        <v/>
      </c>
      <c r="Q36" s="116" t="str">
        <f t="shared" si="5"/>
        <v/>
      </c>
      <c r="R36" s="116" t="str">
        <f t="shared" si="6"/>
        <v/>
      </c>
      <c r="S36" s="116" t="str">
        <f t="shared" si="7"/>
        <v/>
      </c>
      <c r="T36" s="116" t="str">
        <f t="shared" si="8"/>
        <v/>
      </c>
      <c r="U36" s="116">
        <f t="shared" si="9"/>
        <v>1</v>
      </c>
      <c r="V36" s="113">
        <f t="shared" si="10"/>
        <v>0</v>
      </c>
      <c r="Y36" s="116">
        <f t="shared" si="33"/>
        <v>0.29253990422452558</v>
      </c>
      <c r="Z36" s="122">
        <f t="shared" si="34"/>
        <v>58.507980844905113</v>
      </c>
      <c r="AA36" s="113">
        <f t="shared" si="11"/>
        <v>2.2999999999999998</v>
      </c>
      <c r="AB36" s="113">
        <f>AA36*飽差!I36</f>
        <v>1.0661984884539382</v>
      </c>
      <c r="AG36" s="116">
        <f t="shared" si="12"/>
        <v>1.3</v>
      </c>
      <c r="AH36" s="116">
        <f t="shared" si="13"/>
        <v>0.6</v>
      </c>
      <c r="AI36" s="116">
        <f t="shared" si="14"/>
        <v>1</v>
      </c>
      <c r="AJ36" s="116">
        <f t="shared" si="15"/>
        <v>1.1000000000000001</v>
      </c>
      <c r="AK36" s="116">
        <f t="shared" si="16"/>
        <v>0.9</v>
      </c>
      <c r="AL36" s="116">
        <f t="shared" si="17"/>
        <v>0.9</v>
      </c>
      <c r="AM36" s="116">
        <f t="shared" si="18"/>
        <v>1.5</v>
      </c>
      <c r="AN36" s="116">
        <f t="shared" si="19"/>
        <v>2.1</v>
      </c>
      <c r="AO36" s="116">
        <f t="shared" si="20"/>
        <v>1.3</v>
      </c>
      <c r="AP36" s="116">
        <f t="shared" si="21"/>
        <v>1.3</v>
      </c>
      <c r="AS36" s="116">
        <f t="shared" si="22"/>
        <v>1.3</v>
      </c>
      <c r="AT36" s="113">
        <v>0</v>
      </c>
      <c r="AU36" s="113">
        <v>6.5</v>
      </c>
      <c r="AV36" s="113">
        <v>0</v>
      </c>
      <c r="AW36" s="113">
        <v>0</v>
      </c>
      <c r="AX36" s="113">
        <v>0</v>
      </c>
      <c r="AY36" s="115"/>
      <c r="BA36" s="116">
        <f t="shared" si="23"/>
        <v>0.6</v>
      </c>
      <c r="BB36" s="113">
        <v>0</v>
      </c>
      <c r="BC36" s="113">
        <v>3</v>
      </c>
      <c r="BD36" s="113">
        <v>0</v>
      </c>
      <c r="BE36" s="113">
        <v>0</v>
      </c>
      <c r="BF36" s="113">
        <v>0</v>
      </c>
      <c r="BG36" s="115"/>
      <c r="BI36" s="116">
        <f t="shared" si="24"/>
        <v>1</v>
      </c>
      <c r="BJ36" s="113">
        <v>0</v>
      </c>
      <c r="BK36" s="113">
        <v>5</v>
      </c>
      <c r="BL36" s="113">
        <v>0</v>
      </c>
      <c r="BM36" s="113">
        <v>0</v>
      </c>
      <c r="BN36" s="113">
        <v>0</v>
      </c>
      <c r="BO36" s="115"/>
      <c r="BQ36" s="116">
        <f t="shared" si="25"/>
        <v>1.1000000000000001</v>
      </c>
      <c r="BR36" s="113">
        <v>0</v>
      </c>
      <c r="BS36" s="113">
        <v>5.5</v>
      </c>
      <c r="BT36" s="113">
        <v>0</v>
      </c>
      <c r="BU36" s="113">
        <v>0</v>
      </c>
      <c r="BV36" s="113">
        <v>0</v>
      </c>
      <c r="BW36" s="115"/>
      <c r="BY36" s="116">
        <f t="shared" si="26"/>
        <v>0.9</v>
      </c>
      <c r="BZ36" s="113">
        <v>1</v>
      </c>
      <c r="CA36" s="113">
        <v>3.5</v>
      </c>
      <c r="CB36" s="113">
        <v>0</v>
      </c>
      <c r="CC36" s="113">
        <v>0</v>
      </c>
      <c r="CD36" s="113">
        <v>0</v>
      </c>
      <c r="CE36" s="115"/>
      <c r="CG36" s="116">
        <f t="shared" si="27"/>
        <v>0.9</v>
      </c>
      <c r="CH36" s="113">
        <v>0</v>
      </c>
      <c r="CI36" s="113">
        <v>4.5</v>
      </c>
      <c r="CJ36" s="113">
        <v>0</v>
      </c>
      <c r="CK36" s="113">
        <v>0</v>
      </c>
      <c r="CL36" s="113">
        <v>0</v>
      </c>
      <c r="CO36" s="116">
        <f t="shared" si="28"/>
        <v>1.5</v>
      </c>
      <c r="CP36" s="113">
        <v>0</v>
      </c>
      <c r="CQ36" s="113">
        <v>7.5</v>
      </c>
      <c r="CR36" s="113">
        <v>0</v>
      </c>
      <c r="CS36" s="113">
        <v>0</v>
      </c>
      <c r="CT36" s="113">
        <v>0</v>
      </c>
      <c r="CW36" s="116">
        <f t="shared" si="29"/>
        <v>2.1</v>
      </c>
      <c r="CX36" s="113">
        <v>0</v>
      </c>
      <c r="CY36" s="113">
        <v>10.5</v>
      </c>
      <c r="CZ36" s="113">
        <v>0</v>
      </c>
      <c r="DA36" s="113">
        <v>0</v>
      </c>
      <c r="DB36" s="113">
        <v>0</v>
      </c>
      <c r="DE36" s="116">
        <f t="shared" si="30"/>
        <v>1.3</v>
      </c>
      <c r="DF36" s="113">
        <v>0</v>
      </c>
      <c r="DG36" s="113">
        <v>6.5</v>
      </c>
      <c r="DH36" s="113">
        <v>0</v>
      </c>
      <c r="DI36" s="113">
        <v>0</v>
      </c>
      <c r="DJ36" s="113">
        <v>0</v>
      </c>
      <c r="DM36" s="116">
        <f t="shared" si="31"/>
        <v>1.3</v>
      </c>
      <c r="DN36" s="113">
        <v>0</v>
      </c>
      <c r="DO36" s="113">
        <v>6.5</v>
      </c>
      <c r="DP36" s="113">
        <v>0</v>
      </c>
      <c r="DQ36" s="113">
        <v>0</v>
      </c>
      <c r="DR36" s="113">
        <v>0</v>
      </c>
    </row>
    <row r="37" spans="4:122">
      <c r="D37" s="113" t="s">
        <v>234</v>
      </c>
      <c r="E37" s="115">
        <f t="shared" si="32"/>
        <v>36</v>
      </c>
      <c r="F37" s="116">
        <f t="shared" si="0"/>
        <v>3.3</v>
      </c>
      <c r="G37" s="116">
        <f t="shared" si="1"/>
        <v>3.3</v>
      </c>
      <c r="H37" s="116" t="str">
        <f t="shared" si="1"/>
        <v/>
      </c>
      <c r="I37" s="116" t="str">
        <f t="shared" si="1"/>
        <v/>
      </c>
      <c r="J37" s="116" t="str">
        <f t="shared" si="1"/>
        <v/>
      </c>
      <c r="K37" s="116" t="str">
        <f t="shared" si="1"/>
        <v/>
      </c>
      <c r="L37" s="116" t="str">
        <f t="shared" si="1"/>
        <v/>
      </c>
      <c r="M37" s="116" t="str">
        <f t="shared" si="1"/>
        <v/>
      </c>
      <c r="N37" s="116" t="str">
        <f t="shared" si="2"/>
        <v/>
      </c>
      <c r="O37" s="116">
        <f t="shared" si="3"/>
        <v>1</v>
      </c>
      <c r="P37" s="116" t="str">
        <f t="shared" si="4"/>
        <v/>
      </c>
      <c r="Q37" s="116" t="str">
        <f t="shared" si="5"/>
        <v/>
      </c>
      <c r="R37" s="116" t="str">
        <f t="shared" si="6"/>
        <v/>
      </c>
      <c r="S37" s="116" t="str">
        <f t="shared" si="7"/>
        <v/>
      </c>
      <c r="T37" s="116" t="str">
        <f t="shared" si="8"/>
        <v/>
      </c>
      <c r="U37" s="116">
        <f t="shared" si="9"/>
        <v>1</v>
      </c>
      <c r="V37" s="113">
        <f t="shared" si="10"/>
        <v>0</v>
      </c>
      <c r="Y37" s="116">
        <f t="shared" si="33"/>
        <v>0.30463730968800218</v>
      </c>
      <c r="Z37" s="122">
        <f t="shared" si="34"/>
        <v>60.927461937600441</v>
      </c>
      <c r="AA37" s="113">
        <f t="shared" si="11"/>
        <v>2.2999999999999998</v>
      </c>
      <c r="AB37" s="113">
        <f>AA37*飽差!I37</f>
        <v>0.8805189073046692</v>
      </c>
      <c r="AG37" s="116">
        <f t="shared" si="12"/>
        <v>5.2</v>
      </c>
      <c r="AH37" s="116">
        <f t="shared" si="13"/>
        <v>6.1</v>
      </c>
      <c r="AI37" s="116">
        <f t="shared" si="14"/>
        <v>6.7</v>
      </c>
      <c r="AJ37" s="116">
        <f t="shared" si="15"/>
        <v>4.8</v>
      </c>
      <c r="AK37" s="116">
        <f t="shared" si="16"/>
        <v>8.1</v>
      </c>
      <c r="AL37" s="116">
        <f t="shared" si="17"/>
        <v>6.3</v>
      </c>
      <c r="AM37" s="116">
        <f t="shared" si="18"/>
        <v>3.3</v>
      </c>
      <c r="AN37" s="116">
        <f t="shared" si="19"/>
        <v>4.3</v>
      </c>
      <c r="AO37" s="116">
        <f t="shared" si="20"/>
        <v>2.7</v>
      </c>
      <c r="AP37" s="116">
        <f t="shared" si="21"/>
        <v>2.7</v>
      </c>
      <c r="AS37" s="116">
        <f t="shared" si="22"/>
        <v>5.2</v>
      </c>
      <c r="AT37" s="113">
        <v>0</v>
      </c>
      <c r="AU37" s="113">
        <v>26</v>
      </c>
      <c r="AV37" s="113">
        <v>0</v>
      </c>
      <c r="AW37" s="113">
        <v>0</v>
      </c>
      <c r="AX37" s="113">
        <v>0</v>
      </c>
      <c r="AY37" s="115"/>
      <c r="BA37" s="116">
        <f t="shared" si="23"/>
        <v>6.1</v>
      </c>
      <c r="BB37" s="113">
        <v>0</v>
      </c>
      <c r="BC37" s="113">
        <v>30.5</v>
      </c>
      <c r="BD37" s="113">
        <v>0</v>
      </c>
      <c r="BE37" s="113">
        <v>0</v>
      </c>
      <c r="BF37" s="113">
        <v>0</v>
      </c>
      <c r="BG37" s="115"/>
      <c r="BI37" s="116">
        <f t="shared" si="24"/>
        <v>6.7</v>
      </c>
      <c r="BJ37" s="113">
        <v>0</v>
      </c>
      <c r="BK37" s="113">
        <v>33.5</v>
      </c>
      <c r="BL37" s="113">
        <v>0</v>
      </c>
      <c r="BM37" s="113">
        <v>0</v>
      </c>
      <c r="BN37" s="113">
        <v>0</v>
      </c>
      <c r="BO37" s="115"/>
      <c r="BQ37" s="116">
        <f t="shared" si="25"/>
        <v>4.8</v>
      </c>
      <c r="BR37" s="113">
        <v>0</v>
      </c>
      <c r="BS37" s="113">
        <v>24</v>
      </c>
      <c r="BT37" s="113">
        <v>0</v>
      </c>
      <c r="BU37" s="113">
        <v>0</v>
      </c>
      <c r="BV37" s="113">
        <v>0</v>
      </c>
      <c r="BW37" s="115"/>
      <c r="BY37" s="116">
        <f t="shared" si="26"/>
        <v>8.1</v>
      </c>
      <c r="BZ37" s="113">
        <v>0</v>
      </c>
      <c r="CA37" s="113">
        <v>39</v>
      </c>
      <c r="CB37" s="113">
        <v>0</v>
      </c>
      <c r="CC37" s="113">
        <v>1.5</v>
      </c>
      <c r="CD37" s="113">
        <v>0</v>
      </c>
      <c r="CE37" s="115"/>
      <c r="CG37" s="116">
        <f t="shared" si="27"/>
        <v>6.3</v>
      </c>
      <c r="CH37" s="113">
        <v>0</v>
      </c>
      <c r="CI37" s="113">
        <v>31.5</v>
      </c>
      <c r="CJ37" s="113">
        <v>0</v>
      </c>
      <c r="CK37" s="113">
        <v>0</v>
      </c>
      <c r="CL37" s="113">
        <v>0</v>
      </c>
      <c r="CO37" s="116">
        <f t="shared" si="28"/>
        <v>3.3</v>
      </c>
      <c r="CP37" s="113">
        <v>0</v>
      </c>
      <c r="CQ37" s="113">
        <v>16.5</v>
      </c>
      <c r="CR37" s="113">
        <v>0</v>
      </c>
      <c r="CS37" s="113">
        <v>0</v>
      </c>
      <c r="CT37" s="113">
        <v>0</v>
      </c>
      <c r="CW37" s="116">
        <f t="shared" si="29"/>
        <v>4.3</v>
      </c>
      <c r="CX37" s="113">
        <v>0</v>
      </c>
      <c r="CY37" s="113">
        <v>21.5</v>
      </c>
      <c r="CZ37" s="113">
        <v>0</v>
      </c>
      <c r="DA37" s="113">
        <v>0</v>
      </c>
      <c r="DB37" s="113">
        <v>0</v>
      </c>
      <c r="DE37" s="116">
        <f t="shared" si="30"/>
        <v>2.7</v>
      </c>
      <c r="DF37" s="113">
        <v>0</v>
      </c>
      <c r="DG37" s="113">
        <v>13.5</v>
      </c>
      <c r="DH37" s="113">
        <v>0</v>
      </c>
      <c r="DI37" s="113">
        <v>0</v>
      </c>
      <c r="DJ37" s="113">
        <v>0</v>
      </c>
      <c r="DM37" s="116">
        <f t="shared" si="31"/>
        <v>2.7</v>
      </c>
      <c r="DN37" s="113">
        <v>0</v>
      </c>
      <c r="DO37" s="113">
        <v>13.5</v>
      </c>
      <c r="DP37" s="113">
        <v>0</v>
      </c>
      <c r="DQ37" s="113">
        <v>0</v>
      </c>
      <c r="DR37" s="113">
        <v>0</v>
      </c>
    </row>
    <row r="38" spans="4:122">
      <c r="D38" s="113" t="s">
        <v>234</v>
      </c>
      <c r="E38" s="115">
        <f t="shared" si="32"/>
        <v>37</v>
      </c>
      <c r="F38" s="116">
        <f t="shared" si="0"/>
        <v>0.5</v>
      </c>
      <c r="G38" s="116">
        <f t="shared" si="1"/>
        <v>0.5</v>
      </c>
      <c r="H38" s="116" t="str">
        <f t="shared" si="1"/>
        <v/>
      </c>
      <c r="I38" s="116" t="str">
        <f t="shared" si="1"/>
        <v/>
      </c>
      <c r="J38" s="116" t="str">
        <f t="shared" si="1"/>
        <v/>
      </c>
      <c r="K38" s="116" t="str">
        <f t="shared" si="1"/>
        <v/>
      </c>
      <c r="L38" s="116" t="str">
        <f t="shared" si="1"/>
        <v/>
      </c>
      <c r="M38" s="116" t="str">
        <f t="shared" si="1"/>
        <v/>
      </c>
      <c r="N38" s="116" t="str">
        <f t="shared" si="2"/>
        <v/>
      </c>
      <c r="O38" s="116">
        <f t="shared" si="3"/>
        <v>1</v>
      </c>
      <c r="P38" s="116" t="str">
        <f t="shared" si="4"/>
        <v/>
      </c>
      <c r="Q38" s="116" t="str">
        <f t="shared" si="5"/>
        <v/>
      </c>
      <c r="R38" s="116" t="str">
        <f t="shared" si="6"/>
        <v/>
      </c>
      <c r="S38" s="116" t="str">
        <f t="shared" si="7"/>
        <v/>
      </c>
      <c r="T38" s="116" t="str">
        <f t="shared" si="8"/>
        <v/>
      </c>
      <c r="U38" s="116">
        <f t="shared" si="9"/>
        <v>1</v>
      </c>
      <c r="V38" s="113">
        <f t="shared" si="10"/>
        <v>0</v>
      </c>
      <c r="Y38" s="116">
        <f t="shared" si="33"/>
        <v>0.30196183116345748</v>
      </c>
      <c r="Z38" s="122">
        <f t="shared" si="34"/>
        <v>60.392366232691501</v>
      </c>
      <c r="AA38" s="113">
        <f t="shared" si="11"/>
        <v>2.2999999999999998</v>
      </c>
      <c r="AB38" s="113">
        <f>AA38*飽差!I38</f>
        <v>1.0350957049089393</v>
      </c>
      <c r="AG38" s="116">
        <f t="shared" si="12"/>
        <v>0.1</v>
      </c>
      <c r="AH38" s="116">
        <f t="shared" si="13"/>
        <v>0.4</v>
      </c>
      <c r="AI38" s="116">
        <f t="shared" si="14"/>
        <v>0.3</v>
      </c>
      <c r="AJ38" s="116">
        <f t="shared" si="15"/>
        <v>0.6</v>
      </c>
      <c r="AK38" s="116">
        <f t="shared" si="16"/>
        <v>1.6</v>
      </c>
      <c r="AL38" s="116">
        <f t="shared" si="17"/>
        <v>1.4</v>
      </c>
      <c r="AM38" s="116">
        <f t="shared" si="18"/>
        <v>0.5</v>
      </c>
      <c r="AN38" s="116">
        <f t="shared" si="19"/>
        <v>0.5</v>
      </c>
      <c r="AO38" s="116">
        <f t="shared" si="20"/>
        <v>0.4</v>
      </c>
      <c r="AP38" s="116">
        <f t="shared" si="21"/>
        <v>0.2</v>
      </c>
      <c r="AS38" s="116">
        <f t="shared" si="22"/>
        <v>0.1</v>
      </c>
      <c r="AT38" s="113">
        <v>0</v>
      </c>
      <c r="AU38" s="113">
        <v>0.5</v>
      </c>
      <c r="AV38" s="113">
        <v>0</v>
      </c>
      <c r="AW38" s="113">
        <v>0</v>
      </c>
      <c r="AX38" s="113">
        <v>0</v>
      </c>
      <c r="AY38" s="115"/>
      <c r="BA38" s="116">
        <f t="shared" si="23"/>
        <v>0.4</v>
      </c>
      <c r="BB38" s="113">
        <v>0</v>
      </c>
      <c r="BC38" s="113">
        <v>2</v>
      </c>
      <c r="BD38" s="113">
        <v>0</v>
      </c>
      <c r="BE38" s="113">
        <v>0</v>
      </c>
      <c r="BF38" s="113">
        <v>0</v>
      </c>
      <c r="BG38" s="115"/>
      <c r="BI38" s="116">
        <f t="shared" si="24"/>
        <v>0.3</v>
      </c>
      <c r="BJ38" s="113">
        <v>0</v>
      </c>
      <c r="BK38" s="113">
        <v>1.5</v>
      </c>
      <c r="BL38" s="113">
        <v>0</v>
      </c>
      <c r="BM38" s="113">
        <v>0</v>
      </c>
      <c r="BN38" s="113">
        <v>0</v>
      </c>
      <c r="BO38" s="115"/>
      <c r="BQ38" s="116">
        <f t="shared" si="25"/>
        <v>0.6</v>
      </c>
      <c r="BR38" s="113">
        <v>0</v>
      </c>
      <c r="BS38" s="113">
        <v>3</v>
      </c>
      <c r="BT38" s="113">
        <v>0</v>
      </c>
      <c r="BU38" s="113">
        <v>0</v>
      </c>
      <c r="BV38" s="113">
        <v>0</v>
      </c>
      <c r="BW38" s="115"/>
      <c r="BY38" s="116">
        <f t="shared" si="26"/>
        <v>1.6</v>
      </c>
      <c r="BZ38" s="113">
        <v>0</v>
      </c>
      <c r="CA38" s="113">
        <v>8</v>
      </c>
      <c r="CB38" s="113">
        <v>0</v>
      </c>
      <c r="CC38" s="113">
        <v>0</v>
      </c>
      <c r="CD38" s="113">
        <v>0</v>
      </c>
      <c r="CE38" s="115"/>
      <c r="CG38" s="116">
        <f t="shared" si="27"/>
        <v>1.4</v>
      </c>
      <c r="CH38" s="113">
        <v>0</v>
      </c>
      <c r="CI38" s="113">
        <v>6.5</v>
      </c>
      <c r="CJ38" s="113">
        <v>0</v>
      </c>
      <c r="CK38" s="113">
        <v>0.5</v>
      </c>
      <c r="CL38" s="113">
        <v>0</v>
      </c>
      <c r="CO38" s="116">
        <f t="shared" si="28"/>
        <v>0.5</v>
      </c>
      <c r="CP38" s="113">
        <v>0</v>
      </c>
      <c r="CQ38" s="113">
        <v>2.5</v>
      </c>
      <c r="CR38" s="113">
        <v>0</v>
      </c>
      <c r="CS38" s="113">
        <v>0</v>
      </c>
      <c r="CT38" s="113">
        <v>0</v>
      </c>
      <c r="CW38" s="116">
        <f t="shared" si="29"/>
        <v>0.5</v>
      </c>
      <c r="CX38" s="113">
        <v>0</v>
      </c>
      <c r="CY38" s="113">
        <v>2.5</v>
      </c>
      <c r="CZ38" s="113">
        <v>0</v>
      </c>
      <c r="DA38" s="113">
        <v>0</v>
      </c>
      <c r="DB38" s="113">
        <v>0</v>
      </c>
      <c r="DE38" s="116">
        <f t="shared" si="30"/>
        <v>0.4</v>
      </c>
      <c r="DF38" s="113">
        <v>0</v>
      </c>
      <c r="DG38" s="113">
        <v>2</v>
      </c>
      <c r="DH38" s="113">
        <v>0</v>
      </c>
      <c r="DI38" s="113">
        <v>0</v>
      </c>
      <c r="DJ38" s="113">
        <v>0</v>
      </c>
      <c r="DM38" s="116">
        <f t="shared" si="31"/>
        <v>0.2</v>
      </c>
      <c r="DN38" s="113">
        <v>0</v>
      </c>
      <c r="DO38" s="113">
        <v>1</v>
      </c>
      <c r="DP38" s="113">
        <v>0</v>
      </c>
      <c r="DQ38" s="113">
        <v>0</v>
      </c>
      <c r="DR38" s="113">
        <v>0</v>
      </c>
    </row>
    <row r="39" spans="4:122">
      <c r="D39" s="113" t="s">
        <v>234</v>
      </c>
      <c r="E39" s="115">
        <f t="shared" si="32"/>
        <v>38</v>
      </c>
      <c r="F39" s="116">
        <f t="shared" si="0"/>
        <v>0</v>
      </c>
      <c r="G39" s="116" t="str">
        <f t="shared" si="1"/>
        <v/>
      </c>
      <c r="H39" s="116" t="str">
        <f t="shared" si="1"/>
        <v/>
      </c>
      <c r="I39" s="116" t="str">
        <f t="shared" si="1"/>
        <v/>
      </c>
      <c r="J39" s="116" t="str">
        <f t="shared" si="1"/>
        <v/>
      </c>
      <c r="K39" s="116" t="str">
        <f t="shared" si="1"/>
        <v/>
      </c>
      <c r="L39" s="116" t="str">
        <f t="shared" si="1"/>
        <v/>
      </c>
      <c r="M39" s="116" t="str">
        <f t="shared" si="1"/>
        <v/>
      </c>
      <c r="N39" s="116">
        <f t="shared" si="2"/>
        <v>0</v>
      </c>
      <c r="O39" s="116" t="str">
        <f t="shared" si="3"/>
        <v/>
      </c>
      <c r="P39" s="116" t="str">
        <f t="shared" si="4"/>
        <v/>
      </c>
      <c r="Q39" s="116" t="str">
        <f t="shared" si="5"/>
        <v/>
      </c>
      <c r="R39" s="116" t="str">
        <f t="shared" si="6"/>
        <v/>
      </c>
      <c r="S39" s="116" t="str">
        <f t="shared" si="7"/>
        <v/>
      </c>
      <c r="T39" s="116" t="str">
        <f t="shared" si="8"/>
        <v/>
      </c>
      <c r="U39" s="116">
        <f t="shared" si="9"/>
        <v>0</v>
      </c>
      <c r="V39" s="113">
        <f t="shared" si="10"/>
        <v>0</v>
      </c>
      <c r="Y39" s="116">
        <f t="shared" si="33"/>
        <v>0.29406655890149092</v>
      </c>
      <c r="Z39" s="122">
        <f t="shared" si="34"/>
        <v>58.813311780298179</v>
      </c>
      <c r="AA39" s="113">
        <f t="shared" si="11"/>
        <v>2.2999999999999998</v>
      </c>
      <c r="AB39" s="113">
        <f>AA39*飽差!I39</f>
        <v>1.5790544523933245</v>
      </c>
      <c r="AG39" s="116">
        <f t="shared" si="12"/>
        <v>0.1</v>
      </c>
      <c r="AH39" s="116">
        <f t="shared" si="13"/>
        <v>0.1</v>
      </c>
      <c r="AI39" s="116">
        <f t="shared" si="14"/>
        <v>0</v>
      </c>
      <c r="AJ39" s="116">
        <f t="shared" si="15"/>
        <v>0</v>
      </c>
      <c r="AK39" s="116">
        <f t="shared" si="16"/>
        <v>0.6</v>
      </c>
      <c r="AL39" s="116">
        <f t="shared" si="17"/>
        <v>0.1</v>
      </c>
      <c r="AM39" s="116">
        <f t="shared" si="18"/>
        <v>0</v>
      </c>
      <c r="AN39" s="116">
        <f t="shared" si="19"/>
        <v>0</v>
      </c>
      <c r="AO39" s="116">
        <f t="shared" si="20"/>
        <v>0</v>
      </c>
      <c r="AP39" s="116">
        <f t="shared" si="21"/>
        <v>0</v>
      </c>
      <c r="AS39" s="116">
        <f t="shared" si="22"/>
        <v>0.1</v>
      </c>
      <c r="AT39" s="113">
        <v>0</v>
      </c>
      <c r="AU39" s="113">
        <v>0.5</v>
      </c>
      <c r="AV39" s="113">
        <v>0</v>
      </c>
      <c r="AW39" s="113">
        <v>0</v>
      </c>
      <c r="AX39" s="113">
        <v>0</v>
      </c>
      <c r="AY39" s="115"/>
      <c r="BA39" s="116">
        <f t="shared" si="23"/>
        <v>0.1</v>
      </c>
      <c r="BB39" s="113">
        <v>0</v>
      </c>
      <c r="BC39" s="113">
        <v>0.5</v>
      </c>
      <c r="BD39" s="113">
        <v>0</v>
      </c>
      <c r="BE39" s="113">
        <v>0</v>
      </c>
      <c r="BF39" s="113">
        <v>0</v>
      </c>
      <c r="BG39" s="115"/>
      <c r="BI39" s="116">
        <f t="shared" si="24"/>
        <v>0</v>
      </c>
      <c r="BJ39" s="113">
        <v>0</v>
      </c>
      <c r="BK39" s="113">
        <v>0</v>
      </c>
      <c r="BL39" s="113">
        <v>0</v>
      </c>
      <c r="BM39" s="113">
        <v>0</v>
      </c>
      <c r="BN39" s="113">
        <v>0</v>
      </c>
      <c r="BO39" s="115"/>
      <c r="BQ39" s="116">
        <f t="shared" si="25"/>
        <v>0</v>
      </c>
      <c r="BR39" s="113">
        <v>0</v>
      </c>
      <c r="BS39" s="113">
        <v>0</v>
      </c>
      <c r="BT39" s="113">
        <v>0</v>
      </c>
      <c r="BU39" s="113">
        <v>0</v>
      </c>
      <c r="BV39" s="113">
        <v>0</v>
      </c>
      <c r="BW39" s="115"/>
      <c r="BY39" s="116">
        <f t="shared" si="26"/>
        <v>0.6</v>
      </c>
      <c r="BZ39" s="113">
        <v>3</v>
      </c>
      <c r="CA39" s="113">
        <v>0</v>
      </c>
      <c r="CB39" s="113">
        <v>0</v>
      </c>
      <c r="CC39" s="113">
        <v>0</v>
      </c>
      <c r="CD39" s="113">
        <v>0</v>
      </c>
      <c r="CE39" s="115"/>
      <c r="CG39" s="116">
        <f t="shared" si="27"/>
        <v>0.1</v>
      </c>
      <c r="CH39" s="113">
        <v>0.5</v>
      </c>
      <c r="CI39" s="113">
        <v>0</v>
      </c>
      <c r="CJ39" s="113">
        <v>0</v>
      </c>
      <c r="CK39" s="113">
        <v>0</v>
      </c>
      <c r="CL39" s="113">
        <v>0</v>
      </c>
      <c r="CO39" s="116">
        <f t="shared" si="28"/>
        <v>0</v>
      </c>
      <c r="CP39" s="113">
        <v>0</v>
      </c>
      <c r="CQ39" s="113">
        <v>0</v>
      </c>
      <c r="CR39" s="113">
        <v>0</v>
      </c>
      <c r="CS39" s="113">
        <v>0</v>
      </c>
      <c r="CT39" s="113">
        <v>0</v>
      </c>
      <c r="CW39" s="116">
        <f t="shared" si="29"/>
        <v>0</v>
      </c>
      <c r="CX39" s="113">
        <v>0</v>
      </c>
      <c r="CY39" s="113">
        <v>0</v>
      </c>
      <c r="CZ39" s="113">
        <v>0</v>
      </c>
      <c r="DA39" s="113">
        <v>0</v>
      </c>
      <c r="DB39" s="113">
        <v>0</v>
      </c>
      <c r="DE39" s="116">
        <f t="shared" si="30"/>
        <v>0</v>
      </c>
      <c r="DF39" s="113">
        <v>0</v>
      </c>
      <c r="DG39" s="113">
        <v>0</v>
      </c>
      <c r="DH39" s="113">
        <v>0</v>
      </c>
      <c r="DI39" s="113">
        <v>0</v>
      </c>
      <c r="DJ39" s="113">
        <v>0</v>
      </c>
      <c r="DM39" s="116">
        <f t="shared" si="31"/>
        <v>0</v>
      </c>
      <c r="DN39" s="113">
        <v>0</v>
      </c>
      <c r="DO39" s="113">
        <v>0</v>
      </c>
      <c r="DP39" s="113">
        <v>0</v>
      </c>
      <c r="DQ39" s="113">
        <v>0</v>
      </c>
      <c r="DR39" s="113">
        <v>0</v>
      </c>
    </row>
    <row r="40" spans="4:122">
      <c r="D40" s="113" t="s">
        <v>234</v>
      </c>
      <c r="E40" s="115">
        <f t="shared" si="32"/>
        <v>39</v>
      </c>
      <c r="F40" s="116">
        <f t="shared" si="0"/>
        <v>0</v>
      </c>
      <c r="G40" s="116" t="str">
        <f t="shared" si="1"/>
        <v/>
      </c>
      <c r="H40" s="116" t="str">
        <f t="shared" si="1"/>
        <v/>
      </c>
      <c r="I40" s="116" t="str">
        <f t="shared" si="1"/>
        <v/>
      </c>
      <c r="J40" s="116" t="str">
        <f t="shared" si="1"/>
        <v/>
      </c>
      <c r="K40" s="116" t="str">
        <f t="shared" si="1"/>
        <v/>
      </c>
      <c r="L40" s="116" t="str">
        <f t="shared" si="1"/>
        <v/>
      </c>
      <c r="M40" s="116" t="str">
        <f t="shared" si="1"/>
        <v/>
      </c>
      <c r="N40" s="116">
        <f t="shared" si="2"/>
        <v>0</v>
      </c>
      <c r="O40" s="116" t="str">
        <f t="shared" si="3"/>
        <v/>
      </c>
      <c r="P40" s="116" t="str">
        <f t="shared" si="4"/>
        <v/>
      </c>
      <c r="Q40" s="116" t="str">
        <f t="shared" si="5"/>
        <v/>
      </c>
      <c r="R40" s="116" t="str">
        <f t="shared" si="6"/>
        <v/>
      </c>
      <c r="S40" s="116" t="str">
        <f t="shared" si="7"/>
        <v/>
      </c>
      <c r="T40" s="116" t="str">
        <f t="shared" si="8"/>
        <v/>
      </c>
      <c r="U40" s="116">
        <f t="shared" si="9"/>
        <v>0</v>
      </c>
      <c r="V40" s="113">
        <f t="shared" si="10"/>
        <v>0</v>
      </c>
      <c r="Y40" s="116">
        <f t="shared" si="33"/>
        <v>0.28747847834213158</v>
      </c>
      <c r="Z40" s="122">
        <f t="shared" si="34"/>
        <v>57.495695668426315</v>
      </c>
      <c r="AA40" s="113">
        <f t="shared" si="11"/>
        <v>2.2999999999999998</v>
      </c>
      <c r="AB40" s="113">
        <f>AA40*飽差!I40</f>
        <v>1.3176161118718637</v>
      </c>
      <c r="AG40" s="116">
        <f t="shared" si="12"/>
        <v>0.4</v>
      </c>
      <c r="AH40" s="116">
        <f t="shared" si="13"/>
        <v>0.3</v>
      </c>
      <c r="AI40" s="116">
        <f t="shared" si="14"/>
        <v>0</v>
      </c>
      <c r="AJ40" s="116">
        <f t="shared" si="15"/>
        <v>0</v>
      </c>
      <c r="AK40" s="116">
        <f t="shared" si="16"/>
        <v>0</v>
      </c>
      <c r="AL40" s="116">
        <f t="shared" si="17"/>
        <v>0.1</v>
      </c>
      <c r="AM40" s="116">
        <f t="shared" si="18"/>
        <v>0</v>
      </c>
      <c r="AN40" s="116">
        <f t="shared" si="19"/>
        <v>0</v>
      </c>
      <c r="AO40" s="116">
        <f t="shared" si="20"/>
        <v>0</v>
      </c>
      <c r="AP40" s="116">
        <f t="shared" si="21"/>
        <v>0</v>
      </c>
      <c r="AS40" s="116">
        <f t="shared" si="22"/>
        <v>0.4</v>
      </c>
      <c r="AT40" s="113">
        <v>0</v>
      </c>
      <c r="AU40" s="113">
        <v>0</v>
      </c>
      <c r="AV40" s="113">
        <v>2</v>
      </c>
      <c r="AW40" s="113">
        <v>0</v>
      </c>
      <c r="AX40" s="113">
        <v>0</v>
      </c>
      <c r="AY40" s="115"/>
      <c r="BA40" s="116">
        <f t="shared" si="23"/>
        <v>0.3</v>
      </c>
      <c r="BB40" s="113">
        <v>0</v>
      </c>
      <c r="BC40" s="113">
        <v>0</v>
      </c>
      <c r="BD40" s="113">
        <v>1.5</v>
      </c>
      <c r="BE40" s="113">
        <v>0</v>
      </c>
      <c r="BF40" s="113">
        <v>0</v>
      </c>
      <c r="BG40" s="115"/>
      <c r="BI40" s="116">
        <f t="shared" si="24"/>
        <v>0</v>
      </c>
      <c r="BJ40" s="113">
        <v>0</v>
      </c>
      <c r="BK40" s="113">
        <v>0</v>
      </c>
      <c r="BL40" s="113">
        <v>0</v>
      </c>
      <c r="BM40" s="113">
        <v>0</v>
      </c>
      <c r="BN40" s="113">
        <v>0</v>
      </c>
      <c r="BO40" s="115"/>
      <c r="BQ40" s="116">
        <f t="shared" si="25"/>
        <v>0</v>
      </c>
      <c r="BR40" s="113">
        <v>0</v>
      </c>
      <c r="BS40" s="113">
        <v>0</v>
      </c>
      <c r="BT40" s="113">
        <v>0</v>
      </c>
      <c r="BU40" s="113">
        <v>0</v>
      </c>
      <c r="BV40" s="113">
        <v>0</v>
      </c>
      <c r="BW40" s="115"/>
      <c r="BY40" s="116">
        <f t="shared" si="26"/>
        <v>0</v>
      </c>
      <c r="BZ40" s="113">
        <v>0</v>
      </c>
      <c r="CA40" s="113">
        <v>0</v>
      </c>
      <c r="CB40" s="113">
        <v>0</v>
      </c>
      <c r="CC40" s="113">
        <v>0</v>
      </c>
      <c r="CD40" s="113">
        <v>0</v>
      </c>
      <c r="CE40" s="115"/>
      <c r="CG40" s="116">
        <f t="shared" si="27"/>
        <v>0.1</v>
      </c>
      <c r="CH40" s="113">
        <v>0.5</v>
      </c>
      <c r="CI40" s="113">
        <v>0</v>
      </c>
      <c r="CJ40" s="113">
        <v>0</v>
      </c>
      <c r="CK40" s="113">
        <v>0</v>
      </c>
      <c r="CL40" s="113">
        <v>0</v>
      </c>
      <c r="CO40" s="116">
        <f t="shared" si="28"/>
        <v>0</v>
      </c>
      <c r="CP40" s="113">
        <v>0</v>
      </c>
      <c r="CQ40" s="113">
        <v>0</v>
      </c>
      <c r="CR40" s="113">
        <v>0</v>
      </c>
      <c r="CS40" s="113">
        <v>0</v>
      </c>
      <c r="CT40" s="113">
        <v>0</v>
      </c>
      <c r="CW40" s="116">
        <f t="shared" si="29"/>
        <v>0</v>
      </c>
      <c r="CX40" s="113">
        <v>0</v>
      </c>
      <c r="CY40" s="113">
        <v>0</v>
      </c>
      <c r="CZ40" s="113">
        <v>0</v>
      </c>
      <c r="DA40" s="113">
        <v>0</v>
      </c>
      <c r="DB40" s="113">
        <v>0</v>
      </c>
      <c r="DE40" s="116">
        <f t="shared" si="30"/>
        <v>0</v>
      </c>
      <c r="DF40" s="113">
        <v>0</v>
      </c>
      <c r="DG40" s="113">
        <v>0</v>
      </c>
      <c r="DH40" s="113">
        <v>0</v>
      </c>
      <c r="DI40" s="113">
        <v>0</v>
      </c>
      <c r="DJ40" s="113">
        <v>0</v>
      </c>
      <c r="DM40" s="116">
        <f t="shared" si="31"/>
        <v>0</v>
      </c>
      <c r="DN40" s="113">
        <v>0</v>
      </c>
      <c r="DO40" s="113">
        <v>0</v>
      </c>
      <c r="DP40" s="113">
        <v>0</v>
      </c>
      <c r="DQ40" s="113">
        <v>0</v>
      </c>
      <c r="DR40" s="113">
        <v>0</v>
      </c>
    </row>
    <row r="41" spans="4:122">
      <c r="D41" s="113" t="s">
        <v>234</v>
      </c>
      <c r="E41" s="115">
        <f t="shared" si="32"/>
        <v>40</v>
      </c>
      <c r="F41" s="116">
        <f t="shared" si="0"/>
        <v>0</v>
      </c>
      <c r="G41" s="116" t="str">
        <f t="shared" si="1"/>
        <v/>
      </c>
      <c r="H41" s="116" t="str">
        <f t="shared" si="1"/>
        <v/>
      </c>
      <c r="I41" s="116" t="str">
        <f t="shared" si="1"/>
        <v/>
      </c>
      <c r="J41" s="116" t="str">
        <f t="shared" si="1"/>
        <v/>
      </c>
      <c r="K41" s="116" t="str">
        <f t="shared" si="1"/>
        <v/>
      </c>
      <c r="L41" s="116" t="str">
        <f t="shared" si="1"/>
        <v/>
      </c>
      <c r="M41" s="116" t="str">
        <f t="shared" si="1"/>
        <v/>
      </c>
      <c r="N41" s="116">
        <f t="shared" si="2"/>
        <v>0</v>
      </c>
      <c r="O41" s="116" t="str">
        <f t="shared" si="3"/>
        <v/>
      </c>
      <c r="P41" s="116" t="str">
        <f t="shared" si="4"/>
        <v/>
      </c>
      <c r="Q41" s="116" t="str">
        <f t="shared" si="5"/>
        <v/>
      </c>
      <c r="R41" s="116" t="str">
        <f t="shared" si="6"/>
        <v/>
      </c>
      <c r="S41" s="116" t="str">
        <f t="shared" si="7"/>
        <v/>
      </c>
      <c r="T41" s="116" t="str">
        <f t="shared" si="8"/>
        <v/>
      </c>
      <c r="U41" s="116">
        <f t="shared" si="9"/>
        <v>0</v>
      </c>
      <c r="V41" s="113">
        <f t="shared" si="10"/>
        <v>0</v>
      </c>
      <c r="Y41" s="116">
        <f t="shared" si="33"/>
        <v>0.27984402605543812</v>
      </c>
      <c r="Z41" s="122">
        <f t="shared" si="34"/>
        <v>55.968805211087627</v>
      </c>
      <c r="AA41" s="113">
        <f t="shared" si="11"/>
        <v>2.2999999999999998</v>
      </c>
      <c r="AB41" s="113">
        <f>AA41*飽差!I41</f>
        <v>1.5268904573386899</v>
      </c>
      <c r="AG41" s="116">
        <f t="shared" si="12"/>
        <v>0</v>
      </c>
      <c r="AH41" s="116">
        <f t="shared" si="13"/>
        <v>0</v>
      </c>
      <c r="AI41" s="116">
        <f t="shared" si="14"/>
        <v>0</v>
      </c>
      <c r="AJ41" s="116">
        <f t="shared" si="15"/>
        <v>0</v>
      </c>
      <c r="AK41" s="116">
        <f t="shared" si="16"/>
        <v>0</v>
      </c>
      <c r="AL41" s="116">
        <f t="shared" si="17"/>
        <v>0</v>
      </c>
      <c r="AM41" s="116">
        <f t="shared" si="18"/>
        <v>0</v>
      </c>
      <c r="AN41" s="116">
        <f t="shared" si="19"/>
        <v>0</v>
      </c>
      <c r="AO41" s="116">
        <f t="shared" si="20"/>
        <v>0</v>
      </c>
      <c r="AP41" s="116">
        <f t="shared" si="21"/>
        <v>0</v>
      </c>
      <c r="AS41" s="116">
        <f t="shared" si="22"/>
        <v>0</v>
      </c>
      <c r="AT41" s="113">
        <v>0</v>
      </c>
      <c r="AU41" s="113">
        <v>0</v>
      </c>
      <c r="AV41" s="113">
        <v>0</v>
      </c>
      <c r="AW41" s="113">
        <v>0</v>
      </c>
      <c r="AX41" s="113">
        <v>0</v>
      </c>
      <c r="AY41" s="115"/>
      <c r="BA41" s="116">
        <f t="shared" si="23"/>
        <v>0</v>
      </c>
      <c r="BB41" s="113">
        <v>0</v>
      </c>
      <c r="BC41" s="113">
        <v>0</v>
      </c>
      <c r="BD41" s="113">
        <v>0</v>
      </c>
      <c r="BE41" s="113">
        <v>0</v>
      </c>
      <c r="BF41" s="113">
        <v>0</v>
      </c>
      <c r="BG41" s="115"/>
      <c r="BI41" s="116">
        <f t="shared" si="24"/>
        <v>0</v>
      </c>
      <c r="BJ41" s="113">
        <v>0</v>
      </c>
      <c r="BK41" s="113">
        <v>0</v>
      </c>
      <c r="BL41" s="113">
        <v>0</v>
      </c>
      <c r="BM41" s="113">
        <v>0</v>
      </c>
      <c r="BN41" s="113">
        <v>0</v>
      </c>
      <c r="BO41" s="115"/>
      <c r="BQ41" s="116">
        <f t="shared" si="25"/>
        <v>0</v>
      </c>
      <c r="BR41" s="113">
        <v>0</v>
      </c>
      <c r="BS41" s="113">
        <v>0</v>
      </c>
      <c r="BT41" s="113">
        <v>0</v>
      </c>
      <c r="BU41" s="113">
        <v>0</v>
      </c>
      <c r="BV41" s="113">
        <v>0</v>
      </c>
      <c r="BW41" s="115"/>
      <c r="BY41" s="116">
        <f t="shared" si="26"/>
        <v>0</v>
      </c>
      <c r="BZ41" s="113">
        <v>0</v>
      </c>
      <c r="CA41" s="113">
        <v>0</v>
      </c>
      <c r="CB41" s="113">
        <v>0</v>
      </c>
      <c r="CC41" s="113">
        <v>0</v>
      </c>
      <c r="CD41" s="113">
        <v>0</v>
      </c>
      <c r="CE41" s="115"/>
      <c r="CG41" s="116">
        <f t="shared" si="27"/>
        <v>0</v>
      </c>
      <c r="CH41" s="113">
        <v>0</v>
      </c>
      <c r="CI41" s="113">
        <v>0</v>
      </c>
      <c r="CJ41" s="113">
        <v>0</v>
      </c>
      <c r="CK41" s="113">
        <v>0</v>
      </c>
      <c r="CL41" s="113">
        <v>0</v>
      </c>
      <c r="CO41" s="116">
        <f t="shared" si="28"/>
        <v>0</v>
      </c>
      <c r="CP41" s="113">
        <v>0</v>
      </c>
      <c r="CQ41" s="113">
        <v>0</v>
      </c>
      <c r="CR41" s="113">
        <v>0</v>
      </c>
      <c r="CS41" s="113">
        <v>0</v>
      </c>
      <c r="CT41" s="113">
        <v>0</v>
      </c>
      <c r="CW41" s="116">
        <f t="shared" si="29"/>
        <v>0</v>
      </c>
      <c r="CX41" s="113">
        <v>0</v>
      </c>
      <c r="CY41" s="113">
        <v>0</v>
      </c>
      <c r="CZ41" s="113">
        <v>0</v>
      </c>
      <c r="DA41" s="113">
        <v>0</v>
      </c>
      <c r="DB41" s="113">
        <v>0</v>
      </c>
      <c r="DE41" s="116">
        <f t="shared" si="30"/>
        <v>0</v>
      </c>
      <c r="DF41" s="113">
        <v>0</v>
      </c>
      <c r="DG41" s="113">
        <v>0</v>
      </c>
      <c r="DH41" s="113">
        <v>0</v>
      </c>
      <c r="DI41" s="113">
        <v>0</v>
      </c>
      <c r="DJ41" s="113">
        <v>0</v>
      </c>
      <c r="DM41" s="116">
        <f t="shared" si="31"/>
        <v>0</v>
      </c>
      <c r="DN41" s="113">
        <v>0</v>
      </c>
      <c r="DO41" s="113">
        <v>0</v>
      </c>
      <c r="DP41" s="113">
        <v>0</v>
      </c>
      <c r="DQ41" s="113">
        <v>0</v>
      </c>
      <c r="DR41" s="113">
        <v>0</v>
      </c>
    </row>
    <row r="42" spans="4:122">
      <c r="D42" s="113" t="s">
        <v>234</v>
      </c>
      <c r="E42" s="115">
        <f t="shared" si="32"/>
        <v>41</v>
      </c>
      <c r="F42" s="116">
        <f t="shared" si="0"/>
        <v>6.6</v>
      </c>
      <c r="G42" s="116">
        <f t="shared" si="1"/>
        <v>6.6</v>
      </c>
      <c r="H42" s="116" t="str">
        <f t="shared" si="1"/>
        <v/>
      </c>
      <c r="I42" s="116" t="str">
        <f t="shared" si="1"/>
        <v/>
      </c>
      <c r="J42" s="116" t="str">
        <f t="shared" si="1"/>
        <v/>
      </c>
      <c r="K42" s="116" t="str">
        <f t="shared" si="1"/>
        <v/>
      </c>
      <c r="L42" s="116" t="str">
        <f t="shared" si="1"/>
        <v/>
      </c>
      <c r="M42" s="116" t="str">
        <f t="shared" si="1"/>
        <v/>
      </c>
      <c r="N42" s="116" t="str">
        <f t="shared" si="2"/>
        <v/>
      </c>
      <c r="O42" s="116">
        <f t="shared" si="3"/>
        <v>1</v>
      </c>
      <c r="P42" s="116" t="str">
        <f t="shared" si="4"/>
        <v/>
      </c>
      <c r="Q42" s="116" t="str">
        <f t="shared" si="5"/>
        <v/>
      </c>
      <c r="R42" s="116" t="str">
        <f t="shared" si="6"/>
        <v/>
      </c>
      <c r="S42" s="116" t="str">
        <f t="shared" si="7"/>
        <v/>
      </c>
      <c r="T42" s="116" t="str">
        <f t="shared" si="8"/>
        <v/>
      </c>
      <c r="U42" s="116">
        <f t="shared" si="9"/>
        <v>1</v>
      </c>
      <c r="V42" s="113">
        <f t="shared" si="10"/>
        <v>0</v>
      </c>
      <c r="Y42" s="116">
        <f t="shared" si="33"/>
        <v>0.30794429101058612</v>
      </c>
      <c r="Z42" s="122">
        <f t="shared" si="34"/>
        <v>61.588858202117223</v>
      </c>
      <c r="AA42" s="113">
        <f t="shared" si="11"/>
        <v>2.2999999999999998</v>
      </c>
      <c r="AB42" s="113">
        <f>AA42*飽差!I42</f>
        <v>0.9799470089704041</v>
      </c>
      <c r="AG42" s="116">
        <f t="shared" si="12"/>
        <v>6.9</v>
      </c>
      <c r="AH42" s="116">
        <f t="shared" si="13"/>
        <v>9.6999999999999993</v>
      </c>
      <c r="AI42" s="116">
        <f t="shared" si="14"/>
        <v>9.5</v>
      </c>
      <c r="AJ42" s="116">
        <f t="shared" si="15"/>
        <v>11.3</v>
      </c>
      <c r="AK42" s="116">
        <f t="shared" si="16"/>
        <v>20.399999999999999</v>
      </c>
      <c r="AL42" s="116">
        <f t="shared" si="17"/>
        <v>16.399999999999999</v>
      </c>
      <c r="AM42" s="116">
        <f t="shared" si="18"/>
        <v>6.6</v>
      </c>
      <c r="AN42" s="116">
        <f t="shared" si="19"/>
        <v>12</v>
      </c>
      <c r="AO42" s="116">
        <f t="shared" si="20"/>
        <v>5.9</v>
      </c>
      <c r="AP42" s="116">
        <f t="shared" si="21"/>
        <v>9.9</v>
      </c>
      <c r="AS42" s="116">
        <f t="shared" si="22"/>
        <v>6.9</v>
      </c>
      <c r="AT42" s="113">
        <v>0</v>
      </c>
      <c r="AU42" s="113">
        <v>0</v>
      </c>
      <c r="AV42" s="113">
        <v>20.5</v>
      </c>
      <c r="AW42" s="113">
        <v>14</v>
      </c>
      <c r="AX42" s="113">
        <v>0</v>
      </c>
      <c r="AY42" s="115"/>
      <c r="BA42" s="116">
        <f t="shared" si="23"/>
        <v>9.6999999999999993</v>
      </c>
      <c r="BB42" s="113">
        <v>0</v>
      </c>
      <c r="BC42" s="113">
        <v>0</v>
      </c>
      <c r="BD42" s="113">
        <v>29</v>
      </c>
      <c r="BE42" s="113">
        <v>19.5</v>
      </c>
      <c r="BF42" s="113">
        <v>0</v>
      </c>
      <c r="BG42" s="115"/>
      <c r="BI42" s="116">
        <f t="shared" si="24"/>
        <v>9.5</v>
      </c>
      <c r="BJ42" s="113">
        <v>0</v>
      </c>
      <c r="BK42" s="113">
        <v>0</v>
      </c>
      <c r="BL42" s="113">
        <v>26.5</v>
      </c>
      <c r="BM42" s="113">
        <v>21</v>
      </c>
      <c r="BN42" s="113">
        <v>0</v>
      </c>
      <c r="BO42" s="115"/>
      <c r="BQ42" s="116">
        <f t="shared" si="25"/>
        <v>11.3</v>
      </c>
      <c r="BR42" s="113">
        <v>0</v>
      </c>
      <c r="BS42" s="113">
        <v>0</v>
      </c>
      <c r="BT42" s="113">
        <v>27</v>
      </c>
      <c r="BU42" s="113">
        <v>29.5</v>
      </c>
      <c r="BV42" s="113">
        <v>0</v>
      </c>
      <c r="BW42" s="115"/>
      <c r="BY42" s="116">
        <f t="shared" si="26"/>
        <v>20.399999999999999</v>
      </c>
      <c r="BZ42" s="113">
        <v>0</v>
      </c>
      <c r="CA42" s="113">
        <v>0</v>
      </c>
      <c r="CB42" s="113">
        <v>61</v>
      </c>
      <c r="CC42" s="113">
        <v>41</v>
      </c>
      <c r="CD42" s="113">
        <v>0</v>
      </c>
      <c r="CE42" s="115"/>
      <c r="CG42" s="116">
        <f t="shared" si="27"/>
        <v>16.399999999999999</v>
      </c>
      <c r="CH42" s="113">
        <v>0</v>
      </c>
      <c r="CI42" s="113">
        <v>0</v>
      </c>
      <c r="CJ42" s="113">
        <v>49</v>
      </c>
      <c r="CK42" s="113">
        <v>33</v>
      </c>
      <c r="CL42" s="113">
        <v>0</v>
      </c>
      <c r="CO42" s="116">
        <f t="shared" si="28"/>
        <v>6.6</v>
      </c>
      <c r="CP42" s="113">
        <v>0</v>
      </c>
      <c r="CQ42" s="113">
        <v>0</v>
      </c>
      <c r="CR42" s="113">
        <v>12</v>
      </c>
      <c r="CS42" s="113">
        <v>21</v>
      </c>
      <c r="CT42" s="113">
        <v>0</v>
      </c>
      <c r="CW42" s="116">
        <f t="shared" si="29"/>
        <v>12</v>
      </c>
      <c r="CX42" s="113">
        <v>0</v>
      </c>
      <c r="CY42" s="113">
        <v>0</v>
      </c>
      <c r="CZ42" s="113">
        <v>45</v>
      </c>
      <c r="DA42" s="113">
        <v>15</v>
      </c>
      <c r="DB42" s="113">
        <v>0</v>
      </c>
      <c r="DE42" s="116">
        <f t="shared" si="30"/>
        <v>5.9</v>
      </c>
      <c r="DF42" s="113">
        <v>0</v>
      </c>
      <c r="DG42" s="113">
        <v>0</v>
      </c>
      <c r="DH42" s="113">
        <v>11</v>
      </c>
      <c r="DI42" s="113">
        <v>18.5</v>
      </c>
      <c r="DJ42" s="113">
        <v>0</v>
      </c>
      <c r="DM42" s="116">
        <f t="shared" si="31"/>
        <v>9.9</v>
      </c>
      <c r="DN42" s="113">
        <v>0</v>
      </c>
      <c r="DO42" s="113">
        <v>0</v>
      </c>
      <c r="DP42" s="113">
        <v>24.5</v>
      </c>
      <c r="DQ42" s="113">
        <v>25</v>
      </c>
      <c r="DR42" s="113">
        <v>0</v>
      </c>
    </row>
    <row r="43" spans="4:122">
      <c r="D43" s="113" t="s">
        <v>234</v>
      </c>
      <c r="E43" s="115">
        <f t="shared" si="32"/>
        <v>42</v>
      </c>
      <c r="F43" s="116">
        <f t="shared" si="0"/>
        <v>0</v>
      </c>
      <c r="G43" s="116" t="str">
        <f t="shared" si="1"/>
        <v/>
      </c>
      <c r="H43" s="116" t="str">
        <f t="shared" si="1"/>
        <v/>
      </c>
      <c r="I43" s="116" t="str">
        <f t="shared" si="1"/>
        <v/>
      </c>
      <c r="J43" s="116" t="str">
        <f t="shared" si="1"/>
        <v/>
      </c>
      <c r="K43" s="116" t="str">
        <f t="shared" si="1"/>
        <v/>
      </c>
      <c r="L43" s="116" t="str">
        <f t="shared" si="1"/>
        <v/>
      </c>
      <c r="M43" s="116" t="str">
        <f t="shared" si="1"/>
        <v/>
      </c>
      <c r="N43" s="116">
        <f t="shared" si="2"/>
        <v>0</v>
      </c>
      <c r="O43" s="116" t="str">
        <f t="shared" si="3"/>
        <v/>
      </c>
      <c r="P43" s="116" t="str">
        <f t="shared" si="4"/>
        <v/>
      </c>
      <c r="Q43" s="116" t="str">
        <f t="shared" si="5"/>
        <v/>
      </c>
      <c r="R43" s="116" t="str">
        <f t="shared" si="6"/>
        <v/>
      </c>
      <c r="S43" s="116" t="str">
        <f t="shared" si="7"/>
        <v/>
      </c>
      <c r="T43" s="116" t="str">
        <f t="shared" si="8"/>
        <v/>
      </c>
      <c r="U43" s="116">
        <f t="shared" si="9"/>
        <v>0</v>
      </c>
      <c r="V43" s="113">
        <f t="shared" si="10"/>
        <v>0</v>
      </c>
      <c r="Y43" s="116">
        <f t="shared" si="33"/>
        <v>0.30074890479920324</v>
      </c>
      <c r="Z43" s="122">
        <f t="shared" si="34"/>
        <v>60.149780959840648</v>
      </c>
      <c r="AA43" s="113">
        <f t="shared" si="11"/>
        <v>2.2999999999999998</v>
      </c>
      <c r="AB43" s="113">
        <f>AA43*飽差!I43</f>
        <v>1.4390772422765761</v>
      </c>
      <c r="AG43" s="116">
        <f t="shared" si="12"/>
        <v>0</v>
      </c>
      <c r="AH43" s="116">
        <f t="shared" si="13"/>
        <v>0</v>
      </c>
      <c r="AI43" s="116">
        <f t="shared" si="14"/>
        <v>0</v>
      </c>
      <c r="AJ43" s="116">
        <f t="shared" si="15"/>
        <v>0</v>
      </c>
      <c r="AK43" s="116">
        <f t="shared" si="16"/>
        <v>0</v>
      </c>
      <c r="AL43" s="116">
        <f t="shared" si="17"/>
        <v>0</v>
      </c>
      <c r="AM43" s="116">
        <f t="shared" si="18"/>
        <v>0</v>
      </c>
      <c r="AN43" s="116">
        <f t="shared" si="19"/>
        <v>0</v>
      </c>
      <c r="AO43" s="116">
        <f t="shared" si="20"/>
        <v>0.1</v>
      </c>
      <c r="AP43" s="116">
        <f t="shared" si="21"/>
        <v>0</v>
      </c>
      <c r="AS43" s="116">
        <f t="shared" si="22"/>
        <v>0</v>
      </c>
      <c r="AT43" s="113">
        <v>0</v>
      </c>
      <c r="AU43" s="113">
        <v>0</v>
      </c>
      <c r="AV43" s="113">
        <v>0</v>
      </c>
      <c r="AW43" s="113">
        <v>0</v>
      </c>
      <c r="AX43" s="113">
        <v>0</v>
      </c>
      <c r="AY43" s="115"/>
      <c r="BA43" s="116">
        <f t="shared" si="23"/>
        <v>0</v>
      </c>
      <c r="BB43" s="113">
        <v>0</v>
      </c>
      <c r="BC43" s="113">
        <v>0</v>
      </c>
      <c r="BD43" s="113">
        <v>0</v>
      </c>
      <c r="BE43" s="113">
        <v>0</v>
      </c>
      <c r="BF43" s="113">
        <v>0</v>
      </c>
      <c r="BG43" s="115"/>
      <c r="BI43" s="116">
        <f t="shared" si="24"/>
        <v>0</v>
      </c>
      <c r="BJ43" s="113">
        <v>0</v>
      </c>
      <c r="BK43" s="113">
        <v>0</v>
      </c>
      <c r="BL43" s="113">
        <v>0</v>
      </c>
      <c r="BM43" s="113">
        <v>0</v>
      </c>
      <c r="BN43" s="113">
        <v>0</v>
      </c>
      <c r="BO43" s="115"/>
      <c r="BQ43" s="116">
        <f t="shared" si="25"/>
        <v>0</v>
      </c>
      <c r="BR43" s="113">
        <v>0</v>
      </c>
      <c r="BS43" s="113">
        <v>0</v>
      </c>
      <c r="BT43" s="113">
        <v>0</v>
      </c>
      <c r="BU43" s="113">
        <v>0</v>
      </c>
      <c r="BV43" s="113">
        <v>0</v>
      </c>
      <c r="BW43" s="115"/>
      <c r="BY43" s="116">
        <f t="shared" si="26"/>
        <v>0</v>
      </c>
      <c r="BZ43" s="113">
        <v>0</v>
      </c>
      <c r="CA43" s="113">
        <v>0</v>
      </c>
      <c r="CB43" s="113">
        <v>0</v>
      </c>
      <c r="CC43" s="113">
        <v>0</v>
      </c>
      <c r="CD43" s="113">
        <v>0</v>
      </c>
      <c r="CE43" s="115"/>
      <c r="CG43" s="116">
        <f t="shared" si="27"/>
        <v>0</v>
      </c>
      <c r="CH43" s="113">
        <v>0</v>
      </c>
      <c r="CI43" s="113">
        <v>0</v>
      </c>
      <c r="CJ43" s="113">
        <v>0</v>
      </c>
      <c r="CK43" s="113">
        <v>0</v>
      </c>
      <c r="CL43" s="113">
        <v>0</v>
      </c>
      <c r="CO43" s="116">
        <f t="shared" si="28"/>
        <v>0</v>
      </c>
      <c r="CP43" s="113">
        <v>0</v>
      </c>
      <c r="CQ43" s="113">
        <v>0</v>
      </c>
      <c r="CR43" s="113">
        <v>0</v>
      </c>
      <c r="CS43" s="113">
        <v>0</v>
      </c>
      <c r="CT43" s="113">
        <v>0</v>
      </c>
      <c r="CW43" s="116">
        <f t="shared" si="29"/>
        <v>0</v>
      </c>
      <c r="CX43" s="113">
        <v>0</v>
      </c>
      <c r="CY43" s="113">
        <v>0</v>
      </c>
      <c r="CZ43" s="113">
        <v>0</v>
      </c>
      <c r="DA43" s="113">
        <v>0</v>
      </c>
      <c r="DB43" s="113">
        <v>0</v>
      </c>
      <c r="DE43" s="116">
        <f t="shared" si="30"/>
        <v>0.1</v>
      </c>
      <c r="DF43" s="113">
        <v>0</v>
      </c>
      <c r="DG43" s="113">
        <v>0</v>
      </c>
      <c r="DH43" s="113">
        <v>0</v>
      </c>
      <c r="DI43" s="113">
        <v>0.5</v>
      </c>
      <c r="DJ43" s="113">
        <v>0</v>
      </c>
      <c r="DM43" s="116">
        <f t="shared" si="31"/>
        <v>0</v>
      </c>
      <c r="DN43" s="113">
        <v>0</v>
      </c>
      <c r="DO43" s="113">
        <v>0</v>
      </c>
      <c r="DP43" s="113">
        <v>0</v>
      </c>
      <c r="DQ43" s="113">
        <v>0</v>
      </c>
      <c r="DR43" s="113">
        <v>0</v>
      </c>
    </row>
    <row r="44" spans="4:122">
      <c r="D44" s="113" t="s">
        <v>234</v>
      </c>
      <c r="E44" s="115">
        <f t="shared" si="32"/>
        <v>43</v>
      </c>
      <c r="F44" s="116">
        <f t="shared" si="0"/>
        <v>2</v>
      </c>
      <c r="G44" s="116">
        <f t="shared" si="1"/>
        <v>2</v>
      </c>
      <c r="H44" s="116" t="str">
        <f t="shared" si="1"/>
        <v/>
      </c>
      <c r="I44" s="116" t="str">
        <f t="shared" si="1"/>
        <v/>
      </c>
      <c r="J44" s="116" t="str">
        <f t="shared" si="1"/>
        <v/>
      </c>
      <c r="K44" s="116" t="str">
        <f t="shared" si="1"/>
        <v/>
      </c>
      <c r="L44" s="116" t="str">
        <f t="shared" si="1"/>
        <v/>
      </c>
      <c r="M44" s="116" t="str">
        <f t="shared" si="1"/>
        <v/>
      </c>
      <c r="N44" s="116" t="str">
        <f t="shared" si="2"/>
        <v/>
      </c>
      <c r="O44" s="116">
        <f t="shared" si="3"/>
        <v>1</v>
      </c>
      <c r="P44" s="116" t="str">
        <f t="shared" si="4"/>
        <v/>
      </c>
      <c r="Q44" s="116" t="str">
        <f t="shared" si="5"/>
        <v/>
      </c>
      <c r="R44" s="116" t="str">
        <f t="shared" si="6"/>
        <v/>
      </c>
      <c r="S44" s="116" t="str">
        <f t="shared" si="7"/>
        <v/>
      </c>
      <c r="T44" s="116" t="str">
        <f t="shared" si="8"/>
        <v/>
      </c>
      <c r="U44" s="116">
        <f t="shared" si="9"/>
        <v>1</v>
      </c>
      <c r="V44" s="113">
        <f t="shared" si="10"/>
        <v>0</v>
      </c>
      <c r="Y44" s="116">
        <f t="shared" si="33"/>
        <v>0.30496216093276468</v>
      </c>
      <c r="Z44" s="122">
        <f t="shared" si="34"/>
        <v>60.992432186552932</v>
      </c>
      <c r="AA44" s="113">
        <f t="shared" si="11"/>
        <v>2.2999999999999998</v>
      </c>
      <c r="AB44" s="113">
        <f>AA44*飽差!I44</f>
        <v>1.157348773287717</v>
      </c>
      <c r="AG44" s="116">
        <f t="shared" si="12"/>
        <v>2.5</v>
      </c>
      <c r="AH44" s="116">
        <f t="shared" si="13"/>
        <v>1.5</v>
      </c>
      <c r="AI44" s="116">
        <f t="shared" si="14"/>
        <v>2.4</v>
      </c>
      <c r="AJ44" s="116">
        <f t="shared" si="15"/>
        <v>2.4</v>
      </c>
      <c r="AK44" s="116">
        <f t="shared" si="16"/>
        <v>4</v>
      </c>
      <c r="AL44" s="116">
        <f t="shared" si="17"/>
        <v>5.3</v>
      </c>
      <c r="AM44" s="116">
        <f t="shared" si="18"/>
        <v>2</v>
      </c>
      <c r="AN44" s="116">
        <f t="shared" si="19"/>
        <v>2</v>
      </c>
      <c r="AO44" s="116">
        <f t="shared" si="20"/>
        <v>0.9</v>
      </c>
      <c r="AP44" s="116">
        <f t="shared" si="21"/>
        <v>1.4</v>
      </c>
      <c r="AS44" s="116">
        <f t="shared" si="22"/>
        <v>2.5</v>
      </c>
      <c r="AT44" s="113">
        <v>12.5</v>
      </c>
      <c r="AU44" s="113">
        <v>0</v>
      </c>
      <c r="AV44" s="113">
        <v>0</v>
      </c>
      <c r="AW44" s="113">
        <v>0</v>
      </c>
      <c r="AX44" s="113">
        <v>0</v>
      </c>
      <c r="AY44" s="115"/>
      <c r="BA44" s="116">
        <f t="shared" si="23"/>
        <v>1.5</v>
      </c>
      <c r="BB44" s="113">
        <v>7.5</v>
      </c>
      <c r="BC44" s="113">
        <v>0</v>
      </c>
      <c r="BD44" s="113">
        <v>0</v>
      </c>
      <c r="BE44" s="113">
        <v>0</v>
      </c>
      <c r="BF44" s="113">
        <v>0</v>
      </c>
      <c r="BG44" s="115"/>
      <c r="BI44" s="116">
        <f t="shared" si="24"/>
        <v>2.4</v>
      </c>
      <c r="BJ44" s="113">
        <v>12</v>
      </c>
      <c r="BK44" s="113">
        <v>0</v>
      </c>
      <c r="BL44" s="113">
        <v>0</v>
      </c>
      <c r="BM44" s="113">
        <v>0</v>
      </c>
      <c r="BN44" s="113">
        <v>0</v>
      </c>
      <c r="BO44" s="115"/>
      <c r="BQ44" s="116">
        <f t="shared" si="25"/>
        <v>2.4</v>
      </c>
      <c r="BR44" s="113">
        <v>11.5</v>
      </c>
      <c r="BS44" s="113">
        <v>0</v>
      </c>
      <c r="BT44" s="113">
        <v>0.5</v>
      </c>
      <c r="BU44" s="113">
        <v>0</v>
      </c>
      <c r="BV44" s="113">
        <v>0</v>
      </c>
      <c r="BW44" s="115"/>
      <c r="BY44" s="116">
        <f t="shared" si="26"/>
        <v>4</v>
      </c>
      <c r="BZ44" s="113">
        <v>20</v>
      </c>
      <c r="CA44" s="113">
        <v>0</v>
      </c>
      <c r="CB44" s="113">
        <v>0</v>
      </c>
      <c r="CC44" s="113">
        <v>0</v>
      </c>
      <c r="CD44" s="113">
        <v>0</v>
      </c>
      <c r="CE44" s="115"/>
      <c r="CG44" s="116">
        <f t="shared" si="27"/>
        <v>5.3</v>
      </c>
      <c r="CH44" s="113">
        <v>25</v>
      </c>
      <c r="CI44" s="113">
        <v>0</v>
      </c>
      <c r="CJ44" s="113">
        <v>1.5</v>
      </c>
      <c r="CK44" s="113">
        <v>0</v>
      </c>
      <c r="CL44" s="113">
        <v>0</v>
      </c>
      <c r="CO44" s="116">
        <f t="shared" si="28"/>
        <v>2</v>
      </c>
      <c r="CP44" s="113">
        <v>8.5</v>
      </c>
      <c r="CQ44" s="113">
        <v>0</v>
      </c>
      <c r="CR44" s="113">
        <v>1.5</v>
      </c>
      <c r="CS44" s="113">
        <v>0</v>
      </c>
      <c r="CT44" s="113">
        <v>0</v>
      </c>
      <c r="CW44" s="116">
        <f t="shared" si="29"/>
        <v>2</v>
      </c>
      <c r="CX44" s="113">
        <v>7.5</v>
      </c>
      <c r="CY44" s="113">
        <v>0</v>
      </c>
      <c r="CZ44" s="113">
        <v>2.5</v>
      </c>
      <c r="DA44" s="113">
        <v>0</v>
      </c>
      <c r="DB44" s="113">
        <v>0</v>
      </c>
      <c r="DE44" s="116">
        <f t="shared" si="30"/>
        <v>0.9</v>
      </c>
      <c r="DF44" s="113">
        <v>3.5</v>
      </c>
      <c r="DG44" s="113">
        <v>0</v>
      </c>
      <c r="DH44" s="113">
        <v>1</v>
      </c>
      <c r="DI44" s="113">
        <v>0</v>
      </c>
      <c r="DJ44" s="113">
        <v>0</v>
      </c>
      <c r="DM44" s="116">
        <f t="shared" si="31"/>
        <v>1.4</v>
      </c>
      <c r="DN44" s="113">
        <v>7</v>
      </c>
      <c r="DO44" s="113">
        <v>0</v>
      </c>
      <c r="DP44" s="113">
        <v>0</v>
      </c>
      <c r="DQ44" s="113">
        <v>0</v>
      </c>
      <c r="DR44" s="113">
        <v>0</v>
      </c>
    </row>
    <row r="45" spans="4:122">
      <c r="D45" s="113" t="s">
        <v>234</v>
      </c>
      <c r="E45" s="115">
        <f t="shared" si="32"/>
        <v>44</v>
      </c>
      <c r="F45" s="116">
        <f t="shared" si="0"/>
        <v>5.5</v>
      </c>
      <c r="G45" s="116">
        <f t="shared" si="1"/>
        <v>5.5</v>
      </c>
      <c r="H45" s="116" t="str">
        <f t="shared" si="1"/>
        <v/>
      </c>
      <c r="I45" s="116" t="str">
        <f t="shared" si="1"/>
        <v/>
      </c>
      <c r="J45" s="116" t="str">
        <f t="shared" si="1"/>
        <v/>
      </c>
      <c r="K45" s="116" t="str">
        <f t="shared" si="1"/>
        <v/>
      </c>
      <c r="L45" s="116" t="str">
        <f t="shared" si="1"/>
        <v/>
      </c>
      <c r="M45" s="116" t="str">
        <f t="shared" si="1"/>
        <v/>
      </c>
      <c r="N45" s="116" t="str">
        <f t="shared" si="2"/>
        <v/>
      </c>
      <c r="O45" s="116">
        <f t="shared" si="3"/>
        <v>1</v>
      </c>
      <c r="P45" s="116" t="str">
        <f t="shared" si="4"/>
        <v/>
      </c>
      <c r="Q45" s="116" t="str">
        <f t="shared" si="5"/>
        <v/>
      </c>
      <c r="R45" s="116" t="str">
        <f t="shared" si="6"/>
        <v/>
      </c>
      <c r="S45" s="116" t="str">
        <f t="shared" si="7"/>
        <v/>
      </c>
      <c r="T45" s="116" t="str">
        <f t="shared" si="8"/>
        <v/>
      </c>
      <c r="U45" s="116">
        <f t="shared" si="9"/>
        <v>1</v>
      </c>
      <c r="V45" s="113">
        <f t="shared" si="10"/>
        <v>0</v>
      </c>
      <c r="Y45" s="116">
        <f t="shared" si="33"/>
        <v>0.32704700829876876</v>
      </c>
      <c r="Z45" s="122">
        <f t="shared" si="34"/>
        <v>65.409401659753755</v>
      </c>
      <c r="AA45" s="113">
        <f t="shared" si="11"/>
        <v>2.2999999999999998</v>
      </c>
      <c r="AB45" s="113">
        <f>AA45*飽差!I45</f>
        <v>1.0830305267991747</v>
      </c>
      <c r="AG45" s="116">
        <f t="shared" si="12"/>
        <v>8.8000000000000007</v>
      </c>
      <c r="AH45" s="116">
        <f t="shared" si="13"/>
        <v>4.2</v>
      </c>
      <c r="AI45" s="116">
        <f t="shared" si="14"/>
        <v>5.8</v>
      </c>
      <c r="AJ45" s="116">
        <f t="shared" si="15"/>
        <v>5.0999999999999996</v>
      </c>
      <c r="AK45" s="116">
        <f t="shared" si="16"/>
        <v>5.4</v>
      </c>
      <c r="AL45" s="116">
        <f t="shared" si="17"/>
        <v>4.7</v>
      </c>
      <c r="AM45" s="116">
        <f t="shared" si="18"/>
        <v>5.5</v>
      </c>
      <c r="AN45" s="116">
        <f t="shared" si="19"/>
        <v>5</v>
      </c>
      <c r="AO45" s="116">
        <f t="shared" si="20"/>
        <v>4</v>
      </c>
      <c r="AP45" s="116">
        <f t="shared" si="21"/>
        <v>4.2</v>
      </c>
      <c r="AS45" s="116">
        <f t="shared" si="22"/>
        <v>8.8000000000000007</v>
      </c>
      <c r="AT45" s="113">
        <v>17</v>
      </c>
      <c r="AU45" s="113">
        <v>0</v>
      </c>
      <c r="AV45" s="113">
        <v>11.5</v>
      </c>
      <c r="AW45" s="113">
        <v>15.5</v>
      </c>
      <c r="AX45" s="113">
        <v>0</v>
      </c>
      <c r="AY45" s="115"/>
      <c r="BA45" s="116">
        <f t="shared" si="23"/>
        <v>4.2</v>
      </c>
      <c r="BB45" s="113">
        <v>0.5</v>
      </c>
      <c r="BC45" s="113">
        <v>0</v>
      </c>
      <c r="BD45" s="113">
        <v>9</v>
      </c>
      <c r="BE45" s="113">
        <v>11.5</v>
      </c>
      <c r="BF45" s="113">
        <v>0</v>
      </c>
      <c r="BG45" s="115"/>
      <c r="BI45" s="116">
        <f t="shared" si="24"/>
        <v>5.8</v>
      </c>
      <c r="BJ45" s="113">
        <v>7</v>
      </c>
      <c r="BK45" s="113">
        <v>0</v>
      </c>
      <c r="BL45" s="113">
        <v>10</v>
      </c>
      <c r="BM45" s="113">
        <v>12</v>
      </c>
      <c r="BN45" s="113">
        <v>0</v>
      </c>
      <c r="BO45" s="115"/>
      <c r="BQ45" s="116">
        <f t="shared" si="25"/>
        <v>5.0999999999999996</v>
      </c>
      <c r="BR45" s="113">
        <v>4</v>
      </c>
      <c r="BS45" s="113">
        <v>0</v>
      </c>
      <c r="BT45" s="113">
        <v>9</v>
      </c>
      <c r="BU45" s="113">
        <v>12.5</v>
      </c>
      <c r="BV45" s="113">
        <v>0</v>
      </c>
      <c r="BW45" s="115"/>
      <c r="BY45" s="116">
        <f t="shared" si="26"/>
        <v>5.4</v>
      </c>
      <c r="BZ45" s="113">
        <v>5</v>
      </c>
      <c r="CA45" s="113">
        <v>0</v>
      </c>
      <c r="CB45" s="113">
        <v>12</v>
      </c>
      <c r="CC45" s="113">
        <v>10</v>
      </c>
      <c r="CD45" s="113">
        <v>0</v>
      </c>
      <c r="CE45" s="115"/>
      <c r="CG45" s="116">
        <f t="shared" si="27"/>
        <v>4.7</v>
      </c>
      <c r="CH45" s="113">
        <v>3</v>
      </c>
      <c r="CI45" s="113">
        <v>0</v>
      </c>
      <c r="CJ45" s="113">
        <v>9</v>
      </c>
      <c r="CK45" s="113">
        <v>11.5</v>
      </c>
      <c r="CL45" s="113">
        <v>0</v>
      </c>
      <c r="CO45" s="116">
        <f t="shared" si="28"/>
        <v>5.5</v>
      </c>
      <c r="CP45" s="113">
        <v>4</v>
      </c>
      <c r="CQ45" s="113">
        <v>0</v>
      </c>
      <c r="CR45" s="113">
        <v>15</v>
      </c>
      <c r="CS45" s="113">
        <v>8.5</v>
      </c>
      <c r="CT45" s="113">
        <v>0</v>
      </c>
      <c r="CW45" s="116">
        <f t="shared" si="29"/>
        <v>5</v>
      </c>
      <c r="CX45" s="113">
        <v>3.5</v>
      </c>
      <c r="CY45" s="113">
        <v>0</v>
      </c>
      <c r="CZ45" s="113">
        <v>14</v>
      </c>
      <c r="DA45" s="113">
        <v>7.5</v>
      </c>
      <c r="DB45" s="113">
        <v>0</v>
      </c>
      <c r="DE45" s="116">
        <f t="shared" si="30"/>
        <v>4</v>
      </c>
      <c r="DF45" s="113">
        <v>2.5</v>
      </c>
      <c r="DG45" s="113">
        <v>0</v>
      </c>
      <c r="DH45" s="113">
        <v>9.5</v>
      </c>
      <c r="DI45" s="113">
        <v>8</v>
      </c>
      <c r="DJ45" s="113">
        <v>0</v>
      </c>
      <c r="DM45" s="116">
        <f t="shared" si="31"/>
        <v>4.2</v>
      </c>
      <c r="DN45" s="113">
        <v>0.5</v>
      </c>
      <c r="DO45" s="113">
        <v>0</v>
      </c>
      <c r="DP45" s="113">
        <v>10.5</v>
      </c>
      <c r="DQ45" s="113">
        <v>10</v>
      </c>
      <c r="DR45" s="113">
        <v>0</v>
      </c>
    </row>
    <row r="46" spans="4:122">
      <c r="D46" s="113" t="s">
        <v>234</v>
      </c>
      <c r="E46" s="115">
        <f t="shared" si="32"/>
        <v>45</v>
      </c>
      <c r="F46" s="116">
        <f t="shared" si="0"/>
        <v>0.3</v>
      </c>
      <c r="G46" s="116">
        <f t="shared" si="1"/>
        <v>0.3</v>
      </c>
      <c r="H46" s="116" t="str">
        <f t="shared" si="1"/>
        <v/>
      </c>
      <c r="I46" s="116" t="str">
        <f t="shared" si="1"/>
        <v/>
      </c>
      <c r="J46" s="116" t="str">
        <f t="shared" si="1"/>
        <v/>
      </c>
      <c r="K46" s="116" t="str">
        <f t="shared" si="1"/>
        <v/>
      </c>
      <c r="L46" s="116" t="str">
        <f t="shared" si="1"/>
        <v/>
      </c>
      <c r="M46" s="116" t="str">
        <f t="shared" si="1"/>
        <v/>
      </c>
      <c r="N46" s="116" t="str">
        <f t="shared" si="2"/>
        <v/>
      </c>
      <c r="O46" s="116">
        <f t="shared" si="3"/>
        <v>1</v>
      </c>
      <c r="P46" s="116" t="str">
        <f t="shared" si="4"/>
        <v/>
      </c>
      <c r="Q46" s="116" t="str">
        <f t="shared" si="5"/>
        <v/>
      </c>
      <c r="R46" s="116" t="str">
        <f t="shared" si="6"/>
        <v/>
      </c>
      <c r="S46" s="116" t="str">
        <f t="shared" si="7"/>
        <v/>
      </c>
      <c r="T46" s="116" t="str">
        <f t="shared" si="8"/>
        <v/>
      </c>
      <c r="U46" s="116">
        <f t="shared" si="9"/>
        <v>1</v>
      </c>
      <c r="V46" s="113">
        <f t="shared" si="10"/>
        <v>0</v>
      </c>
      <c r="Y46" s="116">
        <f t="shared" si="33"/>
        <v>0.32</v>
      </c>
      <c r="Z46" s="122">
        <f t="shared" si="34"/>
        <v>64</v>
      </c>
      <c r="AA46" s="113">
        <f t="shared" si="11"/>
        <v>2.2999999999999998</v>
      </c>
      <c r="AB46" s="113">
        <f>AA46*飽差!I46</f>
        <v>1.6809686697660564</v>
      </c>
      <c r="AG46" s="116">
        <f t="shared" si="12"/>
        <v>3.4</v>
      </c>
      <c r="AH46" s="116">
        <f t="shared" si="13"/>
        <v>0.7</v>
      </c>
      <c r="AI46" s="116">
        <f t="shared" si="14"/>
        <v>0.3</v>
      </c>
      <c r="AJ46" s="116">
        <f t="shared" si="15"/>
        <v>0</v>
      </c>
      <c r="AK46" s="116">
        <f t="shared" si="16"/>
        <v>0.6</v>
      </c>
      <c r="AL46" s="116">
        <f t="shared" si="17"/>
        <v>0.8</v>
      </c>
      <c r="AM46" s="116">
        <f t="shared" si="18"/>
        <v>0.3</v>
      </c>
      <c r="AN46" s="116">
        <f t="shared" si="19"/>
        <v>0.2</v>
      </c>
      <c r="AO46" s="116">
        <f t="shared" si="20"/>
        <v>0.2</v>
      </c>
      <c r="AP46" s="116">
        <f t="shared" si="21"/>
        <v>0.1</v>
      </c>
      <c r="AS46" s="116">
        <f t="shared" si="22"/>
        <v>3.4</v>
      </c>
      <c r="AT46" s="113">
        <v>0</v>
      </c>
      <c r="AU46" s="113">
        <v>0</v>
      </c>
      <c r="AV46" s="113">
        <v>15</v>
      </c>
      <c r="AW46" s="113">
        <v>2</v>
      </c>
      <c r="AX46" s="113">
        <v>0</v>
      </c>
      <c r="AY46" s="115"/>
      <c r="BA46" s="116">
        <f t="shared" si="23"/>
        <v>0.7</v>
      </c>
      <c r="BB46" s="113">
        <v>0</v>
      </c>
      <c r="BC46" s="113">
        <v>0</v>
      </c>
      <c r="BD46" s="113">
        <v>3</v>
      </c>
      <c r="BE46" s="113">
        <v>0.5</v>
      </c>
      <c r="BF46" s="113">
        <v>0</v>
      </c>
      <c r="BG46" s="115"/>
      <c r="BI46" s="116">
        <f t="shared" si="24"/>
        <v>0.3</v>
      </c>
      <c r="BJ46" s="113">
        <v>0</v>
      </c>
      <c r="BK46" s="113">
        <v>0</v>
      </c>
      <c r="BL46" s="113">
        <v>0.5</v>
      </c>
      <c r="BM46" s="113">
        <v>0.5</v>
      </c>
      <c r="BN46" s="113">
        <v>0.5</v>
      </c>
      <c r="BO46" s="115"/>
      <c r="BQ46" s="116">
        <f t="shared" si="25"/>
        <v>0</v>
      </c>
      <c r="BR46" s="113">
        <v>0</v>
      </c>
      <c r="BS46" s="113">
        <v>0</v>
      </c>
      <c r="BT46" s="113">
        <v>0</v>
      </c>
      <c r="BU46" s="113">
        <v>0</v>
      </c>
      <c r="BV46" s="113">
        <v>0</v>
      </c>
      <c r="BW46" s="115"/>
      <c r="BY46" s="116">
        <f t="shared" si="26"/>
        <v>0.6</v>
      </c>
      <c r="BZ46" s="113">
        <v>0</v>
      </c>
      <c r="CA46" s="113">
        <v>0</v>
      </c>
      <c r="CB46" s="113">
        <v>0</v>
      </c>
      <c r="CC46" s="113">
        <v>2.5</v>
      </c>
      <c r="CD46" s="113">
        <v>0.5</v>
      </c>
      <c r="CE46" s="115"/>
      <c r="CG46" s="116">
        <f t="shared" si="27"/>
        <v>0.8</v>
      </c>
      <c r="CH46" s="113">
        <v>0</v>
      </c>
      <c r="CI46" s="113">
        <v>0</v>
      </c>
      <c r="CJ46" s="113">
        <v>0</v>
      </c>
      <c r="CK46" s="113">
        <v>4</v>
      </c>
      <c r="CL46" s="113">
        <v>0</v>
      </c>
      <c r="CO46" s="116">
        <f t="shared" si="28"/>
        <v>0.3</v>
      </c>
      <c r="CP46" s="113">
        <v>0</v>
      </c>
      <c r="CQ46" s="113">
        <v>0</v>
      </c>
      <c r="CR46" s="113">
        <v>0</v>
      </c>
      <c r="CS46" s="113">
        <v>1.5</v>
      </c>
      <c r="CT46" s="113">
        <v>0</v>
      </c>
      <c r="CW46" s="116">
        <f t="shared" si="29"/>
        <v>0.2</v>
      </c>
      <c r="CX46" s="113">
        <v>0</v>
      </c>
      <c r="CY46" s="113">
        <v>0</v>
      </c>
      <c r="CZ46" s="113">
        <v>0</v>
      </c>
      <c r="DA46" s="113">
        <v>1</v>
      </c>
      <c r="DB46" s="113">
        <v>0</v>
      </c>
      <c r="DE46" s="116">
        <f t="shared" si="30"/>
        <v>0.2</v>
      </c>
      <c r="DF46" s="113">
        <v>0</v>
      </c>
      <c r="DG46" s="113">
        <v>0</v>
      </c>
      <c r="DH46" s="113">
        <v>0</v>
      </c>
      <c r="DI46" s="113">
        <v>1</v>
      </c>
      <c r="DJ46" s="113">
        <v>0</v>
      </c>
      <c r="DM46" s="116">
        <f t="shared" si="31"/>
        <v>0.1</v>
      </c>
      <c r="DN46" s="113">
        <v>0</v>
      </c>
      <c r="DO46" s="113">
        <v>0</v>
      </c>
      <c r="DP46" s="113">
        <v>0</v>
      </c>
      <c r="DQ46" s="113">
        <v>0.5</v>
      </c>
      <c r="DR46" s="113">
        <v>0</v>
      </c>
    </row>
    <row r="47" spans="4:122">
      <c r="D47" s="113" t="s">
        <v>234</v>
      </c>
      <c r="E47" s="115">
        <f t="shared" si="32"/>
        <v>46</v>
      </c>
      <c r="F47" s="116">
        <f t="shared" si="0"/>
        <v>17.8</v>
      </c>
      <c r="G47" s="116">
        <f t="shared" si="1"/>
        <v>17.8</v>
      </c>
      <c r="H47" s="116">
        <f t="shared" si="1"/>
        <v>17.8</v>
      </c>
      <c r="I47" s="116" t="str">
        <f t="shared" si="1"/>
        <v/>
      </c>
      <c r="J47" s="116" t="str">
        <f t="shared" si="1"/>
        <v/>
      </c>
      <c r="K47" s="116" t="str">
        <f t="shared" si="1"/>
        <v/>
      </c>
      <c r="L47" s="116" t="str">
        <f t="shared" si="1"/>
        <v/>
      </c>
      <c r="M47" s="116" t="str">
        <f t="shared" si="1"/>
        <v/>
      </c>
      <c r="N47" s="116" t="str">
        <f t="shared" si="2"/>
        <v/>
      </c>
      <c r="O47" s="116" t="str">
        <f t="shared" si="3"/>
        <v/>
      </c>
      <c r="P47" s="116">
        <f t="shared" si="4"/>
        <v>2</v>
      </c>
      <c r="Q47" s="116" t="str">
        <f t="shared" si="5"/>
        <v/>
      </c>
      <c r="R47" s="116" t="str">
        <f t="shared" si="6"/>
        <v/>
      </c>
      <c r="S47" s="116" t="str">
        <f t="shared" si="7"/>
        <v/>
      </c>
      <c r="T47" s="116" t="str">
        <f t="shared" si="8"/>
        <v/>
      </c>
      <c r="U47" s="116">
        <f t="shared" si="9"/>
        <v>2</v>
      </c>
      <c r="V47" s="113">
        <f t="shared" si="10"/>
        <v>5.4417266639303186e-002</v>
      </c>
      <c r="Y47" s="116">
        <f t="shared" si="33"/>
        <v>0.4036405407559519</v>
      </c>
      <c r="Z47" s="122">
        <f t="shared" si="34"/>
        <v>80.728108151190384</v>
      </c>
      <c r="AA47" s="113">
        <f t="shared" si="11"/>
        <v>2.2999999999999998</v>
      </c>
      <c r="AB47" s="113">
        <f>AA47*飽差!I47</f>
        <v>1.0718918488096165</v>
      </c>
      <c r="AG47" s="116">
        <f t="shared" si="12"/>
        <v>10.9</v>
      </c>
      <c r="AH47" s="116">
        <f t="shared" si="13"/>
        <v>9.8000000000000007</v>
      </c>
      <c r="AI47" s="116">
        <f t="shared" si="14"/>
        <v>12.4</v>
      </c>
      <c r="AJ47" s="116">
        <f t="shared" si="15"/>
        <v>14</v>
      </c>
      <c r="AK47" s="116">
        <f t="shared" si="16"/>
        <v>13.6</v>
      </c>
      <c r="AL47" s="116">
        <f t="shared" si="17"/>
        <v>13.8</v>
      </c>
      <c r="AM47" s="116">
        <f t="shared" si="18"/>
        <v>17.8</v>
      </c>
      <c r="AN47" s="116">
        <f t="shared" si="19"/>
        <v>19.399999999999999</v>
      </c>
      <c r="AO47" s="116">
        <f t="shared" si="20"/>
        <v>10.8</v>
      </c>
      <c r="AP47" s="116">
        <f t="shared" si="21"/>
        <v>10.199999999999999</v>
      </c>
      <c r="AS47" s="116">
        <f t="shared" si="22"/>
        <v>10.9</v>
      </c>
      <c r="AT47" s="113">
        <v>0</v>
      </c>
      <c r="AU47" s="113">
        <v>19</v>
      </c>
      <c r="AV47" s="113">
        <v>0</v>
      </c>
      <c r="AW47" s="113">
        <v>0.5</v>
      </c>
      <c r="AX47" s="113">
        <v>35</v>
      </c>
      <c r="AY47" s="115"/>
      <c r="BA47" s="116">
        <f t="shared" si="23"/>
        <v>9.8000000000000007</v>
      </c>
      <c r="BB47" s="113">
        <v>0</v>
      </c>
      <c r="BC47" s="113">
        <v>5.5</v>
      </c>
      <c r="BD47" s="113">
        <v>0</v>
      </c>
      <c r="BE47" s="113">
        <v>0</v>
      </c>
      <c r="BF47" s="113">
        <v>43.5</v>
      </c>
      <c r="BG47" s="115"/>
      <c r="BI47" s="116">
        <f t="shared" si="24"/>
        <v>12.4</v>
      </c>
      <c r="BJ47" s="113">
        <v>0</v>
      </c>
      <c r="BK47" s="113">
        <v>18.5</v>
      </c>
      <c r="BL47" s="113">
        <v>0.5</v>
      </c>
      <c r="BM47" s="113">
        <v>0</v>
      </c>
      <c r="BN47" s="113">
        <v>43</v>
      </c>
      <c r="BO47" s="115"/>
      <c r="BQ47" s="116">
        <f t="shared" si="25"/>
        <v>14</v>
      </c>
      <c r="BR47" s="113">
        <v>0</v>
      </c>
      <c r="BS47" s="113">
        <v>20</v>
      </c>
      <c r="BT47" s="113">
        <v>0</v>
      </c>
      <c r="BU47" s="113">
        <v>0</v>
      </c>
      <c r="BV47" s="113">
        <v>50</v>
      </c>
      <c r="BW47" s="115"/>
      <c r="BY47" s="116">
        <f t="shared" si="26"/>
        <v>13.6</v>
      </c>
      <c r="BZ47" s="113">
        <v>0</v>
      </c>
      <c r="CA47" s="113">
        <v>19</v>
      </c>
      <c r="CB47" s="113">
        <v>0</v>
      </c>
      <c r="CC47" s="113">
        <v>0</v>
      </c>
      <c r="CD47" s="113">
        <v>49</v>
      </c>
      <c r="CE47" s="115"/>
      <c r="CG47" s="116">
        <f t="shared" si="27"/>
        <v>13.8</v>
      </c>
      <c r="CH47" s="113">
        <v>0</v>
      </c>
      <c r="CI47" s="113">
        <v>27</v>
      </c>
      <c r="CJ47" s="113">
        <v>0</v>
      </c>
      <c r="CK47" s="113">
        <v>0</v>
      </c>
      <c r="CL47" s="113">
        <v>42</v>
      </c>
      <c r="CO47" s="116">
        <f t="shared" si="28"/>
        <v>17.8</v>
      </c>
      <c r="CP47" s="113">
        <v>0</v>
      </c>
      <c r="CQ47" s="113">
        <v>25</v>
      </c>
      <c r="CR47" s="113">
        <v>0</v>
      </c>
      <c r="CS47" s="113">
        <v>0</v>
      </c>
      <c r="CT47" s="113">
        <v>64</v>
      </c>
      <c r="CW47" s="116">
        <f t="shared" si="29"/>
        <v>19.399999999999999</v>
      </c>
      <c r="CX47" s="113">
        <v>0</v>
      </c>
      <c r="CY47" s="113">
        <v>20</v>
      </c>
      <c r="CZ47" s="113">
        <v>2.5</v>
      </c>
      <c r="DA47" s="113">
        <v>1</v>
      </c>
      <c r="DB47" s="113">
        <v>73.5</v>
      </c>
      <c r="DE47" s="116">
        <f t="shared" si="30"/>
        <v>10.8</v>
      </c>
      <c r="DF47" s="113">
        <v>0</v>
      </c>
      <c r="DG47" s="113">
        <v>15.5</v>
      </c>
      <c r="DH47" s="113">
        <v>0</v>
      </c>
      <c r="DI47" s="113">
        <v>0</v>
      </c>
      <c r="DJ47" s="113">
        <v>38.5</v>
      </c>
      <c r="DM47" s="116">
        <f t="shared" si="31"/>
        <v>10.199999999999999</v>
      </c>
      <c r="DN47" s="113">
        <v>0</v>
      </c>
      <c r="DO47" s="113">
        <v>23</v>
      </c>
      <c r="DP47" s="113">
        <v>0</v>
      </c>
      <c r="DQ47" s="113">
        <v>0</v>
      </c>
      <c r="DR47" s="113">
        <v>28</v>
      </c>
    </row>
    <row r="48" spans="4:122">
      <c r="D48" s="113" t="s">
        <v>234</v>
      </c>
      <c r="E48" s="115">
        <f t="shared" si="32"/>
        <v>47</v>
      </c>
      <c r="F48" s="116">
        <f t="shared" si="0"/>
        <v>0.7</v>
      </c>
      <c r="G48" s="116">
        <f t="shared" si="1"/>
        <v>0.7</v>
      </c>
      <c r="H48" s="116" t="str">
        <f t="shared" si="1"/>
        <v/>
      </c>
      <c r="I48" s="116" t="str">
        <f t="shared" si="1"/>
        <v/>
      </c>
      <c r="J48" s="116" t="str">
        <f t="shared" si="1"/>
        <v/>
      </c>
      <c r="K48" s="116" t="str">
        <f t="shared" si="1"/>
        <v/>
      </c>
      <c r="L48" s="116" t="str">
        <f t="shared" si="1"/>
        <v/>
      </c>
      <c r="M48" s="116" t="str">
        <f t="shared" si="1"/>
        <v/>
      </c>
      <c r="N48" s="116" t="str">
        <f t="shared" si="2"/>
        <v/>
      </c>
      <c r="O48" s="116">
        <f t="shared" si="3"/>
        <v>1</v>
      </c>
      <c r="P48" s="116" t="str">
        <f t="shared" si="4"/>
        <v/>
      </c>
      <c r="Q48" s="116" t="str">
        <f t="shared" si="5"/>
        <v/>
      </c>
      <c r="R48" s="116" t="str">
        <f t="shared" si="6"/>
        <v/>
      </c>
      <c r="S48" s="116" t="str">
        <f t="shared" si="7"/>
        <v/>
      </c>
      <c r="T48" s="116" t="str">
        <f t="shared" si="8"/>
        <v/>
      </c>
      <c r="U48" s="116">
        <f t="shared" si="9"/>
        <v>1</v>
      </c>
      <c r="V48" s="113">
        <f t="shared" si="10"/>
        <v>0</v>
      </c>
      <c r="Y48" s="116">
        <f t="shared" si="33"/>
        <v>0.32</v>
      </c>
      <c r="Z48" s="122">
        <f t="shared" si="34"/>
        <v>64</v>
      </c>
      <c r="AA48" s="113">
        <f t="shared" si="11"/>
        <v>2.2999999999999998</v>
      </c>
      <c r="AB48" s="113">
        <f>AA48*飽差!I48</f>
        <v>1.053696148127337</v>
      </c>
      <c r="AG48" s="116">
        <f t="shared" si="12"/>
        <v>0.7</v>
      </c>
      <c r="AH48" s="116">
        <f t="shared" si="13"/>
        <v>0.1</v>
      </c>
      <c r="AI48" s="116">
        <f t="shared" si="14"/>
        <v>0.2</v>
      </c>
      <c r="AJ48" s="116">
        <f t="shared" si="15"/>
        <v>0.3</v>
      </c>
      <c r="AK48" s="116">
        <f t="shared" si="16"/>
        <v>0.4</v>
      </c>
      <c r="AL48" s="116">
        <f t="shared" si="17"/>
        <v>0.4</v>
      </c>
      <c r="AM48" s="116">
        <f t="shared" si="18"/>
        <v>0.7</v>
      </c>
      <c r="AN48" s="116">
        <f t="shared" si="19"/>
        <v>0.9</v>
      </c>
      <c r="AO48" s="116">
        <f t="shared" si="20"/>
        <v>0.9</v>
      </c>
      <c r="AP48" s="116">
        <f t="shared" si="21"/>
        <v>0.9</v>
      </c>
      <c r="AS48" s="116">
        <f t="shared" si="22"/>
        <v>0.7</v>
      </c>
      <c r="AT48" s="113">
        <v>1.5</v>
      </c>
      <c r="AU48" s="113">
        <v>2</v>
      </c>
      <c r="AV48" s="113">
        <v>0</v>
      </c>
      <c r="AW48" s="113">
        <v>0</v>
      </c>
      <c r="AX48" s="113">
        <v>0</v>
      </c>
      <c r="AY48" s="115"/>
      <c r="BA48" s="116">
        <f t="shared" si="23"/>
        <v>0.1</v>
      </c>
      <c r="BB48" s="113">
        <v>0</v>
      </c>
      <c r="BC48" s="113">
        <v>0.5</v>
      </c>
      <c r="BD48" s="113">
        <v>0</v>
      </c>
      <c r="BE48" s="113">
        <v>0</v>
      </c>
      <c r="BF48" s="113">
        <v>0</v>
      </c>
      <c r="BG48" s="115"/>
      <c r="BI48" s="116">
        <f t="shared" si="24"/>
        <v>0.2</v>
      </c>
      <c r="BJ48" s="113">
        <v>1</v>
      </c>
      <c r="BK48" s="113">
        <v>0</v>
      </c>
      <c r="BL48" s="113">
        <v>0</v>
      </c>
      <c r="BM48" s="113">
        <v>0</v>
      </c>
      <c r="BN48" s="113">
        <v>0</v>
      </c>
      <c r="BO48" s="115"/>
      <c r="BQ48" s="116">
        <f t="shared" si="25"/>
        <v>0.3</v>
      </c>
      <c r="BR48" s="113">
        <v>1.5</v>
      </c>
      <c r="BS48" s="113">
        <v>0</v>
      </c>
      <c r="BT48" s="113">
        <v>0</v>
      </c>
      <c r="BU48" s="113">
        <v>0</v>
      </c>
      <c r="BV48" s="113">
        <v>0</v>
      </c>
      <c r="BW48" s="115"/>
      <c r="BY48" s="116">
        <f t="shared" si="26"/>
        <v>0.4</v>
      </c>
      <c r="BZ48" s="113">
        <v>1</v>
      </c>
      <c r="CA48" s="113">
        <v>0.5</v>
      </c>
      <c r="CB48" s="113">
        <v>0</v>
      </c>
      <c r="CC48" s="113">
        <v>0</v>
      </c>
      <c r="CD48" s="113">
        <v>0.5</v>
      </c>
      <c r="CE48" s="115"/>
      <c r="CG48" s="116">
        <f t="shared" si="27"/>
        <v>0.4</v>
      </c>
      <c r="CH48" s="113">
        <v>2</v>
      </c>
      <c r="CI48" s="113">
        <v>0</v>
      </c>
      <c r="CJ48" s="113">
        <v>0</v>
      </c>
      <c r="CK48" s="113">
        <v>0</v>
      </c>
      <c r="CL48" s="113">
        <v>0</v>
      </c>
      <c r="CO48" s="116">
        <f t="shared" si="28"/>
        <v>0.7</v>
      </c>
      <c r="CP48" s="113">
        <v>3.5</v>
      </c>
      <c r="CQ48" s="113">
        <v>0</v>
      </c>
      <c r="CR48" s="113">
        <v>0</v>
      </c>
      <c r="CS48" s="113">
        <v>0</v>
      </c>
      <c r="CT48" s="113">
        <v>0</v>
      </c>
      <c r="CW48" s="116">
        <f t="shared" si="29"/>
        <v>0.9</v>
      </c>
      <c r="CX48" s="113">
        <v>4</v>
      </c>
      <c r="CY48" s="113">
        <v>0</v>
      </c>
      <c r="CZ48" s="113">
        <v>0.5</v>
      </c>
      <c r="DA48" s="113">
        <v>0</v>
      </c>
      <c r="DB48" s="113">
        <v>0</v>
      </c>
      <c r="DE48" s="116">
        <f t="shared" si="30"/>
        <v>0.9</v>
      </c>
      <c r="DF48" s="113">
        <v>4.5</v>
      </c>
      <c r="DG48" s="113">
        <v>0</v>
      </c>
      <c r="DH48" s="113">
        <v>0</v>
      </c>
      <c r="DI48" s="113">
        <v>0</v>
      </c>
      <c r="DJ48" s="113">
        <v>0</v>
      </c>
      <c r="DM48" s="116">
        <f t="shared" si="31"/>
        <v>0.9</v>
      </c>
      <c r="DN48" s="113">
        <v>4.5</v>
      </c>
      <c r="DO48" s="113">
        <v>0</v>
      </c>
      <c r="DP48" s="113">
        <v>0</v>
      </c>
      <c r="DQ48" s="113">
        <v>0</v>
      </c>
      <c r="DR48" s="113">
        <v>0</v>
      </c>
    </row>
    <row r="49" spans="4:122">
      <c r="D49" s="113" t="s">
        <v>234</v>
      </c>
      <c r="E49" s="115">
        <f t="shared" si="32"/>
        <v>48</v>
      </c>
      <c r="F49" s="116">
        <f t="shared" si="0"/>
        <v>0</v>
      </c>
      <c r="G49" s="116" t="str">
        <f t="shared" si="1"/>
        <v/>
      </c>
      <c r="H49" s="116" t="str">
        <f t="shared" si="1"/>
        <v/>
      </c>
      <c r="I49" s="116" t="str">
        <f t="shared" si="1"/>
        <v/>
      </c>
      <c r="J49" s="116" t="str">
        <f t="shared" si="1"/>
        <v/>
      </c>
      <c r="K49" s="116" t="str">
        <f t="shared" si="1"/>
        <v/>
      </c>
      <c r="L49" s="116" t="str">
        <f t="shared" si="1"/>
        <v/>
      </c>
      <c r="M49" s="116" t="str">
        <f t="shared" si="1"/>
        <v/>
      </c>
      <c r="N49" s="116">
        <f t="shared" si="2"/>
        <v>0</v>
      </c>
      <c r="O49" s="116" t="str">
        <f t="shared" si="3"/>
        <v/>
      </c>
      <c r="P49" s="116" t="str">
        <f t="shared" si="4"/>
        <v/>
      </c>
      <c r="Q49" s="116" t="str">
        <f t="shared" si="5"/>
        <v/>
      </c>
      <c r="R49" s="116" t="str">
        <f t="shared" si="6"/>
        <v/>
      </c>
      <c r="S49" s="116" t="str">
        <f t="shared" si="7"/>
        <v/>
      </c>
      <c r="T49" s="116" t="str">
        <f t="shared" si="8"/>
        <v/>
      </c>
      <c r="U49" s="116">
        <f t="shared" si="9"/>
        <v>0</v>
      </c>
      <c r="V49" s="113">
        <f t="shared" si="10"/>
        <v>0</v>
      </c>
      <c r="Y49" s="116">
        <f t="shared" si="33"/>
        <v>0.31251350047301857</v>
      </c>
      <c r="Z49" s="122">
        <f t="shared" si="34"/>
        <v>62.502700094603711</v>
      </c>
      <c r="AA49" s="113">
        <f t="shared" si="11"/>
        <v>2.2999999999999998</v>
      </c>
      <c r="AB49" s="113">
        <f>AA49*飽差!I49</f>
        <v>1.4972999053962914</v>
      </c>
      <c r="AG49" s="116">
        <f t="shared" si="12"/>
        <v>0</v>
      </c>
      <c r="AH49" s="116">
        <f t="shared" si="13"/>
        <v>0</v>
      </c>
      <c r="AI49" s="116">
        <f t="shared" si="14"/>
        <v>0</v>
      </c>
      <c r="AJ49" s="116">
        <f t="shared" si="15"/>
        <v>0</v>
      </c>
      <c r="AK49" s="116">
        <f t="shared" si="16"/>
        <v>0</v>
      </c>
      <c r="AL49" s="116">
        <f t="shared" si="17"/>
        <v>0.1</v>
      </c>
      <c r="AM49" s="116">
        <f t="shared" si="18"/>
        <v>0</v>
      </c>
      <c r="AN49" s="116">
        <f t="shared" si="19"/>
        <v>0</v>
      </c>
      <c r="AO49" s="116">
        <f t="shared" si="20"/>
        <v>0</v>
      </c>
      <c r="AP49" s="116">
        <f t="shared" si="21"/>
        <v>0</v>
      </c>
      <c r="AS49" s="116">
        <f t="shared" si="22"/>
        <v>0</v>
      </c>
      <c r="AT49" s="113">
        <v>0</v>
      </c>
      <c r="AU49" s="113">
        <v>0</v>
      </c>
      <c r="AV49" s="113">
        <v>0</v>
      </c>
      <c r="AW49" s="113">
        <v>0</v>
      </c>
      <c r="AX49" s="113">
        <v>0</v>
      </c>
      <c r="AY49" s="115"/>
      <c r="BA49" s="116">
        <f t="shared" si="23"/>
        <v>0</v>
      </c>
      <c r="BB49" s="113">
        <v>0</v>
      </c>
      <c r="BC49" s="113">
        <v>0</v>
      </c>
      <c r="BD49" s="113">
        <v>0</v>
      </c>
      <c r="BE49" s="113">
        <v>0</v>
      </c>
      <c r="BF49" s="113">
        <v>0</v>
      </c>
      <c r="BG49" s="115"/>
      <c r="BI49" s="116">
        <f t="shared" si="24"/>
        <v>0</v>
      </c>
      <c r="BJ49" s="113">
        <v>0</v>
      </c>
      <c r="BK49" s="113">
        <v>0</v>
      </c>
      <c r="BL49" s="113">
        <v>0</v>
      </c>
      <c r="BM49" s="113">
        <v>0</v>
      </c>
      <c r="BN49" s="113">
        <v>0</v>
      </c>
      <c r="BO49" s="115"/>
      <c r="BQ49" s="116">
        <f t="shared" si="25"/>
        <v>0</v>
      </c>
      <c r="BR49" s="113">
        <v>0</v>
      </c>
      <c r="BS49" s="113">
        <v>0</v>
      </c>
      <c r="BT49" s="113">
        <v>0</v>
      </c>
      <c r="BU49" s="113">
        <v>0</v>
      </c>
      <c r="BV49" s="113">
        <v>0</v>
      </c>
      <c r="BW49" s="115"/>
      <c r="BY49" s="116">
        <f t="shared" si="26"/>
        <v>0</v>
      </c>
      <c r="BZ49" s="113">
        <v>0</v>
      </c>
      <c r="CA49" s="113">
        <v>0</v>
      </c>
      <c r="CB49" s="113">
        <v>0</v>
      </c>
      <c r="CC49" s="113">
        <v>0</v>
      </c>
      <c r="CD49" s="113">
        <v>0</v>
      </c>
      <c r="CE49" s="115"/>
      <c r="CG49" s="116">
        <f t="shared" si="27"/>
        <v>0.1</v>
      </c>
      <c r="CH49" s="113">
        <v>0</v>
      </c>
      <c r="CI49" s="113">
        <v>0.5</v>
      </c>
      <c r="CJ49" s="113">
        <v>0</v>
      </c>
      <c r="CK49" s="113">
        <v>0</v>
      </c>
      <c r="CL49" s="113">
        <v>0</v>
      </c>
      <c r="CO49" s="116">
        <f t="shared" si="28"/>
        <v>0</v>
      </c>
      <c r="CP49" s="113">
        <v>0</v>
      </c>
      <c r="CQ49" s="113">
        <v>0</v>
      </c>
      <c r="CR49" s="113">
        <v>0</v>
      </c>
      <c r="CS49" s="113">
        <v>0</v>
      </c>
      <c r="CT49" s="113">
        <v>0</v>
      </c>
      <c r="CW49" s="116">
        <f t="shared" si="29"/>
        <v>0</v>
      </c>
      <c r="CX49" s="113">
        <v>0</v>
      </c>
      <c r="CY49" s="113">
        <v>0</v>
      </c>
      <c r="CZ49" s="113">
        <v>0</v>
      </c>
      <c r="DA49" s="113">
        <v>0</v>
      </c>
      <c r="DB49" s="113">
        <v>0</v>
      </c>
      <c r="DE49" s="116">
        <f t="shared" si="30"/>
        <v>0</v>
      </c>
      <c r="DF49" s="113">
        <v>0</v>
      </c>
      <c r="DG49" s="113">
        <v>0</v>
      </c>
      <c r="DH49" s="113">
        <v>0</v>
      </c>
      <c r="DI49" s="113">
        <v>0</v>
      </c>
      <c r="DJ49" s="113">
        <v>0</v>
      </c>
      <c r="DM49" s="116">
        <f t="shared" si="31"/>
        <v>0</v>
      </c>
      <c r="DN49" s="113">
        <v>0</v>
      </c>
      <c r="DO49" s="113">
        <v>0</v>
      </c>
      <c r="DP49" s="113">
        <v>0</v>
      </c>
      <c r="DQ49" s="113">
        <v>0</v>
      </c>
      <c r="DR49" s="113">
        <v>0</v>
      </c>
    </row>
    <row r="50" spans="4:122">
      <c r="D50" s="113" t="s">
        <v>234</v>
      </c>
      <c r="E50" s="115">
        <f t="shared" si="32"/>
        <v>49</v>
      </c>
      <c r="F50" s="116">
        <f t="shared" si="0"/>
        <v>0</v>
      </c>
      <c r="G50" s="116" t="str">
        <f t="shared" si="1"/>
        <v/>
      </c>
      <c r="H50" s="116" t="str">
        <f t="shared" si="1"/>
        <v/>
      </c>
      <c r="I50" s="116" t="str">
        <f t="shared" si="1"/>
        <v/>
      </c>
      <c r="J50" s="116" t="str">
        <f t="shared" si="1"/>
        <v/>
      </c>
      <c r="K50" s="116" t="str">
        <f t="shared" si="1"/>
        <v/>
      </c>
      <c r="L50" s="116" t="str">
        <f t="shared" si="1"/>
        <v/>
      </c>
      <c r="M50" s="116" t="str">
        <f t="shared" si="1"/>
        <v/>
      </c>
      <c r="N50" s="116">
        <f t="shared" si="2"/>
        <v>0</v>
      </c>
      <c r="O50" s="116" t="str">
        <f t="shared" si="3"/>
        <v/>
      </c>
      <c r="P50" s="116" t="str">
        <f t="shared" si="4"/>
        <v/>
      </c>
      <c r="Q50" s="116" t="str">
        <f t="shared" si="5"/>
        <v/>
      </c>
      <c r="R50" s="116" t="str">
        <f t="shared" si="6"/>
        <v/>
      </c>
      <c r="S50" s="116" t="str">
        <f t="shared" si="7"/>
        <v/>
      </c>
      <c r="T50" s="116" t="str">
        <f t="shared" si="8"/>
        <v/>
      </c>
      <c r="U50" s="116">
        <f t="shared" si="9"/>
        <v>0</v>
      </c>
      <c r="V50" s="113">
        <f t="shared" si="10"/>
        <v>0</v>
      </c>
      <c r="Y50" s="116">
        <f t="shared" si="33"/>
        <v>0.30613430574355904</v>
      </c>
      <c r="Z50" s="122">
        <f t="shared" si="34"/>
        <v>61.226861148711805</v>
      </c>
      <c r="AA50" s="113">
        <f t="shared" si="11"/>
        <v>2.2999999999999998</v>
      </c>
      <c r="AB50" s="113">
        <f>AA50*飽差!I50</f>
        <v>1.2758389458919046</v>
      </c>
      <c r="AG50" s="116">
        <f t="shared" si="12"/>
        <v>0</v>
      </c>
      <c r="AH50" s="116">
        <f t="shared" si="13"/>
        <v>0</v>
      </c>
      <c r="AI50" s="116">
        <f t="shared" si="14"/>
        <v>0</v>
      </c>
      <c r="AJ50" s="116">
        <f t="shared" si="15"/>
        <v>0</v>
      </c>
      <c r="AK50" s="116">
        <f t="shared" si="16"/>
        <v>0.9</v>
      </c>
      <c r="AL50" s="116">
        <f t="shared" si="17"/>
        <v>0.8</v>
      </c>
      <c r="AM50" s="116">
        <f t="shared" si="18"/>
        <v>0</v>
      </c>
      <c r="AN50" s="116">
        <f t="shared" si="19"/>
        <v>0.1</v>
      </c>
      <c r="AO50" s="116">
        <f t="shared" si="20"/>
        <v>0.2</v>
      </c>
      <c r="AP50" s="116">
        <f t="shared" si="21"/>
        <v>0.1</v>
      </c>
      <c r="AS50" s="116">
        <f t="shared" si="22"/>
        <v>0</v>
      </c>
      <c r="AT50" s="113">
        <v>0</v>
      </c>
      <c r="AU50" s="113">
        <v>0</v>
      </c>
      <c r="AV50" s="113">
        <v>0</v>
      </c>
      <c r="AW50" s="113">
        <v>0</v>
      </c>
      <c r="AX50" s="113">
        <v>0</v>
      </c>
      <c r="AY50" s="115"/>
      <c r="BA50" s="116">
        <f t="shared" si="23"/>
        <v>0</v>
      </c>
      <c r="BB50" s="113">
        <v>0</v>
      </c>
      <c r="BC50" s="113">
        <v>0</v>
      </c>
      <c r="BD50" s="113">
        <v>0</v>
      </c>
      <c r="BE50" s="113">
        <v>0</v>
      </c>
      <c r="BF50" s="113">
        <v>0</v>
      </c>
      <c r="BG50" s="115"/>
      <c r="BI50" s="116">
        <f t="shared" si="24"/>
        <v>0</v>
      </c>
      <c r="BJ50" s="113">
        <v>0</v>
      </c>
      <c r="BK50" s="113">
        <v>0</v>
      </c>
      <c r="BL50" s="113">
        <v>0</v>
      </c>
      <c r="BM50" s="113">
        <v>0</v>
      </c>
      <c r="BN50" s="113">
        <v>0</v>
      </c>
      <c r="BO50" s="115"/>
      <c r="BQ50" s="116">
        <f t="shared" si="25"/>
        <v>0</v>
      </c>
      <c r="BR50" s="113">
        <v>0</v>
      </c>
      <c r="BS50" s="113">
        <v>0</v>
      </c>
      <c r="BT50" s="113">
        <v>0</v>
      </c>
      <c r="BU50" s="113">
        <v>0</v>
      </c>
      <c r="BV50" s="113">
        <v>0</v>
      </c>
      <c r="BW50" s="115"/>
      <c r="BY50" s="116">
        <f t="shared" si="26"/>
        <v>0.9</v>
      </c>
      <c r="BZ50" s="113">
        <v>0</v>
      </c>
      <c r="CA50" s="113">
        <v>3.5</v>
      </c>
      <c r="CB50" s="113">
        <v>1</v>
      </c>
      <c r="CC50" s="113">
        <v>0</v>
      </c>
      <c r="CD50" s="113">
        <v>0</v>
      </c>
      <c r="CE50" s="115"/>
      <c r="CG50" s="116">
        <f t="shared" si="27"/>
        <v>0.8</v>
      </c>
      <c r="CH50" s="113">
        <v>0</v>
      </c>
      <c r="CI50" s="113">
        <v>2</v>
      </c>
      <c r="CJ50" s="113">
        <v>2</v>
      </c>
      <c r="CK50" s="113">
        <v>0</v>
      </c>
      <c r="CL50" s="113">
        <v>0</v>
      </c>
      <c r="CO50" s="116">
        <f t="shared" si="28"/>
        <v>0</v>
      </c>
      <c r="CP50" s="113">
        <v>0</v>
      </c>
      <c r="CQ50" s="113">
        <v>0</v>
      </c>
      <c r="CR50" s="113">
        <v>0</v>
      </c>
      <c r="CS50" s="113">
        <v>0</v>
      </c>
      <c r="CT50" s="113">
        <v>0</v>
      </c>
      <c r="CW50" s="116">
        <f t="shared" si="29"/>
        <v>0.1</v>
      </c>
      <c r="CX50" s="113">
        <v>0</v>
      </c>
      <c r="CY50" s="113">
        <v>0.5</v>
      </c>
      <c r="CZ50" s="113">
        <v>0</v>
      </c>
      <c r="DA50" s="113">
        <v>0</v>
      </c>
      <c r="DB50" s="113">
        <v>0</v>
      </c>
      <c r="DE50" s="116">
        <f t="shared" si="30"/>
        <v>0.2</v>
      </c>
      <c r="DF50" s="113">
        <v>0</v>
      </c>
      <c r="DG50" s="113">
        <v>1</v>
      </c>
      <c r="DH50" s="113">
        <v>0</v>
      </c>
      <c r="DI50" s="113">
        <v>0</v>
      </c>
      <c r="DJ50" s="113">
        <v>0</v>
      </c>
      <c r="DM50" s="116">
        <f t="shared" si="31"/>
        <v>0.1</v>
      </c>
      <c r="DN50" s="113">
        <v>0</v>
      </c>
      <c r="DO50" s="113">
        <v>0.5</v>
      </c>
      <c r="DP50" s="113">
        <v>0</v>
      </c>
      <c r="DQ50" s="113">
        <v>0</v>
      </c>
      <c r="DR50" s="113">
        <v>0</v>
      </c>
    </row>
    <row r="51" spans="4:122">
      <c r="D51" s="113" t="s">
        <v>234</v>
      </c>
      <c r="E51" s="115">
        <f t="shared" si="32"/>
        <v>50</v>
      </c>
      <c r="F51" s="116">
        <f t="shared" si="0"/>
        <v>14.1</v>
      </c>
      <c r="G51" s="116">
        <f t="shared" si="1"/>
        <v>14.1</v>
      </c>
      <c r="H51" s="116">
        <f t="shared" si="1"/>
        <v>14.1</v>
      </c>
      <c r="I51" s="116" t="str">
        <f t="shared" si="1"/>
        <v/>
      </c>
      <c r="J51" s="116" t="str">
        <f t="shared" si="1"/>
        <v/>
      </c>
      <c r="K51" s="116" t="str">
        <f t="shared" si="1"/>
        <v/>
      </c>
      <c r="L51" s="116" t="str">
        <f t="shared" si="1"/>
        <v/>
      </c>
      <c r="M51" s="116" t="str">
        <f t="shared" si="1"/>
        <v/>
      </c>
      <c r="N51" s="116" t="str">
        <f t="shared" si="2"/>
        <v/>
      </c>
      <c r="O51" s="116" t="str">
        <f t="shared" si="3"/>
        <v/>
      </c>
      <c r="P51" s="116">
        <f t="shared" si="4"/>
        <v>2</v>
      </c>
      <c r="Q51" s="116" t="str">
        <f t="shared" si="5"/>
        <v/>
      </c>
      <c r="R51" s="116" t="str">
        <f t="shared" si="6"/>
        <v/>
      </c>
      <c r="S51" s="116" t="str">
        <f t="shared" si="7"/>
        <v/>
      </c>
      <c r="T51" s="116" t="str">
        <f t="shared" si="8"/>
        <v/>
      </c>
      <c r="U51" s="116">
        <f t="shared" si="9"/>
        <v>2</v>
      </c>
      <c r="V51" s="113">
        <f t="shared" si="10"/>
        <v>5.4417266639303186e-002</v>
      </c>
      <c r="Y51" s="116">
        <f t="shared" si="33"/>
        <v>0.37310635568603295</v>
      </c>
      <c r="Z51" s="122">
        <f t="shared" si="34"/>
        <v>74.621271137206591</v>
      </c>
      <c r="AA51" s="113">
        <f t="shared" si="11"/>
        <v>2.2999999999999998</v>
      </c>
      <c r="AB51" s="113">
        <f>AA51*飽差!I51</f>
        <v>0.7055900115052115</v>
      </c>
      <c r="AG51" s="116">
        <f t="shared" si="12"/>
        <v>6</v>
      </c>
      <c r="AH51" s="116">
        <f t="shared" si="13"/>
        <v>17.5</v>
      </c>
      <c r="AI51" s="116">
        <f t="shared" si="14"/>
        <v>14.1</v>
      </c>
      <c r="AJ51" s="116">
        <f t="shared" si="15"/>
        <v>18.3</v>
      </c>
      <c r="AK51" s="116">
        <f t="shared" si="16"/>
        <v>34.299999999999997</v>
      </c>
      <c r="AL51" s="116">
        <f t="shared" si="17"/>
        <v>38.6</v>
      </c>
      <c r="AM51" s="116">
        <f t="shared" si="18"/>
        <v>14.1</v>
      </c>
      <c r="AN51" s="116">
        <f t="shared" si="19"/>
        <v>14</v>
      </c>
      <c r="AO51" s="116">
        <f t="shared" si="20"/>
        <v>6.7</v>
      </c>
      <c r="AP51" s="116">
        <f t="shared" si="21"/>
        <v>23.1</v>
      </c>
      <c r="AS51" s="116">
        <f t="shared" si="22"/>
        <v>6</v>
      </c>
      <c r="AT51" s="113">
        <v>0</v>
      </c>
      <c r="AU51" s="113">
        <v>7.5</v>
      </c>
      <c r="AV51" s="113">
        <v>12.5</v>
      </c>
      <c r="AW51" s="113">
        <v>10</v>
      </c>
      <c r="AX51" s="113">
        <v>0</v>
      </c>
      <c r="AY51" s="115"/>
      <c r="BA51" s="116">
        <f t="shared" si="23"/>
        <v>17.5</v>
      </c>
      <c r="BB51" s="113">
        <v>0</v>
      </c>
      <c r="BC51" s="113">
        <v>73</v>
      </c>
      <c r="BD51" s="113">
        <v>3</v>
      </c>
      <c r="BE51" s="113">
        <v>11.5</v>
      </c>
      <c r="BF51" s="113">
        <v>0</v>
      </c>
      <c r="BG51" s="115"/>
      <c r="BI51" s="116">
        <f t="shared" si="24"/>
        <v>14.1</v>
      </c>
      <c r="BJ51" s="113">
        <v>0</v>
      </c>
      <c r="BK51" s="113">
        <v>46.5</v>
      </c>
      <c r="BL51" s="113">
        <v>11.5</v>
      </c>
      <c r="BM51" s="113">
        <v>12.5</v>
      </c>
      <c r="BN51" s="113">
        <v>0</v>
      </c>
      <c r="BO51" s="115"/>
      <c r="BQ51" s="116">
        <f t="shared" si="25"/>
        <v>18.3</v>
      </c>
      <c r="BR51" s="113">
        <v>0</v>
      </c>
      <c r="BS51" s="113">
        <v>63.5</v>
      </c>
      <c r="BT51" s="113">
        <v>17</v>
      </c>
      <c r="BU51" s="113">
        <v>11</v>
      </c>
      <c r="BV51" s="113">
        <v>0</v>
      </c>
      <c r="BW51" s="115"/>
      <c r="BY51" s="116">
        <f t="shared" si="26"/>
        <v>34.299999999999997</v>
      </c>
      <c r="BZ51" s="113">
        <v>0</v>
      </c>
      <c r="CA51" s="113">
        <v>92.5</v>
      </c>
      <c r="CB51" s="113">
        <v>56.5</v>
      </c>
      <c r="CC51" s="113">
        <v>22.5</v>
      </c>
      <c r="CD51" s="113">
        <v>0</v>
      </c>
      <c r="CE51" s="115"/>
      <c r="CG51" s="116">
        <f t="shared" si="27"/>
        <v>38.6</v>
      </c>
      <c r="CH51" s="113">
        <v>0</v>
      </c>
      <c r="CI51" s="113">
        <v>118</v>
      </c>
      <c r="CJ51" s="113">
        <v>60.5</v>
      </c>
      <c r="CK51" s="113">
        <v>14.5</v>
      </c>
      <c r="CL51" s="113">
        <v>0</v>
      </c>
      <c r="CO51" s="116">
        <f t="shared" si="28"/>
        <v>14.1</v>
      </c>
      <c r="CP51" s="113">
        <v>0</v>
      </c>
      <c r="CQ51" s="113">
        <v>52.5</v>
      </c>
      <c r="CR51" s="113">
        <v>11</v>
      </c>
      <c r="CS51" s="113">
        <v>7</v>
      </c>
      <c r="CT51" s="113">
        <v>0</v>
      </c>
      <c r="CW51" s="116">
        <f t="shared" si="29"/>
        <v>14</v>
      </c>
      <c r="CX51" s="113">
        <v>0</v>
      </c>
      <c r="CY51" s="113">
        <v>47</v>
      </c>
      <c r="CZ51" s="113">
        <v>4</v>
      </c>
      <c r="DA51" s="113">
        <v>19</v>
      </c>
      <c r="DB51" s="113">
        <v>0</v>
      </c>
      <c r="DE51" s="116">
        <f t="shared" si="30"/>
        <v>6.7</v>
      </c>
      <c r="DF51" s="113">
        <v>0</v>
      </c>
      <c r="DG51" s="113">
        <v>24</v>
      </c>
      <c r="DH51" s="113">
        <v>3.5</v>
      </c>
      <c r="DI51" s="113">
        <v>6</v>
      </c>
      <c r="DJ51" s="113">
        <v>0</v>
      </c>
      <c r="DM51" s="116">
        <f t="shared" si="31"/>
        <v>23.1</v>
      </c>
      <c r="DN51" s="113">
        <v>0</v>
      </c>
      <c r="DO51" s="113">
        <v>103.5</v>
      </c>
      <c r="DP51" s="113">
        <v>5.5</v>
      </c>
      <c r="DQ51" s="113">
        <v>6.5</v>
      </c>
      <c r="DR51" s="113">
        <v>0</v>
      </c>
    </row>
    <row r="52" spans="4:122">
      <c r="D52" s="113" t="s">
        <v>234</v>
      </c>
      <c r="E52" s="115">
        <f t="shared" si="32"/>
        <v>51</v>
      </c>
      <c r="F52" s="116">
        <f t="shared" si="0"/>
        <v>2.7</v>
      </c>
      <c r="G52" s="116">
        <f t="shared" si="1"/>
        <v>2.7</v>
      </c>
      <c r="H52" s="116" t="str">
        <f t="shared" si="1"/>
        <v/>
      </c>
      <c r="I52" s="116" t="str">
        <f t="shared" si="1"/>
        <v/>
      </c>
      <c r="J52" s="116" t="str">
        <f t="shared" si="1"/>
        <v/>
      </c>
      <c r="K52" s="116" t="str">
        <f t="shared" si="1"/>
        <v/>
      </c>
      <c r="L52" s="116" t="str">
        <f t="shared" si="1"/>
        <v/>
      </c>
      <c r="M52" s="116" t="str">
        <f t="shared" si="1"/>
        <v/>
      </c>
      <c r="N52" s="116" t="str">
        <f t="shared" si="2"/>
        <v/>
      </c>
      <c r="O52" s="116">
        <f t="shared" si="3"/>
        <v>1</v>
      </c>
      <c r="P52" s="116" t="str">
        <f t="shared" si="4"/>
        <v/>
      </c>
      <c r="Q52" s="116" t="str">
        <f t="shared" si="5"/>
        <v/>
      </c>
      <c r="R52" s="116" t="str">
        <f t="shared" si="6"/>
        <v/>
      </c>
      <c r="S52" s="116" t="str">
        <f t="shared" si="7"/>
        <v/>
      </c>
      <c r="T52" s="116" t="str">
        <f t="shared" si="8"/>
        <v/>
      </c>
      <c r="U52" s="116">
        <f t="shared" si="9"/>
        <v>1</v>
      </c>
      <c r="V52" s="113">
        <f t="shared" si="10"/>
        <v>0</v>
      </c>
      <c r="Y52" s="116">
        <f t="shared" si="33"/>
        <v>0.32</v>
      </c>
      <c r="Z52" s="122">
        <f t="shared" si="34"/>
        <v>64</v>
      </c>
      <c r="AA52" s="113">
        <f t="shared" si="11"/>
        <v>2.2999999999999998</v>
      </c>
      <c r="AB52" s="113">
        <f>AA52*飽差!I52</f>
        <v>1.4255114506500202</v>
      </c>
      <c r="AG52" s="116">
        <f t="shared" si="12"/>
        <v>4.8</v>
      </c>
      <c r="AH52" s="116">
        <f t="shared" si="13"/>
        <v>4.4000000000000004</v>
      </c>
      <c r="AI52" s="116">
        <f t="shared" si="14"/>
        <v>9.5</v>
      </c>
      <c r="AJ52" s="116">
        <f t="shared" si="15"/>
        <v>9.8000000000000007</v>
      </c>
      <c r="AK52" s="116">
        <f t="shared" si="16"/>
        <v>2.5</v>
      </c>
      <c r="AL52" s="116">
        <f t="shared" si="17"/>
        <v>2.7</v>
      </c>
      <c r="AM52" s="116">
        <f t="shared" si="18"/>
        <v>2.7</v>
      </c>
      <c r="AN52" s="116">
        <f t="shared" si="19"/>
        <v>1.1000000000000001</v>
      </c>
      <c r="AO52" s="116">
        <f t="shared" si="20"/>
        <v>1.3</v>
      </c>
      <c r="AP52" s="116">
        <f t="shared" si="21"/>
        <v>4</v>
      </c>
      <c r="AS52" s="116">
        <f t="shared" si="22"/>
        <v>4.8</v>
      </c>
      <c r="AT52" s="113">
        <v>0</v>
      </c>
      <c r="AU52" s="113">
        <v>17</v>
      </c>
      <c r="AV52" s="113">
        <v>0</v>
      </c>
      <c r="AW52" s="113">
        <v>7</v>
      </c>
      <c r="AX52" s="113">
        <v>0</v>
      </c>
      <c r="AY52" s="115"/>
      <c r="BA52" s="116">
        <f t="shared" si="23"/>
        <v>4.4000000000000004</v>
      </c>
      <c r="BB52" s="113">
        <v>0</v>
      </c>
      <c r="BC52" s="113">
        <v>17.5</v>
      </c>
      <c r="BD52" s="113">
        <v>0</v>
      </c>
      <c r="BE52" s="113">
        <v>4.5</v>
      </c>
      <c r="BF52" s="113">
        <v>0</v>
      </c>
      <c r="BG52" s="115"/>
      <c r="BI52" s="116">
        <f t="shared" si="24"/>
        <v>9.5</v>
      </c>
      <c r="BJ52" s="113">
        <v>0</v>
      </c>
      <c r="BK52" s="113">
        <v>43.5</v>
      </c>
      <c r="BL52" s="113">
        <v>0</v>
      </c>
      <c r="BM52" s="113">
        <v>4</v>
      </c>
      <c r="BN52" s="113">
        <v>0</v>
      </c>
      <c r="BO52" s="115"/>
      <c r="BQ52" s="116">
        <f t="shared" si="25"/>
        <v>9.8000000000000007</v>
      </c>
      <c r="BR52" s="113">
        <v>0</v>
      </c>
      <c r="BS52" s="113">
        <v>47</v>
      </c>
      <c r="BT52" s="113">
        <v>0</v>
      </c>
      <c r="BU52" s="113">
        <v>2</v>
      </c>
      <c r="BV52" s="113">
        <v>0</v>
      </c>
      <c r="BW52" s="115"/>
      <c r="BY52" s="116">
        <f t="shared" si="26"/>
        <v>2.5</v>
      </c>
      <c r="BZ52" s="113">
        <v>0</v>
      </c>
      <c r="CA52" s="113">
        <v>8</v>
      </c>
      <c r="CB52" s="113">
        <v>0</v>
      </c>
      <c r="CC52" s="113">
        <v>4.5</v>
      </c>
      <c r="CD52" s="113">
        <v>0</v>
      </c>
      <c r="CE52" s="115"/>
      <c r="CG52" s="116">
        <f t="shared" si="27"/>
        <v>2.7</v>
      </c>
      <c r="CH52" s="113">
        <v>0</v>
      </c>
      <c r="CI52" s="113">
        <v>7.5</v>
      </c>
      <c r="CJ52" s="113">
        <v>0</v>
      </c>
      <c r="CK52" s="113">
        <v>6</v>
      </c>
      <c r="CL52" s="113">
        <v>0</v>
      </c>
      <c r="CO52" s="116">
        <f t="shared" si="28"/>
        <v>2.7</v>
      </c>
      <c r="CP52" s="113">
        <v>0</v>
      </c>
      <c r="CQ52" s="113">
        <v>10</v>
      </c>
      <c r="CR52" s="113">
        <v>0</v>
      </c>
      <c r="CS52" s="113">
        <v>3.5</v>
      </c>
      <c r="CT52" s="113">
        <v>0</v>
      </c>
      <c r="CW52" s="116">
        <f t="shared" si="29"/>
        <v>1.1000000000000001</v>
      </c>
      <c r="CX52" s="113">
        <v>0</v>
      </c>
      <c r="CY52" s="113">
        <v>2.5</v>
      </c>
      <c r="CZ52" s="113">
        <v>0</v>
      </c>
      <c r="DA52" s="113">
        <v>3</v>
      </c>
      <c r="DB52" s="113">
        <v>0</v>
      </c>
      <c r="DE52" s="116">
        <f t="shared" si="30"/>
        <v>1.3</v>
      </c>
      <c r="DF52" s="113">
        <v>0</v>
      </c>
      <c r="DG52" s="113">
        <v>3</v>
      </c>
      <c r="DH52" s="113">
        <v>0</v>
      </c>
      <c r="DI52" s="113">
        <v>3.5</v>
      </c>
      <c r="DJ52" s="113">
        <v>0</v>
      </c>
      <c r="DM52" s="116">
        <f t="shared" si="31"/>
        <v>4</v>
      </c>
      <c r="DN52" s="113">
        <v>0</v>
      </c>
      <c r="DO52" s="113">
        <v>17</v>
      </c>
      <c r="DP52" s="113">
        <v>0</v>
      </c>
      <c r="DQ52" s="113">
        <v>3</v>
      </c>
      <c r="DR52" s="113">
        <v>0</v>
      </c>
    </row>
    <row r="53" spans="4:122">
      <c r="D53" s="113" t="s">
        <v>234</v>
      </c>
      <c r="E53" s="115">
        <f t="shared" si="32"/>
        <v>52</v>
      </c>
      <c r="F53" s="116">
        <f t="shared" si="0"/>
        <v>1.8</v>
      </c>
      <c r="G53" s="116">
        <f t="shared" si="1"/>
        <v>1.8</v>
      </c>
      <c r="H53" s="116" t="str">
        <f t="shared" si="1"/>
        <v/>
      </c>
      <c r="I53" s="116" t="str">
        <f t="shared" si="1"/>
        <v/>
      </c>
      <c r="J53" s="116" t="str">
        <f t="shared" si="1"/>
        <v/>
      </c>
      <c r="K53" s="116" t="str">
        <f t="shared" si="1"/>
        <v/>
      </c>
      <c r="L53" s="116" t="str">
        <f t="shared" si="1"/>
        <v/>
      </c>
      <c r="M53" s="116" t="str">
        <f t="shared" si="1"/>
        <v/>
      </c>
      <c r="N53" s="116" t="str">
        <f t="shared" si="2"/>
        <v/>
      </c>
      <c r="O53" s="116">
        <f t="shared" si="3"/>
        <v>1</v>
      </c>
      <c r="P53" s="116" t="str">
        <f t="shared" si="4"/>
        <v/>
      </c>
      <c r="Q53" s="116" t="str">
        <f t="shared" si="5"/>
        <v/>
      </c>
      <c r="R53" s="116" t="str">
        <f t="shared" si="6"/>
        <v/>
      </c>
      <c r="S53" s="116" t="str">
        <f t="shared" si="7"/>
        <v/>
      </c>
      <c r="T53" s="116" t="str">
        <f t="shared" si="8"/>
        <v/>
      </c>
      <c r="U53" s="116">
        <f t="shared" si="9"/>
        <v>1</v>
      </c>
      <c r="V53" s="113">
        <f t="shared" si="10"/>
        <v>0</v>
      </c>
      <c r="Y53" s="116">
        <f t="shared" si="33"/>
        <v>0.32351660471525634</v>
      </c>
      <c r="Z53" s="122">
        <f t="shared" si="34"/>
        <v>64.703320943051267</v>
      </c>
      <c r="AA53" s="113">
        <f t="shared" si="11"/>
        <v>2.2999999999999998</v>
      </c>
      <c r="AB53" s="113">
        <f>AA53*飽差!I53</f>
        <v>1.0966790569487277</v>
      </c>
      <c r="AG53" s="116">
        <f t="shared" si="12"/>
        <v>3.2</v>
      </c>
      <c r="AH53" s="116">
        <f t="shared" si="13"/>
        <v>2.2000000000000002</v>
      </c>
      <c r="AI53" s="116">
        <f t="shared" si="14"/>
        <v>2.6</v>
      </c>
      <c r="AJ53" s="116">
        <f t="shared" si="15"/>
        <v>2</v>
      </c>
      <c r="AK53" s="116">
        <f t="shared" si="16"/>
        <v>5.9</v>
      </c>
      <c r="AL53" s="116">
        <f t="shared" si="17"/>
        <v>5.3</v>
      </c>
      <c r="AM53" s="116">
        <f t="shared" si="18"/>
        <v>1.8</v>
      </c>
      <c r="AN53" s="116">
        <f t="shared" si="19"/>
        <v>5.0999999999999996</v>
      </c>
      <c r="AO53" s="116">
        <f t="shared" si="20"/>
        <v>2.2999999999999998</v>
      </c>
      <c r="AP53" s="116">
        <f t="shared" si="21"/>
        <v>1.8</v>
      </c>
      <c r="AS53" s="116">
        <f t="shared" si="22"/>
        <v>3.2</v>
      </c>
      <c r="AT53" s="113">
        <v>0</v>
      </c>
      <c r="AU53" s="113">
        <v>16</v>
      </c>
      <c r="AV53" s="113">
        <v>0</v>
      </c>
      <c r="AW53" s="113">
        <v>0</v>
      </c>
      <c r="AX53" s="113">
        <v>0</v>
      </c>
      <c r="AY53" s="115"/>
      <c r="BA53" s="116">
        <f t="shared" si="23"/>
        <v>2.2000000000000002</v>
      </c>
      <c r="BB53" s="113">
        <v>0</v>
      </c>
      <c r="BC53" s="113">
        <v>11</v>
      </c>
      <c r="BD53" s="113">
        <v>0</v>
      </c>
      <c r="BE53" s="113">
        <v>0</v>
      </c>
      <c r="BF53" s="113">
        <v>0</v>
      </c>
      <c r="BG53" s="115"/>
      <c r="BI53" s="116">
        <f t="shared" si="24"/>
        <v>2.6</v>
      </c>
      <c r="BJ53" s="113">
        <v>0</v>
      </c>
      <c r="BK53" s="113">
        <v>12</v>
      </c>
      <c r="BL53" s="113">
        <v>1</v>
      </c>
      <c r="BM53" s="113">
        <v>0</v>
      </c>
      <c r="BN53" s="113">
        <v>0</v>
      </c>
      <c r="BO53" s="115"/>
      <c r="BQ53" s="116">
        <f t="shared" si="25"/>
        <v>2</v>
      </c>
      <c r="BR53" s="113">
        <v>0</v>
      </c>
      <c r="BS53" s="113">
        <v>10</v>
      </c>
      <c r="BT53" s="113">
        <v>0</v>
      </c>
      <c r="BU53" s="113">
        <v>0</v>
      </c>
      <c r="BV53" s="113">
        <v>0</v>
      </c>
      <c r="BW53" s="115"/>
      <c r="BY53" s="116">
        <f t="shared" si="26"/>
        <v>5.9</v>
      </c>
      <c r="BZ53" s="113">
        <v>0</v>
      </c>
      <c r="CA53" s="113">
        <v>29.5</v>
      </c>
      <c r="CB53" s="113">
        <v>0</v>
      </c>
      <c r="CC53" s="113">
        <v>0</v>
      </c>
      <c r="CD53" s="113">
        <v>0</v>
      </c>
      <c r="CE53" s="115"/>
      <c r="CG53" s="116">
        <f t="shared" si="27"/>
        <v>5.3</v>
      </c>
      <c r="CH53" s="113">
        <v>0</v>
      </c>
      <c r="CI53" s="113">
        <v>26.5</v>
      </c>
      <c r="CJ53" s="113">
        <v>0</v>
      </c>
      <c r="CK53" s="113">
        <v>0</v>
      </c>
      <c r="CL53" s="113">
        <v>0</v>
      </c>
      <c r="CO53" s="116">
        <f t="shared" si="28"/>
        <v>1.8</v>
      </c>
      <c r="CP53" s="113">
        <v>0</v>
      </c>
      <c r="CQ53" s="113">
        <v>9</v>
      </c>
      <c r="CR53" s="113">
        <v>0</v>
      </c>
      <c r="CS53" s="113">
        <v>0</v>
      </c>
      <c r="CT53" s="113">
        <v>0</v>
      </c>
      <c r="CW53" s="116">
        <f t="shared" si="29"/>
        <v>5.0999999999999996</v>
      </c>
      <c r="CX53" s="113">
        <v>0</v>
      </c>
      <c r="CY53" s="113">
        <v>25.5</v>
      </c>
      <c r="CZ53" s="113">
        <v>0</v>
      </c>
      <c r="DA53" s="113">
        <v>0</v>
      </c>
      <c r="DB53" s="113">
        <v>0</v>
      </c>
      <c r="DE53" s="116">
        <f t="shared" si="30"/>
        <v>2.2999999999999998</v>
      </c>
      <c r="DF53" s="113">
        <v>0</v>
      </c>
      <c r="DG53" s="113">
        <v>11.5</v>
      </c>
      <c r="DH53" s="113">
        <v>0</v>
      </c>
      <c r="DI53" s="113">
        <v>0</v>
      </c>
      <c r="DJ53" s="113">
        <v>0</v>
      </c>
      <c r="DM53" s="116">
        <f t="shared" si="31"/>
        <v>1.8</v>
      </c>
      <c r="DN53" s="113">
        <v>0</v>
      </c>
      <c r="DO53" s="113">
        <v>9</v>
      </c>
      <c r="DP53" s="113">
        <v>0</v>
      </c>
      <c r="DQ53" s="113">
        <v>0</v>
      </c>
      <c r="DR53" s="113">
        <v>0</v>
      </c>
    </row>
    <row r="54" spans="4:122">
      <c r="D54" s="113" t="s">
        <v>234</v>
      </c>
      <c r="E54" s="115">
        <f t="shared" si="32"/>
        <v>53</v>
      </c>
      <c r="F54" s="116">
        <f t="shared" si="0"/>
        <v>6.5</v>
      </c>
      <c r="G54" s="116">
        <f t="shared" si="1"/>
        <v>6.5</v>
      </c>
      <c r="H54" s="116" t="str">
        <f t="shared" si="1"/>
        <v/>
      </c>
      <c r="I54" s="116" t="str">
        <f t="shared" si="1"/>
        <v/>
      </c>
      <c r="J54" s="116" t="str">
        <f t="shared" si="1"/>
        <v/>
      </c>
      <c r="K54" s="116" t="str">
        <f t="shared" si="1"/>
        <v/>
      </c>
      <c r="L54" s="116" t="str">
        <f t="shared" si="1"/>
        <v/>
      </c>
      <c r="M54" s="116" t="str">
        <f t="shared" si="1"/>
        <v/>
      </c>
      <c r="N54" s="116" t="str">
        <f t="shared" si="2"/>
        <v/>
      </c>
      <c r="O54" s="116">
        <f t="shared" si="3"/>
        <v>1</v>
      </c>
      <c r="P54" s="116" t="str">
        <f t="shared" si="4"/>
        <v/>
      </c>
      <c r="Q54" s="116" t="str">
        <f t="shared" si="5"/>
        <v/>
      </c>
      <c r="R54" s="116" t="str">
        <f t="shared" si="6"/>
        <v/>
      </c>
      <c r="S54" s="116" t="str">
        <f t="shared" si="7"/>
        <v/>
      </c>
      <c r="T54" s="116" t="str">
        <f t="shared" si="8"/>
        <v/>
      </c>
      <c r="U54" s="116">
        <f t="shared" si="9"/>
        <v>1</v>
      </c>
      <c r="V54" s="113">
        <f t="shared" si="10"/>
        <v>0</v>
      </c>
      <c r="Y54" s="116">
        <f t="shared" si="33"/>
        <v>0.32</v>
      </c>
      <c r="Z54" s="122">
        <f t="shared" si="34"/>
        <v>64</v>
      </c>
      <c r="AA54" s="113">
        <f t="shared" si="11"/>
        <v>2.2999999999999998</v>
      </c>
      <c r="AB54" s="113">
        <f>AA54*飽差!I54</f>
        <v>0.94124796741567918</v>
      </c>
      <c r="AG54" s="116">
        <f t="shared" si="12"/>
        <v>5.9</v>
      </c>
      <c r="AH54" s="116">
        <f t="shared" si="13"/>
        <v>5.3</v>
      </c>
      <c r="AI54" s="116">
        <f t="shared" si="14"/>
        <v>7.5</v>
      </c>
      <c r="AJ54" s="116">
        <f t="shared" si="15"/>
        <v>5.0999999999999996</v>
      </c>
      <c r="AK54" s="116">
        <f t="shared" si="16"/>
        <v>7</v>
      </c>
      <c r="AL54" s="116">
        <f t="shared" si="17"/>
        <v>8.3000000000000007</v>
      </c>
      <c r="AM54" s="116">
        <f t="shared" si="18"/>
        <v>6.5</v>
      </c>
      <c r="AN54" s="116">
        <f t="shared" si="19"/>
        <v>6.3</v>
      </c>
      <c r="AO54" s="116">
        <f t="shared" si="20"/>
        <v>4.2</v>
      </c>
      <c r="AP54" s="116">
        <f t="shared" si="21"/>
        <v>6</v>
      </c>
      <c r="AS54" s="116">
        <f t="shared" si="22"/>
        <v>5.9</v>
      </c>
      <c r="AT54" s="113">
        <v>0</v>
      </c>
      <c r="AU54" s="113">
        <v>29.5</v>
      </c>
      <c r="AV54" s="113">
        <v>0</v>
      </c>
      <c r="AW54" s="113">
        <v>0</v>
      </c>
      <c r="AX54" s="113">
        <v>0</v>
      </c>
      <c r="AY54" s="115"/>
      <c r="BA54" s="116">
        <f t="shared" si="23"/>
        <v>5.3</v>
      </c>
      <c r="BB54" s="113">
        <v>0</v>
      </c>
      <c r="BC54" s="113">
        <v>26.5</v>
      </c>
      <c r="BD54" s="113">
        <v>0</v>
      </c>
      <c r="BE54" s="113">
        <v>0</v>
      </c>
      <c r="BF54" s="113">
        <v>0</v>
      </c>
      <c r="BG54" s="115"/>
      <c r="BI54" s="116">
        <f t="shared" si="24"/>
        <v>7.5</v>
      </c>
      <c r="BJ54" s="113">
        <v>0</v>
      </c>
      <c r="BK54" s="113">
        <v>37.5</v>
      </c>
      <c r="BL54" s="113">
        <v>0</v>
      </c>
      <c r="BM54" s="113">
        <v>0</v>
      </c>
      <c r="BN54" s="113">
        <v>0</v>
      </c>
      <c r="BO54" s="115"/>
      <c r="BQ54" s="116">
        <f t="shared" si="25"/>
        <v>5.0999999999999996</v>
      </c>
      <c r="BR54" s="113">
        <v>0</v>
      </c>
      <c r="BS54" s="113">
        <v>25.5</v>
      </c>
      <c r="BT54" s="113">
        <v>0</v>
      </c>
      <c r="BU54" s="113">
        <v>0</v>
      </c>
      <c r="BV54" s="113">
        <v>0</v>
      </c>
      <c r="BW54" s="115"/>
      <c r="BY54" s="116">
        <f t="shared" si="26"/>
        <v>7</v>
      </c>
      <c r="BZ54" s="113">
        <v>0</v>
      </c>
      <c r="CA54" s="113">
        <v>35</v>
      </c>
      <c r="CB54" s="113">
        <v>0</v>
      </c>
      <c r="CC54" s="113">
        <v>0</v>
      </c>
      <c r="CD54" s="113">
        <v>0</v>
      </c>
      <c r="CE54" s="115"/>
      <c r="CG54" s="116">
        <f t="shared" si="27"/>
        <v>8.3000000000000007</v>
      </c>
      <c r="CH54" s="113">
        <v>0</v>
      </c>
      <c r="CI54" s="113">
        <v>41.5</v>
      </c>
      <c r="CJ54" s="113">
        <v>0</v>
      </c>
      <c r="CK54" s="113">
        <v>0</v>
      </c>
      <c r="CL54" s="113">
        <v>0</v>
      </c>
      <c r="CO54" s="116">
        <f t="shared" si="28"/>
        <v>6.5</v>
      </c>
      <c r="CP54" s="113">
        <v>0</v>
      </c>
      <c r="CQ54" s="113">
        <v>32.5</v>
      </c>
      <c r="CR54" s="113">
        <v>0</v>
      </c>
      <c r="CS54" s="113">
        <v>0</v>
      </c>
      <c r="CT54" s="113">
        <v>0</v>
      </c>
      <c r="CW54" s="116">
        <f t="shared" si="29"/>
        <v>6.3</v>
      </c>
      <c r="CX54" s="113">
        <v>0</v>
      </c>
      <c r="CY54" s="113">
        <v>31.5</v>
      </c>
      <c r="CZ54" s="113">
        <v>0</v>
      </c>
      <c r="DA54" s="113">
        <v>0</v>
      </c>
      <c r="DB54" s="113">
        <v>0</v>
      </c>
      <c r="DE54" s="116">
        <f t="shared" si="30"/>
        <v>4.2</v>
      </c>
      <c r="DF54" s="113">
        <v>0</v>
      </c>
      <c r="DG54" s="113">
        <v>21</v>
      </c>
      <c r="DH54" s="113">
        <v>0</v>
      </c>
      <c r="DI54" s="113">
        <v>0</v>
      </c>
      <c r="DJ54" s="113">
        <v>0</v>
      </c>
      <c r="DM54" s="116">
        <f t="shared" si="31"/>
        <v>6</v>
      </c>
      <c r="DN54" s="113">
        <v>0</v>
      </c>
      <c r="DO54" s="113">
        <v>30</v>
      </c>
      <c r="DP54" s="113">
        <v>0</v>
      </c>
      <c r="DQ54" s="113">
        <v>0</v>
      </c>
      <c r="DR54" s="113">
        <v>0</v>
      </c>
    </row>
    <row r="55" spans="4:122">
      <c r="D55" s="113" t="s">
        <v>234</v>
      </c>
      <c r="E55" s="115">
        <f t="shared" si="32"/>
        <v>54</v>
      </c>
      <c r="F55" s="116">
        <f t="shared" si="0"/>
        <v>4.3</v>
      </c>
      <c r="G55" s="116">
        <f t="shared" si="1"/>
        <v>4.3</v>
      </c>
      <c r="H55" s="116" t="str">
        <f t="shared" si="1"/>
        <v/>
      </c>
      <c r="I55" s="116" t="str">
        <f t="shared" si="1"/>
        <v/>
      </c>
      <c r="J55" s="116" t="str">
        <f t="shared" si="1"/>
        <v/>
      </c>
      <c r="K55" s="116" t="str">
        <f t="shared" si="1"/>
        <v/>
      </c>
      <c r="L55" s="116" t="str">
        <f t="shared" si="1"/>
        <v/>
      </c>
      <c r="M55" s="116" t="str">
        <f t="shared" si="1"/>
        <v/>
      </c>
      <c r="N55" s="116" t="str">
        <f t="shared" si="2"/>
        <v/>
      </c>
      <c r="O55" s="116">
        <f t="shared" si="3"/>
        <v>1</v>
      </c>
      <c r="P55" s="116" t="str">
        <f t="shared" si="4"/>
        <v/>
      </c>
      <c r="Q55" s="116" t="str">
        <f t="shared" si="5"/>
        <v/>
      </c>
      <c r="R55" s="116" t="str">
        <f t="shared" si="6"/>
        <v/>
      </c>
      <c r="S55" s="116" t="str">
        <f t="shared" si="7"/>
        <v/>
      </c>
      <c r="T55" s="116" t="str">
        <f t="shared" si="8"/>
        <v/>
      </c>
      <c r="U55" s="116">
        <f t="shared" si="9"/>
        <v>1</v>
      </c>
      <c r="V55" s="113">
        <f t="shared" si="10"/>
        <v>0</v>
      </c>
      <c r="Y55" s="116">
        <f t="shared" si="33"/>
        <v>0.33622366872616061</v>
      </c>
      <c r="Z55" s="122">
        <f t="shared" si="34"/>
        <v>67.244733745232125</v>
      </c>
      <c r="AA55" s="113">
        <f t="shared" si="11"/>
        <v>2.2999999999999998</v>
      </c>
      <c r="AB55" s="113">
        <f>AA55*飽差!I55</f>
        <v>1.055266254767868</v>
      </c>
      <c r="AG55" s="116">
        <f t="shared" si="12"/>
        <v>4.4000000000000004</v>
      </c>
      <c r="AH55" s="116">
        <f t="shared" si="13"/>
        <v>3.7</v>
      </c>
      <c r="AI55" s="116">
        <f t="shared" si="14"/>
        <v>4.2</v>
      </c>
      <c r="AJ55" s="116">
        <f t="shared" si="15"/>
        <v>3.3</v>
      </c>
      <c r="AK55" s="116">
        <f t="shared" si="16"/>
        <v>3.2</v>
      </c>
      <c r="AL55" s="116">
        <f t="shared" si="17"/>
        <v>3</v>
      </c>
      <c r="AM55" s="116">
        <f t="shared" si="18"/>
        <v>4.3</v>
      </c>
      <c r="AN55" s="116">
        <f t="shared" si="19"/>
        <v>5.2</v>
      </c>
      <c r="AO55" s="116">
        <f t="shared" si="20"/>
        <v>3.4</v>
      </c>
      <c r="AP55" s="116">
        <f t="shared" si="21"/>
        <v>3.4</v>
      </c>
      <c r="AS55" s="116">
        <f t="shared" si="22"/>
        <v>4.4000000000000004</v>
      </c>
      <c r="AT55" s="113">
        <v>0</v>
      </c>
      <c r="AU55" s="113">
        <v>22</v>
      </c>
      <c r="AV55" s="113">
        <v>0</v>
      </c>
      <c r="AW55" s="113">
        <v>0</v>
      </c>
      <c r="AX55" s="113">
        <v>0</v>
      </c>
      <c r="AY55" s="115"/>
      <c r="BA55" s="116">
        <f t="shared" si="23"/>
        <v>3.7</v>
      </c>
      <c r="BB55" s="113">
        <v>0</v>
      </c>
      <c r="BC55" s="113">
        <v>18.5</v>
      </c>
      <c r="BD55" s="113">
        <v>0</v>
      </c>
      <c r="BE55" s="113">
        <v>0</v>
      </c>
      <c r="BF55" s="113">
        <v>0</v>
      </c>
      <c r="BG55" s="115"/>
      <c r="BI55" s="116">
        <f t="shared" si="24"/>
        <v>4.2</v>
      </c>
      <c r="BJ55" s="113">
        <v>0</v>
      </c>
      <c r="BK55" s="113">
        <v>21</v>
      </c>
      <c r="BL55" s="113">
        <v>0</v>
      </c>
      <c r="BM55" s="113">
        <v>0</v>
      </c>
      <c r="BN55" s="113">
        <v>0</v>
      </c>
      <c r="BO55" s="115"/>
      <c r="BQ55" s="116">
        <f t="shared" si="25"/>
        <v>3.3</v>
      </c>
      <c r="BR55" s="113">
        <v>0</v>
      </c>
      <c r="BS55" s="113">
        <v>16.5</v>
      </c>
      <c r="BT55" s="113">
        <v>0</v>
      </c>
      <c r="BU55" s="113">
        <v>0</v>
      </c>
      <c r="BV55" s="113">
        <v>0</v>
      </c>
      <c r="BW55" s="115"/>
      <c r="BY55" s="116">
        <f t="shared" si="26"/>
        <v>3.2</v>
      </c>
      <c r="BZ55" s="113">
        <v>0</v>
      </c>
      <c r="CA55" s="113">
        <v>15.5</v>
      </c>
      <c r="CB55" s="113">
        <v>0</v>
      </c>
      <c r="CC55" s="113">
        <v>0</v>
      </c>
      <c r="CD55" s="113">
        <v>0.5</v>
      </c>
      <c r="CE55" s="115"/>
      <c r="CG55" s="116">
        <f t="shared" si="27"/>
        <v>3</v>
      </c>
      <c r="CH55" s="113">
        <v>0</v>
      </c>
      <c r="CI55" s="113">
        <v>15</v>
      </c>
      <c r="CJ55" s="113">
        <v>0</v>
      </c>
      <c r="CK55" s="113">
        <v>0</v>
      </c>
      <c r="CL55" s="113">
        <v>0</v>
      </c>
      <c r="CO55" s="116">
        <f t="shared" si="28"/>
        <v>4.3</v>
      </c>
      <c r="CP55" s="113">
        <v>0</v>
      </c>
      <c r="CQ55" s="113">
        <v>21.5</v>
      </c>
      <c r="CR55" s="113">
        <v>0</v>
      </c>
      <c r="CS55" s="113">
        <v>0</v>
      </c>
      <c r="CT55" s="113">
        <v>0</v>
      </c>
      <c r="CW55" s="116">
        <f t="shared" si="29"/>
        <v>5.2</v>
      </c>
      <c r="CX55" s="113">
        <v>0</v>
      </c>
      <c r="CY55" s="113">
        <v>26</v>
      </c>
      <c r="CZ55" s="113">
        <v>0</v>
      </c>
      <c r="DA55" s="113">
        <v>0</v>
      </c>
      <c r="DB55" s="113">
        <v>0</v>
      </c>
      <c r="DE55" s="116">
        <f t="shared" si="30"/>
        <v>3.4</v>
      </c>
      <c r="DF55" s="113">
        <v>0</v>
      </c>
      <c r="DG55" s="113">
        <v>17</v>
      </c>
      <c r="DH55" s="113">
        <v>0</v>
      </c>
      <c r="DI55" s="113">
        <v>0</v>
      </c>
      <c r="DJ55" s="113">
        <v>0</v>
      </c>
      <c r="DM55" s="116">
        <f t="shared" si="31"/>
        <v>3.4</v>
      </c>
      <c r="DN55" s="113">
        <v>0</v>
      </c>
      <c r="DO55" s="113">
        <v>17</v>
      </c>
      <c r="DP55" s="113">
        <v>0</v>
      </c>
      <c r="DQ55" s="113">
        <v>0</v>
      </c>
      <c r="DR55" s="113">
        <v>0</v>
      </c>
    </row>
    <row r="56" spans="4:122">
      <c r="D56" s="113" t="s">
        <v>234</v>
      </c>
      <c r="E56" s="115">
        <f t="shared" si="32"/>
        <v>55</v>
      </c>
      <c r="F56" s="116">
        <f t="shared" si="0"/>
        <v>0.5</v>
      </c>
      <c r="G56" s="116">
        <f t="shared" si="1"/>
        <v>0.5</v>
      </c>
      <c r="H56" s="116" t="str">
        <f t="shared" si="1"/>
        <v/>
      </c>
      <c r="I56" s="116" t="str">
        <f t="shared" si="1"/>
        <v/>
      </c>
      <c r="J56" s="116" t="str">
        <f t="shared" si="1"/>
        <v/>
      </c>
      <c r="K56" s="116" t="str">
        <f t="shared" si="1"/>
        <v/>
      </c>
      <c r="L56" s="116" t="str">
        <f t="shared" si="1"/>
        <v/>
      </c>
      <c r="M56" s="116" t="str">
        <f t="shared" si="1"/>
        <v/>
      </c>
      <c r="N56" s="116" t="str">
        <f t="shared" si="2"/>
        <v/>
      </c>
      <c r="O56" s="116">
        <f t="shared" si="3"/>
        <v>1</v>
      </c>
      <c r="P56" s="116" t="str">
        <f t="shared" si="4"/>
        <v/>
      </c>
      <c r="Q56" s="116" t="str">
        <f t="shared" si="5"/>
        <v/>
      </c>
      <c r="R56" s="116" t="str">
        <f t="shared" si="6"/>
        <v/>
      </c>
      <c r="S56" s="116" t="str">
        <f t="shared" si="7"/>
        <v/>
      </c>
      <c r="T56" s="116" t="str">
        <f t="shared" si="8"/>
        <v/>
      </c>
      <c r="U56" s="116">
        <f t="shared" si="9"/>
        <v>1</v>
      </c>
      <c r="V56" s="113">
        <f t="shared" si="10"/>
        <v>0</v>
      </c>
      <c r="Y56" s="116">
        <f t="shared" si="33"/>
        <v>0.32</v>
      </c>
      <c r="Z56" s="122">
        <f t="shared" si="34"/>
        <v>64</v>
      </c>
      <c r="AA56" s="113">
        <f t="shared" si="11"/>
        <v>2.2999999999999998</v>
      </c>
      <c r="AB56" s="113">
        <f>AA56*飽差!I56</f>
        <v>1.0082929399962981</v>
      </c>
      <c r="AG56" s="116">
        <f t="shared" si="12"/>
        <v>0.5</v>
      </c>
      <c r="AH56" s="116">
        <f t="shared" si="13"/>
        <v>0.4</v>
      </c>
      <c r="AI56" s="116">
        <f t="shared" si="14"/>
        <v>0.5</v>
      </c>
      <c r="AJ56" s="116">
        <f t="shared" si="15"/>
        <v>0.5</v>
      </c>
      <c r="AK56" s="116">
        <f t="shared" si="16"/>
        <v>0.6</v>
      </c>
      <c r="AL56" s="116">
        <f t="shared" si="17"/>
        <v>0.4</v>
      </c>
      <c r="AM56" s="116">
        <f t="shared" si="18"/>
        <v>0.5</v>
      </c>
      <c r="AN56" s="116">
        <f t="shared" si="19"/>
        <v>0.3</v>
      </c>
      <c r="AO56" s="116">
        <f t="shared" si="20"/>
        <v>0.2</v>
      </c>
      <c r="AP56" s="116">
        <f t="shared" si="21"/>
        <v>0.4</v>
      </c>
      <c r="AS56" s="116">
        <f t="shared" si="22"/>
        <v>0.5</v>
      </c>
      <c r="AT56" s="113">
        <v>0</v>
      </c>
      <c r="AU56" s="113">
        <v>0</v>
      </c>
      <c r="AV56" s="113">
        <v>2</v>
      </c>
      <c r="AW56" s="113">
        <v>0</v>
      </c>
      <c r="AX56" s="113">
        <v>0.5</v>
      </c>
      <c r="AY56" s="115"/>
      <c r="BA56" s="116">
        <f t="shared" si="23"/>
        <v>0.4</v>
      </c>
      <c r="BB56" s="113">
        <v>0</v>
      </c>
      <c r="BC56" s="113">
        <v>0</v>
      </c>
      <c r="BD56" s="113">
        <v>2</v>
      </c>
      <c r="BE56" s="113">
        <v>0</v>
      </c>
      <c r="BF56" s="113">
        <v>0</v>
      </c>
      <c r="BG56" s="115"/>
      <c r="BI56" s="116">
        <f t="shared" si="24"/>
        <v>0.5</v>
      </c>
      <c r="BJ56" s="113">
        <v>0</v>
      </c>
      <c r="BK56" s="113">
        <v>0</v>
      </c>
      <c r="BL56" s="113">
        <v>2.5</v>
      </c>
      <c r="BM56" s="113">
        <v>0</v>
      </c>
      <c r="BN56" s="113">
        <v>0</v>
      </c>
      <c r="BO56" s="115"/>
      <c r="BQ56" s="116">
        <f t="shared" si="25"/>
        <v>0.5</v>
      </c>
      <c r="BR56" s="113">
        <v>0</v>
      </c>
      <c r="BS56" s="113">
        <v>0</v>
      </c>
      <c r="BT56" s="113">
        <v>2.5</v>
      </c>
      <c r="BU56" s="113">
        <v>0</v>
      </c>
      <c r="BV56" s="113">
        <v>0</v>
      </c>
      <c r="BW56" s="115"/>
      <c r="BY56" s="116">
        <f t="shared" si="26"/>
        <v>0.6</v>
      </c>
      <c r="BZ56" s="113">
        <v>0</v>
      </c>
      <c r="CA56" s="113">
        <v>0</v>
      </c>
      <c r="CB56" s="113">
        <v>3</v>
      </c>
      <c r="CC56" s="113">
        <v>0</v>
      </c>
      <c r="CD56" s="113">
        <v>0</v>
      </c>
      <c r="CE56" s="115"/>
      <c r="CG56" s="116">
        <f t="shared" si="27"/>
        <v>0.4</v>
      </c>
      <c r="CH56" s="113">
        <v>0</v>
      </c>
      <c r="CI56" s="113">
        <v>0.5</v>
      </c>
      <c r="CJ56" s="113">
        <v>1.5</v>
      </c>
      <c r="CK56" s="113">
        <v>0</v>
      </c>
      <c r="CL56" s="113">
        <v>0</v>
      </c>
      <c r="CO56" s="116">
        <f t="shared" si="28"/>
        <v>0.5</v>
      </c>
      <c r="CP56" s="113">
        <v>0</v>
      </c>
      <c r="CQ56" s="113">
        <v>0.5</v>
      </c>
      <c r="CR56" s="113">
        <v>2</v>
      </c>
      <c r="CS56" s="113">
        <v>0</v>
      </c>
      <c r="CT56" s="113">
        <v>0</v>
      </c>
      <c r="CW56" s="116">
        <f t="shared" si="29"/>
        <v>0.3</v>
      </c>
      <c r="CX56" s="113">
        <v>0</v>
      </c>
      <c r="CY56" s="113">
        <v>0</v>
      </c>
      <c r="CZ56" s="113">
        <v>1.5</v>
      </c>
      <c r="DA56" s="113">
        <v>0</v>
      </c>
      <c r="DB56" s="113">
        <v>0</v>
      </c>
      <c r="DE56" s="116">
        <f t="shared" si="30"/>
        <v>0.2</v>
      </c>
      <c r="DF56" s="113">
        <v>0</v>
      </c>
      <c r="DG56" s="113">
        <v>0</v>
      </c>
      <c r="DH56" s="113">
        <v>1</v>
      </c>
      <c r="DI56" s="113">
        <v>0</v>
      </c>
      <c r="DJ56" s="113">
        <v>0</v>
      </c>
      <c r="DM56" s="116">
        <f t="shared" si="31"/>
        <v>0.4</v>
      </c>
      <c r="DN56" s="113">
        <v>0</v>
      </c>
      <c r="DO56" s="113">
        <v>0.5</v>
      </c>
      <c r="DP56" s="113">
        <v>1.5</v>
      </c>
      <c r="DQ56" s="113">
        <v>0</v>
      </c>
      <c r="DR56" s="113">
        <v>0</v>
      </c>
    </row>
    <row r="57" spans="4:122">
      <c r="D57" s="113" t="s">
        <v>234</v>
      </c>
      <c r="E57" s="115">
        <f t="shared" si="32"/>
        <v>56</v>
      </c>
      <c r="F57" s="116">
        <f t="shared" si="0"/>
        <v>3.1</v>
      </c>
      <c r="G57" s="116">
        <f t="shared" si="1"/>
        <v>3.1</v>
      </c>
      <c r="H57" s="116" t="str">
        <f t="shared" si="1"/>
        <v/>
      </c>
      <c r="I57" s="116" t="str">
        <f t="shared" si="1"/>
        <v/>
      </c>
      <c r="J57" s="116" t="str">
        <f t="shared" si="1"/>
        <v/>
      </c>
      <c r="K57" s="116" t="str">
        <f t="shared" si="1"/>
        <v/>
      </c>
      <c r="L57" s="116" t="str">
        <f t="shared" si="1"/>
        <v/>
      </c>
      <c r="M57" s="116" t="str">
        <f t="shared" si="1"/>
        <v/>
      </c>
      <c r="N57" s="116" t="str">
        <f t="shared" si="2"/>
        <v/>
      </c>
      <c r="O57" s="116">
        <f t="shared" si="3"/>
        <v>1</v>
      </c>
      <c r="P57" s="116" t="str">
        <f t="shared" si="4"/>
        <v/>
      </c>
      <c r="Q57" s="116" t="str">
        <f t="shared" si="5"/>
        <v/>
      </c>
      <c r="R57" s="116" t="str">
        <f t="shared" si="6"/>
        <v/>
      </c>
      <c r="S57" s="116" t="str">
        <f t="shared" si="7"/>
        <v/>
      </c>
      <c r="T57" s="116" t="str">
        <f t="shared" si="8"/>
        <v/>
      </c>
      <c r="U57" s="116">
        <f t="shared" si="9"/>
        <v>1</v>
      </c>
      <c r="V57" s="113">
        <f t="shared" si="10"/>
        <v>0</v>
      </c>
      <c r="Y57" s="116">
        <f t="shared" si="33"/>
        <v>0.32924228646303094</v>
      </c>
      <c r="Z57" s="122">
        <f t="shared" si="34"/>
        <v>65.848457292606184</v>
      </c>
      <c r="AA57" s="113">
        <f t="shared" si="11"/>
        <v>2.2999999999999998</v>
      </c>
      <c r="AB57" s="113">
        <f>AA57*飽差!I57</f>
        <v>1.2515427073938039</v>
      </c>
      <c r="AG57" s="116">
        <f t="shared" si="12"/>
        <v>2.7</v>
      </c>
      <c r="AH57" s="116">
        <f t="shared" si="13"/>
        <v>4.8</v>
      </c>
      <c r="AI57" s="116">
        <f t="shared" si="14"/>
        <v>3.9</v>
      </c>
      <c r="AJ57" s="116">
        <f t="shared" si="15"/>
        <v>4.5999999999999996</v>
      </c>
      <c r="AK57" s="116">
        <f t="shared" si="16"/>
        <v>3.5</v>
      </c>
      <c r="AL57" s="116">
        <f t="shared" si="17"/>
        <v>2.8</v>
      </c>
      <c r="AM57" s="116">
        <f t="shared" si="18"/>
        <v>3.1</v>
      </c>
      <c r="AN57" s="116">
        <f t="shared" si="19"/>
        <v>1.5</v>
      </c>
      <c r="AO57" s="116">
        <f t="shared" si="20"/>
        <v>0.9</v>
      </c>
      <c r="AP57" s="116">
        <f t="shared" si="21"/>
        <v>1.6</v>
      </c>
      <c r="AS57" s="116">
        <f t="shared" si="22"/>
        <v>2.7</v>
      </c>
      <c r="AT57" s="113">
        <v>0</v>
      </c>
      <c r="AU57" s="113">
        <v>12.5</v>
      </c>
      <c r="AV57" s="113">
        <v>1</v>
      </c>
      <c r="AW57" s="113">
        <v>0</v>
      </c>
      <c r="AX57" s="113">
        <v>0</v>
      </c>
      <c r="AY57" s="115"/>
      <c r="BA57" s="116">
        <f t="shared" si="23"/>
        <v>4.8</v>
      </c>
      <c r="BB57" s="113">
        <v>0</v>
      </c>
      <c r="BC57" s="113">
        <v>22</v>
      </c>
      <c r="BD57" s="113">
        <v>2</v>
      </c>
      <c r="BE57" s="113">
        <v>0</v>
      </c>
      <c r="BF57" s="113">
        <v>0</v>
      </c>
      <c r="BG57" s="115"/>
      <c r="BI57" s="116">
        <f t="shared" si="24"/>
        <v>3.9</v>
      </c>
      <c r="BJ57" s="113">
        <v>0</v>
      </c>
      <c r="BK57" s="113">
        <v>19.5</v>
      </c>
      <c r="BL57" s="113">
        <v>0</v>
      </c>
      <c r="BM57" s="113">
        <v>0</v>
      </c>
      <c r="BN57" s="113">
        <v>0</v>
      </c>
      <c r="BO57" s="115"/>
      <c r="BQ57" s="116">
        <f t="shared" si="25"/>
        <v>4.5999999999999996</v>
      </c>
      <c r="BR57" s="113">
        <v>0</v>
      </c>
      <c r="BS57" s="113">
        <v>23</v>
      </c>
      <c r="BT57" s="113">
        <v>0</v>
      </c>
      <c r="BU57" s="113">
        <v>0</v>
      </c>
      <c r="BV57" s="113">
        <v>0</v>
      </c>
      <c r="BW57" s="115"/>
      <c r="BY57" s="116">
        <f t="shared" si="26"/>
        <v>3.5</v>
      </c>
      <c r="BZ57" s="113">
        <v>0</v>
      </c>
      <c r="CA57" s="113">
        <v>17</v>
      </c>
      <c r="CB57" s="113">
        <v>0.5</v>
      </c>
      <c r="CC57" s="113">
        <v>0</v>
      </c>
      <c r="CD57" s="113">
        <v>0</v>
      </c>
      <c r="CE57" s="115"/>
      <c r="CG57" s="116">
        <f t="shared" si="27"/>
        <v>2.8</v>
      </c>
      <c r="CH57" s="113">
        <v>0</v>
      </c>
      <c r="CI57" s="113">
        <v>14</v>
      </c>
      <c r="CJ57" s="113">
        <v>0</v>
      </c>
      <c r="CK57" s="113">
        <v>0</v>
      </c>
      <c r="CL57" s="113">
        <v>0</v>
      </c>
      <c r="CO57" s="116">
        <f t="shared" si="28"/>
        <v>3.1</v>
      </c>
      <c r="CP57" s="113">
        <v>0</v>
      </c>
      <c r="CQ57" s="113">
        <v>15.5</v>
      </c>
      <c r="CR57" s="113">
        <v>0</v>
      </c>
      <c r="CS57" s="113">
        <v>0</v>
      </c>
      <c r="CT57" s="113">
        <v>0</v>
      </c>
      <c r="CW57" s="116">
        <f t="shared" si="29"/>
        <v>1.5</v>
      </c>
      <c r="CX57" s="113">
        <v>0</v>
      </c>
      <c r="CY57" s="113">
        <v>7.5</v>
      </c>
      <c r="CZ57" s="113">
        <v>0</v>
      </c>
      <c r="DA57" s="113">
        <v>0</v>
      </c>
      <c r="DB57" s="113">
        <v>0</v>
      </c>
      <c r="DE57" s="116">
        <f t="shared" si="30"/>
        <v>0.9</v>
      </c>
      <c r="DF57" s="113">
        <v>0</v>
      </c>
      <c r="DG57" s="113">
        <v>4.5</v>
      </c>
      <c r="DH57" s="113">
        <v>0</v>
      </c>
      <c r="DI57" s="113">
        <v>0</v>
      </c>
      <c r="DJ57" s="113">
        <v>0</v>
      </c>
      <c r="DM57" s="116">
        <f t="shared" si="31"/>
        <v>1.6</v>
      </c>
      <c r="DN57" s="113">
        <v>0</v>
      </c>
      <c r="DO57" s="113">
        <v>8</v>
      </c>
      <c r="DP57" s="113">
        <v>0</v>
      </c>
      <c r="DQ57" s="113">
        <v>0</v>
      </c>
      <c r="DR57" s="113">
        <v>0</v>
      </c>
    </row>
    <row r="58" spans="4:122">
      <c r="D58" s="113" t="s">
        <v>234</v>
      </c>
      <c r="E58" s="115">
        <f t="shared" si="32"/>
        <v>57</v>
      </c>
      <c r="F58" s="116">
        <f t="shared" si="0"/>
        <v>0.9</v>
      </c>
      <c r="G58" s="116">
        <f t="shared" si="1"/>
        <v>0.9</v>
      </c>
      <c r="H58" s="116" t="str">
        <f t="shared" si="1"/>
        <v/>
      </c>
      <c r="I58" s="116" t="str">
        <f t="shared" si="1"/>
        <v/>
      </c>
      <c r="J58" s="116" t="str">
        <f t="shared" si="1"/>
        <v/>
      </c>
      <c r="K58" s="116" t="str">
        <f t="shared" si="1"/>
        <v/>
      </c>
      <c r="L58" s="116" t="str">
        <f t="shared" si="1"/>
        <v/>
      </c>
      <c r="M58" s="116" t="str">
        <f t="shared" si="1"/>
        <v/>
      </c>
      <c r="N58" s="116" t="str">
        <f t="shared" si="2"/>
        <v/>
      </c>
      <c r="O58" s="116">
        <f t="shared" si="3"/>
        <v>1</v>
      </c>
      <c r="P58" s="116" t="str">
        <f t="shared" si="4"/>
        <v/>
      </c>
      <c r="Q58" s="116" t="str">
        <f t="shared" si="5"/>
        <v/>
      </c>
      <c r="R58" s="116" t="str">
        <f t="shared" si="6"/>
        <v/>
      </c>
      <c r="S58" s="116" t="str">
        <f t="shared" si="7"/>
        <v/>
      </c>
      <c r="T58" s="116" t="str">
        <f t="shared" si="8"/>
        <v/>
      </c>
      <c r="U58" s="116">
        <f t="shared" si="9"/>
        <v>1</v>
      </c>
      <c r="V58" s="113">
        <f t="shared" si="10"/>
        <v>0</v>
      </c>
      <c r="Y58" s="116">
        <f t="shared" si="33"/>
        <v>0.32</v>
      </c>
      <c r="Z58" s="122">
        <f t="shared" si="34"/>
        <v>64</v>
      </c>
      <c r="AA58" s="113">
        <f t="shared" si="11"/>
        <v>2.2999999999999998</v>
      </c>
      <c r="AB58" s="113">
        <f>AA58*飽差!I58</f>
        <v>1.888808751209083</v>
      </c>
      <c r="AG58" s="116">
        <f t="shared" si="12"/>
        <v>0.4</v>
      </c>
      <c r="AH58" s="116">
        <f t="shared" si="13"/>
        <v>0.1</v>
      </c>
      <c r="AI58" s="116">
        <f t="shared" si="14"/>
        <v>0.2</v>
      </c>
      <c r="AJ58" s="116">
        <f t="shared" si="15"/>
        <v>0.7</v>
      </c>
      <c r="AK58" s="116">
        <f t="shared" si="16"/>
        <v>0.2</v>
      </c>
      <c r="AL58" s="116">
        <f t="shared" si="17"/>
        <v>0</v>
      </c>
      <c r="AM58" s="116">
        <f t="shared" si="18"/>
        <v>0.9</v>
      </c>
      <c r="AN58" s="116">
        <f t="shared" si="19"/>
        <v>0.7</v>
      </c>
      <c r="AO58" s="116">
        <f t="shared" si="20"/>
        <v>0.7</v>
      </c>
      <c r="AP58" s="116">
        <f t="shared" si="21"/>
        <v>0.2</v>
      </c>
      <c r="AS58" s="116">
        <f t="shared" si="22"/>
        <v>0.4</v>
      </c>
      <c r="AT58" s="113">
        <v>0</v>
      </c>
      <c r="AU58" s="113">
        <v>1</v>
      </c>
      <c r="AV58" s="113">
        <v>0</v>
      </c>
      <c r="AW58" s="113">
        <v>0</v>
      </c>
      <c r="AX58" s="113">
        <v>1</v>
      </c>
      <c r="AY58" s="115"/>
      <c r="BA58" s="116">
        <f t="shared" si="23"/>
        <v>0.1</v>
      </c>
      <c r="BB58" s="113">
        <v>0</v>
      </c>
      <c r="BC58" s="113">
        <v>0</v>
      </c>
      <c r="BD58" s="113">
        <v>0</v>
      </c>
      <c r="BE58" s="113">
        <v>0</v>
      </c>
      <c r="BF58" s="113">
        <v>0.5</v>
      </c>
      <c r="BG58" s="115"/>
      <c r="BI58" s="116">
        <f t="shared" si="24"/>
        <v>0.2</v>
      </c>
      <c r="BJ58" s="113">
        <v>0</v>
      </c>
      <c r="BK58" s="113">
        <v>0</v>
      </c>
      <c r="BL58" s="113">
        <v>0</v>
      </c>
      <c r="BM58" s="113">
        <v>0</v>
      </c>
      <c r="BN58" s="113">
        <v>1</v>
      </c>
      <c r="BO58" s="115"/>
      <c r="BQ58" s="116">
        <f t="shared" si="25"/>
        <v>0.7</v>
      </c>
      <c r="BR58" s="113">
        <v>0</v>
      </c>
      <c r="BS58" s="113">
        <v>0.5</v>
      </c>
      <c r="BT58" s="113">
        <v>0</v>
      </c>
      <c r="BU58" s="113">
        <v>0</v>
      </c>
      <c r="BV58" s="113">
        <v>3</v>
      </c>
      <c r="BW58" s="115"/>
      <c r="BY58" s="116">
        <f t="shared" si="26"/>
        <v>0.2</v>
      </c>
      <c r="BZ58" s="113">
        <v>0</v>
      </c>
      <c r="CA58" s="113">
        <v>1</v>
      </c>
      <c r="CB58" s="113">
        <v>0</v>
      </c>
      <c r="CC58" s="113">
        <v>0</v>
      </c>
      <c r="CD58" s="113">
        <v>0</v>
      </c>
      <c r="CE58" s="115"/>
      <c r="CG58" s="116">
        <f t="shared" si="27"/>
        <v>0</v>
      </c>
      <c r="CH58" s="113">
        <v>0</v>
      </c>
      <c r="CI58" s="113">
        <v>0</v>
      </c>
      <c r="CJ58" s="113">
        <v>0</v>
      </c>
      <c r="CK58" s="113">
        <v>0</v>
      </c>
      <c r="CL58" s="113">
        <v>0</v>
      </c>
      <c r="CO58" s="116">
        <f t="shared" si="28"/>
        <v>0.9</v>
      </c>
      <c r="CP58" s="113">
        <v>0</v>
      </c>
      <c r="CQ58" s="113">
        <v>0</v>
      </c>
      <c r="CR58" s="113">
        <v>0</v>
      </c>
      <c r="CS58" s="113">
        <v>0</v>
      </c>
      <c r="CT58" s="113">
        <v>4.5</v>
      </c>
      <c r="CW58" s="116">
        <f t="shared" si="29"/>
        <v>0.7</v>
      </c>
      <c r="CX58" s="113">
        <v>0</v>
      </c>
      <c r="CY58" s="113">
        <v>0</v>
      </c>
      <c r="CZ58" s="113">
        <v>0</v>
      </c>
      <c r="DA58" s="113">
        <v>0</v>
      </c>
      <c r="DB58" s="113">
        <v>3.5</v>
      </c>
      <c r="DE58" s="116">
        <f t="shared" si="30"/>
        <v>0.7</v>
      </c>
      <c r="DF58" s="113">
        <v>0</v>
      </c>
      <c r="DG58" s="113">
        <v>0</v>
      </c>
      <c r="DH58" s="113">
        <v>0</v>
      </c>
      <c r="DI58" s="113">
        <v>0</v>
      </c>
      <c r="DJ58" s="113">
        <v>3.5</v>
      </c>
      <c r="DM58" s="116">
        <f t="shared" si="31"/>
        <v>0.2</v>
      </c>
      <c r="DN58" s="113">
        <v>0</v>
      </c>
      <c r="DO58" s="113">
        <v>0</v>
      </c>
      <c r="DP58" s="113">
        <v>0</v>
      </c>
      <c r="DQ58" s="113">
        <v>0</v>
      </c>
      <c r="DR58" s="113">
        <v>1</v>
      </c>
    </row>
    <row r="59" spans="4:122">
      <c r="D59" s="113" t="s">
        <v>234</v>
      </c>
      <c r="E59" s="115">
        <f t="shared" si="32"/>
        <v>58</v>
      </c>
      <c r="F59" s="116">
        <f t="shared" si="0"/>
        <v>0</v>
      </c>
      <c r="G59" s="116" t="str">
        <f t="shared" si="1"/>
        <v/>
      </c>
      <c r="H59" s="116" t="str">
        <f t="shared" si="1"/>
        <v/>
      </c>
      <c r="I59" s="116" t="str">
        <f t="shared" si="1"/>
        <v/>
      </c>
      <c r="J59" s="116" t="str">
        <f t="shared" si="1"/>
        <v/>
      </c>
      <c r="K59" s="116" t="str">
        <f t="shared" si="1"/>
        <v/>
      </c>
      <c r="L59" s="116" t="str">
        <f t="shared" si="1"/>
        <v/>
      </c>
      <c r="M59" s="116" t="str">
        <f t="shared" si="1"/>
        <v/>
      </c>
      <c r="N59" s="116">
        <f t="shared" si="2"/>
        <v>0</v>
      </c>
      <c r="O59" s="116" t="str">
        <f t="shared" si="3"/>
        <v/>
      </c>
      <c r="P59" s="116" t="str">
        <f t="shared" si="4"/>
        <v/>
      </c>
      <c r="Q59" s="116" t="str">
        <f t="shared" si="5"/>
        <v/>
      </c>
      <c r="R59" s="116" t="str">
        <f t="shared" si="6"/>
        <v/>
      </c>
      <c r="S59" s="116" t="str">
        <f t="shared" si="7"/>
        <v/>
      </c>
      <c r="T59" s="116" t="str">
        <f t="shared" si="8"/>
        <v/>
      </c>
      <c r="U59" s="116">
        <f t="shared" si="9"/>
        <v>0</v>
      </c>
      <c r="V59" s="113">
        <f t="shared" si="10"/>
        <v>0</v>
      </c>
      <c r="Y59" s="116">
        <f t="shared" si="33"/>
        <v>0.3085</v>
      </c>
      <c r="Z59" s="122">
        <f t="shared" si="34"/>
        <v>61.7</v>
      </c>
      <c r="AA59" s="113">
        <f t="shared" si="11"/>
        <v>2.2999999999999998</v>
      </c>
      <c r="AB59" s="113">
        <f>AA59*飽差!I59</f>
        <v>2.2999999999999998</v>
      </c>
      <c r="AG59" s="116">
        <f t="shared" si="12"/>
        <v>0</v>
      </c>
      <c r="AH59" s="116">
        <f t="shared" si="13"/>
        <v>0</v>
      </c>
      <c r="AI59" s="116">
        <f t="shared" si="14"/>
        <v>0</v>
      </c>
      <c r="AJ59" s="116">
        <f t="shared" si="15"/>
        <v>0</v>
      </c>
      <c r="AK59" s="116">
        <f t="shared" si="16"/>
        <v>0</v>
      </c>
      <c r="AL59" s="116">
        <f t="shared" si="17"/>
        <v>0</v>
      </c>
      <c r="AM59" s="116">
        <f t="shared" si="18"/>
        <v>0</v>
      </c>
      <c r="AN59" s="116">
        <f t="shared" si="19"/>
        <v>0</v>
      </c>
      <c r="AO59" s="116">
        <f t="shared" si="20"/>
        <v>0</v>
      </c>
      <c r="AP59" s="116">
        <f t="shared" si="21"/>
        <v>0</v>
      </c>
      <c r="AS59" s="116">
        <f t="shared" si="22"/>
        <v>0</v>
      </c>
      <c r="AT59" s="113">
        <v>0</v>
      </c>
      <c r="AU59" s="113">
        <v>0</v>
      </c>
      <c r="AV59" s="113">
        <v>0</v>
      </c>
      <c r="AW59" s="113">
        <v>0</v>
      </c>
      <c r="AX59" s="113">
        <v>0</v>
      </c>
      <c r="AY59" s="115"/>
      <c r="BA59" s="116">
        <f t="shared" si="23"/>
        <v>0</v>
      </c>
      <c r="BB59" s="113">
        <v>0</v>
      </c>
      <c r="BC59" s="113">
        <v>0</v>
      </c>
      <c r="BD59" s="113">
        <v>0</v>
      </c>
      <c r="BE59" s="113">
        <v>0</v>
      </c>
      <c r="BF59" s="113">
        <v>0</v>
      </c>
      <c r="BG59" s="115"/>
      <c r="BI59" s="116">
        <f t="shared" si="24"/>
        <v>0</v>
      </c>
      <c r="BJ59" s="113">
        <v>0</v>
      </c>
      <c r="BK59" s="113">
        <v>0</v>
      </c>
      <c r="BL59" s="113">
        <v>0</v>
      </c>
      <c r="BM59" s="113">
        <v>0</v>
      </c>
      <c r="BN59" s="113">
        <v>0</v>
      </c>
      <c r="BO59" s="115"/>
      <c r="BQ59" s="116">
        <f t="shared" si="25"/>
        <v>0</v>
      </c>
      <c r="BR59" s="113">
        <v>0</v>
      </c>
      <c r="BS59" s="113">
        <v>0</v>
      </c>
      <c r="BT59" s="113">
        <v>0</v>
      </c>
      <c r="BU59" s="113">
        <v>0</v>
      </c>
      <c r="BV59" s="113">
        <v>0</v>
      </c>
      <c r="BW59" s="115"/>
      <c r="BY59" s="116">
        <f t="shared" si="26"/>
        <v>0</v>
      </c>
      <c r="BZ59" s="113">
        <v>0</v>
      </c>
      <c r="CA59" s="113">
        <v>0</v>
      </c>
      <c r="CB59" s="113">
        <v>0</v>
      </c>
      <c r="CC59" s="113">
        <v>0</v>
      </c>
      <c r="CD59" s="113">
        <v>0</v>
      </c>
      <c r="CE59" s="115"/>
      <c r="CG59" s="116">
        <f t="shared" si="27"/>
        <v>0</v>
      </c>
      <c r="CH59" s="113">
        <v>0</v>
      </c>
      <c r="CI59" s="113">
        <v>0</v>
      </c>
      <c r="CJ59" s="113">
        <v>0</v>
      </c>
      <c r="CK59" s="113">
        <v>0</v>
      </c>
      <c r="CL59" s="113">
        <v>0</v>
      </c>
      <c r="CO59" s="116">
        <f t="shared" si="28"/>
        <v>0</v>
      </c>
      <c r="CP59" s="113">
        <v>0</v>
      </c>
      <c r="CQ59" s="113">
        <v>0</v>
      </c>
      <c r="CR59" s="113">
        <v>0</v>
      </c>
      <c r="CS59" s="113">
        <v>0</v>
      </c>
      <c r="CT59" s="113">
        <v>0</v>
      </c>
      <c r="CW59" s="116">
        <f t="shared" si="29"/>
        <v>0</v>
      </c>
      <c r="CX59" s="113">
        <v>0</v>
      </c>
      <c r="CY59" s="113">
        <v>0</v>
      </c>
      <c r="CZ59" s="113">
        <v>0</v>
      </c>
      <c r="DA59" s="113">
        <v>0</v>
      </c>
      <c r="DB59" s="113">
        <v>0</v>
      </c>
      <c r="DE59" s="116">
        <f t="shared" si="30"/>
        <v>0</v>
      </c>
      <c r="DF59" s="113">
        <v>0</v>
      </c>
      <c r="DG59" s="113">
        <v>0</v>
      </c>
      <c r="DH59" s="113">
        <v>0</v>
      </c>
      <c r="DI59" s="113">
        <v>0</v>
      </c>
      <c r="DJ59" s="113">
        <v>0</v>
      </c>
      <c r="DM59" s="116">
        <f t="shared" si="31"/>
        <v>0</v>
      </c>
      <c r="DN59" s="113">
        <v>0</v>
      </c>
      <c r="DO59" s="113">
        <v>0</v>
      </c>
      <c r="DP59" s="113">
        <v>0</v>
      </c>
      <c r="DQ59" s="113">
        <v>0</v>
      </c>
      <c r="DR59" s="113">
        <v>0</v>
      </c>
    </row>
    <row r="60" spans="4:122">
      <c r="D60" s="113" t="s">
        <v>234</v>
      </c>
      <c r="E60" s="115">
        <f t="shared" si="32"/>
        <v>59</v>
      </c>
      <c r="F60" s="116">
        <f t="shared" si="0"/>
        <v>0</v>
      </c>
      <c r="G60" s="116" t="str">
        <f t="shared" si="1"/>
        <v/>
      </c>
      <c r="H60" s="116" t="str">
        <f t="shared" si="1"/>
        <v/>
      </c>
      <c r="I60" s="116" t="str">
        <f t="shared" si="1"/>
        <v/>
      </c>
      <c r="J60" s="116" t="str">
        <f t="shared" si="1"/>
        <v/>
      </c>
      <c r="K60" s="116" t="str">
        <f t="shared" si="1"/>
        <v/>
      </c>
      <c r="L60" s="116" t="str">
        <f t="shared" si="1"/>
        <v/>
      </c>
      <c r="M60" s="116" t="str">
        <f t="shared" si="1"/>
        <v/>
      </c>
      <c r="N60" s="116">
        <f t="shared" si="2"/>
        <v>0</v>
      </c>
      <c r="O60" s="116" t="str">
        <f t="shared" si="3"/>
        <v/>
      </c>
      <c r="P60" s="116" t="str">
        <f t="shared" si="4"/>
        <v/>
      </c>
      <c r="Q60" s="116" t="str">
        <f t="shared" si="5"/>
        <v/>
      </c>
      <c r="R60" s="116" t="str">
        <f t="shared" si="6"/>
        <v/>
      </c>
      <c r="S60" s="116" t="str">
        <f t="shared" si="7"/>
        <v/>
      </c>
      <c r="T60" s="116" t="str">
        <f t="shared" si="8"/>
        <v/>
      </c>
      <c r="U60" s="116">
        <f t="shared" si="9"/>
        <v>0</v>
      </c>
      <c r="V60" s="113">
        <f t="shared" si="10"/>
        <v>0</v>
      </c>
      <c r="Y60" s="116">
        <f t="shared" si="33"/>
        <v>0.29908286329812961</v>
      </c>
      <c r="Z60" s="122">
        <f t="shared" si="34"/>
        <v>59.816572659625926</v>
      </c>
      <c r="AA60" s="113">
        <f t="shared" si="11"/>
        <v>2.2999999999999998</v>
      </c>
      <c r="AB60" s="113">
        <f>AA60*飽差!I60</f>
        <v>1.8834273403740749</v>
      </c>
      <c r="AG60" s="116">
        <f t="shared" si="12"/>
        <v>0</v>
      </c>
      <c r="AH60" s="116">
        <f t="shared" si="13"/>
        <v>0</v>
      </c>
      <c r="AI60" s="116">
        <f t="shared" si="14"/>
        <v>0</v>
      </c>
      <c r="AJ60" s="116">
        <f t="shared" si="15"/>
        <v>0</v>
      </c>
      <c r="AK60" s="116">
        <f t="shared" si="16"/>
        <v>0</v>
      </c>
      <c r="AL60" s="116">
        <f t="shared" si="17"/>
        <v>0</v>
      </c>
      <c r="AM60" s="116">
        <f t="shared" si="18"/>
        <v>0</v>
      </c>
      <c r="AN60" s="116">
        <f t="shared" si="19"/>
        <v>0</v>
      </c>
      <c r="AO60" s="116">
        <f t="shared" si="20"/>
        <v>0</v>
      </c>
      <c r="AP60" s="116">
        <f t="shared" si="21"/>
        <v>0</v>
      </c>
      <c r="AS60" s="116">
        <f t="shared" si="22"/>
        <v>0</v>
      </c>
      <c r="AT60" s="113">
        <v>0</v>
      </c>
      <c r="AU60" s="113">
        <v>0</v>
      </c>
      <c r="AV60" s="113">
        <v>0</v>
      </c>
      <c r="AW60" s="113">
        <v>0</v>
      </c>
      <c r="AX60" s="113">
        <v>0</v>
      </c>
      <c r="AY60" s="115"/>
      <c r="BA60" s="116">
        <f t="shared" si="23"/>
        <v>0</v>
      </c>
      <c r="BB60" s="113">
        <v>0</v>
      </c>
      <c r="BC60" s="113">
        <v>0</v>
      </c>
      <c r="BD60" s="113">
        <v>0</v>
      </c>
      <c r="BE60" s="113">
        <v>0</v>
      </c>
      <c r="BF60" s="113">
        <v>0</v>
      </c>
      <c r="BG60" s="115"/>
      <c r="BI60" s="116">
        <f t="shared" si="24"/>
        <v>0</v>
      </c>
      <c r="BJ60" s="113">
        <v>0</v>
      </c>
      <c r="BK60" s="113">
        <v>0</v>
      </c>
      <c r="BL60" s="113">
        <v>0</v>
      </c>
      <c r="BM60" s="113">
        <v>0</v>
      </c>
      <c r="BN60" s="113">
        <v>0</v>
      </c>
      <c r="BO60" s="115"/>
      <c r="BQ60" s="116">
        <f t="shared" si="25"/>
        <v>0</v>
      </c>
      <c r="BR60" s="113">
        <v>0</v>
      </c>
      <c r="BS60" s="113">
        <v>0</v>
      </c>
      <c r="BT60" s="113">
        <v>0</v>
      </c>
      <c r="BU60" s="113">
        <v>0</v>
      </c>
      <c r="BV60" s="113">
        <v>0</v>
      </c>
      <c r="BW60" s="115"/>
      <c r="BY60" s="116">
        <f t="shared" si="26"/>
        <v>0</v>
      </c>
      <c r="BZ60" s="113">
        <v>0</v>
      </c>
      <c r="CA60" s="113">
        <v>0</v>
      </c>
      <c r="CB60" s="113">
        <v>0</v>
      </c>
      <c r="CC60" s="113">
        <v>0</v>
      </c>
      <c r="CD60" s="113">
        <v>0</v>
      </c>
      <c r="CE60" s="115"/>
      <c r="CG60" s="116">
        <f t="shared" si="27"/>
        <v>0</v>
      </c>
      <c r="CH60" s="113">
        <v>0</v>
      </c>
      <c r="CI60" s="113">
        <v>0</v>
      </c>
      <c r="CJ60" s="113">
        <v>0</v>
      </c>
      <c r="CK60" s="113">
        <v>0</v>
      </c>
      <c r="CL60" s="113">
        <v>0</v>
      </c>
      <c r="CO60" s="116">
        <f t="shared" si="28"/>
        <v>0</v>
      </c>
      <c r="CP60" s="113">
        <v>0</v>
      </c>
      <c r="CQ60" s="113">
        <v>0</v>
      </c>
      <c r="CR60" s="113">
        <v>0</v>
      </c>
      <c r="CS60" s="113">
        <v>0</v>
      </c>
      <c r="CT60" s="113">
        <v>0</v>
      </c>
      <c r="CW60" s="116">
        <f t="shared" si="29"/>
        <v>0</v>
      </c>
      <c r="CX60" s="113">
        <v>0</v>
      </c>
      <c r="CY60" s="113">
        <v>0</v>
      </c>
      <c r="CZ60" s="113">
        <v>0</v>
      </c>
      <c r="DA60" s="113">
        <v>0</v>
      </c>
      <c r="DB60" s="113">
        <v>0</v>
      </c>
      <c r="DE60" s="116">
        <f t="shared" si="30"/>
        <v>0</v>
      </c>
      <c r="DF60" s="113">
        <v>0</v>
      </c>
      <c r="DG60" s="113">
        <v>0</v>
      </c>
      <c r="DH60" s="113">
        <v>0</v>
      </c>
      <c r="DI60" s="113">
        <v>0</v>
      </c>
      <c r="DJ60" s="113">
        <v>0</v>
      </c>
      <c r="DM60" s="116">
        <f t="shared" si="31"/>
        <v>0</v>
      </c>
      <c r="DN60" s="113">
        <v>0</v>
      </c>
      <c r="DO60" s="113">
        <v>0</v>
      </c>
      <c r="DP60" s="113">
        <v>0</v>
      </c>
      <c r="DQ60" s="113">
        <v>0</v>
      </c>
      <c r="DR60" s="113">
        <v>0</v>
      </c>
    </row>
    <row r="61" spans="4:122">
      <c r="D61" s="113" t="s">
        <v>33</v>
      </c>
      <c r="E61" s="115">
        <f t="shared" si="32"/>
        <v>60</v>
      </c>
      <c r="F61" s="116">
        <f t="shared" si="0"/>
        <v>3.1</v>
      </c>
      <c r="G61" s="116">
        <f t="shared" si="1"/>
        <v>3.1</v>
      </c>
      <c r="H61" s="116" t="str">
        <f t="shared" si="1"/>
        <v/>
      </c>
      <c r="I61" s="116" t="str">
        <f t="shared" si="1"/>
        <v/>
      </c>
      <c r="J61" s="116" t="str">
        <f t="shared" si="1"/>
        <v/>
      </c>
      <c r="K61" s="116" t="str">
        <f t="shared" si="1"/>
        <v/>
      </c>
      <c r="L61" s="116" t="str">
        <f t="shared" si="1"/>
        <v/>
      </c>
      <c r="M61" s="116" t="str">
        <f t="shared" si="1"/>
        <v/>
      </c>
      <c r="N61" s="116" t="str">
        <f t="shared" si="2"/>
        <v/>
      </c>
      <c r="O61" s="116">
        <f t="shared" si="3"/>
        <v>1</v>
      </c>
      <c r="P61" s="116" t="str">
        <f t="shared" si="4"/>
        <v/>
      </c>
      <c r="Q61" s="116" t="str">
        <f t="shared" si="5"/>
        <v/>
      </c>
      <c r="R61" s="116" t="str">
        <f t="shared" si="6"/>
        <v/>
      </c>
      <c r="S61" s="116" t="str">
        <f t="shared" si="7"/>
        <v/>
      </c>
      <c r="T61" s="116" t="str">
        <f t="shared" si="8"/>
        <v/>
      </c>
      <c r="U61" s="116">
        <f t="shared" si="9"/>
        <v>1</v>
      </c>
      <c r="V61" s="113">
        <f t="shared" si="10"/>
        <v>0</v>
      </c>
      <c r="Y61" s="116">
        <f t="shared" si="33"/>
        <v>0.30446870866579012</v>
      </c>
      <c r="Z61" s="122">
        <f t="shared" si="34"/>
        <v>60.893741733158024</v>
      </c>
      <c r="AA61" s="113">
        <f t="shared" si="11"/>
        <v>3</v>
      </c>
      <c r="AB61" s="113">
        <f>AA61*飽差!I61</f>
        <v>2.0228309264679005</v>
      </c>
      <c r="AG61" s="116">
        <f t="shared" si="12"/>
        <v>1</v>
      </c>
      <c r="AH61" s="116">
        <f t="shared" si="13"/>
        <v>1.3</v>
      </c>
      <c r="AI61" s="116">
        <f t="shared" si="14"/>
        <v>1.3</v>
      </c>
      <c r="AJ61" s="116">
        <f t="shared" si="15"/>
        <v>1.6</v>
      </c>
      <c r="AK61" s="116">
        <f t="shared" si="16"/>
        <v>2.4</v>
      </c>
      <c r="AL61" s="116">
        <f t="shared" si="17"/>
        <v>2.6</v>
      </c>
      <c r="AM61" s="116">
        <f t="shared" si="18"/>
        <v>3.1</v>
      </c>
      <c r="AN61" s="116">
        <f t="shared" si="19"/>
        <v>6.8</v>
      </c>
      <c r="AO61" s="116">
        <f t="shared" si="20"/>
        <v>3.6</v>
      </c>
      <c r="AP61" s="116">
        <f t="shared" si="21"/>
        <v>2.2000000000000002</v>
      </c>
      <c r="AS61" s="116">
        <f t="shared" si="22"/>
        <v>1</v>
      </c>
      <c r="AT61" s="113">
        <v>0</v>
      </c>
      <c r="AU61" s="113">
        <v>2.5</v>
      </c>
      <c r="AV61" s="113">
        <v>0.5</v>
      </c>
      <c r="AW61" s="113">
        <v>2</v>
      </c>
      <c r="AX61" s="113">
        <v>0</v>
      </c>
      <c r="AY61" s="115"/>
      <c r="BA61" s="116">
        <f t="shared" si="23"/>
        <v>1.3</v>
      </c>
      <c r="BB61" s="113">
        <v>0</v>
      </c>
      <c r="BC61" s="113">
        <v>6.5</v>
      </c>
      <c r="BD61" s="113">
        <v>0</v>
      </c>
      <c r="BE61" s="113">
        <v>0</v>
      </c>
      <c r="BF61" s="113">
        <v>0</v>
      </c>
      <c r="BG61" s="115"/>
      <c r="BI61" s="116">
        <f t="shared" si="24"/>
        <v>1.3</v>
      </c>
      <c r="BJ61" s="113">
        <v>0</v>
      </c>
      <c r="BK61" s="113">
        <v>6</v>
      </c>
      <c r="BL61" s="113">
        <v>0</v>
      </c>
      <c r="BM61" s="113">
        <v>0.5</v>
      </c>
      <c r="BN61" s="113">
        <v>0</v>
      </c>
      <c r="BO61" s="115"/>
      <c r="BQ61" s="116">
        <f t="shared" si="25"/>
        <v>1.6</v>
      </c>
      <c r="BR61" s="113">
        <v>0</v>
      </c>
      <c r="BS61" s="113">
        <v>6.5</v>
      </c>
      <c r="BT61" s="113">
        <v>0.5</v>
      </c>
      <c r="BU61" s="113">
        <v>1</v>
      </c>
      <c r="BV61" s="113">
        <v>0</v>
      </c>
      <c r="BW61" s="115"/>
      <c r="BY61" s="116">
        <f t="shared" si="26"/>
        <v>2.4</v>
      </c>
      <c r="BZ61" s="113">
        <v>0</v>
      </c>
      <c r="CA61" s="113">
        <v>8.5</v>
      </c>
      <c r="CB61" s="113">
        <v>0</v>
      </c>
      <c r="CC61" s="113">
        <v>3.5</v>
      </c>
      <c r="CD61" s="113">
        <v>0</v>
      </c>
      <c r="CE61" s="115"/>
      <c r="CG61" s="116">
        <f t="shared" si="27"/>
        <v>2.6</v>
      </c>
      <c r="CH61" s="113">
        <v>0</v>
      </c>
      <c r="CI61" s="113">
        <v>10</v>
      </c>
      <c r="CJ61" s="113">
        <v>1</v>
      </c>
      <c r="CK61" s="113">
        <v>2</v>
      </c>
      <c r="CL61" s="113">
        <v>0</v>
      </c>
      <c r="CO61" s="116">
        <f t="shared" si="28"/>
        <v>3.1</v>
      </c>
      <c r="CP61" s="113">
        <v>0</v>
      </c>
      <c r="CQ61" s="113">
        <v>9</v>
      </c>
      <c r="CR61" s="113">
        <v>1</v>
      </c>
      <c r="CS61" s="113">
        <v>5.5</v>
      </c>
      <c r="CT61" s="113">
        <v>0</v>
      </c>
      <c r="CW61" s="116">
        <f t="shared" si="29"/>
        <v>6.8</v>
      </c>
      <c r="CX61" s="113">
        <v>0</v>
      </c>
      <c r="CY61" s="113">
        <v>26</v>
      </c>
      <c r="CZ61" s="113">
        <v>0</v>
      </c>
      <c r="DA61" s="113">
        <v>7</v>
      </c>
      <c r="DB61" s="113">
        <v>1</v>
      </c>
      <c r="DE61" s="116">
        <f t="shared" si="30"/>
        <v>3.6</v>
      </c>
      <c r="DF61" s="113">
        <v>0</v>
      </c>
      <c r="DG61" s="113">
        <v>11.5</v>
      </c>
      <c r="DH61" s="113">
        <v>0.5</v>
      </c>
      <c r="DI61" s="113">
        <v>6</v>
      </c>
      <c r="DJ61" s="113">
        <v>0</v>
      </c>
      <c r="DM61" s="116">
        <f t="shared" si="31"/>
        <v>2.2000000000000002</v>
      </c>
      <c r="DN61" s="113">
        <v>0</v>
      </c>
      <c r="DO61" s="113">
        <v>7</v>
      </c>
      <c r="DP61" s="113">
        <v>0.5</v>
      </c>
      <c r="DQ61" s="113">
        <v>3.5</v>
      </c>
      <c r="DR61" s="113">
        <v>0</v>
      </c>
    </row>
    <row r="62" spans="4:122">
      <c r="D62" s="113" t="s">
        <v>33</v>
      </c>
      <c r="E62" s="115">
        <f t="shared" si="32"/>
        <v>61</v>
      </c>
      <c r="F62" s="116">
        <f t="shared" si="0"/>
        <v>8.3000000000000007</v>
      </c>
      <c r="G62" s="116">
        <f t="shared" si="1"/>
        <v>8.3000000000000007</v>
      </c>
      <c r="H62" s="116" t="str">
        <f t="shared" si="1"/>
        <v/>
      </c>
      <c r="I62" s="116" t="str">
        <f t="shared" si="1"/>
        <v/>
      </c>
      <c r="J62" s="116" t="str">
        <f t="shared" si="1"/>
        <v/>
      </c>
      <c r="K62" s="116" t="str">
        <f t="shared" si="1"/>
        <v/>
      </c>
      <c r="L62" s="116" t="str">
        <f t="shared" si="1"/>
        <v/>
      </c>
      <c r="M62" s="116" t="str">
        <f t="shared" si="1"/>
        <v/>
      </c>
      <c r="N62" s="116" t="str">
        <f t="shared" si="2"/>
        <v/>
      </c>
      <c r="O62" s="116">
        <f t="shared" si="3"/>
        <v>1</v>
      </c>
      <c r="P62" s="116" t="str">
        <f t="shared" si="4"/>
        <v/>
      </c>
      <c r="Q62" s="116" t="str">
        <f t="shared" si="5"/>
        <v/>
      </c>
      <c r="R62" s="116" t="str">
        <f t="shared" si="6"/>
        <v/>
      </c>
      <c r="S62" s="116" t="str">
        <f t="shared" si="7"/>
        <v/>
      </c>
      <c r="T62" s="116" t="str">
        <f t="shared" si="8"/>
        <v/>
      </c>
      <c r="U62" s="116">
        <f t="shared" si="9"/>
        <v>1</v>
      </c>
      <c r="V62" s="113">
        <f t="shared" si="10"/>
        <v>0</v>
      </c>
      <c r="Y62" s="116">
        <f t="shared" si="33"/>
        <v>0.33476764178468627</v>
      </c>
      <c r="Z62" s="122">
        <f t="shared" si="34"/>
        <v>66.953528356937255</v>
      </c>
      <c r="AA62" s="113">
        <f t="shared" si="11"/>
        <v>3</v>
      </c>
      <c r="AB62" s="113">
        <f>AA62*飽差!I62</f>
        <v>2.2402133762207637</v>
      </c>
      <c r="AG62" s="116">
        <f t="shared" si="12"/>
        <v>7</v>
      </c>
      <c r="AH62" s="116">
        <f t="shared" si="13"/>
        <v>7.8</v>
      </c>
      <c r="AI62" s="116">
        <f t="shared" si="14"/>
        <v>9.1999999999999993</v>
      </c>
      <c r="AJ62" s="116">
        <f t="shared" si="15"/>
        <v>10.6</v>
      </c>
      <c r="AK62" s="116">
        <f t="shared" si="16"/>
        <v>17</v>
      </c>
      <c r="AL62" s="116">
        <f t="shared" si="17"/>
        <v>15.5</v>
      </c>
      <c r="AM62" s="116">
        <f t="shared" si="18"/>
        <v>8.3000000000000007</v>
      </c>
      <c r="AN62" s="116">
        <f t="shared" si="19"/>
        <v>10.6</v>
      </c>
      <c r="AO62" s="116">
        <f t="shared" si="20"/>
        <v>6.6</v>
      </c>
      <c r="AP62" s="116">
        <f t="shared" si="21"/>
        <v>13.1</v>
      </c>
      <c r="AS62" s="116">
        <f t="shared" si="22"/>
        <v>7</v>
      </c>
      <c r="AT62" s="113">
        <v>0</v>
      </c>
      <c r="AU62" s="113">
        <v>18.5</v>
      </c>
      <c r="AV62" s="113">
        <v>5</v>
      </c>
      <c r="AW62" s="113">
        <v>0</v>
      </c>
      <c r="AX62" s="113">
        <v>11.5</v>
      </c>
      <c r="AY62" s="115"/>
      <c r="BA62" s="116">
        <f t="shared" si="23"/>
        <v>7.8</v>
      </c>
      <c r="BB62" s="113">
        <v>0</v>
      </c>
      <c r="BC62" s="113">
        <v>16.5</v>
      </c>
      <c r="BD62" s="113">
        <v>2.5</v>
      </c>
      <c r="BE62" s="113">
        <v>0</v>
      </c>
      <c r="BF62" s="113">
        <v>20</v>
      </c>
      <c r="BG62" s="115"/>
      <c r="BI62" s="116">
        <f t="shared" si="24"/>
        <v>9.1999999999999993</v>
      </c>
      <c r="BJ62" s="113">
        <v>0</v>
      </c>
      <c r="BK62" s="113">
        <v>15.5</v>
      </c>
      <c r="BL62" s="113">
        <v>3</v>
      </c>
      <c r="BM62" s="113">
        <v>0</v>
      </c>
      <c r="BN62" s="113">
        <v>27.5</v>
      </c>
      <c r="BO62" s="115"/>
      <c r="BQ62" s="116">
        <f t="shared" si="25"/>
        <v>10.6</v>
      </c>
      <c r="BR62" s="113">
        <v>0</v>
      </c>
      <c r="BS62" s="113">
        <v>15.5</v>
      </c>
      <c r="BT62" s="113">
        <v>4</v>
      </c>
      <c r="BU62" s="113">
        <v>0</v>
      </c>
      <c r="BV62" s="113">
        <v>33.5</v>
      </c>
      <c r="BW62" s="115"/>
      <c r="BY62" s="116">
        <f t="shared" si="26"/>
        <v>17</v>
      </c>
      <c r="BZ62" s="113">
        <v>0</v>
      </c>
      <c r="CA62" s="113">
        <v>22</v>
      </c>
      <c r="CB62" s="113">
        <v>8.5</v>
      </c>
      <c r="CC62" s="113">
        <v>0</v>
      </c>
      <c r="CD62" s="113">
        <v>54.5</v>
      </c>
      <c r="CE62" s="115"/>
      <c r="CG62" s="116">
        <f t="shared" si="27"/>
        <v>15.5</v>
      </c>
      <c r="CH62" s="113">
        <v>0</v>
      </c>
      <c r="CI62" s="113">
        <v>18.5</v>
      </c>
      <c r="CJ62" s="113">
        <v>14.5</v>
      </c>
      <c r="CK62" s="113">
        <v>0</v>
      </c>
      <c r="CL62" s="113">
        <v>44.5</v>
      </c>
      <c r="CO62" s="116">
        <f t="shared" si="28"/>
        <v>8.3000000000000007</v>
      </c>
      <c r="CP62" s="113">
        <v>0</v>
      </c>
      <c r="CQ62" s="113">
        <v>13.5</v>
      </c>
      <c r="CR62" s="113">
        <v>7.5</v>
      </c>
      <c r="CS62" s="113">
        <v>0</v>
      </c>
      <c r="CT62" s="113">
        <v>20.5</v>
      </c>
      <c r="CW62" s="116">
        <f t="shared" si="29"/>
        <v>10.6</v>
      </c>
      <c r="CX62" s="113">
        <v>0</v>
      </c>
      <c r="CY62" s="113">
        <v>36.5</v>
      </c>
      <c r="CZ62" s="113">
        <v>7</v>
      </c>
      <c r="DA62" s="113">
        <v>0</v>
      </c>
      <c r="DB62" s="113">
        <v>9.5</v>
      </c>
      <c r="DE62" s="116">
        <f t="shared" si="30"/>
        <v>6.6</v>
      </c>
      <c r="DF62" s="113">
        <v>0</v>
      </c>
      <c r="DG62" s="113">
        <v>13</v>
      </c>
      <c r="DH62" s="113">
        <v>5.5</v>
      </c>
      <c r="DI62" s="113">
        <v>0.5</v>
      </c>
      <c r="DJ62" s="113">
        <v>14</v>
      </c>
      <c r="DM62" s="116">
        <f t="shared" si="31"/>
        <v>13.1</v>
      </c>
      <c r="DN62" s="113">
        <v>0</v>
      </c>
      <c r="DO62" s="113">
        <v>7.5</v>
      </c>
      <c r="DP62" s="113">
        <v>17.5</v>
      </c>
      <c r="DQ62" s="113">
        <v>0</v>
      </c>
      <c r="DR62" s="113">
        <v>40.5</v>
      </c>
    </row>
    <row r="63" spans="4:122">
      <c r="D63" s="113" t="s">
        <v>33</v>
      </c>
      <c r="E63" s="115">
        <f t="shared" si="32"/>
        <v>62</v>
      </c>
      <c r="F63" s="116">
        <f t="shared" si="0"/>
        <v>6.7</v>
      </c>
      <c r="G63" s="116">
        <f t="shared" si="1"/>
        <v>6.7</v>
      </c>
      <c r="H63" s="116" t="str">
        <f t="shared" si="1"/>
        <v/>
      </c>
      <c r="I63" s="116" t="str">
        <f t="shared" si="1"/>
        <v/>
      </c>
      <c r="J63" s="116" t="str">
        <f t="shared" si="1"/>
        <v/>
      </c>
      <c r="K63" s="116" t="str">
        <f t="shared" si="1"/>
        <v/>
      </c>
      <c r="L63" s="116" t="str">
        <f t="shared" si="1"/>
        <v/>
      </c>
      <c r="M63" s="116" t="str">
        <f t="shared" si="1"/>
        <v/>
      </c>
      <c r="N63" s="116" t="str">
        <f t="shared" si="2"/>
        <v/>
      </c>
      <c r="O63" s="116">
        <f t="shared" si="3"/>
        <v>1</v>
      </c>
      <c r="P63" s="116" t="str">
        <f t="shared" si="4"/>
        <v/>
      </c>
      <c r="Q63" s="116" t="str">
        <f t="shared" si="5"/>
        <v/>
      </c>
      <c r="R63" s="116" t="str">
        <f t="shared" si="6"/>
        <v/>
      </c>
      <c r="S63" s="116" t="str">
        <f t="shared" si="7"/>
        <v/>
      </c>
      <c r="T63" s="116" t="str">
        <f t="shared" si="8"/>
        <v/>
      </c>
      <c r="U63" s="116">
        <f t="shared" si="9"/>
        <v>1</v>
      </c>
      <c r="V63" s="113">
        <f t="shared" si="10"/>
        <v>0</v>
      </c>
      <c r="Y63" s="116">
        <f t="shared" si="33"/>
        <v>0.32</v>
      </c>
      <c r="Z63" s="122">
        <f t="shared" si="34"/>
        <v>64</v>
      </c>
      <c r="AA63" s="113">
        <f t="shared" si="11"/>
        <v>3</v>
      </c>
      <c r="AB63" s="113">
        <f>AA63*飽差!I63</f>
        <v>1.6624743126788815</v>
      </c>
      <c r="AG63" s="116">
        <f t="shared" si="12"/>
        <v>14.2</v>
      </c>
      <c r="AH63" s="116">
        <f t="shared" si="13"/>
        <v>9.1</v>
      </c>
      <c r="AI63" s="116">
        <f t="shared" si="14"/>
        <v>11.2</v>
      </c>
      <c r="AJ63" s="116">
        <f t="shared" si="15"/>
        <v>7.7</v>
      </c>
      <c r="AK63" s="116">
        <f t="shared" si="16"/>
        <v>10.8</v>
      </c>
      <c r="AL63" s="116">
        <f t="shared" si="17"/>
        <v>9.6999999999999993</v>
      </c>
      <c r="AM63" s="116">
        <f t="shared" si="18"/>
        <v>6.7</v>
      </c>
      <c r="AN63" s="116">
        <f t="shared" si="19"/>
        <v>7.1</v>
      </c>
      <c r="AO63" s="116">
        <f t="shared" si="20"/>
        <v>3.8</v>
      </c>
      <c r="AP63" s="116">
        <f t="shared" si="21"/>
        <v>5.5</v>
      </c>
      <c r="AS63" s="116">
        <f t="shared" si="22"/>
        <v>14.2</v>
      </c>
      <c r="AT63" s="113">
        <v>69.5</v>
      </c>
      <c r="AU63" s="113">
        <v>0</v>
      </c>
      <c r="AV63" s="113">
        <v>0</v>
      </c>
      <c r="AW63" s="113">
        <v>0</v>
      </c>
      <c r="AX63" s="113">
        <v>1.5</v>
      </c>
      <c r="AY63" s="115"/>
      <c r="BA63" s="116">
        <f t="shared" si="23"/>
        <v>9.1</v>
      </c>
      <c r="BB63" s="113">
        <v>45.5</v>
      </c>
      <c r="BC63" s="113">
        <v>0</v>
      </c>
      <c r="BD63" s="113">
        <v>0</v>
      </c>
      <c r="BE63" s="113">
        <v>0</v>
      </c>
      <c r="BF63" s="113">
        <v>0</v>
      </c>
      <c r="BG63" s="115"/>
      <c r="BI63" s="116">
        <f t="shared" si="24"/>
        <v>11.2</v>
      </c>
      <c r="BJ63" s="113">
        <v>56</v>
      </c>
      <c r="BK63" s="113">
        <v>0</v>
      </c>
      <c r="BL63" s="113">
        <v>0</v>
      </c>
      <c r="BM63" s="113">
        <v>0</v>
      </c>
      <c r="BN63" s="113">
        <v>0</v>
      </c>
      <c r="BO63" s="115"/>
      <c r="BQ63" s="116">
        <f t="shared" si="25"/>
        <v>7.7</v>
      </c>
      <c r="BR63" s="113">
        <v>38.5</v>
      </c>
      <c r="BS63" s="113">
        <v>0</v>
      </c>
      <c r="BT63" s="113">
        <v>0</v>
      </c>
      <c r="BU63" s="113">
        <v>0</v>
      </c>
      <c r="BV63" s="113">
        <v>0</v>
      </c>
      <c r="BW63" s="115"/>
      <c r="BY63" s="116">
        <f t="shared" si="26"/>
        <v>10.8</v>
      </c>
      <c r="BZ63" s="113">
        <v>54</v>
      </c>
      <c r="CA63" s="113">
        <v>0</v>
      </c>
      <c r="CB63" s="113">
        <v>0</v>
      </c>
      <c r="CC63" s="113">
        <v>0</v>
      </c>
      <c r="CD63" s="113">
        <v>0</v>
      </c>
      <c r="CE63" s="115"/>
      <c r="CG63" s="116">
        <f t="shared" si="27"/>
        <v>9.6999999999999993</v>
      </c>
      <c r="CH63" s="113">
        <v>48.5</v>
      </c>
      <c r="CI63" s="113">
        <v>0</v>
      </c>
      <c r="CJ63" s="113">
        <v>0</v>
      </c>
      <c r="CK63" s="113">
        <v>0</v>
      </c>
      <c r="CL63" s="113">
        <v>0</v>
      </c>
      <c r="CO63" s="116">
        <f t="shared" si="28"/>
        <v>6.7</v>
      </c>
      <c r="CP63" s="113">
        <v>33</v>
      </c>
      <c r="CQ63" s="113">
        <v>0</v>
      </c>
      <c r="CR63" s="113">
        <v>0</v>
      </c>
      <c r="CS63" s="113">
        <v>0</v>
      </c>
      <c r="CT63" s="113">
        <v>0.5</v>
      </c>
      <c r="CW63" s="116">
        <f t="shared" si="29"/>
        <v>7.1</v>
      </c>
      <c r="CX63" s="113">
        <v>35.5</v>
      </c>
      <c r="CY63" s="113">
        <v>0</v>
      </c>
      <c r="CZ63" s="113">
        <v>0</v>
      </c>
      <c r="DA63" s="113">
        <v>0</v>
      </c>
      <c r="DB63" s="113">
        <v>0</v>
      </c>
      <c r="DE63" s="116">
        <f t="shared" si="30"/>
        <v>3.8</v>
      </c>
      <c r="DF63" s="113">
        <v>19</v>
      </c>
      <c r="DG63" s="113">
        <v>0</v>
      </c>
      <c r="DH63" s="113">
        <v>0</v>
      </c>
      <c r="DI63" s="113">
        <v>0</v>
      </c>
      <c r="DJ63" s="113">
        <v>0</v>
      </c>
      <c r="DM63" s="116">
        <f t="shared" si="31"/>
        <v>5.5</v>
      </c>
      <c r="DN63" s="113">
        <v>27.5</v>
      </c>
      <c r="DO63" s="113">
        <v>0</v>
      </c>
      <c r="DP63" s="113">
        <v>0</v>
      </c>
      <c r="DQ63" s="113">
        <v>0</v>
      </c>
      <c r="DR63" s="113">
        <v>0</v>
      </c>
    </row>
    <row r="64" spans="4:122">
      <c r="D64" s="113" t="s">
        <v>33</v>
      </c>
      <c r="E64" s="115">
        <f t="shared" si="32"/>
        <v>63</v>
      </c>
      <c r="F64" s="116">
        <f t="shared" si="0"/>
        <v>0.9</v>
      </c>
      <c r="G64" s="116">
        <f t="shared" si="1"/>
        <v>0.9</v>
      </c>
      <c r="H64" s="116" t="str">
        <f t="shared" si="1"/>
        <v/>
      </c>
      <c r="I64" s="116" t="str">
        <f t="shared" si="1"/>
        <v/>
      </c>
      <c r="J64" s="116" t="str">
        <f t="shared" si="1"/>
        <v/>
      </c>
      <c r="K64" s="116" t="str">
        <f t="shared" si="1"/>
        <v/>
      </c>
      <c r="L64" s="116" t="str">
        <f t="shared" si="1"/>
        <v/>
      </c>
      <c r="M64" s="116" t="str">
        <f t="shared" si="1"/>
        <v/>
      </c>
      <c r="N64" s="116" t="str">
        <f t="shared" si="2"/>
        <v/>
      </c>
      <c r="O64" s="116">
        <f t="shared" si="3"/>
        <v>1</v>
      </c>
      <c r="P64" s="116" t="str">
        <f t="shared" si="4"/>
        <v/>
      </c>
      <c r="Q64" s="116" t="str">
        <f t="shared" si="5"/>
        <v/>
      </c>
      <c r="R64" s="116" t="str">
        <f t="shared" si="6"/>
        <v/>
      </c>
      <c r="S64" s="116" t="str">
        <f t="shared" si="7"/>
        <v/>
      </c>
      <c r="T64" s="116" t="str">
        <f t="shared" si="8"/>
        <v/>
      </c>
      <c r="U64" s="116">
        <f t="shared" si="9"/>
        <v>1</v>
      </c>
      <c r="V64" s="113">
        <f t="shared" si="10"/>
        <v>0</v>
      </c>
      <c r="Y64" s="116">
        <f t="shared" si="33"/>
        <v>0.31680515144726107</v>
      </c>
      <c r="Z64" s="122">
        <f t="shared" si="34"/>
        <v>63.361030289452216</v>
      </c>
      <c r="AA64" s="113">
        <f t="shared" si="11"/>
        <v>3</v>
      </c>
      <c r="AB64" s="113">
        <f>AA64*飽差!I64</f>
        <v>1.5389697105477889</v>
      </c>
      <c r="AG64" s="116">
        <f t="shared" si="12"/>
        <v>2.9</v>
      </c>
      <c r="AH64" s="116">
        <f t="shared" si="13"/>
        <v>3.7</v>
      </c>
      <c r="AI64" s="116">
        <f t="shared" si="14"/>
        <v>3.5</v>
      </c>
      <c r="AJ64" s="116">
        <f t="shared" si="15"/>
        <v>2.2000000000000002</v>
      </c>
      <c r="AK64" s="116">
        <f t="shared" si="16"/>
        <v>5.4</v>
      </c>
      <c r="AL64" s="116">
        <f t="shared" si="17"/>
        <v>3.8</v>
      </c>
      <c r="AM64" s="116">
        <f t="shared" si="18"/>
        <v>0.9</v>
      </c>
      <c r="AN64" s="116">
        <f t="shared" si="19"/>
        <v>1.1000000000000001</v>
      </c>
      <c r="AO64" s="116">
        <f t="shared" si="20"/>
        <v>0.8</v>
      </c>
      <c r="AP64" s="116">
        <f t="shared" si="21"/>
        <v>1.4</v>
      </c>
      <c r="AS64" s="116">
        <f t="shared" si="22"/>
        <v>2.9</v>
      </c>
      <c r="AT64" s="113">
        <v>14.5</v>
      </c>
      <c r="AU64" s="113">
        <v>0</v>
      </c>
      <c r="AV64" s="113">
        <v>0</v>
      </c>
      <c r="AW64" s="113">
        <v>0</v>
      </c>
      <c r="AX64" s="113">
        <v>0</v>
      </c>
      <c r="AY64" s="115"/>
      <c r="BA64" s="116">
        <f t="shared" si="23"/>
        <v>3.7</v>
      </c>
      <c r="BB64" s="113">
        <v>18.5</v>
      </c>
      <c r="BC64" s="113">
        <v>0</v>
      </c>
      <c r="BD64" s="113">
        <v>0</v>
      </c>
      <c r="BE64" s="113">
        <v>0</v>
      </c>
      <c r="BF64" s="113">
        <v>0</v>
      </c>
      <c r="BG64" s="115"/>
      <c r="BI64" s="116">
        <f t="shared" si="24"/>
        <v>3.5</v>
      </c>
      <c r="BJ64" s="113">
        <v>17.5</v>
      </c>
      <c r="BK64" s="113">
        <v>0</v>
      </c>
      <c r="BL64" s="113">
        <v>0</v>
      </c>
      <c r="BM64" s="113">
        <v>0</v>
      </c>
      <c r="BN64" s="113">
        <v>0</v>
      </c>
      <c r="BO64" s="115"/>
      <c r="BQ64" s="116">
        <f t="shared" si="25"/>
        <v>2.2000000000000002</v>
      </c>
      <c r="BR64" s="113">
        <v>11</v>
      </c>
      <c r="BS64" s="113">
        <v>0</v>
      </c>
      <c r="BT64" s="113">
        <v>0</v>
      </c>
      <c r="BU64" s="113">
        <v>0</v>
      </c>
      <c r="BV64" s="113">
        <v>0</v>
      </c>
      <c r="BW64" s="115"/>
      <c r="BY64" s="116">
        <f t="shared" si="26"/>
        <v>5.4</v>
      </c>
      <c r="BZ64" s="113">
        <v>27</v>
      </c>
      <c r="CA64" s="113">
        <v>0</v>
      </c>
      <c r="CB64" s="113">
        <v>0</v>
      </c>
      <c r="CC64" s="113">
        <v>0</v>
      </c>
      <c r="CD64" s="113">
        <v>0</v>
      </c>
      <c r="CE64" s="115"/>
      <c r="CG64" s="116">
        <f t="shared" si="27"/>
        <v>3.8</v>
      </c>
      <c r="CH64" s="113">
        <v>19</v>
      </c>
      <c r="CI64" s="113">
        <v>0</v>
      </c>
      <c r="CJ64" s="113">
        <v>0</v>
      </c>
      <c r="CK64" s="113">
        <v>0</v>
      </c>
      <c r="CL64" s="113">
        <v>0</v>
      </c>
      <c r="CO64" s="116">
        <f t="shared" si="28"/>
        <v>0.9</v>
      </c>
      <c r="CP64" s="113">
        <v>4.5</v>
      </c>
      <c r="CQ64" s="113">
        <v>0</v>
      </c>
      <c r="CR64" s="113">
        <v>0</v>
      </c>
      <c r="CS64" s="113">
        <v>0</v>
      </c>
      <c r="CT64" s="113">
        <v>0</v>
      </c>
      <c r="CW64" s="116">
        <f t="shared" si="29"/>
        <v>1.1000000000000001</v>
      </c>
      <c r="CX64" s="113">
        <v>5.5</v>
      </c>
      <c r="CY64" s="113">
        <v>0</v>
      </c>
      <c r="CZ64" s="113">
        <v>0</v>
      </c>
      <c r="DA64" s="113">
        <v>0</v>
      </c>
      <c r="DB64" s="113">
        <v>0</v>
      </c>
      <c r="DE64" s="116">
        <f t="shared" si="30"/>
        <v>0.8</v>
      </c>
      <c r="DF64" s="113">
        <v>4</v>
      </c>
      <c r="DG64" s="113">
        <v>0</v>
      </c>
      <c r="DH64" s="113">
        <v>0</v>
      </c>
      <c r="DI64" s="113">
        <v>0</v>
      </c>
      <c r="DJ64" s="113">
        <v>0</v>
      </c>
      <c r="DM64" s="116">
        <f t="shared" si="31"/>
        <v>1.4</v>
      </c>
      <c r="DN64" s="113">
        <v>7</v>
      </c>
      <c r="DO64" s="113">
        <v>0</v>
      </c>
      <c r="DP64" s="113">
        <v>0</v>
      </c>
      <c r="DQ64" s="113">
        <v>0</v>
      </c>
      <c r="DR64" s="113">
        <v>0</v>
      </c>
    </row>
    <row r="65" spans="4:122">
      <c r="D65" s="113" t="s">
        <v>33</v>
      </c>
      <c r="E65" s="115">
        <f t="shared" si="32"/>
        <v>64</v>
      </c>
      <c r="F65" s="116">
        <f t="shared" si="0"/>
        <v>5</v>
      </c>
      <c r="G65" s="116">
        <f t="shared" si="1"/>
        <v>5</v>
      </c>
      <c r="H65" s="116" t="str">
        <f t="shared" si="1"/>
        <v/>
      </c>
      <c r="I65" s="116" t="str">
        <f t="shared" si="1"/>
        <v/>
      </c>
      <c r="J65" s="116" t="str">
        <f t="shared" si="1"/>
        <v/>
      </c>
      <c r="K65" s="116" t="str">
        <f t="shared" si="1"/>
        <v/>
      </c>
      <c r="L65" s="116" t="str">
        <f t="shared" si="1"/>
        <v/>
      </c>
      <c r="M65" s="116" t="str">
        <f t="shared" si="1"/>
        <v/>
      </c>
      <c r="N65" s="116" t="str">
        <f t="shared" si="2"/>
        <v/>
      </c>
      <c r="O65" s="116">
        <f t="shared" si="3"/>
        <v>1</v>
      </c>
      <c r="P65" s="116" t="str">
        <f t="shared" si="4"/>
        <v/>
      </c>
      <c r="Q65" s="116" t="str">
        <f t="shared" si="5"/>
        <v/>
      </c>
      <c r="R65" s="116" t="str">
        <f t="shared" si="6"/>
        <v/>
      </c>
      <c r="S65" s="116" t="str">
        <f t="shared" si="7"/>
        <v/>
      </c>
      <c r="T65" s="116" t="str">
        <f t="shared" si="8"/>
        <v/>
      </c>
      <c r="U65" s="116">
        <f t="shared" si="9"/>
        <v>1</v>
      </c>
      <c r="V65" s="113">
        <f t="shared" si="10"/>
        <v>0</v>
      </c>
      <c r="Y65" s="116">
        <f t="shared" si="33"/>
        <v>0.3362886148952578</v>
      </c>
      <c r="Z65" s="122">
        <f t="shared" si="34"/>
        <v>67.257722979051564</v>
      </c>
      <c r="AA65" s="113">
        <f t="shared" si="11"/>
        <v>3</v>
      </c>
      <c r="AB65" s="113">
        <f>AA65*飽差!I65</f>
        <v>1.1033073104006459</v>
      </c>
      <c r="AG65" s="116">
        <f t="shared" si="12"/>
        <v>9</v>
      </c>
      <c r="AH65" s="116">
        <f t="shared" si="13"/>
        <v>6.5</v>
      </c>
      <c r="AI65" s="116">
        <f t="shared" si="14"/>
        <v>5.8</v>
      </c>
      <c r="AJ65" s="116">
        <f t="shared" si="15"/>
        <v>6</v>
      </c>
      <c r="AK65" s="116">
        <f t="shared" si="16"/>
        <v>8.6</v>
      </c>
      <c r="AL65" s="116">
        <f t="shared" si="17"/>
        <v>6.8</v>
      </c>
      <c r="AM65" s="116">
        <f t="shared" si="18"/>
        <v>5</v>
      </c>
      <c r="AN65" s="116">
        <f t="shared" si="19"/>
        <v>3</v>
      </c>
      <c r="AO65" s="116">
        <f t="shared" si="20"/>
        <v>2.6</v>
      </c>
      <c r="AP65" s="116">
        <f t="shared" si="21"/>
        <v>4.3</v>
      </c>
      <c r="AS65" s="116">
        <f t="shared" si="22"/>
        <v>9</v>
      </c>
      <c r="AT65" s="113">
        <v>17.5</v>
      </c>
      <c r="AU65" s="113">
        <v>0</v>
      </c>
      <c r="AV65" s="113">
        <v>20</v>
      </c>
      <c r="AW65" s="113">
        <v>0</v>
      </c>
      <c r="AX65" s="113">
        <v>7.5</v>
      </c>
      <c r="AY65" s="115"/>
      <c r="BA65" s="116">
        <f t="shared" si="23"/>
        <v>6.5</v>
      </c>
      <c r="BB65" s="113">
        <v>12.5</v>
      </c>
      <c r="BC65" s="113">
        <v>0</v>
      </c>
      <c r="BD65" s="113">
        <v>12</v>
      </c>
      <c r="BE65" s="113">
        <v>0</v>
      </c>
      <c r="BF65" s="113">
        <v>8</v>
      </c>
      <c r="BG65" s="115"/>
      <c r="BI65" s="116">
        <f t="shared" si="24"/>
        <v>5.8</v>
      </c>
      <c r="BJ65" s="113">
        <v>11</v>
      </c>
      <c r="BK65" s="113">
        <v>0</v>
      </c>
      <c r="BL65" s="113">
        <v>10</v>
      </c>
      <c r="BM65" s="113">
        <v>0</v>
      </c>
      <c r="BN65" s="113">
        <v>8</v>
      </c>
      <c r="BO65" s="115"/>
      <c r="BQ65" s="116">
        <f t="shared" si="25"/>
        <v>6</v>
      </c>
      <c r="BR65" s="113">
        <v>12</v>
      </c>
      <c r="BS65" s="113">
        <v>0</v>
      </c>
      <c r="BT65" s="113">
        <v>9.5</v>
      </c>
      <c r="BU65" s="113">
        <v>0</v>
      </c>
      <c r="BV65" s="113">
        <v>8.5</v>
      </c>
      <c r="BW65" s="115"/>
      <c r="BY65" s="116">
        <f t="shared" si="26"/>
        <v>8.6</v>
      </c>
      <c r="BZ65" s="113">
        <v>22.5</v>
      </c>
      <c r="CA65" s="113">
        <v>0</v>
      </c>
      <c r="CB65" s="113">
        <v>7</v>
      </c>
      <c r="CC65" s="113">
        <v>0</v>
      </c>
      <c r="CD65" s="113">
        <v>13.5</v>
      </c>
      <c r="CE65" s="115"/>
      <c r="CG65" s="116">
        <f t="shared" si="27"/>
        <v>6.8</v>
      </c>
      <c r="CH65" s="113">
        <v>13</v>
      </c>
      <c r="CI65" s="113">
        <v>0</v>
      </c>
      <c r="CJ65" s="113">
        <v>8</v>
      </c>
      <c r="CK65" s="113">
        <v>0</v>
      </c>
      <c r="CL65" s="113">
        <v>13</v>
      </c>
      <c r="CO65" s="116">
        <f t="shared" si="28"/>
        <v>5</v>
      </c>
      <c r="CP65" s="113">
        <v>9</v>
      </c>
      <c r="CQ65" s="113">
        <v>0</v>
      </c>
      <c r="CR65" s="113">
        <v>9</v>
      </c>
      <c r="CS65" s="113">
        <v>0</v>
      </c>
      <c r="CT65" s="113">
        <v>7</v>
      </c>
      <c r="CW65" s="116">
        <f t="shared" si="29"/>
        <v>3</v>
      </c>
      <c r="CX65" s="113">
        <v>0.5</v>
      </c>
      <c r="CY65" s="113">
        <v>0</v>
      </c>
      <c r="CZ65" s="113">
        <v>7.5</v>
      </c>
      <c r="DA65" s="113">
        <v>0</v>
      </c>
      <c r="DB65" s="113">
        <v>7</v>
      </c>
      <c r="DE65" s="116">
        <f t="shared" si="30"/>
        <v>2.6</v>
      </c>
      <c r="DF65" s="113">
        <v>1</v>
      </c>
      <c r="DG65" s="113">
        <v>0</v>
      </c>
      <c r="DH65" s="113">
        <v>8</v>
      </c>
      <c r="DI65" s="113">
        <v>0</v>
      </c>
      <c r="DJ65" s="113">
        <v>4</v>
      </c>
      <c r="DM65" s="116">
        <f t="shared" si="31"/>
        <v>4.3</v>
      </c>
      <c r="DN65" s="113">
        <v>1.5</v>
      </c>
      <c r="DO65" s="113">
        <v>0</v>
      </c>
      <c r="DP65" s="113">
        <v>9.5</v>
      </c>
      <c r="DQ65" s="113">
        <v>0</v>
      </c>
      <c r="DR65" s="113">
        <v>10.5</v>
      </c>
    </row>
    <row r="66" spans="4:122">
      <c r="D66" s="113" t="s">
        <v>33</v>
      </c>
      <c r="E66" s="115">
        <f t="shared" si="32"/>
        <v>65</v>
      </c>
      <c r="F66" s="116">
        <f t="shared" ref="F66:F129" si="35">INDEX(AG66:AP66,,MATCH($A$14,$AG$1:$AP$1,FALSE))</f>
        <v>2.9</v>
      </c>
      <c r="G66" s="116">
        <f t="shared" ref="G66:M129" si="36">IF($F66&gt;G$1,$F66,"")</f>
        <v>2.9</v>
      </c>
      <c r="H66" s="116" t="str">
        <f t="shared" si="36"/>
        <v/>
      </c>
      <c r="I66" s="116" t="str">
        <f t="shared" si="36"/>
        <v/>
      </c>
      <c r="J66" s="116" t="str">
        <f t="shared" si="36"/>
        <v/>
      </c>
      <c r="K66" s="116" t="str">
        <f t="shared" si="36"/>
        <v/>
      </c>
      <c r="L66" s="116" t="str">
        <f t="shared" si="36"/>
        <v/>
      </c>
      <c r="M66" s="116" t="str">
        <f t="shared" si="36"/>
        <v/>
      </c>
      <c r="N66" s="116" t="str">
        <f t="shared" ref="N66:N129" si="37">IF(COUNT(G66:M66)=0,0,"")</f>
        <v/>
      </c>
      <c r="O66" s="116">
        <f t="shared" ref="O66:O129" si="38">IF(COUNT(G66:M66)=1,1,"")</f>
        <v>1</v>
      </c>
      <c r="P66" s="116" t="str">
        <f t="shared" ref="P66:P129" si="39">IF(COUNT(G66:M66)=2,2,"")</f>
        <v/>
      </c>
      <c r="Q66" s="116" t="str">
        <f t="shared" ref="Q66:Q129" si="40">IF(COUNT(G66:M66)=3,3,"")</f>
        <v/>
      </c>
      <c r="R66" s="116" t="str">
        <f t="shared" ref="R66:R129" si="41">IF(COUNT(G66:M66)=4,4,"")</f>
        <v/>
      </c>
      <c r="S66" s="116" t="str">
        <f t="shared" ref="S66:S129" si="42">IF(COUNT(G66:M66)=5,5,"")</f>
        <v/>
      </c>
      <c r="T66" s="116" t="str">
        <f t="shared" ref="T66:T129" si="43">IF(COUNT(G66:M66)=7,7,"")</f>
        <v/>
      </c>
      <c r="U66" s="116">
        <f t="shared" ref="U66:U129" si="44">SUM(N66:T66)</f>
        <v>1</v>
      </c>
      <c r="V66" s="113">
        <f t="shared" ref="V66:V129" si="45">INDEX($N$372:$T$372,MATCH(U66,$N$368:$T$368,FALSE))</f>
        <v>0</v>
      </c>
      <c r="Y66" s="116">
        <f t="shared" si="33"/>
        <v>0.32</v>
      </c>
      <c r="Z66" s="122">
        <f t="shared" si="34"/>
        <v>64</v>
      </c>
      <c r="AA66" s="113">
        <f t="shared" ref="AA66:AA129" si="46">INDEX($G$370:$G$381,MATCH($D66,$D$370:$D$381,0))</f>
        <v>3</v>
      </c>
      <c r="AB66" s="113">
        <f>AA66*飽差!I66</f>
        <v>1.2472943606053444</v>
      </c>
      <c r="AG66" s="116">
        <f t="shared" ref="AG66:AG129" si="47">INDEX($AS66:$AX66,MATCH($AE$1,$AS$1:$AX$1,0))</f>
        <v>6.5</v>
      </c>
      <c r="AH66" s="116">
        <f t="shared" ref="AH66:AH129" si="48">INDEX($BA66:$BF66,MATCH($AE$1,$BA$1:$BF$1,0))</f>
        <v>8.8000000000000007</v>
      </c>
      <c r="AI66" s="116">
        <f t="shared" ref="AI66:AI129" si="49">INDEX($BI66:$BN66,MATCH($AE$1,$BI$1:$BN$1,0))</f>
        <v>8.9</v>
      </c>
      <c r="AJ66" s="116">
        <f t="shared" ref="AJ66:AJ129" si="50">INDEX($BQ66:$BV66,MATCH($AE$1,$BQ$1:$BV$1,0))</f>
        <v>6.1</v>
      </c>
      <c r="AK66" s="116">
        <f t="shared" ref="AK66:AK129" si="51">INDEX($BY66:$CD66,MATCH($AE$1,$BY$1:$CD$1,0))</f>
        <v>10.1</v>
      </c>
      <c r="AL66" s="116">
        <f t="shared" ref="AL66:AL129" si="52">INDEX($CG66:$CL66,MATCH($AE$1,$CG$1:$CL$1,0))</f>
        <v>8.1999999999999993</v>
      </c>
      <c r="AM66" s="116">
        <f t="shared" ref="AM66:AM129" si="53">INDEX($CO66:$CT66,MATCH($AE$1,$CO$1:$CT$1,0))</f>
        <v>2.9</v>
      </c>
      <c r="AN66" s="116">
        <f t="shared" ref="AN66:AN129" si="54">INDEX($CW66:$DB66,MATCH($AE$1,$CW$1:$DB$1,0))</f>
        <v>3.2</v>
      </c>
      <c r="AO66" s="116">
        <f t="shared" ref="AO66:AO129" si="55">INDEX($DE66:$DJ66,MATCH($AE$1,$DE$1:$DJ$1,0))</f>
        <v>1.3</v>
      </c>
      <c r="AP66" s="116">
        <f t="shared" ref="AP66:AP129" si="56">INDEX($DM66:$DR66,MATCH($AE$1,$DM$1:$DR$1,0))</f>
        <v>2.2999999999999998</v>
      </c>
      <c r="AS66" s="116">
        <f t="shared" ref="AS66:AS129" si="57">AVERAGE(AT66:AX66)</f>
        <v>6.5</v>
      </c>
      <c r="AT66" s="113">
        <v>1</v>
      </c>
      <c r="AU66" s="113">
        <v>29.5</v>
      </c>
      <c r="AV66" s="113">
        <v>0.5</v>
      </c>
      <c r="AW66" s="113">
        <v>0</v>
      </c>
      <c r="AX66" s="113">
        <v>1.5</v>
      </c>
      <c r="AY66" s="115"/>
      <c r="BA66" s="116">
        <f t="shared" ref="BA66:BA129" si="58">AVERAGE(BB66:BF66)</f>
        <v>8.8000000000000007</v>
      </c>
      <c r="BB66" s="113">
        <v>15</v>
      </c>
      <c r="BC66" s="113">
        <v>28</v>
      </c>
      <c r="BD66" s="113">
        <v>0.5</v>
      </c>
      <c r="BE66" s="113">
        <v>0</v>
      </c>
      <c r="BF66" s="113">
        <v>0.5</v>
      </c>
      <c r="BG66" s="115"/>
      <c r="BI66" s="116">
        <f t="shared" ref="BI66:BI129" si="59">AVERAGE(BJ66:BN66)</f>
        <v>8.9</v>
      </c>
      <c r="BJ66" s="113">
        <v>7.5</v>
      </c>
      <c r="BK66" s="113">
        <v>35.5</v>
      </c>
      <c r="BL66" s="113">
        <v>0.5</v>
      </c>
      <c r="BM66" s="113">
        <v>0</v>
      </c>
      <c r="BN66" s="113">
        <v>1</v>
      </c>
      <c r="BO66" s="115"/>
      <c r="BQ66" s="116">
        <f t="shared" ref="BQ66:BQ129" si="60">AVERAGE(BR66:BV66)</f>
        <v>6.1</v>
      </c>
      <c r="BR66" s="113">
        <v>0</v>
      </c>
      <c r="BS66" s="113">
        <v>29</v>
      </c>
      <c r="BT66" s="113">
        <v>0</v>
      </c>
      <c r="BU66" s="113">
        <v>0</v>
      </c>
      <c r="BV66" s="113">
        <v>1.5</v>
      </c>
      <c r="BW66" s="115"/>
      <c r="BY66" s="116">
        <f t="shared" ref="BY66:BY129" si="61">AVERAGE(BZ66:CD66)</f>
        <v>10.1</v>
      </c>
      <c r="BZ66" s="113">
        <v>5.5</v>
      </c>
      <c r="CA66" s="113">
        <v>44.5</v>
      </c>
      <c r="CB66" s="113">
        <v>0.5</v>
      </c>
      <c r="CC66" s="113">
        <v>0</v>
      </c>
      <c r="CD66" s="113">
        <v>0</v>
      </c>
      <c r="CE66" s="115"/>
      <c r="CG66" s="116">
        <f t="shared" ref="CG66:CG129" si="62">AVERAGE(CH66:CL66)</f>
        <v>8.1999999999999993</v>
      </c>
      <c r="CH66" s="113">
        <v>6.5</v>
      </c>
      <c r="CI66" s="113">
        <v>33.5</v>
      </c>
      <c r="CJ66" s="113">
        <v>0.5</v>
      </c>
      <c r="CK66" s="113">
        <v>0</v>
      </c>
      <c r="CL66" s="113">
        <v>0.5</v>
      </c>
      <c r="CO66" s="116">
        <f t="shared" ref="CO66:CO129" si="63">AVERAGE(CP66:CT66)</f>
        <v>2.9</v>
      </c>
      <c r="CP66" s="113">
        <v>0</v>
      </c>
      <c r="CQ66" s="113">
        <v>13.5</v>
      </c>
      <c r="CR66" s="113">
        <v>0</v>
      </c>
      <c r="CS66" s="113">
        <v>0</v>
      </c>
      <c r="CT66" s="113">
        <v>1</v>
      </c>
      <c r="CW66" s="116">
        <f t="shared" ref="CW66:CW129" si="64">AVERAGE(CX66:DB66)</f>
        <v>3.2</v>
      </c>
      <c r="CX66" s="113">
        <v>0.5</v>
      </c>
      <c r="CY66" s="113">
        <v>13.5</v>
      </c>
      <c r="CZ66" s="113">
        <v>0</v>
      </c>
      <c r="DA66" s="113">
        <v>0</v>
      </c>
      <c r="DB66" s="113">
        <v>2</v>
      </c>
      <c r="DE66" s="116">
        <f t="shared" ref="DE66:DE129" si="65">AVERAGE(DF66:DJ66)</f>
        <v>1.3</v>
      </c>
      <c r="DF66" s="113">
        <v>0</v>
      </c>
      <c r="DG66" s="113">
        <v>5.5</v>
      </c>
      <c r="DH66" s="113">
        <v>0</v>
      </c>
      <c r="DI66" s="113">
        <v>0</v>
      </c>
      <c r="DJ66" s="113">
        <v>1</v>
      </c>
      <c r="DM66" s="116">
        <f t="shared" ref="DM66:DM129" si="66">AVERAGE(DN66:DR66)</f>
        <v>2.2999999999999998</v>
      </c>
      <c r="DN66" s="113">
        <v>0</v>
      </c>
      <c r="DO66" s="113">
        <v>10</v>
      </c>
      <c r="DP66" s="113">
        <v>0</v>
      </c>
      <c r="DQ66" s="113">
        <v>0</v>
      </c>
      <c r="DR66" s="113">
        <v>1.5</v>
      </c>
    </row>
    <row r="67" spans="4:122">
      <c r="D67" s="113" t="s">
        <v>33</v>
      </c>
      <c r="E67" s="115">
        <f t="shared" ref="E67:E130" si="67">E66+1</f>
        <v>66</v>
      </c>
      <c r="F67" s="116">
        <f t="shared" si="35"/>
        <v>1.3</v>
      </c>
      <c r="G67" s="116">
        <f t="shared" si="36"/>
        <v>1.3</v>
      </c>
      <c r="H67" s="116" t="str">
        <f t="shared" si="36"/>
        <v/>
      </c>
      <c r="I67" s="116" t="str">
        <f t="shared" si="36"/>
        <v/>
      </c>
      <c r="J67" s="116" t="str">
        <f t="shared" si="36"/>
        <v/>
      </c>
      <c r="K67" s="116" t="str">
        <f t="shared" si="36"/>
        <v/>
      </c>
      <c r="L67" s="116" t="str">
        <f t="shared" si="36"/>
        <v/>
      </c>
      <c r="M67" s="116" t="str">
        <f t="shared" si="36"/>
        <v/>
      </c>
      <c r="N67" s="116" t="str">
        <f t="shared" si="37"/>
        <v/>
      </c>
      <c r="O67" s="116">
        <f t="shared" si="38"/>
        <v>1</v>
      </c>
      <c r="P67" s="116" t="str">
        <f t="shared" si="39"/>
        <v/>
      </c>
      <c r="Q67" s="116" t="str">
        <f t="shared" si="40"/>
        <v/>
      </c>
      <c r="R67" s="116" t="str">
        <f t="shared" si="41"/>
        <v/>
      </c>
      <c r="S67" s="116" t="str">
        <f t="shared" si="42"/>
        <v/>
      </c>
      <c r="T67" s="116" t="str">
        <f t="shared" si="43"/>
        <v/>
      </c>
      <c r="U67" s="116">
        <f t="shared" si="44"/>
        <v>1</v>
      </c>
      <c r="V67" s="113">
        <f t="shared" si="45"/>
        <v>0</v>
      </c>
      <c r="Y67" s="116">
        <f t="shared" ref="Y67:Y130" si="68">Z67/(0.2*1000)</f>
        <v>0.31899456032397572</v>
      </c>
      <c r="Z67" s="122">
        <f t="shared" ref="Z67:Z130" si="69">IF(Z66&gt;64,64,Z66+F67-AB67)</f>
        <v>63.79891206479514</v>
      </c>
      <c r="AA67" s="113">
        <f t="shared" si="46"/>
        <v>3</v>
      </c>
      <c r="AB67" s="113">
        <f>AA67*飽差!I67</f>
        <v>1.5010879352048589</v>
      </c>
      <c r="AG67" s="116">
        <f t="shared" si="47"/>
        <v>2</v>
      </c>
      <c r="AH67" s="116">
        <f t="shared" si="48"/>
        <v>2.5</v>
      </c>
      <c r="AI67" s="116">
        <f t="shared" si="49"/>
        <v>2.7</v>
      </c>
      <c r="AJ67" s="116">
        <f t="shared" si="50"/>
        <v>2.2999999999999998</v>
      </c>
      <c r="AK67" s="116">
        <f t="shared" si="51"/>
        <v>4</v>
      </c>
      <c r="AL67" s="116">
        <f t="shared" si="52"/>
        <v>3.2</v>
      </c>
      <c r="AM67" s="116">
        <f t="shared" si="53"/>
        <v>1.3</v>
      </c>
      <c r="AN67" s="116">
        <f t="shared" si="54"/>
        <v>3.2</v>
      </c>
      <c r="AO67" s="116">
        <f t="shared" si="55"/>
        <v>0.5</v>
      </c>
      <c r="AP67" s="116">
        <f t="shared" si="56"/>
        <v>0.6</v>
      </c>
      <c r="AS67" s="116">
        <f t="shared" si="57"/>
        <v>2</v>
      </c>
      <c r="AT67" s="113">
        <v>0.5</v>
      </c>
      <c r="AU67" s="113">
        <v>8.5</v>
      </c>
      <c r="AV67" s="113">
        <v>0</v>
      </c>
      <c r="AW67" s="113">
        <v>1</v>
      </c>
      <c r="AX67" s="113">
        <v>0</v>
      </c>
      <c r="AY67" s="115"/>
      <c r="BA67" s="116">
        <f t="shared" si="58"/>
        <v>2.5</v>
      </c>
      <c r="BB67" s="113">
        <v>4</v>
      </c>
      <c r="BC67" s="113">
        <v>8.5</v>
      </c>
      <c r="BD67" s="113">
        <v>0</v>
      </c>
      <c r="BE67" s="113">
        <v>0</v>
      </c>
      <c r="BF67" s="113">
        <v>0</v>
      </c>
      <c r="BG67" s="115"/>
      <c r="BI67" s="116">
        <f t="shared" si="59"/>
        <v>2.7</v>
      </c>
      <c r="BJ67" s="113">
        <v>4.5</v>
      </c>
      <c r="BK67" s="113">
        <v>9</v>
      </c>
      <c r="BL67" s="113">
        <v>0</v>
      </c>
      <c r="BM67" s="113">
        <v>0</v>
      </c>
      <c r="BN67" s="113">
        <v>0</v>
      </c>
      <c r="BO67" s="115"/>
      <c r="BQ67" s="116">
        <f t="shared" si="60"/>
        <v>2.2999999999999998</v>
      </c>
      <c r="BR67" s="113">
        <v>1</v>
      </c>
      <c r="BS67" s="113">
        <v>10.5</v>
      </c>
      <c r="BT67" s="113">
        <v>0</v>
      </c>
      <c r="BU67" s="113">
        <v>0</v>
      </c>
      <c r="BV67" s="113">
        <v>0</v>
      </c>
      <c r="BW67" s="115"/>
      <c r="BY67" s="116">
        <f t="shared" si="61"/>
        <v>4</v>
      </c>
      <c r="BZ67" s="113">
        <v>1</v>
      </c>
      <c r="CA67" s="113">
        <v>18.5</v>
      </c>
      <c r="CB67" s="113">
        <v>0</v>
      </c>
      <c r="CC67" s="113">
        <v>0</v>
      </c>
      <c r="CD67" s="113">
        <v>0.5</v>
      </c>
      <c r="CE67" s="115"/>
      <c r="CG67" s="116">
        <f t="shared" si="62"/>
        <v>3.2</v>
      </c>
      <c r="CH67" s="113">
        <v>0</v>
      </c>
      <c r="CI67" s="113">
        <v>15</v>
      </c>
      <c r="CJ67" s="113">
        <v>0</v>
      </c>
      <c r="CK67" s="113">
        <v>0</v>
      </c>
      <c r="CL67" s="113">
        <v>1</v>
      </c>
      <c r="CO67" s="116">
        <f t="shared" si="63"/>
        <v>1.3</v>
      </c>
      <c r="CP67" s="113">
        <v>1.5</v>
      </c>
      <c r="CQ67" s="113">
        <v>5</v>
      </c>
      <c r="CR67" s="113">
        <v>0</v>
      </c>
      <c r="CS67" s="113">
        <v>0</v>
      </c>
      <c r="CT67" s="113">
        <v>0</v>
      </c>
      <c r="CW67" s="116">
        <f t="shared" si="64"/>
        <v>3.2</v>
      </c>
      <c r="CX67" s="113">
        <v>1.5</v>
      </c>
      <c r="CY67" s="113">
        <v>14.5</v>
      </c>
      <c r="CZ67" s="113">
        <v>0</v>
      </c>
      <c r="DA67" s="113">
        <v>0</v>
      </c>
      <c r="DB67" s="113">
        <v>0</v>
      </c>
      <c r="DE67" s="116">
        <f t="shared" si="65"/>
        <v>0.5</v>
      </c>
      <c r="DF67" s="113">
        <v>0</v>
      </c>
      <c r="DG67" s="113">
        <v>2.5</v>
      </c>
      <c r="DH67" s="113">
        <v>0</v>
      </c>
      <c r="DI67" s="113">
        <v>0</v>
      </c>
      <c r="DJ67" s="113">
        <v>0</v>
      </c>
      <c r="DM67" s="116">
        <f t="shared" si="66"/>
        <v>0.6</v>
      </c>
      <c r="DN67" s="113">
        <v>0</v>
      </c>
      <c r="DO67" s="113">
        <v>2.5</v>
      </c>
      <c r="DP67" s="113">
        <v>0</v>
      </c>
      <c r="DQ67" s="113">
        <v>0</v>
      </c>
      <c r="DR67" s="113">
        <v>0.5</v>
      </c>
    </row>
    <row r="68" spans="4:122">
      <c r="D68" s="113" t="s">
        <v>33</v>
      </c>
      <c r="E68" s="115">
        <f t="shared" si="67"/>
        <v>67</v>
      </c>
      <c r="F68" s="116">
        <f t="shared" si="35"/>
        <v>1.3</v>
      </c>
      <c r="G68" s="116">
        <f t="shared" si="36"/>
        <v>1.3</v>
      </c>
      <c r="H68" s="116" t="str">
        <f t="shared" si="36"/>
        <v/>
      </c>
      <c r="I68" s="116" t="str">
        <f t="shared" si="36"/>
        <v/>
      </c>
      <c r="J68" s="116" t="str">
        <f t="shared" si="36"/>
        <v/>
      </c>
      <c r="K68" s="116" t="str">
        <f t="shared" si="36"/>
        <v/>
      </c>
      <c r="L68" s="116" t="str">
        <f t="shared" si="36"/>
        <v/>
      </c>
      <c r="M68" s="116" t="str">
        <f t="shared" si="36"/>
        <v/>
      </c>
      <c r="N68" s="116" t="str">
        <f t="shared" si="37"/>
        <v/>
      </c>
      <c r="O68" s="116">
        <f t="shared" si="38"/>
        <v>1</v>
      </c>
      <c r="P68" s="116" t="str">
        <f t="shared" si="39"/>
        <v/>
      </c>
      <c r="Q68" s="116" t="str">
        <f t="shared" si="40"/>
        <v/>
      </c>
      <c r="R68" s="116" t="str">
        <f t="shared" si="41"/>
        <v/>
      </c>
      <c r="S68" s="116" t="str">
        <f t="shared" si="42"/>
        <v/>
      </c>
      <c r="T68" s="116" t="str">
        <f t="shared" si="43"/>
        <v/>
      </c>
      <c r="U68" s="116">
        <f t="shared" si="44"/>
        <v>1</v>
      </c>
      <c r="V68" s="113">
        <f t="shared" si="45"/>
        <v>0</v>
      </c>
      <c r="Y68" s="116">
        <f t="shared" si="68"/>
        <v>0.31807550878011798</v>
      </c>
      <c r="Z68" s="122">
        <f t="shared" si="69"/>
        <v>63.615101756023599</v>
      </c>
      <c r="AA68" s="113">
        <f t="shared" si="46"/>
        <v>3</v>
      </c>
      <c r="AB68" s="113">
        <f>AA68*飽差!I68</f>
        <v>1.483810308771544</v>
      </c>
      <c r="AG68" s="116">
        <f t="shared" si="47"/>
        <v>2.9</v>
      </c>
      <c r="AH68" s="116">
        <f t="shared" si="48"/>
        <v>1.2</v>
      </c>
      <c r="AI68" s="116">
        <f t="shared" si="49"/>
        <v>1.1000000000000001</v>
      </c>
      <c r="AJ68" s="116">
        <f t="shared" si="50"/>
        <v>0.9</v>
      </c>
      <c r="AK68" s="116">
        <f t="shared" si="51"/>
        <v>1.8</v>
      </c>
      <c r="AL68" s="116">
        <f t="shared" si="52"/>
        <v>2.1</v>
      </c>
      <c r="AM68" s="116">
        <f t="shared" si="53"/>
        <v>1.3</v>
      </c>
      <c r="AN68" s="116">
        <f t="shared" si="54"/>
        <v>1.6</v>
      </c>
      <c r="AO68" s="116">
        <f t="shared" si="55"/>
        <v>1.3</v>
      </c>
      <c r="AP68" s="116">
        <f t="shared" si="56"/>
        <v>1.9</v>
      </c>
      <c r="AS68" s="116">
        <f t="shared" si="57"/>
        <v>2.9</v>
      </c>
      <c r="AT68" s="113">
        <v>8</v>
      </c>
      <c r="AU68" s="113">
        <v>2.5</v>
      </c>
      <c r="AV68" s="113">
        <v>0</v>
      </c>
      <c r="AW68" s="113">
        <v>0.5</v>
      </c>
      <c r="AX68" s="113">
        <v>3.5</v>
      </c>
      <c r="AY68" s="115"/>
      <c r="BA68" s="116">
        <f t="shared" si="58"/>
        <v>1.2</v>
      </c>
      <c r="BB68" s="113">
        <v>1.5</v>
      </c>
      <c r="BC68" s="113">
        <v>2.5</v>
      </c>
      <c r="BD68" s="113">
        <v>0</v>
      </c>
      <c r="BE68" s="113">
        <v>0</v>
      </c>
      <c r="BF68" s="113">
        <v>2</v>
      </c>
      <c r="BG68" s="115"/>
      <c r="BI68" s="116">
        <f t="shared" si="59"/>
        <v>1.1000000000000001</v>
      </c>
      <c r="BJ68" s="113">
        <v>1.5</v>
      </c>
      <c r="BK68" s="113">
        <v>0</v>
      </c>
      <c r="BL68" s="113">
        <v>0</v>
      </c>
      <c r="BM68" s="113">
        <v>0</v>
      </c>
      <c r="BN68" s="113">
        <v>4</v>
      </c>
      <c r="BO68" s="115"/>
      <c r="BQ68" s="116">
        <f t="shared" si="60"/>
        <v>0.9</v>
      </c>
      <c r="BR68" s="113">
        <v>1</v>
      </c>
      <c r="BS68" s="113">
        <v>0.5</v>
      </c>
      <c r="BT68" s="113">
        <v>0</v>
      </c>
      <c r="BU68" s="113">
        <v>0</v>
      </c>
      <c r="BV68" s="113">
        <v>3</v>
      </c>
      <c r="BW68" s="115"/>
      <c r="BY68" s="116">
        <f t="shared" si="61"/>
        <v>1.8</v>
      </c>
      <c r="BZ68" s="113">
        <v>3.5</v>
      </c>
      <c r="CA68" s="113">
        <v>0</v>
      </c>
      <c r="CB68" s="113">
        <v>0</v>
      </c>
      <c r="CC68" s="113">
        <v>0</v>
      </c>
      <c r="CD68" s="113">
        <v>5.5</v>
      </c>
      <c r="CE68" s="115"/>
      <c r="CG68" s="116">
        <f t="shared" si="62"/>
        <v>2.1</v>
      </c>
      <c r="CH68" s="113">
        <v>2</v>
      </c>
      <c r="CI68" s="113">
        <v>0.5</v>
      </c>
      <c r="CJ68" s="113">
        <v>0</v>
      </c>
      <c r="CK68" s="113">
        <v>0</v>
      </c>
      <c r="CL68" s="113">
        <v>8</v>
      </c>
      <c r="CO68" s="116">
        <f t="shared" si="63"/>
        <v>1.3</v>
      </c>
      <c r="CP68" s="113">
        <v>0</v>
      </c>
      <c r="CQ68" s="113">
        <v>2.5</v>
      </c>
      <c r="CR68" s="113">
        <v>0</v>
      </c>
      <c r="CS68" s="113">
        <v>0</v>
      </c>
      <c r="CT68" s="113">
        <v>4</v>
      </c>
      <c r="CW68" s="116">
        <f t="shared" si="64"/>
        <v>1.6</v>
      </c>
      <c r="CX68" s="113">
        <v>0.5</v>
      </c>
      <c r="CY68" s="113">
        <v>5</v>
      </c>
      <c r="CZ68" s="113">
        <v>0</v>
      </c>
      <c r="DA68" s="113">
        <v>0</v>
      </c>
      <c r="DB68" s="113">
        <v>2.5</v>
      </c>
      <c r="DE68" s="116">
        <f t="shared" si="65"/>
        <v>1.3</v>
      </c>
      <c r="DF68" s="113">
        <v>0</v>
      </c>
      <c r="DG68" s="113">
        <v>3</v>
      </c>
      <c r="DH68" s="113">
        <v>0</v>
      </c>
      <c r="DI68" s="113">
        <v>0</v>
      </c>
      <c r="DJ68" s="113">
        <v>3.5</v>
      </c>
      <c r="DM68" s="116">
        <f t="shared" si="66"/>
        <v>1.9</v>
      </c>
      <c r="DN68" s="113">
        <v>0</v>
      </c>
      <c r="DO68" s="113">
        <v>1</v>
      </c>
      <c r="DP68" s="113">
        <v>0</v>
      </c>
      <c r="DQ68" s="113">
        <v>0</v>
      </c>
      <c r="DR68" s="113">
        <v>8.5</v>
      </c>
    </row>
    <row r="69" spans="4:122">
      <c r="D69" s="113" t="s">
        <v>33</v>
      </c>
      <c r="E69" s="115">
        <f t="shared" si="67"/>
        <v>68</v>
      </c>
      <c r="F69" s="116">
        <f t="shared" si="35"/>
        <v>0</v>
      </c>
      <c r="G69" s="116" t="str">
        <f t="shared" si="36"/>
        <v/>
      </c>
      <c r="H69" s="116" t="str">
        <f t="shared" si="36"/>
        <v/>
      </c>
      <c r="I69" s="116" t="str">
        <f t="shared" si="36"/>
        <v/>
      </c>
      <c r="J69" s="116" t="str">
        <f t="shared" si="36"/>
        <v/>
      </c>
      <c r="K69" s="116" t="str">
        <f t="shared" si="36"/>
        <v/>
      </c>
      <c r="L69" s="116" t="str">
        <f t="shared" si="36"/>
        <v/>
      </c>
      <c r="M69" s="116" t="str">
        <f t="shared" si="36"/>
        <v/>
      </c>
      <c r="N69" s="116">
        <f t="shared" si="37"/>
        <v>0</v>
      </c>
      <c r="O69" s="116" t="str">
        <f t="shared" si="38"/>
        <v/>
      </c>
      <c r="P69" s="116" t="str">
        <f t="shared" si="39"/>
        <v/>
      </c>
      <c r="Q69" s="116" t="str">
        <f t="shared" si="40"/>
        <v/>
      </c>
      <c r="R69" s="116" t="str">
        <f t="shared" si="41"/>
        <v/>
      </c>
      <c r="S69" s="116" t="str">
        <f t="shared" si="42"/>
        <v/>
      </c>
      <c r="T69" s="116" t="str">
        <f t="shared" si="43"/>
        <v/>
      </c>
      <c r="U69" s="116">
        <f t="shared" si="44"/>
        <v>0</v>
      </c>
      <c r="V69" s="113">
        <f t="shared" si="45"/>
        <v>0</v>
      </c>
      <c r="Y69" s="116">
        <f t="shared" si="68"/>
        <v>0.3078656490796543</v>
      </c>
      <c r="Z69" s="122">
        <f t="shared" si="69"/>
        <v>61.573129815930862</v>
      </c>
      <c r="AA69" s="113">
        <f t="shared" si="46"/>
        <v>3</v>
      </c>
      <c r="AB69" s="113">
        <f>AA69*飽差!I69</f>
        <v>2.041971940092735</v>
      </c>
      <c r="AG69" s="116">
        <f t="shared" si="47"/>
        <v>1.1000000000000001</v>
      </c>
      <c r="AH69" s="116">
        <f t="shared" si="48"/>
        <v>0.1</v>
      </c>
      <c r="AI69" s="116">
        <f t="shared" si="49"/>
        <v>0.1</v>
      </c>
      <c r="AJ69" s="116">
        <f t="shared" si="50"/>
        <v>0</v>
      </c>
      <c r="AK69" s="116">
        <f t="shared" si="51"/>
        <v>0.2</v>
      </c>
      <c r="AL69" s="116">
        <f t="shared" si="52"/>
        <v>0</v>
      </c>
      <c r="AM69" s="116">
        <f t="shared" si="53"/>
        <v>0</v>
      </c>
      <c r="AN69" s="116">
        <f t="shared" si="54"/>
        <v>0</v>
      </c>
      <c r="AO69" s="116">
        <f t="shared" si="55"/>
        <v>0</v>
      </c>
      <c r="AP69" s="116">
        <f t="shared" si="56"/>
        <v>0</v>
      </c>
      <c r="AS69" s="116">
        <f t="shared" si="57"/>
        <v>1.1000000000000001</v>
      </c>
      <c r="AT69" s="113">
        <v>0</v>
      </c>
      <c r="AU69" s="113">
        <v>5.5</v>
      </c>
      <c r="AV69" s="113">
        <v>0</v>
      </c>
      <c r="AW69" s="113">
        <v>0</v>
      </c>
      <c r="AX69" s="113">
        <v>0</v>
      </c>
      <c r="AY69" s="115"/>
      <c r="BA69" s="116">
        <f t="shared" si="58"/>
        <v>0.1</v>
      </c>
      <c r="BB69" s="113">
        <v>0</v>
      </c>
      <c r="BC69" s="113">
        <v>0.5</v>
      </c>
      <c r="BD69" s="113">
        <v>0</v>
      </c>
      <c r="BE69" s="113">
        <v>0</v>
      </c>
      <c r="BF69" s="113">
        <v>0</v>
      </c>
      <c r="BG69" s="115"/>
      <c r="BI69" s="116">
        <f t="shared" si="59"/>
        <v>0.1</v>
      </c>
      <c r="BJ69" s="113">
        <v>0</v>
      </c>
      <c r="BK69" s="113">
        <v>0.5</v>
      </c>
      <c r="BL69" s="113">
        <v>0</v>
      </c>
      <c r="BM69" s="113">
        <v>0</v>
      </c>
      <c r="BN69" s="113">
        <v>0</v>
      </c>
      <c r="BO69" s="115"/>
      <c r="BQ69" s="116">
        <f t="shared" si="60"/>
        <v>0</v>
      </c>
      <c r="BR69" s="113">
        <v>0</v>
      </c>
      <c r="BS69" s="113">
        <v>0</v>
      </c>
      <c r="BT69" s="113">
        <v>0</v>
      </c>
      <c r="BU69" s="113">
        <v>0</v>
      </c>
      <c r="BV69" s="113">
        <v>0</v>
      </c>
      <c r="BW69" s="115"/>
      <c r="BY69" s="116">
        <f t="shared" si="61"/>
        <v>0.2</v>
      </c>
      <c r="BZ69" s="113">
        <v>0.5</v>
      </c>
      <c r="CA69" s="113">
        <v>0.5</v>
      </c>
      <c r="CB69" s="113">
        <v>0</v>
      </c>
      <c r="CC69" s="113">
        <v>0</v>
      </c>
      <c r="CD69" s="113">
        <v>0</v>
      </c>
      <c r="CE69" s="115"/>
      <c r="CG69" s="116">
        <f t="shared" si="62"/>
        <v>0</v>
      </c>
      <c r="CH69" s="113">
        <v>0</v>
      </c>
      <c r="CI69" s="113">
        <v>0</v>
      </c>
      <c r="CJ69" s="113">
        <v>0</v>
      </c>
      <c r="CK69" s="113">
        <v>0</v>
      </c>
      <c r="CL69" s="113">
        <v>0</v>
      </c>
      <c r="CO69" s="116">
        <f t="shared" si="63"/>
        <v>0</v>
      </c>
      <c r="CP69" s="113">
        <v>0</v>
      </c>
      <c r="CQ69" s="113">
        <v>0</v>
      </c>
      <c r="CR69" s="113">
        <v>0</v>
      </c>
      <c r="CS69" s="113">
        <v>0</v>
      </c>
      <c r="CT69" s="113">
        <v>0</v>
      </c>
      <c r="CW69" s="116">
        <f t="shared" si="64"/>
        <v>0</v>
      </c>
      <c r="CX69" s="113">
        <v>0</v>
      </c>
      <c r="CY69" s="113">
        <v>0</v>
      </c>
      <c r="CZ69" s="113">
        <v>0</v>
      </c>
      <c r="DA69" s="113">
        <v>0</v>
      </c>
      <c r="DB69" s="113">
        <v>0</v>
      </c>
      <c r="DE69" s="116">
        <f t="shared" si="65"/>
        <v>0</v>
      </c>
      <c r="DF69" s="113">
        <v>0</v>
      </c>
      <c r="DG69" s="113">
        <v>0</v>
      </c>
      <c r="DH69" s="113">
        <v>0</v>
      </c>
      <c r="DI69" s="113">
        <v>0</v>
      </c>
      <c r="DJ69" s="113">
        <v>0</v>
      </c>
      <c r="DM69" s="116">
        <f t="shared" si="66"/>
        <v>0</v>
      </c>
      <c r="DN69" s="113">
        <v>0</v>
      </c>
      <c r="DO69" s="113">
        <v>0</v>
      </c>
      <c r="DP69" s="113">
        <v>0</v>
      </c>
      <c r="DQ69" s="113">
        <v>0</v>
      </c>
      <c r="DR69" s="113">
        <v>0</v>
      </c>
    </row>
    <row r="70" spans="4:122">
      <c r="D70" s="113" t="s">
        <v>33</v>
      </c>
      <c r="E70" s="115">
        <f t="shared" si="67"/>
        <v>69</v>
      </c>
      <c r="F70" s="116">
        <f t="shared" si="35"/>
        <v>0</v>
      </c>
      <c r="G70" s="116" t="str">
        <f t="shared" si="36"/>
        <v/>
      </c>
      <c r="H70" s="116" t="str">
        <f t="shared" si="36"/>
        <v/>
      </c>
      <c r="I70" s="116" t="str">
        <f t="shared" si="36"/>
        <v/>
      </c>
      <c r="J70" s="116" t="str">
        <f t="shared" si="36"/>
        <v/>
      </c>
      <c r="K70" s="116" t="str">
        <f t="shared" si="36"/>
        <v/>
      </c>
      <c r="L70" s="116" t="str">
        <f t="shared" si="36"/>
        <v/>
      </c>
      <c r="M70" s="116" t="str">
        <f t="shared" si="36"/>
        <v/>
      </c>
      <c r="N70" s="116">
        <f t="shared" si="37"/>
        <v>0</v>
      </c>
      <c r="O70" s="116" t="str">
        <f t="shared" si="38"/>
        <v/>
      </c>
      <c r="P70" s="116" t="str">
        <f t="shared" si="39"/>
        <v/>
      </c>
      <c r="Q70" s="116" t="str">
        <f t="shared" si="40"/>
        <v/>
      </c>
      <c r="R70" s="116" t="str">
        <f t="shared" si="41"/>
        <v/>
      </c>
      <c r="S70" s="116" t="str">
        <f t="shared" si="42"/>
        <v/>
      </c>
      <c r="T70" s="116" t="str">
        <f t="shared" si="43"/>
        <v/>
      </c>
      <c r="U70" s="116">
        <f t="shared" si="44"/>
        <v>0</v>
      </c>
      <c r="V70" s="113">
        <f t="shared" si="45"/>
        <v>0</v>
      </c>
      <c r="Y70" s="116">
        <f t="shared" si="68"/>
        <v>0.29506894116975141</v>
      </c>
      <c r="Z70" s="122">
        <f t="shared" si="69"/>
        <v>59.013788233950287</v>
      </c>
      <c r="AA70" s="113">
        <f t="shared" si="46"/>
        <v>3</v>
      </c>
      <c r="AB70" s="113">
        <f>AA70*飽差!I70</f>
        <v>2.5593415819805783</v>
      </c>
      <c r="AG70" s="116">
        <f t="shared" si="47"/>
        <v>0.2</v>
      </c>
      <c r="AH70" s="116">
        <f t="shared" si="48"/>
        <v>1.2</v>
      </c>
      <c r="AI70" s="116">
        <f t="shared" si="49"/>
        <v>4.3</v>
      </c>
      <c r="AJ70" s="116">
        <f t="shared" si="50"/>
        <v>1.7</v>
      </c>
      <c r="AK70" s="116">
        <f t="shared" si="51"/>
        <v>0.5</v>
      </c>
      <c r="AL70" s="116">
        <f t="shared" si="52"/>
        <v>1.3</v>
      </c>
      <c r="AM70" s="116">
        <f t="shared" si="53"/>
        <v>0</v>
      </c>
      <c r="AN70" s="116">
        <f t="shared" si="54"/>
        <v>2.1</v>
      </c>
      <c r="AO70" s="116">
        <f t="shared" si="55"/>
        <v>0</v>
      </c>
      <c r="AP70" s="116">
        <f t="shared" si="56"/>
        <v>2.2999999999999998</v>
      </c>
      <c r="AS70" s="116">
        <f t="shared" si="57"/>
        <v>0.2</v>
      </c>
      <c r="AT70" s="113">
        <v>0</v>
      </c>
      <c r="AU70" s="113">
        <v>0</v>
      </c>
      <c r="AV70" s="113">
        <v>1</v>
      </c>
      <c r="AW70" s="113">
        <v>0</v>
      </c>
      <c r="AX70" s="113">
        <v>0</v>
      </c>
      <c r="AY70" s="115"/>
      <c r="BA70" s="116">
        <f t="shared" si="58"/>
        <v>1.2</v>
      </c>
      <c r="BB70" s="113">
        <v>0</v>
      </c>
      <c r="BC70" s="113">
        <v>0</v>
      </c>
      <c r="BD70" s="113">
        <v>6</v>
      </c>
      <c r="BE70" s="113">
        <v>0</v>
      </c>
      <c r="BF70" s="113">
        <v>0</v>
      </c>
      <c r="BG70" s="115"/>
      <c r="BI70" s="116">
        <f t="shared" si="59"/>
        <v>4.3</v>
      </c>
      <c r="BJ70" s="113">
        <v>0</v>
      </c>
      <c r="BK70" s="113">
        <v>0</v>
      </c>
      <c r="BL70" s="113">
        <v>21.5</v>
      </c>
      <c r="BM70" s="113">
        <v>0</v>
      </c>
      <c r="BN70" s="113">
        <v>0</v>
      </c>
      <c r="BO70" s="115"/>
      <c r="BQ70" s="116">
        <f t="shared" si="60"/>
        <v>1.7</v>
      </c>
      <c r="BR70" s="113">
        <v>0</v>
      </c>
      <c r="BS70" s="113">
        <v>0</v>
      </c>
      <c r="BT70" s="113">
        <v>8.5</v>
      </c>
      <c r="BU70" s="113">
        <v>0</v>
      </c>
      <c r="BV70" s="113">
        <v>0</v>
      </c>
      <c r="BW70" s="115"/>
      <c r="BY70" s="116">
        <f t="shared" si="61"/>
        <v>0.5</v>
      </c>
      <c r="BZ70" s="113">
        <v>0</v>
      </c>
      <c r="CA70" s="113">
        <v>0</v>
      </c>
      <c r="CB70" s="113">
        <v>2.5</v>
      </c>
      <c r="CC70" s="113">
        <v>0</v>
      </c>
      <c r="CD70" s="113">
        <v>0</v>
      </c>
      <c r="CE70" s="115"/>
      <c r="CG70" s="116">
        <f t="shared" si="62"/>
        <v>1.3</v>
      </c>
      <c r="CH70" s="113">
        <v>0</v>
      </c>
      <c r="CI70" s="113">
        <v>0</v>
      </c>
      <c r="CJ70" s="113">
        <v>6.5</v>
      </c>
      <c r="CK70" s="113">
        <v>0</v>
      </c>
      <c r="CL70" s="113">
        <v>0</v>
      </c>
      <c r="CO70" s="116">
        <f t="shared" si="63"/>
        <v>0</v>
      </c>
      <c r="CP70" s="113">
        <v>0</v>
      </c>
      <c r="CQ70" s="113">
        <v>0</v>
      </c>
      <c r="CR70" s="113">
        <v>0</v>
      </c>
      <c r="CS70" s="113">
        <v>0</v>
      </c>
      <c r="CT70" s="113">
        <v>0</v>
      </c>
      <c r="CW70" s="116">
        <f t="shared" si="64"/>
        <v>2.1</v>
      </c>
      <c r="CX70" s="113">
        <v>0</v>
      </c>
      <c r="CY70" s="113">
        <v>0</v>
      </c>
      <c r="CZ70" s="113">
        <v>10.5</v>
      </c>
      <c r="DA70" s="113">
        <v>0</v>
      </c>
      <c r="DB70" s="113">
        <v>0</v>
      </c>
      <c r="DE70" s="116">
        <f t="shared" si="65"/>
        <v>0</v>
      </c>
      <c r="DF70" s="113">
        <v>0</v>
      </c>
      <c r="DG70" s="113">
        <v>0</v>
      </c>
      <c r="DH70" s="113">
        <v>0</v>
      </c>
      <c r="DI70" s="113">
        <v>0</v>
      </c>
      <c r="DJ70" s="113">
        <v>0</v>
      </c>
      <c r="DM70" s="116">
        <f t="shared" si="66"/>
        <v>2.2999999999999998</v>
      </c>
      <c r="DN70" s="113">
        <v>0</v>
      </c>
      <c r="DO70" s="113">
        <v>0</v>
      </c>
      <c r="DP70" s="113">
        <v>11.5</v>
      </c>
      <c r="DQ70" s="113">
        <v>0</v>
      </c>
      <c r="DR70" s="113">
        <v>0</v>
      </c>
    </row>
    <row r="71" spans="4:122">
      <c r="D71" s="113" t="s">
        <v>33</v>
      </c>
      <c r="E71" s="115">
        <f t="shared" si="67"/>
        <v>70</v>
      </c>
      <c r="F71" s="116">
        <f t="shared" si="35"/>
        <v>0.3</v>
      </c>
      <c r="G71" s="116">
        <f t="shared" si="36"/>
        <v>0.3</v>
      </c>
      <c r="H71" s="116" t="str">
        <f t="shared" si="36"/>
        <v/>
      </c>
      <c r="I71" s="116" t="str">
        <f t="shared" si="36"/>
        <v/>
      </c>
      <c r="J71" s="116" t="str">
        <f t="shared" si="36"/>
        <v/>
      </c>
      <c r="K71" s="116" t="str">
        <f t="shared" si="36"/>
        <v/>
      </c>
      <c r="L71" s="116" t="str">
        <f t="shared" si="36"/>
        <v/>
      </c>
      <c r="M71" s="116" t="str">
        <f t="shared" si="36"/>
        <v/>
      </c>
      <c r="N71" s="116" t="str">
        <f t="shared" si="37"/>
        <v/>
      </c>
      <c r="O71" s="116">
        <f t="shared" si="38"/>
        <v>1</v>
      </c>
      <c r="P71" s="116" t="str">
        <f t="shared" si="39"/>
        <v/>
      </c>
      <c r="Q71" s="116" t="str">
        <f t="shared" si="40"/>
        <v/>
      </c>
      <c r="R71" s="116" t="str">
        <f t="shared" si="41"/>
        <v/>
      </c>
      <c r="S71" s="116" t="str">
        <f t="shared" si="42"/>
        <v/>
      </c>
      <c r="T71" s="116" t="str">
        <f t="shared" si="43"/>
        <v/>
      </c>
      <c r="U71" s="116">
        <f t="shared" si="44"/>
        <v>1</v>
      </c>
      <c r="V71" s="113">
        <f t="shared" si="45"/>
        <v>0</v>
      </c>
      <c r="Y71" s="116">
        <f t="shared" si="68"/>
        <v>0.28640305667208904</v>
      </c>
      <c r="Z71" s="122">
        <f t="shared" si="69"/>
        <v>57.280611334417813</v>
      </c>
      <c r="AA71" s="113">
        <f t="shared" si="46"/>
        <v>3</v>
      </c>
      <c r="AB71" s="113">
        <f>AA71*飽差!I71</f>
        <v>2.0331768995324695</v>
      </c>
      <c r="AG71" s="116">
        <f t="shared" si="47"/>
        <v>0.9</v>
      </c>
      <c r="AH71" s="116">
        <f t="shared" si="48"/>
        <v>1.9</v>
      </c>
      <c r="AI71" s="116">
        <f t="shared" si="49"/>
        <v>1.9</v>
      </c>
      <c r="AJ71" s="116">
        <f t="shared" si="50"/>
        <v>1.9</v>
      </c>
      <c r="AK71" s="116">
        <f t="shared" si="51"/>
        <v>2.8</v>
      </c>
      <c r="AL71" s="116">
        <f t="shared" si="52"/>
        <v>2.9</v>
      </c>
      <c r="AM71" s="116">
        <f t="shared" si="53"/>
        <v>0.3</v>
      </c>
      <c r="AN71" s="116">
        <f t="shared" si="54"/>
        <v>0.7</v>
      </c>
      <c r="AO71" s="116">
        <f t="shared" si="55"/>
        <v>0.8</v>
      </c>
      <c r="AP71" s="116">
        <f t="shared" si="56"/>
        <v>2.2000000000000002</v>
      </c>
      <c r="AS71" s="116">
        <f t="shared" si="57"/>
        <v>0.9</v>
      </c>
      <c r="AT71" s="113">
        <v>4.5</v>
      </c>
      <c r="AU71" s="113">
        <v>0</v>
      </c>
      <c r="AV71" s="113">
        <v>0</v>
      </c>
      <c r="AW71" s="113">
        <v>0</v>
      </c>
      <c r="AX71" s="113">
        <v>0</v>
      </c>
      <c r="AY71" s="115"/>
      <c r="BA71" s="116">
        <f t="shared" si="58"/>
        <v>1.9</v>
      </c>
      <c r="BB71" s="113">
        <v>9.5</v>
      </c>
      <c r="BC71" s="113">
        <v>0</v>
      </c>
      <c r="BD71" s="113">
        <v>0</v>
      </c>
      <c r="BE71" s="113">
        <v>0</v>
      </c>
      <c r="BF71" s="113">
        <v>0</v>
      </c>
      <c r="BG71" s="115"/>
      <c r="BI71" s="116">
        <f t="shared" si="59"/>
        <v>1.9</v>
      </c>
      <c r="BJ71" s="113">
        <v>9.5</v>
      </c>
      <c r="BK71" s="113">
        <v>0</v>
      </c>
      <c r="BL71" s="113">
        <v>0</v>
      </c>
      <c r="BM71" s="113">
        <v>0</v>
      </c>
      <c r="BN71" s="113">
        <v>0</v>
      </c>
      <c r="BO71" s="115"/>
      <c r="BQ71" s="116">
        <f t="shared" si="60"/>
        <v>1.9</v>
      </c>
      <c r="BR71" s="113">
        <v>9.5</v>
      </c>
      <c r="BS71" s="113">
        <v>0</v>
      </c>
      <c r="BT71" s="113">
        <v>0</v>
      </c>
      <c r="BU71" s="113">
        <v>0</v>
      </c>
      <c r="BV71" s="113">
        <v>0</v>
      </c>
      <c r="BW71" s="115"/>
      <c r="BY71" s="116">
        <f t="shared" si="61"/>
        <v>2.8</v>
      </c>
      <c r="BZ71" s="113">
        <v>14</v>
      </c>
      <c r="CA71" s="113">
        <v>0</v>
      </c>
      <c r="CB71" s="113">
        <v>0</v>
      </c>
      <c r="CC71" s="113">
        <v>0</v>
      </c>
      <c r="CD71" s="113">
        <v>0</v>
      </c>
      <c r="CE71" s="115"/>
      <c r="CG71" s="116">
        <f t="shared" si="62"/>
        <v>2.9</v>
      </c>
      <c r="CH71" s="113">
        <v>14.5</v>
      </c>
      <c r="CI71" s="113">
        <v>0</v>
      </c>
      <c r="CJ71" s="113">
        <v>0</v>
      </c>
      <c r="CK71" s="113">
        <v>0</v>
      </c>
      <c r="CL71" s="113">
        <v>0</v>
      </c>
      <c r="CO71" s="116">
        <f t="shared" si="63"/>
        <v>0.3</v>
      </c>
      <c r="CP71" s="113">
        <v>1.5</v>
      </c>
      <c r="CQ71" s="113">
        <v>0</v>
      </c>
      <c r="CR71" s="113">
        <v>0</v>
      </c>
      <c r="CS71" s="113">
        <v>0</v>
      </c>
      <c r="CT71" s="113">
        <v>0</v>
      </c>
      <c r="CW71" s="116">
        <f t="shared" si="64"/>
        <v>0.7</v>
      </c>
      <c r="CX71" s="113">
        <v>3.5</v>
      </c>
      <c r="CY71" s="113">
        <v>0</v>
      </c>
      <c r="CZ71" s="113">
        <v>0</v>
      </c>
      <c r="DA71" s="113">
        <v>0</v>
      </c>
      <c r="DB71" s="113">
        <v>0</v>
      </c>
      <c r="DE71" s="116">
        <f t="shared" si="65"/>
        <v>0.8</v>
      </c>
      <c r="DF71" s="113">
        <v>4</v>
      </c>
      <c r="DG71" s="113">
        <v>0</v>
      </c>
      <c r="DH71" s="113">
        <v>0</v>
      </c>
      <c r="DI71" s="113">
        <v>0</v>
      </c>
      <c r="DJ71" s="113">
        <v>0</v>
      </c>
      <c r="DM71" s="116">
        <f t="shared" si="66"/>
        <v>2.2000000000000002</v>
      </c>
      <c r="DN71" s="113">
        <v>11</v>
      </c>
      <c r="DO71" s="113">
        <v>0</v>
      </c>
      <c r="DP71" s="113">
        <v>0</v>
      </c>
      <c r="DQ71" s="113">
        <v>0</v>
      </c>
      <c r="DR71" s="113">
        <v>0</v>
      </c>
    </row>
    <row r="72" spans="4:122">
      <c r="D72" s="113" t="s">
        <v>33</v>
      </c>
      <c r="E72" s="115">
        <f t="shared" si="67"/>
        <v>71</v>
      </c>
      <c r="F72" s="116">
        <f t="shared" si="35"/>
        <v>3.8</v>
      </c>
      <c r="G72" s="116">
        <f t="shared" si="36"/>
        <v>3.8</v>
      </c>
      <c r="H72" s="116" t="str">
        <f t="shared" si="36"/>
        <v/>
      </c>
      <c r="I72" s="116" t="str">
        <f t="shared" si="36"/>
        <v/>
      </c>
      <c r="J72" s="116" t="str">
        <f t="shared" si="36"/>
        <v/>
      </c>
      <c r="K72" s="116" t="str">
        <f t="shared" si="36"/>
        <v/>
      </c>
      <c r="L72" s="116" t="str">
        <f t="shared" si="36"/>
        <v/>
      </c>
      <c r="M72" s="116" t="str">
        <f t="shared" si="36"/>
        <v/>
      </c>
      <c r="N72" s="116" t="str">
        <f t="shared" si="37"/>
        <v/>
      </c>
      <c r="O72" s="116">
        <f t="shared" si="38"/>
        <v>1</v>
      </c>
      <c r="P72" s="116" t="str">
        <f t="shared" si="39"/>
        <v/>
      </c>
      <c r="Q72" s="116" t="str">
        <f t="shared" si="40"/>
        <v/>
      </c>
      <c r="R72" s="116" t="str">
        <f t="shared" si="41"/>
        <v/>
      </c>
      <c r="S72" s="116" t="str">
        <f t="shared" si="42"/>
        <v/>
      </c>
      <c r="T72" s="116" t="str">
        <f t="shared" si="43"/>
        <v/>
      </c>
      <c r="U72" s="116">
        <f t="shared" si="44"/>
        <v>1</v>
      </c>
      <c r="V72" s="113">
        <f t="shared" si="45"/>
        <v>0</v>
      </c>
      <c r="Y72" s="116">
        <f t="shared" si="68"/>
        <v>0.29942228124459619</v>
      </c>
      <c r="Z72" s="122">
        <f t="shared" si="69"/>
        <v>59.884456248919236</v>
      </c>
      <c r="AA72" s="113">
        <f t="shared" si="46"/>
        <v>3</v>
      </c>
      <c r="AB72" s="113">
        <f>AA72*飽差!I72</f>
        <v>1.1961550854985781</v>
      </c>
      <c r="AG72" s="116">
        <f t="shared" si="47"/>
        <v>3.2</v>
      </c>
      <c r="AH72" s="116">
        <f t="shared" si="48"/>
        <v>4</v>
      </c>
      <c r="AI72" s="116">
        <f t="shared" si="49"/>
        <v>3.9</v>
      </c>
      <c r="AJ72" s="116">
        <f t="shared" si="50"/>
        <v>4.3</v>
      </c>
      <c r="AK72" s="116">
        <f t="shared" si="51"/>
        <v>3.7</v>
      </c>
      <c r="AL72" s="116">
        <f t="shared" si="52"/>
        <v>3.2</v>
      </c>
      <c r="AM72" s="116">
        <f t="shared" si="53"/>
        <v>3.8</v>
      </c>
      <c r="AN72" s="116">
        <f t="shared" si="54"/>
        <v>8.6</v>
      </c>
      <c r="AO72" s="116">
        <f t="shared" si="55"/>
        <v>3.6</v>
      </c>
      <c r="AP72" s="116">
        <f t="shared" si="56"/>
        <v>2.5</v>
      </c>
      <c r="AS72" s="116">
        <f t="shared" si="57"/>
        <v>3.2</v>
      </c>
      <c r="AT72" s="113">
        <v>9.5</v>
      </c>
      <c r="AU72" s="113">
        <v>0</v>
      </c>
      <c r="AV72" s="113">
        <v>0</v>
      </c>
      <c r="AW72" s="113">
        <v>0</v>
      </c>
      <c r="AX72" s="113">
        <v>6.5</v>
      </c>
      <c r="AY72" s="115"/>
      <c r="BA72" s="116">
        <f t="shared" si="58"/>
        <v>4</v>
      </c>
      <c r="BB72" s="113">
        <v>12</v>
      </c>
      <c r="BC72" s="113">
        <v>0</v>
      </c>
      <c r="BD72" s="113">
        <v>1</v>
      </c>
      <c r="BE72" s="113">
        <v>0</v>
      </c>
      <c r="BF72" s="113">
        <v>7</v>
      </c>
      <c r="BG72" s="115"/>
      <c r="BI72" s="116">
        <f t="shared" si="59"/>
        <v>3.9</v>
      </c>
      <c r="BJ72" s="113">
        <v>13.5</v>
      </c>
      <c r="BK72" s="113">
        <v>0</v>
      </c>
      <c r="BL72" s="113">
        <v>0</v>
      </c>
      <c r="BM72" s="113">
        <v>0</v>
      </c>
      <c r="BN72" s="113">
        <v>6</v>
      </c>
      <c r="BO72" s="115"/>
      <c r="BQ72" s="116">
        <f t="shared" si="60"/>
        <v>4.3</v>
      </c>
      <c r="BR72" s="113">
        <v>15.5</v>
      </c>
      <c r="BS72" s="113">
        <v>0</v>
      </c>
      <c r="BT72" s="113">
        <v>0</v>
      </c>
      <c r="BU72" s="113">
        <v>0</v>
      </c>
      <c r="BV72" s="113">
        <v>6</v>
      </c>
      <c r="BW72" s="115"/>
      <c r="BY72" s="116">
        <f t="shared" si="61"/>
        <v>3.7</v>
      </c>
      <c r="BZ72" s="113">
        <v>7</v>
      </c>
      <c r="CA72" s="113">
        <v>0</v>
      </c>
      <c r="CB72" s="113">
        <v>0</v>
      </c>
      <c r="CC72" s="113">
        <v>0</v>
      </c>
      <c r="CD72" s="113">
        <v>11.5</v>
      </c>
      <c r="CE72" s="115"/>
      <c r="CG72" s="116">
        <f t="shared" si="62"/>
        <v>3.2</v>
      </c>
      <c r="CH72" s="113">
        <v>5.5</v>
      </c>
      <c r="CI72" s="113">
        <v>0</v>
      </c>
      <c r="CJ72" s="113">
        <v>0</v>
      </c>
      <c r="CK72" s="113">
        <v>0</v>
      </c>
      <c r="CL72" s="113">
        <v>10.5</v>
      </c>
      <c r="CO72" s="116">
        <f t="shared" si="63"/>
        <v>3.8</v>
      </c>
      <c r="CP72" s="113">
        <v>9.5</v>
      </c>
      <c r="CQ72" s="113">
        <v>0</v>
      </c>
      <c r="CR72" s="113">
        <v>0</v>
      </c>
      <c r="CS72" s="113">
        <v>0</v>
      </c>
      <c r="CT72" s="113">
        <v>9.5</v>
      </c>
      <c r="CW72" s="116">
        <f t="shared" si="64"/>
        <v>8.6</v>
      </c>
      <c r="CX72" s="113">
        <v>27.5</v>
      </c>
      <c r="CY72" s="113">
        <v>0</v>
      </c>
      <c r="CZ72" s="113">
        <v>0</v>
      </c>
      <c r="DA72" s="113">
        <v>0</v>
      </c>
      <c r="DB72" s="113">
        <v>15.5</v>
      </c>
      <c r="DE72" s="116">
        <f t="shared" si="65"/>
        <v>3.6</v>
      </c>
      <c r="DF72" s="113">
        <v>6</v>
      </c>
      <c r="DG72" s="113">
        <v>0</v>
      </c>
      <c r="DH72" s="113">
        <v>0</v>
      </c>
      <c r="DI72" s="113">
        <v>0</v>
      </c>
      <c r="DJ72" s="113">
        <v>12</v>
      </c>
      <c r="DM72" s="116">
        <f t="shared" si="66"/>
        <v>2.5</v>
      </c>
      <c r="DN72" s="113">
        <v>3.5</v>
      </c>
      <c r="DO72" s="113">
        <v>0</v>
      </c>
      <c r="DP72" s="113">
        <v>0</v>
      </c>
      <c r="DQ72" s="113">
        <v>0</v>
      </c>
      <c r="DR72" s="113">
        <v>9</v>
      </c>
    </row>
    <row r="73" spans="4:122">
      <c r="D73" s="113" t="s">
        <v>33</v>
      </c>
      <c r="E73" s="115">
        <f t="shared" si="67"/>
        <v>72</v>
      </c>
      <c r="F73" s="116">
        <f t="shared" si="35"/>
        <v>18.3</v>
      </c>
      <c r="G73" s="116">
        <f t="shared" si="36"/>
        <v>18.3</v>
      </c>
      <c r="H73" s="116">
        <f t="shared" si="36"/>
        <v>18.3</v>
      </c>
      <c r="I73" s="116" t="str">
        <f t="shared" si="36"/>
        <v/>
      </c>
      <c r="J73" s="116" t="str">
        <f t="shared" si="36"/>
        <v/>
      </c>
      <c r="K73" s="116" t="str">
        <f t="shared" si="36"/>
        <v/>
      </c>
      <c r="L73" s="116" t="str">
        <f t="shared" si="36"/>
        <v/>
      </c>
      <c r="M73" s="116" t="str">
        <f t="shared" si="36"/>
        <v/>
      </c>
      <c r="N73" s="116" t="str">
        <f t="shared" si="37"/>
        <v/>
      </c>
      <c r="O73" s="116" t="str">
        <f t="shared" si="38"/>
        <v/>
      </c>
      <c r="P73" s="116">
        <f t="shared" si="39"/>
        <v>2</v>
      </c>
      <c r="Q73" s="116" t="str">
        <f t="shared" si="40"/>
        <v/>
      </c>
      <c r="R73" s="116" t="str">
        <f t="shared" si="41"/>
        <v/>
      </c>
      <c r="S73" s="116" t="str">
        <f t="shared" si="42"/>
        <v/>
      </c>
      <c r="T73" s="116" t="str">
        <f t="shared" si="43"/>
        <v/>
      </c>
      <c r="U73" s="116">
        <f t="shared" si="44"/>
        <v>2</v>
      </c>
      <c r="V73" s="113">
        <f t="shared" si="45"/>
        <v>5.4417266639303186e-002</v>
      </c>
      <c r="Y73" s="116">
        <f t="shared" si="68"/>
        <v>0.38410902370632305</v>
      </c>
      <c r="Z73" s="122">
        <f t="shared" si="69"/>
        <v>76.821804741264614</v>
      </c>
      <c r="AA73" s="113">
        <f t="shared" si="46"/>
        <v>3</v>
      </c>
      <c r="AB73" s="113">
        <f>AA73*飽差!I73</f>
        <v>1.3626515076546246</v>
      </c>
      <c r="AG73" s="116">
        <f t="shared" si="47"/>
        <v>19.100000000000001</v>
      </c>
      <c r="AH73" s="116">
        <f t="shared" si="48"/>
        <v>22.1</v>
      </c>
      <c r="AI73" s="116">
        <f t="shared" si="49"/>
        <v>29.1</v>
      </c>
      <c r="AJ73" s="116">
        <f t="shared" si="50"/>
        <v>27.6</v>
      </c>
      <c r="AK73" s="116">
        <f t="shared" si="51"/>
        <v>30.9</v>
      </c>
      <c r="AL73" s="116">
        <f t="shared" si="52"/>
        <v>24.8</v>
      </c>
      <c r="AM73" s="116">
        <f t="shared" si="53"/>
        <v>18.3</v>
      </c>
      <c r="AN73" s="116">
        <f t="shared" si="54"/>
        <v>14.6</v>
      </c>
      <c r="AO73" s="116">
        <f t="shared" si="55"/>
        <v>13.3</v>
      </c>
      <c r="AP73" s="116">
        <f t="shared" si="56"/>
        <v>18.2</v>
      </c>
      <c r="AS73" s="116">
        <f t="shared" si="57"/>
        <v>19.100000000000001</v>
      </c>
      <c r="AT73" s="113">
        <v>0</v>
      </c>
      <c r="AU73" s="113">
        <v>39.5</v>
      </c>
      <c r="AV73" s="113">
        <v>17</v>
      </c>
      <c r="AW73" s="113">
        <v>0</v>
      </c>
      <c r="AX73" s="113">
        <v>39</v>
      </c>
      <c r="AY73" s="115"/>
      <c r="BA73" s="116">
        <f t="shared" si="58"/>
        <v>22.1</v>
      </c>
      <c r="BB73" s="113">
        <v>0</v>
      </c>
      <c r="BC73" s="113">
        <v>66.5</v>
      </c>
      <c r="BD73" s="113">
        <v>16</v>
      </c>
      <c r="BE73" s="113">
        <v>0</v>
      </c>
      <c r="BF73" s="113">
        <v>28</v>
      </c>
      <c r="BG73" s="115"/>
      <c r="BI73" s="116">
        <f t="shared" si="59"/>
        <v>29.1</v>
      </c>
      <c r="BJ73" s="113">
        <v>0</v>
      </c>
      <c r="BK73" s="113">
        <v>93.5</v>
      </c>
      <c r="BL73" s="113">
        <v>15</v>
      </c>
      <c r="BM73" s="113">
        <v>0</v>
      </c>
      <c r="BN73" s="113">
        <v>37</v>
      </c>
      <c r="BO73" s="115"/>
      <c r="BQ73" s="116">
        <f t="shared" si="60"/>
        <v>27.6</v>
      </c>
      <c r="BR73" s="113">
        <v>0</v>
      </c>
      <c r="BS73" s="113">
        <v>81.5</v>
      </c>
      <c r="BT73" s="113">
        <v>22.5</v>
      </c>
      <c r="BU73" s="113">
        <v>0</v>
      </c>
      <c r="BV73" s="113">
        <v>34</v>
      </c>
      <c r="BW73" s="115"/>
      <c r="BY73" s="116">
        <f t="shared" si="61"/>
        <v>30.9</v>
      </c>
      <c r="BZ73" s="113">
        <v>0</v>
      </c>
      <c r="CA73" s="113">
        <v>68.5</v>
      </c>
      <c r="CB73" s="113">
        <v>33</v>
      </c>
      <c r="CC73" s="113">
        <v>0</v>
      </c>
      <c r="CD73" s="113">
        <v>53</v>
      </c>
      <c r="CE73" s="115"/>
      <c r="CG73" s="116">
        <f t="shared" si="62"/>
        <v>24.8</v>
      </c>
      <c r="CH73" s="113">
        <v>0</v>
      </c>
      <c r="CI73" s="113">
        <v>65.5</v>
      </c>
      <c r="CJ73" s="113">
        <v>26.5</v>
      </c>
      <c r="CK73" s="113">
        <v>0</v>
      </c>
      <c r="CL73" s="113">
        <v>32</v>
      </c>
      <c r="CO73" s="116">
        <f t="shared" si="63"/>
        <v>18.3</v>
      </c>
      <c r="CP73" s="113">
        <v>0</v>
      </c>
      <c r="CQ73" s="113">
        <v>49.5</v>
      </c>
      <c r="CR73" s="113">
        <v>25.5</v>
      </c>
      <c r="CS73" s="113">
        <v>0</v>
      </c>
      <c r="CT73" s="113">
        <v>16.5</v>
      </c>
      <c r="CW73" s="116">
        <f t="shared" si="64"/>
        <v>14.6</v>
      </c>
      <c r="CX73" s="113">
        <v>0</v>
      </c>
      <c r="CY73" s="113">
        <v>21.5</v>
      </c>
      <c r="CZ73" s="113">
        <v>14</v>
      </c>
      <c r="DA73" s="113">
        <v>0</v>
      </c>
      <c r="DB73" s="113">
        <v>37.5</v>
      </c>
      <c r="DE73" s="116">
        <f t="shared" si="65"/>
        <v>13.3</v>
      </c>
      <c r="DF73" s="113">
        <v>0</v>
      </c>
      <c r="DG73" s="113">
        <v>28.5</v>
      </c>
      <c r="DH73" s="113">
        <v>23</v>
      </c>
      <c r="DI73" s="113">
        <v>0</v>
      </c>
      <c r="DJ73" s="113">
        <v>15</v>
      </c>
      <c r="DM73" s="116">
        <f t="shared" si="66"/>
        <v>18.2</v>
      </c>
      <c r="DN73" s="113">
        <v>0</v>
      </c>
      <c r="DO73" s="113">
        <v>58</v>
      </c>
      <c r="DP73" s="113">
        <v>18.5</v>
      </c>
      <c r="DQ73" s="113">
        <v>1</v>
      </c>
      <c r="DR73" s="113">
        <v>13.5</v>
      </c>
    </row>
    <row r="74" spans="4:122">
      <c r="D74" s="113" t="s">
        <v>33</v>
      </c>
      <c r="E74" s="115">
        <f t="shared" si="67"/>
        <v>73</v>
      </c>
      <c r="F74" s="116">
        <f t="shared" si="35"/>
        <v>0.8</v>
      </c>
      <c r="G74" s="116">
        <f t="shared" si="36"/>
        <v>0.8</v>
      </c>
      <c r="H74" s="116" t="str">
        <f t="shared" si="36"/>
        <v/>
      </c>
      <c r="I74" s="116" t="str">
        <f t="shared" si="36"/>
        <v/>
      </c>
      <c r="J74" s="116" t="str">
        <f t="shared" si="36"/>
        <v/>
      </c>
      <c r="K74" s="116" t="str">
        <f t="shared" si="36"/>
        <v/>
      </c>
      <c r="L74" s="116" t="str">
        <f t="shared" si="36"/>
        <v/>
      </c>
      <c r="M74" s="116" t="str">
        <f t="shared" si="36"/>
        <v/>
      </c>
      <c r="N74" s="116" t="str">
        <f t="shared" si="37"/>
        <v/>
      </c>
      <c r="O74" s="116">
        <f t="shared" si="38"/>
        <v>1</v>
      </c>
      <c r="P74" s="116" t="str">
        <f t="shared" si="39"/>
        <v/>
      </c>
      <c r="Q74" s="116" t="str">
        <f t="shared" si="40"/>
        <v/>
      </c>
      <c r="R74" s="116" t="str">
        <f t="shared" si="41"/>
        <v/>
      </c>
      <c r="S74" s="116" t="str">
        <f t="shared" si="42"/>
        <v/>
      </c>
      <c r="T74" s="116" t="str">
        <f t="shared" si="43"/>
        <v/>
      </c>
      <c r="U74" s="116">
        <f t="shared" si="44"/>
        <v>1</v>
      </c>
      <c r="V74" s="113">
        <f t="shared" si="45"/>
        <v>0</v>
      </c>
      <c r="Y74" s="116">
        <f t="shared" si="68"/>
        <v>0.32</v>
      </c>
      <c r="Z74" s="122">
        <f t="shared" si="69"/>
        <v>64</v>
      </c>
      <c r="AA74" s="113">
        <f t="shared" si="46"/>
        <v>3</v>
      </c>
      <c r="AB74" s="113">
        <f>AA74*飽差!I74</f>
        <v>2.1155848311340333</v>
      </c>
      <c r="AG74" s="116">
        <f t="shared" si="47"/>
        <v>1.9</v>
      </c>
      <c r="AH74" s="116">
        <f t="shared" si="48"/>
        <v>2</v>
      </c>
      <c r="AI74" s="116">
        <f t="shared" si="49"/>
        <v>2.1</v>
      </c>
      <c r="AJ74" s="116">
        <f t="shared" si="50"/>
        <v>5.2</v>
      </c>
      <c r="AK74" s="116">
        <f t="shared" si="51"/>
        <v>1.4</v>
      </c>
      <c r="AL74" s="116">
        <f t="shared" si="52"/>
        <v>5.2</v>
      </c>
      <c r="AM74" s="116">
        <f t="shared" si="53"/>
        <v>0.8</v>
      </c>
      <c r="AN74" s="116">
        <f t="shared" si="54"/>
        <v>0.9</v>
      </c>
      <c r="AO74" s="116">
        <f t="shared" si="55"/>
        <v>0.8</v>
      </c>
      <c r="AP74" s="116">
        <f t="shared" si="56"/>
        <v>1.9</v>
      </c>
      <c r="AS74" s="116">
        <f t="shared" si="57"/>
        <v>1.9</v>
      </c>
      <c r="AT74" s="113">
        <v>0</v>
      </c>
      <c r="AU74" s="113">
        <v>6.5</v>
      </c>
      <c r="AV74" s="113">
        <v>0</v>
      </c>
      <c r="AW74" s="113">
        <v>3</v>
      </c>
      <c r="AX74" s="113">
        <v>0</v>
      </c>
      <c r="AY74" s="115"/>
      <c r="BA74" s="116">
        <f t="shared" si="58"/>
        <v>2</v>
      </c>
      <c r="BB74" s="113">
        <v>0</v>
      </c>
      <c r="BC74" s="113">
        <v>0</v>
      </c>
      <c r="BD74" s="113">
        <v>0</v>
      </c>
      <c r="BE74" s="113">
        <v>10</v>
      </c>
      <c r="BF74" s="113">
        <v>0</v>
      </c>
      <c r="BG74" s="115"/>
      <c r="BI74" s="116">
        <f t="shared" si="59"/>
        <v>2.1</v>
      </c>
      <c r="BJ74" s="113">
        <v>0</v>
      </c>
      <c r="BK74" s="113">
        <v>0.5</v>
      </c>
      <c r="BL74" s="113">
        <v>0</v>
      </c>
      <c r="BM74" s="113">
        <v>10</v>
      </c>
      <c r="BN74" s="113">
        <v>0</v>
      </c>
      <c r="BO74" s="115"/>
      <c r="BQ74" s="116">
        <f t="shared" si="60"/>
        <v>5.2</v>
      </c>
      <c r="BR74" s="113">
        <v>0</v>
      </c>
      <c r="BS74" s="113">
        <v>6</v>
      </c>
      <c r="BT74" s="113">
        <v>0</v>
      </c>
      <c r="BU74" s="113">
        <v>20</v>
      </c>
      <c r="BV74" s="113">
        <v>0</v>
      </c>
      <c r="BW74" s="115"/>
      <c r="BY74" s="116">
        <f t="shared" si="61"/>
        <v>1.4</v>
      </c>
      <c r="BZ74" s="113">
        <v>0</v>
      </c>
      <c r="CA74" s="113">
        <v>0</v>
      </c>
      <c r="CB74" s="113">
        <v>0</v>
      </c>
      <c r="CC74" s="113">
        <v>7</v>
      </c>
      <c r="CD74" s="113">
        <v>0</v>
      </c>
      <c r="CE74" s="115"/>
      <c r="CG74" s="116">
        <f t="shared" si="62"/>
        <v>5.2</v>
      </c>
      <c r="CH74" s="113">
        <v>0</v>
      </c>
      <c r="CI74" s="113">
        <v>0</v>
      </c>
      <c r="CJ74" s="113">
        <v>0</v>
      </c>
      <c r="CK74" s="113">
        <v>26</v>
      </c>
      <c r="CL74" s="113">
        <v>0</v>
      </c>
      <c r="CO74" s="116">
        <f t="shared" si="63"/>
        <v>0.8</v>
      </c>
      <c r="CP74" s="113">
        <v>0</v>
      </c>
      <c r="CQ74" s="113">
        <v>0</v>
      </c>
      <c r="CR74" s="113">
        <v>0</v>
      </c>
      <c r="CS74" s="113">
        <v>4</v>
      </c>
      <c r="CT74" s="113">
        <v>0</v>
      </c>
      <c r="CW74" s="116">
        <f t="shared" si="64"/>
        <v>0.9</v>
      </c>
      <c r="CX74" s="113">
        <v>0</v>
      </c>
      <c r="CY74" s="113">
        <v>0</v>
      </c>
      <c r="CZ74" s="113">
        <v>0</v>
      </c>
      <c r="DA74" s="113">
        <v>4.5</v>
      </c>
      <c r="DB74" s="113">
        <v>0</v>
      </c>
      <c r="DE74" s="116">
        <f t="shared" si="65"/>
        <v>0.8</v>
      </c>
      <c r="DF74" s="113">
        <v>0</v>
      </c>
      <c r="DG74" s="113">
        <v>0</v>
      </c>
      <c r="DH74" s="113">
        <v>0</v>
      </c>
      <c r="DI74" s="113">
        <v>4</v>
      </c>
      <c r="DJ74" s="113">
        <v>0</v>
      </c>
      <c r="DM74" s="116">
        <f t="shared" si="66"/>
        <v>1.9</v>
      </c>
      <c r="DN74" s="113">
        <v>0</v>
      </c>
      <c r="DO74" s="113">
        <v>0</v>
      </c>
      <c r="DP74" s="113">
        <v>0</v>
      </c>
      <c r="DQ74" s="113">
        <v>9.5</v>
      </c>
      <c r="DR74" s="113">
        <v>0</v>
      </c>
    </row>
    <row r="75" spans="4:122">
      <c r="D75" s="113" t="s">
        <v>33</v>
      </c>
      <c r="E75" s="115">
        <f t="shared" si="67"/>
        <v>74</v>
      </c>
      <c r="F75" s="116">
        <f t="shared" si="35"/>
        <v>1.4</v>
      </c>
      <c r="G75" s="116">
        <f t="shared" si="36"/>
        <v>1.4</v>
      </c>
      <c r="H75" s="116" t="str">
        <f t="shared" si="36"/>
        <v/>
      </c>
      <c r="I75" s="116" t="str">
        <f t="shared" si="36"/>
        <v/>
      </c>
      <c r="J75" s="116" t="str">
        <f t="shared" si="36"/>
        <v/>
      </c>
      <c r="K75" s="116" t="str">
        <f t="shared" si="36"/>
        <v/>
      </c>
      <c r="L75" s="116" t="str">
        <f t="shared" si="36"/>
        <v/>
      </c>
      <c r="M75" s="116" t="str">
        <f t="shared" si="36"/>
        <v/>
      </c>
      <c r="N75" s="116" t="str">
        <f t="shared" si="37"/>
        <v/>
      </c>
      <c r="O75" s="116">
        <f t="shared" si="38"/>
        <v>1</v>
      </c>
      <c r="P75" s="116" t="str">
        <f t="shared" si="39"/>
        <v/>
      </c>
      <c r="Q75" s="116" t="str">
        <f t="shared" si="40"/>
        <v/>
      </c>
      <c r="R75" s="116" t="str">
        <f t="shared" si="41"/>
        <v/>
      </c>
      <c r="S75" s="116" t="str">
        <f t="shared" si="42"/>
        <v/>
      </c>
      <c r="T75" s="116" t="str">
        <f t="shared" si="43"/>
        <v/>
      </c>
      <c r="U75" s="116">
        <f t="shared" si="44"/>
        <v>1</v>
      </c>
      <c r="V75" s="113">
        <f t="shared" si="45"/>
        <v>0</v>
      </c>
      <c r="Y75" s="116">
        <f t="shared" si="68"/>
        <v>0.31789860480153304</v>
      </c>
      <c r="Z75" s="122">
        <f t="shared" si="69"/>
        <v>63.579720960306609</v>
      </c>
      <c r="AA75" s="113">
        <f t="shared" si="46"/>
        <v>3</v>
      </c>
      <c r="AB75" s="113">
        <f>AA75*飽差!I75</f>
        <v>1.8202790396933946</v>
      </c>
      <c r="AG75" s="116">
        <f t="shared" si="47"/>
        <v>1.5</v>
      </c>
      <c r="AH75" s="116">
        <f t="shared" si="48"/>
        <v>2.2000000000000002</v>
      </c>
      <c r="AI75" s="116">
        <f t="shared" si="49"/>
        <v>2.2999999999999998</v>
      </c>
      <c r="AJ75" s="116">
        <f t="shared" si="50"/>
        <v>2.2999999999999998</v>
      </c>
      <c r="AK75" s="116">
        <f t="shared" si="51"/>
        <v>2.1</v>
      </c>
      <c r="AL75" s="116">
        <f t="shared" si="52"/>
        <v>2.2999999999999998</v>
      </c>
      <c r="AM75" s="116">
        <f t="shared" si="53"/>
        <v>1.4</v>
      </c>
      <c r="AN75" s="116">
        <f t="shared" si="54"/>
        <v>1.5</v>
      </c>
      <c r="AO75" s="116">
        <f t="shared" si="55"/>
        <v>1.6</v>
      </c>
      <c r="AP75" s="116">
        <f t="shared" si="56"/>
        <v>1.3</v>
      </c>
      <c r="AS75" s="116">
        <f t="shared" si="57"/>
        <v>1.5</v>
      </c>
      <c r="AT75" s="113">
        <v>7.5</v>
      </c>
      <c r="AU75" s="113">
        <v>0</v>
      </c>
      <c r="AV75" s="113">
        <v>0</v>
      </c>
      <c r="AW75" s="113">
        <v>0</v>
      </c>
      <c r="AX75" s="113">
        <v>0</v>
      </c>
      <c r="AY75" s="115"/>
      <c r="BA75" s="116">
        <f t="shared" si="58"/>
        <v>2.2000000000000002</v>
      </c>
      <c r="BB75" s="113">
        <v>11</v>
      </c>
      <c r="BC75" s="113">
        <v>0</v>
      </c>
      <c r="BD75" s="113">
        <v>0</v>
      </c>
      <c r="BE75" s="113">
        <v>0</v>
      </c>
      <c r="BF75" s="113">
        <v>0</v>
      </c>
      <c r="BG75" s="115"/>
      <c r="BI75" s="116">
        <f t="shared" si="59"/>
        <v>2.2999999999999998</v>
      </c>
      <c r="BJ75" s="113">
        <v>11.5</v>
      </c>
      <c r="BK75" s="113">
        <v>0</v>
      </c>
      <c r="BL75" s="113">
        <v>0</v>
      </c>
      <c r="BM75" s="113">
        <v>0</v>
      </c>
      <c r="BN75" s="113">
        <v>0</v>
      </c>
      <c r="BO75" s="115"/>
      <c r="BQ75" s="116">
        <f t="shared" si="60"/>
        <v>2.2999999999999998</v>
      </c>
      <c r="BR75" s="113">
        <v>11</v>
      </c>
      <c r="BS75" s="113">
        <v>0</v>
      </c>
      <c r="BT75" s="113">
        <v>0</v>
      </c>
      <c r="BU75" s="113">
        <v>0.5</v>
      </c>
      <c r="BV75" s="113">
        <v>0</v>
      </c>
      <c r="BW75" s="115"/>
      <c r="BY75" s="116">
        <f t="shared" si="61"/>
        <v>2.1</v>
      </c>
      <c r="BZ75" s="113">
        <v>9</v>
      </c>
      <c r="CA75" s="113">
        <v>0</v>
      </c>
      <c r="CB75" s="113">
        <v>0</v>
      </c>
      <c r="CC75" s="113">
        <v>1.5</v>
      </c>
      <c r="CD75" s="113">
        <v>0</v>
      </c>
      <c r="CE75" s="115"/>
      <c r="CG75" s="116">
        <f t="shared" si="62"/>
        <v>2.2999999999999998</v>
      </c>
      <c r="CH75" s="113">
        <v>9.5</v>
      </c>
      <c r="CI75" s="113">
        <v>0</v>
      </c>
      <c r="CJ75" s="113">
        <v>0</v>
      </c>
      <c r="CK75" s="113">
        <v>2</v>
      </c>
      <c r="CL75" s="113">
        <v>0</v>
      </c>
      <c r="CO75" s="116">
        <f t="shared" si="63"/>
        <v>1.4</v>
      </c>
      <c r="CP75" s="113">
        <v>7</v>
      </c>
      <c r="CQ75" s="113">
        <v>0</v>
      </c>
      <c r="CR75" s="113">
        <v>0</v>
      </c>
      <c r="CS75" s="113">
        <v>0</v>
      </c>
      <c r="CT75" s="113">
        <v>0</v>
      </c>
      <c r="CW75" s="116">
        <f t="shared" si="64"/>
        <v>1.5</v>
      </c>
      <c r="CX75" s="113">
        <v>7.5</v>
      </c>
      <c r="CY75" s="113">
        <v>0</v>
      </c>
      <c r="CZ75" s="113">
        <v>0</v>
      </c>
      <c r="DA75" s="113">
        <v>0</v>
      </c>
      <c r="DB75" s="113">
        <v>0</v>
      </c>
      <c r="DE75" s="116">
        <f t="shared" si="65"/>
        <v>1.6</v>
      </c>
      <c r="DF75" s="113">
        <v>8</v>
      </c>
      <c r="DG75" s="113">
        <v>0</v>
      </c>
      <c r="DH75" s="113">
        <v>0</v>
      </c>
      <c r="DI75" s="113">
        <v>0</v>
      </c>
      <c r="DJ75" s="113">
        <v>0</v>
      </c>
      <c r="DM75" s="116">
        <f t="shared" si="66"/>
        <v>1.3</v>
      </c>
      <c r="DN75" s="113">
        <v>6</v>
      </c>
      <c r="DO75" s="113">
        <v>0</v>
      </c>
      <c r="DP75" s="113">
        <v>0</v>
      </c>
      <c r="DQ75" s="113">
        <v>0.5</v>
      </c>
      <c r="DR75" s="113">
        <v>0</v>
      </c>
    </row>
    <row r="76" spans="4:122">
      <c r="D76" s="113" t="s">
        <v>33</v>
      </c>
      <c r="E76" s="115">
        <f t="shared" si="67"/>
        <v>75</v>
      </c>
      <c r="F76" s="116">
        <f t="shared" si="35"/>
        <v>3.3</v>
      </c>
      <c r="G76" s="116">
        <f t="shared" si="36"/>
        <v>3.3</v>
      </c>
      <c r="H76" s="116" t="str">
        <f t="shared" si="36"/>
        <v/>
      </c>
      <c r="I76" s="116" t="str">
        <f t="shared" si="36"/>
        <v/>
      </c>
      <c r="J76" s="116" t="str">
        <f t="shared" si="36"/>
        <v/>
      </c>
      <c r="K76" s="116" t="str">
        <f t="shared" si="36"/>
        <v/>
      </c>
      <c r="L76" s="116" t="str">
        <f t="shared" si="36"/>
        <v/>
      </c>
      <c r="M76" s="116" t="str">
        <f t="shared" si="36"/>
        <v/>
      </c>
      <c r="N76" s="116" t="str">
        <f t="shared" si="37"/>
        <v/>
      </c>
      <c r="O76" s="116">
        <f t="shared" si="38"/>
        <v>1</v>
      </c>
      <c r="P76" s="116" t="str">
        <f t="shared" si="39"/>
        <v/>
      </c>
      <c r="Q76" s="116" t="str">
        <f t="shared" si="40"/>
        <v/>
      </c>
      <c r="R76" s="116" t="str">
        <f t="shared" si="41"/>
        <v/>
      </c>
      <c r="S76" s="116" t="str">
        <f t="shared" si="42"/>
        <v/>
      </c>
      <c r="T76" s="116" t="str">
        <f t="shared" si="43"/>
        <v/>
      </c>
      <c r="U76" s="116">
        <f t="shared" si="44"/>
        <v>1</v>
      </c>
      <c r="V76" s="113">
        <f t="shared" si="45"/>
        <v>0</v>
      </c>
      <c r="Y76" s="116">
        <f t="shared" si="68"/>
        <v>0.32205375987730145</v>
      </c>
      <c r="Z76" s="122">
        <f t="shared" si="69"/>
        <v>64.410751975460286</v>
      </c>
      <c r="AA76" s="113">
        <f t="shared" si="46"/>
        <v>3</v>
      </c>
      <c r="AB76" s="113">
        <f>AA76*飽差!I76</f>
        <v>2.4689689848463239</v>
      </c>
      <c r="AG76" s="116">
        <f t="shared" si="47"/>
        <v>4.5999999999999996</v>
      </c>
      <c r="AH76" s="116">
        <f t="shared" si="48"/>
        <v>5</v>
      </c>
      <c r="AI76" s="116">
        <f t="shared" si="49"/>
        <v>5.4</v>
      </c>
      <c r="AJ76" s="116">
        <f t="shared" si="50"/>
        <v>5.0999999999999996</v>
      </c>
      <c r="AK76" s="116">
        <f t="shared" si="51"/>
        <v>9.8000000000000007</v>
      </c>
      <c r="AL76" s="116">
        <f t="shared" si="52"/>
        <v>7.2</v>
      </c>
      <c r="AM76" s="116">
        <f t="shared" si="53"/>
        <v>3.3</v>
      </c>
      <c r="AN76" s="116">
        <f t="shared" si="54"/>
        <v>1.7</v>
      </c>
      <c r="AO76" s="116">
        <f t="shared" si="55"/>
        <v>1.5</v>
      </c>
      <c r="AP76" s="116">
        <f t="shared" si="56"/>
        <v>2.2000000000000002</v>
      </c>
      <c r="AS76" s="116">
        <f t="shared" si="57"/>
        <v>4.5999999999999996</v>
      </c>
      <c r="AT76" s="113">
        <v>23</v>
      </c>
      <c r="AU76" s="113">
        <v>0</v>
      </c>
      <c r="AV76" s="113">
        <v>0</v>
      </c>
      <c r="AW76" s="113">
        <v>0</v>
      </c>
      <c r="AX76" s="113">
        <v>0</v>
      </c>
      <c r="AY76" s="115"/>
      <c r="BA76" s="116">
        <f t="shared" si="58"/>
        <v>5</v>
      </c>
      <c r="BB76" s="113">
        <v>25</v>
      </c>
      <c r="BC76" s="113">
        <v>0</v>
      </c>
      <c r="BD76" s="113">
        <v>0</v>
      </c>
      <c r="BE76" s="113">
        <v>0</v>
      </c>
      <c r="BF76" s="113">
        <v>0</v>
      </c>
      <c r="BG76" s="115"/>
      <c r="BI76" s="116">
        <f t="shared" si="59"/>
        <v>5.4</v>
      </c>
      <c r="BJ76" s="113">
        <v>27</v>
      </c>
      <c r="BK76" s="113">
        <v>0</v>
      </c>
      <c r="BL76" s="113">
        <v>0</v>
      </c>
      <c r="BM76" s="113">
        <v>0</v>
      </c>
      <c r="BN76" s="113">
        <v>0</v>
      </c>
      <c r="BO76" s="115"/>
      <c r="BQ76" s="116">
        <f t="shared" si="60"/>
        <v>5.0999999999999996</v>
      </c>
      <c r="BR76" s="113">
        <v>25.5</v>
      </c>
      <c r="BS76" s="113">
        <v>0</v>
      </c>
      <c r="BT76" s="113">
        <v>0</v>
      </c>
      <c r="BU76" s="113">
        <v>0</v>
      </c>
      <c r="BV76" s="113">
        <v>0</v>
      </c>
      <c r="BW76" s="115"/>
      <c r="BY76" s="116">
        <f t="shared" si="61"/>
        <v>9.8000000000000007</v>
      </c>
      <c r="BZ76" s="113">
        <v>49</v>
      </c>
      <c r="CA76" s="113">
        <v>0</v>
      </c>
      <c r="CB76" s="113">
        <v>0</v>
      </c>
      <c r="CC76" s="113">
        <v>0</v>
      </c>
      <c r="CD76" s="113">
        <v>0</v>
      </c>
      <c r="CE76" s="115"/>
      <c r="CG76" s="116">
        <f t="shared" si="62"/>
        <v>7.2</v>
      </c>
      <c r="CH76" s="113">
        <v>36</v>
      </c>
      <c r="CI76" s="113">
        <v>0</v>
      </c>
      <c r="CJ76" s="113">
        <v>0</v>
      </c>
      <c r="CK76" s="113">
        <v>0</v>
      </c>
      <c r="CL76" s="113">
        <v>0</v>
      </c>
      <c r="CO76" s="116">
        <f t="shared" si="63"/>
        <v>3.3</v>
      </c>
      <c r="CP76" s="113">
        <v>16.5</v>
      </c>
      <c r="CQ76" s="113">
        <v>0</v>
      </c>
      <c r="CR76" s="113">
        <v>0</v>
      </c>
      <c r="CS76" s="113">
        <v>0</v>
      </c>
      <c r="CT76" s="113">
        <v>0</v>
      </c>
      <c r="CW76" s="116">
        <f t="shared" si="64"/>
        <v>1.7</v>
      </c>
      <c r="CX76" s="113">
        <v>8.5</v>
      </c>
      <c r="CY76" s="113">
        <v>0</v>
      </c>
      <c r="CZ76" s="113">
        <v>0</v>
      </c>
      <c r="DA76" s="113">
        <v>0</v>
      </c>
      <c r="DB76" s="113">
        <v>0</v>
      </c>
      <c r="DE76" s="116">
        <f t="shared" si="65"/>
        <v>1.5</v>
      </c>
      <c r="DF76" s="113">
        <v>7.5</v>
      </c>
      <c r="DG76" s="113">
        <v>0</v>
      </c>
      <c r="DH76" s="113">
        <v>0</v>
      </c>
      <c r="DI76" s="113">
        <v>0</v>
      </c>
      <c r="DJ76" s="113">
        <v>0</v>
      </c>
      <c r="DM76" s="116">
        <f t="shared" si="66"/>
        <v>2.2000000000000002</v>
      </c>
      <c r="DN76" s="113">
        <v>11</v>
      </c>
      <c r="DO76" s="113">
        <v>0</v>
      </c>
      <c r="DP76" s="113">
        <v>0</v>
      </c>
      <c r="DQ76" s="113">
        <v>0</v>
      </c>
      <c r="DR76" s="113">
        <v>0</v>
      </c>
    </row>
    <row r="77" spans="4:122">
      <c r="D77" s="113" t="s">
        <v>33</v>
      </c>
      <c r="E77" s="115">
        <f t="shared" si="67"/>
        <v>76</v>
      </c>
      <c r="F77" s="116">
        <f t="shared" si="35"/>
        <v>0.2</v>
      </c>
      <c r="G77" s="116">
        <f t="shared" si="36"/>
        <v>0.2</v>
      </c>
      <c r="H77" s="116" t="str">
        <f t="shared" si="36"/>
        <v/>
      </c>
      <c r="I77" s="116" t="str">
        <f t="shared" si="36"/>
        <v/>
      </c>
      <c r="J77" s="116" t="str">
        <f t="shared" si="36"/>
        <v/>
      </c>
      <c r="K77" s="116" t="str">
        <f t="shared" si="36"/>
        <v/>
      </c>
      <c r="L77" s="116" t="str">
        <f t="shared" si="36"/>
        <v/>
      </c>
      <c r="M77" s="116" t="str">
        <f t="shared" si="36"/>
        <v/>
      </c>
      <c r="N77" s="116" t="str">
        <f t="shared" si="37"/>
        <v/>
      </c>
      <c r="O77" s="116">
        <f t="shared" si="38"/>
        <v>1</v>
      </c>
      <c r="P77" s="116" t="str">
        <f t="shared" si="39"/>
        <v/>
      </c>
      <c r="Q77" s="116" t="str">
        <f t="shared" si="40"/>
        <v/>
      </c>
      <c r="R77" s="116" t="str">
        <f t="shared" si="41"/>
        <v/>
      </c>
      <c r="S77" s="116" t="str">
        <f t="shared" si="42"/>
        <v/>
      </c>
      <c r="T77" s="116" t="str">
        <f t="shared" si="43"/>
        <v/>
      </c>
      <c r="U77" s="116">
        <f t="shared" si="44"/>
        <v>1</v>
      </c>
      <c r="V77" s="113">
        <f t="shared" si="45"/>
        <v>0</v>
      </c>
      <c r="Y77" s="116">
        <f t="shared" si="68"/>
        <v>0.32</v>
      </c>
      <c r="Z77" s="122">
        <f t="shared" si="69"/>
        <v>64</v>
      </c>
      <c r="AA77" s="113">
        <f t="shared" si="46"/>
        <v>3</v>
      </c>
      <c r="AB77" s="113">
        <f>AA77*飽差!I77</f>
        <v>2.8749307179665538</v>
      </c>
      <c r="AG77" s="116">
        <f t="shared" si="47"/>
        <v>0.3</v>
      </c>
      <c r="AH77" s="116">
        <f t="shared" si="48"/>
        <v>0.3</v>
      </c>
      <c r="AI77" s="116">
        <f t="shared" si="49"/>
        <v>0.2</v>
      </c>
      <c r="AJ77" s="116">
        <f t="shared" si="50"/>
        <v>0.2</v>
      </c>
      <c r="AK77" s="116">
        <f t="shared" si="51"/>
        <v>1.2</v>
      </c>
      <c r="AL77" s="116">
        <f t="shared" si="52"/>
        <v>1</v>
      </c>
      <c r="AM77" s="116">
        <f t="shared" si="53"/>
        <v>0.2</v>
      </c>
      <c r="AN77" s="116">
        <f t="shared" si="54"/>
        <v>0.1</v>
      </c>
      <c r="AO77" s="116">
        <f t="shared" si="55"/>
        <v>0.2</v>
      </c>
      <c r="AP77" s="116">
        <f t="shared" si="56"/>
        <v>0.3</v>
      </c>
      <c r="AS77" s="116">
        <f t="shared" si="57"/>
        <v>0.3</v>
      </c>
      <c r="AT77" s="113">
        <v>1.5</v>
      </c>
      <c r="AU77" s="113">
        <v>0</v>
      </c>
      <c r="AV77" s="113">
        <v>0</v>
      </c>
      <c r="AW77" s="113">
        <v>0</v>
      </c>
      <c r="AX77" s="113">
        <v>0</v>
      </c>
      <c r="AY77" s="115"/>
      <c r="BA77" s="116">
        <f t="shared" si="58"/>
        <v>0.3</v>
      </c>
      <c r="BB77" s="113">
        <v>0.5</v>
      </c>
      <c r="BC77" s="113">
        <v>0</v>
      </c>
      <c r="BD77" s="113">
        <v>1</v>
      </c>
      <c r="BE77" s="113">
        <v>0</v>
      </c>
      <c r="BF77" s="113">
        <v>0</v>
      </c>
      <c r="BG77" s="115"/>
      <c r="BI77" s="116">
        <f t="shared" si="59"/>
        <v>0.2</v>
      </c>
      <c r="BJ77" s="113">
        <v>0</v>
      </c>
      <c r="BK77" s="113">
        <v>0</v>
      </c>
      <c r="BL77" s="113">
        <v>1</v>
      </c>
      <c r="BM77" s="113">
        <v>0</v>
      </c>
      <c r="BN77" s="113">
        <v>0</v>
      </c>
      <c r="BO77" s="115"/>
      <c r="BQ77" s="116">
        <f t="shared" si="60"/>
        <v>0.2</v>
      </c>
      <c r="BR77" s="113">
        <v>0</v>
      </c>
      <c r="BS77" s="113">
        <v>0</v>
      </c>
      <c r="BT77" s="113">
        <v>1</v>
      </c>
      <c r="BU77" s="113">
        <v>0</v>
      </c>
      <c r="BV77" s="113">
        <v>0</v>
      </c>
      <c r="BW77" s="115"/>
      <c r="BY77" s="116">
        <f t="shared" si="61"/>
        <v>1.2</v>
      </c>
      <c r="BZ77" s="113">
        <v>0.5</v>
      </c>
      <c r="CA77" s="113">
        <v>0</v>
      </c>
      <c r="CB77" s="113">
        <v>5.5</v>
      </c>
      <c r="CC77" s="113">
        <v>0</v>
      </c>
      <c r="CD77" s="113">
        <v>0</v>
      </c>
      <c r="CE77" s="115"/>
      <c r="CG77" s="116">
        <f t="shared" si="62"/>
        <v>1</v>
      </c>
      <c r="CH77" s="113">
        <v>0.5</v>
      </c>
      <c r="CI77" s="113">
        <v>0</v>
      </c>
      <c r="CJ77" s="113">
        <v>4.5</v>
      </c>
      <c r="CK77" s="113">
        <v>0</v>
      </c>
      <c r="CL77" s="113">
        <v>0</v>
      </c>
      <c r="CO77" s="116">
        <f t="shared" si="63"/>
        <v>0.2</v>
      </c>
      <c r="CP77" s="113">
        <v>0</v>
      </c>
      <c r="CQ77" s="113">
        <v>0</v>
      </c>
      <c r="CR77" s="113">
        <v>1</v>
      </c>
      <c r="CS77" s="113">
        <v>0</v>
      </c>
      <c r="CT77" s="113">
        <v>0</v>
      </c>
      <c r="CW77" s="116">
        <f t="shared" si="64"/>
        <v>0.1</v>
      </c>
      <c r="CX77" s="113">
        <v>0</v>
      </c>
      <c r="CY77" s="113">
        <v>0</v>
      </c>
      <c r="CZ77" s="113">
        <v>0.5</v>
      </c>
      <c r="DA77" s="113">
        <v>0</v>
      </c>
      <c r="DB77" s="113">
        <v>0</v>
      </c>
      <c r="DE77" s="116">
        <f t="shared" si="65"/>
        <v>0.2</v>
      </c>
      <c r="DF77" s="113">
        <v>0.5</v>
      </c>
      <c r="DG77" s="113">
        <v>0</v>
      </c>
      <c r="DH77" s="113">
        <v>0.5</v>
      </c>
      <c r="DI77" s="113">
        <v>0</v>
      </c>
      <c r="DJ77" s="113">
        <v>0</v>
      </c>
      <c r="DM77" s="116">
        <f t="shared" si="66"/>
        <v>0.3</v>
      </c>
      <c r="DN77" s="113">
        <v>0.5</v>
      </c>
      <c r="DO77" s="113">
        <v>0</v>
      </c>
      <c r="DP77" s="113">
        <v>1</v>
      </c>
      <c r="DQ77" s="113">
        <v>0</v>
      </c>
      <c r="DR77" s="113">
        <v>0</v>
      </c>
    </row>
    <row r="78" spans="4:122">
      <c r="D78" s="113" t="s">
        <v>33</v>
      </c>
      <c r="E78" s="115">
        <f t="shared" si="67"/>
        <v>77</v>
      </c>
      <c r="F78" s="116">
        <f t="shared" si="35"/>
        <v>15</v>
      </c>
      <c r="G78" s="116">
        <f t="shared" si="36"/>
        <v>15</v>
      </c>
      <c r="H78" s="116">
        <f t="shared" si="36"/>
        <v>15</v>
      </c>
      <c r="I78" s="116" t="str">
        <f t="shared" si="36"/>
        <v/>
      </c>
      <c r="J78" s="116" t="str">
        <f t="shared" si="36"/>
        <v/>
      </c>
      <c r="K78" s="116" t="str">
        <f t="shared" si="36"/>
        <v/>
      </c>
      <c r="L78" s="116" t="str">
        <f t="shared" si="36"/>
        <v/>
      </c>
      <c r="M78" s="116" t="str">
        <f t="shared" si="36"/>
        <v/>
      </c>
      <c r="N78" s="116" t="str">
        <f t="shared" si="37"/>
        <v/>
      </c>
      <c r="O78" s="116" t="str">
        <f t="shared" si="38"/>
        <v/>
      </c>
      <c r="P78" s="116">
        <f t="shared" si="39"/>
        <v>2</v>
      </c>
      <c r="Q78" s="116" t="str">
        <f t="shared" si="40"/>
        <v/>
      </c>
      <c r="R78" s="116" t="str">
        <f t="shared" si="41"/>
        <v/>
      </c>
      <c r="S78" s="116" t="str">
        <f t="shared" si="42"/>
        <v/>
      </c>
      <c r="T78" s="116" t="str">
        <f t="shared" si="43"/>
        <v/>
      </c>
      <c r="U78" s="116">
        <f t="shared" si="44"/>
        <v>2</v>
      </c>
      <c r="V78" s="113">
        <f t="shared" si="45"/>
        <v>5.4417266639303186e-002</v>
      </c>
      <c r="Y78" s="116">
        <f t="shared" si="68"/>
        <v>0.3883469097244413</v>
      </c>
      <c r="Z78" s="122">
        <f t="shared" si="69"/>
        <v>77.669381944888258</v>
      </c>
      <c r="AA78" s="113">
        <f t="shared" si="46"/>
        <v>3</v>
      </c>
      <c r="AB78" s="113">
        <f>AA78*飽差!I78</f>
        <v>1.3306180551117386</v>
      </c>
      <c r="AG78" s="116">
        <f t="shared" si="47"/>
        <v>17</v>
      </c>
      <c r="AH78" s="116">
        <f t="shared" si="48"/>
        <v>14.7</v>
      </c>
      <c r="AI78" s="116">
        <f t="shared" si="49"/>
        <v>18</v>
      </c>
      <c r="AJ78" s="116">
        <f t="shared" si="50"/>
        <v>16.7</v>
      </c>
      <c r="AK78" s="116">
        <f t="shared" si="51"/>
        <v>19.399999999999999</v>
      </c>
      <c r="AL78" s="116">
        <f t="shared" si="52"/>
        <v>16.5</v>
      </c>
      <c r="AM78" s="116">
        <f t="shared" si="53"/>
        <v>15</v>
      </c>
      <c r="AN78" s="116">
        <f t="shared" si="54"/>
        <v>15.4</v>
      </c>
      <c r="AO78" s="116">
        <f t="shared" si="55"/>
        <v>10</v>
      </c>
      <c r="AP78" s="116">
        <f t="shared" si="56"/>
        <v>13.8</v>
      </c>
      <c r="AS78" s="116">
        <f t="shared" si="57"/>
        <v>17</v>
      </c>
      <c r="AT78" s="113">
        <v>0</v>
      </c>
      <c r="AU78" s="113">
        <v>0</v>
      </c>
      <c r="AV78" s="113">
        <v>42</v>
      </c>
      <c r="AW78" s="113">
        <v>43</v>
      </c>
      <c r="AX78" s="113">
        <v>0</v>
      </c>
      <c r="AY78" s="115"/>
      <c r="BA78" s="116">
        <f t="shared" si="58"/>
        <v>14.7</v>
      </c>
      <c r="BB78" s="113">
        <v>1</v>
      </c>
      <c r="BC78" s="113">
        <v>0</v>
      </c>
      <c r="BD78" s="113">
        <v>34.5</v>
      </c>
      <c r="BE78" s="113">
        <v>38</v>
      </c>
      <c r="BF78" s="113">
        <v>0</v>
      </c>
      <c r="BG78" s="115"/>
      <c r="BI78" s="116">
        <f t="shared" si="59"/>
        <v>18</v>
      </c>
      <c r="BJ78" s="113">
        <v>3.5</v>
      </c>
      <c r="BK78" s="113">
        <v>0</v>
      </c>
      <c r="BL78" s="113">
        <v>35.5</v>
      </c>
      <c r="BM78" s="113">
        <v>51</v>
      </c>
      <c r="BN78" s="113">
        <v>0</v>
      </c>
      <c r="BO78" s="115"/>
      <c r="BQ78" s="116">
        <f t="shared" si="60"/>
        <v>16.7</v>
      </c>
      <c r="BR78" s="113">
        <v>5</v>
      </c>
      <c r="BS78" s="113">
        <v>0</v>
      </c>
      <c r="BT78" s="113">
        <v>36</v>
      </c>
      <c r="BU78" s="113">
        <v>42.5</v>
      </c>
      <c r="BV78" s="113">
        <v>0</v>
      </c>
      <c r="BW78" s="115"/>
      <c r="BY78" s="116">
        <f t="shared" si="61"/>
        <v>19.399999999999999</v>
      </c>
      <c r="BZ78" s="113">
        <v>0</v>
      </c>
      <c r="CA78" s="113">
        <v>0</v>
      </c>
      <c r="CB78" s="113">
        <v>53</v>
      </c>
      <c r="CC78" s="113">
        <v>44</v>
      </c>
      <c r="CD78" s="113">
        <v>0</v>
      </c>
      <c r="CE78" s="115"/>
      <c r="CG78" s="116">
        <f t="shared" si="62"/>
        <v>16.5</v>
      </c>
      <c r="CH78" s="113">
        <v>3</v>
      </c>
      <c r="CI78" s="113">
        <v>0</v>
      </c>
      <c r="CJ78" s="113">
        <v>37</v>
      </c>
      <c r="CK78" s="113">
        <v>42.5</v>
      </c>
      <c r="CL78" s="113">
        <v>0</v>
      </c>
      <c r="CO78" s="116">
        <f t="shared" si="63"/>
        <v>15</v>
      </c>
      <c r="CP78" s="113">
        <v>7</v>
      </c>
      <c r="CQ78" s="113">
        <v>0</v>
      </c>
      <c r="CR78" s="113">
        <v>33.5</v>
      </c>
      <c r="CS78" s="113">
        <v>34.5</v>
      </c>
      <c r="CT78" s="113">
        <v>0</v>
      </c>
      <c r="CW78" s="116">
        <f t="shared" si="64"/>
        <v>15.4</v>
      </c>
      <c r="CX78" s="113">
        <v>5</v>
      </c>
      <c r="CY78" s="113">
        <v>0</v>
      </c>
      <c r="CZ78" s="113">
        <v>34</v>
      </c>
      <c r="DA78" s="113">
        <v>38</v>
      </c>
      <c r="DB78" s="113">
        <v>0</v>
      </c>
      <c r="DE78" s="116">
        <f t="shared" si="65"/>
        <v>10</v>
      </c>
      <c r="DF78" s="113">
        <v>8</v>
      </c>
      <c r="DG78" s="113">
        <v>0</v>
      </c>
      <c r="DH78" s="113">
        <v>25</v>
      </c>
      <c r="DI78" s="113">
        <v>17</v>
      </c>
      <c r="DJ78" s="113">
        <v>0</v>
      </c>
      <c r="DM78" s="116">
        <f t="shared" si="66"/>
        <v>13.8</v>
      </c>
      <c r="DN78" s="113">
        <v>11.5</v>
      </c>
      <c r="DO78" s="113">
        <v>0.5</v>
      </c>
      <c r="DP78" s="113">
        <v>28</v>
      </c>
      <c r="DQ78" s="113">
        <v>29</v>
      </c>
      <c r="DR78" s="113">
        <v>0</v>
      </c>
    </row>
    <row r="79" spans="4:122">
      <c r="D79" s="113" t="s">
        <v>33</v>
      </c>
      <c r="E79" s="115">
        <f t="shared" si="67"/>
        <v>78</v>
      </c>
      <c r="F79" s="116">
        <f t="shared" si="35"/>
        <v>1.3</v>
      </c>
      <c r="G79" s="116">
        <f t="shared" si="36"/>
        <v>1.3</v>
      </c>
      <c r="H79" s="116" t="str">
        <f t="shared" si="36"/>
        <v/>
      </c>
      <c r="I79" s="116" t="str">
        <f t="shared" si="36"/>
        <v/>
      </c>
      <c r="J79" s="116" t="str">
        <f t="shared" si="36"/>
        <v/>
      </c>
      <c r="K79" s="116" t="str">
        <f t="shared" si="36"/>
        <v/>
      </c>
      <c r="L79" s="116" t="str">
        <f t="shared" si="36"/>
        <v/>
      </c>
      <c r="M79" s="116" t="str">
        <f t="shared" si="36"/>
        <v/>
      </c>
      <c r="N79" s="116" t="str">
        <f t="shared" si="37"/>
        <v/>
      </c>
      <c r="O79" s="116">
        <f t="shared" si="38"/>
        <v>1</v>
      </c>
      <c r="P79" s="116" t="str">
        <f t="shared" si="39"/>
        <v/>
      </c>
      <c r="Q79" s="116" t="str">
        <f t="shared" si="40"/>
        <v/>
      </c>
      <c r="R79" s="116" t="str">
        <f t="shared" si="41"/>
        <v/>
      </c>
      <c r="S79" s="116" t="str">
        <f t="shared" si="42"/>
        <v/>
      </c>
      <c r="T79" s="116" t="str">
        <f t="shared" si="43"/>
        <v/>
      </c>
      <c r="U79" s="116">
        <f t="shared" si="44"/>
        <v>1</v>
      </c>
      <c r="V79" s="113">
        <f t="shared" si="45"/>
        <v>0</v>
      </c>
      <c r="Y79" s="116">
        <f t="shared" si="68"/>
        <v>0.32</v>
      </c>
      <c r="Z79" s="122">
        <f t="shared" si="69"/>
        <v>64</v>
      </c>
      <c r="AA79" s="113">
        <f t="shared" si="46"/>
        <v>3</v>
      </c>
      <c r="AB79" s="113">
        <f>AA79*飽差!I79</f>
        <v>2.4972447361559706</v>
      </c>
      <c r="AG79" s="116">
        <f t="shared" si="47"/>
        <v>1.8</v>
      </c>
      <c r="AH79" s="116">
        <f t="shared" si="48"/>
        <v>1.3</v>
      </c>
      <c r="AI79" s="116">
        <f t="shared" si="49"/>
        <v>1.1000000000000001</v>
      </c>
      <c r="AJ79" s="116">
        <f t="shared" si="50"/>
        <v>1.2</v>
      </c>
      <c r="AK79" s="116">
        <f t="shared" si="51"/>
        <v>0.9</v>
      </c>
      <c r="AL79" s="116">
        <f t="shared" si="52"/>
        <v>2</v>
      </c>
      <c r="AM79" s="116">
        <f t="shared" si="53"/>
        <v>1.3</v>
      </c>
      <c r="AN79" s="116">
        <f t="shared" si="54"/>
        <v>0.9</v>
      </c>
      <c r="AO79" s="116">
        <f t="shared" si="55"/>
        <v>1.3</v>
      </c>
      <c r="AP79" s="116">
        <f t="shared" si="56"/>
        <v>1.7</v>
      </c>
      <c r="AS79" s="116">
        <f t="shared" si="57"/>
        <v>1.8</v>
      </c>
      <c r="AT79" s="113">
        <v>6.5</v>
      </c>
      <c r="AU79" s="113">
        <v>0</v>
      </c>
      <c r="AV79" s="113">
        <v>1</v>
      </c>
      <c r="AW79" s="113">
        <v>1.5</v>
      </c>
      <c r="AX79" s="113">
        <v>0</v>
      </c>
      <c r="AY79" s="115"/>
      <c r="BA79" s="116">
        <f t="shared" si="58"/>
        <v>1.3</v>
      </c>
      <c r="BB79" s="113">
        <v>5.5</v>
      </c>
      <c r="BC79" s="113">
        <v>0</v>
      </c>
      <c r="BD79" s="113">
        <v>0</v>
      </c>
      <c r="BE79" s="113">
        <v>1</v>
      </c>
      <c r="BF79" s="113">
        <v>0</v>
      </c>
      <c r="BG79" s="115"/>
      <c r="BI79" s="116">
        <f t="shared" si="59"/>
        <v>1.1000000000000001</v>
      </c>
      <c r="BJ79" s="113">
        <v>4.5</v>
      </c>
      <c r="BK79" s="113">
        <v>0</v>
      </c>
      <c r="BL79" s="113">
        <v>0.5</v>
      </c>
      <c r="BM79" s="113">
        <v>0.5</v>
      </c>
      <c r="BN79" s="113">
        <v>0</v>
      </c>
      <c r="BO79" s="115"/>
      <c r="BQ79" s="116">
        <f t="shared" si="60"/>
        <v>1.2</v>
      </c>
      <c r="BR79" s="113">
        <v>5</v>
      </c>
      <c r="BS79" s="113">
        <v>0</v>
      </c>
      <c r="BT79" s="113">
        <v>0</v>
      </c>
      <c r="BU79" s="113">
        <v>1</v>
      </c>
      <c r="BV79" s="113">
        <v>0</v>
      </c>
      <c r="BW79" s="115"/>
      <c r="BY79" s="116">
        <f t="shared" si="61"/>
        <v>0.9</v>
      </c>
      <c r="BZ79" s="113">
        <v>0</v>
      </c>
      <c r="CA79" s="113">
        <v>0</v>
      </c>
      <c r="CB79" s="113">
        <v>3.5</v>
      </c>
      <c r="CC79" s="113">
        <v>1</v>
      </c>
      <c r="CD79" s="113">
        <v>0</v>
      </c>
      <c r="CE79" s="115"/>
      <c r="CG79" s="116">
        <f t="shared" si="62"/>
        <v>2</v>
      </c>
      <c r="CH79" s="113">
        <v>7.5</v>
      </c>
      <c r="CI79" s="113">
        <v>0</v>
      </c>
      <c r="CJ79" s="113">
        <v>2</v>
      </c>
      <c r="CK79" s="113">
        <v>0.5</v>
      </c>
      <c r="CL79" s="113">
        <v>0</v>
      </c>
      <c r="CO79" s="116">
        <f t="shared" si="63"/>
        <v>1.3</v>
      </c>
      <c r="CP79" s="113">
        <v>5</v>
      </c>
      <c r="CQ79" s="113">
        <v>0</v>
      </c>
      <c r="CR79" s="113">
        <v>0</v>
      </c>
      <c r="CS79" s="113">
        <v>1.5</v>
      </c>
      <c r="CT79" s="113">
        <v>0</v>
      </c>
      <c r="CW79" s="116">
        <f t="shared" si="64"/>
        <v>0.9</v>
      </c>
      <c r="CX79" s="113">
        <v>3</v>
      </c>
      <c r="CY79" s="113">
        <v>0</v>
      </c>
      <c r="CZ79" s="113">
        <v>0</v>
      </c>
      <c r="DA79" s="113">
        <v>1.5</v>
      </c>
      <c r="DB79" s="113">
        <v>0</v>
      </c>
      <c r="DE79" s="116">
        <f t="shared" si="65"/>
        <v>1.3</v>
      </c>
      <c r="DF79" s="113">
        <v>4.5</v>
      </c>
      <c r="DG79" s="113">
        <v>0</v>
      </c>
      <c r="DH79" s="113">
        <v>0</v>
      </c>
      <c r="DI79" s="113">
        <v>2</v>
      </c>
      <c r="DJ79" s="113">
        <v>0</v>
      </c>
      <c r="DM79" s="116">
        <f t="shared" si="66"/>
        <v>1.7</v>
      </c>
      <c r="DN79" s="113">
        <v>6</v>
      </c>
      <c r="DO79" s="113">
        <v>0</v>
      </c>
      <c r="DP79" s="113">
        <v>0</v>
      </c>
      <c r="DQ79" s="113">
        <v>2.5</v>
      </c>
      <c r="DR79" s="113">
        <v>0</v>
      </c>
    </row>
    <row r="80" spans="4:122">
      <c r="D80" s="113" t="s">
        <v>33</v>
      </c>
      <c r="E80" s="115">
        <f t="shared" si="67"/>
        <v>79</v>
      </c>
      <c r="F80" s="116">
        <f t="shared" si="35"/>
        <v>0.2</v>
      </c>
      <c r="G80" s="116">
        <f t="shared" si="36"/>
        <v>0.2</v>
      </c>
      <c r="H80" s="116" t="str">
        <f t="shared" si="36"/>
        <v/>
      </c>
      <c r="I80" s="116" t="str">
        <f t="shared" si="36"/>
        <v/>
      </c>
      <c r="J80" s="116" t="str">
        <f t="shared" si="36"/>
        <v/>
      </c>
      <c r="K80" s="116" t="str">
        <f t="shared" si="36"/>
        <v/>
      </c>
      <c r="L80" s="116" t="str">
        <f t="shared" si="36"/>
        <v/>
      </c>
      <c r="M80" s="116" t="str">
        <f t="shared" si="36"/>
        <v/>
      </c>
      <c r="N80" s="116" t="str">
        <f t="shared" si="37"/>
        <v/>
      </c>
      <c r="O80" s="116">
        <f t="shared" si="38"/>
        <v>1</v>
      </c>
      <c r="P80" s="116" t="str">
        <f t="shared" si="39"/>
        <v/>
      </c>
      <c r="Q80" s="116" t="str">
        <f t="shared" si="40"/>
        <v/>
      </c>
      <c r="R80" s="116" t="str">
        <f t="shared" si="41"/>
        <v/>
      </c>
      <c r="S80" s="116" t="str">
        <f t="shared" si="42"/>
        <v/>
      </c>
      <c r="T80" s="116" t="str">
        <f t="shared" si="43"/>
        <v/>
      </c>
      <c r="U80" s="116">
        <f t="shared" si="44"/>
        <v>1</v>
      </c>
      <c r="V80" s="113">
        <f t="shared" si="45"/>
        <v>0</v>
      </c>
      <c r="Y80" s="116">
        <f t="shared" si="68"/>
        <v>0.30599999999999999</v>
      </c>
      <c r="Z80" s="122">
        <f t="shared" si="69"/>
        <v>61.2</v>
      </c>
      <c r="AA80" s="113">
        <f t="shared" si="46"/>
        <v>3</v>
      </c>
      <c r="AB80" s="113">
        <f>AA80*飽差!I80</f>
        <v>3</v>
      </c>
      <c r="AG80" s="116">
        <f t="shared" si="47"/>
        <v>0</v>
      </c>
      <c r="AH80" s="116">
        <f t="shared" si="48"/>
        <v>0</v>
      </c>
      <c r="AI80" s="116">
        <f t="shared" si="49"/>
        <v>0</v>
      </c>
      <c r="AJ80" s="116">
        <f t="shared" si="50"/>
        <v>0</v>
      </c>
      <c r="AK80" s="116">
        <f t="shared" si="51"/>
        <v>0</v>
      </c>
      <c r="AL80" s="116">
        <f t="shared" si="52"/>
        <v>0</v>
      </c>
      <c r="AM80" s="116">
        <f t="shared" si="53"/>
        <v>0.2</v>
      </c>
      <c r="AN80" s="116">
        <f t="shared" si="54"/>
        <v>0</v>
      </c>
      <c r="AO80" s="116">
        <f t="shared" si="55"/>
        <v>0.1</v>
      </c>
      <c r="AP80" s="116">
        <f t="shared" si="56"/>
        <v>0.1</v>
      </c>
      <c r="AS80" s="116">
        <f t="shared" si="57"/>
        <v>0</v>
      </c>
      <c r="AT80" s="113">
        <v>0</v>
      </c>
      <c r="AU80" s="113">
        <v>0</v>
      </c>
      <c r="AV80" s="113">
        <v>0</v>
      </c>
      <c r="AW80" s="113">
        <v>0</v>
      </c>
      <c r="AX80" s="113">
        <v>0</v>
      </c>
      <c r="AY80" s="115"/>
      <c r="BA80" s="116">
        <f t="shared" si="58"/>
        <v>0</v>
      </c>
      <c r="BB80" s="113">
        <v>0</v>
      </c>
      <c r="BC80" s="113">
        <v>0</v>
      </c>
      <c r="BD80" s="113">
        <v>0</v>
      </c>
      <c r="BE80" s="113">
        <v>0</v>
      </c>
      <c r="BF80" s="113">
        <v>0</v>
      </c>
      <c r="BG80" s="115"/>
      <c r="BI80" s="116">
        <f t="shared" si="59"/>
        <v>0</v>
      </c>
      <c r="BJ80" s="113">
        <v>0</v>
      </c>
      <c r="BK80" s="113">
        <v>0</v>
      </c>
      <c r="BL80" s="113">
        <v>0</v>
      </c>
      <c r="BM80" s="113">
        <v>0</v>
      </c>
      <c r="BN80" s="113">
        <v>0</v>
      </c>
      <c r="BO80" s="115"/>
      <c r="BQ80" s="116">
        <f t="shared" si="60"/>
        <v>0</v>
      </c>
      <c r="BR80" s="113">
        <v>0</v>
      </c>
      <c r="BS80" s="113">
        <v>0</v>
      </c>
      <c r="BT80" s="113">
        <v>0</v>
      </c>
      <c r="BU80" s="113">
        <v>0</v>
      </c>
      <c r="BV80" s="113">
        <v>0</v>
      </c>
      <c r="BW80" s="115"/>
      <c r="BY80" s="116">
        <f t="shared" si="61"/>
        <v>0</v>
      </c>
      <c r="BZ80" s="113">
        <v>0</v>
      </c>
      <c r="CA80" s="113">
        <v>0</v>
      </c>
      <c r="CB80" s="113">
        <v>0</v>
      </c>
      <c r="CC80" s="113">
        <v>0</v>
      </c>
      <c r="CD80" s="113">
        <v>0</v>
      </c>
      <c r="CE80" s="115"/>
      <c r="CG80" s="116">
        <f t="shared" si="62"/>
        <v>0</v>
      </c>
      <c r="CH80" s="113">
        <v>0</v>
      </c>
      <c r="CI80" s="113">
        <v>0</v>
      </c>
      <c r="CJ80" s="113">
        <v>0</v>
      </c>
      <c r="CK80" s="113">
        <v>0</v>
      </c>
      <c r="CL80" s="113">
        <v>0</v>
      </c>
      <c r="CO80" s="116">
        <f t="shared" si="63"/>
        <v>0.2</v>
      </c>
      <c r="CP80" s="113">
        <v>0</v>
      </c>
      <c r="CQ80" s="113">
        <v>1</v>
      </c>
      <c r="CR80" s="113">
        <v>0</v>
      </c>
      <c r="CS80" s="113">
        <v>0</v>
      </c>
      <c r="CT80" s="113">
        <v>0</v>
      </c>
      <c r="CW80" s="116">
        <f t="shared" si="64"/>
        <v>0</v>
      </c>
      <c r="CX80" s="113">
        <v>0</v>
      </c>
      <c r="CY80" s="113">
        <v>0</v>
      </c>
      <c r="CZ80" s="113">
        <v>0</v>
      </c>
      <c r="DA80" s="113">
        <v>0</v>
      </c>
      <c r="DB80" s="113">
        <v>0</v>
      </c>
      <c r="DE80" s="116">
        <f t="shared" si="65"/>
        <v>0.1</v>
      </c>
      <c r="DF80" s="113">
        <v>0</v>
      </c>
      <c r="DG80" s="113">
        <v>0.5</v>
      </c>
      <c r="DH80" s="113">
        <v>0</v>
      </c>
      <c r="DI80" s="113">
        <v>0</v>
      </c>
      <c r="DJ80" s="113">
        <v>0</v>
      </c>
      <c r="DM80" s="116">
        <f t="shared" si="66"/>
        <v>0.1</v>
      </c>
      <c r="DN80" s="113">
        <v>0</v>
      </c>
      <c r="DO80" s="113">
        <v>0</v>
      </c>
      <c r="DP80" s="113">
        <v>0</v>
      </c>
      <c r="DQ80" s="113">
        <v>0</v>
      </c>
      <c r="DR80" s="113">
        <v>0.5</v>
      </c>
    </row>
    <row r="81" spans="4:122">
      <c r="D81" s="113" t="s">
        <v>33</v>
      </c>
      <c r="E81" s="115">
        <f t="shared" si="67"/>
        <v>80</v>
      </c>
      <c r="F81" s="116">
        <f t="shared" si="35"/>
        <v>21</v>
      </c>
      <c r="G81" s="116">
        <f t="shared" si="36"/>
        <v>21</v>
      </c>
      <c r="H81" s="116">
        <f t="shared" si="36"/>
        <v>21</v>
      </c>
      <c r="I81" s="116">
        <f t="shared" si="36"/>
        <v>21</v>
      </c>
      <c r="J81" s="116" t="str">
        <f t="shared" si="36"/>
        <v/>
      </c>
      <c r="K81" s="116" t="str">
        <f t="shared" si="36"/>
        <v/>
      </c>
      <c r="L81" s="116" t="str">
        <f t="shared" si="36"/>
        <v/>
      </c>
      <c r="M81" s="116" t="str">
        <f t="shared" si="36"/>
        <v/>
      </c>
      <c r="N81" s="116" t="str">
        <f t="shared" si="37"/>
        <v/>
      </c>
      <c r="O81" s="116" t="str">
        <f t="shared" si="38"/>
        <v/>
      </c>
      <c r="P81" s="116" t="str">
        <f t="shared" si="39"/>
        <v/>
      </c>
      <c r="Q81" s="116">
        <f t="shared" si="40"/>
        <v>3</v>
      </c>
      <c r="R81" s="116" t="str">
        <f t="shared" si="41"/>
        <v/>
      </c>
      <c r="S81" s="116" t="str">
        <f t="shared" si="42"/>
        <v/>
      </c>
      <c r="T81" s="116" t="str">
        <f t="shared" si="43"/>
        <v/>
      </c>
      <c r="U81" s="116">
        <f t="shared" si="44"/>
        <v>3</v>
      </c>
      <c r="V81" s="113">
        <f t="shared" si="45"/>
        <v>7.1044764779090275e-002</v>
      </c>
      <c r="Y81" s="116">
        <f t="shared" si="68"/>
        <v>0.3995854056596469</v>
      </c>
      <c r="Z81" s="122">
        <f t="shared" si="69"/>
        <v>79.917081131929379</v>
      </c>
      <c r="AA81" s="113">
        <f t="shared" si="46"/>
        <v>3</v>
      </c>
      <c r="AB81" s="113">
        <f>AA81*飽差!I81</f>
        <v>2.2829188680706221</v>
      </c>
      <c r="AG81" s="116">
        <f t="shared" si="47"/>
        <v>6.9</v>
      </c>
      <c r="AH81" s="116">
        <f t="shared" si="48"/>
        <v>17.8</v>
      </c>
      <c r="AI81" s="116">
        <f t="shared" si="49"/>
        <v>22.4</v>
      </c>
      <c r="AJ81" s="116">
        <f t="shared" si="50"/>
        <v>27.1</v>
      </c>
      <c r="AK81" s="116">
        <f t="shared" si="51"/>
        <v>32.700000000000003</v>
      </c>
      <c r="AL81" s="116">
        <f t="shared" si="52"/>
        <v>33</v>
      </c>
      <c r="AM81" s="116">
        <f t="shared" si="53"/>
        <v>21</v>
      </c>
      <c r="AN81" s="116">
        <f t="shared" si="54"/>
        <v>9.8000000000000007</v>
      </c>
      <c r="AO81" s="116">
        <f t="shared" si="55"/>
        <v>12.9</v>
      </c>
      <c r="AP81" s="116">
        <f t="shared" si="56"/>
        <v>28.9</v>
      </c>
      <c r="AS81" s="116">
        <f t="shared" si="57"/>
        <v>6.9</v>
      </c>
      <c r="AT81" s="113">
        <v>0</v>
      </c>
      <c r="AU81" s="113">
        <v>0</v>
      </c>
      <c r="AV81" s="113">
        <v>0</v>
      </c>
      <c r="AW81" s="113">
        <v>0</v>
      </c>
      <c r="AX81" s="113">
        <v>34.5</v>
      </c>
      <c r="AY81" s="115"/>
      <c r="BA81" s="116">
        <f t="shared" si="58"/>
        <v>17.8</v>
      </c>
      <c r="BB81" s="113">
        <v>0</v>
      </c>
      <c r="BC81" s="113">
        <v>0</v>
      </c>
      <c r="BD81" s="113">
        <v>0</v>
      </c>
      <c r="BE81" s="113">
        <v>0</v>
      </c>
      <c r="BF81" s="113">
        <v>89</v>
      </c>
      <c r="BG81" s="115"/>
      <c r="BI81" s="116">
        <f t="shared" si="59"/>
        <v>22.4</v>
      </c>
      <c r="BJ81" s="113">
        <v>0</v>
      </c>
      <c r="BK81" s="113">
        <v>0</v>
      </c>
      <c r="BL81" s="113">
        <v>0</v>
      </c>
      <c r="BM81" s="113">
        <v>0</v>
      </c>
      <c r="BN81" s="113">
        <v>112</v>
      </c>
      <c r="BO81" s="115"/>
      <c r="BQ81" s="116">
        <f t="shared" si="60"/>
        <v>27.1</v>
      </c>
      <c r="BR81" s="113">
        <v>0</v>
      </c>
      <c r="BS81" s="113">
        <v>0</v>
      </c>
      <c r="BT81" s="113">
        <v>0</v>
      </c>
      <c r="BU81" s="113">
        <v>0</v>
      </c>
      <c r="BV81" s="113">
        <v>135.5</v>
      </c>
      <c r="BW81" s="115"/>
      <c r="BY81" s="116">
        <f t="shared" si="61"/>
        <v>32.700000000000003</v>
      </c>
      <c r="BZ81" s="113">
        <v>0</v>
      </c>
      <c r="CA81" s="113">
        <v>1.5</v>
      </c>
      <c r="CB81" s="113">
        <v>0</v>
      </c>
      <c r="CC81" s="113">
        <v>0</v>
      </c>
      <c r="CD81" s="113">
        <v>162</v>
      </c>
      <c r="CE81" s="115"/>
      <c r="CG81" s="116">
        <f t="shared" si="62"/>
        <v>33</v>
      </c>
      <c r="CH81" s="113">
        <v>0</v>
      </c>
      <c r="CI81" s="113">
        <v>2</v>
      </c>
      <c r="CJ81" s="113">
        <v>0</v>
      </c>
      <c r="CK81" s="113">
        <v>0</v>
      </c>
      <c r="CL81" s="113">
        <v>163</v>
      </c>
      <c r="CO81" s="116">
        <f t="shared" si="63"/>
        <v>21</v>
      </c>
      <c r="CP81" s="113">
        <v>0</v>
      </c>
      <c r="CQ81" s="113">
        <v>0.5</v>
      </c>
      <c r="CR81" s="113">
        <v>0</v>
      </c>
      <c r="CS81" s="113">
        <v>0</v>
      </c>
      <c r="CT81" s="113">
        <v>104.5</v>
      </c>
      <c r="CW81" s="116">
        <f t="shared" si="64"/>
        <v>9.8000000000000007</v>
      </c>
      <c r="CX81" s="113">
        <v>0</v>
      </c>
      <c r="CY81" s="113">
        <v>4</v>
      </c>
      <c r="CZ81" s="113">
        <v>0.5</v>
      </c>
      <c r="DA81" s="113">
        <v>0</v>
      </c>
      <c r="DB81" s="113">
        <v>44.5</v>
      </c>
      <c r="DE81" s="116">
        <f t="shared" si="65"/>
        <v>12.9</v>
      </c>
      <c r="DF81" s="113">
        <v>0</v>
      </c>
      <c r="DG81" s="113">
        <v>0</v>
      </c>
      <c r="DH81" s="113">
        <v>0</v>
      </c>
      <c r="DI81" s="113">
        <v>0</v>
      </c>
      <c r="DJ81" s="113">
        <v>64.5</v>
      </c>
      <c r="DM81" s="116">
        <f t="shared" si="66"/>
        <v>28.9</v>
      </c>
      <c r="DN81" s="113">
        <v>0</v>
      </c>
      <c r="DO81" s="113">
        <v>1</v>
      </c>
      <c r="DP81" s="113">
        <v>0</v>
      </c>
      <c r="DQ81" s="113">
        <v>0</v>
      </c>
      <c r="DR81" s="113">
        <v>143.5</v>
      </c>
    </row>
    <row r="82" spans="4:122">
      <c r="D82" s="113" t="s">
        <v>33</v>
      </c>
      <c r="E82" s="115">
        <f t="shared" si="67"/>
        <v>81</v>
      </c>
      <c r="F82" s="116">
        <f t="shared" si="35"/>
        <v>3.6</v>
      </c>
      <c r="G82" s="116">
        <f t="shared" si="36"/>
        <v>3.6</v>
      </c>
      <c r="H82" s="116" t="str">
        <f t="shared" si="36"/>
        <v/>
      </c>
      <c r="I82" s="116" t="str">
        <f t="shared" si="36"/>
        <v/>
      </c>
      <c r="J82" s="116" t="str">
        <f t="shared" si="36"/>
        <v/>
      </c>
      <c r="K82" s="116" t="str">
        <f t="shared" si="36"/>
        <v/>
      </c>
      <c r="L82" s="116" t="str">
        <f t="shared" si="36"/>
        <v/>
      </c>
      <c r="M82" s="116" t="str">
        <f t="shared" si="36"/>
        <v/>
      </c>
      <c r="N82" s="116" t="str">
        <f t="shared" si="37"/>
        <v/>
      </c>
      <c r="O82" s="116">
        <f t="shared" si="38"/>
        <v>1</v>
      </c>
      <c r="P82" s="116" t="str">
        <f t="shared" si="39"/>
        <v/>
      </c>
      <c r="Q82" s="116" t="str">
        <f t="shared" si="40"/>
        <v/>
      </c>
      <c r="R82" s="116" t="str">
        <f t="shared" si="41"/>
        <v/>
      </c>
      <c r="S82" s="116" t="str">
        <f t="shared" si="42"/>
        <v/>
      </c>
      <c r="T82" s="116" t="str">
        <f t="shared" si="43"/>
        <v/>
      </c>
      <c r="U82" s="116">
        <f t="shared" si="44"/>
        <v>1</v>
      </c>
      <c r="V82" s="113">
        <f t="shared" si="45"/>
        <v>0</v>
      </c>
      <c r="Y82" s="116">
        <f t="shared" si="68"/>
        <v>0.32</v>
      </c>
      <c r="Z82" s="122">
        <f t="shared" si="69"/>
        <v>64</v>
      </c>
      <c r="AA82" s="113">
        <f t="shared" si="46"/>
        <v>3</v>
      </c>
      <c r="AB82" s="113">
        <f>AA82*飽差!I82</f>
        <v>2.8516988344543632</v>
      </c>
      <c r="AG82" s="116">
        <f t="shared" si="47"/>
        <v>3.2</v>
      </c>
      <c r="AH82" s="116">
        <f t="shared" si="48"/>
        <v>3.1</v>
      </c>
      <c r="AI82" s="116">
        <f t="shared" si="49"/>
        <v>3.6</v>
      </c>
      <c r="AJ82" s="116">
        <f t="shared" si="50"/>
        <v>3.4</v>
      </c>
      <c r="AK82" s="116">
        <f t="shared" si="51"/>
        <v>3.1</v>
      </c>
      <c r="AL82" s="116">
        <f t="shared" si="52"/>
        <v>3.3</v>
      </c>
      <c r="AM82" s="116">
        <f t="shared" si="53"/>
        <v>3.6</v>
      </c>
      <c r="AN82" s="116">
        <f t="shared" si="54"/>
        <v>3.6</v>
      </c>
      <c r="AO82" s="116">
        <f t="shared" si="55"/>
        <v>2.4</v>
      </c>
      <c r="AP82" s="116">
        <f t="shared" si="56"/>
        <v>2.4</v>
      </c>
      <c r="AS82" s="116">
        <f t="shared" si="57"/>
        <v>3.2</v>
      </c>
      <c r="AT82" s="113">
        <v>0</v>
      </c>
      <c r="AU82" s="113">
        <v>0</v>
      </c>
      <c r="AV82" s="113">
        <v>0</v>
      </c>
      <c r="AW82" s="113">
        <v>15</v>
      </c>
      <c r="AX82" s="113">
        <v>1</v>
      </c>
      <c r="AY82" s="115"/>
      <c r="BA82" s="116">
        <f t="shared" si="58"/>
        <v>3.1</v>
      </c>
      <c r="BB82" s="113">
        <v>0</v>
      </c>
      <c r="BC82" s="113">
        <v>0</v>
      </c>
      <c r="BD82" s="113">
        <v>0</v>
      </c>
      <c r="BE82" s="113">
        <v>15</v>
      </c>
      <c r="BF82" s="113">
        <v>0.5</v>
      </c>
      <c r="BG82" s="115"/>
      <c r="BI82" s="116">
        <f t="shared" si="59"/>
        <v>3.6</v>
      </c>
      <c r="BJ82" s="113">
        <v>0</v>
      </c>
      <c r="BK82" s="113">
        <v>0</v>
      </c>
      <c r="BL82" s="113">
        <v>0</v>
      </c>
      <c r="BM82" s="113">
        <v>15.5</v>
      </c>
      <c r="BN82" s="113">
        <v>2.5</v>
      </c>
      <c r="BO82" s="115"/>
      <c r="BQ82" s="116">
        <f t="shared" si="60"/>
        <v>3.4</v>
      </c>
      <c r="BR82" s="113">
        <v>0</v>
      </c>
      <c r="BS82" s="113">
        <v>0</v>
      </c>
      <c r="BT82" s="113">
        <v>0</v>
      </c>
      <c r="BU82" s="113">
        <v>17</v>
      </c>
      <c r="BV82" s="113">
        <v>0</v>
      </c>
      <c r="BW82" s="115"/>
      <c r="BY82" s="116">
        <f t="shared" si="61"/>
        <v>3.1</v>
      </c>
      <c r="BZ82" s="113">
        <v>0</v>
      </c>
      <c r="CA82" s="113">
        <v>0</v>
      </c>
      <c r="CB82" s="113">
        <v>0</v>
      </c>
      <c r="CC82" s="113">
        <v>15.5</v>
      </c>
      <c r="CD82" s="113">
        <v>0</v>
      </c>
      <c r="CE82" s="115"/>
      <c r="CG82" s="116">
        <f t="shared" si="62"/>
        <v>3.3</v>
      </c>
      <c r="CH82" s="113">
        <v>0</v>
      </c>
      <c r="CI82" s="113">
        <v>0</v>
      </c>
      <c r="CJ82" s="113">
        <v>0</v>
      </c>
      <c r="CK82" s="113">
        <v>16.5</v>
      </c>
      <c r="CL82" s="113">
        <v>0</v>
      </c>
      <c r="CO82" s="116">
        <f t="shared" si="63"/>
        <v>3.6</v>
      </c>
      <c r="CP82" s="113">
        <v>0</v>
      </c>
      <c r="CQ82" s="113">
        <v>0</v>
      </c>
      <c r="CR82" s="113">
        <v>0</v>
      </c>
      <c r="CS82" s="113">
        <v>18</v>
      </c>
      <c r="CT82" s="113">
        <v>0</v>
      </c>
      <c r="CW82" s="116">
        <f t="shared" si="64"/>
        <v>3.6</v>
      </c>
      <c r="CX82" s="113">
        <v>0</v>
      </c>
      <c r="CY82" s="113">
        <v>0</v>
      </c>
      <c r="CZ82" s="113">
        <v>0</v>
      </c>
      <c r="DA82" s="113">
        <v>18</v>
      </c>
      <c r="DB82" s="113">
        <v>0</v>
      </c>
      <c r="DE82" s="116">
        <f t="shared" si="65"/>
        <v>2.4</v>
      </c>
      <c r="DF82" s="113">
        <v>0</v>
      </c>
      <c r="DG82" s="113">
        <v>0</v>
      </c>
      <c r="DH82" s="113">
        <v>0</v>
      </c>
      <c r="DI82" s="113">
        <v>12</v>
      </c>
      <c r="DJ82" s="113">
        <v>0</v>
      </c>
      <c r="DM82" s="116">
        <f t="shared" si="66"/>
        <v>2.4</v>
      </c>
      <c r="DN82" s="113">
        <v>0</v>
      </c>
      <c r="DO82" s="113">
        <v>0</v>
      </c>
      <c r="DP82" s="113">
        <v>0</v>
      </c>
      <c r="DQ82" s="113">
        <v>12</v>
      </c>
      <c r="DR82" s="113">
        <v>0</v>
      </c>
    </row>
    <row r="83" spans="4:122">
      <c r="D83" s="113" t="s">
        <v>33</v>
      </c>
      <c r="E83" s="115">
        <f t="shared" si="67"/>
        <v>82</v>
      </c>
      <c r="F83" s="116">
        <f t="shared" si="35"/>
        <v>9.8000000000000007</v>
      </c>
      <c r="G83" s="116">
        <f t="shared" si="36"/>
        <v>9.8000000000000007</v>
      </c>
      <c r="H83" s="116" t="str">
        <f t="shared" si="36"/>
        <v/>
      </c>
      <c r="I83" s="116" t="str">
        <f t="shared" si="36"/>
        <v/>
      </c>
      <c r="J83" s="116" t="str">
        <f t="shared" si="36"/>
        <v/>
      </c>
      <c r="K83" s="116" t="str">
        <f t="shared" si="36"/>
        <v/>
      </c>
      <c r="L83" s="116" t="str">
        <f t="shared" si="36"/>
        <v/>
      </c>
      <c r="M83" s="116" t="str">
        <f t="shared" si="36"/>
        <v/>
      </c>
      <c r="N83" s="116" t="str">
        <f t="shared" si="37"/>
        <v/>
      </c>
      <c r="O83" s="116">
        <f t="shared" si="38"/>
        <v>1</v>
      </c>
      <c r="P83" s="116" t="str">
        <f t="shared" si="39"/>
        <v/>
      </c>
      <c r="Q83" s="116" t="str">
        <f t="shared" si="40"/>
        <v/>
      </c>
      <c r="R83" s="116" t="str">
        <f t="shared" si="41"/>
        <v/>
      </c>
      <c r="S83" s="116" t="str">
        <f t="shared" si="42"/>
        <v/>
      </c>
      <c r="T83" s="116" t="str">
        <f t="shared" si="43"/>
        <v/>
      </c>
      <c r="U83" s="116">
        <f t="shared" si="44"/>
        <v>1</v>
      </c>
      <c r="V83" s="113">
        <f t="shared" si="45"/>
        <v>0</v>
      </c>
      <c r="Y83" s="116">
        <f t="shared" si="68"/>
        <v>0.35431996862309734</v>
      </c>
      <c r="Z83" s="122">
        <f t="shared" si="69"/>
        <v>70.863993724619462</v>
      </c>
      <c r="AA83" s="113">
        <f t="shared" si="46"/>
        <v>3</v>
      </c>
      <c r="AB83" s="113">
        <f>AA83*飽差!I83</f>
        <v>2.9360062753805325</v>
      </c>
      <c r="AG83" s="116">
        <f t="shared" si="47"/>
        <v>5.9</v>
      </c>
      <c r="AH83" s="116">
        <f t="shared" si="48"/>
        <v>7.8</v>
      </c>
      <c r="AI83" s="116">
        <f t="shared" si="49"/>
        <v>10.4</v>
      </c>
      <c r="AJ83" s="116">
        <f t="shared" si="50"/>
        <v>11.6</v>
      </c>
      <c r="AK83" s="116">
        <f t="shared" si="51"/>
        <v>8.5</v>
      </c>
      <c r="AL83" s="116">
        <f t="shared" si="52"/>
        <v>8.6</v>
      </c>
      <c r="AM83" s="116">
        <f t="shared" si="53"/>
        <v>9.8000000000000007</v>
      </c>
      <c r="AN83" s="116">
        <f t="shared" si="54"/>
        <v>6.1</v>
      </c>
      <c r="AO83" s="116">
        <f t="shared" si="55"/>
        <v>6.6</v>
      </c>
      <c r="AP83" s="116">
        <f t="shared" si="56"/>
        <v>9.6999999999999993</v>
      </c>
      <c r="AS83" s="116">
        <f t="shared" si="57"/>
        <v>5.9</v>
      </c>
      <c r="AT83" s="113">
        <v>0</v>
      </c>
      <c r="AU83" s="113">
        <v>0</v>
      </c>
      <c r="AV83" s="113">
        <v>29</v>
      </c>
      <c r="AW83" s="113">
        <v>0.5</v>
      </c>
      <c r="AX83" s="113">
        <v>0</v>
      </c>
      <c r="AY83" s="115"/>
      <c r="BA83" s="116">
        <f t="shared" si="58"/>
        <v>7.8</v>
      </c>
      <c r="BB83" s="113">
        <v>0</v>
      </c>
      <c r="BC83" s="113">
        <v>0</v>
      </c>
      <c r="BD83" s="113">
        <v>39</v>
      </c>
      <c r="BE83" s="113">
        <v>0</v>
      </c>
      <c r="BF83" s="113">
        <v>0</v>
      </c>
      <c r="BG83" s="115"/>
      <c r="BI83" s="116">
        <f t="shared" si="59"/>
        <v>10.4</v>
      </c>
      <c r="BJ83" s="113">
        <v>0</v>
      </c>
      <c r="BK83" s="113">
        <v>0</v>
      </c>
      <c r="BL83" s="113">
        <v>52</v>
      </c>
      <c r="BM83" s="113">
        <v>0</v>
      </c>
      <c r="BN83" s="113">
        <v>0</v>
      </c>
      <c r="BO83" s="115"/>
      <c r="BQ83" s="116">
        <f t="shared" si="60"/>
        <v>11.6</v>
      </c>
      <c r="BR83" s="113">
        <v>0</v>
      </c>
      <c r="BS83" s="113">
        <v>0</v>
      </c>
      <c r="BT83" s="113">
        <v>58</v>
      </c>
      <c r="BU83" s="113">
        <v>0</v>
      </c>
      <c r="BV83" s="113">
        <v>0</v>
      </c>
      <c r="BW83" s="115"/>
      <c r="BY83" s="116">
        <f t="shared" si="61"/>
        <v>8.5</v>
      </c>
      <c r="BZ83" s="113">
        <v>0</v>
      </c>
      <c r="CA83" s="113">
        <v>0</v>
      </c>
      <c r="CB83" s="113">
        <v>42</v>
      </c>
      <c r="CC83" s="113">
        <v>0.5</v>
      </c>
      <c r="CD83" s="113">
        <v>0</v>
      </c>
      <c r="CE83" s="115"/>
      <c r="CG83" s="116">
        <f t="shared" si="62"/>
        <v>8.6</v>
      </c>
      <c r="CH83" s="113">
        <v>0</v>
      </c>
      <c r="CI83" s="113">
        <v>0</v>
      </c>
      <c r="CJ83" s="113">
        <v>43</v>
      </c>
      <c r="CK83" s="113">
        <v>0</v>
      </c>
      <c r="CL83" s="113">
        <v>0</v>
      </c>
      <c r="CO83" s="116">
        <f t="shared" si="63"/>
        <v>9.8000000000000007</v>
      </c>
      <c r="CP83" s="113">
        <v>0</v>
      </c>
      <c r="CQ83" s="113">
        <v>0</v>
      </c>
      <c r="CR83" s="113">
        <v>49</v>
      </c>
      <c r="CS83" s="113">
        <v>0</v>
      </c>
      <c r="CT83" s="113">
        <v>0</v>
      </c>
      <c r="CW83" s="116">
        <f t="shared" si="64"/>
        <v>6.1</v>
      </c>
      <c r="CX83" s="113">
        <v>0</v>
      </c>
      <c r="CY83" s="113">
        <v>0</v>
      </c>
      <c r="CZ83" s="113">
        <v>30.5</v>
      </c>
      <c r="DA83" s="113">
        <v>0</v>
      </c>
      <c r="DB83" s="113">
        <v>0</v>
      </c>
      <c r="DE83" s="116">
        <f t="shared" si="65"/>
        <v>6.6</v>
      </c>
      <c r="DF83" s="113">
        <v>0</v>
      </c>
      <c r="DG83" s="113">
        <v>0</v>
      </c>
      <c r="DH83" s="113">
        <v>33</v>
      </c>
      <c r="DI83" s="113">
        <v>0</v>
      </c>
      <c r="DJ83" s="113">
        <v>0</v>
      </c>
      <c r="DM83" s="116">
        <f t="shared" si="66"/>
        <v>9.6999999999999993</v>
      </c>
      <c r="DN83" s="113">
        <v>0</v>
      </c>
      <c r="DO83" s="113">
        <v>0</v>
      </c>
      <c r="DP83" s="113">
        <v>48.5</v>
      </c>
      <c r="DQ83" s="113">
        <v>0</v>
      </c>
      <c r="DR83" s="113">
        <v>0</v>
      </c>
    </row>
    <row r="84" spans="4:122">
      <c r="D84" s="113" t="s">
        <v>33</v>
      </c>
      <c r="E84" s="115">
        <f t="shared" si="67"/>
        <v>83</v>
      </c>
      <c r="F84" s="116">
        <f t="shared" si="35"/>
        <v>4.0999999999999996</v>
      </c>
      <c r="G84" s="116">
        <f t="shared" si="36"/>
        <v>4.0999999999999996</v>
      </c>
      <c r="H84" s="116" t="str">
        <f t="shared" si="36"/>
        <v/>
      </c>
      <c r="I84" s="116" t="str">
        <f t="shared" si="36"/>
        <v/>
      </c>
      <c r="J84" s="116" t="str">
        <f t="shared" si="36"/>
        <v/>
      </c>
      <c r="K84" s="116" t="str">
        <f t="shared" si="36"/>
        <v/>
      </c>
      <c r="L84" s="116" t="str">
        <f t="shared" si="36"/>
        <v/>
      </c>
      <c r="M84" s="116" t="str">
        <f t="shared" si="36"/>
        <v/>
      </c>
      <c r="N84" s="116" t="str">
        <f t="shared" si="37"/>
        <v/>
      </c>
      <c r="O84" s="116">
        <f t="shared" si="38"/>
        <v>1</v>
      </c>
      <c r="P84" s="116" t="str">
        <f t="shared" si="39"/>
        <v/>
      </c>
      <c r="Q84" s="116" t="str">
        <f t="shared" si="40"/>
        <v/>
      </c>
      <c r="R84" s="116" t="str">
        <f t="shared" si="41"/>
        <v/>
      </c>
      <c r="S84" s="116" t="str">
        <f t="shared" si="42"/>
        <v/>
      </c>
      <c r="T84" s="116" t="str">
        <f t="shared" si="43"/>
        <v/>
      </c>
      <c r="U84" s="116">
        <f t="shared" si="44"/>
        <v>1</v>
      </c>
      <c r="V84" s="113">
        <f t="shared" si="45"/>
        <v>0</v>
      </c>
      <c r="Y84" s="116">
        <f t="shared" si="68"/>
        <v>0.32</v>
      </c>
      <c r="Z84" s="122">
        <f t="shared" si="69"/>
        <v>64</v>
      </c>
      <c r="AA84" s="113">
        <f t="shared" si="46"/>
        <v>3</v>
      </c>
      <c r="AB84" s="113">
        <f>AA84*飽差!I84</f>
        <v>1.3025437846469303</v>
      </c>
      <c r="AG84" s="116">
        <f t="shared" si="47"/>
        <v>3.7</v>
      </c>
      <c r="AH84" s="116">
        <f t="shared" si="48"/>
        <v>4.8</v>
      </c>
      <c r="AI84" s="116">
        <f t="shared" si="49"/>
        <v>4.3</v>
      </c>
      <c r="AJ84" s="116">
        <f t="shared" si="50"/>
        <v>4.5999999999999996</v>
      </c>
      <c r="AK84" s="116">
        <f t="shared" si="51"/>
        <v>7.4</v>
      </c>
      <c r="AL84" s="116">
        <f t="shared" si="52"/>
        <v>6.5</v>
      </c>
      <c r="AM84" s="116">
        <f t="shared" si="53"/>
        <v>4.0999999999999996</v>
      </c>
      <c r="AN84" s="116">
        <f t="shared" si="54"/>
        <v>6.7</v>
      </c>
      <c r="AO84" s="116">
        <f t="shared" si="55"/>
        <v>4.2</v>
      </c>
      <c r="AP84" s="116">
        <f t="shared" si="56"/>
        <v>5.4</v>
      </c>
      <c r="AS84" s="116">
        <f t="shared" si="57"/>
        <v>3.7</v>
      </c>
      <c r="AT84" s="113">
        <v>9</v>
      </c>
      <c r="AU84" s="113">
        <v>9</v>
      </c>
      <c r="AV84" s="113">
        <v>0</v>
      </c>
      <c r="AW84" s="113">
        <v>0.5</v>
      </c>
      <c r="AX84" s="113">
        <v>0</v>
      </c>
      <c r="AY84" s="115"/>
      <c r="BA84" s="116">
        <f t="shared" si="58"/>
        <v>4.8</v>
      </c>
      <c r="BB84" s="113">
        <v>3.5</v>
      </c>
      <c r="BC84" s="113">
        <v>12</v>
      </c>
      <c r="BD84" s="113">
        <v>8.5</v>
      </c>
      <c r="BE84" s="113">
        <v>0</v>
      </c>
      <c r="BF84" s="113">
        <v>0</v>
      </c>
      <c r="BG84" s="115"/>
      <c r="BI84" s="116">
        <f t="shared" si="59"/>
        <v>4.3</v>
      </c>
      <c r="BJ84" s="113">
        <v>5.5</v>
      </c>
      <c r="BK84" s="113">
        <v>16</v>
      </c>
      <c r="BL84" s="113">
        <v>0</v>
      </c>
      <c r="BM84" s="113">
        <v>0</v>
      </c>
      <c r="BN84" s="113">
        <v>0</v>
      </c>
      <c r="BO84" s="115"/>
      <c r="BQ84" s="116">
        <f t="shared" si="60"/>
        <v>4.5999999999999996</v>
      </c>
      <c r="BR84" s="113">
        <v>4</v>
      </c>
      <c r="BS84" s="113">
        <v>19</v>
      </c>
      <c r="BT84" s="113">
        <v>0</v>
      </c>
      <c r="BU84" s="113">
        <v>0</v>
      </c>
      <c r="BV84" s="113">
        <v>0</v>
      </c>
      <c r="BW84" s="115"/>
      <c r="BY84" s="116">
        <f t="shared" si="61"/>
        <v>7.4</v>
      </c>
      <c r="BZ84" s="113">
        <v>7</v>
      </c>
      <c r="CA84" s="113">
        <v>25</v>
      </c>
      <c r="CB84" s="113">
        <v>5</v>
      </c>
      <c r="CC84" s="113">
        <v>0</v>
      </c>
      <c r="CD84" s="113">
        <v>0</v>
      </c>
      <c r="CE84" s="115"/>
      <c r="CG84" s="116">
        <f t="shared" si="62"/>
        <v>6.5</v>
      </c>
      <c r="CH84" s="113">
        <v>5</v>
      </c>
      <c r="CI84" s="113">
        <v>26.5</v>
      </c>
      <c r="CJ84" s="113">
        <v>1</v>
      </c>
      <c r="CK84" s="113">
        <v>0</v>
      </c>
      <c r="CL84" s="113">
        <v>0</v>
      </c>
      <c r="CO84" s="116">
        <f t="shared" si="63"/>
        <v>4.0999999999999996</v>
      </c>
      <c r="CP84" s="113">
        <v>1.5</v>
      </c>
      <c r="CQ84" s="113">
        <v>18.5</v>
      </c>
      <c r="CR84" s="113">
        <v>0</v>
      </c>
      <c r="CS84" s="113">
        <v>0.5</v>
      </c>
      <c r="CT84" s="113">
        <v>0</v>
      </c>
      <c r="CW84" s="116">
        <f t="shared" si="64"/>
        <v>6.7</v>
      </c>
      <c r="CX84" s="113">
        <v>0</v>
      </c>
      <c r="CY84" s="113">
        <v>33.5</v>
      </c>
      <c r="CZ84" s="113">
        <v>0</v>
      </c>
      <c r="DA84" s="113">
        <v>0</v>
      </c>
      <c r="DB84" s="113">
        <v>0</v>
      </c>
      <c r="DE84" s="116">
        <f t="shared" si="65"/>
        <v>4.2</v>
      </c>
      <c r="DF84" s="113">
        <v>0</v>
      </c>
      <c r="DG84" s="113">
        <v>21</v>
      </c>
      <c r="DH84" s="113">
        <v>0</v>
      </c>
      <c r="DI84" s="113">
        <v>0</v>
      </c>
      <c r="DJ84" s="113">
        <v>0</v>
      </c>
      <c r="DM84" s="116">
        <f t="shared" si="66"/>
        <v>5.4</v>
      </c>
      <c r="DN84" s="113">
        <v>6.5</v>
      </c>
      <c r="DO84" s="113">
        <v>20</v>
      </c>
      <c r="DP84" s="113">
        <v>0</v>
      </c>
      <c r="DQ84" s="113">
        <v>0.5</v>
      </c>
      <c r="DR84" s="113">
        <v>0</v>
      </c>
    </row>
    <row r="85" spans="4:122">
      <c r="D85" s="113" t="s">
        <v>33</v>
      </c>
      <c r="E85" s="115">
        <f t="shared" si="67"/>
        <v>84</v>
      </c>
      <c r="F85" s="116">
        <f t="shared" si="35"/>
        <v>1.8</v>
      </c>
      <c r="G85" s="116">
        <f t="shared" si="36"/>
        <v>1.8</v>
      </c>
      <c r="H85" s="116" t="str">
        <f t="shared" si="36"/>
        <v/>
      </c>
      <c r="I85" s="116" t="str">
        <f t="shared" si="36"/>
        <v/>
      </c>
      <c r="J85" s="116" t="str">
        <f t="shared" si="36"/>
        <v/>
      </c>
      <c r="K85" s="116" t="str">
        <f t="shared" si="36"/>
        <v/>
      </c>
      <c r="L85" s="116" t="str">
        <f t="shared" si="36"/>
        <v/>
      </c>
      <c r="M85" s="116" t="str">
        <f t="shared" si="36"/>
        <v/>
      </c>
      <c r="N85" s="116" t="str">
        <f t="shared" si="37"/>
        <v/>
      </c>
      <c r="O85" s="116">
        <f t="shared" si="38"/>
        <v>1</v>
      </c>
      <c r="P85" s="116" t="str">
        <f t="shared" si="39"/>
        <v/>
      </c>
      <c r="Q85" s="116" t="str">
        <f t="shared" si="40"/>
        <v/>
      </c>
      <c r="R85" s="116" t="str">
        <f t="shared" si="41"/>
        <v/>
      </c>
      <c r="S85" s="116" t="str">
        <f t="shared" si="42"/>
        <v/>
      </c>
      <c r="T85" s="116" t="str">
        <f t="shared" si="43"/>
        <v/>
      </c>
      <c r="U85" s="116">
        <f t="shared" si="44"/>
        <v>1</v>
      </c>
      <c r="V85" s="113">
        <f t="shared" si="45"/>
        <v>0</v>
      </c>
      <c r="Y85" s="116">
        <f t="shared" si="68"/>
        <v>0.32521022295936169</v>
      </c>
      <c r="Z85" s="122">
        <f t="shared" si="69"/>
        <v>65.04204459187234</v>
      </c>
      <c r="AA85" s="113">
        <f t="shared" si="46"/>
        <v>3</v>
      </c>
      <c r="AB85" s="113">
        <f>AA85*飽差!I85</f>
        <v>0.7579554081276525</v>
      </c>
      <c r="AG85" s="116">
        <f t="shared" si="47"/>
        <v>3.2</v>
      </c>
      <c r="AH85" s="116">
        <f t="shared" si="48"/>
        <v>3</v>
      </c>
      <c r="AI85" s="116">
        <f t="shared" si="49"/>
        <v>2.8</v>
      </c>
      <c r="AJ85" s="116">
        <f t="shared" si="50"/>
        <v>2.7</v>
      </c>
      <c r="AK85" s="116">
        <f t="shared" si="51"/>
        <v>5.6</v>
      </c>
      <c r="AL85" s="116">
        <f t="shared" si="52"/>
        <v>4.7</v>
      </c>
      <c r="AM85" s="116">
        <f t="shared" si="53"/>
        <v>1.8</v>
      </c>
      <c r="AN85" s="116">
        <f t="shared" si="54"/>
        <v>4</v>
      </c>
      <c r="AO85" s="116">
        <f t="shared" si="55"/>
        <v>2.2000000000000002</v>
      </c>
      <c r="AP85" s="116">
        <f t="shared" si="56"/>
        <v>5.0999999999999996</v>
      </c>
      <c r="AS85" s="116">
        <f t="shared" si="57"/>
        <v>3.2</v>
      </c>
      <c r="AT85" s="113">
        <v>0</v>
      </c>
      <c r="AU85" s="113">
        <v>0</v>
      </c>
      <c r="AV85" s="113">
        <v>16</v>
      </c>
      <c r="AW85" s="113">
        <v>0</v>
      </c>
      <c r="AX85" s="113">
        <v>0</v>
      </c>
      <c r="AY85" s="115"/>
      <c r="BA85" s="116">
        <f t="shared" si="58"/>
        <v>3</v>
      </c>
      <c r="BB85" s="113">
        <v>0</v>
      </c>
      <c r="BC85" s="113">
        <v>0</v>
      </c>
      <c r="BD85" s="113">
        <v>15</v>
      </c>
      <c r="BE85" s="113">
        <v>0</v>
      </c>
      <c r="BF85" s="113">
        <v>0</v>
      </c>
      <c r="BG85" s="115"/>
      <c r="BI85" s="116">
        <f t="shared" si="59"/>
        <v>2.8</v>
      </c>
      <c r="BJ85" s="113">
        <v>0</v>
      </c>
      <c r="BK85" s="113">
        <v>0</v>
      </c>
      <c r="BL85" s="113">
        <v>14</v>
      </c>
      <c r="BM85" s="113">
        <v>0</v>
      </c>
      <c r="BN85" s="113">
        <v>0</v>
      </c>
      <c r="BO85" s="115"/>
      <c r="BQ85" s="116">
        <f t="shared" si="60"/>
        <v>2.7</v>
      </c>
      <c r="BR85" s="113">
        <v>0</v>
      </c>
      <c r="BS85" s="113">
        <v>0</v>
      </c>
      <c r="BT85" s="113">
        <v>13.5</v>
      </c>
      <c r="BU85" s="113">
        <v>0</v>
      </c>
      <c r="BV85" s="113">
        <v>0</v>
      </c>
      <c r="BW85" s="115"/>
      <c r="BY85" s="116">
        <f t="shared" si="61"/>
        <v>5.6</v>
      </c>
      <c r="BZ85" s="113">
        <v>1.5</v>
      </c>
      <c r="CA85" s="113">
        <v>0</v>
      </c>
      <c r="CB85" s="113">
        <v>26.5</v>
      </c>
      <c r="CC85" s="113">
        <v>0</v>
      </c>
      <c r="CD85" s="113">
        <v>0</v>
      </c>
      <c r="CE85" s="115"/>
      <c r="CG85" s="116">
        <f t="shared" si="62"/>
        <v>4.7</v>
      </c>
      <c r="CH85" s="113">
        <v>0</v>
      </c>
      <c r="CI85" s="113">
        <v>0</v>
      </c>
      <c r="CJ85" s="113">
        <v>23.5</v>
      </c>
      <c r="CK85" s="113">
        <v>0</v>
      </c>
      <c r="CL85" s="113">
        <v>0</v>
      </c>
      <c r="CO85" s="116">
        <f t="shared" si="63"/>
        <v>1.8</v>
      </c>
      <c r="CP85" s="113">
        <v>0</v>
      </c>
      <c r="CQ85" s="113">
        <v>2</v>
      </c>
      <c r="CR85" s="113">
        <v>7</v>
      </c>
      <c r="CS85" s="113">
        <v>0</v>
      </c>
      <c r="CT85" s="113">
        <v>0</v>
      </c>
      <c r="CW85" s="116">
        <f t="shared" si="64"/>
        <v>4</v>
      </c>
      <c r="CX85" s="113">
        <v>0</v>
      </c>
      <c r="CY85" s="113">
        <v>5</v>
      </c>
      <c r="CZ85" s="113">
        <v>15</v>
      </c>
      <c r="DA85" s="113">
        <v>0</v>
      </c>
      <c r="DB85" s="113">
        <v>0</v>
      </c>
      <c r="DE85" s="116">
        <f t="shared" si="65"/>
        <v>2.2000000000000002</v>
      </c>
      <c r="DF85" s="113">
        <v>0</v>
      </c>
      <c r="DG85" s="113">
        <v>3</v>
      </c>
      <c r="DH85" s="113">
        <v>8</v>
      </c>
      <c r="DI85" s="113">
        <v>0</v>
      </c>
      <c r="DJ85" s="113">
        <v>0</v>
      </c>
      <c r="DM85" s="116">
        <f t="shared" si="66"/>
        <v>5.0999999999999996</v>
      </c>
      <c r="DN85" s="113">
        <v>0</v>
      </c>
      <c r="DO85" s="113">
        <v>1</v>
      </c>
      <c r="DP85" s="113">
        <v>24.5</v>
      </c>
      <c r="DQ85" s="113">
        <v>0</v>
      </c>
      <c r="DR85" s="113">
        <v>0</v>
      </c>
    </row>
    <row r="86" spans="4:122">
      <c r="D86" s="113" t="s">
        <v>33</v>
      </c>
      <c r="E86" s="115">
        <f t="shared" si="67"/>
        <v>85</v>
      </c>
      <c r="F86" s="116">
        <f t="shared" si="35"/>
        <v>24.7</v>
      </c>
      <c r="G86" s="116">
        <f t="shared" si="36"/>
        <v>24.7</v>
      </c>
      <c r="H86" s="116">
        <f t="shared" si="36"/>
        <v>24.7</v>
      </c>
      <c r="I86" s="116">
        <f t="shared" si="36"/>
        <v>24.7</v>
      </c>
      <c r="J86" s="116" t="str">
        <f t="shared" si="36"/>
        <v/>
      </c>
      <c r="K86" s="116" t="str">
        <f t="shared" si="36"/>
        <v/>
      </c>
      <c r="L86" s="116" t="str">
        <f t="shared" si="36"/>
        <v/>
      </c>
      <c r="M86" s="116" t="str">
        <f t="shared" si="36"/>
        <v/>
      </c>
      <c r="N86" s="116" t="str">
        <f t="shared" si="37"/>
        <v/>
      </c>
      <c r="O86" s="116" t="str">
        <f t="shared" si="38"/>
        <v/>
      </c>
      <c r="P86" s="116" t="str">
        <f t="shared" si="39"/>
        <v/>
      </c>
      <c r="Q86" s="116">
        <f t="shared" si="40"/>
        <v>3</v>
      </c>
      <c r="R86" s="116" t="str">
        <f t="shared" si="41"/>
        <v/>
      </c>
      <c r="S86" s="116" t="str">
        <f t="shared" si="42"/>
        <v/>
      </c>
      <c r="T86" s="116" t="str">
        <f t="shared" si="43"/>
        <v/>
      </c>
      <c r="U86" s="116">
        <f t="shared" si="44"/>
        <v>3</v>
      </c>
      <c r="V86" s="113">
        <f t="shared" si="45"/>
        <v>7.1044764779090275e-002</v>
      </c>
      <c r="Y86" s="116">
        <f t="shared" si="68"/>
        <v>0.32</v>
      </c>
      <c r="Z86" s="122">
        <f t="shared" si="69"/>
        <v>64</v>
      </c>
      <c r="AA86" s="113">
        <f t="shared" si="46"/>
        <v>3</v>
      </c>
      <c r="AB86" s="113">
        <f>AA86*飽差!I86</f>
        <v>1.906334332031419</v>
      </c>
      <c r="AG86" s="116">
        <f t="shared" si="47"/>
        <v>13.6</v>
      </c>
      <c r="AH86" s="116">
        <f t="shared" si="48"/>
        <v>14.7</v>
      </c>
      <c r="AI86" s="116">
        <f t="shared" si="49"/>
        <v>16.600000000000001</v>
      </c>
      <c r="AJ86" s="116">
        <f t="shared" si="50"/>
        <v>22.2</v>
      </c>
      <c r="AK86" s="116">
        <f t="shared" si="51"/>
        <v>22</v>
      </c>
      <c r="AL86" s="116">
        <f t="shared" si="52"/>
        <v>22.3</v>
      </c>
      <c r="AM86" s="116">
        <f t="shared" si="53"/>
        <v>24.7</v>
      </c>
      <c r="AN86" s="116">
        <f t="shared" si="54"/>
        <v>15.8</v>
      </c>
      <c r="AO86" s="116">
        <f t="shared" si="55"/>
        <v>16.600000000000001</v>
      </c>
      <c r="AP86" s="116">
        <f t="shared" si="56"/>
        <v>17.2</v>
      </c>
      <c r="AS86" s="116">
        <f t="shared" si="57"/>
        <v>13.6</v>
      </c>
      <c r="AT86" s="113">
        <v>0</v>
      </c>
      <c r="AU86" s="113">
        <v>2.5</v>
      </c>
      <c r="AV86" s="113">
        <v>25.5</v>
      </c>
      <c r="AW86" s="113">
        <v>40</v>
      </c>
      <c r="AX86" s="113">
        <v>0</v>
      </c>
      <c r="AY86" s="115"/>
      <c r="BA86" s="116">
        <f t="shared" si="58"/>
        <v>14.7</v>
      </c>
      <c r="BB86" s="113">
        <v>0</v>
      </c>
      <c r="BC86" s="113">
        <v>2.5</v>
      </c>
      <c r="BD86" s="113">
        <v>26</v>
      </c>
      <c r="BE86" s="113">
        <v>45</v>
      </c>
      <c r="BF86" s="113">
        <v>0</v>
      </c>
      <c r="BG86" s="115"/>
      <c r="BI86" s="116">
        <f t="shared" si="59"/>
        <v>16.600000000000001</v>
      </c>
      <c r="BJ86" s="113">
        <v>0</v>
      </c>
      <c r="BK86" s="113">
        <v>2</v>
      </c>
      <c r="BL86" s="113">
        <v>26</v>
      </c>
      <c r="BM86" s="113">
        <v>55</v>
      </c>
      <c r="BN86" s="113">
        <v>0</v>
      </c>
      <c r="BO86" s="115"/>
      <c r="BQ86" s="116">
        <f t="shared" si="60"/>
        <v>22.2</v>
      </c>
      <c r="BR86" s="113">
        <v>0</v>
      </c>
      <c r="BS86" s="113">
        <v>4</v>
      </c>
      <c r="BT86" s="113">
        <v>27.5</v>
      </c>
      <c r="BU86" s="113">
        <v>79.5</v>
      </c>
      <c r="BV86" s="113">
        <v>0</v>
      </c>
      <c r="BW86" s="115"/>
      <c r="BY86" s="116">
        <f t="shared" si="61"/>
        <v>22</v>
      </c>
      <c r="BZ86" s="113">
        <v>0</v>
      </c>
      <c r="CA86" s="113">
        <v>12.5</v>
      </c>
      <c r="CB86" s="113">
        <v>40</v>
      </c>
      <c r="CC86" s="113">
        <v>57.5</v>
      </c>
      <c r="CD86" s="113">
        <v>0</v>
      </c>
      <c r="CE86" s="115"/>
      <c r="CG86" s="116">
        <f t="shared" si="62"/>
        <v>22.3</v>
      </c>
      <c r="CH86" s="113">
        <v>0</v>
      </c>
      <c r="CI86" s="113">
        <v>7</v>
      </c>
      <c r="CJ86" s="113">
        <v>33.5</v>
      </c>
      <c r="CK86" s="113">
        <v>71</v>
      </c>
      <c r="CL86" s="113">
        <v>0</v>
      </c>
      <c r="CO86" s="116">
        <f t="shared" si="63"/>
        <v>24.7</v>
      </c>
      <c r="CP86" s="113">
        <v>0</v>
      </c>
      <c r="CQ86" s="113">
        <v>4.5</v>
      </c>
      <c r="CR86" s="113">
        <v>25.5</v>
      </c>
      <c r="CS86" s="113">
        <v>93.5</v>
      </c>
      <c r="CT86" s="113">
        <v>0</v>
      </c>
      <c r="CW86" s="116">
        <f t="shared" si="64"/>
        <v>15.8</v>
      </c>
      <c r="CX86" s="113">
        <v>0</v>
      </c>
      <c r="CY86" s="113">
        <v>4</v>
      </c>
      <c r="CZ86" s="113">
        <v>23.5</v>
      </c>
      <c r="DA86" s="113">
        <v>51.5</v>
      </c>
      <c r="DB86" s="113">
        <v>0</v>
      </c>
      <c r="DE86" s="116">
        <f t="shared" si="65"/>
        <v>16.600000000000001</v>
      </c>
      <c r="DF86" s="113">
        <v>0</v>
      </c>
      <c r="DG86" s="113">
        <v>5</v>
      </c>
      <c r="DH86" s="113">
        <v>12</v>
      </c>
      <c r="DI86" s="113">
        <v>66</v>
      </c>
      <c r="DJ86" s="113">
        <v>0</v>
      </c>
      <c r="DM86" s="116">
        <f t="shared" si="66"/>
        <v>17.2</v>
      </c>
      <c r="DN86" s="113">
        <v>0</v>
      </c>
      <c r="DO86" s="113">
        <v>4</v>
      </c>
      <c r="DP86" s="113">
        <v>26.5</v>
      </c>
      <c r="DQ86" s="113">
        <v>55.5</v>
      </c>
      <c r="DR86" s="113">
        <v>0</v>
      </c>
    </row>
    <row r="87" spans="4:122">
      <c r="D87" s="113" t="s">
        <v>33</v>
      </c>
      <c r="E87" s="115">
        <f t="shared" si="67"/>
        <v>86</v>
      </c>
      <c r="F87" s="116">
        <f t="shared" si="35"/>
        <v>11.5</v>
      </c>
      <c r="G87" s="116">
        <f t="shared" si="36"/>
        <v>11.5</v>
      </c>
      <c r="H87" s="116">
        <f t="shared" si="36"/>
        <v>11.5</v>
      </c>
      <c r="I87" s="116" t="str">
        <f t="shared" si="36"/>
        <v/>
      </c>
      <c r="J87" s="116" t="str">
        <f t="shared" si="36"/>
        <v/>
      </c>
      <c r="K87" s="116" t="str">
        <f t="shared" si="36"/>
        <v/>
      </c>
      <c r="L87" s="116" t="str">
        <f t="shared" si="36"/>
        <v/>
      </c>
      <c r="M87" s="116" t="str">
        <f t="shared" si="36"/>
        <v/>
      </c>
      <c r="N87" s="116" t="str">
        <f t="shared" si="37"/>
        <v/>
      </c>
      <c r="O87" s="116" t="str">
        <f t="shared" si="38"/>
        <v/>
      </c>
      <c r="P87" s="116">
        <f t="shared" si="39"/>
        <v>2</v>
      </c>
      <c r="Q87" s="116" t="str">
        <f t="shared" si="40"/>
        <v/>
      </c>
      <c r="R87" s="116" t="str">
        <f t="shared" si="41"/>
        <v/>
      </c>
      <c r="S87" s="116" t="str">
        <f t="shared" si="42"/>
        <v/>
      </c>
      <c r="T87" s="116" t="str">
        <f t="shared" si="43"/>
        <v/>
      </c>
      <c r="U87" s="116">
        <f t="shared" si="44"/>
        <v>2</v>
      </c>
      <c r="V87" s="113">
        <f t="shared" si="45"/>
        <v>5.4417266639303186e-002</v>
      </c>
      <c r="Y87" s="116">
        <f t="shared" si="68"/>
        <v>0.37213139397277012</v>
      </c>
      <c r="Z87" s="122">
        <f t="shared" si="69"/>
        <v>74.426278794554023</v>
      </c>
      <c r="AA87" s="113">
        <f t="shared" si="46"/>
        <v>3</v>
      </c>
      <c r="AB87" s="113">
        <f>AA87*飽差!I87</f>
        <v>1.0737212054459717</v>
      </c>
      <c r="AG87" s="116">
        <f t="shared" si="47"/>
        <v>13.6</v>
      </c>
      <c r="AH87" s="116">
        <f t="shared" si="48"/>
        <v>11</v>
      </c>
      <c r="AI87" s="116">
        <f t="shared" si="49"/>
        <v>13.2</v>
      </c>
      <c r="AJ87" s="116">
        <f t="shared" si="50"/>
        <v>13.6</v>
      </c>
      <c r="AK87" s="116">
        <f t="shared" si="51"/>
        <v>15.7</v>
      </c>
      <c r="AL87" s="116">
        <f t="shared" si="52"/>
        <v>15.9</v>
      </c>
      <c r="AM87" s="116">
        <f t="shared" si="53"/>
        <v>11.5</v>
      </c>
      <c r="AN87" s="116">
        <f t="shared" si="54"/>
        <v>15.3</v>
      </c>
      <c r="AO87" s="116">
        <f t="shared" si="55"/>
        <v>9.4</v>
      </c>
      <c r="AP87" s="116">
        <f t="shared" si="56"/>
        <v>8.5</v>
      </c>
      <c r="AS87" s="116">
        <f t="shared" si="57"/>
        <v>13.6</v>
      </c>
      <c r="AT87" s="113">
        <v>0.5</v>
      </c>
      <c r="AU87" s="113">
        <v>63.5</v>
      </c>
      <c r="AV87" s="113">
        <v>0</v>
      </c>
      <c r="AW87" s="113">
        <v>4</v>
      </c>
      <c r="AX87" s="113">
        <v>0</v>
      </c>
      <c r="AY87" s="115"/>
      <c r="BA87" s="116">
        <f t="shared" si="58"/>
        <v>11</v>
      </c>
      <c r="BB87" s="113">
        <v>1</v>
      </c>
      <c r="BC87" s="113">
        <v>53.5</v>
      </c>
      <c r="BD87" s="113">
        <v>0</v>
      </c>
      <c r="BE87" s="113">
        <v>0.5</v>
      </c>
      <c r="BF87" s="113">
        <v>0</v>
      </c>
      <c r="BG87" s="115"/>
      <c r="BI87" s="116">
        <f t="shared" si="59"/>
        <v>13.2</v>
      </c>
      <c r="BJ87" s="113">
        <v>1.5</v>
      </c>
      <c r="BK87" s="113">
        <v>64</v>
      </c>
      <c r="BL87" s="113">
        <v>0</v>
      </c>
      <c r="BM87" s="113">
        <v>0.5</v>
      </c>
      <c r="BN87" s="113">
        <v>0</v>
      </c>
      <c r="BO87" s="115"/>
      <c r="BQ87" s="116">
        <f t="shared" si="60"/>
        <v>13.6</v>
      </c>
      <c r="BR87" s="113">
        <v>0.5</v>
      </c>
      <c r="BS87" s="113">
        <v>67</v>
      </c>
      <c r="BT87" s="113">
        <v>0</v>
      </c>
      <c r="BU87" s="113">
        <v>0.5</v>
      </c>
      <c r="BV87" s="113">
        <v>0</v>
      </c>
      <c r="BW87" s="115"/>
      <c r="BY87" s="116">
        <f t="shared" si="61"/>
        <v>15.7</v>
      </c>
      <c r="BZ87" s="113">
        <v>2</v>
      </c>
      <c r="CA87" s="113">
        <v>76</v>
      </c>
      <c r="CB87" s="113">
        <v>0</v>
      </c>
      <c r="CC87" s="113">
        <v>0.5</v>
      </c>
      <c r="CD87" s="113">
        <v>0</v>
      </c>
      <c r="CE87" s="115"/>
      <c r="CG87" s="116">
        <f t="shared" si="62"/>
        <v>15.9</v>
      </c>
      <c r="CH87" s="113">
        <v>6.5</v>
      </c>
      <c r="CI87" s="113">
        <v>72.5</v>
      </c>
      <c r="CJ87" s="113">
        <v>0</v>
      </c>
      <c r="CK87" s="113">
        <v>0.5</v>
      </c>
      <c r="CL87" s="113">
        <v>0</v>
      </c>
      <c r="CO87" s="116">
        <f t="shared" si="63"/>
        <v>11.5</v>
      </c>
      <c r="CP87" s="113">
        <v>0</v>
      </c>
      <c r="CQ87" s="113">
        <v>56.5</v>
      </c>
      <c r="CR87" s="113">
        <v>0</v>
      </c>
      <c r="CS87" s="113">
        <v>1</v>
      </c>
      <c r="CT87" s="113">
        <v>0</v>
      </c>
      <c r="CW87" s="116">
        <f t="shared" si="64"/>
        <v>15.3</v>
      </c>
      <c r="CX87" s="113">
        <v>0</v>
      </c>
      <c r="CY87" s="113">
        <v>68</v>
      </c>
      <c r="CZ87" s="113">
        <v>0</v>
      </c>
      <c r="DA87" s="113">
        <v>8.5</v>
      </c>
      <c r="DB87" s="113">
        <v>0</v>
      </c>
      <c r="DE87" s="116">
        <f t="shared" si="65"/>
        <v>9.4</v>
      </c>
      <c r="DF87" s="113">
        <v>0</v>
      </c>
      <c r="DG87" s="113">
        <v>45.5</v>
      </c>
      <c r="DH87" s="113">
        <v>0.5</v>
      </c>
      <c r="DI87" s="113">
        <v>1</v>
      </c>
      <c r="DJ87" s="113">
        <v>0</v>
      </c>
      <c r="DM87" s="116">
        <f t="shared" si="66"/>
        <v>8.5</v>
      </c>
      <c r="DN87" s="113">
        <v>0</v>
      </c>
      <c r="DO87" s="113">
        <v>42</v>
      </c>
      <c r="DP87" s="113">
        <v>0</v>
      </c>
      <c r="DQ87" s="113">
        <v>0.5</v>
      </c>
      <c r="DR87" s="113">
        <v>0</v>
      </c>
    </row>
    <row r="88" spans="4:122">
      <c r="D88" s="113" t="s">
        <v>33</v>
      </c>
      <c r="E88" s="115">
        <f t="shared" si="67"/>
        <v>87</v>
      </c>
      <c r="F88" s="116">
        <f t="shared" si="35"/>
        <v>27.8</v>
      </c>
      <c r="G88" s="116">
        <f t="shared" si="36"/>
        <v>27.8</v>
      </c>
      <c r="H88" s="116">
        <f t="shared" si="36"/>
        <v>27.8</v>
      </c>
      <c r="I88" s="116">
        <f t="shared" si="36"/>
        <v>27.8</v>
      </c>
      <c r="J88" s="116" t="str">
        <f t="shared" si="36"/>
        <v/>
      </c>
      <c r="K88" s="116" t="str">
        <f t="shared" si="36"/>
        <v/>
      </c>
      <c r="L88" s="116" t="str">
        <f t="shared" si="36"/>
        <v/>
      </c>
      <c r="M88" s="116" t="str">
        <f t="shared" si="36"/>
        <v/>
      </c>
      <c r="N88" s="116" t="str">
        <f t="shared" si="37"/>
        <v/>
      </c>
      <c r="O88" s="116" t="str">
        <f t="shared" si="38"/>
        <v/>
      </c>
      <c r="P88" s="116" t="str">
        <f t="shared" si="39"/>
        <v/>
      </c>
      <c r="Q88" s="116">
        <f t="shared" si="40"/>
        <v>3</v>
      </c>
      <c r="R88" s="116" t="str">
        <f t="shared" si="41"/>
        <v/>
      </c>
      <c r="S88" s="116" t="str">
        <f t="shared" si="42"/>
        <v/>
      </c>
      <c r="T88" s="116" t="str">
        <f t="shared" si="43"/>
        <v/>
      </c>
      <c r="U88" s="116">
        <f t="shared" si="44"/>
        <v>3</v>
      </c>
      <c r="V88" s="113">
        <f t="shared" si="45"/>
        <v>7.1044764779090275e-002</v>
      </c>
      <c r="Y88" s="116">
        <f t="shared" si="68"/>
        <v>0.32</v>
      </c>
      <c r="Z88" s="122">
        <f t="shared" si="69"/>
        <v>64</v>
      </c>
      <c r="AA88" s="113">
        <f t="shared" si="46"/>
        <v>3</v>
      </c>
      <c r="AB88" s="113">
        <f>AA88*飽差!I88</f>
        <v>1.1969035639886272</v>
      </c>
      <c r="AG88" s="116">
        <f t="shared" si="47"/>
        <v>9.6999999999999993</v>
      </c>
      <c r="AH88" s="116">
        <f t="shared" si="48"/>
        <v>15.6</v>
      </c>
      <c r="AI88" s="116">
        <f t="shared" si="49"/>
        <v>20.9</v>
      </c>
      <c r="AJ88" s="116">
        <f t="shared" si="50"/>
        <v>28</v>
      </c>
      <c r="AK88" s="116">
        <f t="shared" si="51"/>
        <v>19.2</v>
      </c>
      <c r="AL88" s="116">
        <f t="shared" si="52"/>
        <v>20.9</v>
      </c>
      <c r="AM88" s="116">
        <f t="shared" si="53"/>
        <v>27.8</v>
      </c>
      <c r="AN88" s="116">
        <f t="shared" si="54"/>
        <v>18.100000000000001</v>
      </c>
      <c r="AO88" s="116">
        <f t="shared" si="55"/>
        <v>23.7</v>
      </c>
      <c r="AP88" s="116">
        <f t="shared" si="56"/>
        <v>28.8</v>
      </c>
      <c r="AS88" s="116">
        <f t="shared" si="57"/>
        <v>9.6999999999999993</v>
      </c>
      <c r="AT88" s="113">
        <v>22.5</v>
      </c>
      <c r="AU88" s="113">
        <v>0.5</v>
      </c>
      <c r="AV88" s="113">
        <v>1.5</v>
      </c>
      <c r="AW88" s="113">
        <v>0</v>
      </c>
      <c r="AX88" s="113">
        <v>24</v>
      </c>
      <c r="AY88" s="115"/>
      <c r="BA88" s="116">
        <f t="shared" si="58"/>
        <v>15.6</v>
      </c>
      <c r="BB88" s="113">
        <v>18.5</v>
      </c>
      <c r="BC88" s="113">
        <v>2.5</v>
      </c>
      <c r="BD88" s="113">
        <v>1</v>
      </c>
      <c r="BE88" s="113">
        <v>0</v>
      </c>
      <c r="BF88" s="113">
        <v>56</v>
      </c>
      <c r="BG88" s="115"/>
      <c r="BI88" s="116">
        <f t="shared" si="59"/>
        <v>20.9</v>
      </c>
      <c r="BJ88" s="113">
        <v>25</v>
      </c>
      <c r="BK88" s="113">
        <v>1.5</v>
      </c>
      <c r="BL88" s="113">
        <v>0.5</v>
      </c>
      <c r="BM88" s="113">
        <v>0</v>
      </c>
      <c r="BN88" s="113">
        <v>77.5</v>
      </c>
      <c r="BO88" s="115"/>
      <c r="BQ88" s="116">
        <f t="shared" si="60"/>
        <v>28</v>
      </c>
      <c r="BR88" s="113">
        <v>28.5</v>
      </c>
      <c r="BS88" s="113">
        <v>5</v>
      </c>
      <c r="BT88" s="113">
        <v>3</v>
      </c>
      <c r="BU88" s="113">
        <v>0</v>
      </c>
      <c r="BV88" s="113">
        <v>103.5</v>
      </c>
      <c r="BW88" s="115"/>
      <c r="BY88" s="116">
        <f t="shared" si="61"/>
        <v>19.2</v>
      </c>
      <c r="BZ88" s="113">
        <v>28.5</v>
      </c>
      <c r="CA88" s="113">
        <v>7.5</v>
      </c>
      <c r="CB88" s="113">
        <v>0.5</v>
      </c>
      <c r="CC88" s="113">
        <v>0</v>
      </c>
      <c r="CD88" s="113">
        <v>59.5</v>
      </c>
      <c r="CE88" s="115"/>
      <c r="CG88" s="116">
        <f t="shared" si="62"/>
        <v>20.9</v>
      </c>
      <c r="CH88" s="113">
        <v>34.5</v>
      </c>
      <c r="CI88" s="113">
        <v>0.5</v>
      </c>
      <c r="CJ88" s="113">
        <v>0</v>
      </c>
      <c r="CK88" s="113">
        <v>0</v>
      </c>
      <c r="CL88" s="113">
        <v>69.5</v>
      </c>
      <c r="CO88" s="116">
        <f t="shared" si="63"/>
        <v>27.8</v>
      </c>
      <c r="CP88" s="113">
        <v>38</v>
      </c>
      <c r="CQ88" s="113">
        <v>0</v>
      </c>
      <c r="CR88" s="113">
        <v>0</v>
      </c>
      <c r="CS88" s="113">
        <v>0</v>
      </c>
      <c r="CT88" s="113">
        <v>101</v>
      </c>
      <c r="CW88" s="116">
        <f t="shared" si="64"/>
        <v>18.100000000000001</v>
      </c>
      <c r="CX88" s="113">
        <v>46.5</v>
      </c>
      <c r="CY88" s="113">
        <v>0</v>
      </c>
      <c r="CZ88" s="113">
        <v>0</v>
      </c>
      <c r="DA88" s="113">
        <v>0</v>
      </c>
      <c r="DB88" s="113">
        <v>44</v>
      </c>
      <c r="DE88" s="116">
        <f t="shared" si="65"/>
        <v>23.7</v>
      </c>
      <c r="DF88" s="113">
        <v>35.5</v>
      </c>
      <c r="DG88" s="113">
        <v>0</v>
      </c>
      <c r="DH88" s="113">
        <v>0</v>
      </c>
      <c r="DI88" s="113">
        <v>0</v>
      </c>
      <c r="DJ88" s="113">
        <v>83</v>
      </c>
      <c r="DM88" s="116">
        <f t="shared" si="66"/>
        <v>28.8</v>
      </c>
      <c r="DN88" s="113">
        <v>40</v>
      </c>
      <c r="DO88" s="113">
        <v>0</v>
      </c>
      <c r="DP88" s="113">
        <v>0</v>
      </c>
      <c r="DQ88" s="113">
        <v>0</v>
      </c>
      <c r="DR88" s="113">
        <v>104</v>
      </c>
    </row>
    <row r="89" spans="4:122">
      <c r="D89" s="113" t="s">
        <v>33</v>
      </c>
      <c r="E89" s="115">
        <f t="shared" si="67"/>
        <v>88</v>
      </c>
      <c r="F89" s="116">
        <f t="shared" si="35"/>
        <v>7.4</v>
      </c>
      <c r="G89" s="116">
        <f t="shared" si="36"/>
        <v>7.4</v>
      </c>
      <c r="H89" s="116" t="str">
        <f t="shared" si="36"/>
        <v/>
      </c>
      <c r="I89" s="116" t="str">
        <f t="shared" si="36"/>
        <v/>
      </c>
      <c r="J89" s="116" t="str">
        <f t="shared" si="36"/>
        <v/>
      </c>
      <c r="K89" s="116" t="str">
        <f t="shared" si="36"/>
        <v/>
      </c>
      <c r="L89" s="116" t="str">
        <f t="shared" si="36"/>
        <v/>
      </c>
      <c r="M89" s="116" t="str">
        <f t="shared" si="36"/>
        <v/>
      </c>
      <c r="N89" s="116" t="str">
        <f t="shared" si="37"/>
        <v/>
      </c>
      <c r="O89" s="116">
        <f t="shared" si="38"/>
        <v>1</v>
      </c>
      <c r="P89" s="116" t="str">
        <f t="shared" si="39"/>
        <v/>
      </c>
      <c r="Q89" s="116" t="str">
        <f t="shared" si="40"/>
        <v/>
      </c>
      <c r="R89" s="116" t="str">
        <f t="shared" si="41"/>
        <v/>
      </c>
      <c r="S89" s="116" t="str">
        <f t="shared" si="42"/>
        <v/>
      </c>
      <c r="T89" s="116" t="str">
        <f t="shared" si="43"/>
        <v/>
      </c>
      <c r="U89" s="116">
        <f t="shared" si="44"/>
        <v>1</v>
      </c>
      <c r="V89" s="113">
        <f t="shared" si="45"/>
        <v>0</v>
      </c>
      <c r="Y89" s="116">
        <f t="shared" si="68"/>
        <v>0.35064202026097158</v>
      </c>
      <c r="Z89" s="122">
        <f t="shared" si="69"/>
        <v>70.128404052194313</v>
      </c>
      <c r="AA89" s="113">
        <f t="shared" si="46"/>
        <v>3</v>
      </c>
      <c r="AB89" s="113">
        <f>AA89*飽差!I89</f>
        <v>1.2715959478056911</v>
      </c>
      <c r="AG89" s="116">
        <f t="shared" si="47"/>
        <v>10.3</v>
      </c>
      <c r="AH89" s="116">
        <f t="shared" si="48"/>
        <v>13.5</v>
      </c>
      <c r="AI89" s="116">
        <f t="shared" si="49"/>
        <v>25.1</v>
      </c>
      <c r="AJ89" s="116">
        <f t="shared" si="50"/>
        <v>30.4</v>
      </c>
      <c r="AK89" s="116">
        <f t="shared" si="51"/>
        <v>13.6</v>
      </c>
      <c r="AL89" s="116">
        <f t="shared" si="52"/>
        <v>11.7</v>
      </c>
      <c r="AM89" s="116">
        <f t="shared" si="53"/>
        <v>7.4</v>
      </c>
      <c r="AN89" s="116">
        <f t="shared" si="54"/>
        <v>6.1</v>
      </c>
      <c r="AO89" s="116">
        <f t="shared" si="55"/>
        <v>6</v>
      </c>
      <c r="AP89" s="116">
        <f t="shared" si="56"/>
        <v>10.5</v>
      </c>
      <c r="AS89" s="116">
        <f t="shared" si="57"/>
        <v>10.3</v>
      </c>
      <c r="AT89" s="113">
        <v>3.5</v>
      </c>
      <c r="AU89" s="113">
        <v>9</v>
      </c>
      <c r="AV89" s="113">
        <v>3.5</v>
      </c>
      <c r="AW89" s="113">
        <v>1.5</v>
      </c>
      <c r="AX89" s="113">
        <v>34</v>
      </c>
      <c r="AY89" s="115"/>
      <c r="BA89" s="116">
        <f t="shared" si="58"/>
        <v>13.5</v>
      </c>
      <c r="BB89" s="113">
        <v>3</v>
      </c>
      <c r="BC89" s="113">
        <v>25</v>
      </c>
      <c r="BD89" s="113">
        <v>0</v>
      </c>
      <c r="BE89" s="113">
        <v>0</v>
      </c>
      <c r="BF89" s="113">
        <v>39.5</v>
      </c>
      <c r="BG89" s="115"/>
      <c r="BI89" s="116">
        <f t="shared" si="59"/>
        <v>25.1</v>
      </c>
      <c r="BJ89" s="113">
        <v>2</v>
      </c>
      <c r="BK89" s="113">
        <v>46.5</v>
      </c>
      <c r="BL89" s="113">
        <v>0</v>
      </c>
      <c r="BM89" s="113">
        <v>0</v>
      </c>
      <c r="BN89" s="113">
        <v>77</v>
      </c>
      <c r="BO89" s="115"/>
      <c r="BQ89" s="116">
        <f t="shared" si="60"/>
        <v>30.4</v>
      </c>
      <c r="BR89" s="113">
        <v>1.5</v>
      </c>
      <c r="BS89" s="113">
        <v>77</v>
      </c>
      <c r="BT89" s="113">
        <v>0</v>
      </c>
      <c r="BU89" s="113">
        <v>0</v>
      </c>
      <c r="BV89" s="113">
        <v>73.5</v>
      </c>
      <c r="BW89" s="115"/>
      <c r="BY89" s="116">
        <f t="shared" si="61"/>
        <v>13.6</v>
      </c>
      <c r="BZ89" s="113">
        <v>14</v>
      </c>
      <c r="CA89" s="113">
        <v>38</v>
      </c>
      <c r="CB89" s="113">
        <v>0</v>
      </c>
      <c r="CC89" s="113">
        <v>1.5</v>
      </c>
      <c r="CD89" s="113">
        <v>14.5</v>
      </c>
      <c r="CE89" s="115"/>
      <c r="CG89" s="116">
        <f t="shared" si="62"/>
        <v>11.7</v>
      </c>
      <c r="CH89" s="113">
        <v>7</v>
      </c>
      <c r="CI89" s="113">
        <v>36</v>
      </c>
      <c r="CJ89" s="113">
        <v>0</v>
      </c>
      <c r="CK89" s="113">
        <v>0.5</v>
      </c>
      <c r="CL89" s="113">
        <v>15</v>
      </c>
      <c r="CO89" s="116">
        <f t="shared" si="63"/>
        <v>7.4</v>
      </c>
      <c r="CP89" s="113">
        <v>0</v>
      </c>
      <c r="CQ89" s="113">
        <v>32</v>
      </c>
      <c r="CR89" s="113">
        <v>0</v>
      </c>
      <c r="CS89" s="113">
        <v>0</v>
      </c>
      <c r="CT89" s="113">
        <v>5</v>
      </c>
      <c r="CW89" s="116">
        <f t="shared" si="64"/>
        <v>6.1</v>
      </c>
      <c r="CX89" s="113">
        <v>1</v>
      </c>
      <c r="CY89" s="113">
        <v>25.5</v>
      </c>
      <c r="CZ89" s="113">
        <v>0</v>
      </c>
      <c r="DA89" s="113">
        <v>2.5</v>
      </c>
      <c r="DB89" s="113">
        <v>1.5</v>
      </c>
      <c r="DE89" s="116">
        <f t="shared" si="65"/>
        <v>6</v>
      </c>
      <c r="DF89" s="113">
        <v>0</v>
      </c>
      <c r="DG89" s="113">
        <v>28</v>
      </c>
      <c r="DH89" s="113">
        <v>0</v>
      </c>
      <c r="DI89" s="113">
        <v>0</v>
      </c>
      <c r="DJ89" s="113">
        <v>2</v>
      </c>
      <c r="DM89" s="116">
        <f t="shared" si="66"/>
        <v>10.5</v>
      </c>
      <c r="DN89" s="113">
        <v>0</v>
      </c>
      <c r="DO89" s="113">
        <v>32.5</v>
      </c>
      <c r="DP89" s="113">
        <v>0</v>
      </c>
      <c r="DQ89" s="113">
        <v>1.5</v>
      </c>
      <c r="DR89" s="113">
        <v>18.5</v>
      </c>
    </row>
    <row r="90" spans="4:122">
      <c r="D90" s="113" t="s">
        <v>33</v>
      </c>
      <c r="E90" s="115">
        <f t="shared" si="67"/>
        <v>89</v>
      </c>
      <c r="F90" s="116">
        <f t="shared" si="35"/>
        <v>15.6</v>
      </c>
      <c r="G90" s="116">
        <f t="shared" si="36"/>
        <v>15.6</v>
      </c>
      <c r="H90" s="116">
        <f t="shared" si="36"/>
        <v>15.6</v>
      </c>
      <c r="I90" s="116" t="str">
        <f t="shared" si="36"/>
        <v/>
      </c>
      <c r="J90" s="116" t="str">
        <f t="shared" si="36"/>
        <v/>
      </c>
      <c r="K90" s="116" t="str">
        <f t="shared" si="36"/>
        <v/>
      </c>
      <c r="L90" s="116" t="str">
        <f t="shared" si="36"/>
        <v/>
      </c>
      <c r="M90" s="116" t="str">
        <f t="shared" si="36"/>
        <v/>
      </c>
      <c r="N90" s="116" t="str">
        <f t="shared" si="37"/>
        <v/>
      </c>
      <c r="O90" s="116" t="str">
        <f t="shared" si="38"/>
        <v/>
      </c>
      <c r="P90" s="116">
        <f t="shared" si="39"/>
        <v>2</v>
      </c>
      <c r="Q90" s="116" t="str">
        <f t="shared" si="40"/>
        <v/>
      </c>
      <c r="R90" s="116" t="str">
        <f t="shared" si="41"/>
        <v/>
      </c>
      <c r="S90" s="116" t="str">
        <f t="shared" si="42"/>
        <v/>
      </c>
      <c r="T90" s="116" t="str">
        <f t="shared" si="43"/>
        <v/>
      </c>
      <c r="U90" s="116">
        <f t="shared" si="44"/>
        <v>2</v>
      </c>
      <c r="V90" s="113">
        <f t="shared" si="45"/>
        <v>5.4417266639303186e-002</v>
      </c>
      <c r="Y90" s="116">
        <f t="shared" si="68"/>
        <v>0.32</v>
      </c>
      <c r="Z90" s="122">
        <f t="shared" si="69"/>
        <v>64</v>
      </c>
      <c r="AA90" s="113">
        <f t="shared" si="46"/>
        <v>3</v>
      </c>
      <c r="AB90" s="113">
        <f>AA90*飽差!I90</f>
        <v>1.9710788485158264</v>
      </c>
      <c r="AG90" s="116">
        <f t="shared" si="47"/>
        <v>7.2</v>
      </c>
      <c r="AH90" s="116">
        <f t="shared" si="48"/>
        <v>18.600000000000001</v>
      </c>
      <c r="AI90" s="116">
        <f t="shared" si="49"/>
        <v>20.7</v>
      </c>
      <c r="AJ90" s="116">
        <f t="shared" si="50"/>
        <v>23.6</v>
      </c>
      <c r="AK90" s="116">
        <f t="shared" si="51"/>
        <v>22.5</v>
      </c>
      <c r="AL90" s="116">
        <f t="shared" si="52"/>
        <v>20.8</v>
      </c>
      <c r="AM90" s="116">
        <f t="shared" si="53"/>
        <v>15.6</v>
      </c>
      <c r="AN90" s="116">
        <f t="shared" si="54"/>
        <v>8.8000000000000007</v>
      </c>
      <c r="AO90" s="116">
        <f t="shared" si="55"/>
        <v>7.6</v>
      </c>
      <c r="AP90" s="116">
        <f t="shared" si="56"/>
        <v>18.3</v>
      </c>
      <c r="AS90" s="116">
        <f t="shared" si="57"/>
        <v>7.2</v>
      </c>
      <c r="AT90" s="113">
        <v>1</v>
      </c>
      <c r="AU90" s="113">
        <v>34.5</v>
      </c>
      <c r="AV90" s="113">
        <v>0</v>
      </c>
      <c r="AW90" s="113">
        <v>0.5</v>
      </c>
      <c r="AX90" s="113">
        <v>0</v>
      </c>
      <c r="AY90" s="115"/>
      <c r="BA90" s="116">
        <f t="shared" si="58"/>
        <v>18.600000000000001</v>
      </c>
      <c r="BB90" s="113">
        <v>0</v>
      </c>
      <c r="BC90" s="113">
        <v>93</v>
      </c>
      <c r="BD90" s="113">
        <v>0</v>
      </c>
      <c r="BE90" s="113">
        <v>0</v>
      </c>
      <c r="BF90" s="113">
        <v>0</v>
      </c>
      <c r="BG90" s="115"/>
      <c r="BI90" s="116">
        <f t="shared" si="59"/>
        <v>20.7</v>
      </c>
      <c r="BJ90" s="113">
        <v>0</v>
      </c>
      <c r="BK90" s="113">
        <v>103</v>
      </c>
      <c r="BL90" s="113">
        <v>0</v>
      </c>
      <c r="BM90" s="113">
        <v>0.5</v>
      </c>
      <c r="BN90" s="113">
        <v>0</v>
      </c>
      <c r="BO90" s="115"/>
      <c r="BQ90" s="116">
        <f t="shared" si="60"/>
        <v>23.6</v>
      </c>
      <c r="BR90" s="113">
        <v>0</v>
      </c>
      <c r="BS90" s="113">
        <v>118</v>
      </c>
      <c r="BT90" s="113">
        <v>0</v>
      </c>
      <c r="BU90" s="113">
        <v>0</v>
      </c>
      <c r="BV90" s="113">
        <v>0</v>
      </c>
      <c r="BW90" s="115"/>
      <c r="BY90" s="116">
        <f t="shared" si="61"/>
        <v>22.5</v>
      </c>
      <c r="BZ90" s="113">
        <v>1</v>
      </c>
      <c r="CA90" s="113">
        <v>111</v>
      </c>
      <c r="CB90" s="113">
        <v>0</v>
      </c>
      <c r="CC90" s="113">
        <v>0.5</v>
      </c>
      <c r="CD90" s="113">
        <v>0</v>
      </c>
      <c r="CE90" s="115"/>
      <c r="CG90" s="116">
        <f t="shared" si="62"/>
        <v>20.8</v>
      </c>
      <c r="CH90" s="113">
        <v>1</v>
      </c>
      <c r="CI90" s="113">
        <v>103</v>
      </c>
      <c r="CJ90" s="113">
        <v>0</v>
      </c>
      <c r="CK90" s="113">
        <v>0</v>
      </c>
      <c r="CL90" s="113">
        <v>0</v>
      </c>
      <c r="CO90" s="116">
        <f t="shared" si="63"/>
        <v>15.6</v>
      </c>
      <c r="CP90" s="113">
        <v>0</v>
      </c>
      <c r="CQ90" s="113">
        <v>77</v>
      </c>
      <c r="CR90" s="113">
        <v>0</v>
      </c>
      <c r="CS90" s="113">
        <v>1</v>
      </c>
      <c r="CT90" s="113">
        <v>0</v>
      </c>
      <c r="CW90" s="116">
        <f t="shared" si="64"/>
        <v>8.8000000000000007</v>
      </c>
      <c r="CX90" s="113">
        <v>0</v>
      </c>
      <c r="CY90" s="113">
        <v>43</v>
      </c>
      <c r="CZ90" s="113">
        <v>0</v>
      </c>
      <c r="DA90" s="113">
        <v>1</v>
      </c>
      <c r="DB90" s="113">
        <v>0</v>
      </c>
      <c r="DE90" s="116">
        <f t="shared" si="65"/>
        <v>7.6</v>
      </c>
      <c r="DF90" s="113">
        <v>0</v>
      </c>
      <c r="DG90" s="113">
        <v>38</v>
      </c>
      <c r="DH90" s="113">
        <v>0</v>
      </c>
      <c r="DI90" s="113">
        <v>0</v>
      </c>
      <c r="DJ90" s="113">
        <v>0</v>
      </c>
      <c r="DM90" s="116">
        <f t="shared" si="66"/>
        <v>18.3</v>
      </c>
      <c r="DN90" s="113">
        <v>0</v>
      </c>
      <c r="DO90" s="113">
        <v>91.5</v>
      </c>
      <c r="DP90" s="113">
        <v>0</v>
      </c>
      <c r="DQ90" s="113">
        <v>0</v>
      </c>
      <c r="DR90" s="113">
        <v>0</v>
      </c>
    </row>
    <row r="91" spans="4:122">
      <c r="D91" s="113" t="s">
        <v>33</v>
      </c>
      <c r="E91" s="115">
        <f t="shared" si="67"/>
        <v>90</v>
      </c>
      <c r="F91" s="116">
        <f t="shared" si="35"/>
        <v>0</v>
      </c>
      <c r="G91" s="116" t="str">
        <f t="shared" si="36"/>
        <v/>
      </c>
      <c r="H91" s="116" t="str">
        <f t="shared" si="36"/>
        <v/>
      </c>
      <c r="I91" s="116" t="str">
        <f t="shared" si="36"/>
        <v/>
      </c>
      <c r="J91" s="116" t="str">
        <f t="shared" si="36"/>
        <v/>
      </c>
      <c r="K91" s="116" t="str">
        <f t="shared" si="36"/>
        <v/>
      </c>
      <c r="L91" s="116" t="str">
        <f t="shared" si="36"/>
        <v/>
      </c>
      <c r="M91" s="116" t="str">
        <f t="shared" si="36"/>
        <v/>
      </c>
      <c r="N91" s="116">
        <f t="shared" si="37"/>
        <v>0</v>
      </c>
      <c r="O91" s="116" t="str">
        <f t="shared" si="38"/>
        <v/>
      </c>
      <c r="P91" s="116" t="str">
        <f t="shared" si="39"/>
        <v/>
      </c>
      <c r="Q91" s="116" t="str">
        <f t="shared" si="40"/>
        <v/>
      </c>
      <c r="R91" s="116" t="str">
        <f t="shared" si="41"/>
        <v/>
      </c>
      <c r="S91" s="116" t="str">
        <f t="shared" si="42"/>
        <v/>
      </c>
      <c r="T91" s="116" t="str">
        <f t="shared" si="43"/>
        <v/>
      </c>
      <c r="U91" s="116">
        <f t="shared" si="44"/>
        <v>0</v>
      </c>
      <c r="V91" s="113">
        <f t="shared" si="45"/>
        <v>0</v>
      </c>
      <c r="Y91" s="116">
        <f t="shared" si="68"/>
        <v>0.30749263170403895</v>
      </c>
      <c r="Z91" s="122">
        <f t="shared" si="69"/>
        <v>61.498526340807793</v>
      </c>
      <c r="AA91" s="113">
        <f t="shared" si="46"/>
        <v>3</v>
      </c>
      <c r="AB91" s="113">
        <f>AA91*飽差!I91</f>
        <v>2.5014736591922064</v>
      </c>
      <c r="AG91" s="116">
        <f t="shared" si="47"/>
        <v>0.4</v>
      </c>
      <c r="AH91" s="116">
        <f t="shared" si="48"/>
        <v>0.7</v>
      </c>
      <c r="AI91" s="116">
        <f t="shared" si="49"/>
        <v>0.1</v>
      </c>
      <c r="AJ91" s="116">
        <f t="shared" si="50"/>
        <v>0.2</v>
      </c>
      <c r="AK91" s="116">
        <f t="shared" si="51"/>
        <v>1.2</v>
      </c>
      <c r="AL91" s="116">
        <f t="shared" si="52"/>
        <v>0.8</v>
      </c>
      <c r="AM91" s="116">
        <f t="shared" si="53"/>
        <v>0</v>
      </c>
      <c r="AN91" s="116">
        <f t="shared" si="54"/>
        <v>0.1</v>
      </c>
      <c r="AO91" s="116">
        <f t="shared" si="55"/>
        <v>0</v>
      </c>
      <c r="AP91" s="116">
        <f t="shared" si="56"/>
        <v>0.2</v>
      </c>
      <c r="AS91" s="116">
        <f t="shared" si="57"/>
        <v>0.4</v>
      </c>
      <c r="AT91" s="113">
        <v>0</v>
      </c>
      <c r="AU91" s="113">
        <v>0</v>
      </c>
      <c r="AV91" s="113">
        <v>0</v>
      </c>
      <c r="AW91" s="113">
        <v>2</v>
      </c>
      <c r="AX91" s="113">
        <v>0</v>
      </c>
      <c r="AY91" s="115"/>
      <c r="BA91" s="116">
        <f t="shared" si="58"/>
        <v>0.7</v>
      </c>
      <c r="BB91" s="113">
        <v>1.5</v>
      </c>
      <c r="BC91" s="113">
        <v>0</v>
      </c>
      <c r="BD91" s="113">
        <v>0</v>
      </c>
      <c r="BE91" s="113">
        <v>2</v>
      </c>
      <c r="BF91" s="113">
        <v>0</v>
      </c>
      <c r="BG91" s="115"/>
      <c r="BI91" s="116">
        <f t="shared" si="59"/>
        <v>0.1</v>
      </c>
      <c r="BJ91" s="113">
        <v>0.5</v>
      </c>
      <c r="BK91" s="113">
        <v>0</v>
      </c>
      <c r="BL91" s="113">
        <v>0</v>
      </c>
      <c r="BM91" s="113">
        <v>0</v>
      </c>
      <c r="BN91" s="113">
        <v>0</v>
      </c>
      <c r="BO91" s="115"/>
      <c r="BQ91" s="116">
        <f t="shared" si="60"/>
        <v>0.2</v>
      </c>
      <c r="BR91" s="113">
        <v>0.5</v>
      </c>
      <c r="BS91" s="113">
        <v>0</v>
      </c>
      <c r="BT91" s="113">
        <v>0</v>
      </c>
      <c r="BU91" s="113">
        <v>0.5</v>
      </c>
      <c r="BV91" s="113">
        <v>0</v>
      </c>
      <c r="BW91" s="115"/>
      <c r="BY91" s="116">
        <f t="shared" si="61"/>
        <v>1.2</v>
      </c>
      <c r="BZ91" s="113">
        <v>6</v>
      </c>
      <c r="CA91" s="113">
        <v>0</v>
      </c>
      <c r="CB91" s="113">
        <v>0</v>
      </c>
      <c r="CC91" s="113">
        <v>0</v>
      </c>
      <c r="CD91" s="113">
        <v>0</v>
      </c>
      <c r="CE91" s="115"/>
      <c r="CG91" s="116">
        <f t="shared" si="62"/>
        <v>0.8</v>
      </c>
      <c r="CH91" s="113">
        <v>4</v>
      </c>
      <c r="CI91" s="113">
        <v>0</v>
      </c>
      <c r="CJ91" s="113">
        <v>0</v>
      </c>
      <c r="CK91" s="113">
        <v>0</v>
      </c>
      <c r="CL91" s="113">
        <v>0</v>
      </c>
      <c r="CO91" s="116">
        <f t="shared" si="63"/>
        <v>0</v>
      </c>
      <c r="CP91" s="113">
        <v>0</v>
      </c>
      <c r="CQ91" s="113">
        <v>0</v>
      </c>
      <c r="CR91" s="113">
        <v>0</v>
      </c>
      <c r="CS91" s="113">
        <v>0</v>
      </c>
      <c r="CT91" s="113">
        <v>0</v>
      </c>
      <c r="CW91" s="116">
        <f t="shared" si="64"/>
        <v>0.1</v>
      </c>
      <c r="CX91" s="113">
        <v>0.5</v>
      </c>
      <c r="CY91" s="113">
        <v>0</v>
      </c>
      <c r="CZ91" s="113">
        <v>0</v>
      </c>
      <c r="DA91" s="113">
        <v>0</v>
      </c>
      <c r="DB91" s="113">
        <v>0</v>
      </c>
      <c r="DE91" s="116">
        <f t="shared" si="65"/>
        <v>0</v>
      </c>
      <c r="DF91" s="113">
        <v>0</v>
      </c>
      <c r="DG91" s="113">
        <v>0</v>
      </c>
      <c r="DH91" s="113">
        <v>0</v>
      </c>
      <c r="DI91" s="113">
        <v>0</v>
      </c>
      <c r="DJ91" s="113">
        <v>0</v>
      </c>
      <c r="DM91" s="116">
        <f t="shared" si="66"/>
        <v>0.2</v>
      </c>
      <c r="DN91" s="113">
        <v>1</v>
      </c>
      <c r="DO91" s="113">
        <v>0</v>
      </c>
      <c r="DP91" s="113">
        <v>0</v>
      </c>
      <c r="DQ91" s="113">
        <v>0</v>
      </c>
      <c r="DR91" s="113">
        <v>0</v>
      </c>
    </row>
    <row r="92" spans="4:122">
      <c r="D92" s="113" t="s">
        <v>146</v>
      </c>
      <c r="E92" s="115">
        <f t="shared" si="67"/>
        <v>91</v>
      </c>
      <c r="F92" s="116">
        <f t="shared" si="35"/>
        <v>0.9</v>
      </c>
      <c r="G92" s="116">
        <f t="shared" si="36"/>
        <v>0.9</v>
      </c>
      <c r="H92" s="116" t="str">
        <f t="shared" si="36"/>
        <v/>
      </c>
      <c r="I92" s="116" t="str">
        <f t="shared" si="36"/>
        <v/>
      </c>
      <c r="J92" s="116" t="str">
        <f t="shared" si="36"/>
        <v/>
      </c>
      <c r="K92" s="116" t="str">
        <f t="shared" si="36"/>
        <v/>
      </c>
      <c r="L92" s="116" t="str">
        <f t="shared" si="36"/>
        <v/>
      </c>
      <c r="M92" s="116" t="str">
        <f t="shared" si="36"/>
        <v/>
      </c>
      <c r="N92" s="116" t="str">
        <f t="shared" si="37"/>
        <v/>
      </c>
      <c r="O92" s="116">
        <f t="shared" si="38"/>
        <v>1</v>
      </c>
      <c r="P92" s="116" t="str">
        <f t="shared" si="39"/>
        <v/>
      </c>
      <c r="Q92" s="116" t="str">
        <f t="shared" si="40"/>
        <v/>
      </c>
      <c r="R92" s="116" t="str">
        <f t="shared" si="41"/>
        <v/>
      </c>
      <c r="S92" s="116" t="str">
        <f t="shared" si="42"/>
        <v/>
      </c>
      <c r="T92" s="116" t="str">
        <f t="shared" si="43"/>
        <v/>
      </c>
      <c r="U92" s="116">
        <f t="shared" si="44"/>
        <v>1</v>
      </c>
      <c r="V92" s="113">
        <f t="shared" si="45"/>
        <v>0</v>
      </c>
      <c r="Y92" s="116">
        <f t="shared" si="68"/>
        <v>0.30510192966333255</v>
      </c>
      <c r="Z92" s="122">
        <f t="shared" si="69"/>
        <v>61.020385932666514</v>
      </c>
      <c r="AA92" s="113">
        <f t="shared" si="46"/>
        <v>3.5999999999999996</v>
      </c>
      <c r="AB92" s="113">
        <f>AA92*飽差!I92</f>
        <v>1.3781404081412767</v>
      </c>
      <c r="AG92" s="116">
        <f t="shared" si="47"/>
        <v>5.0999999999999996</v>
      </c>
      <c r="AH92" s="116">
        <f t="shared" si="48"/>
        <v>6.9</v>
      </c>
      <c r="AI92" s="116">
        <f t="shared" si="49"/>
        <v>5.9</v>
      </c>
      <c r="AJ92" s="116">
        <f t="shared" si="50"/>
        <v>2.5</v>
      </c>
      <c r="AK92" s="116">
        <f t="shared" si="51"/>
        <v>6.4</v>
      </c>
      <c r="AL92" s="116">
        <f t="shared" si="52"/>
        <v>2.1</v>
      </c>
      <c r="AM92" s="116">
        <f t="shared" si="53"/>
        <v>0.9</v>
      </c>
      <c r="AN92" s="116">
        <f t="shared" si="54"/>
        <v>2.7</v>
      </c>
      <c r="AO92" s="116">
        <f t="shared" si="55"/>
        <v>0.7</v>
      </c>
      <c r="AP92" s="116">
        <f t="shared" si="56"/>
        <v>1.1000000000000001</v>
      </c>
      <c r="AS92" s="116">
        <f t="shared" si="57"/>
        <v>5.0999999999999996</v>
      </c>
      <c r="AT92" s="113">
        <v>2.5</v>
      </c>
      <c r="AU92" s="113">
        <v>0</v>
      </c>
      <c r="AV92" s="113">
        <v>0</v>
      </c>
      <c r="AW92" s="113">
        <v>23</v>
      </c>
      <c r="AX92" s="113">
        <v>0</v>
      </c>
      <c r="AY92" s="115"/>
      <c r="BA92" s="116">
        <f t="shared" si="58"/>
        <v>6.9</v>
      </c>
      <c r="BB92" s="113">
        <v>3.5</v>
      </c>
      <c r="BC92" s="113">
        <v>0</v>
      </c>
      <c r="BD92" s="113">
        <v>0</v>
      </c>
      <c r="BE92" s="113">
        <v>31</v>
      </c>
      <c r="BF92" s="113">
        <v>0</v>
      </c>
      <c r="BG92" s="115"/>
      <c r="BI92" s="116">
        <f t="shared" si="59"/>
        <v>5.9</v>
      </c>
      <c r="BJ92" s="113">
        <v>1.5</v>
      </c>
      <c r="BK92" s="113">
        <v>0</v>
      </c>
      <c r="BL92" s="113">
        <v>0</v>
      </c>
      <c r="BM92" s="113">
        <v>28</v>
      </c>
      <c r="BN92" s="113">
        <v>0</v>
      </c>
      <c r="BO92" s="115"/>
      <c r="BQ92" s="116">
        <f t="shared" si="60"/>
        <v>2.5</v>
      </c>
      <c r="BR92" s="113">
        <v>0.5</v>
      </c>
      <c r="BS92" s="113">
        <v>0</v>
      </c>
      <c r="BT92" s="113">
        <v>0</v>
      </c>
      <c r="BU92" s="113">
        <v>12</v>
      </c>
      <c r="BV92" s="113">
        <v>0</v>
      </c>
      <c r="BW92" s="115"/>
      <c r="BY92" s="116">
        <f t="shared" si="61"/>
        <v>6.4</v>
      </c>
      <c r="BZ92" s="113">
        <v>19</v>
      </c>
      <c r="CA92" s="113">
        <v>0</v>
      </c>
      <c r="CB92" s="113">
        <v>0</v>
      </c>
      <c r="CC92" s="113">
        <v>13</v>
      </c>
      <c r="CD92" s="113">
        <v>0</v>
      </c>
      <c r="CE92" s="115"/>
      <c r="CG92" s="116">
        <f t="shared" si="62"/>
        <v>2.1</v>
      </c>
      <c r="CH92" s="113">
        <v>5.5</v>
      </c>
      <c r="CI92" s="113">
        <v>0</v>
      </c>
      <c r="CJ92" s="113">
        <v>0</v>
      </c>
      <c r="CK92" s="113">
        <v>5</v>
      </c>
      <c r="CL92" s="113">
        <v>0</v>
      </c>
      <c r="CO92" s="116">
        <f t="shared" si="63"/>
        <v>0.9</v>
      </c>
      <c r="CP92" s="113">
        <v>0.5</v>
      </c>
      <c r="CQ92" s="113">
        <v>0</v>
      </c>
      <c r="CR92" s="113">
        <v>0</v>
      </c>
      <c r="CS92" s="113">
        <v>4</v>
      </c>
      <c r="CT92" s="113">
        <v>0</v>
      </c>
      <c r="CW92" s="116">
        <f t="shared" si="64"/>
        <v>2.7</v>
      </c>
      <c r="CX92" s="113">
        <v>0</v>
      </c>
      <c r="CY92" s="113">
        <v>0</v>
      </c>
      <c r="CZ92" s="113">
        <v>0</v>
      </c>
      <c r="DA92" s="113">
        <v>13.5</v>
      </c>
      <c r="DB92" s="113">
        <v>0</v>
      </c>
      <c r="DE92" s="116">
        <f t="shared" si="65"/>
        <v>0.7</v>
      </c>
      <c r="DF92" s="113">
        <v>3</v>
      </c>
      <c r="DG92" s="113">
        <v>0</v>
      </c>
      <c r="DH92" s="113">
        <v>0</v>
      </c>
      <c r="DI92" s="113">
        <v>0.5</v>
      </c>
      <c r="DJ92" s="113">
        <v>0</v>
      </c>
      <c r="DM92" s="116">
        <f t="shared" si="66"/>
        <v>1.1000000000000001</v>
      </c>
      <c r="DN92" s="113">
        <v>5.5</v>
      </c>
      <c r="DO92" s="113">
        <v>0</v>
      </c>
      <c r="DP92" s="113">
        <v>0</v>
      </c>
      <c r="DQ92" s="113">
        <v>0</v>
      </c>
      <c r="DR92" s="113">
        <v>0</v>
      </c>
    </row>
    <row r="93" spans="4:122">
      <c r="D93" s="113" t="s">
        <v>146</v>
      </c>
      <c r="E93" s="115">
        <f t="shared" si="67"/>
        <v>92</v>
      </c>
      <c r="F93" s="116">
        <f t="shared" si="35"/>
        <v>1.5</v>
      </c>
      <c r="G93" s="116">
        <f t="shared" si="36"/>
        <v>1.5</v>
      </c>
      <c r="H93" s="116" t="str">
        <f t="shared" si="36"/>
        <v/>
      </c>
      <c r="I93" s="116" t="str">
        <f t="shared" si="36"/>
        <v/>
      </c>
      <c r="J93" s="116" t="str">
        <f t="shared" si="36"/>
        <v/>
      </c>
      <c r="K93" s="116" t="str">
        <f t="shared" si="36"/>
        <v/>
      </c>
      <c r="L93" s="116" t="str">
        <f t="shared" si="36"/>
        <v/>
      </c>
      <c r="M93" s="116" t="str">
        <f t="shared" si="36"/>
        <v/>
      </c>
      <c r="N93" s="116" t="str">
        <f t="shared" si="37"/>
        <v/>
      </c>
      <c r="O93" s="116">
        <f t="shared" si="38"/>
        <v>1</v>
      </c>
      <c r="P93" s="116" t="str">
        <f t="shared" si="39"/>
        <v/>
      </c>
      <c r="Q93" s="116" t="str">
        <f t="shared" si="40"/>
        <v/>
      </c>
      <c r="R93" s="116" t="str">
        <f t="shared" si="41"/>
        <v/>
      </c>
      <c r="S93" s="116" t="str">
        <f t="shared" si="42"/>
        <v/>
      </c>
      <c r="T93" s="116" t="str">
        <f t="shared" si="43"/>
        <v/>
      </c>
      <c r="U93" s="116">
        <f t="shared" si="44"/>
        <v>1</v>
      </c>
      <c r="V93" s="113">
        <f t="shared" si="45"/>
        <v>0</v>
      </c>
      <c r="Y93" s="116">
        <f t="shared" si="68"/>
        <v>0.3026049802781437</v>
      </c>
      <c r="Z93" s="122">
        <f t="shared" si="69"/>
        <v>60.520996055628743</v>
      </c>
      <c r="AA93" s="113">
        <f t="shared" si="46"/>
        <v>3.5999999999999996</v>
      </c>
      <c r="AB93" s="113">
        <f>AA93*飽差!I93</f>
        <v>1.9993898770377703</v>
      </c>
      <c r="AG93" s="116">
        <f t="shared" si="47"/>
        <v>2.4</v>
      </c>
      <c r="AH93" s="116">
        <f t="shared" si="48"/>
        <v>4.2</v>
      </c>
      <c r="AI93" s="116">
        <f t="shared" si="49"/>
        <v>1.5</v>
      </c>
      <c r="AJ93" s="116">
        <f t="shared" si="50"/>
        <v>0.7</v>
      </c>
      <c r="AK93" s="116">
        <f t="shared" si="51"/>
        <v>3.2</v>
      </c>
      <c r="AL93" s="116">
        <f t="shared" si="52"/>
        <v>4</v>
      </c>
      <c r="AM93" s="116">
        <f t="shared" si="53"/>
        <v>1.5</v>
      </c>
      <c r="AN93" s="116">
        <f t="shared" si="54"/>
        <v>2.9</v>
      </c>
      <c r="AO93" s="116">
        <f t="shared" si="55"/>
        <v>1.6</v>
      </c>
      <c r="AP93" s="116">
        <f t="shared" si="56"/>
        <v>1.2</v>
      </c>
      <c r="AS93" s="116">
        <f t="shared" si="57"/>
        <v>2.4</v>
      </c>
      <c r="AT93" s="113">
        <v>11.5</v>
      </c>
      <c r="AU93" s="113">
        <v>0.5</v>
      </c>
      <c r="AV93" s="113">
        <v>0</v>
      </c>
      <c r="AW93" s="113">
        <v>0</v>
      </c>
      <c r="AX93" s="113">
        <v>0</v>
      </c>
      <c r="AY93" s="115"/>
      <c r="BA93" s="116">
        <f t="shared" si="58"/>
        <v>4.2</v>
      </c>
      <c r="BB93" s="113">
        <v>20.5</v>
      </c>
      <c r="BC93" s="113">
        <v>0.5</v>
      </c>
      <c r="BD93" s="113">
        <v>0</v>
      </c>
      <c r="BE93" s="113">
        <v>0</v>
      </c>
      <c r="BF93" s="113">
        <v>0</v>
      </c>
      <c r="BG93" s="115"/>
      <c r="BI93" s="116">
        <f t="shared" si="59"/>
        <v>1.5</v>
      </c>
      <c r="BJ93" s="113">
        <v>7</v>
      </c>
      <c r="BK93" s="113">
        <v>0</v>
      </c>
      <c r="BL93" s="113">
        <v>0</v>
      </c>
      <c r="BM93" s="113">
        <v>0.5</v>
      </c>
      <c r="BN93" s="113">
        <v>0</v>
      </c>
      <c r="BO93" s="115"/>
      <c r="BQ93" s="116">
        <f t="shared" si="60"/>
        <v>0.7</v>
      </c>
      <c r="BR93" s="113">
        <v>3.5</v>
      </c>
      <c r="BS93" s="113">
        <v>0</v>
      </c>
      <c r="BT93" s="113">
        <v>0</v>
      </c>
      <c r="BU93" s="113">
        <v>0</v>
      </c>
      <c r="BV93" s="113">
        <v>0</v>
      </c>
      <c r="BW93" s="115"/>
      <c r="BY93" s="116">
        <f t="shared" si="61"/>
        <v>3.2</v>
      </c>
      <c r="BZ93" s="113">
        <v>13</v>
      </c>
      <c r="CA93" s="113">
        <v>0.5</v>
      </c>
      <c r="CB93" s="113">
        <v>0</v>
      </c>
      <c r="CC93" s="113">
        <v>2.5</v>
      </c>
      <c r="CD93" s="113">
        <v>0</v>
      </c>
      <c r="CE93" s="115"/>
      <c r="CG93" s="116">
        <f t="shared" si="62"/>
        <v>4</v>
      </c>
      <c r="CH93" s="113">
        <v>18</v>
      </c>
      <c r="CI93" s="113">
        <v>0</v>
      </c>
      <c r="CJ93" s="113">
        <v>0.5</v>
      </c>
      <c r="CK93" s="113">
        <v>1.5</v>
      </c>
      <c r="CL93" s="113">
        <v>0</v>
      </c>
      <c r="CO93" s="116">
        <f t="shared" si="63"/>
        <v>1.5</v>
      </c>
      <c r="CP93" s="113">
        <v>7.5</v>
      </c>
      <c r="CQ93" s="113">
        <v>0</v>
      </c>
      <c r="CR93" s="113">
        <v>0</v>
      </c>
      <c r="CS93" s="113">
        <v>0</v>
      </c>
      <c r="CT93" s="113">
        <v>0</v>
      </c>
      <c r="CW93" s="116">
        <f t="shared" si="64"/>
        <v>2.9</v>
      </c>
      <c r="CX93" s="113">
        <v>14.5</v>
      </c>
      <c r="CY93" s="113">
        <v>0</v>
      </c>
      <c r="CZ93" s="113">
        <v>0</v>
      </c>
      <c r="DA93" s="113">
        <v>0</v>
      </c>
      <c r="DB93" s="113">
        <v>0</v>
      </c>
      <c r="DE93" s="116">
        <f t="shared" si="65"/>
        <v>1.6</v>
      </c>
      <c r="DF93" s="113">
        <v>8</v>
      </c>
      <c r="DG93" s="113">
        <v>0</v>
      </c>
      <c r="DH93" s="113">
        <v>0</v>
      </c>
      <c r="DI93" s="113">
        <v>0</v>
      </c>
      <c r="DJ93" s="113">
        <v>0</v>
      </c>
      <c r="DM93" s="116">
        <f t="shared" si="66"/>
        <v>1.2</v>
      </c>
      <c r="DN93" s="113">
        <v>5.5</v>
      </c>
      <c r="DO93" s="113">
        <v>0</v>
      </c>
      <c r="DP93" s="113">
        <v>0</v>
      </c>
      <c r="DQ93" s="113">
        <v>0.5</v>
      </c>
      <c r="DR93" s="113">
        <v>0</v>
      </c>
    </row>
    <row r="94" spans="4:122">
      <c r="D94" s="113" t="s">
        <v>146</v>
      </c>
      <c r="E94" s="115">
        <f t="shared" si="67"/>
        <v>93</v>
      </c>
      <c r="F94" s="116">
        <f t="shared" si="35"/>
        <v>7.2</v>
      </c>
      <c r="G94" s="116">
        <f t="shared" si="36"/>
        <v>7.2</v>
      </c>
      <c r="H94" s="116" t="str">
        <f t="shared" si="36"/>
        <v/>
      </c>
      <c r="I94" s="116" t="str">
        <f t="shared" si="36"/>
        <v/>
      </c>
      <c r="J94" s="116" t="str">
        <f t="shared" si="36"/>
        <v/>
      </c>
      <c r="K94" s="116" t="str">
        <f t="shared" si="36"/>
        <v/>
      </c>
      <c r="L94" s="116" t="str">
        <f t="shared" si="36"/>
        <v/>
      </c>
      <c r="M94" s="116" t="str">
        <f t="shared" si="36"/>
        <v/>
      </c>
      <c r="N94" s="116" t="str">
        <f t="shared" si="37"/>
        <v/>
      </c>
      <c r="O94" s="116">
        <f t="shared" si="38"/>
        <v>1</v>
      </c>
      <c r="P94" s="116" t="str">
        <f t="shared" si="39"/>
        <v/>
      </c>
      <c r="Q94" s="116" t="str">
        <f t="shared" si="40"/>
        <v/>
      </c>
      <c r="R94" s="116" t="str">
        <f t="shared" si="41"/>
        <v/>
      </c>
      <c r="S94" s="116" t="str">
        <f t="shared" si="42"/>
        <v/>
      </c>
      <c r="T94" s="116" t="str">
        <f t="shared" si="43"/>
        <v/>
      </c>
      <c r="U94" s="116">
        <f t="shared" si="44"/>
        <v>1</v>
      </c>
      <c r="V94" s="113">
        <f t="shared" si="45"/>
        <v>0</v>
      </c>
      <c r="Y94" s="116">
        <f t="shared" si="68"/>
        <v>0.33001667478183327</v>
      </c>
      <c r="Z94" s="122">
        <f t="shared" si="69"/>
        <v>66.003334956366658</v>
      </c>
      <c r="AA94" s="113">
        <f t="shared" si="46"/>
        <v>3.5999999999999996</v>
      </c>
      <c r="AB94" s="113">
        <f>AA94*飽差!I94</f>
        <v>1.7176610992620904</v>
      </c>
      <c r="AG94" s="116">
        <f t="shared" si="47"/>
        <v>4.7</v>
      </c>
      <c r="AH94" s="116">
        <f t="shared" si="48"/>
        <v>9.1999999999999993</v>
      </c>
      <c r="AI94" s="116">
        <f t="shared" si="49"/>
        <v>6.5</v>
      </c>
      <c r="AJ94" s="116">
        <f t="shared" si="50"/>
        <v>7</v>
      </c>
      <c r="AK94" s="116">
        <f t="shared" si="51"/>
        <v>10.199999999999999</v>
      </c>
      <c r="AL94" s="116">
        <f t="shared" si="52"/>
        <v>10.4</v>
      </c>
      <c r="AM94" s="116">
        <f t="shared" si="53"/>
        <v>7.2</v>
      </c>
      <c r="AN94" s="116">
        <f t="shared" si="54"/>
        <v>7.6</v>
      </c>
      <c r="AO94" s="116">
        <f t="shared" si="55"/>
        <v>6.8</v>
      </c>
      <c r="AP94" s="116">
        <f t="shared" si="56"/>
        <v>5.7</v>
      </c>
      <c r="AS94" s="116">
        <f t="shared" si="57"/>
        <v>4.7</v>
      </c>
      <c r="AT94" s="113">
        <v>5</v>
      </c>
      <c r="AU94" s="113">
        <v>0</v>
      </c>
      <c r="AV94" s="113">
        <v>0</v>
      </c>
      <c r="AW94" s="113">
        <v>18.5</v>
      </c>
      <c r="AX94" s="113">
        <v>0</v>
      </c>
      <c r="AY94" s="115"/>
      <c r="BA94" s="116">
        <f t="shared" si="58"/>
        <v>9.1999999999999993</v>
      </c>
      <c r="BB94" s="113">
        <v>7.5</v>
      </c>
      <c r="BC94" s="113">
        <v>0</v>
      </c>
      <c r="BD94" s="113">
        <v>0</v>
      </c>
      <c r="BE94" s="113">
        <v>38.5</v>
      </c>
      <c r="BF94" s="113">
        <v>0</v>
      </c>
      <c r="BG94" s="115"/>
      <c r="BI94" s="116">
        <f t="shared" si="59"/>
        <v>6.5</v>
      </c>
      <c r="BJ94" s="113">
        <v>5</v>
      </c>
      <c r="BK94" s="113">
        <v>0</v>
      </c>
      <c r="BL94" s="113">
        <v>0</v>
      </c>
      <c r="BM94" s="113">
        <v>27.5</v>
      </c>
      <c r="BN94" s="113">
        <v>0</v>
      </c>
      <c r="BO94" s="115"/>
      <c r="BQ94" s="116">
        <f t="shared" si="60"/>
        <v>7</v>
      </c>
      <c r="BR94" s="113">
        <v>5</v>
      </c>
      <c r="BS94" s="113">
        <v>0</v>
      </c>
      <c r="BT94" s="113">
        <v>0</v>
      </c>
      <c r="BU94" s="113">
        <v>30</v>
      </c>
      <c r="BV94" s="113">
        <v>0</v>
      </c>
      <c r="BW94" s="115"/>
      <c r="BY94" s="116">
        <f t="shared" si="61"/>
        <v>10.199999999999999</v>
      </c>
      <c r="BZ94" s="113">
        <v>6</v>
      </c>
      <c r="CA94" s="113">
        <v>0</v>
      </c>
      <c r="CB94" s="113">
        <v>0</v>
      </c>
      <c r="CC94" s="113">
        <v>45</v>
      </c>
      <c r="CD94" s="113">
        <v>0</v>
      </c>
      <c r="CE94" s="115"/>
      <c r="CG94" s="116">
        <f t="shared" si="62"/>
        <v>10.4</v>
      </c>
      <c r="CH94" s="113">
        <v>7</v>
      </c>
      <c r="CI94" s="113">
        <v>0</v>
      </c>
      <c r="CJ94" s="113">
        <v>0</v>
      </c>
      <c r="CK94" s="113">
        <v>45</v>
      </c>
      <c r="CL94" s="113">
        <v>0</v>
      </c>
      <c r="CO94" s="116">
        <f t="shared" si="63"/>
        <v>7.2</v>
      </c>
      <c r="CP94" s="113">
        <v>5</v>
      </c>
      <c r="CQ94" s="113">
        <v>0</v>
      </c>
      <c r="CR94" s="113">
        <v>0</v>
      </c>
      <c r="CS94" s="113">
        <v>30</v>
      </c>
      <c r="CT94" s="113">
        <v>1</v>
      </c>
      <c r="CW94" s="116">
        <f t="shared" si="64"/>
        <v>7.6</v>
      </c>
      <c r="CX94" s="113">
        <v>9.5</v>
      </c>
      <c r="CY94" s="113">
        <v>0</v>
      </c>
      <c r="CZ94" s="113">
        <v>0</v>
      </c>
      <c r="DA94" s="113">
        <v>28.5</v>
      </c>
      <c r="DB94" s="113">
        <v>0</v>
      </c>
      <c r="DE94" s="116">
        <f t="shared" si="65"/>
        <v>6.8</v>
      </c>
      <c r="DF94" s="113">
        <v>8.5</v>
      </c>
      <c r="DG94" s="113">
        <v>0</v>
      </c>
      <c r="DH94" s="113">
        <v>0</v>
      </c>
      <c r="DI94" s="113">
        <v>25.5</v>
      </c>
      <c r="DJ94" s="113">
        <v>0</v>
      </c>
      <c r="DM94" s="116">
        <f t="shared" si="66"/>
        <v>5.7</v>
      </c>
      <c r="DN94" s="113">
        <v>9.5</v>
      </c>
      <c r="DO94" s="113">
        <v>0</v>
      </c>
      <c r="DP94" s="113">
        <v>0</v>
      </c>
      <c r="DQ94" s="113">
        <v>19</v>
      </c>
      <c r="DR94" s="113">
        <v>0</v>
      </c>
    </row>
    <row r="95" spans="4:122">
      <c r="D95" s="113" t="s">
        <v>146</v>
      </c>
      <c r="E95" s="115">
        <f t="shared" si="67"/>
        <v>94</v>
      </c>
      <c r="F95" s="116">
        <f t="shared" si="35"/>
        <v>16</v>
      </c>
      <c r="G95" s="116">
        <f t="shared" si="36"/>
        <v>16</v>
      </c>
      <c r="H95" s="116">
        <f t="shared" si="36"/>
        <v>16</v>
      </c>
      <c r="I95" s="116" t="str">
        <f t="shared" si="36"/>
        <v/>
      </c>
      <c r="J95" s="116" t="str">
        <f t="shared" si="36"/>
        <v/>
      </c>
      <c r="K95" s="116" t="str">
        <f t="shared" si="36"/>
        <v/>
      </c>
      <c r="L95" s="116" t="str">
        <f t="shared" si="36"/>
        <v/>
      </c>
      <c r="M95" s="116" t="str">
        <f t="shared" si="36"/>
        <v/>
      </c>
      <c r="N95" s="116" t="str">
        <f t="shared" si="37"/>
        <v/>
      </c>
      <c r="O95" s="116" t="str">
        <f t="shared" si="38"/>
        <v/>
      </c>
      <c r="P95" s="116">
        <f t="shared" si="39"/>
        <v>2</v>
      </c>
      <c r="Q95" s="116" t="str">
        <f t="shared" si="40"/>
        <v/>
      </c>
      <c r="R95" s="116" t="str">
        <f t="shared" si="41"/>
        <v/>
      </c>
      <c r="S95" s="116" t="str">
        <f t="shared" si="42"/>
        <v/>
      </c>
      <c r="T95" s="116" t="str">
        <f t="shared" si="43"/>
        <v/>
      </c>
      <c r="U95" s="116">
        <f t="shared" si="44"/>
        <v>2</v>
      </c>
      <c r="V95" s="113">
        <f t="shared" si="45"/>
        <v>5.4417266639303186e-002</v>
      </c>
      <c r="Y95" s="116">
        <f t="shared" si="68"/>
        <v>0.32</v>
      </c>
      <c r="Z95" s="122">
        <f t="shared" si="69"/>
        <v>64</v>
      </c>
      <c r="AA95" s="113">
        <f t="shared" si="46"/>
        <v>3.5999999999999996</v>
      </c>
      <c r="AB95" s="113">
        <f>AA95*飽差!I95</f>
        <v>0.88056268948874772</v>
      </c>
      <c r="AG95" s="116">
        <f t="shared" si="47"/>
        <v>17</v>
      </c>
      <c r="AH95" s="116">
        <f t="shared" si="48"/>
        <v>13.2</v>
      </c>
      <c r="AI95" s="116">
        <f t="shared" si="49"/>
        <v>16</v>
      </c>
      <c r="AJ95" s="116">
        <f t="shared" si="50"/>
        <v>18.2</v>
      </c>
      <c r="AK95" s="116">
        <f t="shared" si="51"/>
        <v>22</v>
      </c>
      <c r="AL95" s="116">
        <f t="shared" si="52"/>
        <v>15.2</v>
      </c>
      <c r="AM95" s="116">
        <f t="shared" si="53"/>
        <v>16</v>
      </c>
      <c r="AN95" s="116">
        <f t="shared" si="54"/>
        <v>11.2</v>
      </c>
      <c r="AO95" s="116">
        <f t="shared" si="55"/>
        <v>10</v>
      </c>
      <c r="AP95" s="116">
        <f t="shared" si="56"/>
        <v>9.1999999999999993</v>
      </c>
      <c r="AS95" s="116">
        <f t="shared" si="57"/>
        <v>17</v>
      </c>
      <c r="AT95" s="113">
        <v>10.5</v>
      </c>
      <c r="AU95" s="113">
        <v>31.5</v>
      </c>
      <c r="AV95" s="113">
        <v>0</v>
      </c>
      <c r="AW95" s="113">
        <v>23.5</v>
      </c>
      <c r="AX95" s="113">
        <v>19.5</v>
      </c>
      <c r="AY95" s="115"/>
      <c r="BA95" s="116">
        <f t="shared" si="58"/>
        <v>13.2</v>
      </c>
      <c r="BB95" s="113">
        <v>0</v>
      </c>
      <c r="BC95" s="113">
        <v>28</v>
      </c>
      <c r="BD95" s="113">
        <v>0</v>
      </c>
      <c r="BE95" s="113">
        <v>27.5</v>
      </c>
      <c r="BF95" s="113">
        <v>10.5</v>
      </c>
      <c r="BG95" s="115"/>
      <c r="BI95" s="116">
        <f t="shared" si="59"/>
        <v>16</v>
      </c>
      <c r="BJ95" s="113">
        <v>0</v>
      </c>
      <c r="BK95" s="113">
        <v>40.5</v>
      </c>
      <c r="BL95" s="113">
        <v>0</v>
      </c>
      <c r="BM95" s="113">
        <v>23.5</v>
      </c>
      <c r="BN95" s="113">
        <v>16</v>
      </c>
      <c r="BO95" s="115"/>
      <c r="BQ95" s="116">
        <f t="shared" si="60"/>
        <v>18.2</v>
      </c>
      <c r="BR95" s="113">
        <v>1.5</v>
      </c>
      <c r="BS95" s="113">
        <v>43</v>
      </c>
      <c r="BT95" s="113">
        <v>0</v>
      </c>
      <c r="BU95" s="113">
        <v>24</v>
      </c>
      <c r="BV95" s="113">
        <v>22.5</v>
      </c>
      <c r="BW95" s="115"/>
      <c r="BY95" s="116">
        <f t="shared" si="61"/>
        <v>22</v>
      </c>
      <c r="BZ95" s="113">
        <v>2.5</v>
      </c>
      <c r="CA95" s="113">
        <v>59</v>
      </c>
      <c r="CB95" s="113">
        <v>0</v>
      </c>
      <c r="CC95" s="113">
        <v>25.5</v>
      </c>
      <c r="CD95" s="113">
        <v>23</v>
      </c>
      <c r="CE95" s="115"/>
      <c r="CG95" s="116">
        <f t="shared" si="62"/>
        <v>15.2</v>
      </c>
      <c r="CH95" s="113">
        <v>2.5</v>
      </c>
      <c r="CI95" s="113">
        <v>38.5</v>
      </c>
      <c r="CJ95" s="113">
        <v>0</v>
      </c>
      <c r="CK95" s="113">
        <v>17</v>
      </c>
      <c r="CL95" s="113">
        <v>18</v>
      </c>
      <c r="CO95" s="116">
        <f t="shared" si="63"/>
        <v>16</v>
      </c>
      <c r="CP95" s="113">
        <v>0</v>
      </c>
      <c r="CQ95" s="113">
        <v>39.5</v>
      </c>
      <c r="CR95" s="113">
        <v>0</v>
      </c>
      <c r="CS95" s="113">
        <v>18</v>
      </c>
      <c r="CT95" s="113">
        <v>22.5</v>
      </c>
      <c r="CW95" s="116">
        <f t="shared" si="64"/>
        <v>11.2</v>
      </c>
      <c r="CX95" s="113">
        <v>0</v>
      </c>
      <c r="CY95" s="113">
        <v>28.5</v>
      </c>
      <c r="CZ95" s="113">
        <v>0</v>
      </c>
      <c r="DA95" s="113">
        <v>14</v>
      </c>
      <c r="DB95" s="113">
        <v>13.5</v>
      </c>
      <c r="DE95" s="116">
        <f t="shared" si="65"/>
        <v>10</v>
      </c>
      <c r="DF95" s="113">
        <v>0</v>
      </c>
      <c r="DG95" s="113">
        <v>28</v>
      </c>
      <c r="DH95" s="113">
        <v>0</v>
      </c>
      <c r="DI95" s="113">
        <v>7</v>
      </c>
      <c r="DJ95" s="113">
        <v>15</v>
      </c>
      <c r="DM95" s="116">
        <f t="shared" si="66"/>
        <v>9.1999999999999993</v>
      </c>
      <c r="DN95" s="113">
        <v>0</v>
      </c>
      <c r="DO95" s="113">
        <v>29.5</v>
      </c>
      <c r="DP95" s="113">
        <v>0</v>
      </c>
      <c r="DQ95" s="113">
        <v>5.5</v>
      </c>
      <c r="DR95" s="113">
        <v>11</v>
      </c>
    </row>
    <row r="96" spans="4:122">
      <c r="D96" s="113" t="s">
        <v>146</v>
      </c>
      <c r="E96" s="115">
        <f t="shared" si="67"/>
        <v>95</v>
      </c>
      <c r="F96" s="116">
        <f t="shared" si="35"/>
        <v>7.5</v>
      </c>
      <c r="G96" s="116">
        <f t="shared" si="36"/>
        <v>7.5</v>
      </c>
      <c r="H96" s="116" t="str">
        <f t="shared" si="36"/>
        <v/>
      </c>
      <c r="I96" s="116" t="str">
        <f t="shared" si="36"/>
        <v/>
      </c>
      <c r="J96" s="116" t="str">
        <f t="shared" si="36"/>
        <v/>
      </c>
      <c r="K96" s="116" t="str">
        <f t="shared" si="36"/>
        <v/>
      </c>
      <c r="L96" s="116" t="str">
        <f t="shared" si="36"/>
        <v/>
      </c>
      <c r="M96" s="116" t="str">
        <f t="shared" si="36"/>
        <v/>
      </c>
      <c r="N96" s="116" t="str">
        <f t="shared" si="37"/>
        <v/>
      </c>
      <c r="O96" s="116">
        <f t="shared" si="38"/>
        <v>1</v>
      </c>
      <c r="P96" s="116" t="str">
        <f t="shared" si="39"/>
        <v/>
      </c>
      <c r="Q96" s="116" t="str">
        <f t="shared" si="40"/>
        <v/>
      </c>
      <c r="R96" s="116" t="str">
        <f t="shared" si="41"/>
        <v/>
      </c>
      <c r="S96" s="116" t="str">
        <f t="shared" si="42"/>
        <v/>
      </c>
      <c r="T96" s="116" t="str">
        <f t="shared" si="43"/>
        <v/>
      </c>
      <c r="U96" s="116">
        <f t="shared" si="44"/>
        <v>1</v>
      </c>
      <c r="V96" s="113">
        <f t="shared" si="45"/>
        <v>0</v>
      </c>
      <c r="Y96" s="116">
        <f t="shared" si="68"/>
        <v>0.35233252834535866</v>
      </c>
      <c r="Z96" s="122">
        <f t="shared" si="69"/>
        <v>70.466505669071736</v>
      </c>
      <c r="AA96" s="113">
        <f t="shared" si="46"/>
        <v>3.5999999999999996</v>
      </c>
      <c r="AB96" s="113">
        <f>AA96*飽差!I96</f>
        <v>1.0334943309282574</v>
      </c>
      <c r="AG96" s="116">
        <f t="shared" si="47"/>
        <v>6.5</v>
      </c>
      <c r="AH96" s="116">
        <f t="shared" si="48"/>
        <v>5.2</v>
      </c>
      <c r="AI96" s="116">
        <f t="shared" si="49"/>
        <v>6</v>
      </c>
      <c r="AJ96" s="116">
        <f t="shared" si="50"/>
        <v>5.9</v>
      </c>
      <c r="AK96" s="116">
        <f t="shared" si="51"/>
        <v>4.4000000000000004</v>
      </c>
      <c r="AL96" s="116">
        <f t="shared" si="52"/>
        <v>3.1</v>
      </c>
      <c r="AM96" s="116">
        <f t="shared" si="53"/>
        <v>7.5</v>
      </c>
      <c r="AN96" s="116">
        <f t="shared" si="54"/>
        <v>4.2</v>
      </c>
      <c r="AO96" s="116">
        <f t="shared" si="55"/>
        <v>5.6</v>
      </c>
      <c r="AP96" s="116">
        <f t="shared" si="56"/>
        <v>1.1000000000000001</v>
      </c>
      <c r="AS96" s="116">
        <f t="shared" si="57"/>
        <v>6.5</v>
      </c>
      <c r="AT96" s="113">
        <v>0</v>
      </c>
      <c r="AU96" s="113">
        <v>9.5</v>
      </c>
      <c r="AV96" s="113">
        <v>0</v>
      </c>
      <c r="AW96" s="113">
        <v>0</v>
      </c>
      <c r="AX96" s="113">
        <v>23</v>
      </c>
      <c r="AY96" s="115"/>
      <c r="BA96" s="116">
        <f t="shared" si="58"/>
        <v>5.2</v>
      </c>
      <c r="BB96" s="113">
        <v>0.5</v>
      </c>
      <c r="BC96" s="113">
        <v>5</v>
      </c>
      <c r="BD96" s="113">
        <v>0</v>
      </c>
      <c r="BE96" s="113">
        <v>0</v>
      </c>
      <c r="BF96" s="113">
        <v>20.5</v>
      </c>
      <c r="BG96" s="115"/>
      <c r="BI96" s="116">
        <f t="shared" si="59"/>
        <v>6</v>
      </c>
      <c r="BJ96" s="113">
        <v>0.5</v>
      </c>
      <c r="BK96" s="113">
        <v>3.5</v>
      </c>
      <c r="BL96" s="113">
        <v>0</v>
      </c>
      <c r="BM96" s="113">
        <v>0</v>
      </c>
      <c r="BN96" s="113">
        <v>26</v>
      </c>
      <c r="BO96" s="115"/>
      <c r="BQ96" s="116">
        <f t="shared" si="60"/>
        <v>5.9</v>
      </c>
      <c r="BR96" s="113">
        <v>0</v>
      </c>
      <c r="BS96" s="113">
        <v>3</v>
      </c>
      <c r="BT96" s="113">
        <v>0</v>
      </c>
      <c r="BU96" s="113">
        <v>0</v>
      </c>
      <c r="BV96" s="113">
        <v>26.5</v>
      </c>
      <c r="BW96" s="115"/>
      <c r="BY96" s="116">
        <f t="shared" si="61"/>
        <v>4.4000000000000004</v>
      </c>
      <c r="BZ96" s="113">
        <v>0.5</v>
      </c>
      <c r="CA96" s="113">
        <v>11.5</v>
      </c>
      <c r="CB96" s="113">
        <v>0</v>
      </c>
      <c r="CC96" s="113">
        <v>0</v>
      </c>
      <c r="CD96" s="113">
        <v>10</v>
      </c>
      <c r="CE96" s="115"/>
      <c r="CG96" s="116">
        <f t="shared" si="62"/>
        <v>3.1</v>
      </c>
      <c r="CH96" s="113">
        <v>0.5</v>
      </c>
      <c r="CI96" s="113">
        <v>6</v>
      </c>
      <c r="CJ96" s="113">
        <v>0</v>
      </c>
      <c r="CK96" s="113">
        <v>0</v>
      </c>
      <c r="CL96" s="113">
        <v>9</v>
      </c>
      <c r="CO96" s="116">
        <f t="shared" si="63"/>
        <v>7.5</v>
      </c>
      <c r="CP96" s="113">
        <v>0</v>
      </c>
      <c r="CQ96" s="113">
        <v>1.5</v>
      </c>
      <c r="CR96" s="113">
        <v>0</v>
      </c>
      <c r="CS96" s="113">
        <v>0</v>
      </c>
      <c r="CT96" s="113">
        <v>36</v>
      </c>
      <c r="CW96" s="116">
        <f t="shared" si="64"/>
        <v>4.2</v>
      </c>
      <c r="CX96" s="113">
        <v>0</v>
      </c>
      <c r="CY96" s="113">
        <v>1</v>
      </c>
      <c r="CZ96" s="113">
        <v>0</v>
      </c>
      <c r="DA96" s="113">
        <v>0</v>
      </c>
      <c r="DB96" s="113">
        <v>20</v>
      </c>
      <c r="DE96" s="116">
        <f t="shared" si="65"/>
        <v>5.6</v>
      </c>
      <c r="DF96" s="113">
        <v>0</v>
      </c>
      <c r="DG96" s="113">
        <v>0.5</v>
      </c>
      <c r="DH96" s="113">
        <v>0</v>
      </c>
      <c r="DI96" s="113">
        <v>0</v>
      </c>
      <c r="DJ96" s="113">
        <v>27.5</v>
      </c>
      <c r="DM96" s="116">
        <f t="shared" si="66"/>
        <v>1.1000000000000001</v>
      </c>
      <c r="DN96" s="113">
        <v>0</v>
      </c>
      <c r="DO96" s="113">
        <v>0.5</v>
      </c>
      <c r="DP96" s="113">
        <v>0</v>
      </c>
      <c r="DQ96" s="113">
        <v>0</v>
      </c>
      <c r="DR96" s="113">
        <v>5</v>
      </c>
    </row>
    <row r="97" spans="4:122">
      <c r="D97" s="113" t="s">
        <v>146</v>
      </c>
      <c r="E97" s="115">
        <f t="shared" si="67"/>
        <v>96</v>
      </c>
      <c r="F97" s="116">
        <f t="shared" si="35"/>
        <v>2</v>
      </c>
      <c r="G97" s="116">
        <f t="shared" si="36"/>
        <v>2</v>
      </c>
      <c r="H97" s="116" t="str">
        <f t="shared" si="36"/>
        <v/>
      </c>
      <c r="I97" s="116" t="str">
        <f t="shared" si="36"/>
        <v/>
      </c>
      <c r="J97" s="116" t="str">
        <f t="shared" si="36"/>
        <v/>
      </c>
      <c r="K97" s="116" t="str">
        <f t="shared" si="36"/>
        <v/>
      </c>
      <c r="L97" s="116" t="str">
        <f t="shared" si="36"/>
        <v/>
      </c>
      <c r="M97" s="116" t="str">
        <f t="shared" si="36"/>
        <v/>
      </c>
      <c r="N97" s="116" t="str">
        <f t="shared" si="37"/>
        <v/>
      </c>
      <c r="O97" s="116">
        <f t="shared" si="38"/>
        <v>1</v>
      </c>
      <c r="P97" s="116" t="str">
        <f t="shared" si="39"/>
        <v/>
      </c>
      <c r="Q97" s="116" t="str">
        <f t="shared" si="40"/>
        <v/>
      </c>
      <c r="R97" s="116" t="str">
        <f t="shared" si="41"/>
        <v/>
      </c>
      <c r="S97" s="116" t="str">
        <f t="shared" si="42"/>
        <v/>
      </c>
      <c r="T97" s="116" t="str">
        <f t="shared" si="43"/>
        <v/>
      </c>
      <c r="U97" s="116">
        <f t="shared" si="44"/>
        <v>1</v>
      </c>
      <c r="V97" s="113">
        <f t="shared" si="45"/>
        <v>0</v>
      </c>
      <c r="Y97" s="116">
        <f t="shared" si="68"/>
        <v>0.32</v>
      </c>
      <c r="Z97" s="122">
        <f t="shared" si="69"/>
        <v>64</v>
      </c>
      <c r="AA97" s="113">
        <f t="shared" si="46"/>
        <v>3.5999999999999996</v>
      </c>
      <c r="AB97" s="113">
        <f>AA97*飽差!I97</f>
        <v>0.1368690483126013</v>
      </c>
      <c r="AG97" s="116">
        <f t="shared" si="47"/>
        <v>1.6</v>
      </c>
      <c r="AH97" s="116">
        <f t="shared" si="48"/>
        <v>1.2</v>
      </c>
      <c r="AI97" s="116">
        <f t="shared" si="49"/>
        <v>1.8</v>
      </c>
      <c r="AJ97" s="116">
        <f t="shared" si="50"/>
        <v>1.7</v>
      </c>
      <c r="AK97" s="116">
        <f t="shared" si="51"/>
        <v>4.3</v>
      </c>
      <c r="AL97" s="116">
        <f t="shared" si="52"/>
        <v>5.9</v>
      </c>
      <c r="AM97" s="116">
        <f t="shared" si="53"/>
        <v>2</v>
      </c>
      <c r="AN97" s="116">
        <f t="shared" si="54"/>
        <v>3.2</v>
      </c>
      <c r="AO97" s="116">
        <f t="shared" si="55"/>
        <v>1.6</v>
      </c>
      <c r="AP97" s="116">
        <f t="shared" si="56"/>
        <v>4.4000000000000004</v>
      </c>
      <c r="AS97" s="116">
        <f t="shared" si="57"/>
        <v>1.6</v>
      </c>
      <c r="AT97" s="113">
        <v>2.5</v>
      </c>
      <c r="AU97" s="113">
        <v>2</v>
      </c>
      <c r="AV97" s="113">
        <v>3.5</v>
      </c>
      <c r="AW97" s="113">
        <v>0</v>
      </c>
      <c r="AX97" s="113">
        <v>0</v>
      </c>
      <c r="AY97" s="115"/>
      <c r="BA97" s="116">
        <f t="shared" si="58"/>
        <v>1.2</v>
      </c>
      <c r="BB97" s="113">
        <v>4</v>
      </c>
      <c r="BC97" s="113">
        <v>1</v>
      </c>
      <c r="BD97" s="113">
        <v>1</v>
      </c>
      <c r="BE97" s="113">
        <v>0</v>
      </c>
      <c r="BF97" s="113">
        <v>0</v>
      </c>
      <c r="BG97" s="115"/>
      <c r="BI97" s="116">
        <f t="shared" si="59"/>
        <v>1.8</v>
      </c>
      <c r="BJ97" s="113">
        <v>5</v>
      </c>
      <c r="BK97" s="113">
        <v>3.5</v>
      </c>
      <c r="BL97" s="113">
        <v>0</v>
      </c>
      <c r="BM97" s="113">
        <v>0</v>
      </c>
      <c r="BN97" s="113">
        <v>0.5</v>
      </c>
      <c r="BO97" s="115"/>
      <c r="BQ97" s="116">
        <f t="shared" si="60"/>
        <v>1.7</v>
      </c>
      <c r="BR97" s="113">
        <v>4.5</v>
      </c>
      <c r="BS97" s="113">
        <v>4</v>
      </c>
      <c r="BT97" s="113">
        <v>0</v>
      </c>
      <c r="BU97" s="113">
        <v>0</v>
      </c>
      <c r="BV97" s="113">
        <v>0</v>
      </c>
      <c r="BW97" s="115"/>
      <c r="BY97" s="116">
        <f t="shared" si="61"/>
        <v>4.3</v>
      </c>
      <c r="BZ97" s="113">
        <v>8.5</v>
      </c>
      <c r="CA97" s="113">
        <v>4.5</v>
      </c>
      <c r="CB97" s="113">
        <v>8.5</v>
      </c>
      <c r="CC97" s="113">
        <v>0</v>
      </c>
      <c r="CD97" s="113">
        <v>0</v>
      </c>
      <c r="CE97" s="115"/>
      <c r="CG97" s="116">
        <f t="shared" si="62"/>
        <v>5.9</v>
      </c>
      <c r="CH97" s="113">
        <v>7</v>
      </c>
      <c r="CI97" s="113">
        <v>6.5</v>
      </c>
      <c r="CJ97" s="113">
        <v>16</v>
      </c>
      <c r="CK97" s="113">
        <v>0</v>
      </c>
      <c r="CL97" s="113">
        <v>0</v>
      </c>
      <c r="CO97" s="116">
        <f t="shared" si="63"/>
        <v>2</v>
      </c>
      <c r="CP97" s="113">
        <v>5</v>
      </c>
      <c r="CQ97" s="113">
        <v>3</v>
      </c>
      <c r="CR97" s="113">
        <v>2</v>
      </c>
      <c r="CS97" s="113">
        <v>0</v>
      </c>
      <c r="CT97" s="113">
        <v>0</v>
      </c>
      <c r="CW97" s="116">
        <f t="shared" si="64"/>
        <v>3.2</v>
      </c>
      <c r="CX97" s="113">
        <v>9.5</v>
      </c>
      <c r="CY97" s="113">
        <v>5</v>
      </c>
      <c r="CZ97" s="113">
        <v>1.5</v>
      </c>
      <c r="DA97" s="113">
        <v>0</v>
      </c>
      <c r="DB97" s="113">
        <v>0</v>
      </c>
      <c r="DE97" s="116">
        <f t="shared" si="65"/>
        <v>1.6</v>
      </c>
      <c r="DF97" s="113">
        <v>5</v>
      </c>
      <c r="DG97" s="113">
        <v>2.5</v>
      </c>
      <c r="DH97" s="113">
        <v>0.5</v>
      </c>
      <c r="DI97" s="113">
        <v>0</v>
      </c>
      <c r="DJ97" s="113">
        <v>0</v>
      </c>
      <c r="DM97" s="116">
        <f t="shared" si="66"/>
        <v>4.4000000000000004</v>
      </c>
      <c r="DN97" s="113">
        <v>7.5</v>
      </c>
      <c r="DO97" s="113">
        <v>6.5</v>
      </c>
      <c r="DP97" s="113">
        <v>8</v>
      </c>
      <c r="DQ97" s="113">
        <v>0</v>
      </c>
      <c r="DR97" s="113">
        <v>0</v>
      </c>
    </row>
    <row r="98" spans="4:122">
      <c r="D98" s="113" t="s">
        <v>146</v>
      </c>
      <c r="E98" s="115">
        <f t="shared" si="67"/>
        <v>97</v>
      </c>
      <c r="F98" s="116">
        <f t="shared" si="35"/>
        <v>14.2</v>
      </c>
      <c r="G98" s="116">
        <f t="shared" si="36"/>
        <v>14.2</v>
      </c>
      <c r="H98" s="116">
        <f t="shared" si="36"/>
        <v>14.2</v>
      </c>
      <c r="I98" s="116" t="str">
        <f t="shared" si="36"/>
        <v/>
      </c>
      <c r="J98" s="116" t="str">
        <f t="shared" si="36"/>
        <v/>
      </c>
      <c r="K98" s="116" t="str">
        <f t="shared" si="36"/>
        <v/>
      </c>
      <c r="L98" s="116" t="str">
        <f t="shared" si="36"/>
        <v/>
      </c>
      <c r="M98" s="116" t="str">
        <f t="shared" si="36"/>
        <v/>
      </c>
      <c r="N98" s="116" t="str">
        <f t="shared" si="37"/>
        <v/>
      </c>
      <c r="O98" s="116" t="str">
        <f t="shared" si="38"/>
        <v/>
      </c>
      <c r="P98" s="116">
        <f t="shared" si="39"/>
        <v>2</v>
      </c>
      <c r="Q98" s="116" t="str">
        <f t="shared" si="40"/>
        <v/>
      </c>
      <c r="R98" s="116" t="str">
        <f t="shared" si="41"/>
        <v/>
      </c>
      <c r="S98" s="116" t="str">
        <f t="shared" si="42"/>
        <v/>
      </c>
      <c r="T98" s="116" t="str">
        <f t="shared" si="43"/>
        <v/>
      </c>
      <c r="U98" s="116">
        <f t="shared" si="44"/>
        <v>2</v>
      </c>
      <c r="V98" s="113">
        <f t="shared" si="45"/>
        <v>5.4417266639303186e-002</v>
      </c>
      <c r="Y98" s="116">
        <f t="shared" si="68"/>
        <v>0.38712152673919376</v>
      </c>
      <c r="Z98" s="122">
        <f t="shared" si="69"/>
        <v>77.424305347838754</v>
      </c>
      <c r="AA98" s="113">
        <f t="shared" si="46"/>
        <v>3.5999999999999996</v>
      </c>
      <c r="AB98" s="113">
        <f>AA98*飽差!I98</f>
        <v>0.77569465216124778</v>
      </c>
      <c r="AG98" s="116">
        <f t="shared" si="47"/>
        <v>9.3000000000000007</v>
      </c>
      <c r="AH98" s="116">
        <f t="shared" si="48"/>
        <v>11.8</v>
      </c>
      <c r="AI98" s="116">
        <f t="shared" si="49"/>
        <v>12.6</v>
      </c>
      <c r="AJ98" s="116">
        <f t="shared" si="50"/>
        <v>12.7</v>
      </c>
      <c r="AK98" s="116">
        <f t="shared" si="51"/>
        <v>20.2</v>
      </c>
      <c r="AL98" s="116">
        <f t="shared" si="52"/>
        <v>19.2</v>
      </c>
      <c r="AM98" s="116">
        <f t="shared" si="53"/>
        <v>14.2</v>
      </c>
      <c r="AN98" s="116">
        <f t="shared" si="54"/>
        <v>5.8</v>
      </c>
      <c r="AO98" s="116">
        <f t="shared" si="55"/>
        <v>6.9</v>
      </c>
      <c r="AP98" s="116">
        <f t="shared" si="56"/>
        <v>20.3</v>
      </c>
      <c r="AS98" s="116">
        <f t="shared" si="57"/>
        <v>9.3000000000000007</v>
      </c>
      <c r="AT98" s="113">
        <v>0</v>
      </c>
      <c r="AU98" s="113">
        <v>0</v>
      </c>
      <c r="AV98" s="113">
        <v>46.5</v>
      </c>
      <c r="AW98" s="113">
        <v>0</v>
      </c>
      <c r="AX98" s="113">
        <v>0</v>
      </c>
      <c r="AY98" s="115"/>
      <c r="BA98" s="116">
        <f t="shared" si="58"/>
        <v>11.8</v>
      </c>
      <c r="BB98" s="113">
        <v>0</v>
      </c>
      <c r="BC98" s="113">
        <v>0</v>
      </c>
      <c r="BD98" s="113">
        <v>59</v>
      </c>
      <c r="BE98" s="113">
        <v>0</v>
      </c>
      <c r="BF98" s="113">
        <v>0</v>
      </c>
      <c r="BG98" s="115"/>
      <c r="BI98" s="116">
        <f t="shared" si="59"/>
        <v>12.6</v>
      </c>
      <c r="BJ98" s="113">
        <v>0</v>
      </c>
      <c r="BK98" s="113">
        <v>0</v>
      </c>
      <c r="BL98" s="113">
        <v>63</v>
      </c>
      <c r="BM98" s="113">
        <v>0</v>
      </c>
      <c r="BN98" s="113">
        <v>0</v>
      </c>
      <c r="BO98" s="115"/>
      <c r="BQ98" s="116">
        <f t="shared" si="60"/>
        <v>12.7</v>
      </c>
      <c r="BR98" s="113">
        <v>0.5</v>
      </c>
      <c r="BS98" s="113">
        <v>0</v>
      </c>
      <c r="BT98" s="113">
        <v>63</v>
      </c>
      <c r="BU98" s="113">
        <v>0</v>
      </c>
      <c r="BV98" s="113">
        <v>0</v>
      </c>
      <c r="BW98" s="115"/>
      <c r="BY98" s="116">
        <f t="shared" si="61"/>
        <v>20.2</v>
      </c>
      <c r="BZ98" s="113">
        <v>0</v>
      </c>
      <c r="CA98" s="113">
        <v>0.5</v>
      </c>
      <c r="CB98" s="113">
        <v>99.5</v>
      </c>
      <c r="CC98" s="113">
        <v>0</v>
      </c>
      <c r="CD98" s="113">
        <v>1</v>
      </c>
      <c r="CE98" s="115"/>
      <c r="CG98" s="116">
        <f t="shared" si="62"/>
        <v>19.2</v>
      </c>
      <c r="CH98" s="113">
        <v>0</v>
      </c>
      <c r="CI98" s="113">
        <v>0</v>
      </c>
      <c r="CJ98" s="113">
        <v>96</v>
      </c>
      <c r="CK98" s="113">
        <v>0</v>
      </c>
      <c r="CL98" s="113">
        <v>0</v>
      </c>
      <c r="CO98" s="116">
        <f t="shared" si="63"/>
        <v>14.2</v>
      </c>
      <c r="CP98" s="113">
        <v>0</v>
      </c>
      <c r="CQ98" s="113">
        <v>0</v>
      </c>
      <c r="CR98" s="113">
        <v>71</v>
      </c>
      <c r="CS98" s="113">
        <v>0</v>
      </c>
      <c r="CT98" s="113">
        <v>0</v>
      </c>
      <c r="CW98" s="116">
        <f t="shared" si="64"/>
        <v>5.8</v>
      </c>
      <c r="CX98" s="113">
        <v>0</v>
      </c>
      <c r="CY98" s="113">
        <v>0</v>
      </c>
      <c r="CZ98" s="113">
        <v>29</v>
      </c>
      <c r="DA98" s="113">
        <v>0</v>
      </c>
      <c r="DB98" s="113">
        <v>0</v>
      </c>
      <c r="DE98" s="116">
        <f t="shared" si="65"/>
        <v>6.9</v>
      </c>
      <c r="DF98" s="113">
        <v>0</v>
      </c>
      <c r="DG98" s="113">
        <v>0</v>
      </c>
      <c r="DH98" s="113">
        <v>34.5</v>
      </c>
      <c r="DI98" s="113">
        <v>0</v>
      </c>
      <c r="DJ98" s="113">
        <v>0</v>
      </c>
      <c r="DM98" s="116">
        <f t="shared" si="66"/>
        <v>20.3</v>
      </c>
      <c r="DN98" s="113">
        <v>0.5</v>
      </c>
      <c r="DO98" s="113">
        <v>0</v>
      </c>
      <c r="DP98" s="113">
        <v>100.5</v>
      </c>
      <c r="DQ98" s="113">
        <v>0</v>
      </c>
      <c r="DR98" s="113">
        <v>0.5</v>
      </c>
    </row>
    <row r="99" spans="4:122">
      <c r="D99" s="113" t="s">
        <v>146</v>
      </c>
      <c r="E99" s="115">
        <f t="shared" si="67"/>
        <v>98</v>
      </c>
      <c r="F99" s="116">
        <f t="shared" si="35"/>
        <v>0.1</v>
      </c>
      <c r="G99" s="116">
        <f t="shared" si="36"/>
        <v>0.1</v>
      </c>
      <c r="H99" s="116" t="str">
        <f t="shared" si="36"/>
        <v/>
      </c>
      <c r="I99" s="116" t="str">
        <f t="shared" si="36"/>
        <v/>
      </c>
      <c r="J99" s="116" t="str">
        <f t="shared" si="36"/>
        <v/>
      </c>
      <c r="K99" s="116" t="str">
        <f t="shared" si="36"/>
        <v/>
      </c>
      <c r="L99" s="116" t="str">
        <f t="shared" si="36"/>
        <v/>
      </c>
      <c r="M99" s="116" t="str">
        <f t="shared" si="36"/>
        <v/>
      </c>
      <c r="N99" s="116" t="str">
        <f t="shared" si="37"/>
        <v/>
      </c>
      <c r="O99" s="116">
        <f t="shared" si="38"/>
        <v>1</v>
      </c>
      <c r="P99" s="116" t="str">
        <f t="shared" si="39"/>
        <v/>
      </c>
      <c r="Q99" s="116" t="str">
        <f t="shared" si="40"/>
        <v/>
      </c>
      <c r="R99" s="116" t="str">
        <f t="shared" si="41"/>
        <v/>
      </c>
      <c r="S99" s="116" t="str">
        <f t="shared" si="42"/>
        <v/>
      </c>
      <c r="T99" s="116" t="str">
        <f t="shared" si="43"/>
        <v/>
      </c>
      <c r="U99" s="116">
        <f t="shared" si="44"/>
        <v>1</v>
      </c>
      <c r="V99" s="113">
        <f t="shared" si="45"/>
        <v>0</v>
      </c>
      <c r="Y99" s="116">
        <f t="shared" si="68"/>
        <v>0.32</v>
      </c>
      <c r="Z99" s="122">
        <f t="shared" si="69"/>
        <v>64</v>
      </c>
      <c r="AA99" s="113">
        <f t="shared" si="46"/>
        <v>3.5999999999999996</v>
      </c>
      <c r="AB99" s="113">
        <f>AA99*飽差!I99</f>
        <v>1.5848218771357516</v>
      </c>
      <c r="AG99" s="116">
        <f t="shared" si="47"/>
        <v>0.2</v>
      </c>
      <c r="AH99" s="116">
        <f t="shared" si="48"/>
        <v>0</v>
      </c>
      <c r="AI99" s="116">
        <f t="shared" si="49"/>
        <v>0.2</v>
      </c>
      <c r="AJ99" s="116">
        <f t="shared" si="50"/>
        <v>0.4</v>
      </c>
      <c r="AK99" s="116">
        <f t="shared" si="51"/>
        <v>0.1</v>
      </c>
      <c r="AL99" s="116">
        <f t="shared" si="52"/>
        <v>0</v>
      </c>
      <c r="AM99" s="116">
        <f t="shared" si="53"/>
        <v>0.1</v>
      </c>
      <c r="AN99" s="116">
        <f t="shared" si="54"/>
        <v>0.7</v>
      </c>
      <c r="AO99" s="116">
        <f t="shared" si="55"/>
        <v>0</v>
      </c>
      <c r="AP99" s="116">
        <f t="shared" si="56"/>
        <v>0</v>
      </c>
      <c r="AS99" s="116">
        <f t="shared" si="57"/>
        <v>0.2</v>
      </c>
      <c r="AT99" s="113">
        <v>0</v>
      </c>
      <c r="AU99" s="113">
        <v>1</v>
      </c>
      <c r="AV99" s="113">
        <v>0</v>
      </c>
      <c r="AW99" s="113">
        <v>0</v>
      </c>
      <c r="AX99" s="113">
        <v>0</v>
      </c>
      <c r="AY99" s="115"/>
      <c r="BA99" s="116">
        <f t="shared" si="58"/>
        <v>0</v>
      </c>
      <c r="BB99" s="113">
        <v>0</v>
      </c>
      <c r="BC99" s="113">
        <v>0</v>
      </c>
      <c r="BD99" s="113">
        <v>0</v>
      </c>
      <c r="BE99" s="113">
        <v>0</v>
      </c>
      <c r="BF99" s="113">
        <v>0</v>
      </c>
      <c r="BG99" s="115"/>
      <c r="BI99" s="116">
        <f t="shared" si="59"/>
        <v>0.2</v>
      </c>
      <c r="BJ99" s="113">
        <v>0</v>
      </c>
      <c r="BK99" s="113">
        <v>1</v>
      </c>
      <c r="BL99" s="113">
        <v>0</v>
      </c>
      <c r="BM99" s="113">
        <v>0</v>
      </c>
      <c r="BN99" s="113">
        <v>0</v>
      </c>
      <c r="BO99" s="115"/>
      <c r="BQ99" s="116">
        <f t="shared" si="60"/>
        <v>0.4</v>
      </c>
      <c r="BR99" s="113">
        <v>0</v>
      </c>
      <c r="BS99" s="113">
        <v>2</v>
      </c>
      <c r="BT99" s="113">
        <v>0</v>
      </c>
      <c r="BU99" s="113">
        <v>0</v>
      </c>
      <c r="BV99" s="113">
        <v>0</v>
      </c>
      <c r="BW99" s="115"/>
      <c r="BY99" s="116">
        <f t="shared" si="61"/>
        <v>0.1</v>
      </c>
      <c r="BZ99" s="113">
        <v>0</v>
      </c>
      <c r="CA99" s="113">
        <v>0</v>
      </c>
      <c r="CB99" s="113">
        <v>0</v>
      </c>
      <c r="CC99" s="113">
        <v>0</v>
      </c>
      <c r="CD99" s="113">
        <v>0.5</v>
      </c>
      <c r="CE99" s="115"/>
      <c r="CG99" s="116">
        <f t="shared" si="62"/>
        <v>0</v>
      </c>
      <c r="CH99" s="113">
        <v>0</v>
      </c>
      <c r="CI99" s="113">
        <v>0</v>
      </c>
      <c r="CJ99" s="113">
        <v>0</v>
      </c>
      <c r="CK99" s="113">
        <v>0</v>
      </c>
      <c r="CL99" s="113">
        <v>0</v>
      </c>
      <c r="CO99" s="116">
        <f t="shared" si="63"/>
        <v>0.1</v>
      </c>
      <c r="CP99" s="113">
        <v>0</v>
      </c>
      <c r="CQ99" s="113">
        <v>0.5</v>
      </c>
      <c r="CR99" s="113">
        <v>0</v>
      </c>
      <c r="CS99" s="113">
        <v>0</v>
      </c>
      <c r="CT99" s="113">
        <v>0</v>
      </c>
      <c r="CW99" s="116">
        <f t="shared" si="64"/>
        <v>0.7</v>
      </c>
      <c r="CX99" s="113">
        <v>0</v>
      </c>
      <c r="CY99" s="113">
        <v>1</v>
      </c>
      <c r="CZ99" s="113">
        <v>0</v>
      </c>
      <c r="DA99" s="113">
        <v>0</v>
      </c>
      <c r="DB99" s="113">
        <v>2.5</v>
      </c>
      <c r="DE99" s="116">
        <f t="shared" si="65"/>
        <v>0</v>
      </c>
      <c r="DF99" s="113">
        <v>0</v>
      </c>
      <c r="DG99" s="113">
        <v>0</v>
      </c>
      <c r="DH99" s="113">
        <v>0</v>
      </c>
      <c r="DI99" s="113">
        <v>0</v>
      </c>
      <c r="DJ99" s="113">
        <v>0</v>
      </c>
      <c r="DM99" s="116">
        <f t="shared" si="66"/>
        <v>0</v>
      </c>
      <c r="DN99" s="113">
        <v>0</v>
      </c>
      <c r="DO99" s="113">
        <v>0</v>
      </c>
      <c r="DP99" s="113">
        <v>0</v>
      </c>
      <c r="DQ99" s="113">
        <v>0</v>
      </c>
      <c r="DR99" s="113">
        <v>0</v>
      </c>
    </row>
    <row r="100" spans="4:122">
      <c r="D100" s="113" t="s">
        <v>146</v>
      </c>
      <c r="E100" s="115">
        <f t="shared" si="67"/>
        <v>99</v>
      </c>
      <c r="F100" s="116">
        <f t="shared" si="35"/>
        <v>0.1</v>
      </c>
      <c r="G100" s="116">
        <f t="shared" si="36"/>
        <v>0.1</v>
      </c>
      <c r="H100" s="116" t="str">
        <f t="shared" si="36"/>
        <v/>
      </c>
      <c r="I100" s="116" t="str">
        <f t="shared" si="36"/>
        <v/>
      </c>
      <c r="J100" s="116" t="str">
        <f t="shared" si="36"/>
        <v/>
      </c>
      <c r="K100" s="116" t="str">
        <f t="shared" si="36"/>
        <v/>
      </c>
      <c r="L100" s="116" t="str">
        <f t="shared" si="36"/>
        <v/>
      </c>
      <c r="M100" s="116" t="str">
        <f t="shared" si="36"/>
        <v/>
      </c>
      <c r="N100" s="116" t="str">
        <f t="shared" si="37"/>
        <v/>
      </c>
      <c r="O100" s="116">
        <f t="shared" si="38"/>
        <v>1</v>
      </c>
      <c r="P100" s="116" t="str">
        <f t="shared" si="39"/>
        <v/>
      </c>
      <c r="Q100" s="116" t="str">
        <f t="shared" si="40"/>
        <v/>
      </c>
      <c r="R100" s="116" t="str">
        <f t="shared" si="41"/>
        <v/>
      </c>
      <c r="S100" s="116" t="str">
        <f t="shared" si="42"/>
        <v/>
      </c>
      <c r="T100" s="116" t="str">
        <f t="shared" si="43"/>
        <v/>
      </c>
      <c r="U100" s="116">
        <f t="shared" si="44"/>
        <v>1</v>
      </c>
      <c r="V100" s="113">
        <f t="shared" si="45"/>
        <v>0</v>
      </c>
      <c r="Y100" s="116">
        <f t="shared" si="68"/>
        <v>0.31077289716402773</v>
      </c>
      <c r="Z100" s="122">
        <f t="shared" si="69"/>
        <v>62.154579432805548</v>
      </c>
      <c r="AA100" s="113">
        <f t="shared" si="46"/>
        <v>3.5999999999999996</v>
      </c>
      <c r="AB100" s="113">
        <f>AA100*飽差!I100</f>
        <v>1.9454205671944491</v>
      </c>
      <c r="AG100" s="116">
        <f t="shared" si="47"/>
        <v>0.1</v>
      </c>
      <c r="AH100" s="116">
        <f t="shared" si="48"/>
        <v>0.1</v>
      </c>
      <c r="AI100" s="116">
        <f t="shared" si="49"/>
        <v>0</v>
      </c>
      <c r="AJ100" s="116">
        <f t="shared" si="50"/>
        <v>0</v>
      </c>
      <c r="AK100" s="116">
        <f t="shared" si="51"/>
        <v>1.6</v>
      </c>
      <c r="AL100" s="116">
        <f t="shared" si="52"/>
        <v>1.3</v>
      </c>
      <c r="AM100" s="116">
        <f t="shared" si="53"/>
        <v>0.1</v>
      </c>
      <c r="AN100" s="116">
        <f t="shared" si="54"/>
        <v>0.3</v>
      </c>
      <c r="AO100" s="116">
        <f t="shared" si="55"/>
        <v>0.1</v>
      </c>
      <c r="AP100" s="116">
        <f t="shared" si="56"/>
        <v>0.7</v>
      </c>
      <c r="AS100" s="116">
        <f t="shared" si="57"/>
        <v>0.1</v>
      </c>
      <c r="AT100" s="113">
        <v>0</v>
      </c>
      <c r="AU100" s="113">
        <v>0.5</v>
      </c>
      <c r="AV100" s="113">
        <v>0</v>
      </c>
      <c r="AW100" s="113">
        <v>0</v>
      </c>
      <c r="AX100" s="113">
        <v>0</v>
      </c>
      <c r="AY100" s="115"/>
      <c r="BA100" s="116">
        <f t="shared" si="58"/>
        <v>0.1</v>
      </c>
      <c r="BB100" s="113">
        <v>0</v>
      </c>
      <c r="BC100" s="113">
        <v>0.5</v>
      </c>
      <c r="BD100" s="113">
        <v>0</v>
      </c>
      <c r="BE100" s="113">
        <v>0</v>
      </c>
      <c r="BF100" s="113">
        <v>0</v>
      </c>
      <c r="BG100" s="115"/>
      <c r="BI100" s="116">
        <f t="shared" si="59"/>
        <v>0</v>
      </c>
      <c r="BJ100" s="113">
        <v>0</v>
      </c>
      <c r="BK100" s="113">
        <v>0</v>
      </c>
      <c r="BL100" s="113">
        <v>0</v>
      </c>
      <c r="BM100" s="113">
        <v>0</v>
      </c>
      <c r="BN100" s="113">
        <v>0</v>
      </c>
      <c r="BO100" s="115"/>
      <c r="BQ100" s="116">
        <f t="shared" si="60"/>
        <v>0</v>
      </c>
      <c r="BR100" s="113">
        <v>0</v>
      </c>
      <c r="BS100" s="113">
        <v>0</v>
      </c>
      <c r="BT100" s="113">
        <v>0</v>
      </c>
      <c r="BU100" s="113">
        <v>0</v>
      </c>
      <c r="BV100" s="113">
        <v>0</v>
      </c>
      <c r="BW100" s="115"/>
      <c r="BY100" s="116">
        <f t="shared" si="61"/>
        <v>1.6</v>
      </c>
      <c r="BZ100" s="113">
        <v>0</v>
      </c>
      <c r="CA100" s="113">
        <v>8</v>
      </c>
      <c r="CB100" s="113">
        <v>0</v>
      </c>
      <c r="CC100" s="113">
        <v>0</v>
      </c>
      <c r="CD100" s="113">
        <v>0</v>
      </c>
      <c r="CE100" s="115"/>
      <c r="CG100" s="116">
        <f t="shared" si="62"/>
        <v>1.3</v>
      </c>
      <c r="CH100" s="113">
        <v>0</v>
      </c>
      <c r="CI100" s="113">
        <v>6.5</v>
      </c>
      <c r="CJ100" s="113">
        <v>0</v>
      </c>
      <c r="CK100" s="113">
        <v>0</v>
      </c>
      <c r="CL100" s="113">
        <v>0</v>
      </c>
      <c r="CO100" s="116">
        <f t="shared" si="63"/>
        <v>0.1</v>
      </c>
      <c r="CP100" s="113">
        <v>0</v>
      </c>
      <c r="CQ100" s="113">
        <v>0.5</v>
      </c>
      <c r="CR100" s="113">
        <v>0</v>
      </c>
      <c r="CS100" s="113">
        <v>0</v>
      </c>
      <c r="CT100" s="113">
        <v>0</v>
      </c>
      <c r="CW100" s="116">
        <f t="shared" si="64"/>
        <v>0.3</v>
      </c>
      <c r="CX100" s="113">
        <v>0</v>
      </c>
      <c r="CY100" s="113">
        <v>1.5</v>
      </c>
      <c r="CZ100" s="113">
        <v>0</v>
      </c>
      <c r="DA100" s="113">
        <v>0</v>
      </c>
      <c r="DB100" s="113">
        <v>0</v>
      </c>
      <c r="DE100" s="116">
        <f t="shared" si="65"/>
        <v>0.1</v>
      </c>
      <c r="DF100" s="113">
        <v>0</v>
      </c>
      <c r="DG100" s="113">
        <v>0.5</v>
      </c>
      <c r="DH100" s="113">
        <v>0</v>
      </c>
      <c r="DI100" s="113">
        <v>0</v>
      </c>
      <c r="DJ100" s="113">
        <v>0</v>
      </c>
      <c r="DM100" s="116">
        <f t="shared" si="66"/>
        <v>0.7</v>
      </c>
      <c r="DN100" s="113">
        <v>0</v>
      </c>
      <c r="DO100" s="113">
        <v>3.5</v>
      </c>
      <c r="DP100" s="113">
        <v>0</v>
      </c>
      <c r="DQ100" s="113">
        <v>0</v>
      </c>
      <c r="DR100" s="113">
        <v>0</v>
      </c>
    </row>
    <row r="101" spans="4:122">
      <c r="D101" s="113" t="s">
        <v>146</v>
      </c>
      <c r="E101" s="115">
        <f t="shared" si="67"/>
        <v>100</v>
      </c>
      <c r="F101" s="116">
        <f t="shared" si="35"/>
        <v>12.8</v>
      </c>
      <c r="G101" s="116">
        <f t="shared" si="36"/>
        <v>12.8</v>
      </c>
      <c r="H101" s="116">
        <f t="shared" si="36"/>
        <v>12.8</v>
      </c>
      <c r="I101" s="116" t="str">
        <f t="shared" si="36"/>
        <v/>
      </c>
      <c r="J101" s="116" t="str">
        <f t="shared" si="36"/>
        <v/>
      </c>
      <c r="K101" s="116" t="str">
        <f t="shared" si="36"/>
        <v/>
      </c>
      <c r="L101" s="116" t="str">
        <f t="shared" si="36"/>
        <v/>
      </c>
      <c r="M101" s="116" t="str">
        <f t="shared" si="36"/>
        <v/>
      </c>
      <c r="N101" s="116" t="str">
        <f t="shared" si="37"/>
        <v/>
      </c>
      <c r="O101" s="116" t="str">
        <f t="shared" si="38"/>
        <v/>
      </c>
      <c r="P101" s="116">
        <f t="shared" si="39"/>
        <v>2</v>
      </c>
      <c r="Q101" s="116" t="str">
        <f t="shared" si="40"/>
        <v/>
      </c>
      <c r="R101" s="116" t="str">
        <f t="shared" si="41"/>
        <v/>
      </c>
      <c r="S101" s="116" t="str">
        <f t="shared" si="42"/>
        <v/>
      </c>
      <c r="T101" s="116" t="str">
        <f t="shared" si="43"/>
        <v/>
      </c>
      <c r="U101" s="116">
        <f t="shared" si="44"/>
        <v>2</v>
      </c>
      <c r="V101" s="113">
        <f t="shared" si="45"/>
        <v>5.4417266639303186e-002</v>
      </c>
      <c r="Y101" s="116">
        <f t="shared" si="68"/>
        <v>0.36838354967029985</v>
      </c>
      <c r="Z101" s="122">
        <f t="shared" si="69"/>
        <v>73.676709934059971</v>
      </c>
      <c r="AA101" s="113">
        <f t="shared" si="46"/>
        <v>3.5999999999999996</v>
      </c>
      <c r="AB101" s="113">
        <f>AA101*飽差!I101</f>
        <v>1.2778694987455776</v>
      </c>
      <c r="AG101" s="116">
        <f t="shared" si="47"/>
        <v>13.6</v>
      </c>
      <c r="AH101" s="116">
        <f t="shared" si="48"/>
        <v>22.1</v>
      </c>
      <c r="AI101" s="116">
        <f t="shared" si="49"/>
        <v>19.7</v>
      </c>
      <c r="AJ101" s="116">
        <f t="shared" si="50"/>
        <v>18.5</v>
      </c>
      <c r="AK101" s="116">
        <f t="shared" si="51"/>
        <v>25.4</v>
      </c>
      <c r="AL101" s="116">
        <f t="shared" si="52"/>
        <v>27.3</v>
      </c>
      <c r="AM101" s="116">
        <f t="shared" si="53"/>
        <v>12.8</v>
      </c>
      <c r="AN101" s="116">
        <f t="shared" si="54"/>
        <v>9.9</v>
      </c>
      <c r="AO101" s="116">
        <f t="shared" si="55"/>
        <v>7.7</v>
      </c>
      <c r="AP101" s="116">
        <f t="shared" si="56"/>
        <v>17.7</v>
      </c>
      <c r="AS101" s="116">
        <f t="shared" si="57"/>
        <v>13.6</v>
      </c>
      <c r="AT101" s="113">
        <v>0.5</v>
      </c>
      <c r="AU101" s="113">
        <v>67.5</v>
      </c>
      <c r="AV101" s="113">
        <v>0</v>
      </c>
      <c r="AW101" s="113">
        <v>0</v>
      </c>
      <c r="AX101" s="113">
        <v>0</v>
      </c>
      <c r="AY101" s="115"/>
      <c r="BA101" s="116">
        <f t="shared" si="58"/>
        <v>22.1</v>
      </c>
      <c r="BB101" s="113">
        <v>18.5</v>
      </c>
      <c r="BC101" s="113">
        <v>92</v>
      </c>
      <c r="BD101" s="113">
        <v>0</v>
      </c>
      <c r="BE101" s="113">
        <v>0</v>
      </c>
      <c r="BF101" s="113">
        <v>0</v>
      </c>
      <c r="BG101" s="115"/>
      <c r="BI101" s="116">
        <f t="shared" si="59"/>
        <v>19.7</v>
      </c>
      <c r="BJ101" s="113">
        <v>6.5</v>
      </c>
      <c r="BK101" s="113">
        <v>92</v>
      </c>
      <c r="BL101" s="113">
        <v>0</v>
      </c>
      <c r="BM101" s="113">
        <v>0</v>
      </c>
      <c r="BN101" s="113">
        <v>0</v>
      </c>
      <c r="BO101" s="115"/>
      <c r="BQ101" s="116">
        <f t="shared" si="60"/>
        <v>18.5</v>
      </c>
      <c r="BR101" s="113">
        <v>1</v>
      </c>
      <c r="BS101" s="113">
        <v>91.5</v>
      </c>
      <c r="BT101" s="113">
        <v>0</v>
      </c>
      <c r="BU101" s="113">
        <v>0</v>
      </c>
      <c r="BV101" s="113">
        <v>0</v>
      </c>
      <c r="BW101" s="115"/>
      <c r="BY101" s="116">
        <f t="shared" si="61"/>
        <v>25.4</v>
      </c>
      <c r="BZ101" s="113">
        <v>19</v>
      </c>
      <c r="CA101" s="113">
        <v>108</v>
      </c>
      <c r="CB101" s="113">
        <v>0</v>
      </c>
      <c r="CC101" s="113">
        <v>0</v>
      </c>
      <c r="CD101" s="113">
        <v>0</v>
      </c>
      <c r="CE101" s="115"/>
      <c r="CG101" s="116">
        <f t="shared" si="62"/>
        <v>27.3</v>
      </c>
      <c r="CH101" s="113">
        <v>38.5</v>
      </c>
      <c r="CI101" s="113">
        <v>98</v>
      </c>
      <c r="CJ101" s="113">
        <v>0</v>
      </c>
      <c r="CK101" s="113">
        <v>0</v>
      </c>
      <c r="CL101" s="113">
        <v>0</v>
      </c>
      <c r="CO101" s="116">
        <f t="shared" si="63"/>
        <v>12.8</v>
      </c>
      <c r="CP101" s="113">
        <v>0.5</v>
      </c>
      <c r="CQ101" s="113">
        <v>63.5</v>
      </c>
      <c r="CR101" s="113">
        <v>0</v>
      </c>
      <c r="CS101" s="113">
        <v>0</v>
      </c>
      <c r="CT101" s="113">
        <v>0</v>
      </c>
      <c r="CW101" s="116">
        <f t="shared" si="64"/>
        <v>9.9</v>
      </c>
      <c r="CX101" s="113">
        <v>0</v>
      </c>
      <c r="CY101" s="113">
        <v>49.5</v>
      </c>
      <c r="CZ101" s="113">
        <v>0</v>
      </c>
      <c r="DA101" s="113">
        <v>0</v>
      </c>
      <c r="DB101" s="113">
        <v>0</v>
      </c>
      <c r="DE101" s="116">
        <f t="shared" si="65"/>
        <v>7.7</v>
      </c>
      <c r="DF101" s="113">
        <v>0</v>
      </c>
      <c r="DG101" s="113">
        <v>38.5</v>
      </c>
      <c r="DH101" s="113">
        <v>0</v>
      </c>
      <c r="DI101" s="113">
        <v>0</v>
      </c>
      <c r="DJ101" s="113">
        <v>0</v>
      </c>
      <c r="DM101" s="116">
        <f t="shared" si="66"/>
        <v>17.7</v>
      </c>
      <c r="DN101" s="113">
        <v>0.5</v>
      </c>
      <c r="DO101" s="113">
        <v>88</v>
      </c>
      <c r="DP101" s="113">
        <v>0</v>
      </c>
      <c r="DQ101" s="113">
        <v>0</v>
      </c>
      <c r="DR101" s="113">
        <v>0</v>
      </c>
    </row>
    <row r="102" spans="4:122">
      <c r="D102" s="113" t="s">
        <v>146</v>
      </c>
      <c r="E102" s="115">
        <f t="shared" si="67"/>
        <v>101</v>
      </c>
      <c r="F102" s="116">
        <f t="shared" si="35"/>
        <v>0.7</v>
      </c>
      <c r="G102" s="116">
        <f t="shared" si="36"/>
        <v>0.7</v>
      </c>
      <c r="H102" s="116" t="str">
        <f t="shared" si="36"/>
        <v/>
      </c>
      <c r="I102" s="116" t="str">
        <f t="shared" si="36"/>
        <v/>
      </c>
      <c r="J102" s="116" t="str">
        <f t="shared" si="36"/>
        <v/>
      </c>
      <c r="K102" s="116" t="str">
        <f t="shared" si="36"/>
        <v/>
      </c>
      <c r="L102" s="116" t="str">
        <f t="shared" si="36"/>
        <v/>
      </c>
      <c r="M102" s="116" t="str">
        <f t="shared" si="36"/>
        <v/>
      </c>
      <c r="N102" s="116" t="str">
        <f t="shared" si="37"/>
        <v/>
      </c>
      <c r="O102" s="116">
        <f t="shared" si="38"/>
        <v>1</v>
      </c>
      <c r="P102" s="116" t="str">
        <f t="shared" si="39"/>
        <v/>
      </c>
      <c r="Q102" s="116" t="str">
        <f t="shared" si="40"/>
        <v/>
      </c>
      <c r="R102" s="116" t="str">
        <f t="shared" si="41"/>
        <v/>
      </c>
      <c r="S102" s="116" t="str">
        <f t="shared" si="42"/>
        <v/>
      </c>
      <c r="T102" s="116" t="str">
        <f t="shared" si="43"/>
        <v/>
      </c>
      <c r="U102" s="116">
        <f t="shared" si="44"/>
        <v>1</v>
      </c>
      <c r="V102" s="113">
        <f t="shared" si="45"/>
        <v>0</v>
      </c>
      <c r="Y102" s="116">
        <f t="shared" si="68"/>
        <v>0.32</v>
      </c>
      <c r="Z102" s="122">
        <f t="shared" si="69"/>
        <v>64</v>
      </c>
      <c r="AA102" s="113">
        <f t="shared" si="46"/>
        <v>3.5999999999999996</v>
      </c>
      <c r="AB102" s="113">
        <f>AA102*飽差!I102</f>
        <v>1.483799959586473</v>
      </c>
      <c r="AG102" s="116">
        <f t="shared" si="47"/>
        <v>0.5</v>
      </c>
      <c r="AH102" s="116">
        <f t="shared" si="48"/>
        <v>0.1</v>
      </c>
      <c r="AI102" s="116">
        <f t="shared" si="49"/>
        <v>0.4</v>
      </c>
      <c r="AJ102" s="116">
        <f t="shared" si="50"/>
        <v>0.2</v>
      </c>
      <c r="AK102" s="116">
        <f t="shared" si="51"/>
        <v>0.3</v>
      </c>
      <c r="AL102" s="116">
        <f t="shared" si="52"/>
        <v>0.2</v>
      </c>
      <c r="AM102" s="116">
        <f t="shared" si="53"/>
        <v>0.7</v>
      </c>
      <c r="AN102" s="116">
        <f t="shared" si="54"/>
        <v>0.4</v>
      </c>
      <c r="AO102" s="116">
        <f t="shared" si="55"/>
        <v>0.3</v>
      </c>
      <c r="AP102" s="116">
        <f t="shared" si="56"/>
        <v>1</v>
      </c>
      <c r="AS102" s="116">
        <f t="shared" si="57"/>
        <v>0.5</v>
      </c>
      <c r="AT102" s="113">
        <v>2.5</v>
      </c>
      <c r="AU102" s="113">
        <v>0</v>
      </c>
      <c r="AV102" s="113">
        <v>0</v>
      </c>
      <c r="AW102" s="113">
        <v>0</v>
      </c>
      <c r="AX102" s="113">
        <v>0</v>
      </c>
      <c r="AY102" s="115"/>
      <c r="BA102" s="116">
        <f t="shared" si="58"/>
        <v>0.1</v>
      </c>
      <c r="BB102" s="113">
        <v>0.5</v>
      </c>
      <c r="BC102" s="113">
        <v>0</v>
      </c>
      <c r="BD102" s="113">
        <v>0</v>
      </c>
      <c r="BE102" s="113">
        <v>0</v>
      </c>
      <c r="BF102" s="113">
        <v>0</v>
      </c>
      <c r="BG102" s="115"/>
      <c r="BI102" s="116">
        <f t="shared" si="59"/>
        <v>0.4</v>
      </c>
      <c r="BJ102" s="113">
        <v>2</v>
      </c>
      <c r="BK102" s="113">
        <v>0</v>
      </c>
      <c r="BL102" s="113">
        <v>0</v>
      </c>
      <c r="BM102" s="113">
        <v>0</v>
      </c>
      <c r="BN102" s="113">
        <v>0</v>
      </c>
      <c r="BO102" s="115"/>
      <c r="BQ102" s="116">
        <f t="shared" si="60"/>
        <v>0.2</v>
      </c>
      <c r="BR102" s="113">
        <v>1</v>
      </c>
      <c r="BS102" s="113">
        <v>0</v>
      </c>
      <c r="BT102" s="113">
        <v>0</v>
      </c>
      <c r="BU102" s="113">
        <v>0</v>
      </c>
      <c r="BV102" s="113">
        <v>0</v>
      </c>
      <c r="BW102" s="115"/>
      <c r="BY102" s="116">
        <f t="shared" si="61"/>
        <v>0.3</v>
      </c>
      <c r="BZ102" s="113">
        <v>1</v>
      </c>
      <c r="CA102" s="113">
        <v>0.5</v>
      </c>
      <c r="CB102" s="113">
        <v>0</v>
      </c>
      <c r="CC102" s="113">
        <v>0</v>
      </c>
      <c r="CD102" s="113">
        <v>0</v>
      </c>
      <c r="CE102" s="115"/>
      <c r="CG102" s="116">
        <f t="shared" si="62"/>
        <v>0.2</v>
      </c>
      <c r="CH102" s="113">
        <v>1</v>
      </c>
      <c r="CI102" s="113">
        <v>0</v>
      </c>
      <c r="CJ102" s="113">
        <v>0</v>
      </c>
      <c r="CK102" s="113">
        <v>0</v>
      </c>
      <c r="CL102" s="113">
        <v>0</v>
      </c>
      <c r="CO102" s="116">
        <f t="shared" si="63"/>
        <v>0.7</v>
      </c>
      <c r="CP102" s="113">
        <v>3.5</v>
      </c>
      <c r="CQ102" s="113">
        <v>0</v>
      </c>
      <c r="CR102" s="113">
        <v>0</v>
      </c>
      <c r="CS102" s="113">
        <v>0</v>
      </c>
      <c r="CT102" s="113">
        <v>0</v>
      </c>
      <c r="CW102" s="116">
        <f t="shared" si="64"/>
        <v>0.4</v>
      </c>
      <c r="CX102" s="113">
        <v>2</v>
      </c>
      <c r="CY102" s="113">
        <v>0</v>
      </c>
      <c r="CZ102" s="113">
        <v>0</v>
      </c>
      <c r="DA102" s="113">
        <v>0</v>
      </c>
      <c r="DB102" s="113">
        <v>0</v>
      </c>
      <c r="DE102" s="116">
        <f t="shared" si="65"/>
        <v>0.3</v>
      </c>
      <c r="DF102" s="113">
        <v>1.5</v>
      </c>
      <c r="DG102" s="113">
        <v>0</v>
      </c>
      <c r="DH102" s="113">
        <v>0</v>
      </c>
      <c r="DI102" s="113">
        <v>0</v>
      </c>
      <c r="DJ102" s="113">
        <v>0</v>
      </c>
      <c r="DM102" s="116">
        <f t="shared" si="66"/>
        <v>1</v>
      </c>
      <c r="DN102" s="113">
        <v>5</v>
      </c>
      <c r="DO102" s="113">
        <v>0</v>
      </c>
      <c r="DP102" s="113">
        <v>0</v>
      </c>
      <c r="DQ102" s="113">
        <v>0</v>
      </c>
      <c r="DR102" s="113">
        <v>0</v>
      </c>
    </row>
    <row r="103" spans="4:122">
      <c r="D103" s="113" t="s">
        <v>146</v>
      </c>
      <c r="E103" s="115">
        <f t="shared" si="67"/>
        <v>102</v>
      </c>
      <c r="F103" s="116">
        <f t="shared" si="35"/>
        <v>0</v>
      </c>
      <c r="G103" s="116" t="str">
        <f t="shared" si="36"/>
        <v/>
      </c>
      <c r="H103" s="116" t="str">
        <f t="shared" si="36"/>
        <v/>
      </c>
      <c r="I103" s="116" t="str">
        <f t="shared" si="36"/>
        <v/>
      </c>
      <c r="J103" s="116" t="str">
        <f t="shared" si="36"/>
        <v/>
      </c>
      <c r="K103" s="116" t="str">
        <f t="shared" si="36"/>
        <v/>
      </c>
      <c r="L103" s="116" t="str">
        <f t="shared" si="36"/>
        <v/>
      </c>
      <c r="M103" s="116" t="str">
        <f t="shared" si="36"/>
        <v/>
      </c>
      <c r="N103" s="116">
        <f t="shared" si="37"/>
        <v>0</v>
      </c>
      <c r="O103" s="116" t="str">
        <f t="shared" si="38"/>
        <v/>
      </c>
      <c r="P103" s="116" t="str">
        <f t="shared" si="39"/>
        <v/>
      </c>
      <c r="Q103" s="116" t="str">
        <f t="shared" si="40"/>
        <v/>
      </c>
      <c r="R103" s="116" t="str">
        <f t="shared" si="41"/>
        <v/>
      </c>
      <c r="S103" s="116" t="str">
        <f t="shared" si="42"/>
        <v/>
      </c>
      <c r="T103" s="116" t="str">
        <f t="shared" si="43"/>
        <v/>
      </c>
      <c r="U103" s="116">
        <f t="shared" si="44"/>
        <v>0</v>
      </c>
      <c r="V103" s="113">
        <f t="shared" si="45"/>
        <v>0</v>
      </c>
      <c r="Y103" s="116">
        <f t="shared" si="68"/>
        <v>0.31287872601680083</v>
      </c>
      <c r="Z103" s="122">
        <f t="shared" si="69"/>
        <v>62.575745203360164</v>
      </c>
      <c r="AA103" s="113">
        <f t="shared" si="46"/>
        <v>3.5999999999999996</v>
      </c>
      <c r="AB103" s="113">
        <f>AA103*飽差!I103</f>
        <v>1.4242547966398391</v>
      </c>
      <c r="AG103" s="116">
        <f t="shared" si="47"/>
        <v>0</v>
      </c>
      <c r="AH103" s="116">
        <f t="shared" si="48"/>
        <v>0.1</v>
      </c>
      <c r="AI103" s="116">
        <f t="shared" si="49"/>
        <v>0.1</v>
      </c>
      <c r="AJ103" s="116">
        <f t="shared" si="50"/>
        <v>0.1</v>
      </c>
      <c r="AK103" s="116">
        <f t="shared" si="51"/>
        <v>0.1</v>
      </c>
      <c r="AL103" s="116">
        <f t="shared" si="52"/>
        <v>0.2</v>
      </c>
      <c r="AM103" s="116">
        <f t="shared" si="53"/>
        <v>0</v>
      </c>
      <c r="AN103" s="116">
        <f t="shared" si="54"/>
        <v>0</v>
      </c>
      <c r="AO103" s="116">
        <f t="shared" si="55"/>
        <v>0.1</v>
      </c>
      <c r="AP103" s="116">
        <f t="shared" si="56"/>
        <v>1.7</v>
      </c>
      <c r="AS103" s="116">
        <f t="shared" si="57"/>
        <v>0</v>
      </c>
      <c r="AT103" s="113">
        <v>0</v>
      </c>
      <c r="AU103" s="113">
        <v>0</v>
      </c>
      <c r="AV103" s="113">
        <v>0</v>
      </c>
      <c r="AW103" s="113">
        <v>0</v>
      </c>
      <c r="AX103" s="113">
        <v>0</v>
      </c>
      <c r="AY103" s="115"/>
      <c r="BA103" s="116">
        <f t="shared" si="58"/>
        <v>0.1</v>
      </c>
      <c r="BB103" s="113">
        <v>0.5</v>
      </c>
      <c r="BC103" s="113">
        <v>0</v>
      </c>
      <c r="BD103" s="113">
        <v>0</v>
      </c>
      <c r="BE103" s="113">
        <v>0</v>
      </c>
      <c r="BF103" s="113">
        <v>0</v>
      </c>
      <c r="BG103" s="115"/>
      <c r="BI103" s="116">
        <f t="shared" si="59"/>
        <v>0.1</v>
      </c>
      <c r="BJ103" s="113">
        <v>0.5</v>
      </c>
      <c r="BK103" s="113">
        <v>0</v>
      </c>
      <c r="BL103" s="113">
        <v>0</v>
      </c>
      <c r="BM103" s="113">
        <v>0</v>
      </c>
      <c r="BN103" s="113">
        <v>0</v>
      </c>
      <c r="BO103" s="115"/>
      <c r="BQ103" s="116">
        <f t="shared" si="60"/>
        <v>0.1</v>
      </c>
      <c r="BR103" s="113">
        <v>0</v>
      </c>
      <c r="BS103" s="113">
        <v>0</v>
      </c>
      <c r="BT103" s="113">
        <v>0.5</v>
      </c>
      <c r="BU103" s="113">
        <v>0</v>
      </c>
      <c r="BV103" s="113">
        <v>0</v>
      </c>
      <c r="BW103" s="115"/>
      <c r="BY103" s="116">
        <f t="shared" si="61"/>
        <v>0.1</v>
      </c>
      <c r="BZ103" s="113">
        <v>0</v>
      </c>
      <c r="CA103" s="113">
        <v>0</v>
      </c>
      <c r="CB103" s="113">
        <v>0.5</v>
      </c>
      <c r="CC103" s="113">
        <v>0</v>
      </c>
      <c r="CD103" s="113">
        <v>0</v>
      </c>
      <c r="CE103" s="115"/>
      <c r="CG103" s="116">
        <f t="shared" si="62"/>
        <v>0.2</v>
      </c>
      <c r="CH103" s="113">
        <v>0</v>
      </c>
      <c r="CI103" s="113">
        <v>0</v>
      </c>
      <c r="CJ103" s="113">
        <v>1</v>
      </c>
      <c r="CK103" s="113">
        <v>0</v>
      </c>
      <c r="CL103" s="113">
        <v>0</v>
      </c>
      <c r="CO103" s="116">
        <f t="shared" si="63"/>
        <v>0</v>
      </c>
      <c r="CP103" s="113">
        <v>0</v>
      </c>
      <c r="CQ103" s="113">
        <v>0</v>
      </c>
      <c r="CR103" s="113">
        <v>0</v>
      </c>
      <c r="CS103" s="113">
        <v>0</v>
      </c>
      <c r="CT103" s="113">
        <v>0</v>
      </c>
      <c r="CW103" s="116">
        <f t="shared" si="64"/>
        <v>0</v>
      </c>
      <c r="CX103" s="113">
        <v>0</v>
      </c>
      <c r="CY103" s="113">
        <v>0</v>
      </c>
      <c r="CZ103" s="113">
        <v>0</v>
      </c>
      <c r="DA103" s="113">
        <v>0</v>
      </c>
      <c r="DB103" s="113">
        <v>0</v>
      </c>
      <c r="DE103" s="116">
        <f t="shared" si="65"/>
        <v>0.1</v>
      </c>
      <c r="DF103" s="113">
        <v>0</v>
      </c>
      <c r="DG103" s="113">
        <v>0</v>
      </c>
      <c r="DH103" s="113">
        <v>0.5</v>
      </c>
      <c r="DI103" s="113">
        <v>0</v>
      </c>
      <c r="DJ103" s="113">
        <v>0</v>
      </c>
      <c r="DM103" s="116">
        <f t="shared" si="66"/>
        <v>1.7</v>
      </c>
      <c r="DN103" s="113">
        <v>0</v>
      </c>
      <c r="DO103" s="113">
        <v>0</v>
      </c>
      <c r="DP103" s="113">
        <v>8.5</v>
      </c>
      <c r="DQ103" s="113">
        <v>0</v>
      </c>
      <c r="DR103" s="113">
        <v>0</v>
      </c>
    </row>
    <row r="104" spans="4:122">
      <c r="D104" s="113" t="s">
        <v>146</v>
      </c>
      <c r="E104" s="115">
        <f t="shared" si="67"/>
        <v>103</v>
      </c>
      <c r="F104" s="116">
        <f t="shared" si="35"/>
        <v>16.8</v>
      </c>
      <c r="G104" s="116">
        <f t="shared" si="36"/>
        <v>16.8</v>
      </c>
      <c r="H104" s="116">
        <f t="shared" si="36"/>
        <v>16.8</v>
      </c>
      <c r="I104" s="116" t="str">
        <f t="shared" si="36"/>
        <v/>
      </c>
      <c r="J104" s="116" t="str">
        <f t="shared" si="36"/>
        <v/>
      </c>
      <c r="K104" s="116" t="str">
        <f t="shared" si="36"/>
        <v/>
      </c>
      <c r="L104" s="116" t="str">
        <f t="shared" si="36"/>
        <v/>
      </c>
      <c r="M104" s="116" t="str">
        <f t="shared" si="36"/>
        <v/>
      </c>
      <c r="N104" s="116" t="str">
        <f t="shared" si="37"/>
        <v/>
      </c>
      <c r="O104" s="116" t="str">
        <f t="shared" si="38"/>
        <v/>
      </c>
      <c r="P104" s="116">
        <f t="shared" si="39"/>
        <v>2</v>
      </c>
      <c r="Q104" s="116" t="str">
        <f t="shared" si="40"/>
        <v/>
      </c>
      <c r="R104" s="116" t="str">
        <f t="shared" si="41"/>
        <v/>
      </c>
      <c r="S104" s="116" t="str">
        <f t="shared" si="42"/>
        <v/>
      </c>
      <c r="T104" s="116" t="str">
        <f t="shared" si="43"/>
        <v/>
      </c>
      <c r="U104" s="116">
        <f t="shared" si="44"/>
        <v>2</v>
      </c>
      <c r="V104" s="113">
        <f t="shared" si="45"/>
        <v>5.4417266639303186e-002</v>
      </c>
      <c r="Y104" s="116">
        <f t="shared" si="68"/>
        <v>0.39023236166256026</v>
      </c>
      <c r="Z104" s="122">
        <f t="shared" si="69"/>
        <v>78.046472332512053</v>
      </c>
      <c r="AA104" s="113">
        <f t="shared" si="46"/>
        <v>3.5999999999999996</v>
      </c>
      <c r="AB104" s="113">
        <f>AA104*飽差!I104</f>
        <v>1.3292728708481139</v>
      </c>
      <c r="AG104" s="116">
        <f t="shared" si="47"/>
        <v>4.8</v>
      </c>
      <c r="AH104" s="116">
        <f t="shared" si="48"/>
        <v>7.1</v>
      </c>
      <c r="AI104" s="116">
        <f t="shared" si="49"/>
        <v>9.5</v>
      </c>
      <c r="AJ104" s="116">
        <f t="shared" si="50"/>
        <v>11.8</v>
      </c>
      <c r="AK104" s="116">
        <f t="shared" si="51"/>
        <v>15.1</v>
      </c>
      <c r="AL104" s="116">
        <f t="shared" si="52"/>
        <v>11.7</v>
      </c>
      <c r="AM104" s="116">
        <f t="shared" si="53"/>
        <v>16.8</v>
      </c>
      <c r="AN104" s="116">
        <f t="shared" si="54"/>
        <v>14.7</v>
      </c>
      <c r="AO104" s="116">
        <f t="shared" si="55"/>
        <v>14.6</v>
      </c>
      <c r="AP104" s="116">
        <f t="shared" si="56"/>
        <v>10.8</v>
      </c>
      <c r="AS104" s="116">
        <f t="shared" si="57"/>
        <v>4.8</v>
      </c>
      <c r="AT104" s="113">
        <v>14</v>
      </c>
      <c r="AU104" s="113">
        <v>1</v>
      </c>
      <c r="AV104" s="113">
        <v>0</v>
      </c>
      <c r="AW104" s="113">
        <v>0</v>
      </c>
      <c r="AX104" s="113">
        <v>9</v>
      </c>
      <c r="AY104" s="115"/>
      <c r="BA104" s="116">
        <f t="shared" si="58"/>
        <v>7.1</v>
      </c>
      <c r="BB104" s="113">
        <v>22.5</v>
      </c>
      <c r="BC104" s="113">
        <v>0</v>
      </c>
      <c r="BD104" s="113">
        <v>0</v>
      </c>
      <c r="BE104" s="113">
        <v>0</v>
      </c>
      <c r="BF104" s="113">
        <v>13</v>
      </c>
      <c r="BG104" s="115"/>
      <c r="BI104" s="116">
        <f t="shared" si="59"/>
        <v>9.5</v>
      </c>
      <c r="BJ104" s="113">
        <v>33</v>
      </c>
      <c r="BK104" s="113">
        <v>0</v>
      </c>
      <c r="BL104" s="113">
        <v>0</v>
      </c>
      <c r="BM104" s="113">
        <v>0</v>
      </c>
      <c r="BN104" s="113">
        <v>14.5</v>
      </c>
      <c r="BO104" s="115"/>
      <c r="BQ104" s="116">
        <f t="shared" si="60"/>
        <v>11.8</v>
      </c>
      <c r="BR104" s="113">
        <v>42</v>
      </c>
      <c r="BS104" s="113">
        <v>0</v>
      </c>
      <c r="BT104" s="113">
        <v>0</v>
      </c>
      <c r="BU104" s="113">
        <v>0</v>
      </c>
      <c r="BV104" s="113">
        <v>17</v>
      </c>
      <c r="BW104" s="115"/>
      <c r="BY104" s="116">
        <f t="shared" si="61"/>
        <v>15.1</v>
      </c>
      <c r="BZ104" s="113">
        <v>51.5</v>
      </c>
      <c r="CA104" s="113">
        <v>0</v>
      </c>
      <c r="CB104" s="113">
        <v>0</v>
      </c>
      <c r="CC104" s="113">
        <v>0</v>
      </c>
      <c r="CD104" s="113">
        <v>24</v>
      </c>
      <c r="CE104" s="115"/>
      <c r="CG104" s="116">
        <f t="shared" si="62"/>
        <v>11.7</v>
      </c>
      <c r="CH104" s="113">
        <v>33</v>
      </c>
      <c r="CI104" s="113">
        <v>0</v>
      </c>
      <c r="CJ104" s="113">
        <v>0</v>
      </c>
      <c r="CK104" s="113">
        <v>0</v>
      </c>
      <c r="CL104" s="113">
        <v>25.5</v>
      </c>
      <c r="CO104" s="116">
        <f t="shared" si="63"/>
        <v>16.8</v>
      </c>
      <c r="CP104" s="113">
        <v>69.5</v>
      </c>
      <c r="CQ104" s="113">
        <v>0</v>
      </c>
      <c r="CR104" s="113">
        <v>0</v>
      </c>
      <c r="CS104" s="113">
        <v>0</v>
      </c>
      <c r="CT104" s="113">
        <v>14.5</v>
      </c>
      <c r="CW104" s="116">
        <f t="shared" si="64"/>
        <v>14.7</v>
      </c>
      <c r="CX104" s="113">
        <v>55</v>
      </c>
      <c r="CY104" s="113">
        <v>0</v>
      </c>
      <c r="CZ104" s="113">
        <v>0</v>
      </c>
      <c r="DA104" s="113">
        <v>0</v>
      </c>
      <c r="DB104" s="113">
        <v>18.5</v>
      </c>
      <c r="DE104" s="116">
        <f t="shared" si="65"/>
        <v>14.6</v>
      </c>
      <c r="DF104" s="113">
        <v>54</v>
      </c>
      <c r="DG104" s="113">
        <v>0</v>
      </c>
      <c r="DH104" s="113">
        <v>0.5</v>
      </c>
      <c r="DI104" s="113">
        <v>0</v>
      </c>
      <c r="DJ104" s="113">
        <v>18.5</v>
      </c>
      <c r="DM104" s="116">
        <f t="shared" si="66"/>
        <v>10.8</v>
      </c>
      <c r="DN104" s="113">
        <v>30.5</v>
      </c>
      <c r="DO104" s="113">
        <v>0</v>
      </c>
      <c r="DP104" s="113">
        <v>0</v>
      </c>
      <c r="DQ104" s="113">
        <v>0</v>
      </c>
      <c r="DR104" s="113">
        <v>23.5</v>
      </c>
    </row>
    <row r="105" spans="4:122">
      <c r="D105" s="113" t="s">
        <v>146</v>
      </c>
      <c r="E105" s="115">
        <f t="shared" si="67"/>
        <v>104</v>
      </c>
      <c r="F105" s="116">
        <f t="shared" si="35"/>
        <v>7.1</v>
      </c>
      <c r="G105" s="116">
        <f t="shared" si="36"/>
        <v>7.1</v>
      </c>
      <c r="H105" s="116" t="str">
        <f t="shared" si="36"/>
        <v/>
      </c>
      <c r="I105" s="116" t="str">
        <f t="shared" si="36"/>
        <v/>
      </c>
      <c r="J105" s="116" t="str">
        <f t="shared" si="36"/>
        <v/>
      </c>
      <c r="K105" s="116" t="str">
        <f t="shared" si="36"/>
        <v/>
      </c>
      <c r="L105" s="116" t="str">
        <f t="shared" si="36"/>
        <v/>
      </c>
      <c r="M105" s="116" t="str">
        <f t="shared" si="36"/>
        <v/>
      </c>
      <c r="N105" s="116" t="str">
        <f t="shared" si="37"/>
        <v/>
      </c>
      <c r="O105" s="116">
        <f t="shared" si="38"/>
        <v>1</v>
      </c>
      <c r="P105" s="116" t="str">
        <f t="shared" si="39"/>
        <v/>
      </c>
      <c r="Q105" s="116" t="str">
        <f t="shared" si="40"/>
        <v/>
      </c>
      <c r="R105" s="116" t="str">
        <f t="shared" si="41"/>
        <v/>
      </c>
      <c r="S105" s="116" t="str">
        <f t="shared" si="42"/>
        <v/>
      </c>
      <c r="T105" s="116" t="str">
        <f t="shared" si="43"/>
        <v/>
      </c>
      <c r="U105" s="116">
        <f t="shared" si="44"/>
        <v>1</v>
      </c>
      <c r="V105" s="113">
        <f t="shared" si="45"/>
        <v>0</v>
      </c>
      <c r="Y105" s="116">
        <f t="shared" si="68"/>
        <v>0.32</v>
      </c>
      <c r="Z105" s="122">
        <f t="shared" si="69"/>
        <v>64</v>
      </c>
      <c r="AA105" s="113">
        <f t="shared" si="46"/>
        <v>3.5999999999999996</v>
      </c>
      <c r="AB105" s="113">
        <f>AA105*飽差!I105</f>
        <v>2.0188380887109814</v>
      </c>
      <c r="AG105" s="116">
        <f t="shared" si="47"/>
        <v>3.3</v>
      </c>
      <c r="AH105" s="116">
        <f t="shared" si="48"/>
        <v>3.8</v>
      </c>
      <c r="AI105" s="116">
        <f t="shared" si="49"/>
        <v>4.4000000000000004</v>
      </c>
      <c r="AJ105" s="116">
        <f t="shared" si="50"/>
        <v>4.4000000000000004</v>
      </c>
      <c r="AK105" s="116">
        <f t="shared" si="51"/>
        <v>5.9</v>
      </c>
      <c r="AL105" s="116">
        <f t="shared" si="52"/>
        <v>4.4000000000000004</v>
      </c>
      <c r="AM105" s="116">
        <f t="shared" si="53"/>
        <v>7.1</v>
      </c>
      <c r="AN105" s="116">
        <f t="shared" si="54"/>
        <v>2.5</v>
      </c>
      <c r="AO105" s="116">
        <f t="shared" si="55"/>
        <v>3.5</v>
      </c>
      <c r="AP105" s="116">
        <f t="shared" si="56"/>
        <v>5</v>
      </c>
      <c r="AS105" s="116">
        <f t="shared" si="57"/>
        <v>3.3</v>
      </c>
      <c r="AT105" s="113">
        <v>6.5</v>
      </c>
      <c r="AU105" s="113">
        <v>0</v>
      </c>
      <c r="AV105" s="113">
        <v>0</v>
      </c>
      <c r="AW105" s="113">
        <v>0</v>
      </c>
      <c r="AX105" s="113">
        <v>10</v>
      </c>
      <c r="AY105" s="115"/>
      <c r="BA105" s="116">
        <f t="shared" si="58"/>
        <v>3.8</v>
      </c>
      <c r="BB105" s="113">
        <v>8</v>
      </c>
      <c r="BC105" s="113">
        <v>0</v>
      </c>
      <c r="BD105" s="113">
        <v>0</v>
      </c>
      <c r="BE105" s="113">
        <v>1</v>
      </c>
      <c r="BF105" s="113">
        <v>10</v>
      </c>
      <c r="BG105" s="115"/>
      <c r="BI105" s="116">
        <f t="shared" si="59"/>
        <v>4.4000000000000004</v>
      </c>
      <c r="BJ105" s="113">
        <v>9.5</v>
      </c>
      <c r="BK105" s="113">
        <v>0</v>
      </c>
      <c r="BL105" s="113">
        <v>0</v>
      </c>
      <c r="BM105" s="113">
        <v>2.5</v>
      </c>
      <c r="BN105" s="113">
        <v>10</v>
      </c>
      <c r="BO105" s="115"/>
      <c r="BQ105" s="116">
        <f t="shared" si="60"/>
        <v>4.4000000000000004</v>
      </c>
      <c r="BR105" s="113">
        <v>7.5</v>
      </c>
      <c r="BS105" s="113">
        <v>0</v>
      </c>
      <c r="BT105" s="113">
        <v>0</v>
      </c>
      <c r="BU105" s="113">
        <v>6</v>
      </c>
      <c r="BV105" s="113">
        <v>8.5</v>
      </c>
      <c r="BW105" s="115"/>
      <c r="BY105" s="116">
        <f t="shared" si="61"/>
        <v>5.9</v>
      </c>
      <c r="BZ105" s="113">
        <v>10</v>
      </c>
      <c r="CA105" s="113">
        <v>0</v>
      </c>
      <c r="CB105" s="113">
        <v>0</v>
      </c>
      <c r="CC105" s="113">
        <v>4.5</v>
      </c>
      <c r="CD105" s="113">
        <v>15</v>
      </c>
      <c r="CE105" s="115"/>
      <c r="CG105" s="116">
        <f t="shared" si="62"/>
        <v>4.4000000000000004</v>
      </c>
      <c r="CH105" s="113">
        <v>7.5</v>
      </c>
      <c r="CI105" s="113">
        <v>0</v>
      </c>
      <c r="CJ105" s="113">
        <v>0</v>
      </c>
      <c r="CK105" s="113">
        <v>3.5</v>
      </c>
      <c r="CL105" s="113">
        <v>11</v>
      </c>
      <c r="CO105" s="116">
        <f t="shared" si="63"/>
        <v>7.1</v>
      </c>
      <c r="CP105" s="113">
        <v>12.5</v>
      </c>
      <c r="CQ105" s="113">
        <v>0</v>
      </c>
      <c r="CR105" s="113">
        <v>0</v>
      </c>
      <c r="CS105" s="113">
        <v>8</v>
      </c>
      <c r="CT105" s="113">
        <v>15</v>
      </c>
      <c r="CW105" s="116">
        <f t="shared" si="64"/>
        <v>2.5</v>
      </c>
      <c r="CX105" s="113">
        <v>4</v>
      </c>
      <c r="CY105" s="113">
        <v>0</v>
      </c>
      <c r="CZ105" s="113">
        <v>0</v>
      </c>
      <c r="DA105" s="113">
        <v>1</v>
      </c>
      <c r="DB105" s="113">
        <v>7.5</v>
      </c>
      <c r="DE105" s="116">
        <f t="shared" si="65"/>
        <v>3.5</v>
      </c>
      <c r="DF105" s="113">
        <v>10.5</v>
      </c>
      <c r="DG105" s="113">
        <v>0</v>
      </c>
      <c r="DH105" s="113">
        <v>0</v>
      </c>
      <c r="DI105" s="113">
        <v>3</v>
      </c>
      <c r="DJ105" s="113">
        <v>4</v>
      </c>
      <c r="DM105" s="116">
        <f t="shared" si="66"/>
        <v>5</v>
      </c>
      <c r="DN105" s="113">
        <v>7</v>
      </c>
      <c r="DO105" s="113">
        <v>0</v>
      </c>
      <c r="DP105" s="113">
        <v>0</v>
      </c>
      <c r="DQ105" s="113">
        <v>7</v>
      </c>
      <c r="DR105" s="113">
        <v>11</v>
      </c>
    </row>
    <row r="106" spans="4:122">
      <c r="D106" s="113" t="s">
        <v>146</v>
      </c>
      <c r="E106" s="115">
        <f t="shared" si="67"/>
        <v>105</v>
      </c>
      <c r="F106" s="116">
        <f t="shared" si="35"/>
        <v>12.2</v>
      </c>
      <c r="G106" s="116">
        <f t="shared" si="36"/>
        <v>12.2</v>
      </c>
      <c r="H106" s="116">
        <f t="shared" si="36"/>
        <v>12.2</v>
      </c>
      <c r="I106" s="116" t="str">
        <f t="shared" si="36"/>
        <v/>
      </c>
      <c r="J106" s="116" t="str">
        <f t="shared" si="36"/>
        <v/>
      </c>
      <c r="K106" s="116" t="str">
        <f t="shared" si="36"/>
        <v/>
      </c>
      <c r="L106" s="116" t="str">
        <f t="shared" si="36"/>
        <v/>
      </c>
      <c r="M106" s="116" t="str">
        <f t="shared" si="36"/>
        <v/>
      </c>
      <c r="N106" s="116" t="str">
        <f t="shared" si="37"/>
        <v/>
      </c>
      <c r="O106" s="116" t="str">
        <f t="shared" si="38"/>
        <v/>
      </c>
      <c r="P106" s="116">
        <f t="shared" si="39"/>
        <v>2</v>
      </c>
      <c r="Q106" s="116" t="str">
        <f t="shared" si="40"/>
        <v/>
      </c>
      <c r="R106" s="116" t="str">
        <f t="shared" si="41"/>
        <v/>
      </c>
      <c r="S106" s="116" t="str">
        <f t="shared" si="42"/>
        <v/>
      </c>
      <c r="T106" s="116" t="str">
        <f t="shared" si="43"/>
        <v/>
      </c>
      <c r="U106" s="116">
        <f t="shared" si="44"/>
        <v>2</v>
      </c>
      <c r="V106" s="113">
        <f t="shared" si="45"/>
        <v>5.4417266639303186e-002</v>
      </c>
      <c r="Y106" s="116">
        <f t="shared" si="68"/>
        <v>0.37491499693750396</v>
      </c>
      <c r="Z106" s="122">
        <f t="shared" si="69"/>
        <v>74.982999387500797</v>
      </c>
      <c r="AA106" s="113">
        <f t="shared" si="46"/>
        <v>3.5999999999999996</v>
      </c>
      <c r="AB106" s="113">
        <f>AA106*飽差!I106</f>
        <v>1.2170006124992085</v>
      </c>
      <c r="AG106" s="116">
        <f t="shared" si="47"/>
        <v>19.899999999999999</v>
      </c>
      <c r="AH106" s="116">
        <f t="shared" si="48"/>
        <v>15.1</v>
      </c>
      <c r="AI106" s="116">
        <f t="shared" si="49"/>
        <v>15.5</v>
      </c>
      <c r="AJ106" s="116">
        <f t="shared" si="50"/>
        <v>16.600000000000001</v>
      </c>
      <c r="AK106" s="116">
        <f t="shared" si="51"/>
        <v>18.100000000000001</v>
      </c>
      <c r="AL106" s="116">
        <f t="shared" si="52"/>
        <v>16.100000000000001</v>
      </c>
      <c r="AM106" s="116">
        <f t="shared" si="53"/>
        <v>12.2</v>
      </c>
      <c r="AN106" s="116">
        <f t="shared" si="54"/>
        <v>16.5</v>
      </c>
      <c r="AO106" s="116">
        <f t="shared" si="55"/>
        <v>7.2</v>
      </c>
      <c r="AP106" s="116">
        <f t="shared" si="56"/>
        <v>9.1</v>
      </c>
      <c r="AS106" s="116">
        <f t="shared" si="57"/>
        <v>19.899999999999999</v>
      </c>
      <c r="AT106" s="113">
        <v>12.5</v>
      </c>
      <c r="AU106" s="113">
        <v>0</v>
      </c>
      <c r="AV106" s="113">
        <v>53</v>
      </c>
      <c r="AW106" s="113">
        <v>34</v>
      </c>
      <c r="AX106" s="113">
        <v>0</v>
      </c>
      <c r="AY106" s="115"/>
      <c r="BA106" s="116">
        <f t="shared" si="58"/>
        <v>15.1</v>
      </c>
      <c r="BB106" s="113">
        <v>5.5</v>
      </c>
      <c r="BC106" s="113">
        <v>0</v>
      </c>
      <c r="BD106" s="113">
        <v>55.5</v>
      </c>
      <c r="BE106" s="113">
        <v>14.5</v>
      </c>
      <c r="BF106" s="113">
        <v>0</v>
      </c>
      <c r="BG106" s="115"/>
      <c r="BI106" s="116">
        <f t="shared" si="59"/>
        <v>15.5</v>
      </c>
      <c r="BJ106" s="113">
        <v>5.5</v>
      </c>
      <c r="BK106" s="113">
        <v>0</v>
      </c>
      <c r="BL106" s="113">
        <v>59</v>
      </c>
      <c r="BM106" s="113">
        <v>13</v>
      </c>
      <c r="BN106" s="113">
        <v>0</v>
      </c>
      <c r="BO106" s="115"/>
      <c r="BQ106" s="116">
        <f t="shared" si="60"/>
        <v>16.600000000000001</v>
      </c>
      <c r="BR106" s="113">
        <v>4.5</v>
      </c>
      <c r="BS106" s="113">
        <v>0</v>
      </c>
      <c r="BT106" s="113">
        <v>65</v>
      </c>
      <c r="BU106" s="113">
        <v>13.5</v>
      </c>
      <c r="BV106" s="113">
        <v>0</v>
      </c>
      <c r="BW106" s="115"/>
      <c r="BY106" s="116">
        <f t="shared" si="61"/>
        <v>18.100000000000001</v>
      </c>
      <c r="BZ106" s="113">
        <v>8.5</v>
      </c>
      <c r="CA106" s="113">
        <v>0</v>
      </c>
      <c r="CB106" s="113">
        <v>71.5</v>
      </c>
      <c r="CC106" s="113">
        <v>10.5</v>
      </c>
      <c r="CD106" s="113">
        <v>0</v>
      </c>
      <c r="CE106" s="115"/>
      <c r="CG106" s="116">
        <f t="shared" si="62"/>
        <v>16.100000000000001</v>
      </c>
      <c r="CH106" s="113">
        <v>5.5</v>
      </c>
      <c r="CI106" s="113">
        <v>0</v>
      </c>
      <c r="CJ106" s="113">
        <v>66.5</v>
      </c>
      <c r="CK106" s="113">
        <v>8.5</v>
      </c>
      <c r="CL106" s="113">
        <v>0</v>
      </c>
      <c r="CO106" s="116">
        <f t="shared" si="63"/>
        <v>12.2</v>
      </c>
      <c r="CP106" s="113">
        <v>4</v>
      </c>
      <c r="CQ106" s="113">
        <v>0</v>
      </c>
      <c r="CR106" s="113">
        <v>46</v>
      </c>
      <c r="CS106" s="113">
        <v>11</v>
      </c>
      <c r="CT106" s="113">
        <v>0</v>
      </c>
      <c r="CW106" s="116">
        <f t="shared" si="64"/>
        <v>16.5</v>
      </c>
      <c r="CX106" s="113">
        <v>18.5</v>
      </c>
      <c r="CY106" s="113">
        <v>0</v>
      </c>
      <c r="CZ106" s="113">
        <v>53.5</v>
      </c>
      <c r="DA106" s="113">
        <v>10.5</v>
      </c>
      <c r="DB106" s="113">
        <v>0</v>
      </c>
      <c r="DE106" s="116">
        <f t="shared" si="65"/>
        <v>7.2</v>
      </c>
      <c r="DF106" s="113">
        <v>2.5</v>
      </c>
      <c r="DG106" s="113">
        <v>0</v>
      </c>
      <c r="DH106" s="113">
        <v>30</v>
      </c>
      <c r="DI106" s="113">
        <v>3.5</v>
      </c>
      <c r="DJ106" s="113">
        <v>0</v>
      </c>
      <c r="DM106" s="116">
        <f t="shared" si="66"/>
        <v>9.1</v>
      </c>
      <c r="DN106" s="113">
        <v>3</v>
      </c>
      <c r="DO106" s="113">
        <v>0</v>
      </c>
      <c r="DP106" s="113">
        <v>40.5</v>
      </c>
      <c r="DQ106" s="113">
        <v>2</v>
      </c>
      <c r="DR106" s="113">
        <v>0</v>
      </c>
    </row>
    <row r="107" spans="4:122">
      <c r="D107" s="113" t="s">
        <v>146</v>
      </c>
      <c r="E107" s="115">
        <f t="shared" si="67"/>
        <v>106</v>
      </c>
      <c r="F107" s="116">
        <f t="shared" si="35"/>
        <v>1</v>
      </c>
      <c r="G107" s="116">
        <f t="shared" si="36"/>
        <v>1</v>
      </c>
      <c r="H107" s="116" t="str">
        <f t="shared" si="36"/>
        <v/>
      </c>
      <c r="I107" s="116" t="str">
        <f t="shared" si="36"/>
        <v/>
      </c>
      <c r="J107" s="116" t="str">
        <f t="shared" si="36"/>
        <v/>
      </c>
      <c r="K107" s="116" t="str">
        <f t="shared" si="36"/>
        <v/>
      </c>
      <c r="L107" s="116" t="str">
        <f t="shared" si="36"/>
        <v/>
      </c>
      <c r="M107" s="116" t="str">
        <f t="shared" si="36"/>
        <v/>
      </c>
      <c r="N107" s="116" t="str">
        <f t="shared" si="37"/>
        <v/>
      </c>
      <c r="O107" s="116">
        <f t="shared" si="38"/>
        <v>1</v>
      </c>
      <c r="P107" s="116" t="str">
        <f t="shared" si="39"/>
        <v/>
      </c>
      <c r="Q107" s="116" t="str">
        <f t="shared" si="40"/>
        <v/>
      </c>
      <c r="R107" s="116" t="str">
        <f t="shared" si="41"/>
        <v/>
      </c>
      <c r="S107" s="116" t="str">
        <f t="shared" si="42"/>
        <v/>
      </c>
      <c r="T107" s="116" t="str">
        <f t="shared" si="43"/>
        <v/>
      </c>
      <c r="U107" s="116">
        <f t="shared" si="44"/>
        <v>1</v>
      </c>
      <c r="V107" s="113">
        <f t="shared" si="45"/>
        <v>0</v>
      </c>
      <c r="Y107" s="116">
        <f t="shared" si="68"/>
        <v>0.32</v>
      </c>
      <c r="Z107" s="122">
        <f t="shared" si="69"/>
        <v>64</v>
      </c>
      <c r="AA107" s="113">
        <f t="shared" si="46"/>
        <v>3.5999999999999996</v>
      </c>
      <c r="AB107" s="113">
        <f>AA107*飽差!I107</f>
        <v>2.405387343425629</v>
      </c>
      <c r="AG107" s="116">
        <f t="shared" si="47"/>
        <v>1.6</v>
      </c>
      <c r="AH107" s="116">
        <f t="shared" si="48"/>
        <v>1.4</v>
      </c>
      <c r="AI107" s="116">
        <f t="shared" si="49"/>
        <v>1.5</v>
      </c>
      <c r="AJ107" s="116">
        <f t="shared" si="50"/>
        <v>0.9</v>
      </c>
      <c r="AK107" s="116">
        <f t="shared" si="51"/>
        <v>2.8</v>
      </c>
      <c r="AL107" s="116">
        <f t="shared" si="52"/>
        <v>1.1000000000000001</v>
      </c>
      <c r="AM107" s="116">
        <f t="shared" si="53"/>
        <v>1</v>
      </c>
      <c r="AN107" s="116">
        <f t="shared" si="54"/>
        <v>0.5</v>
      </c>
      <c r="AO107" s="116">
        <f t="shared" si="55"/>
        <v>0.3</v>
      </c>
      <c r="AP107" s="116">
        <f t="shared" si="56"/>
        <v>0.4</v>
      </c>
      <c r="AS107" s="116">
        <f t="shared" si="57"/>
        <v>1.6</v>
      </c>
      <c r="AT107" s="113">
        <v>0</v>
      </c>
      <c r="AU107" s="113">
        <v>0</v>
      </c>
      <c r="AV107" s="113">
        <v>6.5</v>
      </c>
      <c r="AW107" s="113">
        <v>1.5</v>
      </c>
      <c r="AX107" s="113">
        <v>0</v>
      </c>
      <c r="AY107" s="115"/>
      <c r="BA107" s="116">
        <f t="shared" si="58"/>
        <v>1.4</v>
      </c>
      <c r="BB107" s="113">
        <v>0</v>
      </c>
      <c r="BC107" s="113">
        <v>0</v>
      </c>
      <c r="BD107" s="113">
        <v>5</v>
      </c>
      <c r="BE107" s="113">
        <v>1.5</v>
      </c>
      <c r="BF107" s="113">
        <v>0.5</v>
      </c>
      <c r="BG107" s="115"/>
      <c r="BI107" s="116">
        <f t="shared" si="59"/>
        <v>1.5</v>
      </c>
      <c r="BJ107" s="113">
        <v>0</v>
      </c>
      <c r="BK107" s="113">
        <v>0</v>
      </c>
      <c r="BL107" s="113">
        <v>4</v>
      </c>
      <c r="BM107" s="113">
        <v>3</v>
      </c>
      <c r="BN107" s="113">
        <v>0.5</v>
      </c>
      <c r="BO107" s="115"/>
      <c r="BQ107" s="116">
        <f t="shared" si="60"/>
        <v>0.9</v>
      </c>
      <c r="BR107" s="113">
        <v>0</v>
      </c>
      <c r="BS107" s="113">
        <v>0</v>
      </c>
      <c r="BT107" s="113">
        <v>3.5</v>
      </c>
      <c r="BU107" s="113">
        <v>0.5</v>
      </c>
      <c r="BV107" s="113">
        <v>0.5</v>
      </c>
      <c r="BW107" s="115"/>
      <c r="BY107" s="116">
        <f t="shared" si="61"/>
        <v>2.8</v>
      </c>
      <c r="BZ107" s="113">
        <v>0</v>
      </c>
      <c r="CA107" s="113">
        <v>0</v>
      </c>
      <c r="CB107" s="113">
        <v>1.5</v>
      </c>
      <c r="CC107" s="113">
        <v>8</v>
      </c>
      <c r="CD107" s="113">
        <v>4.5</v>
      </c>
      <c r="CE107" s="115"/>
      <c r="CG107" s="116">
        <f t="shared" si="62"/>
        <v>1.1000000000000001</v>
      </c>
      <c r="CH107" s="113">
        <v>0</v>
      </c>
      <c r="CI107" s="113">
        <v>0</v>
      </c>
      <c r="CJ107" s="113">
        <v>1</v>
      </c>
      <c r="CK107" s="113">
        <v>1</v>
      </c>
      <c r="CL107" s="113">
        <v>3.5</v>
      </c>
      <c r="CO107" s="116">
        <f t="shared" si="63"/>
        <v>1</v>
      </c>
      <c r="CP107" s="113">
        <v>0</v>
      </c>
      <c r="CQ107" s="113">
        <v>0</v>
      </c>
      <c r="CR107" s="113">
        <v>3</v>
      </c>
      <c r="CS107" s="113">
        <v>1</v>
      </c>
      <c r="CT107" s="113">
        <v>1</v>
      </c>
      <c r="CW107" s="116">
        <f t="shared" si="64"/>
        <v>0.5</v>
      </c>
      <c r="CX107" s="113">
        <v>0</v>
      </c>
      <c r="CY107" s="113">
        <v>0</v>
      </c>
      <c r="CZ107" s="113">
        <v>2</v>
      </c>
      <c r="DA107" s="113">
        <v>0.5</v>
      </c>
      <c r="DB107" s="113">
        <v>0</v>
      </c>
      <c r="DE107" s="116">
        <f t="shared" si="65"/>
        <v>0.3</v>
      </c>
      <c r="DF107" s="113">
        <v>0</v>
      </c>
      <c r="DG107" s="113">
        <v>0</v>
      </c>
      <c r="DH107" s="113">
        <v>1</v>
      </c>
      <c r="DI107" s="113">
        <v>0</v>
      </c>
      <c r="DJ107" s="113">
        <v>0.5</v>
      </c>
      <c r="DM107" s="116">
        <f t="shared" si="66"/>
        <v>0.4</v>
      </c>
      <c r="DN107" s="113">
        <v>0</v>
      </c>
      <c r="DO107" s="113">
        <v>0</v>
      </c>
      <c r="DP107" s="113">
        <v>1</v>
      </c>
      <c r="DQ107" s="113">
        <v>0</v>
      </c>
      <c r="DR107" s="113">
        <v>1</v>
      </c>
    </row>
    <row r="108" spans="4:122">
      <c r="D108" s="113" t="s">
        <v>146</v>
      </c>
      <c r="E108" s="115">
        <f t="shared" si="67"/>
        <v>107</v>
      </c>
      <c r="F108" s="116">
        <f t="shared" si="35"/>
        <v>25.1</v>
      </c>
      <c r="G108" s="116">
        <f t="shared" si="36"/>
        <v>25.1</v>
      </c>
      <c r="H108" s="116">
        <f t="shared" si="36"/>
        <v>25.1</v>
      </c>
      <c r="I108" s="116">
        <f t="shared" si="36"/>
        <v>25.1</v>
      </c>
      <c r="J108" s="116" t="str">
        <f t="shared" si="36"/>
        <v/>
      </c>
      <c r="K108" s="116" t="str">
        <f t="shared" si="36"/>
        <v/>
      </c>
      <c r="L108" s="116" t="str">
        <f t="shared" si="36"/>
        <v/>
      </c>
      <c r="M108" s="116" t="str">
        <f t="shared" si="36"/>
        <v/>
      </c>
      <c r="N108" s="116" t="str">
        <f t="shared" si="37"/>
        <v/>
      </c>
      <c r="O108" s="116" t="str">
        <f t="shared" si="38"/>
        <v/>
      </c>
      <c r="P108" s="116" t="str">
        <f t="shared" si="39"/>
        <v/>
      </c>
      <c r="Q108" s="116">
        <f t="shared" si="40"/>
        <v>3</v>
      </c>
      <c r="R108" s="116" t="str">
        <f t="shared" si="41"/>
        <v/>
      </c>
      <c r="S108" s="116" t="str">
        <f t="shared" si="42"/>
        <v/>
      </c>
      <c r="T108" s="116" t="str">
        <f t="shared" si="43"/>
        <v/>
      </c>
      <c r="U108" s="116">
        <f t="shared" si="44"/>
        <v>3</v>
      </c>
      <c r="V108" s="113">
        <f t="shared" si="45"/>
        <v>7.1044764779090275e-002</v>
      </c>
      <c r="Y108" s="116">
        <f t="shared" si="68"/>
        <v>0.43225674531227126</v>
      </c>
      <c r="Z108" s="122">
        <f t="shared" si="69"/>
        <v>86.451349062454256</v>
      </c>
      <c r="AA108" s="113">
        <f t="shared" si="46"/>
        <v>3.5999999999999996</v>
      </c>
      <c r="AB108" s="113">
        <f>AA108*飽差!I108</f>
        <v>2.6486509375457445</v>
      </c>
      <c r="AG108" s="116">
        <f t="shared" si="47"/>
        <v>7.4</v>
      </c>
      <c r="AH108" s="116">
        <f t="shared" si="48"/>
        <v>9.6</v>
      </c>
      <c r="AI108" s="116">
        <f t="shared" si="49"/>
        <v>10.8</v>
      </c>
      <c r="AJ108" s="116">
        <f t="shared" si="50"/>
        <v>15.4</v>
      </c>
      <c r="AK108" s="116">
        <f t="shared" si="51"/>
        <v>18.7</v>
      </c>
      <c r="AL108" s="116">
        <f t="shared" si="52"/>
        <v>17.3</v>
      </c>
      <c r="AM108" s="116">
        <f t="shared" si="53"/>
        <v>25.1</v>
      </c>
      <c r="AN108" s="116">
        <f t="shared" si="54"/>
        <v>11.3</v>
      </c>
      <c r="AO108" s="116">
        <f t="shared" si="55"/>
        <v>14.6</v>
      </c>
      <c r="AP108" s="116">
        <f t="shared" si="56"/>
        <v>18.2</v>
      </c>
      <c r="AS108" s="116">
        <f t="shared" si="57"/>
        <v>7.4</v>
      </c>
      <c r="AT108" s="113">
        <v>0</v>
      </c>
      <c r="AU108" s="113">
        <v>0</v>
      </c>
      <c r="AV108" s="113">
        <v>0</v>
      </c>
      <c r="AW108" s="113">
        <v>1.5</v>
      </c>
      <c r="AX108" s="113">
        <v>35.5</v>
      </c>
      <c r="AY108" s="115"/>
      <c r="BA108" s="116">
        <f t="shared" si="58"/>
        <v>9.6</v>
      </c>
      <c r="BB108" s="113">
        <v>0</v>
      </c>
      <c r="BC108" s="113">
        <v>0</v>
      </c>
      <c r="BD108" s="113">
        <v>0</v>
      </c>
      <c r="BE108" s="113">
        <v>4.5</v>
      </c>
      <c r="BF108" s="113">
        <v>43.5</v>
      </c>
      <c r="BG108" s="115"/>
      <c r="BI108" s="116">
        <f t="shared" si="59"/>
        <v>10.8</v>
      </c>
      <c r="BJ108" s="113">
        <v>0</v>
      </c>
      <c r="BK108" s="113">
        <v>0</v>
      </c>
      <c r="BL108" s="113">
        <v>0</v>
      </c>
      <c r="BM108" s="113">
        <v>4.5</v>
      </c>
      <c r="BN108" s="113">
        <v>49.5</v>
      </c>
      <c r="BO108" s="115"/>
      <c r="BQ108" s="116">
        <f t="shared" si="60"/>
        <v>15.4</v>
      </c>
      <c r="BR108" s="113">
        <v>0</v>
      </c>
      <c r="BS108" s="113">
        <v>0</v>
      </c>
      <c r="BT108" s="113">
        <v>0</v>
      </c>
      <c r="BU108" s="113">
        <v>5.5</v>
      </c>
      <c r="BV108" s="113">
        <v>71.5</v>
      </c>
      <c r="BW108" s="115"/>
      <c r="BY108" s="116">
        <f t="shared" si="61"/>
        <v>18.7</v>
      </c>
      <c r="BZ108" s="113">
        <v>0</v>
      </c>
      <c r="CA108" s="113">
        <v>3.5</v>
      </c>
      <c r="CB108" s="113">
        <v>0</v>
      </c>
      <c r="CC108" s="113">
        <v>16.5</v>
      </c>
      <c r="CD108" s="113">
        <v>73.5</v>
      </c>
      <c r="CE108" s="115"/>
      <c r="CG108" s="116">
        <f t="shared" si="62"/>
        <v>17.3</v>
      </c>
      <c r="CH108" s="113">
        <v>0</v>
      </c>
      <c r="CI108" s="113">
        <v>3.5</v>
      </c>
      <c r="CJ108" s="113">
        <v>0</v>
      </c>
      <c r="CK108" s="113">
        <v>13.5</v>
      </c>
      <c r="CL108" s="113">
        <v>69.5</v>
      </c>
      <c r="CO108" s="116">
        <f t="shared" si="63"/>
        <v>25.1</v>
      </c>
      <c r="CP108" s="113">
        <v>0</v>
      </c>
      <c r="CQ108" s="113">
        <v>0</v>
      </c>
      <c r="CR108" s="113">
        <v>0</v>
      </c>
      <c r="CS108" s="113">
        <v>8.5</v>
      </c>
      <c r="CT108" s="113">
        <v>117</v>
      </c>
      <c r="CW108" s="116">
        <f t="shared" si="64"/>
        <v>11.3</v>
      </c>
      <c r="CX108" s="113">
        <v>0</v>
      </c>
      <c r="CY108" s="113">
        <v>0</v>
      </c>
      <c r="CZ108" s="113">
        <v>0.5</v>
      </c>
      <c r="DA108" s="113">
        <v>2.5</v>
      </c>
      <c r="DB108" s="113">
        <v>53.5</v>
      </c>
      <c r="DE108" s="116">
        <f t="shared" si="65"/>
        <v>14.6</v>
      </c>
      <c r="DF108" s="113">
        <v>0</v>
      </c>
      <c r="DG108" s="113">
        <v>0</v>
      </c>
      <c r="DH108" s="113">
        <v>0</v>
      </c>
      <c r="DI108" s="113">
        <v>7.5</v>
      </c>
      <c r="DJ108" s="113">
        <v>65.5</v>
      </c>
      <c r="DM108" s="116">
        <f t="shared" si="66"/>
        <v>18.2</v>
      </c>
      <c r="DN108" s="113">
        <v>0</v>
      </c>
      <c r="DO108" s="113">
        <v>3.5</v>
      </c>
      <c r="DP108" s="113">
        <v>0</v>
      </c>
      <c r="DQ108" s="113">
        <v>12</v>
      </c>
      <c r="DR108" s="113">
        <v>75.5</v>
      </c>
    </row>
    <row r="109" spans="4:122">
      <c r="D109" s="113" t="s">
        <v>146</v>
      </c>
      <c r="E109" s="115">
        <f t="shared" si="67"/>
        <v>108</v>
      </c>
      <c r="F109" s="116">
        <f t="shared" si="35"/>
        <v>6.8</v>
      </c>
      <c r="G109" s="116">
        <f t="shared" si="36"/>
        <v>6.8</v>
      </c>
      <c r="H109" s="116" t="str">
        <f t="shared" si="36"/>
        <v/>
      </c>
      <c r="I109" s="116" t="str">
        <f t="shared" si="36"/>
        <v/>
      </c>
      <c r="J109" s="116" t="str">
        <f t="shared" si="36"/>
        <v/>
      </c>
      <c r="K109" s="116" t="str">
        <f t="shared" si="36"/>
        <v/>
      </c>
      <c r="L109" s="116" t="str">
        <f t="shared" si="36"/>
        <v/>
      </c>
      <c r="M109" s="116" t="str">
        <f t="shared" si="36"/>
        <v/>
      </c>
      <c r="N109" s="116" t="str">
        <f t="shared" si="37"/>
        <v/>
      </c>
      <c r="O109" s="116">
        <f t="shared" si="38"/>
        <v>1</v>
      </c>
      <c r="P109" s="116" t="str">
        <f t="shared" si="39"/>
        <v/>
      </c>
      <c r="Q109" s="116" t="str">
        <f t="shared" si="40"/>
        <v/>
      </c>
      <c r="R109" s="116" t="str">
        <f t="shared" si="41"/>
        <v/>
      </c>
      <c r="S109" s="116" t="str">
        <f t="shared" si="42"/>
        <v/>
      </c>
      <c r="T109" s="116" t="str">
        <f t="shared" si="43"/>
        <v/>
      </c>
      <c r="U109" s="116">
        <f t="shared" si="44"/>
        <v>1</v>
      </c>
      <c r="V109" s="113">
        <f t="shared" si="45"/>
        <v>0</v>
      </c>
      <c r="Y109" s="116">
        <f t="shared" si="68"/>
        <v>0.32</v>
      </c>
      <c r="Z109" s="122">
        <f t="shared" si="69"/>
        <v>64</v>
      </c>
      <c r="AA109" s="113">
        <f t="shared" si="46"/>
        <v>3.5999999999999996</v>
      </c>
      <c r="AB109" s="113">
        <f>AA109*飽差!I109</f>
        <v>1.6990348099745642</v>
      </c>
      <c r="AG109" s="116">
        <f t="shared" si="47"/>
        <v>5.8</v>
      </c>
      <c r="AH109" s="116">
        <f t="shared" si="48"/>
        <v>5.0999999999999996</v>
      </c>
      <c r="AI109" s="116">
        <f t="shared" si="49"/>
        <v>4.9000000000000004</v>
      </c>
      <c r="AJ109" s="116">
        <f t="shared" si="50"/>
        <v>6.4</v>
      </c>
      <c r="AK109" s="116">
        <f t="shared" si="51"/>
        <v>8.6</v>
      </c>
      <c r="AL109" s="116">
        <f t="shared" si="52"/>
        <v>7.4</v>
      </c>
      <c r="AM109" s="116">
        <f t="shared" si="53"/>
        <v>6.8</v>
      </c>
      <c r="AN109" s="116">
        <f t="shared" si="54"/>
        <v>4.4000000000000004</v>
      </c>
      <c r="AO109" s="116">
        <f t="shared" si="55"/>
        <v>9.4</v>
      </c>
      <c r="AP109" s="116">
        <f t="shared" si="56"/>
        <v>10.7</v>
      </c>
      <c r="AS109" s="116">
        <f t="shared" si="57"/>
        <v>5.8</v>
      </c>
      <c r="AT109" s="113">
        <v>0</v>
      </c>
      <c r="AU109" s="113">
        <v>9</v>
      </c>
      <c r="AV109" s="113">
        <v>0</v>
      </c>
      <c r="AW109" s="113">
        <v>19.5</v>
      </c>
      <c r="AX109" s="113">
        <v>0.5</v>
      </c>
      <c r="AY109" s="115"/>
      <c r="BA109" s="116">
        <f t="shared" si="58"/>
        <v>5.0999999999999996</v>
      </c>
      <c r="BB109" s="113">
        <v>0</v>
      </c>
      <c r="BC109" s="113">
        <v>4.5</v>
      </c>
      <c r="BD109" s="113">
        <v>0</v>
      </c>
      <c r="BE109" s="113">
        <v>21</v>
      </c>
      <c r="BF109" s="113">
        <v>0</v>
      </c>
      <c r="BG109" s="115"/>
      <c r="BI109" s="116">
        <f t="shared" si="59"/>
        <v>4.9000000000000004</v>
      </c>
      <c r="BJ109" s="113">
        <v>0</v>
      </c>
      <c r="BK109" s="113">
        <v>11</v>
      </c>
      <c r="BL109" s="113">
        <v>0</v>
      </c>
      <c r="BM109" s="113">
        <v>13.5</v>
      </c>
      <c r="BN109" s="113">
        <v>0</v>
      </c>
      <c r="BO109" s="115"/>
      <c r="BQ109" s="116">
        <f t="shared" si="60"/>
        <v>6.4</v>
      </c>
      <c r="BR109" s="113">
        <v>0</v>
      </c>
      <c r="BS109" s="113">
        <v>16</v>
      </c>
      <c r="BT109" s="113">
        <v>0</v>
      </c>
      <c r="BU109" s="113">
        <v>16</v>
      </c>
      <c r="BV109" s="113">
        <v>0</v>
      </c>
      <c r="BW109" s="115"/>
      <c r="BY109" s="116">
        <f t="shared" si="61"/>
        <v>8.6</v>
      </c>
      <c r="BZ109" s="113">
        <v>0</v>
      </c>
      <c r="CA109" s="113">
        <v>7.5</v>
      </c>
      <c r="CB109" s="113">
        <v>3.5</v>
      </c>
      <c r="CC109" s="113">
        <v>32</v>
      </c>
      <c r="CD109" s="113">
        <v>0</v>
      </c>
      <c r="CE109" s="115"/>
      <c r="CG109" s="116">
        <f t="shared" si="62"/>
        <v>7.4</v>
      </c>
      <c r="CH109" s="113">
        <v>0</v>
      </c>
      <c r="CI109" s="113">
        <v>13</v>
      </c>
      <c r="CJ109" s="113">
        <v>1</v>
      </c>
      <c r="CK109" s="113">
        <v>23</v>
      </c>
      <c r="CL109" s="113">
        <v>0</v>
      </c>
      <c r="CO109" s="116">
        <f t="shared" si="63"/>
        <v>6.8</v>
      </c>
      <c r="CP109" s="113">
        <v>0</v>
      </c>
      <c r="CQ109" s="113">
        <v>22.5</v>
      </c>
      <c r="CR109" s="113">
        <v>1.5</v>
      </c>
      <c r="CS109" s="113">
        <v>10</v>
      </c>
      <c r="CT109" s="113">
        <v>0</v>
      </c>
      <c r="CW109" s="116">
        <f t="shared" si="64"/>
        <v>4.4000000000000004</v>
      </c>
      <c r="CX109" s="113">
        <v>0</v>
      </c>
      <c r="CY109" s="113">
        <v>17.5</v>
      </c>
      <c r="CZ109" s="113">
        <v>0</v>
      </c>
      <c r="DA109" s="113">
        <v>4.5</v>
      </c>
      <c r="DB109" s="113">
        <v>0</v>
      </c>
      <c r="DE109" s="116">
        <f t="shared" si="65"/>
        <v>9.4</v>
      </c>
      <c r="DF109" s="113">
        <v>0</v>
      </c>
      <c r="DG109" s="113">
        <v>35</v>
      </c>
      <c r="DH109" s="113">
        <v>0.5</v>
      </c>
      <c r="DI109" s="113">
        <v>11.5</v>
      </c>
      <c r="DJ109" s="113">
        <v>0</v>
      </c>
      <c r="DM109" s="116">
        <f t="shared" si="66"/>
        <v>10.7</v>
      </c>
      <c r="DN109" s="113">
        <v>0</v>
      </c>
      <c r="DO109" s="113">
        <v>35.5</v>
      </c>
      <c r="DP109" s="113">
        <v>1</v>
      </c>
      <c r="DQ109" s="113">
        <v>17</v>
      </c>
      <c r="DR109" s="113">
        <v>0</v>
      </c>
    </row>
    <row r="110" spans="4:122">
      <c r="D110" s="113" t="s">
        <v>146</v>
      </c>
      <c r="E110" s="115">
        <f t="shared" si="67"/>
        <v>109</v>
      </c>
      <c r="F110" s="116">
        <f t="shared" si="35"/>
        <v>1</v>
      </c>
      <c r="G110" s="116">
        <f t="shared" si="36"/>
        <v>1</v>
      </c>
      <c r="H110" s="116" t="str">
        <f t="shared" si="36"/>
        <v/>
      </c>
      <c r="I110" s="116" t="str">
        <f t="shared" si="36"/>
        <v/>
      </c>
      <c r="J110" s="116" t="str">
        <f t="shared" si="36"/>
        <v/>
      </c>
      <c r="K110" s="116" t="str">
        <f t="shared" si="36"/>
        <v/>
      </c>
      <c r="L110" s="116" t="str">
        <f t="shared" si="36"/>
        <v/>
      </c>
      <c r="M110" s="116" t="str">
        <f t="shared" si="36"/>
        <v/>
      </c>
      <c r="N110" s="116" t="str">
        <f t="shared" si="37"/>
        <v/>
      </c>
      <c r="O110" s="116">
        <f t="shared" si="38"/>
        <v>1</v>
      </c>
      <c r="P110" s="116" t="str">
        <f t="shared" si="39"/>
        <v/>
      </c>
      <c r="Q110" s="116" t="str">
        <f t="shared" si="40"/>
        <v/>
      </c>
      <c r="R110" s="116" t="str">
        <f t="shared" si="41"/>
        <v/>
      </c>
      <c r="S110" s="116" t="str">
        <f t="shared" si="42"/>
        <v/>
      </c>
      <c r="T110" s="116" t="str">
        <f t="shared" si="43"/>
        <v/>
      </c>
      <c r="U110" s="116">
        <f t="shared" si="44"/>
        <v>1</v>
      </c>
      <c r="V110" s="113">
        <f t="shared" si="45"/>
        <v>0</v>
      </c>
      <c r="Y110" s="116">
        <f t="shared" si="68"/>
        <v>0.31803811626608497</v>
      </c>
      <c r="Z110" s="122">
        <f t="shared" si="69"/>
        <v>63.607623253216993</v>
      </c>
      <c r="AA110" s="113">
        <f t="shared" si="46"/>
        <v>3.5999999999999996</v>
      </c>
      <c r="AB110" s="113">
        <f>AA110*飽差!I110</f>
        <v>1.3923767467830042</v>
      </c>
      <c r="AG110" s="116">
        <f t="shared" si="47"/>
        <v>0.3</v>
      </c>
      <c r="AH110" s="116">
        <f t="shared" si="48"/>
        <v>0.1</v>
      </c>
      <c r="AI110" s="116">
        <f t="shared" si="49"/>
        <v>0.5</v>
      </c>
      <c r="AJ110" s="116">
        <f t="shared" si="50"/>
        <v>0.1</v>
      </c>
      <c r="AK110" s="116">
        <f t="shared" si="51"/>
        <v>1.2</v>
      </c>
      <c r="AL110" s="116">
        <f t="shared" si="52"/>
        <v>1.4</v>
      </c>
      <c r="AM110" s="116">
        <f t="shared" si="53"/>
        <v>1</v>
      </c>
      <c r="AN110" s="116">
        <f t="shared" si="54"/>
        <v>0.6</v>
      </c>
      <c r="AO110" s="116">
        <f t="shared" si="55"/>
        <v>1.1000000000000001</v>
      </c>
      <c r="AP110" s="116">
        <f t="shared" si="56"/>
        <v>3.4</v>
      </c>
      <c r="AS110" s="116">
        <f t="shared" si="57"/>
        <v>0.3</v>
      </c>
      <c r="AT110" s="113">
        <v>0</v>
      </c>
      <c r="AU110" s="113">
        <v>0.5</v>
      </c>
      <c r="AV110" s="113">
        <v>1</v>
      </c>
      <c r="AW110" s="113">
        <v>0</v>
      </c>
      <c r="AX110" s="113">
        <v>0</v>
      </c>
      <c r="AY110" s="115"/>
      <c r="BA110" s="116">
        <f t="shared" si="58"/>
        <v>0.1</v>
      </c>
      <c r="BB110" s="113">
        <v>0</v>
      </c>
      <c r="BC110" s="113">
        <v>0</v>
      </c>
      <c r="BD110" s="113">
        <v>0.5</v>
      </c>
      <c r="BE110" s="113">
        <v>0</v>
      </c>
      <c r="BF110" s="113">
        <v>0</v>
      </c>
      <c r="BG110" s="115"/>
      <c r="BI110" s="116">
        <f t="shared" si="59"/>
        <v>0.5</v>
      </c>
      <c r="BJ110" s="113">
        <v>0</v>
      </c>
      <c r="BK110" s="113">
        <v>0.5</v>
      </c>
      <c r="BL110" s="113">
        <v>2</v>
      </c>
      <c r="BM110" s="113">
        <v>0</v>
      </c>
      <c r="BN110" s="113">
        <v>0</v>
      </c>
      <c r="BO110" s="115"/>
      <c r="BQ110" s="116">
        <f t="shared" si="60"/>
        <v>0.1</v>
      </c>
      <c r="BR110" s="113">
        <v>0</v>
      </c>
      <c r="BS110" s="113">
        <v>0</v>
      </c>
      <c r="BT110" s="113">
        <v>0.5</v>
      </c>
      <c r="BU110" s="113">
        <v>0</v>
      </c>
      <c r="BV110" s="113">
        <v>0</v>
      </c>
      <c r="BW110" s="115"/>
      <c r="BY110" s="116">
        <f t="shared" si="61"/>
        <v>1.2</v>
      </c>
      <c r="BZ110" s="113">
        <v>0</v>
      </c>
      <c r="CA110" s="113">
        <v>1.5</v>
      </c>
      <c r="CB110" s="113">
        <v>4.5</v>
      </c>
      <c r="CC110" s="113">
        <v>0</v>
      </c>
      <c r="CD110" s="113">
        <v>0</v>
      </c>
      <c r="CE110" s="115"/>
      <c r="CG110" s="116">
        <f t="shared" si="62"/>
        <v>1.4</v>
      </c>
      <c r="CH110" s="113">
        <v>0</v>
      </c>
      <c r="CI110" s="113">
        <v>2</v>
      </c>
      <c r="CJ110" s="113">
        <v>5</v>
      </c>
      <c r="CK110" s="113">
        <v>0</v>
      </c>
      <c r="CL110" s="113">
        <v>0</v>
      </c>
      <c r="CO110" s="116">
        <f t="shared" si="63"/>
        <v>1</v>
      </c>
      <c r="CP110" s="113">
        <v>0</v>
      </c>
      <c r="CQ110" s="113">
        <v>2.5</v>
      </c>
      <c r="CR110" s="113">
        <v>2.5</v>
      </c>
      <c r="CS110" s="113">
        <v>0</v>
      </c>
      <c r="CT110" s="113">
        <v>0</v>
      </c>
      <c r="CW110" s="116">
        <f t="shared" si="64"/>
        <v>0.6</v>
      </c>
      <c r="CX110" s="113">
        <v>0</v>
      </c>
      <c r="CY110" s="113">
        <v>2</v>
      </c>
      <c r="CZ110" s="113">
        <v>1</v>
      </c>
      <c r="DA110" s="113">
        <v>0</v>
      </c>
      <c r="DB110" s="113">
        <v>0</v>
      </c>
      <c r="DE110" s="116">
        <f t="shared" si="65"/>
        <v>1.1000000000000001</v>
      </c>
      <c r="DF110" s="113">
        <v>0</v>
      </c>
      <c r="DG110" s="113">
        <v>3.5</v>
      </c>
      <c r="DH110" s="113">
        <v>2</v>
      </c>
      <c r="DI110" s="113">
        <v>0</v>
      </c>
      <c r="DJ110" s="113">
        <v>0</v>
      </c>
      <c r="DM110" s="116">
        <f t="shared" si="66"/>
        <v>3.4</v>
      </c>
      <c r="DN110" s="113">
        <v>0</v>
      </c>
      <c r="DO110" s="113">
        <v>13.5</v>
      </c>
      <c r="DP110" s="113">
        <v>3.5</v>
      </c>
      <c r="DQ110" s="113">
        <v>0</v>
      </c>
      <c r="DR110" s="113">
        <v>0</v>
      </c>
    </row>
    <row r="111" spans="4:122">
      <c r="D111" s="113" t="s">
        <v>146</v>
      </c>
      <c r="E111" s="115">
        <f t="shared" si="67"/>
        <v>110</v>
      </c>
      <c r="F111" s="116">
        <f t="shared" si="35"/>
        <v>0</v>
      </c>
      <c r="G111" s="116" t="str">
        <f t="shared" si="36"/>
        <v/>
      </c>
      <c r="H111" s="116" t="str">
        <f t="shared" si="36"/>
        <v/>
      </c>
      <c r="I111" s="116" t="str">
        <f t="shared" si="36"/>
        <v/>
      </c>
      <c r="J111" s="116" t="str">
        <f t="shared" si="36"/>
        <v/>
      </c>
      <c r="K111" s="116" t="str">
        <f t="shared" si="36"/>
        <v/>
      </c>
      <c r="L111" s="116" t="str">
        <f t="shared" si="36"/>
        <v/>
      </c>
      <c r="M111" s="116" t="str">
        <f t="shared" si="36"/>
        <v/>
      </c>
      <c r="N111" s="116">
        <f t="shared" si="37"/>
        <v>0</v>
      </c>
      <c r="O111" s="116" t="str">
        <f t="shared" si="38"/>
        <v/>
      </c>
      <c r="P111" s="116" t="str">
        <f t="shared" si="39"/>
        <v/>
      </c>
      <c r="Q111" s="116" t="str">
        <f t="shared" si="40"/>
        <v/>
      </c>
      <c r="R111" s="116" t="str">
        <f t="shared" si="41"/>
        <v/>
      </c>
      <c r="S111" s="116" t="str">
        <f t="shared" si="42"/>
        <v/>
      </c>
      <c r="T111" s="116" t="str">
        <f t="shared" si="43"/>
        <v/>
      </c>
      <c r="U111" s="116">
        <f t="shared" si="44"/>
        <v>0</v>
      </c>
      <c r="V111" s="113">
        <f t="shared" si="45"/>
        <v>0</v>
      </c>
      <c r="Y111" s="116">
        <f t="shared" si="68"/>
        <v>0.31201919307200121</v>
      </c>
      <c r="Z111" s="122">
        <f t="shared" si="69"/>
        <v>62.403838614400243</v>
      </c>
      <c r="AA111" s="113">
        <f t="shared" si="46"/>
        <v>3.5999999999999996</v>
      </c>
      <c r="AB111" s="113">
        <f>AA111*飽差!I111</f>
        <v>1.2037846388167481</v>
      </c>
      <c r="AG111" s="116">
        <f t="shared" si="47"/>
        <v>0.1</v>
      </c>
      <c r="AH111" s="116">
        <f t="shared" si="48"/>
        <v>0</v>
      </c>
      <c r="AI111" s="116">
        <f t="shared" si="49"/>
        <v>0</v>
      </c>
      <c r="AJ111" s="116">
        <f t="shared" si="50"/>
        <v>1.2</v>
      </c>
      <c r="AK111" s="116">
        <f t="shared" si="51"/>
        <v>0</v>
      </c>
      <c r="AL111" s="116">
        <f t="shared" si="52"/>
        <v>0.6</v>
      </c>
      <c r="AM111" s="116">
        <f t="shared" si="53"/>
        <v>0</v>
      </c>
      <c r="AN111" s="116">
        <f t="shared" si="54"/>
        <v>0</v>
      </c>
      <c r="AO111" s="116">
        <f t="shared" si="55"/>
        <v>0</v>
      </c>
      <c r="AP111" s="116">
        <f t="shared" si="56"/>
        <v>0.1</v>
      </c>
      <c r="AS111" s="116">
        <f t="shared" si="57"/>
        <v>0.1</v>
      </c>
      <c r="AT111" s="113">
        <v>0</v>
      </c>
      <c r="AU111" s="113">
        <v>0</v>
      </c>
      <c r="AV111" s="113">
        <v>0</v>
      </c>
      <c r="AW111" s="113">
        <v>0.5</v>
      </c>
      <c r="AX111" s="113">
        <v>0</v>
      </c>
      <c r="AY111" s="115"/>
      <c r="BA111" s="116">
        <f t="shared" si="58"/>
        <v>0</v>
      </c>
      <c r="BB111" s="113">
        <v>0</v>
      </c>
      <c r="BC111" s="113">
        <v>0</v>
      </c>
      <c r="BD111" s="113">
        <v>0</v>
      </c>
      <c r="BE111" s="113">
        <v>0</v>
      </c>
      <c r="BF111" s="113">
        <v>0</v>
      </c>
      <c r="BG111" s="115"/>
      <c r="BI111" s="116">
        <f t="shared" si="59"/>
        <v>0</v>
      </c>
      <c r="BJ111" s="113">
        <v>0</v>
      </c>
      <c r="BK111" s="113">
        <v>0</v>
      </c>
      <c r="BL111" s="113">
        <v>0</v>
      </c>
      <c r="BM111" s="113">
        <v>0</v>
      </c>
      <c r="BN111" s="113">
        <v>0</v>
      </c>
      <c r="BO111" s="115"/>
      <c r="BQ111" s="116">
        <f t="shared" si="60"/>
        <v>1.2</v>
      </c>
      <c r="BR111" s="113">
        <v>0</v>
      </c>
      <c r="BS111" s="113">
        <v>0</v>
      </c>
      <c r="BT111" s="113">
        <v>0</v>
      </c>
      <c r="BU111" s="113">
        <v>6</v>
      </c>
      <c r="BV111" s="113">
        <v>0</v>
      </c>
      <c r="BW111" s="115"/>
      <c r="BY111" s="116">
        <f t="shared" si="61"/>
        <v>0</v>
      </c>
      <c r="BZ111" s="113">
        <v>0</v>
      </c>
      <c r="CA111" s="113">
        <v>0</v>
      </c>
      <c r="CB111" s="113">
        <v>0</v>
      </c>
      <c r="CC111" s="113">
        <v>0</v>
      </c>
      <c r="CD111" s="113">
        <v>0</v>
      </c>
      <c r="CE111" s="115"/>
      <c r="CG111" s="116">
        <f t="shared" si="62"/>
        <v>0.6</v>
      </c>
      <c r="CH111" s="113">
        <v>0</v>
      </c>
      <c r="CI111" s="113">
        <v>0</v>
      </c>
      <c r="CJ111" s="113">
        <v>0</v>
      </c>
      <c r="CK111" s="113">
        <v>3</v>
      </c>
      <c r="CL111" s="113">
        <v>0</v>
      </c>
      <c r="CO111" s="116">
        <f t="shared" si="63"/>
        <v>0</v>
      </c>
      <c r="CP111" s="113">
        <v>0</v>
      </c>
      <c r="CQ111" s="113">
        <v>0</v>
      </c>
      <c r="CR111" s="113">
        <v>0</v>
      </c>
      <c r="CS111" s="113">
        <v>0</v>
      </c>
      <c r="CT111" s="113">
        <v>0</v>
      </c>
      <c r="CW111" s="116">
        <f t="shared" si="64"/>
        <v>0</v>
      </c>
      <c r="CX111" s="113">
        <v>0</v>
      </c>
      <c r="CY111" s="113">
        <v>0</v>
      </c>
      <c r="CZ111" s="113">
        <v>0</v>
      </c>
      <c r="DA111" s="113">
        <v>0</v>
      </c>
      <c r="DB111" s="113">
        <v>0</v>
      </c>
      <c r="DE111" s="116">
        <f t="shared" si="65"/>
        <v>0</v>
      </c>
      <c r="DF111" s="113">
        <v>0</v>
      </c>
      <c r="DG111" s="113">
        <v>0</v>
      </c>
      <c r="DH111" s="113">
        <v>0</v>
      </c>
      <c r="DI111" s="113">
        <v>0</v>
      </c>
      <c r="DJ111" s="113">
        <v>0</v>
      </c>
      <c r="DM111" s="116">
        <f t="shared" si="66"/>
        <v>0.1</v>
      </c>
      <c r="DN111" s="113">
        <v>0</v>
      </c>
      <c r="DO111" s="113">
        <v>0</v>
      </c>
      <c r="DP111" s="113">
        <v>0</v>
      </c>
      <c r="DQ111" s="113">
        <v>0.5</v>
      </c>
      <c r="DR111" s="113">
        <v>0</v>
      </c>
    </row>
    <row r="112" spans="4:122">
      <c r="D112" s="113" t="s">
        <v>146</v>
      </c>
      <c r="E112" s="115">
        <f t="shared" si="67"/>
        <v>111</v>
      </c>
      <c r="F112" s="116">
        <f t="shared" si="35"/>
        <v>7.7</v>
      </c>
      <c r="G112" s="116">
        <f t="shared" si="36"/>
        <v>7.7</v>
      </c>
      <c r="H112" s="116" t="str">
        <f t="shared" si="36"/>
        <v/>
      </c>
      <c r="I112" s="116" t="str">
        <f t="shared" si="36"/>
        <v/>
      </c>
      <c r="J112" s="116" t="str">
        <f t="shared" si="36"/>
        <v/>
      </c>
      <c r="K112" s="116" t="str">
        <f t="shared" si="36"/>
        <v/>
      </c>
      <c r="L112" s="116" t="str">
        <f t="shared" si="36"/>
        <v/>
      </c>
      <c r="M112" s="116" t="str">
        <f t="shared" si="36"/>
        <v/>
      </c>
      <c r="N112" s="116" t="str">
        <f t="shared" si="37"/>
        <v/>
      </c>
      <c r="O112" s="116">
        <f t="shared" si="38"/>
        <v>1</v>
      </c>
      <c r="P112" s="116" t="str">
        <f t="shared" si="39"/>
        <v/>
      </c>
      <c r="Q112" s="116" t="str">
        <f t="shared" si="40"/>
        <v/>
      </c>
      <c r="R112" s="116" t="str">
        <f t="shared" si="41"/>
        <v/>
      </c>
      <c r="S112" s="116" t="str">
        <f t="shared" si="42"/>
        <v/>
      </c>
      <c r="T112" s="116" t="str">
        <f t="shared" si="43"/>
        <v/>
      </c>
      <c r="U112" s="116">
        <f t="shared" si="44"/>
        <v>1</v>
      </c>
      <c r="V112" s="113">
        <f t="shared" si="45"/>
        <v>0</v>
      </c>
      <c r="Y112" s="116">
        <f t="shared" si="68"/>
        <v>0.34301947915472991</v>
      </c>
      <c r="Z112" s="122">
        <f t="shared" si="69"/>
        <v>68.603895830945987</v>
      </c>
      <c r="AA112" s="113">
        <f t="shared" si="46"/>
        <v>3.5999999999999996</v>
      </c>
      <c r="AB112" s="113">
        <f>AA112*飽差!I112</f>
        <v>1.4999427834542558</v>
      </c>
      <c r="AG112" s="116">
        <f t="shared" si="47"/>
        <v>3.2</v>
      </c>
      <c r="AH112" s="116">
        <f t="shared" si="48"/>
        <v>5.8</v>
      </c>
      <c r="AI112" s="116">
        <f t="shared" si="49"/>
        <v>6.8</v>
      </c>
      <c r="AJ112" s="116">
        <f t="shared" si="50"/>
        <v>7.9</v>
      </c>
      <c r="AK112" s="116">
        <f t="shared" si="51"/>
        <v>9.8000000000000007</v>
      </c>
      <c r="AL112" s="116">
        <f t="shared" si="52"/>
        <v>9.4</v>
      </c>
      <c r="AM112" s="116">
        <f t="shared" si="53"/>
        <v>7.7</v>
      </c>
      <c r="AN112" s="116">
        <f t="shared" si="54"/>
        <v>10.7</v>
      </c>
      <c r="AO112" s="116">
        <f t="shared" si="55"/>
        <v>7.4</v>
      </c>
      <c r="AP112" s="116">
        <f t="shared" si="56"/>
        <v>7.4</v>
      </c>
      <c r="AS112" s="116">
        <f t="shared" si="57"/>
        <v>3.2</v>
      </c>
      <c r="AT112" s="113">
        <v>0</v>
      </c>
      <c r="AU112" s="113">
        <v>0</v>
      </c>
      <c r="AV112" s="113">
        <v>0</v>
      </c>
      <c r="AW112" s="113">
        <v>16</v>
      </c>
      <c r="AX112" s="113">
        <v>0</v>
      </c>
      <c r="AY112" s="115"/>
      <c r="BA112" s="116">
        <f t="shared" si="58"/>
        <v>5.8</v>
      </c>
      <c r="BB112" s="113">
        <v>0</v>
      </c>
      <c r="BC112" s="113">
        <v>0</v>
      </c>
      <c r="BD112" s="113">
        <v>0</v>
      </c>
      <c r="BE112" s="113">
        <v>29</v>
      </c>
      <c r="BF112" s="113">
        <v>0</v>
      </c>
      <c r="BG112" s="115"/>
      <c r="BI112" s="116">
        <f t="shared" si="59"/>
        <v>6.8</v>
      </c>
      <c r="BJ112" s="113">
        <v>0</v>
      </c>
      <c r="BK112" s="113">
        <v>0</v>
      </c>
      <c r="BL112" s="113">
        <v>0</v>
      </c>
      <c r="BM112" s="113">
        <v>34</v>
      </c>
      <c r="BN112" s="113">
        <v>0</v>
      </c>
      <c r="BO112" s="115"/>
      <c r="BQ112" s="116">
        <f t="shared" si="60"/>
        <v>7.9</v>
      </c>
      <c r="BR112" s="113">
        <v>0</v>
      </c>
      <c r="BS112" s="113">
        <v>0</v>
      </c>
      <c r="BT112" s="113">
        <v>0</v>
      </c>
      <c r="BU112" s="113">
        <v>39.5</v>
      </c>
      <c r="BV112" s="113">
        <v>0</v>
      </c>
      <c r="BW112" s="115"/>
      <c r="BY112" s="116">
        <f t="shared" si="61"/>
        <v>9.8000000000000007</v>
      </c>
      <c r="BZ112" s="113">
        <v>0</v>
      </c>
      <c r="CA112" s="113">
        <v>0</v>
      </c>
      <c r="CB112" s="113">
        <v>0</v>
      </c>
      <c r="CC112" s="113">
        <v>49</v>
      </c>
      <c r="CD112" s="113">
        <v>0</v>
      </c>
      <c r="CE112" s="115"/>
      <c r="CG112" s="116">
        <f t="shared" si="62"/>
        <v>9.4</v>
      </c>
      <c r="CH112" s="113">
        <v>0</v>
      </c>
      <c r="CI112" s="113">
        <v>0</v>
      </c>
      <c r="CJ112" s="113">
        <v>0</v>
      </c>
      <c r="CK112" s="113">
        <v>47</v>
      </c>
      <c r="CL112" s="113">
        <v>0</v>
      </c>
      <c r="CO112" s="116">
        <f t="shared" si="63"/>
        <v>7.7</v>
      </c>
      <c r="CP112" s="113">
        <v>0</v>
      </c>
      <c r="CQ112" s="113">
        <v>0</v>
      </c>
      <c r="CR112" s="113">
        <v>0</v>
      </c>
      <c r="CS112" s="113">
        <v>38.5</v>
      </c>
      <c r="CT112" s="113">
        <v>0</v>
      </c>
      <c r="CW112" s="116">
        <f t="shared" si="64"/>
        <v>10.7</v>
      </c>
      <c r="CX112" s="113">
        <v>0</v>
      </c>
      <c r="CY112" s="113">
        <v>0</v>
      </c>
      <c r="CZ112" s="113">
        <v>0</v>
      </c>
      <c r="DA112" s="113">
        <v>53.5</v>
      </c>
      <c r="DB112" s="113">
        <v>0</v>
      </c>
      <c r="DE112" s="116">
        <f t="shared" si="65"/>
        <v>7.4</v>
      </c>
      <c r="DF112" s="113">
        <v>0</v>
      </c>
      <c r="DG112" s="113">
        <v>0</v>
      </c>
      <c r="DH112" s="113">
        <v>0</v>
      </c>
      <c r="DI112" s="113">
        <v>37</v>
      </c>
      <c r="DJ112" s="113">
        <v>0</v>
      </c>
      <c r="DM112" s="116">
        <f t="shared" si="66"/>
        <v>7.4</v>
      </c>
      <c r="DN112" s="113">
        <v>0</v>
      </c>
      <c r="DO112" s="113">
        <v>0</v>
      </c>
      <c r="DP112" s="113">
        <v>0</v>
      </c>
      <c r="DQ112" s="113">
        <v>37</v>
      </c>
      <c r="DR112" s="113">
        <v>0</v>
      </c>
    </row>
    <row r="113" spans="4:122">
      <c r="D113" s="113" t="s">
        <v>146</v>
      </c>
      <c r="E113" s="115">
        <f t="shared" si="67"/>
        <v>112</v>
      </c>
      <c r="F113" s="116">
        <f t="shared" si="35"/>
        <v>7.9</v>
      </c>
      <c r="G113" s="116">
        <f t="shared" si="36"/>
        <v>7.9</v>
      </c>
      <c r="H113" s="116" t="str">
        <f t="shared" si="36"/>
        <v/>
      </c>
      <c r="I113" s="116" t="str">
        <f t="shared" si="36"/>
        <v/>
      </c>
      <c r="J113" s="116" t="str">
        <f t="shared" si="36"/>
        <v/>
      </c>
      <c r="K113" s="116" t="str">
        <f t="shared" si="36"/>
        <v/>
      </c>
      <c r="L113" s="116" t="str">
        <f t="shared" si="36"/>
        <v/>
      </c>
      <c r="M113" s="116" t="str">
        <f t="shared" si="36"/>
        <v/>
      </c>
      <c r="N113" s="116" t="str">
        <f t="shared" si="37"/>
        <v/>
      </c>
      <c r="O113" s="116">
        <f t="shared" si="38"/>
        <v>1</v>
      </c>
      <c r="P113" s="116" t="str">
        <f t="shared" si="39"/>
        <v/>
      </c>
      <c r="Q113" s="116" t="str">
        <f t="shared" si="40"/>
        <v/>
      </c>
      <c r="R113" s="116" t="str">
        <f t="shared" si="41"/>
        <v/>
      </c>
      <c r="S113" s="116" t="str">
        <f t="shared" si="42"/>
        <v/>
      </c>
      <c r="T113" s="116" t="str">
        <f t="shared" si="43"/>
        <v/>
      </c>
      <c r="U113" s="116">
        <f t="shared" si="44"/>
        <v>1</v>
      </c>
      <c r="V113" s="113">
        <f t="shared" si="45"/>
        <v>0</v>
      </c>
      <c r="Y113" s="116">
        <f t="shared" si="68"/>
        <v>0.32</v>
      </c>
      <c r="Z113" s="122">
        <f t="shared" si="69"/>
        <v>64</v>
      </c>
      <c r="AA113" s="113">
        <f t="shared" si="46"/>
        <v>3.5999999999999996</v>
      </c>
      <c r="AB113" s="113">
        <f>AA113*飽差!I113</f>
        <v>1.2544743621843983</v>
      </c>
      <c r="AG113" s="116">
        <f t="shared" si="47"/>
        <v>9.3000000000000007</v>
      </c>
      <c r="AH113" s="116">
        <f t="shared" si="48"/>
        <v>7.3</v>
      </c>
      <c r="AI113" s="116">
        <f t="shared" si="49"/>
        <v>7.5</v>
      </c>
      <c r="AJ113" s="116">
        <f t="shared" si="50"/>
        <v>7.7</v>
      </c>
      <c r="AK113" s="116">
        <f t="shared" si="51"/>
        <v>7.2</v>
      </c>
      <c r="AL113" s="116">
        <f t="shared" si="52"/>
        <v>7.7</v>
      </c>
      <c r="AM113" s="116">
        <f t="shared" si="53"/>
        <v>7.9</v>
      </c>
      <c r="AN113" s="116">
        <f t="shared" si="54"/>
        <v>12.6</v>
      </c>
      <c r="AO113" s="116">
        <f t="shared" si="55"/>
        <v>7</v>
      </c>
      <c r="AP113" s="116">
        <f t="shared" si="56"/>
        <v>9.1999999999999993</v>
      </c>
      <c r="AS113" s="116">
        <f t="shared" si="57"/>
        <v>9.3000000000000007</v>
      </c>
      <c r="AT113" s="113">
        <v>0</v>
      </c>
      <c r="AU113" s="113">
        <v>11.5</v>
      </c>
      <c r="AV113" s="113">
        <v>0.5</v>
      </c>
      <c r="AW113" s="113">
        <v>34.5</v>
      </c>
      <c r="AX113" s="113">
        <v>0</v>
      </c>
      <c r="AY113" s="115"/>
      <c r="BA113" s="116">
        <f t="shared" si="58"/>
        <v>7.3</v>
      </c>
      <c r="BB113" s="113">
        <v>0</v>
      </c>
      <c r="BC113" s="113">
        <v>13.5</v>
      </c>
      <c r="BD113" s="113">
        <v>0</v>
      </c>
      <c r="BE113" s="113">
        <v>23</v>
      </c>
      <c r="BF113" s="113">
        <v>0</v>
      </c>
      <c r="BG113" s="115"/>
      <c r="BI113" s="116">
        <f t="shared" si="59"/>
        <v>7.5</v>
      </c>
      <c r="BJ113" s="113">
        <v>0</v>
      </c>
      <c r="BK113" s="113">
        <v>17.5</v>
      </c>
      <c r="BL113" s="113">
        <v>0</v>
      </c>
      <c r="BM113" s="113">
        <v>20</v>
      </c>
      <c r="BN113" s="113">
        <v>0</v>
      </c>
      <c r="BO113" s="115"/>
      <c r="BQ113" s="116">
        <f t="shared" si="60"/>
        <v>7.7</v>
      </c>
      <c r="BR113" s="113">
        <v>0</v>
      </c>
      <c r="BS113" s="113">
        <v>18.5</v>
      </c>
      <c r="BT113" s="113">
        <v>0</v>
      </c>
      <c r="BU113" s="113">
        <v>20</v>
      </c>
      <c r="BV113" s="113">
        <v>0</v>
      </c>
      <c r="BW113" s="115"/>
      <c r="BY113" s="116">
        <f t="shared" si="61"/>
        <v>7.2</v>
      </c>
      <c r="BZ113" s="113">
        <v>1</v>
      </c>
      <c r="CA113" s="113">
        <v>15.5</v>
      </c>
      <c r="CB113" s="113">
        <v>0</v>
      </c>
      <c r="CC113" s="113">
        <v>19.5</v>
      </c>
      <c r="CD113" s="113">
        <v>0</v>
      </c>
      <c r="CE113" s="115"/>
      <c r="CG113" s="116">
        <f t="shared" si="62"/>
        <v>7.7</v>
      </c>
      <c r="CH113" s="113">
        <v>0.5</v>
      </c>
      <c r="CI113" s="113">
        <v>21</v>
      </c>
      <c r="CJ113" s="113">
        <v>2</v>
      </c>
      <c r="CK113" s="113">
        <v>15</v>
      </c>
      <c r="CL113" s="113">
        <v>0</v>
      </c>
      <c r="CO113" s="116">
        <f t="shared" si="63"/>
        <v>7.9</v>
      </c>
      <c r="CP113" s="113">
        <v>0</v>
      </c>
      <c r="CQ113" s="113">
        <v>27</v>
      </c>
      <c r="CR113" s="113">
        <v>0</v>
      </c>
      <c r="CS113" s="113">
        <v>12.5</v>
      </c>
      <c r="CT113" s="113">
        <v>0</v>
      </c>
      <c r="CW113" s="116">
        <f t="shared" si="64"/>
        <v>12.6</v>
      </c>
      <c r="CX113" s="113">
        <v>0</v>
      </c>
      <c r="CY113" s="113">
        <v>37</v>
      </c>
      <c r="CZ113" s="113">
        <v>0</v>
      </c>
      <c r="DA113" s="113">
        <v>26</v>
      </c>
      <c r="DB113" s="113">
        <v>0</v>
      </c>
      <c r="DE113" s="116">
        <f t="shared" si="65"/>
        <v>7</v>
      </c>
      <c r="DF113" s="113">
        <v>0</v>
      </c>
      <c r="DG113" s="113">
        <v>25</v>
      </c>
      <c r="DH113" s="113">
        <v>0</v>
      </c>
      <c r="DI113" s="113">
        <v>10</v>
      </c>
      <c r="DJ113" s="113">
        <v>0</v>
      </c>
      <c r="DM113" s="116">
        <f t="shared" si="66"/>
        <v>9.1999999999999993</v>
      </c>
      <c r="DN113" s="113">
        <v>0</v>
      </c>
      <c r="DO113" s="113">
        <v>32</v>
      </c>
      <c r="DP113" s="113">
        <v>0</v>
      </c>
      <c r="DQ113" s="113">
        <v>14</v>
      </c>
      <c r="DR113" s="113">
        <v>0</v>
      </c>
    </row>
    <row r="114" spans="4:122">
      <c r="D114" s="113" t="s">
        <v>146</v>
      </c>
      <c r="E114" s="115">
        <f t="shared" si="67"/>
        <v>113</v>
      </c>
      <c r="F114" s="116">
        <f t="shared" si="35"/>
        <v>14.2</v>
      </c>
      <c r="G114" s="116">
        <f t="shared" si="36"/>
        <v>14.2</v>
      </c>
      <c r="H114" s="116">
        <f t="shared" si="36"/>
        <v>14.2</v>
      </c>
      <c r="I114" s="116" t="str">
        <f t="shared" si="36"/>
        <v/>
      </c>
      <c r="J114" s="116" t="str">
        <f t="shared" si="36"/>
        <v/>
      </c>
      <c r="K114" s="116" t="str">
        <f t="shared" si="36"/>
        <v/>
      </c>
      <c r="L114" s="116" t="str">
        <f t="shared" si="36"/>
        <v/>
      </c>
      <c r="M114" s="116" t="str">
        <f t="shared" si="36"/>
        <v/>
      </c>
      <c r="N114" s="116" t="str">
        <f t="shared" si="37"/>
        <v/>
      </c>
      <c r="O114" s="116" t="str">
        <f t="shared" si="38"/>
        <v/>
      </c>
      <c r="P114" s="116">
        <f t="shared" si="39"/>
        <v>2</v>
      </c>
      <c r="Q114" s="116" t="str">
        <f t="shared" si="40"/>
        <v/>
      </c>
      <c r="R114" s="116" t="str">
        <f t="shared" si="41"/>
        <v/>
      </c>
      <c r="S114" s="116" t="str">
        <f t="shared" si="42"/>
        <v/>
      </c>
      <c r="T114" s="116" t="str">
        <f t="shared" si="43"/>
        <v/>
      </c>
      <c r="U114" s="116">
        <f t="shared" si="44"/>
        <v>2</v>
      </c>
      <c r="V114" s="113">
        <f t="shared" si="45"/>
        <v>5.4417266639303186e-002</v>
      </c>
      <c r="Y114" s="116">
        <f t="shared" si="68"/>
        <v>0.37717699043812852</v>
      </c>
      <c r="Z114" s="122">
        <f t="shared" si="69"/>
        <v>75.4353980876257</v>
      </c>
      <c r="AA114" s="113">
        <f t="shared" si="46"/>
        <v>3.5999999999999996</v>
      </c>
      <c r="AB114" s="113">
        <f>AA114*飽差!I114</f>
        <v>2.7646019123742982</v>
      </c>
      <c r="AG114" s="116">
        <f t="shared" si="47"/>
        <v>4.9000000000000004</v>
      </c>
      <c r="AH114" s="116">
        <f t="shared" si="48"/>
        <v>6.3</v>
      </c>
      <c r="AI114" s="116">
        <f t="shared" si="49"/>
        <v>9.8000000000000007</v>
      </c>
      <c r="AJ114" s="116">
        <f t="shared" si="50"/>
        <v>12.1</v>
      </c>
      <c r="AK114" s="116">
        <f t="shared" si="51"/>
        <v>8</v>
      </c>
      <c r="AL114" s="116">
        <f t="shared" si="52"/>
        <v>8.9</v>
      </c>
      <c r="AM114" s="116">
        <f t="shared" si="53"/>
        <v>14.2</v>
      </c>
      <c r="AN114" s="116">
        <f t="shared" si="54"/>
        <v>17.100000000000001</v>
      </c>
      <c r="AO114" s="116">
        <f t="shared" si="55"/>
        <v>14.5</v>
      </c>
      <c r="AP114" s="116">
        <f t="shared" si="56"/>
        <v>11.8</v>
      </c>
      <c r="AS114" s="116">
        <f t="shared" si="57"/>
        <v>4.9000000000000004</v>
      </c>
      <c r="AT114" s="113">
        <v>17.5</v>
      </c>
      <c r="AU114" s="113">
        <v>7</v>
      </c>
      <c r="AV114" s="113">
        <v>0</v>
      </c>
      <c r="AW114" s="113">
        <v>0</v>
      </c>
      <c r="AX114" s="113">
        <v>0</v>
      </c>
      <c r="AY114" s="115"/>
      <c r="BA114" s="116">
        <f t="shared" si="58"/>
        <v>6.3</v>
      </c>
      <c r="BB114" s="113">
        <v>29.5</v>
      </c>
      <c r="BC114" s="113">
        <v>2</v>
      </c>
      <c r="BD114" s="113">
        <v>0</v>
      </c>
      <c r="BE114" s="113">
        <v>0</v>
      </c>
      <c r="BF114" s="113">
        <v>0</v>
      </c>
      <c r="BG114" s="115"/>
      <c r="BI114" s="116">
        <f t="shared" si="59"/>
        <v>9.8000000000000007</v>
      </c>
      <c r="BJ114" s="113">
        <v>40</v>
      </c>
      <c r="BK114" s="113">
        <v>9</v>
      </c>
      <c r="BL114" s="113">
        <v>0</v>
      </c>
      <c r="BM114" s="113">
        <v>0</v>
      </c>
      <c r="BN114" s="113">
        <v>0</v>
      </c>
      <c r="BO114" s="115"/>
      <c r="BQ114" s="116">
        <f t="shared" si="60"/>
        <v>12.1</v>
      </c>
      <c r="BR114" s="113">
        <v>55.5</v>
      </c>
      <c r="BS114" s="113">
        <v>5</v>
      </c>
      <c r="BT114" s="113">
        <v>0</v>
      </c>
      <c r="BU114" s="113">
        <v>0</v>
      </c>
      <c r="BV114" s="113">
        <v>0</v>
      </c>
      <c r="BW114" s="115"/>
      <c r="BY114" s="116">
        <f t="shared" si="61"/>
        <v>8</v>
      </c>
      <c r="BZ114" s="113">
        <v>38</v>
      </c>
      <c r="CA114" s="113">
        <v>2</v>
      </c>
      <c r="CB114" s="113">
        <v>0</v>
      </c>
      <c r="CC114" s="113">
        <v>0</v>
      </c>
      <c r="CD114" s="113">
        <v>0</v>
      </c>
      <c r="CE114" s="115"/>
      <c r="CG114" s="116">
        <f t="shared" si="62"/>
        <v>8.9</v>
      </c>
      <c r="CH114" s="113">
        <v>42</v>
      </c>
      <c r="CI114" s="113">
        <v>2.5</v>
      </c>
      <c r="CJ114" s="113">
        <v>0</v>
      </c>
      <c r="CK114" s="113">
        <v>0</v>
      </c>
      <c r="CL114" s="113">
        <v>0</v>
      </c>
      <c r="CO114" s="116">
        <f t="shared" si="63"/>
        <v>14.2</v>
      </c>
      <c r="CP114" s="113">
        <v>65</v>
      </c>
      <c r="CQ114" s="113">
        <v>6</v>
      </c>
      <c r="CR114" s="113">
        <v>0</v>
      </c>
      <c r="CS114" s="113">
        <v>0</v>
      </c>
      <c r="CT114" s="113">
        <v>0</v>
      </c>
      <c r="CW114" s="116">
        <f t="shared" si="64"/>
        <v>17.100000000000001</v>
      </c>
      <c r="CX114" s="113">
        <v>76.5</v>
      </c>
      <c r="CY114" s="113">
        <v>9</v>
      </c>
      <c r="CZ114" s="113">
        <v>0</v>
      </c>
      <c r="DA114" s="113">
        <v>0</v>
      </c>
      <c r="DB114" s="113">
        <v>0</v>
      </c>
      <c r="DE114" s="116">
        <f t="shared" si="65"/>
        <v>14.5</v>
      </c>
      <c r="DF114" s="113">
        <v>70</v>
      </c>
      <c r="DG114" s="113">
        <v>2.5</v>
      </c>
      <c r="DH114" s="113">
        <v>0</v>
      </c>
      <c r="DI114" s="113">
        <v>0</v>
      </c>
      <c r="DJ114" s="113">
        <v>0</v>
      </c>
      <c r="DM114" s="116">
        <f t="shared" si="66"/>
        <v>11.8</v>
      </c>
      <c r="DN114" s="113">
        <v>58.5</v>
      </c>
      <c r="DO114" s="113">
        <v>0.5</v>
      </c>
      <c r="DP114" s="113">
        <v>0</v>
      </c>
      <c r="DQ114" s="113">
        <v>0</v>
      </c>
      <c r="DR114" s="113">
        <v>0</v>
      </c>
    </row>
    <row r="115" spans="4:122">
      <c r="D115" s="113" t="s">
        <v>146</v>
      </c>
      <c r="E115" s="115">
        <f t="shared" si="67"/>
        <v>114</v>
      </c>
      <c r="F115" s="116">
        <f t="shared" si="35"/>
        <v>2.7</v>
      </c>
      <c r="G115" s="116">
        <f t="shared" si="36"/>
        <v>2.7</v>
      </c>
      <c r="H115" s="116" t="str">
        <f t="shared" si="36"/>
        <v/>
      </c>
      <c r="I115" s="116" t="str">
        <f t="shared" si="36"/>
        <v/>
      </c>
      <c r="J115" s="116" t="str">
        <f t="shared" si="36"/>
        <v/>
      </c>
      <c r="K115" s="116" t="str">
        <f t="shared" si="36"/>
        <v/>
      </c>
      <c r="L115" s="116" t="str">
        <f t="shared" si="36"/>
        <v/>
      </c>
      <c r="M115" s="116" t="str">
        <f t="shared" si="36"/>
        <v/>
      </c>
      <c r="N115" s="116" t="str">
        <f t="shared" si="37"/>
        <v/>
      </c>
      <c r="O115" s="116">
        <f t="shared" si="38"/>
        <v>1</v>
      </c>
      <c r="P115" s="116" t="str">
        <f t="shared" si="39"/>
        <v/>
      </c>
      <c r="Q115" s="116" t="str">
        <f t="shared" si="40"/>
        <v/>
      </c>
      <c r="R115" s="116" t="str">
        <f t="shared" si="41"/>
        <v/>
      </c>
      <c r="S115" s="116" t="str">
        <f t="shared" si="42"/>
        <v/>
      </c>
      <c r="T115" s="116" t="str">
        <f t="shared" si="43"/>
        <v/>
      </c>
      <c r="U115" s="116">
        <f t="shared" si="44"/>
        <v>1</v>
      </c>
      <c r="V115" s="113">
        <f t="shared" si="45"/>
        <v>0</v>
      </c>
      <c r="Y115" s="116">
        <f t="shared" si="68"/>
        <v>0.32</v>
      </c>
      <c r="Z115" s="122">
        <f t="shared" si="69"/>
        <v>64</v>
      </c>
      <c r="AA115" s="113">
        <f t="shared" si="46"/>
        <v>3.5999999999999996</v>
      </c>
      <c r="AB115" s="113">
        <f>AA115*飽差!I115</f>
        <v>3.1516952387872457</v>
      </c>
      <c r="AG115" s="116">
        <f t="shared" si="47"/>
        <v>2.7</v>
      </c>
      <c r="AH115" s="116">
        <f t="shared" si="48"/>
        <v>2.9</v>
      </c>
      <c r="AI115" s="116">
        <f t="shared" si="49"/>
        <v>3.2</v>
      </c>
      <c r="AJ115" s="116">
        <f t="shared" si="50"/>
        <v>3.9</v>
      </c>
      <c r="AK115" s="116">
        <f t="shared" si="51"/>
        <v>3.4</v>
      </c>
      <c r="AL115" s="116">
        <f t="shared" si="52"/>
        <v>3.6</v>
      </c>
      <c r="AM115" s="116">
        <f t="shared" si="53"/>
        <v>2.7</v>
      </c>
      <c r="AN115" s="116">
        <f t="shared" si="54"/>
        <v>4.4000000000000004</v>
      </c>
      <c r="AO115" s="116">
        <f t="shared" si="55"/>
        <v>2.6</v>
      </c>
      <c r="AP115" s="116">
        <f t="shared" si="56"/>
        <v>3.3</v>
      </c>
      <c r="AS115" s="116">
        <f t="shared" si="57"/>
        <v>2.7</v>
      </c>
      <c r="AT115" s="113">
        <v>0.5</v>
      </c>
      <c r="AU115" s="113">
        <v>0</v>
      </c>
      <c r="AV115" s="113">
        <v>0</v>
      </c>
      <c r="AW115" s="113">
        <v>13</v>
      </c>
      <c r="AX115" s="113">
        <v>0</v>
      </c>
      <c r="AY115" s="115"/>
      <c r="BA115" s="116">
        <f t="shared" si="58"/>
        <v>2.9</v>
      </c>
      <c r="BB115" s="113">
        <v>1.5</v>
      </c>
      <c r="BC115" s="113">
        <v>0</v>
      </c>
      <c r="BD115" s="113">
        <v>0</v>
      </c>
      <c r="BE115" s="113">
        <v>13</v>
      </c>
      <c r="BF115" s="113">
        <v>0</v>
      </c>
      <c r="BG115" s="115"/>
      <c r="BI115" s="116">
        <f t="shared" si="59"/>
        <v>3.2</v>
      </c>
      <c r="BJ115" s="113">
        <v>2</v>
      </c>
      <c r="BK115" s="113">
        <v>0</v>
      </c>
      <c r="BL115" s="113">
        <v>0</v>
      </c>
      <c r="BM115" s="113">
        <v>14</v>
      </c>
      <c r="BN115" s="113">
        <v>0</v>
      </c>
      <c r="BO115" s="115"/>
      <c r="BQ115" s="116">
        <f t="shared" si="60"/>
        <v>3.9</v>
      </c>
      <c r="BR115" s="113">
        <v>5</v>
      </c>
      <c r="BS115" s="113">
        <v>0</v>
      </c>
      <c r="BT115" s="113">
        <v>0</v>
      </c>
      <c r="BU115" s="113">
        <v>14.5</v>
      </c>
      <c r="BV115" s="113">
        <v>0</v>
      </c>
      <c r="BW115" s="115"/>
      <c r="BY115" s="116">
        <f t="shared" si="61"/>
        <v>3.4</v>
      </c>
      <c r="BZ115" s="113">
        <v>0.5</v>
      </c>
      <c r="CA115" s="113">
        <v>2</v>
      </c>
      <c r="CB115" s="113">
        <v>0</v>
      </c>
      <c r="CC115" s="113">
        <v>14.5</v>
      </c>
      <c r="CD115" s="113">
        <v>0</v>
      </c>
      <c r="CE115" s="115"/>
      <c r="CG115" s="116">
        <f t="shared" si="62"/>
        <v>3.6</v>
      </c>
      <c r="CH115" s="113">
        <v>2</v>
      </c>
      <c r="CI115" s="113">
        <v>0.5</v>
      </c>
      <c r="CJ115" s="113">
        <v>0</v>
      </c>
      <c r="CK115" s="113">
        <v>15.5</v>
      </c>
      <c r="CL115" s="113">
        <v>0</v>
      </c>
      <c r="CO115" s="116">
        <f t="shared" si="63"/>
        <v>2.7</v>
      </c>
      <c r="CP115" s="113">
        <v>0</v>
      </c>
      <c r="CQ115" s="113">
        <v>0</v>
      </c>
      <c r="CR115" s="113">
        <v>0</v>
      </c>
      <c r="CS115" s="113">
        <v>13.5</v>
      </c>
      <c r="CT115" s="113">
        <v>0</v>
      </c>
      <c r="CW115" s="116">
        <f t="shared" si="64"/>
        <v>4.4000000000000004</v>
      </c>
      <c r="CX115" s="113">
        <v>0</v>
      </c>
      <c r="CY115" s="113">
        <v>1</v>
      </c>
      <c r="CZ115" s="113">
        <v>0</v>
      </c>
      <c r="DA115" s="113">
        <v>21</v>
      </c>
      <c r="DB115" s="113">
        <v>0</v>
      </c>
      <c r="DE115" s="116">
        <f t="shared" si="65"/>
        <v>2.6</v>
      </c>
      <c r="DF115" s="113">
        <v>0</v>
      </c>
      <c r="DG115" s="113">
        <v>0.5</v>
      </c>
      <c r="DH115" s="113">
        <v>0</v>
      </c>
      <c r="DI115" s="113">
        <v>12.5</v>
      </c>
      <c r="DJ115" s="113">
        <v>0</v>
      </c>
      <c r="DM115" s="116">
        <f t="shared" si="66"/>
        <v>3.3</v>
      </c>
      <c r="DN115" s="113">
        <v>2</v>
      </c>
      <c r="DO115" s="113">
        <v>1.5</v>
      </c>
      <c r="DP115" s="113">
        <v>0</v>
      </c>
      <c r="DQ115" s="113">
        <v>13</v>
      </c>
      <c r="DR115" s="113">
        <v>0</v>
      </c>
    </row>
    <row r="116" spans="4:122">
      <c r="D116" s="113" t="s">
        <v>146</v>
      </c>
      <c r="E116" s="115">
        <f t="shared" si="67"/>
        <v>115</v>
      </c>
      <c r="F116" s="116">
        <f t="shared" si="35"/>
        <v>3</v>
      </c>
      <c r="G116" s="116">
        <f t="shared" si="36"/>
        <v>3</v>
      </c>
      <c r="H116" s="116" t="str">
        <f t="shared" si="36"/>
        <v/>
      </c>
      <c r="I116" s="116" t="str">
        <f t="shared" si="36"/>
        <v/>
      </c>
      <c r="J116" s="116" t="str">
        <f t="shared" si="36"/>
        <v/>
      </c>
      <c r="K116" s="116" t="str">
        <f t="shared" si="36"/>
        <v/>
      </c>
      <c r="L116" s="116" t="str">
        <f t="shared" si="36"/>
        <v/>
      </c>
      <c r="M116" s="116" t="str">
        <f t="shared" si="36"/>
        <v/>
      </c>
      <c r="N116" s="116" t="str">
        <f t="shared" si="37"/>
        <v/>
      </c>
      <c r="O116" s="116">
        <f t="shared" si="38"/>
        <v>1</v>
      </c>
      <c r="P116" s="116" t="str">
        <f t="shared" si="39"/>
        <v/>
      </c>
      <c r="Q116" s="116" t="str">
        <f t="shared" si="40"/>
        <v/>
      </c>
      <c r="R116" s="116" t="str">
        <f t="shared" si="41"/>
        <v/>
      </c>
      <c r="S116" s="116" t="str">
        <f t="shared" si="42"/>
        <v/>
      </c>
      <c r="T116" s="116" t="str">
        <f t="shared" si="43"/>
        <v/>
      </c>
      <c r="U116" s="116">
        <f t="shared" si="44"/>
        <v>1</v>
      </c>
      <c r="V116" s="113">
        <f t="shared" si="45"/>
        <v>0</v>
      </c>
      <c r="Y116" s="116">
        <f t="shared" si="68"/>
        <v>0.317</v>
      </c>
      <c r="Z116" s="122">
        <f t="shared" si="69"/>
        <v>63.4</v>
      </c>
      <c r="AA116" s="113">
        <f t="shared" si="46"/>
        <v>3.5999999999999996</v>
      </c>
      <c r="AB116" s="113">
        <f>AA116*飽差!I116</f>
        <v>3.5999999999999996</v>
      </c>
      <c r="AG116" s="116">
        <f t="shared" si="47"/>
        <v>1.6</v>
      </c>
      <c r="AH116" s="116">
        <f t="shared" si="48"/>
        <v>2.5</v>
      </c>
      <c r="AI116" s="116">
        <f t="shared" si="49"/>
        <v>3</v>
      </c>
      <c r="AJ116" s="116">
        <f t="shared" si="50"/>
        <v>4.2</v>
      </c>
      <c r="AK116" s="116">
        <f t="shared" si="51"/>
        <v>7.3</v>
      </c>
      <c r="AL116" s="116">
        <f t="shared" si="52"/>
        <v>3.8</v>
      </c>
      <c r="AM116" s="116">
        <f t="shared" si="53"/>
        <v>3</v>
      </c>
      <c r="AN116" s="116">
        <f t="shared" si="54"/>
        <v>5.3</v>
      </c>
      <c r="AO116" s="116">
        <f t="shared" si="55"/>
        <v>1.6</v>
      </c>
      <c r="AP116" s="116">
        <f t="shared" si="56"/>
        <v>0.9</v>
      </c>
      <c r="AS116" s="116">
        <f t="shared" si="57"/>
        <v>1.6</v>
      </c>
      <c r="AT116" s="113">
        <v>0</v>
      </c>
      <c r="AU116" s="113">
        <v>7</v>
      </c>
      <c r="AV116" s="113">
        <v>1</v>
      </c>
      <c r="AW116" s="113">
        <v>0</v>
      </c>
      <c r="AX116" s="113">
        <v>0</v>
      </c>
      <c r="AY116" s="115"/>
      <c r="BA116" s="116">
        <f t="shared" si="58"/>
        <v>2.5</v>
      </c>
      <c r="BB116" s="113">
        <v>0.5</v>
      </c>
      <c r="BC116" s="113">
        <v>11.5</v>
      </c>
      <c r="BD116" s="113">
        <v>0.5</v>
      </c>
      <c r="BE116" s="113">
        <v>0</v>
      </c>
      <c r="BF116" s="113">
        <v>0</v>
      </c>
      <c r="BG116" s="115"/>
      <c r="BI116" s="116">
        <f t="shared" si="59"/>
        <v>3</v>
      </c>
      <c r="BJ116" s="113">
        <v>0</v>
      </c>
      <c r="BK116" s="113">
        <v>15</v>
      </c>
      <c r="BL116" s="113">
        <v>0</v>
      </c>
      <c r="BM116" s="113">
        <v>0</v>
      </c>
      <c r="BN116" s="113">
        <v>0</v>
      </c>
      <c r="BO116" s="115"/>
      <c r="BQ116" s="116">
        <f t="shared" si="60"/>
        <v>4.2</v>
      </c>
      <c r="BR116" s="113">
        <v>0</v>
      </c>
      <c r="BS116" s="113">
        <v>20.5</v>
      </c>
      <c r="BT116" s="113">
        <v>0.5</v>
      </c>
      <c r="BU116" s="113">
        <v>0</v>
      </c>
      <c r="BV116" s="113">
        <v>0</v>
      </c>
      <c r="BW116" s="115"/>
      <c r="BY116" s="116">
        <f t="shared" si="61"/>
        <v>7.3</v>
      </c>
      <c r="BZ116" s="113">
        <v>0</v>
      </c>
      <c r="CA116" s="113">
        <v>30</v>
      </c>
      <c r="CB116" s="113">
        <v>6</v>
      </c>
      <c r="CC116" s="113">
        <v>0</v>
      </c>
      <c r="CD116" s="113">
        <v>0.5</v>
      </c>
      <c r="CE116" s="115"/>
      <c r="CG116" s="116">
        <f t="shared" si="62"/>
        <v>3.8</v>
      </c>
      <c r="CH116" s="113">
        <v>0</v>
      </c>
      <c r="CI116" s="113">
        <v>16.5</v>
      </c>
      <c r="CJ116" s="113">
        <v>2.5</v>
      </c>
      <c r="CK116" s="113">
        <v>0</v>
      </c>
      <c r="CL116" s="113">
        <v>0</v>
      </c>
      <c r="CO116" s="116">
        <f t="shared" si="63"/>
        <v>3</v>
      </c>
      <c r="CP116" s="113">
        <v>0.5</v>
      </c>
      <c r="CQ116" s="113">
        <v>14.5</v>
      </c>
      <c r="CR116" s="113">
        <v>0</v>
      </c>
      <c r="CS116" s="113">
        <v>0</v>
      </c>
      <c r="CT116" s="113">
        <v>0</v>
      </c>
      <c r="CW116" s="116">
        <f t="shared" si="64"/>
        <v>5.3</v>
      </c>
      <c r="CX116" s="113">
        <v>0</v>
      </c>
      <c r="CY116" s="113">
        <v>26.5</v>
      </c>
      <c r="CZ116" s="113">
        <v>0</v>
      </c>
      <c r="DA116" s="113">
        <v>0</v>
      </c>
      <c r="DB116" s="113">
        <v>0</v>
      </c>
      <c r="DE116" s="116">
        <f t="shared" si="65"/>
        <v>1.6</v>
      </c>
      <c r="DF116" s="113">
        <v>0</v>
      </c>
      <c r="DG116" s="113">
        <v>8</v>
      </c>
      <c r="DH116" s="113">
        <v>0</v>
      </c>
      <c r="DI116" s="113">
        <v>0</v>
      </c>
      <c r="DJ116" s="113">
        <v>0</v>
      </c>
      <c r="DM116" s="116">
        <f t="shared" si="66"/>
        <v>0.9</v>
      </c>
      <c r="DN116" s="113">
        <v>0</v>
      </c>
      <c r="DO116" s="113">
        <v>4</v>
      </c>
      <c r="DP116" s="113">
        <v>0.5</v>
      </c>
      <c r="DQ116" s="113">
        <v>0</v>
      </c>
      <c r="DR116" s="113">
        <v>0</v>
      </c>
    </row>
    <row r="117" spans="4:122">
      <c r="D117" s="113" t="s">
        <v>146</v>
      </c>
      <c r="E117" s="115">
        <f t="shared" si="67"/>
        <v>116</v>
      </c>
      <c r="F117" s="116">
        <f t="shared" si="35"/>
        <v>14</v>
      </c>
      <c r="G117" s="116">
        <f t="shared" si="36"/>
        <v>14</v>
      </c>
      <c r="H117" s="116">
        <f t="shared" si="36"/>
        <v>14</v>
      </c>
      <c r="I117" s="116" t="str">
        <f t="shared" si="36"/>
        <v/>
      </c>
      <c r="J117" s="116" t="str">
        <f t="shared" si="36"/>
        <v/>
      </c>
      <c r="K117" s="116" t="str">
        <f t="shared" si="36"/>
        <v/>
      </c>
      <c r="L117" s="116" t="str">
        <f t="shared" si="36"/>
        <v/>
      </c>
      <c r="M117" s="116" t="str">
        <f t="shared" si="36"/>
        <v/>
      </c>
      <c r="N117" s="116" t="str">
        <f t="shared" si="37"/>
        <v/>
      </c>
      <c r="O117" s="116" t="str">
        <f t="shared" si="38"/>
        <v/>
      </c>
      <c r="P117" s="116">
        <f t="shared" si="39"/>
        <v>2</v>
      </c>
      <c r="Q117" s="116" t="str">
        <f t="shared" si="40"/>
        <v/>
      </c>
      <c r="R117" s="116" t="str">
        <f t="shared" si="41"/>
        <v/>
      </c>
      <c r="S117" s="116" t="str">
        <f t="shared" si="42"/>
        <v/>
      </c>
      <c r="T117" s="116" t="str">
        <f t="shared" si="43"/>
        <v/>
      </c>
      <c r="U117" s="116">
        <f t="shared" si="44"/>
        <v>2</v>
      </c>
      <c r="V117" s="113">
        <f t="shared" si="45"/>
        <v>5.4417266639303186e-002</v>
      </c>
      <c r="Y117" s="116">
        <f t="shared" si="68"/>
        <v>0.37456674729556733</v>
      </c>
      <c r="Z117" s="122">
        <f t="shared" si="69"/>
        <v>74.913349459113462</v>
      </c>
      <c r="AA117" s="113">
        <f t="shared" si="46"/>
        <v>3.5999999999999996</v>
      </c>
      <c r="AB117" s="113">
        <f>AA117*飽差!I117</f>
        <v>2.4866505408865476</v>
      </c>
      <c r="AG117" s="116">
        <f t="shared" si="47"/>
        <v>12.3</v>
      </c>
      <c r="AH117" s="116">
        <f t="shared" si="48"/>
        <v>14.5</v>
      </c>
      <c r="AI117" s="116">
        <f t="shared" si="49"/>
        <v>16.8</v>
      </c>
      <c r="AJ117" s="116">
        <f t="shared" si="50"/>
        <v>18.2</v>
      </c>
      <c r="AK117" s="116">
        <f t="shared" si="51"/>
        <v>28.6</v>
      </c>
      <c r="AL117" s="116">
        <f t="shared" si="52"/>
        <v>22.5</v>
      </c>
      <c r="AM117" s="116">
        <f t="shared" si="53"/>
        <v>14</v>
      </c>
      <c r="AN117" s="116">
        <f t="shared" si="54"/>
        <v>12</v>
      </c>
      <c r="AO117" s="116">
        <f t="shared" si="55"/>
        <v>10.1</v>
      </c>
      <c r="AP117" s="116">
        <f t="shared" si="56"/>
        <v>17.600000000000001</v>
      </c>
      <c r="AS117" s="116">
        <f t="shared" si="57"/>
        <v>12.3</v>
      </c>
      <c r="AT117" s="113">
        <v>0</v>
      </c>
      <c r="AU117" s="113">
        <v>1</v>
      </c>
      <c r="AV117" s="113">
        <v>49</v>
      </c>
      <c r="AW117" s="113">
        <v>11.5</v>
      </c>
      <c r="AX117" s="113">
        <v>0</v>
      </c>
      <c r="AY117" s="115"/>
      <c r="BA117" s="116">
        <f t="shared" si="58"/>
        <v>14.5</v>
      </c>
      <c r="BB117" s="113">
        <v>0</v>
      </c>
      <c r="BC117" s="113">
        <v>0</v>
      </c>
      <c r="BD117" s="113">
        <v>49</v>
      </c>
      <c r="BE117" s="113">
        <v>23.5</v>
      </c>
      <c r="BF117" s="113">
        <v>0</v>
      </c>
      <c r="BG117" s="115"/>
      <c r="BI117" s="116">
        <f t="shared" si="59"/>
        <v>16.8</v>
      </c>
      <c r="BJ117" s="113">
        <v>0</v>
      </c>
      <c r="BK117" s="113">
        <v>0</v>
      </c>
      <c r="BL117" s="113">
        <v>60</v>
      </c>
      <c r="BM117" s="113">
        <v>24</v>
      </c>
      <c r="BN117" s="113">
        <v>0</v>
      </c>
      <c r="BO117" s="115"/>
      <c r="BQ117" s="116">
        <f t="shared" si="60"/>
        <v>18.2</v>
      </c>
      <c r="BR117" s="113">
        <v>0</v>
      </c>
      <c r="BS117" s="113">
        <v>0</v>
      </c>
      <c r="BT117" s="113">
        <v>66.5</v>
      </c>
      <c r="BU117" s="113">
        <v>24.5</v>
      </c>
      <c r="BV117" s="113">
        <v>0</v>
      </c>
      <c r="BW117" s="115"/>
      <c r="BY117" s="116">
        <f t="shared" si="61"/>
        <v>28.6</v>
      </c>
      <c r="BZ117" s="113">
        <v>0</v>
      </c>
      <c r="CA117" s="113">
        <v>0</v>
      </c>
      <c r="CB117" s="113">
        <v>73</v>
      </c>
      <c r="CC117" s="113">
        <v>70</v>
      </c>
      <c r="CD117" s="113">
        <v>0</v>
      </c>
      <c r="CE117" s="115"/>
      <c r="CG117" s="116">
        <f t="shared" si="62"/>
        <v>22.5</v>
      </c>
      <c r="CH117" s="113">
        <v>0</v>
      </c>
      <c r="CI117" s="113">
        <v>0</v>
      </c>
      <c r="CJ117" s="113">
        <v>58</v>
      </c>
      <c r="CK117" s="113">
        <v>54.5</v>
      </c>
      <c r="CL117" s="113">
        <v>0</v>
      </c>
      <c r="CO117" s="116">
        <f t="shared" si="63"/>
        <v>14</v>
      </c>
      <c r="CP117" s="113">
        <v>0</v>
      </c>
      <c r="CQ117" s="113">
        <v>0</v>
      </c>
      <c r="CR117" s="113">
        <v>51</v>
      </c>
      <c r="CS117" s="113">
        <v>19</v>
      </c>
      <c r="CT117" s="113">
        <v>0</v>
      </c>
      <c r="CW117" s="116">
        <f t="shared" si="64"/>
        <v>12</v>
      </c>
      <c r="CX117" s="113">
        <v>0</v>
      </c>
      <c r="CY117" s="113">
        <v>0</v>
      </c>
      <c r="CZ117" s="113">
        <v>56</v>
      </c>
      <c r="DA117" s="113">
        <v>4</v>
      </c>
      <c r="DB117" s="113">
        <v>0</v>
      </c>
      <c r="DE117" s="116">
        <f t="shared" si="65"/>
        <v>10.1</v>
      </c>
      <c r="DF117" s="113">
        <v>0</v>
      </c>
      <c r="DG117" s="113">
        <v>0</v>
      </c>
      <c r="DH117" s="113">
        <v>43</v>
      </c>
      <c r="DI117" s="113">
        <v>7.5</v>
      </c>
      <c r="DJ117" s="113">
        <v>0</v>
      </c>
      <c r="DM117" s="116">
        <f t="shared" si="66"/>
        <v>17.600000000000001</v>
      </c>
      <c r="DN117" s="113">
        <v>0</v>
      </c>
      <c r="DO117" s="113">
        <v>0</v>
      </c>
      <c r="DP117" s="113">
        <v>50.5</v>
      </c>
      <c r="DQ117" s="113">
        <v>37.5</v>
      </c>
      <c r="DR117" s="113">
        <v>0</v>
      </c>
    </row>
    <row r="118" spans="4:122">
      <c r="D118" s="113" t="s">
        <v>146</v>
      </c>
      <c r="E118" s="115">
        <f t="shared" si="67"/>
        <v>117</v>
      </c>
      <c r="F118" s="116">
        <f t="shared" si="35"/>
        <v>5.0999999999999996</v>
      </c>
      <c r="G118" s="116">
        <f t="shared" si="36"/>
        <v>5.0999999999999996</v>
      </c>
      <c r="H118" s="116" t="str">
        <f t="shared" si="36"/>
        <v/>
      </c>
      <c r="I118" s="116" t="str">
        <f t="shared" si="36"/>
        <v/>
      </c>
      <c r="J118" s="116" t="str">
        <f t="shared" si="36"/>
        <v/>
      </c>
      <c r="K118" s="116" t="str">
        <f t="shared" si="36"/>
        <v/>
      </c>
      <c r="L118" s="116" t="str">
        <f t="shared" si="36"/>
        <v/>
      </c>
      <c r="M118" s="116" t="str">
        <f t="shared" si="36"/>
        <v/>
      </c>
      <c r="N118" s="116" t="str">
        <f t="shared" si="37"/>
        <v/>
      </c>
      <c r="O118" s="116">
        <f t="shared" si="38"/>
        <v>1</v>
      </c>
      <c r="P118" s="116" t="str">
        <f t="shared" si="39"/>
        <v/>
      </c>
      <c r="Q118" s="116" t="str">
        <f t="shared" si="40"/>
        <v/>
      </c>
      <c r="R118" s="116" t="str">
        <f t="shared" si="41"/>
        <v/>
      </c>
      <c r="S118" s="116" t="str">
        <f t="shared" si="42"/>
        <v/>
      </c>
      <c r="T118" s="116" t="str">
        <f t="shared" si="43"/>
        <v/>
      </c>
      <c r="U118" s="116">
        <f t="shared" si="44"/>
        <v>1</v>
      </c>
      <c r="V118" s="113">
        <f t="shared" si="45"/>
        <v>0</v>
      </c>
      <c r="Y118" s="116">
        <f t="shared" si="68"/>
        <v>0.32</v>
      </c>
      <c r="Z118" s="122">
        <f t="shared" si="69"/>
        <v>64</v>
      </c>
      <c r="AA118" s="113">
        <f t="shared" si="46"/>
        <v>3.5999999999999996</v>
      </c>
      <c r="AB118" s="113">
        <f>AA118*飽差!I118</f>
        <v>2.54695769967707</v>
      </c>
      <c r="AG118" s="116">
        <f t="shared" si="47"/>
        <v>2.1</v>
      </c>
      <c r="AH118" s="116">
        <f t="shared" si="48"/>
        <v>1</v>
      </c>
      <c r="AI118" s="116">
        <f t="shared" si="49"/>
        <v>2</v>
      </c>
      <c r="AJ118" s="116">
        <f t="shared" si="50"/>
        <v>4.5</v>
      </c>
      <c r="AK118" s="116">
        <f t="shared" si="51"/>
        <v>3</v>
      </c>
      <c r="AL118" s="116">
        <f t="shared" si="52"/>
        <v>3.3</v>
      </c>
      <c r="AM118" s="116">
        <f t="shared" si="53"/>
        <v>5.0999999999999996</v>
      </c>
      <c r="AN118" s="116">
        <f t="shared" si="54"/>
        <v>3.1</v>
      </c>
      <c r="AO118" s="116">
        <f t="shared" si="55"/>
        <v>4.5999999999999996</v>
      </c>
      <c r="AP118" s="116">
        <f t="shared" si="56"/>
        <v>5.3</v>
      </c>
      <c r="AS118" s="116">
        <f t="shared" si="57"/>
        <v>2.1</v>
      </c>
      <c r="AT118" s="113">
        <v>0</v>
      </c>
      <c r="AU118" s="113">
        <v>0</v>
      </c>
      <c r="AV118" s="113">
        <v>0</v>
      </c>
      <c r="AW118" s="113">
        <v>10.5</v>
      </c>
      <c r="AX118" s="113">
        <v>0</v>
      </c>
      <c r="AY118" s="115"/>
      <c r="BA118" s="116">
        <f t="shared" si="58"/>
        <v>1</v>
      </c>
      <c r="BB118" s="113">
        <v>0</v>
      </c>
      <c r="BC118" s="113">
        <v>0</v>
      </c>
      <c r="BD118" s="113">
        <v>0</v>
      </c>
      <c r="BE118" s="113">
        <v>5</v>
      </c>
      <c r="BF118" s="113">
        <v>0</v>
      </c>
      <c r="BG118" s="115"/>
      <c r="BI118" s="116">
        <f t="shared" si="59"/>
        <v>2</v>
      </c>
      <c r="BJ118" s="113">
        <v>0</v>
      </c>
      <c r="BK118" s="113">
        <v>0</v>
      </c>
      <c r="BL118" s="113">
        <v>0</v>
      </c>
      <c r="BM118" s="113">
        <v>10</v>
      </c>
      <c r="BN118" s="113">
        <v>0</v>
      </c>
      <c r="BO118" s="115"/>
      <c r="BQ118" s="116">
        <f t="shared" si="60"/>
        <v>4.5</v>
      </c>
      <c r="BR118" s="113">
        <v>0</v>
      </c>
      <c r="BS118" s="113">
        <v>0</v>
      </c>
      <c r="BT118" s="113">
        <v>0</v>
      </c>
      <c r="BU118" s="113">
        <v>22.5</v>
      </c>
      <c r="BV118" s="113">
        <v>0</v>
      </c>
      <c r="BW118" s="115"/>
      <c r="BY118" s="116">
        <f t="shared" si="61"/>
        <v>3</v>
      </c>
      <c r="BZ118" s="113">
        <v>0</v>
      </c>
      <c r="CA118" s="113">
        <v>0</v>
      </c>
      <c r="CB118" s="113">
        <v>0</v>
      </c>
      <c r="CC118" s="113">
        <v>15</v>
      </c>
      <c r="CD118" s="113">
        <v>0</v>
      </c>
      <c r="CE118" s="115"/>
      <c r="CG118" s="116">
        <f t="shared" si="62"/>
        <v>3.3</v>
      </c>
      <c r="CH118" s="113">
        <v>0</v>
      </c>
      <c r="CI118" s="113">
        <v>0</v>
      </c>
      <c r="CJ118" s="113">
        <v>0</v>
      </c>
      <c r="CK118" s="113">
        <v>16.5</v>
      </c>
      <c r="CL118" s="113">
        <v>0</v>
      </c>
      <c r="CO118" s="116">
        <f t="shared" si="63"/>
        <v>5.0999999999999996</v>
      </c>
      <c r="CP118" s="113">
        <v>0</v>
      </c>
      <c r="CQ118" s="113">
        <v>0</v>
      </c>
      <c r="CR118" s="113">
        <v>0</v>
      </c>
      <c r="CS118" s="113">
        <v>25.5</v>
      </c>
      <c r="CT118" s="113">
        <v>0</v>
      </c>
      <c r="CW118" s="116">
        <f t="shared" si="64"/>
        <v>3.1</v>
      </c>
      <c r="CX118" s="113">
        <v>0</v>
      </c>
      <c r="CY118" s="113">
        <v>0</v>
      </c>
      <c r="CZ118" s="113">
        <v>0</v>
      </c>
      <c r="DA118" s="113">
        <v>15.5</v>
      </c>
      <c r="DB118" s="113">
        <v>0</v>
      </c>
      <c r="DE118" s="116">
        <f t="shared" si="65"/>
        <v>4.5999999999999996</v>
      </c>
      <c r="DF118" s="113">
        <v>0</v>
      </c>
      <c r="DG118" s="113">
        <v>0</v>
      </c>
      <c r="DH118" s="113">
        <v>0</v>
      </c>
      <c r="DI118" s="113">
        <v>23</v>
      </c>
      <c r="DJ118" s="113">
        <v>0</v>
      </c>
      <c r="DM118" s="116">
        <f t="shared" si="66"/>
        <v>5.3</v>
      </c>
      <c r="DN118" s="113">
        <v>0</v>
      </c>
      <c r="DO118" s="113">
        <v>0</v>
      </c>
      <c r="DP118" s="113">
        <v>0</v>
      </c>
      <c r="DQ118" s="113">
        <v>26.5</v>
      </c>
      <c r="DR118" s="113">
        <v>0</v>
      </c>
    </row>
    <row r="119" spans="4:122">
      <c r="D119" s="113" t="s">
        <v>146</v>
      </c>
      <c r="E119" s="115">
        <f t="shared" si="67"/>
        <v>118</v>
      </c>
      <c r="F119" s="116">
        <f t="shared" si="35"/>
        <v>2.9</v>
      </c>
      <c r="G119" s="116">
        <f t="shared" si="36"/>
        <v>2.9</v>
      </c>
      <c r="H119" s="116" t="str">
        <f t="shared" si="36"/>
        <v/>
      </c>
      <c r="I119" s="116" t="str">
        <f t="shared" si="36"/>
        <v/>
      </c>
      <c r="J119" s="116" t="str">
        <f t="shared" si="36"/>
        <v/>
      </c>
      <c r="K119" s="116" t="str">
        <f t="shared" si="36"/>
        <v/>
      </c>
      <c r="L119" s="116" t="str">
        <f t="shared" si="36"/>
        <v/>
      </c>
      <c r="M119" s="116" t="str">
        <f t="shared" si="36"/>
        <v/>
      </c>
      <c r="N119" s="116" t="str">
        <f t="shared" si="37"/>
        <v/>
      </c>
      <c r="O119" s="116">
        <f t="shared" si="38"/>
        <v>1</v>
      </c>
      <c r="P119" s="116" t="str">
        <f t="shared" si="39"/>
        <v/>
      </c>
      <c r="Q119" s="116" t="str">
        <f t="shared" si="40"/>
        <v/>
      </c>
      <c r="R119" s="116" t="str">
        <f t="shared" si="41"/>
        <v/>
      </c>
      <c r="S119" s="116" t="str">
        <f t="shared" si="42"/>
        <v/>
      </c>
      <c r="T119" s="116" t="str">
        <f t="shared" si="43"/>
        <v/>
      </c>
      <c r="U119" s="116">
        <f t="shared" si="44"/>
        <v>1</v>
      </c>
      <c r="V119" s="113">
        <f t="shared" si="45"/>
        <v>0</v>
      </c>
      <c r="Y119" s="116">
        <f t="shared" si="68"/>
        <v>0.32958461164245212</v>
      </c>
      <c r="Z119" s="122">
        <f t="shared" si="69"/>
        <v>65.916922328490429</v>
      </c>
      <c r="AA119" s="113">
        <f t="shared" si="46"/>
        <v>3.5999999999999996</v>
      </c>
      <c r="AB119" s="113">
        <f>AA119*飽差!I119</f>
        <v>0.98307767150958214</v>
      </c>
      <c r="AG119" s="116">
        <f t="shared" si="47"/>
        <v>4</v>
      </c>
      <c r="AH119" s="116">
        <f t="shared" si="48"/>
        <v>2.6</v>
      </c>
      <c r="AI119" s="116">
        <f t="shared" si="49"/>
        <v>2.1</v>
      </c>
      <c r="AJ119" s="116">
        <f t="shared" si="50"/>
        <v>3.1</v>
      </c>
      <c r="AK119" s="116">
        <f t="shared" si="51"/>
        <v>3.2</v>
      </c>
      <c r="AL119" s="116">
        <f t="shared" si="52"/>
        <v>2.8</v>
      </c>
      <c r="AM119" s="116">
        <f t="shared" si="53"/>
        <v>2.9</v>
      </c>
      <c r="AN119" s="116">
        <f t="shared" si="54"/>
        <v>5.6</v>
      </c>
      <c r="AO119" s="116">
        <f t="shared" si="55"/>
        <v>2.8</v>
      </c>
      <c r="AP119" s="116">
        <f t="shared" si="56"/>
        <v>2.5</v>
      </c>
      <c r="AS119" s="116">
        <f t="shared" si="57"/>
        <v>4</v>
      </c>
      <c r="AT119" s="113">
        <v>19</v>
      </c>
      <c r="AU119" s="113">
        <v>1</v>
      </c>
      <c r="AV119" s="113">
        <v>0</v>
      </c>
      <c r="AW119" s="113">
        <v>0</v>
      </c>
      <c r="AX119" s="113">
        <v>0</v>
      </c>
      <c r="AY119" s="115"/>
      <c r="BA119" s="116">
        <f t="shared" si="58"/>
        <v>2.6</v>
      </c>
      <c r="BB119" s="113">
        <v>13</v>
      </c>
      <c r="BC119" s="113">
        <v>0</v>
      </c>
      <c r="BD119" s="113">
        <v>0</v>
      </c>
      <c r="BE119" s="113">
        <v>0</v>
      </c>
      <c r="BF119" s="113">
        <v>0</v>
      </c>
      <c r="BG119" s="115"/>
      <c r="BI119" s="116">
        <f t="shared" si="59"/>
        <v>2.1</v>
      </c>
      <c r="BJ119" s="113">
        <v>10</v>
      </c>
      <c r="BK119" s="113">
        <v>0.5</v>
      </c>
      <c r="BL119" s="113">
        <v>0</v>
      </c>
      <c r="BM119" s="113">
        <v>0</v>
      </c>
      <c r="BN119" s="113">
        <v>0</v>
      </c>
      <c r="BO119" s="115"/>
      <c r="BQ119" s="116">
        <f t="shared" si="60"/>
        <v>3.1</v>
      </c>
      <c r="BR119" s="113">
        <v>15.5</v>
      </c>
      <c r="BS119" s="113">
        <v>0</v>
      </c>
      <c r="BT119" s="113">
        <v>0</v>
      </c>
      <c r="BU119" s="113">
        <v>0</v>
      </c>
      <c r="BV119" s="113">
        <v>0</v>
      </c>
      <c r="BW119" s="115"/>
      <c r="BY119" s="116">
        <f t="shared" si="61"/>
        <v>3.2</v>
      </c>
      <c r="BZ119" s="113">
        <v>13.5</v>
      </c>
      <c r="CA119" s="113">
        <v>1.5</v>
      </c>
      <c r="CB119" s="113">
        <v>0</v>
      </c>
      <c r="CC119" s="113">
        <v>0</v>
      </c>
      <c r="CD119" s="113">
        <v>1</v>
      </c>
      <c r="CE119" s="115"/>
      <c r="CG119" s="116">
        <f t="shared" si="62"/>
        <v>2.8</v>
      </c>
      <c r="CH119" s="113">
        <v>11</v>
      </c>
      <c r="CI119" s="113">
        <v>1.5</v>
      </c>
      <c r="CJ119" s="113">
        <v>0</v>
      </c>
      <c r="CK119" s="113">
        <v>0</v>
      </c>
      <c r="CL119" s="113">
        <v>1.5</v>
      </c>
      <c r="CO119" s="116">
        <f t="shared" si="63"/>
        <v>2.9</v>
      </c>
      <c r="CP119" s="113">
        <v>14</v>
      </c>
      <c r="CQ119" s="113">
        <v>0.5</v>
      </c>
      <c r="CR119" s="113">
        <v>0</v>
      </c>
      <c r="CS119" s="113">
        <v>0</v>
      </c>
      <c r="CT119" s="113">
        <v>0</v>
      </c>
      <c r="CW119" s="116">
        <f t="shared" si="64"/>
        <v>5.6</v>
      </c>
      <c r="CX119" s="113">
        <v>23.5</v>
      </c>
      <c r="CY119" s="113">
        <v>2.5</v>
      </c>
      <c r="CZ119" s="113">
        <v>0</v>
      </c>
      <c r="DA119" s="113">
        <v>0</v>
      </c>
      <c r="DB119" s="113">
        <v>2</v>
      </c>
      <c r="DE119" s="116">
        <f t="shared" si="65"/>
        <v>2.8</v>
      </c>
      <c r="DF119" s="113">
        <v>13</v>
      </c>
      <c r="DG119" s="113">
        <v>1</v>
      </c>
      <c r="DH119" s="113">
        <v>0</v>
      </c>
      <c r="DI119" s="113">
        <v>0</v>
      </c>
      <c r="DJ119" s="113">
        <v>0</v>
      </c>
      <c r="DM119" s="116">
        <f t="shared" si="66"/>
        <v>2.5</v>
      </c>
      <c r="DN119" s="113">
        <v>12</v>
      </c>
      <c r="DO119" s="113">
        <v>0.5</v>
      </c>
      <c r="DP119" s="113">
        <v>0</v>
      </c>
      <c r="DQ119" s="113">
        <v>0</v>
      </c>
      <c r="DR119" s="113">
        <v>0</v>
      </c>
    </row>
    <row r="120" spans="4:122">
      <c r="D120" s="113" t="s">
        <v>146</v>
      </c>
      <c r="E120" s="115">
        <f t="shared" si="67"/>
        <v>119</v>
      </c>
      <c r="F120" s="116">
        <f t="shared" si="35"/>
        <v>23.3</v>
      </c>
      <c r="G120" s="116">
        <f t="shared" si="36"/>
        <v>23.3</v>
      </c>
      <c r="H120" s="116">
        <f t="shared" si="36"/>
        <v>23.3</v>
      </c>
      <c r="I120" s="116">
        <f t="shared" si="36"/>
        <v>23.3</v>
      </c>
      <c r="J120" s="116" t="str">
        <f t="shared" si="36"/>
        <v/>
      </c>
      <c r="K120" s="116" t="str">
        <f t="shared" si="36"/>
        <v/>
      </c>
      <c r="L120" s="116" t="str">
        <f t="shared" si="36"/>
        <v/>
      </c>
      <c r="M120" s="116" t="str">
        <f t="shared" si="36"/>
        <v/>
      </c>
      <c r="N120" s="116" t="str">
        <f t="shared" si="37"/>
        <v/>
      </c>
      <c r="O120" s="116" t="str">
        <f t="shared" si="38"/>
        <v/>
      </c>
      <c r="P120" s="116" t="str">
        <f t="shared" si="39"/>
        <v/>
      </c>
      <c r="Q120" s="116">
        <f t="shared" si="40"/>
        <v>3</v>
      </c>
      <c r="R120" s="116" t="str">
        <f t="shared" si="41"/>
        <v/>
      </c>
      <c r="S120" s="116" t="str">
        <f t="shared" si="42"/>
        <v/>
      </c>
      <c r="T120" s="116" t="str">
        <f t="shared" si="43"/>
        <v/>
      </c>
      <c r="U120" s="116">
        <f t="shared" si="44"/>
        <v>3</v>
      </c>
      <c r="V120" s="113">
        <f t="shared" si="45"/>
        <v>7.1044764779090275e-002</v>
      </c>
      <c r="Y120" s="116">
        <f t="shared" si="68"/>
        <v>0.32</v>
      </c>
      <c r="Z120" s="122">
        <f t="shared" si="69"/>
        <v>64</v>
      </c>
      <c r="AA120" s="113">
        <f t="shared" si="46"/>
        <v>3.5999999999999996</v>
      </c>
      <c r="AB120" s="113">
        <f>AA120*飽差!I120</f>
        <v>1.8522161418112246</v>
      </c>
      <c r="AG120" s="116">
        <f t="shared" si="47"/>
        <v>31.6</v>
      </c>
      <c r="AH120" s="116">
        <f t="shared" si="48"/>
        <v>29.1</v>
      </c>
      <c r="AI120" s="116">
        <f t="shared" si="49"/>
        <v>31.3</v>
      </c>
      <c r="AJ120" s="116">
        <f t="shared" si="50"/>
        <v>32.9</v>
      </c>
      <c r="AK120" s="116">
        <f t="shared" si="51"/>
        <v>37.6</v>
      </c>
      <c r="AL120" s="116">
        <f t="shared" si="52"/>
        <v>35.799999999999997</v>
      </c>
      <c r="AM120" s="116">
        <f t="shared" si="53"/>
        <v>23.3</v>
      </c>
      <c r="AN120" s="116">
        <f t="shared" si="54"/>
        <v>23.3</v>
      </c>
      <c r="AO120" s="116">
        <f t="shared" si="55"/>
        <v>19.8</v>
      </c>
      <c r="AP120" s="116">
        <f t="shared" si="56"/>
        <v>25.4</v>
      </c>
      <c r="AS120" s="116">
        <f t="shared" si="57"/>
        <v>31.6</v>
      </c>
      <c r="AT120" s="113">
        <v>0</v>
      </c>
      <c r="AU120" s="113">
        <v>0</v>
      </c>
      <c r="AV120" s="113">
        <v>1</v>
      </c>
      <c r="AW120" s="113">
        <v>88</v>
      </c>
      <c r="AX120" s="113">
        <v>69</v>
      </c>
      <c r="AY120" s="115"/>
      <c r="BA120" s="116">
        <f t="shared" si="58"/>
        <v>29.1</v>
      </c>
      <c r="BB120" s="113">
        <v>0</v>
      </c>
      <c r="BC120" s="113">
        <v>0</v>
      </c>
      <c r="BD120" s="113">
        <v>2.5</v>
      </c>
      <c r="BE120" s="113">
        <v>58</v>
      </c>
      <c r="BF120" s="113">
        <v>85</v>
      </c>
      <c r="BG120" s="115"/>
      <c r="BI120" s="116">
        <f t="shared" si="59"/>
        <v>31.3</v>
      </c>
      <c r="BJ120" s="113">
        <v>0.5</v>
      </c>
      <c r="BK120" s="113">
        <v>0</v>
      </c>
      <c r="BL120" s="113">
        <v>4</v>
      </c>
      <c r="BM120" s="113">
        <v>71.5</v>
      </c>
      <c r="BN120" s="113">
        <v>80.5</v>
      </c>
      <c r="BO120" s="115"/>
      <c r="BQ120" s="116">
        <f t="shared" si="60"/>
        <v>32.9</v>
      </c>
      <c r="BR120" s="113">
        <v>0</v>
      </c>
      <c r="BS120" s="113">
        <v>0</v>
      </c>
      <c r="BT120" s="113">
        <v>4.5</v>
      </c>
      <c r="BU120" s="113">
        <v>85.5</v>
      </c>
      <c r="BV120" s="113">
        <v>74.5</v>
      </c>
      <c r="BW120" s="115"/>
      <c r="BY120" s="116">
        <f t="shared" si="61"/>
        <v>37.6</v>
      </c>
      <c r="BZ120" s="113">
        <v>0</v>
      </c>
      <c r="CA120" s="113">
        <v>0</v>
      </c>
      <c r="CB120" s="113">
        <v>11.5</v>
      </c>
      <c r="CC120" s="113">
        <v>67</v>
      </c>
      <c r="CD120" s="113">
        <v>109.5</v>
      </c>
      <c r="CE120" s="115"/>
      <c r="CG120" s="116">
        <f t="shared" si="62"/>
        <v>35.799999999999997</v>
      </c>
      <c r="CH120" s="113">
        <v>0</v>
      </c>
      <c r="CI120" s="113">
        <v>0</v>
      </c>
      <c r="CJ120" s="113">
        <v>9</v>
      </c>
      <c r="CK120" s="113">
        <v>63</v>
      </c>
      <c r="CL120" s="113">
        <v>107</v>
      </c>
      <c r="CO120" s="116">
        <f t="shared" si="63"/>
        <v>23.3</v>
      </c>
      <c r="CP120" s="113">
        <v>0</v>
      </c>
      <c r="CQ120" s="113">
        <v>0</v>
      </c>
      <c r="CR120" s="113">
        <v>4</v>
      </c>
      <c r="CS120" s="113">
        <v>51.5</v>
      </c>
      <c r="CT120" s="113">
        <v>61</v>
      </c>
      <c r="CW120" s="116">
        <f t="shared" si="64"/>
        <v>23.3</v>
      </c>
      <c r="CX120" s="113">
        <v>0</v>
      </c>
      <c r="CY120" s="113">
        <v>0</v>
      </c>
      <c r="CZ120" s="113">
        <v>6</v>
      </c>
      <c r="DA120" s="113">
        <v>79.5</v>
      </c>
      <c r="DB120" s="113">
        <v>31</v>
      </c>
      <c r="DE120" s="116">
        <f t="shared" si="65"/>
        <v>19.8</v>
      </c>
      <c r="DF120" s="113">
        <v>0</v>
      </c>
      <c r="DG120" s="113">
        <v>0</v>
      </c>
      <c r="DH120" s="113">
        <v>5.5</v>
      </c>
      <c r="DI120" s="113">
        <v>43.5</v>
      </c>
      <c r="DJ120" s="113">
        <v>50</v>
      </c>
      <c r="DM120" s="116">
        <f t="shared" si="66"/>
        <v>25.4</v>
      </c>
      <c r="DN120" s="113">
        <v>0</v>
      </c>
      <c r="DO120" s="113">
        <v>0</v>
      </c>
      <c r="DP120" s="113">
        <v>6.5</v>
      </c>
      <c r="DQ120" s="113">
        <v>36</v>
      </c>
      <c r="DR120" s="113">
        <v>84.5</v>
      </c>
    </row>
    <row r="121" spans="4:122">
      <c r="D121" s="113" t="s">
        <v>146</v>
      </c>
      <c r="E121" s="115">
        <f t="shared" si="67"/>
        <v>120</v>
      </c>
      <c r="F121" s="116">
        <f t="shared" si="35"/>
        <v>4.0999999999999996</v>
      </c>
      <c r="G121" s="116">
        <f t="shared" si="36"/>
        <v>4.0999999999999996</v>
      </c>
      <c r="H121" s="116" t="str">
        <f t="shared" si="36"/>
        <v/>
      </c>
      <c r="I121" s="116" t="str">
        <f t="shared" si="36"/>
        <v/>
      </c>
      <c r="J121" s="116" t="str">
        <f t="shared" si="36"/>
        <v/>
      </c>
      <c r="K121" s="116" t="str">
        <f t="shared" si="36"/>
        <v/>
      </c>
      <c r="L121" s="116" t="str">
        <f t="shared" si="36"/>
        <v/>
      </c>
      <c r="M121" s="116" t="str">
        <f t="shared" si="36"/>
        <v/>
      </c>
      <c r="N121" s="116" t="str">
        <f t="shared" si="37"/>
        <v/>
      </c>
      <c r="O121" s="116">
        <f t="shared" si="38"/>
        <v>1</v>
      </c>
      <c r="P121" s="116" t="str">
        <f t="shared" si="39"/>
        <v/>
      </c>
      <c r="Q121" s="116" t="str">
        <f t="shared" si="40"/>
        <v/>
      </c>
      <c r="R121" s="116" t="str">
        <f t="shared" si="41"/>
        <v/>
      </c>
      <c r="S121" s="116" t="str">
        <f t="shared" si="42"/>
        <v/>
      </c>
      <c r="T121" s="116" t="str">
        <f t="shared" si="43"/>
        <v/>
      </c>
      <c r="U121" s="116">
        <f t="shared" si="44"/>
        <v>1</v>
      </c>
      <c r="V121" s="113">
        <f t="shared" si="45"/>
        <v>0</v>
      </c>
      <c r="Y121" s="116">
        <f t="shared" si="68"/>
        <v>0.33296896808012488</v>
      </c>
      <c r="Z121" s="122">
        <f t="shared" si="69"/>
        <v>66.593793616024982</v>
      </c>
      <c r="AA121" s="113">
        <f t="shared" si="46"/>
        <v>3.5999999999999996</v>
      </c>
      <c r="AB121" s="113">
        <f>AA121*飽差!I121</f>
        <v>1.5062063839750142</v>
      </c>
      <c r="AG121" s="116">
        <f t="shared" si="47"/>
        <v>3</v>
      </c>
      <c r="AH121" s="116">
        <f t="shared" si="48"/>
        <v>3.7</v>
      </c>
      <c r="AI121" s="116">
        <f t="shared" si="49"/>
        <v>3.6</v>
      </c>
      <c r="AJ121" s="116">
        <f t="shared" si="50"/>
        <v>4.2</v>
      </c>
      <c r="AK121" s="116">
        <f t="shared" si="51"/>
        <v>9.3000000000000007</v>
      </c>
      <c r="AL121" s="116">
        <f t="shared" si="52"/>
        <v>6.8</v>
      </c>
      <c r="AM121" s="116">
        <f t="shared" si="53"/>
        <v>4.0999999999999996</v>
      </c>
      <c r="AN121" s="116">
        <f t="shared" si="54"/>
        <v>2.2999999999999998</v>
      </c>
      <c r="AO121" s="116">
        <f t="shared" si="55"/>
        <v>1.6</v>
      </c>
      <c r="AP121" s="116">
        <f t="shared" si="56"/>
        <v>7.1</v>
      </c>
      <c r="AS121" s="116">
        <f t="shared" si="57"/>
        <v>3</v>
      </c>
      <c r="AT121" s="113">
        <v>0</v>
      </c>
      <c r="AU121" s="113">
        <v>0</v>
      </c>
      <c r="AV121" s="113">
        <v>15</v>
      </c>
      <c r="AW121" s="113">
        <v>0</v>
      </c>
      <c r="AX121" s="113">
        <v>0</v>
      </c>
      <c r="AY121" s="115"/>
      <c r="BA121" s="116">
        <f t="shared" si="58"/>
        <v>3.7</v>
      </c>
      <c r="BB121" s="113">
        <v>0</v>
      </c>
      <c r="BC121" s="113">
        <v>0</v>
      </c>
      <c r="BD121" s="113">
        <v>18.5</v>
      </c>
      <c r="BE121" s="113">
        <v>0</v>
      </c>
      <c r="BF121" s="113">
        <v>0</v>
      </c>
      <c r="BG121" s="115"/>
      <c r="BI121" s="116">
        <f t="shared" si="59"/>
        <v>3.6</v>
      </c>
      <c r="BJ121" s="113">
        <v>0</v>
      </c>
      <c r="BK121" s="113">
        <v>0</v>
      </c>
      <c r="BL121" s="113">
        <v>18</v>
      </c>
      <c r="BM121" s="113">
        <v>0</v>
      </c>
      <c r="BN121" s="113">
        <v>0</v>
      </c>
      <c r="BO121" s="115"/>
      <c r="BQ121" s="116">
        <f t="shared" si="60"/>
        <v>4.2</v>
      </c>
      <c r="BR121" s="113">
        <v>0</v>
      </c>
      <c r="BS121" s="113">
        <v>0</v>
      </c>
      <c r="BT121" s="113">
        <v>21</v>
      </c>
      <c r="BU121" s="113">
        <v>0</v>
      </c>
      <c r="BV121" s="113">
        <v>0</v>
      </c>
      <c r="BW121" s="115"/>
      <c r="BY121" s="116">
        <f t="shared" si="61"/>
        <v>9.3000000000000007</v>
      </c>
      <c r="BZ121" s="113">
        <v>0</v>
      </c>
      <c r="CA121" s="113">
        <v>0</v>
      </c>
      <c r="CB121" s="113">
        <v>42.5</v>
      </c>
      <c r="CC121" s="113">
        <v>4</v>
      </c>
      <c r="CD121" s="113">
        <v>0</v>
      </c>
      <c r="CE121" s="115"/>
      <c r="CG121" s="116">
        <f t="shared" si="62"/>
        <v>6.8</v>
      </c>
      <c r="CH121" s="113">
        <v>0</v>
      </c>
      <c r="CI121" s="113">
        <v>0</v>
      </c>
      <c r="CJ121" s="113">
        <v>32.5</v>
      </c>
      <c r="CK121" s="113">
        <v>1.5</v>
      </c>
      <c r="CL121" s="113">
        <v>0</v>
      </c>
      <c r="CO121" s="116">
        <f t="shared" si="63"/>
        <v>4.0999999999999996</v>
      </c>
      <c r="CP121" s="113">
        <v>0</v>
      </c>
      <c r="CQ121" s="113">
        <v>0</v>
      </c>
      <c r="CR121" s="113">
        <v>20.5</v>
      </c>
      <c r="CS121" s="113">
        <v>0</v>
      </c>
      <c r="CT121" s="113">
        <v>0</v>
      </c>
      <c r="CW121" s="116">
        <f t="shared" si="64"/>
        <v>2.2999999999999998</v>
      </c>
      <c r="CX121" s="113">
        <v>0</v>
      </c>
      <c r="CY121" s="113">
        <v>0</v>
      </c>
      <c r="CZ121" s="113">
        <v>11</v>
      </c>
      <c r="DA121" s="113">
        <v>0.5</v>
      </c>
      <c r="DB121" s="113">
        <v>0</v>
      </c>
      <c r="DE121" s="116">
        <f t="shared" si="65"/>
        <v>1.6</v>
      </c>
      <c r="DF121" s="113">
        <v>0</v>
      </c>
      <c r="DG121" s="113">
        <v>0</v>
      </c>
      <c r="DH121" s="113">
        <v>8</v>
      </c>
      <c r="DI121" s="113">
        <v>0</v>
      </c>
      <c r="DJ121" s="113">
        <v>0</v>
      </c>
      <c r="DM121" s="116">
        <f t="shared" si="66"/>
        <v>7.1</v>
      </c>
      <c r="DN121" s="113">
        <v>0</v>
      </c>
      <c r="DO121" s="113">
        <v>0</v>
      </c>
      <c r="DP121" s="113">
        <v>35.5</v>
      </c>
      <c r="DQ121" s="113">
        <v>0</v>
      </c>
      <c r="DR121" s="113">
        <v>0</v>
      </c>
    </row>
    <row r="122" spans="4:122">
      <c r="D122" s="113" t="s">
        <v>235</v>
      </c>
      <c r="E122" s="115">
        <f t="shared" si="67"/>
        <v>121</v>
      </c>
      <c r="F122" s="116">
        <f t="shared" si="35"/>
        <v>9.1</v>
      </c>
      <c r="G122" s="116">
        <f t="shared" si="36"/>
        <v>9.1</v>
      </c>
      <c r="H122" s="116" t="str">
        <f t="shared" si="36"/>
        <v/>
      </c>
      <c r="I122" s="116" t="str">
        <f t="shared" si="36"/>
        <v/>
      </c>
      <c r="J122" s="116" t="str">
        <f t="shared" si="36"/>
        <v/>
      </c>
      <c r="K122" s="116" t="str">
        <f t="shared" si="36"/>
        <v/>
      </c>
      <c r="L122" s="116" t="str">
        <f t="shared" si="36"/>
        <v/>
      </c>
      <c r="M122" s="116" t="str">
        <f t="shared" si="36"/>
        <v/>
      </c>
      <c r="N122" s="116" t="str">
        <f t="shared" si="37"/>
        <v/>
      </c>
      <c r="O122" s="116">
        <f t="shared" si="38"/>
        <v>1</v>
      </c>
      <c r="P122" s="116" t="str">
        <f t="shared" si="39"/>
        <v/>
      </c>
      <c r="Q122" s="116" t="str">
        <f t="shared" si="40"/>
        <v/>
      </c>
      <c r="R122" s="116" t="str">
        <f t="shared" si="41"/>
        <v/>
      </c>
      <c r="S122" s="116" t="str">
        <f t="shared" si="42"/>
        <v/>
      </c>
      <c r="T122" s="116" t="str">
        <f t="shared" si="43"/>
        <v/>
      </c>
      <c r="U122" s="116">
        <f t="shared" si="44"/>
        <v>1</v>
      </c>
      <c r="V122" s="113">
        <f t="shared" si="45"/>
        <v>0</v>
      </c>
      <c r="Y122" s="116">
        <f t="shared" si="68"/>
        <v>0.32</v>
      </c>
      <c r="Z122" s="122">
        <f t="shared" si="69"/>
        <v>64</v>
      </c>
      <c r="AA122" s="113">
        <f t="shared" si="46"/>
        <v>4.8</v>
      </c>
      <c r="AB122" s="113">
        <f>AA122*飽差!I122</f>
        <v>3.3794193946606033</v>
      </c>
      <c r="AG122" s="116">
        <f t="shared" si="47"/>
        <v>11.4</v>
      </c>
      <c r="AH122" s="116">
        <f t="shared" si="48"/>
        <v>5.4</v>
      </c>
      <c r="AI122" s="116">
        <f t="shared" si="49"/>
        <v>8.4</v>
      </c>
      <c r="AJ122" s="116">
        <f t="shared" si="50"/>
        <v>9.6999999999999993</v>
      </c>
      <c r="AK122" s="116">
        <f t="shared" si="51"/>
        <v>7.7</v>
      </c>
      <c r="AL122" s="116">
        <f t="shared" si="52"/>
        <v>8.6</v>
      </c>
      <c r="AM122" s="116">
        <f t="shared" si="53"/>
        <v>9.1</v>
      </c>
      <c r="AN122" s="116">
        <f t="shared" si="54"/>
        <v>8.3000000000000007</v>
      </c>
      <c r="AO122" s="116">
        <f t="shared" si="55"/>
        <v>6.8</v>
      </c>
      <c r="AP122" s="116">
        <f t="shared" si="56"/>
        <v>4.3</v>
      </c>
      <c r="AS122" s="116">
        <f t="shared" si="57"/>
        <v>11.4</v>
      </c>
      <c r="AT122" s="113">
        <v>0</v>
      </c>
      <c r="AU122" s="113">
        <v>4</v>
      </c>
      <c r="AV122" s="113">
        <v>0</v>
      </c>
      <c r="AW122" s="113">
        <v>5.5</v>
      </c>
      <c r="AX122" s="113">
        <v>47.5</v>
      </c>
      <c r="AY122" s="115"/>
      <c r="BA122" s="116">
        <f t="shared" si="58"/>
        <v>5.4</v>
      </c>
      <c r="BB122" s="113">
        <v>0</v>
      </c>
      <c r="BC122" s="113">
        <v>2.5</v>
      </c>
      <c r="BD122" s="113">
        <v>0</v>
      </c>
      <c r="BE122" s="113">
        <v>6</v>
      </c>
      <c r="BF122" s="113">
        <v>18.5</v>
      </c>
      <c r="BG122" s="115"/>
      <c r="BI122" s="116">
        <f t="shared" si="59"/>
        <v>8.4</v>
      </c>
      <c r="BJ122" s="113">
        <v>0</v>
      </c>
      <c r="BK122" s="113">
        <v>5.5</v>
      </c>
      <c r="BL122" s="113">
        <v>0</v>
      </c>
      <c r="BM122" s="113">
        <v>8</v>
      </c>
      <c r="BN122" s="113">
        <v>28.5</v>
      </c>
      <c r="BO122" s="115"/>
      <c r="BQ122" s="116">
        <f t="shared" si="60"/>
        <v>9.6999999999999993</v>
      </c>
      <c r="BR122" s="113">
        <v>0</v>
      </c>
      <c r="BS122" s="113">
        <v>6.5</v>
      </c>
      <c r="BT122" s="113">
        <v>0</v>
      </c>
      <c r="BU122" s="113">
        <v>8</v>
      </c>
      <c r="BV122" s="113">
        <v>34</v>
      </c>
      <c r="BW122" s="115"/>
      <c r="BY122" s="116">
        <f t="shared" si="61"/>
        <v>7.7</v>
      </c>
      <c r="BZ122" s="113">
        <v>0</v>
      </c>
      <c r="CA122" s="113">
        <v>3.5</v>
      </c>
      <c r="CB122" s="113">
        <v>0</v>
      </c>
      <c r="CC122" s="113">
        <v>10</v>
      </c>
      <c r="CD122" s="113">
        <v>25</v>
      </c>
      <c r="CE122" s="115"/>
      <c r="CG122" s="116">
        <f t="shared" si="62"/>
        <v>8.6</v>
      </c>
      <c r="CH122" s="113">
        <v>0</v>
      </c>
      <c r="CI122" s="113">
        <v>3</v>
      </c>
      <c r="CJ122" s="113">
        <v>0</v>
      </c>
      <c r="CK122" s="113">
        <v>6.5</v>
      </c>
      <c r="CL122" s="113">
        <v>33.5</v>
      </c>
      <c r="CO122" s="116">
        <f t="shared" si="63"/>
        <v>9.1</v>
      </c>
      <c r="CP122" s="113">
        <v>0</v>
      </c>
      <c r="CQ122" s="113">
        <v>5</v>
      </c>
      <c r="CR122" s="113">
        <v>0</v>
      </c>
      <c r="CS122" s="113">
        <v>7</v>
      </c>
      <c r="CT122" s="113">
        <v>33.5</v>
      </c>
      <c r="CW122" s="116">
        <f t="shared" si="64"/>
        <v>8.3000000000000007</v>
      </c>
      <c r="CX122" s="113">
        <v>0</v>
      </c>
      <c r="CY122" s="113">
        <v>7</v>
      </c>
      <c r="CZ122" s="113">
        <v>0</v>
      </c>
      <c r="DA122" s="113">
        <v>15</v>
      </c>
      <c r="DB122" s="113">
        <v>19.5</v>
      </c>
      <c r="DE122" s="116">
        <f t="shared" si="65"/>
        <v>6.8</v>
      </c>
      <c r="DF122" s="113">
        <v>0</v>
      </c>
      <c r="DG122" s="113">
        <v>6</v>
      </c>
      <c r="DH122" s="113">
        <v>0</v>
      </c>
      <c r="DI122" s="113">
        <v>6</v>
      </c>
      <c r="DJ122" s="113">
        <v>22</v>
      </c>
      <c r="DM122" s="116">
        <f t="shared" si="66"/>
        <v>4.3</v>
      </c>
      <c r="DN122" s="113">
        <v>0</v>
      </c>
      <c r="DO122" s="113">
        <v>1</v>
      </c>
      <c r="DP122" s="113">
        <v>0</v>
      </c>
      <c r="DQ122" s="113">
        <v>5</v>
      </c>
      <c r="DR122" s="113">
        <v>15.5</v>
      </c>
    </row>
    <row r="123" spans="4:122">
      <c r="D123" s="113" t="s">
        <v>235</v>
      </c>
      <c r="E123" s="115">
        <f t="shared" si="67"/>
        <v>122</v>
      </c>
      <c r="F123" s="116">
        <f t="shared" si="35"/>
        <v>17.100000000000001</v>
      </c>
      <c r="G123" s="116">
        <f t="shared" si="36"/>
        <v>17.100000000000001</v>
      </c>
      <c r="H123" s="116">
        <f t="shared" si="36"/>
        <v>17.100000000000001</v>
      </c>
      <c r="I123" s="116" t="str">
        <f t="shared" si="36"/>
        <v/>
      </c>
      <c r="J123" s="116" t="str">
        <f t="shared" si="36"/>
        <v/>
      </c>
      <c r="K123" s="116" t="str">
        <f t="shared" si="36"/>
        <v/>
      </c>
      <c r="L123" s="116" t="str">
        <f t="shared" si="36"/>
        <v/>
      </c>
      <c r="M123" s="116" t="str">
        <f t="shared" si="36"/>
        <v/>
      </c>
      <c r="N123" s="116" t="str">
        <f t="shared" si="37"/>
        <v/>
      </c>
      <c r="O123" s="116" t="str">
        <f t="shared" si="38"/>
        <v/>
      </c>
      <c r="P123" s="116">
        <f t="shared" si="39"/>
        <v>2</v>
      </c>
      <c r="Q123" s="116" t="str">
        <f t="shared" si="40"/>
        <v/>
      </c>
      <c r="R123" s="116" t="str">
        <f t="shared" si="41"/>
        <v/>
      </c>
      <c r="S123" s="116" t="str">
        <f t="shared" si="42"/>
        <v/>
      </c>
      <c r="T123" s="116" t="str">
        <f t="shared" si="43"/>
        <v/>
      </c>
      <c r="U123" s="116">
        <f t="shared" si="44"/>
        <v>2</v>
      </c>
      <c r="V123" s="113">
        <f t="shared" si="45"/>
        <v>5.4417266639303186e-002</v>
      </c>
      <c r="Y123" s="116">
        <f t="shared" si="68"/>
        <v>0.39513990020549838</v>
      </c>
      <c r="Z123" s="122">
        <f t="shared" si="69"/>
        <v>79.027980041099681</v>
      </c>
      <c r="AA123" s="113">
        <f t="shared" si="46"/>
        <v>4.8</v>
      </c>
      <c r="AB123" s="113">
        <f>AA123*飽差!I123</f>
        <v>2.0720199589003121</v>
      </c>
      <c r="AG123" s="116">
        <f t="shared" si="47"/>
        <v>13</v>
      </c>
      <c r="AH123" s="116">
        <f t="shared" si="48"/>
        <v>12.1</v>
      </c>
      <c r="AI123" s="116">
        <f t="shared" si="49"/>
        <v>14.1</v>
      </c>
      <c r="AJ123" s="116">
        <f t="shared" si="50"/>
        <v>13.2</v>
      </c>
      <c r="AK123" s="116">
        <f t="shared" si="51"/>
        <v>16.399999999999999</v>
      </c>
      <c r="AL123" s="116">
        <f t="shared" si="52"/>
        <v>16.899999999999999</v>
      </c>
      <c r="AM123" s="116">
        <f t="shared" si="53"/>
        <v>17.100000000000001</v>
      </c>
      <c r="AN123" s="116">
        <f t="shared" si="54"/>
        <v>19.100000000000001</v>
      </c>
      <c r="AO123" s="116">
        <f t="shared" si="55"/>
        <v>13.9</v>
      </c>
      <c r="AP123" s="116">
        <f t="shared" si="56"/>
        <v>14.4</v>
      </c>
      <c r="AS123" s="116">
        <f t="shared" si="57"/>
        <v>13</v>
      </c>
      <c r="AT123" s="113">
        <v>42.5</v>
      </c>
      <c r="AU123" s="113">
        <v>22</v>
      </c>
      <c r="AV123" s="113">
        <v>0</v>
      </c>
      <c r="AW123" s="113">
        <v>0.5</v>
      </c>
      <c r="AX123" s="113">
        <v>0</v>
      </c>
      <c r="AY123" s="115"/>
      <c r="BA123" s="116">
        <f t="shared" si="58"/>
        <v>12.1</v>
      </c>
      <c r="BB123" s="113">
        <v>42.5</v>
      </c>
      <c r="BC123" s="113">
        <v>18</v>
      </c>
      <c r="BD123" s="113">
        <v>0</v>
      </c>
      <c r="BE123" s="113">
        <v>0</v>
      </c>
      <c r="BF123" s="113">
        <v>0</v>
      </c>
      <c r="BG123" s="115"/>
      <c r="BI123" s="116">
        <f t="shared" si="59"/>
        <v>14.1</v>
      </c>
      <c r="BJ123" s="113">
        <v>40</v>
      </c>
      <c r="BK123" s="113">
        <v>30.5</v>
      </c>
      <c r="BL123" s="113">
        <v>0</v>
      </c>
      <c r="BM123" s="113">
        <v>0</v>
      </c>
      <c r="BN123" s="113">
        <v>0</v>
      </c>
      <c r="BO123" s="115"/>
      <c r="BQ123" s="116">
        <f t="shared" si="60"/>
        <v>13.2</v>
      </c>
      <c r="BR123" s="113">
        <v>41</v>
      </c>
      <c r="BS123" s="113">
        <v>25</v>
      </c>
      <c r="BT123" s="113">
        <v>0</v>
      </c>
      <c r="BU123" s="113">
        <v>0</v>
      </c>
      <c r="BV123" s="113">
        <v>0</v>
      </c>
      <c r="BW123" s="115"/>
      <c r="BY123" s="116">
        <f t="shared" si="61"/>
        <v>16.399999999999999</v>
      </c>
      <c r="BZ123" s="113">
        <v>47.5</v>
      </c>
      <c r="CA123" s="113">
        <v>34</v>
      </c>
      <c r="CB123" s="113">
        <v>0</v>
      </c>
      <c r="CC123" s="113">
        <v>0</v>
      </c>
      <c r="CD123" s="113">
        <v>0.5</v>
      </c>
      <c r="CE123" s="115"/>
      <c r="CG123" s="116">
        <f t="shared" si="62"/>
        <v>16.899999999999999</v>
      </c>
      <c r="CH123" s="113">
        <v>52</v>
      </c>
      <c r="CI123" s="113">
        <v>32.5</v>
      </c>
      <c r="CJ123" s="113">
        <v>0</v>
      </c>
      <c r="CK123" s="113">
        <v>0</v>
      </c>
      <c r="CL123" s="113">
        <v>0</v>
      </c>
      <c r="CO123" s="116">
        <f t="shared" si="63"/>
        <v>17.100000000000001</v>
      </c>
      <c r="CP123" s="113">
        <v>64</v>
      </c>
      <c r="CQ123" s="113">
        <v>21.5</v>
      </c>
      <c r="CR123" s="113">
        <v>0</v>
      </c>
      <c r="CS123" s="113">
        <v>0</v>
      </c>
      <c r="CT123" s="113">
        <v>0</v>
      </c>
      <c r="CW123" s="116">
        <f t="shared" si="64"/>
        <v>19.100000000000001</v>
      </c>
      <c r="CX123" s="113">
        <v>78.5</v>
      </c>
      <c r="CY123" s="113">
        <v>17</v>
      </c>
      <c r="CZ123" s="113">
        <v>0</v>
      </c>
      <c r="DA123" s="113">
        <v>0</v>
      </c>
      <c r="DB123" s="113">
        <v>0</v>
      </c>
      <c r="DE123" s="116">
        <f t="shared" si="65"/>
        <v>13.9</v>
      </c>
      <c r="DF123" s="113">
        <v>52.5</v>
      </c>
      <c r="DG123" s="113">
        <v>17</v>
      </c>
      <c r="DH123" s="113">
        <v>0</v>
      </c>
      <c r="DI123" s="113">
        <v>0</v>
      </c>
      <c r="DJ123" s="113">
        <v>0</v>
      </c>
      <c r="DM123" s="116">
        <f t="shared" si="66"/>
        <v>14.4</v>
      </c>
      <c r="DN123" s="113">
        <v>38.5</v>
      </c>
      <c r="DO123" s="113">
        <v>33</v>
      </c>
      <c r="DP123" s="113">
        <v>0</v>
      </c>
      <c r="DQ123" s="113">
        <v>0</v>
      </c>
      <c r="DR123" s="113">
        <v>0.5</v>
      </c>
    </row>
    <row r="124" spans="4:122">
      <c r="D124" s="113" t="s">
        <v>235</v>
      </c>
      <c r="E124" s="115">
        <f t="shared" si="67"/>
        <v>123</v>
      </c>
      <c r="F124" s="116">
        <f t="shared" si="35"/>
        <v>1.4</v>
      </c>
      <c r="G124" s="116">
        <f t="shared" si="36"/>
        <v>1.4</v>
      </c>
      <c r="H124" s="116" t="str">
        <f t="shared" si="36"/>
        <v/>
      </c>
      <c r="I124" s="116" t="str">
        <f t="shared" si="36"/>
        <v/>
      </c>
      <c r="J124" s="116" t="str">
        <f t="shared" si="36"/>
        <v/>
      </c>
      <c r="K124" s="116" t="str">
        <f t="shared" si="36"/>
        <v/>
      </c>
      <c r="L124" s="116" t="str">
        <f t="shared" si="36"/>
        <v/>
      </c>
      <c r="M124" s="116" t="str">
        <f t="shared" si="36"/>
        <v/>
      </c>
      <c r="N124" s="116" t="str">
        <f t="shared" si="37"/>
        <v/>
      </c>
      <c r="O124" s="116">
        <f t="shared" si="38"/>
        <v>1</v>
      </c>
      <c r="P124" s="116" t="str">
        <f t="shared" si="39"/>
        <v/>
      </c>
      <c r="Q124" s="116" t="str">
        <f t="shared" si="40"/>
        <v/>
      </c>
      <c r="R124" s="116" t="str">
        <f t="shared" si="41"/>
        <v/>
      </c>
      <c r="S124" s="116" t="str">
        <f t="shared" si="42"/>
        <v/>
      </c>
      <c r="T124" s="116" t="str">
        <f t="shared" si="43"/>
        <v/>
      </c>
      <c r="U124" s="116">
        <f t="shared" si="44"/>
        <v>1</v>
      </c>
      <c r="V124" s="113">
        <f t="shared" si="45"/>
        <v>0</v>
      </c>
      <c r="Y124" s="116">
        <f t="shared" si="68"/>
        <v>0.32</v>
      </c>
      <c r="Z124" s="122">
        <f t="shared" si="69"/>
        <v>64</v>
      </c>
      <c r="AA124" s="113">
        <f t="shared" si="46"/>
        <v>4.8</v>
      </c>
      <c r="AB124" s="113">
        <f>AA124*飽差!I124</f>
        <v>3.236862821877267</v>
      </c>
      <c r="AG124" s="116">
        <f t="shared" si="47"/>
        <v>1.1000000000000001</v>
      </c>
      <c r="AH124" s="116">
        <f t="shared" si="48"/>
        <v>1.4</v>
      </c>
      <c r="AI124" s="116">
        <f t="shared" si="49"/>
        <v>1.4</v>
      </c>
      <c r="AJ124" s="116">
        <f t="shared" si="50"/>
        <v>1.5</v>
      </c>
      <c r="AK124" s="116">
        <f t="shared" si="51"/>
        <v>2.8</v>
      </c>
      <c r="AL124" s="116">
        <f t="shared" si="52"/>
        <v>1.4</v>
      </c>
      <c r="AM124" s="116">
        <f t="shared" si="53"/>
        <v>1.4</v>
      </c>
      <c r="AN124" s="116">
        <f t="shared" si="54"/>
        <v>2.1</v>
      </c>
      <c r="AO124" s="116">
        <f t="shared" si="55"/>
        <v>2.2000000000000002</v>
      </c>
      <c r="AP124" s="116">
        <f t="shared" si="56"/>
        <v>1.6</v>
      </c>
      <c r="AS124" s="116">
        <f t="shared" si="57"/>
        <v>1.1000000000000001</v>
      </c>
      <c r="AT124" s="113">
        <v>0</v>
      </c>
      <c r="AU124" s="113">
        <v>5.5</v>
      </c>
      <c r="AV124" s="113">
        <v>0</v>
      </c>
      <c r="AW124" s="113">
        <v>0</v>
      </c>
      <c r="AX124" s="113">
        <v>0</v>
      </c>
      <c r="AY124" s="115"/>
      <c r="BA124" s="116">
        <f t="shared" si="58"/>
        <v>1.4</v>
      </c>
      <c r="BB124" s="113">
        <v>0</v>
      </c>
      <c r="BC124" s="113">
        <v>7</v>
      </c>
      <c r="BD124" s="113">
        <v>0</v>
      </c>
      <c r="BE124" s="113">
        <v>0</v>
      </c>
      <c r="BF124" s="113">
        <v>0</v>
      </c>
      <c r="BG124" s="115"/>
      <c r="BI124" s="116">
        <f t="shared" si="59"/>
        <v>1.4</v>
      </c>
      <c r="BJ124" s="113">
        <v>0</v>
      </c>
      <c r="BK124" s="113">
        <v>7</v>
      </c>
      <c r="BL124" s="113">
        <v>0</v>
      </c>
      <c r="BM124" s="113">
        <v>0</v>
      </c>
      <c r="BN124" s="113">
        <v>0</v>
      </c>
      <c r="BO124" s="115"/>
      <c r="BQ124" s="116">
        <f t="shared" si="60"/>
        <v>1.5</v>
      </c>
      <c r="BR124" s="113">
        <v>0</v>
      </c>
      <c r="BS124" s="113">
        <v>7.5</v>
      </c>
      <c r="BT124" s="113">
        <v>0</v>
      </c>
      <c r="BU124" s="113">
        <v>0</v>
      </c>
      <c r="BV124" s="113">
        <v>0</v>
      </c>
      <c r="BW124" s="115"/>
      <c r="BY124" s="116">
        <f t="shared" si="61"/>
        <v>2.8</v>
      </c>
      <c r="BZ124" s="113">
        <v>0.5</v>
      </c>
      <c r="CA124" s="113">
        <v>13.5</v>
      </c>
      <c r="CB124" s="113">
        <v>0</v>
      </c>
      <c r="CC124" s="113">
        <v>0</v>
      </c>
      <c r="CD124" s="113">
        <v>0</v>
      </c>
      <c r="CE124" s="115"/>
      <c r="CG124" s="116">
        <f t="shared" si="62"/>
        <v>1.4</v>
      </c>
      <c r="CH124" s="113">
        <v>0</v>
      </c>
      <c r="CI124" s="113">
        <v>7</v>
      </c>
      <c r="CJ124" s="113">
        <v>0</v>
      </c>
      <c r="CK124" s="113">
        <v>0</v>
      </c>
      <c r="CL124" s="113">
        <v>0</v>
      </c>
      <c r="CO124" s="116">
        <f t="shared" si="63"/>
        <v>1.4</v>
      </c>
      <c r="CP124" s="113">
        <v>0</v>
      </c>
      <c r="CQ124" s="113">
        <v>7</v>
      </c>
      <c r="CR124" s="113">
        <v>0</v>
      </c>
      <c r="CS124" s="113">
        <v>0</v>
      </c>
      <c r="CT124" s="113">
        <v>0</v>
      </c>
      <c r="CW124" s="116">
        <f t="shared" si="64"/>
        <v>2.1</v>
      </c>
      <c r="CX124" s="113">
        <v>0</v>
      </c>
      <c r="CY124" s="113">
        <v>10.5</v>
      </c>
      <c r="CZ124" s="113">
        <v>0</v>
      </c>
      <c r="DA124" s="113">
        <v>0</v>
      </c>
      <c r="DB124" s="113">
        <v>0</v>
      </c>
      <c r="DE124" s="116">
        <f t="shared" si="65"/>
        <v>2.2000000000000002</v>
      </c>
      <c r="DF124" s="113">
        <v>0</v>
      </c>
      <c r="DG124" s="113">
        <v>11</v>
      </c>
      <c r="DH124" s="113">
        <v>0</v>
      </c>
      <c r="DI124" s="113">
        <v>0</v>
      </c>
      <c r="DJ124" s="113">
        <v>0</v>
      </c>
      <c r="DM124" s="116">
        <f t="shared" si="66"/>
        <v>1.6</v>
      </c>
      <c r="DN124" s="113">
        <v>0</v>
      </c>
      <c r="DO124" s="113">
        <v>8</v>
      </c>
      <c r="DP124" s="113">
        <v>0</v>
      </c>
      <c r="DQ124" s="113">
        <v>0</v>
      </c>
      <c r="DR124" s="113">
        <v>0</v>
      </c>
    </row>
    <row r="125" spans="4:122">
      <c r="D125" s="113" t="s">
        <v>235</v>
      </c>
      <c r="E125" s="115">
        <f t="shared" si="67"/>
        <v>124</v>
      </c>
      <c r="F125" s="116">
        <f t="shared" si="35"/>
        <v>0</v>
      </c>
      <c r="G125" s="116" t="str">
        <f t="shared" si="36"/>
        <v/>
      </c>
      <c r="H125" s="116" t="str">
        <f t="shared" si="36"/>
        <v/>
      </c>
      <c r="I125" s="116" t="str">
        <f t="shared" si="36"/>
        <v/>
      </c>
      <c r="J125" s="116" t="str">
        <f t="shared" si="36"/>
        <v/>
      </c>
      <c r="K125" s="116" t="str">
        <f t="shared" si="36"/>
        <v/>
      </c>
      <c r="L125" s="116" t="str">
        <f t="shared" si="36"/>
        <v/>
      </c>
      <c r="M125" s="116" t="str">
        <f t="shared" si="36"/>
        <v/>
      </c>
      <c r="N125" s="116">
        <f t="shared" si="37"/>
        <v>0</v>
      </c>
      <c r="O125" s="116" t="str">
        <f t="shared" si="38"/>
        <v/>
      </c>
      <c r="P125" s="116" t="str">
        <f t="shared" si="39"/>
        <v/>
      </c>
      <c r="Q125" s="116" t="str">
        <f t="shared" si="40"/>
        <v/>
      </c>
      <c r="R125" s="116" t="str">
        <f t="shared" si="41"/>
        <v/>
      </c>
      <c r="S125" s="116" t="str">
        <f t="shared" si="42"/>
        <v/>
      </c>
      <c r="T125" s="116" t="str">
        <f t="shared" si="43"/>
        <v/>
      </c>
      <c r="U125" s="116">
        <f t="shared" si="44"/>
        <v>0</v>
      </c>
      <c r="V125" s="113">
        <f t="shared" si="45"/>
        <v>0</v>
      </c>
      <c r="Y125" s="116">
        <f t="shared" si="68"/>
        <v>0.29733318149743032</v>
      </c>
      <c r="Z125" s="122">
        <f t="shared" si="69"/>
        <v>59.466636299486069</v>
      </c>
      <c r="AA125" s="113">
        <f t="shared" si="46"/>
        <v>4.8</v>
      </c>
      <c r="AB125" s="113">
        <f>AA125*飽差!I125</f>
        <v>4.5333637005139327</v>
      </c>
      <c r="AG125" s="116">
        <f t="shared" si="47"/>
        <v>0</v>
      </c>
      <c r="AH125" s="116">
        <f t="shared" si="48"/>
        <v>0</v>
      </c>
      <c r="AI125" s="116">
        <f t="shared" si="49"/>
        <v>0</v>
      </c>
      <c r="AJ125" s="116">
        <f t="shared" si="50"/>
        <v>0</v>
      </c>
      <c r="AK125" s="116">
        <f t="shared" si="51"/>
        <v>1</v>
      </c>
      <c r="AL125" s="116">
        <f t="shared" si="52"/>
        <v>0.1</v>
      </c>
      <c r="AM125" s="116">
        <f t="shared" si="53"/>
        <v>0</v>
      </c>
      <c r="AN125" s="116">
        <f t="shared" si="54"/>
        <v>0</v>
      </c>
      <c r="AO125" s="116">
        <f t="shared" si="55"/>
        <v>0</v>
      </c>
      <c r="AP125" s="116">
        <f t="shared" si="56"/>
        <v>0</v>
      </c>
      <c r="AS125" s="116">
        <f t="shared" si="57"/>
        <v>0</v>
      </c>
      <c r="AT125" s="113">
        <v>0</v>
      </c>
      <c r="AU125" s="113">
        <v>0</v>
      </c>
      <c r="AV125" s="113">
        <v>0</v>
      </c>
      <c r="AW125" s="113">
        <v>0</v>
      </c>
      <c r="AX125" s="113">
        <v>0</v>
      </c>
      <c r="AY125" s="115"/>
      <c r="BA125" s="116">
        <f t="shared" si="58"/>
        <v>0</v>
      </c>
      <c r="BB125" s="113">
        <v>0</v>
      </c>
      <c r="BC125" s="113">
        <v>0</v>
      </c>
      <c r="BD125" s="113">
        <v>0</v>
      </c>
      <c r="BE125" s="113">
        <v>0</v>
      </c>
      <c r="BF125" s="113">
        <v>0</v>
      </c>
      <c r="BG125" s="115"/>
      <c r="BI125" s="116">
        <f t="shared" si="59"/>
        <v>0</v>
      </c>
      <c r="BJ125" s="113">
        <v>0</v>
      </c>
      <c r="BK125" s="113">
        <v>0</v>
      </c>
      <c r="BL125" s="113">
        <v>0</v>
      </c>
      <c r="BM125" s="113">
        <v>0</v>
      </c>
      <c r="BN125" s="113">
        <v>0</v>
      </c>
      <c r="BO125" s="115"/>
      <c r="BQ125" s="116">
        <f t="shared" si="60"/>
        <v>0</v>
      </c>
      <c r="BR125" s="113">
        <v>0</v>
      </c>
      <c r="BS125" s="113">
        <v>0</v>
      </c>
      <c r="BT125" s="113">
        <v>0</v>
      </c>
      <c r="BU125" s="113">
        <v>0</v>
      </c>
      <c r="BV125" s="113">
        <v>0</v>
      </c>
      <c r="BW125" s="115"/>
      <c r="BY125" s="116">
        <f t="shared" si="61"/>
        <v>1</v>
      </c>
      <c r="BZ125" s="113">
        <v>5</v>
      </c>
      <c r="CA125" s="113">
        <v>0</v>
      </c>
      <c r="CB125" s="113">
        <v>0</v>
      </c>
      <c r="CC125" s="113">
        <v>0</v>
      </c>
      <c r="CD125" s="113">
        <v>0</v>
      </c>
      <c r="CE125" s="115"/>
      <c r="CG125" s="116">
        <f t="shared" si="62"/>
        <v>0.1</v>
      </c>
      <c r="CH125" s="113">
        <v>0.5</v>
      </c>
      <c r="CI125" s="113">
        <v>0</v>
      </c>
      <c r="CJ125" s="113">
        <v>0</v>
      </c>
      <c r="CK125" s="113">
        <v>0</v>
      </c>
      <c r="CL125" s="113">
        <v>0</v>
      </c>
      <c r="CO125" s="116">
        <f t="shared" si="63"/>
        <v>0</v>
      </c>
      <c r="CP125" s="113">
        <v>0</v>
      </c>
      <c r="CQ125" s="113">
        <v>0</v>
      </c>
      <c r="CR125" s="113">
        <v>0</v>
      </c>
      <c r="CS125" s="113">
        <v>0</v>
      </c>
      <c r="CT125" s="113">
        <v>0</v>
      </c>
      <c r="CW125" s="116">
        <f t="shared" si="64"/>
        <v>0</v>
      </c>
      <c r="CX125" s="113">
        <v>0</v>
      </c>
      <c r="CY125" s="113">
        <v>0</v>
      </c>
      <c r="CZ125" s="113">
        <v>0</v>
      </c>
      <c r="DA125" s="113">
        <v>0</v>
      </c>
      <c r="DB125" s="113">
        <v>0</v>
      </c>
      <c r="DE125" s="116">
        <f t="shared" si="65"/>
        <v>0</v>
      </c>
      <c r="DF125" s="113">
        <v>0</v>
      </c>
      <c r="DG125" s="113">
        <v>0</v>
      </c>
      <c r="DH125" s="113">
        <v>0</v>
      </c>
      <c r="DI125" s="113">
        <v>0</v>
      </c>
      <c r="DJ125" s="113">
        <v>0</v>
      </c>
      <c r="DM125" s="116">
        <f t="shared" si="66"/>
        <v>0</v>
      </c>
      <c r="DN125" s="113">
        <v>0</v>
      </c>
      <c r="DO125" s="113">
        <v>0</v>
      </c>
      <c r="DP125" s="113">
        <v>0</v>
      </c>
      <c r="DQ125" s="113">
        <v>0</v>
      </c>
      <c r="DR125" s="113">
        <v>0</v>
      </c>
    </row>
    <row r="126" spans="4:122">
      <c r="D126" s="113" t="s">
        <v>235</v>
      </c>
      <c r="E126" s="115">
        <f t="shared" si="67"/>
        <v>125</v>
      </c>
      <c r="F126" s="116">
        <f t="shared" si="35"/>
        <v>5.3</v>
      </c>
      <c r="G126" s="116">
        <f t="shared" si="36"/>
        <v>5.3</v>
      </c>
      <c r="H126" s="116" t="str">
        <f t="shared" si="36"/>
        <v/>
      </c>
      <c r="I126" s="116" t="str">
        <f t="shared" si="36"/>
        <v/>
      </c>
      <c r="J126" s="116" t="str">
        <f t="shared" si="36"/>
        <v/>
      </c>
      <c r="K126" s="116" t="str">
        <f t="shared" si="36"/>
        <v/>
      </c>
      <c r="L126" s="116" t="str">
        <f t="shared" si="36"/>
        <v/>
      </c>
      <c r="M126" s="116" t="str">
        <f t="shared" si="36"/>
        <v/>
      </c>
      <c r="N126" s="116" t="str">
        <f t="shared" si="37"/>
        <v/>
      </c>
      <c r="O126" s="116">
        <f t="shared" si="38"/>
        <v>1</v>
      </c>
      <c r="P126" s="116" t="str">
        <f t="shared" si="39"/>
        <v/>
      </c>
      <c r="Q126" s="116" t="str">
        <f t="shared" si="40"/>
        <v/>
      </c>
      <c r="R126" s="116" t="str">
        <f t="shared" si="41"/>
        <v/>
      </c>
      <c r="S126" s="116" t="str">
        <f t="shared" si="42"/>
        <v/>
      </c>
      <c r="T126" s="116" t="str">
        <f t="shared" si="43"/>
        <v/>
      </c>
      <c r="U126" s="116">
        <f t="shared" si="44"/>
        <v>1</v>
      </c>
      <c r="V126" s="113">
        <f t="shared" si="45"/>
        <v>0</v>
      </c>
      <c r="Y126" s="116">
        <f t="shared" si="68"/>
        <v>0.29983318149743032</v>
      </c>
      <c r="Z126" s="122">
        <f t="shared" si="69"/>
        <v>59.966636299486069</v>
      </c>
      <c r="AA126" s="113">
        <f t="shared" si="46"/>
        <v>4.8</v>
      </c>
      <c r="AB126" s="113">
        <f>AA126*飽差!I126</f>
        <v>4.8</v>
      </c>
      <c r="AG126" s="116">
        <f t="shared" si="47"/>
        <v>0.6</v>
      </c>
      <c r="AH126" s="116">
        <f t="shared" si="48"/>
        <v>1</v>
      </c>
      <c r="AI126" s="116">
        <f t="shared" si="49"/>
        <v>2.7</v>
      </c>
      <c r="AJ126" s="116">
        <f t="shared" si="50"/>
        <v>4</v>
      </c>
      <c r="AK126" s="116">
        <f t="shared" si="51"/>
        <v>4.5</v>
      </c>
      <c r="AL126" s="116">
        <f t="shared" si="52"/>
        <v>5.5</v>
      </c>
      <c r="AM126" s="116">
        <f t="shared" si="53"/>
        <v>5.3</v>
      </c>
      <c r="AN126" s="116">
        <f t="shared" si="54"/>
        <v>4</v>
      </c>
      <c r="AO126" s="116">
        <f t="shared" si="55"/>
        <v>4.7</v>
      </c>
      <c r="AP126" s="116">
        <f t="shared" si="56"/>
        <v>6.9</v>
      </c>
      <c r="AS126" s="116">
        <f t="shared" si="57"/>
        <v>0.6</v>
      </c>
      <c r="AT126" s="113">
        <v>0</v>
      </c>
      <c r="AU126" s="113">
        <v>0</v>
      </c>
      <c r="AV126" s="113">
        <v>0</v>
      </c>
      <c r="AW126" s="113">
        <v>0</v>
      </c>
      <c r="AX126" s="113">
        <v>3</v>
      </c>
      <c r="AY126" s="115"/>
      <c r="BA126" s="116">
        <f t="shared" si="58"/>
        <v>1</v>
      </c>
      <c r="BB126" s="113">
        <v>0</v>
      </c>
      <c r="BC126" s="113">
        <v>0</v>
      </c>
      <c r="BD126" s="113">
        <v>0</v>
      </c>
      <c r="BE126" s="113">
        <v>0</v>
      </c>
      <c r="BF126" s="113">
        <v>5</v>
      </c>
      <c r="BG126" s="115"/>
      <c r="BI126" s="116">
        <f t="shared" si="59"/>
        <v>2.7</v>
      </c>
      <c r="BJ126" s="113">
        <v>0</v>
      </c>
      <c r="BK126" s="113">
        <v>0</v>
      </c>
      <c r="BL126" s="113">
        <v>0</v>
      </c>
      <c r="BM126" s="113">
        <v>0</v>
      </c>
      <c r="BN126" s="113">
        <v>13.5</v>
      </c>
      <c r="BO126" s="115"/>
      <c r="BQ126" s="116">
        <f t="shared" si="60"/>
        <v>4</v>
      </c>
      <c r="BR126" s="113">
        <v>0</v>
      </c>
      <c r="BS126" s="113">
        <v>0</v>
      </c>
      <c r="BT126" s="113">
        <v>0</v>
      </c>
      <c r="BU126" s="113">
        <v>0</v>
      </c>
      <c r="BV126" s="113">
        <v>20</v>
      </c>
      <c r="BW126" s="115"/>
      <c r="BY126" s="116">
        <f t="shared" si="61"/>
        <v>4.5</v>
      </c>
      <c r="BZ126" s="113">
        <v>0</v>
      </c>
      <c r="CA126" s="113">
        <v>0</v>
      </c>
      <c r="CB126" s="113">
        <v>0</v>
      </c>
      <c r="CC126" s="113">
        <v>0</v>
      </c>
      <c r="CD126" s="113">
        <v>22.5</v>
      </c>
      <c r="CE126" s="115"/>
      <c r="CG126" s="116">
        <f t="shared" si="62"/>
        <v>5.5</v>
      </c>
      <c r="CH126" s="113">
        <v>0</v>
      </c>
      <c r="CI126" s="113">
        <v>0</v>
      </c>
      <c r="CJ126" s="113">
        <v>0</v>
      </c>
      <c r="CK126" s="113">
        <v>0</v>
      </c>
      <c r="CL126" s="113">
        <v>27.5</v>
      </c>
      <c r="CO126" s="116">
        <f t="shared" si="63"/>
        <v>5.3</v>
      </c>
      <c r="CP126" s="113">
        <v>0</v>
      </c>
      <c r="CQ126" s="113">
        <v>0</v>
      </c>
      <c r="CR126" s="113">
        <v>0</v>
      </c>
      <c r="CS126" s="113">
        <v>0</v>
      </c>
      <c r="CT126" s="113">
        <v>26.5</v>
      </c>
      <c r="CW126" s="116">
        <f t="shared" si="64"/>
        <v>4</v>
      </c>
      <c r="CX126" s="113">
        <v>0</v>
      </c>
      <c r="CY126" s="113">
        <v>0</v>
      </c>
      <c r="CZ126" s="113">
        <v>0</v>
      </c>
      <c r="DA126" s="113">
        <v>0</v>
      </c>
      <c r="DB126" s="113">
        <v>20</v>
      </c>
      <c r="DE126" s="116">
        <f t="shared" si="65"/>
        <v>4.7</v>
      </c>
      <c r="DF126" s="113">
        <v>0</v>
      </c>
      <c r="DG126" s="113">
        <v>0</v>
      </c>
      <c r="DH126" s="113">
        <v>0</v>
      </c>
      <c r="DI126" s="113">
        <v>0</v>
      </c>
      <c r="DJ126" s="113">
        <v>23.5</v>
      </c>
      <c r="DM126" s="116">
        <f t="shared" si="66"/>
        <v>6.9</v>
      </c>
      <c r="DN126" s="113">
        <v>0</v>
      </c>
      <c r="DO126" s="113">
        <v>0</v>
      </c>
      <c r="DP126" s="113">
        <v>0</v>
      </c>
      <c r="DQ126" s="113">
        <v>0</v>
      </c>
      <c r="DR126" s="113">
        <v>34.5</v>
      </c>
    </row>
    <row r="127" spans="4:122">
      <c r="D127" s="113" t="s">
        <v>235</v>
      </c>
      <c r="E127" s="115">
        <f t="shared" si="67"/>
        <v>126</v>
      </c>
      <c r="F127" s="116">
        <f t="shared" si="35"/>
        <v>5.7</v>
      </c>
      <c r="G127" s="116">
        <f t="shared" si="36"/>
        <v>5.7</v>
      </c>
      <c r="H127" s="116" t="str">
        <f t="shared" si="36"/>
        <v/>
      </c>
      <c r="I127" s="116" t="str">
        <f t="shared" si="36"/>
        <v/>
      </c>
      <c r="J127" s="116" t="str">
        <f t="shared" si="36"/>
        <v/>
      </c>
      <c r="K127" s="116" t="str">
        <f t="shared" si="36"/>
        <v/>
      </c>
      <c r="L127" s="116" t="str">
        <f t="shared" si="36"/>
        <v/>
      </c>
      <c r="M127" s="116" t="str">
        <f t="shared" si="36"/>
        <v/>
      </c>
      <c r="N127" s="116" t="str">
        <f t="shared" si="37"/>
        <v/>
      </c>
      <c r="O127" s="116">
        <f t="shared" si="38"/>
        <v>1</v>
      </c>
      <c r="P127" s="116" t="str">
        <f t="shared" si="39"/>
        <v/>
      </c>
      <c r="Q127" s="116" t="str">
        <f t="shared" si="40"/>
        <v/>
      </c>
      <c r="R127" s="116" t="str">
        <f t="shared" si="41"/>
        <v/>
      </c>
      <c r="S127" s="116" t="str">
        <f t="shared" si="42"/>
        <v/>
      </c>
      <c r="T127" s="116" t="str">
        <f t="shared" si="43"/>
        <v/>
      </c>
      <c r="U127" s="116">
        <f t="shared" si="44"/>
        <v>1</v>
      </c>
      <c r="V127" s="113">
        <f t="shared" si="45"/>
        <v>0</v>
      </c>
      <c r="Y127" s="116">
        <f t="shared" si="68"/>
        <v>0.31680377131152027</v>
      </c>
      <c r="Z127" s="122">
        <f t="shared" si="69"/>
        <v>63.360754262304049</v>
      </c>
      <c r="AA127" s="113">
        <f t="shared" si="46"/>
        <v>4.8</v>
      </c>
      <c r="AB127" s="113">
        <f>AA127*飽差!I127</f>
        <v>2.3058820371820223</v>
      </c>
      <c r="AG127" s="116">
        <f t="shared" si="47"/>
        <v>4.4000000000000004</v>
      </c>
      <c r="AH127" s="116">
        <f t="shared" si="48"/>
        <v>3.7</v>
      </c>
      <c r="AI127" s="116">
        <f t="shared" si="49"/>
        <v>3.6</v>
      </c>
      <c r="AJ127" s="116">
        <f t="shared" si="50"/>
        <v>4.9000000000000004</v>
      </c>
      <c r="AK127" s="116">
        <f t="shared" si="51"/>
        <v>5.9</v>
      </c>
      <c r="AL127" s="116">
        <f t="shared" si="52"/>
        <v>5.2</v>
      </c>
      <c r="AM127" s="116">
        <f t="shared" si="53"/>
        <v>5.7</v>
      </c>
      <c r="AN127" s="116">
        <f t="shared" si="54"/>
        <v>8</v>
      </c>
      <c r="AO127" s="116">
        <f t="shared" si="55"/>
        <v>5.6</v>
      </c>
      <c r="AP127" s="116">
        <f t="shared" si="56"/>
        <v>4</v>
      </c>
      <c r="AS127" s="116">
        <f t="shared" si="57"/>
        <v>4.4000000000000004</v>
      </c>
      <c r="AT127" s="113">
        <v>20</v>
      </c>
      <c r="AU127" s="113">
        <v>0</v>
      </c>
      <c r="AV127" s="113">
        <v>0</v>
      </c>
      <c r="AW127" s="113">
        <v>0</v>
      </c>
      <c r="AX127" s="113">
        <v>2</v>
      </c>
      <c r="AY127" s="115"/>
      <c r="BA127" s="116">
        <f t="shared" si="58"/>
        <v>3.7</v>
      </c>
      <c r="BB127" s="113">
        <v>14.5</v>
      </c>
      <c r="BC127" s="113">
        <v>0</v>
      </c>
      <c r="BD127" s="113">
        <v>0</v>
      </c>
      <c r="BE127" s="113">
        <v>0</v>
      </c>
      <c r="BF127" s="113">
        <v>4</v>
      </c>
      <c r="BG127" s="115"/>
      <c r="BI127" s="116">
        <f t="shared" si="59"/>
        <v>3.6</v>
      </c>
      <c r="BJ127" s="113">
        <v>15</v>
      </c>
      <c r="BK127" s="113">
        <v>0</v>
      </c>
      <c r="BL127" s="113">
        <v>0</v>
      </c>
      <c r="BM127" s="113">
        <v>0</v>
      </c>
      <c r="BN127" s="113">
        <v>3</v>
      </c>
      <c r="BO127" s="115"/>
      <c r="BQ127" s="116">
        <f t="shared" si="60"/>
        <v>4.9000000000000004</v>
      </c>
      <c r="BR127" s="113">
        <v>18.5</v>
      </c>
      <c r="BS127" s="113">
        <v>0</v>
      </c>
      <c r="BT127" s="113">
        <v>0</v>
      </c>
      <c r="BU127" s="113">
        <v>0</v>
      </c>
      <c r="BV127" s="113">
        <v>6</v>
      </c>
      <c r="BW127" s="115"/>
      <c r="BY127" s="116">
        <f t="shared" si="61"/>
        <v>5.9</v>
      </c>
      <c r="BZ127" s="113">
        <v>25.5</v>
      </c>
      <c r="CA127" s="113">
        <v>0</v>
      </c>
      <c r="CB127" s="113">
        <v>0</v>
      </c>
      <c r="CC127" s="113">
        <v>0</v>
      </c>
      <c r="CD127" s="113">
        <v>4</v>
      </c>
      <c r="CE127" s="115"/>
      <c r="CG127" s="116">
        <f t="shared" si="62"/>
        <v>5.2</v>
      </c>
      <c r="CH127" s="113">
        <v>20.5</v>
      </c>
      <c r="CI127" s="113">
        <v>0</v>
      </c>
      <c r="CJ127" s="113">
        <v>3</v>
      </c>
      <c r="CK127" s="113">
        <v>0</v>
      </c>
      <c r="CL127" s="113">
        <v>2.5</v>
      </c>
      <c r="CO127" s="116">
        <f t="shared" si="63"/>
        <v>5.7</v>
      </c>
      <c r="CP127" s="113">
        <v>24</v>
      </c>
      <c r="CQ127" s="113">
        <v>0</v>
      </c>
      <c r="CR127" s="113">
        <v>0</v>
      </c>
      <c r="CS127" s="113">
        <v>0</v>
      </c>
      <c r="CT127" s="113">
        <v>4.5</v>
      </c>
      <c r="CW127" s="116">
        <f t="shared" si="64"/>
        <v>8</v>
      </c>
      <c r="CX127" s="113">
        <v>30</v>
      </c>
      <c r="CY127" s="113">
        <v>0</v>
      </c>
      <c r="CZ127" s="113">
        <v>0</v>
      </c>
      <c r="DA127" s="113">
        <v>0</v>
      </c>
      <c r="DB127" s="113">
        <v>10</v>
      </c>
      <c r="DE127" s="116">
        <f t="shared" si="65"/>
        <v>5.6</v>
      </c>
      <c r="DF127" s="113">
        <v>23</v>
      </c>
      <c r="DG127" s="113">
        <v>0</v>
      </c>
      <c r="DH127" s="113">
        <v>0</v>
      </c>
      <c r="DI127" s="113">
        <v>0</v>
      </c>
      <c r="DJ127" s="113">
        <v>5</v>
      </c>
      <c r="DM127" s="116">
        <f t="shared" si="66"/>
        <v>4</v>
      </c>
      <c r="DN127" s="113">
        <v>18</v>
      </c>
      <c r="DO127" s="113">
        <v>0</v>
      </c>
      <c r="DP127" s="113">
        <v>0</v>
      </c>
      <c r="DQ127" s="113">
        <v>0</v>
      </c>
      <c r="DR127" s="113">
        <v>2</v>
      </c>
    </row>
    <row r="128" spans="4:122">
      <c r="D128" s="113" t="s">
        <v>235</v>
      </c>
      <c r="E128" s="115">
        <f t="shared" si="67"/>
        <v>127</v>
      </c>
      <c r="F128" s="116">
        <f t="shared" si="35"/>
        <v>21.2</v>
      </c>
      <c r="G128" s="116">
        <f t="shared" si="36"/>
        <v>21.2</v>
      </c>
      <c r="H128" s="116">
        <f t="shared" si="36"/>
        <v>21.2</v>
      </c>
      <c r="I128" s="116">
        <f t="shared" si="36"/>
        <v>21.2</v>
      </c>
      <c r="J128" s="116" t="str">
        <f t="shared" si="36"/>
        <v/>
      </c>
      <c r="K128" s="116" t="str">
        <f t="shared" si="36"/>
        <v/>
      </c>
      <c r="L128" s="116" t="str">
        <f t="shared" si="36"/>
        <v/>
      </c>
      <c r="M128" s="116" t="str">
        <f t="shared" si="36"/>
        <v/>
      </c>
      <c r="N128" s="116" t="str">
        <f t="shared" si="37"/>
        <v/>
      </c>
      <c r="O128" s="116" t="str">
        <f t="shared" si="38"/>
        <v/>
      </c>
      <c r="P128" s="116" t="str">
        <f t="shared" si="39"/>
        <v/>
      </c>
      <c r="Q128" s="116">
        <f t="shared" si="40"/>
        <v>3</v>
      </c>
      <c r="R128" s="116" t="str">
        <f t="shared" si="41"/>
        <v/>
      </c>
      <c r="S128" s="116" t="str">
        <f t="shared" si="42"/>
        <v/>
      </c>
      <c r="T128" s="116" t="str">
        <f t="shared" si="43"/>
        <v/>
      </c>
      <c r="U128" s="116">
        <f t="shared" si="44"/>
        <v>3</v>
      </c>
      <c r="V128" s="113">
        <f t="shared" si="45"/>
        <v>7.1044764779090275e-002</v>
      </c>
      <c r="Y128" s="116">
        <f t="shared" si="68"/>
        <v>0.4120922319699723</v>
      </c>
      <c r="Z128" s="122">
        <f t="shared" si="69"/>
        <v>82.418446393994458</v>
      </c>
      <c r="AA128" s="113">
        <f t="shared" si="46"/>
        <v>4.8</v>
      </c>
      <c r="AB128" s="113">
        <f>AA128*飽差!I128</f>
        <v>2.1423078683095915</v>
      </c>
      <c r="AG128" s="116">
        <f t="shared" si="47"/>
        <v>15</v>
      </c>
      <c r="AH128" s="116">
        <f t="shared" si="48"/>
        <v>14.7</v>
      </c>
      <c r="AI128" s="116">
        <f t="shared" si="49"/>
        <v>16.2</v>
      </c>
      <c r="AJ128" s="116">
        <f t="shared" si="50"/>
        <v>17.100000000000001</v>
      </c>
      <c r="AK128" s="116">
        <f t="shared" si="51"/>
        <v>26.7</v>
      </c>
      <c r="AL128" s="116">
        <f t="shared" si="52"/>
        <v>33.5</v>
      </c>
      <c r="AM128" s="116">
        <f t="shared" si="53"/>
        <v>21.2</v>
      </c>
      <c r="AN128" s="116">
        <f t="shared" si="54"/>
        <v>7.7</v>
      </c>
      <c r="AO128" s="116">
        <f t="shared" si="55"/>
        <v>12.7</v>
      </c>
      <c r="AP128" s="116">
        <f t="shared" si="56"/>
        <v>31.5</v>
      </c>
      <c r="AS128" s="116">
        <f t="shared" si="57"/>
        <v>15</v>
      </c>
      <c r="AT128" s="113">
        <v>3</v>
      </c>
      <c r="AU128" s="113">
        <v>0</v>
      </c>
      <c r="AV128" s="113">
        <v>67.5</v>
      </c>
      <c r="AW128" s="113">
        <v>0</v>
      </c>
      <c r="AX128" s="113">
        <v>4.5</v>
      </c>
      <c r="AY128" s="115"/>
      <c r="BA128" s="116">
        <f t="shared" si="58"/>
        <v>14.7</v>
      </c>
      <c r="BB128" s="113">
        <v>5</v>
      </c>
      <c r="BC128" s="113">
        <v>0</v>
      </c>
      <c r="BD128" s="113">
        <v>64.5</v>
      </c>
      <c r="BE128" s="113">
        <v>0.5</v>
      </c>
      <c r="BF128" s="113">
        <v>3.5</v>
      </c>
      <c r="BG128" s="115"/>
      <c r="BI128" s="116">
        <f t="shared" si="59"/>
        <v>16.2</v>
      </c>
      <c r="BJ128" s="113">
        <v>1.5</v>
      </c>
      <c r="BK128" s="113">
        <v>0</v>
      </c>
      <c r="BL128" s="113">
        <v>75</v>
      </c>
      <c r="BM128" s="113">
        <v>0</v>
      </c>
      <c r="BN128" s="113">
        <v>4.5</v>
      </c>
      <c r="BO128" s="115"/>
      <c r="BQ128" s="116">
        <f t="shared" si="60"/>
        <v>17.100000000000001</v>
      </c>
      <c r="BR128" s="113">
        <v>1.5</v>
      </c>
      <c r="BS128" s="113">
        <v>0</v>
      </c>
      <c r="BT128" s="113">
        <v>80.5</v>
      </c>
      <c r="BU128" s="113">
        <v>0</v>
      </c>
      <c r="BV128" s="113">
        <v>3.5</v>
      </c>
      <c r="BW128" s="115"/>
      <c r="BY128" s="116">
        <f t="shared" si="61"/>
        <v>26.7</v>
      </c>
      <c r="BZ128" s="113">
        <v>5.5</v>
      </c>
      <c r="CA128" s="113">
        <v>0</v>
      </c>
      <c r="CB128" s="113">
        <v>120</v>
      </c>
      <c r="CC128" s="113">
        <v>0</v>
      </c>
      <c r="CD128" s="113">
        <v>8</v>
      </c>
      <c r="CE128" s="115"/>
      <c r="CG128" s="116">
        <f t="shared" si="62"/>
        <v>33.5</v>
      </c>
      <c r="CH128" s="113">
        <v>4</v>
      </c>
      <c r="CI128" s="113">
        <v>0</v>
      </c>
      <c r="CJ128" s="113">
        <v>155.5</v>
      </c>
      <c r="CK128" s="113">
        <v>0</v>
      </c>
      <c r="CL128" s="113">
        <v>8</v>
      </c>
      <c r="CO128" s="116">
        <f t="shared" si="63"/>
        <v>21.2</v>
      </c>
      <c r="CP128" s="113">
        <v>2.5</v>
      </c>
      <c r="CQ128" s="113">
        <v>0</v>
      </c>
      <c r="CR128" s="113">
        <v>97</v>
      </c>
      <c r="CS128" s="113">
        <v>0</v>
      </c>
      <c r="CT128" s="113">
        <v>6.5</v>
      </c>
      <c r="CW128" s="116">
        <f t="shared" si="64"/>
        <v>7.7</v>
      </c>
      <c r="CX128" s="113">
        <v>2</v>
      </c>
      <c r="CY128" s="113">
        <v>0</v>
      </c>
      <c r="CZ128" s="113">
        <v>30</v>
      </c>
      <c r="DA128" s="113">
        <v>0</v>
      </c>
      <c r="DB128" s="113">
        <v>6.5</v>
      </c>
      <c r="DE128" s="116">
        <f t="shared" si="65"/>
        <v>12.7</v>
      </c>
      <c r="DF128" s="113">
        <v>2.5</v>
      </c>
      <c r="DG128" s="113">
        <v>0</v>
      </c>
      <c r="DH128" s="113">
        <v>52</v>
      </c>
      <c r="DI128" s="113">
        <v>0</v>
      </c>
      <c r="DJ128" s="113">
        <v>9</v>
      </c>
      <c r="DM128" s="116">
        <f t="shared" si="66"/>
        <v>31.5</v>
      </c>
      <c r="DN128" s="113">
        <v>4</v>
      </c>
      <c r="DO128" s="113">
        <v>0</v>
      </c>
      <c r="DP128" s="113">
        <v>140</v>
      </c>
      <c r="DQ128" s="113">
        <v>0</v>
      </c>
      <c r="DR128" s="113">
        <v>13.5</v>
      </c>
    </row>
    <row r="129" spans="4:122">
      <c r="D129" s="113" t="s">
        <v>235</v>
      </c>
      <c r="E129" s="115">
        <f t="shared" si="67"/>
        <v>128</v>
      </c>
      <c r="F129" s="116">
        <f t="shared" si="35"/>
        <v>17.2</v>
      </c>
      <c r="G129" s="116">
        <f t="shared" si="36"/>
        <v>17.2</v>
      </c>
      <c r="H129" s="116">
        <f t="shared" si="36"/>
        <v>17.2</v>
      </c>
      <c r="I129" s="116" t="str">
        <f t="shared" si="36"/>
        <v/>
      </c>
      <c r="J129" s="116" t="str">
        <f t="shared" si="36"/>
        <v/>
      </c>
      <c r="K129" s="116" t="str">
        <f t="shared" si="36"/>
        <v/>
      </c>
      <c r="L129" s="116" t="str">
        <f t="shared" si="36"/>
        <v/>
      </c>
      <c r="M129" s="116" t="str">
        <f t="shared" si="36"/>
        <v/>
      </c>
      <c r="N129" s="116" t="str">
        <f t="shared" si="37"/>
        <v/>
      </c>
      <c r="O129" s="116" t="str">
        <f t="shared" si="38"/>
        <v/>
      </c>
      <c r="P129" s="116">
        <f t="shared" si="39"/>
        <v>2</v>
      </c>
      <c r="Q129" s="116" t="str">
        <f t="shared" si="40"/>
        <v/>
      </c>
      <c r="R129" s="116" t="str">
        <f t="shared" si="41"/>
        <v/>
      </c>
      <c r="S129" s="116" t="str">
        <f t="shared" si="42"/>
        <v/>
      </c>
      <c r="T129" s="116" t="str">
        <f t="shared" si="43"/>
        <v/>
      </c>
      <c r="U129" s="116">
        <f t="shared" si="44"/>
        <v>2</v>
      </c>
      <c r="V129" s="113">
        <f t="shared" si="45"/>
        <v>5.4417266639303186e-002</v>
      </c>
      <c r="Y129" s="116">
        <f t="shared" si="68"/>
        <v>0.32</v>
      </c>
      <c r="Z129" s="122">
        <f t="shared" si="69"/>
        <v>64</v>
      </c>
      <c r="AA129" s="113">
        <f t="shared" si="46"/>
        <v>4.8</v>
      </c>
      <c r="AB129" s="113">
        <f>AA129*飽差!I129</f>
        <v>1.6970605488163126</v>
      </c>
      <c r="AG129" s="116">
        <f t="shared" si="47"/>
        <v>16.600000000000001</v>
      </c>
      <c r="AH129" s="116">
        <f t="shared" si="48"/>
        <v>18.7</v>
      </c>
      <c r="AI129" s="116">
        <f t="shared" si="49"/>
        <v>21.4</v>
      </c>
      <c r="AJ129" s="116">
        <f t="shared" si="50"/>
        <v>23.4</v>
      </c>
      <c r="AK129" s="116">
        <f t="shared" si="51"/>
        <v>21.7</v>
      </c>
      <c r="AL129" s="116">
        <f t="shared" si="52"/>
        <v>22.7</v>
      </c>
      <c r="AM129" s="116">
        <f t="shared" si="53"/>
        <v>17.2</v>
      </c>
      <c r="AN129" s="116">
        <f t="shared" si="54"/>
        <v>10.9</v>
      </c>
      <c r="AO129" s="116">
        <f t="shared" si="55"/>
        <v>11.5</v>
      </c>
      <c r="AP129" s="116">
        <f t="shared" si="56"/>
        <v>23.2</v>
      </c>
      <c r="AS129" s="116">
        <f t="shared" si="57"/>
        <v>16.600000000000001</v>
      </c>
      <c r="AT129" s="113">
        <v>0</v>
      </c>
      <c r="AU129" s="113">
        <v>24</v>
      </c>
      <c r="AV129" s="113">
        <v>59</v>
      </c>
      <c r="AW129" s="113">
        <v>0</v>
      </c>
      <c r="AX129" s="113">
        <v>0</v>
      </c>
      <c r="AY129" s="115"/>
      <c r="BA129" s="116">
        <f t="shared" si="58"/>
        <v>18.7</v>
      </c>
      <c r="BB129" s="113">
        <v>0</v>
      </c>
      <c r="BC129" s="113">
        <v>39</v>
      </c>
      <c r="BD129" s="113">
        <v>54.5</v>
      </c>
      <c r="BE129" s="113">
        <v>0</v>
      </c>
      <c r="BF129" s="113">
        <v>0</v>
      </c>
      <c r="BG129" s="115"/>
      <c r="BI129" s="116">
        <f t="shared" si="59"/>
        <v>21.4</v>
      </c>
      <c r="BJ129" s="113">
        <v>0</v>
      </c>
      <c r="BK129" s="113">
        <v>54</v>
      </c>
      <c r="BL129" s="113">
        <v>53</v>
      </c>
      <c r="BM129" s="113">
        <v>0</v>
      </c>
      <c r="BN129" s="113">
        <v>0</v>
      </c>
      <c r="BO129" s="115"/>
      <c r="BQ129" s="116">
        <f t="shared" si="60"/>
        <v>23.4</v>
      </c>
      <c r="BR129" s="113">
        <v>0</v>
      </c>
      <c r="BS129" s="113">
        <v>64.5</v>
      </c>
      <c r="BT129" s="113">
        <v>52.5</v>
      </c>
      <c r="BU129" s="113">
        <v>0</v>
      </c>
      <c r="BV129" s="113">
        <v>0</v>
      </c>
      <c r="BW129" s="115"/>
      <c r="BY129" s="116">
        <f t="shared" si="61"/>
        <v>21.7</v>
      </c>
      <c r="BZ129" s="113">
        <v>0</v>
      </c>
      <c r="CA129" s="113">
        <v>33.5</v>
      </c>
      <c r="CB129" s="113">
        <v>75</v>
      </c>
      <c r="CC129" s="113">
        <v>0</v>
      </c>
      <c r="CD129" s="113">
        <v>0</v>
      </c>
      <c r="CE129" s="115"/>
      <c r="CG129" s="116">
        <f t="shared" si="62"/>
        <v>22.7</v>
      </c>
      <c r="CH129" s="113">
        <v>0</v>
      </c>
      <c r="CI129" s="113">
        <v>50.5</v>
      </c>
      <c r="CJ129" s="113">
        <v>63</v>
      </c>
      <c r="CK129" s="113">
        <v>0</v>
      </c>
      <c r="CL129" s="113">
        <v>0</v>
      </c>
      <c r="CO129" s="116">
        <f t="shared" si="63"/>
        <v>17.2</v>
      </c>
      <c r="CP129" s="113">
        <v>0</v>
      </c>
      <c r="CQ129" s="113">
        <v>52.5</v>
      </c>
      <c r="CR129" s="113">
        <v>33.5</v>
      </c>
      <c r="CS129" s="113">
        <v>0</v>
      </c>
      <c r="CT129" s="113">
        <v>0</v>
      </c>
      <c r="CW129" s="116">
        <f t="shared" si="64"/>
        <v>10.9</v>
      </c>
      <c r="CX129" s="113">
        <v>0</v>
      </c>
      <c r="CY129" s="113">
        <v>34.5</v>
      </c>
      <c r="CZ129" s="113">
        <v>20</v>
      </c>
      <c r="DA129" s="113">
        <v>0</v>
      </c>
      <c r="DB129" s="113">
        <v>0</v>
      </c>
      <c r="DE129" s="116">
        <f t="shared" si="65"/>
        <v>11.5</v>
      </c>
      <c r="DF129" s="113">
        <v>0</v>
      </c>
      <c r="DG129" s="113">
        <v>32</v>
      </c>
      <c r="DH129" s="113">
        <v>25.5</v>
      </c>
      <c r="DI129" s="113">
        <v>0</v>
      </c>
      <c r="DJ129" s="113">
        <v>0</v>
      </c>
      <c r="DM129" s="116">
        <f t="shared" si="66"/>
        <v>23.2</v>
      </c>
      <c r="DN129" s="113">
        <v>0</v>
      </c>
      <c r="DO129" s="113">
        <v>69.5</v>
      </c>
      <c r="DP129" s="113">
        <v>46.5</v>
      </c>
      <c r="DQ129" s="113">
        <v>0</v>
      </c>
      <c r="DR129" s="113">
        <v>0</v>
      </c>
    </row>
    <row r="130" spans="4:122">
      <c r="D130" s="113" t="s">
        <v>235</v>
      </c>
      <c r="E130" s="115">
        <f t="shared" si="67"/>
        <v>129</v>
      </c>
      <c r="F130" s="116">
        <f t="shared" ref="F130:F193" si="70">INDEX(AG130:AP130,,MATCH($A$14,$AG$1:$AP$1,FALSE))</f>
        <v>6</v>
      </c>
      <c r="G130" s="116">
        <f t="shared" ref="G130:M193" si="71">IF($F130&gt;G$1,$F130,"")</f>
        <v>6</v>
      </c>
      <c r="H130" s="116" t="str">
        <f t="shared" si="71"/>
        <v/>
      </c>
      <c r="I130" s="116" t="str">
        <f t="shared" si="71"/>
        <v/>
      </c>
      <c r="J130" s="116" t="str">
        <f t="shared" si="71"/>
        <v/>
      </c>
      <c r="K130" s="116" t="str">
        <f t="shared" si="71"/>
        <v/>
      </c>
      <c r="L130" s="116" t="str">
        <f t="shared" si="71"/>
        <v/>
      </c>
      <c r="M130" s="116" t="str">
        <f t="shared" si="71"/>
        <v/>
      </c>
      <c r="N130" s="116" t="str">
        <f t="shared" ref="N130:N193" si="72">IF(COUNT(G130:M130)=0,0,"")</f>
        <v/>
      </c>
      <c r="O130" s="116">
        <f t="shared" ref="O130:O193" si="73">IF(COUNT(G130:M130)=1,1,"")</f>
        <v>1</v>
      </c>
      <c r="P130" s="116" t="str">
        <f t="shared" ref="P130:P193" si="74">IF(COUNT(G130:M130)=2,2,"")</f>
        <v/>
      </c>
      <c r="Q130" s="116" t="str">
        <f t="shared" ref="Q130:Q193" si="75">IF(COUNT(G130:M130)=3,3,"")</f>
        <v/>
      </c>
      <c r="R130" s="116" t="str">
        <f t="shared" ref="R130:R193" si="76">IF(COUNT(G130:M130)=4,4,"")</f>
        <v/>
      </c>
      <c r="S130" s="116" t="str">
        <f t="shared" ref="S130:S193" si="77">IF(COUNT(G130:M130)=5,5,"")</f>
        <v/>
      </c>
      <c r="T130" s="116" t="str">
        <f t="shared" ref="T130:T193" si="78">IF(COUNT(G130:M130)=7,7,"")</f>
        <v/>
      </c>
      <c r="U130" s="116">
        <f t="shared" ref="U130:U193" si="79">SUM(N130:T130)</f>
        <v>1</v>
      </c>
      <c r="V130" s="113">
        <f t="shared" ref="V130:V193" si="80">INDEX($N$372:$T$372,MATCH(U130,$N$368:$T$368,FALSE))</f>
        <v>0</v>
      </c>
      <c r="Y130" s="116">
        <f t="shared" si="68"/>
        <v>0.33118087488210302</v>
      </c>
      <c r="Z130" s="122">
        <f t="shared" si="69"/>
        <v>66.2361749764206</v>
      </c>
      <c r="AA130" s="113">
        <f t="shared" ref="AA130:AA193" si="81">INDEX($G$370:$G$381,MATCH($D130,$D$370:$D$381,0))</f>
        <v>4.8</v>
      </c>
      <c r="AB130" s="113">
        <f>AA130*飽差!I130</f>
        <v>3.7638250235793986</v>
      </c>
      <c r="AG130" s="116">
        <f t="shared" ref="AG130:AG193" si="82">INDEX($AS130:$AX130,MATCH($AE$1,$AS$1:$AX$1,0))</f>
        <v>3.7</v>
      </c>
      <c r="AH130" s="116">
        <f t="shared" ref="AH130:AH193" si="83">INDEX($BA130:$BF130,MATCH($AE$1,$BA$1:$BF$1,0))</f>
        <v>5</v>
      </c>
      <c r="AI130" s="116">
        <f t="shared" ref="AI130:AI193" si="84">INDEX($BI130:$BN130,MATCH($AE$1,$BI$1:$BN$1,0))</f>
        <v>5.0999999999999996</v>
      </c>
      <c r="AJ130" s="116">
        <f t="shared" ref="AJ130:AJ193" si="85">INDEX($BQ130:$BV130,MATCH($AE$1,$BQ$1:$BV$1,0))</f>
        <v>5.5</v>
      </c>
      <c r="AK130" s="116">
        <f t="shared" ref="AK130:AK193" si="86">INDEX($BY130:$CD130,MATCH($AE$1,$BY$1:$CD$1,0))</f>
        <v>8</v>
      </c>
      <c r="AL130" s="116">
        <f t="shared" ref="AL130:AL193" si="87">INDEX($CG130:$CL130,MATCH($AE$1,$CG$1:$CL$1,0))</f>
        <v>6</v>
      </c>
      <c r="AM130" s="116">
        <f t="shared" ref="AM130:AM193" si="88">INDEX($CO130:$CT130,MATCH($AE$1,$CO$1:$CT$1,0))</f>
        <v>6</v>
      </c>
      <c r="AN130" s="116">
        <f t="shared" ref="AN130:AN193" si="89">INDEX($CW130:$DB130,MATCH($AE$1,$CW$1:$DB$1,0))</f>
        <v>7.8</v>
      </c>
      <c r="AO130" s="116">
        <f t="shared" ref="AO130:AO193" si="90">INDEX($DE130:$DJ130,MATCH($AE$1,$DE$1:$DJ$1,0))</f>
        <v>5.8</v>
      </c>
      <c r="AP130" s="116">
        <f t="shared" ref="AP130:AP193" si="91">INDEX($DM130:$DR130,MATCH($AE$1,$DM$1:$DR$1,0))</f>
        <v>5.6</v>
      </c>
      <c r="AS130" s="116">
        <f t="shared" ref="AS130:AS193" si="92">AVERAGE(AT130:AX130)</f>
        <v>3.7</v>
      </c>
      <c r="AT130" s="113">
        <v>5.5</v>
      </c>
      <c r="AU130" s="113">
        <v>0</v>
      </c>
      <c r="AV130" s="113">
        <v>0</v>
      </c>
      <c r="AW130" s="113">
        <v>13</v>
      </c>
      <c r="AX130" s="113">
        <v>0</v>
      </c>
      <c r="AY130" s="115"/>
      <c r="BA130" s="116">
        <f t="shared" ref="BA130:BA193" si="93">AVERAGE(BB130:BF130)</f>
        <v>5</v>
      </c>
      <c r="BB130" s="113">
        <v>8</v>
      </c>
      <c r="BC130" s="113">
        <v>0</v>
      </c>
      <c r="BD130" s="113">
        <v>0</v>
      </c>
      <c r="BE130" s="113">
        <v>17</v>
      </c>
      <c r="BF130" s="113">
        <v>0</v>
      </c>
      <c r="BG130" s="115"/>
      <c r="BI130" s="116">
        <f t="shared" ref="BI130:BI193" si="94">AVERAGE(BJ130:BN130)</f>
        <v>5.0999999999999996</v>
      </c>
      <c r="BJ130" s="113">
        <v>9</v>
      </c>
      <c r="BK130" s="113">
        <v>0</v>
      </c>
      <c r="BL130" s="113">
        <v>0</v>
      </c>
      <c r="BM130" s="113">
        <v>16.5</v>
      </c>
      <c r="BN130" s="113">
        <v>0</v>
      </c>
      <c r="BO130" s="115"/>
      <c r="BQ130" s="116">
        <f t="shared" ref="BQ130:BQ193" si="95">AVERAGE(BR130:BV130)</f>
        <v>5.5</v>
      </c>
      <c r="BR130" s="113">
        <v>14</v>
      </c>
      <c r="BS130" s="113">
        <v>0</v>
      </c>
      <c r="BT130" s="113">
        <v>0</v>
      </c>
      <c r="BU130" s="113">
        <v>13.5</v>
      </c>
      <c r="BV130" s="113">
        <v>0</v>
      </c>
      <c r="BW130" s="115"/>
      <c r="BY130" s="116">
        <f t="shared" ref="BY130:BY193" si="96">AVERAGE(BZ130:CD130)</f>
        <v>8</v>
      </c>
      <c r="BZ130" s="113">
        <v>21.5</v>
      </c>
      <c r="CA130" s="113">
        <v>0</v>
      </c>
      <c r="CB130" s="113">
        <v>0</v>
      </c>
      <c r="CC130" s="113">
        <v>18.5</v>
      </c>
      <c r="CD130" s="113">
        <v>0</v>
      </c>
      <c r="CE130" s="115"/>
      <c r="CG130" s="116">
        <f t="shared" ref="CG130:CG193" si="97">AVERAGE(CH130:CL130)</f>
        <v>6</v>
      </c>
      <c r="CH130" s="113">
        <v>15.5</v>
      </c>
      <c r="CI130" s="113">
        <v>0</v>
      </c>
      <c r="CJ130" s="113">
        <v>0</v>
      </c>
      <c r="CK130" s="113">
        <v>14.5</v>
      </c>
      <c r="CL130" s="113">
        <v>0</v>
      </c>
      <c r="CO130" s="116">
        <f t="shared" ref="CO130:CO193" si="98">AVERAGE(CP130:CT130)</f>
        <v>6</v>
      </c>
      <c r="CP130" s="113">
        <v>18.5</v>
      </c>
      <c r="CQ130" s="113">
        <v>0</v>
      </c>
      <c r="CR130" s="113">
        <v>0</v>
      </c>
      <c r="CS130" s="113">
        <v>11.5</v>
      </c>
      <c r="CT130" s="113">
        <v>0</v>
      </c>
      <c r="CW130" s="116">
        <f t="shared" ref="CW130:CW193" si="99">AVERAGE(CX130:DB130)</f>
        <v>7.8</v>
      </c>
      <c r="CX130" s="113">
        <v>25</v>
      </c>
      <c r="CY130" s="113">
        <v>0</v>
      </c>
      <c r="CZ130" s="113">
        <v>0</v>
      </c>
      <c r="DA130" s="113">
        <v>14</v>
      </c>
      <c r="DB130" s="113">
        <v>0</v>
      </c>
      <c r="DE130" s="116">
        <f t="shared" ref="DE130:DE193" si="100">AVERAGE(DF130:DJ130)</f>
        <v>5.8</v>
      </c>
      <c r="DF130" s="113">
        <v>17</v>
      </c>
      <c r="DG130" s="113">
        <v>0</v>
      </c>
      <c r="DH130" s="113">
        <v>0</v>
      </c>
      <c r="DI130" s="113">
        <v>12</v>
      </c>
      <c r="DJ130" s="113">
        <v>0</v>
      </c>
      <c r="DM130" s="116">
        <f t="shared" ref="DM130:DM193" si="101">AVERAGE(DN130:DR130)</f>
        <v>5.6</v>
      </c>
      <c r="DN130" s="113">
        <v>14</v>
      </c>
      <c r="DO130" s="113">
        <v>0</v>
      </c>
      <c r="DP130" s="113">
        <v>0</v>
      </c>
      <c r="DQ130" s="113">
        <v>14</v>
      </c>
      <c r="DR130" s="113">
        <v>0</v>
      </c>
    </row>
    <row r="131" spans="4:122">
      <c r="D131" s="113" t="s">
        <v>235</v>
      </c>
      <c r="E131" s="115">
        <f t="shared" ref="E131:E194" si="102">E130+1</f>
        <v>130</v>
      </c>
      <c r="F131" s="116">
        <f t="shared" si="70"/>
        <v>5</v>
      </c>
      <c r="G131" s="116">
        <f t="shared" si="71"/>
        <v>5</v>
      </c>
      <c r="H131" s="116" t="str">
        <f t="shared" si="71"/>
        <v/>
      </c>
      <c r="I131" s="116" t="str">
        <f t="shared" si="71"/>
        <v/>
      </c>
      <c r="J131" s="116" t="str">
        <f t="shared" si="71"/>
        <v/>
      </c>
      <c r="K131" s="116" t="str">
        <f t="shared" si="71"/>
        <v/>
      </c>
      <c r="L131" s="116" t="str">
        <f t="shared" si="71"/>
        <v/>
      </c>
      <c r="M131" s="116" t="str">
        <f t="shared" si="71"/>
        <v/>
      </c>
      <c r="N131" s="116" t="str">
        <f t="shared" si="72"/>
        <v/>
      </c>
      <c r="O131" s="116">
        <f t="shared" si="73"/>
        <v>1</v>
      </c>
      <c r="P131" s="116" t="str">
        <f t="shared" si="74"/>
        <v/>
      </c>
      <c r="Q131" s="116" t="str">
        <f t="shared" si="75"/>
        <v/>
      </c>
      <c r="R131" s="116" t="str">
        <f t="shared" si="76"/>
        <v/>
      </c>
      <c r="S131" s="116" t="str">
        <f t="shared" si="77"/>
        <v/>
      </c>
      <c r="T131" s="116" t="str">
        <f t="shared" si="78"/>
        <v/>
      </c>
      <c r="U131" s="116">
        <f t="shared" si="79"/>
        <v>1</v>
      </c>
      <c r="V131" s="113">
        <f t="shared" si="80"/>
        <v>0</v>
      </c>
      <c r="Y131" s="116">
        <f t="shared" ref="Y131:Y194" si="103">Z131/(0.2*1000)</f>
        <v>0.32</v>
      </c>
      <c r="Z131" s="122">
        <f t="shared" ref="Z131:Z194" si="104">IF(Z130&gt;64,64,Z130+F131-AB131)</f>
        <v>64</v>
      </c>
      <c r="AA131" s="113">
        <f t="shared" si="81"/>
        <v>4.8</v>
      </c>
      <c r="AB131" s="113">
        <f>AA131*飽差!I131</f>
        <v>2.1132846484364674</v>
      </c>
      <c r="AG131" s="116">
        <f t="shared" si="82"/>
        <v>2.8</v>
      </c>
      <c r="AH131" s="116">
        <f t="shared" si="83"/>
        <v>4.0999999999999996</v>
      </c>
      <c r="AI131" s="116">
        <f t="shared" si="84"/>
        <v>6</v>
      </c>
      <c r="AJ131" s="116">
        <f t="shared" si="85"/>
        <v>5.9</v>
      </c>
      <c r="AK131" s="116">
        <f t="shared" si="86"/>
        <v>5.8</v>
      </c>
      <c r="AL131" s="116">
        <f t="shared" si="87"/>
        <v>5.3</v>
      </c>
      <c r="AM131" s="116">
        <f t="shared" si="88"/>
        <v>5</v>
      </c>
      <c r="AN131" s="116">
        <f t="shared" si="89"/>
        <v>10.199999999999999</v>
      </c>
      <c r="AO131" s="116">
        <f t="shared" si="90"/>
        <v>5.5</v>
      </c>
      <c r="AP131" s="116">
        <f t="shared" si="91"/>
        <v>4.3</v>
      </c>
      <c r="AS131" s="116">
        <f t="shared" si="92"/>
        <v>2.8</v>
      </c>
      <c r="AT131" s="113">
        <v>9.5</v>
      </c>
      <c r="AU131" s="113">
        <v>3</v>
      </c>
      <c r="AV131" s="113">
        <v>0</v>
      </c>
      <c r="AW131" s="113">
        <v>1.5</v>
      </c>
      <c r="AX131" s="113">
        <v>0</v>
      </c>
      <c r="AY131" s="115"/>
      <c r="BA131" s="116">
        <f t="shared" si="93"/>
        <v>4.0999999999999996</v>
      </c>
      <c r="BB131" s="113">
        <v>18</v>
      </c>
      <c r="BC131" s="113">
        <v>1.5</v>
      </c>
      <c r="BD131" s="113">
        <v>0</v>
      </c>
      <c r="BE131" s="113">
        <v>1</v>
      </c>
      <c r="BF131" s="113">
        <v>0</v>
      </c>
      <c r="BG131" s="115"/>
      <c r="BI131" s="116">
        <f t="shared" si="94"/>
        <v>6</v>
      </c>
      <c r="BJ131" s="113">
        <v>27.5</v>
      </c>
      <c r="BK131" s="113">
        <v>1.5</v>
      </c>
      <c r="BL131" s="113">
        <v>0</v>
      </c>
      <c r="BM131" s="113">
        <v>1</v>
      </c>
      <c r="BN131" s="113">
        <v>0</v>
      </c>
      <c r="BO131" s="115"/>
      <c r="BQ131" s="116">
        <f t="shared" si="95"/>
        <v>5.9</v>
      </c>
      <c r="BR131" s="113">
        <v>27.5</v>
      </c>
      <c r="BS131" s="113">
        <v>1.5</v>
      </c>
      <c r="BT131" s="113">
        <v>0</v>
      </c>
      <c r="BU131" s="113">
        <v>0.5</v>
      </c>
      <c r="BV131" s="113">
        <v>0</v>
      </c>
      <c r="BW131" s="115"/>
      <c r="BY131" s="116">
        <f t="shared" si="96"/>
        <v>5.8</v>
      </c>
      <c r="BZ131" s="113">
        <v>27.5</v>
      </c>
      <c r="CA131" s="113">
        <v>0</v>
      </c>
      <c r="CB131" s="113">
        <v>0</v>
      </c>
      <c r="CC131" s="113">
        <v>1.5</v>
      </c>
      <c r="CD131" s="113">
        <v>0</v>
      </c>
      <c r="CE131" s="115"/>
      <c r="CG131" s="116">
        <f t="shared" si="97"/>
        <v>5.3</v>
      </c>
      <c r="CH131" s="113">
        <v>26</v>
      </c>
      <c r="CI131" s="113">
        <v>0</v>
      </c>
      <c r="CJ131" s="113">
        <v>0</v>
      </c>
      <c r="CK131" s="113">
        <v>0.5</v>
      </c>
      <c r="CL131" s="113">
        <v>0</v>
      </c>
      <c r="CO131" s="116">
        <f t="shared" si="98"/>
        <v>5</v>
      </c>
      <c r="CP131" s="113">
        <v>24</v>
      </c>
      <c r="CQ131" s="113">
        <v>0</v>
      </c>
      <c r="CR131" s="113">
        <v>0</v>
      </c>
      <c r="CS131" s="113">
        <v>1</v>
      </c>
      <c r="CT131" s="113">
        <v>0</v>
      </c>
      <c r="CW131" s="116">
        <f t="shared" si="99"/>
        <v>10.199999999999999</v>
      </c>
      <c r="CX131" s="113">
        <v>47</v>
      </c>
      <c r="CY131" s="113">
        <v>1.5</v>
      </c>
      <c r="CZ131" s="113">
        <v>0</v>
      </c>
      <c r="DA131" s="113">
        <v>2.5</v>
      </c>
      <c r="DB131" s="113">
        <v>0</v>
      </c>
      <c r="DE131" s="116">
        <f t="shared" si="100"/>
        <v>5.5</v>
      </c>
      <c r="DF131" s="113">
        <v>27</v>
      </c>
      <c r="DG131" s="113">
        <v>0</v>
      </c>
      <c r="DH131" s="113">
        <v>0</v>
      </c>
      <c r="DI131" s="113">
        <v>0.5</v>
      </c>
      <c r="DJ131" s="113">
        <v>0</v>
      </c>
      <c r="DM131" s="116">
        <f t="shared" si="101"/>
        <v>4.3</v>
      </c>
      <c r="DN131" s="113">
        <v>21.5</v>
      </c>
      <c r="DO131" s="113">
        <v>0</v>
      </c>
      <c r="DP131" s="113">
        <v>0</v>
      </c>
      <c r="DQ131" s="113">
        <v>0</v>
      </c>
      <c r="DR131" s="113">
        <v>0</v>
      </c>
    </row>
    <row r="132" spans="4:122">
      <c r="D132" s="113" t="s">
        <v>235</v>
      </c>
      <c r="E132" s="115">
        <f t="shared" si="102"/>
        <v>131</v>
      </c>
      <c r="F132" s="116">
        <f t="shared" si="70"/>
        <v>1.4</v>
      </c>
      <c r="G132" s="116">
        <f t="shared" si="71"/>
        <v>1.4</v>
      </c>
      <c r="H132" s="116" t="str">
        <f t="shared" si="71"/>
        <v/>
      </c>
      <c r="I132" s="116" t="str">
        <f t="shared" si="71"/>
        <v/>
      </c>
      <c r="J132" s="116" t="str">
        <f t="shared" si="71"/>
        <v/>
      </c>
      <c r="K132" s="116" t="str">
        <f t="shared" si="71"/>
        <v/>
      </c>
      <c r="L132" s="116" t="str">
        <f t="shared" si="71"/>
        <v/>
      </c>
      <c r="M132" s="116" t="str">
        <f t="shared" si="71"/>
        <v/>
      </c>
      <c r="N132" s="116" t="str">
        <f t="shared" si="72"/>
        <v/>
      </c>
      <c r="O132" s="116">
        <f t="shared" si="73"/>
        <v>1</v>
      </c>
      <c r="P132" s="116" t="str">
        <f t="shared" si="74"/>
        <v/>
      </c>
      <c r="Q132" s="116" t="str">
        <f t="shared" si="75"/>
        <v/>
      </c>
      <c r="R132" s="116" t="str">
        <f t="shared" si="76"/>
        <v/>
      </c>
      <c r="S132" s="116" t="str">
        <f t="shared" si="77"/>
        <v/>
      </c>
      <c r="T132" s="116" t="str">
        <f t="shared" si="78"/>
        <v/>
      </c>
      <c r="U132" s="116">
        <f t="shared" si="79"/>
        <v>1</v>
      </c>
      <c r="V132" s="113">
        <f t="shared" si="80"/>
        <v>0</v>
      </c>
      <c r="Y132" s="116">
        <f t="shared" si="103"/>
        <v>0.30863173169084945</v>
      </c>
      <c r="Z132" s="122">
        <f t="shared" si="104"/>
        <v>61.72634633816989</v>
      </c>
      <c r="AA132" s="113">
        <f t="shared" si="81"/>
        <v>4.8</v>
      </c>
      <c r="AB132" s="113">
        <f>AA132*飽差!I132</f>
        <v>3.6736536618301168</v>
      </c>
      <c r="AG132" s="116">
        <f t="shared" si="82"/>
        <v>0.1</v>
      </c>
      <c r="AH132" s="116">
        <f t="shared" si="83"/>
        <v>0.7</v>
      </c>
      <c r="AI132" s="116">
        <f t="shared" si="84"/>
        <v>0.6</v>
      </c>
      <c r="AJ132" s="116">
        <f t="shared" si="85"/>
        <v>4.0999999999999996</v>
      </c>
      <c r="AK132" s="116">
        <f t="shared" si="86"/>
        <v>0.8</v>
      </c>
      <c r="AL132" s="116">
        <f t="shared" si="87"/>
        <v>1</v>
      </c>
      <c r="AM132" s="116">
        <f t="shared" si="88"/>
        <v>1.4</v>
      </c>
      <c r="AN132" s="116">
        <f t="shared" si="89"/>
        <v>0.2</v>
      </c>
      <c r="AO132" s="116">
        <f t="shared" si="90"/>
        <v>0.3</v>
      </c>
      <c r="AP132" s="116">
        <f t="shared" si="91"/>
        <v>0.8</v>
      </c>
      <c r="AS132" s="116">
        <f t="shared" si="92"/>
        <v>0.1</v>
      </c>
      <c r="AT132" s="113">
        <v>0.5</v>
      </c>
      <c r="AU132" s="113">
        <v>0</v>
      </c>
      <c r="AV132" s="113">
        <v>0</v>
      </c>
      <c r="AW132" s="113">
        <v>0</v>
      </c>
      <c r="AX132" s="113">
        <v>0</v>
      </c>
      <c r="AY132" s="115"/>
      <c r="BA132" s="116">
        <f t="shared" si="93"/>
        <v>0.7</v>
      </c>
      <c r="BB132" s="113">
        <v>1</v>
      </c>
      <c r="BC132" s="113">
        <v>0</v>
      </c>
      <c r="BD132" s="113">
        <v>2.5</v>
      </c>
      <c r="BE132" s="113">
        <v>0</v>
      </c>
      <c r="BF132" s="113">
        <v>0</v>
      </c>
      <c r="BG132" s="115"/>
      <c r="BI132" s="116">
        <f t="shared" si="94"/>
        <v>0.6</v>
      </c>
      <c r="BJ132" s="113">
        <v>1.5</v>
      </c>
      <c r="BK132" s="113">
        <v>0</v>
      </c>
      <c r="BL132" s="113">
        <v>1.5</v>
      </c>
      <c r="BM132" s="113">
        <v>0</v>
      </c>
      <c r="BN132" s="113">
        <v>0</v>
      </c>
      <c r="BO132" s="115"/>
      <c r="BQ132" s="116">
        <f t="shared" si="95"/>
        <v>4.0999999999999996</v>
      </c>
      <c r="BR132" s="113">
        <v>3</v>
      </c>
      <c r="BS132" s="113">
        <v>0</v>
      </c>
      <c r="BT132" s="113">
        <v>17.5</v>
      </c>
      <c r="BU132" s="113">
        <v>0</v>
      </c>
      <c r="BV132" s="113">
        <v>0</v>
      </c>
      <c r="BW132" s="115"/>
      <c r="BY132" s="116">
        <f t="shared" si="96"/>
        <v>0.8</v>
      </c>
      <c r="BZ132" s="113">
        <v>4</v>
      </c>
      <c r="CA132" s="113">
        <v>0</v>
      </c>
      <c r="CB132" s="113">
        <v>0</v>
      </c>
      <c r="CC132" s="113">
        <v>0</v>
      </c>
      <c r="CD132" s="113">
        <v>0</v>
      </c>
      <c r="CE132" s="115"/>
      <c r="CG132" s="116">
        <f t="shared" si="97"/>
        <v>1</v>
      </c>
      <c r="CH132" s="113">
        <v>5</v>
      </c>
      <c r="CI132" s="113">
        <v>0</v>
      </c>
      <c r="CJ132" s="113">
        <v>0</v>
      </c>
      <c r="CK132" s="113">
        <v>0</v>
      </c>
      <c r="CL132" s="113">
        <v>0</v>
      </c>
      <c r="CO132" s="116">
        <f t="shared" si="98"/>
        <v>1.4</v>
      </c>
      <c r="CP132" s="113">
        <v>2</v>
      </c>
      <c r="CQ132" s="113">
        <v>0</v>
      </c>
      <c r="CR132" s="113">
        <v>5</v>
      </c>
      <c r="CS132" s="113">
        <v>0</v>
      </c>
      <c r="CT132" s="113">
        <v>0</v>
      </c>
      <c r="CW132" s="116">
        <f t="shared" si="99"/>
        <v>0.2</v>
      </c>
      <c r="CX132" s="113">
        <v>1</v>
      </c>
      <c r="CY132" s="113">
        <v>0</v>
      </c>
      <c r="CZ132" s="113">
        <v>0</v>
      </c>
      <c r="DA132" s="113">
        <v>0</v>
      </c>
      <c r="DB132" s="113">
        <v>0</v>
      </c>
      <c r="DE132" s="116">
        <f t="shared" si="100"/>
        <v>0.3</v>
      </c>
      <c r="DF132" s="113">
        <v>1.5</v>
      </c>
      <c r="DG132" s="113">
        <v>0</v>
      </c>
      <c r="DH132" s="113">
        <v>0</v>
      </c>
      <c r="DI132" s="113">
        <v>0</v>
      </c>
      <c r="DJ132" s="113">
        <v>0</v>
      </c>
      <c r="DM132" s="116">
        <f t="shared" si="101"/>
        <v>0.8</v>
      </c>
      <c r="DN132" s="113">
        <v>4</v>
      </c>
      <c r="DO132" s="113">
        <v>0</v>
      </c>
      <c r="DP132" s="113">
        <v>0</v>
      </c>
      <c r="DQ132" s="113">
        <v>0</v>
      </c>
      <c r="DR132" s="113">
        <v>0</v>
      </c>
    </row>
    <row r="133" spans="4:122">
      <c r="D133" s="113" t="s">
        <v>235</v>
      </c>
      <c r="E133" s="115">
        <f t="shared" si="102"/>
        <v>132</v>
      </c>
      <c r="F133" s="116">
        <f t="shared" si="70"/>
        <v>4.8</v>
      </c>
      <c r="G133" s="116">
        <f t="shared" si="71"/>
        <v>4.8</v>
      </c>
      <c r="H133" s="116" t="str">
        <f t="shared" si="71"/>
        <v/>
      </c>
      <c r="I133" s="116" t="str">
        <f t="shared" si="71"/>
        <v/>
      </c>
      <c r="J133" s="116" t="str">
        <f t="shared" si="71"/>
        <v/>
      </c>
      <c r="K133" s="116" t="str">
        <f t="shared" si="71"/>
        <v/>
      </c>
      <c r="L133" s="116" t="str">
        <f t="shared" si="71"/>
        <v/>
      </c>
      <c r="M133" s="116" t="str">
        <f t="shared" si="71"/>
        <v/>
      </c>
      <c r="N133" s="116" t="str">
        <f t="shared" si="72"/>
        <v/>
      </c>
      <c r="O133" s="116">
        <f t="shared" si="73"/>
        <v>1</v>
      </c>
      <c r="P133" s="116" t="str">
        <f t="shared" si="74"/>
        <v/>
      </c>
      <c r="Q133" s="116" t="str">
        <f t="shared" si="75"/>
        <v/>
      </c>
      <c r="R133" s="116" t="str">
        <f t="shared" si="76"/>
        <v/>
      </c>
      <c r="S133" s="116" t="str">
        <f t="shared" si="77"/>
        <v/>
      </c>
      <c r="T133" s="116" t="str">
        <f t="shared" si="78"/>
        <v/>
      </c>
      <c r="U133" s="116">
        <f t="shared" si="79"/>
        <v>1</v>
      </c>
      <c r="V133" s="113">
        <f t="shared" si="80"/>
        <v>0</v>
      </c>
      <c r="Y133" s="116">
        <f t="shared" si="103"/>
        <v>0.31994844384444621</v>
      </c>
      <c r="Z133" s="122">
        <f t="shared" si="104"/>
        <v>63.989688768889245</v>
      </c>
      <c r="AA133" s="113">
        <f t="shared" si="81"/>
        <v>4.8</v>
      </c>
      <c r="AB133" s="113">
        <f>AA133*飽差!I133</f>
        <v>2.536657569280643</v>
      </c>
      <c r="AG133" s="116">
        <f t="shared" si="82"/>
        <v>3.375</v>
      </c>
      <c r="AH133" s="116">
        <f t="shared" si="83"/>
        <v>2.7</v>
      </c>
      <c r="AI133" s="116">
        <f t="shared" si="84"/>
        <v>4.8</v>
      </c>
      <c r="AJ133" s="116">
        <f t="shared" si="85"/>
        <v>3.9</v>
      </c>
      <c r="AK133" s="116">
        <f t="shared" si="86"/>
        <v>3.5</v>
      </c>
      <c r="AL133" s="116">
        <f t="shared" si="87"/>
        <v>4.8</v>
      </c>
      <c r="AM133" s="116">
        <f t="shared" si="88"/>
        <v>4.8</v>
      </c>
      <c r="AN133" s="116">
        <f t="shared" si="89"/>
        <v>4.4000000000000004</v>
      </c>
      <c r="AO133" s="116">
        <f t="shared" si="90"/>
        <v>5.6</v>
      </c>
      <c r="AP133" s="116">
        <f t="shared" si="91"/>
        <v>4.4000000000000004</v>
      </c>
      <c r="AS133" s="116">
        <f t="shared" si="92"/>
        <v>3.375</v>
      </c>
      <c r="AT133" s="113">
        <v>8</v>
      </c>
      <c r="AV133" s="113">
        <v>0</v>
      </c>
      <c r="AW133" s="113">
        <v>5.5</v>
      </c>
      <c r="AX133" s="113">
        <v>0</v>
      </c>
      <c r="AY133" s="115"/>
      <c r="BA133" s="116">
        <f t="shared" si="93"/>
        <v>2.7</v>
      </c>
      <c r="BB133" s="113">
        <v>8</v>
      </c>
      <c r="BC133" s="113">
        <v>0</v>
      </c>
      <c r="BD133" s="113">
        <v>0.5</v>
      </c>
      <c r="BE133" s="113">
        <v>5</v>
      </c>
      <c r="BF133" s="113">
        <v>0</v>
      </c>
      <c r="BG133" s="115"/>
      <c r="BI133" s="116">
        <f t="shared" si="94"/>
        <v>4.8</v>
      </c>
      <c r="BJ133" s="113">
        <v>10</v>
      </c>
      <c r="BK133" s="113">
        <v>0</v>
      </c>
      <c r="BL133" s="113">
        <v>6</v>
      </c>
      <c r="BM133" s="113">
        <v>8</v>
      </c>
      <c r="BN133" s="113">
        <v>0</v>
      </c>
      <c r="BO133" s="115"/>
      <c r="BQ133" s="116">
        <f t="shared" si="95"/>
        <v>3.9</v>
      </c>
      <c r="BR133" s="113">
        <v>8</v>
      </c>
      <c r="BS133" s="113">
        <v>0</v>
      </c>
      <c r="BT133" s="113">
        <v>0</v>
      </c>
      <c r="BU133" s="113">
        <v>11</v>
      </c>
      <c r="BV133" s="113">
        <v>0.5</v>
      </c>
      <c r="BW133" s="115"/>
      <c r="BY133" s="116">
        <f t="shared" si="96"/>
        <v>3.5</v>
      </c>
      <c r="BZ133" s="113">
        <v>7</v>
      </c>
      <c r="CA133" s="113">
        <v>0</v>
      </c>
      <c r="CB133" s="113">
        <v>0</v>
      </c>
      <c r="CC133" s="113">
        <v>10.5</v>
      </c>
      <c r="CD133" s="113">
        <v>0</v>
      </c>
      <c r="CE133" s="115"/>
      <c r="CG133" s="116">
        <f t="shared" si="97"/>
        <v>4.8</v>
      </c>
      <c r="CH133" s="113">
        <v>9</v>
      </c>
      <c r="CI133" s="113">
        <v>0</v>
      </c>
      <c r="CJ133" s="113">
        <v>0.5</v>
      </c>
      <c r="CK133" s="113">
        <v>14</v>
      </c>
      <c r="CL133" s="113">
        <v>0.5</v>
      </c>
      <c r="CO133" s="116">
        <f t="shared" si="98"/>
        <v>4.8</v>
      </c>
      <c r="CP133" s="113">
        <v>7.5</v>
      </c>
      <c r="CQ133" s="113">
        <v>0</v>
      </c>
      <c r="CR133" s="113">
        <v>0</v>
      </c>
      <c r="CS133" s="113">
        <v>14.5</v>
      </c>
      <c r="CT133" s="113">
        <v>2</v>
      </c>
      <c r="CW133" s="116">
        <f t="shared" si="99"/>
        <v>4.4000000000000004</v>
      </c>
      <c r="CX133" s="113">
        <v>7.5</v>
      </c>
      <c r="CY133" s="113">
        <v>0</v>
      </c>
      <c r="CZ133" s="113">
        <v>0</v>
      </c>
      <c r="DA133" s="113">
        <v>14</v>
      </c>
      <c r="DB133" s="113">
        <v>0.5</v>
      </c>
      <c r="DE133" s="116">
        <f t="shared" si="100"/>
        <v>5.6</v>
      </c>
      <c r="DF133" s="113">
        <v>9</v>
      </c>
      <c r="DG133" s="113">
        <v>0</v>
      </c>
      <c r="DH133" s="113">
        <v>0</v>
      </c>
      <c r="DI133" s="113">
        <v>18.5</v>
      </c>
      <c r="DJ133" s="113">
        <v>0.5</v>
      </c>
      <c r="DM133" s="116">
        <f t="shared" si="101"/>
        <v>4.4000000000000004</v>
      </c>
      <c r="DN133" s="113">
        <v>8.5</v>
      </c>
      <c r="DO133" s="113">
        <v>0</v>
      </c>
      <c r="DP133" s="113">
        <v>0</v>
      </c>
      <c r="DQ133" s="113">
        <v>13</v>
      </c>
      <c r="DR133" s="113">
        <v>0.5</v>
      </c>
    </row>
    <row r="134" spans="4:122">
      <c r="D134" s="113" t="s">
        <v>235</v>
      </c>
      <c r="E134" s="115">
        <f t="shared" si="102"/>
        <v>133</v>
      </c>
      <c r="F134" s="116">
        <f t="shared" si="70"/>
        <v>31.4</v>
      </c>
      <c r="G134" s="116">
        <f t="shared" si="71"/>
        <v>31.4</v>
      </c>
      <c r="H134" s="116">
        <f t="shared" si="71"/>
        <v>31.4</v>
      </c>
      <c r="I134" s="116">
        <f t="shared" si="71"/>
        <v>31.4</v>
      </c>
      <c r="J134" s="116">
        <f t="shared" si="71"/>
        <v>31.4</v>
      </c>
      <c r="K134" s="116" t="str">
        <f t="shared" si="71"/>
        <v/>
      </c>
      <c r="L134" s="116" t="str">
        <f t="shared" si="71"/>
        <v/>
      </c>
      <c r="M134" s="116" t="str">
        <f t="shared" si="71"/>
        <v/>
      </c>
      <c r="N134" s="116" t="str">
        <f t="shared" si="72"/>
        <v/>
      </c>
      <c r="O134" s="116" t="str">
        <f t="shared" si="73"/>
        <v/>
      </c>
      <c r="P134" s="116" t="str">
        <f t="shared" si="74"/>
        <v/>
      </c>
      <c r="Q134" s="116" t="str">
        <f t="shared" si="75"/>
        <v/>
      </c>
      <c r="R134" s="116">
        <f t="shared" si="76"/>
        <v>4</v>
      </c>
      <c r="S134" s="116" t="str">
        <f t="shared" si="77"/>
        <v/>
      </c>
      <c r="T134" s="116" t="str">
        <f t="shared" si="78"/>
        <v/>
      </c>
      <c r="U134" s="116">
        <f t="shared" si="79"/>
        <v>4</v>
      </c>
      <c r="V134" s="113">
        <f t="shared" si="80"/>
        <v>0.25576115320472498</v>
      </c>
      <c r="Y134" s="116">
        <f t="shared" si="103"/>
        <v>0.46573571291599092</v>
      </c>
      <c r="Z134" s="122">
        <f t="shared" si="104"/>
        <v>93.147142583198189</v>
      </c>
      <c r="AA134" s="113">
        <f t="shared" si="81"/>
        <v>4.8</v>
      </c>
      <c r="AB134" s="113">
        <f>AA134*飽差!I134</f>
        <v>2.2425461856910478</v>
      </c>
      <c r="AG134" s="116">
        <f t="shared" si="82"/>
        <v>21.75</v>
      </c>
      <c r="AH134" s="116">
        <f t="shared" si="83"/>
        <v>14.4</v>
      </c>
      <c r="AI134" s="116">
        <f t="shared" si="84"/>
        <v>27.2</v>
      </c>
      <c r="AJ134" s="116">
        <f t="shared" si="85"/>
        <v>26.7</v>
      </c>
      <c r="AK134" s="116">
        <f t="shared" si="86"/>
        <v>20.3</v>
      </c>
      <c r="AL134" s="116">
        <f t="shared" si="87"/>
        <v>16.7</v>
      </c>
      <c r="AM134" s="116">
        <f t="shared" si="88"/>
        <v>31.4</v>
      </c>
      <c r="AN134" s="116">
        <f t="shared" si="89"/>
        <v>44.6</v>
      </c>
      <c r="AO134" s="116">
        <f t="shared" si="90"/>
        <v>25.1</v>
      </c>
      <c r="AP134" s="116">
        <f t="shared" si="91"/>
        <v>20.5</v>
      </c>
      <c r="AS134" s="116">
        <f t="shared" si="92"/>
        <v>21.75</v>
      </c>
      <c r="AT134" s="113">
        <v>0</v>
      </c>
      <c r="AV134" s="113">
        <v>13</v>
      </c>
      <c r="AW134" s="113">
        <v>71</v>
      </c>
      <c r="AX134" s="113">
        <v>3</v>
      </c>
      <c r="AY134" s="115"/>
      <c r="BA134" s="116">
        <f t="shared" si="93"/>
        <v>14.4</v>
      </c>
      <c r="BB134" s="113">
        <v>0</v>
      </c>
      <c r="BC134" s="113">
        <v>0</v>
      </c>
      <c r="BD134" s="113">
        <v>22.5</v>
      </c>
      <c r="BE134" s="113">
        <v>46.5</v>
      </c>
      <c r="BF134" s="113">
        <v>3</v>
      </c>
      <c r="BG134" s="115"/>
      <c r="BI134" s="116">
        <f t="shared" si="94"/>
        <v>27.2</v>
      </c>
      <c r="BJ134" s="113">
        <v>0</v>
      </c>
      <c r="BK134" s="113">
        <v>0</v>
      </c>
      <c r="BL134" s="113">
        <v>68.5</v>
      </c>
      <c r="BM134" s="113">
        <v>63</v>
      </c>
      <c r="BN134" s="113">
        <v>4.5</v>
      </c>
      <c r="BO134" s="115"/>
      <c r="BQ134" s="116">
        <f t="shared" si="95"/>
        <v>26.7</v>
      </c>
      <c r="BR134" s="113">
        <v>0</v>
      </c>
      <c r="BS134" s="113">
        <v>0</v>
      </c>
      <c r="BT134" s="113">
        <v>59.5</v>
      </c>
      <c r="BU134" s="113">
        <v>69.5</v>
      </c>
      <c r="BV134" s="113">
        <v>4.5</v>
      </c>
      <c r="BW134" s="115"/>
      <c r="BY134" s="116">
        <f t="shared" si="96"/>
        <v>20.3</v>
      </c>
      <c r="BZ134" s="113">
        <v>0</v>
      </c>
      <c r="CA134" s="113">
        <v>0.5</v>
      </c>
      <c r="CB134" s="113">
        <v>38</v>
      </c>
      <c r="CC134" s="113">
        <v>57</v>
      </c>
      <c r="CD134" s="113">
        <v>6</v>
      </c>
      <c r="CE134" s="115"/>
      <c r="CG134" s="116">
        <f t="shared" si="97"/>
        <v>16.7</v>
      </c>
      <c r="CH134" s="113">
        <v>0</v>
      </c>
      <c r="CI134" s="113">
        <v>0</v>
      </c>
      <c r="CJ134" s="113">
        <v>20</v>
      </c>
      <c r="CK134" s="113">
        <v>57.5</v>
      </c>
      <c r="CL134" s="113">
        <v>6</v>
      </c>
      <c r="CO134" s="116">
        <f t="shared" si="98"/>
        <v>31.4</v>
      </c>
      <c r="CP134" s="113">
        <v>0</v>
      </c>
      <c r="CQ134" s="113">
        <v>1</v>
      </c>
      <c r="CR134" s="113">
        <v>46</v>
      </c>
      <c r="CS134" s="113">
        <v>104.5</v>
      </c>
      <c r="CT134" s="113">
        <v>5.5</v>
      </c>
      <c r="CW134" s="116">
        <f t="shared" si="99"/>
        <v>44.6</v>
      </c>
      <c r="CX134" s="113">
        <v>0</v>
      </c>
      <c r="CY134" s="113">
        <v>1</v>
      </c>
      <c r="CZ134" s="113">
        <v>116.5</v>
      </c>
      <c r="DA134" s="113">
        <v>101</v>
      </c>
      <c r="DB134" s="113">
        <v>4.5</v>
      </c>
      <c r="DE134" s="116">
        <f t="shared" si="100"/>
        <v>25.1</v>
      </c>
      <c r="DF134" s="113">
        <v>0</v>
      </c>
      <c r="DG134" s="113">
        <v>0.5</v>
      </c>
      <c r="DH134" s="113">
        <v>63.5</v>
      </c>
      <c r="DI134" s="113">
        <v>57</v>
      </c>
      <c r="DJ134" s="113">
        <v>4.5</v>
      </c>
      <c r="DM134" s="116">
        <f t="shared" si="101"/>
        <v>20.5</v>
      </c>
      <c r="DN134" s="113">
        <v>0</v>
      </c>
      <c r="DO134" s="113">
        <v>0.5</v>
      </c>
      <c r="DP134" s="113">
        <v>38.5</v>
      </c>
      <c r="DQ134" s="113">
        <v>59.5</v>
      </c>
      <c r="DR134" s="113">
        <v>4</v>
      </c>
    </row>
    <row r="135" spans="4:122">
      <c r="D135" s="113" t="s">
        <v>235</v>
      </c>
      <c r="E135" s="115">
        <f t="shared" si="102"/>
        <v>134</v>
      </c>
      <c r="F135" s="116">
        <f t="shared" si="70"/>
        <v>51.8</v>
      </c>
      <c r="G135" s="116">
        <f t="shared" si="71"/>
        <v>51.8</v>
      </c>
      <c r="H135" s="116">
        <f t="shared" si="71"/>
        <v>51.8</v>
      </c>
      <c r="I135" s="116">
        <f t="shared" si="71"/>
        <v>51.8</v>
      </c>
      <c r="J135" s="116">
        <f t="shared" si="71"/>
        <v>51.8</v>
      </c>
      <c r="K135" s="116">
        <f t="shared" si="71"/>
        <v>51.8</v>
      </c>
      <c r="L135" s="116">
        <f t="shared" si="71"/>
        <v>51.8</v>
      </c>
      <c r="M135" s="116" t="str">
        <f t="shared" si="71"/>
        <v/>
      </c>
      <c r="N135" s="116" t="str">
        <f t="shared" si="72"/>
        <v/>
      </c>
      <c r="O135" s="116" t="str">
        <f t="shared" si="73"/>
        <v/>
      </c>
      <c r="P135" s="116" t="str">
        <f t="shared" si="74"/>
        <v/>
      </c>
      <c r="Q135" s="116" t="str">
        <f t="shared" si="75"/>
        <v/>
      </c>
      <c r="R135" s="116" t="str">
        <f t="shared" si="76"/>
        <v/>
      </c>
      <c r="S135" s="116" t="str">
        <f t="shared" si="77"/>
        <v/>
      </c>
      <c r="T135" s="116" t="str">
        <f t="shared" si="78"/>
        <v/>
      </c>
      <c r="U135" s="116">
        <f t="shared" si="79"/>
        <v>0</v>
      </c>
      <c r="V135" s="113">
        <f t="shared" si="80"/>
        <v>0</v>
      </c>
      <c r="Y135" s="116">
        <f t="shared" si="103"/>
        <v>0.32</v>
      </c>
      <c r="Z135" s="122">
        <f t="shared" si="104"/>
        <v>64</v>
      </c>
      <c r="AA135" s="113">
        <f t="shared" si="81"/>
        <v>4.8</v>
      </c>
      <c r="AB135" s="113">
        <f>AA135*飽差!I135</f>
        <v>1.161225332454527</v>
      </c>
      <c r="AG135" s="116">
        <f t="shared" si="82"/>
        <v>33.799999999999997</v>
      </c>
      <c r="AH135" s="116">
        <f t="shared" si="83"/>
        <v>29.3</v>
      </c>
      <c r="AI135" s="116">
        <f t="shared" si="84"/>
        <v>38.1</v>
      </c>
      <c r="AJ135" s="116">
        <f t="shared" si="85"/>
        <v>43.5</v>
      </c>
      <c r="AK135" s="116">
        <f t="shared" si="86"/>
        <v>30.5</v>
      </c>
      <c r="AL135" s="116">
        <f t="shared" si="87"/>
        <v>33.9</v>
      </c>
      <c r="AM135" s="116">
        <f t="shared" si="88"/>
        <v>51.8</v>
      </c>
      <c r="AN135" s="116">
        <f t="shared" si="89"/>
        <v>50.9</v>
      </c>
      <c r="AO135" s="116">
        <f t="shared" si="90"/>
        <v>34.799999999999997</v>
      </c>
      <c r="AP135" s="116">
        <f t="shared" si="91"/>
        <v>35.9</v>
      </c>
      <c r="AS135" s="116">
        <f t="shared" si="92"/>
        <v>33.799999999999997</v>
      </c>
      <c r="AT135" s="113">
        <v>0</v>
      </c>
      <c r="AU135" s="113">
        <v>91.5</v>
      </c>
      <c r="AV135" s="113">
        <v>13</v>
      </c>
      <c r="AW135" s="113">
        <v>64.5</v>
      </c>
      <c r="AX135" s="113">
        <v>0</v>
      </c>
      <c r="AY135" s="115"/>
      <c r="BA135" s="116">
        <f t="shared" si="93"/>
        <v>29.3</v>
      </c>
      <c r="BB135" s="113">
        <v>0</v>
      </c>
      <c r="BC135" s="113">
        <v>98</v>
      </c>
      <c r="BD135" s="113">
        <v>14.5</v>
      </c>
      <c r="BE135" s="113">
        <v>34</v>
      </c>
      <c r="BF135" s="113">
        <v>0</v>
      </c>
      <c r="BG135" s="115"/>
      <c r="BI135" s="116">
        <f t="shared" si="94"/>
        <v>38.1</v>
      </c>
      <c r="BJ135" s="113">
        <v>0</v>
      </c>
      <c r="BK135" s="113">
        <v>118.5</v>
      </c>
      <c r="BL135" s="113">
        <v>18</v>
      </c>
      <c r="BM135" s="113">
        <v>54</v>
      </c>
      <c r="BN135" s="113">
        <v>0</v>
      </c>
      <c r="BO135" s="115"/>
      <c r="BQ135" s="116">
        <f t="shared" si="95"/>
        <v>43.5</v>
      </c>
      <c r="BR135" s="113">
        <v>0</v>
      </c>
      <c r="BS135" s="113">
        <v>129</v>
      </c>
      <c r="BT135" s="113">
        <v>29</v>
      </c>
      <c r="BU135" s="113">
        <v>59.5</v>
      </c>
      <c r="BV135" s="113">
        <v>0</v>
      </c>
      <c r="BW135" s="115"/>
      <c r="BY135" s="116">
        <f t="shared" si="96"/>
        <v>30.5</v>
      </c>
      <c r="BZ135" s="113">
        <v>0</v>
      </c>
      <c r="CA135" s="113">
        <v>95.5</v>
      </c>
      <c r="CB135" s="113">
        <v>19</v>
      </c>
      <c r="CC135" s="113">
        <v>38</v>
      </c>
      <c r="CD135" s="113">
        <v>0</v>
      </c>
      <c r="CE135" s="115"/>
      <c r="CG135" s="116">
        <f t="shared" si="97"/>
        <v>33.9</v>
      </c>
      <c r="CH135" s="113">
        <v>0</v>
      </c>
      <c r="CI135" s="113">
        <v>99.5</v>
      </c>
      <c r="CJ135" s="113">
        <v>17.5</v>
      </c>
      <c r="CK135" s="113">
        <v>52.5</v>
      </c>
      <c r="CL135" s="113">
        <v>0</v>
      </c>
      <c r="CO135" s="116">
        <f t="shared" si="98"/>
        <v>51.8</v>
      </c>
      <c r="CP135" s="113">
        <v>0</v>
      </c>
      <c r="CQ135" s="113">
        <v>121.5</v>
      </c>
      <c r="CR135" s="113">
        <v>38.5</v>
      </c>
      <c r="CS135" s="113">
        <v>99</v>
      </c>
      <c r="CT135" s="113">
        <v>0</v>
      </c>
      <c r="CW135" s="116">
        <f t="shared" si="99"/>
        <v>50.9</v>
      </c>
      <c r="CX135" s="113">
        <v>0</v>
      </c>
      <c r="CY135" s="113">
        <v>111</v>
      </c>
      <c r="CZ135" s="113">
        <v>78.5</v>
      </c>
      <c r="DA135" s="113">
        <v>65</v>
      </c>
      <c r="DB135" s="113">
        <v>0</v>
      </c>
      <c r="DE135" s="116">
        <f t="shared" si="100"/>
        <v>34.799999999999997</v>
      </c>
      <c r="DF135" s="113">
        <v>0</v>
      </c>
      <c r="DG135" s="113">
        <v>78.5</v>
      </c>
      <c r="DH135" s="113">
        <v>25.5</v>
      </c>
      <c r="DI135" s="113">
        <v>70</v>
      </c>
      <c r="DJ135" s="113">
        <v>0</v>
      </c>
      <c r="DM135" s="116">
        <f t="shared" si="101"/>
        <v>35.9</v>
      </c>
      <c r="DN135" s="113">
        <v>0</v>
      </c>
      <c r="DO135" s="113">
        <v>106.5</v>
      </c>
      <c r="DP135" s="113">
        <v>11</v>
      </c>
      <c r="DQ135" s="113">
        <v>62</v>
      </c>
      <c r="DR135" s="113">
        <v>0</v>
      </c>
    </row>
    <row r="136" spans="4:122">
      <c r="D136" s="113" t="s">
        <v>235</v>
      </c>
      <c r="E136" s="115">
        <f t="shared" si="102"/>
        <v>135</v>
      </c>
      <c r="F136" s="116">
        <f t="shared" si="70"/>
        <v>3.2</v>
      </c>
      <c r="G136" s="116">
        <f t="shared" si="71"/>
        <v>3.2</v>
      </c>
      <c r="H136" s="116" t="str">
        <f t="shared" si="71"/>
        <v/>
      </c>
      <c r="I136" s="116" t="str">
        <f t="shared" si="71"/>
        <v/>
      </c>
      <c r="J136" s="116" t="str">
        <f t="shared" si="71"/>
        <v/>
      </c>
      <c r="K136" s="116" t="str">
        <f t="shared" si="71"/>
        <v/>
      </c>
      <c r="L136" s="116" t="str">
        <f t="shared" si="71"/>
        <v/>
      </c>
      <c r="M136" s="116" t="str">
        <f t="shared" si="71"/>
        <v/>
      </c>
      <c r="N136" s="116" t="str">
        <f t="shared" si="72"/>
        <v/>
      </c>
      <c r="O136" s="116">
        <f t="shared" si="73"/>
        <v>1</v>
      </c>
      <c r="P136" s="116" t="str">
        <f t="shared" si="74"/>
        <v/>
      </c>
      <c r="Q136" s="116" t="str">
        <f t="shared" si="75"/>
        <v/>
      </c>
      <c r="R136" s="116" t="str">
        <f t="shared" si="76"/>
        <v/>
      </c>
      <c r="S136" s="116" t="str">
        <f t="shared" si="77"/>
        <v/>
      </c>
      <c r="T136" s="116" t="str">
        <f t="shared" si="78"/>
        <v/>
      </c>
      <c r="U136" s="116">
        <f t="shared" si="79"/>
        <v>1</v>
      </c>
      <c r="V136" s="113">
        <f t="shared" si="80"/>
        <v>0</v>
      </c>
      <c r="Y136" s="116">
        <f t="shared" si="103"/>
        <v>0.32203765115395711</v>
      </c>
      <c r="Z136" s="122">
        <f t="shared" si="104"/>
        <v>64.407530230791423</v>
      </c>
      <c r="AA136" s="113">
        <f t="shared" si="81"/>
        <v>4.8</v>
      </c>
      <c r="AB136" s="113">
        <f>AA136*飽差!I136</f>
        <v>2.7924697692085827</v>
      </c>
      <c r="AG136" s="116">
        <f t="shared" si="82"/>
        <v>4.9000000000000004</v>
      </c>
      <c r="AH136" s="116">
        <f t="shared" si="83"/>
        <v>5.6</v>
      </c>
      <c r="AI136" s="116">
        <f t="shared" si="84"/>
        <v>3.6</v>
      </c>
      <c r="AJ136" s="116">
        <f t="shared" si="85"/>
        <v>3</v>
      </c>
      <c r="AK136" s="116">
        <f t="shared" si="86"/>
        <v>2.5</v>
      </c>
      <c r="AL136" s="116">
        <f t="shared" si="87"/>
        <v>2.1</v>
      </c>
      <c r="AM136" s="116">
        <f t="shared" si="88"/>
        <v>3.2</v>
      </c>
      <c r="AN136" s="116">
        <f t="shared" si="89"/>
        <v>3.1</v>
      </c>
      <c r="AO136" s="116">
        <f t="shared" si="90"/>
        <v>0.3</v>
      </c>
      <c r="AP136" s="116">
        <f t="shared" si="91"/>
        <v>0.1</v>
      </c>
      <c r="AS136" s="116">
        <f t="shared" si="92"/>
        <v>4.9000000000000004</v>
      </c>
      <c r="AT136" s="113">
        <v>0</v>
      </c>
      <c r="AU136" s="113">
        <v>0</v>
      </c>
      <c r="AV136" s="113">
        <v>20</v>
      </c>
      <c r="AW136" s="113">
        <v>4.5</v>
      </c>
      <c r="AX136" s="113">
        <v>0</v>
      </c>
      <c r="AY136" s="115"/>
      <c r="BA136" s="116">
        <f t="shared" si="93"/>
        <v>5.6</v>
      </c>
      <c r="BB136" s="113">
        <v>0</v>
      </c>
      <c r="BC136" s="113">
        <v>5</v>
      </c>
      <c r="BD136" s="113">
        <v>21</v>
      </c>
      <c r="BE136" s="113">
        <v>2</v>
      </c>
      <c r="BF136" s="113">
        <v>0</v>
      </c>
      <c r="BG136" s="115"/>
      <c r="BI136" s="116">
        <f t="shared" si="94"/>
        <v>3.6</v>
      </c>
      <c r="BJ136" s="113">
        <v>0</v>
      </c>
      <c r="BK136" s="113">
        <v>0.5</v>
      </c>
      <c r="BL136" s="113">
        <v>17.5</v>
      </c>
      <c r="BM136" s="113">
        <v>0</v>
      </c>
      <c r="BN136" s="113">
        <v>0</v>
      </c>
      <c r="BO136" s="115"/>
      <c r="BQ136" s="116">
        <f t="shared" si="95"/>
        <v>3</v>
      </c>
      <c r="BR136" s="113">
        <v>0</v>
      </c>
      <c r="BS136" s="113">
        <v>0</v>
      </c>
      <c r="BT136" s="113">
        <v>15</v>
      </c>
      <c r="BU136" s="113">
        <v>0</v>
      </c>
      <c r="BV136" s="113">
        <v>0</v>
      </c>
      <c r="BW136" s="115"/>
      <c r="BY136" s="116">
        <f t="shared" si="96"/>
        <v>2.5</v>
      </c>
      <c r="BZ136" s="113">
        <v>0</v>
      </c>
      <c r="CA136" s="113">
        <v>0</v>
      </c>
      <c r="CB136" s="113">
        <v>12.5</v>
      </c>
      <c r="CC136" s="113">
        <v>0</v>
      </c>
      <c r="CD136" s="113">
        <v>0</v>
      </c>
      <c r="CE136" s="115"/>
      <c r="CG136" s="116">
        <f t="shared" si="97"/>
        <v>2.1</v>
      </c>
      <c r="CH136" s="113">
        <v>0</v>
      </c>
      <c r="CI136" s="113">
        <v>0</v>
      </c>
      <c r="CJ136" s="113">
        <v>10.5</v>
      </c>
      <c r="CK136" s="113">
        <v>0</v>
      </c>
      <c r="CL136" s="113">
        <v>0</v>
      </c>
      <c r="CO136" s="116">
        <f t="shared" si="98"/>
        <v>3.2</v>
      </c>
      <c r="CP136" s="113">
        <v>0</v>
      </c>
      <c r="CQ136" s="113">
        <v>0.5</v>
      </c>
      <c r="CR136" s="113">
        <v>15.5</v>
      </c>
      <c r="CS136" s="113">
        <v>0</v>
      </c>
      <c r="CT136" s="113">
        <v>0</v>
      </c>
      <c r="CW136" s="116">
        <f t="shared" si="99"/>
        <v>3.1</v>
      </c>
      <c r="CX136" s="113">
        <v>0</v>
      </c>
      <c r="CY136" s="113">
        <v>0</v>
      </c>
      <c r="CZ136" s="113">
        <v>15</v>
      </c>
      <c r="DA136" s="113">
        <v>0.5</v>
      </c>
      <c r="DB136" s="113">
        <v>0</v>
      </c>
      <c r="DE136" s="116">
        <f t="shared" si="100"/>
        <v>0.3</v>
      </c>
      <c r="DF136" s="113">
        <v>0</v>
      </c>
      <c r="DG136" s="113">
        <v>0</v>
      </c>
      <c r="DH136" s="113">
        <v>1.5</v>
      </c>
      <c r="DI136" s="113">
        <v>0</v>
      </c>
      <c r="DJ136" s="113">
        <v>0</v>
      </c>
      <c r="DM136" s="116">
        <f t="shared" si="101"/>
        <v>0.1</v>
      </c>
      <c r="DN136" s="113">
        <v>0</v>
      </c>
      <c r="DO136" s="113">
        <v>0</v>
      </c>
      <c r="DP136" s="113">
        <v>0.5</v>
      </c>
      <c r="DQ136" s="113">
        <v>0</v>
      </c>
      <c r="DR136" s="113">
        <v>0</v>
      </c>
    </row>
    <row r="137" spans="4:122">
      <c r="D137" s="113" t="s">
        <v>235</v>
      </c>
      <c r="E137" s="115">
        <f t="shared" si="102"/>
        <v>136</v>
      </c>
      <c r="F137" s="116">
        <f t="shared" si="70"/>
        <v>1.4</v>
      </c>
      <c r="G137" s="116">
        <f t="shared" si="71"/>
        <v>1.4</v>
      </c>
      <c r="H137" s="116" t="str">
        <f t="shared" si="71"/>
        <v/>
      </c>
      <c r="I137" s="116" t="str">
        <f t="shared" si="71"/>
        <v/>
      </c>
      <c r="J137" s="116" t="str">
        <f t="shared" si="71"/>
        <v/>
      </c>
      <c r="K137" s="116" t="str">
        <f t="shared" si="71"/>
        <v/>
      </c>
      <c r="L137" s="116" t="str">
        <f t="shared" si="71"/>
        <v/>
      </c>
      <c r="M137" s="116" t="str">
        <f t="shared" si="71"/>
        <v/>
      </c>
      <c r="N137" s="116" t="str">
        <f t="shared" si="72"/>
        <v/>
      </c>
      <c r="O137" s="116">
        <f t="shared" si="73"/>
        <v>1</v>
      </c>
      <c r="P137" s="116" t="str">
        <f t="shared" si="74"/>
        <v/>
      </c>
      <c r="Q137" s="116" t="str">
        <f t="shared" si="75"/>
        <v/>
      </c>
      <c r="R137" s="116" t="str">
        <f t="shared" si="76"/>
        <v/>
      </c>
      <c r="S137" s="116" t="str">
        <f t="shared" si="77"/>
        <v/>
      </c>
      <c r="T137" s="116" t="str">
        <f t="shared" si="78"/>
        <v/>
      </c>
      <c r="U137" s="116">
        <f t="shared" si="79"/>
        <v>1</v>
      </c>
      <c r="V137" s="113">
        <f t="shared" si="80"/>
        <v>0</v>
      </c>
      <c r="Y137" s="116">
        <f t="shared" si="103"/>
        <v>0.32</v>
      </c>
      <c r="Z137" s="122">
        <f t="shared" si="104"/>
        <v>64</v>
      </c>
      <c r="AA137" s="113">
        <f t="shared" si="81"/>
        <v>4.8</v>
      </c>
      <c r="AB137" s="113">
        <f>AA137*飽差!I137</f>
        <v>2.9834939174180621</v>
      </c>
      <c r="AG137" s="116">
        <f t="shared" si="82"/>
        <v>2.4</v>
      </c>
      <c r="AH137" s="116">
        <f t="shared" si="83"/>
        <v>1.5</v>
      </c>
      <c r="AI137" s="116">
        <f t="shared" si="84"/>
        <v>1</v>
      </c>
      <c r="AJ137" s="116">
        <f t="shared" si="85"/>
        <v>1.2</v>
      </c>
      <c r="AK137" s="116">
        <f t="shared" si="86"/>
        <v>6.7</v>
      </c>
      <c r="AL137" s="116">
        <f t="shared" si="87"/>
        <v>4.4000000000000004</v>
      </c>
      <c r="AM137" s="116">
        <f t="shared" si="88"/>
        <v>1.4</v>
      </c>
      <c r="AN137" s="116">
        <f t="shared" si="89"/>
        <v>1.1000000000000001</v>
      </c>
      <c r="AO137" s="116">
        <f t="shared" si="90"/>
        <v>1.6</v>
      </c>
      <c r="AP137" s="116">
        <f t="shared" si="91"/>
        <v>2.1</v>
      </c>
      <c r="AS137" s="116">
        <f t="shared" si="92"/>
        <v>2.4</v>
      </c>
      <c r="AT137" s="113">
        <v>0</v>
      </c>
      <c r="AU137" s="113">
        <v>6</v>
      </c>
      <c r="AV137" s="113">
        <v>0</v>
      </c>
      <c r="AW137" s="113">
        <v>5.5</v>
      </c>
      <c r="AX137" s="113">
        <v>0.5</v>
      </c>
      <c r="AY137" s="115"/>
      <c r="BA137" s="116">
        <f t="shared" si="93"/>
        <v>1.5</v>
      </c>
      <c r="BB137" s="113">
        <v>0</v>
      </c>
      <c r="BC137" s="113">
        <v>3</v>
      </c>
      <c r="BD137" s="113">
        <v>0</v>
      </c>
      <c r="BE137" s="113">
        <v>3.5</v>
      </c>
      <c r="BF137" s="113">
        <v>1</v>
      </c>
      <c r="BG137" s="115"/>
      <c r="BI137" s="116">
        <f t="shared" si="94"/>
        <v>1</v>
      </c>
      <c r="BJ137" s="113">
        <v>0</v>
      </c>
      <c r="BK137" s="113">
        <v>2</v>
      </c>
      <c r="BL137" s="113">
        <v>0</v>
      </c>
      <c r="BM137" s="113">
        <v>2</v>
      </c>
      <c r="BN137" s="113">
        <v>1</v>
      </c>
      <c r="BO137" s="115"/>
      <c r="BQ137" s="116">
        <f t="shared" si="95"/>
        <v>1.2</v>
      </c>
      <c r="BR137" s="113">
        <v>0</v>
      </c>
      <c r="BS137" s="113">
        <v>2</v>
      </c>
      <c r="BT137" s="113">
        <v>0</v>
      </c>
      <c r="BU137" s="113">
        <v>2.5</v>
      </c>
      <c r="BV137" s="113">
        <v>1.5</v>
      </c>
      <c r="BW137" s="115"/>
      <c r="BY137" s="116">
        <f t="shared" si="96"/>
        <v>6.7</v>
      </c>
      <c r="BZ137" s="113">
        <v>0</v>
      </c>
      <c r="CA137" s="113">
        <v>16.5</v>
      </c>
      <c r="CB137" s="113">
        <v>0</v>
      </c>
      <c r="CC137" s="113">
        <v>0.5</v>
      </c>
      <c r="CD137" s="113">
        <v>16.5</v>
      </c>
      <c r="CE137" s="115"/>
      <c r="CG137" s="116">
        <f t="shared" si="97"/>
        <v>4.4000000000000004</v>
      </c>
      <c r="CH137" s="113">
        <v>0</v>
      </c>
      <c r="CI137" s="113">
        <v>11.5</v>
      </c>
      <c r="CJ137" s="113">
        <v>0</v>
      </c>
      <c r="CK137" s="113">
        <v>0</v>
      </c>
      <c r="CL137" s="113">
        <v>10.5</v>
      </c>
      <c r="CO137" s="116">
        <f t="shared" si="98"/>
        <v>1.4</v>
      </c>
      <c r="CP137" s="113">
        <v>0</v>
      </c>
      <c r="CQ137" s="113">
        <v>3</v>
      </c>
      <c r="CR137" s="113">
        <v>0</v>
      </c>
      <c r="CS137" s="113">
        <v>1.5</v>
      </c>
      <c r="CT137" s="113">
        <v>2.5</v>
      </c>
      <c r="CW137" s="116">
        <f t="shared" si="99"/>
        <v>1.1000000000000001</v>
      </c>
      <c r="CX137" s="113">
        <v>0</v>
      </c>
      <c r="CY137" s="113">
        <v>2.5</v>
      </c>
      <c r="CZ137" s="113">
        <v>0</v>
      </c>
      <c r="DA137" s="113">
        <v>2.5</v>
      </c>
      <c r="DB137" s="113">
        <v>0.5</v>
      </c>
      <c r="DE137" s="116">
        <f t="shared" si="100"/>
        <v>1.6</v>
      </c>
      <c r="DF137" s="113">
        <v>0</v>
      </c>
      <c r="DG137" s="113">
        <v>4.5</v>
      </c>
      <c r="DH137" s="113">
        <v>0</v>
      </c>
      <c r="DI137" s="113">
        <v>1</v>
      </c>
      <c r="DJ137" s="113">
        <v>2.5</v>
      </c>
      <c r="DM137" s="116">
        <f t="shared" si="101"/>
        <v>2.1</v>
      </c>
      <c r="DN137" s="113">
        <v>0</v>
      </c>
      <c r="DO137" s="113">
        <v>7</v>
      </c>
      <c r="DP137" s="113">
        <v>0</v>
      </c>
      <c r="DQ137" s="113">
        <v>0</v>
      </c>
      <c r="DR137" s="113">
        <v>3.5</v>
      </c>
    </row>
    <row r="138" spans="4:122">
      <c r="D138" s="113" t="s">
        <v>235</v>
      </c>
      <c r="E138" s="115">
        <f t="shared" si="102"/>
        <v>137</v>
      </c>
      <c r="F138" s="116">
        <f t="shared" si="70"/>
        <v>19.7</v>
      </c>
      <c r="G138" s="116">
        <f t="shared" si="71"/>
        <v>19.7</v>
      </c>
      <c r="H138" s="116">
        <f t="shared" si="71"/>
        <v>19.7</v>
      </c>
      <c r="I138" s="116" t="str">
        <f t="shared" si="71"/>
        <v/>
      </c>
      <c r="J138" s="116" t="str">
        <f t="shared" si="71"/>
        <v/>
      </c>
      <c r="K138" s="116" t="str">
        <f t="shared" si="71"/>
        <v/>
      </c>
      <c r="L138" s="116" t="str">
        <f t="shared" si="71"/>
        <v/>
      </c>
      <c r="M138" s="116" t="str">
        <f t="shared" si="71"/>
        <v/>
      </c>
      <c r="N138" s="116" t="str">
        <f t="shared" si="72"/>
        <v/>
      </c>
      <c r="O138" s="116" t="str">
        <f t="shared" si="73"/>
        <v/>
      </c>
      <c r="P138" s="116">
        <f t="shared" si="74"/>
        <v>2</v>
      </c>
      <c r="Q138" s="116" t="str">
        <f t="shared" si="75"/>
        <v/>
      </c>
      <c r="R138" s="116" t="str">
        <f t="shared" si="76"/>
        <v/>
      </c>
      <c r="S138" s="116" t="str">
        <f t="shared" si="77"/>
        <v/>
      </c>
      <c r="T138" s="116" t="str">
        <f t="shared" si="78"/>
        <v/>
      </c>
      <c r="U138" s="116">
        <f t="shared" si="79"/>
        <v>2</v>
      </c>
      <c r="V138" s="113">
        <f t="shared" si="80"/>
        <v>5.4417266639303186e-002</v>
      </c>
      <c r="Y138" s="116">
        <f t="shared" si="103"/>
        <v>0.40550042223487515</v>
      </c>
      <c r="Z138" s="122">
        <f t="shared" si="104"/>
        <v>81.100084446975032</v>
      </c>
      <c r="AA138" s="113">
        <f t="shared" si="81"/>
        <v>4.8</v>
      </c>
      <c r="AB138" s="113">
        <f>AA138*飽差!I138</f>
        <v>2.5999155530249656</v>
      </c>
      <c r="AG138" s="116">
        <f t="shared" si="82"/>
        <v>12.1</v>
      </c>
      <c r="AH138" s="116">
        <f t="shared" si="83"/>
        <v>19.8</v>
      </c>
      <c r="AI138" s="116">
        <f t="shared" si="84"/>
        <v>18.600000000000001</v>
      </c>
      <c r="AJ138" s="116">
        <f t="shared" si="85"/>
        <v>21.7</v>
      </c>
      <c r="AK138" s="116">
        <f t="shared" si="86"/>
        <v>29.6</v>
      </c>
      <c r="AL138" s="116">
        <f t="shared" si="87"/>
        <v>29.7</v>
      </c>
      <c r="AM138" s="116">
        <f t="shared" si="88"/>
        <v>19.7</v>
      </c>
      <c r="AN138" s="116">
        <f t="shared" si="89"/>
        <v>9</v>
      </c>
      <c r="AO138" s="116">
        <f t="shared" si="90"/>
        <v>13.8</v>
      </c>
      <c r="AP138" s="116">
        <f t="shared" si="91"/>
        <v>25.7</v>
      </c>
      <c r="AS138" s="116">
        <f t="shared" si="92"/>
        <v>12.1</v>
      </c>
      <c r="AT138" s="113">
        <v>54</v>
      </c>
      <c r="AU138" s="113">
        <v>2.5</v>
      </c>
      <c r="AV138" s="113">
        <v>0</v>
      </c>
      <c r="AW138" s="113">
        <v>0.5</v>
      </c>
      <c r="AX138" s="113">
        <v>3.5</v>
      </c>
      <c r="AY138" s="115"/>
      <c r="BA138" s="116">
        <f t="shared" si="93"/>
        <v>19.8</v>
      </c>
      <c r="BB138" s="113">
        <v>92</v>
      </c>
      <c r="BC138" s="113">
        <v>2.5</v>
      </c>
      <c r="BD138" s="113">
        <v>0</v>
      </c>
      <c r="BE138" s="113">
        <v>0.5</v>
      </c>
      <c r="BF138" s="113">
        <v>4</v>
      </c>
      <c r="BG138" s="115"/>
      <c r="BI138" s="116">
        <f t="shared" si="94"/>
        <v>18.600000000000001</v>
      </c>
      <c r="BJ138" s="113">
        <v>85</v>
      </c>
      <c r="BK138" s="113">
        <v>0.5</v>
      </c>
      <c r="BL138" s="113">
        <v>0</v>
      </c>
      <c r="BM138" s="113">
        <v>0.5</v>
      </c>
      <c r="BN138" s="113">
        <v>7</v>
      </c>
      <c r="BO138" s="115"/>
      <c r="BQ138" s="116">
        <f t="shared" si="95"/>
        <v>21.7</v>
      </c>
      <c r="BR138" s="113">
        <v>100</v>
      </c>
      <c r="BS138" s="113">
        <v>2</v>
      </c>
      <c r="BT138" s="113">
        <v>0</v>
      </c>
      <c r="BU138" s="113">
        <v>0.5</v>
      </c>
      <c r="BV138" s="113">
        <v>6</v>
      </c>
      <c r="BW138" s="115"/>
      <c r="BY138" s="116">
        <f t="shared" si="96"/>
        <v>29.6</v>
      </c>
      <c r="BZ138" s="113">
        <v>123</v>
      </c>
      <c r="CA138" s="113">
        <v>9</v>
      </c>
      <c r="CB138" s="113">
        <v>0</v>
      </c>
      <c r="CC138" s="113">
        <v>0.5</v>
      </c>
      <c r="CD138" s="113">
        <v>15.5</v>
      </c>
      <c r="CE138" s="115"/>
      <c r="CG138" s="116">
        <f t="shared" si="97"/>
        <v>29.7</v>
      </c>
      <c r="CH138" s="113">
        <v>133</v>
      </c>
      <c r="CI138" s="113">
        <v>5</v>
      </c>
      <c r="CJ138" s="113">
        <v>0</v>
      </c>
      <c r="CK138" s="113">
        <v>0</v>
      </c>
      <c r="CL138" s="113">
        <v>10.5</v>
      </c>
      <c r="CO138" s="116">
        <f t="shared" si="98"/>
        <v>19.7</v>
      </c>
      <c r="CP138" s="113">
        <v>82</v>
      </c>
      <c r="CQ138" s="113">
        <v>1</v>
      </c>
      <c r="CR138" s="113">
        <v>0</v>
      </c>
      <c r="CS138" s="113">
        <v>0.5</v>
      </c>
      <c r="CT138" s="113">
        <v>15</v>
      </c>
      <c r="CW138" s="116">
        <f t="shared" si="99"/>
        <v>9</v>
      </c>
      <c r="CX138" s="113">
        <v>39</v>
      </c>
      <c r="CY138" s="113">
        <v>0.5</v>
      </c>
      <c r="CZ138" s="113">
        <v>0</v>
      </c>
      <c r="DA138" s="113">
        <v>0.5</v>
      </c>
      <c r="DB138" s="113">
        <v>5</v>
      </c>
      <c r="DE138" s="116">
        <f t="shared" si="100"/>
        <v>13.8</v>
      </c>
      <c r="DF138" s="113">
        <v>60</v>
      </c>
      <c r="DG138" s="113">
        <v>0.5</v>
      </c>
      <c r="DH138" s="113">
        <v>0</v>
      </c>
      <c r="DI138" s="113">
        <v>0</v>
      </c>
      <c r="DJ138" s="113">
        <v>8.5</v>
      </c>
      <c r="DM138" s="116">
        <f t="shared" si="101"/>
        <v>25.7</v>
      </c>
      <c r="DN138" s="113">
        <v>104.5</v>
      </c>
      <c r="DO138" s="113">
        <v>1.5</v>
      </c>
      <c r="DP138" s="113">
        <v>0</v>
      </c>
      <c r="DQ138" s="113">
        <v>0</v>
      </c>
      <c r="DR138" s="113">
        <v>22.5</v>
      </c>
    </row>
    <row r="139" spans="4:122">
      <c r="D139" s="113" t="s">
        <v>235</v>
      </c>
      <c r="E139" s="115">
        <f t="shared" si="102"/>
        <v>138</v>
      </c>
      <c r="F139" s="116">
        <f t="shared" si="70"/>
        <v>1.5</v>
      </c>
      <c r="G139" s="116">
        <f t="shared" si="71"/>
        <v>1.5</v>
      </c>
      <c r="H139" s="116" t="str">
        <f t="shared" si="71"/>
        <v/>
      </c>
      <c r="I139" s="116" t="str">
        <f t="shared" si="71"/>
        <v/>
      </c>
      <c r="J139" s="116" t="str">
        <f t="shared" si="71"/>
        <v/>
      </c>
      <c r="K139" s="116" t="str">
        <f t="shared" si="71"/>
        <v/>
      </c>
      <c r="L139" s="116" t="str">
        <f t="shared" si="71"/>
        <v/>
      </c>
      <c r="M139" s="116" t="str">
        <f t="shared" si="71"/>
        <v/>
      </c>
      <c r="N139" s="116" t="str">
        <f t="shared" si="72"/>
        <v/>
      </c>
      <c r="O139" s="116">
        <f t="shared" si="73"/>
        <v>1</v>
      </c>
      <c r="P139" s="116" t="str">
        <f t="shared" si="74"/>
        <v/>
      </c>
      <c r="Q139" s="116" t="str">
        <f t="shared" si="75"/>
        <v/>
      </c>
      <c r="R139" s="116" t="str">
        <f t="shared" si="76"/>
        <v/>
      </c>
      <c r="S139" s="116" t="str">
        <f t="shared" si="77"/>
        <v/>
      </c>
      <c r="T139" s="116" t="str">
        <f t="shared" si="78"/>
        <v/>
      </c>
      <c r="U139" s="116">
        <f t="shared" si="79"/>
        <v>1</v>
      </c>
      <c r="V139" s="113">
        <f t="shared" si="80"/>
        <v>0</v>
      </c>
      <c r="Y139" s="116">
        <f t="shared" si="103"/>
        <v>0.32</v>
      </c>
      <c r="Z139" s="122">
        <f t="shared" si="104"/>
        <v>64</v>
      </c>
      <c r="AA139" s="113">
        <f t="shared" si="81"/>
        <v>4.8</v>
      </c>
      <c r="AB139" s="113">
        <f>AA139*飽差!I139</f>
        <v>3.7172562571799701</v>
      </c>
      <c r="AG139" s="116">
        <f t="shared" si="82"/>
        <v>0</v>
      </c>
      <c r="AH139" s="116">
        <f t="shared" si="83"/>
        <v>0.1</v>
      </c>
      <c r="AI139" s="116">
        <f t="shared" si="84"/>
        <v>0.1</v>
      </c>
      <c r="AJ139" s="116">
        <f t="shared" si="85"/>
        <v>0.1</v>
      </c>
      <c r="AK139" s="116">
        <f t="shared" si="86"/>
        <v>0.5</v>
      </c>
      <c r="AL139" s="116">
        <f t="shared" si="87"/>
        <v>0.2</v>
      </c>
      <c r="AM139" s="116">
        <f t="shared" si="88"/>
        <v>1.5</v>
      </c>
      <c r="AN139" s="116">
        <f t="shared" si="89"/>
        <v>0.9</v>
      </c>
      <c r="AO139" s="116">
        <f t="shared" si="90"/>
        <v>0.5</v>
      </c>
      <c r="AP139" s="116">
        <f t="shared" si="91"/>
        <v>0.6</v>
      </c>
      <c r="AS139" s="116">
        <f t="shared" si="92"/>
        <v>0</v>
      </c>
      <c r="AT139" s="113">
        <v>0</v>
      </c>
      <c r="AU139" s="113">
        <v>0</v>
      </c>
      <c r="AV139" s="113">
        <v>0</v>
      </c>
      <c r="AW139" s="113">
        <v>0</v>
      </c>
      <c r="AX139" s="113">
        <v>0</v>
      </c>
      <c r="AY139" s="115"/>
      <c r="BA139" s="116">
        <f t="shared" si="93"/>
        <v>0.1</v>
      </c>
      <c r="BB139" s="113">
        <v>0</v>
      </c>
      <c r="BC139" s="113">
        <v>0</v>
      </c>
      <c r="BD139" s="113">
        <v>0</v>
      </c>
      <c r="BE139" s="113">
        <v>0</v>
      </c>
      <c r="BF139" s="113">
        <v>0.5</v>
      </c>
      <c r="BG139" s="115"/>
      <c r="BI139" s="116">
        <f t="shared" si="94"/>
        <v>0.1</v>
      </c>
      <c r="BJ139" s="113">
        <v>0</v>
      </c>
      <c r="BK139" s="113">
        <v>0</v>
      </c>
      <c r="BL139" s="113">
        <v>0</v>
      </c>
      <c r="BM139" s="113">
        <v>0</v>
      </c>
      <c r="BN139" s="113">
        <v>0.5</v>
      </c>
      <c r="BO139" s="115"/>
      <c r="BQ139" s="116">
        <f t="shared" si="95"/>
        <v>0.1</v>
      </c>
      <c r="BR139" s="113">
        <v>0</v>
      </c>
      <c r="BS139" s="113">
        <v>0</v>
      </c>
      <c r="BT139" s="113">
        <v>0</v>
      </c>
      <c r="BU139" s="113">
        <v>0</v>
      </c>
      <c r="BV139" s="113">
        <v>0.5</v>
      </c>
      <c r="BW139" s="115"/>
      <c r="BY139" s="116">
        <f t="shared" si="96"/>
        <v>0.5</v>
      </c>
      <c r="BZ139" s="113">
        <v>0.5</v>
      </c>
      <c r="CA139" s="113">
        <v>0</v>
      </c>
      <c r="CB139" s="113">
        <v>0</v>
      </c>
      <c r="CC139" s="113">
        <v>0</v>
      </c>
      <c r="CD139" s="113">
        <v>2</v>
      </c>
      <c r="CE139" s="115"/>
      <c r="CG139" s="116">
        <f t="shared" si="97"/>
        <v>0.2</v>
      </c>
      <c r="CH139" s="113">
        <v>0.5</v>
      </c>
      <c r="CI139" s="113">
        <v>0</v>
      </c>
      <c r="CJ139" s="113">
        <v>0</v>
      </c>
      <c r="CK139" s="113">
        <v>0</v>
      </c>
      <c r="CL139" s="113">
        <v>0.5</v>
      </c>
      <c r="CO139" s="116">
        <f t="shared" si="98"/>
        <v>1.5</v>
      </c>
      <c r="CP139" s="113">
        <v>7</v>
      </c>
      <c r="CQ139" s="113">
        <v>0</v>
      </c>
      <c r="CR139" s="113">
        <v>0</v>
      </c>
      <c r="CS139" s="113">
        <v>0</v>
      </c>
      <c r="CT139" s="113">
        <v>0.5</v>
      </c>
      <c r="CW139" s="116">
        <f t="shared" si="99"/>
        <v>0.9</v>
      </c>
      <c r="CX139" s="113">
        <v>2</v>
      </c>
      <c r="CY139" s="113">
        <v>0</v>
      </c>
      <c r="CZ139" s="113">
        <v>0</v>
      </c>
      <c r="DA139" s="113">
        <v>0</v>
      </c>
      <c r="DB139" s="113">
        <v>2.5</v>
      </c>
      <c r="DE139" s="116">
        <f t="shared" si="100"/>
        <v>0.5</v>
      </c>
      <c r="DF139" s="113">
        <v>1.5</v>
      </c>
      <c r="DG139" s="113">
        <v>0</v>
      </c>
      <c r="DH139" s="113">
        <v>0</v>
      </c>
      <c r="DI139" s="113">
        <v>0</v>
      </c>
      <c r="DJ139" s="113">
        <v>1</v>
      </c>
      <c r="DM139" s="116">
        <f t="shared" si="101"/>
        <v>0.6</v>
      </c>
      <c r="DN139" s="113">
        <v>1</v>
      </c>
      <c r="DO139" s="113">
        <v>0</v>
      </c>
      <c r="DP139" s="113">
        <v>0</v>
      </c>
      <c r="DQ139" s="113">
        <v>0</v>
      </c>
      <c r="DR139" s="113">
        <v>2</v>
      </c>
    </row>
    <row r="140" spans="4:122">
      <c r="D140" s="113" t="s">
        <v>235</v>
      </c>
      <c r="E140" s="115">
        <f t="shared" si="102"/>
        <v>139</v>
      </c>
      <c r="F140" s="116">
        <f t="shared" si="70"/>
        <v>15.6</v>
      </c>
      <c r="G140" s="116">
        <f t="shared" si="71"/>
        <v>15.6</v>
      </c>
      <c r="H140" s="116">
        <f t="shared" si="71"/>
        <v>15.6</v>
      </c>
      <c r="I140" s="116" t="str">
        <f t="shared" si="71"/>
        <v/>
      </c>
      <c r="J140" s="116" t="str">
        <f t="shared" si="71"/>
        <v/>
      </c>
      <c r="K140" s="116" t="str">
        <f t="shared" si="71"/>
        <v/>
      </c>
      <c r="L140" s="116" t="str">
        <f t="shared" si="71"/>
        <v/>
      </c>
      <c r="M140" s="116" t="str">
        <f t="shared" si="71"/>
        <v/>
      </c>
      <c r="N140" s="116" t="str">
        <f t="shared" si="72"/>
        <v/>
      </c>
      <c r="O140" s="116" t="str">
        <f t="shared" si="73"/>
        <v/>
      </c>
      <c r="P140" s="116">
        <f t="shared" si="74"/>
        <v>2</v>
      </c>
      <c r="Q140" s="116" t="str">
        <f t="shared" si="75"/>
        <v/>
      </c>
      <c r="R140" s="116" t="str">
        <f t="shared" si="76"/>
        <v/>
      </c>
      <c r="S140" s="116" t="str">
        <f t="shared" si="77"/>
        <v/>
      </c>
      <c r="T140" s="116" t="str">
        <f t="shared" si="78"/>
        <v/>
      </c>
      <c r="U140" s="116">
        <f t="shared" si="79"/>
        <v>2</v>
      </c>
      <c r="V140" s="113">
        <f t="shared" si="80"/>
        <v>5.4417266639303186e-002</v>
      </c>
      <c r="Y140" s="116">
        <f t="shared" si="103"/>
        <v>0.37893387387025418</v>
      </c>
      <c r="Z140" s="122">
        <f t="shared" si="104"/>
        <v>75.786774774050841</v>
      </c>
      <c r="AA140" s="113">
        <f t="shared" si="81"/>
        <v>4.8</v>
      </c>
      <c r="AB140" s="113">
        <f>AA140*飽差!I140</f>
        <v>3.8132252259491484</v>
      </c>
      <c r="AG140" s="116">
        <f t="shared" si="82"/>
        <v>10.4</v>
      </c>
      <c r="AH140" s="116">
        <f t="shared" si="83"/>
        <v>11.1</v>
      </c>
      <c r="AI140" s="116">
        <f t="shared" si="84"/>
        <v>12.1</v>
      </c>
      <c r="AJ140" s="116">
        <f t="shared" si="85"/>
        <v>14.3</v>
      </c>
      <c r="AK140" s="116">
        <f t="shared" si="86"/>
        <v>9.6999999999999993</v>
      </c>
      <c r="AL140" s="116">
        <f t="shared" si="87"/>
        <v>11.9</v>
      </c>
      <c r="AM140" s="116">
        <f t="shared" si="88"/>
        <v>15.6</v>
      </c>
      <c r="AN140" s="116">
        <f t="shared" si="89"/>
        <v>21.9</v>
      </c>
      <c r="AO140" s="116">
        <f t="shared" si="90"/>
        <v>13.9</v>
      </c>
      <c r="AP140" s="116">
        <f t="shared" si="91"/>
        <v>18.7</v>
      </c>
      <c r="AS140" s="116">
        <f t="shared" si="92"/>
        <v>10.4</v>
      </c>
      <c r="AT140" s="113">
        <v>0</v>
      </c>
      <c r="AU140" s="113">
        <v>0</v>
      </c>
      <c r="AV140" s="113">
        <v>26</v>
      </c>
      <c r="AW140" s="113">
        <v>0</v>
      </c>
      <c r="AX140" s="113">
        <v>26</v>
      </c>
      <c r="AY140" s="115"/>
      <c r="BA140" s="116">
        <f t="shared" si="93"/>
        <v>11.1</v>
      </c>
      <c r="BB140" s="113">
        <v>0</v>
      </c>
      <c r="BC140" s="113">
        <v>0</v>
      </c>
      <c r="BD140" s="113">
        <v>26</v>
      </c>
      <c r="BE140" s="113">
        <v>0</v>
      </c>
      <c r="BF140" s="113">
        <v>29.5</v>
      </c>
      <c r="BG140" s="115"/>
      <c r="BI140" s="116">
        <f t="shared" si="94"/>
        <v>12.1</v>
      </c>
      <c r="BJ140" s="113">
        <v>0</v>
      </c>
      <c r="BK140" s="113">
        <v>0</v>
      </c>
      <c r="BL140" s="113">
        <v>35.5</v>
      </c>
      <c r="BM140" s="113">
        <v>0</v>
      </c>
      <c r="BN140" s="113">
        <v>25</v>
      </c>
      <c r="BO140" s="115"/>
      <c r="BQ140" s="116">
        <f t="shared" si="95"/>
        <v>14.3</v>
      </c>
      <c r="BR140" s="113">
        <v>0</v>
      </c>
      <c r="BS140" s="113">
        <v>0</v>
      </c>
      <c r="BT140" s="113">
        <v>50</v>
      </c>
      <c r="BU140" s="113">
        <v>0</v>
      </c>
      <c r="BV140" s="113">
        <v>21.5</v>
      </c>
      <c r="BW140" s="115"/>
      <c r="BY140" s="116">
        <f t="shared" si="96"/>
        <v>9.6999999999999993</v>
      </c>
      <c r="BZ140" s="113">
        <v>0</v>
      </c>
      <c r="CA140" s="113">
        <v>0</v>
      </c>
      <c r="CB140" s="113">
        <v>38</v>
      </c>
      <c r="CC140" s="113">
        <v>0</v>
      </c>
      <c r="CD140" s="113">
        <v>10.5</v>
      </c>
      <c r="CE140" s="115"/>
      <c r="CG140" s="116">
        <f t="shared" si="97"/>
        <v>11.9</v>
      </c>
      <c r="CH140" s="113">
        <v>0</v>
      </c>
      <c r="CI140" s="113">
        <v>0</v>
      </c>
      <c r="CJ140" s="113">
        <v>47.5</v>
      </c>
      <c r="CK140" s="113">
        <v>0</v>
      </c>
      <c r="CL140" s="113">
        <v>12</v>
      </c>
      <c r="CO140" s="116">
        <f t="shared" si="98"/>
        <v>15.6</v>
      </c>
      <c r="CP140" s="113">
        <v>0</v>
      </c>
      <c r="CQ140" s="113">
        <v>0</v>
      </c>
      <c r="CR140" s="113">
        <v>51.5</v>
      </c>
      <c r="CS140" s="113">
        <v>0</v>
      </c>
      <c r="CT140" s="113">
        <v>26.5</v>
      </c>
      <c r="CW140" s="116">
        <f t="shared" si="99"/>
        <v>21.9</v>
      </c>
      <c r="CX140" s="113">
        <v>0</v>
      </c>
      <c r="CY140" s="113">
        <v>0</v>
      </c>
      <c r="CZ140" s="113">
        <v>63.5</v>
      </c>
      <c r="DA140" s="113">
        <v>0</v>
      </c>
      <c r="DB140" s="113">
        <v>46</v>
      </c>
      <c r="DE140" s="116">
        <f t="shared" si="100"/>
        <v>13.9</v>
      </c>
      <c r="DF140" s="113">
        <v>0</v>
      </c>
      <c r="DG140" s="113">
        <v>0</v>
      </c>
      <c r="DH140" s="113">
        <v>43</v>
      </c>
      <c r="DI140" s="113">
        <v>0</v>
      </c>
      <c r="DJ140" s="113">
        <v>26.5</v>
      </c>
      <c r="DM140" s="116">
        <f t="shared" si="101"/>
        <v>18.7</v>
      </c>
      <c r="DN140" s="113">
        <v>0</v>
      </c>
      <c r="DO140" s="113">
        <v>0</v>
      </c>
      <c r="DP140" s="113">
        <v>74.5</v>
      </c>
      <c r="DQ140" s="113">
        <v>0</v>
      </c>
      <c r="DR140" s="113">
        <v>19</v>
      </c>
    </row>
    <row r="141" spans="4:122">
      <c r="D141" s="113" t="s">
        <v>235</v>
      </c>
      <c r="E141" s="115">
        <f t="shared" si="102"/>
        <v>140</v>
      </c>
      <c r="F141" s="116">
        <f t="shared" si="70"/>
        <v>13.6</v>
      </c>
      <c r="G141" s="116">
        <f t="shared" si="71"/>
        <v>13.6</v>
      </c>
      <c r="H141" s="116">
        <f t="shared" si="71"/>
        <v>13.6</v>
      </c>
      <c r="I141" s="116" t="str">
        <f t="shared" si="71"/>
        <v/>
      </c>
      <c r="J141" s="116" t="str">
        <f t="shared" si="71"/>
        <v/>
      </c>
      <c r="K141" s="116" t="str">
        <f t="shared" si="71"/>
        <v/>
      </c>
      <c r="L141" s="116" t="str">
        <f t="shared" si="71"/>
        <v/>
      </c>
      <c r="M141" s="116" t="str">
        <f t="shared" si="71"/>
        <v/>
      </c>
      <c r="N141" s="116" t="str">
        <f t="shared" si="72"/>
        <v/>
      </c>
      <c r="O141" s="116" t="str">
        <f t="shared" si="73"/>
        <v/>
      </c>
      <c r="P141" s="116">
        <f t="shared" si="74"/>
        <v>2</v>
      </c>
      <c r="Q141" s="116" t="str">
        <f t="shared" si="75"/>
        <v/>
      </c>
      <c r="R141" s="116" t="str">
        <f t="shared" si="76"/>
        <v/>
      </c>
      <c r="S141" s="116" t="str">
        <f t="shared" si="77"/>
        <v/>
      </c>
      <c r="T141" s="116" t="str">
        <f t="shared" si="78"/>
        <v/>
      </c>
      <c r="U141" s="116">
        <f t="shared" si="79"/>
        <v>2</v>
      </c>
      <c r="V141" s="113">
        <f t="shared" si="80"/>
        <v>5.4417266639303186e-002</v>
      </c>
      <c r="Y141" s="116">
        <f t="shared" si="103"/>
        <v>0.32</v>
      </c>
      <c r="Z141" s="122">
        <f t="shared" si="104"/>
        <v>64</v>
      </c>
      <c r="AA141" s="113">
        <f t="shared" si="81"/>
        <v>4.8</v>
      </c>
      <c r="AB141" s="113">
        <f>AA141*飽差!I141</f>
        <v>1.9742750078510385</v>
      </c>
      <c r="AG141" s="116">
        <f t="shared" si="82"/>
        <v>5.9</v>
      </c>
      <c r="AH141" s="116">
        <f t="shared" si="83"/>
        <v>6.4</v>
      </c>
      <c r="AI141" s="116">
        <f t="shared" si="84"/>
        <v>9.5</v>
      </c>
      <c r="AJ141" s="116">
        <f t="shared" si="85"/>
        <v>11</v>
      </c>
      <c r="AK141" s="116">
        <f t="shared" si="86"/>
        <v>14.9</v>
      </c>
      <c r="AL141" s="116">
        <f t="shared" si="87"/>
        <v>14.9</v>
      </c>
      <c r="AM141" s="116">
        <f t="shared" si="88"/>
        <v>13.6</v>
      </c>
      <c r="AN141" s="116">
        <f t="shared" si="89"/>
        <v>21.3</v>
      </c>
      <c r="AO141" s="116">
        <f t="shared" si="90"/>
        <v>12.9</v>
      </c>
      <c r="AP141" s="116">
        <f t="shared" si="91"/>
        <v>17.100000000000001</v>
      </c>
      <c r="AS141" s="116">
        <f t="shared" si="92"/>
        <v>5.9</v>
      </c>
      <c r="AT141" s="113">
        <v>0</v>
      </c>
      <c r="AU141" s="113">
        <v>8</v>
      </c>
      <c r="AV141" s="113">
        <v>0</v>
      </c>
      <c r="AW141" s="113">
        <v>0</v>
      </c>
      <c r="AX141" s="113">
        <v>21.5</v>
      </c>
      <c r="AY141" s="115"/>
      <c r="BA141" s="116">
        <f t="shared" si="93"/>
        <v>6.4</v>
      </c>
      <c r="BB141" s="113">
        <v>0</v>
      </c>
      <c r="BC141" s="113">
        <v>6.5</v>
      </c>
      <c r="BD141" s="113">
        <v>0</v>
      </c>
      <c r="BE141" s="113">
        <v>0</v>
      </c>
      <c r="BF141" s="113">
        <v>25.5</v>
      </c>
      <c r="BG141" s="115"/>
      <c r="BI141" s="116">
        <f t="shared" si="94"/>
        <v>9.5</v>
      </c>
      <c r="BJ141" s="113">
        <v>0</v>
      </c>
      <c r="BK141" s="113">
        <v>14.5</v>
      </c>
      <c r="BL141" s="113">
        <v>0</v>
      </c>
      <c r="BM141" s="113">
        <v>0</v>
      </c>
      <c r="BN141" s="113">
        <v>33</v>
      </c>
      <c r="BO141" s="115"/>
      <c r="BQ141" s="116">
        <f t="shared" si="95"/>
        <v>11</v>
      </c>
      <c r="BR141" s="113">
        <v>0</v>
      </c>
      <c r="BS141" s="113">
        <v>15.5</v>
      </c>
      <c r="BT141" s="113">
        <v>0</v>
      </c>
      <c r="BU141" s="113">
        <v>0</v>
      </c>
      <c r="BV141" s="113">
        <v>39.5</v>
      </c>
      <c r="BW141" s="115"/>
      <c r="BY141" s="116">
        <f t="shared" si="96"/>
        <v>14.9</v>
      </c>
      <c r="BZ141" s="113">
        <v>0</v>
      </c>
      <c r="CA141" s="113">
        <v>18</v>
      </c>
      <c r="CB141" s="113">
        <v>1.5</v>
      </c>
      <c r="CC141" s="113">
        <v>0</v>
      </c>
      <c r="CD141" s="113">
        <v>55</v>
      </c>
      <c r="CE141" s="115"/>
      <c r="CG141" s="116">
        <f t="shared" si="97"/>
        <v>14.9</v>
      </c>
      <c r="CH141" s="113">
        <v>0</v>
      </c>
      <c r="CI141" s="113">
        <v>16.5</v>
      </c>
      <c r="CJ141" s="113">
        <v>0.5</v>
      </c>
      <c r="CK141" s="113">
        <v>0</v>
      </c>
      <c r="CL141" s="113">
        <v>57.5</v>
      </c>
      <c r="CO141" s="116">
        <f t="shared" si="98"/>
        <v>13.6</v>
      </c>
      <c r="CP141" s="113">
        <v>0</v>
      </c>
      <c r="CQ141" s="113">
        <v>20.5</v>
      </c>
      <c r="CR141" s="113">
        <v>1.5</v>
      </c>
      <c r="CS141" s="113">
        <v>0</v>
      </c>
      <c r="CT141" s="113">
        <v>46</v>
      </c>
      <c r="CW141" s="116">
        <f t="shared" si="99"/>
        <v>21.3</v>
      </c>
      <c r="CX141" s="113">
        <v>0</v>
      </c>
      <c r="CY141" s="113">
        <v>21.5</v>
      </c>
      <c r="CZ141" s="113">
        <v>1</v>
      </c>
      <c r="DA141" s="113">
        <v>0</v>
      </c>
      <c r="DB141" s="113">
        <v>84</v>
      </c>
      <c r="DE141" s="116">
        <f t="shared" si="100"/>
        <v>12.9</v>
      </c>
      <c r="DF141" s="113">
        <v>0</v>
      </c>
      <c r="DG141" s="113">
        <v>23</v>
      </c>
      <c r="DH141" s="113">
        <v>0</v>
      </c>
      <c r="DI141" s="113">
        <v>0</v>
      </c>
      <c r="DJ141" s="113">
        <v>41.5</v>
      </c>
      <c r="DM141" s="116">
        <f t="shared" si="101"/>
        <v>17.100000000000001</v>
      </c>
      <c r="DN141" s="113">
        <v>0</v>
      </c>
      <c r="DO141" s="113">
        <v>19.5</v>
      </c>
      <c r="DP141" s="113">
        <v>0.5</v>
      </c>
      <c r="DQ141" s="113">
        <v>0</v>
      </c>
      <c r="DR141" s="113">
        <v>65.5</v>
      </c>
    </row>
    <row r="142" spans="4:122">
      <c r="D142" s="113" t="s">
        <v>235</v>
      </c>
      <c r="E142" s="115">
        <f t="shared" si="102"/>
        <v>141</v>
      </c>
      <c r="F142" s="116">
        <f t="shared" si="70"/>
        <v>23</v>
      </c>
      <c r="G142" s="116">
        <f t="shared" si="71"/>
        <v>23</v>
      </c>
      <c r="H142" s="116">
        <f t="shared" si="71"/>
        <v>23</v>
      </c>
      <c r="I142" s="116">
        <f t="shared" si="71"/>
        <v>23</v>
      </c>
      <c r="J142" s="116" t="str">
        <f t="shared" si="71"/>
        <v/>
      </c>
      <c r="K142" s="116" t="str">
        <f t="shared" si="71"/>
        <v/>
      </c>
      <c r="L142" s="116" t="str">
        <f t="shared" si="71"/>
        <v/>
      </c>
      <c r="M142" s="116" t="str">
        <f t="shared" si="71"/>
        <v/>
      </c>
      <c r="N142" s="116" t="str">
        <f t="shared" si="72"/>
        <v/>
      </c>
      <c r="O142" s="116" t="str">
        <f t="shared" si="73"/>
        <v/>
      </c>
      <c r="P142" s="116" t="str">
        <f t="shared" si="74"/>
        <v/>
      </c>
      <c r="Q142" s="116">
        <f t="shared" si="75"/>
        <v>3</v>
      </c>
      <c r="R142" s="116" t="str">
        <f t="shared" si="76"/>
        <v/>
      </c>
      <c r="S142" s="116" t="str">
        <f t="shared" si="77"/>
        <v/>
      </c>
      <c r="T142" s="116" t="str">
        <f t="shared" si="78"/>
        <v/>
      </c>
      <c r="U142" s="116">
        <f t="shared" si="79"/>
        <v>3</v>
      </c>
      <c r="V142" s="113">
        <f t="shared" si="80"/>
        <v>7.1044764779090275e-002</v>
      </c>
      <c r="Y142" s="116">
        <f t="shared" si="103"/>
        <v>0.431828981050487</v>
      </c>
      <c r="Z142" s="122">
        <f t="shared" si="104"/>
        <v>86.3657962100974</v>
      </c>
      <c r="AA142" s="113">
        <f t="shared" si="81"/>
        <v>4.8</v>
      </c>
      <c r="AB142" s="113">
        <f>AA142*飽差!I142</f>
        <v>0.63420378990259652</v>
      </c>
      <c r="AG142" s="116">
        <f t="shared" si="82"/>
        <v>13.7</v>
      </c>
      <c r="AH142" s="116">
        <f t="shared" si="83"/>
        <v>23.7</v>
      </c>
      <c r="AI142" s="116">
        <f t="shared" si="84"/>
        <v>27.1</v>
      </c>
      <c r="AJ142" s="116">
        <f t="shared" si="85"/>
        <v>31.7</v>
      </c>
      <c r="AK142" s="116">
        <f t="shared" si="86"/>
        <v>36.799999999999997</v>
      </c>
      <c r="AL142" s="116">
        <f t="shared" si="87"/>
        <v>33.200000000000003</v>
      </c>
      <c r="AM142" s="116">
        <f t="shared" si="88"/>
        <v>23</v>
      </c>
      <c r="AN142" s="116">
        <f t="shared" si="89"/>
        <v>12.3</v>
      </c>
      <c r="AO142" s="116">
        <f t="shared" si="90"/>
        <v>13.5</v>
      </c>
      <c r="AP142" s="116">
        <f t="shared" si="91"/>
        <v>27.2</v>
      </c>
      <c r="AS142" s="116">
        <f t="shared" si="92"/>
        <v>13.7</v>
      </c>
      <c r="AT142" s="113">
        <v>0</v>
      </c>
      <c r="AU142" s="113">
        <v>35.5</v>
      </c>
      <c r="AV142" s="113">
        <v>0</v>
      </c>
      <c r="AW142" s="113">
        <v>1.5</v>
      </c>
      <c r="AX142" s="113">
        <v>31.5</v>
      </c>
      <c r="AY142" s="115"/>
      <c r="BA142" s="116">
        <f t="shared" si="93"/>
        <v>23.7</v>
      </c>
      <c r="BB142" s="113">
        <v>0</v>
      </c>
      <c r="BC142" s="113">
        <v>57</v>
      </c>
      <c r="BD142" s="113">
        <v>0</v>
      </c>
      <c r="BE142" s="113">
        <v>7.5</v>
      </c>
      <c r="BF142" s="113">
        <v>54</v>
      </c>
      <c r="BG142" s="115"/>
      <c r="BI142" s="116">
        <f t="shared" si="94"/>
        <v>27.1</v>
      </c>
      <c r="BJ142" s="113">
        <v>0.5</v>
      </c>
      <c r="BK142" s="113">
        <v>63</v>
      </c>
      <c r="BL142" s="113">
        <v>0</v>
      </c>
      <c r="BM142" s="113">
        <v>7</v>
      </c>
      <c r="BN142" s="113">
        <v>65</v>
      </c>
      <c r="BO142" s="115"/>
      <c r="BQ142" s="116">
        <f t="shared" si="95"/>
        <v>31.7</v>
      </c>
      <c r="BR142" s="113">
        <v>1</v>
      </c>
      <c r="BS142" s="113">
        <v>61.5</v>
      </c>
      <c r="BT142" s="113">
        <v>0</v>
      </c>
      <c r="BU142" s="113">
        <v>23</v>
      </c>
      <c r="BV142" s="113">
        <v>73</v>
      </c>
      <c r="BW142" s="115"/>
      <c r="BY142" s="116">
        <f t="shared" si="96"/>
        <v>36.799999999999997</v>
      </c>
      <c r="BZ142" s="113">
        <v>0</v>
      </c>
      <c r="CA142" s="113">
        <v>60</v>
      </c>
      <c r="CB142" s="113">
        <v>0.5</v>
      </c>
      <c r="CC142" s="113">
        <v>3.5</v>
      </c>
      <c r="CD142" s="113">
        <v>120</v>
      </c>
      <c r="CE142" s="115"/>
      <c r="CG142" s="116">
        <f t="shared" si="97"/>
        <v>33.200000000000003</v>
      </c>
      <c r="CH142" s="113">
        <v>1</v>
      </c>
      <c r="CI142" s="113">
        <v>53.5</v>
      </c>
      <c r="CJ142" s="113">
        <v>0</v>
      </c>
      <c r="CK142" s="113">
        <v>5.5</v>
      </c>
      <c r="CL142" s="113">
        <v>106</v>
      </c>
      <c r="CO142" s="116">
        <f t="shared" si="98"/>
        <v>23</v>
      </c>
      <c r="CP142" s="113">
        <v>2</v>
      </c>
      <c r="CQ142" s="113">
        <v>47</v>
      </c>
      <c r="CR142" s="113">
        <v>0</v>
      </c>
      <c r="CS142" s="113">
        <v>4.5</v>
      </c>
      <c r="CT142" s="113">
        <v>61.5</v>
      </c>
      <c r="CW142" s="116">
        <f t="shared" si="99"/>
        <v>12.3</v>
      </c>
      <c r="CX142" s="113">
        <v>0</v>
      </c>
      <c r="CY142" s="113">
        <v>24.5</v>
      </c>
      <c r="CZ142" s="113">
        <v>0</v>
      </c>
      <c r="DA142" s="113">
        <v>4</v>
      </c>
      <c r="DB142" s="113">
        <v>33</v>
      </c>
      <c r="DE142" s="116">
        <f t="shared" si="100"/>
        <v>13.5</v>
      </c>
      <c r="DF142" s="113">
        <v>3.5</v>
      </c>
      <c r="DG142" s="113">
        <v>28</v>
      </c>
      <c r="DH142" s="113">
        <v>0</v>
      </c>
      <c r="DI142" s="113">
        <v>6.5</v>
      </c>
      <c r="DJ142" s="113">
        <v>29.5</v>
      </c>
      <c r="DM142" s="116">
        <f t="shared" si="101"/>
        <v>27.2</v>
      </c>
      <c r="DN142" s="113">
        <v>3.5</v>
      </c>
      <c r="DO142" s="113">
        <v>39</v>
      </c>
      <c r="DP142" s="113">
        <v>0</v>
      </c>
      <c r="DQ142" s="113">
        <v>5.5</v>
      </c>
      <c r="DR142" s="113">
        <v>88</v>
      </c>
    </row>
    <row r="143" spans="4:122">
      <c r="D143" s="113" t="s">
        <v>235</v>
      </c>
      <c r="E143" s="115">
        <f t="shared" si="102"/>
        <v>142</v>
      </c>
      <c r="F143" s="116">
        <f t="shared" si="70"/>
        <v>2.2999999999999998</v>
      </c>
      <c r="G143" s="116">
        <f t="shared" si="71"/>
        <v>2.2999999999999998</v>
      </c>
      <c r="H143" s="116" t="str">
        <f t="shared" si="71"/>
        <v/>
      </c>
      <c r="I143" s="116" t="str">
        <f t="shared" si="71"/>
        <v/>
      </c>
      <c r="J143" s="116" t="str">
        <f t="shared" si="71"/>
        <v/>
      </c>
      <c r="K143" s="116" t="str">
        <f t="shared" si="71"/>
        <v/>
      </c>
      <c r="L143" s="116" t="str">
        <f t="shared" si="71"/>
        <v/>
      </c>
      <c r="M143" s="116" t="str">
        <f t="shared" si="71"/>
        <v/>
      </c>
      <c r="N143" s="116" t="str">
        <f t="shared" si="72"/>
        <v/>
      </c>
      <c r="O143" s="116">
        <f t="shared" si="73"/>
        <v>1</v>
      </c>
      <c r="P143" s="116" t="str">
        <f t="shared" si="74"/>
        <v/>
      </c>
      <c r="Q143" s="116" t="str">
        <f t="shared" si="75"/>
        <v/>
      </c>
      <c r="R143" s="116" t="str">
        <f t="shared" si="76"/>
        <v/>
      </c>
      <c r="S143" s="116" t="str">
        <f t="shared" si="77"/>
        <v/>
      </c>
      <c r="T143" s="116" t="str">
        <f t="shared" si="78"/>
        <v/>
      </c>
      <c r="U143" s="116">
        <f t="shared" si="79"/>
        <v>1</v>
      </c>
      <c r="V143" s="113">
        <f t="shared" si="80"/>
        <v>0</v>
      </c>
      <c r="Y143" s="116">
        <f t="shared" si="103"/>
        <v>0.32</v>
      </c>
      <c r="Z143" s="122">
        <f t="shared" si="104"/>
        <v>64</v>
      </c>
      <c r="AA143" s="113">
        <f t="shared" si="81"/>
        <v>4.8</v>
      </c>
      <c r="AB143" s="113">
        <f>AA143*飽差!I143</f>
        <v>1.7225438214911193</v>
      </c>
      <c r="AG143" s="116">
        <f t="shared" si="82"/>
        <v>2.2000000000000002</v>
      </c>
      <c r="AH143" s="116">
        <f t="shared" si="83"/>
        <v>1.1000000000000001</v>
      </c>
      <c r="AI143" s="116">
        <f t="shared" si="84"/>
        <v>1.2</v>
      </c>
      <c r="AJ143" s="116">
        <f t="shared" si="85"/>
        <v>1.3</v>
      </c>
      <c r="AK143" s="116">
        <f t="shared" si="86"/>
        <v>1.5</v>
      </c>
      <c r="AL143" s="116">
        <f t="shared" si="87"/>
        <v>1.5</v>
      </c>
      <c r="AM143" s="116">
        <f t="shared" si="88"/>
        <v>2.2999999999999998</v>
      </c>
      <c r="AN143" s="116">
        <f t="shared" si="89"/>
        <v>3.1</v>
      </c>
      <c r="AO143" s="116">
        <f t="shared" si="90"/>
        <v>2.2999999999999998</v>
      </c>
      <c r="AP143" s="116">
        <f t="shared" si="91"/>
        <v>1.1000000000000001</v>
      </c>
      <c r="AS143" s="116">
        <f t="shared" si="92"/>
        <v>2.2000000000000002</v>
      </c>
      <c r="AT143" s="113">
        <v>2</v>
      </c>
      <c r="AU143" s="113">
        <v>0</v>
      </c>
      <c r="AV143" s="113">
        <v>0</v>
      </c>
      <c r="AW143" s="113">
        <v>4.5</v>
      </c>
      <c r="AX143" s="113">
        <v>4.5</v>
      </c>
      <c r="AY143" s="115"/>
      <c r="BA143" s="116">
        <f t="shared" si="93"/>
        <v>1.1000000000000001</v>
      </c>
      <c r="BB143" s="113">
        <v>2.5</v>
      </c>
      <c r="BC143" s="113">
        <v>0</v>
      </c>
      <c r="BD143" s="113">
        <v>0</v>
      </c>
      <c r="BE143" s="113">
        <v>0</v>
      </c>
      <c r="BF143" s="113">
        <v>3</v>
      </c>
      <c r="BG143" s="115"/>
      <c r="BI143" s="116">
        <f t="shared" si="94"/>
        <v>1.2</v>
      </c>
      <c r="BJ143" s="113">
        <v>1.5</v>
      </c>
      <c r="BK143" s="113">
        <v>0</v>
      </c>
      <c r="BL143" s="113">
        <v>0</v>
      </c>
      <c r="BM143" s="113">
        <v>0.5</v>
      </c>
      <c r="BN143" s="113">
        <v>4</v>
      </c>
      <c r="BO143" s="115"/>
      <c r="BQ143" s="116">
        <f t="shared" si="95"/>
        <v>1.3</v>
      </c>
      <c r="BR143" s="113">
        <v>2</v>
      </c>
      <c r="BS143" s="113">
        <v>0</v>
      </c>
      <c r="BT143" s="113">
        <v>0</v>
      </c>
      <c r="BU143" s="113">
        <v>0.5</v>
      </c>
      <c r="BV143" s="113">
        <v>4</v>
      </c>
      <c r="BW143" s="115"/>
      <c r="BY143" s="116">
        <f t="shared" si="96"/>
        <v>1.5</v>
      </c>
      <c r="BZ143" s="113">
        <v>3</v>
      </c>
      <c r="CA143" s="113">
        <v>0</v>
      </c>
      <c r="CB143" s="113">
        <v>2.5</v>
      </c>
      <c r="CC143" s="113">
        <v>0</v>
      </c>
      <c r="CD143" s="113">
        <v>2</v>
      </c>
      <c r="CE143" s="115"/>
      <c r="CG143" s="116">
        <f t="shared" si="97"/>
        <v>1.5</v>
      </c>
      <c r="CH143" s="113">
        <v>2</v>
      </c>
      <c r="CI143" s="113">
        <v>0</v>
      </c>
      <c r="CJ143" s="113">
        <v>2.5</v>
      </c>
      <c r="CK143" s="113">
        <v>0.5</v>
      </c>
      <c r="CL143" s="113">
        <v>2.5</v>
      </c>
      <c r="CO143" s="116">
        <f t="shared" si="98"/>
        <v>2.2999999999999998</v>
      </c>
      <c r="CP143" s="113">
        <v>3.5</v>
      </c>
      <c r="CQ143" s="113">
        <v>0</v>
      </c>
      <c r="CR143" s="113">
        <v>0</v>
      </c>
      <c r="CS143" s="113">
        <v>0.5</v>
      </c>
      <c r="CT143" s="113">
        <v>7.5</v>
      </c>
      <c r="CW143" s="116">
        <f t="shared" si="99"/>
        <v>3.1</v>
      </c>
      <c r="CX143" s="113">
        <v>8.5</v>
      </c>
      <c r="CY143" s="113">
        <v>0</v>
      </c>
      <c r="CZ143" s="113">
        <v>0</v>
      </c>
      <c r="DA143" s="113">
        <v>0</v>
      </c>
      <c r="DB143" s="113">
        <v>7</v>
      </c>
      <c r="DE143" s="116">
        <f t="shared" si="100"/>
        <v>2.2999999999999998</v>
      </c>
      <c r="DF143" s="113">
        <v>3.5</v>
      </c>
      <c r="DG143" s="113">
        <v>0</v>
      </c>
      <c r="DH143" s="113">
        <v>0</v>
      </c>
      <c r="DI143" s="113">
        <v>0.5</v>
      </c>
      <c r="DJ143" s="113">
        <v>7.5</v>
      </c>
      <c r="DM143" s="116">
        <f t="shared" si="101"/>
        <v>1.1000000000000001</v>
      </c>
      <c r="DN143" s="113">
        <v>1.5</v>
      </c>
      <c r="DO143" s="113">
        <v>0</v>
      </c>
      <c r="DP143" s="113">
        <v>0</v>
      </c>
      <c r="DQ143" s="113">
        <v>0.5</v>
      </c>
      <c r="DR143" s="113">
        <v>3.5</v>
      </c>
    </row>
    <row r="144" spans="4:122">
      <c r="D144" s="113" t="s">
        <v>235</v>
      </c>
      <c r="E144" s="115">
        <f t="shared" si="102"/>
        <v>143</v>
      </c>
      <c r="F144" s="116">
        <f t="shared" si="70"/>
        <v>5.8</v>
      </c>
      <c r="G144" s="116">
        <f t="shared" si="71"/>
        <v>5.8</v>
      </c>
      <c r="H144" s="116" t="str">
        <f t="shared" si="71"/>
        <v/>
      </c>
      <c r="I144" s="116" t="str">
        <f t="shared" si="71"/>
        <v/>
      </c>
      <c r="J144" s="116" t="str">
        <f t="shared" si="71"/>
        <v/>
      </c>
      <c r="K144" s="116" t="str">
        <f t="shared" si="71"/>
        <v/>
      </c>
      <c r="L144" s="116" t="str">
        <f t="shared" si="71"/>
        <v/>
      </c>
      <c r="M144" s="116" t="str">
        <f t="shared" si="71"/>
        <v/>
      </c>
      <c r="N144" s="116" t="str">
        <f t="shared" si="72"/>
        <v/>
      </c>
      <c r="O144" s="116">
        <f t="shared" si="73"/>
        <v>1</v>
      </c>
      <c r="P144" s="116" t="str">
        <f t="shared" si="74"/>
        <v/>
      </c>
      <c r="Q144" s="116" t="str">
        <f t="shared" si="75"/>
        <v/>
      </c>
      <c r="R144" s="116" t="str">
        <f t="shared" si="76"/>
        <v/>
      </c>
      <c r="S144" s="116" t="str">
        <f t="shared" si="77"/>
        <v/>
      </c>
      <c r="T144" s="116" t="str">
        <f t="shared" si="78"/>
        <v/>
      </c>
      <c r="U144" s="116">
        <f t="shared" si="79"/>
        <v>1</v>
      </c>
      <c r="V144" s="113">
        <f t="shared" si="80"/>
        <v>0</v>
      </c>
      <c r="Y144" s="116">
        <f t="shared" si="103"/>
        <v>0.3330191980317771</v>
      </c>
      <c r="Z144" s="122">
        <f t="shared" si="104"/>
        <v>66.603839606355422</v>
      </c>
      <c r="AA144" s="113">
        <f t="shared" si="81"/>
        <v>4.8</v>
      </c>
      <c r="AB144" s="113">
        <f>AA144*飽差!I144</f>
        <v>3.1961603936445719</v>
      </c>
      <c r="AG144" s="116">
        <f t="shared" si="82"/>
        <v>2.6</v>
      </c>
      <c r="AH144" s="116">
        <f t="shared" si="83"/>
        <v>11.4</v>
      </c>
      <c r="AI144" s="116">
        <f t="shared" si="84"/>
        <v>8.9</v>
      </c>
      <c r="AJ144" s="116">
        <f t="shared" si="85"/>
        <v>11.2</v>
      </c>
      <c r="AK144" s="116">
        <f t="shared" si="86"/>
        <v>6.2</v>
      </c>
      <c r="AL144" s="116">
        <f t="shared" si="87"/>
        <v>3.9</v>
      </c>
      <c r="AM144" s="116">
        <f t="shared" si="88"/>
        <v>5.8</v>
      </c>
      <c r="AN144" s="116">
        <f t="shared" si="89"/>
        <v>1.4</v>
      </c>
      <c r="AO144" s="116">
        <f t="shared" si="90"/>
        <v>4.3</v>
      </c>
      <c r="AP144" s="116">
        <f t="shared" si="91"/>
        <v>6.2</v>
      </c>
      <c r="AS144" s="116">
        <f t="shared" si="92"/>
        <v>2.6</v>
      </c>
      <c r="AT144" s="113">
        <v>0</v>
      </c>
      <c r="AU144" s="113">
        <v>0</v>
      </c>
      <c r="AV144" s="113">
        <v>11.5</v>
      </c>
      <c r="AW144" s="113">
        <v>1.5</v>
      </c>
      <c r="AX144" s="113">
        <v>0</v>
      </c>
      <c r="AY144" s="115"/>
      <c r="BA144" s="116">
        <f t="shared" si="93"/>
        <v>11.4</v>
      </c>
      <c r="BB144" s="113">
        <v>0</v>
      </c>
      <c r="BC144" s="113">
        <v>0</v>
      </c>
      <c r="BD144" s="113">
        <v>56.5</v>
      </c>
      <c r="BE144" s="113">
        <v>0.5</v>
      </c>
      <c r="BF144" s="113">
        <v>0</v>
      </c>
      <c r="BG144" s="115"/>
      <c r="BI144" s="116">
        <f t="shared" si="94"/>
        <v>8.9</v>
      </c>
      <c r="BJ144" s="113">
        <v>0</v>
      </c>
      <c r="BK144" s="113">
        <v>0</v>
      </c>
      <c r="BL144" s="113">
        <v>44.5</v>
      </c>
      <c r="BM144" s="113">
        <v>0</v>
      </c>
      <c r="BN144" s="113">
        <v>0</v>
      </c>
      <c r="BO144" s="115"/>
      <c r="BQ144" s="116">
        <f t="shared" si="95"/>
        <v>11.2</v>
      </c>
      <c r="BR144" s="113">
        <v>0</v>
      </c>
      <c r="BS144" s="113">
        <v>0</v>
      </c>
      <c r="BT144" s="113">
        <v>56</v>
      </c>
      <c r="BU144" s="113">
        <v>0</v>
      </c>
      <c r="BV144" s="113">
        <v>0</v>
      </c>
      <c r="BW144" s="115"/>
      <c r="BY144" s="116">
        <f t="shared" si="96"/>
        <v>6.2</v>
      </c>
      <c r="BZ144" s="113">
        <v>0</v>
      </c>
      <c r="CA144" s="113">
        <v>0</v>
      </c>
      <c r="CB144" s="113">
        <v>27</v>
      </c>
      <c r="CC144" s="113">
        <v>4</v>
      </c>
      <c r="CD144" s="113">
        <v>0</v>
      </c>
      <c r="CE144" s="115"/>
      <c r="CG144" s="116">
        <f t="shared" si="97"/>
        <v>3.9</v>
      </c>
      <c r="CH144" s="113">
        <v>0</v>
      </c>
      <c r="CI144" s="113">
        <v>0</v>
      </c>
      <c r="CJ144" s="113">
        <v>17</v>
      </c>
      <c r="CK144" s="113">
        <v>2.5</v>
      </c>
      <c r="CL144" s="113">
        <v>0</v>
      </c>
      <c r="CO144" s="116">
        <f t="shared" si="98"/>
        <v>5.8</v>
      </c>
      <c r="CP144" s="113">
        <v>0</v>
      </c>
      <c r="CQ144" s="113">
        <v>0</v>
      </c>
      <c r="CR144" s="113">
        <v>28</v>
      </c>
      <c r="CS144" s="113">
        <v>1</v>
      </c>
      <c r="CT144" s="113">
        <v>0</v>
      </c>
      <c r="CW144" s="116">
        <f t="shared" si="99"/>
        <v>1.4</v>
      </c>
      <c r="CX144" s="113">
        <v>0</v>
      </c>
      <c r="CY144" s="113">
        <v>0</v>
      </c>
      <c r="CZ144" s="113">
        <v>5.5</v>
      </c>
      <c r="DA144" s="113">
        <v>1.5</v>
      </c>
      <c r="DB144" s="113">
        <v>0</v>
      </c>
      <c r="DE144" s="116">
        <f t="shared" si="100"/>
        <v>4.3</v>
      </c>
      <c r="DF144" s="113">
        <v>0</v>
      </c>
      <c r="DG144" s="113">
        <v>0</v>
      </c>
      <c r="DH144" s="113">
        <v>20.5</v>
      </c>
      <c r="DI144" s="113">
        <v>1</v>
      </c>
      <c r="DJ144" s="113">
        <v>0</v>
      </c>
      <c r="DM144" s="116">
        <f t="shared" si="101"/>
        <v>6.2</v>
      </c>
      <c r="DN144" s="113">
        <v>0</v>
      </c>
      <c r="DO144" s="113">
        <v>0</v>
      </c>
      <c r="DP144" s="113">
        <v>30.5</v>
      </c>
      <c r="DQ144" s="113">
        <v>0.5</v>
      </c>
      <c r="DR144" s="113">
        <v>0</v>
      </c>
    </row>
    <row r="145" spans="4:122">
      <c r="D145" s="113" t="s">
        <v>235</v>
      </c>
      <c r="E145" s="115">
        <f t="shared" si="102"/>
        <v>144</v>
      </c>
      <c r="F145" s="116">
        <f t="shared" si="70"/>
        <v>3</v>
      </c>
      <c r="G145" s="116">
        <f t="shared" si="71"/>
        <v>3</v>
      </c>
      <c r="H145" s="116" t="str">
        <f t="shared" si="71"/>
        <v/>
      </c>
      <c r="I145" s="116" t="str">
        <f t="shared" si="71"/>
        <v/>
      </c>
      <c r="J145" s="116" t="str">
        <f t="shared" si="71"/>
        <v/>
      </c>
      <c r="K145" s="116" t="str">
        <f t="shared" si="71"/>
        <v/>
      </c>
      <c r="L145" s="116" t="str">
        <f t="shared" si="71"/>
        <v/>
      </c>
      <c r="M145" s="116" t="str">
        <f t="shared" si="71"/>
        <v/>
      </c>
      <c r="N145" s="116" t="str">
        <f t="shared" si="72"/>
        <v/>
      </c>
      <c r="O145" s="116">
        <f t="shared" si="73"/>
        <v>1</v>
      </c>
      <c r="P145" s="116" t="str">
        <f t="shared" si="74"/>
        <v/>
      </c>
      <c r="Q145" s="116" t="str">
        <f t="shared" si="75"/>
        <v/>
      </c>
      <c r="R145" s="116" t="str">
        <f t="shared" si="76"/>
        <v/>
      </c>
      <c r="S145" s="116" t="str">
        <f t="shared" si="77"/>
        <v/>
      </c>
      <c r="T145" s="116" t="str">
        <f t="shared" si="78"/>
        <v/>
      </c>
      <c r="U145" s="116">
        <f t="shared" si="79"/>
        <v>1</v>
      </c>
      <c r="V145" s="113">
        <f t="shared" si="80"/>
        <v>0</v>
      </c>
      <c r="Y145" s="116">
        <f t="shared" si="103"/>
        <v>0.32</v>
      </c>
      <c r="Z145" s="122">
        <f t="shared" si="104"/>
        <v>64</v>
      </c>
      <c r="AA145" s="113">
        <f t="shared" si="81"/>
        <v>4.8</v>
      </c>
      <c r="AB145" s="113">
        <f>AA145*飽差!I145</f>
        <v>2.9057332256579915</v>
      </c>
      <c r="AG145" s="116">
        <f t="shared" si="82"/>
        <v>3.1</v>
      </c>
      <c r="AH145" s="116">
        <f t="shared" si="83"/>
        <v>4.5</v>
      </c>
      <c r="AI145" s="116">
        <f t="shared" si="84"/>
        <v>4.9000000000000004</v>
      </c>
      <c r="AJ145" s="116">
        <f t="shared" si="85"/>
        <v>5.9</v>
      </c>
      <c r="AK145" s="116">
        <f t="shared" si="86"/>
        <v>10.4</v>
      </c>
      <c r="AL145" s="116">
        <f t="shared" si="87"/>
        <v>8.8000000000000007</v>
      </c>
      <c r="AM145" s="116">
        <f t="shared" si="88"/>
        <v>3</v>
      </c>
      <c r="AN145" s="116">
        <f t="shared" si="89"/>
        <v>0.8</v>
      </c>
      <c r="AO145" s="116">
        <f t="shared" si="90"/>
        <v>1.9</v>
      </c>
      <c r="AP145" s="116">
        <f t="shared" si="91"/>
        <v>3</v>
      </c>
      <c r="AS145" s="116">
        <f t="shared" si="92"/>
        <v>3.1</v>
      </c>
      <c r="AT145" s="113">
        <v>15.5</v>
      </c>
      <c r="AU145" s="113">
        <v>0</v>
      </c>
      <c r="AV145" s="113">
        <v>0</v>
      </c>
      <c r="AW145" s="113">
        <v>0</v>
      </c>
      <c r="AX145" s="113">
        <v>0</v>
      </c>
      <c r="AY145" s="115"/>
      <c r="BA145" s="116">
        <f t="shared" si="93"/>
        <v>4.5</v>
      </c>
      <c r="BB145" s="113">
        <v>22.5</v>
      </c>
      <c r="BC145" s="113">
        <v>0</v>
      </c>
      <c r="BD145" s="113">
        <v>0</v>
      </c>
      <c r="BE145" s="113">
        <v>0</v>
      </c>
      <c r="BF145" s="113">
        <v>0</v>
      </c>
      <c r="BG145" s="115"/>
      <c r="BI145" s="116">
        <f t="shared" si="94"/>
        <v>4.9000000000000004</v>
      </c>
      <c r="BJ145" s="113">
        <v>24.5</v>
      </c>
      <c r="BK145" s="113">
        <v>0</v>
      </c>
      <c r="BL145" s="113">
        <v>0</v>
      </c>
      <c r="BM145" s="113">
        <v>0</v>
      </c>
      <c r="BN145" s="113">
        <v>0</v>
      </c>
      <c r="BO145" s="115"/>
      <c r="BQ145" s="116">
        <f t="shared" si="95"/>
        <v>5.9</v>
      </c>
      <c r="BR145" s="113">
        <v>29.5</v>
      </c>
      <c r="BS145" s="113">
        <v>0</v>
      </c>
      <c r="BT145" s="113">
        <v>0</v>
      </c>
      <c r="BU145" s="113">
        <v>0</v>
      </c>
      <c r="BV145" s="113">
        <v>0</v>
      </c>
      <c r="BW145" s="115"/>
      <c r="BY145" s="116">
        <f t="shared" si="96"/>
        <v>10.4</v>
      </c>
      <c r="BZ145" s="113">
        <v>50</v>
      </c>
      <c r="CA145" s="113">
        <v>0</v>
      </c>
      <c r="CB145" s="113">
        <v>0</v>
      </c>
      <c r="CC145" s="113">
        <v>0</v>
      </c>
      <c r="CD145" s="113">
        <v>2</v>
      </c>
      <c r="CE145" s="115"/>
      <c r="CG145" s="116">
        <f t="shared" si="97"/>
        <v>8.8000000000000007</v>
      </c>
      <c r="CH145" s="113">
        <v>43.5</v>
      </c>
      <c r="CI145" s="113">
        <v>0</v>
      </c>
      <c r="CJ145" s="113">
        <v>0.5</v>
      </c>
      <c r="CK145" s="113">
        <v>0</v>
      </c>
      <c r="CL145" s="113">
        <v>0</v>
      </c>
      <c r="CO145" s="116">
        <f t="shared" si="98"/>
        <v>3</v>
      </c>
      <c r="CP145" s="113">
        <v>12</v>
      </c>
      <c r="CQ145" s="113">
        <v>0</v>
      </c>
      <c r="CR145" s="113">
        <v>0</v>
      </c>
      <c r="CS145" s="113">
        <v>1</v>
      </c>
      <c r="CT145" s="113">
        <v>2</v>
      </c>
      <c r="CW145" s="116">
        <f t="shared" si="99"/>
        <v>0.8</v>
      </c>
      <c r="CX145" s="113">
        <v>0</v>
      </c>
      <c r="CY145" s="113">
        <v>0</v>
      </c>
      <c r="CZ145" s="113">
        <v>0</v>
      </c>
      <c r="DA145" s="113">
        <v>0</v>
      </c>
      <c r="DB145" s="113">
        <v>4</v>
      </c>
      <c r="DE145" s="116">
        <f t="shared" si="100"/>
        <v>1.9</v>
      </c>
      <c r="DF145" s="113">
        <v>8</v>
      </c>
      <c r="DG145" s="113">
        <v>0</v>
      </c>
      <c r="DH145" s="113">
        <v>0</v>
      </c>
      <c r="DI145" s="113">
        <v>0</v>
      </c>
      <c r="DJ145" s="113">
        <v>1.5</v>
      </c>
      <c r="DM145" s="116">
        <f t="shared" si="101"/>
        <v>3</v>
      </c>
      <c r="DN145" s="113">
        <v>14</v>
      </c>
      <c r="DO145" s="113">
        <v>0</v>
      </c>
      <c r="DP145" s="113">
        <v>0</v>
      </c>
      <c r="DQ145" s="113">
        <v>0</v>
      </c>
      <c r="DR145" s="113">
        <v>1</v>
      </c>
    </row>
    <row r="146" spans="4:122">
      <c r="D146" s="113" t="s">
        <v>235</v>
      </c>
      <c r="E146" s="115">
        <f t="shared" si="102"/>
        <v>145</v>
      </c>
      <c r="F146" s="116">
        <f t="shared" si="70"/>
        <v>7.6</v>
      </c>
      <c r="G146" s="116">
        <f t="shared" si="71"/>
        <v>7.6</v>
      </c>
      <c r="H146" s="116" t="str">
        <f t="shared" si="71"/>
        <v/>
      </c>
      <c r="I146" s="116" t="str">
        <f t="shared" si="71"/>
        <v/>
      </c>
      <c r="J146" s="116" t="str">
        <f t="shared" si="71"/>
        <v/>
      </c>
      <c r="K146" s="116" t="str">
        <f t="shared" si="71"/>
        <v/>
      </c>
      <c r="L146" s="116" t="str">
        <f t="shared" si="71"/>
        <v/>
      </c>
      <c r="M146" s="116" t="str">
        <f t="shared" si="71"/>
        <v/>
      </c>
      <c r="N146" s="116" t="str">
        <f t="shared" si="72"/>
        <v/>
      </c>
      <c r="O146" s="116">
        <f t="shared" si="73"/>
        <v>1</v>
      </c>
      <c r="P146" s="116" t="str">
        <f t="shared" si="74"/>
        <v/>
      </c>
      <c r="Q146" s="116" t="str">
        <f t="shared" si="75"/>
        <v/>
      </c>
      <c r="R146" s="116" t="str">
        <f t="shared" si="76"/>
        <v/>
      </c>
      <c r="S146" s="116" t="str">
        <f t="shared" si="77"/>
        <v/>
      </c>
      <c r="T146" s="116" t="str">
        <f t="shared" si="78"/>
        <v/>
      </c>
      <c r="U146" s="116">
        <f t="shared" si="79"/>
        <v>1</v>
      </c>
      <c r="V146" s="113">
        <f t="shared" si="80"/>
        <v>0</v>
      </c>
      <c r="Y146" s="116">
        <f t="shared" si="103"/>
        <v>0.34571318445640098</v>
      </c>
      <c r="Z146" s="122">
        <f t="shared" si="104"/>
        <v>69.142636891280191</v>
      </c>
      <c r="AA146" s="113">
        <f t="shared" si="81"/>
        <v>4.8</v>
      </c>
      <c r="AB146" s="113">
        <f>AA146*飽差!I146</f>
        <v>2.4573631087198096</v>
      </c>
      <c r="AG146" s="116">
        <f t="shared" si="82"/>
        <v>8.6999999999999993</v>
      </c>
      <c r="AH146" s="116">
        <f t="shared" si="83"/>
        <v>8.6</v>
      </c>
      <c r="AI146" s="116">
        <f t="shared" si="84"/>
        <v>8.1</v>
      </c>
      <c r="AJ146" s="116">
        <f t="shared" si="85"/>
        <v>8.9</v>
      </c>
      <c r="AK146" s="116">
        <f t="shared" si="86"/>
        <v>12</v>
      </c>
      <c r="AL146" s="116">
        <f t="shared" si="87"/>
        <v>12.4</v>
      </c>
      <c r="AM146" s="116">
        <f t="shared" si="88"/>
        <v>7.6</v>
      </c>
      <c r="AN146" s="116">
        <f t="shared" si="89"/>
        <v>0</v>
      </c>
      <c r="AO146" s="116">
        <f t="shared" si="90"/>
        <v>6.1</v>
      </c>
      <c r="AP146" s="116">
        <f t="shared" si="91"/>
        <v>7.4</v>
      </c>
      <c r="AS146" s="116">
        <f t="shared" si="92"/>
        <v>8.6999999999999993</v>
      </c>
      <c r="AT146" s="113">
        <v>43.5</v>
      </c>
      <c r="AU146" s="113">
        <v>0</v>
      </c>
      <c r="AV146" s="113">
        <v>0</v>
      </c>
      <c r="AW146" s="113">
        <v>0</v>
      </c>
      <c r="AX146" s="113">
        <v>0</v>
      </c>
      <c r="AY146" s="115"/>
      <c r="BA146" s="116">
        <f t="shared" si="93"/>
        <v>8.6</v>
      </c>
      <c r="BB146" s="113">
        <v>43</v>
      </c>
      <c r="BC146" s="113">
        <v>0</v>
      </c>
      <c r="BD146" s="113">
        <v>0</v>
      </c>
      <c r="BE146" s="113">
        <v>0</v>
      </c>
      <c r="BF146" s="113">
        <v>0</v>
      </c>
      <c r="BG146" s="115"/>
      <c r="BI146" s="116">
        <f t="shared" si="94"/>
        <v>8.1</v>
      </c>
      <c r="BJ146" s="113">
        <v>40.5</v>
      </c>
      <c r="BK146" s="113">
        <v>0</v>
      </c>
      <c r="BL146" s="113">
        <v>0</v>
      </c>
      <c r="BM146" s="113">
        <v>0</v>
      </c>
      <c r="BN146" s="113">
        <v>0</v>
      </c>
      <c r="BO146" s="115"/>
      <c r="BQ146" s="116">
        <f t="shared" si="95"/>
        <v>8.9</v>
      </c>
      <c r="BR146" s="113">
        <v>44.5</v>
      </c>
      <c r="BS146" s="113">
        <v>0</v>
      </c>
      <c r="BT146" s="113">
        <v>0</v>
      </c>
      <c r="BU146" s="113">
        <v>0</v>
      </c>
      <c r="BV146" s="113">
        <v>0</v>
      </c>
      <c r="BW146" s="115"/>
      <c r="BY146" s="116">
        <f t="shared" si="96"/>
        <v>12</v>
      </c>
      <c r="BZ146" s="113">
        <v>59.5</v>
      </c>
      <c r="CA146" s="113">
        <v>0</v>
      </c>
      <c r="CB146" s="113">
        <v>0.5</v>
      </c>
      <c r="CC146" s="113">
        <v>0</v>
      </c>
      <c r="CD146" s="113">
        <v>0</v>
      </c>
      <c r="CE146" s="115"/>
      <c r="CG146" s="116">
        <f t="shared" si="97"/>
        <v>12.4</v>
      </c>
      <c r="CH146" s="113">
        <v>61.5</v>
      </c>
      <c r="CI146" s="113">
        <v>0</v>
      </c>
      <c r="CJ146" s="113">
        <v>0.5</v>
      </c>
      <c r="CK146" s="113">
        <v>0</v>
      </c>
      <c r="CL146" s="113">
        <v>0</v>
      </c>
      <c r="CO146" s="116">
        <f t="shared" si="98"/>
        <v>7.6</v>
      </c>
      <c r="CP146" s="113">
        <v>38</v>
      </c>
      <c r="CQ146" s="113">
        <v>0</v>
      </c>
      <c r="CR146" s="113">
        <v>0</v>
      </c>
      <c r="CS146" s="113">
        <v>0</v>
      </c>
      <c r="CT146" s="113">
        <v>0</v>
      </c>
      <c r="CW146" s="116">
        <f t="shared" si="99"/>
        <v>0</v>
      </c>
      <c r="CX146" s="113">
        <v>0</v>
      </c>
      <c r="CY146" s="113">
        <v>0</v>
      </c>
      <c r="CZ146" s="113">
        <v>0</v>
      </c>
      <c r="DA146" s="113">
        <v>0</v>
      </c>
      <c r="DB146" s="113">
        <v>0</v>
      </c>
      <c r="DE146" s="116">
        <f t="shared" si="100"/>
        <v>6.1</v>
      </c>
      <c r="DF146" s="113">
        <v>30</v>
      </c>
      <c r="DG146" s="113">
        <v>0</v>
      </c>
      <c r="DH146" s="113">
        <v>0</v>
      </c>
      <c r="DI146" s="113">
        <v>0</v>
      </c>
      <c r="DJ146" s="113">
        <v>0.5</v>
      </c>
      <c r="DM146" s="116">
        <f t="shared" si="101"/>
        <v>7.4</v>
      </c>
      <c r="DN146" s="113">
        <v>37</v>
      </c>
      <c r="DO146" s="113">
        <v>0</v>
      </c>
      <c r="DP146" s="113">
        <v>0</v>
      </c>
      <c r="DQ146" s="113">
        <v>0</v>
      </c>
      <c r="DR146" s="113">
        <v>0</v>
      </c>
    </row>
    <row r="147" spans="4:122">
      <c r="D147" s="113" t="s">
        <v>235</v>
      </c>
      <c r="E147" s="115">
        <f t="shared" si="102"/>
        <v>146</v>
      </c>
      <c r="F147" s="116">
        <f t="shared" si="70"/>
        <v>1.2</v>
      </c>
      <c r="G147" s="116">
        <f t="shared" si="71"/>
        <v>1.2</v>
      </c>
      <c r="H147" s="116" t="str">
        <f t="shared" si="71"/>
        <v/>
      </c>
      <c r="I147" s="116" t="str">
        <f t="shared" si="71"/>
        <v/>
      </c>
      <c r="J147" s="116" t="str">
        <f t="shared" si="71"/>
        <v/>
      </c>
      <c r="K147" s="116" t="str">
        <f t="shared" si="71"/>
        <v/>
      </c>
      <c r="L147" s="116" t="str">
        <f t="shared" si="71"/>
        <v/>
      </c>
      <c r="M147" s="116" t="str">
        <f t="shared" si="71"/>
        <v/>
      </c>
      <c r="N147" s="116" t="str">
        <f t="shared" si="72"/>
        <v/>
      </c>
      <c r="O147" s="116">
        <f t="shared" si="73"/>
        <v>1</v>
      </c>
      <c r="P147" s="116" t="str">
        <f t="shared" si="74"/>
        <v/>
      </c>
      <c r="Q147" s="116" t="str">
        <f t="shared" si="75"/>
        <v/>
      </c>
      <c r="R147" s="116" t="str">
        <f t="shared" si="76"/>
        <v/>
      </c>
      <c r="S147" s="116" t="str">
        <f t="shared" si="77"/>
        <v/>
      </c>
      <c r="T147" s="116" t="str">
        <f t="shared" si="78"/>
        <v/>
      </c>
      <c r="U147" s="116">
        <f t="shared" si="79"/>
        <v>1</v>
      </c>
      <c r="V147" s="113">
        <f t="shared" si="80"/>
        <v>0</v>
      </c>
      <c r="Y147" s="116">
        <f t="shared" si="103"/>
        <v>0.32</v>
      </c>
      <c r="Z147" s="122">
        <f t="shared" si="104"/>
        <v>64</v>
      </c>
      <c r="AA147" s="113">
        <f t="shared" si="81"/>
        <v>4.8</v>
      </c>
      <c r="AB147" s="113">
        <f>AA147*飽差!I147</f>
        <v>3.2944643021827833</v>
      </c>
      <c r="AG147" s="116">
        <f t="shared" si="82"/>
        <v>0.4</v>
      </c>
      <c r="AH147" s="116">
        <f t="shared" si="83"/>
        <v>0.4</v>
      </c>
      <c r="AI147" s="116">
        <f t="shared" si="84"/>
        <v>0.3</v>
      </c>
      <c r="AJ147" s="116">
        <f t="shared" si="85"/>
        <v>1.2</v>
      </c>
      <c r="AK147" s="116">
        <f t="shared" si="86"/>
        <v>2</v>
      </c>
      <c r="AL147" s="116">
        <f t="shared" si="87"/>
        <v>2</v>
      </c>
      <c r="AM147" s="116">
        <f t="shared" si="88"/>
        <v>1.2</v>
      </c>
      <c r="AN147" s="116">
        <f t="shared" si="89"/>
        <v>0.2</v>
      </c>
      <c r="AO147" s="116">
        <f t="shared" si="90"/>
        <v>3</v>
      </c>
      <c r="AP147" s="116">
        <f t="shared" si="91"/>
        <v>4.7</v>
      </c>
      <c r="AS147" s="116">
        <f t="shared" si="92"/>
        <v>0.4</v>
      </c>
      <c r="AT147" s="113">
        <v>0</v>
      </c>
      <c r="AU147" s="113">
        <v>1</v>
      </c>
      <c r="AV147" s="113">
        <v>0</v>
      </c>
      <c r="AW147" s="113">
        <v>1</v>
      </c>
      <c r="AX147" s="113">
        <v>0</v>
      </c>
      <c r="AY147" s="115"/>
      <c r="BA147" s="116">
        <f t="shared" si="93"/>
        <v>0.4</v>
      </c>
      <c r="BB147" s="113">
        <v>0</v>
      </c>
      <c r="BC147" s="113">
        <v>0.5</v>
      </c>
      <c r="BD147" s="113">
        <v>0</v>
      </c>
      <c r="BE147" s="113">
        <v>1.5</v>
      </c>
      <c r="BF147" s="113">
        <v>0</v>
      </c>
      <c r="BG147" s="115"/>
      <c r="BI147" s="116">
        <f t="shared" si="94"/>
        <v>0.3</v>
      </c>
      <c r="BJ147" s="113">
        <v>0</v>
      </c>
      <c r="BK147" s="113">
        <v>0</v>
      </c>
      <c r="BL147" s="113">
        <v>0</v>
      </c>
      <c r="BM147" s="113">
        <v>1.5</v>
      </c>
      <c r="BN147" s="113">
        <v>0</v>
      </c>
      <c r="BO147" s="115"/>
      <c r="BQ147" s="116">
        <f t="shared" si="95"/>
        <v>1.2</v>
      </c>
      <c r="BR147" s="113">
        <v>0</v>
      </c>
      <c r="BS147" s="113">
        <v>0</v>
      </c>
      <c r="BT147" s="113">
        <v>0</v>
      </c>
      <c r="BU147" s="113">
        <v>6</v>
      </c>
      <c r="BV147" s="113">
        <v>0</v>
      </c>
      <c r="BW147" s="115"/>
      <c r="BY147" s="116">
        <f t="shared" si="96"/>
        <v>2</v>
      </c>
      <c r="BZ147" s="113">
        <v>0</v>
      </c>
      <c r="CA147" s="113">
        <v>0</v>
      </c>
      <c r="CB147" s="113">
        <v>0</v>
      </c>
      <c r="CC147" s="113">
        <v>10</v>
      </c>
      <c r="CD147" s="113">
        <v>0</v>
      </c>
      <c r="CE147" s="115"/>
      <c r="CG147" s="116">
        <f t="shared" si="97"/>
        <v>2</v>
      </c>
      <c r="CH147" s="113">
        <v>0</v>
      </c>
      <c r="CI147" s="113">
        <v>0</v>
      </c>
      <c r="CJ147" s="113">
        <v>0</v>
      </c>
      <c r="CK147" s="113">
        <v>10</v>
      </c>
      <c r="CL147" s="113">
        <v>0</v>
      </c>
      <c r="CO147" s="116">
        <f t="shared" si="98"/>
        <v>1.2</v>
      </c>
      <c r="CP147" s="113">
        <v>0</v>
      </c>
      <c r="CQ147" s="113">
        <v>0</v>
      </c>
      <c r="CR147" s="113">
        <v>0</v>
      </c>
      <c r="CS147" s="113">
        <v>6</v>
      </c>
      <c r="CT147" s="113">
        <v>0</v>
      </c>
      <c r="CW147" s="116">
        <f t="shared" si="99"/>
        <v>0.2</v>
      </c>
      <c r="CX147" s="113">
        <v>0</v>
      </c>
      <c r="CY147" s="113">
        <v>0</v>
      </c>
      <c r="CZ147" s="113">
        <v>0</v>
      </c>
      <c r="DA147" s="113">
        <v>1</v>
      </c>
      <c r="DB147" s="113">
        <v>0</v>
      </c>
      <c r="DE147" s="116">
        <f t="shared" si="100"/>
        <v>3</v>
      </c>
      <c r="DF147" s="113">
        <v>0</v>
      </c>
      <c r="DG147" s="113">
        <v>0</v>
      </c>
      <c r="DH147" s="113">
        <v>0</v>
      </c>
      <c r="DI147" s="113">
        <v>15</v>
      </c>
      <c r="DJ147" s="113">
        <v>0</v>
      </c>
      <c r="DM147" s="116">
        <f t="shared" si="101"/>
        <v>4.7</v>
      </c>
      <c r="DN147" s="113">
        <v>0</v>
      </c>
      <c r="DO147" s="113">
        <v>0</v>
      </c>
      <c r="DP147" s="113">
        <v>0</v>
      </c>
      <c r="DQ147" s="113">
        <v>23.5</v>
      </c>
      <c r="DR147" s="113">
        <v>0</v>
      </c>
    </row>
    <row r="148" spans="4:122">
      <c r="D148" s="113" t="s">
        <v>235</v>
      </c>
      <c r="E148" s="115">
        <f t="shared" si="102"/>
        <v>147</v>
      </c>
      <c r="F148" s="116">
        <f t="shared" si="70"/>
        <v>21.2</v>
      </c>
      <c r="G148" s="116">
        <f t="shared" si="71"/>
        <v>21.2</v>
      </c>
      <c r="H148" s="116">
        <f t="shared" si="71"/>
        <v>21.2</v>
      </c>
      <c r="I148" s="116">
        <f t="shared" si="71"/>
        <v>21.2</v>
      </c>
      <c r="J148" s="116" t="str">
        <f t="shared" si="71"/>
        <v/>
      </c>
      <c r="K148" s="116" t="str">
        <f t="shared" si="71"/>
        <v/>
      </c>
      <c r="L148" s="116" t="str">
        <f t="shared" si="71"/>
        <v/>
      </c>
      <c r="M148" s="116" t="str">
        <f t="shared" si="71"/>
        <v/>
      </c>
      <c r="N148" s="116" t="str">
        <f t="shared" si="72"/>
        <v/>
      </c>
      <c r="O148" s="116" t="str">
        <f t="shared" si="73"/>
        <v/>
      </c>
      <c r="P148" s="116" t="str">
        <f t="shared" si="74"/>
        <v/>
      </c>
      <c r="Q148" s="116">
        <f t="shared" si="75"/>
        <v>3</v>
      </c>
      <c r="R148" s="116" t="str">
        <f t="shared" si="76"/>
        <v/>
      </c>
      <c r="S148" s="116" t="str">
        <f t="shared" si="77"/>
        <v/>
      </c>
      <c r="T148" s="116" t="str">
        <f t="shared" si="78"/>
        <v/>
      </c>
      <c r="U148" s="116">
        <f t="shared" si="79"/>
        <v>3</v>
      </c>
      <c r="V148" s="113">
        <f t="shared" si="80"/>
        <v>7.1044764779090275e-002</v>
      </c>
      <c r="Y148" s="116">
        <f t="shared" si="103"/>
        <v>0.40800235712518834</v>
      </c>
      <c r="Z148" s="122">
        <f t="shared" si="104"/>
        <v>81.600471425037668</v>
      </c>
      <c r="AA148" s="113">
        <f t="shared" si="81"/>
        <v>4.8</v>
      </c>
      <c r="AB148" s="113">
        <f>AA148*飽差!I148</f>
        <v>3.5995285749623411</v>
      </c>
      <c r="AG148" s="116">
        <f t="shared" si="82"/>
        <v>16.7</v>
      </c>
      <c r="AH148" s="116">
        <f t="shared" si="83"/>
        <v>26.4</v>
      </c>
      <c r="AI148" s="116">
        <f t="shared" si="84"/>
        <v>35.1</v>
      </c>
      <c r="AJ148" s="116">
        <f t="shared" si="85"/>
        <v>31.9</v>
      </c>
      <c r="AK148" s="116">
        <f t="shared" si="86"/>
        <v>38.4</v>
      </c>
      <c r="AL148" s="116">
        <f t="shared" si="87"/>
        <v>37.1</v>
      </c>
      <c r="AM148" s="116">
        <f t="shared" si="88"/>
        <v>21.2</v>
      </c>
      <c r="AN148" s="116">
        <f t="shared" si="89"/>
        <v>15.1</v>
      </c>
      <c r="AO148" s="116">
        <f t="shared" si="90"/>
        <v>17.600000000000001</v>
      </c>
      <c r="AP148" s="116">
        <f t="shared" si="91"/>
        <v>27.6</v>
      </c>
      <c r="AS148" s="116">
        <f t="shared" si="92"/>
        <v>16.7</v>
      </c>
      <c r="AT148" s="113">
        <v>0</v>
      </c>
      <c r="AU148" s="113">
        <v>0</v>
      </c>
      <c r="AV148" s="113">
        <v>0</v>
      </c>
      <c r="AW148" s="113">
        <v>17</v>
      </c>
      <c r="AX148" s="113">
        <v>66.5</v>
      </c>
      <c r="AY148" s="115"/>
      <c r="BA148" s="116">
        <f t="shared" si="93"/>
        <v>26.4</v>
      </c>
      <c r="BB148" s="113">
        <v>0</v>
      </c>
      <c r="BC148" s="113">
        <v>0.5</v>
      </c>
      <c r="BD148" s="113">
        <v>0</v>
      </c>
      <c r="BE148" s="113">
        <v>61</v>
      </c>
      <c r="BF148" s="113">
        <v>70.5</v>
      </c>
      <c r="BG148" s="115"/>
      <c r="BI148" s="116">
        <f t="shared" si="94"/>
        <v>35.1</v>
      </c>
      <c r="BJ148" s="113">
        <v>0</v>
      </c>
      <c r="BK148" s="113">
        <v>0</v>
      </c>
      <c r="BL148" s="113">
        <v>0</v>
      </c>
      <c r="BM148" s="113">
        <v>100.5</v>
      </c>
      <c r="BN148" s="113">
        <v>75</v>
      </c>
      <c r="BO148" s="115"/>
      <c r="BQ148" s="116">
        <f t="shared" si="95"/>
        <v>31.9</v>
      </c>
      <c r="BR148" s="113">
        <v>0</v>
      </c>
      <c r="BS148" s="113">
        <v>0</v>
      </c>
      <c r="BT148" s="113">
        <v>0</v>
      </c>
      <c r="BU148" s="113">
        <v>76</v>
      </c>
      <c r="BV148" s="113">
        <v>83.5</v>
      </c>
      <c r="BW148" s="115"/>
      <c r="BY148" s="116">
        <f t="shared" si="96"/>
        <v>38.4</v>
      </c>
      <c r="BZ148" s="113">
        <v>1</v>
      </c>
      <c r="CA148" s="113">
        <v>0</v>
      </c>
      <c r="CB148" s="113">
        <v>0</v>
      </c>
      <c r="CC148" s="113">
        <v>100.5</v>
      </c>
      <c r="CD148" s="113">
        <v>90.5</v>
      </c>
      <c r="CE148" s="115"/>
      <c r="CG148" s="116">
        <f t="shared" si="97"/>
        <v>37.1</v>
      </c>
      <c r="CH148" s="113">
        <v>1</v>
      </c>
      <c r="CI148" s="113">
        <v>0</v>
      </c>
      <c r="CJ148" s="113">
        <v>0</v>
      </c>
      <c r="CK148" s="113">
        <v>104</v>
      </c>
      <c r="CL148" s="113">
        <v>80.5</v>
      </c>
      <c r="CO148" s="116">
        <f t="shared" si="98"/>
        <v>21.2</v>
      </c>
      <c r="CP148" s="113">
        <v>1</v>
      </c>
      <c r="CQ148" s="113">
        <v>0</v>
      </c>
      <c r="CR148" s="113">
        <v>0</v>
      </c>
      <c r="CS148" s="113">
        <v>55.5</v>
      </c>
      <c r="CT148" s="113">
        <v>49.5</v>
      </c>
      <c r="CW148" s="116">
        <f t="shared" si="99"/>
        <v>15.1</v>
      </c>
      <c r="CX148" s="113">
        <v>0</v>
      </c>
      <c r="CY148" s="113">
        <v>0</v>
      </c>
      <c r="CZ148" s="113">
        <v>0</v>
      </c>
      <c r="DA148" s="113">
        <v>20</v>
      </c>
      <c r="DB148" s="113">
        <v>55.5</v>
      </c>
      <c r="DE148" s="116">
        <f t="shared" si="100"/>
        <v>17.600000000000001</v>
      </c>
      <c r="DF148" s="113">
        <v>0.5</v>
      </c>
      <c r="DG148" s="113">
        <v>0</v>
      </c>
      <c r="DH148" s="113">
        <v>0</v>
      </c>
      <c r="DI148" s="113">
        <v>45.5</v>
      </c>
      <c r="DJ148" s="113">
        <v>42</v>
      </c>
      <c r="DM148" s="116">
        <f t="shared" si="101"/>
        <v>27.6</v>
      </c>
      <c r="DN148" s="113">
        <v>0.5</v>
      </c>
      <c r="DO148" s="113">
        <v>0</v>
      </c>
      <c r="DP148" s="113">
        <v>0</v>
      </c>
      <c r="DQ148" s="113">
        <v>96</v>
      </c>
      <c r="DR148" s="113">
        <v>41.5</v>
      </c>
    </row>
    <row r="149" spans="4:122">
      <c r="D149" s="113" t="s">
        <v>235</v>
      </c>
      <c r="E149" s="115">
        <f t="shared" si="102"/>
        <v>148</v>
      </c>
      <c r="F149" s="116">
        <f t="shared" si="70"/>
        <v>8</v>
      </c>
      <c r="G149" s="116">
        <f t="shared" si="71"/>
        <v>8</v>
      </c>
      <c r="H149" s="116" t="str">
        <f t="shared" si="71"/>
        <v/>
      </c>
      <c r="I149" s="116" t="str">
        <f t="shared" si="71"/>
        <v/>
      </c>
      <c r="J149" s="116" t="str">
        <f t="shared" si="71"/>
        <v/>
      </c>
      <c r="K149" s="116" t="str">
        <f t="shared" si="71"/>
        <v/>
      </c>
      <c r="L149" s="116" t="str">
        <f t="shared" si="71"/>
        <v/>
      </c>
      <c r="M149" s="116" t="str">
        <f t="shared" si="71"/>
        <v/>
      </c>
      <c r="N149" s="116" t="str">
        <f t="shared" si="72"/>
        <v/>
      </c>
      <c r="O149" s="116">
        <f t="shared" si="73"/>
        <v>1</v>
      </c>
      <c r="P149" s="116" t="str">
        <f t="shared" si="74"/>
        <v/>
      </c>
      <c r="Q149" s="116" t="str">
        <f t="shared" si="75"/>
        <v/>
      </c>
      <c r="R149" s="116" t="str">
        <f t="shared" si="76"/>
        <v/>
      </c>
      <c r="S149" s="116" t="str">
        <f t="shared" si="77"/>
        <v/>
      </c>
      <c r="T149" s="116" t="str">
        <f t="shared" si="78"/>
        <v/>
      </c>
      <c r="U149" s="116">
        <f t="shared" si="79"/>
        <v>1</v>
      </c>
      <c r="V149" s="113">
        <f t="shared" si="80"/>
        <v>0</v>
      </c>
      <c r="Y149" s="116">
        <f t="shared" si="103"/>
        <v>0.32</v>
      </c>
      <c r="Z149" s="122">
        <f t="shared" si="104"/>
        <v>64</v>
      </c>
      <c r="AA149" s="113">
        <f t="shared" si="81"/>
        <v>4.8</v>
      </c>
      <c r="AB149" s="113">
        <f>AA149*飽差!I149</f>
        <v>1.9253179054111027</v>
      </c>
      <c r="AG149" s="116">
        <f t="shared" si="82"/>
        <v>2.9</v>
      </c>
      <c r="AH149" s="116">
        <f t="shared" si="83"/>
        <v>0.7</v>
      </c>
      <c r="AI149" s="116">
        <f t="shared" si="84"/>
        <v>1.8</v>
      </c>
      <c r="AJ149" s="116">
        <f t="shared" si="85"/>
        <v>2.9</v>
      </c>
      <c r="AK149" s="116">
        <f t="shared" si="86"/>
        <v>5.0999999999999996</v>
      </c>
      <c r="AL149" s="116">
        <f t="shared" si="87"/>
        <v>4</v>
      </c>
      <c r="AM149" s="116">
        <f t="shared" si="88"/>
        <v>8</v>
      </c>
      <c r="AN149" s="116">
        <f t="shared" si="89"/>
        <v>4.3</v>
      </c>
      <c r="AO149" s="116">
        <f t="shared" si="90"/>
        <v>9</v>
      </c>
      <c r="AP149" s="116">
        <f t="shared" si="91"/>
        <v>5.0999999999999996</v>
      </c>
      <c r="AS149" s="116">
        <f t="shared" si="92"/>
        <v>2.9</v>
      </c>
      <c r="AT149" s="113">
        <v>0</v>
      </c>
      <c r="AU149" s="113">
        <v>14.5</v>
      </c>
      <c r="AV149" s="113">
        <v>0</v>
      </c>
      <c r="AW149" s="113">
        <v>0</v>
      </c>
      <c r="AX149" s="113">
        <v>0</v>
      </c>
      <c r="AY149" s="115"/>
      <c r="BA149" s="116">
        <f t="shared" si="93"/>
        <v>0.7</v>
      </c>
      <c r="BB149" s="113">
        <v>1.5</v>
      </c>
      <c r="BC149" s="113">
        <v>1.5</v>
      </c>
      <c r="BD149" s="113">
        <v>0</v>
      </c>
      <c r="BE149" s="113">
        <v>0</v>
      </c>
      <c r="BF149" s="113">
        <v>0.5</v>
      </c>
      <c r="BG149" s="115"/>
      <c r="BI149" s="116">
        <f t="shared" si="94"/>
        <v>1.8</v>
      </c>
      <c r="BJ149" s="113">
        <v>1.5</v>
      </c>
      <c r="BK149" s="113">
        <v>7.5</v>
      </c>
      <c r="BL149" s="113">
        <v>0</v>
      </c>
      <c r="BM149" s="113">
        <v>0</v>
      </c>
      <c r="BN149" s="113">
        <v>0</v>
      </c>
      <c r="BO149" s="115"/>
      <c r="BQ149" s="116">
        <f t="shared" si="95"/>
        <v>2.9</v>
      </c>
      <c r="BR149" s="113">
        <v>2</v>
      </c>
      <c r="BS149" s="113">
        <v>12.5</v>
      </c>
      <c r="BT149" s="113">
        <v>0</v>
      </c>
      <c r="BU149" s="113">
        <v>0</v>
      </c>
      <c r="BV149" s="113">
        <v>0</v>
      </c>
      <c r="BW149" s="115"/>
      <c r="BY149" s="116">
        <f t="shared" si="96"/>
        <v>5.0999999999999996</v>
      </c>
      <c r="BZ149" s="113">
        <v>5.5</v>
      </c>
      <c r="CA149" s="113">
        <v>20</v>
      </c>
      <c r="CB149" s="113">
        <v>0</v>
      </c>
      <c r="CC149" s="113">
        <v>0</v>
      </c>
      <c r="CD149" s="113">
        <v>0</v>
      </c>
      <c r="CE149" s="115"/>
      <c r="CG149" s="116">
        <f t="shared" si="97"/>
        <v>4</v>
      </c>
      <c r="CH149" s="113">
        <v>4</v>
      </c>
      <c r="CI149" s="113">
        <v>16</v>
      </c>
      <c r="CJ149" s="113">
        <v>0</v>
      </c>
      <c r="CK149" s="113">
        <v>0</v>
      </c>
      <c r="CL149" s="113">
        <v>0</v>
      </c>
      <c r="CO149" s="116">
        <f t="shared" si="98"/>
        <v>8</v>
      </c>
      <c r="CP149" s="113">
        <v>1.5</v>
      </c>
      <c r="CQ149" s="113">
        <v>38.5</v>
      </c>
      <c r="CR149" s="113">
        <v>0</v>
      </c>
      <c r="CS149" s="113">
        <v>0</v>
      </c>
      <c r="CT149" s="113">
        <v>0</v>
      </c>
      <c r="CW149" s="116">
        <f t="shared" si="99"/>
        <v>4.3</v>
      </c>
      <c r="CX149" s="113">
        <v>0</v>
      </c>
      <c r="CY149" s="113">
        <v>21.5</v>
      </c>
      <c r="CZ149" s="113">
        <v>0</v>
      </c>
      <c r="DA149" s="113">
        <v>0</v>
      </c>
      <c r="DB149" s="113">
        <v>0</v>
      </c>
      <c r="DE149" s="116">
        <f t="shared" si="100"/>
        <v>9</v>
      </c>
      <c r="DF149" s="113">
        <v>2</v>
      </c>
      <c r="DG149" s="113">
        <v>43</v>
      </c>
      <c r="DH149" s="113">
        <v>0</v>
      </c>
      <c r="DI149" s="113">
        <v>0</v>
      </c>
      <c r="DJ149" s="113">
        <v>0</v>
      </c>
      <c r="DM149" s="116">
        <f t="shared" si="101"/>
        <v>5.0999999999999996</v>
      </c>
      <c r="DN149" s="113">
        <v>6.5</v>
      </c>
      <c r="DO149" s="113">
        <v>19</v>
      </c>
      <c r="DP149" s="113">
        <v>0</v>
      </c>
      <c r="DQ149" s="113">
        <v>0</v>
      </c>
      <c r="DR149" s="113">
        <v>0</v>
      </c>
    </row>
    <row r="150" spans="4:122">
      <c r="D150" s="113" t="s">
        <v>235</v>
      </c>
      <c r="E150" s="115">
        <f t="shared" si="102"/>
        <v>149</v>
      </c>
      <c r="F150" s="116">
        <f t="shared" si="70"/>
        <v>16.7</v>
      </c>
      <c r="G150" s="116">
        <f t="shared" si="71"/>
        <v>16.7</v>
      </c>
      <c r="H150" s="116">
        <f t="shared" si="71"/>
        <v>16.7</v>
      </c>
      <c r="I150" s="116" t="str">
        <f t="shared" si="71"/>
        <v/>
      </c>
      <c r="J150" s="116" t="str">
        <f t="shared" si="71"/>
        <v/>
      </c>
      <c r="K150" s="116" t="str">
        <f t="shared" si="71"/>
        <v/>
      </c>
      <c r="L150" s="116" t="str">
        <f t="shared" si="71"/>
        <v/>
      </c>
      <c r="M150" s="116" t="str">
        <f t="shared" si="71"/>
        <v/>
      </c>
      <c r="N150" s="116" t="str">
        <f t="shared" si="72"/>
        <v/>
      </c>
      <c r="O150" s="116" t="str">
        <f t="shared" si="73"/>
        <v/>
      </c>
      <c r="P150" s="116">
        <f t="shared" si="74"/>
        <v>2</v>
      </c>
      <c r="Q150" s="116" t="str">
        <f t="shared" si="75"/>
        <v/>
      </c>
      <c r="R150" s="116" t="str">
        <f t="shared" si="76"/>
        <v/>
      </c>
      <c r="S150" s="116" t="str">
        <f t="shared" si="77"/>
        <v/>
      </c>
      <c r="T150" s="116" t="str">
        <f t="shared" si="78"/>
        <v/>
      </c>
      <c r="U150" s="116">
        <f t="shared" si="79"/>
        <v>2</v>
      </c>
      <c r="V150" s="113">
        <f t="shared" si="80"/>
        <v>5.4417266639303186e-002</v>
      </c>
      <c r="Y150" s="116">
        <f t="shared" si="103"/>
        <v>0.40104537985278332</v>
      </c>
      <c r="Z150" s="122">
        <f t="shared" si="104"/>
        <v>80.209075970556668</v>
      </c>
      <c r="AA150" s="113">
        <f t="shared" si="81"/>
        <v>4.8</v>
      </c>
      <c r="AB150" s="113">
        <f>AA150*飽差!I150</f>
        <v>0.49092402944334018</v>
      </c>
      <c r="AG150" s="116">
        <f t="shared" si="82"/>
        <v>19.8</v>
      </c>
      <c r="AH150" s="116">
        <f t="shared" si="83"/>
        <v>12.1</v>
      </c>
      <c r="AI150" s="116">
        <f t="shared" si="84"/>
        <v>17.3</v>
      </c>
      <c r="AJ150" s="116">
        <f t="shared" si="85"/>
        <v>17</v>
      </c>
      <c r="AK150" s="116">
        <f t="shared" si="86"/>
        <v>36.4</v>
      </c>
      <c r="AL150" s="116">
        <f t="shared" si="87"/>
        <v>31.3</v>
      </c>
      <c r="AM150" s="116">
        <f t="shared" si="88"/>
        <v>16.7</v>
      </c>
      <c r="AN150" s="116">
        <f t="shared" si="89"/>
        <v>10</v>
      </c>
      <c r="AO150" s="116">
        <f t="shared" si="90"/>
        <v>10.1</v>
      </c>
      <c r="AP150" s="116">
        <f t="shared" si="91"/>
        <v>25.7</v>
      </c>
      <c r="AS150" s="116">
        <f t="shared" si="92"/>
        <v>19.8</v>
      </c>
      <c r="AT150" s="113">
        <v>4.5</v>
      </c>
      <c r="AU150" s="113">
        <v>80</v>
      </c>
      <c r="AV150" s="113">
        <v>14.5</v>
      </c>
      <c r="AW150" s="113">
        <v>0</v>
      </c>
      <c r="AX150" s="113">
        <v>0</v>
      </c>
      <c r="AY150" s="115"/>
      <c r="BA150" s="116">
        <f t="shared" si="93"/>
        <v>12.1</v>
      </c>
      <c r="BB150" s="113">
        <v>3.5</v>
      </c>
      <c r="BC150" s="113">
        <v>55</v>
      </c>
      <c r="BD150" s="113">
        <v>2</v>
      </c>
      <c r="BE150" s="113">
        <v>0</v>
      </c>
      <c r="BF150" s="113">
        <v>0</v>
      </c>
      <c r="BG150" s="115"/>
      <c r="BI150" s="116">
        <f t="shared" si="94"/>
        <v>17.3</v>
      </c>
      <c r="BJ150" s="113">
        <v>3</v>
      </c>
      <c r="BK150" s="113">
        <v>81.5</v>
      </c>
      <c r="BL150" s="113">
        <v>2</v>
      </c>
      <c r="BM150" s="113">
        <v>0</v>
      </c>
      <c r="BN150" s="113">
        <v>0</v>
      </c>
      <c r="BO150" s="115"/>
      <c r="BQ150" s="116">
        <f t="shared" si="95"/>
        <v>17</v>
      </c>
      <c r="BR150" s="113">
        <v>3.5</v>
      </c>
      <c r="BS150" s="113">
        <v>80</v>
      </c>
      <c r="BT150" s="113">
        <v>1.5</v>
      </c>
      <c r="BU150" s="113">
        <v>0</v>
      </c>
      <c r="BV150" s="113">
        <v>0</v>
      </c>
      <c r="BW150" s="115"/>
      <c r="BY150" s="116">
        <f t="shared" si="96"/>
        <v>36.4</v>
      </c>
      <c r="BZ150" s="113">
        <v>4</v>
      </c>
      <c r="CA150" s="113">
        <v>142.5</v>
      </c>
      <c r="CB150" s="113">
        <v>35.5</v>
      </c>
      <c r="CC150" s="113">
        <v>0</v>
      </c>
      <c r="CD150" s="113">
        <v>0</v>
      </c>
      <c r="CE150" s="115"/>
      <c r="CG150" s="116">
        <f t="shared" si="97"/>
        <v>31.3</v>
      </c>
      <c r="CH150" s="113">
        <v>2.5</v>
      </c>
      <c r="CI150" s="113">
        <v>139</v>
      </c>
      <c r="CJ150" s="113">
        <v>15</v>
      </c>
      <c r="CK150" s="113">
        <v>0</v>
      </c>
      <c r="CL150" s="113">
        <v>0</v>
      </c>
      <c r="CO150" s="116">
        <f t="shared" si="98"/>
        <v>16.7</v>
      </c>
      <c r="CP150" s="113">
        <v>5</v>
      </c>
      <c r="CQ150" s="113">
        <v>64</v>
      </c>
      <c r="CR150" s="113">
        <v>14.5</v>
      </c>
      <c r="CS150" s="113">
        <v>0</v>
      </c>
      <c r="CT150" s="113">
        <v>0</v>
      </c>
      <c r="CW150" s="116">
        <f t="shared" si="99"/>
        <v>10</v>
      </c>
      <c r="CX150" s="113">
        <v>0</v>
      </c>
      <c r="CY150" s="113">
        <v>38</v>
      </c>
      <c r="CZ150" s="113">
        <v>12</v>
      </c>
      <c r="DA150" s="113">
        <v>0</v>
      </c>
      <c r="DB150" s="113">
        <v>0</v>
      </c>
      <c r="DE150" s="116">
        <f t="shared" si="100"/>
        <v>10.1</v>
      </c>
      <c r="DF150" s="113">
        <v>5</v>
      </c>
      <c r="DG150" s="113">
        <v>33.5</v>
      </c>
      <c r="DH150" s="113">
        <v>12</v>
      </c>
      <c r="DI150" s="113">
        <v>0</v>
      </c>
      <c r="DJ150" s="113">
        <v>0</v>
      </c>
      <c r="DM150" s="116">
        <f t="shared" si="101"/>
        <v>25.7</v>
      </c>
      <c r="DN150" s="113">
        <v>2</v>
      </c>
      <c r="DO150" s="113">
        <v>102</v>
      </c>
      <c r="DP150" s="113">
        <v>24.5</v>
      </c>
      <c r="DQ150" s="113">
        <v>0</v>
      </c>
      <c r="DR150" s="113">
        <v>0</v>
      </c>
    </row>
    <row r="151" spans="4:122">
      <c r="D151" s="113" t="s">
        <v>235</v>
      </c>
      <c r="E151" s="115">
        <f t="shared" si="102"/>
        <v>150</v>
      </c>
      <c r="F151" s="116">
        <f t="shared" si="70"/>
        <v>4</v>
      </c>
      <c r="G151" s="116">
        <f t="shared" si="71"/>
        <v>4</v>
      </c>
      <c r="H151" s="116" t="str">
        <f t="shared" si="71"/>
        <v/>
      </c>
      <c r="I151" s="116" t="str">
        <f t="shared" si="71"/>
        <v/>
      </c>
      <c r="J151" s="116" t="str">
        <f t="shared" si="71"/>
        <v/>
      </c>
      <c r="K151" s="116" t="str">
        <f t="shared" si="71"/>
        <v/>
      </c>
      <c r="L151" s="116" t="str">
        <f t="shared" si="71"/>
        <v/>
      </c>
      <c r="M151" s="116" t="str">
        <f t="shared" si="71"/>
        <v/>
      </c>
      <c r="N151" s="116" t="str">
        <f t="shared" si="72"/>
        <v/>
      </c>
      <c r="O151" s="116">
        <f t="shared" si="73"/>
        <v>1</v>
      </c>
      <c r="P151" s="116" t="str">
        <f t="shared" si="74"/>
        <v/>
      </c>
      <c r="Q151" s="116" t="str">
        <f t="shared" si="75"/>
        <v/>
      </c>
      <c r="R151" s="116" t="str">
        <f t="shared" si="76"/>
        <v/>
      </c>
      <c r="S151" s="116" t="str">
        <f t="shared" si="77"/>
        <v/>
      </c>
      <c r="T151" s="116" t="str">
        <f t="shared" si="78"/>
        <v/>
      </c>
      <c r="U151" s="116">
        <f t="shared" si="79"/>
        <v>1</v>
      </c>
      <c r="V151" s="113">
        <f t="shared" si="80"/>
        <v>0</v>
      </c>
      <c r="Y151" s="116">
        <f t="shared" si="103"/>
        <v>0.32</v>
      </c>
      <c r="Z151" s="122">
        <f t="shared" si="104"/>
        <v>64</v>
      </c>
      <c r="AA151" s="113">
        <f t="shared" si="81"/>
        <v>4.8</v>
      </c>
      <c r="AB151" s="113">
        <f>AA151*飽差!I151</f>
        <v>1.6338065220043583</v>
      </c>
      <c r="AG151" s="116">
        <f t="shared" si="82"/>
        <v>6.8</v>
      </c>
      <c r="AH151" s="116">
        <f t="shared" si="83"/>
        <v>4.0999999999999996</v>
      </c>
      <c r="AI151" s="116">
        <f t="shared" si="84"/>
        <v>2.9</v>
      </c>
      <c r="AJ151" s="116">
        <f t="shared" si="85"/>
        <v>3.3</v>
      </c>
      <c r="AK151" s="116">
        <f t="shared" si="86"/>
        <v>2.7</v>
      </c>
      <c r="AL151" s="116">
        <f t="shared" si="87"/>
        <v>2.2999999999999998</v>
      </c>
      <c r="AM151" s="116">
        <f t="shared" si="88"/>
        <v>4</v>
      </c>
      <c r="AN151" s="116">
        <f t="shared" si="89"/>
        <v>2.2000000000000002</v>
      </c>
      <c r="AO151" s="116">
        <f t="shared" si="90"/>
        <v>3.6</v>
      </c>
      <c r="AP151" s="116">
        <f t="shared" si="91"/>
        <v>4.4000000000000004</v>
      </c>
      <c r="AS151" s="116">
        <f t="shared" si="92"/>
        <v>6.8</v>
      </c>
      <c r="AT151" s="113">
        <v>19</v>
      </c>
      <c r="AU151" s="113">
        <v>4.5</v>
      </c>
      <c r="AV151" s="113">
        <v>10.5</v>
      </c>
      <c r="AW151" s="113">
        <v>0</v>
      </c>
      <c r="AX151" s="113">
        <v>0</v>
      </c>
      <c r="AY151" s="115"/>
      <c r="BA151" s="116">
        <f t="shared" si="93"/>
        <v>4.0999999999999996</v>
      </c>
      <c r="BB151" s="113">
        <v>14.5</v>
      </c>
      <c r="BC151" s="113">
        <v>0</v>
      </c>
      <c r="BD151" s="113">
        <v>5</v>
      </c>
      <c r="BE151" s="113">
        <v>1</v>
      </c>
      <c r="BF151" s="113">
        <v>0</v>
      </c>
      <c r="BG151" s="115"/>
      <c r="BI151" s="116">
        <f t="shared" si="94"/>
        <v>2.9</v>
      </c>
      <c r="BJ151" s="113">
        <v>11.5</v>
      </c>
      <c r="BK151" s="113">
        <v>0</v>
      </c>
      <c r="BL151" s="113">
        <v>2</v>
      </c>
      <c r="BM151" s="113">
        <v>1</v>
      </c>
      <c r="BN151" s="113">
        <v>0</v>
      </c>
      <c r="BO151" s="115"/>
      <c r="BQ151" s="116">
        <f t="shared" si="95"/>
        <v>3.3</v>
      </c>
      <c r="BR151" s="113">
        <v>11.5</v>
      </c>
      <c r="BS151" s="113">
        <v>0</v>
      </c>
      <c r="BT151" s="113">
        <v>4</v>
      </c>
      <c r="BU151" s="113">
        <v>1</v>
      </c>
      <c r="BV151" s="113">
        <v>0</v>
      </c>
      <c r="BW151" s="115"/>
      <c r="BY151" s="116">
        <f t="shared" si="96"/>
        <v>2.7</v>
      </c>
      <c r="BZ151" s="113">
        <v>7.5</v>
      </c>
      <c r="CA151" s="113">
        <v>0</v>
      </c>
      <c r="CB151" s="113">
        <v>3</v>
      </c>
      <c r="CC151" s="113">
        <v>3</v>
      </c>
      <c r="CD151" s="113">
        <v>0</v>
      </c>
      <c r="CE151" s="115"/>
      <c r="CG151" s="116">
        <f t="shared" si="97"/>
        <v>2.2999999999999998</v>
      </c>
      <c r="CH151" s="113">
        <v>5.5</v>
      </c>
      <c r="CI151" s="113">
        <v>0.5</v>
      </c>
      <c r="CJ151" s="113">
        <v>2.5</v>
      </c>
      <c r="CK151" s="113">
        <v>3</v>
      </c>
      <c r="CL151" s="113">
        <v>0</v>
      </c>
      <c r="CO151" s="116">
        <f t="shared" si="98"/>
        <v>4</v>
      </c>
      <c r="CP151" s="113">
        <v>10</v>
      </c>
      <c r="CQ151" s="113">
        <v>0</v>
      </c>
      <c r="CR151" s="113">
        <v>7.5</v>
      </c>
      <c r="CS151" s="113">
        <v>2.5</v>
      </c>
      <c r="CT151" s="113">
        <v>0</v>
      </c>
      <c r="CW151" s="116">
        <f t="shared" si="99"/>
        <v>2.2000000000000002</v>
      </c>
      <c r="CX151" s="113">
        <v>0</v>
      </c>
      <c r="CY151" s="113">
        <v>0</v>
      </c>
      <c r="CZ151" s="113">
        <v>10</v>
      </c>
      <c r="DA151" s="113">
        <v>1</v>
      </c>
      <c r="DB151" s="113">
        <v>0</v>
      </c>
      <c r="DE151" s="116">
        <f t="shared" si="100"/>
        <v>3.6</v>
      </c>
      <c r="DF151" s="113">
        <v>7.5</v>
      </c>
      <c r="DG151" s="113">
        <v>0</v>
      </c>
      <c r="DH151" s="113">
        <v>8.5</v>
      </c>
      <c r="DI151" s="113">
        <v>2</v>
      </c>
      <c r="DJ151" s="113">
        <v>0</v>
      </c>
      <c r="DM151" s="116">
        <f t="shared" si="101"/>
        <v>4.4000000000000004</v>
      </c>
      <c r="DN151" s="113">
        <v>7</v>
      </c>
      <c r="DO151" s="113">
        <v>0</v>
      </c>
      <c r="DP151" s="113">
        <v>5</v>
      </c>
      <c r="DQ151" s="113">
        <v>10</v>
      </c>
      <c r="DR151" s="113">
        <v>0</v>
      </c>
    </row>
    <row r="152" spans="4:122">
      <c r="D152" s="113" t="s">
        <v>235</v>
      </c>
      <c r="E152" s="115">
        <f t="shared" si="102"/>
        <v>151</v>
      </c>
      <c r="F152" s="116">
        <f t="shared" si="70"/>
        <v>4.5999999999999996</v>
      </c>
      <c r="G152" s="116">
        <f t="shared" si="71"/>
        <v>4.5999999999999996</v>
      </c>
      <c r="H152" s="116" t="str">
        <f t="shared" si="71"/>
        <v/>
      </c>
      <c r="I152" s="116" t="str">
        <f t="shared" si="71"/>
        <v/>
      </c>
      <c r="J152" s="116" t="str">
        <f t="shared" si="71"/>
        <v/>
      </c>
      <c r="K152" s="116" t="str">
        <f t="shared" si="71"/>
        <v/>
      </c>
      <c r="L152" s="116" t="str">
        <f t="shared" si="71"/>
        <v/>
      </c>
      <c r="M152" s="116" t="str">
        <f t="shared" si="71"/>
        <v/>
      </c>
      <c r="N152" s="116" t="str">
        <f t="shared" si="72"/>
        <v/>
      </c>
      <c r="O152" s="116">
        <f t="shared" si="73"/>
        <v>1</v>
      </c>
      <c r="P152" s="116" t="str">
        <f t="shared" si="74"/>
        <v/>
      </c>
      <c r="Q152" s="116" t="str">
        <f t="shared" si="75"/>
        <v/>
      </c>
      <c r="R152" s="116" t="str">
        <f t="shared" si="76"/>
        <v/>
      </c>
      <c r="S152" s="116" t="str">
        <f t="shared" si="77"/>
        <v/>
      </c>
      <c r="T152" s="116" t="str">
        <f t="shared" si="78"/>
        <v/>
      </c>
      <c r="U152" s="116">
        <f t="shared" si="79"/>
        <v>1</v>
      </c>
      <c r="V152" s="113">
        <f t="shared" si="80"/>
        <v>0</v>
      </c>
      <c r="Y152" s="116">
        <f t="shared" si="103"/>
        <v>0.33609387935651186</v>
      </c>
      <c r="Z152" s="122">
        <f t="shared" si="104"/>
        <v>67.21877587130237</v>
      </c>
      <c r="AA152" s="113">
        <f t="shared" si="81"/>
        <v>4.8</v>
      </c>
      <c r="AB152" s="113">
        <f>AA152*飽差!I152</f>
        <v>1.3812241286976226</v>
      </c>
      <c r="AG152" s="116">
        <f t="shared" si="82"/>
        <v>6.3</v>
      </c>
      <c r="AH152" s="116">
        <f t="shared" si="83"/>
        <v>2.2999999999999998</v>
      </c>
      <c r="AI152" s="116">
        <f t="shared" si="84"/>
        <v>5.7</v>
      </c>
      <c r="AJ152" s="116">
        <f t="shared" si="85"/>
        <v>4.9000000000000004</v>
      </c>
      <c r="AK152" s="116">
        <f t="shared" si="86"/>
        <v>6.9</v>
      </c>
      <c r="AL152" s="116">
        <f t="shared" si="87"/>
        <v>6.2</v>
      </c>
      <c r="AM152" s="116">
        <f t="shared" si="88"/>
        <v>4.5999999999999996</v>
      </c>
      <c r="AN152" s="116">
        <f t="shared" si="89"/>
        <v>2.8</v>
      </c>
      <c r="AO152" s="116">
        <f t="shared" si="90"/>
        <v>2.2000000000000002</v>
      </c>
      <c r="AP152" s="116">
        <f t="shared" si="91"/>
        <v>3.1</v>
      </c>
      <c r="AS152" s="116">
        <f t="shared" si="92"/>
        <v>6.3</v>
      </c>
      <c r="AT152" s="113">
        <v>11.5</v>
      </c>
      <c r="AU152" s="113">
        <v>0</v>
      </c>
      <c r="AV152" s="113">
        <v>2</v>
      </c>
      <c r="AW152" s="113">
        <v>18</v>
      </c>
      <c r="AX152" s="113">
        <v>0</v>
      </c>
      <c r="AY152" s="115"/>
      <c r="BA152" s="116">
        <f t="shared" si="93"/>
        <v>2.2999999999999998</v>
      </c>
      <c r="BB152" s="113">
        <v>2.5</v>
      </c>
      <c r="BC152" s="113">
        <v>0</v>
      </c>
      <c r="BD152" s="113">
        <v>1.5</v>
      </c>
      <c r="BE152" s="113">
        <v>7.5</v>
      </c>
      <c r="BF152" s="113">
        <v>0</v>
      </c>
      <c r="BG152" s="115"/>
      <c r="BI152" s="116">
        <f t="shared" si="94"/>
        <v>5.7</v>
      </c>
      <c r="BJ152" s="113">
        <v>8</v>
      </c>
      <c r="BK152" s="113">
        <v>0</v>
      </c>
      <c r="BL152" s="113">
        <v>2</v>
      </c>
      <c r="BM152" s="113">
        <v>18.5</v>
      </c>
      <c r="BN152" s="113">
        <v>0</v>
      </c>
      <c r="BO152" s="115"/>
      <c r="BQ152" s="116">
        <f t="shared" si="95"/>
        <v>4.9000000000000004</v>
      </c>
      <c r="BR152" s="113">
        <v>6</v>
      </c>
      <c r="BS152" s="113">
        <v>0</v>
      </c>
      <c r="BT152" s="113">
        <v>2</v>
      </c>
      <c r="BU152" s="113">
        <v>16.5</v>
      </c>
      <c r="BV152" s="113">
        <v>0</v>
      </c>
      <c r="BW152" s="115"/>
      <c r="BY152" s="116">
        <f t="shared" si="96"/>
        <v>6.9</v>
      </c>
      <c r="BZ152" s="113">
        <v>9</v>
      </c>
      <c r="CA152" s="113">
        <v>1.5</v>
      </c>
      <c r="CB152" s="113">
        <v>1.5</v>
      </c>
      <c r="CC152" s="113">
        <v>22.5</v>
      </c>
      <c r="CD152" s="113">
        <v>0</v>
      </c>
      <c r="CE152" s="115"/>
      <c r="CG152" s="116">
        <f t="shared" si="97"/>
        <v>6.2</v>
      </c>
      <c r="CH152" s="113">
        <v>8.5</v>
      </c>
      <c r="CI152" s="113">
        <v>0</v>
      </c>
      <c r="CJ152" s="113">
        <v>2</v>
      </c>
      <c r="CK152" s="113">
        <v>20.5</v>
      </c>
      <c r="CL152" s="113">
        <v>0</v>
      </c>
      <c r="CO152" s="116">
        <f t="shared" si="98"/>
        <v>4.5999999999999996</v>
      </c>
      <c r="CP152" s="113">
        <v>11</v>
      </c>
      <c r="CQ152" s="113">
        <v>0</v>
      </c>
      <c r="CR152" s="113">
        <v>4.5</v>
      </c>
      <c r="CS152" s="113">
        <v>7.5</v>
      </c>
      <c r="CT152" s="113">
        <v>0</v>
      </c>
      <c r="CW152" s="116">
        <f t="shared" si="99"/>
        <v>2.8</v>
      </c>
      <c r="CX152" s="113">
        <v>0</v>
      </c>
      <c r="CY152" s="113">
        <v>0</v>
      </c>
      <c r="CZ152" s="113">
        <v>4.5</v>
      </c>
      <c r="DA152" s="113">
        <v>9.5</v>
      </c>
      <c r="DB152" s="113">
        <v>0</v>
      </c>
      <c r="DE152" s="116">
        <f t="shared" si="100"/>
        <v>2.2000000000000002</v>
      </c>
      <c r="DF152" s="113">
        <v>1.5</v>
      </c>
      <c r="DG152" s="113">
        <v>0</v>
      </c>
      <c r="DH152" s="113">
        <v>4.5</v>
      </c>
      <c r="DI152" s="113">
        <v>5</v>
      </c>
      <c r="DJ152" s="113">
        <v>0</v>
      </c>
      <c r="DM152" s="116">
        <f t="shared" si="101"/>
        <v>3.1</v>
      </c>
      <c r="DN152" s="113">
        <v>9</v>
      </c>
      <c r="DO152" s="113">
        <v>0</v>
      </c>
      <c r="DP152" s="113">
        <v>2</v>
      </c>
      <c r="DQ152" s="113">
        <v>4.5</v>
      </c>
      <c r="DR152" s="113">
        <v>0</v>
      </c>
    </row>
    <row r="153" spans="4:122">
      <c r="D153" s="113" t="s">
        <v>237</v>
      </c>
      <c r="E153" s="115">
        <f t="shared" si="102"/>
        <v>152</v>
      </c>
      <c r="F153" s="116">
        <f t="shared" si="70"/>
        <v>3.4</v>
      </c>
      <c r="G153" s="116">
        <f t="shared" si="71"/>
        <v>3.4</v>
      </c>
      <c r="H153" s="116" t="str">
        <f t="shared" si="71"/>
        <v/>
      </c>
      <c r="I153" s="116" t="str">
        <f t="shared" si="71"/>
        <v/>
      </c>
      <c r="J153" s="116" t="str">
        <f t="shared" si="71"/>
        <v/>
      </c>
      <c r="K153" s="116" t="str">
        <f t="shared" si="71"/>
        <v/>
      </c>
      <c r="L153" s="116" t="str">
        <f t="shared" si="71"/>
        <v/>
      </c>
      <c r="M153" s="116" t="str">
        <f t="shared" si="71"/>
        <v/>
      </c>
      <c r="N153" s="116" t="str">
        <f t="shared" si="72"/>
        <v/>
      </c>
      <c r="O153" s="116">
        <f t="shared" si="73"/>
        <v>1</v>
      </c>
      <c r="P153" s="116" t="str">
        <f t="shared" si="74"/>
        <v/>
      </c>
      <c r="Q153" s="116" t="str">
        <f t="shared" si="75"/>
        <v/>
      </c>
      <c r="R153" s="116" t="str">
        <f t="shared" si="76"/>
        <v/>
      </c>
      <c r="S153" s="116" t="str">
        <f t="shared" si="77"/>
        <v/>
      </c>
      <c r="T153" s="116" t="str">
        <f t="shared" si="78"/>
        <v/>
      </c>
      <c r="U153" s="116">
        <f t="shared" si="79"/>
        <v>1</v>
      </c>
      <c r="V153" s="113">
        <f t="shared" si="80"/>
        <v>0</v>
      </c>
      <c r="Y153" s="116">
        <f t="shared" si="103"/>
        <v>0.32</v>
      </c>
      <c r="Z153" s="122">
        <f t="shared" si="104"/>
        <v>64</v>
      </c>
      <c r="AA153" s="113">
        <f t="shared" si="81"/>
        <v>5.5</v>
      </c>
      <c r="AB153" s="113">
        <f>AA153*飽差!I153</f>
        <v>0.86641506639613186</v>
      </c>
      <c r="AG153" s="116">
        <f t="shared" si="82"/>
        <v>7.8</v>
      </c>
      <c r="AH153" s="116">
        <f t="shared" si="83"/>
        <v>4.5</v>
      </c>
      <c r="AI153" s="116">
        <f t="shared" si="84"/>
        <v>2.7</v>
      </c>
      <c r="AJ153" s="116">
        <f t="shared" si="85"/>
        <v>1.9</v>
      </c>
      <c r="AK153" s="116">
        <f t="shared" si="86"/>
        <v>4.5999999999999996</v>
      </c>
      <c r="AL153" s="116">
        <f t="shared" si="87"/>
        <v>2.9</v>
      </c>
      <c r="AM153" s="116">
        <f t="shared" si="88"/>
        <v>3.4</v>
      </c>
      <c r="AN153" s="116">
        <f t="shared" si="89"/>
        <v>10.1</v>
      </c>
      <c r="AO153" s="116">
        <f t="shared" si="90"/>
        <v>2.4</v>
      </c>
      <c r="AP153" s="116">
        <f t="shared" si="91"/>
        <v>2.2999999999999998</v>
      </c>
      <c r="AS153" s="116">
        <f t="shared" si="92"/>
        <v>7.8</v>
      </c>
      <c r="AT153" s="113">
        <v>2</v>
      </c>
      <c r="AU153" s="113">
        <v>37</v>
      </c>
      <c r="AV153" s="113">
        <v>0</v>
      </c>
      <c r="AW153" s="113">
        <v>0</v>
      </c>
      <c r="AX153" s="113">
        <v>0</v>
      </c>
      <c r="AY153" s="115"/>
      <c r="BA153" s="116">
        <f t="shared" si="93"/>
        <v>4.5</v>
      </c>
      <c r="BB153" s="113">
        <v>0</v>
      </c>
      <c r="BC153" s="113">
        <v>22.5</v>
      </c>
      <c r="BD153" s="113">
        <v>0</v>
      </c>
      <c r="BE153" s="113">
        <v>0</v>
      </c>
      <c r="BF153" s="113">
        <v>0</v>
      </c>
      <c r="BG153" s="115"/>
      <c r="BI153" s="116">
        <f t="shared" si="94"/>
        <v>2.7</v>
      </c>
      <c r="BJ153" s="113">
        <v>0</v>
      </c>
      <c r="BK153" s="113">
        <v>13</v>
      </c>
      <c r="BL153" s="113">
        <v>0.5</v>
      </c>
      <c r="BM153" s="113">
        <v>0</v>
      </c>
      <c r="BN153" s="113">
        <v>0</v>
      </c>
      <c r="BO153" s="115"/>
      <c r="BQ153" s="116">
        <f t="shared" si="95"/>
        <v>1.9</v>
      </c>
      <c r="BR153" s="113">
        <v>0</v>
      </c>
      <c r="BS153" s="113">
        <v>8</v>
      </c>
      <c r="BT153" s="113">
        <v>1.5</v>
      </c>
      <c r="BU153" s="113">
        <v>0</v>
      </c>
      <c r="BV153" s="113">
        <v>0</v>
      </c>
      <c r="BW153" s="115"/>
      <c r="BY153" s="116">
        <f t="shared" si="96"/>
        <v>4.5999999999999996</v>
      </c>
      <c r="BZ153" s="113">
        <v>0.5</v>
      </c>
      <c r="CA153" s="113">
        <v>22.5</v>
      </c>
      <c r="CB153" s="113">
        <v>0</v>
      </c>
      <c r="CC153" s="113">
        <v>0</v>
      </c>
      <c r="CD153" s="113">
        <v>0</v>
      </c>
      <c r="CE153" s="115"/>
      <c r="CG153" s="116">
        <f t="shared" si="97"/>
        <v>2.9</v>
      </c>
      <c r="CH153" s="113">
        <v>1.5</v>
      </c>
      <c r="CI153" s="113">
        <v>13</v>
      </c>
      <c r="CJ153" s="113">
        <v>0</v>
      </c>
      <c r="CK153" s="113">
        <v>0</v>
      </c>
      <c r="CL153" s="113">
        <v>0</v>
      </c>
      <c r="CO153" s="116">
        <f t="shared" si="98"/>
        <v>3.4</v>
      </c>
      <c r="CP153" s="113">
        <v>1</v>
      </c>
      <c r="CQ153" s="113">
        <v>12</v>
      </c>
      <c r="CR153" s="113">
        <v>4</v>
      </c>
      <c r="CS153" s="113">
        <v>0</v>
      </c>
      <c r="CT153" s="113">
        <v>0</v>
      </c>
      <c r="CW153" s="116">
        <f t="shared" si="99"/>
        <v>10.1</v>
      </c>
      <c r="CX153" s="113">
        <v>36</v>
      </c>
      <c r="CY153" s="113">
        <v>9</v>
      </c>
      <c r="CZ153" s="113">
        <v>5.5</v>
      </c>
      <c r="DA153" s="113">
        <v>0</v>
      </c>
      <c r="DB153" s="113">
        <v>0</v>
      </c>
      <c r="DE153" s="116">
        <f t="shared" si="100"/>
        <v>2.4</v>
      </c>
      <c r="DF153" s="113">
        <v>0</v>
      </c>
      <c r="DG153" s="113">
        <v>6.5</v>
      </c>
      <c r="DH153" s="113">
        <v>5.5</v>
      </c>
      <c r="DI153" s="113">
        <v>0</v>
      </c>
      <c r="DJ153" s="113">
        <v>0</v>
      </c>
      <c r="DM153" s="116">
        <f t="shared" si="101"/>
        <v>2.2999999999999998</v>
      </c>
      <c r="DN153" s="113">
        <v>0</v>
      </c>
      <c r="DO153" s="113">
        <v>5</v>
      </c>
      <c r="DP153" s="113">
        <v>6.5</v>
      </c>
      <c r="DQ153" s="113">
        <v>0</v>
      </c>
      <c r="DR153" s="113">
        <v>0</v>
      </c>
    </row>
    <row r="154" spans="4:122">
      <c r="D154" s="113" t="s">
        <v>237</v>
      </c>
      <c r="E154" s="115">
        <f t="shared" si="102"/>
        <v>153</v>
      </c>
      <c r="F154" s="116">
        <f t="shared" si="70"/>
        <v>51.1</v>
      </c>
      <c r="G154" s="116">
        <f t="shared" si="71"/>
        <v>51.1</v>
      </c>
      <c r="H154" s="116">
        <f t="shared" si="71"/>
        <v>51.1</v>
      </c>
      <c r="I154" s="116">
        <f t="shared" si="71"/>
        <v>51.1</v>
      </c>
      <c r="J154" s="116">
        <f t="shared" si="71"/>
        <v>51.1</v>
      </c>
      <c r="K154" s="116">
        <f t="shared" si="71"/>
        <v>51.1</v>
      </c>
      <c r="L154" s="116">
        <f t="shared" si="71"/>
        <v>51.1</v>
      </c>
      <c r="M154" s="116" t="str">
        <f t="shared" si="71"/>
        <v/>
      </c>
      <c r="N154" s="116" t="str">
        <f t="shared" si="72"/>
        <v/>
      </c>
      <c r="O154" s="116" t="str">
        <f t="shared" si="73"/>
        <v/>
      </c>
      <c r="P154" s="116" t="str">
        <f t="shared" si="74"/>
        <v/>
      </c>
      <c r="Q154" s="116" t="str">
        <f t="shared" si="75"/>
        <v/>
      </c>
      <c r="R154" s="116" t="str">
        <f t="shared" si="76"/>
        <v/>
      </c>
      <c r="S154" s="116" t="str">
        <f t="shared" si="77"/>
        <v/>
      </c>
      <c r="T154" s="116" t="str">
        <f t="shared" si="78"/>
        <v/>
      </c>
      <c r="U154" s="116">
        <f t="shared" si="79"/>
        <v>0</v>
      </c>
      <c r="V154" s="113">
        <f t="shared" si="80"/>
        <v>0</v>
      </c>
      <c r="Y154" s="116">
        <f t="shared" si="103"/>
        <v>0.5669130648038766</v>
      </c>
      <c r="Z154" s="122">
        <f t="shared" si="104"/>
        <v>113.38261296077532</v>
      </c>
      <c r="AA154" s="113">
        <f t="shared" si="81"/>
        <v>5.5</v>
      </c>
      <c r="AB154" s="113">
        <f>AA154*飽差!I154</f>
        <v>1.7173870392246755</v>
      </c>
      <c r="AG154" s="116">
        <f t="shared" si="82"/>
        <v>53.1</v>
      </c>
      <c r="AH154" s="116">
        <f t="shared" si="83"/>
        <v>67.099999999999994</v>
      </c>
      <c r="AI154" s="116">
        <f t="shared" si="84"/>
        <v>72</v>
      </c>
      <c r="AJ154" s="116">
        <f t="shared" si="85"/>
        <v>71.900000000000006</v>
      </c>
      <c r="AK154" s="116">
        <f t="shared" si="86"/>
        <v>80.599999999999994</v>
      </c>
      <c r="AL154" s="116">
        <f t="shared" si="87"/>
        <v>83.7</v>
      </c>
      <c r="AM154" s="116">
        <f t="shared" si="88"/>
        <v>51.1</v>
      </c>
      <c r="AN154" s="116">
        <f t="shared" si="89"/>
        <v>30.8</v>
      </c>
      <c r="AO154" s="116">
        <f t="shared" si="90"/>
        <v>33.9</v>
      </c>
      <c r="AP154" s="116">
        <f t="shared" si="91"/>
        <v>85.5</v>
      </c>
      <c r="AS154" s="116">
        <f t="shared" si="92"/>
        <v>53.1</v>
      </c>
      <c r="AT154" s="113">
        <v>0</v>
      </c>
      <c r="AU154" s="113">
        <v>5</v>
      </c>
      <c r="AV154" s="113">
        <v>260.5</v>
      </c>
      <c r="AW154" s="113">
        <v>0</v>
      </c>
      <c r="AX154" s="113">
        <v>0</v>
      </c>
      <c r="AY154" s="115"/>
      <c r="BA154" s="116">
        <f t="shared" si="93"/>
        <v>67.099999999999994</v>
      </c>
      <c r="BB154" s="113">
        <v>0</v>
      </c>
      <c r="BC154" s="113">
        <v>1</v>
      </c>
      <c r="BD154" s="113">
        <v>334.5</v>
      </c>
      <c r="BE154" s="113">
        <v>0</v>
      </c>
      <c r="BF154" s="113">
        <v>0</v>
      </c>
      <c r="BG154" s="115"/>
      <c r="BI154" s="116">
        <f t="shared" si="94"/>
        <v>72</v>
      </c>
      <c r="BJ154" s="113">
        <v>0</v>
      </c>
      <c r="BK154" s="113">
        <v>2.5</v>
      </c>
      <c r="BL154" s="113">
        <v>357.5</v>
      </c>
      <c r="BM154" s="113">
        <v>0</v>
      </c>
      <c r="BN154" s="113">
        <v>0</v>
      </c>
      <c r="BO154" s="115"/>
      <c r="BQ154" s="116">
        <f t="shared" si="95"/>
        <v>71.900000000000006</v>
      </c>
      <c r="BR154" s="113">
        <v>0</v>
      </c>
      <c r="BS154" s="113">
        <v>0.5</v>
      </c>
      <c r="BT154" s="113">
        <v>359</v>
      </c>
      <c r="BU154" s="113">
        <v>0</v>
      </c>
      <c r="BV154" s="113">
        <v>0</v>
      </c>
      <c r="BW154" s="115"/>
      <c r="BY154" s="116">
        <f t="shared" si="96"/>
        <v>80.599999999999994</v>
      </c>
      <c r="BZ154" s="113">
        <v>0</v>
      </c>
      <c r="CA154" s="113">
        <v>2.5</v>
      </c>
      <c r="CB154" s="113">
        <v>400.5</v>
      </c>
      <c r="CC154" s="113">
        <v>0</v>
      </c>
      <c r="CD154" s="113">
        <v>0</v>
      </c>
      <c r="CE154" s="115"/>
      <c r="CG154" s="116">
        <f t="shared" si="97"/>
        <v>83.7</v>
      </c>
      <c r="CH154" s="113">
        <v>0</v>
      </c>
      <c r="CI154" s="113">
        <v>0</v>
      </c>
      <c r="CJ154" s="113">
        <v>418.5</v>
      </c>
      <c r="CK154" s="113">
        <v>0</v>
      </c>
      <c r="CL154" s="113">
        <v>0</v>
      </c>
      <c r="CO154" s="116">
        <f t="shared" si="98"/>
        <v>51.1</v>
      </c>
      <c r="CP154" s="113">
        <v>0.5</v>
      </c>
      <c r="CQ154" s="113">
        <v>0</v>
      </c>
      <c r="CR154" s="113">
        <v>255</v>
      </c>
      <c r="CS154" s="113">
        <v>0</v>
      </c>
      <c r="CT154" s="113">
        <v>0</v>
      </c>
      <c r="CW154" s="116">
        <f t="shared" si="99"/>
        <v>30.8</v>
      </c>
      <c r="CX154" s="113">
        <v>3</v>
      </c>
      <c r="CY154" s="113">
        <v>1</v>
      </c>
      <c r="CZ154" s="113">
        <v>150</v>
      </c>
      <c r="DA154" s="113">
        <v>0</v>
      </c>
      <c r="DB154" s="113">
        <v>0</v>
      </c>
      <c r="DE154" s="116">
        <f t="shared" si="100"/>
        <v>33.9</v>
      </c>
      <c r="DF154" s="113">
        <v>0</v>
      </c>
      <c r="DG154" s="113">
        <v>0</v>
      </c>
      <c r="DH154" s="113">
        <v>169.5</v>
      </c>
      <c r="DI154" s="113">
        <v>0</v>
      </c>
      <c r="DJ154" s="113">
        <v>0</v>
      </c>
      <c r="DM154" s="116">
        <f t="shared" si="101"/>
        <v>85.5</v>
      </c>
      <c r="DN154" s="113">
        <v>0</v>
      </c>
      <c r="DO154" s="113">
        <v>0</v>
      </c>
      <c r="DP154" s="113">
        <v>427.5</v>
      </c>
      <c r="DQ154" s="113">
        <v>0</v>
      </c>
      <c r="DR154" s="113">
        <v>0</v>
      </c>
    </row>
    <row r="155" spans="4:122">
      <c r="D155" s="113" t="s">
        <v>237</v>
      </c>
      <c r="E155" s="115">
        <f t="shared" si="102"/>
        <v>154</v>
      </c>
      <c r="F155" s="116">
        <f t="shared" si="70"/>
        <v>14</v>
      </c>
      <c r="G155" s="116">
        <f t="shared" si="71"/>
        <v>14</v>
      </c>
      <c r="H155" s="116">
        <f t="shared" si="71"/>
        <v>14</v>
      </c>
      <c r="I155" s="116" t="str">
        <f t="shared" si="71"/>
        <v/>
      </c>
      <c r="J155" s="116" t="str">
        <f t="shared" si="71"/>
        <v/>
      </c>
      <c r="K155" s="116" t="str">
        <f t="shared" si="71"/>
        <v/>
      </c>
      <c r="L155" s="116" t="str">
        <f t="shared" si="71"/>
        <v/>
      </c>
      <c r="M155" s="116" t="str">
        <f t="shared" si="71"/>
        <v/>
      </c>
      <c r="N155" s="116" t="str">
        <f t="shared" si="72"/>
        <v/>
      </c>
      <c r="O155" s="116" t="str">
        <f t="shared" si="73"/>
        <v/>
      </c>
      <c r="P155" s="116">
        <f t="shared" si="74"/>
        <v>2</v>
      </c>
      <c r="Q155" s="116" t="str">
        <f t="shared" si="75"/>
        <v/>
      </c>
      <c r="R155" s="116" t="str">
        <f t="shared" si="76"/>
        <v/>
      </c>
      <c r="S155" s="116" t="str">
        <f t="shared" si="77"/>
        <v/>
      </c>
      <c r="T155" s="116" t="str">
        <f t="shared" si="78"/>
        <v/>
      </c>
      <c r="U155" s="116">
        <f t="shared" si="79"/>
        <v>2</v>
      </c>
      <c r="V155" s="113">
        <f t="shared" si="80"/>
        <v>5.4417266639303186e-002</v>
      </c>
      <c r="Y155" s="116">
        <f t="shared" si="103"/>
        <v>0.32</v>
      </c>
      <c r="Z155" s="122">
        <f t="shared" si="104"/>
        <v>64</v>
      </c>
      <c r="AA155" s="113">
        <f t="shared" si="81"/>
        <v>5.5</v>
      </c>
      <c r="AB155" s="113">
        <f>AA155*飽差!I155</f>
        <v>0.5068707836642663</v>
      </c>
      <c r="AG155" s="116">
        <f t="shared" si="82"/>
        <v>27.5</v>
      </c>
      <c r="AH155" s="116">
        <f t="shared" si="83"/>
        <v>29.4</v>
      </c>
      <c r="AI155" s="116">
        <f t="shared" si="84"/>
        <v>22.9</v>
      </c>
      <c r="AJ155" s="116">
        <f t="shared" si="85"/>
        <v>15.2</v>
      </c>
      <c r="AK155" s="116">
        <f t="shared" si="86"/>
        <v>24.8</v>
      </c>
      <c r="AL155" s="116">
        <f t="shared" si="87"/>
        <v>23.6</v>
      </c>
      <c r="AM155" s="116">
        <f t="shared" si="88"/>
        <v>14</v>
      </c>
      <c r="AN155" s="116">
        <f t="shared" si="89"/>
        <v>10</v>
      </c>
      <c r="AO155" s="116">
        <f t="shared" si="90"/>
        <v>12.7</v>
      </c>
      <c r="AP155" s="116">
        <f t="shared" si="91"/>
        <v>8.5</v>
      </c>
      <c r="AS155" s="116">
        <f t="shared" si="92"/>
        <v>27.5</v>
      </c>
      <c r="AT155" s="113">
        <v>42.5</v>
      </c>
      <c r="AU155" s="113">
        <v>25</v>
      </c>
      <c r="AV155" s="113">
        <v>67.5</v>
      </c>
      <c r="AW155" s="113">
        <v>2.5</v>
      </c>
      <c r="AX155" s="113">
        <v>0</v>
      </c>
      <c r="AY155" s="115"/>
      <c r="BA155" s="116">
        <f t="shared" si="93"/>
        <v>29.4</v>
      </c>
      <c r="BB155" s="113">
        <v>44.5</v>
      </c>
      <c r="BC155" s="113">
        <v>59</v>
      </c>
      <c r="BD155" s="113">
        <v>42.5</v>
      </c>
      <c r="BE155" s="113">
        <v>1</v>
      </c>
      <c r="BF155" s="113">
        <v>0</v>
      </c>
      <c r="BG155" s="115"/>
      <c r="BI155" s="116">
        <f t="shared" si="94"/>
        <v>22.9</v>
      </c>
      <c r="BJ155" s="113">
        <v>48.5</v>
      </c>
      <c r="BK155" s="113">
        <v>43</v>
      </c>
      <c r="BL155" s="113">
        <v>23</v>
      </c>
      <c r="BM155" s="113">
        <v>0</v>
      </c>
      <c r="BN155" s="113">
        <v>0</v>
      </c>
      <c r="BO155" s="115"/>
      <c r="BQ155" s="116">
        <f t="shared" si="95"/>
        <v>15.2</v>
      </c>
      <c r="BR155" s="113">
        <v>53.5</v>
      </c>
      <c r="BS155" s="113">
        <v>2</v>
      </c>
      <c r="BT155" s="113">
        <v>20.5</v>
      </c>
      <c r="BU155" s="113">
        <v>0</v>
      </c>
      <c r="BV155" s="113">
        <v>0</v>
      </c>
      <c r="BW155" s="115"/>
      <c r="BY155" s="116">
        <f t="shared" si="96"/>
        <v>24.8</v>
      </c>
      <c r="BZ155" s="113">
        <v>55.5</v>
      </c>
      <c r="CA155" s="113">
        <v>36</v>
      </c>
      <c r="CB155" s="113">
        <v>32.5</v>
      </c>
      <c r="CC155" s="113">
        <v>0</v>
      </c>
      <c r="CD155" s="113">
        <v>0</v>
      </c>
      <c r="CE155" s="115"/>
      <c r="CG155" s="116">
        <f t="shared" si="97"/>
        <v>23.6</v>
      </c>
      <c r="CH155" s="113">
        <v>53</v>
      </c>
      <c r="CI155" s="113">
        <v>48</v>
      </c>
      <c r="CJ155" s="113">
        <v>17</v>
      </c>
      <c r="CK155" s="113">
        <v>0</v>
      </c>
      <c r="CL155" s="113">
        <v>0</v>
      </c>
      <c r="CO155" s="116">
        <f t="shared" si="98"/>
        <v>14</v>
      </c>
      <c r="CP155" s="113">
        <v>38</v>
      </c>
      <c r="CQ155" s="113">
        <v>1.5</v>
      </c>
      <c r="CR155" s="113">
        <v>28.5</v>
      </c>
      <c r="CS155" s="113">
        <v>0</v>
      </c>
      <c r="CT155" s="113">
        <v>2</v>
      </c>
      <c r="CW155" s="116">
        <f t="shared" si="99"/>
        <v>10</v>
      </c>
      <c r="CX155" s="113">
        <v>0</v>
      </c>
      <c r="CY155" s="113">
        <v>1.5</v>
      </c>
      <c r="CZ155" s="113">
        <v>43.5</v>
      </c>
      <c r="DA155" s="113">
        <v>0</v>
      </c>
      <c r="DB155" s="113">
        <v>5</v>
      </c>
      <c r="DE155" s="116">
        <f t="shared" si="100"/>
        <v>12.7</v>
      </c>
      <c r="DF155" s="113">
        <v>36</v>
      </c>
      <c r="DG155" s="113">
        <v>4.5</v>
      </c>
      <c r="DH155" s="113">
        <v>23</v>
      </c>
      <c r="DI155" s="113">
        <v>0</v>
      </c>
      <c r="DJ155" s="113">
        <v>0</v>
      </c>
      <c r="DM155" s="116">
        <f t="shared" si="101"/>
        <v>8.5</v>
      </c>
      <c r="DN155" s="113">
        <v>32</v>
      </c>
      <c r="DO155" s="113">
        <v>3</v>
      </c>
      <c r="DP155" s="113">
        <v>7.5</v>
      </c>
      <c r="DQ155" s="113">
        <v>0</v>
      </c>
      <c r="DR155" s="113">
        <v>0</v>
      </c>
    </row>
    <row r="156" spans="4:122">
      <c r="D156" s="113" t="s">
        <v>237</v>
      </c>
      <c r="E156" s="115">
        <f t="shared" si="102"/>
        <v>155</v>
      </c>
      <c r="F156" s="116">
        <f t="shared" si="70"/>
        <v>15.1</v>
      </c>
      <c r="G156" s="116">
        <f t="shared" si="71"/>
        <v>15.1</v>
      </c>
      <c r="H156" s="116">
        <f t="shared" si="71"/>
        <v>15.1</v>
      </c>
      <c r="I156" s="116" t="str">
        <f t="shared" si="71"/>
        <v/>
      </c>
      <c r="J156" s="116" t="str">
        <f t="shared" si="71"/>
        <v/>
      </c>
      <c r="K156" s="116" t="str">
        <f t="shared" si="71"/>
        <v/>
      </c>
      <c r="L156" s="116" t="str">
        <f t="shared" si="71"/>
        <v/>
      </c>
      <c r="M156" s="116" t="str">
        <f t="shared" si="71"/>
        <v/>
      </c>
      <c r="N156" s="116" t="str">
        <f t="shared" si="72"/>
        <v/>
      </c>
      <c r="O156" s="116" t="str">
        <f t="shared" si="73"/>
        <v/>
      </c>
      <c r="P156" s="116">
        <f t="shared" si="74"/>
        <v>2</v>
      </c>
      <c r="Q156" s="116" t="str">
        <f t="shared" si="75"/>
        <v/>
      </c>
      <c r="R156" s="116" t="str">
        <f t="shared" si="76"/>
        <v/>
      </c>
      <c r="S156" s="116" t="str">
        <f t="shared" si="77"/>
        <v/>
      </c>
      <c r="T156" s="116" t="str">
        <f t="shared" si="78"/>
        <v/>
      </c>
      <c r="U156" s="116">
        <f t="shared" si="79"/>
        <v>2</v>
      </c>
      <c r="V156" s="113">
        <f t="shared" si="80"/>
        <v>5.4417266639303186e-002</v>
      </c>
      <c r="Y156" s="116">
        <f t="shared" si="103"/>
        <v>0.37562132852831526</v>
      </c>
      <c r="Z156" s="122">
        <f t="shared" si="104"/>
        <v>75.124265705663049</v>
      </c>
      <c r="AA156" s="113">
        <f t="shared" si="81"/>
        <v>5.5</v>
      </c>
      <c r="AB156" s="113">
        <f>AA156*飽差!I156</f>
        <v>3.9757342943369438</v>
      </c>
      <c r="AG156" s="116">
        <f t="shared" si="82"/>
        <v>7.2</v>
      </c>
      <c r="AH156" s="116">
        <f t="shared" si="83"/>
        <v>31.2</v>
      </c>
      <c r="AI156" s="116">
        <f t="shared" si="84"/>
        <v>23</v>
      </c>
      <c r="AJ156" s="116">
        <f t="shared" si="85"/>
        <v>28.5</v>
      </c>
      <c r="AK156" s="116">
        <f t="shared" si="86"/>
        <v>18.3</v>
      </c>
      <c r="AL156" s="116">
        <f t="shared" si="87"/>
        <v>23.6</v>
      </c>
      <c r="AM156" s="116">
        <f t="shared" si="88"/>
        <v>15.1</v>
      </c>
      <c r="AN156" s="116">
        <f t="shared" si="89"/>
        <v>5.4</v>
      </c>
      <c r="AO156" s="116">
        <f t="shared" si="90"/>
        <v>7.9</v>
      </c>
      <c r="AP156" s="116">
        <f t="shared" si="91"/>
        <v>20.399999999999999</v>
      </c>
      <c r="AS156" s="116">
        <f t="shared" si="92"/>
        <v>7.2</v>
      </c>
      <c r="AT156" s="113">
        <v>0</v>
      </c>
      <c r="AU156" s="113">
        <v>0</v>
      </c>
      <c r="AV156" s="113">
        <v>0</v>
      </c>
      <c r="AW156" s="113">
        <v>0</v>
      </c>
      <c r="AX156" s="113">
        <v>36</v>
      </c>
      <c r="AY156" s="115"/>
      <c r="BA156" s="116">
        <f t="shared" si="93"/>
        <v>31.2</v>
      </c>
      <c r="BB156" s="113">
        <v>0</v>
      </c>
      <c r="BC156" s="113">
        <v>16.5</v>
      </c>
      <c r="BD156" s="113">
        <v>0.5</v>
      </c>
      <c r="BE156" s="113">
        <v>0</v>
      </c>
      <c r="BF156" s="113">
        <v>139</v>
      </c>
      <c r="BG156" s="115"/>
      <c r="BI156" s="116">
        <f t="shared" si="94"/>
        <v>23</v>
      </c>
      <c r="BJ156" s="113">
        <v>0</v>
      </c>
      <c r="BK156" s="113">
        <v>0</v>
      </c>
      <c r="BL156" s="113">
        <v>0</v>
      </c>
      <c r="BM156" s="113">
        <v>0</v>
      </c>
      <c r="BN156" s="113">
        <v>115</v>
      </c>
      <c r="BO156" s="115"/>
      <c r="BQ156" s="116">
        <f t="shared" si="95"/>
        <v>28.5</v>
      </c>
      <c r="BR156" s="113">
        <v>0</v>
      </c>
      <c r="BS156" s="113">
        <v>0</v>
      </c>
      <c r="BT156" s="113">
        <v>0</v>
      </c>
      <c r="BU156" s="113">
        <v>0</v>
      </c>
      <c r="BV156" s="113">
        <v>142.5</v>
      </c>
      <c r="BW156" s="115"/>
      <c r="BY156" s="116">
        <f t="shared" si="96"/>
        <v>18.3</v>
      </c>
      <c r="BZ156" s="113">
        <v>0</v>
      </c>
      <c r="CA156" s="113">
        <v>4</v>
      </c>
      <c r="CB156" s="113">
        <v>0</v>
      </c>
      <c r="CC156" s="113">
        <v>0</v>
      </c>
      <c r="CD156" s="113">
        <v>87.5</v>
      </c>
      <c r="CE156" s="115"/>
      <c r="CG156" s="116">
        <f t="shared" si="97"/>
        <v>23.6</v>
      </c>
      <c r="CH156" s="113">
        <v>0</v>
      </c>
      <c r="CI156" s="113">
        <v>0</v>
      </c>
      <c r="CJ156" s="113">
        <v>0</v>
      </c>
      <c r="CK156" s="113">
        <v>1.5</v>
      </c>
      <c r="CL156" s="113">
        <v>116.5</v>
      </c>
      <c r="CO156" s="116">
        <f t="shared" si="98"/>
        <v>15.1</v>
      </c>
      <c r="CP156" s="113">
        <v>0</v>
      </c>
      <c r="CQ156" s="113">
        <v>0</v>
      </c>
      <c r="CR156" s="113">
        <v>0</v>
      </c>
      <c r="CS156" s="113">
        <v>0</v>
      </c>
      <c r="CT156" s="113">
        <v>75.5</v>
      </c>
      <c r="CW156" s="116">
        <f t="shared" si="99"/>
        <v>5.4</v>
      </c>
      <c r="CX156" s="113">
        <v>0</v>
      </c>
      <c r="CY156" s="113">
        <v>0</v>
      </c>
      <c r="CZ156" s="113">
        <v>0</v>
      </c>
      <c r="DA156" s="113">
        <v>0</v>
      </c>
      <c r="DB156" s="113">
        <v>27</v>
      </c>
      <c r="DE156" s="116">
        <f t="shared" si="100"/>
        <v>7.9</v>
      </c>
      <c r="DF156" s="113">
        <v>0</v>
      </c>
      <c r="DG156" s="113">
        <v>0</v>
      </c>
      <c r="DH156" s="113">
        <v>0</v>
      </c>
      <c r="DI156" s="113">
        <v>0</v>
      </c>
      <c r="DJ156" s="113">
        <v>39.5</v>
      </c>
      <c r="DM156" s="116">
        <f t="shared" si="101"/>
        <v>20.399999999999999</v>
      </c>
      <c r="DN156" s="113">
        <v>0</v>
      </c>
      <c r="DO156" s="113">
        <v>0</v>
      </c>
      <c r="DP156" s="113">
        <v>0</v>
      </c>
      <c r="DQ156" s="113">
        <v>0.5</v>
      </c>
      <c r="DR156" s="113">
        <v>101.5</v>
      </c>
    </row>
    <row r="157" spans="4:122">
      <c r="D157" s="113" t="s">
        <v>237</v>
      </c>
      <c r="E157" s="115">
        <f t="shared" si="102"/>
        <v>156</v>
      </c>
      <c r="F157" s="116">
        <f t="shared" si="70"/>
        <v>0.2</v>
      </c>
      <c r="G157" s="116">
        <f t="shared" si="71"/>
        <v>0.2</v>
      </c>
      <c r="H157" s="116" t="str">
        <f t="shared" si="71"/>
        <v/>
      </c>
      <c r="I157" s="116" t="str">
        <f t="shared" si="71"/>
        <v/>
      </c>
      <c r="J157" s="116" t="str">
        <f t="shared" si="71"/>
        <v/>
      </c>
      <c r="K157" s="116" t="str">
        <f t="shared" si="71"/>
        <v/>
      </c>
      <c r="L157" s="116" t="str">
        <f t="shared" si="71"/>
        <v/>
      </c>
      <c r="M157" s="116" t="str">
        <f t="shared" si="71"/>
        <v/>
      </c>
      <c r="N157" s="116" t="str">
        <f t="shared" si="72"/>
        <v/>
      </c>
      <c r="O157" s="116">
        <f t="shared" si="73"/>
        <v>1</v>
      </c>
      <c r="P157" s="116" t="str">
        <f t="shared" si="74"/>
        <v/>
      </c>
      <c r="Q157" s="116" t="str">
        <f t="shared" si="75"/>
        <v/>
      </c>
      <c r="R157" s="116" t="str">
        <f t="shared" si="76"/>
        <v/>
      </c>
      <c r="S157" s="116" t="str">
        <f t="shared" si="77"/>
        <v/>
      </c>
      <c r="T157" s="116" t="str">
        <f t="shared" si="78"/>
        <v/>
      </c>
      <c r="U157" s="116">
        <f t="shared" si="79"/>
        <v>1</v>
      </c>
      <c r="V157" s="113">
        <f t="shared" si="80"/>
        <v>0</v>
      </c>
      <c r="Y157" s="116">
        <f t="shared" si="103"/>
        <v>0.32</v>
      </c>
      <c r="Z157" s="122">
        <f t="shared" si="104"/>
        <v>64</v>
      </c>
      <c r="AA157" s="113">
        <f t="shared" si="81"/>
        <v>5.5</v>
      </c>
      <c r="AB157" s="113">
        <f>AA157*飽差!I157</f>
        <v>5.0473625178515507</v>
      </c>
      <c r="AG157" s="116">
        <f t="shared" si="82"/>
        <v>0.3</v>
      </c>
      <c r="AH157" s="116">
        <f t="shared" si="83"/>
        <v>0.1</v>
      </c>
      <c r="AI157" s="116">
        <f t="shared" si="84"/>
        <v>0.2</v>
      </c>
      <c r="AJ157" s="116">
        <f t="shared" si="85"/>
        <v>1.3</v>
      </c>
      <c r="AK157" s="116">
        <f t="shared" si="86"/>
        <v>0.7</v>
      </c>
      <c r="AL157" s="116">
        <f t="shared" si="87"/>
        <v>2.5</v>
      </c>
      <c r="AM157" s="116">
        <f t="shared" si="88"/>
        <v>0.2</v>
      </c>
      <c r="AN157" s="116">
        <f t="shared" si="89"/>
        <v>0</v>
      </c>
      <c r="AO157" s="116">
        <f t="shared" si="90"/>
        <v>0.1</v>
      </c>
      <c r="AP157" s="116">
        <f t="shared" si="91"/>
        <v>0.5</v>
      </c>
      <c r="AS157" s="116">
        <f t="shared" si="92"/>
        <v>0.3</v>
      </c>
      <c r="AT157" s="113">
        <v>0</v>
      </c>
      <c r="AU157" s="113">
        <v>1</v>
      </c>
      <c r="AV157" s="113">
        <v>0</v>
      </c>
      <c r="AW157" s="113">
        <v>0.5</v>
      </c>
      <c r="AX157" s="113">
        <v>0</v>
      </c>
      <c r="AY157" s="115"/>
      <c r="BA157" s="116">
        <f t="shared" si="93"/>
        <v>0.1</v>
      </c>
      <c r="BB157" s="113">
        <v>0</v>
      </c>
      <c r="BC157" s="113">
        <v>0.5</v>
      </c>
      <c r="BD157" s="113">
        <v>0</v>
      </c>
      <c r="BE157" s="113">
        <v>0</v>
      </c>
      <c r="BF157" s="113">
        <v>0</v>
      </c>
      <c r="BG157" s="115"/>
      <c r="BI157" s="116">
        <f t="shared" si="94"/>
        <v>0.2</v>
      </c>
      <c r="BJ157" s="113">
        <v>0</v>
      </c>
      <c r="BK157" s="113">
        <v>0.5</v>
      </c>
      <c r="BL157" s="113">
        <v>0</v>
      </c>
      <c r="BM157" s="113">
        <v>0.5</v>
      </c>
      <c r="BN157" s="113">
        <v>0</v>
      </c>
      <c r="BO157" s="115"/>
      <c r="BQ157" s="116">
        <f t="shared" si="95"/>
        <v>1.3</v>
      </c>
      <c r="BR157" s="113">
        <v>0</v>
      </c>
      <c r="BS157" s="113">
        <v>6.5</v>
      </c>
      <c r="BT157" s="113">
        <v>0</v>
      </c>
      <c r="BU157" s="113">
        <v>0</v>
      </c>
      <c r="BV157" s="113">
        <v>0</v>
      </c>
      <c r="BW157" s="115"/>
      <c r="BY157" s="116">
        <f t="shared" si="96"/>
        <v>0.7</v>
      </c>
      <c r="BZ157" s="113">
        <v>0</v>
      </c>
      <c r="CA157" s="113">
        <v>2.5</v>
      </c>
      <c r="CB157" s="113">
        <v>0</v>
      </c>
      <c r="CC157" s="113">
        <v>1</v>
      </c>
      <c r="CD157" s="113">
        <v>0</v>
      </c>
      <c r="CE157" s="115"/>
      <c r="CG157" s="116">
        <f t="shared" si="97"/>
        <v>2.5</v>
      </c>
      <c r="CH157" s="113">
        <v>0</v>
      </c>
      <c r="CI157" s="113">
        <v>3.5</v>
      </c>
      <c r="CJ157" s="113">
        <v>0</v>
      </c>
      <c r="CK157" s="113">
        <v>9</v>
      </c>
      <c r="CL157" s="113">
        <v>0</v>
      </c>
      <c r="CO157" s="116">
        <f t="shared" si="98"/>
        <v>0.2</v>
      </c>
      <c r="CP157" s="113">
        <v>0</v>
      </c>
      <c r="CQ157" s="113">
        <v>0.5</v>
      </c>
      <c r="CR157" s="113">
        <v>0</v>
      </c>
      <c r="CS157" s="113">
        <v>0.5</v>
      </c>
      <c r="CT157" s="113">
        <v>0</v>
      </c>
      <c r="CW157" s="116">
        <f t="shared" si="99"/>
        <v>0</v>
      </c>
      <c r="CX157" s="113">
        <v>0</v>
      </c>
      <c r="CY157" s="113">
        <v>0</v>
      </c>
      <c r="CZ157" s="113">
        <v>0</v>
      </c>
      <c r="DA157" s="113">
        <v>0</v>
      </c>
      <c r="DB157" s="113">
        <v>0</v>
      </c>
      <c r="DE157" s="116">
        <f t="shared" si="100"/>
        <v>0.1</v>
      </c>
      <c r="DF157" s="113">
        <v>0</v>
      </c>
      <c r="DG157" s="113">
        <v>0</v>
      </c>
      <c r="DH157" s="113">
        <v>0</v>
      </c>
      <c r="DI157" s="113">
        <v>0.5</v>
      </c>
      <c r="DJ157" s="113">
        <v>0</v>
      </c>
      <c r="DM157" s="116">
        <f t="shared" si="101"/>
        <v>0.5</v>
      </c>
      <c r="DN157" s="113">
        <v>0</v>
      </c>
      <c r="DO157" s="113">
        <v>0</v>
      </c>
      <c r="DP157" s="113">
        <v>0</v>
      </c>
      <c r="DQ157" s="113">
        <v>2.5</v>
      </c>
      <c r="DR157" s="113">
        <v>0</v>
      </c>
    </row>
    <row r="158" spans="4:122">
      <c r="D158" s="113" t="s">
        <v>237</v>
      </c>
      <c r="E158" s="115">
        <f t="shared" si="102"/>
        <v>157</v>
      </c>
      <c r="F158" s="116">
        <f t="shared" si="70"/>
        <v>11.9</v>
      </c>
      <c r="G158" s="116">
        <f t="shared" si="71"/>
        <v>11.9</v>
      </c>
      <c r="H158" s="116">
        <f t="shared" si="71"/>
        <v>11.9</v>
      </c>
      <c r="I158" s="116" t="str">
        <f t="shared" si="71"/>
        <v/>
      </c>
      <c r="J158" s="116" t="str">
        <f t="shared" si="71"/>
        <v/>
      </c>
      <c r="K158" s="116" t="str">
        <f t="shared" si="71"/>
        <v/>
      </c>
      <c r="L158" s="116" t="str">
        <f t="shared" si="71"/>
        <v/>
      </c>
      <c r="M158" s="116" t="str">
        <f t="shared" si="71"/>
        <v/>
      </c>
      <c r="N158" s="116" t="str">
        <f t="shared" si="72"/>
        <v/>
      </c>
      <c r="O158" s="116" t="str">
        <f t="shared" si="73"/>
        <v/>
      </c>
      <c r="P158" s="116">
        <f t="shared" si="74"/>
        <v>2</v>
      </c>
      <c r="Q158" s="116" t="str">
        <f t="shared" si="75"/>
        <v/>
      </c>
      <c r="R158" s="116" t="str">
        <f t="shared" si="76"/>
        <v/>
      </c>
      <c r="S158" s="116" t="str">
        <f t="shared" si="77"/>
        <v/>
      </c>
      <c r="T158" s="116" t="str">
        <f t="shared" si="78"/>
        <v/>
      </c>
      <c r="U158" s="116">
        <f t="shared" si="79"/>
        <v>2</v>
      </c>
      <c r="V158" s="113">
        <f t="shared" si="80"/>
        <v>5.4417266639303186e-002</v>
      </c>
      <c r="Y158" s="116">
        <f t="shared" si="103"/>
        <v>0.36692146213253857</v>
      </c>
      <c r="Z158" s="122">
        <f t="shared" si="104"/>
        <v>73.384292426507713</v>
      </c>
      <c r="AA158" s="113">
        <f t="shared" si="81"/>
        <v>5.5</v>
      </c>
      <c r="AB158" s="113">
        <f>AA158*飽差!I158</f>
        <v>2.5157075734922958</v>
      </c>
      <c r="AG158" s="116">
        <f t="shared" si="82"/>
        <v>6.7</v>
      </c>
      <c r="AH158" s="116">
        <f t="shared" si="83"/>
        <v>6.8</v>
      </c>
      <c r="AI158" s="116">
        <f t="shared" si="84"/>
        <v>11</v>
      </c>
      <c r="AJ158" s="116">
        <f t="shared" si="85"/>
        <v>11.3</v>
      </c>
      <c r="AK158" s="116">
        <f t="shared" si="86"/>
        <v>13.3</v>
      </c>
      <c r="AL158" s="116">
        <f t="shared" si="87"/>
        <v>10.3</v>
      </c>
      <c r="AM158" s="116">
        <f t="shared" si="88"/>
        <v>11.9</v>
      </c>
      <c r="AN158" s="116">
        <f t="shared" si="89"/>
        <v>18.7</v>
      </c>
      <c r="AO158" s="116">
        <f t="shared" si="90"/>
        <v>8</v>
      </c>
      <c r="AP158" s="116">
        <f t="shared" si="91"/>
        <v>7.2</v>
      </c>
      <c r="AS158" s="116">
        <f t="shared" si="92"/>
        <v>6.7</v>
      </c>
      <c r="AT158" s="113">
        <v>0</v>
      </c>
      <c r="AU158" s="113">
        <v>0</v>
      </c>
      <c r="AV158" s="113">
        <v>3.5</v>
      </c>
      <c r="AW158" s="113">
        <v>26.5</v>
      </c>
      <c r="AX158" s="113">
        <v>3.5</v>
      </c>
      <c r="AY158" s="115"/>
      <c r="BA158" s="116">
        <f t="shared" si="93"/>
        <v>6.8</v>
      </c>
      <c r="BB158" s="113">
        <v>0</v>
      </c>
      <c r="BC158" s="113">
        <v>0</v>
      </c>
      <c r="BD158" s="113">
        <v>4</v>
      </c>
      <c r="BE158" s="113">
        <v>28.5</v>
      </c>
      <c r="BF158" s="113">
        <v>1.5</v>
      </c>
      <c r="BG158" s="115"/>
      <c r="BI158" s="116">
        <f t="shared" si="94"/>
        <v>11</v>
      </c>
      <c r="BJ158" s="113">
        <v>0</v>
      </c>
      <c r="BK158" s="113">
        <v>0</v>
      </c>
      <c r="BL158" s="113">
        <v>4.5</v>
      </c>
      <c r="BM158" s="113">
        <v>48.5</v>
      </c>
      <c r="BN158" s="113">
        <v>2</v>
      </c>
      <c r="BO158" s="115"/>
      <c r="BQ158" s="116">
        <f t="shared" si="95"/>
        <v>11.3</v>
      </c>
      <c r="BR158" s="113">
        <v>0</v>
      </c>
      <c r="BS158" s="113">
        <v>0</v>
      </c>
      <c r="BT158" s="113">
        <v>6.5</v>
      </c>
      <c r="BU158" s="113">
        <v>47</v>
      </c>
      <c r="BV158" s="113">
        <v>3</v>
      </c>
      <c r="BW158" s="115"/>
      <c r="BY158" s="116">
        <f t="shared" si="96"/>
        <v>13.3</v>
      </c>
      <c r="BZ158" s="113">
        <v>0</v>
      </c>
      <c r="CA158" s="113">
        <v>0</v>
      </c>
      <c r="CB158" s="113">
        <v>9</v>
      </c>
      <c r="CC158" s="113">
        <v>56.5</v>
      </c>
      <c r="CD158" s="113">
        <v>1</v>
      </c>
      <c r="CE158" s="115"/>
      <c r="CG158" s="116">
        <f t="shared" si="97"/>
        <v>10.3</v>
      </c>
      <c r="CH158" s="113">
        <v>0</v>
      </c>
      <c r="CI158" s="113">
        <v>0</v>
      </c>
      <c r="CJ158" s="113">
        <v>9.5</v>
      </c>
      <c r="CK158" s="113">
        <v>41</v>
      </c>
      <c r="CL158" s="113">
        <v>1</v>
      </c>
      <c r="CO158" s="116">
        <f t="shared" si="98"/>
        <v>11.9</v>
      </c>
      <c r="CP158" s="113">
        <v>0</v>
      </c>
      <c r="CQ158" s="113">
        <v>0</v>
      </c>
      <c r="CR158" s="113">
        <v>10.5</v>
      </c>
      <c r="CS158" s="113">
        <v>43</v>
      </c>
      <c r="CT158" s="113">
        <v>6</v>
      </c>
      <c r="CW158" s="116">
        <f t="shared" si="99"/>
        <v>18.7</v>
      </c>
      <c r="CX158" s="113">
        <v>0</v>
      </c>
      <c r="CY158" s="113">
        <v>0</v>
      </c>
      <c r="CZ158" s="113">
        <v>23</v>
      </c>
      <c r="DA158" s="113">
        <v>63</v>
      </c>
      <c r="DB158" s="113">
        <v>7.5</v>
      </c>
      <c r="DE158" s="116">
        <f t="shared" si="100"/>
        <v>8</v>
      </c>
      <c r="DF158" s="113">
        <v>0</v>
      </c>
      <c r="DG158" s="113">
        <v>0</v>
      </c>
      <c r="DH158" s="113">
        <v>11.5</v>
      </c>
      <c r="DI158" s="113">
        <v>23.5</v>
      </c>
      <c r="DJ158" s="113">
        <v>5</v>
      </c>
      <c r="DM158" s="116">
        <f t="shared" si="101"/>
        <v>7.2</v>
      </c>
      <c r="DN158" s="113">
        <v>0</v>
      </c>
      <c r="DO158" s="113">
        <v>0</v>
      </c>
      <c r="DP158" s="113">
        <v>11.5</v>
      </c>
      <c r="DQ158" s="113">
        <v>23</v>
      </c>
      <c r="DR158" s="113">
        <v>1.5</v>
      </c>
    </row>
    <row r="159" spans="4:122">
      <c r="D159" s="113" t="s">
        <v>237</v>
      </c>
      <c r="E159" s="115">
        <f t="shared" si="102"/>
        <v>158</v>
      </c>
      <c r="F159" s="116">
        <f t="shared" si="70"/>
        <v>1.6</v>
      </c>
      <c r="G159" s="116">
        <f t="shared" si="71"/>
        <v>1.6</v>
      </c>
      <c r="H159" s="116" t="str">
        <f t="shared" si="71"/>
        <v/>
      </c>
      <c r="I159" s="116" t="str">
        <f t="shared" si="71"/>
        <v/>
      </c>
      <c r="J159" s="116" t="str">
        <f t="shared" si="71"/>
        <v/>
      </c>
      <c r="K159" s="116" t="str">
        <f t="shared" si="71"/>
        <v/>
      </c>
      <c r="L159" s="116" t="str">
        <f t="shared" si="71"/>
        <v/>
      </c>
      <c r="M159" s="116" t="str">
        <f t="shared" si="71"/>
        <v/>
      </c>
      <c r="N159" s="116" t="str">
        <f t="shared" si="72"/>
        <v/>
      </c>
      <c r="O159" s="116">
        <f t="shared" si="73"/>
        <v>1</v>
      </c>
      <c r="P159" s="116" t="str">
        <f t="shared" si="74"/>
        <v/>
      </c>
      <c r="Q159" s="116" t="str">
        <f t="shared" si="75"/>
        <v/>
      </c>
      <c r="R159" s="116" t="str">
        <f t="shared" si="76"/>
        <v/>
      </c>
      <c r="S159" s="116" t="str">
        <f t="shared" si="77"/>
        <v/>
      </c>
      <c r="T159" s="116" t="str">
        <f t="shared" si="78"/>
        <v/>
      </c>
      <c r="U159" s="116">
        <f t="shared" si="79"/>
        <v>1</v>
      </c>
      <c r="V159" s="113">
        <f t="shared" si="80"/>
        <v>0</v>
      </c>
      <c r="Y159" s="116">
        <f t="shared" si="103"/>
        <v>0.32</v>
      </c>
      <c r="Z159" s="122">
        <f t="shared" si="104"/>
        <v>64</v>
      </c>
      <c r="AA159" s="113">
        <f t="shared" si="81"/>
        <v>5.5</v>
      </c>
      <c r="AB159" s="113">
        <f>AA159*飽差!I159</f>
        <v>2.3512970714465564</v>
      </c>
      <c r="AG159" s="116">
        <f t="shared" si="82"/>
        <v>1.5</v>
      </c>
      <c r="AH159" s="116">
        <f t="shared" si="83"/>
        <v>1.2</v>
      </c>
      <c r="AI159" s="116">
        <f t="shared" si="84"/>
        <v>1.8</v>
      </c>
      <c r="AJ159" s="116">
        <f t="shared" si="85"/>
        <v>1.8</v>
      </c>
      <c r="AK159" s="116">
        <f t="shared" si="86"/>
        <v>2.2000000000000002</v>
      </c>
      <c r="AL159" s="116">
        <f t="shared" si="87"/>
        <v>1.6</v>
      </c>
      <c r="AM159" s="116">
        <f t="shared" si="88"/>
        <v>1.6</v>
      </c>
      <c r="AN159" s="116">
        <f t="shared" si="89"/>
        <v>4.4000000000000004</v>
      </c>
      <c r="AO159" s="116">
        <f t="shared" si="90"/>
        <v>1.5</v>
      </c>
      <c r="AP159" s="116">
        <f t="shared" si="91"/>
        <v>1.3</v>
      </c>
      <c r="AS159" s="116">
        <f t="shared" si="92"/>
        <v>1.5</v>
      </c>
      <c r="AT159" s="113">
        <v>0</v>
      </c>
      <c r="AU159" s="113">
        <v>0</v>
      </c>
      <c r="AV159" s="113">
        <v>4</v>
      </c>
      <c r="AW159" s="113">
        <v>3.5</v>
      </c>
      <c r="AX159" s="113">
        <v>0</v>
      </c>
      <c r="AY159" s="115"/>
      <c r="BA159" s="116">
        <f t="shared" si="93"/>
        <v>1.2</v>
      </c>
      <c r="BB159" s="113">
        <v>0</v>
      </c>
      <c r="BC159" s="113">
        <v>0</v>
      </c>
      <c r="BD159" s="113">
        <v>4</v>
      </c>
      <c r="BE159" s="113">
        <v>2</v>
      </c>
      <c r="BF159" s="113">
        <v>0</v>
      </c>
      <c r="BG159" s="115"/>
      <c r="BI159" s="116">
        <f t="shared" si="94"/>
        <v>1.8</v>
      </c>
      <c r="BJ159" s="113">
        <v>0</v>
      </c>
      <c r="BK159" s="113">
        <v>0</v>
      </c>
      <c r="BL159" s="113">
        <v>4</v>
      </c>
      <c r="BM159" s="113">
        <v>5</v>
      </c>
      <c r="BN159" s="113">
        <v>0</v>
      </c>
      <c r="BO159" s="115"/>
      <c r="BQ159" s="116">
        <f t="shared" si="95"/>
        <v>1.8</v>
      </c>
      <c r="BR159" s="113">
        <v>0</v>
      </c>
      <c r="BS159" s="113">
        <v>0</v>
      </c>
      <c r="BT159" s="113">
        <v>3.5</v>
      </c>
      <c r="BU159" s="113">
        <v>5.5</v>
      </c>
      <c r="BV159" s="113">
        <v>0</v>
      </c>
      <c r="BW159" s="115"/>
      <c r="BY159" s="116">
        <f t="shared" si="96"/>
        <v>2.2000000000000002</v>
      </c>
      <c r="BZ159" s="113">
        <v>0</v>
      </c>
      <c r="CA159" s="113">
        <v>0</v>
      </c>
      <c r="CB159" s="113">
        <v>4</v>
      </c>
      <c r="CC159" s="113">
        <v>7</v>
      </c>
      <c r="CD159" s="113">
        <v>0</v>
      </c>
      <c r="CE159" s="115"/>
      <c r="CG159" s="116">
        <f t="shared" si="97"/>
        <v>1.6</v>
      </c>
      <c r="CH159" s="113">
        <v>0</v>
      </c>
      <c r="CI159" s="113">
        <v>0</v>
      </c>
      <c r="CJ159" s="113">
        <v>3.5</v>
      </c>
      <c r="CK159" s="113">
        <v>4.5</v>
      </c>
      <c r="CL159" s="113">
        <v>0</v>
      </c>
      <c r="CO159" s="116">
        <f t="shared" si="98"/>
        <v>1.6</v>
      </c>
      <c r="CP159" s="113">
        <v>0</v>
      </c>
      <c r="CQ159" s="113">
        <v>0</v>
      </c>
      <c r="CR159" s="113">
        <v>6.5</v>
      </c>
      <c r="CS159" s="113">
        <v>1.5</v>
      </c>
      <c r="CT159" s="113">
        <v>0</v>
      </c>
      <c r="CW159" s="116">
        <f t="shared" si="99"/>
        <v>4.4000000000000004</v>
      </c>
      <c r="CX159" s="113">
        <v>0</v>
      </c>
      <c r="CY159" s="113">
        <v>0</v>
      </c>
      <c r="CZ159" s="113">
        <v>10</v>
      </c>
      <c r="DA159" s="113">
        <v>12</v>
      </c>
      <c r="DB159" s="113">
        <v>0</v>
      </c>
      <c r="DE159" s="116">
        <f t="shared" si="100"/>
        <v>1.5</v>
      </c>
      <c r="DF159" s="113">
        <v>0</v>
      </c>
      <c r="DG159" s="113">
        <v>0</v>
      </c>
      <c r="DH159" s="113">
        <v>7.5</v>
      </c>
      <c r="DI159" s="113">
        <v>0</v>
      </c>
      <c r="DJ159" s="113">
        <v>0</v>
      </c>
      <c r="DM159" s="116">
        <f t="shared" si="101"/>
        <v>1.3</v>
      </c>
      <c r="DN159" s="113">
        <v>0</v>
      </c>
      <c r="DO159" s="113">
        <v>0</v>
      </c>
      <c r="DP159" s="113">
        <v>5</v>
      </c>
      <c r="DQ159" s="113">
        <v>1.5</v>
      </c>
      <c r="DR159" s="113">
        <v>0</v>
      </c>
    </row>
    <row r="160" spans="4:122">
      <c r="D160" s="113" t="s">
        <v>237</v>
      </c>
      <c r="E160" s="115">
        <f t="shared" si="102"/>
        <v>159</v>
      </c>
      <c r="F160" s="116">
        <f t="shared" si="70"/>
        <v>8.3000000000000007</v>
      </c>
      <c r="G160" s="116">
        <f t="shared" si="71"/>
        <v>8.3000000000000007</v>
      </c>
      <c r="H160" s="116" t="str">
        <f t="shared" si="71"/>
        <v/>
      </c>
      <c r="I160" s="116" t="str">
        <f t="shared" si="71"/>
        <v/>
      </c>
      <c r="J160" s="116" t="str">
        <f t="shared" si="71"/>
        <v/>
      </c>
      <c r="K160" s="116" t="str">
        <f t="shared" si="71"/>
        <v/>
      </c>
      <c r="L160" s="116" t="str">
        <f t="shared" si="71"/>
        <v/>
      </c>
      <c r="M160" s="116" t="str">
        <f t="shared" si="71"/>
        <v/>
      </c>
      <c r="N160" s="116" t="str">
        <f t="shared" si="72"/>
        <v/>
      </c>
      <c r="O160" s="116">
        <f t="shared" si="73"/>
        <v>1</v>
      </c>
      <c r="P160" s="116" t="str">
        <f t="shared" si="74"/>
        <v/>
      </c>
      <c r="Q160" s="116" t="str">
        <f t="shared" si="75"/>
        <v/>
      </c>
      <c r="R160" s="116" t="str">
        <f t="shared" si="76"/>
        <v/>
      </c>
      <c r="S160" s="116" t="str">
        <f t="shared" si="77"/>
        <v/>
      </c>
      <c r="T160" s="116" t="str">
        <f t="shared" si="78"/>
        <v/>
      </c>
      <c r="U160" s="116">
        <f t="shared" si="79"/>
        <v>1</v>
      </c>
      <c r="V160" s="113">
        <f t="shared" si="80"/>
        <v>0</v>
      </c>
      <c r="Y160" s="116">
        <f t="shared" si="103"/>
        <v>0.35242331661437853</v>
      </c>
      <c r="Z160" s="122">
        <f t="shared" si="104"/>
        <v>70.484663322875704</v>
      </c>
      <c r="AA160" s="113">
        <f t="shared" si="81"/>
        <v>5.5</v>
      </c>
      <c r="AB160" s="113">
        <f>AA160*飽差!I160</f>
        <v>1.8153366771242951</v>
      </c>
      <c r="AG160" s="116">
        <f t="shared" si="82"/>
        <v>3.2</v>
      </c>
      <c r="AH160" s="116">
        <f t="shared" si="83"/>
        <v>7.2</v>
      </c>
      <c r="AI160" s="116">
        <f t="shared" si="84"/>
        <v>3.6</v>
      </c>
      <c r="AJ160" s="116">
        <f t="shared" si="85"/>
        <v>3.9</v>
      </c>
      <c r="AK160" s="116">
        <f t="shared" si="86"/>
        <v>3.8</v>
      </c>
      <c r="AL160" s="116">
        <f t="shared" si="87"/>
        <v>4.5999999999999996</v>
      </c>
      <c r="AM160" s="116">
        <f t="shared" si="88"/>
        <v>8.3000000000000007</v>
      </c>
      <c r="AN160" s="116">
        <f t="shared" si="89"/>
        <v>8.8000000000000007</v>
      </c>
      <c r="AO160" s="116">
        <f t="shared" si="90"/>
        <v>6</v>
      </c>
      <c r="AP160" s="116">
        <f t="shared" si="91"/>
        <v>6</v>
      </c>
      <c r="AS160" s="116">
        <f t="shared" si="92"/>
        <v>3.2</v>
      </c>
      <c r="AT160" s="113">
        <v>1.5</v>
      </c>
      <c r="AU160" s="113">
        <v>0</v>
      </c>
      <c r="AV160" s="113">
        <v>10</v>
      </c>
      <c r="AW160" s="113">
        <v>4.5</v>
      </c>
      <c r="AX160" s="113">
        <v>0</v>
      </c>
      <c r="AY160" s="115"/>
      <c r="BA160" s="116">
        <f t="shared" si="93"/>
        <v>7.2</v>
      </c>
      <c r="BB160" s="113">
        <v>1.5</v>
      </c>
      <c r="BC160" s="113">
        <v>0</v>
      </c>
      <c r="BD160" s="113">
        <v>17</v>
      </c>
      <c r="BE160" s="113">
        <v>17.5</v>
      </c>
      <c r="BF160" s="113">
        <v>0</v>
      </c>
      <c r="BG160" s="115"/>
      <c r="BI160" s="116">
        <f t="shared" si="94"/>
        <v>3.6</v>
      </c>
      <c r="BJ160" s="113">
        <v>1</v>
      </c>
      <c r="BK160" s="113">
        <v>0</v>
      </c>
      <c r="BL160" s="113">
        <v>14.5</v>
      </c>
      <c r="BM160" s="113">
        <v>2.5</v>
      </c>
      <c r="BN160" s="113">
        <v>0</v>
      </c>
      <c r="BO160" s="115"/>
      <c r="BQ160" s="116">
        <f t="shared" si="95"/>
        <v>3.9</v>
      </c>
      <c r="BR160" s="113">
        <v>0.5</v>
      </c>
      <c r="BS160" s="113">
        <v>0</v>
      </c>
      <c r="BT160" s="113">
        <v>18.5</v>
      </c>
      <c r="BU160" s="113">
        <v>0.5</v>
      </c>
      <c r="BV160" s="113">
        <v>0</v>
      </c>
      <c r="BW160" s="115"/>
      <c r="BY160" s="116">
        <f t="shared" si="96"/>
        <v>3.8</v>
      </c>
      <c r="BZ160" s="113">
        <v>1</v>
      </c>
      <c r="CA160" s="113">
        <v>0</v>
      </c>
      <c r="CB160" s="113">
        <v>18</v>
      </c>
      <c r="CC160" s="113">
        <v>0</v>
      </c>
      <c r="CD160" s="113">
        <v>0</v>
      </c>
      <c r="CE160" s="115"/>
      <c r="CG160" s="116">
        <f t="shared" si="97"/>
        <v>4.5999999999999996</v>
      </c>
      <c r="CH160" s="113">
        <v>1</v>
      </c>
      <c r="CI160" s="113">
        <v>0</v>
      </c>
      <c r="CJ160" s="113">
        <v>21.5</v>
      </c>
      <c r="CK160" s="113">
        <v>0.5</v>
      </c>
      <c r="CL160" s="113">
        <v>0</v>
      </c>
      <c r="CO160" s="116">
        <f t="shared" si="98"/>
        <v>8.3000000000000007</v>
      </c>
      <c r="CP160" s="113">
        <v>3.5</v>
      </c>
      <c r="CQ160" s="113">
        <v>0</v>
      </c>
      <c r="CR160" s="113">
        <v>38</v>
      </c>
      <c r="CS160" s="113">
        <v>0</v>
      </c>
      <c r="CT160" s="113">
        <v>0</v>
      </c>
      <c r="CW160" s="116">
        <f t="shared" si="99"/>
        <v>8.8000000000000007</v>
      </c>
      <c r="CX160" s="113">
        <v>0</v>
      </c>
      <c r="CY160" s="113">
        <v>0</v>
      </c>
      <c r="CZ160" s="113">
        <v>39</v>
      </c>
      <c r="DA160" s="113">
        <v>5</v>
      </c>
      <c r="DB160" s="113">
        <v>0</v>
      </c>
      <c r="DE160" s="116">
        <f t="shared" si="100"/>
        <v>6</v>
      </c>
      <c r="DF160" s="113">
        <v>4</v>
      </c>
      <c r="DG160" s="113">
        <v>0</v>
      </c>
      <c r="DH160" s="113">
        <v>26</v>
      </c>
      <c r="DI160" s="113">
        <v>0</v>
      </c>
      <c r="DJ160" s="113">
        <v>0</v>
      </c>
      <c r="DM160" s="116">
        <f t="shared" si="101"/>
        <v>6</v>
      </c>
      <c r="DN160" s="113">
        <v>1</v>
      </c>
      <c r="DO160" s="113">
        <v>0</v>
      </c>
      <c r="DP160" s="113">
        <v>29</v>
      </c>
      <c r="DQ160" s="113">
        <v>0</v>
      </c>
      <c r="DR160" s="113">
        <v>0</v>
      </c>
    </row>
    <row r="161" spans="4:122">
      <c r="D161" s="113" t="s">
        <v>237</v>
      </c>
      <c r="E161" s="115">
        <f t="shared" si="102"/>
        <v>160</v>
      </c>
      <c r="F161" s="116">
        <f t="shared" si="70"/>
        <v>19.5</v>
      </c>
      <c r="G161" s="116">
        <f t="shared" si="71"/>
        <v>19.5</v>
      </c>
      <c r="H161" s="116">
        <f t="shared" si="71"/>
        <v>19.5</v>
      </c>
      <c r="I161" s="116" t="str">
        <f t="shared" si="71"/>
        <v/>
      </c>
      <c r="J161" s="116" t="str">
        <f t="shared" si="71"/>
        <v/>
      </c>
      <c r="K161" s="116" t="str">
        <f t="shared" si="71"/>
        <v/>
      </c>
      <c r="L161" s="116" t="str">
        <f t="shared" si="71"/>
        <v/>
      </c>
      <c r="M161" s="116" t="str">
        <f t="shared" si="71"/>
        <v/>
      </c>
      <c r="N161" s="116" t="str">
        <f t="shared" si="72"/>
        <v/>
      </c>
      <c r="O161" s="116" t="str">
        <f t="shared" si="73"/>
        <v/>
      </c>
      <c r="P161" s="116">
        <f t="shared" si="74"/>
        <v>2</v>
      </c>
      <c r="Q161" s="116" t="str">
        <f t="shared" si="75"/>
        <v/>
      </c>
      <c r="R161" s="116" t="str">
        <f t="shared" si="76"/>
        <v/>
      </c>
      <c r="S161" s="116" t="str">
        <f t="shared" si="77"/>
        <v/>
      </c>
      <c r="T161" s="116" t="str">
        <f t="shared" si="78"/>
        <v/>
      </c>
      <c r="U161" s="116">
        <f t="shared" si="79"/>
        <v>2</v>
      </c>
      <c r="V161" s="113">
        <f t="shared" si="80"/>
        <v>5.4417266639303186e-002</v>
      </c>
      <c r="Y161" s="116">
        <f t="shared" si="103"/>
        <v>0.32</v>
      </c>
      <c r="Z161" s="122">
        <f t="shared" si="104"/>
        <v>64</v>
      </c>
      <c r="AA161" s="113">
        <f t="shared" si="81"/>
        <v>5.5</v>
      </c>
      <c r="AB161" s="113">
        <f>AA161*飽差!I161</f>
        <v>1.6823284103438807</v>
      </c>
      <c r="AG161" s="116">
        <f t="shared" si="82"/>
        <v>18</v>
      </c>
      <c r="AH161" s="116">
        <f t="shared" si="83"/>
        <v>13.6</v>
      </c>
      <c r="AI161" s="116">
        <f t="shared" si="84"/>
        <v>17.2</v>
      </c>
      <c r="AJ161" s="116">
        <f t="shared" si="85"/>
        <v>20.3</v>
      </c>
      <c r="AK161" s="116">
        <f t="shared" si="86"/>
        <v>21.1</v>
      </c>
      <c r="AL161" s="116">
        <f t="shared" si="87"/>
        <v>22.7</v>
      </c>
      <c r="AM161" s="116">
        <f t="shared" si="88"/>
        <v>19.5</v>
      </c>
      <c r="AN161" s="116">
        <f t="shared" si="89"/>
        <v>23.5</v>
      </c>
      <c r="AO161" s="116">
        <f t="shared" si="90"/>
        <v>13.7</v>
      </c>
      <c r="AP161" s="116">
        <f t="shared" si="91"/>
        <v>13.7</v>
      </c>
      <c r="AS161" s="116">
        <f t="shared" si="92"/>
        <v>18</v>
      </c>
      <c r="AT161" s="113">
        <v>7.5</v>
      </c>
      <c r="AU161" s="113">
        <v>0</v>
      </c>
      <c r="AV161" s="113">
        <v>82.5</v>
      </c>
      <c r="AW161" s="113">
        <v>0</v>
      </c>
      <c r="AX161" s="113">
        <v>0</v>
      </c>
      <c r="AY161" s="115"/>
      <c r="BA161" s="116">
        <f t="shared" si="93"/>
        <v>13.6</v>
      </c>
      <c r="BB161" s="113">
        <v>6</v>
      </c>
      <c r="BC161" s="113">
        <v>0</v>
      </c>
      <c r="BD161" s="113">
        <v>62</v>
      </c>
      <c r="BE161" s="113">
        <v>0</v>
      </c>
      <c r="BF161" s="113">
        <v>0</v>
      </c>
      <c r="BG161" s="115"/>
      <c r="BI161" s="116">
        <f t="shared" si="94"/>
        <v>17.2</v>
      </c>
      <c r="BJ161" s="113">
        <v>9.5</v>
      </c>
      <c r="BK161" s="113">
        <v>0</v>
      </c>
      <c r="BL161" s="113">
        <v>74</v>
      </c>
      <c r="BM161" s="113">
        <v>2.5</v>
      </c>
      <c r="BN161" s="113">
        <v>0</v>
      </c>
      <c r="BO161" s="115"/>
      <c r="BQ161" s="116">
        <f t="shared" si="95"/>
        <v>20.3</v>
      </c>
      <c r="BR161" s="113">
        <v>9.5</v>
      </c>
      <c r="BS161" s="113">
        <v>0</v>
      </c>
      <c r="BT161" s="113">
        <v>82.5</v>
      </c>
      <c r="BU161" s="113">
        <v>9.5</v>
      </c>
      <c r="BV161" s="113">
        <v>0</v>
      </c>
      <c r="BW161" s="115"/>
      <c r="BY161" s="116">
        <f t="shared" si="96"/>
        <v>21.1</v>
      </c>
      <c r="BZ161" s="113">
        <v>8</v>
      </c>
      <c r="CA161" s="113">
        <v>0</v>
      </c>
      <c r="CB161" s="113">
        <v>93.5</v>
      </c>
      <c r="CC161" s="113">
        <v>4</v>
      </c>
      <c r="CD161" s="113">
        <v>0</v>
      </c>
      <c r="CE161" s="115"/>
      <c r="CG161" s="116">
        <f t="shared" si="97"/>
        <v>22.7</v>
      </c>
      <c r="CH161" s="113">
        <v>9</v>
      </c>
      <c r="CI161" s="113">
        <v>0</v>
      </c>
      <c r="CJ161" s="113">
        <v>92.5</v>
      </c>
      <c r="CK161" s="113">
        <v>12</v>
      </c>
      <c r="CL161" s="113">
        <v>0</v>
      </c>
      <c r="CO161" s="116">
        <f t="shared" si="98"/>
        <v>19.5</v>
      </c>
      <c r="CP161" s="113">
        <v>17.5</v>
      </c>
      <c r="CQ161" s="113">
        <v>0</v>
      </c>
      <c r="CR161" s="113">
        <v>80</v>
      </c>
      <c r="CS161" s="113">
        <v>0</v>
      </c>
      <c r="CT161" s="113">
        <v>0</v>
      </c>
      <c r="CW161" s="116">
        <f t="shared" si="99"/>
        <v>23.5</v>
      </c>
      <c r="CX161" s="113">
        <v>0</v>
      </c>
      <c r="CY161" s="113">
        <v>0</v>
      </c>
      <c r="CZ161" s="113">
        <v>117.5</v>
      </c>
      <c r="DA161" s="113">
        <v>0</v>
      </c>
      <c r="DB161" s="113">
        <v>0</v>
      </c>
      <c r="DE161" s="116">
        <f t="shared" si="100"/>
        <v>13.7</v>
      </c>
      <c r="DF161" s="113">
        <v>21</v>
      </c>
      <c r="DG161" s="113">
        <v>0</v>
      </c>
      <c r="DH161" s="113">
        <v>47</v>
      </c>
      <c r="DI161" s="113">
        <v>0.5</v>
      </c>
      <c r="DJ161" s="113">
        <v>0</v>
      </c>
      <c r="DM161" s="116">
        <f t="shared" si="101"/>
        <v>13.7</v>
      </c>
      <c r="DN161" s="113">
        <v>12</v>
      </c>
      <c r="DO161" s="113">
        <v>0</v>
      </c>
      <c r="DP161" s="113">
        <v>56.5</v>
      </c>
      <c r="DQ161" s="113">
        <v>0</v>
      </c>
      <c r="DR161" s="113">
        <v>0</v>
      </c>
    </row>
    <row r="162" spans="4:122">
      <c r="D162" s="113" t="s">
        <v>237</v>
      </c>
      <c r="E162" s="115">
        <f t="shared" si="102"/>
        <v>161</v>
      </c>
      <c r="F162" s="116">
        <f t="shared" si="70"/>
        <v>11.8</v>
      </c>
      <c r="G162" s="116">
        <f t="shared" si="71"/>
        <v>11.8</v>
      </c>
      <c r="H162" s="116">
        <f t="shared" si="71"/>
        <v>11.8</v>
      </c>
      <c r="I162" s="116" t="str">
        <f t="shared" si="71"/>
        <v/>
      </c>
      <c r="J162" s="116" t="str">
        <f t="shared" si="71"/>
        <v/>
      </c>
      <c r="K162" s="116" t="str">
        <f t="shared" si="71"/>
        <v/>
      </c>
      <c r="L162" s="116" t="str">
        <f t="shared" si="71"/>
        <v/>
      </c>
      <c r="M162" s="116" t="str">
        <f t="shared" si="71"/>
        <v/>
      </c>
      <c r="N162" s="116" t="str">
        <f t="shared" si="72"/>
        <v/>
      </c>
      <c r="O162" s="116" t="str">
        <f t="shared" si="73"/>
        <v/>
      </c>
      <c r="P162" s="116">
        <f t="shared" si="74"/>
        <v>2</v>
      </c>
      <c r="Q162" s="116" t="str">
        <f t="shared" si="75"/>
        <v/>
      </c>
      <c r="R162" s="116" t="str">
        <f t="shared" si="76"/>
        <v/>
      </c>
      <c r="S162" s="116" t="str">
        <f t="shared" si="77"/>
        <v/>
      </c>
      <c r="T162" s="116" t="str">
        <f t="shared" si="78"/>
        <v/>
      </c>
      <c r="U162" s="116">
        <f t="shared" si="79"/>
        <v>2</v>
      </c>
      <c r="V162" s="113">
        <f t="shared" si="80"/>
        <v>5.4417266639303186e-002</v>
      </c>
      <c r="Y162" s="116">
        <f t="shared" si="103"/>
        <v>0.37627008582379218</v>
      </c>
      <c r="Z162" s="122">
        <f t="shared" si="104"/>
        <v>75.254017164758437</v>
      </c>
      <c r="AA162" s="113">
        <f t="shared" si="81"/>
        <v>5.5</v>
      </c>
      <c r="AB162" s="113">
        <f>AA162*飽差!I162</f>
        <v>0.54598283524155455</v>
      </c>
      <c r="AG162" s="116">
        <f t="shared" si="82"/>
        <v>7.6</v>
      </c>
      <c r="AH162" s="116">
        <f t="shared" si="83"/>
        <v>5.9</v>
      </c>
      <c r="AI162" s="116">
        <f t="shared" si="84"/>
        <v>6.7</v>
      </c>
      <c r="AJ162" s="116">
        <f t="shared" si="85"/>
        <v>7.6</v>
      </c>
      <c r="AK162" s="116">
        <f t="shared" si="86"/>
        <v>14</v>
      </c>
      <c r="AL162" s="116">
        <f t="shared" si="87"/>
        <v>14.7</v>
      </c>
      <c r="AM162" s="116">
        <f t="shared" si="88"/>
        <v>11.8</v>
      </c>
      <c r="AN162" s="116">
        <f t="shared" si="89"/>
        <v>2.8</v>
      </c>
      <c r="AO162" s="116">
        <f t="shared" si="90"/>
        <v>7.1</v>
      </c>
      <c r="AP162" s="116">
        <f t="shared" si="91"/>
        <v>10</v>
      </c>
      <c r="AS162" s="116">
        <f t="shared" si="92"/>
        <v>7.6</v>
      </c>
      <c r="AT162" s="113">
        <v>32</v>
      </c>
      <c r="AU162" s="113">
        <v>6</v>
      </c>
      <c r="AV162" s="113">
        <v>0</v>
      </c>
      <c r="AW162" s="113">
        <v>0</v>
      </c>
      <c r="AX162" s="113">
        <v>0</v>
      </c>
      <c r="AY162" s="115"/>
      <c r="BA162" s="116">
        <f t="shared" si="93"/>
        <v>5.9</v>
      </c>
      <c r="BB162" s="113">
        <v>24.5</v>
      </c>
      <c r="BC162" s="113">
        <v>4.5</v>
      </c>
      <c r="BD162" s="113">
        <v>0.5</v>
      </c>
      <c r="BE162" s="113">
        <v>0</v>
      </c>
      <c r="BF162" s="113">
        <v>0</v>
      </c>
      <c r="BG162" s="115"/>
      <c r="BI162" s="116">
        <f t="shared" si="94"/>
        <v>6.7</v>
      </c>
      <c r="BJ162" s="113">
        <v>28</v>
      </c>
      <c r="BK162" s="113">
        <v>5.5</v>
      </c>
      <c r="BL162" s="113">
        <v>0</v>
      </c>
      <c r="BM162" s="113">
        <v>0</v>
      </c>
      <c r="BN162" s="113">
        <v>0</v>
      </c>
      <c r="BO162" s="115"/>
      <c r="BQ162" s="116">
        <f t="shared" si="95"/>
        <v>7.6</v>
      </c>
      <c r="BR162" s="113">
        <v>31</v>
      </c>
      <c r="BS162" s="113">
        <v>7</v>
      </c>
      <c r="BT162" s="113">
        <v>0</v>
      </c>
      <c r="BU162" s="113">
        <v>0</v>
      </c>
      <c r="BV162" s="113">
        <v>0</v>
      </c>
      <c r="BW162" s="115"/>
      <c r="BY162" s="116">
        <f t="shared" si="96"/>
        <v>14</v>
      </c>
      <c r="BZ162" s="113">
        <v>65.5</v>
      </c>
      <c r="CA162" s="113">
        <v>4.5</v>
      </c>
      <c r="CB162" s="113">
        <v>0</v>
      </c>
      <c r="CC162" s="113">
        <v>0</v>
      </c>
      <c r="CD162" s="113">
        <v>0</v>
      </c>
      <c r="CE162" s="115"/>
      <c r="CG162" s="116">
        <f t="shared" si="97"/>
        <v>14.7</v>
      </c>
      <c r="CH162" s="113">
        <v>67</v>
      </c>
      <c r="CI162" s="113">
        <v>5.5</v>
      </c>
      <c r="CJ162" s="113">
        <v>0</v>
      </c>
      <c r="CK162" s="113">
        <v>1</v>
      </c>
      <c r="CL162" s="113">
        <v>0</v>
      </c>
      <c r="CO162" s="116">
        <f t="shared" si="98"/>
        <v>11.8</v>
      </c>
      <c r="CP162" s="113">
        <v>50</v>
      </c>
      <c r="CQ162" s="113">
        <v>9</v>
      </c>
      <c r="CR162" s="113">
        <v>0</v>
      </c>
      <c r="CS162" s="113">
        <v>0</v>
      </c>
      <c r="CT162" s="113">
        <v>0</v>
      </c>
      <c r="CW162" s="116">
        <f t="shared" si="99"/>
        <v>2.8</v>
      </c>
      <c r="CX162" s="113">
        <v>0</v>
      </c>
      <c r="CY162" s="113">
        <v>13</v>
      </c>
      <c r="CZ162" s="113">
        <v>0.5</v>
      </c>
      <c r="DA162" s="113">
        <v>0.5</v>
      </c>
      <c r="DB162" s="113">
        <v>0</v>
      </c>
      <c r="DE162" s="116">
        <f t="shared" si="100"/>
        <v>7.1</v>
      </c>
      <c r="DF162" s="113">
        <v>24.5</v>
      </c>
      <c r="DG162" s="113">
        <v>8</v>
      </c>
      <c r="DH162" s="113">
        <v>0</v>
      </c>
      <c r="DI162" s="113">
        <v>3</v>
      </c>
      <c r="DJ162" s="113">
        <v>0</v>
      </c>
      <c r="DM162" s="116">
        <f t="shared" si="101"/>
        <v>10</v>
      </c>
      <c r="DN162" s="113">
        <v>38.5</v>
      </c>
      <c r="DO162" s="113">
        <v>8.5</v>
      </c>
      <c r="DP162" s="113">
        <v>2.5</v>
      </c>
      <c r="DQ162" s="113">
        <v>0.5</v>
      </c>
      <c r="DR162" s="113">
        <v>0</v>
      </c>
    </row>
    <row r="163" spans="4:122">
      <c r="D163" s="113" t="s">
        <v>237</v>
      </c>
      <c r="E163" s="115">
        <f t="shared" si="102"/>
        <v>162</v>
      </c>
      <c r="F163" s="116">
        <f t="shared" si="70"/>
        <v>17.600000000000001</v>
      </c>
      <c r="G163" s="116">
        <f t="shared" si="71"/>
        <v>17.600000000000001</v>
      </c>
      <c r="H163" s="116">
        <f t="shared" si="71"/>
        <v>17.600000000000001</v>
      </c>
      <c r="I163" s="116" t="str">
        <f t="shared" si="71"/>
        <v/>
      </c>
      <c r="J163" s="116" t="str">
        <f t="shared" si="71"/>
        <v/>
      </c>
      <c r="K163" s="116" t="str">
        <f t="shared" si="71"/>
        <v/>
      </c>
      <c r="L163" s="116" t="str">
        <f t="shared" si="71"/>
        <v/>
      </c>
      <c r="M163" s="116" t="str">
        <f t="shared" si="71"/>
        <v/>
      </c>
      <c r="N163" s="116" t="str">
        <f t="shared" si="72"/>
        <v/>
      </c>
      <c r="O163" s="116" t="str">
        <f t="shared" si="73"/>
        <v/>
      </c>
      <c r="P163" s="116">
        <f t="shared" si="74"/>
        <v>2</v>
      </c>
      <c r="Q163" s="116" t="str">
        <f t="shared" si="75"/>
        <v/>
      </c>
      <c r="R163" s="116" t="str">
        <f t="shared" si="76"/>
        <v/>
      </c>
      <c r="S163" s="116" t="str">
        <f t="shared" si="77"/>
        <v/>
      </c>
      <c r="T163" s="116" t="str">
        <f t="shared" si="78"/>
        <v/>
      </c>
      <c r="U163" s="116">
        <f t="shared" si="79"/>
        <v>2</v>
      </c>
      <c r="V163" s="113">
        <f t="shared" si="80"/>
        <v>5.4417266639303186e-002</v>
      </c>
      <c r="Y163" s="116">
        <f t="shared" si="103"/>
        <v>0.32</v>
      </c>
      <c r="Z163" s="122">
        <f t="shared" si="104"/>
        <v>64</v>
      </c>
      <c r="AA163" s="113">
        <f t="shared" si="81"/>
        <v>5.5</v>
      </c>
      <c r="AB163" s="113">
        <f>AA163*飽差!I163</f>
        <v>0.76489696950847241</v>
      </c>
      <c r="AG163" s="116">
        <f t="shared" si="82"/>
        <v>7.9</v>
      </c>
      <c r="AH163" s="116">
        <f t="shared" si="83"/>
        <v>12.2</v>
      </c>
      <c r="AI163" s="116">
        <f t="shared" si="84"/>
        <v>11.3</v>
      </c>
      <c r="AJ163" s="116">
        <f t="shared" si="85"/>
        <v>15.7</v>
      </c>
      <c r="AK163" s="116">
        <f t="shared" si="86"/>
        <v>20.7</v>
      </c>
      <c r="AL163" s="116">
        <f t="shared" si="87"/>
        <v>20.5</v>
      </c>
      <c r="AM163" s="116">
        <f t="shared" si="88"/>
        <v>17.600000000000001</v>
      </c>
      <c r="AN163" s="116">
        <f t="shared" si="89"/>
        <v>18.899999999999999</v>
      </c>
      <c r="AO163" s="116">
        <f t="shared" si="90"/>
        <v>16.399999999999999</v>
      </c>
      <c r="AP163" s="116">
        <f t="shared" si="91"/>
        <v>13.1</v>
      </c>
      <c r="AS163" s="116">
        <f t="shared" si="92"/>
        <v>7.9</v>
      </c>
      <c r="AT163" s="113">
        <v>1.5</v>
      </c>
      <c r="AU163" s="113">
        <v>14</v>
      </c>
      <c r="AV163" s="113">
        <v>20</v>
      </c>
      <c r="AW163" s="113">
        <v>4</v>
      </c>
      <c r="AX163" s="113">
        <v>0</v>
      </c>
      <c r="AY163" s="115"/>
      <c r="BA163" s="116">
        <f t="shared" si="93"/>
        <v>12.2</v>
      </c>
      <c r="BB163" s="113">
        <v>10</v>
      </c>
      <c r="BC163" s="113">
        <v>12</v>
      </c>
      <c r="BD163" s="113">
        <v>36.5</v>
      </c>
      <c r="BE163" s="113">
        <v>2.5</v>
      </c>
      <c r="BF163" s="113">
        <v>0</v>
      </c>
      <c r="BG163" s="115"/>
      <c r="BI163" s="116">
        <f t="shared" si="94"/>
        <v>11.3</v>
      </c>
      <c r="BJ163" s="113">
        <v>5.5</v>
      </c>
      <c r="BK163" s="113">
        <v>11</v>
      </c>
      <c r="BL163" s="113">
        <v>36.5</v>
      </c>
      <c r="BM163" s="113">
        <v>3.5</v>
      </c>
      <c r="BN163" s="113">
        <v>0</v>
      </c>
      <c r="BO163" s="115"/>
      <c r="BQ163" s="116">
        <f t="shared" si="95"/>
        <v>15.7</v>
      </c>
      <c r="BR163" s="113">
        <v>5</v>
      </c>
      <c r="BS163" s="113">
        <v>9.5</v>
      </c>
      <c r="BT163" s="113">
        <v>40</v>
      </c>
      <c r="BU163" s="113">
        <v>24</v>
      </c>
      <c r="BV163" s="113">
        <v>0</v>
      </c>
      <c r="BW163" s="115"/>
      <c r="BY163" s="116">
        <f t="shared" si="96"/>
        <v>20.7</v>
      </c>
      <c r="BZ163" s="113">
        <v>50</v>
      </c>
      <c r="CA163" s="113">
        <v>11.5</v>
      </c>
      <c r="CB163" s="113">
        <v>40</v>
      </c>
      <c r="CC163" s="113">
        <v>2</v>
      </c>
      <c r="CD163" s="113">
        <v>0</v>
      </c>
      <c r="CE163" s="115"/>
      <c r="CG163" s="116">
        <f t="shared" si="97"/>
        <v>20.5</v>
      </c>
      <c r="CH163" s="113">
        <v>49.5</v>
      </c>
      <c r="CI163" s="113">
        <v>9.5</v>
      </c>
      <c r="CJ163" s="113">
        <v>41</v>
      </c>
      <c r="CK163" s="113">
        <v>2.5</v>
      </c>
      <c r="CL163" s="113">
        <v>0</v>
      </c>
      <c r="CO163" s="116">
        <f t="shared" si="98"/>
        <v>17.600000000000001</v>
      </c>
      <c r="CP163" s="113">
        <v>23</v>
      </c>
      <c r="CQ163" s="113">
        <v>7.5</v>
      </c>
      <c r="CR163" s="113">
        <v>51</v>
      </c>
      <c r="CS163" s="113">
        <v>6.5</v>
      </c>
      <c r="CT163" s="113">
        <v>0</v>
      </c>
      <c r="CW163" s="116">
        <f t="shared" si="99"/>
        <v>18.899999999999999</v>
      </c>
      <c r="CX163" s="113">
        <v>33.5</v>
      </c>
      <c r="CY163" s="113">
        <v>18</v>
      </c>
      <c r="CZ163" s="113">
        <v>34.5</v>
      </c>
      <c r="DA163" s="113">
        <v>8.5</v>
      </c>
      <c r="DB163" s="113">
        <v>0</v>
      </c>
      <c r="DE163" s="116">
        <f t="shared" si="100"/>
        <v>16.399999999999999</v>
      </c>
      <c r="DF163" s="113">
        <v>32.5</v>
      </c>
      <c r="DG163" s="113">
        <v>5</v>
      </c>
      <c r="DH163" s="113">
        <v>40.5</v>
      </c>
      <c r="DI163" s="113">
        <v>4</v>
      </c>
      <c r="DJ163" s="113">
        <v>0</v>
      </c>
      <c r="DM163" s="116">
        <f t="shared" si="101"/>
        <v>13.1</v>
      </c>
      <c r="DN163" s="113">
        <v>24.5</v>
      </c>
      <c r="DO163" s="113">
        <v>7.5</v>
      </c>
      <c r="DP163" s="113">
        <v>31</v>
      </c>
      <c r="DQ163" s="113">
        <v>2.5</v>
      </c>
      <c r="DR163" s="113">
        <v>0</v>
      </c>
    </row>
    <row r="164" spans="4:122">
      <c r="D164" s="113" t="s">
        <v>237</v>
      </c>
      <c r="E164" s="115">
        <f t="shared" si="102"/>
        <v>163</v>
      </c>
      <c r="F164" s="116">
        <f t="shared" si="70"/>
        <v>4.8</v>
      </c>
      <c r="G164" s="116">
        <f t="shared" si="71"/>
        <v>4.8</v>
      </c>
      <c r="H164" s="116" t="str">
        <f t="shared" si="71"/>
        <v/>
      </c>
      <c r="I164" s="116" t="str">
        <f t="shared" si="71"/>
        <v/>
      </c>
      <c r="J164" s="116" t="str">
        <f t="shared" si="71"/>
        <v/>
      </c>
      <c r="K164" s="116" t="str">
        <f t="shared" si="71"/>
        <v/>
      </c>
      <c r="L164" s="116" t="str">
        <f t="shared" si="71"/>
        <v/>
      </c>
      <c r="M164" s="116" t="str">
        <f t="shared" si="71"/>
        <v/>
      </c>
      <c r="N164" s="116" t="str">
        <f t="shared" si="72"/>
        <v/>
      </c>
      <c r="O164" s="116">
        <f t="shared" si="73"/>
        <v>1</v>
      </c>
      <c r="P164" s="116" t="str">
        <f t="shared" si="74"/>
        <v/>
      </c>
      <c r="Q164" s="116" t="str">
        <f t="shared" si="75"/>
        <v/>
      </c>
      <c r="R164" s="116" t="str">
        <f t="shared" si="76"/>
        <v/>
      </c>
      <c r="S164" s="116" t="str">
        <f t="shared" si="77"/>
        <v/>
      </c>
      <c r="T164" s="116" t="str">
        <f t="shared" si="78"/>
        <v/>
      </c>
      <c r="U164" s="116">
        <f t="shared" si="79"/>
        <v>1</v>
      </c>
      <c r="V164" s="113">
        <f t="shared" si="80"/>
        <v>0</v>
      </c>
      <c r="Y164" s="116">
        <f t="shared" si="103"/>
        <v>0.33498643690255314</v>
      </c>
      <c r="Z164" s="122">
        <f t="shared" si="104"/>
        <v>66.997287380510627</v>
      </c>
      <c r="AA164" s="113">
        <f t="shared" si="81"/>
        <v>5.5</v>
      </c>
      <c r="AB164" s="113">
        <f>AA164*飽差!I164</f>
        <v>1.8027126194893741</v>
      </c>
      <c r="AG164" s="116">
        <f t="shared" si="82"/>
        <v>3.3</v>
      </c>
      <c r="AH164" s="116">
        <f t="shared" si="83"/>
        <v>1.4</v>
      </c>
      <c r="AI164" s="116">
        <f t="shared" si="84"/>
        <v>2.5</v>
      </c>
      <c r="AJ164" s="116">
        <f t="shared" si="85"/>
        <v>3.4</v>
      </c>
      <c r="AK164" s="116">
        <f t="shared" si="86"/>
        <v>1.3</v>
      </c>
      <c r="AL164" s="116">
        <f t="shared" si="87"/>
        <v>3</v>
      </c>
      <c r="AM164" s="116">
        <f t="shared" si="88"/>
        <v>4.8</v>
      </c>
      <c r="AN164" s="116">
        <f t="shared" si="89"/>
        <v>15.5</v>
      </c>
      <c r="AO164" s="116">
        <f t="shared" si="90"/>
        <v>2.7</v>
      </c>
      <c r="AP164" s="116">
        <f t="shared" si="91"/>
        <v>2.2000000000000002</v>
      </c>
      <c r="AS164" s="116">
        <f t="shared" si="92"/>
        <v>3.3</v>
      </c>
      <c r="AT164" s="113">
        <v>0</v>
      </c>
      <c r="AU164" s="113">
        <v>0</v>
      </c>
      <c r="AV164" s="113">
        <v>15</v>
      </c>
      <c r="AW164" s="113">
        <v>1.5</v>
      </c>
      <c r="AX164" s="113">
        <v>0</v>
      </c>
      <c r="AY164" s="115"/>
      <c r="BA164" s="116">
        <f t="shared" si="93"/>
        <v>1.4</v>
      </c>
      <c r="BB164" s="113">
        <v>0</v>
      </c>
      <c r="BC164" s="113">
        <v>0</v>
      </c>
      <c r="BD164" s="113">
        <v>6.5</v>
      </c>
      <c r="BE164" s="113">
        <v>0.5</v>
      </c>
      <c r="BF164" s="113">
        <v>0</v>
      </c>
      <c r="BG164" s="115"/>
      <c r="BI164" s="116">
        <f t="shared" si="94"/>
        <v>2.5</v>
      </c>
      <c r="BJ164" s="113">
        <v>0</v>
      </c>
      <c r="BK164" s="113">
        <v>0</v>
      </c>
      <c r="BL164" s="113">
        <v>11</v>
      </c>
      <c r="BM164" s="113">
        <v>1.5</v>
      </c>
      <c r="BN164" s="113">
        <v>0</v>
      </c>
      <c r="BO164" s="115"/>
      <c r="BQ164" s="116">
        <f t="shared" si="95"/>
        <v>3.4</v>
      </c>
      <c r="BR164" s="113">
        <v>0</v>
      </c>
      <c r="BS164" s="113">
        <v>0</v>
      </c>
      <c r="BT164" s="113">
        <v>15.5</v>
      </c>
      <c r="BU164" s="113">
        <v>1.5</v>
      </c>
      <c r="BV164" s="113">
        <v>0</v>
      </c>
      <c r="BW164" s="115"/>
      <c r="BY164" s="116">
        <f t="shared" si="96"/>
        <v>1.3</v>
      </c>
      <c r="BZ164" s="113">
        <v>0</v>
      </c>
      <c r="CA164" s="113">
        <v>0.5</v>
      </c>
      <c r="CB164" s="113">
        <v>5</v>
      </c>
      <c r="CC164" s="113">
        <v>1</v>
      </c>
      <c r="CD164" s="113">
        <v>0</v>
      </c>
      <c r="CE164" s="115"/>
      <c r="CG164" s="116">
        <f t="shared" si="97"/>
        <v>3</v>
      </c>
      <c r="CH164" s="113">
        <v>0</v>
      </c>
      <c r="CI164" s="113">
        <v>6.5</v>
      </c>
      <c r="CJ164" s="113">
        <v>7</v>
      </c>
      <c r="CK164" s="113">
        <v>1.5</v>
      </c>
      <c r="CL164" s="113">
        <v>0</v>
      </c>
      <c r="CO164" s="116">
        <f t="shared" si="98"/>
        <v>4.8</v>
      </c>
      <c r="CP164" s="113">
        <v>0</v>
      </c>
      <c r="CQ164" s="113">
        <v>0</v>
      </c>
      <c r="CR164" s="113">
        <v>16.5</v>
      </c>
      <c r="CS164" s="113">
        <v>7.5</v>
      </c>
      <c r="CT164" s="113">
        <v>0</v>
      </c>
      <c r="CW164" s="116">
        <f t="shared" si="99"/>
        <v>15.5</v>
      </c>
      <c r="CX164" s="113">
        <v>45</v>
      </c>
      <c r="CY164" s="113">
        <v>0</v>
      </c>
      <c r="CZ164" s="113">
        <v>31.5</v>
      </c>
      <c r="DA164" s="113">
        <v>1</v>
      </c>
      <c r="DB164" s="113">
        <v>0</v>
      </c>
      <c r="DE164" s="116">
        <f t="shared" si="100"/>
        <v>2.7</v>
      </c>
      <c r="DF164" s="113">
        <v>0</v>
      </c>
      <c r="DG164" s="113">
        <v>0</v>
      </c>
      <c r="DH164" s="113">
        <v>12.5</v>
      </c>
      <c r="DI164" s="113">
        <v>1</v>
      </c>
      <c r="DJ164" s="113">
        <v>0</v>
      </c>
      <c r="DM164" s="116">
        <f t="shared" si="101"/>
        <v>2.2000000000000002</v>
      </c>
      <c r="DN164" s="113">
        <v>0</v>
      </c>
      <c r="DO164" s="113">
        <v>0</v>
      </c>
      <c r="DP164" s="113">
        <v>10</v>
      </c>
      <c r="DQ164" s="113">
        <v>1</v>
      </c>
      <c r="DR164" s="113">
        <v>0</v>
      </c>
    </row>
    <row r="165" spans="4:122">
      <c r="D165" s="113" t="s">
        <v>237</v>
      </c>
      <c r="E165" s="115">
        <f t="shared" si="102"/>
        <v>164</v>
      </c>
      <c r="F165" s="116">
        <f t="shared" si="70"/>
        <v>0.4</v>
      </c>
      <c r="G165" s="116">
        <f t="shared" si="71"/>
        <v>0.4</v>
      </c>
      <c r="H165" s="116" t="str">
        <f t="shared" si="71"/>
        <v/>
      </c>
      <c r="I165" s="116" t="str">
        <f t="shared" si="71"/>
        <v/>
      </c>
      <c r="J165" s="116" t="str">
        <f t="shared" si="71"/>
        <v/>
      </c>
      <c r="K165" s="116" t="str">
        <f t="shared" si="71"/>
        <v/>
      </c>
      <c r="L165" s="116" t="str">
        <f t="shared" si="71"/>
        <v/>
      </c>
      <c r="M165" s="116" t="str">
        <f t="shared" si="71"/>
        <v/>
      </c>
      <c r="N165" s="116" t="str">
        <f t="shared" si="72"/>
        <v/>
      </c>
      <c r="O165" s="116">
        <f t="shared" si="73"/>
        <v>1</v>
      </c>
      <c r="P165" s="116" t="str">
        <f t="shared" si="74"/>
        <v/>
      </c>
      <c r="Q165" s="116" t="str">
        <f t="shared" si="75"/>
        <v/>
      </c>
      <c r="R165" s="116" t="str">
        <f t="shared" si="76"/>
        <v/>
      </c>
      <c r="S165" s="116" t="str">
        <f t="shared" si="77"/>
        <v/>
      </c>
      <c r="T165" s="116" t="str">
        <f t="shared" si="78"/>
        <v/>
      </c>
      <c r="U165" s="116">
        <f t="shared" si="79"/>
        <v>1</v>
      </c>
      <c r="V165" s="113">
        <f t="shared" si="80"/>
        <v>0</v>
      </c>
      <c r="Y165" s="116">
        <f t="shared" si="103"/>
        <v>0.32</v>
      </c>
      <c r="Z165" s="122">
        <f t="shared" si="104"/>
        <v>64</v>
      </c>
      <c r="AA165" s="113">
        <f t="shared" si="81"/>
        <v>5.5</v>
      </c>
      <c r="AB165" s="113">
        <f>AA165*飽差!I165</f>
        <v>2.5244664489979245</v>
      </c>
      <c r="AG165" s="116">
        <f t="shared" si="82"/>
        <v>0</v>
      </c>
      <c r="AH165" s="116">
        <f t="shared" si="83"/>
        <v>0</v>
      </c>
      <c r="AI165" s="116">
        <f t="shared" si="84"/>
        <v>0</v>
      </c>
      <c r="AJ165" s="116">
        <f t="shared" si="85"/>
        <v>0.1</v>
      </c>
      <c r="AK165" s="116">
        <f t="shared" si="86"/>
        <v>0</v>
      </c>
      <c r="AL165" s="116">
        <f t="shared" si="87"/>
        <v>0</v>
      </c>
      <c r="AM165" s="116">
        <f t="shared" si="88"/>
        <v>0.4</v>
      </c>
      <c r="AN165" s="116">
        <f t="shared" si="89"/>
        <v>5.3</v>
      </c>
      <c r="AO165" s="116">
        <f t="shared" si="90"/>
        <v>0.7</v>
      </c>
      <c r="AP165" s="116">
        <f t="shared" si="91"/>
        <v>0</v>
      </c>
      <c r="AS165" s="116">
        <f t="shared" si="92"/>
        <v>0</v>
      </c>
      <c r="AT165" s="113">
        <v>0</v>
      </c>
      <c r="AU165" s="113">
        <v>0</v>
      </c>
      <c r="AV165" s="113">
        <v>0</v>
      </c>
      <c r="AW165" s="113">
        <v>0</v>
      </c>
      <c r="AX165" s="113">
        <v>0</v>
      </c>
      <c r="AY165" s="115"/>
      <c r="BA165" s="116">
        <f t="shared" si="93"/>
        <v>0</v>
      </c>
      <c r="BB165" s="113">
        <v>0</v>
      </c>
      <c r="BC165" s="113">
        <v>0</v>
      </c>
      <c r="BD165" s="113">
        <v>0</v>
      </c>
      <c r="BE165" s="113">
        <v>0</v>
      </c>
      <c r="BF165" s="113">
        <v>0</v>
      </c>
      <c r="BG165" s="115"/>
      <c r="BI165" s="116">
        <f t="shared" si="94"/>
        <v>0</v>
      </c>
      <c r="BJ165" s="113">
        <v>0</v>
      </c>
      <c r="BK165" s="113">
        <v>0</v>
      </c>
      <c r="BL165" s="113">
        <v>0</v>
      </c>
      <c r="BM165" s="113">
        <v>0</v>
      </c>
      <c r="BN165" s="113">
        <v>0</v>
      </c>
      <c r="BO165" s="115"/>
      <c r="BQ165" s="116">
        <f t="shared" si="95"/>
        <v>0.1</v>
      </c>
      <c r="BR165" s="113">
        <v>0</v>
      </c>
      <c r="BS165" s="113">
        <v>0</v>
      </c>
      <c r="BT165" s="113">
        <v>0</v>
      </c>
      <c r="BU165" s="113">
        <v>0</v>
      </c>
      <c r="BV165" s="113">
        <v>0.5</v>
      </c>
      <c r="BW165" s="115"/>
      <c r="BY165" s="116">
        <f t="shared" si="96"/>
        <v>0</v>
      </c>
      <c r="BZ165" s="113">
        <v>0</v>
      </c>
      <c r="CA165" s="113">
        <v>0</v>
      </c>
      <c r="CB165" s="113">
        <v>0</v>
      </c>
      <c r="CC165" s="113">
        <v>0</v>
      </c>
      <c r="CD165" s="113">
        <v>0</v>
      </c>
      <c r="CE165" s="115"/>
      <c r="CG165" s="116">
        <f t="shared" si="97"/>
        <v>0</v>
      </c>
      <c r="CH165" s="113">
        <v>0</v>
      </c>
      <c r="CI165" s="113">
        <v>0</v>
      </c>
      <c r="CJ165" s="113">
        <v>0</v>
      </c>
      <c r="CK165" s="113">
        <v>0</v>
      </c>
      <c r="CL165" s="113">
        <v>0</v>
      </c>
      <c r="CO165" s="116">
        <f t="shared" si="98"/>
        <v>0.4</v>
      </c>
      <c r="CP165" s="113">
        <v>0</v>
      </c>
      <c r="CQ165" s="113">
        <v>0</v>
      </c>
      <c r="CR165" s="113">
        <v>0</v>
      </c>
      <c r="CS165" s="113">
        <v>2</v>
      </c>
      <c r="CT165" s="113">
        <v>0</v>
      </c>
      <c r="CW165" s="116">
        <f t="shared" si="99"/>
        <v>5.3</v>
      </c>
      <c r="CX165" s="113">
        <v>10.5</v>
      </c>
      <c r="CY165" s="113">
        <v>0</v>
      </c>
      <c r="CZ165" s="113">
        <v>0</v>
      </c>
      <c r="DA165" s="113">
        <v>16</v>
      </c>
      <c r="DB165" s="113">
        <v>0</v>
      </c>
      <c r="DE165" s="116">
        <f t="shared" si="100"/>
        <v>0.7</v>
      </c>
      <c r="DF165" s="113">
        <v>0</v>
      </c>
      <c r="DG165" s="113">
        <v>0</v>
      </c>
      <c r="DH165" s="113">
        <v>0</v>
      </c>
      <c r="DI165" s="113">
        <v>3.5</v>
      </c>
      <c r="DJ165" s="113">
        <v>0</v>
      </c>
      <c r="DM165" s="116">
        <f t="shared" si="101"/>
        <v>0</v>
      </c>
      <c r="DN165" s="113">
        <v>0</v>
      </c>
      <c r="DO165" s="113">
        <v>0</v>
      </c>
      <c r="DP165" s="113">
        <v>0</v>
      </c>
      <c r="DQ165" s="113">
        <v>0</v>
      </c>
      <c r="DR165" s="113">
        <v>0</v>
      </c>
    </row>
    <row r="166" spans="4:122">
      <c r="D166" s="113" t="s">
        <v>237</v>
      </c>
      <c r="E166" s="115">
        <f t="shared" si="102"/>
        <v>165</v>
      </c>
      <c r="F166" s="116">
        <f t="shared" si="70"/>
        <v>13.6</v>
      </c>
      <c r="G166" s="116">
        <f t="shared" si="71"/>
        <v>13.6</v>
      </c>
      <c r="H166" s="116">
        <f t="shared" si="71"/>
        <v>13.6</v>
      </c>
      <c r="I166" s="116" t="str">
        <f t="shared" si="71"/>
        <v/>
      </c>
      <c r="J166" s="116" t="str">
        <f t="shared" si="71"/>
        <v/>
      </c>
      <c r="K166" s="116" t="str">
        <f t="shared" si="71"/>
        <v/>
      </c>
      <c r="L166" s="116" t="str">
        <f t="shared" si="71"/>
        <v/>
      </c>
      <c r="M166" s="116" t="str">
        <f t="shared" si="71"/>
        <v/>
      </c>
      <c r="N166" s="116" t="str">
        <f t="shared" si="72"/>
        <v/>
      </c>
      <c r="O166" s="116" t="str">
        <f t="shared" si="73"/>
        <v/>
      </c>
      <c r="P166" s="116">
        <f t="shared" si="74"/>
        <v>2</v>
      </c>
      <c r="Q166" s="116" t="str">
        <f t="shared" si="75"/>
        <v/>
      </c>
      <c r="R166" s="116" t="str">
        <f t="shared" si="76"/>
        <v/>
      </c>
      <c r="S166" s="116" t="str">
        <f t="shared" si="77"/>
        <v/>
      </c>
      <c r="T166" s="116" t="str">
        <f t="shared" si="78"/>
        <v/>
      </c>
      <c r="U166" s="116">
        <f t="shared" si="79"/>
        <v>2</v>
      </c>
      <c r="V166" s="113">
        <f t="shared" si="80"/>
        <v>5.4417266639303186e-002</v>
      </c>
      <c r="Y166" s="116">
        <f t="shared" si="103"/>
        <v>0.38389643935951212</v>
      </c>
      <c r="Z166" s="122">
        <f t="shared" si="104"/>
        <v>76.779287871902426</v>
      </c>
      <c r="AA166" s="113">
        <f t="shared" si="81"/>
        <v>5.5</v>
      </c>
      <c r="AB166" s="113">
        <f>AA166*飽差!I166</f>
        <v>0.82071212809757166</v>
      </c>
      <c r="AG166" s="116">
        <f t="shared" si="82"/>
        <v>7.8</v>
      </c>
      <c r="AH166" s="116">
        <f t="shared" si="83"/>
        <v>15.9</v>
      </c>
      <c r="AI166" s="116">
        <f t="shared" si="84"/>
        <v>11.3</v>
      </c>
      <c r="AJ166" s="116">
        <f t="shared" si="85"/>
        <v>11.1</v>
      </c>
      <c r="AK166" s="116">
        <f t="shared" si="86"/>
        <v>28.6</v>
      </c>
      <c r="AL166" s="116">
        <f t="shared" si="87"/>
        <v>30</v>
      </c>
      <c r="AM166" s="116">
        <f t="shared" si="88"/>
        <v>13.6</v>
      </c>
      <c r="AN166" s="116">
        <f t="shared" si="89"/>
        <v>4.4000000000000004</v>
      </c>
      <c r="AO166" s="116">
        <f t="shared" si="90"/>
        <v>10.5</v>
      </c>
      <c r="AP166" s="116">
        <f t="shared" si="91"/>
        <v>19.100000000000001</v>
      </c>
      <c r="AS166" s="116">
        <f t="shared" si="92"/>
        <v>7.8</v>
      </c>
      <c r="AT166" s="113">
        <v>14.5</v>
      </c>
      <c r="AU166" s="113">
        <v>0</v>
      </c>
      <c r="AV166" s="113">
        <v>0</v>
      </c>
      <c r="AW166" s="113">
        <v>9.5</v>
      </c>
      <c r="AX166" s="113">
        <v>15</v>
      </c>
      <c r="AY166" s="115"/>
      <c r="BA166" s="116">
        <f t="shared" si="93"/>
        <v>15.9</v>
      </c>
      <c r="BB166" s="113">
        <v>48.5</v>
      </c>
      <c r="BC166" s="113">
        <v>0</v>
      </c>
      <c r="BD166" s="113">
        <v>10</v>
      </c>
      <c r="BE166" s="113">
        <v>9</v>
      </c>
      <c r="BF166" s="113">
        <v>12</v>
      </c>
      <c r="BG166" s="115"/>
      <c r="BI166" s="116">
        <f t="shared" si="94"/>
        <v>11.3</v>
      </c>
      <c r="BJ166" s="113">
        <v>44</v>
      </c>
      <c r="BK166" s="113">
        <v>0</v>
      </c>
      <c r="BL166" s="113">
        <v>0.5</v>
      </c>
      <c r="BM166" s="113">
        <v>10</v>
      </c>
      <c r="BN166" s="113">
        <v>2</v>
      </c>
      <c r="BO166" s="115"/>
      <c r="BQ166" s="116">
        <f t="shared" si="95"/>
        <v>11.1</v>
      </c>
      <c r="BR166" s="113">
        <v>41</v>
      </c>
      <c r="BS166" s="113">
        <v>0</v>
      </c>
      <c r="BT166" s="113">
        <v>0.5</v>
      </c>
      <c r="BU166" s="113">
        <v>10.5</v>
      </c>
      <c r="BV166" s="113">
        <v>3.5</v>
      </c>
      <c r="BW166" s="115"/>
      <c r="BY166" s="116">
        <f t="shared" si="96"/>
        <v>28.6</v>
      </c>
      <c r="BZ166" s="113">
        <v>84</v>
      </c>
      <c r="CA166" s="113">
        <v>0.5</v>
      </c>
      <c r="CB166" s="113">
        <v>4</v>
      </c>
      <c r="CC166" s="113">
        <v>14</v>
      </c>
      <c r="CD166" s="113">
        <v>40.5</v>
      </c>
      <c r="CE166" s="115"/>
      <c r="CG166" s="116">
        <f t="shared" si="97"/>
        <v>30</v>
      </c>
      <c r="CH166" s="113">
        <v>86</v>
      </c>
      <c r="CI166" s="113">
        <v>1</v>
      </c>
      <c r="CJ166" s="113">
        <v>10</v>
      </c>
      <c r="CK166" s="113">
        <v>9</v>
      </c>
      <c r="CL166" s="113">
        <v>44</v>
      </c>
      <c r="CO166" s="116">
        <f t="shared" si="98"/>
        <v>13.6</v>
      </c>
      <c r="CP166" s="113">
        <v>36</v>
      </c>
      <c r="CQ166" s="113">
        <v>0</v>
      </c>
      <c r="CR166" s="113">
        <v>1</v>
      </c>
      <c r="CS166" s="113">
        <v>25.5</v>
      </c>
      <c r="CT166" s="113">
        <v>5.5</v>
      </c>
      <c r="CW166" s="116">
        <f t="shared" si="99"/>
        <v>4.4000000000000004</v>
      </c>
      <c r="CX166" s="113">
        <v>3</v>
      </c>
      <c r="CY166" s="113">
        <v>0</v>
      </c>
      <c r="CZ166" s="113">
        <v>0</v>
      </c>
      <c r="DA166" s="113">
        <v>18</v>
      </c>
      <c r="DB166" s="113">
        <v>1</v>
      </c>
      <c r="DE166" s="116">
        <f t="shared" si="100"/>
        <v>10.5</v>
      </c>
      <c r="DF166" s="113">
        <v>28</v>
      </c>
      <c r="DG166" s="113">
        <v>0</v>
      </c>
      <c r="DH166" s="113">
        <v>3</v>
      </c>
      <c r="DI166" s="113">
        <v>20</v>
      </c>
      <c r="DJ166" s="113">
        <v>1.5</v>
      </c>
      <c r="DM166" s="116">
        <f t="shared" si="101"/>
        <v>19.100000000000001</v>
      </c>
      <c r="DN166" s="113">
        <v>63</v>
      </c>
      <c r="DO166" s="113">
        <v>0</v>
      </c>
      <c r="DP166" s="113">
        <v>14</v>
      </c>
      <c r="DQ166" s="113">
        <v>12</v>
      </c>
      <c r="DR166" s="113">
        <v>6.5</v>
      </c>
    </row>
    <row r="167" spans="4:122">
      <c r="D167" s="113" t="s">
        <v>237</v>
      </c>
      <c r="E167" s="115">
        <f t="shared" si="102"/>
        <v>166</v>
      </c>
      <c r="F167" s="116">
        <f t="shared" si="70"/>
        <v>7.6</v>
      </c>
      <c r="G167" s="116">
        <f t="shared" si="71"/>
        <v>7.6</v>
      </c>
      <c r="H167" s="116" t="str">
        <f t="shared" si="71"/>
        <v/>
      </c>
      <c r="I167" s="116" t="str">
        <f t="shared" si="71"/>
        <v/>
      </c>
      <c r="J167" s="116" t="str">
        <f t="shared" si="71"/>
        <v/>
      </c>
      <c r="K167" s="116" t="str">
        <f t="shared" si="71"/>
        <v/>
      </c>
      <c r="L167" s="116" t="str">
        <f t="shared" si="71"/>
        <v/>
      </c>
      <c r="M167" s="116" t="str">
        <f t="shared" si="71"/>
        <v/>
      </c>
      <c r="N167" s="116" t="str">
        <f t="shared" si="72"/>
        <v/>
      </c>
      <c r="O167" s="116">
        <f t="shared" si="73"/>
        <v>1</v>
      </c>
      <c r="P167" s="116" t="str">
        <f t="shared" si="74"/>
        <v/>
      </c>
      <c r="Q167" s="116" t="str">
        <f t="shared" si="75"/>
        <v/>
      </c>
      <c r="R167" s="116" t="str">
        <f t="shared" si="76"/>
        <v/>
      </c>
      <c r="S167" s="116" t="str">
        <f t="shared" si="77"/>
        <v/>
      </c>
      <c r="T167" s="116" t="str">
        <f t="shared" si="78"/>
        <v/>
      </c>
      <c r="U167" s="116">
        <f t="shared" si="79"/>
        <v>1</v>
      </c>
      <c r="V167" s="113">
        <f t="shared" si="80"/>
        <v>0</v>
      </c>
      <c r="Y167" s="116">
        <f t="shared" si="103"/>
        <v>0.32</v>
      </c>
      <c r="Z167" s="122">
        <f t="shared" si="104"/>
        <v>64</v>
      </c>
      <c r="AA167" s="113">
        <f t="shared" si="81"/>
        <v>5.5</v>
      </c>
      <c r="AB167" s="113">
        <f>AA167*飽差!I167</f>
        <v>1.7930963344762634</v>
      </c>
      <c r="AG167" s="116">
        <f t="shared" si="82"/>
        <v>14.1</v>
      </c>
      <c r="AH167" s="116">
        <f t="shared" si="83"/>
        <v>12</v>
      </c>
      <c r="AI167" s="116">
        <f t="shared" si="84"/>
        <v>22</v>
      </c>
      <c r="AJ167" s="116">
        <f t="shared" si="85"/>
        <v>15.9</v>
      </c>
      <c r="AK167" s="116">
        <f t="shared" si="86"/>
        <v>19.100000000000001</v>
      </c>
      <c r="AL167" s="116">
        <f t="shared" si="87"/>
        <v>24</v>
      </c>
      <c r="AM167" s="116">
        <f t="shared" si="88"/>
        <v>7.6</v>
      </c>
      <c r="AN167" s="116">
        <f t="shared" si="89"/>
        <v>4.8</v>
      </c>
      <c r="AO167" s="116">
        <f t="shared" si="90"/>
        <v>3.4</v>
      </c>
      <c r="AP167" s="116">
        <f t="shared" si="91"/>
        <v>18.899999999999999</v>
      </c>
      <c r="AS167" s="116">
        <f t="shared" si="92"/>
        <v>14.1</v>
      </c>
      <c r="AT167" s="113">
        <v>49.5</v>
      </c>
      <c r="AU167" s="113">
        <v>0</v>
      </c>
      <c r="AV167" s="113">
        <v>5</v>
      </c>
      <c r="AW167" s="113">
        <v>8.5</v>
      </c>
      <c r="AX167" s="113">
        <v>7.5</v>
      </c>
      <c r="AY167" s="115"/>
      <c r="BA167" s="116">
        <f t="shared" si="93"/>
        <v>12</v>
      </c>
      <c r="BB167" s="113">
        <v>48</v>
      </c>
      <c r="BC167" s="113">
        <v>0</v>
      </c>
      <c r="BD167" s="113">
        <v>4</v>
      </c>
      <c r="BE167" s="113">
        <v>5</v>
      </c>
      <c r="BF167" s="113">
        <v>3</v>
      </c>
      <c r="BG167" s="115"/>
      <c r="BI167" s="116">
        <f t="shared" si="94"/>
        <v>22</v>
      </c>
      <c r="BJ167" s="113">
        <v>93.5</v>
      </c>
      <c r="BK167" s="113">
        <v>0</v>
      </c>
      <c r="BL167" s="113">
        <v>3</v>
      </c>
      <c r="BM167" s="113">
        <v>8.5</v>
      </c>
      <c r="BN167" s="113">
        <v>5</v>
      </c>
      <c r="BO167" s="115"/>
      <c r="BQ167" s="116">
        <f t="shared" si="95"/>
        <v>15.9</v>
      </c>
      <c r="BR167" s="113">
        <v>54</v>
      </c>
      <c r="BS167" s="113">
        <v>0</v>
      </c>
      <c r="BT167" s="113">
        <v>5</v>
      </c>
      <c r="BU167" s="113">
        <v>11.5</v>
      </c>
      <c r="BV167" s="113">
        <v>9</v>
      </c>
      <c r="BW167" s="115"/>
      <c r="BY167" s="116">
        <f t="shared" si="96"/>
        <v>19.100000000000001</v>
      </c>
      <c r="BZ167" s="113">
        <v>44.5</v>
      </c>
      <c r="CA167" s="113">
        <v>0</v>
      </c>
      <c r="CB167" s="113">
        <v>3.5</v>
      </c>
      <c r="CC167" s="113">
        <v>12.5</v>
      </c>
      <c r="CD167" s="113">
        <v>35</v>
      </c>
      <c r="CE167" s="115"/>
      <c r="CG167" s="116">
        <f t="shared" si="97"/>
        <v>24</v>
      </c>
      <c r="CH167" s="113">
        <v>99</v>
      </c>
      <c r="CI167" s="113">
        <v>0</v>
      </c>
      <c r="CJ167" s="113">
        <v>4</v>
      </c>
      <c r="CK167" s="113">
        <v>17</v>
      </c>
      <c r="CL167" s="113">
        <v>0</v>
      </c>
      <c r="CO167" s="116">
        <f t="shared" si="98"/>
        <v>7.6</v>
      </c>
      <c r="CP167" s="113">
        <v>22</v>
      </c>
      <c r="CQ167" s="113">
        <v>0</v>
      </c>
      <c r="CR167" s="113">
        <v>4.5</v>
      </c>
      <c r="CS167" s="113">
        <v>11.5</v>
      </c>
      <c r="CT167" s="113">
        <v>0</v>
      </c>
      <c r="CW167" s="116">
        <f t="shared" si="99"/>
        <v>4.8</v>
      </c>
      <c r="CX167" s="113">
        <v>1.5</v>
      </c>
      <c r="CY167" s="113">
        <v>0</v>
      </c>
      <c r="CZ167" s="113">
        <v>19.5</v>
      </c>
      <c r="DA167" s="113">
        <v>3</v>
      </c>
      <c r="DB167" s="113">
        <v>0</v>
      </c>
      <c r="DE167" s="116">
        <f t="shared" si="100"/>
        <v>3.4</v>
      </c>
      <c r="DF167" s="113">
        <v>8</v>
      </c>
      <c r="DG167" s="113">
        <v>0</v>
      </c>
      <c r="DH167" s="113">
        <v>4.5</v>
      </c>
      <c r="DI167" s="113">
        <v>4.5</v>
      </c>
      <c r="DJ167" s="113">
        <v>0</v>
      </c>
      <c r="DM167" s="116">
        <f t="shared" si="101"/>
        <v>18.899999999999999</v>
      </c>
      <c r="DN167" s="113">
        <v>85.5</v>
      </c>
      <c r="DO167" s="113">
        <v>0</v>
      </c>
      <c r="DP167" s="113">
        <v>2.5</v>
      </c>
      <c r="DQ167" s="113">
        <v>6.5</v>
      </c>
      <c r="DR167" s="113">
        <v>0</v>
      </c>
    </row>
    <row r="168" spans="4:122">
      <c r="D168" s="113" t="s">
        <v>237</v>
      </c>
      <c r="E168" s="115">
        <f t="shared" si="102"/>
        <v>167</v>
      </c>
      <c r="F168" s="116">
        <f t="shared" si="70"/>
        <v>5.4</v>
      </c>
      <c r="G168" s="116">
        <f t="shared" si="71"/>
        <v>5.4</v>
      </c>
      <c r="H168" s="116" t="str">
        <f t="shared" si="71"/>
        <v/>
      </c>
      <c r="I168" s="116" t="str">
        <f t="shared" si="71"/>
        <v/>
      </c>
      <c r="J168" s="116" t="str">
        <f t="shared" si="71"/>
        <v/>
      </c>
      <c r="K168" s="116" t="str">
        <f t="shared" si="71"/>
        <v/>
      </c>
      <c r="L168" s="116" t="str">
        <f t="shared" si="71"/>
        <v/>
      </c>
      <c r="M168" s="116" t="str">
        <f t="shared" si="71"/>
        <v/>
      </c>
      <c r="N168" s="116" t="str">
        <f t="shared" si="72"/>
        <v/>
      </c>
      <c r="O168" s="116">
        <f t="shared" si="73"/>
        <v>1</v>
      </c>
      <c r="P168" s="116" t="str">
        <f t="shared" si="74"/>
        <v/>
      </c>
      <c r="Q168" s="116" t="str">
        <f t="shared" si="75"/>
        <v/>
      </c>
      <c r="R168" s="116" t="str">
        <f t="shared" si="76"/>
        <v/>
      </c>
      <c r="S168" s="116" t="str">
        <f t="shared" si="77"/>
        <v/>
      </c>
      <c r="T168" s="116" t="str">
        <f t="shared" si="78"/>
        <v/>
      </c>
      <c r="U168" s="116">
        <f t="shared" si="79"/>
        <v>1</v>
      </c>
      <c r="V168" s="113">
        <f t="shared" si="80"/>
        <v>0</v>
      </c>
      <c r="Y168" s="116">
        <f t="shared" si="103"/>
        <v>0.32926733977651162</v>
      </c>
      <c r="Z168" s="122">
        <f t="shared" si="104"/>
        <v>65.853467955302321</v>
      </c>
      <c r="AA168" s="113">
        <f t="shared" si="81"/>
        <v>5.5</v>
      </c>
      <c r="AB168" s="113">
        <f>AA168*飽差!I168</f>
        <v>3.5465320446976811</v>
      </c>
      <c r="AG168" s="116">
        <f t="shared" si="82"/>
        <v>2.8</v>
      </c>
      <c r="AH168" s="116">
        <f t="shared" si="83"/>
        <v>2.7</v>
      </c>
      <c r="AI168" s="116">
        <f t="shared" si="84"/>
        <v>0.8</v>
      </c>
      <c r="AJ168" s="116">
        <f t="shared" si="85"/>
        <v>2.5</v>
      </c>
      <c r="AK168" s="116">
        <f t="shared" si="86"/>
        <v>2.7</v>
      </c>
      <c r="AL168" s="116">
        <f t="shared" si="87"/>
        <v>2</v>
      </c>
      <c r="AM168" s="116">
        <f t="shared" si="88"/>
        <v>5.4</v>
      </c>
      <c r="AN168" s="116">
        <f t="shared" si="89"/>
        <v>7.4</v>
      </c>
      <c r="AO168" s="116">
        <f t="shared" si="90"/>
        <v>3.8</v>
      </c>
      <c r="AP168" s="116">
        <f t="shared" si="91"/>
        <v>2.9</v>
      </c>
      <c r="AS168" s="116">
        <f t="shared" si="92"/>
        <v>2.8</v>
      </c>
      <c r="AT168" s="113">
        <v>0</v>
      </c>
      <c r="AU168" s="113">
        <v>6.5</v>
      </c>
      <c r="AV168" s="113">
        <v>0</v>
      </c>
      <c r="AW168" s="113">
        <v>1</v>
      </c>
      <c r="AX168" s="113">
        <v>6.5</v>
      </c>
      <c r="AY168" s="115"/>
      <c r="BA168" s="116">
        <f t="shared" si="93"/>
        <v>2.7</v>
      </c>
      <c r="BB168" s="113">
        <v>0</v>
      </c>
      <c r="BC168" s="113">
        <v>1</v>
      </c>
      <c r="BD168" s="113">
        <v>0</v>
      </c>
      <c r="BE168" s="113">
        <v>0</v>
      </c>
      <c r="BF168" s="113">
        <v>12.5</v>
      </c>
      <c r="BG168" s="115"/>
      <c r="BI168" s="116">
        <f t="shared" si="94"/>
        <v>0.8</v>
      </c>
      <c r="BJ168" s="113">
        <v>0</v>
      </c>
      <c r="BK168" s="113">
        <v>1</v>
      </c>
      <c r="BL168" s="113">
        <v>0</v>
      </c>
      <c r="BM168" s="113">
        <v>0</v>
      </c>
      <c r="BN168" s="113">
        <v>3</v>
      </c>
      <c r="BO168" s="115"/>
      <c r="BQ168" s="116">
        <f t="shared" si="95"/>
        <v>2.5</v>
      </c>
      <c r="BR168" s="113">
        <v>0</v>
      </c>
      <c r="BS168" s="113">
        <v>0.5</v>
      </c>
      <c r="BT168" s="113">
        <v>0</v>
      </c>
      <c r="BU168" s="113">
        <v>0</v>
      </c>
      <c r="BV168" s="113">
        <v>12</v>
      </c>
      <c r="BW168" s="115"/>
      <c r="BY168" s="116">
        <f t="shared" si="96"/>
        <v>2.7</v>
      </c>
      <c r="BZ168" s="113">
        <v>0</v>
      </c>
      <c r="CA168" s="113">
        <v>1.5</v>
      </c>
      <c r="CB168" s="113">
        <v>0</v>
      </c>
      <c r="CC168" s="113">
        <v>0.5</v>
      </c>
      <c r="CD168" s="113">
        <v>11.5</v>
      </c>
      <c r="CE168" s="115"/>
      <c r="CG168" s="116">
        <f t="shared" si="97"/>
        <v>2</v>
      </c>
      <c r="CH168" s="113">
        <v>0</v>
      </c>
      <c r="CI168" s="113">
        <v>2</v>
      </c>
      <c r="CJ168" s="113">
        <v>0</v>
      </c>
      <c r="CK168" s="113">
        <v>0</v>
      </c>
      <c r="CL168" s="113">
        <v>8</v>
      </c>
      <c r="CO168" s="116">
        <f t="shared" si="98"/>
        <v>5.4</v>
      </c>
      <c r="CP168" s="113">
        <v>0</v>
      </c>
      <c r="CQ168" s="113">
        <v>4.5</v>
      </c>
      <c r="CR168" s="113">
        <v>0</v>
      </c>
      <c r="CS168" s="113">
        <v>0</v>
      </c>
      <c r="CT168" s="113">
        <v>22.5</v>
      </c>
      <c r="CW168" s="116">
        <f t="shared" si="99"/>
        <v>7.4</v>
      </c>
      <c r="CX168" s="113">
        <v>0</v>
      </c>
      <c r="CY168" s="113">
        <v>7.5</v>
      </c>
      <c r="CZ168" s="113">
        <v>0</v>
      </c>
      <c r="DA168" s="113">
        <v>0</v>
      </c>
      <c r="DB168" s="113">
        <v>29.5</v>
      </c>
      <c r="DE168" s="116">
        <f t="shared" si="100"/>
        <v>3.8</v>
      </c>
      <c r="DF168" s="113">
        <v>0</v>
      </c>
      <c r="DG168" s="113">
        <v>2.5</v>
      </c>
      <c r="DH168" s="113">
        <v>0</v>
      </c>
      <c r="DI168" s="113">
        <v>0</v>
      </c>
      <c r="DJ168" s="113">
        <v>16.5</v>
      </c>
      <c r="DM168" s="116">
        <f t="shared" si="101"/>
        <v>2.9</v>
      </c>
      <c r="DN168" s="113">
        <v>0</v>
      </c>
      <c r="DO168" s="113">
        <v>0</v>
      </c>
      <c r="DP168" s="113">
        <v>0</v>
      </c>
      <c r="DQ168" s="113">
        <v>0</v>
      </c>
      <c r="DR168" s="113">
        <v>14.5</v>
      </c>
    </row>
    <row r="169" spans="4:122">
      <c r="D169" s="113" t="s">
        <v>237</v>
      </c>
      <c r="E169" s="115">
        <f t="shared" si="102"/>
        <v>168</v>
      </c>
      <c r="F169" s="116">
        <f t="shared" si="70"/>
        <v>2.6</v>
      </c>
      <c r="G169" s="116">
        <f t="shared" si="71"/>
        <v>2.6</v>
      </c>
      <c r="H169" s="116" t="str">
        <f t="shared" si="71"/>
        <v/>
      </c>
      <c r="I169" s="116" t="str">
        <f t="shared" si="71"/>
        <v/>
      </c>
      <c r="J169" s="116" t="str">
        <f t="shared" si="71"/>
        <v/>
      </c>
      <c r="K169" s="116" t="str">
        <f t="shared" si="71"/>
        <v/>
      </c>
      <c r="L169" s="116" t="str">
        <f t="shared" si="71"/>
        <v/>
      </c>
      <c r="M169" s="116" t="str">
        <f t="shared" si="71"/>
        <v/>
      </c>
      <c r="N169" s="116" t="str">
        <f t="shared" si="72"/>
        <v/>
      </c>
      <c r="O169" s="116">
        <f t="shared" si="73"/>
        <v>1</v>
      </c>
      <c r="P169" s="116" t="str">
        <f t="shared" si="74"/>
        <v/>
      </c>
      <c r="Q169" s="116" t="str">
        <f t="shared" si="75"/>
        <v/>
      </c>
      <c r="R169" s="116" t="str">
        <f t="shared" si="76"/>
        <v/>
      </c>
      <c r="S169" s="116" t="str">
        <f t="shared" si="77"/>
        <v/>
      </c>
      <c r="T169" s="116" t="str">
        <f t="shared" si="78"/>
        <v/>
      </c>
      <c r="U169" s="116">
        <f t="shared" si="79"/>
        <v>1</v>
      </c>
      <c r="V169" s="113">
        <f t="shared" si="80"/>
        <v>0</v>
      </c>
      <c r="Y169" s="116">
        <f t="shared" si="103"/>
        <v>0.32</v>
      </c>
      <c r="Z169" s="122">
        <f t="shared" si="104"/>
        <v>64</v>
      </c>
      <c r="AA169" s="113">
        <f t="shared" si="81"/>
        <v>5.5</v>
      </c>
      <c r="AB169" s="113">
        <f>AA169*飽差!I169</f>
        <v>3.2104291970341086</v>
      </c>
      <c r="AG169" s="116">
        <f t="shared" si="82"/>
        <v>3.2</v>
      </c>
      <c r="AH169" s="116">
        <f t="shared" si="83"/>
        <v>10.6</v>
      </c>
      <c r="AI169" s="116">
        <f t="shared" si="84"/>
        <v>3.2</v>
      </c>
      <c r="AJ169" s="116">
        <f t="shared" si="85"/>
        <v>4.0999999999999996</v>
      </c>
      <c r="AK169" s="116">
        <f t="shared" si="86"/>
        <v>2.9</v>
      </c>
      <c r="AL169" s="116">
        <f t="shared" si="87"/>
        <v>4</v>
      </c>
      <c r="AM169" s="116">
        <f t="shared" si="88"/>
        <v>2.6</v>
      </c>
      <c r="AN169" s="116">
        <f t="shared" si="89"/>
        <v>0.7</v>
      </c>
      <c r="AO169" s="116">
        <f t="shared" si="90"/>
        <v>1.3</v>
      </c>
      <c r="AP169" s="116">
        <f t="shared" si="91"/>
        <v>0.8</v>
      </c>
      <c r="AS169" s="116">
        <f t="shared" si="92"/>
        <v>3.2</v>
      </c>
      <c r="AT169" s="113">
        <v>0</v>
      </c>
      <c r="AU169" s="113">
        <v>15.5</v>
      </c>
      <c r="AV169" s="113">
        <v>0</v>
      </c>
      <c r="AW169" s="113">
        <v>0</v>
      </c>
      <c r="AX169" s="113">
        <v>0.5</v>
      </c>
      <c r="AY169" s="115"/>
      <c r="BA169" s="116">
        <f t="shared" si="93"/>
        <v>10.6</v>
      </c>
      <c r="BB169" s="113">
        <v>0</v>
      </c>
      <c r="BC169" s="113">
        <v>11</v>
      </c>
      <c r="BD169" s="113">
        <v>0</v>
      </c>
      <c r="BE169" s="113">
        <v>0</v>
      </c>
      <c r="BF169" s="113">
        <v>42</v>
      </c>
      <c r="BG169" s="115"/>
      <c r="BI169" s="116">
        <f t="shared" si="94"/>
        <v>3.2</v>
      </c>
      <c r="BJ169" s="113">
        <v>0</v>
      </c>
      <c r="BK169" s="113">
        <v>11.5</v>
      </c>
      <c r="BL169" s="113">
        <v>0</v>
      </c>
      <c r="BM169" s="113">
        <v>0</v>
      </c>
      <c r="BN169" s="113">
        <v>4.5</v>
      </c>
      <c r="BO169" s="115"/>
      <c r="BQ169" s="116">
        <f t="shared" si="95"/>
        <v>4.0999999999999996</v>
      </c>
      <c r="BR169" s="113">
        <v>0</v>
      </c>
      <c r="BS169" s="113">
        <v>11.5</v>
      </c>
      <c r="BT169" s="113">
        <v>0</v>
      </c>
      <c r="BU169" s="113">
        <v>0</v>
      </c>
      <c r="BV169" s="113">
        <v>9</v>
      </c>
      <c r="BW169" s="115"/>
      <c r="BY169" s="116">
        <f t="shared" si="96"/>
        <v>2.9</v>
      </c>
      <c r="BZ169" s="113">
        <v>0.5</v>
      </c>
      <c r="CA169" s="113">
        <v>6</v>
      </c>
      <c r="CB169" s="113">
        <v>0</v>
      </c>
      <c r="CC169" s="113">
        <v>0</v>
      </c>
      <c r="CD169" s="113">
        <v>8</v>
      </c>
      <c r="CE169" s="115"/>
      <c r="CG169" s="116">
        <f t="shared" si="97"/>
        <v>4</v>
      </c>
      <c r="CH169" s="113">
        <v>0</v>
      </c>
      <c r="CI169" s="113">
        <v>5.5</v>
      </c>
      <c r="CJ169" s="113">
        <v>0</v>
      </c>
      <c r="CK169" s="113">
        <v>0</v>
      </c>
      <c r="CL169" s="113">
        <v>14.5</v>
      </c>
      <c r="CO169" s="116">
        <f t="shared" si="98"/>
        <v>2.6</v>
      </c>
      <c r="CP169" s="113">
        <v>0</v>
      </c>
      <c r="CQ169" s="113">
        <v>11</v>
      </c>
      <c r="CR169" s="113">
        <v>0</v>
      </c>
      <c r="CS169" s="113">
        <v>0</v>
      </c>
      <c r="CT169" s="113">
        <v>2</v>
      </c>
      <c r="CW169" s="116">
        <f t="shared" si="99"/>
        <v>0.7</v>
      </c>
      <c r="CX169" s="113">
        <v>0</v>
      </c>
      <c r="CY169" s="113">
        <v>3</v>
      </c>
      <c r="CZ169" s="113">
        <v>0</v>
      </c>
      <c r="DA169" s="113">
        <v>0</v>
      </c>
      <c r="DB169" s="113">
        <v>0.5</v>
      </c>
      <c r="DE169" s="116">
        <f t="shared" si="100"/>
        <v>1.3</v>
      </c>
      <c r="DF169" s="113">
        <v>0</v>
      </c>
      <c r="DG169" s="113">
        <v>6.5</v>
      </c>
      <c r="DH169" s="113">
        <v>0</v>
      </c>
      <c r="DI169" s="113">
        <v>0</v>
      </c>
      <c r="DJ169" s="113">
        <v>0</v>
      </c>
      <c r="DM169" s="116">
        <f t="shared" si="101"/>
        <v>0.8</v>
      </c>
      <c r="DN169" s="113">
        <v>0</v>
      </c>
      <c r="DO169" s="113">
        <v>2.5</v>
      </c>
      <c r="DP169" s="113">
        <v>0</v>
      </c>
      <c r="DQ169" s="113">
        <v>0</v>
      </c>
      <c r="DR169" s="113">
        <v>1.5</v>
      </c>
    </row>
    <row r="170" spans="4:122">
      <c r="D170" s="113" t="s">
        <v>237</v>
      </c>
      <c r="E170" s="115">
        <f t="shared" si="102"/>
        <v>169</v>
      </c>
      <c r="F170" s="116">
        <f t="shared" si="70"/>
        <v>1.3</v>
      </c>
      <c r="G170" s="116">
        <f t="shared" si="71"/>
        <v>1.3</v>
      </c>
      <c r="H170" s="116" t="str">
        <f t="shared" si="71"/>
        <v/>
      </c>
      <c r="I170" s="116" t="str">
        <f t="shared" si="71"/>
        <v/>
      </c>
      <c r="J170" s="116" t="str">
        <f t="shared" si="71"/>
        <v/>
      </c>
      <c r="K170" s="116" t="str">
        <f t="shared" si="71"/>
        <v/>
      </c>
      <c r="L170" s="116" t="str">
        <f t="shared" si="71"/>
        <v/>
      </c>
      <c r="M170" s="116" t="str">
        <f t="shared" si="71"/>
        <v/>
      </c>
      <c r="N170" s="116" t="str">
        <f t="shared" si="72"/>
        <v/>
      </c>
      <c r="O170" s="116">
        <f t="shared" si="73"/>
        <v>1</v>
      </c>
      <c r="P170" s="116" t="str">
        <f t="shared" si="74"/>
        <v/>
      </c>
      <c r="Q170" s="116" t="str">
        <f t="shared" si="75"/>
        <v/>
      </c>
      <c r="R170" s="116" t="str">
        <f t="shared" si="76"/>
        <v/>
      </c>
      <c r="S170" s="116" t="str">
        <f t="shared" si="77"/>
        <v/>
      </c>
      <c r="T170" s="116" t="str">
        <f t="shared" si="78"/>
        <v/>
      </c>
      <c r="U170" s="116">
        <f t="shared" si="79"/>
        <v>1</v>
      </c>
      <c r="V170" s="113">
        <f t="shared" si="80"/>
        <v>0</v>
      </c>
      <c r="Y170" s="116">
        <f t="shared" si="103"/>
        <v>0.31523543202220394</v>
      </c>
      <c r="Z170" s="122">
        <f t="shared" si="104"/>
        <v>63.047086404440783</v>
      </c>
      <c r="AA170" s="113">
        <f t="shared" si="81"/>
        <v>5.5</v>
      </c>
      <c r="AB170" s="113">
        <f>AA170*飽差!I170</f>
        <v>2.2529135955592166</v>
      </c>
      <c r="AG170" s="116">
        <f t="shared" si="82"/>
        <v>1.8</v>
      </c>
      <c r="AH170" s="116">
        <f t="shared" si="83"/>
        <v>1.7</v>
      </c>
      <c r="AI170" s="116">
        <f t="shared" si="84"/>
        <v>4</v>
      </c>
      <c r="AJ170" s="116">
        <f t="shared" si="85"/>
        <v>3.1</v>
      </c>
      <c r="AK170" s="116">
        <f t="shared" si="86"/>
        <v>2.5</v>
      </c>
      <c r="AL170" s="116">
        <f t="shared" si="87"/>
        <v>2.7</v>
      </c>
      <c r="AM170" s="116">
        <f t="shared" si="88"/>
        <v>1.3</v>
      </c>
      <c r="AN170" s="116">
        <f t="shared" si="89"/>
        <v>3.1</v>
      </c>
      <c r="AO170" s="116">
        <f t="shared" si="90"/>
        <v>1.2</v>
      </c>
      <c r="AP170" s="116">
        <f t="shared" si="91"/>
        <v>1</v>
      </c>
      <c r="AS170" s="116">
        <f t="shared" si="92"/>
        <v>1.8</v>
      </c>
      <c r="AT170" s="113">
        <v>0</v>
      </c>
      <c r="AU170" s="113">
        <v>0</v>
      </c>
      <c r="AV170" s="113">
        <v>0</v>
      </c>
      <c r="AW170" s="113">
        <v>8.5</v>
      </c>
      <c r="AX170" s="113">
        <v>0.5</v>
      </c>
      <c r="AY170" s="115"/>
      <c r="BA170" s="116">
        <f t="shared" si="93"/>
        <v>1.7</v>
      </c>
      <c r="BB170" s="113">
        <v>0</v>
      </c>
      <c r="BC170" s="113">
        <v>1</v>
      </c>
      <c r="BD170" s="113">
        <v>0</v>
      </c>
      <c r="BE170" s="113">
        <v>7</v>
      </c>
      <c r="BF170" s="113">
        <v>0.5</v>
      </c>
      <c r="BG170" s="115"/>
      <c r="BI170" s="116">
        <f t="shared" si="94"/>
        <v>4</v>
      </c>
      <c r="BJ170" s="113">
        <v>0</v>
      </c>
      <c r="BK170" s="113">
        <v>1.5</v>
      </c>
      <c r="BL170" s="113">
        <v>0</v>
      </c>
      <c r="BM170" s="113">
        <v>18.5</v>
      </c>
      <c r="BN170" s="113">
        <v>0</v>
      </c>
      <c r="BO170" s="115"/>
      <c r="BQ170" s="116">
        <f t="shared" si="95"/>
        <v>3.1</v>
      </c>
      <c r="BR170" s="113">
        <v>0</v>
      </c>
      <c r="BS170" s="113">
        <v>1</v>
      </c>
      <c r="BT170" s="113">
        <v>0</v>
      </c>
      <c r="BU170" s="113">
        <v>14.5</v>
      </c>
      <c r="BV170" s="113">
        <v>0</v>
      </c>
      <c r="BW170" s="115"/>
      <c r="BY170" s="116">
        <f t="shared" si="96"/>
        <v>2.5</v>
      </c>
      <c r="BZ170" s="113">
        <v>0</v>
      </c>
      <c r="CA170" s="113">
        <v>2.5</v>
      </c>
      <c r="CB170" s="113">
        <v>0</v>
      </c>
      <c r="CC170" s="113">
        <v>9.5</v>
      </c>
      <c r="CD170" s="113">
        <v>0.5</v>
      </c>
      <c r="CE170" s="115"/>
      <c r="CG170" s="116">
        <f t="shared" si="97"/>
        <v>2.7</v>
      </c>
      <c r="CH170" s="113">
        <v>0</v>
      </c>
      <c r="CI170" s="113">
        <v>1.5</v>
      </c>
      <c r="CJ170" s="113">
        <v>0</v>
      </c>
      <c r="CK170" s="113">
        <v>12</v>
      </c>
      <c r="CL170" s="113">
        <v>0</v>
      </c>
      <c r="CO170" s="116">
        <f t="shared" si="98"/>
        <v>1.3</v>
      </c>
      <c r="CP170" s="113">
        <v>0</v>
      </c>
      <c r="CQ170" s="113">
        <v>0.5</v>
      </c>
      <c r="CR170" s="113">
        <v>0</v>
      </c>
      <c r="CS170" s="113">
        <v>6</v>
      </c>
      <c r="CT170" s="113">
        <v>0</v>
      </c>
      <c r="CW170" s="116">
        <f t="shared" si="99"/>
        <v>3.1</v>
      </c>
      <c r="CX170" s="113">
        <v>0</v>
      </c>
      <c r="CY170" s="113">
        <v>1</v>
      </c>
      <c r="CZ170" s="113">
        <v>0</v>
      </c>
      <c r="DA170" s="113">
        <v>14.5</v>
      </c>
      <c r="DB170" s="113">
        <v>0</v>
      </c>
      <c r="DE170" s="116">
        <f t="shared" si="100"/>
        <v>1.2</v>
      </c>
      <c r="DF170" s="113">
        <v>0</v>
      </c>
      <c r="DG170" s="113">
        <v>0.5</v>
      </c>
      <c r="DH170" s="113">
        <v>0</v>
      </c>
      <c r="DI170" s="113">
        <v>5</v>
      </c>
      <c r="DJ170" s="113">
        <v>0.5</v>
      </c>
      <c r="DM170" s="116">
        <f t="shared" si="101"/>
        <v>1</v>
      </c>
      <c r="DN170" s="113">
        <v>0</v>
      </c>
      <c r="DO170" s="113">
        <v>0</v>
      </c>
      <c r="DP170" s="113">
        <v>0</v>
      </c>
      <c r="DQ170" s="113">
        <v>4.5</v>
      </c>
      <c r="DR170" s="113">
        <v>0.5</v>
      </c>
    </row>
    <row r="171" spans="4:122">
      <c r="D171" s="113" t="s">
        <v>237</v>
      </c>
      <c r="E171" s="115">
        <f t="shared" si="102"/>
        <v>170</v>
      </c>
      <c r="F171" s="116">
        <f t="shared" si="70"/>
        <v>35.1</v>
      </c>
      <c r="G171" s="116">
        <f t="shared" si="71"/>
        <v>35.1</v>
      </c>
      <c r="H171" s="116">
        <f t="shared" si="71"/>
        <v>35.1</v>
      </c>
      <c r="I171" s="116">
        <f t="shared" si="71"/>
        <v>35.1</v>
      </c>
      <c r="J171" s="116">
        <f t="shared" si="71"/>
        <v>35.1</v>
      </c>
      <c r="K171" s="116" t="str">
        <f t="shared" si="71"/>
        <v/>
      </c>
      <c r="L171" s="116" t="str">
        <f t="shared" si="71"/>
        <v/>
      </c>
      <c r="M171" s="116" t="str">
        <f t="shared" si="71"/>
        <v/>
      </c>
      <c r="N171" s="116" t="str">
        <f t="shared" si="72"/>
        <v/>
      </c>
      <c r="O171" s="116" t="str">
        <f t="shared" si="73"/>
        <v/>
      </c>
      <c r="P171" s="116" t="str">
        <f t="shared" si="74"/>
        <v/>
      </c>
      <c r="Q171" s="116" t="str">
        <f t="shared" si="75"/>
        <v/>
      </c>
      <c r="R171" s="116">
        <f t="shared" si="76"/>
        <v>4</v>
      </c>
      <c r="S171" s="116" t="str">
        <f t="shared" si="77"/>
        <v/>
      </c>
      <c r="T171" s="116" t="str">
        <f t="shared" si="78"/>
        <v/>
      </c>
      <c r="U171" s="116">
        <f t="shared" si="79"/>
        <v>4</v>
      </c>
      <c r="V171" s="113">
        <f t="shared" si="80"/>
        <v>0.25576115320472498</v>
      </c>
      <c r="Y171" s="116">
        <f t="shared" si="103"/>
        <v>0.48485457365982204</v>
      </c>
      <c r="Z171" s="122">
        <f t="shared" si="104"/>
        <v>96.970914731964413</v>
      </c>
      <c r="AA171" s="113">
        <f t="shared" si="81"/>
        <v>5.5</v>
      </c>
      <c r="AB171" s="113">
        <f>AA171*飽差!I171</f>
        <v>1.1761716724763764</v>
      </c>
      <c r="AG171" s="116">
        <f t="shared" si="82"/>
        <v>51</v>
      </c>
      <c r="AH171" s="116">
        <f t="shared" si="83"/>
        <v>35.799999999999997</v>
      </c>
      <c r="AI171" s="116">
        <f t="shared" si="84"/>
        <v>34</v>
      </c>
      <c r="AJ171" s="116">
        <f t="shared" si="85"/>
        <v>35</v>
      </c>
      <c r="AK171" s="116">
        <f t="shared" si="86"/>
        <v>37.700000000000003</v>
      </c>
      <c r="AL171" s="116">
        <f t="shared" si="87"/>
        <v>34.799999999999997</v>
      </c>
      <c r="AM171" s="116">
        <f t="shared" si="88"/>
        <v>35.1</v>
      </c>
      <c r="AN171" s="116">
        <f t="shared" si="89"/>
        <v>45.5</v>
      </c>
      <c r="AO171" s="116">
        <f t="shared" si="90"/>
        <v>32.6</v>
      </c>
      <c r="AP171" s="116">
        <f t="shared" si="91"/>
        <v>21.8</v>
      </c>
      <c r="AS171" s="116">
        <f t="shared" si="92"/>
        <v>51</v>
      </c>
      <c r="AT171" s="113">
        <v>0</v>
      </c>
      <c r="AU171" s="113">
        <v>238.5</v>
      </c>
      <c r="AV171" s="113">
        <v>0</v>
      </c>
      <c r="AW171" s="113">
        <v>0</v>
      </c>
      <c r="AX171" s="113">
        <v>16.5</v>
      </c>
      <c r="AY171" s="115"/>
      <c r="BA171" s="116">
        <f t="shared" si="93"/>
        <v>35.799999999999997</v>
      </c>
      <c r="BB171" s="113">
        <v>0</v>
      </c>
      <c r="BC171" s="113">
        <v>159.5</v>
      </c>
      <c r="BD171" s="113">
        <v>2</v>
      </c>
      <c r="BE171" s="113">
        <v>0</v>
      </c>
      <c r="BF171" s="113">
        <v>17.5</v>
      </c>
      <c r="BG171" s="115"/>
      <c r="BI171" s="116">
        <f t="shared" si="94"/>
        <v>34</v>
      </c>
      <c r="BJ171" s="113">
        <v>0</v>
      </c>
      <c r="BK171" s="113">
        <v>140.5</v>
      </c>
      <c r="BL171" s="113">
        <v>10</v>
      </c>
      <c r="BM171" s="113">
        <v>0</v>
      </c>
      <c r="BN171" s="113">
        <v>19.5</v>
      </c>
      <c r="BO171" s="115"/>
      <c r="BQ171" s="116">
        <f t="shared" si="95"/>
        <v>35</v>
      </c>
      <c r="BR171" s="113">
        <v>0</v>
      </c>
      <c r="BS171" s="113">
        <v>149.5</v>
      </c>
      <c r="BT171" s="113">
        <v>1</v>
      </c>
      <c r="BU171" s="113">
        <v>0</v>
      </c>
      <c r="BV171" s="113">
        <v>24.5</v>
      </c>
      <c r="BW171" s="115"/>
      <c r="BY171" s="116">
        <f t="shared" si="96"/>
        <v>37.700000000000003</v>
      </c>
      <c r="BZ171" s="113">
        <v>1</v>
      </c>
      <c r="CA171" s="113">
        <v>149.5</v>
      </c>
      <c r="CB171" s="113">
        <v>0.5</v>
      </c>
      <c r="CC171" s="113">
        <v>0</v>
      </c>
      <c r="CD171" s="113">
        <v>37.5</v>
      </c>
      <c r="CE171" s="115"/>
      <c r="CG171" s="116">
        <f t="shared" si="97"/>
        <v>34.799999999999997</v>
      </c>
      <c r="CH171" s="113">
        <v>0</v>
      </c>
      <c r="CI171" s="113">
        <v>135.5</v>
      </c>
      <c r="CJ171" s="113">
        <v>9.5</v>
      </c>
      <c r="CK171" s="113">
        <v>0</v>
      </c>
      <c r="CL171" s="113">
        <v>29</v>
      </c>
      <c r="CO171" s="116">
        <f t="shared" si="98"/>
        <v>35.1</v>
      </c>
      <c r="CP171" s="113">
        <v>0</v>
      </c>
      <c r="CQ171" s="113">
        <v>143.5</v>
      </c>
      <c r="CR171" s="113">
        <v>0</v>
      </c>
      <c r="CS171" s="113">
        <v>0</v>
      </c>
      <c r="CT171" s="113">
        <v>32</v>
      </c>
      <c r="CW171" s="116">
        <f t="shared" si="99"/>
        <v>45.5</v>
      </c>
      <c r="CX171" s="113">
        <v>17</v>
      </c>
      <c r="CY171" s="113">
        <v>168.5</v>
      </c>
      <c r="CZ171" s="113">
        <v>0</v>
      </c>
      <c r="DA171" s="113">
        <v>0</v>
      </c>
      <c r="DB171" s="113">
        <v>42</v>
      </c>
      <c r="DE171" s="116">
        <f t="shared" si="100"/>
        <v>32.6</v>
      </c>
      <c r="DF171" s="113">
        <v>0</v>
      </c>
      <c r="DG171" s="113">
        <v>127</v>
      </c>
      <c r="DH171" s="113">
        <v>0</v>
      </c>
      <c r="DI171" s="113">
        <v>0</v>
      </c>
      <c r="DJ171" s="113">
        <v>36</v>
      </c>
      <c r="DM171" s="116">
        <f t="shared" si="101"/>
        <v>21.8</v>
      </c>
      <c r="DN171" s="113">
        <v>0</v>
      </c>
      <c r="DO171" s="113">
        <v>81</v>
      </c>
      <c r="DP171" s="113">
        <v>0</v>
      </c>
      <c r="DQ171" s="113">
        <v>0</v>
      </c>
      <c r="DR171" s="113">
        <v>28</v>
      </c>
    </row>
    <row r="172" spans="4:122">
      <c r="D172" s="113" t="s">
        <v>237</v>
      </c>
      <c r="E172" s="115">
        <f t="shared" si="102"/>
        <v>171</v>
      </c>
      <c r="F172" s="116">
        <f t="shared" si="70"/>
        <v>0</v>
      </c>
      <c r="G172" s="116" t="str">
        <f t="shared" si="71"/>
        <v/>
      </c>
      <c r="H172" s="116" t="str">
        <f t="shared" si="71"/>
        <v/>
      </c>
      <c r="I172" s="116" t="str">
        <f t="shared" si="71"/>
        <v/>
      </c>
      <c r="J172" s="116" t="str">
        <f t="shared" si="71"/>
        <v/>
      </c>
      <c r="K172" s="116" t="str">
        <f t="shared" si="71"/>
        <v/>
      </c>
      <c r="L172" s="116" t="str">
        <f t="shared" si="71"/>
        <v/>
      </c>
      <c r="M172" s="116" t="str">
        <f t="shared" si="71"/>
        <v/>
      </c>
      <c r="N172" s="116">
        <f t="shared" si="72"/>
        <v>0</v>
      </c>
      <c r="O172" s="116" t="str">
        <f t="shared" si="73"/>
        <v/>
      </c>
      <c r="P172" s="116" t="str">
        <f t="shared" si="74"/>
        <v/>
      </c>
      <c r="Q172" s="116" t="str">
        <f t="shared" si="75"/>
        <v/>
      </c>
      <c r="R172" s="116" t="str">
        <f t="shared" si="76"/>
        <v/>
      </c>
      <c r="S172" s="116" t="str">
        <f t="shared" si="77"/>
        <v/>
      </c>
      <c r="T172" s="116" t="str">
        <f t="shared" si="78"/>
        <v/>
      </c>
      <c r="U172" s="116">
        <f t="shared" si="79"/>
        <v>0</v>
      </c>
      <c r="V172" s="113">
        <f t="shared" si="80"/>
        <v>0</v>
      </c>
      <c r="Y172" s="116">
        <f t="shared" si="103"/>
        <v>0.32</v>
      </c>
      <c r="Z172" s="122">
        <f t="shared" si="104"/>
        <v>64</v>
      </c>
      <c r="AA172" s="113">
        <f t="shared" si="81"/>
        <v>5.5</v>
      </c>
      <c r="AB172" s="113">
        <f>AA172*飽差!I172</f>
        <v>2.456846419807504</v>
      </c>
      <c r="AG172" s="116">
        <f t="shared" si="82"/>
        <v>0.5</v>
      </c>
      <c r="AH172" s="116">
        <f t="shared" si="83"/>
        <v>0.5</v>
      </c>
      <c r="AI172" s="116">
        <f t="shared" si="84"/>
        <v>0.1</v>
      </c>
      <c r="AJ172" s="116">
        <f t="shared" si="85"/>
        <v>0.1</v>
      </c>
      <c r="AK172" s="116">
        <f t="shared" si="86"/>
        <v>0.2</v>
      </c>
      <c r="AL172" s="116">
        <f t="shared" si="87"/>
        <v>0.4</v>
      </c>
      <c r="AM172" s="116">
        <f t="shared" si="88"/>
        <v>0</v>
      </c>
      <c r="AN172" s="116">
        <f t="shared" si="89"/>
        <v>6</v>
      </c>
      <c r="AO172" s="116">
        <f t="shared" si="90"/>
        <v>0</v>
      </c>
      <c r="AP172" s="116">
        <f t="shared" si="91"/>
        <v>0.1</v>
      </c>
      <c r="AS172" s="116">
        <f t="shared" si="92"/>
        <v>0.5</v>
      </c>
      <c r="AT172" s="113">
        <v>0</v>
      </c>
      <c r="AU172" s="113">
        <v>0</v>
      </c>
      <c r="AV172" s="113">
        <v>0</v>
      </c>
      <c r="AW172" s="113">
        <v>0</v>
      </c>
      <c r="AX172" s="113">
        <v>2.5</v>
      </c>
      <c r="AY172" s="115"/>
      <c r="BA172" s="116">
        <f t="shared" si="93"/>
        <v>0.5</v>
      </c>
      <c r="BB172" s="113">
        <v>0</v>
      </c>
      <c r="BC172" s="113">
        <v>0</v>
      </c>
      <c r="BD172" s="113">
        <v>0.5</v>
      </c>
      <c r="BE172" s="113">
        <v>0</v>
      </c>
      <c r="BF172" s="113">
        <v>2</v>
      </c>
      <c r="BG172" s="115"/>
      <c r="BI172" s="116">
        <f t="shared" si="94"/>
        <v>0.1</v>
      </c>
      <c r="BJ172" s="113">
        <v>0</v>
      </c>
      <c r="BK172" s="113">
        <v>0</v>
      </c>
      <c r="BL172" s="113">
        <v>0</v>
      </c>
      <c r="BM172" s="113">
        <v>0</v>
      </c>
      <c r="BN172" s="113">
        <v>0.5</v>
      </c>
      <c r="BO172" s="115"/>
      <c r="BQ172" s="116">
        <f t="shared" si="95"/>
        <v>0.1</v>
      </c>
      <c r="BR172" s="113">
        <v>0</v>
      </c>
      <c r="BS172" s="113">
        <v>0</v>
      </c>
      <c r="BT172" s="113">
        <v>0</v>
      </c>
      <c r="BU172" s="113">
        <v>0</v>
      </c>
      <c r="BV172" s="113">
        <v>0.5</v>
      </c>
      <c r="BW172" s="115"/>
      <c r="BY172" s="116">
        <f t="shared" si="96"/>
        <v>0.2</v>
      </c>
      <c r="BZ172" s="113">
        <v>0</v>
      </c>
      <c r="CA172" s="113">
        <v>0</v>
      </c>
      <c r="CB172" s="113">
        <v>0</v>
      </c>
      <c r="CC172" s="113">
        <v>0</v>
      </c>
      <c r="CD172" s="113">
        <v>1</v>
      </c>
      <c r="CE172" s="115"/>
      <c r="CG172" s="116">
        <f t="shared" si="97"/>
        <v>0.4</v>
      </c>
      <c r="CH172" s="113">
        <v>0</v>
      </c>
      <c r="CI172" s="113">
        <v>0</v>
      </c>
      <c r="CJ172" s="113">
        <v>1.5</v>
      </c>
      <c r="CK172" s="113">
        <v>0</v>
      </c>
      <c r="CL172" s="113">
        <v>0.5</v>
      </c>
      <c r="CO172" s="116">
        <f t="shared" si="98"/>
        <v>0</v>
      </c>
      <c r="CP172" s="113">
        <v>0</v>
      </c>
      <c r="CQ172" s="113">
        <v>0</v>
      </c>
      <c r="CR172" s="113">
        <v>0</v>
      </c>
      <c r="CS172" s="113">
        <v>0</v>
      </c>
      <c r="CT172" s="113">
        <v>0</v>
      </c>
      <c r="CW172" s="116">
        <f t="shared" si="99"/>
        <v>6</v>
      </c>
      <c r="CX172" s="113">
        <v>30</v>
      </c>
      <c r="CY172" s="113">
        <v>0</v>
      </c>
      <c r="CZ172" s="113">
        <v>0</v>
      </c>
      <c r="DA172" s="113">
        <v>0</v>
      </c>
      <c r="DB172" s="113">
        <v>0</v>
      </c>
      <c r="DE172" s="116">
        <f t="shared" si="100"/>
        <v>0</v>
      </c>
      <c r="DF172" s="113">
        <v>0</v>
      </c>
      <c r="DG172" s="113">
        <v>0</v>
      </c>
      <c r="DH172" s="113">
        <v>0</v>
      </c>
      <c r="DI172" s="113">
        <v>0</v>
      </c>
      <c r="DJ172" s="113">
        <v>0</v>
      </c>
      <c r="DM172" s="116">
        <f t="shared" si="101"/>
        <v>0.1</v>
      </c>
      <c r="DN172" s="113">
        <v>0</v>
      </c>
      <c r="DO172" s="113">
        <v>0</v>
      </c>
      <c r="DP172" s="113">
        <v>0</v>
      </c>
      <c r="DQ172" s="113">
        <v>0</v>
      </c>
      <c r="DR172" s="113">
        <v>0.5</v>
      </c>
    </row>
    <row r="173" spans="4:122">
      <c r="D173" s="113" t="s">
        <v>237</v>
      </c>
      <c r="E173" s="115">
        <f t="shared" si="102"/>
        <v>172</v>
      </c>
      <c r="F173" s="116">
        <f t="shared" si="70"/>
        <v>9.1999999999999993</v>
      </c>
      <c r="G173" s="116">
        <f t="shared" si="71"/>
        <v>9.1999999999999993</v>
      </c>
      <c r="H173" s="116" t="str">
        <f t="shared" si="71"/>
        <v/>
      </c>
      <c r="I173" s="116" t="str">
        <f t="shared" si="71"/>
        <v/>
      </c>
      <c r="J173" s="116" t="str">
        <f t="shared" si="71"/>
        <v/>
      </c>
      <c r="K173" s="116" t="str">
        <f t="shared" si="71"/>
        <v/>
      </c>
      <c r="L173" s="116" t="str">
        <f t="shared" si="71"/>
        <v/>
      </c>
      <c r="M173" s="116" t="str">
        <f t="shared" si="71"/>
        <v/>
      </c>
      <c r="N173" s="116" t="str">
        <f t="shared" si="72"/>
        <v/>
      </c>
      <c r="O173" s="116">
        <f t="shared" si="73"/>
        <v>1</v>
      </c>
      <c r="P173" s="116" t="str">
        <f t="shared" si="74"/>
        <v/>
      </c>
      <c r="Q173" s="116" t="str">
        <f t="shared" si="75"/>
        <v/>
      </c>
      <c r="R173" s="116" t="str">
        <f t="shared" si="76"/>
        <v/>
      </c>
      <c r="S173" s="116" t="str">
        <f t="shared" si="77"/>
        <v/>
      </c>
      <c r="T173" s="116" t="str">
        <f t="shared" si="78"/>
        <v/>
      </c>
      <c r="U173" s="116">
        <f t="shared" si="79"/>
        <v>1</v>
      </c>
      <c r="V173" s="113">
        <f t="shared" si="80"/>
        <v>0</v>
      </c>
      <c r="Y173" s="116">
        <f t="shared" si="103"/>
        <v>0.35487515760201921</v>
      </c>
      <c r="Z173" s="122">
        <f t="shared" si="104"/>
        <v>70.975031520403846</v>
      </c>
      <c r="AA173" s="113">
        <f t="shared" si="81"/>
        <v>5.5</v>
      </c>
      <c r="AB173" s="113">
        <f>AA173*飽差!I173</f>
        <v>2.2249684795961526</v>
      </c>
      <c r="AG173" s="116">
        <f t="shared" si="82"/>
        <v>5.3</v>
      </c>
      <c r="AH173" s="116">
        <f t="shared" si="83"/>
        <v>10.6</v>
      </c>
      <c r="AI173" s="116">
        <f t="shared" si="84"/>
        <v>9</v>
      </c>
      <c r="AJ173" s="116">
        <f t="shared" si="85"/>
        <v>10</v>
      </c>
      <c r="AK173" s="116">
        <f t="shared" si="86"/>
        <v>9</v>
      </c>
      <c r="AL173" s="116">
        <f t="shared" si="87"/>
        <v>12</v>
      </c>
      <c r="AM173" s="116">
        <f t="shared" si="88"/>
        <v>9.1999999999999993</v>
      </c>
      <c r="AN173" s="116">
        <f t="shared" si="89"/>
        <v>18.399999999999999</v>
      </c>
      <c r="AO173" s="116">
        <f t="shared" si="90"/>
        <v>10.4</v>
      </c>
      <c r="AP173" s="116">
        <f t="shared" si="91"/>
        <v>11</v>
      </c>
      <c r="AS173" s="116">
        <f t="shared" si="92"/>
        <v>5.3</v>
      </c>
      <c r="AT173" s="113">
        <v>0</v>
      </c>
      <c r="AU173" s="113">
        <v>0</v>
      </c>
      <c r="AV173" s="113">
        <v>0</v>
      </c>
      <c r="AW173" s="113">
        <v>26.5</v>
      </c>
      <c r="AX173" s="113">
        <v>0</v>
      </c>
      <c r="AY173" s="115"/>
      <c r="BA173" s="116">
        <f t="shared" si="93"/>
        <v>10.6</v>
      </c>
      <c r="BB173" s="113">
        <v>0</v>
      </c>
      <c r="BC173" s="113">
        <v>0</v>
      </c>
      <c r="BD173" s="113">
        <v>0</v>
      </c>
      <c r="BE173" s="113">
        <v>53</v>
      </c>
      <c r="BF173" s="113">
        <v>0</v>
      </c>
      <c r="BG173" s="115"/>
      <c r="BI173" s="116">
        <f t="shared" si="94"/>
        <v>9</v>
      </c>
      <c r="BJ173" s="113">
        <v>0</v>
      </c>
      <c r="BK173" s="113">
        <v>0</v>
      </c>
      <c r="BL173" s="113">
        <v>0</v>
      </c>
      <c r="BM173" s="113">
        <v>45</v>
      </c>
      <c r="BN173" s="113">
        <v>0</v>
      </c>
      <c r="BO173" s="115"/>
      <c r="BQ173" s="116">
        <f t="shared" si="95"/>
        <v>10</v>
      </c>
      <c r="BR173" s="113">
        <v>0</v>
      </c>
      <c r="BS173" s="113">
        <v>0</v>
      </c>
      <c r="BT173" s="113">
        <v>0</v>
      </c>
      <c r="BU173" s="113">
        <v>50</v>
      </c>
      <c r="BV173" s="113">
        <v>0</v>
      </c>
      <c r="BW173" s="115"/>
      <c r="BY173" s="116">
        <f t="shared" si="96"/>
        <v>9</v>
      </c>
      <c r="BZ173" s="113">
        <v>0</v>
      </c>
      <c r="CA173" s="113">
        <v>0</v>
      </c>
      <c r="CB173" s="113">
        <v>0</v>
      </c>
      <c r="CC173" s="113">
        <v>45</v>
      </c>
      <c r="CD173" s="113">
        <v>0</v>
      </c>
      <c r="CE173" s="115"/>
      <c r="CG173" s="116">
        <f t="shared" si="97"/>
        <v>12</v>
      </c>
      <c r="CH173" s="113">
        <v>0</v>
      </c>
      <c r="CI173" s="113">
        <v>0</v>
      </c>
      <c r="CJ173" s="113">
        <v>0</v>
      </c>
      <c r="CK173" s="113">
        <v>60</v>
      </c>
      <c r="CL173" s="113">
        <v>0</v>
      </c>
      <c r="CO173" s="116">
        <f t="shared" si="98"/>
        <v>9.1999999999999993</v>
      </c>
      <c r="CP173" s="113">
        <v>0</v>
      </c>
      <c r="CQ173" s="113">
        <v>0</v>
      </c>
      <c r="CR173" s="113">
        <v>0</v>
      </c>
      <c r="CS173" s="113">
        <v>46</v>
      </c>
      <c r="CT173" s="113">
        <v>0</v>
      </c>
      <c r="CW173" s="116">
        <f t="shared" si="99"/>
        <v>18.399999999999999</v>
      </c>
      <c r="CX173" s="113">
        <v>0</v>
      </c>
      <c r="CY173" s="113">
        <v>0</v>
      </c>
      <c r="CZ173" s="113">
        <v>0</v>
      </c>
      <c r="DA173" s="113">
        <v>92</v>
      </c>
      <c r="DB173" s="113">
        <v>0</v>
      </c>
      <c r="DE173" s="116">
        <f t="shared" si="100"/>
        <v>10.4</v>
      </c>
      <c r="DF173" s="113">
        <v>0</v>
      </c>
      <c r="DG173" s="113">
        <v>0</v>
      </c>
      <c r="DH173" s="113">
        <v>0</v>
      </c>
      <c r="DI173" s="113">
        <v>52</v>
      </c>
      <c r="DJ173" s="113">
        <v>0</v>
      </c>
      <c r="DM173" s="116">
        <f t="shared" si="101"/>
        <v>11</v>
      </c>
      <c r="DN173" s="113">
        <v>0</v>
      </c>
      <c r="DO173" s="113">
        <v>0</v>
      </c>
      <c r="DP173" s="113">
        <v>0</v>
      </c>
      <c r="DQ173" s="113">
        <v>55</v>
      </c>
      <c r="DR173" s="113">
        <v>0</v>
      </c>
    </row>
    <row r="174" spans="4:122">
      <c r="D174" s="113" t="s">
        <v>237</v>
      </c>
      <c r="E174" s="115">
        <f t="shared" si="102"/>
        <v>173</v>
      </c>
      <c r="F174" s="116">
        <f t="shared" si="70"/>
        <v>13.5</v>
      </c>
      <c r="G174" s="116">
        <f t="shared" si="71"/>
        <v>13.5</v>
      </c>
      <c r="H174" s="116">
        <f t="shared" si="71"/>
        <v>13.5</v>
      </c>
      <c r="I174" s="116" t="str">
        <f t="shared" si="71"/>
        <v/>
      </c>
      <c r="J174" s="116" t="str">
        <f t="shared" si="71"/>
        <v/>
      </c>
      <c r="K174" s="116" t="str">
        <f t="shared" si="71"/>
        <v/>
      </c>
      <c r="L174" s="116" t="str">
        <f t="shared" si="71"/>
        <v/>
      </c>
      <c r="M174" s="116" t="str">
        <f t="shared" si="71"/>
        <v/>
      </c>
      <c r="N174" s="116" t="str">
        <f t="shared" si="72"/>
        <v/>
      </c>
      <c r="O174" s="116" t="str">
        <f t="shared" si="73"/>
        <v/>
      </c>
      <c r="P174" s="116">
        <f t="shared" si="74"/>
        <v>2</v>
      </c>
      <c r="Q174" s="116" t="str">
        <f t="shared" si="75"/>
        <v/>
      </c>
      <c r="R174" s="116" t="str">
        <f t="shared" si="76"/>
        <v/>
      </c>
      <c r="S174" s="116" t="str">
        <f t="shared" si="77"/>
        <v/>
      </c>
      <c r="T174" s="116" t="str">
        <f t="shared" si="78"/>
        <v/>
      </c>
      <c r="U174" s="116">
        <f t="shared" si="79"/>
        <v>2</v>
      </c>
      <c r="V174" s="113">
        <f t="shared" si="80"/>
        <v>5.4417266639303186e-002</v>
      </c>
      <c r="Y174" s="116">
        <f t="shared" si="103"/>
        <v>0.32</v>
      </c>
      <c r="Z174" s="122">
        <f t="shared" si="104"/>
        <v>64</v>
      </c>
      <c r="AA174" s="113">
        <f t="shared" si="81"/>
        <v>5.5</v>
      </c>
      <c r="AB174" s="113">
        <f>AA174*飽差!I174</f>
        <v>0.78495981439138041</v>
      </c>
      <c r="AG174" s="116">
        <f t="shared" si="82"/>
        <v>14.9</v>
      </c>
      <c r="AH174" s="116">
        <f t="shared" si="83"/>
        <v>12.1</v>
      </c>
      <c r="AI174" s="116">
        <f t="shared" si="84"/>
        <v>16</v>
      </c>
      <c r="AJ174" s="116">
        <f t="shared" si="85"/>
        <v>16.7</v>
      </c>
      <c r="AK174" s="116">
        <f t="shared" si="86"/>
        <v>13</v>
      </c>
      <c r="AL174" s="116">
        <f t="shared" si="87"/>
        <v>13.2</v>
      </c>
      <c r="AM174" s="116">
        <f t="shared" si="88"/>
        <v>13.5</v>
      </c>
      <c r="AN174" s="116">
        <f t="shared" si="89"/>
        <v>33.799999999999997</v>
      </c>
      <c r="AO174" s="116">
        <f t="shared" si="90"/>
        <v>8.9</v>
      </c>
      <c r="AP174" s="116">
        <f t="shared" si="91"/>
        <v>12.6</v>
      </c>
      <c r="AS174" s="116">
        <f t="shared" si="92"/>
        <v>14.9</v>
      </c>
      <c r="AT174" s="113">
        <v>0</v>
      </c>
      <c r="AU174" s="113">
        <v>44.5</v>
      </c>
      <c r="AV174" s="113">
        <v>5</v>
      </c>
      <c r="AW174" s="113">
        <v>25</v>
      </c>
      <c r="AX174" s="113">
        <v>0</v>
      </c>
      <c r="AY174" s="115"/>
      <c r="BA174" s="116">
        <f t="shared" si="93"/>
        <v>12.1</v>
      </c>
      <c r="BB174" s="113">
        <v>0</v>
      </c>
      <c r="BC174" s="113">
        <v>35</v>
      </c>
      <c r="BD174" s="113">
        <v>14.5</v>
      </c>
      <c r="BE174" s="113">
        <v>11</v>
      </c>
      <c r="BF174" s="113">
        <v>0</v>
      </c>
      <c r="BG174" s="115"/>
      <c r="BI174" s="116">
        <f t="shared" si="94"/>
        <v>16</v>
      </c>
      <c r="BJ174" s="113">
        <v>0</v>
      </c>
      <c r="BK174" s="113">
        <v>45</v>
      </c>
      <c r="BL174" s="113">
        <v>14</v>
      </c>
      <c r="BM174" s="113">
        <v>21</v>
      </c>
      <c r="BN174" s="113">
        <v>0</v>
      </c>
      <c r="BO174" s="115"/>
      <c r="BQ174" s="116">
        <f t="shared" si="95"/>
        <v>16.7</v>
      </c>
      <c r="BR174" s="113">
        <v>0</v>
      </c>
      <c r="BS174" s="113">
        <v>44</v>
      </c>
      <c r="BT174" s="113">
        <v>12</v>
      </c>
      <c r="BU174" s="113">
        <v>27.5</v>
      </c>
      <c r="BV174" s="113">
        <v>0</v>
      </c>
      <c r="BW174" s="115"/>
      <c r="BY174" s="116">
        <f t="shared" si="96"/>
        <v>13</v>
      </c>
      <c r="BZ174" s="113">
        <v>0</v>
      </c>
      <c r="CA174" s="113">
        <v>27.5</v>
      </c>
      <c r="CB174" s="113">
        <v>30.5</v>
      </c>
      <c r="CC174" s="113">
        <v>6</v>
      </c>
      <c r="CD174" s="113">
        <v>1</v>
      </c>
      <c r="CE174" s="115"/>
      <c r="CG174" s="116">
        <f t="shared" si="97"/>
        <v>13.2</v>
      </c>
      <c r="CH174" s="113">
        <v>0</v>
      </c>
      <c r="CI174" s="113">
        <v>36</v>
      </c>
      <c r="CJ174" s="113">
        <v>19.5</v>
      </c>
      <c r="CK174" s="113">
        <v>10.5</v>
      </c>
      <c r="CL174" s="113">
        <v>0</v>
      </c>
      <c r="CO174" s="116">
        <f t="shared" si="98"/>
        <v>13.5</v>
      </c>
      <c r="CP174" s="113">
        <v>0</v>
      </c>
      <c r="CQ174" s="113">
        <v>40</v>
      </c>
      <c r="CR174" s="113">
        <v>6</v>
      </c>
      <c r="CS174" s="113">
        <v>21.5</v>
      </c>
      <c r="CT174" s="113">
        <v>0</v>
      </c>
      <c r="CW174" s="116">
        <f t="shared" si="99"/>
        <v>33.799999999999997</v>
      </c>
      <c r="CX174" s="113">
        <v>0</v>
      </c>
      <c r="CY174" s="113">
        <v>102.5</v>
      </c>
      <c r="CZ174" s="113">
        <v>11.5</v>
      </c>
      <c r="DA174" s="113">
        <v>55</v>
      </c>
      <c r="DB174" s="113">
        <v>0</v>
      </c>
      <c r="DE174" s="116">
        <f t="shared" si="100"/>
        <v>8.9</v>
      </c>
      <c r="DF174" s="113">
        <v>0</v>
      </c>
      <c r="DG174" s="113">
        <v>35.5</v>
      </c>
      <c r="DH174" s="113">
        <v>2</v>
      </c>
      <c r="DI174" s="113">
        <v>7</v>
      </c>
      <c r="DJ174" s="113">
        <v>0</v>
      </c>
      <c r="DM174" s="116">
        <f t="shared" si="101"/>
        <v>12.6</v>
      </c>
      <c r="DN174" s="113">
        <v>2</v>
      </c>
      <c r="DO174" s="113">
        <v>44</v>
      </c>
      <c r="DP174" s="113">
        <v>5.5</v>
      </c>
      <c r="DQ174" s="113">
        <v>11.5</v>
      </c>
      <c r="DR174" s="113">
        <v>0</v>
      </c>
    </row>
    <row r="175" spans="4:122">
      <c r="D175" s="113" t="s">
        <v>237</v>
      </c>
      <c r="E175" s="115">
        <f t="shared" si="102"/>
        <v>174</v>
      </c>
      <c r="F175" s="116">
        <f t="shared" si="70"/>
        <v>0.1</v>
      </c>
      <c r="G175" s="116">
        <f t="shared" si="71"/>
        <v>0.1</v>
      </c>
      <c r="H175" s="116" t="str">
        <f t="shared" si="71"/>
        <v/>
      </c>
      <c r="I175" s="116" t="str">
        <f t="shared" si="71"/>
        <v/>
      </c>
      <c r="J175" s="116" t="str">
        <f t="shared" si="71"/>
        <v/>
      </c>
      <c r="K175" s="116" t="str">
        <f t="shared" si="71"/>
        <v/>
      </c>
      <c r="L175" s="116" t="str">
        <f t="shared" si="71"/>
        <v/>
      </c>
      <c r="M175" s="116" t="str">
        <f t="shared" si="71"/>
        <v/>
      </c>
      <c r="N175" s="116" t="str">
        <f t="shared" si="72"/>
        <v/>
      </c>
      <c r="O175" s="116">
        <f t="shared" si="73"/>
        <v>1</v>
      </c>
      <c r="P175" s="116" t="str">
        <f t="shared" si="74"/>
        <v/>
      </c>
      <c r="Q175" s="116" t="str">
        <f t="shared" si="75"/>
        <v/>
      </c>
      <c r="R175" s="116" t="str">
        <f t="shared" si="76"/>
        <v/>
      </c>
      <c r="S175" s="116" t="str">
        <f t="shared" si="77"/>
        <v/>
      </c>
      <c r="T175" s="116" t="str">
        <f t="shared" si="78"/>
        <v/>
      </c>
      <c r="U175" s="116">
        <f t="shared" si="79"/>
        <v>1</v>
      </c>
      <c r="V175" s="113">
        <f t="shared" si="80"/>
        <v>0</v>
      </c>
      <c r="Y175" s="116">
        <f t="shared" si="103"/>
        <v>0.31445399520926015</v>
      </c>
      <c r="Z175" s="122">
        <f t="shared" si="104"/>
        <v>62.890799041852034</v>
      </c>
      <c r="AA175" s="113">
        <f t="shared" si="81"/>
        <v>5.5</v>
      </c>
      <c r="AB175" s="113">
        <f>AA175*飽差!I175</f>
        <v>1.209200958147963</v>
      </c>
      <c r="AG175" s="116">
        <f t="shared" si="82"/>
        <v>0.2</v>
      </c>
      <c r="AH175" s="116">
        <f t="shared" si="83"/>
        <v>0.7</v>
      </c>
      <c r="AI175" s="116">
        <f t="shared" si="84"/>
        <v>0</v>
      </c>
      <c r="AJ175" s="116">
        <f t="shared" si="85"/>
        <v>0</v>
      </c>
      <c r="AK175" s="116">
        <f t="shared" si="86"/>
        <v>6.9</v>
      </c>
      <c r="AL175" s="116">
        <f t="shared" si="87"/>
        <v>3.1</v>
      </c>
      <c r="AM175" s="116">
        <f t="shared" si="88"/>
        <v>0.1</v>
      </c>
      <c r="AN175" s="116">
        <f t="shared" si="89"/>
        <v>1.3</v>
      </c>
      <c r="AO175" s="116">
        <f t="shared" si="90"/>
        <v>0.3</v>
      </c>
      <c r="AP175" s="116">
        <f t="shared" si="91"/>
        <v>0.4</v>
      </c>
      <c r="AS175" s="116">
        <f t="shared" si="92"/>
        <v>0.2</v>
      </c>
      <c r="AT175" s="113">
        <v>0</v>
      </c>
      <c r="AU175" s="113">
        <v>0.5</v>
      </c>
      <c r="AV175" s="113">
        <v>0</v>
      </c>
      <c r="AW175" s="113">
        <v>0.5</v>
      </c>
      <c r="AX175" s="113">
        <v>0</v>
      </c>
      <c r="AY175" s="115"/>
      <c r="BA175" s="116">
        <f t="shared" si="93"/>
        <v>0.7</v>
      </c>
      <c r="BB175" s="113">
        <v>0</v>
      </c>
      <c r="BC175" s="113">
        <v>0.5</v>
      </c>
      <c r="BD175" s="113">
        <v>0</v>
      </c>
      <c r="BE175" s="113">
        <v>3</v>
      </c>
      <c r="BF175" s="113">
        <v>0</v>
      </c>
      <c r="BG175" s="115"/>
      <c r="BI175" s="116">
        <f t="shared" si="94"/>
        <v>0</v>
      </c>
      <c r="BJ175" s="113">
        <v>0</v>
      </c>
      <c r="BK175" s="113">
        <v>0</v>
      </c>
      <c r="BL175" s="113">
        <v>0</v>
      </c>
      <c r="BM175" s="113">
        <v>0</v>
      </c>
      <c r="BN175" s="113">
        <v>0</v>
      </c>
      <c r="BO175" s="115"/>
      <c r="BQ175" s="116">
        <f t="shared" si="95"/>
        <v>0</v>
      </c>
      <c r="BR175" s="113">
        <v>0</v>
      </c>
      <c r="BS175" s="113">
        <v>0</v>
      </c>
      <c r="BT175" s="113">
        <v>0</v>
      </c>
      <c r="BU175" s="113">
        <v>0</v>
      </c>
      <c r="BV175" s="113">
        <v>0</v>
      </c>
      <c r="BW175" s="115"/>
      <c r="BY175" s="116">
        <f t="shared" si="96"/>
        <v>6.9</v>
      </c>
      <c r="BZ175" s="113">
        <v>21.5</v>
      </c>
      <c r="CA175" s="113">
        <v>1</v>
      </c>
      <c r="CB175" s="113">
        <v>0.5</v>
      </c>
      <c r="CC175" s="113">
        <v>4.5</v>
      </c>
      <c r="CD175" s="113">
        <v>7</v>
      </c>
      <c r="CE175" s="115"/>
      <c r="CG175" s="116">
        <f t="shared" si="97"/>
        <v>3.1</v>
      </c>
      <c r="CH175" s="113">
        <v>10</v>
      </c>
      <c r="CI175" s="113">
        <v>0.5</v>
      </c>
      <c r="CJ175" s="113">
        <v>0</v>
      </c>
      <c r="CK175" s="113">
        <v>0</v>
      </c>
      <c r="CL175" s="113">
        <v>5</v>
      </c>
      <c r="CO175" s="116">
        <f t="shared" si="98"/>
        <v>0.1</v>
      </c>
      <c r="CP175" s="113">
        <v>0</v>
      </c>
      <c r="CQ175" s="113">
        <v>0.5</v>
      </c>
      <c r="CR175" s="113">
        <v>0</v>
      </c>
      <c r="CS175" s="113">
        <v>0</v>
      </c>
      <c r="CT175" s="113">
        <v>0</v>
      </c>
      <c r="CW175" s="116">
        <f t="shared" si="99"/>
        <v>1.3</v>
      </c>
      <c r="CX175" s="113">
        <v>4.5</v>
      </c>
      <c r="CY175" s="113">
        <v>2</v>
      </c>
      <c r="CZ175" s="113">
        <v>0</v>
      </c>
      <c r="DA175" s="113">
        <v>0</v>
      </c>
      <c r="DB175" s="113">
        <v>0</v>
      </c>
      <c r="DE175" s="116">
        <f t="shared" si="100"/>
        <v>0.3</v>
      </c>
      <c r="DF175" s="113">
        <v>0</v>
      </c>
      <c r="DG175" s="113">
        <v>1.5</v>
      </c>
      <c r="DH175" s="113">
        <v>0</v>
      </c>
      <c r="DI175" s="113">
        <v>0</v>
      </c>
      <c r="DJ175" s="113">
        <v>0</v>
      </c>
      <c r="DM175" s="116">
        <f t="shared" si="101"/>
        <v>0.4</v>
      </c>
      <c r="DN175" s="113">
        <v>1</v>
      </c>
      <c r="DO175" s="113">
        <v>1</v>
      </c>
      <c r="DP175" s="113">
        <v>0</v>
      </c>
      <c r="DQ175" s="113">
        <v>0</v>
      </c>
      <c r="DR175" s="113">
        <v>0</v>
      </c>
    </row>
    <row r="176" spans="4:122">
      <c r="D176" s="113" t="s">
        <v>237</v>
      </c>
      <c r="E176" s="115">
        <f t="shared" si="102"/>
        <v>175</v>
      </c>
      <c r="F176" s="116">
        <f t="shared" si="70"/>
        <v>10.199999999999999</v>
      </c>
      <c r="G176" s="116">
        <f t="shared" si="71"/>
        <v>10.199999999999999</v>
      </c>
      <c r="H176" s="116">
        <f t="shared" si="71"/>
        <v>10.199999999999999</v>
      </c>
      <c r="I176" s="116" t="str">
        <f t="shared" si="71"/>
        <v/>
      </c>
      <c r="J176" s="116" t="str">
        <f t="shared" si="71"/>
        <v/>
      </c>
      <c r="K176" s="116" t="str">
        <f t="shared" si="71"/>
        <v/>
      </c>
      <c r="L176" s="116" t="str">
        <f t="shared" si="71"/>
        <v/>
      </c>
      <c r="M176" s="116" t="str">
        <f t="shared" si="71"/>
        <v/>
      </c>
      <c r="N176" s="116" t="str">
        <f t="shared" si="72"/>
        <v/>
      </c>
      <c r="O176" s="116" t="str">
        <f t="shared" si="73"/>
        <v/>
      </c>
      <c r="P176" s="116">
        <f t="shared" si="74"/>
        <v>2</v>
      </c>
      <c r="Q176" s="116" t="str">
        <f t="shared" si="75"/>
        <v/>
      </c>
      <c r="R176" s="116" t="str">
        <f t="shared" si="76"/>
        <v/>
      </c>
      <c r="S176" s="116" t="str">
        <f t="shared" si="77"/>
        <v/>
      </c>
      <c r="T176" s="116" t="str">
        <f t="shared" si="78"/>
        <v/>
      </c>
      <c r="U176" s="116">
        <f t="shared" si="79"/>
        <v>2</v>
      </c>
      <c r="V176" s="113">
        <f t="shared" si="80"/>
        <v>5.4417266639303186e-002</v>
      </c>
      <c r="Y176" s="116">
        <f t="shared" si="103"/>
        <v>0.3628409692123718</v>
      </c>
      <c r="Z176" s="122">
        <f t="shared" si="104"/>
        <v>72.568193842474358</v>
      </c>
      <c r="AA176" s="113">
        <f t="shared" si="81"/>
        <v>5.5</v>
      </c>
      <c r="AB176" s="113">
        <f>AA176*飽差!I176</f>
        <v>0.52260519937768291</v>
      </c>
      <c r="AG176" s="116">
        <f t="shared" si="82"/>
        <v>4.5999999999999996</v>
      </c>
      <c r="AH176" s="116">
        <f t="shared" si="83"/>
        <v>6.8</v>
      </c>
      <c r="AI176" s="116">
        <f t="shared" si="84"/>
        <v>7.5</v>
      </c>
      <c r="AJ176" s="116">
        <f t="shared" si="85"/>
        <v>9.1</v>
      </c>
      <c r="AK176" s="116">
        <f t="shared" si="86"/>
        <v>22.5</v>
      </c>
      <c r="AL176" s="116">
        <f t="shared" si="87"/>
        <v>17.3</v>
      </c>
      <c r="AM176" s="116">
        <f t="shared" si="88"/>
        <v>10.199999999999999</v>
      </c>
      <c r="AN176" s="116">
        <f t="shared" si="89"/>
        <v>3.7</v>
      </c>
      <c r="AO176" s="116">
        <f t="shared" si="90"/>
        <v>7.2</v>
      </c>
      <c r="AP176" s="116">
        <f t="shared" si="91"/>
        <v>11.8</v>
      </c>
      <c r="AS176" s="116">
        <f t="shared" si="92"/>
        <v>4.5999999999999996</v>
      </c>
      <c r="AT176" s="113">
        <v>2.5</v>
      </c>
      <c r="AU176" s="113">
        <v>19.5</v>
      </c>
      <c r="AV176" s="113">
        <v>0</v>
      </c>
      <c r="AW176" s="113">
        <v>1</v>
      </c>
      <c r="AX176" s="113">
        <v>0</v>
      </c>
      <c r="AY176" s="115"/>
      <c r="BA176" s="116">
        <f t="shared" si="93"/>
        <v>6.8</v>
      </c>
      <c r="BB176" s="113">
        <v>5.5</v>
      </c>
      <c r="BC176" s="113">
        <v>28</v>
      </c>
      <c r="BD176" s="113">
        <v>0</v>
      </c>
      <c r="BE176" s="113">
        <v>0.5</v>
      </c>
      <c r="BF176" s="113">
        <v>0</v>
      </c>
      <c r="BG176" s="115"/>
      <c r="BI176" s="116">
        <f t="shared" si="94"/>
        <v>7.5</v>
      </c>
      <c r="BJ176" s="113">
        <v>2.5</v>
      </c>
      <c r="BK176" s="113">
        <v>34</v>
      </c>
      <c r="BL176" s="113">
        <v>0</v>
      </c>
      <c r="BM176" s="113">
        <v>1</v>
      </c>
      <c r="BN176" s="113">
        <v>0</v>
      </c>
      <c r="BO176" s="115"/>
      <c r="BQ176" s="116">
        <f t="shared" si="95"/>
        <v>9.1</v>
      </c>
      <c r="BR176" s="113">
        <v>3.5</v>
      </c>
      <c r="BS176" s="113">
        <v>40</v>
      </c>
      <c r="BT176" s="113">
        <v>0</v>
      </c>
      <c r="BU176" s="113">
        <v>2</v>
      </c>
      <c r="BV176" s="113">
        <v>0</v>
      </c>
      <c r="BW176" s="115"/>
      <c r="BY176" s="116">
        <f t="shared" si="96"/>
        <v>22.5</v>
      </c>
      <c r="BZ176" s="113">
        <v>9.5</v>
      </c>
      <c r="CA176" s="113">
        <v>102</v>
      </c>
      <c r="CB176" s="113">
        <v>0</v>
      </c>
      <c r="CC176" s="113">
        <v>0.5</v>
      </c>
      <c r="CD176" s="113">
        <v>0.5</v>
      </c>
      <c r="CE176" s="115"/>
      <c r="CG176" s="116">
        <f t="shared" si="97"/>
        <v>17.3</v>
      </c>
      <c r="CH176" s="113">
        <v>12</v>
      </c>
      <c r="CI176" s="113">
        <v>72</v>
      </c>
      <c r="CJ176" s="113">
        <v>0</v>
      </c>
      <c r="CK176" s="113">
        <v>2.5</v>
      </c>
      <c r="CL176" s="113">
        <v>0</v>
      </c>
      <c r="CO176" s="116">
        <f t="shared" si="98"/>
        <v>10.199999999999999</v>
      </c>
      <c r="CP176" s="113">
        <v>7.5</v>
      </c>
      <c r="CQ176" s="113">
        <v>30.5</v>
      </c>
      <c r="CR176" s="113">
        <v>0</v>
      </c>
      <c r="CS176" s="113">
        <v>1.5</v>
      </c>
      <c r="CT176" s="113">
        <v>11.5</v>
      </c>
      <c r="CW176" s="116">
        <f t="shared" si="99"/>
        <v>3.7</v>
      </c>
      <c r="CX176" s="113">
        <v>0</v>
      </c>
      <c r="CY176" s="113">
        <v>18.5</v>
      </c>
      <c r="CZ176" s="113">
        <v>0</v>
      </c>
      <c r="DA176" s="113">
        <v>0</v>
      </c>
      <c r="DB176" s="113">
        <v>0</v>
      </c>
      <c r="DE176" s="116">
        <f t="shared" si="100"/>
        <v>7.2</v>
      </c>
      <c r="DF176" s="113">
        <v>10</v>
      </c>
      <c r="DG176" s="113">
        <v>23</v>
      </c>
      <c r="DH176" s="113">
        <v>0</v>
      </c>
      <c r="DI176" s="113">
        <v>0.5</v>
      </c>
      <c r="DJ176" s="113">
        <v>2.5</v>
      </c>
      <c r="DM176" s="116">
        <f t="shared" si="101"/>
        <v>11.8</v>
      </c>
      <c r="DN176" s="113">
        <v>6</v>
      </c>
      <c r="DO176" s="113">
        <v>43</v>
      </c>
      <c r="DP176" s="113">
        <v>0</v>
      </c>
      <c r="DQ176" s="113">
        <v>3.5</v>
      </c>
      <c r="DR176" s="113">
        <v>6.5</v>
      </c>
    </row>
    <row r="177" spans="4:122">
      <c r="D177" s="113" t="s">
        <v>237</v>
      </c>
      <c r="E177" s="115">
        <f t="shared" si="102"/>
        <v>176</v>
      </c>
      <c r="F177" s="116">
        <f t="shared" si="70"/>
        <v>1.2</v>
      </c>
      <c r="G177" s="116">
        <f t="shared" si="71"/>
        <v>1.2</v>
      </c>
      <c r="H177" s="116" t="str">
        <f t="shared" si="71"/>
        <v/>
      </c>
      <c r="I177" s="116" t="str">
        <f t="shared" si="71"/>
        <v/>
      </c>
      <c r="J177" s="116" t="str">
        <f t="shared" si="71"/>
        <v/>
      </c>
      <c r="K177" s="116" t="str">
        <f t="shared" si="71"/>
        <v/>
      </c>
      <c r="L177" s="116" t="str">
        <f t="shared" si="71"/>
        <v/>
      </c>
      <c r="M177" s="116" t="str">
        <f t="shared" si="71"/>
        <v/>
      </c>
      <c r="N177" s="116" t="str">
        <f t="shared" si="72"/>
        <v/>
      </c>
      <c r="O177" s="116">
        <f t="shared" si="73"/>
        <v>1</v>
      </c>
      <c r="P177" s="116" t="str">
        <f t="shared" si="74"/>
        <v/>
      </c>
      <c r="Q177" s="116" t="str">
        <f t="shared" si="75"/>
        <v/>
      </c>
      <c r="R177" s="116" t="str">
        <f t="shared" si="76"/>
        <v/>
      </c>
      <c r="S177" s="116" t="str">
        <f t="shared" si="77"/>
        <v/>
      </c>
      <c r="T177" s="116" t="str">
        <f t="shared" si="78"/>
        <v/>
      </c>
      <c r="U177" s="116">
        <f t="shared" si="79"/>
        <v>1</v>
      </c>
      <c r="V177" s="113">
        <f t="shared" si="80"/>
        <v>0</v>
      </c>
      <c r="Y177" s="116">
        <f t="shared" si="103"/>
        <v>0.32</v>
      </c>
      <c r="Z177" s="122">
        <f t="shared" si="104"/>
        <v>64</v>
      </c>
      <c r="AA177" s="113">
        <f t="shared" si="81"/>
        <v>5.5</v>
      </c>
      <c r="AB177" s="113">
        <f>AA177*飽差!I177</f>
        <v>1.9655562882819271</v>
      </c>
      <c r="AG177" s="116">
        <f t="shared" si="82"/>
        <v>4.4000000000000004</v>
      </c>
      <c r="AH177" s="116">
        <f t="shared" si="83"/>
        <v>0.1</v>
      </c>
      <c r="AI177" s="116">
        <f t="shared" si="84"/>
        <v>0.1</v>
      </c>
      <c r="AJ177" s="116">
        <f t="shared" si="85"/>
        <v>0.6</v>
      </c>
      <c r="AK177" s="116">
        <f t="shared" si="86"/>
        <v>0.5</v>
      </c>
      <c r="AL177" s="116">
        <f t="shared" si="87"/>
        <v>0.6</v>
      </c>
      <c r="AM177" s="116">
        <f t="shared" si="88"/>
        <v>1.2</v>
      </c>
      <c r="AN177" s="116">
        <f t="shared" si="89"/>
        <v>2</v>
      </c>
      <c r="AO177" s="116">
        <f t="shared" si="90"/>
        <v>0.6</v>
      </c>
      <c r="AP177" s="116">
        <f t="shared" si="91"/>
        <v>3.3</v>
      </c>
      <c r="AS177" s="116">
        <f t="shared" si="92"/>
        <v>4.4000000000000004</v>
      </c>
      <c r="AT177" s="113">
        <v>22</v>
      </c>
      <c r="AU177" s="113">
        <v>0</v>
      </c>
      <c r="AV177" s="113">
        <v>0</v>
      </c>
      <c r="AW177" s="113">
        <v>0</v>
      </c>
      <c r="AX177" s="113">
        <v>0</v>
      </c>
      <c r="AY177" s="115"/>
      <c r="BA177" s="116">
        <f t="shared" si="93"/>
        <v>0.1</v>
      </c>
      <c r="BB177" s="113">
        <v>0</v>
      </c>
      <c r="BC177" s="113">
        <v>0.5</v>
      </c>
      <c r="BD177" s="113">
        <v>0</v>
      </c>
      <c r="BE177" s="113">
        <v>0</v>
      </c>
      <c r="BF177" s="113">
        <v>0</v>
      </c>
      <c r="BG177" s="115"/>
      <c r="BI177" s="116">
        <f t="shared" si="94"/>
        <v>0.1</v>
      </c>
      <c r="BJ177" s="113">
        <v>0</v>
      </c>
      <c r="BK177" s="113">
        <v>0.5</v>
      </c>
      <c r="BL177" s="113">
        <v>0</v>
      </c>
      <c r="BM177" s="113">
        <v>0</v>
      </c>
      <c r="BN177" s="113">
        <v>0</v>
      </c>
      <c r="BO177" s="115"/>
      <c r="BQ177" s="116">
        <f t="shared" si="95"/>
        <v>0.6</v>
      </c>
      <c r="BR177" s="113">
        <v>0</v>
      </c>
      <c r="BS177" s="113">
        <v>3</v>
      </c>
      <c r="BT177" s="113">
        <v>0</v>
      </c>
      <c r="BU177" s="113">
        <v>0</v>
      </c>
      <c r="BV177" s="113">
        <v>0</v>
      </c>
      <c r="BW177" s="115"/>
      <c r="BY177" s="116">
        <f t="shared" si="96"/>
        <v>0.5</v>
      </c>
      <c r="BZ177" s="113">
        <v>1</v>
      </c>
      <c r="CA177" s="113">
        <v>1.5</v>
      </c>
      <c r="CB177" s="113">
        <v>0</v>
      </c>
      <c r="CC177" s="113">
        <v>0</v>
      </c>
      <c r="CD177" s="113">
        <v>0</v>
      </c>
      <c r="CE177" s="115"/>
      <c r="CG177" s="116">
        <f t="shared" si="97"/>
        <v>0.6</v>
      </c>
      <c r="CH177" s="113">
        <v>0</v>
      </c>
      <c r="CI177" s="113">
        <v>2</v>
      </c>
      <c r="CJ177" s="113">
        <v>0</v>
      </c>
      <c r="CK177" s="113">
        <v>0.5</v>
      </c>
      <c r="CL177" s="113">
        <v>0.5</v>
      </c>
      <c r="CO177" s="116">
        <f t="shared" si="98"/>
        <v>1.2</v>
      </c>
      <c r="CP177" s="113">
        <v>0</v>
      </c>
      <c r="CQ177" s="113">
        <v>6</v>
      </c>
      <c r="CR177" s="113">
        <v>0</v>
      </c>
      <c r="CS177" s="113">
        <v>0</v>
      </c>
      <c r="CT177" s="113">
        <v>0</v>
      </c>
      <c r="CW177" s="116">
        <f t="shared" si="99"/>
        <v>2</v>
      </c>
      <c r="CX177" s="113">
        <v>7</v>
      </c>
      <c r="CY177" s="113">
        <v>3</v>
      </c>
      <c r="CZ177" s="113">
        <v>0</v>
      </c>
      <c r="DA177" s="113">
        <v>0</v>
      </c>
      <c r="DB177" s="113">
        <v>0</v>
      </c>
      <c r="DE177" s="116">
        <f t="shared" si="100"/>
        <v>0.6</v>
      </c>
      <c r="DF177" s="113">
        <v>0</v>
      </c>
      <c r="DG177" s="113">
        <v>3</v>
      </c>
      <c r="DH177" s="113">
        <v>0</v>
      </c>
      <c r="DI177" s="113">
        <v>0</v>
      </c>
      <c r="DJ177" s="113">
        <v>0</v>
      </c>
      <c r="DM177" s="116">
        <f t="shared" si="101"/>
        <v>3.3</v>
      </c>
      <c r="DN177" s="113">
        <v>0</v>
      </c>
      <c r="DO177" s="113">
        <v>1.5</v>
      </c>
      <c r="DP177" s="113">
        <v>0</v>
      </c>
      <c r="DQ177" s="113">
        <v>0</v>
      </c>
      <c r="DR177" s="113">
        <v>15</v>
      </c>
    </row>
    <row r="178" spans="4:122">
      <c r="D178" s="113" t="s">
        <v>237</v>
      </c>
      <c r="E178" s="115">
        <f t="shared" si="102"/>
        <v>177</v>
      </c>
      <c r="F178" s="116">
        <f t="shared" si="70"/>
        <v>2.8</v>
      </c>
      <c r="G178" s="116">
        <f t="shared" si="71"/>
        <v>2.8</v>
      </c>
      <c r="H178" s="116" t="str">
        <f t="shared" si="71"/>
        <v/>
      </c>
      <c r="I178" s="116" t="str">
        <f t="shared" si="71"/>
        <v/>
      </c>
      <c r="J178" s="116" t="str">
        <f t="shared" si="71"/>
        <v/>
      </c>
      <c r="K178" s="116" t="str">
        <f t="shared" si="71"/>
        <v/>
      </c>
      <c r="L178" s="116" t="str">
        <f t="shared" si="71"/>
        <v/>
      </c>
      <c r="M178" s="116" t="str">
        <f t="shared" si="71"/>
        <v/>
      </c>
      <c r="N178" s="116" t="str">
        <f t="shared" si="72"/>
        <v/>
      </c>
      <c r="O178" s="116">
        <f t="shared" si="73"/>
        <v>1</v>
      </c>
      <c r="P178" s="116" t="str">
        <f t="shared" si="74"/>
        <v/>
      </c>
      <c r="Q178" s="116" t="str">
        <f t="shared" si="75"/>
        <v/>
      </c>
      <c r="R178" s="116" t="str">
        <f t="shared" si="76"/>
        <v/>
      </c>
      <c r="S178" s="116" t="str">
        <f t="shared" si="77"/>
        <v/>
      </c>
      <c r="T178" s="116" t="str">
        <f t="shared" si="78"/>
        <v/>
      </c>
      <c r="U178" s="116">
        <f t="shared" si="79"/>
        <v>1</v>
      </c>
      <c r="V178" s="113">
        <f t="shared" si="80"/>
        <v>0</v>
      </c>
      <c r="Y178" s="116">
        <f t="shared" si="103"/>
        <v>0.32592668666892444</v>
      </c>
      <c r="Z178" s="122">
        <f t="shared" si="104"/>
        <v>65.185337333784886</v>
      </c>
      <c r="AA178" s="113">
        <f t="shared" si="81"/>
        <v>5.5</v>
      </c>
      <c r="AB178" s="113">
        <f>AA178*飽差!I178</f>
        <v>1.6146626662151078</v>
      </c>
      <c r="AG178" s="116">
        <f t="shared" si="82"/>
        <v>0.9</v>
      </c>
      <c r="AH178" s="116">
        <f t="shared" si="83"/>
        <v>0.4</v>
      </c>
      <c r="AI178" s="116">
        <f t="shared" si="84"/>
        <v>1.4</v>
      </c>
      <c r="AJ178" s="116">
        <f t="shared" si="85"/>
        <v>1.9</v>
      </c>
      <c r="AK178" s="116">
        <f t="shared" si="86"/>
        <v>1.6</v>
      </c>
      <c r="AL178" s="116">
        <f t="shared" si="87"/>
        <v>1.3</v>
      </c>
      <c r="AM178" s="116">
        <f t="shared" si="88"/>
        <v>2.8</v>
      </c>
      <c r="AN178" s="116">
        <f t="shared" si="89"/>
        <v>3.8</v>
      </c>
      <c r="AO178" s="116">
        <f t="shared" si="90"/>
        <v>4.4000000000000004</v>
      </c>
      <c r="AP178" s="116">
        <f t="shared" si="91"/>
        <v>3.3</v>
      </c>
      <c r="AS178" s="116">
        <f t="shared" si="92"/>
        <v>0.9</v>
      </c>
      <c r="AT178" s="113">
        <v>4.5</v>
      </c>
      <c r="AU178" s="113">
        <v>0</v>
      </c>
      <c r="AV178" s="113">
        <v>0</v>
      </c>
      <c r="AW178" s="113">
        <v>0</v>
      </c>
      <c r="AX178" s="113">
        <v>0</v>
      </c>
      <c r="AY178" s="115"/>
      <c r="BA178" s="116">
        <f t="shared" si="93"/>
        <v>0.4</v>
      </c>
      <c r="BB178" s="113">
        <v>2</v>
      </c>
      <c r="BC178" s="113">
        <v>0</v>
      </c>
      <c r="BD178" s="113">
        <v>0</v>
      </c>
      <c r="BE178" s="113">
        <v>0</v>
      </c>
      <c r="BF178" s="113">
        <v>0</v>
      </c>
      <c r="BG178" s="115"/>
      <c r="BI178" s="116">
        <f t="shared" si="94"/>
        <v>1.4</v>
      </c>
      <c r="BJ178" s="113">
        <v>5</v>
      </c>
      <c r="BK178" s="113">
        <v>0</v>
      </c>
      <c r="BL178" s="113">
        <v>0</v>
      </c>
      <c r="BM178" s="113">
        <v>2</v>
      </c>
      <c r="BN178" s="113">
        <v>0</v>
      </c>
      <c r="BO178" s="115"/>
      <c r="BQ178" s="116">
        <f t="shared" si="95"/>
        <v>1.9</v>
      </c>
      <c r="BR178" s="113">
        <v>5</v>
      </c>
      <c r="BS178" s="113">
        <v>0</v>
      </c>
      <c r="BT178" s="113">
        <v>0</v>
      </c>
      <c r="BU178" s="113">
        <v>4.5</v>
      </c>
      <c r="BV178" s="113">
        <v>0</v>
      </c>
      <c r="BW178" s="115"/>
      <c r="BY178" s="116">
        <f t="shared" si="96"/>
        <v>1.6</v>
      </c>
      <c r="BZ178" s="113">
        <v>7</v>
      </c>
      <c r="CA178" s="113">
        <v>0</v>
      </c>
      <c r="CB178" s="113">
        <v>0</v>
      </c>
      <c r="CC178" s="113">
        <v>1</v>
      </c>
      <c r="CD178" s="113">
        <v>0</v>
      </c>
      <c r="CE178" s="115"/>
      <c r="CG178" s="116">
        <f t="shared" si="97"/>
        <v>1.3</v>
      </c>
      <c r="CH178" s="113">
        <v>5.5</v>
      </c>
      <c r="CI178" s="113">
        <v>0</v>
      </c>
      <c r="CJ178" s="113">
        <v>0</v>
      </c>
      <c r="CK178" s="113">
        <v>1</v>
      </c>
      <c r="CL178" s="113">
        <v>0</v>
      </c>
      <c r="CO178" s="116">
        <f t="shared" si="98"/>
        <v>2.8</v>
      </c>
      <c r="CP178" s="113">
        <v>12</v>
      </c>
      <c r="CQ178" s="113">
        <v>0</v>
      </c>
      <c r="CR178" s="113">
        <v>0</v>
      </c>
      <c r="CS178" s="113">
        <v>2</v>
      </c>
      <c r="CT178" s="113">
        <v>0</v>
      </c>
      <c r="CW178" s="116">
        <f t="shared" si="99"/>
        <v>3.8</v>
      </c>
      <c r="CX178" s="113">
        <v>14.5</v>
      </c>
      <c r="CY178" s="113">
        <v>0</v>
      </c>
      <c r="CZ178" s="113">
        <v>0</v>
      </c>
      <c r="DA178" s="113">
        <v>4.5</v>
      </c>
      <c r="DB178" s="113">
        <v>0</v>
      </c>
      <c r="DE178" s="116">
        <f t="shared" si="100"/>
        <v>4.4000000000000004</v>
      </c>
      <c r="DF178" s="113">
        <v>20</v>
      </c>
      <c r="DG178" s="113">
        <v>0</v>
      </c>
      <c r="DH178" s="113">
        <v>0</v>
      </c>
      <c r="DI178" s="113">
        <v>2</v>
      </c>
      <c r="DJ178" s="113">
        <v>0</v>
      </c>
      <c r="DM178" s="116">
        <f t="shared" si="101"/>
        <v>3.3</v>
      </c>
      <c r="DN178" s="113">
        <v>14</v>
      </c>
      <c r="DO178" s="113">
        <v>0</v>
      </c>
      <c r="DP178" s="113">
        <v>0</v>
      </c>
      <c r="DQ178" s="113">
        <v>2.5</v>
      </c>
      <c r="DR178" s="113">
        <v>0</v>
      </c>
    </row>
    <row r="179" spans="4:122">
      <c r="D179" s="113" t="s">
        <v>237</v>
      </c>
      <c r="E179" s="115">
        <f t="shared" si="102"/>
        <v>178</v>
      </c>
      <c r="F179" s="116">
        <f t="shared" si="70"/>
        <v>0</v>
      </c>
      <c r="G179" s="116" t="str">
        <f t="shared" si="71"/>
        <v/>
      </c>
      <c r="H179" s="116" t="str">
        <f t="shared" si="71"/>
        <v/>
      </c>
      <c r="I179" s="116" t="str">
        <f t="shared" si="71"/>
        <v/>
      </c>
      <c r="J179" s="116" t="str">
        <f t="shared" si="71"/>
        <v/>
      </c>
      <c r="K179" s="116" t="str">
        <f t="shared" si="71"/>
        <v/>
      </c>
      <c r="L179" s="116" t="str">
        <f t="shared" si="71"/>
        <v/>
      </c>
      <c r="M179" s="116" t="str">
        <f t="shared" si="71"/>
        <v/>
      </c>
      <c r="N179" s="116">
        <f t="shared" si="72"/>
        <v>0</v>
      </c>
      <c r="O179" s="116" t="str">
        <f t="shared" si="73"/>
        <v/>
      </c>
      <c r="P179" s="116" t="str">
        <f t="shared" si="74"/>
        <v/>
      </c>
      <c r="Q179" s="116" t="str">
        <f t="shared" si="75"/>
        <v/>
      </c>
      <c r="R179" s="116" t="str">
        <f t="shared" si="76"/>
        <v/>
      </c>
      <c r="S179" s="116" t="str">
        <f t="shared" si="77"/>
        <v/>
      </c>
      <c r="T179" s="116" t="str">
        <f t="shared" si="78"/>
        <v/>
      </c>
      <c r="U179" s="116">
        <f t="shared" si="79"/>
        <v>0</v>
      </c>
      <c r="V179" s="113">
        <f t="shared" si="80"/>
        <v>0</v>
      </c>
      <c r="Y179" s="116">
        <f t="shared" si="103"/>
        <v>0.32</v>
      </c>
      <c r="Z179" s="122">
        <f t="shared" si="104"/>
        <v>64</v>
      </c>
      <c r="AA179" s="113">
        <f t="shared" si="81"/>
        <v>5.5</v>
      </c>
      <c r="AB179" s="113">
        <f>AA179*飽差!I179</f>
        <v>5.5</v>
      </c>
      <c r="AG179" s="116">
        <f t="shared" si="82"/>
        <v>0</v>
      </c>
      <c r="AH179" s="116">
        <f t="shared" si="83"/>
        <v>0</v>
      </c>
      <c r="AI179" s="116">
        <f t="shared" si="84"/>
        <v>0</v>
      </c>
      <c r="AJ179" s="116">
        <f t="shared" si="85"/>
        <v>0</v>
      </c>
      <c r="AK179" s="116">
        <f t="shared" si="86"/>
        <v>0</v>
      </c>
      <c r="AL179" s="116">
        <f t="shared" si="87"/>
        <v>0</v>
      </c>
      <c r="AM179" s="116">
        <f t="shared" si="88"/>
        <v>0</v>
      </c>
      <c r="AN179" s="116">
        <f t="shared" si="89"/>
        <v>0.2</v>
      </c>
      <c r="AO179" s="116">
        <f t="shared" si="90"/>
        <v>0.2</v>
      </c>
      <c r="AP179" s="116">
        <f t="shared" si="91"/>
        <v>0</v>
      </c>
      <c r="AS179" s="116">
        <f t="shared" si="92"/>
        <v>0</v>
      </c>
      <c r="AT179" s="113">
        <v>0</v>
      </c>
      <c r="AU179" s="113">
        <v>0</v>
      </c>
      <c r="AV179" s="113">
        <v>0</v>
      </c>
      <c r="AW179" s="113">
        <v>0</v>
      </c>
      <c r="AX179" s="113">
        <v>0</v>
      </c>
      <c r="AY179" s="115"/>
      <c r="BA179" s="116">
        <f t="shared" si="93"/>
        <v>0</v>
      </c>
      <c r="BB179" s="113">
        <v>0</v>
      </c>
      <c r="BC179" s="113">
        <v>0</v>
      </c>
      <c r="BD179" s="113">
        <v>0</v>
      </c>
      <c r="BE179" s="113">
        <v>0</v>
      </c>
      <c r="BF179" s="113">
        <v>0</v>
      </c>
      <c r="BG179" s="115"/>
      <c r="BI179" s="116">
        <f t="shared" si="94"/>
        <v>0</v>
      </c>
      <c r="BJ179" s="113">
        <v>0</v>
      </c>
      <c r="BK179" s="113">
        <v>0</v>
      </c>
      <c r="BL179" s="113">
        <v>0</v>
      </c>
      <c r="BM179" s="113">
        <v>0</v>
      </c>
      <c r="BN179" s="113">
        <v>0</v>
      </c>
      <c r="BO179" s="115"/>
      <c r="BQ179" s="116">
        <f t="shared" si="95"/>
        <v>0</v>
      </c>
      <c r="BR179" s="113">
        <v>0</v>
      </c>
      <c r="BS179" s="113">
        <v>0</v>
      </c>
      <c r="BT179" s="113">
        <v>0</v>
      </c>
      <c r="BU179" s="113">
        <v>0</v>
      </c>
      <c r="BV179" s="113">
        <v>0</v>
      </c>
      <c r="BW179" s="115"/>
      <c r="BY179" s="116">
        <f t="shared" si="96"/>
        <v>0</v>
      </c>
      <c r="BZ179" s="113">
        <v>0</v>
      </c>
      <c r="CA179" s="113">
        <v>0</v>
      </c>
      <c r="CB179" s="113">
        <v>0</v>
      </c>
      <c r="CC179" s="113">
        <v>0</v>
      </c>
      <c r="CD179" s="113">
        <v>0</v>
      </c>
      <c r="CE179" s="115"/>
      <c r="CG179" s="116">
        <f t="shared" si="97"/>
        <v>0</v>
      </c>
      <c r="CH179" s="113">
        <v>0</v>
      </c>
      <c r="CI179" s="113">
        <v>0</v>
      </c>
      <c r="CJ179" s="113">
        <v>0</v>
      </c>
      <c r="CK179" s="113">
        <v>0</v>
      </c>
      <c r="CL179" s="113">
        <v>0</v>
      </c>
      <c r="CO179" s="116">
        <f t="shared" si="98"/>
        <v>0</v>
      </c>
      <c r="CP179" s="113">
        <v>0</v>
      </c>
      <c r="CQ179" s="113">
        <v>0</v>
      </c>
      <c r="CR179" s="113">
        <v>0</v>
      </c>
      <c r="CS179" s="113">
        <v>0</v>
      </c>
      <c r="CT179" s="113">
        <v>0</v>
      </c>
      <c r="CW179" s="116">
        <f t="shared" si="99"/>
        <v>0.2</v>
      </c>
      <c r="CX179" s="113">
        <v>0.5</v>
      </c>
      <c r="CY179" s="113">
        <v>0</v>
      </c>
      <c r="CZ179" s="113">
        <v>0</v>
      </c>
      <c r="DA179" s="113">
        <v>0</v>
      </c>
      <c r="DB179" s="113">
        <v>0.5</v>
      </c>
      <c r="DE179" s="116">
        <f t="shared" si="100"/>
        <v>0.2</v>
      </c>
      <c r="DF179" s="113">
        <v>0</v>
      </c>
      <c r="DG179" s="113">
        <v>0</v>
      </c>
      <c r="DH179" s="113">
        <v>0</v>
      </c>
      <c r="DI179" s="113">
        <v>0</v>
      </c>
      <c r="DJ179" s="113">
        <v>1</v>
      </c>
      <c r="DM179" s="116">
        <f t="shared" si="101"/>
        <v>0</v>
      </c>
      <c r="DN179" s="113">
        <v>0</v>
      </c>
      <c r="DO179" s="113">
        <v>0</v>
      </c>
      <c r="DP179" s="113">
        <v>0</v>
      </c>
      <c r="DQ179" s="113">
        <v>0</v>
      </c>
      <c r="DR179" s="113">
        <v>0</v>
      </c>
    </row>
    <row r="180" spans="4:122">
      <c r="D180" s="113" t="s">
        <v>237</v>
      </c>
      <c r="E180" s="115">
        <f t="shared" si="102"/>
        <v>179</v>
      </c>
      <c r="F180" s="116">
        <f t="shared" si="70"/>
        <v>1.1000000000000001</v>
      </c>
      <c r="G180" s="116">
        <f t="shared" si="71"/>
        <v>1.1000000000000001</v>
      </c>
      <c r="H180" s="116" t="str">
        <f t="shared" si="71"/>
        <v/>
      </c>
      <c r="I180" s="116" t="str">
        <f t="shared" si="71"/>
        <v/>
      </c>
      <c r="J180" s="116" t="str">
        <f t="shared" si="71"/>
        <v/>
      </c>
      <c r="K180" s="116" t="str">
        <f t="shared" si="71"/>
        <v/>
      </c>
      <c r="L180" s="116" t="str">
        <f t="shared" si="71"/>
        <v/>
      </c>
      <c r="M180" s="116" t="str">
        <f t="shared" si="71"/>
        <v/>
      </c>
      <c r="N180" s="116" t="str">
        <f t="shared" si="72"/>
        <v/>
      </c>
      <c r="O180" s="116">
        <f t="shared" si="73"/>
        <v>1</v>
      </c>
      <c r="P180" s="116" t="str">
        <f t="shared" si="74"/>
        <v/>
      </c>
      <c r="Q180" s="116" t="str">
        <f t="shared" si="75"/>
        <v/>
      </c>
      <c r="R180" s="116" t="str">
        <f t="shared" si="76"/>
        <v/>
      </c>
      <c r="S180" s="116" t="str">
        <f t="shared" si="77"/>
        <v/>
      </c>
      <c r="T180" s="116" t="str">
        <f t="shared" si="78"/>
        <v/>
      </c>
      <c r="U180" s="116">
        <f t="shared" si="79"/>
        <v>1</v>
      </c>
      <c r="V180" s="113">
        <f t="shared" si="80"/>
        <v>0</v>
      </c>
      <c r="Y180" s="116">
        <f t="shared" si="103"/>
        <v>0.30809278919685845</v>
      </c>
      <c r="Z180" s="122">
        <f t="shared" si="104"/>
        <v>61.61855783937169</v>
      </c>
      <c r="AA180" s="113">
        <f t="shared" si="81"/>
        <v>5.5</v>
      </c>
      <c r="AB180" s="113">
        <f>AA180*飽差!I180</f>
        <v>3.4814421606283044</v>
      </c>
      <c r="AG180" s="116">
        <f t="shared" si="82"/>
        <v>0.6</v>
      </c>
      <c r="AH180" s="116">
        <f t="shared" si="83"/>
        <v>0.3</v>
      </c>
      <c r="AI180" s="116">
        <f t="shared" si="84"/>
        <v>0.9</v>
      </c>
      <c r="AJ180" s="116">
        <f t="shared" si="85"/>
        <v>1</v>
      </c>
      <c r="AK180" s="116">
        <f t="shared" si="86"/>
        <v>0.2</v>
      </c>
      <c r="AL180" s="116">
        <f t="shared" si="87"/>
        <v>0.2</v>
      </c>
      <c r="AM180" s="116">
        <f t="shared" si="88"/>
        <v>1.1000000000000001</v>
      </c>
      <c r="AN180" s="116">
        <f t="shared" si="89"/>
        <v>1.3</v>
      </c>
      <c r="AO180" s="116">
        <f t="shared" si="90"/>
        <v>0.6</v>
      </c>
      <c r="AP180" s="116">
        <f t="shared" si="91"/>
        <v>0.7</v>
      </c>
      <c r="AS180" s="116">
        <f t="shared" si="92"/>
        <v>0.6</v>
      </c>
      <c r="AT180" s="113">
        <v>0</v>
      </c>
      <c r="AU180" s="113">
        <v>0</v>
      </c>
      <c r="AV180" s="113">
        <v>0</v>
      </c>
      <c r="AW180" s="113">
        <v>0</v>
      </c>
      <c r="AX180" s="113">
        <v>3</v>
      </c>
      <c r="AY180" s="115"/>
      <c r="BA180" s="116">
        <f t="shared" si="93"/>
        <v>0.3</v>
      </c>
      <c r="BB180" s="113">
        <v>0</v>
      </c>
      <c r="BC180" s="113">
        <v>0</v>
      </c>
      <c r="BD180" s="113">
        <v>0</v>
      </c>
      <c r="BE180" s="113">
        <v>0</v>
      </c>
      <c r="BF180" s="113">
        <v>1.5</v>
      </c>
      <c r="BG180" s="115"/>
      <c r="BI180" s="116">
        <f t="shared" si="94"/>
        <v>0.9</v>
      </c>
      <c r="BJ180" s="113">
        <v>0</v>
      </c>
      <c r="BK180" s="113">
        <v>0</v>
      </c>
      <c r="BL180" s="113">
        <v>0</v>
      </c>
      <c r="BM180" s="113">
        <v>0</v>
      </c>
      <c r="BN180" s="113">
        <v>4.5</v>
      </c>
      <c r="BO180" s="115"/>
      <c r="BQ180" s="116">
        <f t="shared" si="95"/>
        <v>1</v>
      </c>
      <c r="BR180" s="113">
        <v>0</v>
      </c>
      <c r="BS180" s="113">
        <v>0.5</v>
      </c>
      <c r="BT180" s="113">
        <v>0</v>
      </c>
      <c r="BU180" s="113">
        <v>0</v>
      </c>
      <c r="BV180" s="113">
        <v>4.5</v>
      </c>
      <c r="BW180" s="115"/>
      <c r="BY180" s="116">
        <f t="shared" si="96"/>
        <v>0.2</v>
      </c>
      <c r="BZ180" s="113">
        <v>0</v>
      </c>
      <c r="CA180" s="113">
        <v>0</v>
      </c>
      <c r="CB180" s="113">
        <v>0</v>
      </c>
      <c r="CC180" s="113">
        <v>0</v>
      </c>
      <c r="CD180" s="113">
        <v>1</v>
      </c>
      <c r="CE180" s="115"/>
      <c r="CG180" s="116">
        <f t="shared" si="97"/>
        <v>0.2</v>
      </c>
      <c r="CH180" s="113">
        <v>0</v>
      </c>
      <c r="CI180" s="113">
        <v>0</v>
      </c>
      <c r="CJ180" s="113">
        <v>0</v>
      </c>
      <c r="CK180" s="113">
        <v>0</v>
      </c>
      <c r="CL180" s="113">
        <v>1</v>
      </c>
      <c r="CO180" s="116">
        <f t="shared" si="98"/>
        <v>1.1000000000000001</v>
      </c>
      <c r="CP180" s="113">
        <v>0</v>
      </c>
      <c r="CQ180" s="113">
        <v>0</v>
      </c>
      <c r="CR180" s="113">
        <v>0.5</v>
      </c>
      <c r="CS180" s="113">
        <v>0</v>
      </c>
      <c r="CT180" s="113">
        <v>5</v>
      </c>
      <c r="CW180" s="116">
        <f t="shared" si="99"/>
        <v>1.3</v>
      </c>
      <c r="CX180" s="113">
        <v>0</v>
      </c>
      <c r="CY180" s="113">
        <v>0</v>
      </c>
      <c r="CZ180" s="113">
        <v>0</v>
      </c>
      <c r="DA180" s="113">
        <v>0</v>
      </c>
      <c r="DB180" s="113">
        <v>6.5</v>
      </c>
      <c r="DE180" s="116">
        <f t="shared" si="100"/>
        <v>0.6</v>
      </c>
      <c r="DF180" s="113">
        <v>0</v>
      </c>
      <c r="DG180" s="113">
        <v>0</v>
      </c>
      <c r="DH180" s="113">
        <v>0.5</v>
      </c>
      <c r="DI180" s="113">
        <v>0</v>
      </c>
      <c r="DJ180" s="113">
        <v>2.5</v>
      </c>
      <c r="DM180" s="116">
        <f t="shared" si="101"/>
        <v>0.7</v>
      </c>
      <c r="DN180" s="113">
        <v>0</v>
      </c>
      <c r="DO180" s="113">
        <v>0</v>
      </c>
      <c r="DP180" s="113">
        <v>2</v>
      </c>
      <c r="DQ180" s="113">
        <v>0</v>
      </c>
      <c r="DR180" s="113">
        <v>1.5</v>
      </c>
    </row>
    <row r="181" spans="4:122">
      <c r="D181" s="113" t="s">
        <v>237</v>
      </c>
      <c r="E181" s="115">
        <f t="shared" si="102"/>
        <v>180</v>
      </c>
      <c r="F181" s="116">
        <f t="shared" si="70"/>
        <v>22.7</v>
      </c>
      <c r="G181" s="116">
        <f t="shared" si="71"/>
        <v>22.7</v>
      </c>
      <c r="H181" s="116">
        <f t="shared" si="71"/>
        <v>22.7</v>
      </c>
      <c r="I181" s="116">
        <f t="shared" si="71"/>
        <v>22.7</v>
      </c>
      <c r="J181" s="116" t="str">
        <f t="shared" si="71"/>
        <v/>
      </c>
      <c r="K181" s="116" t="str">
        <f t="shared" si="71"/>
        <v/>
      </c>
      <c r="L181" s="116" t="str">
        <f t="shared" si="71"/>
        <v/>
      </c>
      <c r="M181" s="116" t="str">
        <f t="shared" si="71"/>
        <v/>
      </c>
      <c r="N181" s="116" t="str">
        <f t="shared" si="72"/>
        <v/>
      </c>
      <c r="O181" s="116" t="str">
        <f t="shared" si="73"/>
        <v/>
      </c>
      <c r="P181" s="116" t="str">
        <f t="shared" si="74"/>
        <v/>
      </c>
      <c r="Q181" s="116">
        <f t="shared" si="75"/>
        <v>3</v>
      </c>
      <c r="R181" s="116" t="str">
        <f t="shared" si="76"/>
        <v/>
      </c>
      <c r="S181" s="116" t="str">
        <f t="shared" si="77"/>
        <v/>
      </c>
      <c r="T181" s="116" t="str">
        <f t="shared" si="78"/>
        <v/>
      </c>
      <c r="U181" s="116">
        <f t="shared" si="79"/>
        <v>3</v>
      </c>
      <c r="V181" s="113">
        <f t="shared" si="80"/>
        <v>7.1044764779090275e-002</v>
      </c>
      <c r="Y181" s="116">
        <f t="shared" si="103"/>
        <v>0.41152021993078686</v>
      </c>
      <c r="Z181" s="122">
        <f t="shared" si="104"/>
        <v>82.304043986157367</v>
      </c>
      <c r="AA181" s="113">
        <f t="shared" si="81"/>
        <v>5.5</v>
      </c>
      <c r="AB181" s="113">
        <f>AA181*飽差!I181</f>
        <v>2.014513853214329</v>
      </c>
      <c r="AG181" s="116">
        <f t="shared" si="82"/>
        <v>30</v>
      </c>
      <c r="AH181" s="116">
        <f t="shared" si="83"/>
        <v>38.6</v>
      </c>
      <c r="AI181" s="116">
        <f t="shared" si="84"/>
        <v>37</v>
      </c>
      <c r="AJ181" s="116">
        <f t="shared" si="85"/>
        <v>33.200000000000003</v>
      </c>
      <c r="AK181" s="116">
        <f t="shared" si="86"/>
        <v>34.5</v>
      </c>
      <c r="AL181" s="116">
        <f t="shared" si="87"/>
        <v>42</v>
      </c>
      <c r="AM181" s="116">
        <f t="shared" si="88"/>
        <v>22.7</v>
      </c>
      <c r="AN181" s="116">
        <f t="shared" si="89"/>
        <v>32.700000000000003</v>
      </c>
      <c r="AO181" s="116">
        <f t="shared" si="90"/>
        <v>20.6</v>
      </c>
      <c r="AP181" s="116">
        <f t="shared" si="91"/>
        <v>45</v>
      </c>
      <c r="AS181" s="116">
        <f t="shared" si="92"/>
        <v>30</v>
      </c>
      <c r="AT181" s="113">
        <v>0</v>
      </c>
      <c r="AU181" s="113">
        <v>127</v>
      </c>
      <c r="AV181" s="113">
        <v>1</v>
      </c>
      <c r="AW181" s="113">
        <v>0</v>
      </c>
      <c r="AX181" s="113">
        <v>22</v>
      </c>
      <c r="AY181" s="115"/>
      <c r="BA181" s="116">
        <f t="shared" si="93"/>
        <v>38.6</v>
      </c>
      <c r="BB181" s="113">
        <v>0</v>
      </c>
      <c r="BC181" s="113">
        <v>176</v>
      </c>
      <c r="BD181" s="113">
        <v>2.5</v>
      </c>
      <c r="BE181" s="113">
        <v>0</v>
      </c>
      <c r="BF181" s="113">
        <v>14.5</v>
      </c>
      <c r="BG181" s="115"/>
      <c r="BI181" s="116">
        <f t="shared" si="94"/>
        <v>37</v>
      </c>
      <c r="BJ181" s="113">
        <v>0</v>
      </c>
      <c r="BK181" s="113">
        <v>171.5</v>
      </c>
      <c r="BL181" s="113">
        <v>1.5</v>
      </c>
      <c r="BM181" s="113">
        <v>0</v>
      </c>
      <c r="BN181" s="113">
        <v>12</v>
      </c>
      <c r="BO181" s="115"/>
      <c r="BQ181" s="116">
        <f t="shared" si="95"/>
        <v>33.200000000000003</v>
      </c>
      <c r="BR181" s="113">
        <v>0</v>
      </c>
      <c r="BS181" s="113">
        <v>154.5</v>
      </c>
      <c r="BT181" s="113">
        <v>2.5</v>
      </c>
      <c r="BU181" s="113">
        <v>0</v>
      </c>
      <c r="BV181" s="113">
        <v>9</v>
      </c>
      <c r="BW181" s="115"/>
      <c r="BY181" s="116">
        <f t="shared" si="96"/>
        <v>34.5</v>
      </c>
      <c r="BZ181" s="113">
        <v>0</v>
      </c>
      <c r="CA181" s="113">
        <v>152</v>
      </c>
      <c r="CB181" s="113">
        <v>11</v>
      </c>
      <c r="CC181" s="113">
        <v>0</v>
      </c>
      <c r="CD181" s="113">
        <v>9.5</v>
      </c>
      <c r="CE181" s="115"/>
      <c r="CG181" s="116">
        <f t="shared" si="97"/>
        <v>42</v>
      </c>
      <c r="CH181" s="113">
        <v>0</v>
      </c>
      <c r="CI181" s="113">
        <v>190.5</v>
      </c>
      <c r="CJ181" s="113">
        <v>10</v>
      </c>
      <c r="CK181" s="113">
        <v>0</v>
      </c>
      <c r="CL181" s="113">
        <v>9.5</v>
      </c>
      <c r="CO181" s="116">
        <f t="shared" si="98"/>
        <v>22.7</v>
      </c>
      <c r="CP181" s="113">
        <v>0</v>
      </c>
      <c r="CQ181" s="113">
        <v>101</v>
      </c>
      <c r="CR181" s="113">
        <v>1</v>
      </c>
      <c r="CS181" s="113">
        <v>0</v>
      </c>
      <c r="CT181" s="113">
        <v>11.5</v>
      </c>
      <c r="CW181" s="116">
        <f t="shared" si="99"/>
        <v>32.700000000000003</v>
      </c>
      <c r="CX181" s="113">
        <v>68</v>
      </c>
      <c r="CY181" s="113">
        <v>69</v>
      </c>
      <c r="CZ181" s="113">
        <v>0</v>
      </c>
      <c r="DA181" s="113">
        <v>0</v>
      </c>
      <c r="DB181" s="113">
        <v>26.5</v>
      </c>
      <c r="DE181" s="116">
        <f t="shared" si="100"/>
        <v>20.6</v>
      </c>
      <c r="DF181" s="113">
        <v>0</v>
      </c>
      <c r="DG181" s="113">
        <v>86</v>
      </c>
      <c r="DH181" s="113">
        <v>8</v>
      </c>
      <c r="DI181" s="113">
        <v>0</v>
      </c>
      <c r="DJ181" s="113">
        <v>9</v>
      </c>
      <c r="DM181" s="116">
        <f t="shared" si="101"/>
        <v>45</v>
      </c>
      <c r="DN181" s="113">
        <v>0</v>
      </c>
      <c r="DO181" s="113">
        <v>214</v>
      </c>
      <c r="DP181" s="113">
        <v>2.5</v>
      </c>
      <c r="DQ181" s="113">
        <v>0</v>
      </c>
      <c r="DR181" s="113">
        <v>8.5</v>
      </c>
    </row>
    <row r="182" spans="4:122">
      <c r="D182" s="113" t="s">
        <v>237</v>
      </c>
      <c r="E182" s="115">
        <f t="shared" si="102"/>
        <v>181</v>
      </c>
      <c r="F182" s="116">
        <f t="shared" si="70"/>
        <v>1.2</v>
      </c>
      <c r="G182" s="116">
        <f t="shared" si="71"/>
        <v>1.2</v>
      </c>
      <c r="H182" s="116" t="str">
        <f t="shared" si="71"/>
        <v/>
      </c>
      <c r="I182" s="116" t="str">
        <f t="shared" si="71"/>
        <v/>
      </c>
      <c r="J182" s="116" t="str">
        <f t="shared" si="71"/>
        <v/>
      </c>
      <c r="K182" s="116" t="str">
        <f t="shared" si="71"/>
        <v/>
      </c>
      <c r="L182" s="116" t="str">
        <f t="shared" si="71"/>
        <v/>
      </c>
      <c r="M182" s="116" t="str">
        <f t="shared" si="71"/>
        <v/>
      </c>
      <c r="N182" s="116" t="str">
        <f t="shared" si="72"/>
        <v/>
      </c>
      <c r="O182" s="116">
        <f t="shared" si="73"/>
        <v>1</v>
      </c>
      <c r="P182" s="116" t="str">
        <f t="shared" si="74"/>
        <v/>
      </c>
      <c r="Q182" s="116" t="str">
        <f t="shared" si="75"/>
        <v/>
      </c>
      <c r="R182" s="116" t="str">
        <f t="shared" si="76"/>
        <v/>
      </c>
      <c r="S182" s="116" t="str">
        <f t="shared" si="77"/>
        <v/>
      </c>
      <c r="T182" s="116" t="str">
        <f t="shared" si="78"/>
        <v/>
      </c>
      <c r="U182" s="116">
        <f t="shared" si="79"/>
        <v>1</v>
      </c>
      <c r="V182" s="113">
        <f t="shared" si="80"/>
        <v>0</v>
      </c>
      <c r="Y182" s="116">
        <f t="shared" si="103"/>
        <v>0.32</v>
      </c>
      <c r="Z182" s="122">
        <f t="shared" si="104"/>
        <v>64</v>
      </c>
      <c r="AA182" s="113">
        <f t="shared" si="81"/>
        <v>5.5</v>
      </c>
      <c r="AB182" s="113">
        <f>AA182*飽差!I182</f>
        <v>0.8330737019726091</v>
      </c>
      <c r="AG182" s="116">
        <f t="shared" si="82"/>
        <v>3.2</v>
      </c>
      <c r="AH182" s="116">
        <f t="shared" si="83"/>
        <v>1.2</v>
      </c>
      <c r="AI182" s="116">
        <f t="shared" si="84"/>
        <v>1.5</v>
      </c>
      <c r="AJ182" s="116">
        <f t="shared" si="85"/>
        <v>0.8</v>
      </c>
      <c r="AK182" s="116">
        <f t="shared" si="86"/>
        <v>5.0999999999999996</v>
      </c>
      <c r="AL182" s="116">
        <f t="shared" si="87"/>
        <v>8.3000000000000007</v>
      </c>
      <c r="AM182" s="116">
        <f t="shared" si="88"/>
        <v>1.2</v>
      </c>
      <c r="AN182" s="116">
        <f t="shared" si="89"/>
        <v>1.2</v>
      </c>
      <c r="AO182" s="116">
        <f t="shared" si="90"/>
        <v>0.4</v>
      </c>
      <c r="AP182" s="116">
        <f t="shared" si="91"/>
        <v>2</v>
      </c>
      <c r="AS182" s="116">
        <f t="shared" si="92"/>
        <v>3.2</v>
      </c>
      <c r="AT182" s="113">
        <v>0</v>
      </c>
      <c r="AU182" s="113">
        <v>15</v>
      </c>
      <c r="AV182" s="113">
        <v>0.5</v>
      </c>
      <c r="AW182" s="113">
        <v>0</v>
      </c>
      <c r="AX182" s="113">
        <v>0.5</v>
      </c>
      <c r="AY182" s="115"/>
      <c r="BA182" s="116">
        <f t="shared" si="93"/>
        <v>1.2</v>
      </c>
      <c r="BB182" s="113">
        <v>0</v>
      </c>
      <c r="BC182" s="113">
        <v>1.5</v>
      </c>
      <c r="BD182" s="113">
        <v>2.5</v>
      </c>
      <c r="BE182" s="113">
        <v>0</v>
      </c>
      <c r="BF182" s="113">
        <v>2</v>
      </c>
      <c r="BG182" s="115"/>
      <c r="BI182" s="116">
        <f t="shared" si="94"/>
        <v>1.5</v>
      </c>
      <c r="BJ182" s="113">
        <v>0</v>
      </c>
      <c r="BK182" s="113">
        <v>2</v>
      </c>
      <c r="BL182" s="113">
        <v>1.5</v>
      </c>
      <c r="BM182" s="113">
        <v>0</v>
      </c>
      <c r="BN182" s="113">
        <v>4</v>
      </c>
      <c r="BO182" s="115"/>
      <c r="BQ182" s="116">
        <f t="shared" si="95"/>
        <v>0.8</v>
      </c>
      <c r="BR182" s="113">
        <v>0</v>
      </c>
      <c r="BS182" s="113">
        <v>3.5</v>
      </c>
      <c r="BT182" s="113">
        <v>0.5</v>
      </c>
      <c r="BU182" s="113">
        <v>0</v>
      </c>
      <c r="BV182" s="113">
        <v>0</v>
      </c>
      <c r="BW182" s="115"/>
      <c r="BY182" s="116">
        <f t="shared" si="96"/>
        <v>5.0999999999999996</v>
      </c>
      <c r="BZ182" s="113">
        <v>0</v>
      </c>
      <c r="CA182" s="113">
        <v>1</v>
      </c>
      <c r="CB182" s="113">
        <v>22</v>
      </c>
      <c r="CC182" s="113">
        <v>0</v>
      </c>
      <c r="CD182" s="113">
        <v>2.5</v>
      </c>
      <c r="CE182" s="115"/>
      <c r="CG182" s="116">
        <f t="shared" si="97"/>
        <v>8.3000000000000007</v>
      </c>
      <c r="CH182" s="113">
        <v>0</v>
      </c>
      <c r="CI182" s="113">
        <v>1.5</v>
      </c>
      <c r="CJ182" s="113">
        <v>31</v>
      </c>
      <c r="CK182" s="113">
        <v>0</v>
      </c>
      <c r="CL182" s="113">
        <v>9</v>
      </c>
      <c r="CO182" s="116">
        <f t="shared" si="98"/>
        <v>1.2</v>
      </c>
      <c r="CP182" s="113">
        <v>0</v>
      </c>
      <c r="CQ182" s="113">
        <v>2.5</v>
      </c>
      <c r="CR182" s="113">
        <v>2.5</v>
      </c>
      <c r="CS182" s="113">
        <v>0</v>
      </c>
      <c r="CT182" s="113">
        <v>1</v>
      </c>
      <c r="CW182" s="116">
        <f t="shared" si="99"/>
        <v>1.2</v>
      </c>
      <c r="CX182" s="113">
        <v>0</v>
      </c>
      <c r="CY182" s="113">
        <v>5</v>
      </c>
      <c r="CZ182" s="113">
        <v>0</v>
      </c>
      <c r="DA182" s="113">
        <v>0</v>
      </c>
      <c r="DB182" s="113">
        <v>1</v>
      </c>
      <c r="DE182" s="116">
        <f t="shared" si="100"/>
        <v>0.4</v>
      </c>
      <c r="DF182" s="113">
        <v>0</v>
      </c>
      <c r="DG182" s="113">
        <v>0.5</v>
      </c>
      <c r="DH182" s="113">
        <v>1</v>
      </c>
      <c r="DI182" s="113">
        <v>0</v>
      </c>
      <c r="DJ182" s="113">
        <v>0.5</v>
      </c>
      <c r="DM182" s="116">
        <f t="shared" si="101"/>
        <v>2</v>
      </c>
      <c r="DN182" s="113">
        <v>0</v>
      </c>
      <c r="DO182" s="113">
        <v>6</v>
      </c>
      <c r="DP182" s="113">
        <v>3.5</v>
      </c>
      <c r="DQ182" s="113">
        <v>0</v>
      </c>
      <c r="DR182" s="113">
        <v>0.5</v>
      </c>
    </row>
    <row r="183" spans="4:122">
      <c r="D183" s="113" t="s">
        <v>225</v>
      </c>
      <c r="E183" s="115">
        <f t="shared" si="102"/>
        <v>182</v>
      </c>
      <c r="F183" s="116">
        <f t="shared" si="70"/>
        <v>28.6</v>
      </c>
      <c r="G183" s="116">
        <f t="shared" si="71"/>
        <v>28.6</v>
      </c>
      <c r="H183" s="116">
        <f t="shared" si="71"/>
        <v>28.6</v>
      </c>
      <c r="I183" s="116">
        <f t="shared" si="71"/>
        <v>28.6</v>
      </c>
      <c r="J183" s="116" t="str">
        <f t="shared" si="71"/>
        <v/>
      </c>
      <c r="K183" s="116" t="str">
        <f t="shared" si="71"/>
        <v/>
      </c>
      <c r="L183" s="116" t="str">
        <f t="shared" si="71"/>
        <v/>
      </c>
      <c r="M183" s="116" t="str">
        <f t="shared" si="71"/>
        <v/>
      </c>
      <c r="N183" s="116" t="str">
        <f t="shared" si="72"/>
        <v/>
      </c>
      <c r="O183" s="116" t="str">
        <f t="shared" si="73"/>
        <v/>
      </c>
      <c r="P183" s="116" t="str">
        <f t="shared" si="74"/>
        <v/>
      </c>
      <c r="Q183" s="116">
        <f t="shared" si="75"/>
        <v>3</v>
      </c>
      <c r="R183" s="116" t="str">
        <f t="shared" si="76"/>
        <v/>
      </c>
      <c r="S183" s="116" t="str">
        <f t="shared" si="77"/>
        <v/>
      </c>
      <c r="T183" s="116" t="str">
        <f t="shared" si="78"/>
        <v/>
      </c>
      <c r="U183" s="116">
        <f t="shared" si="79"/>
        <v>3</v>
      </c>
      <c r="V183" s="113">
        <f t="shared" si="80"/>
        <v>7.1044764779090275e-002</v>
      </c>
      <c r="Y183" s="116">
        <f t="shared" si="103"/>
        <v>0.46222170231281384</v>
      </c>
      <c r="Z183" s="122">
        <f t="shared" si="104"/>
        <v>92.444340462562764</v>
      </c>
      <c r="AA183" s="113">
        <f t="shared" si="81"/>
        <v>8.9</v>
      </c>
      <c r="AB183" s="113">
        <f>AA183*飽差!I183</f>
        <v>0.15565953743722943</v>
      </c>
      <c r="AG183" s="116">
        <f t="shared" si="82"/>
        <v>29.2</v>
      </c>
      <c r="AH183" s="116">
        <f t="shared" si="83"/>
        <v>29.2</v>
      </c>
      <c r="AI183" s="116">
        <f t="shared" si="84"/>
        <v>31.7</v>
      </c>
      <c r="AJ183" s="116">
        <f t="shared" si="85"/>
        <v>35.1</v>
      </c>
      <c r="AK183" s="116">
        <f t="shared" si="86"/>
        <v>34.700000000000003</v>
      </c>
      <c r="AL183" s="116">
        <f t="shared" si="87"/>
        <v>41.3</v>
      </c>
      <c r="AM183" s="116">
        <f t="shared" si="88"/>
        <v>28.6</v>
      </c>
      <c r="AN183" s="116">
        <f t="shared" si="89"/>
        <v>38.700000000000003</v>
      </c>
      <c r="AO183" s="116">
        <f t="shared" si="90"/>
        <v>25.1</v>
      </c>
      <c r="AP183" s="116">
        <f t="shared" si="91"/>
        <v>37.1</v>
      </c>
      <c r="AS183" s="116">
        <f t="shared" si="92"/>
        <v>29.2</v>
      </c>
      <c r="AT183" s="113">
        <v>1.5</v>
      </c>
      <c r="AU183" s="113">
        <v>0</v>
      </c>
      <c r="AV183" s="113">
        <v>46.5</v>
      </c>
      <c r="AW183" s="113">
        <v>0</v>
      </c>
      <c r="AX183" s="113">
        <v>98</v>
      </c>
      <c r="AY183" s="115"/>
      <c r="BA183" s="116">
        <f t="shared" si="93"/>
        <v>29.2</v>
      </c>
      <c r="BB183" s="113">
        <v>1.5</v>
      </c>
      <c r="BC183" s="113">
        <v>0</v>
      </c>
      <c r="BD183" s="113">
        <v>54</v>
      </c>
      <c r="BE183" s="113">
        <v>0</v>
      </c>
      <c r="BF183" s="113">
        <v>90.5</v>
      </c>
      <c r="BG183" s="115"/>
      <c r="BI183" s="116">
        <f t="shared" si="94"/>
        <v>31.7</v>
      </c>
      <c r="BJ183" s="113">
        <v>0</v>
      </c>
      <c r="BK183" s="113">
        <v>0</v>
      </c>
      <c r="BL183" s="113">
        <v>68</v>
      </c>
      <c r="BM183" s="113">
        <v>0</v>
      </c>
      <c r="BN183" s="113">
        <v>90.5</v>
      </c>
      <c r="BO183" s="115"/>
      <c r="BQ183" s="116">
        <f t="shared" si="95"/>
        <v>35.1</v>
      </c>
      <c r="BR183" s="113">
        <v>1.5</v>
      </c>
      <c r="BS183" s="113">
        <v>0</v>
      </c>
      <c r="BT183" s="113">
        <v>74.5</v>
      </c>
      <c r="BU183" s="113">
        <v>0</v>
      </c>
      <c r="BV183" s="113">
        <v>99.5</v>
      </c>
      <c r="BW183" s="115"/>
      <c r="BY183" s="116">
        <f t="shared" si="96"/>
        <v>34.700000000000003</v>
      </c>
      <c r="BZ183" s="113">
        <v>7</v>
      </c>
      <c r="CA183" s="113">
        <v>2</v>
      </c>
      <c r="CB183" s="113">
        <v>36</v>
      </c>
      <c r="CC183" s="113">
        <v>28.5</v>
      </c>
      <c r="CD183" s="113">
        <v>100</v>
      </c>
      <c r="CE183" s="115"/>
      <c r="CG183" s="116">
        <f t="shared" si="97"/>
        <v>41.3</v>
      </c>
      <c r="CH183" s="113">
        <v>52</v>
      </c>
      <c r="CI183" s="113">
        <v>7</v>
      </c>
      <c r="CJ183" s="113">
        <v>52</v>
      </c>
      <c r="CK183" s="113">
        <v>0</v>
      </c>
      <c r="CL183" s="113">
        <v>95.5</v>
      </c>
      <c r="CO183" s="116">
        <f t="shared" si="98"/>
        <v>28.6</v>
      </c>
      <c r="CP183" s="113">
        <v>0.5</v>
      </c>
      <c r="CQ183" s="113">
        <v>0.5</v>
      </c>
      <c r="CR183" s="113">
        <v>42.5</v>
      </c>
      <c r="CS183" s="113">
        <v>0</v>
      </c>
      <c r="CT183" s="113">
        <v>99.5</v>
      </c>
      <c r="CW183" s="116">
        <f t="shared" si="99"/>
        <v>38.700000000000003</v>
      </c>
      <c r="CX183" s="113">
        <v>24.5</v>
      </c>
      <c r="CY183" s="113">
        <v>1</v>
      </c>
      <c r="CZ183" s="113">
        <v>21</v>
      </c>
      <c r="DA183" s="113">
        <v>0</v>
      </c>
      <c r="DB183" s="113">
        <v>147</v>
      </c>
      <c r="DE183" s="116">
        <f t="shared" si="100"/>
        <v>25.1</v>
      </c>
      <c r="DF183" s="113">
        <v>0</v>
      </c>
      <c r="DG183" s="113">
        <v>1.5</v>
      </c>
      <c r="DH183" s="113">
        <v>28.5</v>
      </c>
      <c r="DI183" s="113">
        <v>0</v>
      </c>
      <c r="DJ183" s="113">
        <v>95.5</v>
      </c>
      <c r="DM183" s="116">
        <f t="shared" si="101"/>
        <v>37.1</v>
      </c>
      <c r="DN183" s="113">
        <v>4.5</v>
      </c>
      <c r="DO183" s="113">
        <v>5</v>
      </c>
      <c r="DP183" s="113">
        <v>91</v>
      </c>
      <c r="DQ183" s="113">
        <v>0</v>
      </c>
      <c r="DR183" s="113">
        <v>85</v>
      </c>
    </row>
    <row r="184" spans="4:122">
      <c r="D184" s="113" t="s">
        <v>225</v>
      </c>
      <c r="E184" s="115">
        <f t="shared" si="102"/>
        <v>183</v>
      </c>
      <c r="F184" s="116">
        <f t="shared" si="70"/>
        <v>35.700000000000003</v>
      </c>
      <c r="G184" s="116">
        <f t="shared" si="71"/>
        <v>35.700000000000003</v>
      </c>
      <c r="H184" s="116">
        <f t="shared" si="71"/>
        <v>35.700000000000003</v>
      </c>
      <c r="I184" s="116">
        <f t="shared" si="71"/>
        <v>35.700000000000003</v>
      </c>
      <c r="J184" s="116">
        <f t="shared" si="71"/>
        <v>35.700000000000003</v>
      </c>
      <c r="K184" s="116" t="str">
        <f t="shared" si="71"/>
        <v/>
      </c>
      <c r="L184" s="116" t="str">
        <f t="shared" si="71"/>
        <v/>
      </c>
      <c r="M184" s="116" t="str">
        <f t="shared" si="71"/>
        <v/>
      </c>
      <c r="N184" s="116" t="str">
        <f t="shared" si="72"/>
        <v/>
      </c>
      <c r="O184" s="116" t="str">
        <f t="shared" si="73"/>
        <v/>
      </c>
      <c r="P184" s="116" t="str">
        <f t="shared" si="74"/>
        <v/>
      </c>
      <c r="Q184" s="116" t="str">
        <f t="shared" si="75"/>
        <v/>
      </c>
      <c r="R184" s="116">
        <f t="shared" si="76"/>
        <v>4</v>
      </c>
      <c r="S184" s="116" t="str">
        <f t="shared" si="77"/>
        <v/>
      </c>
      <c r="T184" s="116" t="str">
        <f t="shared" si="78"/>
        <v/>
      </c>
      <c r="U184" s="116">
        <f t="shared" si="79"/>
        <v>4</v>
      </c>
      <c r="V184" s="113">
        <f t="shared" si="80"/>
        <v>0.25576115320472498</v>
      </c>
      <c r="Y184" s="116">
        <f t="shared" si="103"/>
        <v>0.32</v>
      </c>
      <c r="Z184" s="122">
        <f t="shared" si="104"/>
        <v>64</v>
      </c>
      <c r="AA184" s="113">
        <f t="shared" si="81"/>
        <v>8.9</v>
      </c>
      <c r="AB184" s="113">
        <f>AA184*飽差!I184</f>
        <v>0.39359655760152745</v>
      </c>
      <c r="AG184" s="116">
        <f t="shared" si="82"/>
        <v>36.799999999999997</v>
      </c>
      <c r="AH184" s="116">
        <f t="shared" si="83"/>
        <v>37.299999999999997</v>
      </c>
      <c r="AI184" s="116">
        <f t="shared" si="84"/>
        <v>38.6</v>
      </c>
      <c r="AJ184" s="116">
        <f t="shared" si="85"/>
        <v>39.799999999999997</v>
      </c>
      <c r="AK184" s="116">
        <f t="shared" si="86"/>
        <v>48.9</v>
      </c>
      <c r="AL184" s="116">
        <f t="shared" si="87"/>
        <v>52.9</v>
      </c>
      <c r="AM184" s="116">
        <f t="shared" si="88"/>
        <v>35.700000000000003</v>
      </c>
      <c r="AN184" s="116">
        <f t="shared" si="89"/>
        <v>41.8</v>
      </c>
      <c r="AO184" s="116">
        <f t="shared" si="90"/>
        <v>24.8</v>
      </c>
      <c r="AP184" s="116">
        <f t="shared" si="91"/>
        <v>50.6</v>
      </c>
      <c r="AS184" s="116">
        <f t="shared" si="92"/>
        <v>36.799999999999997</v>
      </c>
      <c r="AT184" s="113">
        <v>0</v>
      </c>
      <c r="AU184" s="113">
        <v>3</v>
      </c>
      <c r="AV184" s="113">
        <v>2.5</v>
      </c>
      <c r="AW184" s="113">
        <v>0</v>
      </c>
      <c r="AX184" s="113">
        <v>178.5</v>
      </c>
      <c r="AY184" s="115"/>
      <c r="BA184" s="116">
        <f t="shared" si="93"/>
        <v>37.299999999999997</v>
      </c>
      <c r="BB184" s="113">
        <v>1.5</v>
      </c>
      <c r="BC184" s="113">
        <v>1</v>
      </c>
      <c r="BD184" s="113">
        <v>2</v>
      </c>
      <c r="BE184" s="113">
        <v>0</v>
      </c>
      <c r="BF184" s="113">
        <v>182</v>
      </c>
      <c r="BG184" s="115"/>
      <c r="BI184" s="116">
        <f t="shared" si="94"/>
        <v>38.6</v>
      </c>
      <c r="BJ184" s="113">
        <v>0</v>
      </c>
      <c r="BK184" s="113">
        <v>3</v>
      </c>
      <c r="BL184" s="113">
        <v>2</v>
      </c>
      <c r="BM184" s="113">
        <v>0</v>
      </c>
      <c r="BN184" s="113">
        <v>188</v>
      </c>
      <c r="BO184" s="115"/>
      <c r="BQ184" s="116">
        <f t="shared" si="95"/>
        <v>39.799999999999997</v>
      </c>
      <c r="BR184" s="113">
        <v>0</v>
      </c>
      <c r="BS184" s="113">
        <v>5.5</v>
      </c>
      <c r="BT184" s="113">
        <v>6</v>
      </c>
      <c r="BU184" s="113">
        <v>0</v>
      </c>
      <c r="BV184" s="113">
        <v>187.5</v>
      </c>
      <c r="BW184" s="115"/>
      <c r="BY184" s="116">
        <f t="shared" si="96"/>
        <v>48.9</v>
      </c>
      <c r="BZ184" s="113">
        <v>1</v>
      </c>
      <c r="CA184" s="113">
        <v>34</v>
      </c>
      <c r="CB184" s="113">
        <v>6</v>
      </c>
      <c r="CC184" s="113">
        <v>0.5</v>
      </c>
      <c r="CD184" s="113">
        <v>203</v>
      </c>
      <c r="CE184" s="115"/>
      <c r="CG184" s="116">
        <f t="shared" si="97"/>
        <v>52.9</v>
      </c>
      <c r="CH184" s="113">
        <v>1.5</v>
      </c>
      <c r="CI184" s="113">
        <v>19</v>
      </c>
      <c r="CJ184" s="113">
        <v>3.5</v>
      </c>
      <c r="CK184" s="113">
        <v>0</v>
      </c>
      <c r="CL184" s="113">
        <v>240.5</v>
      </c>
      <c r="CO184" s="116">
        <f t="shared" si="98"/>
        <v>35.700000000000003</v>
      </c>
      <c r="CP184" s="113">
        <v>0</v>
      </c>
      <c r="CQ184" s="113">
        <v>14.5</v>
      </c>
      <c r="CR184" s="113">
        <v>4.5</v>
      </c>
      <c r="CS184" s="113">
        <v>0</v>
      </c>
      <c r="CT184" s="113">
        <v>159.5</v>
      </c>
      <c r="CW184" s="116">
        <f t="shared" si="99"/>
        <v>41.8</v>
      </c>
      <c r="CX184" s="113">
        <v>106.5</v>
      </c>
      <c r="CY184" s="113">
        <v>16</v>
      </c>
      <c r="CZ184" s="113">
        <v>4.5</v>
      </c>
      <c r="DA184" s="113">
        <v>0</v>
      </c>
      <c r="DB184" s="113">
        <v>82</v>
      </c>
      <c r="DE184" s="116">
        <f t="shared" si="100"/>
        <v>24.8</v>
      </c>
      <c r="DF184" s="113">
        <v>0</v>
      </c>
      <c r="DG184" s="113">
        <v>12.5</v>
      </c>
      <c r="DH184" s="113">
        <v>4</v>
      </c>
      <c r="DI184" s="113">
        <v>0</v>
      </c>
      <c r="DJ184" s="113">
        <v>107.5</v>
      </c>
      <c r="DM184" s="116">
        <f t="shared" si="101"/>
        <v>50.6</v>
      </c>
      <c r="DN184" s="113">
        <v>0</v>
      </c>
      <c r="DO184" s="113">
        <v>16.5</v>
      </c>
      <c r="DP184" s="113">
        <v>5</v>
      </c>
      <c r="DQ184" s="113">
        <v>0</v>
      </c>
      <c r="DR184" s="113">
        <v>231.5</v>
      </c>
    </row>
    <row r="185" spans="4:122">
      <c r="D185" s="113" t="s">
        <v>225</v>
      </c>
      <c r="E185" s="115">
        <f t="shared" si="102"/>
        <v>184</v>
      </c>
      <c r="F185" s="116">
        <f t="shared" si="70"/>
        <v>9.6</v>
      </c>
      <c r="G185" s="116">
        <f t="shared" si="71"/>
        <v>9.6</v>
      </c>
      <c r="H185" s="116" t="str">
        <f t="shared" si="71"/>
        <v/>
      </c>
      <c r="I185" s="116" t="str">
        <f t="shared" si="71"/>
        <v/>
      </c>
      <c r="J185" s="116" t="str">
        <f t="shared" si="71"/>
        <v/>
      </c>
      <c r="K185" s="116" t="str">
        <f t="shared" si="71"/>
        <v/>
      </c>
      <c r="L185" s="116" t="str">
        <f t="shared" si="71"/>
        <v/>
      </c>
      <c r="M185" s="116" t="str">
        <f t="shared" si="71"/>
        <v/>
      </c>
      <c r="N185" s="116" t="str">
        <f t="shared" si="72"/>
        <v/>
      </c>
      <c r="O185" s="116">
        <f t="shared" si="73"/>
        <v>1</v>
      </c>
      <c r="P185" s="116" t="str">
        <f t="shared" si="74"/>
        <v/>
      </c>
      <c r="Q185" s="116" t="str">
        <f t="shared" si="75"/>
        <v/>
      </c>
      <c r="R185" s="116" t="str">
        <f t="shared" si="76"/>
        <v/>
      </c>
      <c r="S185" s="116" t="str">
        <f t="shared" si="77"/>
        <v/>
      </c>
      <c r="T185" s="116" t="str">
        <f t="shared" si="78"/>
        <v/>
      </c>
      <c r="U185" s="116">
        <f t="shared" si="79"/>
        <v>1</v>
      </c>
      <c r="V185" s="113">
        <f t="shared" si="80"/>
        <v>0</v>
      </c>
      <c r="Y185" s="116">
        <f t="shared" si="103"/>
        <v>0.36329442299639764</v>
      </c>
      <c r="Z185" s="122">
        <f t="shared" si="104"/>
        <v>72.658884599279531</v>
      </c>
      <c r="AA185" s="113">
        <f t="shared" si="81"/>
        <v>8.9</v>
      </c>
      <c r="AB185" s="113">
        <f>AA185*飽差!I185</f>
        <v>0.94111540072046718</v>
      </c>
      <c r="AG185" s="116">
        <f t="shared" si="82"/>
        <v>33.299999999999997</v>
      </c>
      <c r="AH185" s="116">
        <f t="shared" si="83"/>
        <v>50.3</v>
      </c>
      <c r="AI185" s="116">
        <f t="shared" si="84"/>
        <v>24.5</v>
      </c>
      <c r="AJ185" s="116">
        <f t="shared" si="85"/>
        <v>24.7</v>
      </c>
      <c r="AK185" s="116">
        <f t="shared" si="86"/>
        <v>36.1</v>
      </c>
      <c r="AL185" s="116">
        <f t="shared" si="87"/>
        <v>40.799999999999997</v>
      </c>
      <c r="AM185" s="116">
        <f t="shared" si="88"/>
        <v>9.6</v>
      </c>
      <c r="AN185" s="116">
        <f t="shared" si="89"/>
        <v>9.5</v>
      </c>
      <c r="AO185" s="116">
        <f t="shared" si="90"/>
        <v>9.8000000000000007</v>
      </c>
      <c r="AP185" s="116">
        <f t="shared" si="91"/>
        <v>24.9</v>
      </c>
      <c r="AS185" s="116">
        <f t="shared" si="92"/>
        <v>33.299999999999997</v>
      </c>
      <c r="AT185" s="113">
        <v>8</v>
      </c>
      <c r="AU185" s="113">
        <v>10</v>
      </c>
      <c r="AV185" s="113">
        <v>0</v>
      </c>
      <c r="AW185" s="113">
        <v>1.5</v>
      </c>
      <c r="AX185" s="113">
        <v>147</v>
      </c>
      <c r="AY185" s="115"/>
      <c r="BA185" s="116">
        <f t="shared" si="93"/>
        <v>50.3</v>
      </c>
      <c r="BB185" s="113">
        <v>0</v>
      </c>
      <c r="BC185" s="113">
        <v>10.5</v>
      </c>
      <c r="BD185" s="113">
        <v>0</v>
      </c>
      <c r="BE185" s="113">
        <v>1.5</v>
      </c>
      <c r="BF185" s="113">
        <v>239.5</v>
      </c>
      <c r="BG185" s="115"/>
      <c r="BI185" s="116">
        <f t="shared" si="94"/>
        <v>24.5</v>
      </c>
      <c r="BJ185" s="113">
        <v>0</v>
      </c>
      <c r="BK185" s="113">
        <v>13.5</v>
      </c>
      <c r="BL185" s="113">
        <v>0</v>
      </c>
      <c r="BM185" s="113">
        <v>1.5</v>
      </c>
      <c r="BN185" s="113">
        <v>107.5</v>
      </c>
      <c r="BO185" s="115"/>
      <c r="BQ185" s="116">
        <f t="shared" si="95"/>
        <v>24.7</v>
      </c>
      <c r="BR185" s="113">
        <v>0</v>
      </c>
      <c r="BS185" s="113">
        <v>21</v>
      </c>
      <c r="BT185" s="113">
        <v>0</v>
      </c>
      <c r="BU185" s="113">
        <v>2</v>
      </c>
      <c r="BV185" s="113">
        <v>100.5</v>
      </c>
      <c r="BW185" s="115"/>
      <c r="BY185" s="116">
        <f t="shared" si="96"/>
        <v>36.1</v>
      </c>
      <c r="BZ185" s="113">
        <v>13</v>
      </c>
      <c r="CA185" s="113">
        <v>7.5</v>
      </c>
      <c r="CB185" s="113">
        <v>0</v>
      </c>
      <c r="CC185" s="113">
        <v>4</v>
      </c>
      <c r="CD185" s="113">
        <v>156</v>
      </c>
      <c r="CE185" s="115"/>
      <c r="CG185" s="116">
        <f t="shared" si="97"/>
        <v>40.799999999999997</v>
      </c>
      <c r="CH185" s="113">
        <v>17.5</v>
      </c>
      <c r="CI185" s="113">
        <v>14.5</v>
      </c>
      <c r="CJ185" s="113">
        <v>0</v>
      </c>
      <c r="CK185" s="113">
        <v>4.5</v>
      </c>
      <c r="CL185" s="113">
        <v>167.5</v>
      </c>
      <c r="CO185" s="116">
        <f t="shared" si="98"/>
        <v>9.6</v>
      </c>
      <c r="CP185" s="113">
        <v>0</v>
      </c>
      <c r="CQ185" s="113">
        <v>5</v>
      </c>
      <c r="CR185" s="113">
        <v>0</v>
      </c>
      <c r="CS185" s="113">
        <v>2.5</v>
      </c>
      <c r="CT185" s="113">
        <v>40.5</v>
      </c>
      <c r="CW185" s="116">
        <f t="shared" si="99"/>
        <v>9.5</v>
      </c>
      <c r="CX185" s="113">
        <v>0</v>
      </c>
      <c r="CY185" s="113">
        <v>2.5</v>
      </c>
      <c r="CZ185" s="113">
        <v>0</v>
      </c>
      <c r="DA185" s="113">
        <v>1</v>
      </c>
      <c r="DB185" s="113">
        <v>44</v>
      </c>
      <c r="DE185" s="116">
        <f t="shared" si="100"/>
        <v>9.8000000000000007</v>
      </c>
      <c r="DF185" s="113">
        <v>0</v>
      </c>
      <c r="DG185" s="113">
        <v>7</v>
      </c>
      <c r="DH185" s="113">
        <v>0</v>
      </c>
      <c r="DI185" s="113">
        <v>2</v>
      </c>
      <c r="DJ185" s="113">
        <v>40</v>
      </c>
      <c r="DM185" s="116">
        <f t="shared" si="101"/>
        <v>24.9</v>
      </c>
      <c r="DN185" s="113">
        <v>0</v>
      </c>
      <c r="DO185" s="113">
        <v>23</v>
      </c>
      <c r="DP185" s="113">
        <v>0</v>
      </c>
      <c r="DQ185" s="113">
        <v>9.5</v>
      </c>
      <c r="DR185" s="113">
        <v>92</v>
      </c>
    </row>
    <row r="186" spans="4:122">
      <c r="D186" s="113" t="s">
        <v>225</v>
      </c>
      <c r="E186" s="115">
        <f t="shared" si="102"/>
        <v>185</v>
      </c>
      <c r="F186" s="116">
        <f t="shared" si="70"/>
        <v>6.8</v>
      </c>
      <c r="G186" s="116">
        <f t="shared" si="71"/>
        <v>6.8</v>
      </c>
      <c r="H186" s="116" t="str">
        <f t="shared" si="71"/>
        <v/>
      </c>
      <c r="I186" s="116" t="str">
        <f t="shared" si="71"/>
        <v/>
      </c>
      <c r="J186" s="116" t="str">
        <f t="shared" si="71"/>
        <v/>
      </c>
      <c r="K186" s="116" t="str">
        <f t="shared" si="71"/>
        <v/>
      </c>
      <c r="L186" s="116" t="str">
        <f t="shared" si="71"/>
        <v/>
      </c>
      <c r="M186" s="116" t="str">
        <f t="shared" si="71"/>
        <v/>
      </c>
      <c r="N186" s="116" t="str">
        <f t="shared" si="72"/>
        <v/>
      </c>
      <c r="O186" s="116">
        <f t="shared" si="73"/>
        <v>1</v>
      </c>
      <c r="P186" s="116" t="str">
        <f t="shared" si="74"/>
        <v/>
      </c>
      <c r="Q186" s="116" t="str">
        <f t="shared" si="75"/>
        <v/>
      </c>
      <c r="R186" s="116" t="str">
        <f t="shared" si="76"/>
        <v/>
      </c>
      <c r="S186" s="116" t="str">
        <f t="shared" si="77"/>
        <v/>
      </c>
      <c r="T186" s="116" t="str">
        <f t="shared" si="78"/>
        <v/>
      </c>
      <c r="U186" s="116">
        <f t="shared" si="79"/>
        <v>1</v>
      </c>
      <c r="V186" s="113">
        <f t="shared" si="80"/>
        <v>0</v>
      </c>
      <c r="Y186" s="116">
        <f t="shared" si="103"/>
        <v>0.32</v>
      </c>
      <c r="Z186" s="122">
        <f t="shared" si="104"/>
        <v>64</v>
      </c>
      <c r="AA186" s="113">
        <f t="shared" si="81"/>
        <v>8.9</v>
      </c>
      <c r="AB186" s="113">
        <f>AA186*飽差!I186</f>
        <v>0.96573700988957878</v>
      </c>
      <c r="AG186" s="116">
        <f t="shared" si="82"/>
        <v>18.399999999999999</v>
      </c>
      <c r="AH186" s="116">
        <f t="shared" si="83"/>
        <v>4.7</v>
      </c>
      <c r="AI186" s="116">
        <f t="shared" si="84"/>
        <v>6.4</v>
      </c>
      <c r="AJ186" s="116">
        <f t="shared" si="85"/>
        <v>3.9</v>
      </c>
      <c r="AK186" s="116">
        <f t="shared" si="86"/>
        <v>6.2</v>
      </c>
      <c r="AL186" s="116">
        <f t="shared" si="87"/>
        <v>12.2</v>
      </c>
      <c r="AM186" s="116">
        <f t="shared" si="88"/>
        <v>6.8</v>
      </c>
      <c r="AN186" s="116">
        <f t="shared" si="89"/>
        <v>8.1999999999999993</v>
      </c>
      <c r="AO186" s="116">
        <f t="shared" si="90"/>
        <v>1.8</v>
      </c>
      <c r="AP186" s="116">
        <f t="shared" si="91"/>
        <v>8.1</v>
      </c>
      <c r="AS186" s="116">
        <f t="shared" si="92"/>
        <v>18.399999999999999</v>
      </c>
      <c r="AT186" s="113">
        <v>0</v>
      </c>
      <c r="AU186" s="113">
        <v>0</v>
      </c>
      <c r="AV186" s="113">
        <v>82</v>
      </c>
      <c r="AW186" s="113">
        <v>1.5</v>
      </c>
      <c r="AX186" s="113">
        <v>8.5</v>
      </c>
      <c r="AY186" s="115"/>
      <c r="BA186" s="116">
        <f t="shared" si="93"/>
        <v>4.7</v>
      </c>
      <c r="BB186" s="113">
        <v>2.5</v>
      </c>
      <c r="BC186" s="113">
        <v>0</v>
      </c>
      <c r="BD186" s="113">
        <v>5.5</v>
      </c>
      <c r="BE186" s="113">
        <v>3</v>
      </c>
      <c r="BF186" s="113">
        <v>12.5</v>
      </c>
      <c r="BG186" s="115"/>
      <c r="BI186" s="116">
        <f t="shared" si="94"/>
        <v>6.4</v>
      </c>
      <c r="BJ186" s="113">
        <v>0</v>
      </c>
      <c r="BK186" s="113">
        <v>0</v>
      </c>
      <c r="BL186" s="113">
        <v>14</v>
      </c>
      <c r="BM186" s="113">
        <v>10</v>
      </c>
      <c r="BN186" s="113">
        <v>8</v>
      </c>
      <c r="BO186" s="115"/>
      <c r="BQ186" s="116">
        <f t="shared" si="95"/>
        <v>3.9</v>
      </c>
      <c r="BR186" s="113">
        <v>0</v>
      </c>
      <c r="BS186" s="113">
        <v>0</v>
      </c>
      <c r="BT186" s="113">
        <v>10</v>
      </c>
      <c r="BU186" s="113">
        <v>3</v>
      </c>
      <c r="BV186" s="113">
        <v>6.5</v>
      </c>
      <c r="BW186" s="115"/>
      <c r="BY186" s="116">
        <f t="shared" si="96"/>
        <v>6.2</v>
      </c>
      <c r="BZ186" s="113">
        <v>0.5</v>
      </c>
      <c r="CA186" s="113">
        <v>0.5</v>
      </c>
      <c r="CB186" s="113">
        <v>0</v>
      </c>
      <c r="CC186" s="113">
        <v>28.5</v>
      </c>
      <c r="CD186" s="113">
        <v>1.5</v>
      </c>
      <c r="CE186" s="115"/>
      <c r="CG186" s="116">
        <f t="shared" si="97"/>
        <v>12.2</v>
      </c>
      <c r="CH186" s="113">
        <v>0</v>
      </c>
      <c r="CI186" s="113">
        <v>0</v>
      </c>
      <c r="CJ186" s="113">
        <v>28</v>
      </c>
      <c r="CK186" s="113">
        <v>18</v>
      </c>
      <c r="CL186" s="113">
        <v>15</v>
      </c>
      <c r="CO186" s="116">
        <f t="shared" si="98"/>
        <v>6.8</v>
      </c>
      <c r="CP186" s="113">
        <v>0</v>
      </c>
      <c r="CQ186" s="113">
        <v>0</v>
      </c>
      <c r="CR186" s="113">
        <v>25.5</v>
      </c>
      <c r="CS186" s="113">
        <v>2</v>
      </c>
      <c r="CT186" s="113">
        <v>6.5</v>
      </c>
      <c r="CW186" s="116">
        <f t="shared" si="99"/>
        <v>8.1999999999999993</v>
      </c>
      <c r="CX186" s="113">
        <v>31.5</v>
      </c>
      <c r="CY186" s="113">
        <v>0</v>
      </c>
      <c r="CZ186" s="113">
        <v>4</v>
      </c>
      <c r="DA186" s="113">
        <v>2.5</v>
      </c>
      <c r="DB186" s="113">
        <v>3</v>
      </c>
      <c r="DE186" s="116">
        <f t="shared" si="100"/>
        <v>1.8</v>
      </c>
      <c r="DF186" s="113">
        <v>0</v>
      </c>
      <c r="DG186" s="113">
        <v>0</v>
      </c>
      <c r="DH186" s="113">
        <v>4.5</v>
      </c>
      <c r="DI186" s="113">
        <v>3.5</v>
      </c>
      <c r="DJ186" s="113">
        <v>1</v>
      </c>
      <c r="DM186" s="116">
        <f t="shared" si="101"/>
        <v>8.1</v>
      </c>
      <c r="DN186" s="113">
        <v>0</v>
      </c>
      <c r="DO186" s="113">
        <v>0</v>
      </c>
      <c r="DP186" s="113">
        <v>19</v>
      </c>
      <c r="DQ186" s="113">
        <v>2.5</v>
      </c>
      <c r="DR186" s="113">
        <v>19</v>
      </c>
    </row>
    <row r="187" spans="4:122">
      <c r="D187" s="113" t="s">
        <v>225</v>
      </c>
      <c r="E187" s="115">
        <f t="shared" si="102"/>
        <v>186</v>
      </c>
      <c r="F187" s="116">
        <f t="shared" si="70"/>
        <v>10.4</v>
      </c>
      <c r="G187" s="116">
        <f t="shared" si="71"/>
        <v>10.4</v>
      </c>
      <c r="H187" s="116">
        <f t="shared" si="71"/>
        <v>10.4</v>
      </c>
      <c r="I187" s="116" t="str">
        <f t="shared" si="71"/>
        <v/>
      </c>
      <c r="J187" s="116" t="str">
        <f t="shared" si="71"/>
        <v/>
      </c>
      <c r="K187" s="116" t="str">
        <f t="shared" si="71"/>
        <v/>
      </c>
      <c r="L187" s="116" t="str">
        <f t="shared" si="71"/>
        <v/>
      </c>
      <c r="M187" s="116" t="str">
        <f t="shared" si="71"/>
        <v/>
      </c>
      <c r="N187" s="116" t="str">
        <f t="shared" si="72"/>
        <v/>
      </c>
      <c r="O187" s="116" t="str">
        <f t="shared" si="73"/>
        <v/>
      </c>
      <c r="P187" s="116">
        <f t="shared" si="74"/>
        <v>2</v>
      </c>
      <c r="Q187" s="116" t="str">
        <f t="shared" si="75"/>
        <v/>
      </c>
      <c r="R187" s="116" t="str">
        <f t="shared" si="76"/>
        <v/>
      </c>
      <c r="S187" s="116" t="str">
        <f t="shared" si="77"/>
        <v/>
      </c>
      <c r="T187" s="116" t="str">
        <f t="shared" si="78"/>
        <v/>
      </c>
      <c r="U187" s="116">
        <f t="shared" si="79"/>
        <v>2</v>
      </c>
      <c r="V187" s="113">
        <f t="shared" si="80"/>
        <v>5.4417266639303186e-002</v>
      </c>
      <c r="Y187" s="116">
        <f t="shared" si="103"/>
        <v>0.35917629589389888</v>
      </c>
      <c r="Z187" s="122">
        <f t="shared" si="104"/>
        <v>71.835259178779779</v>
      </c>
      <c r="AA187" s="113">
        <f t="shared" si="81"/>
        <v>8.9</v>
      </c>
      <c r="AB187" s="113">
        <f>AA187*飽差!I187</f>
        <v>2.5647408212202278</v>
      </c>
      <c r="AG187" s="116">
        <f t="shared" si="82"/>
        <v>2.8</v>
      </c>
      <c r="AH187" s="116">
        <f t="shared" si="83"/>
        <v>5.6</v>
      </c>
      <c r="AI187" s="116">
        <f t="shared" si="84"/>
        <v>9.9</v>
      </c>
      <c r="AJ187" s="116">
        <f t="shared" si="85"/>
        <v>16.3</v>
      </c>
      <c r="AK187" s="116">
        <f t="shared" si="86"/>
        <v>14.8</v>
      </c>
      <c r="AL187" s="116">
        <f t="shared" si="87"/>
        <v>15.9</v>
      </c>
      <c r="AM187" s="116">
        <f t="shared" si="88"/>
        <v>10.4</v>
      </c>
      <c r="AN187" s="116">
        <f t="shared" si="89"/>
        <v>26</v>
      </c>
      <c r="AO187" s="116">
        <f t="shared" si="90"/>
        <v>8.6999999999999993</v>
      </c>
      <c r="AP187" s="116">
        <f t="shared" si="91"/>
        <v>10</v>
      </c>
      <c r="AS187" s="116">
        <f t="shared" si="92"/>
        <v>2.8</v>
      </c>
      <c r="AT187" s="113">
        <v>0</v>
      </c>
      <c r="AU187" s="113">
        <v>0</v>
      </c>
      <c r="AV187" s="113">
        <v>0</v>
      </c>
      <c r="AW187" s="113">
        <v>11</v>
      </c>
      <c r="AX187" s="113">
        <v>3</v>
      </c>
      <c r="AY187" s="115"/>
      <c r="BA187" s="116">
        <f t="shared" si="93"/>
        <v>5.6</v>
      </c>
      <c r="BB187" s="113">
        <v>0.5</v>
      </c>
      <c r="BC187" s="113">
        <v>0</v>
      </c>
      <c r="BD187" s="113">
        <v>2</v>
      </c>
      <c r="BE187" s="113">
        <v>25.5</v>
      </c>
      <c r="BF187" s="113">
        <v>0</v>
      </c>
      <c r="BG187" s="115"/>
      <c r="BI187" s="116">
        <f t="shared" si="94"/>
        <v>9.9</v>
      </c>
      <c r="BJ187" s="113">
        <v>0</v>
      </c>
      <c r="BK187" s="113">
        <v>0</v>
      </c>
      <c r="BL187" s="113">
        <v>7.5</v>
      </c>
      <c r="BM187" s="113">
        <v>40.5</v>
      </c>
      <c r="BN187" s="113">
        <v>1.5</v>
      </c>
      <c r="BO187" s="115"/>
      <c r="BQ187" s="116">
        <f t="shared" si="95"/>
        <v>16.3</v>
      </c>
      <c r="BR187" s="113">
        <v>0</v>
      </c>
      <c r="BS187" s="113">
        <v>0</v>
      </c>
      <c r="BT187" s="113">
        <v>14</v>
      </c>
      <c r="BU187" s="113">
        <v>67.5</v>
      </c>
      <c r="BV187" s="113">
        <v>0</v>
      </c>
      <c r="BW187" s="115"/>
      <c r="BY187" s="116">
        <f t="shared" si="96"/>
        <v>14.8</v>
      </c>
      <c r="BZ187" s="113">
        <v>0</v>
      </c>
      <c r="CA187" s="113">
        <v>0</v>
      </c>
      <c r="CB187" s="113">
        <v>11.5</v>
      </c>
      <c r="CC187" s="113">
        <v>59.5</v>
      </c>
      <c r="CD187" s="113">
        <v>3</v>
      </c>
      <c r="CE187" s="115"/>
      <c r="CG187" s="116">
        <f t="shared" si="97"/>
        <v>15.9</v>
      </c>
      <c r="CH187" s="113">
        <v>0</v>
      </c>
      <c r="CI187" s="113">
        <v>0</v>
      </c>
      <c r="CJ187" s="113">
        <v>13</v>
      </c>
      <c r="CK187" s="113">
        <v>65.5</v>
      </c>
      <c r="CL187" s="113">
        <v>1</v>
      </c>
      <c r="CO187" s="116">
        <f t="shared" si="98"/>
        <v>10.4</v>
      </c>
      <c r="CP187" s="113">
        <v>0</v>
      </c>
      <c r="CQ187" s="113">
        <v>0</v>
      </c>
      <c r="CR187" s="113">
        <v>21.5</v>
      </c>
      <c r="CS187" s="113">
        <v>27</v>
      </c>
      <c r="CT187" s="113">
        <v>3.5</v>
      </c>
      <c r="CW187" s="116">
        <f t="shared" si="99"/>
        <v>26</v>
      </c>
      <c r="CX187" s="113">
        <v>58</v>
      </c>
      <c r="CY187" s="113">
        <v>0</v>
      </c>
      <c r="CZ187" s="113">
        <v>39.5</v>
      </c>
      <c r="DA187" s="113">
        <v>32</v>
      </c>
      <c r="DB187" s="113">
        <v>0.5</v>
      </c>
      <c r="DE187" s="116">
        <f t="shared" si="100"/>
        <v>8.6999999999999993</v>
      </c>
      <c r="DF187" s="113">
        <v>0</v>
      </c>
      <c r="DG187" s="113">
        <v>0</v>
      </c>
      <c r="DH187" s="113">
        <v>27.5</v>
      </c>
      <c r="DI187" s="113">
        <v>13.5</v>
      </c>
      <c r="DJ187" s="113">
        <v>2.5</v>
      </c>
      <c r="DM187" s="116">
        <f t="shared" si="101"/>
        <v>10</v>
      </c>
      <c r="DN187" s="113">
        <v>0</v>
      </c>
      <c r="DO187" s="113">
        <v>0</v>
      </c>
      <c r="DP187" s="113">
        <v>11.5</v>
      </c>
      <c r="DQ187" s="113">
        <v>38</v>
      </c>
      <c r="DR187" s="113">
        <v>0.5</v>
      </c>
    </row>
    <row r="188" spans="4:122">
      <c r="D188" s="113" t="s">
        <v>225</v>
      </c>
      <c r="E188" s="115">
        <f t="shared" si="102"/>
        <v>187</v>
      </c>
      <c r="F188" s="116">
        <f t="shared" si="70"/>
        <v>3</v>
      </c>
      <c r="G188" s="116">
        <f t="shared" si="71"/>
        <v>3</v>
      </c>
      <c r="H188" s="116" t="str">
        <f t="shared" si="71"/>
        <v/>
      </c>
      <c r="I188" s="116" t="str">
        <f t="shared" si="71"/>
        <v/>
      </c>
      <c r="J188" s="116" t="str">
        <f t="shared" si="71"/>
        <v/>
      </c>
      <c r="K188" s="116" t="str">
        <f t="shared" si="71"/>
        <v/>
      </c>
      <c r="L188" s="116" t="str">
        <f t="shared" si="71"/>
        <v/>
      </c>
      <c r="M188" s="116" t="str">
        <f t="shared" si="71"/>
        <v/>
      </c>
      <c r="N188" s="116" t="str">
        <f t="shared" si="72"/>
        <v/>
      </c>
      <c r="O188" s="116">
        <f t="shared" si="73"/>
        <v>1</v>
      </c>
      <c r="P188" s="116" t="str">
        <f t="shared" si="74"/>
        <v/>
      </c>
      <c r="Q188" s="116" t="str">
        <f t="shared" si="75"/>
        <v/>
      </c>
      <c r="R188" s="116" t="str">
        <f t="shared" si="76"/>
        <v/>
      </c>
      <c r="S188" s="116" t="str">
        <f t="shared" si="77"/>
        <v/>
      </c>
      <c r="T188" s="116" t="str">
        <f t="shared" si="78"/>
        <v/>
      </c>
      <c r="U188" s="116">
        <f t="shared" si="79"/>
        <v>1</v>
      </c>
      <c r="V188" s="113">
        <f t="shared" si="80"/>
        <v>0</v>
      </c>
      <c r="Y188" s="116">
        <f t="shared" si="103"/>
        <v>0.32</v>
      </c>
      <c r="Z188" s="122">
        <f t="shared" si="104"/>
        <v>64</v>
      </c>
      <c r="AA188" s="113">
        <f t="shared" si="81"/>
        <v>8.9</v>
      </c>
      <c r="AB188" s="113">
        <f>AA188*飽差!I188</f>
        <v>7.2406697563321414</v>
      </c>
      <c r="AG188" s="116">
        <f t="shared" si="82"/>
        <v>1.4</v>
      </c>
      <c r="AH188" s="116">
        <f t="shared" si="83"/>
        <v>1.2</v>
      </c>
      <c r="AI188" s="116">
        <f t="shared" si="84"/>
        <v>0.8</v>
      </c>
      <c r="AJ188" s="116">
        <f t="shared" si="85"/>
        <v>1</v>
      </c>
      <c r="AK188" s="116">
        <f t="shared" si="86"/>
        <v>2.1</v>
      </c>
      <c r="AL188" s="116">
        <f t="shared" si="87"/>
        <v>7.2</v>
      </c>
      <c r="AM188" s="116">
        <f t="shared" si="88"/>
        <v>3</v>
      </c>
      <c r="AN188" s="116">
        <f t="shared" si="89"/>
        <v>3.5</v>
      </c>
      <c r="AO188" s="116">
        <f t="shared" si="90"/>
        <v>6</v>
      </c>
      <c r="AP188" s="116">
        <f t="shared" si="91"/>
        <v>0.6</v>
      </c>
      <c r="AS188" s="116">
        <f t="shared" si="92"/>
        <v>1.4</v>
      </c>
      <c r="AT188" s="113">
        <v>0.5</v>
      </c>
      <c r="AU188" s="113">
        <v>0</v>
      </c>
      <c r="AV188" s="113">
        <v>6.5</v>
      </c>
      <c r="AW188" s="113">
        <v>0</v>
      </c>
      <c r="AX188" s="113">
        <v>0</v>
      </c>
      <c r="AY188" s="115"/>
      <c r="BA188" s="116">
        <f t="shared" si="93"/>
        <v>1.2</v>
      </c>
      <c r="BB188" s="113">
        <v>0</v>
      </c>
      <c r="BC188" s="113">
        <v>0</v>
      </c>
      <c r="BD188" s="113">
        <v>4</v>
      </c>
      <c r="BE188" s="113">
        <v>2</v>
      </c>
      <c r="BF188" s="113">
        <v>0</v>
      </c>
      <c r="BG188" s="115"/>
      <c r="BI188" s="116">
        <f t="shared" si="94"/>
        <v>0.8</v>
      </c>
      <c r="BJ188" s="113">
        <v>0</v>
      </c>
      <c r="BK188" s="113">
        <v>0</v>
      </c>
      <c r="BL188" s="113">
        <v>3.5</v>
      </c>
      <c r="BM188" s="113">
        <v>0.5</v>
      </c>
      <c r="BN188" s="113">
        <v>0</v>
      </c>
      <c r="BO188" s="115"/>
      <c r="BQ188" s="116">
        <f t="shared" si="95"/>
        <v>1</v>
      </c>
      <c r="BR188" s="113">
        <v>0</v>
      </c>
      <c r="BS188" s="113">
        <v>0</v>
      </c>
      <c r="BT188" s="113">
        <v>3.5</v>
      </c>
      <c r="BU188" s="113">
        <v>1.5</v>
      </c>
      <c r="BV188" s="113">
        <v>0</v>
      </c>
      <c r="BW188" s="115"/>
      <c r="BY188" s="116">
        <f t="shared" si="96"/>
        <v>2.1</v>
      </c>
      <c r="BZ188" s="113">
        <v>0</v>
      </c>
      <c r="CA188" s="113">
        <v>0</v>
      </c>
      <c r="CB188" s="113">
        <v>2.5</v>
      </c>
      <c r="CC188" s="113">
        <v>8</v>
      </c>
      <c r="CD188" s="113">
        <v>0</v>
      </c>
      <c r="CE188" s="115"/>
      <c r="CG188" s="116">
        <f t="shared" si="97"/>
        <v>7.2</v>
      </c>
      <c r="CH188" s="113">
        <v>6.5</v>
      </c>
      <c r="CI188" s="113">
        <v>0</v>
      </c>
      <c r="CJ188" s="113">
        <v>3</v>
      </c>
      <c r="CK188" s="113">
        <v>26.5</v>
      </c>
      <c r="CL188" s="113">
        <v>0</v>
      </c>
      <c r="CO188" s="116">
        <f t="shared" si="98"/>
        <v>3</v>
      </c>
      <c r="CP188" s="113">
        <v>0</v>
      </c>
      <c r="CQ188" s="113">
        <v>0</v>
      </c>
      <c r="CR188" s="113">
        <v>14</v>
      </c>
      <c r="CS188" s="113">
        <v>1</v>
      </c>
      <c r="CT188" s="113">
        <v>0</v>
      </c>
      <c r="CW188" s="116">
        <f t="shared" si="99"/>
        <v>3.5</v>
      </c>
      <c r="CX188" s="113">
        <v>9.5</v>
      </c>
      <c r="CY188" s="113">
        <v>0</v>
      </c>
      <c r="CZ188" s="113">
        <v>6.5</v>
      </c>
      <c r="DA188" s="113">
        <v>1.5</v>
      </c>
      <c r="DB188" s="113">
        <v>0</v>
      </c>
      <c r="DE188" s="116">
        <f t="shared" si="100"/>
        <v>6</v>
      </c>
      <c r="DF188" s="113">
        <v>0</v>
      </c>
      <c r="DG188" s="113">
        <v>0</v>
      </c>
      <c r="DH188" s="113">
        <v>12</v>
      </c>
      <c r="DI188" s="113">
        <v>18</v>
      </c>
      <c r="DJ188" s="113">
        <v>0</v>
      </c>
      <c r="DM188" s="116">
        <f t="shared" si="101"/>
        <v>0.6</v>
      </c>
      <c r="DN188" s="113">
        <v>0</v>
      </c>
      <c r="DO188" s="113">
        <v>0</v>
      </c>
      <c r="DP188" s="113">
        <v>1.5</v>
      </c>
      <c r="DQ188" s="113">
        <v>1.5</v>
      </c>
      <c r="DR188" s="113">
        <v>0</v>
      </c>
    </row>
    <row r="189" spans="4:122">
      <c r="D189" s="113" t="s">
        <v>225</v>
      </c>
      <c r="E189" s="115">
        <f t="shared" si="102"/>
        <v>188</v>
      </c>
      <c r="F189" s="116">
        <f t="shared" si="70"/>
        <v>0.8</v>
      </c>
      <c r="G189" s="116">
        <f t="shared" si="71"/>
        <v>0.8</v>
      </c>
      <c r="H189" s="116" t="str">
        <f t="shared" si="71"/>
        <v/>
      </c>
      <c r="I189" s="116" t="str">
        <f t="shared" si="71"/>
        <v/>
      </c>
      <c r="J189" s="116" t="str">
        <f t="shared" si="71"/>
        <v/>
      </c>
      <c r="K189" s="116" t="str">
        <f t="shared" si="71"/>
        <v/>
      </c>
      <c r="L189" s="116" t="str">
        <f t="shared" si="71"/>
        <v/>
      </c>
      <c r="M189" s="116" t="str">
        <f t="shared" si="71"/>
        <v/>
      </c>
      <c r="N189" s="116" t="str">
        <f t="shared" si="72"/>
        <v/>
      </c>
      <c r="O189" s="116">
        <f t="shared" si="73"/>
        <v>1</v>
      </c>
      <c r="P189" s="116" t="str">
        <f t="shared" si="74"/>
        <v/>
      </c>
      <c r="Q189" s="116" t="str">
        <f t="shared" si="75"/>
        <v/>
      </c>
      <c r="R189" s="116" t="str">
        <f t="shared" si="76"/>
        <v/>
      </c>
      <c r="S189" s="116" t="str">
        <f t="shared" si="77"/>
        <v/>
      </c>
      <c r="T189" s="116" t="str">
        <f t="shared" si="78"/>
        <v/>
      </c>
      <c r="U189" s="116">
        <f t="shared" si="79"/>
        <v>1</v>
      </c>
      <c r="V189" s="113">
        <f t="shared" si="80"/>
        <v>0</v>
      </c>
      <c r="Y189" s="116">
        <f t="shared" si="103"/>
        <v>0.28876017584124364</v>
      </c>
      <c r="Z189" s="122">
        <f t="shared" si="104"/>
        <v>57.752035168248725</v>
      </c>
      <c r="AA189" s="113">
        <f t="shared" si="81"/>
        <v>8.9</v>
      </c>
      <c r="AB189" s="113">
        <f>AA189*飽差!I189</f>
        <v>7.04796483175127</v>
      </c>
      <c r="AG189" s="116">
        <f t="shared" si="82"/>
        <v>0.1</v>
      </c>
      <c r="AH189" s="116">
        <f t="shared" si="83"/>
        <v>0.3</v>
      </c>
      <c r="AI189" s="116">
        <f t="shared" si="84"/>
        <v>0</v>
      </c>
      <c r="AJ189" s="116">
        <f t="shared" si="85"/>
        <v>0.3</v>
      </c>
      <c r="AK189" s="116">
        <f t="shared" si="86"/>
        <v>2</v>
      </c>
      <c r="AL189" s="116">
        <f t="shared" si="87"/>
        <v>3.3</v>
      </c>
      <c r="AM189" s="116">
        <f t="shared" si="88"/>
        <v>0.8</v>
      </c>
      <c r="AN189" s="116">
        <f t="shared" si="89"/>
        <v>9.5</v>
      </c>
      <c r="AO189" s="116">
        <f t="shared" si="90"/>
        <v>0.1</v>
      </c>
      <c r="AP189" s="116">
        <f t="shared" si="91"/>
        <v>5.0999999999999996</v>
      </c>
      <c r="AS189" s="116">
        <f t="shared" si="92"/>
        <v>0.1</v>
      </c>
      <c r="AT189" s="113">
        <v>0</v>
      </c>
      <c r="AU189" s="113">
        <v>0</v>
      </c>
      <c r="AV189" s="113">
        <v>0</v>
      </c>
      <c r="AW189" s="113">
        <v>0</v>
      </c>
      <c r="AX189" s="113">
        <v>0.5</v>
      </c>
      <c r="AY189" s="115"/>
      <c r="BA189" s="116">
        <f t="shared" si="93"/>
        <v>0.3</v>
      </c>
      <c r="BB189" s="113">
        <v>0</v>
      </c>
      <c r="BC189" s="113">
        <v>0</v>
      </c>
      <c r="BD189" s="113">
        <v>0</v>
      </c>
      <c r="BE189" s="113">
        <v>1.5</v>
      </c>
      <c r="BF189" s="113">
        <v>0</v>
      </c>
      <c r="BG189" s="115"/>
      <c r="BI189" s="116">
        <f t="shared" si="94"/>
        <v>0</v>
      </c>
      <c r="BJ189" s="113">
        <v>0</v>
      </c>
      <c r="BK189" s="113">
        <v>0</v>
      </c>
      <c r="BL189" s="113">
        <v>0</v>
      </c>
      <c r="BM189" s="113">
        <v>0</v>
      </c>
      <c r="BN189" s="113">
        <v>0</v>
      </c>
      <c r="BO189" s="115"/>
      <c r="BQ189" s="116">
        <f t="shared" si="95"/>
        <v>0.3</v>
      </c>
      <c r="BR189" s="113">
        <v>0</v>
      </c>
      <c r="BS189" s="113">
        <v>0</v>
      </c>
      <c r="BT189" s="113">
        <v>0</v>
      </c>
      <c r="BU189" s="113">
        <v>1.5</v>
      </c>
      <c r="BV189" s="113">
        <v>0</v>
      </c>
      <c r="BW189" s="115"/>
      <c r="BY189" s="116">
        <f t="shared" si="96"/>
        <v>2</v>
      </c>
      <c r="BZ189" s="113">
        <v>1.5</v>
      </c>
      <c r="CA189" s="113">
        <v>0</v>
      </c>
      <c r="CB189" s="113">
        <v>0</v>
      </c>
      <c r="CC189" s="113">
        <v>5</v>
      </c>
      <c r="CD189" s="113">
        <v>3.5</v>
      </c>
      <c r="CE189" s="115"/>
      <c r="CG189" s="116">
        <f t="shared" si="97"/>
        <v>3.3</v>
      </c>
      <c r="CH189" s="113">
        <v>1.5</v>
      </c>
      <c r="CI189" s="113">
        <v>0</v>
      </c>
      <c r="CJ189" s="113">
        <v>0</v>
      </c>
      <c r="CK189" s="113">
        <v>13</v>
      </c>
      <c r="CL189" s="113">
        <v>2</v>
      </c>
      <c r="CO189" s="116">
        <f t="shared" si="98"/>
        <v>0.8</v>
      </c>
      <c r="CP189" s="113">
        <v>0</v>
      </c>
      <c r="CQ189" s="113">
        <v>0</v>
      </c>
      <c r="CR189" s="113">
        <v>0</v>
      </c>
      <c r="CS189" s="113">
        <v>3.5</v>
      </c>
      <c r="CT189" s="113">
        <v>0.5</v>
      </c>
      <c r="CW189" s="116">
        <f t="shared" si="99"/>
        <v>9.5</v>
      </c>
      <c r="CX189" s="113">
        <v>32.5</v>
      </c>
      <c r="CY189" s="113">
        <v>0</v>
      </c>
      <c r="CZ189" s="113">
        <v>0</v>
      </c>
      <c r="DA189" s="113">
        <v>15</v>
      </c>
      <c r="DB189" s="113">
        <v>0</v>
      </c>
      <c r="DE189" s="116">
        <f t="shared" si="100"/>
        <v>0.1</v>
      </c>
      <c r="DF189" s="113">
        <v>0</v>
      </c>
      <c r="DG189" s="113">
        <v>0</v>
      </c>
      <c r="DH189" s="113">
        <v>0</v>
      </c>
      <c r="DI189" s="113">
        <v>0</v>
      </c>
      <c r="DJ189" s="113">
        <v>0.5</v>
      </c>
      <c r="DM189" s="116">
        <f t="shared" si="101"/>
        <v>5.0999999999999996</v>
      </c>
      <c r="DN189" s="113">
        <v>2.5</v>
      </c>
      <c r="DO189" s="113">
        <v>0</v>
      </c>
      <c r="DP189" s="113">
        <v>1.5</v>
      </c>
      <c r="DQ189" s="113">
        <v>19</v>
      </c>
      <c r="DR189" s="113">
        <v>2.5</v>
      </c>
    </row>
    <row r="190" spans="4:122">
      <c r="D190" s="113" t="s">
        <v>225</v>
      </c>
      <c r="E190" s="115">
        <f t="shared" si="102"/>
        <v>189</v>
      </c>
      <c r="F190" s="116">
        <f t="shared" si="70"/>
        <v>7.1</v>
      </c>
      <c r="G190" s="116">
        <f t="shared" si="71"/>
        <v>7.1</v>
      </c>
      <c r="H190" s="116" t="str">
        <f t="shared" si="71"/>
        <v/>
      </c>
      <c r="I190" s="116" t="str">
        <f t="shared" si="71"/>
        <v/>
      </c>
      <c r="J190" s="116" t="str">
        <f t="shared" si="71"/>
        <v/>
      </c>
      <c r="K190" s="116" t="str">
        <f t="shared" si="71"/>
        <v/>
      </c>
      <c r="L190" s="116" t="str">
        <f t="shared" si="71"/>
        <v/>
      </c>
      <c r="M190" s="116" t="str">
        <f t="shared" si="71"/>
        <v/>
      </c>
      <c r="N190" s="116" t="str">
        <f t="shared" si="72"/>
        <v/>
      </c>
      <c r="O190" s="116">
        <f t="shared" si="73"/>
        <v>1</v>
      </c>
      <c r="P190" s="116" t="str">
        <f t="shared" si="74"/>
        <v/>
      </c>
      <c r="Q190" s="116" t="str">
        <f t="shared" si="75"/>
        <v/>
      </c>
      <c r="R190" s="116" t="str">
        <f t="shared" si="76"/>
        <v/>
      </c>
      <c r="S190" s="116" t="str">
        <f t="shared" si="77"/>
        <v/>
      </c>
      <c r="T190" s="116" t="str">
        <f t="shared" si="78"/>
        <v/>
      </c>
      <c r="U190" s="116">
        <f t="shared" si="79"/>
        <v>1</v>
      </c>
      <c r="V190" s="113">
        <f t="shared" si="80"/>
        <v>0</v>
      </c>
      <c r="Y190" s="116">
        <f t="shared" si="103"/>
        <v>0.2905559404799648</v>
      </c>
      <c r="Z190" s="122">
        <f t="shared" si="104"/>
        <v>58.111188095992958</v>
      </c>
      <c r="AA190" s="113">
        <f t="shared" si="81"/>
        <v>8.9</v>
      </c>
      <c r="AB190" s="113">
        <f>AA190*飽差!I190</f>
        <v>6.7408470722557619</v>
      </c>
      <c r="AG190" s="116">
        <f t="shared" si="82"/>
        <v>5.8</v>
      </c>
      <c r="AH190" s="116">
        <f t="shared" si="83"/>
        <v>8.1999999999999993</v>
      </c>
      <c r="AI190" s="116">
        <f t="shared" si="84"/>
        <v>6.3</v>
      </c>
      <c r="AJ190" s="116">
        <f t="shared" si="85"/>
        <v>8.1</v>
      </c>
      <c r="AK190" s="116">
        <f t="shared" si="86"/>
        <v>14.2</v>
      </c>
      <c r="AL190" s="116">
        <f t="shared" si="87"/>
        <v>6.3</v>
      </c>
      <c r="AM190" s="116">
        <f t="shared" si="88"/>
        <v>7.1</v>
      </c>
      <c r="AN190" s="116">
        <f t="shared" si="89"/>
        <v>26</v>
      </c>
      <c r="AO190" s="116">
        <f t="shared" si="90"/>
        <v>24.1</v>
      </c>
      <c r="AP190" s="116">
        <f t="shared" si="91"/>
        <v>7.2</v>
      </c>
      <c r="AS190" s="116">
        <f t="shared" si="92"/>
        <v>5.8</v>
      </c>
      <c r="AT190" s="113">
        <v>0</v>
      </c>
      <c r="AU190" s="113">
        <v>0</v>
      </c>
      <c r="AV190" s="113">
        <v>2.5</v>
      </c>
      <c r="AW190" s="113">
        <v>0</v>
      </c>
      <c r="AX190" s="113">
        <v>26.5</v>
      </c>
      <c r="AY190" s="115"/>
      <c r="BA190" s="116">
        <f t="shared" si="93"/>
        <v>8.1999999999999993</v>
      </c>
      <c r="BB190" s="113">
        <v>0</v>
      </c>
      <c r="BC190" s="113">
        <v>0</v>
      </c>
      <c r="BD190" s="113">
        <v>9.5</v>
      </c>
      <c r="BE190" s="113">
        <v>0</v>
      </c>
      <c r="BF190" s="113">
        <v>31.5</v>
      </c>
      <c r="BG190" s="115"/>
      <c r="BI190" s="116">
        <f t="shared" si="94"/>
        <v>6.3</v>
      </c>
      <c r="BJ190" s="113">
        <v>0</v>
      </c>
      <c r="BK190" s="113">
        <v>0</v>
      </c>
      <c r="BL190" s="113">
        <v>14</v>
      </c>
      <c r="BM190" s="113">
        <v>3.5</v>
      </c>
      <c r="BN190" s="113">
        <v>14</v>
      </c>
      <c r="BO190" s="115"/>
      <c r="BQ190" s="116">
        <f t="shared" si="95"/>
        <v>8.1</v>
      </c>
      <c r="BR190" s="113">
        <v>0</v>
      </c>
      <c r="BS190" s="113">
        <v>0</v>
      </c>
      <c r="BT190" s="113">
        <v>18.5</v>
      </c>
      <c r="BU190" s="113">
        <v>20.5</v>
      </c>
      <c r="BV190" s="113">
        <v>1.5</v>
      </c>
      <c r="BW190" s="115"/>
      <c r="BY190" s="116">
        <f t="shared" si="96"/>
        <v>14.2</v>
      </c>
      <c r="BZ190" s="113">
        <v>0</v>
      </c>
      <c r="CA190" s="113">
        <v>0</v>
      </c>
      <c r="CB190" s="113">
        <v>22</v>
      </c>
      <c r="CC190" s="113">
        <v>8</v>
      </c>
      <c r="CD190" s="113">
        <v>41</v>
      </c>
      <c r="CE190" s="115"/>
      <c r="CG190" s="116">
        <f t="shared" si="97"/>
        <v>6.3</v>
      </c>
      <c r="CH190" s="113">
        <v>0</v>
      </c>
      <c r="CI190" s="113">
        <v>0</v>
      </c>
      <c r="CJ190" s="113">
        <v>16.5</v>
      </c>
      <c r="CK190" s="113">
        <v>3.5</v>
      </c>
      <c r="CL190" s="113">
        <v>11.5</v>
      </c>
      <c r="CO190" s="116">
        <f t="shared" si="98"/>
        <v>7.1</v>
      </c>
      <c r="CP190" s="113">
        <v>0</v>
      </c>
      <c r="CQ190" s="113">
        <v>0</v>
      </c>
      <c r="CR190" s="113">
        <v>9</v>
      </c>
      <c r="CS190" s="113">
        <v>25.5</v>
      </c>
      <c r="CT190" s="113">
        <v>1</v>
      </c>
      <c r="CW190" s="116">
        <f t="shared" si="99"/>
        <v>26</v>
      </c>
      <c r="CX190" s="113">
        <v>0</v>
      </c>
      <c r="CY190" s="113">
        <v>0</v>
      </c>
      <c r="CZ190" s="113">
        <v>1</v>
      </c>
      <c r="DA190" s="113">
        <v>128.5</v>
      </c>
      <c r="DB190" s="113">
        <v>0.5</v>
      </c>
      <c r="DE190" s="116">
        <f t="shared" si="100"/>
        <v>24.1</v>
      </c>
      <c r="DF190" s="113">
        <v>0</v>
      </c>
      <c r="DG190" s="113">
        <v>0</v>
      </c>
      <c r="DH190" s="113">
        <v>7.5</v>
      </c>
      <c r="DI190" s="113">
        <v>111</v>
      </c>
      <c r="DJ190" s="113">
        <v>2</v>
      </c>
      <c r="DM190" s="116">
        <f t="shared" si="101"/>
        <v>7.2</v>
      </c>
      <c r="DN190" s="113">
        <v>0</v>
      </c>
      <c r="DO190" s="113">
        <v>0</v>
      </c>
      <c r="DP190" s="113">
        <v>10</v>
      </c>
      <c r="DQ190" s="113">
        <v>23.5</v>
      </c>
      <c r="DR190" s="113">
        <v>2.5</v>
      </c>
    </row>
    <row r="191" spans="4:122">
      <c r="D191" s="113" t="s">
        <v>225</v>
      </c>
      <c r="E191" s="115">
        <f t="shared" si="102"/>
        <v>190</v>
      </c>
      <c r="F191" s="116">
        <f t="shared" si="70"/>
        <v>26.4</v>
      </c>
      <c r="G191" s="116">
        <f t="shared" si="71"/>
        <v>26.4</v>
      </c>
      <c r="H191" s="116">
        <f t="shared" si="71"/>
        <v>26.4</v>
      </c>
      <c r="I191" s="116">
        <f t="shared" si="71"/>
        <v>26.4</v>
      </c>
      <c r="J191" s="116" t="str">
        <f t="shared" si="71"/>
        <v/>
      </c>
      <c r="K191" s="116" t="str">
        <f t="shared" si="71"/>
        <v/>
      </c>
      <c r="L191" s="116" t="str">
        <f t="shared" si="71"/>
        <v/>
      </c>
      <c r="M191" s="116" t="str">
        <f t="shared" si="71"/>
        <v/>
      </c>
      <c r="N191" s="116" t="str">
        <f t="shared" si="72"/>
        <v/>
      </c>
      <c r="O191" s="116" t="str">
        <f t="shared" si="73"/>
        <v/>
      </c>
      <c r="P191" s="116" t="str">
        <f t="shared" si="74"/>
        <v/>
      </c>
      <c r="Q191" s="116">
        <f t="shared" si="75"/>
        <v>3</v>
      </c>
      <c r="R191" s="116" t="str">
        <f t="shared" si="76"/>
        <v/>
      </c>
      <c r="S191" s="116" t="str">
        <f t="shared" si="77"/>
        <v/>
      </c>
      <c r="T191" s="116" t="str">
        <f t="shared" si="78"/>
        <v/>
      </c>
      <c r="U191" s="116">
        <f t="shared" si="79"/>
        <v>3</v>
      </c>
      <c r="V191" s="113">
        <f t="shared" si="80"/>
        <v>7.1044764779090275e-002</v>
      </c>
      <c r="Y191" s="116">
        <f t="shared" si="103"/>
        <v>0.38827804216379952</v>
      </c>
      <c r="Z191" s="122">
        <f t="shared" si="104"/>
        <v>77.655608432759905</v>
      </c>
      <c r="AA191" s="113">
        <f t="shared" si="81"/>
        <v>8.9</v>
      </c>
      <c r="AB191" s="113">
        <f>AA191*飽差!I191</f>
        <v>6.8555796632330521</v>
      </c>
      <c r="AG191" s="116">
        <f t="shared" si="82"/>
        <v>1.3</v>
      </c>
      <c r="AH191" s="116">
        <f t="shared" si="83"/>
        <v>3.1</v>
      </c>
      <c r="AI191" s="116">
        <f t="shared" si="84"/>
        <v>3.9</v>
      </c>
      <c r="AJ191" s="116">
        <f t="shared" si="85"/>
        <v>4.2</v>
      </c>
      <c r="AK191" s="116">
        <f t="shared" si="86"/>
        <v>7.9</v>
      </c>
      <c r="AL191" s="116">
        <f t="shared" si="87"/>
        <v>6.8</v>
      </c>
      <c r="AM191" s="116">
        <f t="shared" si="88"/>
        <v>26.4</v>
      </c>
      <c r="AN191" s="116">
        <f t="shared" si="89"/>
        <v>35.200000000000003</v>
      </c>
      <c r="AO191" s="116">
        <f t="shared" si="90"/>
        <v>16.2</v>
      </c>
      <c r="AP191" s="116">
        <f t="shared" si="91"/>
        <v>17.7</v>
      </c>
      <c r="AS191" s="116">
        <f t="shared" si="92"/>
        <v>1.3</v>
      </c>
      <c r="AT191" s="113">
        <v>0</v>
      </c>
      <c r="AU191" s="113">
        <v>0</v>
      </c>
      <c r="AV191" s="113">
        <v>0</v>
      </c>
      <c r="AW191" s="113">
        <v>0.5</v>
      </c>
      <c r="AX191" s="113">
        <v>6</v>
      </c>
      <c r="AY191" s="115"/>
      <c r="BA191" s="116">
        <f t="shared" si="93"/>
        <v>3.1</v>
      </c>
      <c r="BB191" s="113">
        <v>0</v>
      </c>
      <c r="BC191" s="113">
        <v>0</v>
      </c>
      <c r="BD191" s="113">
        <v>0</v>
      </c>
      <c r="BE191" s="113">
        <v>1.5</v>
      </c>
      <c r="BF191" s="113">
        <v>14</v>
      </c>
      <c r="BG191" s="115"/>
      <c r="BI191" s="116">
        <f t="shared" si="94"/>
        <v>3.9</v>
      </c>
      <c r="BJ191" s="113">
        <v>0</v>
      </c>
      <c r="BK191" s="113">
        <v>0</v>
      </c>
      <c r="BL191" s="113">
        <v>1.5</v>
      </c>
      <c r="BM191" s="113">
        <v>6.5</v>
      </c>
      <c r="BN191" s="113">
        <v>11.5</v>
      </c>
      <c r="BO191" s="115"/>
      <c r="BQ191" s="116">
        <f t="shared" si="95"/>
        <v>4.2</v>
      </c>
      <c r="BR191" s="113">
        <v>0</v>
      </c>
      <c r="BS191" s="113">
        <v>0</v>
      </c>
      <c r="BT191" s="113">
        <v>0.5</v>
      </c>
      <c r="BU191" s="113">
        <v>15.5</v>
      </c>
      <c r="BV191" s="113">
        <v>5</v>
      </c>
      <c r="BW191" s="115"/>
      <c r="BY191" s="116">
        <f t="shared" si="96"/>
        <v>7.9</v>
      </c>
      <c r="BZ191" s="113">
        <v>0</v>
      </c>
      <c r="CA191" s="113">
        <v>0</v>
      </c>
      <c r="CB191" s="113">
        <v>11.5</v>
      </c>
      <c r="CC191" s="113">
        <v>10</v>
      </c>
      <c r="CD191" s="113">
        <v>18</v>
      </c>
      <c r="CE191" s="115"/>
      <c r="CG191" s="116">
        <f t="shared" si="97"/>
        <v>6.8</v>
      </c>
      <c r="CH191" s="113">
        <v>0</v>
      </c>
      <c r="CI191" s="113">
        <v>0</v>
      </c>
      <c r="CJ191" s="113">
        <v>6</v>
      </c>
      <c r="CK191" s="113">
        <v>18.5</v>
      </c>
      <c r="CL191" s="113">
        <v>9.5</v>
      </c>
      <c r="CO191" s="116">
        <f t="shared" si="98"/>
        <v>26.4</v>
      </c>
      <c r="CP191" s="113">
        <v>1.5</v>
      </c>
      <c r="CQ191" s="113">
        <v>0</v>
      </c>
      <c r="CR191" s="113">
        <v>6</v>
      </c>
      <c r="CS191" s="113">
        <v>116</v>
      </c>
      <c r="CT191" s="113">
        <v>8.5</v>
      </c>
      <c r="CW191" s="116">
        <f t="shared" si="99"/>
        <v>35.200000000000003</v>
      </c>
      <c r="CX191" s="113">
        <v>19</v>
      </c>
      <c r="CY191" s="113">
        <v>0</v>
      </c>
      <c r="CZ191" s="113">
        <v>0</v>
      </c>
      <c r="DA191" s="113">
        <v>157</v>
      </c>
      <c r="DB191" s="113">
        <v>0</v>
      </c>
      <c r="DE191" s="116">
        <f t="shared" si="100"/>
        <v>16.2</v>
      </c>
      <c r="DF191" s="113">
        <v>0</v>
      </c>
      <c r="DG191" s="113">
        <v>0</v>
      </c>
      <c r="DH191" s="113">
        <v>0</v>
      </c>
      <c r="DI191" s="113">
        <v>79.5</v>
      </c>
      <c r="DJ191" s="113">
        <v>1.5</v>
      </c>
      <c r="DM191" s="116">
        <f t="shared" si="101"/>
        <v>17.7</v>
      </c>
      <c r="DN191" s="113">
        <v>0</v>
      </c>
      <c r="DO191" s="113">
        <v>0</v>
      </c>
      <c r="DP191" s="113">
        <v>0.5</v>
      </c>
      <c r="DQ191" s="113">
        <v>84</v>
      </c>
      <c r="DR191" s="113">
        <v>4</v>
      </c>
    </row>
    <row r="192" spans="4:122">
      <c r="D192" s="113" t="s">
        <v>225</v>
      </c>
      <c r="E192" s="115">
        <f t="shared" si="102"/>
        <v>191</v>
      </c>
      <c r="F192" s="116">
        <f t="shared" si="70"/>
        <v>1.6</v>
      </c>
      <c r="G192" s="116">
        <f t="shared" si="71"/>
        <v>1.6</v>
      </c>
      <c r="H192" s="116" t="str">
        <f t="shared" si="71"/>
        <v/>
      </c>
      <c r="I192" s="116" t="str">
        <f t="shared" si="71"/>
        <v/>
      </c>
      <c r="J192" s="116" t="str">
        <f t="shared" si="71"/>
        <v/>
      </c>
      <c r="K192" s="116" t="str">
        <f t="shared" si="71"/>
        <v/>
      </c>
      <c r="L192" s="116" t="str">
        <f t="shared" si="71"/>
        <v/>
      </c>
      <c r="M192" s="116" t="str">
        <f t="shared" si="71"/>
        <v/>
      </c>
      <c r="N192" s="116" t="str">
        <f t="shared" si="72"/>
        <v/>
      </c>
      <c r="O192" s="116">
        <f t="shared" si="73"/>
        <v>1</v>
      </c>
      <c r="P192" s="116" t="str">
        <f t="shared" si="74"/>
        <v/>
      </c>
      <c r="Q192" s="116" t="str">
        <f t="shared" si="75"/>
        <v/>
      </c>
      <c r="R192" s="116" t="str">
        <f t="shared" si="76"/>
        <v/>
      </c>
      <c r="S192" s="116" t="str">
        <f t="shared" si="77"/>
        <v/>
      </c>
      <c r="T192" s="116" t="str">
        <f t="shared" si="78"/>
        <v/>
      </c>
      <c r="U192" s="116">
        <f t="shared" si="79"/>
        <v>1</v>
      </c>
      <c r="V192" s="113">
        <f t="shared" si="80"/>
        <v>0</v>
      </c>
      <c r="Y192" s="116">
        <f t="shared" si="103"/>
        <v>0.32</v>
      </c>
      <c r="Z192" s="122">
        <f t="shared" si="104"/>
        <v>64</v>
      </c>
      <c r="AA192" s="113">
        <f t="shared" si="81"/>
        <v>8.9</v>
      </c>
      <c r="AB192" s="113">
        <f>AA192*飽差!I192</f>
        <v>7.2442257308978499</v>
      </c>
      <c r="AG192" s="116">
        <f t="shared" si="82"/>
        <v>8</v>
      </c>
      <c r="AH192" s="116">
        <f t="shared" si="83"/>
        <v>2.8</v>
      </c>
      <c r="AI192" s="116">
        <f t="shared" si="84"/>
        <v>8.3000000000000007</v>
      </c>
      <c r="AJ192" s="116">
        <f t="shared" si="85"/>
        <v>0.5</v>
      </c>
      <c r="AK192" s="116">
        <f t="shared" si="86"/>
        <v>4.8</v>
      </c>
      <c r="AL192" s="116">
        <f t="shared" si="87"/>
        <v>2.8</v>
      </c>
      <c r="AM192" s="116">
        <f t="shared" si="88"/>
        <v>1.6</v>
      </c>
      <c r="AN192" s="116">
        <f t="shared" si="89"/>
        <v>9.1</v>
      </c>
      <c r="AO192" s="116">
        <f t="shared" si="90"/>
        <v>9.1999999999999993</v>
      </c>
      <c r="AP192" s="116">
        <f t="shared" si="91"/>
        <v>3.7</v>
      </c>
      <c r="AS192" s="116">
        <f t="shared" si="92"/>
        <v>8</v>
      </c>
      <c r="AT192" s="113">
        <v>38.5</v>
      </c>
      <c r="AU192" s="113">
        <v>0</v>
      </c>
      <c r="AV192" s="113">
        <v>0</v>
      </c>
      <c r="AW192" s="113">
        <v>1.5</v>
      </c>
      <c r="AX192" s="113">
        <v>0</v>
      </c>
      <c r="AY192" s="115"/>
      <c r="BA192" s="116">
        <f t="shared" si="93"/>
        <v>2.8</v>
      </c>
      <c r="BB192" s="113">
        <v>12</v>
      </c>
      <c r="BC192" s="113">
        <v>0</v>
      </c>
      <c r="BD192" s="113">
        <v>0</v>
      </c>
      <c r="BE192" s="113">
        <v>2</v>
      </c>
      <c r="BF192" s="113">
        <v>0</v>
      </c>
      <c r="BG192" s="115"/>
      <c r="BI192" s="116">
        <f t="shared" si="94"/>
        <v>8.3000000000000007</v>
      </c>
      <c r="BJ192" s="113">
        <v>40.5</v>
      </c>
      <c r="BK192" s="113">
        <v>0</v>
      </c>
      <c r="BL192" s="113">
        <v>0</v>
      </c>
      <c r="BM192" s="113">
        <v>1</v>
      </c>
      <c r="BN192" s="113">
        <v>0</v>
      </c>
      <c r="BO192" s="115"/>
      <c r="BQ192" s="116">
        <f t="shared" si="95"/>
        <v>0.5</v>
      </c>
      <c r="BR192" s="113">
        <v>2</v>
      </c>
      <c r="BS192" s="113">
        <v>0</v>
      </c>
      <c r="BT192" s="113">
        <v>0</v>
      </c>
      <c r="BU192" s="113">
        <v>0.5</v>
      </c>
      <c r="BV192" s="113">
        <v>0</v>
      </c>
      <c r="BW192" s="115"/>
      <c r="BY192" s="116">
        <f t="shared" si="96"/>
        <v>4.8</v>
      </c>
      <c r="BZ192" s="113">
        <v>8</v>
      </c>
      <c r="CA192" s="113">
        <v>0</v>
      </c>
      <c r="CB192" s="113">
        <v>1</v>
      </c>
      <c r="CC192" s="113">
        <v>14.5</v>
      </c>
      <c r="CD192" s="113">
        <v>0.5</v>
      </c>
      <c r="CE192" s="115"/>
      <c r="CG192" s="116">
        <f t="shared" si="97"/>
        <v>2.8</v>
      </c>
      <c r="CH192" s="113">
        <v>8</v>
      </c>
      <c r="CI192" s="113">
        <v>0</v>
      </c>
      <c r="CJ192" s="113">
        <v>0</v>
      </c>
      <c r="CK192" s="113">
        <v>6</v>
      </c>
      <c r="CL192" s="113">
        <v>0</v>
      </c>
      <c r="CO192" s="116">
        <f t="shared" si="98"/>
        <v>1.6</v>
      </c>
      <c r="CP192" s="113">
        <v>0.5</v>
      </c>
      <c r="CQ192" s="113">
        <v>0</v>
      </c>
      <c r="CR192" s="113">
        <v>0</v>
      </c>
      <c r="CS192" s="113">
        <v>7.5</v>
      </c>
      <c r="CT192" s="113">
        <v>0</v>
      </c>
      <c r="CW192" s="116">
        <f t="shared" si="99"/>
        <v>9.1</v>
      </c>
      <c r="CX192" s="113">
        <v>31</v>
      </c>
      <c r="CY192" s="113">
        <v>0</v>
      </c>
      <c r="CZ192" s="113">
        <v>0</v>
      </c>
      <c r="DA192" s="113">
        <v>14.5</v>
      </c>
      <c r="DB192" s="113">
        <v>0</v>
      </c>
      <c r="DE192" s="116">
        <f t="shared" si="100"/>
        <v>9.1999999999999993</v>
      </c>
      <c r="DF192" s="113">
        <v>30.5</v>
      </c>
      <c r="DG192" s="113">
        <v>0</v>
      </c>
      <c r="DH192" s="113">
        <v>0</v>
      </c>
      <c r="DI192" s="113">
        <v>15.5</v>
      </c>
      <c r="DJ192" s="113">
        <v>0</v>
      </c>
      <c r="DM192" s="116">
        <f t="shared" si="101"/>
        <v>3.7</v>
      </c>
      <c r="DN192" s="113">
        <v>0</v>
      </c>
      <c r="DO192" s="113">
        <v>0</v>
      </c>
      <c r="DP192" s="113">
        <v>0</v>
      </c>
      <c r="DQ192" s="113">
        <v>18.5</v>
      </c>
      <c r="DR192" s="113">
        <v>0</v>
      </c>
    </row>
    <row r="193" spans="4:122">
      <c r="D193" s="113" t="s">
        <v>225</v>
      </c>
      <c r="E193" s="115">
        <f t="shared" si="102"/>
        <v>192</v>
      </c>
      <c r="F193" s="116">
        <f t="shared" si="70"/>
        <v>0.5</v>
      </c>
      <c r="G193" s="116">
        <f t="shared" si="71"/>
        <v>0.5</v>
      </c>
      <c r="H193" s="116" t="str">
        <f t="shared" si="71"/>
        <v/>
      </c>
      <c r="I193" s="116" t="str">
        <f t="shared" si="71"/>
        <v/>
      </c>
      <c r="J193" s="116" t="str">
        <f t="shared" si="71"/>
        <v/>
      </c>
      <c r="K193" s="116" t="str">
        <f t="shared" si="71"/>
        <v/>
      </c>
      <c r="L193" s="116" t="str">
        <f t="shared" si="71"/>
        <v/>
      </c>
      <c r="M193" s="116" t="str">
        <f t="shared" si="71"/>
        <v/>
      </c>
      <c r="N193" s="116" t="str">
        <f t="shared" si="72"/>
        <v/>
      </c>
      <c r="O193" s="116">
        <f t="shared" si="73"/>
        <v>1</v>
      </c>
      <c r="P193" s="116" t="str">
        <f t="shared" si="74"/>
        <v/>
      </c>
      <c r="Q193" s="116" t="str">
        <f t="shared" si="75"/>
        <v/>
      </c>
      <c r="R193" s="116" t="str">
        <f t="shared" si="76"/>
        <v/>
      </c>
      <c r="S193" s="116" t="str">
        <f t="shared" si="77"/>
        <v/>
      </c>
      <c r="T193" s="116" t="str">
        <f t="shared" si="78"/>
        <v/>
      </c>
      <c r="U193" s="116">
        <f t="shared" si="79"/>
        <v>1</v>
      </c>
      <c r="V193" s="113">
        <f t="shared" si="80"/>
        <v>0</v>
      </c>
      <c r="Y193" s="116">
        <f t="shared" si="103"/>
        <v>0.28781677081270096</v>
      </c>
      <c r="Z193" s="122">
        <f t="shared" si="104"/>
        <v>57.563354162540193</v>
      </c>
      <c r="AA193" s="113">
        <f t="shared" si="81"/>
        <v>8.9</v>
      </c>
      <c r="AB193" s="113">
        <f>AA193*飽差!I193</f>
        <v>6.9366458374598032</v>
      </c>
      <c r="AG193" s="116">
        <f t="shared" si="82"/>
        <v>3.1</v>
      </c>
      <c r="AH193" s="116">
        <f t="shared" si="83"/>
        <v>0.1</v>
      </c>
      <c r="AI193" s="116">
        <f t="shared" si="84"/>
        <v>1.5</v>
      </c>
      <c r="AJ193" s="116">
        <f t="shared" si="85"/>
        <v>5.4</v>
      </c>
      <c r="AK193" s="116">
        <f t="shared" si="86"/>
        <v>3.1</v>
      </c>
      <c r="AL193" s="116">
        <f t="shared" si="87"/>
        <v>3.2</v>
      </c>
      <c r="AM193" s="116">
        <f t="shared" si="88"/>
        <v>0.5</v>
      </c>
      <c r="AN193" s="116">
        <f t="shared" si="89"/>
        <v>7.4</v>
      </c>
      <c r="AO193" s="116">
        <f t="shared" si="90"/>
        <v>0.1</v>
      </c>
      <c r="AP193" s="116">
        <f t="shared" si="91"/>
        <v>1.2</v>
      </c>
      <c r="AS193" s="116">
        <f t="shared" si="92"/>
        <v>3.1</v>
      </c>
      <c r="AT193" s="113">
        <v>0</v>
      </c>
      <c r="AU193" s="113">
        <v>15.5</v>
      </c>
      <c r="AV193" s="113">
        <v>0</v>
      </c>
      <c r="AW193" s="113">
        <v>0</v>
      </c>
      <c r="AX193" s="113">
        <v>0</v>
      </c>
      <c r="AY193" s="115"/>
      <c r="BA193" s="116">
        <f t="shared" si="93"/>
        <v>0.1</v>
      </c>
      <c r="BB193" s="113">
        <v>0</v>
      </c>
      <c r="BC193" s="113">
        <v>0.5</v>
      </c>
      <c r="BD193" s="113">
        <v>0</v>
      </c>
      <c r="BE193" s="113">
        <v>0</v>
      </c>
      <c r="BF193" s="113">
        <v>0</v>
      </c>
      <c r="BG193" s="115"/>
      <c r="BI193" s="116">
        <f t="shared" si="94"/>
        <v>1.5</v>
      </c>
      <c r="BJ193" s="113">
        <v>0</v>
      </c>
      <c r="BK193" s="113">
        <v>7.5</v>
      </c>
      <c r="BL193" s="113">
        <v>0</v>
      </c>
      <c r="BM193" s="113">
        <v>0</v>
      </c>
      <c r="BN193" s="113">
        <v>0</v>
      </c>
      <c r="BO193" s="115"/>
      <c r="BQ193" s="116">
        <f t="shared" si="95"/>
        <v>5.4</v>
      </c>
      <c r="BR193" s="113">
        <v>0</v>
      </c>
      <c r="BS193" s="113">
        <v>27</v>
      </c>
      <c r="BT193" s="113">
        <v>0</v>
      </c>
      <c r="BU193" s="113">
        <v>0</v>
      </c>
      <c r="BV193" s="113">
        <v>0</v>
      </c>
      <c r="BW193" s="115"/>
      <c r="BY193" s="116">
        <f t="shared" si="96"/>
        <v>3.1</v>
      </c>
      <c r="BZ193" s="113">
        <v>6.5</v>
      </c>
      <c r="CA193" s="113">
        <v>9</v>
      </c>
      <c r="CB193" s="113">
        <v>0</v>
      </c>
      <c r="CC193" s="113">
        <v>0</v>
      </c>
      <c r="CD193" s="113">
        <v>0</v>
      </c>
      <c r="CE193" s="115"/>
      <c r="CG193" s="116">
        <f t="shared" si="97"/>
        <v>3.2</v>
      </c>
      <c r="CH193" s="113">
        <v>3.5</v>
      </c>
      <c r="CI193" s="113">
        <v>12.5</v>
      </c>
      <c r="CJ193" s="113">
        <v>0</v>
      </c>
      <c r="CK193" s="113">
        <v>0</v>
      </c>
      <c r="CL193" s="113">
        <v>0</v>
      </c>
      <c r="CO193" s="116">
        <f t="shared" si="98"/>
        <v>0.5</v>
      </c>
      <c r="CP193" s="113">
        <v>0</v>
      </c>
      <c r="CQ193" s="113">
        <v>2.5</v>
      </c>
      <c r="CR193" s="113">
        <v>0</v>
      </c>
      <c r="CS193" s="113">
        <v>0</v>
      </c>
      <c r="CT193" s="113">
        <v>0</v>
      </c>
      <c r="CW193" s="116">
        <f t="shared" si="99"/>
        <v>7.4</v>
      </c>
      <c r="CX193" s="113">
        <v>37</v>
      </c>
      <c r="CY193" s="113">
        <v>0</v>
      </c>
      <c r="CZ193" s="113">
        <v>0</v>
      </c>
      <c r="DA193" s="113">
        <v>0</v>
      </c>
      <c r="DB193" s="113">
        <v>0</v>
      </c>
      <c r="DE193" s="116">
        <f t="shared" si="100"/>
        <v>0.1</v>
      </c>
      <c r="DF193" s="113">
        <v>0.5</v>
      </c>
      <c r="DG193" s="113">
        <v>0</v>
      </c>
      <c r="DH193" s="113">
        <v>0</v>
      </c>
      <c r="DI193" s="113">
        <v>0</v>
      </c>
      <c r="DJ193" s="113">
        <v>0</v>
      </c>
      <c r="DM193" s="116">
        <f t="shared" si="101"/>
        <v>1.2</v>
      </c>
      <c r="DN193" s="113">
        <v>0</v>
      </c>
      <c r="DO193" s="113">
        <v>6</v>
      </c>
      <c r="DP193" s="113">
        <v>0</v>
      </c>
      <c r="DQ193" s="113">
        <v>0</v>
      </c>
      <c r="DR193" s="113">
        <v>0</v>
      </c>
    </row>
    <row r="194" spans="4:122">
      <c r="D194" s="113" t="s">
        <v>225</v>
      </c>
      <c r="E194" s="115">
        <f t="shared" si="102"/>
        <v>193</v>
      </c>
      <c r="F194" s="116">
        <f t="shared" ref="F194:F257" si="105">INDEX(AG194:AP194,,MATCH($A$14,$AG$1:$AP$1,FALSE))</f>
        <v>1.5</v>
      </c>
      <c r="G194" s="116">
        <f t="shared" ref="G194:M257" si="106">IF($F194&gt;G$1,$F194,"")</f>
        <v>1.5</v>
      </c>
      <c r="H194" s="116" t="str">
        <f t="shared" si="106"/>
        <v/>
      </c>
      <c r="I194" s="116" t="str">
        <f t="shared" si="106"/>
        <v/>
      </c>
      <c r="J194" s="116" t="str">
        <f t="shared" si="106"/>
        <v/>
      </c>
      <c r="K194" s="116" t="str">
        <f t="shared" si="106"/>
        <v/>
      </c>
      <c r="L194" s="116" t="str">
        <f t="shared" si="106"/>
        <v/>
      </c>
      <c r="M194" s="116" t="str">
        <f t="shared" si="106"/>
        <v/>
      </c>
      <c r="N194" s="116" t="str">
        <f t="shared" ref="N194:N257" si="107">IF(COUNT(G194:M194)=0,0,"")</f>
        <v/>
      </c>
      <c r="O194" s="116">
        <f t="shared" ref="O194:O257" si="108">IF(COUNT(G194:M194)=1,1,"")</f>
        <v>1</v>
      </c>
      <c r="P194" s="116" t="str">
        <f t="shared" ref="P194:P257" si="109">IF(COUNT(G194:M194)=2,2,"")</f>
        <v/>
      </c>
      <c r="Q194" s="116" t="str">
        <f t="shared" ref="Q194:Q257" si="110">IF(COUNT(G194:M194)=3,3,"")</f>
        <v/>
      </c>
      <c r="R194" s="116" t="str">
        <f t="shared" ref="R194:R257" si="111">IF(COUNT(G194:M194)=4,4,"")</f>
        <v/>
      </c>
      <c r="S194" s="116" t="str">
        <f t="shared" ref="S194:S257" si="112">IF(COUNT(G194:M194)=5,5,"")</f>
        <v/>
      </c>
      <c r="T194" s="116" t="str">
        <f t="shared" ref="T194:T257" si="113">IF(COUNT(G194:M194)=7,7,"")</f>
        <v/>
      </c>
      <c r="U194" s="116">
        <f t="shared" ref="U194:U257" si="114">SUM(N194:T194)</f>
        <v>1</v>
      </c>
      <c r="V194" s="113">
        <f t="shared" ref="V194:V257" si="115">INDEX($N$372:$T$372,MATCH(U194,$N$368:$T$368,FALSE))</f>
        <v>0</v>
      </c>
      <c r="Y194" s="116">
        <f t="shared" si="103"/>
        <v>0.26488644910219411</v>
      </c>
      <c r="Z194" s="122">
        <f t="shared" si="104"/>
        <v>52.97728982043882</v>
      </c>
      <c r="AA194" s="113">
        <f t="shared" ref="AA194:AA257" si="116">INDEX($G$370:$G$381,MATCH($D194,$D$370:$D$381,0))</f>
        <v>8.9</v>
      </c>
      <c r="AB194" s="113">
        <f>AA194*飽差!I194</f>
        <v>6.0860643421013743</v>
      </c>
      <c r="AG194" s="116">
        <f t="shared" ref="AG194:AG257" si="117">INDEX($AS194:$AX194,MATCH($AE$1,$AS$1:$AX$1,0))</f>
        <v>0.8</v>
      </c>
      <c r="AH194" s="116">
        <f t="shared" ref="AH194:AH257" si="118">INDEX($BA194:$BF194,MATCH($AE$1,$BA$1:$BF$1,0))</f>
        <v>5.2</v>
      </c>
      <c r="AI194" s="116">
        <f t="shared" ref="AI194:AI257" si="119">INDEX($BI194:$BN194,MATCH($AE$1,$BI$1:$BN$1,0))</f>
        <v>3.2</v>
      </c>
      <c r="AJ194" s="116">
        <f t="shared" ref="AJ194:AJ257" si="120">INDEX($BQ194:$BV194,MATCH($AE$1,$BQ$1:$BV$1,0))</f>
        <v>4.4000000000000004</v>
      </c>
      <c r="AK194" s="116">
        <f t="shared" ref="AK194:AK257" si="121">INDEX($BY194:$CD194,MATCH($AE$1,$BY$1:$CD$1,0))</f>
        <v>2</v>
      </c>
      <c r="AL194" s="116">
        <f t="shared" ref="AL194:AL257" si="122">INDEX($CG194:$CL194,MATCH($AE$1,$CG$1:$CL$1,0))</f>
        <v>2.5</v>
      </c>
      <c r="AM194" s="116">
        <f t="shared" ref="AM194:AM257" si="123">INDEX($CO194:$CT194,MATCH($AE$1,$CO$1:$CT$1,0))</f>
        <v>1.5</v>
      </c>
      <c r="AN194" s="116">
        <f t="shared" ref="AN194:AN257" si="124">INDEX($CW194:$DB194,MATCH($AE$1,$CW$1:$DB$1,0))</f>
        <v>2.1</v>
      </c>
      <c r="AO194" s="116">
        <f t="shared" ref="AO194:AO257" si="125">INDEX($DE194:$DJ194,MATCH($AE$1,$DE$1:$DJ$1,0))</f>
        <v>4.5</v>
      </c>
      <c r="AP194" s="116">
        <f t="shared" ref="AP194:AP257" si="126">INDEX($DM194:$DR194,MATCH($AE$1,$DM$1:$DR$1,0))</f>
        <v>9.6999999999999993</v>
      </c>
      <c r="AS194" s="116">
        <f t="shared" ref="AS194:AS257" si="127">AVERAGE(AT194:AX194)</f>
        <v>0.8</v>
      </c>
      <c r="AT194" s="113">
        <v>0</v>
      </c>
      <c r="AU194" s="113">
        <v>4</v>
      </c>
      <c r="AV194" s="113">
        <v>0</v>
      </c>
      <c r="AW194" s="113">
        <v>0</v>
      </c>
      <c r="AX194" s="113">
        <v>0</v>
      </c>
      <c r="AY194" s="115"/>
      <c r="BA194" s="116">
        <f t="shared" ref="BA194:BA257" si="128">AVERAGE(BB194:BF194)</f>
        <v>5.2</v>
      </c>
      <c r="BB194" s="113">
        <v>0</v>
      </c>
      <c r="BC194" s="113">
        <v>1</v>
      </c>
      <c r="BD194" s="113">
        <v>0.5</v>
      </c>
      <c r="BE194" s="113">
        <v>20.5</v>
      </c>
      <c r="BF194" s="113">
        <v>4</v>
      </c>
      <c r="BG194" s="115"/>
      <c r="BI194" s="116">
        <f t="shared" ref="BI194:BI257" si="129">AVERAGE(BJ194:BN194)</f>
        <v>3.2</v>
      </c>
      <c r="BJ194" s="113">
        <v>0</v>
      </c>
      <c r="BK194" s="113">
        <v>2</v>
      </c>
      <c r="BL194" s="113">
        <v>0.5</v>
      </c>
      <c r="BM194" s="113">
        <v>13.5</v>
      </c>
      <c r="BN194" s="113">
        <v>0</v>
      </c>
      <c r="BO194" s="115"/>
      <c r="BQ194" s="116">
        <f t="shared" ref="BQ194:BQ257" si="130">AVERAGE(BR194:BV194)</f>
        <v>4.4000000000000004</v>
      </c>
      <c r="BR194" s="113">
        <v>0</v>
      </c>
      <c r="BS194" s="113">
        <v>7</v>
      </c>
      <c r="BT194" s="113">
        <v>1</v>
      </c>
      <c r="BU194" s="113">
        <v>14</v>
      </c>
      <c r="BV194" s="113">
        <v>0</v>
      </c>
      <c r="BW194" s="115"/>
      <c r="BY194" s="116">
        <f t="shared" ref="BY194:BY257" si="131">AVERAGE(BZ194:CD194)</f>
        <v>2</v>
      </c>
      <c r="BZ194" s="113">
        <v>0</v>
      </c>
      <c r="CA194" s="113">
        <v>3</v>
      </c>
      <c r="CB194" s="113">
        <v>0.5</v>
      </c>
      <c r="CC194" s="113">
        <v>3.5</v>
      </c>
      <c r="CD194" s="113">
        <v>3</v>
      </c>
      <c r="CE194" s="115"/>
      <c r="CG194" s="116">
        <f t="shared" ref="CG194:CG257" si="132">AVERAGE(CH194:CL194)</f>
        <v>2.5</v>
      </c>
      <c r="CH194" s="113">
        <v>0</v>
      </c>
      <c r="CI194" s="113">
        <v>2.5</v>
      </c>
      <c r="CJ194" s="113">
        <v>4</v>
      </c>
      <c r="CK194" s="113">
        <v>2.5</v>
      </c>
      <c r="CL194" s="113">
        <v>3.5</v>
      </c>
      <c r="CO194" s="116">
        <f t="shared" ref="CO194:CO257" si="133">AVERAGE(CP194:CT194)</f>
        <v>1.5</v>
      </c>
      <c r="CP194" s="113">
        <v>0</v>
      </c>
      <c r="CQ194" s="113">
        <v>3</v>
      </c>
      <c r="CR194" s="113">
        <v>0.5</v>
      </c>
      <c r="CS194" s="113">
        <v>3.5</v>
      </c>
      <c r="CT194" s="113">
        <v>0.5</v>
      </c>
      <c r="CW194" s="116">
        <f t="shared" ref="CW194:CW257" si="134">AVERAGE(CX194:DB194)</f>
        <v>2.1</v>
      </c>
      <c r="CX194" s="113">
        <v>2.5</v>
      </c>
      <c r="CY194" s="113">
        <v>0</v>
      </c>
      <c r="CZ194" s="113">
        <v>0</v>
      </c>
      <c r="DA194" s="113">
        <v>8</v>
      </c>
      <c r="DB194" s="113">
        <v>0</v>
      </c>
      <c r="DE194" s="116">
        <f t="shared" ref="DE194:DE257" si="135">AVERAGE(DF194:DJ194)</f>
        <v>4.5</v>
      </c>
      <c r="DF194" s="113">
        <v>0</v>
      </c>
      <c r="DG194" s="113">
        <v>12</v>
      </c>
      <c r="DH194" s="113">
        <v>3</v>
      </c>
      <c r="DI194" s="113">
        <v>6.5</v>
      </c>
      <c r="DJ194" s="113">
        <v>1</v>
      </c>
      <c r="DM194" s="116">
        <f t="shared" ref="DM194:DM257" si="136">AVERAGE(DN194:DR194)</f>
        <v>9.6999999999999993</v>
      </c>
      <c r="DN194" s="113">
        <v>0</v>
      </c>
      <c r="DO194" s="113">
        <v>8.5</v>
      </c>
      <c r="DP194" s="113">
        <v>6.5</v>
      </c>
      <c r="DQ194" s="113">
        <v>28.5</v>
      </c>
      <c r="DR194" s="113">
        <v>5</v>
      </c>
    </row>
    <row r="195" spans="4:122">
      <c r="D195" s="113" t="s">
        <v>225</v>
      </c>
      <c r="E195" s="115">
        <f t="shared" ref="E195:E258" si="137">E194+1</f>
        <v>194</v>
      </c>
      <c r="F195" s="116">
        <f t="shared" si="105"/>
        <v>9</v>
      </c>
      <c r="G195" s="116">
        <f t="shared" si="106"/>
        <v>9</v>
      </c>
      <c r="H195" s="116" t="str">
        <f t="shared" si="106"/>
        <v/>
      </c>
      <c r="I195" s="116" t="str">
        <f t="shared" si="106"/>
        <v/>
      </c>
      <c r="J195" s="116" t="str">
        <f t="shared" si="106"/>
        <v/>
      </c>
      <c r="K195" s="116" t="str">
        <f t="shared" si="106"/>
        <v/>
      </c>
      <c r="L195" s="116" t="str">
        <f t="shared" si="106"/>
        <v/>
      </c>
      <c r="M195" s="116" t="str">
        <f t="shared" si="106"/>
        <v/>
      </c>
      <c r="N195" s="116" t="str">
        <f t="shared" si="107"/>
        <v/>
      </c>
      <c r="O195" s="116">
        <f t="shared" si="108"/>
        <v>1</v>
      </c>
      <c r="P195" s="116" t="str">
        <f t="shared" si="109"/>
        <v/>
      </c>
      <c r="Q195" s="116" t="str">
        <f t="shared" si="110"/>
        <v/>
      </c>
      <c r="R195" s="116" t="str">
        <f t="shared" si="111"/>
        <v/>
      </c>
      <c r="S195" s="116" t="str">
        <f t="shared" si="112"/>
        <v/>
      </c>
      <c r="T195" s="116" t="str">
        <f t="shared" si="113"/>
        <v/>
      </c>
      <c r="U195" s="116">
        <f t="shared" si="114"/>
        <v>1</v>
      </c>
      <c r="V195" s="113">
        <f t="shared" si="115"/>
        <v>0</v>
      </c>
      <c r="Y195" s="116">
        <f t="shared" ref="Y195:Y258" si="138">Z195/(0.2*1000)</f>
        <v>0.28137045653233939</v>
      </c>
      <c r="Z195" s="122">
        <f t="shared" ref="Z195:Z258" si="139">IF(Z194&gt;64,64,Z194+F195-AB195)</f>
        <v>56.274091306467874</v>
      </c>
      <c r="AA195" s="113">
        <f t="shared" si="116"/>
        <v>8.9</v>
      </c>
      <c r="AB195" s="113">
        <f>AA195*飽差!I195</f>
        <v>5.703198513970948</v>
      </c>
      <c r="AG195" s="116">
        <f t="shared" si="117"/>
        <v>11.7</v>
      </c>
      <c r="AH195" s="116">
        <f t="shared" si="118"/>
        <v>13.4</v>
      </c>
      <c r="AI195" s="116">
        <f t="shared" si="119"/>
        <v>9.8000000000000007</v>
      </c>
      <c r="AJ195" s="116">
        <f t="shared" si="120"/>
        <v>9.1</v>
      </c>
      <c r="AK195" s="116">
        <f t="shared" si="121"/>
        <v>30.2</v>
      </c>
      <c r="AL195" s="116">
        <f t="shared" si="122"/>
        <v>38.200000000000003</v>
      </c>
      <c r="AM195" s="116">
        <f t="shared" si="123"/>
        <v>9</v>
      </c>
      <c r="AN195" s="116">
        <f t="shared" si="124"/>
        <v>8.3000000000000007</v>
      </c>
      <c r="AO195" s="116">
        <f t="shared" si="125"/>
        <v>7.3</v>
      </c>
      <c r="AP195" s="116">
        <f t="shared" si="126"/>
        <v>18.600000000000001</v>
      </c>
      <c r="AS195" s="116">
        <f t="shared" si="127"/>
        <v>11.7</v>
      </c>
      <c r="AT195" s="113">
        <v>0</v>
      </c>
      <c r="AU195" s="113">
        <v>46.5</v>
      </c>
      <c r="AV195" s="113">
        <v>0</v>
      </c>
      <c r="AW195" s="113">
        <v>10</v>
      </c>
      <c r="AX195" s="113">
        <v>2</v>
      </c>
      <c r="AY195" s="115"/>
      <c r="BA195" s="116">
        <f t="shared" si="128"/>
        <v>13.4</v>
      </c>
      <c r="BB195" s="113">
        <v>0</v>
      </c>
      <c r="BC195" s="113">
        <v>35</v>
      </c>
      <c r="BD195" s="113">
        <v>4.5</v>
      </c>
      <c r="BE195" s="113">
        <v>26</v>
      </c>
      <c r="BF195" s="113">
        <v>1.5</v>
      </c>
      <c r="BG195" s="115"/>
      <c r="BI195" s="116">
        <f t="shared" si="129"/>
        <v>9.8000000000000007</v>
      </c>
      <c r="BJ195" s="113">
        <v>0</v>
      </c>
      <c r="BK195" s="113">
        <v>40.5</v>
      </c>
      <c r="BL195" s="113">
        <v>1</v>
      </c>
      <c r="BM195" s="113">
        <v>4.5</v>
      </c>
      <c r="BN195" s="113">
        <v>3</v>
      </c>
      <c r="BO195" s="115"/>
      <c r="BQ195" s="116">
        <f t="shared" si="130"/>
        <v>9.1</v>
      </c>
      <c r="BR195" s="113">
        <v>0</v>
      </c>
      <c r="BS195" s="113">
        <v>38</v>
      </c>
      <c r="BT195" s="113">
        <v>0.5</v>
      </c>
      <c r="BU195" s="113">
        <v>1</v>
      </c>
      <c r="BV195" s="113">
        <v>6</v>
      </c>
      <c r="BW195" s="115"/>
      <c r="BY195" s="116">
        <f t="shared" si="131"/>
        <v>30.2</v>
      </c>
      <c r="BZ195" s="113">
        <v>0.5</v>
      </c>
      <c r="CA195" s="113">
        <v>68.5</v>
      </c>
      <c r="CB195" s="113">
        <v>19.5</v>
      </c>
      <c r="CC195" s="113">
        <v>0.5</v>
      </c>
      <c r="CD195" s="113">
        <v>62</v>
      </c>
      <c r="CE195" s="115"/>
      <c r="CG195" s="116">
        <f t="shared" si="132"/>
        <v>38.200000000000003</v>
      </c>
      <c r="CH195" s="113">
        <v>0</v>
      </c>
      <c r="CI195" s="113">
        <v>84</v>
      </c>
      <c r="CJ195" s="113">
        <v>14</v>
      </c>
      <c r="CK195" s="113">
        <v>14</v>
      </c>
      <c r="CL195" s="113">
        <v>79</v>
      </c>
      <c r="CO195" s="116">
        <f t="shared" si="133"/>
        <v>9</v>
      </c>
      <c r="CP195" s="113">
        <v>0</v>
      </c>
      <c r="CQ195" s="113">
        <v>41</v>
      </c>
      <c r="CR195" s="113">
        <v>0.5</v>
      </c>
      <c r="CS195" s="113">
        <v>2</v>
      </c>
      <c r="CT195" s="113">
        <v>1.5</v>
      </c>
      <c r="CW195" s="116">
        <f t="shared" si="134"/>
        <v>8.3000000000000007</v>
      </c>
      <c r="CX195" s="113">
        <v>0</v>
      </c>
      <c r="CY195" s="113">
        <v>35</v>
      </c>
      <c r="CZ195" s="113">
        <v>0.5</v>
      </c>
      <c r="DA195" s="113">
        <v>6</v>
      </c>
      <c r="DB195" s="113">
        <v>0</v>
      </c>
      <c r="DE195" s="116">
        <f t="shared" si="135"/>
        <v>7.3</v>
      </c>
      <c r="DF195" s="113">
        <v>0</v>
      </c>
      <c r="DG195" s="113">
        <v>27</v>
      </c>
      <c r="DH195" s="113">
        <v>0</v>
      </c>
      <c r="DI195" s="113">
        <v>0</v>
      </c>
      <c r="DJ195" s="113">
        <v>9.5</v>
      </c>
      <c r="DM195" s="116">
        <f t="shared" si="136"/>
        <v>18.600000000000001</v>
      </c>
      <c r="DN195" s="113">
        <v>0</v>
      </c>
      <c r="DO195" s="113">
        <v>82.5</v>
      </c>
      <c r="DP195" s="113">
        <v>1.5</v>
      </c>
      <c r="DQ195" s="113">
        <v>0</v>
      </c>
      <c r="DR195" s="113">
        <v>9</v>
      </c>
    </row>
    <row r="196" spans="4:122">
      <c r="D196" s="113" t="s">
        <v>225</v>
      </c>
      <c r="E196" s="115">
        <f t="shared" si="137"/>
        <v>195</v>
      </c>
      <c r="F196" s="116">
        <f t="shared" si="105"/>
        <v>3.1</v>
      </c>
      <c r="G196" s="116">
        <f t="shared" si="106"/>
        <v>3.1</v>
      </c>
      <c r="H196" s="116" t="str">
        <f t="shared" si="106"/>
        <v/>
      </c>
      <c r="I196" s="116" t="str">
        <f t="shared" si="106"/>
        <v/>
      </c>
      <c r="J196" s="116" t="str">
        <f t="shared" si="106"/>
        <v/>
      </c>
      <c r="K196" s="116" t="str">
        <f t="shared" si="106"/>
        <v/>
      </c>
      <c r="L196" s="116" t="str">
        <f t="shared" si="106"/>
        <v/>
      </c>
      <c r="M196" s="116" t="str">
        <f t="shared" si="106"/>
        <v/>
      </c>
      <c r="N196" s="116" t="str">
        <f t="shared" si="107"/>
        <v/>
      </c>
      <c r="O196" s="116">
        <f t="shared" si="108"/>
        <v>1</v>
      </c>
      <c r="P196" s="116" t="str">
        <f t="shared" si="109"/>
        <v/>
      </c>
      <c r="Q196" s="116" t="str">
        <f t="shared" si="110"/>
        <v/>
      </c>
      <c r="R196" s="116" t="str">
        <f t="shared" si="111"/>
        <v/>
      </c>
      <c r="S196" s="116" t="str">
        <f t="shared" si="112"/>
        <v/>
      </c>
      <c r="T196" s="116" t="str">
        <f t="shared" si="113"/>
        <v/>
      </c>
      <c r="U196" s="116">
        <f t="shared" si="114"/>
        <v>1</v>
      </c>
      <c r="V196" s="113">
        <f t="shared" si="115"/>
        <v>0</v>
      </c>
      <c r="Y196" s="116">
        <f t="shared" si="138"/>
        <v>0.26660853008434821</v>
      </c>
      <c r="Z196" s="122">
        <f t="shared" si="139"/>
        <v>53.321706016869641</v>
      </c>
      <c r="AA196" s="113">
        <f t="shared" si="116"/>
        <v>8.9</v>
      </c>
      <c r="AB196" s="113">
        <f>AA196*飽差!I196</f>
        <v>6.0523852895982309</v>
      </c>
      <c r="AG196" s="116">
        <f t="shared" si="117"/>
        <v>1.8</v>
      </c>
      <c r="AH196" s="116">
        <f t="shared" si="118"/>
        <v>13</v>
      </c>
      <c r="AI196" s="116">
        <f t="shared" si="119"/>
        <v>4.2</v>
      </c>
      <c r="AJ196" s="116">
        <f t="shared" si="120"/>
        <v>3.9</v>
      </c>
      <c r="AK196" s="116">
        <f t="shared" si="121"/>
        <v>25.6</v>
      </c>
      <c r="AL196" s="116">
        <f t="shared" si="122"/>
        <v>19.3</v>
      </c>
      <c r="AM196" s="116">
        <f t="shared" si="123"/>
        <v>3.1</v>
      </c>
      <c r="AN196" s="116">
        <f t="shared" si="124"/>
        <v>6.1</v>
      </c>
      <c r="AO196" s="116">
        <f t="shared" si="125"/>
        <v>3</v>
      </c>
      <c r="AP196" s="116">
        <f t="shared" si="126"/>
        <v>3.2</v>
      </c>
      <c r="AS196" s="116">
        <f t="shared" si="127"/>
        <v>1.8</v>
      </c>
      <c r="AT196" s="113">
        <v>1.5</v>
      </c>
      <c r="AU196" s="113">
        <v>1</v>
      </c>
      <c r="AV196" s="113">
        <v>0</v>
      </c>
      <c r="AW196" s="113">
        <v>0.5</v>
      </c>
      <c r="AX196" s="113">
        <v>6</v>
      </c>
      <c r="AY196" s="115"/>
      <c r="BA196" s="116">
        <f t="shared" si="128"/>
        <v>13</v>
      </c>
      <c r="BB196" s="113">
        <v>8</v>
      </c>
      <c r="BC196" s="113">
        <v>1</v>
      </c>
      <c r="BD196" s="113">
        <v>0</v>
      </c>
      <c r="BE196" s="113">
        <v>2.5</v>
      </c>
      <c r="BF196" s="113">
        <v>53.5</v>
      </c>
      <c r="BG196" s="115"/>
      <c r="BI196" s="116">
        <f t="shared" si="129"/>
        <v>4.2</v>
      </c>
      <c r="BJ196" s="113">
        <v>11.5</v>
      </c>
      <c r="BK196" s="113">
        <v>1</v>
      </c>
      <c r="BL196" s="113">
        <v>0</v>
      </c>
      <c r="BM196" s="113">
        <v>1.5</v>
      </c>
      <c r="BN196" s="113">
        <v>7</v>
      </c>
      <c r="BO196" s="115"/>
      <c r="BQ196" s="116">
        <f t="shared" si="130"/>
        <v>3.9</v>
      </c>
      <c r="BR196" s="113">
        <v>10.5</v>
      </c>
      <c r="BS196" s="113">
        <v>1</v>
      </c>
      <c r="BT196" s="113">
        <v>0</v>
      </c>
      <c r="BU196" s="113">
        <v>3</v>
      </c>
      <c r="BV196" s="113">
        <v>5</v>
      </c>
      <c r="BW196" s="115"/>
      <c r="BY196" s="116">
        <f t="shared" si="131"/>
        <v>25.6</v>
      </c>
      <c r="BZ196" s="113">
        <v>102</v>
      </c>
      <c r="CA196" s="113">
        <v>0</v>
      </c>
      <c r="CB196" s="113">
        <v>0</v>
      </c>
      <c r="CC196" s="113">
        <v>23.5</v>
      </c>
      <c r="CD196" s="113">
        <v>2.5</v>
      </c>
      <c r="CE196" s="115"/>
      <c r="CG196" s="116">
        <f t="shared" si="132"/>
        <v>19.3</v>
      </c>
      <c r="CH196" s="113">
        <v>36</v>
      </c>
      <c r="CI196" s="113">
        <v>2.5</v>
      </c>
      <c r="CJ196" s="113">
        <v>0.5</v>
      </c>
      <c r="CK196" s="113">
        <v>34</v>
      </c>
      <c r="CL196" s="113">
        <v>23.5</v>
      </c>
      <c r="CO196" s="116">
        <f t="shared" si="133"/>
        <v>3.1</v>
      </c>
      <c r="CP196" s="113">
        <v>11</v>
      </c>
      <c r="CQ196" s="113">
        <v>4</v>
      </c>
      <c r="CR196" s="113">
        <v>0</v>
      </c>
      <c r="CS196" s="113">
        <v>0.5</v>
      </c>
      <c r="CT196" s="113">
        <v>0</v>
      </c>
      <c r="CW196" s="116">
        <f t="shared" si="134"/>
        <v>6.1</v>
      </c>
      <c r="CX196" s="113">
        <v>4</v>
      </c>
      <c r="CY196" s="113">
        <v>12.5</v>
      </c>
      <c r="CZ196" s="113">
        <v>0</v>
      </c>
      <c r="DA196" s="113">
        <v>12.5</v>
      </c>
      <c r="DB196" s="113">
        <v>1.5</v>
      </c>
      <c r="DE196" s="116">
        <f t="shared" si="135"/>
        <v>3</v>
      </c>
      <c r="DF196" s="113">
        <v>3</v>
      </c>
      <c r="DG196" s="113">
        <v>4</v>
      </c>
      <c r="DH196" s="113">
        <v>0</v>
      </c>
      <c r="DI196" s="113">
        <v>8</v>
      </c>
      <c r="DJ196" s="113">
        <v>0</v>
      </c>
      <c r="DM196" s="116">
        <f t="shared" si="136"/>
        <v>3.2</v>
      </c>
      <c r="DN196" s="113">
        <v>7.5</v>
      </c>
      <c r="DO196" s="113">
        <v>1.5</v>
      </c>
      <c r="DP196" s="113">
        <v>0</v>
      </c>
      <c r="DQ196" s="113">
        <v>6.5</v>
      </c>
      <c r="DR196" s="113">
        <v>0.5</v>
      </c>
    </row>
    <row r="197" spans="4:122">
      <c r="D197" s="113" t="s">
        <v>225</v>
      </c>
      <c r="E197" s="115">
        <f t="shared" si="137"/>
        <v>196</v>
      </c>
      <c r="F197" s="116">
        <f t="shared" si="105"/>
        <v>20.100000000000001</v>
      </c>
      <c r="G197" s="116">
        <f t="shared" si="106"/>
        <v>20.100000000000001</v>
      </c>
      <c r="H197" s="116">
        <f t="shared" si="106"/>
        <v>20.100000000000001</v>
      </c>
      <c r="I197" s="116">
        <f t="shared" si="106"/>
        <v>20.100000000000001</v>
      </c>
      <c r="J197" s="116" t="str">
        <f t="shared" si="106"/>
        <v/>
      </c>
      <c r="K197" s="116" t="str">
        <f t="shared" si="106"/>
        <v/>
      </c>
      <c r="L197" s="116" t="str">
        <f t="shared" si="106"/>
        <v/>
      </c>
      <c r="M197" s="116" t="str">
        <f t="shared" si="106"/>
        <v/>
      </c>
      <c r="N197" s="116" t="str">
        <f t="shared" si="107"/>
        <v/>
      </c>
      <c r="O197" s="116" t="str">
        <f t="shared" si="108"/>
        <v/>
      </c>
      <c r="P197" s="116" t="str">
        <f t="shared" si="109"/>
        <v/>
      </c>
      <c r="Q197" s="116">
        <f t="shared" si="110"/>
        <v>3</v>
      </c>
      <c r="R197" s="116" t="str">
        <f t="shared" si="111"/>
        <v/>
      </c>
      <c r="S197" s="116" t="str">
        <f t="shared" si="112"/>
        <v/>
      </c>
      <c r="T197" s="116" t="str">
        <f t="shared" si="113"/>
        <v/>
      </c>
      <c r="U197" s="116">
        <f t="shared" si="114"/>
        <v>3</v>
      </c>
      <c r="V197" s="113">
        <f t="shared" si="115"/>
        <v>7.1044764779090275e-002</v>
      </c>
      <c r="Y197" s="116">
        <f t="shared" si="138"/>
        <v>0.33967764088078534</v>
      </c>
      <c r="Z197" s="122">
        <f t="shared" si="139"/>
        <v>67.935528176157064</v>
      </c>
      <c r="AA197" s="113">
        <f t="shared" si="116"/>
        <v>8.9</v>
      </c>
      <c r="AB197" s="113">
        <f>AA197*飽差!I197</f>
        <v>5.4861778407125845</v>
      </c>
      <c r="AG197" s="116">
        <f t="shared" si="117"/>
        <v>12</v>
      </c>
      <c r="AH197" s="116">
        <f t="shared" si="118"/>
        <v>41.5</v>
      </c>
      <c r="AI197" s="116">
        <f t="shared" si="119"/>
        <v>30.1</v>
      </c>
      <c r="AJ197" s="116">
        <f t="shared" si="120"/>
        <v>25.1</v>
      </c>
      <c r="AK197" s="116">
        <f t="shared" si="121"/>
        <v>52.7</v>
      </c>
      <c r="AL197" s="116">
        <f t="shared" si="122"/>
        <v>22</v>
      </c>
      <c r="AM197" s="116">
        <f t="shared" si="123"/>
        <v>20.100000000000001</v>
      </c>
      <c r="AN197" s="116">
        <f t="shared" si="124"/>
        <v>38.9</v>
      </c>
      <c r="AO197" s="116">
        <f t="shared" si="125"/>
        <v>15.7</v>
      </c>
      <c r="AP197" s="116">
        <f t="shared" si="126"/>
        <v>20.3</v>
      </c>
      <c r="AS197" s="116">
        <f t="shared" si="127"/>
        <v>12</v>
      </c>
      <c r="AT197" s="113">
        <v>23.5</v>
      </c>
      <c r="AU197" s="113">
        <v>2</v>
      </c>
      <c r="AV197" s="113">
        <v>0</v>
      </c>
      <c r="AW197" s="113">
        <v>30.5</v>
      </c>
      <c r="AX197" s="113">
        <v>4</v>
      </c>
      <c r="AY197" s="115"/>
      <c r="BA197" s="116">
        <f t="shared" si="128"/>
        <v>41.5</v>
      </c>
      <c r="BB197" s="113">
        <v>164.5</v>
      </c>
      <c r="BC197" s="113">
        <v>4.5</v>
      </c>
      <c r="BD197" s="113">
        <v>0</v>
      </c>
      <c r="BE197" s="113">
        <v>26.5</v>
      </c>
      <c r="BF197" s="113">
        <v>12</v>
      </c>
      <c r="BG197" s="115"/>
      <c r="BI197" s="116">
        <f t="shared" si="129"/>
        <v>30.1</v>
      </c>
      <c r="BJ197" s="113">
        <v>90.5</v>
      </c>
      <c r="BK197" s="113">
        <v>0.5</v>
      </c>
      <c r="BL197" s="113">
        <v>1</v>
      </c>
      <c r="BM197" s="113">
        <v>49.5</v>
      </c>
      <c r="BN197" s="113">
        <v>9</v>
      </c>
      <c r="BO197" s="115"/>
      <c r="BQ197" s="116">
        <f t="shared" si="130"/>
        <v>25.1</v>
      </c>
      <c r="BR197" s="113">
        <v>86.5</v>
      </c>
      <c r="BS197" s="113">
        <v>1</v>
      </c>
      <c r="BT197" s="113">
        <v>0</v>
      </c>
      <c r="BU197" s="113">
        <v>36.5</v>
      </c>
      <c r="BV197" s="113">
        <v>1.5</v>
      </c>
      <c r="BW197" s="115"/>
      <c r="BY197" s="116">
        <f t="shared" si="131"/>
        <v>52.7</v>
      </c>
      <c r="BZ197" s="113">
        <v>243.5</v>
      </c>
      <c r="CA197" s="113">
        <v>2</v>
      </c>
      <c r="CB197" s="113">
        <v>0.5</v>
      </c>
      <c r="CC197" s="113">
        <v>16</v>
      </c>
      <c r="CD197" s="113">
        <v>1.5</v>
      </c>
      <c r="CE197" s="115"/>
      <c r="CG197" s="116">
        <f t="shared" si="132"/>
        <v>22</v>
      </c>
      <c r="CH197" s="113">
        <v>81.5</v>
      </c>
      <c r="CI197" s="113">
        <v>0</v>
      </c>
      <c r="CJ197" s="113">
        <v>0</v>
      </c>
      <c r="CK197" s="113">
        <v>28.5</v>
      </c>
      <c r="CL197" s="113">
        <v>0</v>
      </c>
      <c r="CO197" s="116">
        <f t="shared" si="133"/>
        <v>20.100000000000001</v>
      </c>
      <c r="CP197" s="113">
        <v>27</v>
      </c>
      <c r="CQ197" s="113">
        <v>1.5</v>
      </c>
      <c r="CR197" s="113">
        <v>1.5</v>
      </c>
      <c r="CS197" s="113">
        <v>69</v>
      </c>
      <c r="CT197" s="113">
        <v>1.5</v>
      </c>
      <c r="CW197" s="116">
        <f t="shared" si="134"/>
        <v>38.9</v>
      </c>
      <c r="CX197" s="113">
        <v>79</v>
      </c>
      <c r="CY197" s="113">
        <v>11.5</v>
      </c>
      <c r="CZ197" s="113">
        <v>0</v>
      </c>
      <c r="DA197" s="113">
        <v>101.5</v>
      </c>
      <c r="DB197" s="113">
        <v>2.5</v>
      </c>
      <c r="DE197" s="116">
        <f t="shared" si="135"/>
        <v>15.7</v>
      </c>
      <c r="DF197" s="113">
        <v>28</v>
      </c>
      <c r="DG197" s="113">
        <v>5.5</v>
      </c>
      <c r="DH197" s="113">
        <v>0.5</v>
      </c>
      <c r="DI197" s="113">
        <v>44.5</v>
      </c>
      <c r="DJ197" s="113">
        <v>0</v>
      </c>
      <c r="DM197" s="116">
        <f t="shared" si="136"/>
        <v>20.3</v>
      </c>
      <c r="DN197" s="113">
        <v>33</v>
      </c>
      <c r="DO197" s="113">
        <v>0</v>
      </c>
      <c r="DP197" s="113">
        <v>13.5</v>
      </c>
      <c r="DQ197" s="113">
        <v>55</v>
      </c>
      <c r="DR197" s="113">
        <v>0</v>
      </c>
    </row>
    <row r="198" spans="4:122">
      <c r="D198" s="113" t="s">
        <v>225</v>
      </c>
      <c r="E198" s="115">
        <f t="shared" si="137"/>
        <v>197</v>
      </c>
      <c r="F198" s="116">
        <f t="shared" si="105"/>
        <v>17.7</v>
      </c>
      <c r="G198" s="116">
        <f t="shared" si="106"/>
        <v>17.7</v>
      </c>
      <c r="H198" s="116">
        <f t="shared" si="106"/>
        <v>17.7</v>
      </c>
      <c r="I198" s="116" t="str">
        <f t="shared" si="106"/>
        <v/>
      </c>
      <c r="J198" s="116" t="str">
        <f t="shared" si="106"/>
        <v/>
      </c>
      <c r="K198" s="116" t="str">
        <f t="shared" si="106"/>
        <v/>
      </c>
      <c r="L198" s="116" t="str">
        <f t="shared" si="106"/>
        <v/>
      </c>
      <c r="M198" s="116" t="str">
        <f t="shared" si="106"/>
        <v/>
      </c>
      <c r="N198" s="116" t="str">
        <f t="shared" si="107"/>
        <v/>
      </c>
      <c r="O198" s="116" t="str">
        <f t="shared" si="108"/>
        <v/>
      </c>
      <c r="P198" s="116">
        <f t="shared" si="109"/>
        <v>2</v>
      </c>
      <c r="Q198" s="116" t="str">
        <f t="shared" si="110"/>
        <v/>
      </c>
      <c r="R198" s="116" t="str">
        <f t="shared" si="111"/>
        <v/>
      </c>
      <c r="S198" s="116" t="str">
        <f t="shared" si="112"/>
        <v/>
      </c>
      <c r="T198" s="116" t="str">
        <f t="shared" si="113"/>
        <v/>
      </c>
      <c r="U198" s="116">
        <f t="shared" si="114"/>
        <v>2</v>
      </c>
      <c r="V198" s="113">
        <f t="shared" si="115"/>
        <v>5.4417266639303186e-002</v>
      </c>
      <c r="Y198" s="116">
        <f t="shared" si="138"/>
        <v>0.32</v>
      </c>
      <c r="Z198" s="122">
        <f t="shared" si="139"/>
        <v>64</v>
      </c>
      <c r="AA198" s="113">
        <f t="shared" si="116"/>
        <v>8.9</v>
      </c>
      <c r="AB198" s="113">
        <f>AA198*飽差!I198</f>
        <v>5.99693817355248</v>
      </c>
      <c r="AG198" s="116">
        <f t="shared" si="117"/>
        <v>11.8</v>
      </c>
      <c r="AH198" s="116">
        <f t="shared" si="118"/>
        <v>30.9</v>
      </c>
      <c r="AI198" s="116">
        <f t="shared" si="119"/>
        <v>24</v>
      </c>
      <c r="AJ198" s="116">
        <f t="shared" si="120"/>
        <v>50.8</v>
      </c>
      <c r="AK198" s="116">
        <f t="shared" si="121"/>
        <v>33</v>
      </c>
      <c r="AL198" s="116">
        <f t="shared" si="122"/>
        <v>31.6</v>
      </c>
      <c r="AM198" s="116">
        <f t="shared" si="123"/>
        <v>17.7</v>
      </c>
      <c r="AN198" s="116">
        <f t="shared" si="124"/>
        <v>5</v>
      </c>
      <c r="AO198" s="116">
        <f t="shared" si="125"/>
        <v>15.5</v>
      </c>
      <c r="AP198" s="116">
        <f t="shared" si="126"/>
        <v>19</v>
      </c>
      <c r="AS198" s="116">
        <f t="shared" si="127"/>
        <v>11.8</v>
      </c>
      <c r="AT198" s="113">
        <v>23</v>
      </c>
      <c r="AU198" s="113">
        <v>5.5</v>
      </c>
      <c r="AV198" s="113">
        <v>0</v>
      </c>
      <c r="AW198" s="113">
        <v>30</v>
      </c>
      <c r="AX198" s="113">
        <v>0.5</v>
      </c>
      <c r="AY198" s="115"/>
      <c r="BA198" s="116">
        <f t="shared" si="128"/>
        <v>30.9</v>
      </c>
      <c r="BB198" s="113">
        <v>57</v>
      </c>
      <c r="BC198" s="113">
        <v>0.5</v>
      </c>
      <c r="BD198" s="113">
        <v>0</v>
      </c>
      <c r="BE198" s="113">
        <v>97</v>
      </c>
      <c r="BF198" s="113">
        <v>0</v>
      </c>
      <c r="BG198" s="115"/>
      <c r="BI198" s="116">
        <f t="shared" si="129"/>
        <v>24</v>
      </c>
      <c r="BJ198" s="113">
        <v>46</v>
      </c>
      <c r="BK198" s="113">
        <v>10.5</v>
      </c>
      <c r="BL198" s="113">
        <v>0</v>
      </c>
      <c r="BM198" s="113">
        <v>63.5</v>
      </c>
      <c r="BN198" s="113">
        <v>0</v>
      </c>
      <c r="BO198" s="115"/>
      <c r="BQ198" s="116">
        <f t="shared" si="130"/>
        <v>50.8</v>
      </c>
      <c r="BR198" s="113">
        <v>128.5</v>
      </c>
      <c r="BS198" s="113">
        <v>23</v>
      </c>
      <c r="BT198" s="113">
        <v>0</v>
      </c>
      <c r="BU198" s="113">
        <v>102.5</v>
      </c>
      <c r="BV198" s="113">
        <v>0</v>
      </c>
      <c r="BW198" s="115"/>
      <c r="BY198" s="116">
        <f t="shared" si="131"/>
        <v>33</v>
      </c>
      <c r="BZ198" s="113">
        <v>118.5</v>
      </c>
      <c r="CA198" s="113">
        <v>0</v>
      </c>
      <c r="CB198" s="113">
        <v>0</v>
      </c>
      <c r="CC198" s="113">
        <v>46.5</v>
      </c>
      <c r="CD198" s="113">
        <v>0</v>
      </c>
      <c r="CE198" s="115"/>
      <c r="CG198" s="116">
        <f t="shared" si="132"/>
        <v>31.6</v>
      </c>
      <c r="CH198" s="113">
        <v>82</v>
      </c>
      <c r="CI198" s="113">
        <v>4.5</v>
      </c>
      <c r="CJ198" s="113">
        <v>0</v>
      </c>
      <c r="CK198" s="113">
        <v>71.5</v>
      </c>
      <c r="CL198" s="113">
        <v>0</v>
      </c>
      <c r="CO198" s="116">
        <f t="shared" si="133"/>
        <v>17.7</v>
      </c>
      <c r="CP198" s="113">
        <v>36.5</v>
      </c>
      <c r="CQ198" s="113">
        <v>0.5</v>
      </c>
      <c r="CR198" s="113">
        <v>0</v>
      </c>
      <c r="CS198" s="113">
        <v>51.5</v>
      </c>
      <c r="CT198" s="113">
        <v>0</v>
      </c>
      <c r="CW198" s="116">
        <f t="shared" si="134"/>
        <v>5</v>
      </c>
      <c r="CX198" s="113">
        <v>0</v>
      </c>
      <c r="CY198" s="113">
        <v>1.5</v>
      </c>
      <c r="CZ198" s="113">
        <v>0</v>
      </c>
      <c r="DA198" s="113">
        <v>23</v>
      </c>
      <c r="DB198" s="113">
        <v>0.5</v>
      </c>
      <c r="DE198" s="116">
        <f t="shared" si="135"/>
        <v>15.5</v>
      </c>
      <c r="DF198" s="113">
        <v>4.5</v>
      </c>
      <c r="DG198" s="113">
        <v>0.5</v>
      </c>
      <c r="DH198" s="113">
        <v>0</v>
      </c>
      <c r="DI198" s="113">
        <v>72</v>
      </c>
      <c r="DJ198" s="113">
        <v>0.5</v>
      </c>
      <c r="DM198" s="116">
        <f t="shared" si="136"/>
        <v>19</v>
      </c>
      <c r="DN198" s="113">
        <v>36.5</v>
      </c>
      <c r="DO198" s="113">
        <v>5</v>
      </c>
      <c r="DP198" s="113">
        <v>0</v>
      </c>
      <c r="DQ198" s="113">
        <v>53.5</v>
      </c>
      <c r="DR198" s="113">
        <v>0</v>
      </c>
    </row>
    <row r="199" spans="4:122">
      <c r="D199" s="113" t="s">
        <v>225</v>
      </c>
      <c r="E199" s="115">
        <f t="shared" si="137"/>
        <v>198</v>
      </c>
      <c r="F199" s="116">
        <f t="shared" si="105"/>
        <v>17</v>
      </c>
      <c r="G199" s="116">
        <f t="shared" si="106"/>
        <v>17</v>
      </c>
      <c r="H199" s="116">
        <f t="shared" si="106"/>
        <v>17</v>
      </c>
      <c r="I199" s="116" t="str">
        <f t="shared" si="106"/>
        <v/>
      </c>
      <c r="J199" s="116" t="str">
        <f t="shared" si="106"/>
        <v/>
      </c>
      <c r="K199" s="116" t="str">
        <f t="shared" si="106"/>
        <v/>
      </c>
      <c r="L199" s="116" t="str">
        <f t="shared" si="106"/>
        <v/>
      </c>
      <c r="M199" s="116" t="str">
        <f t="shared" si="106"/>
        <v/>
      </c>
      <c r="N199" s="116" t="str">
        <f t="shared" si="107"/>
        <v/>
      </c>
      <c r="O199" s="116" t="str">
        <f t="shared" si="108"/>
        <v/>
      </c>
      <c r="P199" s="116">
        <f t="shared" si="109"/>
        <v>2</v>
      </c>
      <c r="Q199" s="116" t="str">
        <f t="shared" si="110"/>
        <v/>
      </c>
      <c r="R199" s="116" t="str">
        <f t="shared" si="111"/>
        <v/>
      </c>
      <c r="S199" s="116" t="str">
        <f t="shared" si="112"/>
        <v/>
      </c>
      <c r="T199" s="116" t="str">
        <f t="shared" si="113"/>
        <v/>
      </c>
      <c r="U199" s="116">
        <f t="shared" si="114"/>
        <v>2</v>
      </c>
      <c r="V199" s="113">
        <f t="shared" si="115"/>
        <v>5.4417266639303186e-002</v>
      </c>
      <c r="Y199" s="116">
        <f t="shared" si="138"/>
        <v>0.37523830919039169</v>
      </c>
      <c r="Z199" s="122">
        <f t="shared" si="139"/>
        <v>75.047661838078341</v>
      </c>
      <c r="AA199" s="113">
        <f t="shared" si="116"/>
        <v>8.9</v>
      </c>
      <c r="AB199" s="113">
        <f>AA199*飽差!I199</f>
        <v>5.9523381619216646</v>
      </c>
      <c r="AG199" s="116">
        <f t="shared" si="117"/>
        <v>19.899999999999999</v>
      </c>
      <c r="AH199" s="116">
        <f t="shared" si="118"/>
        <v>19.600000000000001</v>
      </c>
      <c r="AI199" s="116">
        <f t="shared" si="119"/>
        <v>16.399999999999999</v>
      </c>
      <c r="AJ199" s="116">
        <f t="shared" si="120"/>
        <v>12.2</v>
      </c>
      <c r="AK199" s="116">
        <f t="shared" si="121"/>
        <v>34.799999999999997</v>
      </c>
      <c r="AL199" s="116">
        <f t="shared" si="122"/>
        <v>28.4</v>
      </c>
      <c r="AM199" s="116">
        <f t="shared" si="123"/>
        <v>17</v>
      </c>
      <c r="AN199" s="116">
        <f t="shared" si="124"/>
        <v>24.7</v>
      </c>
      <c r="AO199" s="116">
        <f t="shared" si="125"/>
        <v>34.700000000000003</v>
      </c>
      <c r="AP199" s="116">
        <f t="shared" si="126"/>
        <v>20.6</v>
      </c>
      <c r="AS199" s="116">
        <f t="shared" si="127"/>
        <v>19.899999999999999</v>
      </c>
      <c r="AT199" s="113">
        <v>0</v>
      </c>
      <c r="AU199" s="113">
        <v>95</v>
      </c>
      <c r="AV199" s="113">
        <v>0</v>
      </c>
      <c r="AW199" s="113">
        <v>4.5</v>
      </c>
      <c r="AX199" s="113">
        <v>0</v>
      </c>
      <c r="AY199" s="115"/>
      <c r="BA199" s="116">
        <f t="shared" si="128"/>
        <v>19.600000000000001</v>
      </c>
      <c r="BB199" s="113">
        <v>18.5</v>
      </c>
      <c r="BC199" s="113">
        <v>75.5</v>
      </c>
      <c r="BD199" s="113">
        <v>0</v>
      </c>
      <c r="BE199" s="113">
        <v>4</v>
      </c>
      <c r="BF199" s="113">
        <v>0</v>
      </c>
      <c r="BG199" s="115"/>
      <c r="BI199" s="116">
        <f t="shared" si="129"/>
        <v>16.399999999999999</v>
      </c>
      <c r="BJ199" s="113">
        <v>6.5</v>
      </c>
      <c r="BK199" s="113">
        <v>71.5</v>
      </c>
      <c r="BL199" s="113">
        <v>0</v>
      </c>
      <c r="BM199" s="113">
        <v>4</v>
      </c>
      <c r="BN199" s="113">
        <v>0</v>
      </c>
      <c r="BO199" s="115"/>
      <c r="BQ199" s="116">
        <f t="shared" si="130"/>
        <v>12.2</v>
      </c>
      <c r="BR199" s="113">
        <v>7.5</v>
      </c>
      <c r="BS199" s="113">
        <v>49.5</v>
      </c>
      <c r="BT199" s="113">
        <v>0</v>
      </c>
      <c r="BU199" s="113">
        <v>4</v>
      </c>
      <c r="BV199" s="113">
        <v>0</v>
      </c>
      <c r="BW199" s="115"/>
      <c r="BY199" s="116">
        <f t="shared" si="131"/>
        <v>34.799999999999997</v>
      </c>
      <c r="BZ199" s="113">
        <v>40</v>
      </c>
      <c r="CA199" s="113">
        <v>118.5</v>
      </c>
      <c r="CB199" s="113">
        <v>0</v>
      </c>
      <c r="CC199" s="113">
        <v>15.5</v>
      </c>
      <c r="CD199" s="113">
        <v>0</v>
      </c>
      <c r="CE199" s="115"/>
      <c r="CG199" s="116">
        <f t="shared" si="132"/>
        <v>28.4</v>
      </c>
      <c r="CH199" s="113">
        <v>17</v>
      </c>
      <c r="CI199" s="113">
        <v>83</v>
      </c>
      <c r="CJ199" s="113">
        <v>0</v>
      </c>
      <c r="CK199" s="113">
        <v>42</v>
      </c>
      <c r="CL199" s="113">
        <v>0</v>
      </c>
      <c r="CO199" s="116">
        <f t="shared" si="133"/>
        <v>17</v>
      </c>
      <c r="CP199" s="113">
        <v>0.5</v>
      </c>
      <c r="CQ199" s="113">
        <v>80</v>
      </c>
      <c r="CR199" s="113">
        <v>0</v>
      </c>
      <c r="CS199" s="113">
        <v>4.5</v>
      </c>
      <c r="CT199" s="113">
        <v>0</v>
      </c>
      <c r="CW199" s="116">
        <f t="shared" si="134"/>
        <v>24.7</v>
      </c>
      <c r="CX199" s="113">
        <v>0.5</v>
      </c>
      <c r="CY199" s="113">
        <v>86.5</v>
      </c>
      <c r="CZ199" s="113">
        <v>0</v>
      </c>
      <c r="DA199" s="113">
        <v>36.5</v>
      </c>
      <c r="DB199" s="113">
        <v>0</v>
      </c>
      <c r="DE199" s="116">
        <f t="shared" si="135"/>
        <v>34.700000000000003</v>
      </c>
      <c r="DF199" s="113">
        <v>0</v>
      </c>
      <c r="DG199" s="113">
        <v>134.5</v>
      </c>
      <c r="DH199" s="113">
        <v>0</v>
      </c>
      <c r="DI199" s="113">
        <v>39</v>
      </c>
      <c r="DJ199" s="113">
        <v>0</v>
      </c>
      <c r="DM199" s="116">
        <f t="shared" si="136"/>
        <v>20.6</v>
      </c>
      <c r="DN199" s="113">
        <v>3.5</v>
      </c>
      <c r="DO199" s="113">
        <v>56</v>
      </c>
      <c r="DP199" s="113">
        <v>0</v>
      </c>
      <c r="DQ199" s="113">
        <v>43.5</v>
      </c>
      <c r="DR199" s="113">
        <v>0</v>
      </c>
    </row>
    <row r="200" spans="4:122">
      <c r="D200" s="113" t="s">
        <v>225</v>
      </c>
      <c r="E200" s="115">
        <f t="shared" si="137"/>
        <v>199</v>
      </c>
      <c r="F200" s="116">
        <f t="shared" si="105"/>
        <v>0.4</v>
      </c>
      <c r="G200" s="116">
        <f t="shared" si="106"/>
        <v>0.4</v>
      </c>
      <c r="H200" s="116" t="str">
        <f t="shared" si="106"/>
        <v/>
      </c>
      <c r="I200" s="116" t="str">
        <f t="shared" si="106"/>
        <v/>
      </c>
      <c r="J200" s="116" t="str">
        <f t="shared" si="106"/>
        <v/>
      </c>
      <c r="K200" s="116" t="str">
        <f t="shared" si="106"/>
        <v/>
      </c>
      <c r="L200" s="116" t="str">
        <f t="shared" si="106"/>
        <v/>
      </c>
      <c r="M200" s="116" t="str">
        <f t="shared" si="106"/>
        <v/>
      </c>
      <c r="N200" s="116" t="str">
        <f t="shared" si="107"/>
        <v/>
      </c>
      <c r="O200" s="116">
        <f t="shared" si="108"/>
        <v>1</v>
      </c>
      <c r="P200" s="116" t="str">
        <f t="shared" si="109"/>
        <v/>
      </c>
      <c r="Q200" s="116" t="str">
        <f t="shared" si="110"/>
        <v/>
      </c>
      <c r="R200" s="116" t="str">
        <f t="shared" si="111"/>
        <v/>
      </c>
      <c r="S200" s="116" t="str">
        <f t="shared" si="112"/>
        <v/>
      </c>
      <c r="T200" s="116" t="str">
        <f t="shared" si="113"/>
        <v/>
      </c>
      <c r="U200" s="116">
        <f t="shared" si="114"/>
        <v>1</v>
      </c>
      <c r="V200" s="113">
        <f t="shared" si="115"/>
        <v>0</v>
      </c>
      <c r="Y200" s="116">
        <f t="shared" si="138"/>
        <v>0.32</v>
      </c>
      <c r="Z200" s="122">
        <f t="shared" si="139"/>
        <v>64</v>
      </c>
      <c r="AA200" s="113">
        <f t="shared" si="116"/>
        <v>8.9</v>
      </c>
      <c r="AB200" s="113">
        <f>AA200*飽差!I200</f>
        <v>6.9008368928458834</v>
      </c>
      <c r="AG200" s="116">
        <f t="shared" si="117"/>
        <v>0.2</v>
      </c>
      <c r="AH200" s="116">
        <f t="shared" si="118"/>
        <v>0.8</v>
      </c>
      <c r="AI200" s="116">
        <f t="shared" si="119"/>
        <v>0.6</v>
      </c>
      <c r="AJ200" s="116">
        <f t="shared" si="120"/>
        <v>0.6</v>
      </c>
      <c r="AK200" s="116">
        <f t="shared" si="121"/>
        <v>1.2</v>
      </c>
      <c r="AL200" s="116">
        <f t="shared" si="122"/>
        <v>0</v>
      </c>
      <c r="AM200" s="116">
        <f t="shared" si="123"/>
        <v>0.4</v>
      </c>
      <c r="AN200" s="116">
        <f t="shared" si="124"/>
        <v>18.3</v>
      </c>
      <c r="AO200" s="116">
        <f t="shared" si="125"/>
        <v>0.1</v>
      </c>
      <c r="AP200" s="116">
        <f t="shared" si="126"/>
        <v>0.4</v>
      </c>
      <c r="AS200" s="116">
        <f t="shared" si="127"/>
        <v>0.2</v>
      </c>
      <c r="AT200" s="113">
        <v>0</v>
      </c>
      <c r="AU200" s="113">
        <v>1</v>
      </c>
      <c r="AV200" s="113">
        <v>0</v>
      </c>
      <c r="AW200" s="113">
        <v>0</v>
      </c>
      <c r="AX200" s="113">
        <v>0</v>
      </c>
      <c r="AY200" s="115"/>
      <c r="BA200" s="116">
        <f t="shared" si="128"/>
        <v>0.8</v>
      </c>
      <c r="BB200" s="113">
        <v>2</v>
      </c>
      <c r="BC200" s="113">
        <v>2</v>
      </c>
      <c r="BD200" s="113">
        <v>0</v>
      </c>
      <c r="BE200" s="113">
        <v>0</v>
      </c>
      <c r="BF200" s="113">
        <v>0</v>
      </c>
      <c r="BG200" s="115"/>
      <c r="BI200" s="116">
        <f t="shared" si="129"/>
        <v>0.6</v>
      </c>
      <c r="BJ200" s="113">
        <v>2.5</v>
      </c>
      <c r="BK200" s="113">
        <v>0.5</v>
      </c>
      <c r="BL200" s="113">
        <v>0</v>
      </c>
      <c r="BM200" s="113">
        <v>0</v>
      </c>
      <c r="BN200" s="113">
        <v>0</v>
      </c>
      <c r="BO200" s="115"/>
      <c r="BQ200" s="116">
        <f t="shared" si="130"/>
        <v>0.6</v>
      </c>
      <c r="BR200" s="113">
        <v>2.5</v>
      </c>
      <c r="BS200" s="113">
        <v>0.5</v>
      </c>
      <c r="BT200" s="113">
        <v>0</v>
      </c>
      <c r="BU200" s="113">
        <v>0</v>
      </c>
      <c r="BV200" s="113">
        <v>0</v>
      </c>
      <c r="BW200" s="115"/>
      <c r="BY200" s="116">
        <f t="shared" si="131"/>
        <v>1.2</v>
      </c>
      <c r="BZ200" s="113">
        <v>0</v>
      </c>
      <c r="CA200" s="113">
        <v>5.5</v>
      </c>
      <c r="CB200" s="113">
        <v>0</v>
      </c>
      <c r="CC200" s="113">
        <v>0.5</v>
      </c>
      <c r="CD200" s="113">
        <v>0</v>
      </c>
      <c r="CE200" s="115"/>
      <c r="CG200" s="116">
        <f t="shared" si="132"/>
        <v>0</v>
      </c>
      <c r="CH200" s="113">
        <v>0</v>
      </c>
      <c r="CI200" s="113">
        <v>0</v>
      </c>
      <c r="CJ200" s="113">
        <v>0</v>
      </c>
      <c r="CK200" s="113">
        <v>0</v>
      </c>
      <c r="CL200" s="113">
        <v>0</v>
      </c>
      <c r="CO200" s="116">
        <f t="shared" si="133"/>
        <v>0.4</v>
      </c>
      <c r="CP200" s="113">
        <v>2</v>
      </c>
      <c r="CQ200" s="113">
        <v>0</v>
      </c>
      <c r="CR200" s="113">
        <v>0</v>
      </c>
      <c r="CS200" s="113">
        <v>0</v>
      </c>
      <c r="CT200" s="113">
        <v>0</v>
      </c>
      <c r="CW200" s="116">
        <f t="shared" si="134"/>
        <v>18.3</v>
      </c>
      <c r="CX200" s="113">
        <v>88</v>
      </c>
      <c r="CY200" s="113">
        <v>3</v>
      </c>
      <c r="CZ200" s="113">
        <v>0</v>
      </c>
      <c r="DA200" s="113">
        <v>0</v>
      </c>
      <c r="DB200" s="113">
        <v>0.5</v>
      </c>
      <c r="DE200" s="116">
        <f t="shared" si="135"/>
        <v>0.1</v>
      </c>
      <c r="DF200" s="113">
        <v>0</v>
      </c>
      <c r="DG200" s="113">
        <v>0.5</v>
      </c>
      <c r="DH200" s="113">
        <v>0</v>
      </c>
      <c r="DI200" s="113">
        <v>0</v>
      </c>
      <c r="DJ200" s="113">
        <v>0</v>
      </c>
      <c r="DM200" s="116">
        <f t="shared" si="136"/>
        <v>0.4</v>
      </c>
      <c r="DN200" s="113">
        <v>0</v>
      </c>
      <c r="DO200" s="113">
        <v>2</v>
      </c>
      <c r="DP200" s="113">
        <v>0</v>
      </c>
      <c r="DQ200" s="113">
        <v>0</v>
      </c>
      <c r="DR200" s="113">
        <v>0</v>
      </c>
    </row>
    <row r="201" spans="4:122">
      <c r="D201" s="113" t="s">
        <v>225</v>
      </c>
      <c r="E201" s="115">
        <f t="shared" si="137"/>
        <v>200</v>
      </c>
      <c r="F201" s="116">
        <f t="shared" si="105"/>
        <v>8.1</v>
      </c>
      <c r="G201" s="116">
        <f t="shared" si="106"/>
        <v>8.1</v>
      </c>
      <c r="H201" s="116" t="str">
        <f t="shared" si="106"/>
        <v/>
      </c>
      <c r="I201" s="116" t="str">
        <f t="shared" si="106"/>
        <v/>
      </c>
      <c r="J201" s="116" t="str">
        <f t="shared" si="106"/>
        <v/>
      </c>
      <c r="K201" s="116" t="str">
        <f t="shared" si="106"/>
        <v/>
      </c>
      <c r="L201" s="116" t="str">
        <f t="shared" si="106"/>
        <v/>
      </c>
      <c r="M201" s="116" t="str">
        <f t="shared" si="106"/>
        <v/>
      </c>
      <c r="N201" s="116" t="str">
        <f t="shared" si="107"/>
        <v/>
      </c>
      <c r="O201" s="116">
        <f t="shared" si="108"/>
        <v>1</v>
      </c>
      <c r="P201" s="116" t="str">
        <f t="shared" si="109"/>
        <v/>
      </c>
      <c r="Q201" s="116" t="str">
        <f t="shared" si="110"/>
        <v/>
      </c>
      <c r="R201" s="116" t="str">
        <f t="shared" si="111"/>
        <v/>
      </c>
      <c r="S201" s="116" t="str">
        <f t="shared" si="112"/>
        <v/>
      </c>
      <c r="T201" s="116" t="str">
        <f t="shared" si="113"/>
        <v/>
      </c>
      <c r="U201" s="116">
        <f t="shared" si="114"/>
        <v>1</v>
      </c>
      <c r="V201" s="113">
        <f t="shared" si="115"/>
        <v>0</v>
      </c>
      <c r="Y201" s="116">
        <f t="shared" si="138"/>
        <v>0.3259482860386097</v>
      </c>
      <c r="Z201" s="122">
        <f t="shared" si="139"/>
        <v>65.189657207721936</v>
      </c>
      <c r="AA201" s="113">
        <f t="shared" si="116"/>
        <v>8.9</v>
      </c>
      <c r="AB201" s="113">
        <f>AA201*飽差!I201</f>
        <v>6.9103427922780547</v>
      </c>
      <c r="AG201" s="116">
        <f t="shared" si="117"/>
        <v>15</v>
      </c>
      <c r="AH201" s="116">
        <f t="shared" si="118"/>
        <v>1.6</v>
      </c>
      <c r="AI201" s="116">
        <f t="shared" si="119"/>
        <v>11.8</v>
      </c>
      <c r="AJ201" s="116">
        <f t="shared" si="120"/>
        <v>23.9</v>
      </c>
      <c r="AK201" s="116">
        <f t="shared" si="121"/>
        <v>1.7</v>
      </c>
      <c r="AL201" s="116">
        <f t="shared" si="122"/>
        <v>3.1</v>
      </c>
      <c r="AM201" s="116">
        <f t="shared" si="123"/>
        <v>8.1</v>
      </c>
      <c r="AN201" s="116">
        <f t="shared" si="124"/>
        <v>11.3</v>
      </c>
      <c r="AO201" s="116">
        <f t="shared" si="125"/>
        <v>2.8</v>
      </c>
      <c r="AP201" s="116">
        <f t="shared" si="126"/>
        <v>17.600000000000001</v>
      </c>
      <c r="AS201" s="116">
        <f t="shared" si="127"/>
        <v>15</v>
      </c>
      <c r="AT201" s="113">
        <v>0</v>
      </c>
      <c r="AU201" s="113">
        <v>0</v>
      </c>
      <c r="AV201" s="113">
        <v>0</v>
      </c>
      <c r="AW201" s="113">
        <v>75</v>
      </c>
      <c r="AX201" s="113">
        <v>0</v>
      </c>
      <c r="AY201" s="115"/>
      <c r="BA201" s="116">
        <f t="shared" si="128"/>
        <v>1.6</v>
      </c>
      <c r="BB201" s="113">
        <v>0</v>
      </c>
      <c r="BC201" s="113">
        <v>0</v>
      </c>
      <c r="BD201" s="113">
        <v>0</v>
      </c>
      <c r="BE201" s="113">
        <v>8</v>
      </c>
      <c r="BF201" s="113">
        <v>0</v>
      </c>
      <c r="BG201" s="115"/>
      <c r="BI201" s="116">
        <f t="shared" si="129"/>
        <v>11.8</v>
      </c>
      <c r="BJ201" s="113">
        <v>0</v>
      </c>
      <c r="BK201" s="113">
        <v>0</v>
      </c>
      <c r="BL201" s="113">
        <v>0</v>
      </c>
      <c r="BM201" s="113">
        <v>59</v>
      </c>
      <c r="BN201" s="113">
        <v>0</v>
      </c>
      <c r="BO201" s="115"/>
      <c r="BQ201" s="116">
        <f t="shared" si="130"/>
        <v>23.9</v>
      </c>
      <c r="BR201" s="113">
        <v>0</v>
      </c>
      <c r="BS201" s="113">
        <v>0</v>
      </c>
      <c r="BT201" s="113">
        <v>0</v>
      </c>
      <c r="BU201" s="113">
        <v>119.5</v>
      </c>
      <c r="BV201" s="113">
        <v>0</v>
      </c>
      <c r="BW201" s="115"/>
      <c r="BY201" s="116">
        <f t="shared" si="131"/>
        <v>1.7</v>
      </c>
      <c r="BZ201" s="113">
        <v>0</v>
      </c>
      <c r="CA201" s="113">
        <v>0</v>
      </c>
      <c r="CB201" s="113">
        <v>0</v>
      </c>
      <c r="CC201" s="113">
        <v>8.5</v>
      </c>
      <c r="CD201" s="113">
        <v>0</v>
      </c>
      <c r="CE201" s="115"/>
      <c r="CG201" s="116">
        <f t="shared" si="132"/>
        <v>3.1</v>
      </c>
      <c r="CH201" s="113">
        <v>0</v>
      </c>
      <c r="CI201" s="113">
        <v>0</v>
      </c>
      <c r="CJ201" s="113">
        <v>0.5</v>
      </c>
      <c r="CK201" s="113">
        <v>15</v>
      </c>
      <c r="CL201" s="113">
        <v>0</v>
      </c>
      <c r="CO201" s="116">
        <f t="shared" si="133"/>
        <v>8.1</v>
      </c>
      <c r="CP201" s="113">
        <v>0</v>
      </c>
      <c r="CQ201" s="113">
        <v>0</v>
      </c>
      <c r="CR201" s="113">
        <v>0</v>
      </c>
      <c r="CS201" s="113">
        <v>40.5</v>
      </c>
      <c r="CT201" s="113">
        <v>0</v>
      </c>
      <c r="CW201" s="116">
        <f t="shared" si="134"/>
        <v>11.3</v>
      </c>
      <c r="CX201" s="113">
        <v>52.5</v>
      </c>
      <c r="CY201" s="113">
        <v>0</v>
      </c>
      <c r="CZ201" s="113">
        <v>0</v>
      </c>
      <c r="DA201" s="113">
        <v>4</v>
      </c>
      <c r="DB201" s="113">
        <v>0</v>
      </c>
      <c r="DE201" s="116">
        <f t="shared" si="135"/>
        <v>2.8</v>
      </c>
      <c r="DF201" s="113">
        <v>0</v>
      </c>
      <c r="DG201" s="113">
        <v>0</v>
      </c>
      <c r="DH201" s="113">
        <v>0</v>
      </c>
      <c r="DI201" s="113">
        <v>14</v>
      </c>
      <c r="DJ201" s="113">
        <v>0</v>
      </c>
      <c r="DM201" s="116">
        <f t="shared" si="136"/>
        <v>17.600000000000001</v>
      </c>
      <c r="DN201" s="113">
        <v>0</v>
      </c>
      <c r="DO201" s="113">
        <v>0</v>
      </c>
      <c r="DP201" s="113">
        <v>0</v>
      </c>
      <c r="DQ201" s="113">
        <v>88</v>
      </c>
      <c r="DR201" s="113">
        <v>0</v>
      </c>
    </row>
    <row r="202" spans="4:122">
      <c r="D202" s="113" t="s">
        <v>225</v>
      </c>
      <c r="E202" s="115">
        <f t="shared" si="137"/>
        <v>201</v>
      </c>
      <c r="F202" s="116">
        <f t="shared" si="105"/>
        <v>0.1</v>
      </c>
      <c r="G202" s="116">
        <f t="shared" si="106"/>
        <v>0.1</v>
      </c>
      <c r="H202" s="116" t="str">
        <f t="shared" si="106"/>
        <v/>
      </c>
      <c r="I202" s="116" t="str">
        <f t="shared" si="106"/>
        <v/>
      </c>
      <c r="J202" s="116" t="str">
        <f t="shared" si="106"/>
        <v/>
      </c>
      <c r="K202" s="116" t="str">
        <f t="shared" si="106"/>
        <v/>
      </c>
      <c r="L202" s="116" t="str">
        <f t="shared" si="106"/>
        <v/>
      </c>
      <c r="M202" s="116" t="str">
        <f t="shared" si="106"/>
        <v/>
      </c>
      <c r="N202" s="116" t="str">
        <f t="shared" si="107"/>
        <v/>
      </c>
      <c r="O202" s="116">
        <f t="shared" si="108"/>
        <v>1</v>
      </c>
      <c r="P202" s="116" t="str">
        <f t="shared" si="109"/>
        <v/>
      </c>
      <c r="Q202" s="116" t="str">
        <f t="shared" si="110"/>
        <v/>
      </c>
      <c r="R202" s="116" t="str">
        <f t="shared" si="111"/>
        <v/>
      </c>
      <c r="S202" s="116" t="str">
        <f t="shared" si="112"/>
        <v/>
      </c>
      <c r="T202" s="116" t="str">
        <f t="shared" si="113"/>
        <v/>
      </c>
      <c r="U202" s="116">
        <f t="shared" si="114"/>
        <v>1</v>
      </c>
      <c r="V202" s="113">
        <f t="shared" si="115"/>
        <v>0</v>
      </c>
      <c r="Y202" s="116">
        <f t="shared" si="138"/>
        <v>0.32</v>
      </c>
      <c r="Z202" s="122">
        <f t="shared" si="139"/>
        <v>64</v>
      </c>
      <c r="AA202" s="113">
        <f t="shared" si="116"/>
        <v>8.9</v>
      </c>
      <c r="AB202" s="113">
        <f>AA202*飽差!I202</f>
        <v>5.9670933228204177</v>
      </c>
      <c r="AG202" s="116">
        <f t="shared" si="117"/>
        <v>0</v>
      </c>
      <c r="AH202" s="116">
        <f t="shared" si="118"/>
        <v>0</v>
      </c>
      <c r="AI202" s="116">
        <f t="shared" si="119"/>
        <v>0</v>
      </c>
      <c r="AJ202" s="116">
        <f t="shared" si="120"/>
        <v>0</v>
      </c>
      <c r="AK202" s="116">
        <f t="shared" si="121"/>
        <v>0.2</v>
      </c>
      <c r="AL202" s="116">
        <f t="shared" si="122"/>
        <v>0.1</v>
      </c>
      <c r="AM202" s="116">
        <f t="shared" si="123"/>
        <v>0.1</v>
      </c>
      <c r="AN202" s="116">
        <f t="shared" si="124"/>
        <v>0</v>
      </c>
      <c r="AO202" s="116">
        <f t="shared" si="125"/>
        <v>0</v>
      </c>
      <c r="AP202" s="116">
        <f t="shared" si="126"/>
        <v>0</v>
      </c>
      <c r="AS202" s="116">
        <f t="shared" si="127"/>
        <v>0</v>
      </c>
      <c r="AT202" s="113">
        <v>0</v>
      </c>
      <c r="AU202" s="113">
        <v>0</v>
      </c>
      <c r="AV202" s="113">
        <v>0</v>
      </c>
      <c r="AW202" s="113">
        <v>0</v>
      </c>
      <c r="AX202" s="113">
        <v>0</v>
      </c>
      <c r="AY202" s="115"/>
      <c r="BA202" s="116">
        <f t="shared" si="128"/>
        <v>0</v>
      </c>
      <c r="BB202" s="113">
        <v>0</v>
      </c>
      <c r="BC202" s="113">
        <v>0</v>
      </c>
      <c r="BD202" s="113">
        <v>0</v>
      </c>
      <c r="BE202" s="113">
        <v>0</v>
      </c>
      <c r="BF202" s="113">
        <v>0</v>
      </c>
      <c r="BG202" s="115"/>
      <c r="BI202" s="116">
        <f t="shared" si="129"/>
        <v>0</v>
      </c>
      <c r="BJ202" s="113">
        <v>0</v>
      </c>
      <c r="BK202" s="113">
        <v>0</v>
      </c>
      <c r="BL202" s="113">
        <v>0</v>
      </c>
      <c r="BM202" s="113">
        <v>0</v>
      </c>
      <c r="BN202" s="113">
        <v>0</v>
      </c>
      <c r="BO202" s="115"/>
      <c r="BQ202" s="116">
        <f t="shared" si="130"/>
        <v>0</v>
      </c>
      <c r="BR202" s="113">
        <v>0</v>
      </c>
      <c r="BS202" s="113">
        <v>0</v>
      </c>
      <c r="BT202" s="113">
        <v>0</v>
      </c>
      <c r="BU202" s="113">
        <v>0</v>
      </c>
      <c r="BV202" s="113">
        <v>0</v>
      </c>
      <c r="BW202" s="115"/>
      <c r="BY202" s="116">
        <f t="shared" si="131"/>
        <v>0.2</v>
      </c>
      <c r="BZ202" s="113">
        <v>0</v>
      </c>
      <c r="CA202" s="113">
        <v>0</v>
      </c>
      <c r="CB202" s="113">
        <v>1</v>
      </c>
      <c r="CC202" s="113">
        <v>0</v>
      </c>
      <c r="CD202" s="113">
        <v>0</v>
      </c>
      <c r="CE202" s="115"/>
      <c r="CG202" s="116">
        <f t="shared" si="132"/>
        <v>0.1</v>
      </c>
      <c r="CH202" s="113">
        <v>0</v>
      </c>
      <c r="CI202" s="113">
        <v>0</v>
      </c>
      <c r="CJ202" s="113">
        <v>0.5</v>
      </c>
      <c r="CK202" s="113">
        <v>0</v>
      </c>
      <c r="CL202" s="113">
        <v>0</v>
      </c>
      <c r="CO202" s="116">
        <f t="shared" si="133"/>
        <v>0.1</v>
      </c>
      <c r="CP202" s="113">
        <v>0</v>
      </c>
      <c r="CQ202" s="113">
        <v>0</v>
      </c>
      <c r="CR202" s="113">
        <v>0</v>
      </c>
      <c r="CS202" s="113">
        <v>0.5</v>
      </c>
      <c r="CT202" s="113">
        <v>0</v>
      </c>
      <c r="CW202" s="116">
        <f t="shared" si="134"/>
        <v>0</v>
      </c>
      <c r="CX202" s="113">
        <v>0</v>
      </c>
      <c r="CY202" s="113">
        <v>0</v>
      </c>
      <c r="CZ202" s="113">
        <v>0</v>
      </c>
      <c r="DA202" s="113">
        <v>0</v>
      </c>
      <c r="DB202" s="113">
        <v>0</v>
      </c>
      <c r="DE202" s="116">
        <f t="shared" si="135"/>
        <v>0</v>
      </c>
      <c r="DF202" s="113">
        <v>0</v>
      </c>
      <c r="DG202" s="113">
        <v>0</v>
      </c>
      <c r="DH202" s="113">
        <v>0</v>
      </c>
      <c r="DI202" s="113">
        <v>0</v>
      </c>
      <c r="DJ202" s="113">
        <v>0</v>
      </c>
      <c r="DM202" s="116">
        <f t="shared" si="136"/>
        <v>0</v>
      </c>
      <c r="DN202" s="113">
        <v>0</v>
      </c>
      <c r="DO202" s="113">
        <v>0</v>
      </c>
      <c r="DP202" s="113">
        <v>0</v>
      </c>
      <c r="DQ202" s="113">
        <v>0</v>
      </c>
      <c r="DR202" s="113">
        <v>0</v>
      </c>
    </row>
    <row r="203" spans="4:122">
      <c r="D203" s="113" t="s">
        <v>225</v>
      </c>
      <c r="E203" s="115">
        <f t="shared" si="137"/>
        <v>202</v>
      </c>
      <c r="F203" s="116">
        <f t="shared" si="105"/>
        <v>0</v>
      </c>
      <c r="G203" s="116" t="str">
        <f t="shared" si="106"/>
        <v/>
      </c>
      <c r="H203" s="116" t="str">
        <f t="shared" si="106"/>
        <v/>
      </c>
      <c r="I203" s="116" t="str">
        <f t="shared" si="106"/>
        <v/>
      </c>
      <c r="J203" s="116" t="str">
        <f t="shared" si="106"/>
        <v/>
      </c>
      <c r="K203" s="116" t="str">
        <f t="shared" si="106"/>
        <v/>
      </c>
      <c r="L203" s="116" t="str">
        <f t="shared" si="106"/>
        <v/>
      </c>
      <c r="M203" s="116" t="str">
        <f t="shared" si="106"/>
        <v/>
      </c>
      <c r="N203" s="116">
        <f t="shared" si="107"/>
        <v>0</v>
      </c>
      <c r="O203" s="116" t="str">
        <f t="shared" si="108"/>
        <v/>
      </c>
      <c r="P203" s="116" t="str">
        <f t="shared" si="109"/>
        <v/>
      </c>
      <c r="Q203" s="116" t="str">
        <f t="shared" si="110"/>
        <v/>
      </c>
      <c r="R203" s="116" t="str">
        <f t="shared" si="111"/>
        <v/>
      </c>
      <c r="S203" s="116" t="str">
        <f t="shared" si="112"/>
        <v/>
      </c>
      <c r="T203" s="116" t="str">
        <f t="shared" si="113"/>
        <v/>
      </c>
      <c r="U203" s="116">
        <f t="shared" si="114"/>
        <v>0</v>
      </c>
      <c r="V203" s="113">
        <f t="shared" si="115"/>
        <v>0</v>
      </c>
      <c r="Y203" s="116">
        <f t="shared" si="138"/>
        <v>0.2888682246088547</v>
      </c>
      <c r="Z203" s="122">
        <f t="shared" si="139"/>
        <v>57.773644921770938</v>
      </c>
      <c r="AA203" s="113">
        <f t="shared" si="116"/>
        <v>8.9</v>
      </c>
      <c r="AB203" s="113">
        <f>AA203*飽差!I203</f>
        <v>6.2263550782290595</v>
      </c>
      <c r="AG203" s="116">
        <f t="shared" si="117"/>
        <v>0</v>
      </c>
      <c r="AH203" s="116">
        <f t="shared" si="118"/>
        <v>0</v>
      </c>
      <c r="AI203" s="116">
        <f t="shared" si="119"/>
        <v>1.1000000000000001</v>
      </c>
      <c r="AJ203" s="116">
        <f t="shared" si="120"/>
        <v>0</v>
      </c>
      <c r="AK203" s="116">
        <f t="shared" si="121"/>
        <v>2</v>
      </c>
      <c r="AL203" s="116">
        <f t="shared" si="122"/>
        <v>1.1000000000000001</v>
      </c>
      <c r="AM203" s="116">
        <f t="shared" si="123"/>
        <v>0</v>
      </c>
      <c r="AN203" s="116">
        <f t="shared" si="124"/>
        <v>0.4</v>
      </c>
      <c r="AO203" s="116">
        <f t="shared" si="125"/>
        <v>0</v>
      </c>
      <c r="AP203" s="116">
        <f t="shared" si="126"/>
        <v>0</v>
      </c>
      <c r="AS203" s="116">
        <f t="shared" si="127"/>
        <v>0</v>
      </c>
      <c r="AT203" s="113">
        <v>0</v>
      </c>
      <c r="AU203" s="113">
        <v>0</v>
      </c>
      <c r="AV203" s="113">
        <v>0</v>
      </c>
      <c r="AW203" s="113">
        <v>0</v>
      </c>
      <c r="AX203" s="113">
        <v>0</v>
      </c>
      <c r="AY203" s="115"/>
      <c r="BA203" s="116">
        <f t="shared" si="128"/>
        <v>0</v>
      </c>
      <c r="BB203" s="113">
        <v>0</v>
      </c>
      <c r="BC203" s="113">
        <v>0</v>
      </c>
      <c r="BD203" s="113">
        <v>0</v>
      </c>
      <c r="BE203" s="113">
        <v>0</v>
      </c>
      <c r="BF203" s="113">
        <v>0</v>
      </c>
      <c r="BG203" s="115"/>
      <c r="BI203" s="116">
        <f t="shared" si="129"/>
        <v>1.1000000000000001</v>
      </c>
      <c r="BJ203" s="113">
        <v>0</v>
      </c>
      <c r="BK203" s="113">
        <v>0</v>
      </c>
      <c r="BL203" s="113">
        <v>5</v>
      </c>
      <c r="BM203" s="113">
        <v>0.5</v>
      </c>
      <c r="BN203" s="113">
        <v>0</v>
      </c>
      <c r="BO203" s="115"/>
      <c r="BQ203" s="116">
        <f t="shared" si="130"/>
        <v>0</v>
      </c>
      <c r="BR203" s="113">
        <v>0</v>
      </c>
      <c r="BS203" s="113">
        <v>0</v>
      </c>
      <c r="BT203" s="113">
        <v>0</v>
      </c>
      <c r="BU203" s="113">
        <v>0</v>
      </c>
      <c r="BV203" s="113">
        <v>0</v>
      </c>
      <c r="BW203" s="115"/>
      <c r="BY203" s="116">
        <f t="shared" si="131"/>
        <v>2</v>
      </c>
      <c r="BZ203" s="113">
        <v>0.5</v>
      </c>
      <c r="CA203" s="113">
        <v>0</v>
      </c>
      <c r="CB203" s="113">
        <v>9</v>
      </c>
      <c r="CC203" s="113">
        <v>0.5</v>
      </c>
      <c r="CD203" s="113">
        <v>0</v>
      </c>
      <c r="CE203" s="115"/>
      <c r="CG203" s="116">
        <f t="shared" si="132"/>
        <v>1.1000000000000001</v>
      </c>
      <c r="CH203" s="113">
        <v>0</v>
      </c>
      <c r="CI203" s="113">
        <v>0</v>
      </c>
      <c r="CJ203" s="113">
        <v>5.5</v>
      </c>
      <c r="CK203" s="113">
        <v>0</v>
      </c>
      <c r="CL203" s="113">
        <v>0</v>
      </c>
      <c r="CO203" s="116">
        <f t="shared" si="133"/>
        <v>0</v>
      </c>
      <c r="CP203" s="113">
        <v>0</v>
      </c>
      <c r="CQ203" s="113">
        <v>0</v>
      </c>
      <c r="CR203" s="113">
        <v>0</v>
      </c>
      <c r="CS203" s="113">
        <v>0</v>
      </c>
      <c r="CT203" s="113">
        <v>0</v>
      </c>
      <c r="CW203" s="116">
        <f t="shared" si="134"/>
        <v>0.4</v>
      </c>
      <c r="CX203" s="113">
        <v>2</v>
      </c>
      <c r="CY203" s="113">
        <v>0</v>
      </c>
      <c r="CZ203" s="113">
        <v>0</v>
      </c>
      <c r="DA203" s="113">
        <v>0</v>
      </c>
      <c r="DB203" s="113">
        <v>0</v>
      </c>
      <c r="DE203" s="116">
        <f t="shared" si="135"/>
        <v>0</v>
      </c>
      <c r="DF203" s="113">
        <v>0</v>
      </c>
      <c r="DG203" s="113">
        <v>0</v>
      </c>
      <c r="DH203" s="113">
        <v>0</v>
      </c>
      <c r="DI203" s="113">
        <v>0</v>
      </c>
      <c r="DJ203" s="113">
        <v>0</v>
      </c>
      <c r="DM203" s="116">
        <f t="shared" si="136"/>
        <v>0</v>
      </c>
      <c r="DN203" s="113">
        <v>0</v>
      </c>
      <c r="DO203" s="113">
        <v>0</v>
      </c>
      <c r="DP203" s="113">
        <v>0</v>
      </c>
      <c r="DQ203" s="113">
        <v>0</v>
      </c>
      <c r="DR203" s="113">
        <v>0</v>
      </c>
    </row>
    <row r="204" spans="4:122">
      <c r="D204" s="113" t="s">
        <v>225</v>
      </c>
      <c r="E204" s="115">
        <f t="shared" si="137"/>
        <v>203</v>
      </c>
      <c r="F204" s="116">
        <f t="shared" si="105"/>
        <v>4.5</v>
      </c>
      <c r="G204" s="116">
        <f t="shared" si="106"/>
        <v>4.5</v>
      </c>
      <c r="H204" s="116" t="str">
        <f t="shared" si="106"/>
        <v/>
      </c>
      <c r="I204" s="116" t="str">
        <f t="shared" si="106"/>
        <v/>
      </c>
      <c r="J204" s="116" t="str">
        <f t="shared" si="106"/>
        <v/>
      </c>
      <c r="K204" s="116" t="str">
        <f t="shared" si="106"/>
        <v/>
      </c>
      <c r="L204" s="116" t="str">
        <f t="shared" si="106"/>
        <v/>
      </c>
      <c r="M204" s="116" t="str">
        <f t="shared" si="106"/>
        <v/>
      </c>
      <c r="N204" s="116" t="str">
        <f t="shared" si="107"/>
        <v/>
      </c>
      <c r="O204" s="116">
        <f t="shared" si="108"/>
        <v>1</v>
      </c>
      <c r="P204" s="116" t="str">
        <f t="shared" si="109"/>
        <v/>
      </c>
      <c r="Q204" s="116" t="str">
        <f t="shared" si="110"/>
        <v/>
      </c>
      <c r="R204" s="116" t="str">
        <f t="shared" si="111"/>
        <v/>
      </c>
      <c r="S204" s="116" t="str">
        <f t="shared" si="112"/>
        <v/>
      </c>
      <c r="T204" s="116" t="str">
        <f t="shared" si="113"/>
        <v/>
      </c>
      <c r="U204" s="116">
        <f t="shared" si="114"/>
        <v>1</v>
      </c>
      <c r="V204" s="113">
        <f t="shared" si="115"/>
        <v>0</v>
      </c>
      <c r="Y204" s="116">
        <f t="shared" si="138"/>
        <v>0.27925442581975662</v>
      </c>
      <c r="Z204" s="122">
        <f t="shared" si="139"/>
        <v>55.850885163951325</v>
      </c>
      <c r="AA204" s="113">
        <f t="shared" si="116"/>
        <v>8.9</v>
      </c>
      <c r="AB204" s="113">
        <f>AA204*飽差!I204</f>
        <v>6.4227597578196116</v>
      </c>
      <c r="AG204" s="116">
        <f t="shared" si="117"/>
        <v>1.5</v>
      </c>
      <c r="AH204" s="116">
        <f t="shared" si="118"/>
        <v>3.4</v>
      </c>
      <c r="AI204" s="116">
        <f t="shared" si="119"/>
        <v>4</v>
      </c>
      <c r="AJ204" s="116">
        <f t="shared" si="120"/>
        <v>5.0999999999999996</v>
      </c>
      <c r="AK204" s="116">
        <f t="shared" si="121"/>
        <v>6.9</v>
      </c>
      <c r="AL204" s="116">
        <f t="shared" si="122"/>
        <v>5.6</v>
      </c>
      <c r="AM204" s="116">
        <f t="shared" si="123"/>
        <v>4.5</v>
      </c>
      <c r="AN204" s="116">
        <f t="shared" si="124"/>
        <v>0.9</v>
      </c>
      <c r="AO204" s="116">
        <f t="shared" si="125"/>
        <v>0.6</v>
      </c>
      <c r="AP204" s="116">
        <f t="shared" si="126"/>
        <v>3.4</v>
      </c>
      <c r="AS204" s="116">
        <f t="shared" si="127"/>
        <v>1.5</v>
      </c>
      <c r="AT204" s="113">
        <v>0</v>
      </c>
      <c r="AU204" s="113">
        <v>0</v>
      </c>
      <c r="AV204" s="113">
        <v>0</v>
      </c>
      <c r="AW204" s="113">
        <v>7.5</v>
      </c>
      <c r="AX204" s="113">
        <v>0</v>
      </c>
      <c r="AY204" s="115"/>
      <c r="BA204" s="116">
        <f t="shared" si="128"/>
        <v>3.4</v>
      </c>
      <c r="BB204" s="113">
        <v>0</v>
      </c>
      <c r="BC204" s="113">
        <v>0</v>
      </c>
      <c r="BD204" s="113">
        <v>0</v>
      </c>
      <c r="BE204" s="113">
        <v>17</v>
      </c>
      <c r="BF204" s="113">
        <v>0</v>
      </c>
      <c r="BG204" s="115"/>
      <c r="BI204" s="116">
        <f t="shared" si="129"/>
        <v>4</v>
      </c>
      <c r="BJ204" s="113">
        <v>0</v>
      </c>
      <c r="BK204" s="113">
        <v>0</v>
      </c>
      <c r="BL204" s="113">
        <v>0.5</v>
      </c>
      <c r="BM204" s="113">
        <v>19.5</v>
      </c>
      <c r="BN204" s="113">
        <v>0</v>
      </c>
      <c r="BO204" s="115"/>
      <c r="BQ204" s="116">
        <f t="shared" si="130"/>
        <v>5.0999999999999996</v>
      </c>
      <c r="BR204" s="113">
        <v>0</v>
      </c>
      <c r="BS204" s="113">
        <v>0</v>
      </c>
      <c r="BT204" s="113">
        <v>0.5</v>
      </c>
      <c r="BU204" s="113">
        <v>25</v>
      </c>
      <c r="BV204" s="113">
        <v>0</v>
      </c>
      <c r="BW204" s="115"/>
      <c r="BY204" s="116">
        <f t="shared" si="131"/>
        <v>6.9</v>
      </c>
      <c r="BZ204" s="113">
        <v>1</v>
      </c>
      <c r="CA204" s="113">
        <v>0</v>
      </c>
      <c r="CB204" s="113">
        <v>18.5</v>
      </c>
      <c r="CC204" s="113">
        <v>15</v>
      </c>
      <c r="CD204" s="113">
        <v>0</v>
      </c>
      <c r="CE204" s="115"/>
      <c r="CG204" s="116">
        <f t="shared" si="132"/>
        <v>5.6</v>
      </c>
      <c r="CH204" s="113">
        <v>4</v>
      </c>
      <c r="CI204" s="113">
        <v>0</v>
      </c>
      <c r="CJ204" s="113">
        <v>4</v>
      </c>
      <c r="CK204" s="113">
        <v>20</v>
      </c>
      <c r="CL204" s="113">
        <v>0</v>
      </c>
      <c r="CO204" s="116">
        <f t="shared" si="133"/>
        <v>4.5</v>
      </c>
      <c r="CP204" s="113">
        <v>0</v>
      </c>
      <c r="CQ204" s="113">
        <v>0</v>
      </c>
      <c r="CR204" s="113">
        <v>0</v>
      </c>
      <c r="CS204" s="113">
        <v>22.5</v>
      </c>
      <c r="CT204" s="113">
        <v>0</v>
      </c>
      <c r="CW204" s="116">
        <f t="shared" si="134"/>
        <v>0.9</v>
      </c>
      <c r="CX204" s="113">
        <v>0</v>
      </c>
      <c r="CY204" s="113">
        <v>0</v>
      </c>
      <c r="CZ204" s="113">
        <v>0</v>
      </c>
      <c r="DA204" s="113">
        <v>4.5</v>
      </c>
      <c r="DB204" s="113">
        <v>0</v>
      </c>
      <c r="DE204" s="116">
        <f t="shared" si="135"/>
        <v>0.6</v>
      </c>
      <c r="DF204" s="113">
        <v>0</v>
      </c>
      <c r="DG204" s="113">
        <v>0</v>
      </c>
      <c r="DH204" s="113">
        <v>0</v>
      </c>
      <c r="DI204" s="113">
        <v>3</v>
      </c>
      <c r="DJ204" s="113">
        <v>0</v>
      </c>
      <c r="DM204" s="116">
        <f t="shared" si="136"/>
        <v>3.4</v>
      </c>
      <c r="DN204" s="113">
        <v>0</v>
      </c>
      <c r="DO204" s="113">
        <v>0</v>
      </c>
      <c r="DP204" s="113">
        <v>0</v>
      </c>
      <c r="DQ204" s="113">
        <v>17</v>
      </c>
      <c r="DR204" s="113">
        <v>0</v>
      </c>
    </row>
    <row r="205" spans="4:122">
      <c r="D205" s="113" t="s">
        <v>225</v>
      </c>
      <c r="E205" s="115">
        <f t="shared" si="137"/>
        <v>204</v>
      </c>
      <c r="F205" s="116">
        <f t="shared" si="105"/>
        <v>0</v>
      </c>
      <c r="G205" s="116" t="str">
        <f t="shared" si="106"/>
        <v/>
      </c>
      <c r="H205" s="116" t="str">
        <f t="shared" si="106"/>
        <v/>
      </c>
      <c r="I205" s="116" t="str">
        <f t="shared" si="106"/>
        <v/>
      </c>
      <c r="J205" s="116" t="str">
        <f t="shared" si="106"/>
        <v/>
      </c>
      <c r="K205" s="116" t="str">
        <f t="shared" si="106"/>
        <v/>
      </c>
      <c r="L205" s="116" t="str">
        <f t="shared" si="106"/>
        <v/>
      </c>
      <c r="M205" s="116" t="str">
        <f t="shared" si="106"/>
        <v/>
      </c>
      <c r="N205" s="116">
        <f t="shared" si="107"/>
        <v>0</v>
      </c>
      <c r="O205" s="116" t="str">
        <f t="shared" si="108"/>
        <v/>
      </c>
      <c r="P205" s="116" t="str">
        <f t="shared" si="109"/>
        <v/>
      </c>
      <c r="Q205" s="116" t="str">
        <f t="shared" si="110"/>
        <v/>
      </c>
      <c r="R205" s="116" t="str">
        <f t="shared" si="111"/>
        <v/>
      </c>
      <c r="S205" s="116" t="str">
        <f t="shared" si="112"/>
        <v/>
      </c>
      <c r="T205" s="116" t="str">
        <f t="shared" si="113"/>
        <v/>
      </c>
      <c r="U205" s="116">
        <f t="shared" si="114"/>
        <v>0</v>
      </c>
      <c r="V205" s="113">
        <f t="shared" si="115"/>
        <v>0</v>
      </c>
      <c r="Y205" s="116">
        <f t="shared" si="138"/>
        <v>0.24324953400870636</v>
      </c>
      <c r="Z205" s="122">
        <f t="shared" si="139"/>
        <v>48.649906801741274</v>
      </c>
      <c r="AA205" s="113">
        <f t="shared" si="116"/>
        <v>8.9</v>
      </c>
      <c r="AB205" s="113">
        <f>AA205*飽差!I205</f>
        <v>7.2009783622100532</v>
      </c>
      <c r="AG205" s="116">
        <f t="shared" si="117"/>
        <v>4.3</v>
      </c>
      <c r="AH205" s="116">
        <f t="shared" si="118"/>
        <v>0</v>
      </c>
      <c r="AI205" s="116">
        <f t="shared" si="119"/>
        <v>0</v>
      </c>
      <c r="AJ205" s="116">
        <f t="shared" si="120"/>
        <v>0</v>
      </c>
      <c r="AK205" s="116">
        <f t="shared" si="121"/>
        <v>5.5</v>
      </c>
      <c r="AL205" s="116">
        <f t="shared" si="122"/>
        <v>3.5</v>
      </c>
      <c r="AM205" s="116">
        <f t="shared" si="123"/>
        <v>0</v>
      </c>
      <c r="AN205" s="116">
        <f t="shared" si="124"/>
        <v>1.2</v>
      </c>
      <c r="AO205" s="116">
        <f t="shared" si="125"/>
        <v>0</v>
      </c>
      <c r="AP205" s="116">
        <f t="shared" si="126"/>
        <v>0</v>
      </c>
      <c r="AS205" s="116">
        <f t="shared" si="127"/>
        <v>4.3</v>
      </c>
      <c r="AT205" s="113">
        <v>0</v>
      </c>
      <c r="AU205" s="113">
        <v>0</v>
      </c>
      <c r="AV205" s="113">
        <v>0</v>
      </c>
      <c r="AW205" s="113">
        <v>0</v>
      </c>
      <c r="AX205" s="113">
        <v>21.5</v>
      </c>
      <c r="AY205" s="115"/>
      <c r="BA205" s="116">
        <f t="shared" si="128"/>
        <v>0</v>
      </c>
      <c r="BB205" s="113">
        <v>0</v>
      </c>
      <c r="BC205" s="113">
        <v>0</v>
      </c>
      <c r="BD205" s="113">
        <v>0</v>
      </c>
      <c r="BE205" s="113">
        <v>0</v>
      </c>
      <c r="BF205" s="113">
        <v>0</v>
      </c>
      <c r="BG205" s="115"/>
      <c r="BI205" s="116">
        <f t="shared" si="129"/>
        <v>0</v>
      </c>
      <c r="BJ205" s="113">
        <v>0</v>
      </c>
      <c r="BK205" s="113">
        <v>0</v>
      </c>
      <c r="BL205" s="113">
        <v>0</v>
      </c>
      <c r="BM205" s="113">
        <v>0</v>
      </c>
      <c r="BN205" s="113">
        <v>0</v>
      </c>
      <c r="BO205" s="115"/>
      <c r="BQ205" s="116">
        <f t="shared" si="130"/>
        <v>0</v>
      </c>
      <c r="BR205" s="113">
        <v>0</v>
      </c>
      <c r="BS205" s="113">
        <v>0</v>
      </c>
      <c r="BT205" s="113">
        <v>0</v>
      </c>
      <c r="BU205" s="113">
        <v>0</v>
      </c>
      <c r="BV205" s="113">
        <v>0</v>
      </c>
      <c r="BW205" s="115"/>
      <c r="BY205" s="116">
        <f t="shared" si="131"/>
        <v>5.5</v>
      </c>
      <c r="BZ205" s="113">
        <v>11</v>
      </c>
      <c r="CA205" s="113">
        <v>0</v>
      </c>
      <c r="CB205" s="113">
        <v>0.5</v>
      </c>
      <c r="CC205" s="113">
        <v>0</v>
      </c>
      <c r="CD205" s="113">
        <v>16</v>
      </c>
      <c r="CE205" s="115"/>
      <c r="CG205" s="116">
        <f t="shared" si="132"/>
        <v>3.5</v>
      </c>
      <c r="CH205" s="113">
        <v>0</v>
      </c>
      <c r="CI205" s="113">
        <v>0</v>
      </c>
      <c r="CJ205" s="113">
        <v>0</v>
      </c>
      <c r="CK205" s="113">
        <v>0</v>
      </c>
      <c r="CL205" s="113">
        <v>17.5</v>
      </c>
      <c r="CO205" s="116">
        <f t="shared" si="133"/>
        <v>0</v>
      </c>
      <c r="CP205" s="113">
        <v>0</v>
      </c>
      <c r="CQ205" s="113">
        <v>0</v>
      </c>
      <c r="CR205" s="113">
        <v>0</v>
      </c>
      <c r="CS205" s="113">
        <v>0</v>
      </c>
      <c r="CT205" s="113">
        <v>0</v>
      </c>
      <c r="CW205" s="116">
        <f t="shared" si="134"/>
        <v>1.2</v>
      </c>
      <c r="CX205" s="113">
        <v>6</v>
      </c>
      <c r="CY205" s="113">
        <v>0</v>
      </c>
      <c r="CZ205" s="113">
        <v>0</v>
      </c>
      <c r="DA205" s="113">
        <v>0</v>
      </c>
      <c r="DB205" s="113">
        <v>0</v>
      </c>
      <c r="DE205" s="116">
        <f t="shared" si="135"/>
        <v>0</v>
      </c>
      <c r="DF205" s="113">
        <v>0</v>
      </c>
      <c r="DG205" s="113">
        <v>0</v>
      </c>
      <c r="DH205" s="113">
        <v>0</v>
      </c>
      <c r="DI205" s="113">
        <v>0</v>
      </c>
      <c r="DJ205" s="113">
        <v>0</v>
      </c>
      <c r="DM205" s="116">
        <f t="shared" si="136"/>
        <v>0</v>
      </c>
      <c r="DN205" s="113">
        <v>0</v>
      </c>
      <c r="DO205" s="113">
        <v>0</v>
      </c>
      <c r="DP205" s="113">
        <v>0</v>
      </c>
      <c r="DQ205" s="113">
        <v>0</v>
      </c>
      <c r="DR205" s="113">
        <v>0</v>
      </c>
    </row>
    <row r="206" spans="4:122">
      <c r="D206" s="113" t="s">
        <v>225</v>
      </c>
      <c r="E206" s="115">
        <f t="shared" si="137"/>
        <v>205</v>
      </c>
      <c r="F206" s="116">
        <f t="shared" si="105"/>
        <v>0</v>
      </c>
      <c r="G206" s="116" t="str">
        <f t="shared" si="106"/>
        <v/>
      </c>
      <c r="H206" s="116" t="str">
        <f t="shared" si="106"/>
        <v/>
      </c>
      <c r="I206" s="116" t="str">
        <f t="shared" si="106"/>
        <v/>
      </c>
      <c r="J206" s="116" t="str">
        <f t="shared" si="106"/>
        <v/>
      </c>
      <c r="K206" s="116" t="str">
        <f t="shared" si="106"/>
        <v/>
      </c>
      <c r="L206" s="116" t="str">
        <f t="shared" si="106"/>
        <v/>
      </c>
      <c r="M206" s="116" t="str">
        <f t="shared" si="106"/>
        <v/>
      </c>
      <c r="N206" s="116">
        <f t="shared" si="107"/>
        <v>0</v>
      </c>
      <c r="O206" s="116" t="str">
        <f t="shared" si="108"/>
        <v/>
      </c>
      <c r="P206" s="116" t="str">
        <f t="shared" si="109"/>
        <v/>
      </c>
      <c r="Q206" s="116" t="str">
        <f t="shared" si="110"/>
        <v/>
      </c>
      <c r="R206" s="116" t="str">
        <f t="shared" si="111"/>
        <v/>
      </c>
      <c r="S206" s="116" t="str">
        <f t="shared" si="112"/>
        <v/>
      </c>
      <c r="T206" s="116" t="str">
        <f t="shared" si="113"/>
        <v/>
      </c>
      <c r="U206" s="116">
        <f t="shared" si="114"/>
        <v>0</v>
      </c>
      <c r="V206" s="113">
        <f t="shared" si="115"/>
        <v>0</v>
      </c>
      <c r="Y206" s="116">
        <f t="shared" si="138"/>
        <v>0.21053305699119093</v>
      </c>
      <c r="Z206" s="122">
        <f t="shared" si="139"/>
        <v>42.106611398238186</v>
      </c>
      <c r="AA206" s="113">
        <f t="shared" si="116"/>
        <v>8.9</v>
      </c>
      <c r="AB206" s="113">
        <f>AA206*飽差!I206</f>
        <v>6.5432954035030857</v>
      </c>
      <c r="AG206" s="116">
        <f t="shared" si="117"/>
        <v>0</v>
      </c>
      <c r="AH206" s="116">
        <f t="shared" si="118"/>
        <v>1.6</v>
      </c>
      <c r="AI206" s="116">
        <f t="shared" si="119"/>
        <v>0</v>
      </c>
      <c r="AJ206" s="116">
        <f t="shared" si="120"/>
        <v>0</v>
      </c>
      <c r="AK206" s="116">
        <f t="shared" si="121"/>
        <v>0</v>
      </c>
      <c r="AL206" s="116">
        <f t="shared" si="122"/>
        <v>0.1</v>
      </c>
      <c r="AM206" s="116">
        <f t="shared" si="123"/>
        <v>0</v>
      </c>
      <c r="AN206" s="116">
        <f t="shared" si="124"/>
        <v>0.1</v>
      </c>
      <c r="AO206" s="116">
        <f t="shared" si="125"/>
        <v>0</v>
      </c>
      <c r="AP206" s="116">
        <f t="shared" si="126"/>
        <v>0</v>
      </c>
      <c r="AS206" s="116">
        <f t="shared" si="127"/>
        <v>0</v>
      </c>
      <c r="AT206" s="113">
        <v>0</v>
      </c>
      <c r="AU206" s="113">
        <v>0</v>
      </c>
      <c r="AV206" s="113">
        <v>0</v>
      </c>
      <c r="AW206" s="113">
        <v>0</v>
      </c>
      <c r="AX206" s="113">
        <v>0</v>
      </c>
      <c r="AY206" s="115"/>
      <c r="BA206" s="116">
        <f t="shared" si="128"/>
        <v>1.6</v>
      </c>
      <c r="BB206" s="113">
        <v>0</v>
      </c>
      <c r="BC206" s="113">
        <v>0</v>
      </c>
      <c r="BD206" s="113">
        <v>0</v>
      </c>
      <c r="BE206" s="113">
        <v>0</v>
      </c>
      <c r="BF206" s="113">
        <v>8</v>
      </c>
      <c r="BG206" s="115"/>
      <c r="BI206" s="116">
        <f t="shared" si="129"/>
        <v>0</v>
      </c>
      <c r="BJ206" s="113">
        <v>0</v>
      </c>
      <c r="BK206" s="113">
        <v>0</v>
      </c>
      <c r="BL206" s="113">
        <v>0</v>
      </c>
      <c r="BM206" s="113">
        <v>0</v>
      </c>
      <c r="BN206" s="113">
        <v>0</v>
      </c>
      <c r="BO206" s="115"/>
      <c r="BQ206" s="116">
        <f t="shared" si="130"/>
        <v>0</v>
      </c>
      <c r="BR206" s="113">
        <v>0</v>
      </c>
      <c r="BS206" s="113">
        <v>0</v>
      </c>
      <c r="BT206" s="113">
        <v>0</v>
      </c>
      <c r="BU206" s="113">
        <v>0</v>
      </c>
      <c r="BV206" s="113">
        <v>0</v>
      </c>
      <c r="BW206" s="115"/>
      <c r="BY206" s="116">
        <f t="shared" si="131"/>
        <v>0</v>
      </c>
      <c r="BZ206" s="113">
        <v>0</v>
      </c>
      <c r="CA206" s="113">
        <v>0</v>
      </c>
      <c r="CB206" s="113">
        <v>0</v>
      </c>
      <c r="CC206" s="113">
        <v>0</v>
      </c>
      <c r="CD206" s="113">
        <v>0</v>
      </c>
      <c r="CE206" s="115"/>
      <c r="CG206" s="116">
        <f t="shared" si="132"/>
        <v>0.1</v>
      </c>
      <c r="CH206" s="113">
        <v>0.5</v>
      </c>
      <c r="CI206" s="113">
        <v>0</v>
      </c>
      <c r="CJ206" s="113">
        <v>0</v>
      </c>
      <c r="CK206" s="113">
        <v>0</v>
      </c>
      <c r="CL206" s="113">
        <v>0</v>
      </c>
      <c r="CO206" s="116">
        <f t="shared" si="133"/>
        <v>0</v>
      </c>
      <c r="CP206" s="113">
        <v>0</v>
      </c>
      <c r="CQ206" s="113">
        <v>0</v>
      </c>
      <c r="CR206" s="113">
        <v>0</v>
      </c>
      <c r="CS206" s="113">
        <v>0</v>
      </c>
      <c r="CT206" s="113">
        <v>0</v>
      </c>
      <c r="CW206" s="116">
        <f t="shared" si="134"/>
        <v>0.1</v>
      </c>
      <c r="CX206" s="113">
        <v>0</v>
      </c>
      <c r="CY206" s="113">
        <v>0</v>
      </c>
      <c r="CZ206" s="113">
        <v>0</v>
      </c>
      <c r="DA206" s="113">
        <v>0</v>
      </c>
      <c r="DB206" s="113">
        <v>0.5</v>
      </c>
      <c r="DE206" s="116">
        <f t="shared" si="135"/>
        <v>0</v>
      </c>
      <c r="DF206" s="113">
        <v>0</v>
      </c>
      <c r="DG206" s="113">
        <v>0</v>
      </c>
      <c r="DH206" s="113">
        <v>0</v>
      </c>
      <c r="DI206" s="113">
        <v>0</v>
      </c>
      <c r="DJ206" s="113">
        <v>0</v>
      </c>
      <c r="DM206" s="116">
        <f t="shared" si="136"/>
        <v>0</v>
      </c>
      <c r="DN206" s="113">
        <v>0</v>
      </c>
      <c r="DO206" s="113">
        <v>0</v>
      </c>
      <c r="DP206" s="113">
        <v>0</v>
      </c>
      <c r="DQ206" s="113">
        <v>0</v>
      </c>
      <c r="DR206" s="113">
        <v>0</v>
      </c>
    </row>
    <row r="207" spans="4:122">
      <c r="D207" s="113" t="s">
        <v>225</v>
      </c>
      <c r="E207" s="115">
        <f t="shared" si="137"/>
        <v>206</v>
      </c>
      <c r="F207" s="116">
        <f t="shared" si="105"/>
        <v>0</v>
      </c>
      <c r="G207" s="116" t="str">
        <f t="shared" si="106"/>
        <v/>
      </c>
      <c r="H207" s="116" t="str">
        <f t="shared" si="106"/>
        <v/>
      </c>
      <c r="I207" s="116" t="str">
        <f t="shared" si="106"/>
        <v/>
      </c>
      <c r="J207" s="116" t="str">
        <f t="shared" si="106"/>
        <v/>
      </c>
      <c r="K207" s="116" t="str">
        <f t="shared" si="106"/>
        <v/>
      </c>
      <c r="L207" s="116" t="str">
        <f t="shared" si="106"/>
        <v/>
      </c>
      <c r="M207" s="116" t="str">
        <f t="shared" si="106"/>
        <v/>
      </c>
      <c r="N207" s="116">
        <f t="shared" si="107"/>
        <v>0</v>
      </c>
      <c r="O207" s="116" t="str">
        <f t="shared" si="108"/>
        <v/>
      </c>
      <c r="P207" s="116" t="str">
        <f t="shared" si="109"/>
        <v/>
      </c>
      <c r="Q207" s="116" t="str">
        <f t="shared" si="110"/>
        <v/>
      </c>
      <c r="R207" s="116" t="str">
        <f t="shared" si="111"/>
        <v/>
      </c>
      <c r="S207" s="116" t="str">
        <f t="shared" si="112"/>
        <v/>
      </c>
      <c r="T207" s="116" t="str">
        <f t="shared" si="113"/>
        <v/>
      </c>
      <c r="U207" s="116">
        <f t="shared" si="114"/>
        <v>0</v>
      </c>
      <c r="V207" s="113">
        <f t="shared" si="115"/>
        <v>0</v>
      </c>
      <c r="Y207" s="116">
        <f t="shared" si="138"/>
        <v>0.17389873449771812</v>
      </c>
      <c r="Z207" s="122">
        <f t="shared" si="139"/>
        <v>34.779746899543625</v>
      </c>
      <c r="AA207" s="113">
        <f t="shared" si="116"/>
        <v>8.9</v>
      </c>
      <c r="AB207" s="113">
        <f>AA207*飽差!I207</f>
        <v>7.3268644986945644</v>
      </c>
      <c r="AG207" s="116">
        <f t="shared" si="117"/>
        <v>2.4</v>
      </c>
      <c r="AH207" s="116">
        <f t="shared" si="118"/>
        <v>0</v>
      </c>
      <c r="AI207" s="116">
        <f t="shared" si="119"/>
        <v>0</v>
      </c>
      <c r="AJ207" s="116">
        <f t="shared" si="120"/>
        <v>0</v>
      </c>
      <c r="AK207" s="116">
        <f t="shared" si="121"/>
        <v>0.2</v>
      </c>
      <c r="AL207" s="116">
        <f t="shared" si="122"/>
        <v>3.5</v>
      </c>
      <c r="AM207" s="116">
        <f t="shared" si="123"/>
        <v>0</v>
      </c>
      <c r="AN207" s="116">
        <f t="shared" si="124"/>
        <v>0.3</v>
      </c>
      <c r="AO207" s="116">
        <f t="shared" si="125"/>
        <v>0</v>
      </c>
      <c r="AP207" s="116">
        <f t="shared" si="126"/>
        <v>0</v>
      </c>
      <c r="AS207" s="116">
        <f t="shared" si="127"/>
        <v>2.4</v>
      </c>
      <c r="AT207" s="113">
        <v>0</v>
      </c>
      <c r="AU207" s="113">
        <v>0</v>
      </c>
      <c r="AV207" s="113">
        <v>0</v>
      </c>
      <c r="AW207" s="113">
        <v>12</v>
      </c>
      <c r="AX207" s="113">
        <v>0</v>
      </c>
      <c r="AY207" s="115"/>
      <c r="BA207" s="116">
        <f t="shared" si="128"/>
        <v>0</v>
      </c>
      <c r="BB207" s="113">
        <v>0</v>
      </c>
      <c r="BC207" s="113">
        <v>0</v>
      </c>
      <c r="BD207" s="113">
        <v>0</v>
      </c>
      <c r="BE207" s="113">
        <v>0</v>
      </c>
      <c r="BF207" s="113">
        <v>0</v>
      </c>
      <c r="BG207" s="115"/>
      <c r="BI207" s="116">
        <f t="shared" si="129"/>
        <v>0</v>
      </c>
      <c r="BJ207" s="113">
        <v>0</v>
      </c>
      <c r="BK207" s="113">
        <v>0</v>
      </c>
      <c r="BL207" s="113">
        <v>0</v>
      </c>
      <c r="BM207" s="113">
        <v>0</v>
      </c>
      <c r="BN207" s="113">
        <v>0</v>
      </c>
      <c r="BO207" s="115"/>
      <c r="BQ207" s="116">
        <f t="shared" si="130"/>
        <v>0</v>
      </c>
      <c r="BR207" s="113">
        <v>0</v>
      </c>
      <c r="BS207" s="113">
        <v>0</v>
      </c>
      <c r="BT207" s="113">
        <v>0</v>
      </c>
      <c r="BU207" s="113">
        <v>0</v>
      </c>
      <c r="BV207" s="113">
        <v>0</v>
      </c>
      <c r="BW207" s="115"/>
      <c r="BY207" s="116">
        <f t="shared" si="131"/>
        <v>0.2</v>
      </c>
      <c r="BZ207" s="113">
        <v>0</v>
      </c>
      <c r="CA207" s="113">
        <v>1</v>
      </c>
      <c r="CB207" s="113">
        <v>0</v>
      </c>
      <c r="CC207" s="113">
        <v>0</v>
      </c>
      <c r="CD207" s="113">
        <v>0</v>
      </c>
      <c r="CE207" s="115"/>
      <c r="CG207" s="116">
        <f t="shared" si="132"/>
        <v>3.5</v>
      </c>
      <c r="CH207" s="113">
        <v>0</v>
      </c>
      <c r="CI207" s="113">
        <v>0</v>
      </c>
      <c r="CJ207" s="113">
        <v>17.5</v>
      </c>
      <c r="CK207" s="113">
        <v>0</v>
      </c>
      <c r="CL207" s="113">
        <v>0</v>
      </c>
      <c r="CO207" s="116">
        <f t="shared" si="133"/>
        <v>0</v>
      </c>
      <c r="CP207" s="113">
        <v>0</v>
      </c>
      <c r="CQ207" s="113">
        <v>0</v>
      </c>
      <c r="CR207" s="113">
        <v>0</v>
      </c>
      <c r="CS207" s="113">
        <v>0</v>
      </c>
      <c r="CT207" s="113">
        <v>0</v>
      </c>
      <c r="CW207" s="116">
        <f t="shared" si="134"/>
        <v>0.3</v>
      </c>
      <c r="CX207" s="113">
        <v>1.5</v>
      </c>
      <c r="CY207" s="113">
        <v>0</v>
      </c>
      <c r="CZ207" s="113">
        <v>0</v>
      </c>
      <c r="DA207" s="113">
        <v>0</v>
      </c>
      <c r="DB207" s="113">
        <v>0</v>
      </c>
      <c r="DE207" s="116">
        <f t="shared" si="135"/>
        <v>0</v>
      </c>
      <c r="DF207" s="113">
        <v>0</v>
      </c>
      <c r="DG207" s="113">
        <v>0</v>
      </c>
      <c r="DH207" s="113">
        <v>0</v>
      </c>
      <c r="DI207" s="113">
        <v>0</v>
      </c>
      <c r="DJ207" s="113">
        <v>0</v>
      </c>
      <c r="DM207" s="116">
        <f t="shared" si="136"/>
        <v>0</v>
      </c>
      <c r="DN207" s="113">
        <v>0</v>
      </c>
      <c r="DO207" s="113">
        <v>0</v>
      </c>
      <c r="DP207" s="113">
        <v>0</v>
      </c>
      <c r="DQ207" s="113">
        <v>0</v>
      </c>
      <c r="DR207" s="113">
        <v>0</v>
      </c>
    </row>
    <row r="208" spans="4:122">
      <c r="D208" s="113" t="s">
        <v>225</v>
      </c>
      <c r="E208" s="115">
        <f t="shared" si="137"/>
        <v>207</v>
      </c>
      <c r="F208" s="116">
        <f t="shared" si="105"/>
        <v>6.2</v>
      </c>
      <c r="G208" s="116">
        <f t="shared" si="106"/>
        <v>6.2</v>
      </c>
      <c r="H208" s="116" t="str">
        <f t="shared" si="106"/>
        <v/>
      </c>
      <c r="I208" s="116" t="str">
        <f t="shared" si="106"/>
        <v/>
      </c>
      <c r="J208" s="116" t="str">
        <f t="shared" si="106"/>
        <v/>
      </c>
      <c r="K208" s="116" t="str">
        <f t="shared" si="106"/>
        <v/>
      </c>
      <c r="L208" s="116" t="str">
        <f t="shared" si="106"/>
        <v/>
      </c>
      <c r="M208" s="116" t="str">
        <f t="shared" si="106"/>
        <v/>
      </c>
      <c r="N208" s="116" t="str">
        <f t="shared" si="107"/>
        <v/>
      </c>
      <c r="O208" s="116">
        <f t="shared" si="108"/>
        <v>1</v>
      </c>
      <c r="P208" s="116" t="str">
        <f t="shared" si="109"/>
        <v/>
      </c>
      <c r="Q208" s="116" t="str">
        <f t="shared" si="110"/>
        <v/>
      </c>
      <c r="R208" s="116" t="str">
        <f t="shared" si="111"/>
        <v/>
      </c>
      <c r="S208" s="116" t="str">
        <f t="shared" si="112"/>
        <v/>
      </c>
      <c r="T208" s="116" t="str">
        <f t="shared" si="113"/>
        <v/>
      </c>
      <c r="U208" s="116">
        <f t="shared" si="114"/>
        <v>1</v>
      </c>
      <c r="V208" s="113">
        <f t="shared" si="115"/>
        <v>0</v>
      </c>
      <c r="Y208" s="116">
        <f t="shared" si="138"/>
        <v>0.16947873054471355</v>
      </c>
      <c r="Z208" s="122">
        <f t="shared" si="139"/>
        <v>33.89574610894271</v>
      </c>
      <c r="AA208" s="113">
        <f t="shared" si="116"/>
        <v>8.9</v>
      </c>
      <c r="AB208" s="113">
        <f>AA208*飽差!I208</f>
        <v>7.0840007906009159</v>
      </c>
      <c r="AG208" s="116">
        <f t="shared" si="117"/>
        <v>7.8</v>
      </c>
      <c r="AH208" s="116">
        <f t="shared" si="118"/>
        <v>20.9</v>
      </c>
      <c r="AI208" s="116">
        <f t="shared" si="119"/>
        <v>23.1</v>
      </c>
      <c r="AJ208" s="116">
        <f t="shared" si="120"/>
        <v>24.2</v>
      </c>
      <c r="AK208" s="116">
        <f t="shared" si="121"/>
        <v>12.9</v>
      </c>
      <c r="AL208" s="116">
        <f t="shared" si="122"/>
        <v>16.100000000000001</v>
      </c>
      <c r="AM208" s="116">
        <f t="shared" si="123"/>
        <v>6.2</v>
      </c>
      <c r="AN208" s="116">
        <f t="shared" si="124"/>
        <v>2.7</v>
      </c>
      <c r="AO208" s="116">
        <f t="shared" si="125"/>
        <v>6</v>
      </c>
      <c r="AP208" s="116">
        <f t="shared" si="126"/>
        <v>17.899999999999999</v>
      </c>
      <c r="AS208" s="116">
        <f t="shared" si="127"/>
        <v>7.8</v>
      </c>
      <c r="AT208" s="113">
        <v>0</v>
      </c>
      <c r="AU208" s="113">
        <v>0</v>
      </c>
      <c r="AV208" s="113">
        <v>0</v>
      </c>
      <c r="AW208" s="113">
        <v>39</v>
      </c>
      <c r="AX208" s="113">
        <v>0</v>
      </c>
      <c r="AY208" s="115"/>
      <c r="BA208" s="116">
        <f t="shared" si="128"/>
        <v>20.9</v>
      </c>
      <c r="BB208" s="113">
        <v>0</v>
      </c>
      <c r="BC208" s="113">
        <v>15.5</v>
      </c>
      <c r="BD208" s="113">
        <v>0</v>
      </c>
      <c r="BE208" s="113">
        <v>89</v>
      </c>
      <c r="BF208" s="113">
        <v>0</v>
      </c>
      <c r="BG208" s="115"/>
      <c r="BI208" s="116">
        <f t="shared" si="129"/>
        <v>23.1</v>
      </c>
      <c r="BJ208" s="113">
        <v>0</v>
      </c>
      <c r="BK208" s="113">
        <v>0</v>
      </c>
      <c r="BL208" s="113">
        <v>0</v>
      </c>
      <c r="BM208" s="113">
        <v>115.5</v>
      </c>
      <c r="BN208" s="113">
        <v>0</v>
      </c>
      <c r="BO208" s="115"/>
      <c r="BQ208" s="116">
        <f t="shared" si="130"/>
        <v>24.2</v>
      </c>
      <c r="BR208" s="113">
        <v>0</v>
      </c>
      <c r="BS208" s="113">
        <v>0</v>
      </c>
      <c r="BT208" s="113">
        <v>0</v>
      </c>
      <c r="BU208" s="113">
        <v>121</v>
      </c>
      <c r="BV208" s="113">
        <v>0</v>
      </c>
      <c r="BW208" s="115"/>
      <c r="BY208" s="116">
        <f t="shared" si="131"/>
        <v>12.9</v>
      </c>
      <c r="BZ208" s="113">
        <v>0</v>
      </c>
      <c r="CA208" s="113">
        <v>0</v>
      </c>
      <c r="CB208" s="113">
        <v>0</v>
      </c>
      <c r="CC208" s="113">
        <v>64.5</v>
      </c>
      <c r="CD208" s="113">
        <v>0</v>
      </c>
      <c r="CE208" s="115"/>
      <c r="CG208" s="116">
        <f t="shared" si="132"/>
        <v>16.100000000000001</v>
      </c>
      <c r="CH208" s="113">
        <v>0</v>
      </c>
      <c r="CI208" s="113">
        <v>3.5</v>
      </c>
      <c r="CJ208" s="113">
        <v>0</v>
      </c>
      <c r="CK208" s="113">
        <v>77</v>
      </c>
      <c r="CL208" s="113">
        <v>0</v>
      </c>
      <c r="CO208" s="116">
        <f t="shared" si="133"/>
        <v>6.2</v>
      </c>
      <c r="CP208" s="113">
        <v>0</v>
      </c>
      <c r="CQ208" s="113">
        <v>0.5</v>
      </c>
      <c r="CR208" s="113">
        <v>0</v>
      </c>
      <c r="CS208" s="113">
        <v>30.5</v>
      </c>
      <c r="CT208" s="113">
        <v>0</v>
      </c>
      <c r="CW208" s="116">
        <f t="shared" si="134"/>
        <v>2.7</v>
      </c>
      <c r="CX208" s="113">
        <v>7</v>
      </c>
      <c r="CY208" s="113">
        <v>0</v>
      </c>
      <c r="CZ208" s="113">
        <v>0</v>
      </c>
      <c r="DA208" s="113">
        <v>6.5</v>
      </c>
      <c r="DB208" s="113">
        <v>0</v>
      </c>
      <c r="DE208" s="116">
        <f t="shared" si="135"/>
        <v>6</v>
      </c>
      <c r="DF208" s="113">
        <v>0</v>
      </c>
      <c r="DG208" s="113">
        <v>0</v>
      </c>
      <c r="DH208" s="113">
        <v>0</v>
      </c>
      <c r="DI208" s="113">
        <v>30</v>
      </c>
      <c r="DJ208" s="113">
        <v>0</v>
      </c>
      <c r="DM208" s="116">
        <f t="shared" si="136"/>
        <v>17.899999999999999</v>
      </c>
      <c r="DN208" s="113">
        <v>0</v>
      </c>
      <c r="DO208" s="113">
        <v>0.5</v>
      </c>
      <c r="DP208" s="113">
        <v>0</v>
      </c>
      <c r="DQ208" s="113">
        <v>89</v>
      </c>
      <c r="DR208" s="113">
        <v>0</v>
      </c>
    </row>
    <row r="209" spans="4:122">
      <c r="D209" s="113" t="s">
        <v>225</v>
      </c>
      <c r="E209" s="115">
        <f t="shared" si="137"/>
        <v>208</v>
      </c>
      <c r="F209" s="116">
        <f t="shared" si="105"/>
        <v>0.6</v>
      </c>
      <c r="G209" s="116">
        <f t="shared" si="106"/>
        <v>0.6</v>
      </c>
      <c r="H209" s="116" t="str">
        <f t="shared" si="106"/>
        <v/>
      </c>
      <c r="I209" s="116" t="str">
        <f t="shared" si="106"/>
        <v/>
      </c>
      <c r="J209" s="116" t="str">
        <f t="shared" si="106"/>
        <v/>
      </c>
      <c r="K209" s="116" t="str">
        <f t="shared" si="106"/>
        <v/>
      </c>
      <c r="L209" s="116" t="str">
        <f t="shared" si="106"/>
        <v/>
      </c>
      <c r="M209" s="116" t="str">
        <f t="shared" si="106"/>
        <v/>
      </c>
      <c r="N209" s="116" t="str">
        <f t="shared" si="107"/>
        <v/>
      </c>
      <c r="O209" s="116">
        <f t="shared" si="108"/>
        <v>1</v>
      </c>
      <c r="P209" s="116" t="str">
        <f t="shared" si="109"/>
        <v/>
      </c>
      <c r="Q209" s="116" t="str">
        <f t="shared" si="110"/>
        <v/>
      </c>
      <c r="R209" s="116" t="str">
        <f t="shared" si="111"/>
        <v/>
      </c>
      <c r="S209" s="116" t="str">
        <f t="shared" si="112"/>
        <v/>
      </c>
      <c r="T209" s="116" t="str">
        <f t="shared" si="113"/>
        <v/>
      </c>
      <c r="U209" s="116">
        <f t="shared" si="114"/>
        <v>1</v>
      </c>
      <c r="V209" s="113">
        <f t="shared" si="115"/>
        <v>0</v>
      </c>
      <c r="Y209" s="116">
        <f t="shared" si="138"/>
        <v>0.13770449556573808</v>
      </c>
      <c r="Z209" s="122">
        <f t="shared" si="139"/>
        <v>27.540899113147617</v>
      </c>
      <c r="AA209" s="113">
        <f t="shared" si="116"/>
        <v>8.9</v>
      </c>
      <c r="AB209" s="113">
        <f>AA209*飽差!I209</f>
        <v>6.9548469957950942</v>
      </c>
      <c r="AG209" s="116">
        <f t="shared" si="117"/>
        <v>1.8</v>
      </c>
      <c r="AH209" s="116">
        <f t="shared" si="118"/>
        <v>5.8</v>
      </c>
      <c r="AI209" s="116">
        <f t="shared" si="119"/>
        <v>4.5</v>
      </c>
      <c r="AJ209" s="116">
        <f t="shared" si="120"/>
        <v>5.8</v>
      </c>
      <c r="AK209" s="116">
        <f t="shared" si="121"/>
        <v>5.7</v>
      </c>
      <c r="AL209" s="116">
        <f t="shared" si="122"/>
        <v>1.7</v>
      </c>
      <c r="AM209" s="116">
        <f t="shared" si="123"/>
        <v>0.6</v>
      </c>
      <c r="AN209" s="116">
        <f t="shared" si="124"/>
        <v>3.2</v>
      </c>
      <c r="AO209" s="116">
        <f t="shared" si="125"/>
        <v>0.5</v>
      </c>
      <c r="AP209" s="116">
        <f t="shared" si="126"/>
        <v>5.5</v>
      </c>
      <c r="AS209" s="116">
        <f t="shared" si="127"/>
        <v>1.8</v>
      </c>
      <c r="AT209" s="113">
        <v>0</v>
      </c>
      <c r="AU209" s="113">
        <v>0</v>
      </c>
      <c r="AV209" s="113">
        <v>0</v>
      </c>
      <c r="AW209" s="113">
        <v>0</v>
      </c>
      <c r="AX209" s="113">
        <v>9</v>
      </c>
      <c r="AY209" s="115"/>
      <c r="BA209" s="116">
        <f t="shared" si="128"/>
        <v>5.8</v>
      </c>
      <c r="BB209" s="113">
        <v>0</v>
      </c>
      <c r="BC209" s="113">
        <v>0</v>
      </c>
      <c r="BD209" s="113">
        <v>0</v>
      </c>
      <c r="BE209" s="113">
        <v>25</v>
      </c>
      <c r="BF209" s="113">
        <v>4</v>
      </c>
      <c r="BG209" s="115"/>
      <c r="BI209" s="116">
        <f t="shared" si="129"/>
        <v>4.5</v>
      </c>
      <c r="BJ209" s="113">
        <v>0</v>
      </c>
      <c r="BK209" s="113">
        <v>0</v>
      </c>
      <c r="BL209" s="113">
        <v>0</v>
      </c>
      <c r="BM209" s="113">
        <v>22</v>
      </c>
      <c r="BN209" s="113">
        <v>0.5</v>
      </c>
      <c r="BO209" s="115"/>
      <c r="BQ209" s="116">
        <f t="shared" si="130"/>
        <v>5.8</v>
      </c>
      <c r="BR209" s="113">
        <v>0</v>
      </c>
      <c r="BS209" s="113">
        <v>0</v>
      </c>
      <c r="BT209" s="113">
        <v>0</v>
      </c>
      <c r="BU209" s="113">
        <v>28.5</v>
      </c>
      <c r="BV209" s="113">
        <v>0.5</v>
      </c>
      <c r="BW209" s="115"/>
      <c r="BY209" s="116">
        <f t="shared" si="131"/>
        <v>5.7</v>
      </c>
      <c r="BZ209" s="113">
        <v>0</v>
      </c>
      <c r="CA209" s="113">
        <v>0</v>
      </c>
      <c r="CB209" s="113">
        <v>12</v>
      </c>
      <c r="CC209" s="113">
        <v>12.5</v>
      </c>
      <c r="CD209" s="113">
        <v>4</v>
      </c>
      <c r="CE209" s="115"/>
      <c r="CG209" s="116">
        <f t="shared" si="132"/>
        <v>1.7</v>
      </c>
      <c r="CH209" s="113">
        <v>0</v>
      </c>
      <c r="CI209" s="113">
        <v>0</v>
      </c>
      <c r="CJ209" s="113">
        <v>0</v>
      </c>
      <c r="CK209" s="113">
        <v>8.5</v>
      </c>
      <c r="CL209" s="113">
        <v>0</v>
      </c>
      <c r="CO209" s="116">
        <f t="shared" si="133"/>
        <v>0.6</v>
      </c>
      <c r="CP209" s="113">
        <v>0</v>
      </c>
      <c r="CQ209" s="113">
        <v>0</v>
      </c>
      <c r="CR209" s="113">
        <v>0</v>
      </c>
      <c r="CS209" s="113">
        <v>3</v>
      </c>
      <c r="CT209" s="113">
        <v>0</v>
      </c>
      <c r="CW209" s="116">
        <f t="shared" si="134"/>
        <v>3.2</v>
      </c>
      <c r="CX209" s="113">
        <v>16</v>
      </c>
      <c r="CY209" s="113">
        <v>0</v>
      </c>
      <c r="CZ209" s="113">
        <v>0</v>
      </c>
      <c r="DA209" s="113">
        <v>0</v>
      </c>
      <c r="DB209" s="113">
        <v>0</v>
      </c>
      <c r="DE209" s="116">
        <f t="shared" si="135"/>
        <v>0.5</v>
      </c>
      <c r="DF209" s="113">
        <v>0</v>
      </c>
      <c r="DG209" s="113">
        <v>0</v>
      </c>
      <c r="DH209" s="113">
        <v>0</v>
      </c>
      <c r="DI209" s="113">
        <v>2.5</v>
      </c>
      <c r="DJ209" s="113">
        <v>0</v>
      </c>
      <c r="DM209" s="116">
        <f t="shared" si="136"/>
        <v>5.5</v>
      </c>
      <c r="DN209" s="113">
        <v>0</v>
      </c>
      <c r="DO209" s="113">
        <v>0</v>
      </c>
      <c r="DP209" s="113">
        <v>0</v>
      </c>
      <c r="DQ209" s="113">
        <v>27.5</v>
      </c>
      <c r="DR209" s="113">
        <v>0</v>
      </c>
    </row>
    <row r="210" spans="4:122">
      <c r="D210" s="113" t="s">
        <v>225</v>
      </c>
      <c r="E210" s="115">
        <f t="shared" si="137"/>
        <v>209</v>
      </c>
      <c r="F210" s="116">
        <f t="shared" si="105"/>
        <v>1.9</v>
      </c>
      <c r="G210" s="116">
        <f t="shared" si="106"/>
        <v>1.9</v>
      </c>
      <c r="H210" s="116" t="str">
        <f t="shared" si="106"/>
        <v/>
      </c>
      <c r="I210" s="116" t="str">
        <f t="shared" si="106"/>
        <v/>
      </c>
      <c r="J210" s="116" t="str">
        <f t="shared" si="106"/>
        <v/>
      </c>
      <c r="K210" s="116" t="str">
        <f t="shared" si="106"/>
        <v/>
      </c>
      <c r="L210" s="116" t="str">
        <f t="shared" si="106"/>
        <v/>
      </c>
      <c r="M210" s="116" t="str">
        <f t="shared" si="106"/>
        <v/>
      </c>
      <c r="N210" s="116" t="str">
        <f t="shared" si="107"/>
        <v/>
      </c>
      <c r="O210" s="116">
        <f t="shared" si="108"/>
        <v>1</v>
      </c>
      <c r="P210" s="116" t="str">
        <f t="shared" si="109"/>
        <v/>
      </c>
      <c r="Q210" s="116" t="str">
        <f t="shared" si="110"/>
        <v/>
      </c>
      <c r="R210" s="116" t="str">
        <f t="shared" si="111"/>
        <v/>
      </c>
      <c r="S210" s="116" t="str">
        <f t="shared" si="112"/>
        <v/>
      </c>
      <c r="T210" s="116" t="str">
        <f t="shared" si="113"/>
        <v/>
      </c>
      <c r="U210" s="116">
        <f t="shared" si="114"/>
        <v>1</v>
      </c>
      <c r="V210" s="113">
        <f t="shared" si="115"/>
        <v>0</v>
      </c>
      <c r="Y210" s="116">
        <f t="shared" si="138"/>
        <v>0.11177125410138171</v>
      </c>
      <c r="Z210" s="122">
        <f t="shared" si="139"/>
        <v>22.354250820276341</v>
      </c>
      <c r="AA210" s="113">
        <f t="shared" si="116"/>
        <v>8.9</v>
      </c>
      <c r="AB210" s="113">
        <f>AA210*飽差!I210</f>
        <v>7.086648292871276</v>
      </c>
      <c r="AG210" s="116">
        <f t="shared" si="117"/>
        <v>0.1</v>
      </c>
      <c r="AH210" s="116">
        <f t="shared" si="118"/>
        <v>0</v>
      </c>
      <c r="AI210" s="116">
        <f t="shared" si="119"/>
        <v>0.3</v>
      </c>
      <c r="AJ210" s="116">
        <f t="shared" si="120"/>
        <v>0</v>
      </c>
      <c r="AK210" s="116">
        <f t="shared" si="121"/>
        <v>0.7</v>
      </c>
      <c r="AL210" s="116">
        <f t="shared" si="122"/>
        <v>0.1</v>
      </c>
      <c r="AM210" s="116">
        <f t="shared" si="123"/>
        <v>1.9</v>
      </c>
      <c r="AN210" s="116">
        <f t="shared" si="124"/>
        <v>1</v>
      </c>
      <c r="AO210" s="116">
        <f t="shared" si="125"/>
        <v>3.3</v>
      </c>
      <c r="AP210" s="116">
        <f t="shared" si="126"/>
        <v>0</v>
      </c>
      <c r="AS210" s="116">
        <f t="shared" si="127"/>
        <v>0.1</v>
      </c>
      <c r="AT210" s="113">
        <v>0</v>
      </c>
      <c r="AU210" s="113">
        <v>0</v>
      </c>
      <c r="AV210" s="113">
        <v>0</v>
      </c>
      <c r="AW210" s="113">
        <v>0.5</v>
      </c>
      <c r="AX210" s="113">
        <v>0</v>
      </c>
      <c r="AY210" s="115"/>
      <c r="BA210" s="116">
        <f t="shared" si="128"/>
        <v>0</v>
      </c>
      <c r="BB210" s="113">
        <v>0</v>
      </c>
      <c r="BC210" s="113">
        <v>0</v>
      </c>
      <c r="BD210" s="113">
        <v>0</v>
      </c>
      <c r="BE210" s="113">
        <v>0</v>
      </c>
      <c r="BF210" s="113">
        <v>0</v>
      </c>
      <c r="BG210" s="115"/>
      <c r="BI210" s="116">
        <f t="shared" si="129"/>
        <v>0.3</v>
      </c>
      <c r="BJ210" s="113">
        <v>0</v>
      </c>
      <c r="BK210" s="113">
        <v>1</v>
      </c>
      <c r="BL210" s="113">
        <v>0</v>
      </c>
      <c r="BM210" s="113">
        <v>0</v>
      </c>
      <c r="BN210" s="113">
        <v>0.5</v>
      </c>
      <c r="BO210" s="115"/>
      <c r="BQ210" s="116">
        <f t="shared" si="130"/>
        <v>0</v>
      </c>
      <c r="BR210" s="113">
        <v>0</v>
      </c>
      <c r="BS210" s="113">
        <v>0</v>
      </c>
      <c r="BT210" s="113">
        <v>0</v>
      </c>
      <c r="BU210" s="113">
        <v>0</v>
      </c>
      <c r="BV210" s="113">
        <v>0</v>
      </c>
      <c r="BW210" s="115"/>
      <c r="BY210" s="116">
        <f t="shared" si="131"/>
        <v>0.7</v>
      </c>
      <c r="BZ210" s="113">
        <v>2</v>
      </c>
      <c r="CA210" s="113">
        <v>0</v>
      </c>
      <c r="CB210" s="113">
        <v>0</v>
      </c>
      <c r="CC210" s="113">
        <v>0</v>
      </c>
      <c r="CD210" s="113">
        <v>1.5</v>
      </c>
      <c r="CE210" s="115"/>
      <c r="CG210" s="116">
        <f t="shared" si="132"/>
        <v>0.1</v>
      </c>
      <c r="CH210" s="113">
        <v>0</v>
      </c>
      <c r="CI210" s="113">
        <v>0</v>
      </c>
      <c r="CJ210" s="113">
        <v>0.5</v>
      </c>
      <c r="CK210" s="113">
        <v>0</v>
      </c>
      <c r="CL210" s="113">
        <v>0</v>
      </c>
      <c r="CO210" s="116">
        <f t="shared" si="133"/>
        <v>1.9</v>
      </c>
      <c r="CP210" s="113">
        <v>0</v>
      </c>
      <c r="CQ210" s="113">
        <v>0</v>
      </c>
      <c r="CR210" s="113">
        <v>0</v>
      </c>
      <c r="CS210" s="113">
        <v>8</v>
      </c>
      <c r="CT210" s="113">
        <v>1.5</v>
      </c>
      <c r="CW210" s="116">
        <f t="shared" si="134"/>
        <v>1</v>
      </c>
      <c r="CX210" s="113">
        <v>3</v>
      </c>
      <c r="CY210" s="113">
        <v>0</v>
      </c>
      <c r="CZ210" s="113">
        <v>0</v>
      </c>
      <c r="DA210" s="113">
        <v>2</v>
      </c>
      <c r="DB210" s="113">
        <v>0</v>
      </c>
      <c r="DE210" s="116">
        <f t="shared" si="135"/>
        <v>3.3</v>
      </c>
      <c r="DF210" s="113">
        <v>0</v>
      </c>
      <c r="DG210" s="113">
        <v>0</v>
      </c>
      <c r="DH210" s="113">
        <v>0</v>
      </c>
      <c r="DI210" s="113">
        <v>16.5</v>
      </c>
      <c r="DJ210" s="113">
        <v>0</v>
      </c>
      <c r="DM210" s="116">
        <f t="shared" si="136"/>
        <v>0</v>
      </c>
      <c r="DN210" s="113">
        <v>0</v>
      </c>
      <c r="DO210" s="113">
        <v>0</v>
      </c>
      <c r="DP210" s="113">
        <v>0</v>
      </c>
      <c r="DQ210" s="113">
        <v>0</v>
      </c>
      <c r="DR210" s="113">
        <v>0</v>
      </c>
    </row>
    <row r="211" spans="4:122">
      <c r="D211" s="113" t="s">
        <v>225</v>
      </c>
      <c r="E211" s="115">
        <f t="shared" si="137"/>
        <v>210</v>
      </c>
      <c r="F211" s="116">
        <f t="shared" si="105"/>
        <v>21.5</v>
      </c>
      <c r="G211" s="116">
        <f t="shared" si="106"/>
        <v>21.5</v>
      </c>
      <c r="H211" s="116">
        <f t="shared" si="106"/>
        <v>21.5</v>
      </c>
      <c r="I211" s="116">
        <f t="shared" si="106"/>
        <v>21.5</v>
      </c>
      <c r="J211" s="116" t="str">
        <f t="shared" si="106"/>
        <v/>
      </c>
      <c r="K211" s="116" t="str">
        <f t="shared" si="106"/>
        <v/>
      </c>
      <c r="L211" s="116" t="str">
        <f t="shared" si="106"/>
        <v/>
      </c>
      <c r="M211" s="116" t="str">
        <f t="shared" si="106"/>
        <v/>
      </c>
      <c r="N211" s="116" t="str">
        <f t="shared" si="107"/>
        <v/>
      </c>
      <c r="O211" s="116" t="str">
        <f t="shared" si="108"/>
        <v/>
      </c>
      <c r="P211" s="116" t="str">
        <f t="shared" si="109"/>
        <v/>
      </c>
      <c r="Q211" s="116">
        <f t="shared" si="110"/>
        <v>3</v>
      </c>
      <c r="R211" s="116" t="str">
        <f t="shared" si="111"/>
        <v/>
      </c>
      <c r="S211" s="116" t="str">
        <f t="shared" si="112"/>
        <v/>
      </c>
      <c r="T211" s="116" t="str">
        <f t="shared" si="113"/>
        <v/>
      </c>
      <c r="U211" s="116">
        <f t="shared" si="114"/>
        <v>3</v>
      </c>
      <c r="V211" s="113">
        <f t="shared" si="115"/>
        <v>7.1044764779090275e-002</v>
      </c>
      <c r="Y211" s="116">
        <f t="shared" si="138"/>
        <v>0.18303870665105393</v>
      </c>
      <c r="Z211" s="122">
        <f t="shared" si="139"/>
        <v>36.607741330210786</v>
      </c>
      <c r="AA211" s="113">
        <f t="shared" si="116"/>
        <v>8.9</v>
      </c>
      <c r="AB211" s="113">
        <f>AA211*飽差!I211</f>
        <v>7.2465094900655567</v>
      </c>
      <c r="AG211" s="116">
        <f t="shared" si="117"/>
        <v>0</v>
      </c>
      <c r="AH211" s="116">
        <f t="shared" si="118"/>
        <v>8.1</v>
      </c>
      <c r="AI211" s="116">
        <f t="shared" si="119"/>
        <v>1.9</v>
      </c>
      <c r="AJ211" s="116">
        <f t="shared" si="120"/>
        <v>0</v>
      </c>
      <c r="AK211" s="116">
        <f t="shared" si="121"/>
        <v>0</v>
      </c>
      <c r="AL211" s="116">
        <f t="shared" si="122"/>
        <v>0.2</v>
      </c>
      <c r="AM211" s="116">
        <f t="shared" si="123"/>
        <v>21.5</v>
      </c>
      <c r="AN211" s="116">
        <f t="shared" si="124"/>
        <v>0</v>
      </c>
      <c r="AO211" s="116">
        <f t="shared" si="125"/>
        <v>2.7</v>
      </c>
      <c r="AP211" s="116">
        <f t="shared" si="126"/>
        <v>0.6</v>
      </c>
      <c r="AS211" s="116">
        <f t="shared" si="127"/>
        <v>0</v>
      </c>
      <c r="AT211" s="113">
        <v>0</v>
      </c>
      <c r="AU211" s="113">
        <v>0</v>
      </c>
      <c r="AV211" s="113">
        <v>0</v>
      </c>
      <c r="AW211" s="113">
        <v>0</v>
      </c>
      <c r="AX211" s="113">
        <v>0</v>
      </c>
      <c r="AY211" s="115"/>
      <c r="BA211" s="116">
        <f t="shared" si="128"/>
        <v>8.1</v>
      </c>
      <c r="BB211" s="113">
        <v>0</v>
      </c>
      <c r="BC211" s="113">
        <v>0</v>
      </c>
      <c r="BD211" s="113">
        <v>0</v>
      </c>
      <c r="BE211" s="113">
        <v>0</v>
      </c>
      <c r="BF211" s="113">
        <v>40.5</v>
      </c>
      <c r="BG211" s="115"/>
      <c r="BI211" s="116">
        <f t="shared" si="129"/>
        <v>1.9</v>
      </c>
      <c r="BJ211" s="113">
        <v>0</v>
      </c>
      <c r="BK211" s="113">
        <v>0</v>
      </c>
      <c r="BL211" s="113">
        <v>0</v>
      </c>
      <c r="BM211" s="113">
        <v>0</v>
      </c>
      <c r="BN211" s="113">
        <v>9.5</v>
      </c>
      <c r="BO211" s="115"/>
      <c r="BQ211" s="116">
        <f t="shared" si="130"/>
        <v>0</v>
      </c>
      <c r="BR211" s="113">
        <v>0</v>
      </c>
      <c r="BS211" s="113">
        <v>0</v>
      </c>
      <c r="BT211" s="113">
        <v>0</v>
      </c>
      <c r="BU211" s="113">
        <v>0</v>
      </c>
      <c r="BV211" s="113">
        <v>0</v>
      </c>
      <c r="BW211" s="115"/>
      <c r="BY211" s="116">
        <f t="shared" si="131"/>
        <v>0</v>
      </c>
      <c r="BZ211" s="113">
        <v>0</v>
      </c>
      <c r="CA211" s="113">
        <v>0</v>
      </c>
      <c r="CB211" s="113">
        <v>0</v>
      </c>
      <c r="CC211" s="113">
        <v>0</v>
      </c>
      <c r="CD211" s="113">
        <v>0</v>
      </c>
      <c r="CE211" s="115"/>
      <c r="CG211" s="116">
        <f t="shared" si="132"/>
        <v>0.2</v>
      </c>
      <c r="CH211" s="113">
        <v>0</v>
      </c>
      <c r="CI211" s="113">
        <v>0</v>
      </c>
      <c r="CJ211" s="113">
        <v>0</v>
      </c>
      <c r="CK211" s="113">
        <v>0</v>
      </c>
      <c r="CL211" s="113">
        <v>1</v>
      </c>
      <c r="CO211" s="116">
        <f t="shared" si="133"/>
        <v>21.5</v>
      </c>
      <c r="CP211" s="113">
        <v>0</v>
      </c>
      <c r="CQ211" s="113">
        <v>0</v>
      </c>
      <c r="CR211" s="113">
        <v>0</v>
      </c>
      <c r="CS211" s="113">
        <v>0</v>
      </c>
      <c r="CT211" s="113">
        <v>107.5</v>
      </c>
      <c r="CW211" s="116">
        <f t="shared" si="134"/>
        <v>0</v>
      </c>
      <c r="CX211" s="113">
        <v>0</v>
      </c>
      <c r="CY211" s="113">
        <v>0</v>
      </c>
      <c r="CZ211" s="113">
        <v>0</v>
      </c>
      <c r="DA211" s="113">
        <v>0</v>
      </c>
      <c r="DB211" s="113">
        <v>0</v>
      </c>
      <c r="DE211" s="116">
        <f t="shared" si="135"/>
        <v>2.7</v>
      </c>
      <c r="DF211" s="113">
        <v>0</v>
      </c>
      <c r="DG211" s="113">
        <v>0</v>
      </c>
      <c r="DH211" s="113">
        <v>0</v>
      </c>
      <c r="DI211" s="113">
        <v>0</v>
      </c>
      <c r="DJ211" s="113">
        <v>13.5</v>
      </c>
      <c r="DM211" s="116">
        <f t="shared" si="136"/>
        <v>0.6</v>
      </c>
      <c r="DN211" s="113">
        <v>0</v>
      </c>
      <c r="DO211" s="113">
        <v>0</v>
      </c>
      <c r="DP211" s="113">
        <v>0</v>
      </c>
      <c r="DQ211" s="113">
        <v>0</v>
      </c>
      <c r="DR211" s="113">
        <v>3</v>
      </c>
    </row>
    <row r="212" spans="4:122">
      <c r="D212" s="113" t="s">
        <v>225</v>
      </c>
      <c r="E212" s="115">
        <f t="shared" si="137"/>
        <v>211</v>
      </c>
      <c r="F212" s="116">
        <f t="shared" si="105"/>
        <v>0</v>
      </c>
      <c r="G212" s="116" t="str">
        <f t="shared" si="106"/>
        <v/>
      </c>
      <c r="H212" s="116" t="str">
        <f t="shared" si="106"/>
        <v/>
      </c>
      <c r="I212" s="116" t="str">
        <f t="shared" si="106"/>
        <v/>
      </c>
      <c r="J212" s="116" t="str">
        <f t="shared" si="106"/>
        <v/>
      </c>
      <c r="K212" s="116" t="str">
        <f t="shared" si="106"/>
        <v/>
      </c>
      <c r="L212" s="116" t="str">
        <f t="shared" si="106"/>
        <v/>
      </c>
      <c r="M212" s="116" t="str">
        <f t="shared" si="106"/>
        <v/>
      </c>
      <c r="N212" s="116">
        <f t="shared" si="107"/>
        <v>0</v>
      </c>
      <c r="O212" s="116" t="str">
        <f t="shared" si="108"/>
        <v/>
      </c>
      <c r="P212" s="116" t="str">
        <f t="shared" si="109"/>
        <v/>
      </c>
      <c r="Q212" s="116" t="str">
        <f t="shared" si="110"/>
        <v/>
      </c>
      <c r="R212" s="116" t="str">
        <f t="shared" si="111"/>
        <v/>
      </c>
      <c r="S212" s="116" t="str">
        <f t="shared" si="112"/>
        <v/>
      </c>
      <c r="T212" s="116" t="str">
        <f t="shared" si="113"/>
        <v/>
      </c>
      <c r="U212" s="116">
        <f t="shared" si="114"/>
        <v>0</v>
      </c>
      <c r="V212" s="113">
        <f t="shared" si="115"/>
        <v>0</v>
      </c>
      <c r="Y212" s="116">
        <f t="shared" si="138"/>
        <v>0.14090851091377996</v>
      </c>
      <c r="Z212" s="122">
        <f t="shared" si="139"/>
        <v>28.181702182755991</v>
      </c>
      <c r="AA212" s="113">
        <f t="shared" si="116"/>
        <v>8.9</v>
      </c>
      <c r="AB212" s="113">
        <f>AA212*飽差!I212</f>
        <v>8.4260391474547927</v>
      </c>
      <c r="AG212" s="116">
        <f t="shared" si="117"/>
        <v>6.3</v>
      </c>
      <c r="AH212" s="116">
        <f t="shared" si="118"/>
        <v>3.8</v>
      </c>
      <c r="AI212" s="116">
        <f t="shared" si="119"/>
        <v>0.4</v>
      </c>
      <c r="AJ212" s="116">
        <f t="shared" si="120"/>
        <v>3.3</v>
      </c>
      <c r="AK212" s="116">
        <f t="shared" si="121"/>
        <v>7.4</v>
      </c>
      <c r="AL212" s="116">
        <f t="shared" si="122"/>
        <v>7.4</v>
      </c>
      <c r="AM212" s="116">
        <f t="shared" si="123"/>
        <v>0</v>
      </c>
      <c r="AN212" s="116">
        <f t="shared" si="124"/>
        <v>0</v>
      </c>
      <c r="AO212" s="116">
        <f t="shared" si="125"/>
        <v>1</v>
      </c>
      <c r="AP212" s="116">
        <f t="shared" si="126"/>
        <v>8.1</v>
      </c>
      <c r="AS212" s="116">
        <f t="shared" si="127"/>
        <v>6.3</v>
      </c>
      <c r="AT212" s="113">
        <v>0</v>
      </c>
      <c r="AU212" s="113">
        <v>0</v>
      </c>
      <c r="AV212" s="113">
        <v>0</v>
      </c>
      <c r="AW212" s="113">
        <v>0</v>
      </c>
      <c r="AX212" s="113">
        <v>31.5</v>
      </c>
      <c r="AY212" s="115"/>
      <c r="BA212" s="116">
        <f t="shared" si="128"/>
        <v>3.8</v>
      </c>
      <c r="BB212" s="113">
        <v>0</v>
      </c>
      <c r="BC212" s="113">
        <v>0</v>
      </c>
      <c r="BD212" s="113">
        <v>0</v>
      </c>
      <c r="BE212" s="113">
        <v>0</v>
      </c>
      <c r="BF212" s="113">
        <v>19</v>
      </c>
      <c r="BG212" s="115"/>
      <c r="BI212" s="116">
        <f t="shared" si="129"/>
        <v>0.4</v>
      </c>
      <c r="BJ212" s="113">
        <v>0</v>
      </c>
      <c r="BK212" s="113">
        <v>0</v>
      </c>
      <c r="BL212" s="113">
        <v>0</v>
      </c>
      <c r="BM212" s="113">
        <v>0</v>
      </c>
      <c r="BN212" s="113">
        <v>2</v>
      </c>
      <c r="BO212" s="115"/>
      <c r="BQ212" s="116">
        <f t="shared" si="130"/>
        <v>3.3</v>
      </c>
      <c r="BR212" s="113">
        <v>0</v>
      </c>
      <c r="BS212" s="113">
        <v>0</v>
      </c>
      <c r="BT212" s="113">
        <v>0</v>
      </c>
      <c r="BU212" s="113">
        <v>0</v>
      </c>
      <c r="BV212" s="113">
        <v>16.5</v>
      </c>
      <c r="BW212" s="115"/>
      <c r="BY212" s="116">
        <f t="shared" si="131"/>
        <v>7.4</v>
      </c>
      <c r="BZ212" s="113">
        <v>0</v>
      </c>
      <c r="CA212" s="113">
        <v>0</v>
      </c>
      <c r="CB212" s="113">
        <v>0</v>
      </c>
      <c r="CC212" s="113">
        <v>0</v>
      </c>
      <c r="CD212" s="113">
        <v>37</v>
      </c>
      <c r="CE212" s="115"/>
      <c r="CG212" s="116">
        <f t="shared" si="132"/>
        <v>7.4</v>
      </c>
      <c r="CH212" s="113">
        <v>0</v>
      </c>
      <c r="CI212" s="113">
        <v>0</v>
      </c>
      <c r="CJ212" s="113">
        <v>0</v>
      </c>
      <c r="CK212" s="113">
        <v>0</v>
      </c>
      <c r="CL212" s="113">
        <v>37</v>
      </c>
      <c r="CO212" s="116">
        <f t="shared" si="133"/>
        <v>0</v>
      </c>
      <c r="CP212" s="113">
        <v>0</v>
      </c>
      <c r="CQ212" s="113">
        <v>0</v>
      </c>
      <c r="CR212" s="113">
        <v>0</v>
      </c>
      <c r="CS212" s="113">
        <v>0</v>
      </c>
      <c r="CT212" s="113">
        <v>0</v>
      </c>
      <c r="CW212" s="116">
        <f t="shared" si="134"/>
        <v>0</v>
      </c>
      <c r="CX212" s="113">
        <v>0</v>
      </c>
      <c r="CY212" s="113">
        <v>0</v>
      </c>
      <c r="CZ212" s="113">
        <v>0</v>
      </c>
      <c r="DA212" s="113">
        <v>0</v>
      </c>
      <c r="DB212" s="113">
        <v>0</v>
      </c>
      <c r="DE212" s="116">
        <f t="shared" si="135"/>
        <v>1</v>
      </c>
      <c r="DF212" s="113">
        <v>0</v>
      </c>
      <c r="DG212" s="113">
        <v>0</v>
      </c>
      <c r="DH212" s="113">
        <v>0</v>
      </c>
      <c r="DI212" s="113">
        <v>0</v>
      </c>
      <c r="DJ212" s="113">
        <v>5</v>
      </c>
      <c r="DM212" s="116">
        <f t="shared" si="136"/>
        <v>8.1</v>
      </c>
      <c r="DN212" s="113">
        <v>0</v>
      </c>
      <c r="DO212" s="113">
        <v>0</v>
      </c>
      <c r="DP212" s="113">
        <v>0</v>
      </c>
      <c r="DQ212" s="113">
        <v>0</v>
      </c>
      <c r="DR212" s="113">
        <v>40.5</v>
      </c>
    </row>
    <row r="213" spans="4:122">
      <c r="D213" s="113" t="s">
        <v>225</v>
      </c>
      <c r="E213" s="115">
        <f t="shared" si="137"/>
        <v>212</v>
      </c>
      <c r="F213" s="116">
        <f t="shared" si="105"/>
        <v>0.4</v>
      </c>
      <c r="G213" s="116">
        <f t="shared" si="106"/>
        <v>0.4</v>
      </c>
      <c r="H213" s="116" t="str">
        <f t="shared" si="106"/>
        <v/>
      </c>
      <c r="I213" s="116" t="str">
        <f t="shared" si="106"/>
        <v/>
      </c>
      <c r="J213" s="116" t="str">
        <f t="shared" si="106"/>
        <v/>
      </c>
      <c r="K213" s="116" t="str">
        <f t="shared" si="106"/>
        <v/>
      </c>
      <c r="L213" s="116" t="str">
        <f t="shared" si="106"/>
        <v/>
      </c>
      <c r="M213" s="116" t="str">
        <f t="shared" si="106"/>
        <v/>
      </c>
      <c r="N213" s="116" t="str">
        <f t="shared" si="107"/>
        <v/>
      </c>
      <c r="O213" s="116">
        <f t="shared" si="108"/>
        <v>1</v>
      </c>
      <c r="P213" s="116" t="str">
        <f t="shared" si="109"/>
        <v/>
      </c>
      <c r="Q213" s="116" t="str">
        <f t="shared" si="110"/>
        <v/>
      </c>
      <c r="R213" s="116" t="str">
        <f t="shared" si="111"/>
        <v/>
      </c>
      <c r="S213" s="116" t="str">
        <f t="shared" si="112"/>
        <v/>
      </c>
      <c r="T213" s="116" t="str">
        <f t="shared" si="113"/>
        <v/>
      </c>
      <c r="U213" s="116">
        <f t="shared" si="114"/>
        <v>1</v>
      </c>
      <c r="V213" s="113">
        <f t="shared" si="115"/>
        <v>0</v>
      </c>
      <c r="Y213" s="116">
        <f t="shared" si="138"/>
        <v>9.8408510913779959e-002</v>
      </c>
      <c r="Z213" s="122">
        <f t="shared" si="139"/>
        <v>19.681702182755991</v>
      </c>
      <c r="AA213" s="113">
        <f t="shared" si="116"/>
        <v>8.9</v>
      </c>
      <c r="AB213" s="113">
        <f>AA213*飽差!I213</f>
        <v>8.9</v>
      </c>
      <c r="AG213" s="116">
        <f t="shared" si="117"/>
        <v>0</v>
      </c>
      <c r="AH213" s="116">
        <f t="shared" si="118"/>
        <v>0</v>
      </c>
      <c r="AI213" s="116">
        <f t="shared" si="119"/>
        <v>0.9</v>
      </c>
      <c r="AJ213" s="116">
        <f t="shared" si="120"/>
        <v>1.2</v>
      </c>
      <c r="AK213" s="116">
        <f t="shared" si="121"/>
        <v>0.9</v>
      </c>
      <c r="AL213" s="116">
        <f t="shared" si="122"/>
        <v>5.3</v>
      </c>
      <c r="AM213" s="116">
        <f t="shared" si="123"/>
        <v>0.4</v>
      </c>
      <c r="AN213" s="116">
        <f t="shared" si="124"/>
        <v>0.5</v>
      </c>
      <c r="AO213" s="116">
        <f t="shared" si="125"/>
        <v>0</v>
      </c>
      <c r="AP213" s="116">
        <f t="shared" si="126"/>
        <v>0.6</v>
      </c>
      <c r="AS213" s="116">
        <f t="shared" si="127"/>
        <v>0</v>
      </c>
      <c r="AT213" s="113">
        <v>0</v>
      </c>
      <c r="AU213" s="113">
        <v>0</v>
      </c>
      <c r="AV213" s="113">
        <v>0</v>
      </c>
      <c r="AW213" s="113">
        <v>0</v>
      </c>
      <c r="AX213" s="113">
        <v>0</v>
      </c>
      <c r="AY213" s="115"/>
      <c r="BA213" s="116">
        <f t="shared" si="128"/>
        <v>0</v>
      </c>
      <c r="BB213" s="113">
        <v>0</v>
      </c>
      <c r="BC213" s="113">
        <v>0</v>
      </c>
      <c r="BD213" s="113">
        <v>0</v>
      </c>
      <c r="BE213" s="113">
        <v>0</v>
      </c>
      <c r="BF213" s="113">
        <v>0</v>
      </c>
      <c r="BG213" s="115"/>
      <c r="BI213" s="116">
        <f t="shared" si="129"/>
        <v>0.9</v>
      </c>
      <c r="BJ213" s="113">
        <v>0</v>
      </c>
      <c r="BK213" s="113">
        <v>4.5</v>
      </c>
      <c r="BL213" s="113">
        <v>0</v>
      </c>
      <c r="BM213" s="113">
        <v>0</v>
      </c>
      <c r="BN213" s="113">
        <v>0</v>
      </c>
      <c r="BO213" s="115"/>
      <c r="BQ213" s="116">
        <f t="shared" si="130"/>
        <v>1.2</v>
      </c>
      <c r="BR213" s="113">
        <v>0</v>
      </c>
      <c r="BS213" s="113">
        <v>0</v>
      </c>
      <c r="BT213" s="113">
        <v>0</v>
      </c>
      <c r="BU213" s="113">
        <v>0</v>
      </c>
      <c r="BV213" s="113">
        <v>6</v>
      </c>
      <c r="BW213" s="115"/>
      <c r="BY213" s="116">
        <f t="shared" si="131"/>
        <v>0.9</v>
      </c>
      <c r="BZ213" s="113">
        <v>0</v>
      </c>
      <c r="CA213" s="113">
        <v>0</v>
      </c>
      <c r="CB213" s="113">
        <v>0.5</v>
      </c>
      <c r="CC213" s="113">
        <v>0</v>
      </c>
      <c r="CD213" s="113">
        <v>4</v>
      </c>
      <c r="CE213" s="115"/>
      <c r="CG213" s="116">
        <f t="shared" si="132"/>
        <v>5.3</v>
      </c>
      <c r="CH213" s="113">
        <v>0</v>
      </c>
      <c r="CI213" s="113">
        <v>0</v>
      </c>
      <c r="CJ213" s="113">
        <v>0</v>
      </c>
      <c r="CK213" s="113">
        <v>0</v>
      </c>
      <c r="CL213" s="113">
        <v>26.5</v>
      </c>
      <c r="CO213" s="116">
        <f t="shared" si="133"/>
        <v>0.4</v>
      </c>
      <c r="CP213" s="113">
        <v>0</v>
      </c>
      <c r="CQ213" s="113">
        <v>0</v>
      </c>
      <c r="CR213" s="113">
        <v>0</v>
      </c>
      <c r="CS213" s="113">
        <v>0</v>
      </c>
      <c r="CT213" s="113">
        <v>2</v>
      </c>
      <c r="CW213" s="116">
        <f t="shared" si="134"/>
        <v>0.5</v>
      </c>
      <c r="CX213" s="113">
        <v>1.5</v>
      </c>
      <c r="CY213" s="113">
        <v>0</v>
      </c>
      <c r="CZ213" s="113">
        <v>0</v>
      </c>
      <c r="DA213" s="113">
        <v>0</v>
      </c>
      <c r="DB213" s="113">
        <v>1</v>
      </c>
      <c r="DE213" s="116">
        <f t="shared" si="135"/>
        <v>0</v>
      </c>
      <c r="DF213" s="113">
        <v>0</v>
      </c>
      <c r="DG213" s="113">
        <v>0</v>
      </c>
      <c r="DH213" s="113">
        <v>0</v>
      </c>
      <c r="DI213" s="113">
        <v>0</v>
      </c>
      <c r="DJ213" s="113">
        <v>0</v>
      </c>
      <c r="DM213" s="116">
        <f t="shared" si="136"/>
        <v>0.6</v>
      </c>
      <c r="DN213" s="113">
        <v>0</v>
      </c>
      <c r="DO213" s="113">
        <v>0</v>
      </c>
      <c r="DP213" s="113">
        <v>0</v>
      </c>
      <c r="DQ213" s="113">
        <v>0</v>
      </c>
      <c r="DR213" s="113">
        <v>3</v>
      </c>
    </row>
    <row r="214" spans="4:122">
      <c r="D214" s="113" t="s">
        <v>238</v>
      </c>
      <c r="E214" s="115">
        <f t="shared" si="137"/>
        <v>213</v>
      </c>
      <c r="F214" s="116">
        <f t="shared" si="105"/>
        <v>1.4</v>
      </c>
      <c r="G214" s="116">
        <f t="shared" si="106"/>
        <v>1.4</v>
      </c>
      <c r="H214" s="116" t="str">
        <f t="shared" si="106"/>
        <v/>
      </c>
      <c r="I214" s="116" t="str">
        <f t="shared" si="106"/>
        <v/>
      </c>
      <c r="J214" s="116" t="str">
        <f t="shared" si="106"/>
        <v/>
      </c>
      <c r="K214" s="116" t="str">
        <f t="shared" si="106"/>
        <v/>
      </c>
      <c r="L214" s="116" t="str">
        <f t="shared" si="106"/>
        <v/>
      </c>
      <c r="M214" s="116" t="str">
        <f t="shared" si="106"/>
        <v/>
      </c>
      <c r="N214" s="116" t="str">
        <f t="shared" si="107"/>
        <v/>
      </c>
      <c r="O214" s="116">
        <f t="shared" si="108"/>
        <v>1</v>
      </c>
      <c r="P214" s="116" t="str">
        <f t="shared" si="109"/>
        <v/>
      </c>
      <c r="Q214" s="116" t="str">
        <f t="shared" si="110"/>
        <v/>
      </c>
      <c r="R214" s="116" t="str">
        <f t="shared" si="111"/>
        <v/>
      </c>
      <c r="S214" s="116" t="str">
        <f t="shared" si="112"/>
        <v/>
      </c>
      <c r="T214" s="116" t="str">
        <f t="shared" si="113"/>
        <v/>
      </c>
      <c r="U214" s="116">
        <f t="shared" si="114"/>
        <v>1</v>
      </c>
      <c r="V214" s="113">
        <f t="shared" si="115"/>
        <v>0</v>
      </c>
      <c r="Y214" s="116">
        <f t="shared" si="138"/>
        <v>6.0408510913779946e-002</v>
      </c>
      <c r="Z214" s="122">
        <f t="shared" si="139"/>
        <v>12.08170218275599</v>
      </c>
      <c r="AA214" s="113">
        <f t="shared" si="116"/>
        <v>9</v>
      </c>
      <c r="AB214" s="113">
        <f>AA214*飽差!I214</f>
        <v>9</v>
      </c>
      <c r="AG214" s="116">
        <f t="shared" si="117"/>
        <v>0.8</v>
      </c>
      <c r="AH214" s="116">
        <f t="shared" si="118"/>
        <v>0.8</v>
      </c>
      <c r="AI214" s="116">
        <f t="shared" si="119"/>
        <v>8.5</v>
      </c>
      <c r="AJ214" s="116">
        <f t="shared" si="120"/>
        <v>0</v>
      </c>
      <c r="AK214" s="116">
        <f t="shared" si="121"/>
        <v>8.1</v>
      </c>
      <c r="AL214" s="116">
        <f t="shared" si="122"/>
        <v>1.5</v>
      </c>
      <c r="AM214" s="116">
        <f t="shared" si="123"/>
        <v>1.4</v>
      </c>
      <c r="AN214" s="116">
        <f t="shared" si="124"/>
        <v>0</v>
      </c>
      <c r="AO214" s="116">
        <f t="shared" si="125"/>
        <v>3.7</v>
      </c>
      <c r="AP214" s="116">
        <f t="shared" si="126"/>
        <v>0.2</v>
      </c>
      <c r="AS214" s="116">
        <f t="shared" si="127"/>
        <v>0.8</v>
      </c>
      <c r="AT214" s="113">
        <v>0</v>
      </c>
      <c r="AU214" s="113">
        <v>2</v>
      </c>
      <c r="AV214" s="113">
        <v>2</v>
      </c>
      <c r="AW214" s="113">
        <v>0</v>
      </c>
      <c r="AX214" s="113">
        <v>0</v>
      </c>
      <c r="AY214" s="115"/>
      <c r="BA214" s="116">
        <f t="shared" si="128"/>
        <v>0.8</v>
      </c>
      <c r="BB214" s="113">
        <v>0</v>
      </c>
      <c r="BC214" s="113">
        <v>0</v>
      </c>
      <c r="BD214" s="113">
        <v>3.5</v>
      </c>
      <c r="BE214" s="113">
        <v>0.5</v>
      </c>
      <c r="BF214" s="113">
        <v>0</v>
      </c>
      <c r="BG214" s="115"/>
      <c r="BI214" s="116">
        <f t="shared" si="129"/>
        <v>8.5</v>
      </c>
      <c r="BJ214" s="113">
        <v>0</v>
      </c>
      <c r="BK214" s="113">
        <v>0</v>
      </c>
      <c r="BL214" s="113">
        <v>42.5</v>
      </c>
      <c r="BM214" s="113">
        <v>0</v>
      </c>
      <c r="BN214" s="113">
        <v>0</v>
      </c>
      <c r="BO214" s="115"/>
      <c r="BQ214" s="116">
        <f t="shared" si="130"/>
        <v>0</v>
      </c>
      <c r="BR214" s="113">
        <v>0</v>
      </c>
      <c r="BS214" s="113">
        <v>0</v>
      </c>
      <c r="BT214" s="113">
        <v>0</v>
      </c>
      <c r="BU214" s="113">
        <v>0</v>
      </c>
      <c r="BV214" s="113">
        <v>0</v>
      </c>
      <c r="BW214" s="115"/>
      <c r="BY214" s="116">
        <f t="shared" si="131"/>
        <v>8.1</v>
      </c>
      <c r="BZ214" s="113">
        <v>0</v>
      </c>
      <c r="CA214" s="113">
        <v>0</v>
      </c>
      <c r="CB214" s="113">
        <v>40.5</v>
      </c>
      <c r="CC214" s="113">
        <v>0</v>
      </c>
      <c r="CD214" s="113">
        <v>0</v>
      </c>
      <c r="CE214" s="115"/>
      <c r="CG214" s="116">
        <f t="shared" si="132"/>
        <v>1.5</v>
      </c>
      <c r="CH214" s="113">
        <v>6</v>
      </c>
      <c r="CI214" s="113">
        <v>0</v>
      </c>
      <c r="CJ214" s="113">
        <v>1.5</v>
      </c>
      <c r="CK214" s="113">
        <v>0</v>
      </c>
      <c r="CL214" s="113">
        <v>0</v>
      </c>
      <c r="CO214" s="116">
        <f t="shared" si="133"/>
        <v>1.4</v>
      </c>
      <c r="CP214" s="113">
        <v>7</v>
      </c>
      <c r="CQ214" s="113">
        <v>0</v>
      </c>
      <c r="CR214" s="113">
        <v>0</v>
      </c>
      <c r="CS214" s="113">
        <v>0</v>
      </c>
      <c r="CT214" s="113">
        <v>0</v>
      </c>
      <c r="CW214" s="116">
        <f t="shared" si="134"/>
        <v>0</v>
      </c>
      <c r="CX214" s="113">
        <v>0</v>
      </c>
      <c r="CY214" s="113">
        <v>0</v>
      </c>
      <c r="CZ214" s="113">
        <v>0</v>
      </c>
      <c r="DA214" s="113">
        <v>0</v>
      </c>
      <c r="DB214" s="113">
        <v>0</v>
      </c>
      <c r="DE214" s="116">
        <f t="shared" si="135"/>
        <v>3.7</v>
      </c>
      <c r="DF214" s="113">
        <v>16.5</v>
      </c>
      <c r="DG214" s="113">
        <v>0</v>
      </c>
      <c r="DH214" s="113">
        <v>2</v>
      </c>
      <c r="DI214" s="113">
        <v>0</v>
      </c>
      <c r="DJ214" s="113">
        <v>0</v>
      </c>
      <c r="DM214" s="116">
        <f t="shared" si="136"/>
        <v>0.2</v>
      </c>
      <c r="DN214" s="113">
        <v>0</v>
      </c>
      <c r="DO214" s="113">
        <v>0</v>
      </c>
      <c r="DP214" s="113">
        <v>1</v>
      </c>
      <c r="DQ214" s="113">
        <v>0</v>
      </c>
      <c r="DR214" s="113">
        <v>0</v>
      </c>
    </row>
    <row r="215" spans="4:122">
      <c r="D215" s="113" t="s">
        <v>238</v>
      </c>
      <c r="E215" s="115">
        <f t="shared" si="137"/>
        <v>214</v>
      </c>
      <c r="F215" s="116">
        <f t="shared" si="105"/>
        <v>2.4</v>
      </c>
      <c r="G215" s="116">
        <f t="shared" si="106"/>
        <v>2.4</v>
      </c>
      <c r="H215" s="116" t="str">
        <f t="shared" si="106"/>
        <v/>
      </c>
      <c r="I215" s="116" t="str">
        <f t="shared" si="106"/>
        <v/>
      </c>
      <c r="J215" s="116" t="str">
        <f t="shared" si="106"/>
        <v/>
      </c>
      <c r="K215" s="116" t="str">
        <f t="shared" si="106"/>
        <v/>
      </c>
      <c r="L215" s="116" t="str">
        <f t="shared" si="106"/>
        <v/>
      </c>
      <c r="M215" s="116" t="str">
        <f t="shared" si="106"/>
        <v/>
      </c>
      <c r="N215" s="116" t="str">
        <f t="shared" si="107"/>
        <v/>
      </c>
      <c r="O215" s="116">
        <f t="shared" si="108"/>
        <v>1</v>
      </c>
      <c r="P215" s="116" t="str">
        <f t="shared" si="109"/>
        <v/>
      </c>
      <c r="Q215" s="116" t="str">
        <f t="shared" si="110"/>
        <v/>
      </c>
      <c r="R215" s="116" t="str">
        <f t="shared" si="111"/>
        <v/>
      </c>
      <c r="S215" s="116" t="str">
        <f t="shared" si="112"/>
        <v/>
      </c>
      <c r="T215" s="116" t="str">
        <f t="shared" si="113"/>
        <v/>
      </c>
      <c r="U215" s="116">
        <f t="shared" si="114"/>
        <v>1</v>
      </c>
      <c r="V215" s="113">
        <f t="shared" si="115"/>
        <v>0</v>
      </c>
      <c r="Y215" s="116">
        <f t="shared" si="138"/>
        <v>3.0772985037261648e-002</v>
      </c>
      <c r="Z215" s="122">
        <f t="shared" si="139"/>
        <v>6.1545970074523293</v>
      </c>
      <c r="AA215" s="113">
        <f t="shared" si="116"/>
        <v>9</v>
      </c>
      <c r="AB215" s="113">
        <f>AA215*飽差!I215</f>
        <v>8.3271051753036609</v>
      </c>
      <c r="AG215" s="116">
        <f t="shared" si="117"/>
        <v>2.4</v>
      </c>
      <c r="AH215" s="116">
        <f t="shared" si="118"/>
        <v>1</v>
      </c>
      <c r="AI215" s="116">
        <f t="shared" si="119"/>
        <v>0.1</v>
      </c>
      <c r="AJ215" s="116">
        <f t="shared" si="120"/>
        <v>0.5</v>
      </c>
      <c r="AK215" s="116">
        <f t="shared" si="121"/>
        <v>0.8</v>
      </c>
      <c r="AL215" s="116">
        <f t="shared" si="122"/>
        <v>0.3</v>
      </c>
      <c r="AM215" s="116">
        <f t="shared" si="123"/>
        <v>2.4</v>
      </c>
      <c r="AN215" s="116">
        <f t="shared" si="124"/>
        <v>1.5</v>
      </c>
      <c r="AO215" s="116">
        <f t="shared" si="125"/>
        <v>4.8</v>
      </c>
      <c r="AP215" s="116">
        <f t="shared" si="126"/>
        <v>3.1</v>
      </c>
      <c r="AS215" s="116">
        <f t="shared" si="127"/>
        <v>2.4</v>
      </c>
      <c r="AT215" s="113">
        <v>0</v>
      </c>
      <c r="AU215" s="113">
        <v>0</v>
      </c>
      <c r="AV215" s="113">
        <v>0</v>
      </c>
      <c r="AW215" s="113">
        <v>0</v>
      </c>
      <c r="AX215" s="113">
        <v>12</v>
      </c>
      <c r="AY215" s="115"/>
      <c r="BA215" s="116">
        <f t="shared" si="128"/>
        <v>1</v>
      </c>
      <c r="BB215" s="113">
        <v>0</v>
      </c>
      <c r="BC215" s="113">
        <v>0</v>
      </c>
      <c r="BD215" s="113">
        <v>0</v>
      </c>
      <c r="BE215" s="113">
        <v>1.5</v>
      </c>
      <c r="BF215" s="113">
        <v>3.5</v>
      </c>
      <c r="BG215" s="115"/>
      <c r="BI215" s="116">
        <f t="shared" si="129"/>
        <v>0.1</v>
      </c>
      <c r="BJ215" s="113">
        <v>0</v>
      </c>
      <c r="BK215" s="113">
        <v>0</v>
      </c>
      <c r="BL215" s="113">
        <v>0</v>
      </c>
      <c r="BM215" s="113">
        <v>0</v>
      </c>
      <c r="BN215" s="113">
        <v>0.5</v>
      </c>
      <c r="BO215" s="115"/>
      <c r="BQ215" s="116">
        <f t="shared" si="130"/>
        <v>0.5</v>
      </c>
      <c r="BR215" s="113">
        <v>0</v>
      </c>
      <c r="BS215" s="113">
        <v>0</v>
      </c>
      <c r="BT215" s="113">
        <v>0</v>
      </c>
      <c r="BU215" s="113">
        <v>0</v>
      </c>
      <c r="BV215" s="113">
        <v>2.5</v>
      </c>
      <c r="BW215" s="115"/>
      <c r="BY215" s="116">
        <f t="shared" si="131"/>
        <v>0.8</v>
      </c>
      <c r="BZ215" s="113">
        <v>2</v>
      </c>
      <c r="CA215" s="113">
        <v>0.5</v>
      </c>
      <c r="CB215" s="113">
        <v>0</v>
      </c>
      <c r="CC215" s="113">
        <v>0</v>
      </c>
      <c r="CD215" s="113">
        <v>1.5</v>
      </c>
      <c r="CE215" s="115"/>
      <c r="CG215" s="116">
        <f t="shared" si="132"/>
        <v>0.3</v>
      </c>
      <c r="CH215" s="113">
        <v>0.5</v>
      </c>
      <c r="CI215" s="113">
        <v>0</v>
      </c>
      <c r="CJ215" s="113">
        <v>0</v>
      </c>
      <c r="CK215" s="113">
        <v>0</v>
      </c>
      <c r="CL215" s="113">
        <v>1</v>
      </c>
      <c r="CO215" s="116">
        <f t="shared" si="133"/>
        <v>2.4</v>
      </c>
      <c r="CP215" s="113">
        <v>0</v>
      </c>
      <c r="CQ215" s="113">
        <v>0.5</v>
      </c>
      <c r="CR215" s="113">
        <v>0.5</v>
      </c>
      <c r="CS215" s="113">
        <v>0</v>
      </c>
      <c r="CT215" s="113">
        <v>11</v>
      </c>
      <c r="CW215" s="116">
        <f t="shared" si="134"/>
        <v>1.5</v>
      </c>
      <c r="CX215" s="113">
        <v>0</v>
      </c>
      <c r="CY215" s="113">
        <v>0</v>
      </c>
      <c r="CZ215" s="113">
        <v>0</v>
      </c>
      <c r="DA215" s="113">
        <v>0</v>
      </c>
      <c r="DB215" s="113">
        <v>7.5</v>
      </c>
      <c r="DE215" s="116">
        <f t="shared" si="135"/>
        <v>4.8</v>
      </c>
      <c r="DF215" s="113">
        <v>0</v>
      </c>
      <c r="DG215" s="113">
        <v>0</v>
      </c>
      <c r="DH215" s="113">
        <v>21</v>
      </c>
      <c r="DI215" s="113">
        <v>0</v>
      </c>
      <c r="DJ215" s="113">
        <v>3</v>
      </c>
      <c r="DM215" s="116">
        <f t="shared" si="136"/>
        <v>3.1</v>
      </c>
      <c r="DN215" s="113">
        <v>0.5</v>
      </c>
      <c r="DO215" s="113">
        <v>7</v>
      </c>
      <c r="DP215" s="113">
        <v>5.5</v>
      </c>
      <c r="DQ215" s="113">
        <v>0</v>
      </c>
      <c r="DR215" s="113">
        <v>2.5</v>
      </c>
    </row>
    <row r="216" spans="4:122">
      <c r="D216" s="113" t="s">
        <v>238</v>
      </c>
      <c r="E216" s="115">
        <f t="shared" si="137"/>
        <v>215</v>
      </c>
      <c r="F216" s="116">
        <f t="shared" si="105"/>
        <v>4</v>
      </c>
      <c r="G216" s="116">
        <f t="shared" si="106"/>
        <v>4</v>
      </c>
      <c r="H216" s="116" t="str">
        <f t="shared" si="106"/>
        <v/>
      </c>
      <c r="I216" s="116" t="str">
        <f t="shared" si="106"/>
        <v/>
      </c>
      <c r="J216" s="116" t="str">
        <f t="shared" si="106"/>
        <v/>
      </c>
      <c r="K216" s="116" t="str">
        <f t="shared" si="106"/>
        <v/>
      </c>
      <c r="L216" s="116" t="str">
        <f t="shared" si="106"/>
        <v/>
      </c>
      <c r="M216" s="116" t="str">
        <f t="shared" si="106"/>
        <v/>
      </c>
      <c r="N216" s="116" t="str">
        <f t="shared" si="107"/>
        <v/>
      </c>
      <c r="O216" s="116">
        <f t="shared" si="108"/>
        <v>1</v>
      </c>
      <c r="P216" s="116" t="str">
        <f t="shared" si="109"/>
        <v/>
      </c>
      <c r="Q216" s="116" t="str">
        <f t="shared" si="110"/>
        <v/>
      </c>
      <c r="R216" s="116" t="str">
        <f t="shared" si="111"/>
        <v/>
      </c>
      <c r="S216" s="116" t="str">
        <f t="shared" si="112"/>
        <v/>
      </c>
      <c r="T216" s="116" t="str">
        <f t="shared" si="113"/>
        <v/>
      </c>
      <c r="U216" s="116">
        <f t="shared" si="114"/>
        <v>1</v>
      </c>
      <c r="V216" s="113">
        <f t="shared" si="115"/>
        <v>0</v>
      </c>
      <c r="Y216" s="116">
        <f t="shared" si="138"/>
        <v>1.2218047529067789e-002</v>
      </c>
      <c r="Z216" s="122">
        <f t="shared" si="139"/>
        <v>2.4436095058135576</v>
      </c>
      <c r="AA216" s="113">
        <f t="shared" si="116"/>
        <v>9</v>
      </c>
      <c r="AB216" s="113">
        <f>AA216*飽差!I216</f>
        <v>7.7109875016387717</v>
      </c>
      <c r="AG216" s="116">
        <f t="shared" si="117"/>
        <v>0.2</v>
      </c>
      <c r="AH216" s="116">
        <f t="shared" si="118"/>
        <v>0.4</v>
      </c>
      <c r="AI216" s="116">
        <f t="shared" si="119"/>
        <v>0.2</v>
      </c>
      <c r="AJ216" s="116">
        <f t="shared" si="120"/>
        <v>0.5</v>
      </c>
      <c r="AK216" s="116">
        <f t="shared" si="121"/>
        <v>10.5</v>
      </c>
      <c r="AL216" s="116">
        <f t="shared" si="122"/>
        <v>5.0999999999999996</v>
      </c>
      <c r="AM216" s="116">
        <f t="shared" si="123"/>
        <v>4</v>
      </c>
      <c r="AN216" s="116">
        <f t="shared" si="124"/>
        <v>1.625</v>
      </c>
      <c r="AO216" s="116">
        <f t="shared" si="125"/>
        <v>2.2999999999999998</v>
      </c>
      <c r="AP216" s="116">
        <f t="shared" si="126"/>
        <v>2.6</v>
      </c>
      <c r="AS216" s="116">
        <f t="shared" si="127"/>
        <v>0.2</v>
      </c>
      <c r="AT216" s="113">
        <v>0</v>
      </c>
      <c r="AU216" s="113">
        <v>0</v>
      </c>
      <c r="AV216" s="113">
        <v>0</v>
      </c>
      <c r="AW216" s="113">
        <v>0</v>
      </c>
      <c r="AX216" s="113">
        <v>1</v>
      </c>
      <c r="AY216" s="115"/>
      <c r="BA216" s="116">
        <f t="shared" si="128"/>
        <v>0.4</v>
      </c>
      <c r="BB216" s="113">
        <v>0</v>
      </c>
      <c r="BC216" s="113">
        <v>0</v>
      </c>
      <c r="BD216" s="113">
        <v>1</v>
      </c>
      <c r="BE216" s="113">
        <v>0</v>
      </c>
      <c r="BF216" s="113">
        <v>1</v>
      </c>
      <c r="BG216" s="115"/>
      <c r="BI216" s="116">
        <f t="shared" si="129"/>
        <v>0.2</v>
      </c>
      <c r="BJ216" s="113">
        <v>0</v>
      </c>
      <c r="BK216" s="113">
        <v>0</v>
      </c>
      <c r="BL216" s="113">
        <v>0</v>
      </c>
      <c r="BM216" s="113">
        <v>0</v>
      </c>
      <c r="BN216" s="113">
        <v>1</v>
      </c>
      <c r="BO216" s="115"/>
      <c r="BQ216" s="116">
        <f t="shared" si="130"/>
        <v>0.5</v>
      </c>
      <c r="BR216" s="113">
        <v>0</v>
      </c>
      <c r="BS216" s="113">
        <v>0</v>
      </c>
      <c r="BT216" s="113">
        <v>0</v>
      </c>
      <c r="BU216" s="113">
        <v>0</v>
      </c>
      <c r="BV216" s="113">
        <v>2.5</v>
      </c>
      <c r="BW216" s="115"/>
      <c r="BY216" s="116">
        <f t="shared" si="131"/>
        <v>10.5</v>
      </c>
      <c r="BZ216" s="113">
        <v>40</v>
      </c>
      <c r="CA216" s="113">
        <v>0.5</v>
      </c>
      <c r="CB216" s="113">
        <v>4.5</v>
      </c>
      <c r="CC216" s="113">
        <v>0</v>
      </c>
      <c r="CD216" s="113">
        <v>7.5</v>
      </c>
      <c r="CE216" s="115"/>
      <c r="CG216" s="116">
        <f t="shared" si="132"/>
        <v>5.0999999999999996</v>
      </c>
      <c r="CH216" s="113">
        <v>0</v>
      </c>
      <c r="CI216" s="113">
        <v>0</v>
      </c>
      <c r="CJ216" s="113">
        <v>13</v>
      </c>
      <c r="CK216" s="113">
        <v>0</v>
      </c>
      <c r="CL216" s="113">
        <v>12.5</v>
      </c>
      <c r="CO216" s="116">
        <f t="shared" si="133"/>
        <v>4</v>
      </c>
      <c r="CP216" s="113">
        <v>0</v>
      </c>
      <c r="CQ216" s="113">
        <v>0</v>
      </c>
      <c r="CR216" s="113">
        <v>0</v>
      </c>
      <c r="CS216" s="113">
        <v>0</v>
      </c>
      <c r="CT216" s="113">
        <v>20</v>
      </c>
      <c r="CW216" s="116">
        <f t="shared" si="134"/>
        <v>1.625</v>
      </c>
      <c r="CY216" s="113">
        <v>0</v>
      </c>
      <c r="CZ216" s="113">
        <v>0</v>
      </c>
      <c r="DA216" s="113">
        <v>0</v>
      </c>
      <c r="DB216" s="113">
        <v>6.5</v>
      </c>
      <c r="DE216" s="116">
        <f t="shared" si="135"/>
        <v>2.2999999999999998</v>
      </c>
      <c r="DF216" s="113">
        <v>0</v>
      </c>
      <c r="DG216" s="113">
        <v>0</v>
      </c>
      <c r="DH216" s="113">
        <v>0</v>
      </c>
      <c r="DI216" s="113">
        <v>0</v>
      </c>
      <c r="DJ216" s="113">
        <v>11.5</v>
      </c>
      <c r="DM216" s="116">
        <f t="shared" si="136"/>
        <v>2.6</v>
      </c>
      <c r="DN216" s="113">
        <v>0</v>
      </c>
      <c r="DO216" s="113">
        <v>0</v>
      </c>
      <c r="DP216" s="113">
        <v>0</v>
      </c>
      <c r="DQ216" s="113">
        <v>0</v>
      </c>
      <c r="DR216" s="113">
        <v>13</v>
      </c>
    </row>
    <row r="217" spans="4:122">
      <c r="D217" s="113" t="s">
        <v>238</v>
      </c>
      <c r="E217" s="115">
        <f t="shared" si="137"/>
        <v>216</v>
      </c>
      <c r="F217" s="116">
        <f t="shared" si="105"/>
        <v>0.3</v>
      </c>
      <c r="G217" s="116">
        <f t="shared" si="106"/>
        <v>0.3</v>
      </c>
      <c r="H217" s="116" t="str">
        <f t="shared" si="106"/>
        <v/>
      </c>
      <c r="I217" s="116" t="str">
        <f t="shared" si="106"/>
        <v/>
      </c>
      <c r="J217" s="116" t="str">
        <f t="shared" si="106"/>
        <v/>
      </c>
      <c r="K217" s="116" t="str">
        <f t="shared" si="106"/>
        <v/>
      </c>
      <c r="L217" s="116" t="str">
        <f t="shared" si="106"/>
        <v/>
      </c>
      <c r="M217" s="116" t="str">
        <f t="shared" si="106"/>
        <v/>
      </c>
      <c r="N217" s="116" t="str">
        <f t="shared" si="107"/>
        <v/>
      </c>
      <c r="O217" s="116">
        <f t="shared" si="108"/>
        <v>1</v>
      </c>
      <c r="P217" s="116" t="str">
        <f t="shared" si="109"/>
        <v/>
      </c>
      <c r="Q217" s="116" t="str">
        <f t="shared" si="110"/>
        <v/>
      </c>
      <c r="R217" s="116" t="str">
        <f t="shared" si="111"/>
        <v/>
      </c>
      <c r="S217" s="116" t="str">
        <f t="shared" si="112"/>
        <v/>
      </c>
      <c r="T217" s="116" t="str">
        <f t="shared" si="113"/>
        <v/>
      </c>
      <c r="U217" s="116">
        <f t="shared" si="114"/>
        <v>1</v>
      </c>
      <c r="V217" s="113">
        <f t="shared" si="115"/>
        <v>0</v>
      </c>
      <c r="Y217" s="116">
        <f t="shared" si="138"/>
        <v>1.3643569707562642e-003</v>
      </c>
      <c r="Z217" s="122">
        <f t="shared" si="139"/>
        <v>0.27287139415125283</v>
      </c>
      <c r="AA217" s="113">
        <f t="shared" si="116"/>
        <v>9</v>
      </c>
      <c r="AB217" s="113">
        <f>AA217*飽差!I217</f>
        <v>2.4707381116623046</v>
      </c>
      <c r="AG217" s="116">
        <f t="shared" si="117"/>
        <v>0.3</v>
      </c>
      <c r="AH217" s="116">
        <f t="shared" si="118"/>
        <v>0.4</v>
      </c>
      <c r="AI217" s="116">
        <f t="shared" si="119"/>
        <v>1.4</v>
      </c>
      <c r="AJ217" s="116">
        <f t="shared" si="120"/>
        <v>0.4</v>
      </c>
      <c r="AK217" s="116">
        <f t="shared" si="121"/>
        <v>1.8</v>
      </c>
      <c r="AL217" s="116">
        <f t="shared" si="122"/>
        <v>0.6</v>
      </c>
      <c r="AM217" s="116">
        <f t="shared" si="123"/>
        <v>0.3</v>
      </c>
      <c r="AN217" s="116">
        <f t="shared" si="124"/>
        <v>0.1</v>
      </c>
      <c r="AO217" s="116">
        <f t="shared" si="125"/>
        <v>0.2</v>
      </c>
      <c r="AP217" s="116">
        <f t="shared" si="126"/>
        <v>0.5</v>
      </c>
      <c r="AS217" s="116">
        <f t="shared" si="127"/>
        <v>0.3</v>
      </c>
      <c r="AT217" s="113">
        <v>0</v>
      </c>
      <c r="AU217" s="113">
        <v>0</v>
      </c>
      <c r="AV217" s="113">
        <v>0</v>
      </c>
      <c r="AW217" s="113">
        <v>0.5</v>
      </c>
      <c r="AX217" s="113">
        <v>1</v>
      </c>
      <c r="AY217" s="115"/>
      <c r="BA217" s="116">
        <f t="shared" si="128"/>
        <v>0.4</v>
      </c>
      <c r="BB217" s="113">
        <v>0</v>
      </c>
      <c r="BC217" s="113">
        <v>0</v>
      </c>
      <c r="BD217" s="113">
        <v>0</v>
      </c>
      <c r="BE217" s="113">
        <v>2</v>
      </c>
      <c r="BF217" s="113">
        <v>0</v>
      </c>
      <c r="BG217" s="115"/>
      <c r="BI217" s="116">
        <f t="shared" si="129"/>
        <v>1.4</v>
      </c>
      <c r="BJ217" s="113">
        <v>0</v>
      </c>
      <c r="BK217" s="113">
        <v>0.5</v>
      </c>
      <c r="BL217" s="113">
        <v>0</v>
      </c>
      <c r="BM217" s="113">
        <v>6.5</v>
      </c>
      <c r="BN217" s="113">
        <v>0</v>
      </c>
      <c r="BO217" s="115"/>
      <c r="BQ217" s="116">
        <f t="shared" si="130"/>
        <v>0.4</v>
      </c>
      <c r="BR217" s="113">
        <v>0</v>
      </c>
      <c r="BS217" s="113">
        <v>0</v>
      </c>
      <c r="BT217" s="113">
        <v>0</v>
      </c>
      <c r="BU217" s="113">
        <v>2</v>
      </c>
      <c r="BV217" s="113">
        <v>0</v>
      </c>
      <c r="BW217" s="115"/>
      <c r="BY217" s="116">
        <f t="shared" si="131"/>
        <v>1.8</v>
      </c>
      <c r="BZ217" s="113">
        <v>0.5</v>
      </c>
      <c r="CA217" s="113">
        <v>0.5</v>
      </c>
      <c r="CB217" s="113">
        <v>2.5</v>
      </c>
      <c r="CC217" s="113">
        <v>5.5</v>
      </c>
      <c r="CD217" s="113">
        <v>0</v>
      </c>
      <c r="CE217" s="115"/>
      <c r="CG217" s="116">
        <f t="shared" si="132"/>
        <v>0.6</v>
      </c>
      <c r="CH217" s="113">
        <v>0.5</v>
      </c>
      <c r="CI217" s="113">
        <v>0</v>
      </c>
      <c r="CJ217" s="113">
        <v>0</v>
      </c>
      <c r="CK217" s="113">
        <v>2.5</v>
      </c>
      <c r="CL217" s="113">
        <v>0</v>
      </c>
      <c r="CO217" s="116">
        <f t="shared" si="133"/>
        <v>0.3</v>
      </c>
      <c r="CP217" s="113">
        <v>0</v>
      </c>
      <c r="CQ217" s="113">
        <v>0</v>
      </c>
      <c r="CR217" s="113">
        <v>0</v>
      </c>
      <c r="CS217" s="113">
        <v>1.5</v>
      </c>
      <c r="CT217" s="113">
        <v>0</v>
      </c>
      <c r="CW217" s="116">
        <f t="shared" si="134"/>
        <v>0.1</v>
      </c>
      <c r="CX217" s="113">
        <v>0</v>
      </c>
      <c r="CY217" s="113">
        <v>0</v>
      </c>
      <c r="CZ217" s="113">
        <v>0.5</v>
      </c>
      <c r="DA217" s="113">
        <v>0</v>
      </c>
      <c r="DB217" s="113">
        <v>0</v>
      </c>
      <c r="DE217" s="116">
        <f t="shared" si="135"/>
        <v>0.2</v>
      </c>
      <c r="DF217" s="113">
        <v>0</v>
      </c>
      <c r="DG217" s="113">
        <v>0</v>
      </c>
      <c r="DH217" s="113">
        <v>1</v>
      </c>
      <c r="DI217" s="113">
        <v>0</v>
      </c>
      <c r="DJ217" s="113">
        <v>0</v>
      </c>
      <c r="DM217" s="116">
        <f t="shared" si="136"/>
        <v>0.5</v>
      </c>
      <c r="DN217" s="113">
        <v>0</v>
      </c>
      <c r="DO217" s="113">
        <v>0</v>
      </c>
      <c r="DP217" s="113">
        <v>1</v>
      </c>
      <c r="DQ217" s="113">
        <v>1.5</v>
      </c>
      <c r="DR217" s="113">
        <v>0</v>
      </c>
    </row>
    <row r="218" spans="4:122">
      <c r="D218" s="113" t="s">
        <v>238</v>
      </c>
      <c r="E218" s="115">
        <f t="shared" si="137"/>
        <v>217</v>
      </c>
      <c r="F218" s="116">
        <f t="shared" si="105"/>
        <v>0.2</v>
      </c>
      <c r="G218" s="116">
        <f t="shared" si="106"/>
        <v>0.2</v>
      </c>
      <c r="H218" s="116" t="str">
        <f t="shared" si="106"/>
        <v/>
      </c>
      <c r="I218" s="116" t="str">
        <f t="shared" si="106"/>
        <v/>
      </c>
      <c r="J218" s="116" t="str">
        <f t="shared" si="106"/>
        <v/>
      </c>
      <c r="K218" s="116" t="str">
        <f t="shared" si="106"/>
        <v/>
      </c>
      <c r="L218" s="116" t="str">
        <f t="shared" si="106"/>
        <v/>
      </c>
      <c r="M218" s="116" t="str">
        <f t="shared" si="106"/>
        <v/>
      </c>
      <c r="N218" s="116" t="str">
        <f t="shared" si="107"/>
        <v/>
      </c>
      <c r="O218" s="116">
        <f t="shared" si="108"/>
        <v>1</v>
      </c>
      <c r="P218" s="116" t="str">
        <f t="shared" si="109"/>
        <v/>
      </c>
      <c r="Q218" s="116" t="str">
        <f t="shared" si="110"/>
        <v/>
      </c>
      <c r="R218" s="116" t="str">
        <f t="shared" si="111"/>
        <v/>
      </c>
      <c r="S218" s="116" t="str">
        <f t="shared" si="112"/>
        <v/>
      </c>
      <c r="T218" s="116" t="str">
        <f t="shared" si="113"/>
        <v/>
      </c>
      <c r="U218" s="116">
        <f t="shared" si="114"/>
        <v>1</v>
      </c>
      <c r="V218" s="113">
        <f t="shared" si="115"/>
        <v>0</v>
      </c>
      <c r="Y218" s="116">
        <f t="shared" si="138"/>
        <v>-1.0258641047719069e-002</v>
      </c>
      <c r="Z218" s="122">
        <f t="shared" si="139"/>
        <v>-2.0517282095438136</v>
      </c>
      <c r="AA218" s="113">
        <f t="shared" si="116"/>
        <v>9</v>
      </c>
      <c r="AB218" s="113">
        <f>AA218*飽差!I218</f>
        <v>2.5245996036950666</v>
      </c>
      <c r="AG218" s="116">
        <f t="shared" si="117"/>
        <v>0.1</v>
      </c>
      <c r="AH218" s="116">
        <f t="shared" si="118"/>
        <v>0.3</v>
      </c>
      <c r="AI218" s="116">
        <f t="shared" si="119"/>
        <v>1.3</v>
      </c>
      <c r="AJ218" s="116">
        <f t="shared" si="120"/>
        <v>3.9</v>
      </c>
      <c r="AK218" s="116">
        <f t="shared" si="121"/>
        <v>19.100000000000001</v>
      </c>
      <c r="AL218" s="116">
        <f t="shared" si="122"/>
        <v>14.1</v>
      </c>
      <c r="AM218" s="116">
        <f t="shared" si="123"/>
        <v>0.2</v>
      </c>
      <c r="AN218" s="116">
        <f t="shared" si="124"/>
        <v>0.1</v>
      </c>
      <c r="AO218" s="116">
        <f t="shared" si="125"/>
        <v>0.2</v>
      </c>
      <c r="AP218" s="116">
        <f t="shared" si="126"/>
        <v>0</v>
      </c>
      <c r="AS218" s="116">
        <f t="shared" si="127"/>
        <v>0.1</v>
      </c>
      <c r="AT218" s="113">
        <v>0</v>
      </c>
      <c r="AU218" s="113">
        <v>0</v>
      </c>
      <c r="AV218" s="113">
        <v>0</v>
      </c>
      <c r="AW218" s="113">
        <v>0.5</v>
      </c>
      <c r="AX218" s="113">
        <v>0</v>
      </c>
      <c r="AY218" s="115"/>
      <c r="BA218" s="116">
        <f t="shared" si="128"/>
        <v>0.3</v>
      </c>
      <c r="BB218" s="113">
        <v>0</v>
      </c>
      <c r="BC218" s="113">
        <v>0</v>
      </c>
      <c r="BD218" s="113">
        <v>0.5</v>
      </c>
      <c r="BE218" s="113">
        <v>1</v>
      </c>
      <c r="BF218" s="113">
        <v>0</v>
      </c>
      <c r="BG218" s="115"/>
      <c r="BI218" s="116">
        <f t="shared" si="129"/>
        <v>1.3</v>
      </c>
      <c r="BJ218" s="113">
        <v>0</v>
      </c>
      <c r="BK218" s="113">
        <v>0</v>
      </c>
      <c r="BL218" s="113">
        <v>6.5</v>
      </c>
      <c r="BM218" s="113">
        <v>0</v>
      </c>
      <c r="BN218" s="113">
        <v>0</v>
      </c>
      <c r="BO218" s="115"/>
      <c r="BQ218" s="116">
        <f t="shared" si="130"/>
        <v>3.9</v>
      </c>
      <c r="BR218" s="113">
        <v>0</v>
      </c>
      <c r="BS218" s="113">
        <v>0</v>
      </c>
      <c r="BT218" s="113">
        <v>17</v>
      </c>
      <c r="BU218" s="113">
        <v>2.5</v>
      </c>
      <c r="BV218" s="113">
        <v>0</v>
      </c>
      <c r="BW218" s="115"/>
      <c r="BY218" s="116">
        <f t="shared" si="131"/>
        <v>19.100000000000001</v>
      </c>
      <c r="BZ218" s="113">
        <v>0</v>
      </c>
      <c r="CA218" s="113">
        <v>40.5</v>
      </c>
      <c r="CB218" s="113">
        <v>0</v>
      </c>
      <c r="CC218" s="113">
        <v>55</v>
      </c>
      <c r="CD218" s="113">
        <v>0</v>
      </c>
      <c r="CE218" s="115"/>
      <c r="CG218" s="116">
        <f t="shared" si="132"/>
        <v>14.1</v>
      </c>
      <c r="CH218" s="113">
        <v>0</v>
      </c>
      <c r="CI218" s="113">
        <v>59.5</v>
      </c>
      <c r="CJ218" s="113">
        <v>0</v>
      </c>
      <c r="CK218" s="113">
        <v>11</v>
      </c>
      <c r="CL218" s="113">
        <v>0</v>
      </c>
      <c r="CO218" s="116">
        <f t="shared" si="133"/>
        <v>0.2</v>
      </c>
      <c r="CP218" s="113">
        <v>0</v>
      </c>
      <c r="CQ218" s="113">
        <v>0</v>
      </c>
      <c r="CR218" s="113">
        <v>1</v>
      </c>
      <c r="CS218" s="113">
        <v>0</v>
      </c>
      <c r="CT218" s="113">
        <v>0</v>
      </c>
      <c r="CW218" s="116">
        <f t="shared" si="134"/>
        <v>0.1</v>
      </c>
      <c r="CX218" s="113">
        <v>0</v>
      </c>
      <c r="CY218" s="113">
        <v>0</v>
      </c>
      <c r="CZ218" s="113">
        <v>0.5</v>
      </c>
      <c r="DA218" s="113">
        <v>0</v>
      </c>
      <c r="DB218" s="113">
        <v>0</v>
      </c>
      <c r="DE218" s="116">
        <f t="shared" si="135"/>
        <v>0.2</v>
      </c>
      <c r="DF218" s="113">
        <v>0</v>
      </c>
      <c r="DG218" s="113">
        <v>0</v>
      </c>
      <c r="DH218" s="113">
        <v>1</v>
      </c>
      <c r="DI218" s="113">
        <v>0</v>
      </c>
      <c r="DJ218" s="113">
        <v>0</v>
      </c>
      <c r="DM218" s="116">
        <f t="shared" si="136"/>
        <v>0</v>
      </c>
      <c r="DN218" s="113">
        <v>0</v>
      </c>
      <c r="DO218" s="113">
        <v>0</v>
      </c>
      <c r="DP218" s="113">
        <v>0</v>
      </c>
      <c r="DQ218" s="113">
        <v>0</v>
      </c>
      <c r="DR218" s="113">
        <v>0</v>
      </c>
    </row>
    <row r="219" spans="4:122">
      <c r="D219" s="113" t="s">
        <v>238</v>
      </c>
      <c r="E219" s="115">
        <f t="shared" si="137"/>
        <v>218</v>
      </c>
      <c r="F219" s="116">
        <f t="shared" si="105"/>
        <v>10.4</v>
      </c>
      <c r="G219" s="116">
        <f t="shared" si="106"/>
        <v>10.4</v>
      </c>
      <c r="H219" s="116">
        <f t="shared" si="106"/>
        <v>10.4</v>
      </c>
      <c r="I219" s="116" t="str">
        <f t="shared" si="106"/>
        <v/>
      </c>
      <c r="J219" s="116" t="str">
        <f t="shared" si="106"/>
        <v/>
      </c>
      <c r="K219" s="116" t="str">
        <f t="shared" si="106"/>
        <v/>
      </c>
      <c r="L219" s="116" t="str">
        <f t="shared" si="106"/>
        <v/>
      </c>
      <c r="M219" s="116" t="str">
        <f t="shared" si="106"/>
        <v/>
      </c>
      <c r="N219" s="116" t="str">
        <f t="shared" si="107"/>
        <v/>
      </c>
      <c r="O219" s="116" t="str">
        <f t="shared" si="108"/>
        <v/>
      </c>
      <c r="P219" s="116">
        <f t="shared" si="109"/>
        <v>2</v>
      </c>
      <c r="Q219" s="116" t="str">
        <f t="shared" si="110"/>
        <v/>
      </c>
      <c r="R219" s="116" t="str">
        <f t="shared" si="111"/>
        <v/>
      </c>
      <c r="S219" s="116" t="str">
        <f t="shared" si="112"/>
        <v/>
      </c>
      <c r="T219" s="116" t="str">
        <f t="shared" si="113"/>
        <v/>
      </c>
      <c r="U219" s="116">
        <f t="shared" si="114"/>
        <v>2</v>
      </c>
      <c r="V219" s="113">
        <f t="shared" si="115"/>
        <v>5.4417266639303186e-002</v>
      </c>
      <c r="Y219" s="116">
        <f t="shared" si="138"/>
        <v>2.9130904316624347e-002</v>
      </c>
      <c r="Z219" s="122">
        <f t="shared" si="139"/>
        <v>5.8261808633248693</v>
      </c>
      <c r="AA219" s="113">
        <f t="shared" si="116"/>
        <v>9</v>
      </c>
      <c r="AB219" s="113">
        <f>AA219*飽差!I219</f>
        <v>2.522090927131317</v>
      </c>
      <c r="AG219" s="116">
        <f t="shared" si="117"/>
        <v>0.5</v>
      </c>
      <c r="AH219" s="116">
        <f t="shared" si="118"/>
        <v>5.8</v>
      </c>
      <c r="AI219" s="116">
        <f t="shared" si="119"/>
        <v>4.9000000000000004</v>
      </c>
      <c r="AJ219" s="116">
        <f t="shared" si="120"/>
        <v>8.1</v>
      </c>
      <c r="AK219" s="116">
        <f t="shared" si="121"/>
        <v>10.6</v>
      </c>
      <c r="AL219" s="116">
        <f t="shared" si="122"/>
        <v>19.600000000000001</v>
      </c>
      <c r="AM219" s="116">
        <f t="shared" si="123"/>
        <v>10.4</v>
      </c>
      <c r="AN219" s="116">
        <f t="shared" si="124"/>
        <v>20.7</v>
      </c>
      <c r="AO219" s="116">
        <f t="shared" si="125"/>
        <v>13.5</v>
      </c>
      <c r="AP219" s="116">
        <f t="shared" si="126"/>
        <v>13.4</v>
      </c>
      <c r="AS219" s="116">
        <f t="shared" si="127"/>
        <v>0.5</v>
      </c>
      <c r="AT219" s="113">
        <v>0</v>
      </c>
      <c r="AU219" s="113">
        <v>0</v>
      </c>
      <c r="AV219" s="113">
        <v>2.5</v>
      </c>
      <c r="AW219" s="113">
        <v>0</v>
      </c>
      <c r="AX219" s="113">
        <v>0</v>
      </c>
      <c r="AY219" s="115"/>
      <c r="BA219" s="116">
        <f t="shared" si="128"/>
        <v>5.8</v>
      </c>
      <c r="BB219" s="113">
        <v>0</v>
      </c>
      <c r="BC219" s="113">
        <v>4</v>
      </c>
      <c r="BD219" s="113">
        <v>25</v>
      </c>
      <c r="BE219" s="113">
        <v>0</v>
      </c>
      <c r="BF219" s="113">
        <v>0</v>
      </c>
      <c r="BG219" s="115"/>
      <c r="BI219" s="116">
        <f t="shared" si="129"/>
        <v>4.9000000000000004</v>
      </c>
      <c r="BJ219" s="113">
        <v>0</v>
      </c>
      <c r="BK219" s="113">
        <v>0</v>
      </c>
      <c r="BL219" s="113">
        <v>24.5</v>
      </c>
      <c r="BM219" s="113">
        <v>0</v>
      </c>
      <c r="BN219" s="113">
        <v>0</v>
      </c>
      <c r="BO219" s="115"/>
      <c r="BQ219" s="116">
        <f t="shared" si="130"/>
        <v>8.1</v>
      </c>
      <c r="BR219" s="113">
        <v>0</v>
      </c>
      <c r="BS219" s="113">
        <v>0</v>
      </c>
      <c r="BT219" s="113">
        <v>37</v>
      </c>
      <c r="BU219" s="113">
        <v>3.5</v>
      </c>
      <c r="BV219" s="113">
        <v>0</v>
      </c>
      <c r="BW219" s="115"/>
      <c r="BY219" s="116">
        <f t="shared" si="131"/>
        <v>10.6</v>
      </c>
      <c r="BZ219" s="113">
        <v>0</v>
      </c>
      <c r="CA219" s="113">
        <v>28</v>
      </c>
      <c r="CB219" s="113">
        <v>21.5</v>
      </c>
      <c r="CC219" s="113">
        <v>3.5</v>
      </c>
      <c r="CD219" s="113">
        <v>0</v>
      </c>
      <c r="CE219" s="115"/>
      <c r="CG219" s="116">
        <f t="shared" si="132"/>
        <v>19.600000000000001</v>
      </c>
      <c r="CH219" s="113">
        <v>0</v>
      </c>
      <c r="CI219" s="113">
        <v>36</v>
      </c>
      <c r="CJ219" s="113">
        <v>60.5</v>
      </c>
      <c r="CK219" s="113">
        <v>1.5</v>
      </c>
      <c r="CL219" s="113">
        <v>0</v>
      </c>
      <c r="CO219" s="116">
        <f t="shared" si="133"/>
        <v>10.4</v>
      </c>
      <c r="CP219" s="113">
        <v>0</v>
      </c>
      <c r="CQ219" s="113">
        <v>0</v>
      </c>
      <c r="CR219" s="113">
        <v>52</v>
      </c>
      <c r="CS219" s="113">
        <v>0</v>
      </c>
      <c r="CT219" s="113">
        <v>0</v>
      </c>
      <c r="CW219" s="116">
        <f t="shared" si="134"/>
        <v>20.7</v>
      </c>
      <c r="CX219" s="113">
        <v>0</v>
      </c>
      <c r="CY219" s="113">
        <v>0</v>
      </c>
      <c r="CZ219" s="113">
        <v>103.5</v>
      </c>
      <c r="DA219" s="113">
        <v>0</v>
      </c>
      <c r="DB219" s="113">
        <v>0</v>
      </c>
      <c r="DE219" s="116">
        <f t="shared" si="135"/>
        <v>13.5</v>
      </c>
      <c r="DF219" s="113">
        <v>0</v>
      </c>
      <c r="DG219" s="113">
        <v>0</v>
      </c>
      <c r="DH219" s="113">
        <v>67.5</v>
      </c>
      <c r="DI219" s="113">
        <v>0</v>
      </c>
      <c r="DJ219" s="113">
        <v>0</v>
      </c>
      <c r="DM219" s="116">
        <f t="shared" si="136"/>
        <v>13.4</v>
      </c>
      <c r="DN219" s="113">
        <v>0</v>
      </c>
      <c r="DO219" s="113">
        <v>12.5</v>
      </c>
      <c r="DP219" s="113">
        <v>54.5</v>
      </c>
      <c r="DQ219" s="113">
        <v>0</v>
      </c>
      <c r="DR219" s="113">
        <v>0</v>
      </c>
    </row>
    <row r="220" spans="4:122">
      <c r="D220" s="113" t="s">
        <v>238</v>
      </c>
      <c r="E220" s="115">
        <f t="shared" si="137"/>
        <v>219</v>
      </c>
      <c r="F220" s="116">
        <f t="shared" si="105"/>
        <v>5.2</v>
      </c>
      <c r="G220" s="116">
        <f t="shared" si="106"/>
        <v>5.2</v>
      </c>
      <c r="H220" s="116" t="str">
        <f t="shared" si="106"/>
        <v/>
      </c>
      <c r="I220" s="116" t="str">
        <f t="shared" si="106"/>
        <v/>
      </c>
      <c r="J220" s="116" t="str">
        <f t="shared" si="106"/>
        <v/>
      </c>
      <c r="K220" s="116" t="str">
        <f t="shared" si="106"/>
        <v/>
      </c>
      <c r="L220" s="116" t="str">
        <f t="shared" si="106"/>
        <v/>
      </c>
      <c r="M220" s="116" t="str">
        <f t="shared" si="106"/>
        <v/>
      </c>
      <c r="N220" s="116" t="str">
        <f t="shared" si="107"/>
        <v/>
      </c>
      <c r="O220" s="116">
        <f t="shared" si="108"/>
        <v>1</v>
      </c>
      <c r="P220" s="116" t="str">
        <f t="shared" si="109"/>
        <v/>
      </c>
      <c r="Q220" s="116" t="str">
        <f t="shared" si="110"/>
        <v/>
      </c>
      <c r="R220" s="116" t="str">
        <f t="shared" si="111"/>
        <v/>
      </c>
      <c r="S220" s="116" t="str">
        <f t="shared" si="112"/>
        <v/>
      </c>
      <c r="T220" s="116" t="str">
        <f t="shared" si="113"/>
        <v/>
      </c>
      <c r="U220" s="116">
        <f t="shared" si="114"/>
        <v>1</v>
      </c>
      <c r="V220" s="113">
        <f t="shared" si="115"/>
        <v>0</v>
      </c>
      <c r="Y220" s="116">
        <f t="shared" si="138"/>
        <v>4.4335585039235965e-002</v>
      </c>
      <c r="Z220" s="122">
        <f t="shared" si="139"/>
        <v>8.8671170078471935</v>
      </c>
      <c r="AA220" s="113">
        <f t="shared" si="116"/>
        <v>9</v>
      </c>
      <c r="AB220" s="113">
        <f>AA220*飽差!I220</f>
        <v>2.1590638554776764</v>
      </c>
      <c r="AG220" s="116">
        <f t="shared" si="117"/>
        <v>6.6</v>
      </c>
      <c r="AH220" s="116">
        <f t="shared" si="118"/>
        <v>2.4</v>
      </c>
      <c r="AI220" s="116">
        <f t="shared" si="119"/>
        <v>2.5</v>
      </c>
      <c r="AJ220" s="116">
        <f t="shared" si="120"/>
        <v>2.6</v>
      </c>
      <c r="AK220" s="116">
        <f t="shared" si="121"/>
        <v>12.9</v>
      </c>
      <c r="AL220" s="116">
        <f t="shared" si="122"/>
        <v>5.8</v>
      </c>
      <c r="AM220" s="116">
        <f t="shared" si="123"/>
        <v>5.2</v>
      </c>
      <c r="AN220" s="116">
        <f t="shared" si="124"/>
        <v>11</v>
      </c>
      <c r="AO220" s="116">
        <f t="shared" si="125"/>
        <v>7.1</v>
      </c>
      <c r="AP220" s="116">
        <f t="shared" si="126"/>
        <v>2.9</v>
      </c>
      <c r="AS220" s="116">
        <f t="shared" si="127"/>
        <v>6.6</v>
      </c>
      <c r="AT220" s="113">
        <v>0</v>
      </c>
      <c r="AU220" s="113">
        <v>3</v>
      </c>
      <c r="AV220" s="113">
        <v>29.5</v>
      </c>
      <c r="AW220" s="113">
        <v>0</v>
      </c>
      <c r="AX220" s="113">
        <v>0.5</v>
      </c>
      <c r="AY220" s="115"/>
      <c r="BA220" s="116">
        <f t="shared" si="128"/>
        <v>2.4</v>
      </c>
      <c r="BB220" s="113">
        <v>0</v>
      </c>
      <c r="BC220" s="113">
        <v>0</v>
      </c>
      <c r="BD220" s="113">
        <v>4.5</v>
      </c>
      <c r="BE220" s="113">
        <v>7.5</v>
      </c>
      <c r="BF220" s="113">
        <v>0</v>
      </c>
      <c r="BG220" s="115"/>
      <c r="BI220" s="116">
        <f t="shared" si="129"/>
        <v>2.5</v>
      </c>
      <c r="BJ220" s="113">
        <v>0</v>
      </c>
      <c r="BK220" s="113">
        <v>0</v>
      </c>
      <c r="BL220" s="113">
        <v>12.5</v>
      </c>
      <c r="BM220" s="113">
        <v>0</v>
      </c>
      <c r="BN220" s="113">
        <v>0</v>
      </c>
      <c r="BO220" s="115"/>
      <c r="BQ220" s="116">
        <f t="shared" si="130"/>
        <v>2.6</v>
      </c>
      <c r="BR220" s="113">
        <v>0</v>
      </c>
      <c r="BS220" s="113">
        <v>0</v>
      </c>
      <c r="BT220" s="113">
        <v>12.5</v>
      </c>
      <c r="BU220" s="113">
        <v>0.5</v>
      </c>
      <c r="BV220" s="113">
        <v>0</v>
      </c>
      <c r="BW220" s="115"/>
      <c r="BY220" s="116">
        <f t="shared" si="131"/>
        <v>12.9</v>
      </c>
      <c r="BZ220" s="113">
        <v>3.5</v>
      </c>
      <c r="CA220" s="113">
        <v>38</v>
      </c>
      <c r="CB220" s="113">
        <v>22.5</v>
      </c>
      <c r="CC220" s="113">
        <v>0.5</v>
      </c>
      <c r="CD220" s="113">
        <v>0</v>
      </c>
      <c r="CE220" s="115"/>
      <c r="CG220" s="116">
        <f t="shared" si="132"/>
        <v>5.8</v>
      </c>
      <c r="CH220" s="113">
        <v>0</v>
      </c>
      <c r="CI220" s="113">
        <v>18</v>
      </c>
      <c r="CJ220" s="113">
        <v>10.5</v>
      </c>
      <c r="CK220" s="113">
        <v>0.5</v>
      </c>
      <c r="CL220" s="113">
        <v>0</v>
      </c>
      <c r="CO220" s="116">
        <f t="shared" si="133"/>
        <v>5.2</v>
      </c>
      <c r="CP220" s="113">
        <v>0</v>
      </c>
      <c r="CQ220" s="113">
        <v>0</v>
      </c>
      <c r="CR220" s="113">
        <v>25.5</v>
      </c>
      <c r="CS220" s="113">
        <v>0</v>
      </c>
      <c r="CT220" s="113">
        <v>0.5</v>
      </c>
      <c r="CW220" s="116">
        <f t="shared" si="134"/>
        <v>11</v>
      </c>
      <c r="CX220" s="113">
        <v>0</v>
      </c>
      <c r="CY220" s="113">
        <v>0</v>
      </c>
      <c r="CZ220" s="113">
        <v>54</v>
      </c>
      <c r="DA220" s="113">
        <v>0</v>
      </c>
      <c r="DB220" s="113">
        <v>1</v>
      </c>
      <c r="DE220" s="116">
        <f t="shared" si="135"/>
        <v>7.1</v>
      </c>
      <c r="DF220" s="113">
        <v>0</v>
      </c>
      <c r="DG220" s="113">
        <v>0.5</v>
      </c>
      <c r="DH220" s="113">
        <v>35</v>
      </c>
      <c r="DI220" s="113">
        <v>0</v>
      </c>
      <c r="DJ220" s="113">
        <v>0</v>
      </c>
      <c r="DM220" s="116">
        <f t="shared" si="136"/>
        <v>2.9</v>
      </c>
      <c r="DN220" s="113">
        <v>0</v>
      </c>
      <c r="DO220" s="113">
        <v>0.5</v>
      </c>
      <c r="DP220" s="113">
        <v>14</v>
      </c>
      <c r="DQ220" s="113">
        <v>0</v>
      </c>
      <c r="DR220" s="113">
        <v>0</v>
      </c>
    </row>
    <row r="221" spans="4:122">
      <c r="D221" s="113" t="s">
        <v>238</v>
      </c>
      <c r="E221" s="115">
        <f t="shared" si="137"/>
        <v>220</v>
      </c>
      <c r="F221" s="116">
        <f t="shared" si="105"/>
        <v>7.6</v>
      </c>
      <c r="G221" s="116">
        <f t="shared" si="106"/>
        <v>7.6</v>
      </c>
      <c r="H221" s="116" t="str">
        <f t="shared" si="106"/>
        <v/>
      </c>
      <c r="I221" s="116" t="str">
        <f t="shared" si="106"/>
        <v/>
      </c>
      <c r="J221" s="116" t="str">
        <f t="shared" si="106"/>
        <v/>
      </c>
      <c r="K221" s="116" t="str">
        <f t="shared" si="106"/>
        <v/>
      </c>
      <c r="L221" s="116" t="str">
        <f t="shared" si="106"/>
        <v/>
      </c>
      <c r="M221" s="116" t="str">
        <f t="shared" si="106"/>
        <v/>
      </c>
      <c r="N221" s="116" t="str">
        <f t="shared" si="107"/>
        <v/>
      </c>
      <c r="O221" s="116">
        <f t="shared" si="108"/>
        <v>1</v>
      </c>
      <c r="P221" s="116" t="str">
        <f t="shared" si="109"/>
        <v/>
      </c>
      <c r="Q221" s="116" t="str">
        <f t="shared" si="110"/>
        <v/>
      </c>
      <c r="R221" s="116" t="str">
        <f t="shared" si="111"/>
        <v/>
      </c>
      <c r="S221" s="116" t="str">
        <f t="shared" si="112"/>
        <v/>
      </c>
      <c r="T221" s="116" t="str">
        <f t="shared" si="113"/>
        <v/>
      </c>
      <c r="U221" s="116">
        <f t="shared" si="114"/>
        <v>1</v>
      </c>
      <c r="V221" s="113">
        <f t="shared" si="115"/>
        <v>0</v>
      </c>
      <c r="Y221" s="116">
        <f t="shared" si="138"/>
        <v>6.7539481260950163e-002</v>
      </c>
      <c r="Z221" s="122">
        <f t="shared" si="139"/>
        <v>13.507896252190031</v>
      </c>
      <c r="AA221" s="113">
        <f t="shared" si="116"/>
        <v>9</v>
      </c>
      <c r="AB221" s="113">
        <f>AA221*飽差!I221</f>
        <v>2.9592207556571624</v>
      </c>
      <c r="AG221" s="116">
        <f t="shared" si="117"/>
        <v>5.3</v>
      </c>
      <c r="AH221" s="116">
        <f t="shared" si="118"/>
        <v>3.9</v>
      </c>
      <c r="AI221" s="116">
        <f t="shared" si="119"/>
        <v>8.5</v>
      </c>
      <c r="AJ221" s="116">
        <f t="shared" si="120"/>
        <v>2</v>
      </c>
      <c r="AK221" s="116">
        <f t="shared" si="121"/>
        <v>5.0999999999999996</v>
      </c>
      <c r="AL221" s="116">
        <f t="shared" si="122"/>
        <v>8.6999999999999993</v>
      </c>
      <c r="AM221" s="116">
        <f t="shared" si="123"/>
        <v>7.6</v>
      </c>
      <c r="AN221" s="116">
        <f t="shared" si="124"/>
        <v>9.1</v>
      </c>
      <c r="AO221" s="116">
        <f t="shared" si="125"/>
        <v>3.3</v>
      </c>
      <c r="AP221" s="116">
        <f t="shared" si="126"/>
        <v>2.7</v>
      </c>
      <c r="AS221" s="116">
        <f t="shared" si="127"/>
        <v>5.3</v>
      </c>
      <c r="AT221" s="113">
        <v>0</v>
      </c>
      <c r="AU221" s="113">
        <v>0</v>
      </c>
      <c r="AV221" s="113">
        <v>7.5</v>
      </c>
      <c r="AW221" s="113">
        <v>0</v>
      </c>
      <c r="AX221" s="113">
        <v>19</v>
      </c>
      <c r="AY221" s="115"/>
      <c r="BA221" s="116">
        <f t="shared" si="128"/>
        <v>3.9</v>
      </c>
      <c r="BB221" s="113">
        <v>0</v>
      </c>
      <c r="BC221" s="113">
        <v>0.5</v>
      </c>
      <c r="BD221" s="113">
        <v>1</v>
      </c>
      <c r="BE221" s="113">
        <v>1</v>
      </c>
      <c r="BF221" s="113">
        <v>17</v>
      </c>
      <c r="BG221" s="115"/>
      <c r="BI221" s="116">
        <f t="shared" si="129"/>
        <v>8.5</v>
      </c>
      <c r="BJ221" s="113">
        <v>0</v>
      </c>
      <c r="BK221" s="113">
        <v>27</v>
      </c>
      <c r="BL221" s="113">
        <v>1.5</v>
      </c>
      <c r="BM221" s="113">
        <v>2.5</v>
      </c>
      <c r="BN221" s="113">
        <v>11.5</v>
      </c>
      <c r="BO221" s="115"/>
      <c r="BQ221" s="116">
        <f t="shared" si="130"/>
        <v>2</v>
      </c>
      <c r="BR221" s="113">
        <v>0</v>
      </c>
      <c r="BS221" s="113">
        <v>0.5</v>
      </c>
      <c r="BT221" s="113">
        <v>1</v>
      </c>
      <c r="BU221" s="113">
        <v>1.5</v>
      </c>
      <c r="BV221" s="113">
        <v>7</v>
      </c>
      <c r="BW221" s="115"/>
      <c r="BY221" s="116">
        <f t="shared" si="131"/>
        <v>5.0999999999999996</v>
      </c>
      <c r="BZ221" s="113">
        <v>0</v>
      </c>
      <c r="CA221" s="113">
        <v>0</v>
      </c>
      <c r="CB221" s="113">
        <v>5</v>
      </c>
      <c r="CC221" s="113">
        <v>0</v>
      </c>
      <c r="CD221" s="113">
        <v>20.5</v>
      </c>
      <c r="CE221" s="115"/>
      <c r="CG221" s="116">
        <f t="shared" si="132"/>
        <v>8.6999999999999993</v>
      </c>
      <c r="CH221" s="113">
        <v>0</v>
      </c>
      <c r="CI221" s="113">
        <v>4</v>
      </c>
      <c r="CJ221" s="113">
        <v>8</v>
      </c>
      <c r="CK221" s="113">
        <v>19</v>
      </c>
      <c r="CL221" s="113">
        <v>12.5</v>
      </c>
      <c r="CO221" s="116">
        <f t="shared" si="133"/>
        <v>7.6</v>
      </c>
      <c r="CP221" s="113">
        <v>0</v>
      </c>
      <c r="CQ221" s="113">
        <v>0</v>
      </c>
      <c r="CR221" s="113">
        <v>1</v>
      </c>
      <c r="CS221" s="113">
        <v>31</v>
      </c>
      <c r="CT221" s="113">
        <v>6</v>
      </c>
      <c r="CW221" s="116">
        <f t="shared" si="134"/>
        <v>9.1</v>
      </c>
      <c r="CX221" s="113">
        <v>0</v>
      </c>
      <c r="CY221" s="113">
        <v>0</v>
      </c>
      <c r="CZ221" s="113">
        <v>36</v>
      </c>
      <c r="DA221" s="113">
        <v>0</v>
      </c>
      <c r="DB221" s="113">
        <v>9.5</v>
      </c>
      <c r="DE221" s="116">
        <f t="shared" si="135"/>
        <v>3.3</v>
      </c>
      <c r="DF221" s="113">
        <v>0</v>
      </c>
      <c r="DG221" s="113">
        <v>13</v>
      </c>
      <c r="DH221" s="113">
        <v>2.5</v>
      </c>
      <c r="DI221" s="113">
        <v>0</v>
      </c>
      <c r="DJ221" s="113">
        <v>1</v>
      </c>
      <c r="DM221" s="116">
        <f t="shared" si="136"/>
        <v>2.7</v>
      </c>
      <c r="DN221" s="113">
        <v>0</v>
      </c>
      <c r="DO221" s="113">
        <v>1.5</v>
      </c>
      <c r="DP221" s="113">
        <v>3.5</v>
      </c>
      <c r="DQ221" s="113">
        <v>8.5</v>
      </c>
      <c r="DR221" s="113">
        <v>0</v>
      </c>
    </row>
    <row r="222" spans="4:122">
      <c r="D222" s="113" t="s">
        <v>238</v>
      </c>
      <c r="E222" s="115">
        <f t="shared" si="137"/>
        <v>221</v>
      </c>
      <c r="F222" s="116">
        <f t="shared" si="105"/>
        <v>18.7</v>
      </c>
      <c r="G222" s="116">
        <f t="shared" si="106"/>
        <v>18.7</v>
      </c>
      <c r="H222" s="116">
        <f t="shared" si="106"/>
        <v>18.7</v>
      </c>
      <c r="I222" s="116" t="str">
        <f t="shared" si="106"/>
        <v/>
      </c>
      <c r="J222" s="116" t="str">
        <f t="shared" si="106"/>
        <v/>
      </c>
      <c r="K222" s="116" t="str">
        <f t="shared" si="106"/>
        <v/>
      </c>
      <c r="L222" s="116" t="str">
        <f t="shared" si="106"/>
        <v/>
      </c>
      <c r="M222" s="116" t="str">
        <f t="shared" si="106"/>
        <v/>
      </c>
      <c r="N222" s="116" t="str">
        <f t="shared" si="107"/>
        <v/>
      </c>
      <c r="O222" s="116" t="str">
        <f t="shared" si="108"/>
        <v/>
      </c>
      <c r="P222" s="116">
        <f t="shared" si="109"/>
        <v>2</v>
      </c>
      <c r="Q222" s="116" t="str">
        <f t="shared" si="110"/>
        <v/>
      </c>
      <c r="R222" s="116" t="str">
        <f t="shared" si="111"/>
        <v/>
      </c>
      <c r="S222" s="116" t="str">
        <f t="shared" si="112"/>
        <v/>
      </c>
      <c r="T222" s="116" t="str">
        <f t="shared" si="113"/>
        <v/>
      </c>
      <c r="U222" s="116">
        <f t="shared" si="114"/>
        <v>2</v>
      </c>
      <c r="V222" s="113">
        <f t="shared" si="115"/>
        <v>5.4417266639303186e-002</v>
      </c>
      <c r="Y222" s="116">
        <f t="shared" si="138"/>
        <v>0.15306392229604371</v>
      </c>
      <c r="Z222" s="122">
        <f t="shared" si="139"/>
        <v>30.61278445920874</v>
      </c>
      <c r="AA222" s="113">
        <f t="shared" si="116"/>
        <v>9</v>
      </c>
      <c r="AB222" s="113">
        <f>AA222*飽差!I222</f>
        <v>1.5951117929812932</v>
      </c>
      <c r="AG222" s="116">
        <f t="shared" si="117"/>
        <v>10.199999999999999</v>
      </c>
      <c r="AH222" s="116">
        <f t="shared" si="118"/>
        <v>12.3</v>
      </c>
      <c r="AI222" s="116">
        <f t="shared" si="119"/>
        <v>11.5</v>
      </c>
      <c r="AJ222" s="116">
        <f t="shared" si="120"/>
        <v>13.1</v>
      </c>
      <c r="AK222" s="116">
        <f t="shared" si="121"/>
        <v>28</v>
      </c>
      <c r="AL222" s="116">
        <f t="shared" si="122"/>
        <v>33.299999999999997</v>
      </c>
      <c r="AM222" s="116">
        <f t="shared" si="123"/>
        <v>18.7</v>
      </c>
      <c r="AN222" s="116">
        <f t="shared" si="124"/>
        <v>4.3</v>
      </c>
      <c r="AO222" s="116">
        <f t="shared" si="125"/>
        <v>11.6</v>
      </c>
      <c r="AP222" s="116">
        <f t="shared" si="126"/>
        <v>12.7</v>
      </c>
      <c r="AS222" s="116">
        <f t="shared" si="127"/>
        <v>10.199999999999999</v>
      </c>
      <c r="AT222" s="113">
        <v>0</v>
      </c>
      <c r="AU222" s="113">
        <v>4.5</v>
      </c>
      <c r="AV222" s="113">
        <v>44.5</v>
      </c>
      <c r="AW222" s="113">
        <v>0</v>
      </c>
      <c r="AX222" s="113">
        <v>2</v>
      </c>
      <c r="AY222" s="115"/>
      <c r="BA222" s="116">
        <f t="shared" si="128"/>
        <v>12.3</v>
      </c>
      <c r="BB222" s="113">
        <v>0</v>
      </c>
      <c r="BC222" s="113">
        <v>0</v>
      </c>
      <c r="BD222" s="113">
        <v>28.5</v>
      </c>
      <c r="BE222" s="113">
        <v>0</v>
      </c>
      <c r="BF222" s="113">
        <v>33</v>
      </c>
      <c r="BG222" s="115"/>
      <c r="BI222" s="116">
        <f t="shared" si="129"/>
        <v>11.5</v>
      </c>
      <c r="BJ222" s="113">
        <v>0</v>
      </c>
      <c r="BK222" s="113">
        <v>2.5</v>
      </c>
      <c r="BL222" s="113">
        <v>36</v>
      </c>
      <c r="BM222" s="113">
        <v>1</v>
      </c>
      <c r="BN222" s="113">
        <v>18</v>
      </c>
      <c r="BO222" s="115"/>
      <c r="BQ222" s="116">
        <f t="shared" si="130"/>
        <v>13.1</v>
      </c>
      <c r="BR222" s="113">
        <v>0</v>
      </c>
      <c r="BS222" s="113">
        <v>2</v>
      </c>
      <c r="BT222" s="113">
        <v>34.5</v>
      </c>
      <c r="BU222" s="113">
        <v>7.5</v>
      </c>
      <c r="BV222" s="113">
        <v>21.5</v>
      </c>
      <c r="BW222" s="115"/>
      <c r="BY222" s="116">
        <f t="shared" si="131"/>
        <v>28</v>
      </c>
      <c r="BZ222" s="113">
        <v>0</v>
      </c>
      <c r="CA222" s="113">
        <v>7.5</v>
      </c>
      <c r="CB222" s="113">
        <v>34.5</v>
      </c>
      <c r="CC222" s="113">
        <v>0</v>
      </c>
      <c r="CD222" s="113">
        <v>98</v>
      </c>
      <c r="CE222" s="115"/>
      <c r="CG222" s="116">
        <f t="shared" si="132"/>
        <v>33.299999999999997</v>
      </c>
      <c r="CH222" s="113">
        <v>0</v>
      </c>
      <c r="CI222" s="113">
        <v>5.5</v>
      </c>
      <c r="CJ222" s="113">
        <v>71</v>
      </c>
      <c r="CK222" s="113">
        <v>2.5</v>
      </c>
      <c r="CL222" s="113">
        <v>87.5</v>
      </c>
      <c r="CO222" s="116">
        <f t="shared" si="133"/>
        <v>18.7</v>
      </c>
      <c r="CP222" s="113">
        <v>0</v>
      </c>
      <c r="CQ222" s="113">
        <v>0</v>
      </c>
      <c r="CR222" s="113">
        <v>76</v>
      </c>
      <c r="CS222" s="113">
        <v>3</v>
      </c>
      <c r="CT222" s="113">
        <v>14.5</v>
      </c>
      <c r="CW222" s="116">
        <f t="shared" si="134"/>
        <v>4.3</v>
      </c>
      <c r="CX222" s="113">
        <v>0</v>
      </c>
      <c r="CY222" s="113">
        <v>0</v>
      </c>
      <c r="CZ222" s="113">
        <v>17</v>
      </c>
      <c r="DA222" s="113">
        <v>0</v>
      </c>
      <c r="DB222" s="113">
        <v>4.5</v>
      </c>
      <c r="DE222" s="116">
        <f t="shared" si="135"/>
        <v>11.6</v>
      </c>
      <c r="DF222" s="113">
        <v>0</v>
      </c>
      <c r="DG222" s="113">
        <v>0</v>
      </c>
      <c r="DH222" s="113">
        <v>54</v>
      </c>
      <c r="DI222" s="113">
        <v>3.5</v>
      </c>
      <c r="DJ222" s="113">
        <v>0.5</v>
      </c>
      <c r="DM222" s="116">
        <f t="shared" si="136"/>
        <v>12.7</v>
      </c>
      <c r="DN222" s="113">
        <v>0</v>
      </c>
      <c r="DO222" s="113">
        <v>0</v>
      </c>
      <c r="DP222" s="113">
        <v>42</v>
      </c>
      <c r="DQ222" s="113">
        <v>14.5</v>
      </c>
      <c r="DR222" s="113">
        <v>7</v>
      </c>
    </row>
    <row r="223" spans="4:122">
      <c r="D223" s="113" t="s">
        <v>238</v>
      </c>
      <c r="E223" s="115">
        <f t="shared" si="137"/>
        <v>222</v>
      </c>
      <c r="F223" s="116">
        <f t="shared" si="105"/>
        <v>2.2000000000000002</v>
      </c>
      <c r="G223" s="116">
        <f t="shared" si="106"/>
        <v>2.2000000000000002</v>
      </c>
      <c r="H223" s="116" t="str">
        <f t="shared" si="106"/>
        <v/>
      </c>
      <c r="I223" s="116" t="str">
        <f t="shared" si="106"/>
        <v/>
      </c>
      <c r="J223" s="116" t="str">
        <f t="shared" si="106"/>
        <v/>
      </c>
      <c r="K223" s="116" t="str">
        <f t="shared" si="106"/>
        <v/>
      </c>
      <c r="L223" s="116" t="str">
        <f t="shared" si="106"/>
        <v/>
      </c>
      <c r="M223" s="116" t="str">
        <f t="shared" si="106"/>
        <v/>
      </c>
      <c r="N223" s="116" t="str">
        <f t="shared" si="107"/>
        <v/>
      </c>
      <c r="O223" s="116">
        <f t="shared" si="108"/>
        <v>1</v>
      </c>
      <c r="P223" s="116" t="str">
        <f t="shared" si="109"/>
        <v/>
      </c>
      <c r="Q223" s="116" t="str">
        <f t="shared" si="110"/>
        <v/>
      </c>
      <c r="R223" s="116" t="str">
        <f t="shared" si="111"/>
        <v/>
      </c>
      <c r="S223" s="116" t="str">
        <f t="shared" si="112"/>
        <v/>
      </c>
      <c r="T223" s="116" t="str">
        <f t="shared" si="113"/>
        <v/>
      </c>
      <c r="U223" s="116">
        <f t="shared" si="114"/>
        <v>1</v>
      </c>
      <c r="V223" s="113">
        <f t="shared" si="115"/>
        <v>0</v>
      </c>
      <c r="Y223" s="116">
        <f t="shared" si="138"/>
        <v>0.15648562113138464</v>
      </c>
      <c r="Z223" s="122">
        <f t="shared" si="139"/>
        <v>31.297124226276932</v>
      </c>
      <c r="AA223" s="113">
        <f t="shared" si="116"/>
        <v>9</v>
      </c>
      <c r="AB223" s="113">
        <f>AA223*飽差!I223</f>
        <v>1.5156602329318127</v>
      </c>
      <c r="AG223" s="116">
        <f t="shared" si="117"/>
        <v>33.5</v>
      </c>
      <c r="AH223" s="116">
        <f t="shared" si="118"/>
        <v>24.9</v>
      </c>
      <c r="AI223" s="116">
        <f t="shared" si="119"/>
        <v>18.5</v>
      </c>
      <c r="AJ223" s="116">
        <f t="shared" si="120"/>
        <v>27.8</v>
      </c>
      <c r="AK223" s="116">
        <f t="shared" si="121"/>
        <v>15.6</v>
      </c>
      <c r="AL223" s="116">
        <f t="shared" si="122"/>
        <v>23</v>
      </c>
      <c r="AM223" s="116">
        <f t="shared" si="123"/>
        <v>2.2000000000000002</v>
      </c>
      <c r="AN223" s="116">
        <f t="shared" si="124"/>
        <v>0.4</v>
      </c>
      <c r="AO223" s="116">
        <f t="shared" si="125"/>
        <v>1.1000000000000001</v>
      </c>
      <c r="AP223" s="116">
        <f t="shared" si="126"/>
        <v>15.9</v>
      </c>
      <c r="AS223" s="116">
        <f t="shared" si="127"/>
        <v>33.5</v>
      </c>
      <c r="AT223" s="113">
        <v>84.5</v>
      </c>
      <c r="AU223" s="113">
        <v>82.5</v>
      </c>
      <c r="AV223" s="113">
        <v>0.5</v>
      </c>
      <c r="AW223" s="113">
        <v>0</v>
      </c>
      <c r="AX223" s="113">
        <v>0</v>
      </c>
      <c r="AY223" s="115"/>
      <c r="BA223" s="116">
        <f t="shared" si="128"/>
        <v>24.9</v>
      </c>
      <c r="BB223" s="113">
        <v>98.5</v>
      </c>
      <c r="BC223" s="113">
        <v>26</v>
      </c>
      <c r="BD223" s="113">
        <v>0</v>
      </c>
      <c r="BE223" s="113">
        <v>0</v>
      </c>
      <c r="BF223" s="113">
        <v>0</v>
      </c>
      <c r="BG223" s="115"/>
      <c r="BI223" s="116">
        <f t="shared" si="129"/>
        <v>18.5</v>
      </c>
      <c r="BJ223" s="113">
        <v>64</v>
      </c>
      <c r="BK223" s="113">
        <v>28</v>
      </c>
      <c r="BL223" s="113">
        <v>0.5</v>
      </c>
      <c r="BM223" s="113">
        <v>0</v>
      </c>
      <c r="BN223" s="113">
        <v>0</v>
      </c>
      <c r="BO223" s="115"/>
      <c r="BQ223" s="116">
        <f t="shared" si="130"/>
        <v>27.8</v>
      </c>
      <c r="BR223" s="113">
        <v>52</v>
      </c>
      <c r="BS223" s="113">
        <v>87</v>
      </c>
      <c r="BT223" s="113">
        <v>0</v>
      </c>
      <c r="BU223" s="113">
        <v>0</v>
      </c>
      <c r="BV223" s="113">
        <v>0</v>
      </c>
      <c r="BW223" s="115"/>
      <c r="BY223" s="116">
        <f t="shared" si="131"/>
        <v>15.6</v>
      </c>
      <c r="BZ223" s="113">
        <v>50</v>
      </c>
      <c r="CA223" s="113">
        <v>10.5</v>
      </c>
      <c r="CB223" s="113">
        <v>11.5</v>
      </c>
      <c r="CC223" s="113">
        <v>0</v>
      </c>
      <c r="CD223" s="113">
        <v>6</v>
      </c>
      <c r="CE223" s="115"/>
      <c r="CG223" s="116">
        <f t="shared" si="132"/>
        <v>23</v>
      </c>
      <c r="CH223" s="113">
        <v>63</v>
      </c>
      <c r="CI223" s="113">
        <v>48.5</v>
      </c>
      <c r="CJ223" s="113">
        <v>3</v>
      </c>
      <c r="CK223" s="113">
        <v>0</v>
      </c>
      <c r="CL223" s="113">
        <v>0.5</v>
      </c>
      <c r="CO223" s="116">
        <f t="shared" si="133"/>
        <v>2.2000000000000002</v>
      </c>
      <c r="CP223" s="113">
        <v>5.5</v>
      </c>
      <c r="CQ223" s="113">
        <v>4.5</v>
      </c>
      <c r="CR223" s="113">
        <v>1</v>
      </c>
      <c r="CS223" s="113">
        <v>0</v>
      </c>
      <c r="CT223" s="113">
        <v>0</v>
      </c>
      <c r="CW223" s="116">
        <f t="shared" si="134"/>
        <v>0.4</v>
      </c>
      <c r="CX223" s="113">
        <v>0</v>
      </c>
      <c r="CY223" s="113">
        <v>0.5</v>
      </c>
      <c r="CZ223" s="113">
        <v>1.5</v>
      </c>
      <c r="DA223" s="113">
        <v>0</v>
      </c>
      <c r="DB223" s="113">
        <v>0</v>
      </c>
      <c r="DE223" s="116">
        <f t="shared" si="135"/>
        <v>1.1000000000000001</v>
      </c>
      <c r="DF223" s="113">
        <v>3.5</v>
      </c>
      <c r="DG223" s="113">
        <v>2</v>
      </c>
      <c r="DH223" s="113">
        <v>0</v>
      </c>
      <c r="DI223" s="113">
        <v>0</v>
      </c>
      <c r="DJ223" s="113">
        <v>0</v>
      </c>
      <c r="DM223" s="116">
        <f t="shared" si="136"/>
        <v>15.9</v>
      </c>
      <c r="DN223" s="113">
        <v>50.5</v>
      </c>
      <c r="DO223" s="113">
        <v>26</v>
      </c>
      <c r="DP223" s="113">
        <v>1</v>
      </c>
      <c r="DQ223" s="113">
        <v>2</v>
      </c>
      <c r="DR223" s="113">
        <v>0</v>
      </c>
    </row>
    <row r="224" spans="4:122">
      <c r="D224" s="113" t="s">
        <v>238</v>
      </c>
      <c r="E224" s="115">
        <f t="shared" si="137"/>
        <v>223</v>
      </c>
      <c r="F224" s="116">
        <f t="shared" si="105"/>
        <v>4</v>
      </c>
      <c r="G224" s="116">
        <f t="shared" si="106"/>
        <v>4</v>
      </c>
      <c r="H224" s="116" t="str">
        <f t="shared" si="106"/>
        <v/>
      </c>
      <c r="I224" s="116" t="str">
        <f t="shared" si="106"/>
        <v/>
      </c>
      <c r="J224" s="116" t="str">
        <f t="shared" si="106"/>
        <v/>
      </c>
      <c r="K224" s="116" t="str">
        <f t="shared" si="106"/>
        <v/>
      </c>
      <c r="L224" s="116" t="str">
        <f t="shared" si="106"/>
        <v/>
      </c>
      <c r="M224" s="116" t="str">
        <f t="shared" si="106"/>
        <v/>
      </c>
      <c r="N224" s="116" t="str">
        <f t="shared" si="107"/>
        <v/>
      </c>
      <c r="O224" s="116">
        <f t="shared" si="108"/>
        <v>1</v>
      </c>
      <c r="P224" s="116" t="str">
        <f t="shared" si="109"/>
        <v/>
      </c>
      <c r="Q224" s="116" t="str">
        <f t="shared" si="110"/>
        <v/>
      </c>
      <c r="R224" s="116" t="str">
        <f t="shared" si="111"/>
        <v/>
      </c>
      <c r="S224" s="116" t="str">
        <f t="shared" si="112"/>
        <v/>
      </c>
      <c r="T224" s="116" t="str">
        <f t="shared" si="113"/>
        <v/>
      </c>
      <c r="U224" s="116">
        <f t="shared" si="114"/>
        <v>1</v>
      </c>
      <c r="V224" s="113">
        <f t="shared" si="115"/>
        <v>0</v>
      </c>
      <c r="Y224" s="116">
        <f t="shared" si="138"/>
        <v>0.16423101793348338</v>
      </c>
      <c r="Z224" s="122">
        <f t="shared" si="139"/>
        <v>32.846203586696674</v>
      </c>
      <c r="AA224" s="113">
        <f t="shared" si="116"/>
        <v>9</v>
      </c>
      <c r="AB224" s="113">
        <f>AA224*飽差!I224</f>
        <v>2.4509206395802576</v>
      </c>
      <c r="AG224" s="116">
        <f t="shared" si="117"/>
        <v>9</v>
      </c>
      <c r="AH224" s="116">
        <f t="shared" si="118"/>
        <v>11.8</v>
      </c>
      <c r="AI224" s="116">
        <f t="shared" si="119"/>
        <v>6.4</v>
      </c>
      <c r="AJ224" s="116">
        <f t="shared" si="120"/>
        <v>7.5</v>
      </c>
      <c r="AK224" s="116">
        <f t="shared" si="121"/>
        <v>19.5</v>
      </c>
      <c r="AL224" s="116">
        <f t="shared" si="122"/>
        <v>52.2</v>
      </c>
      <c r="AM224" s="116">
        <f t="shared" si="123"/>
        <v>4</v>
      </c>
      <c r="AN224" s="116">
        <f t="shared" si="124"/>
        <v>2.5</v>
      </c>
      <c r="AO224" s="116">
        <f t="shared" si="125"/>
        <v>4.5</v>
      </c>
      <c r="AP224" s="116">
        <f t="shared" si="126"/>
        <v>4.5999999999999996</v>
      </c>
      <c r="AS224" s="116">
        <f t="shared" si="127"/>
        <v>9</v>
      </c>
      <c r="AT224" s="113">
        <v>19.5</v>
      </c>
      <c r="AU224" s="113">
        <v>0</v>
      </c>
      <c r="AV224" s="113">
        <v>0</v>
      </c>
      <c r="AW224" s="113">
        <v>25.5</v>
      </c>
      <c r="AX224" s="113">
        <v>0</v>
      </c>
      <c r="AY224" s="115"/>
      <c r="BA224" s="116">
        <f t="shared" si="128"/>
        <v>11.8</v>
      </c>
      <c r="BB224" s="113">
        <v>48</v>
      </c>
      <c r="BC224" s="113">
        <v>0</v>
      </c>
      <c r="BD224" s="113">
        <v>0</v>
      </c>
      <c r="BE224" s="113">
        <v>11</v>
      </c>
      <c r="BF224" s="113">
        <v>0</v>
      </c>
      <c r="BG224" s="115"/>
      <c r="BI224" s="116">
        <f t="shared" si="129"/>
        <v>6.4</v>
      </c>
      <c r="BJ224" s="113">
        <v>21</v>
      </c>
      <c r="BK224" s="113">
        <v>0</v>
      </c>
      <c r="BL224" s="113">
        <v>0</v>
      </c>
      <c r="BM224" s="113">
        <v>11</v>
      </c>
      <c r="BN224" s="113">
        <v>0</v>
      </c>
      <c r="BO224" s="115"/>
      <c r="BQ224" s="116">
        <f t="shared" si="130"/>
        <v>7.5</v>
      </c>
      <c r="BR224" s="113">
        <v>18.5</v>
      </c>
      <c r="BS224" s="113">
        <v>5.5</v>
      </c>
      <c r="BT224" s="113">
        <v>0</v>
      </c>
      <c r="BU224" s="113">
        <v>13.5</v>
      </c>
      <c r="BV224" s="113">
        <v>0</v>
      </c>
      <c r="BW224" s="115"/>
      <c r="BY224" s="116">
        <f t="shared" si="131"/>
        <v>19.5</v>
      </c>
      <c r="BZ224" s="113">
        <v>74</v>
      </c>
      <c r="CA224" s="113">
        <v>0</v>
      </c>
      <c r="CB224" s="113">
        <v>0</v>
      </c>
      <c r="CC224" s="113">
        <v>23.5</v>
      </c>
      <c r="CD224" s="113">
        <v>0</v>
      </c>
      <c r="CE224" s="115"/>
      <c r="CG224" s="116">
        <f t="shared" si="132"/>
        <v>52.2</v>
      </c>
      <c r="CH224" s="113">
        <v>199.5</v>
      </c>
      <c r="CI224" s="113">
        <v>32</v>
      </c>
      <c r="CJ224" s="113">
        <v>0</v>
      </c>
      <c r="CK224" s="113">
        <v>29.5</v>
      </c>
      <c r="CL224" s="113">
        <v>0</v>
      </c>
      <c r="CO224" s="116">
        <f t="shared" si="133"/>
        <v>4</v>
      </c>
      <c r="CP224" s="113">
        <v>5</v>
      </c>
      <c r="CQ224" s="113">
        <v>0.5</v>
      </c>
      <c r="CR224" s="113">
        <v>0</v>
      </c>
      <c r="CS224" s="113">
        <v>14.5</v>
      </c>
      <c r="CT224" s="113">
        <v>0</v>
      </c>
      <c r="CW224" s="116">
        <f t="shared" si="134"/>
        <v>2.5</v>
      </c>
      <c r="CX224" s="113">
        <v>0</v>
      </c>
      <c r="CY224" s="113">
        <v>2.5</v>
      </c>
      <c r="CZ224" s="113">
        <v>0</v>
      </c>
      <c r="DA224" s="113">
        <v>10</v>
      </c>
      <c r="DB224" s="113">
        <v>0</v>
      </c>
      <c r="DE224" s="116">
        <f t="shared" si="135"/>
        <v>4.5</v>
      </c>
      <c r="DF224" s="113">
        <v>6</v>
      </c>
      <c r="DG224" s="113">
        <v>0</v>
      </c>
      <c r="DH224" s="113">
        <v>0</v>
      </c>
      <c r="DI224" s="113">
        <v>16.5</v>
      </c>
      <c r="DJ224" s="113">
        <v>0</v>
      </c>
      <c r="DM224" s="116">
        <f t="shared" si="136"/>
        <v>4.5999999999999996</v>
      </c>
      <c r="DN224" s="113">
        <v>19.5</v>
      </c>
      <c r="DO224" s="113">
        <v>0</v>
      </c>
      <c r="DP224" s="113">
        <v>0</v>
      </c>
      <c r="DQ224" s="113">
        <v>3.5</v>
      </c>
      <c r="DR224" s="113">
        <v>0</v>
      </c>
    </row>
    <row r="225" spans="4:122">
      <c r="D225" s="113" t="s">
        <v>238</v>
      </c>
      <c r="E225" s="115">
        <f t="shared" si="137"/>
        <v>224</v>
      </c>
      <c r="F225" s="116">
        <f t="shared" si="105"/>
        <v>31.9</v>
      </c>
      <c r="G225" s="116">
        <f t="shared" si="106"/>
        <v>31.9</v>
      </c>
      <c r="H225" s="116">
        <f t="shared" si="106"/>
        <v>31.9</v>
      </c>
      <c r="I225" s="116">
        <f t="shared" si="106"/>
        <v>31.9</v>
      </c>
      <c r="J225" s="116">
        <f t="shared" si="106"/>
        <v>31.9</v>
      </c>
      <c r="K225" s="116" t="str">
        <f t="shared" si="106"/>
        <v/>
      </c>
      <c r="L225" s="116" t="str">
        <f t="shared" si="106"/>
        <v/>
      </c>
      <c r="M225" s="116" t="str">
        <f t="shared" si="106"/>
        <v/>
      </c>
      <c r="N225" s="116" t="str">
        <f t="shared" si="107"/>
        <v/>
      </c>
      <c r="O225" s="116" t="str">
        <f t="shared" si="108"/>
        <v/>
      </c>
      <c r="P225" s="116" t="str">
        <f t="shared" si="109"/>
        <v/>
      </c>
      <c r="Q225" s="116" t="str">
        <f t="shared" si="110"/>
        <v/>
      </c>
      <c r="R225" s="116">
        <f t="shared" si="111"/>
        <v>4</v>
      </c>
      <c r="S225" s="116" t="str">
        <f t="shared" si="112"/>
        <v/>
      </c>
      <c r="T225" s="116" t="str">
        <f t="shared" si="113"/>
        <v/>
      </c>
      <c r="U225" s="116">
        <f t="shared" si="114"/>
        <v>4</v>
      </c>
      <c r="V225" s="113">
        <f t="shared" si="115"/>
        <v>0.25576115320472498</v>
      </c>
      <c r="Y225" s="116">
        <f t="shared" si="138"/>
        <v>0.31004033872600489</v>
      </c>
      <c r="Z225" s="122">
        <f t="shared" si="139"/>
        <v>62.008067745200975</v>
      </c>
      <c r="AA225" s="113">
        <f t="shared" si="116"/>
        <v>9</v>
      </c>
      <c r="AB225" s="113">
        <f>AA225*飽差!I225</f>
        <v>2.7381358414957084</v>
      </c>
      <c r="AG225" s="116">
        <f t="shared" si="117"/>
        <v>22.9</v>
      </c>
      <c r="AH225" s="116">
        <f t="shared" si="118"/>
        <v>42</v>
      </c>
      <c r="AI225" s="116">
        <f t="shared" si="119"/>
        <v>35</v>
      </c>
      <c r="AJ225" s="116">
        <f t="shared" si="120"/>
        <v>33.799999999999997</v>
      </c>
      <c r="AK225" s="116">
        <f t="shared" si="121"/>
        <v>28.1</v>
      </c>
      <c r="AL225" s="116">
        <f t="shared" si="122"/>
        <v>32.799999999999997</v>
      </c>
      <c r="AM225" s="116">
        <f t="shared" si="123"/>
        <v>31.9</v>
      </c>
      <c r="AN225" s="116">
        <f t="shared" si="124"/>
        <v>21.3</v>
      </c>
      <c r="AO225" s="116">
        <f t="shared" si="125"/>
        <v>21.2</v>
      </c>
      <c r="AP225" s="116">
        <f t="shared" si="126"/>
        <v>25.2</v>
      </c>
      <c r="AS225" s="116">
        <f t="shared" si="127"/>
        <v>22.9</v>
      </c>
      <c r="AT225" s="113">
        <v>6.5</v>
      </c>
      <c r="AU225" s="113">
        <v>0</v>
      </c>
      <c r="AV225" s="113">
        <v>0</v>
      </c>
      <c r="AW225" s="113">
        <v>96.5</v>
      </c>
      <c r="AX225" s="113">
        <v>11.5</v>
      </c>
      <c r="AY225" s="115"/>
      <c r="BA225" s="116">
        <f t="shared" si="128"/>
        <v>42</v>
      </c>
      <c r="BB225" s="113">
        <v>10</v>
      </c>
      <c r="BC225" s="113">
        <v>0</v>
      </c>
      <c r="BD225" s="113">
        <v>0</v>
      </c>
      <c r="BE225" s="113">
        <v>177</v>
      </c>
      <c r="BF225" s="113">
        <v>23</v>
      </c>
      <c r="BG225" s="115"/>
      <c r="BI225" s="116">
        <f t="shared" si="129"/>
        <v>35</v>
      </c>
      <c r="BJ225" s="113">
        <v>9.5</v>
      </c>
      <c r="BK225" s="113">
        <v>0</v>
      </c>
      <c r="BL225" s="113">
        <v>0</v>
      </c>
      <c r="BM225" s="113">
        <v>150</v>
      </c>
      <c r="BN225" s="113">
        <v>15.5</v>
      </c>
      <c r="BO225" s="115"/>
      <c r="BQ225" s="116">
        <f t="shared" si="130"/>
        <v>33.799999999999997</v>
      </c>
      <c r="BR225" s="113">
        <v>2.5</v>
      </c>
      <c r="BS225" s="113">
        <v>0</v>
      </c>
      <c r="BT225" s="113">
        <v>0</v>
      </c>
      <c r="BU225" s="113">
        <v>148</v>
      </c>
      <c r="BV225" s="113">
        <v>18.5</v>
      </c>
      <c r="BW225" s="115"/>
      <c r="BY225" s="116">
        <f t="shared" si="131"/>
        <v>28.1</v>
      </c>
      <c r="BZ225" s="113">
        <v>5</v>
      </c>
      <c r="CA225" s="113">
        <v>1.5</v>
      </c>
      <c r="CB225" s="113">
        <v>0</v>
      </c>
      <c r="CC225" s="113">
        <v>121</v>
      </c>
      <c r="CD225" s="113">
        <v>13</v>
      </c>
      <c r="CE225" s="115"/>
      <c r="CG225" s="116">
        <f t="shared" si="132"/>
        <v>32.799999999999997</v>
      </c>
      <c r="CH225" s="113">
        <v>17.5</v>
      </c>
      <c r="CI225" s="113">
        <v>0</v>
      </c>
      <c r="CJ225" s="113">
        <v>12.5</v>
      </c>
      <c r="CK225" s="113">
        <v>118.5</v>
      </c>
      <c r="CL225" s="113">
        <v>15.5</v>
      </c>
      <c r="CO225" s="116">
        <f t="shared" si="133"/>
        <v>31.9</v>
      </c>
      <c r="CP225" s="113">
        <v>0</v>
      </c>
      <c r="CQ225" s="113">
        <v>0</v>
      </c>
      <c r="CR225" s="113">
        <v>0</v>
      </c>
      <c r="CS225" s="113">
        <v>89</v>
      </c>
      <c r="CT225" s="113">
        <v>70.5</v>
      </c>
      <c r="CW225" s="116">
        <f t="shared" si="134"/>
        <v>21.3</v>
      </c>
      <c r="CX225" s="113">
        <v>0</v>
      </c>
      <c r="CY225" s="113">
        <v>0</v>
      </c>
      <c r="CZ225" s="113">
        <v>0</v>
      </c>
      <c r="DA225" s="113">
        <v>35.5</v>
      </c>
      <c r="DB225" s="113">
        <v>71</v>
      </c>
      <c r="DE225" s="116">
        <f t="shared" si="135"/>
        <v>21.2</v>
      </c>
      <c r="DF225" s="113">
        <v>0</v>
      </c>
      <c r="DG225" s="113">
        <v>0</v>
      </c>
      <c r="DH225" s="113">
        <v>0</v>
      </c>
      <c r="DI225" s="113">
        <v>28</v>
      </c>
      <c r="DJ225" s="113">
        <v>78</v>
      </c>
      <c r="DM225" s="116">
        <f t="shared" si="136"/>
        <v>25.2</v>
      </c>
      <c r="DN225" s="113">
        <v>3.5</v>
      </c>
      <c r="DO225" s="113">
        <v>0</v>
      </c>
      <c r="DP225" s="113">
        <v>0</v>
      </c>
      <c r="DQ225" s="113">
        <v>84.5</v>
      </c>
      <c r="DR225" s="113">
        <v>38</v>
      </c>
    </row>
    <row r="226" spans="4:122">
      <c r="D226" s="113" t="s">
        <v>238</v>
      </c>
      <c r="E226" s="115">
        <f t="shared" si="137"/>
        <v>225</v>
      </c>
      <c r="F226" s="116">
        <f t="shared" si="105"/>
        <v>25.8</v>
      </c>
      <c r="G226" s="116">
        <f t="shared" si="106"/>
        <v>25.8</v>
      </c>
      <c r="H226" s="116">
        <f t="shared" si="106"/>
        <v>25.8</v>
      </c>
      <c r="I226" s="116">
        <f t="shared" si="106"/>
        <v>25.8</v>
      </c>
      <c r="J226" s="116" t="str">
        <f t="shared" si="106"/>
        <v/>
      </c>
      <c r="K226" s="116" t="str">
        <f t="shared" si="106"/>
        <v/>
      </c>
      <c r="L226" s="116" t="str">
        <f t="shared" si="106"/>
        <v/>
      </c>
      <c r="M226" s="116" t="str">
        <f t="shared" si="106"/>
        <v/>
      </c>
      <c r="N226" s="116" t="str">
        <f t="shared" si="107"/>
        <v/>
      </c>
      <c r="O226" s="116" t="str">
        <f t="shared" si="108"/>
        <v/>
      </c>
      <c r="P226" s="116" t="str">
        <f t="shared" si="109"/>
        <v/>
      </c>
      <c r="Q226" s="116">
        <f t="shared" si="110"/>
        <v>3</v>
      </c>
      <c r="R226" s="116" t="str">
        <f t="shared" si="111"/>
        <v/>
      </c>
      <c r="S226" s="116" t="str">
        <f t="shared" si="112"/>
        <v/>
      </c>
      <c r="T226" s="116" t="str">
        <f t="shared" si="113"/>
        <v/>
      </c>
      <c r="U226" s="116">
        <f t="shared" si="114"/>
        <v>3</v>
      </c>
      <c r="V226" s="113">
        <f t="shared" si="115"/>
        <v>7.1044764779090275e-002</v>
      </c>
      <c r="Y226" s="116">
        <f t="shared" si="138"/>
        <v>0.42459230685496913</v>
      </c>
      <c r="Z226" s="122">
        <f t="shared" si="139"/>
        <v>84.918461370993825</v>
      </c>
      <c r="AA226" s="113">
        <f t="shared" si="116"/>
        <v>9</v>
      </c>
      <c r="AB226" s="113">
        <f>AA226*飽差!I226</f>
        <v>2.8896063742071489</v>
      </c>
      <c r="AG226" s="116">
        <f t="shared" si="117"/>
        <v>21.2</v>
      </c>
      <c r="AH226" s="116">
        <f t="shared" si="118"/>
        <v>21.4</v>
      </c>
      <c r="AI226" s="116">
        <f t="shared" si="119"/>
        <v>30.8</v>
      </c>
      <c r="AJ226" s="116">
        <f t="shared" si="120"/>
        <v>41.7</v>
      </c>
      <c r="AK226" s="116">
        <f t="shared" si="121"/>
        <v>55.2</v>
      </c>
      <c r="AL226" s="116">
        <f t="shared" si="122"/>
        <v>35</v>
      </c>
      <c r="AM226" s="116">
        <f t="shared" si="123"/>
        <v>25.8</v>
      </c>
      <c r="AN226" s="116">
        <f t="shared" si="124"/>
        <v>21.1</v>
      </c>
      <c r="AO226" s="116">
        <f t="shared" si="125"/>
        <v>16.8</v>
      </c>
      <c r="AP226" s="116">
        <f t="shared" si="126"/>
        <v>20.7</v>
      </c>
      <c r="AS226" s="116">
        <f t="shared" si="127"/>
        <v>21.2</v>
      </c>
      <c r="AT226" s="113">
        <v>7.5</v>
      </c>
      <c r="AU226" s="113">
        <v>0</v>
      </c>
      <c r="AV226" s="113">
        <v>0.5</v>
      </c>
      <c r="AW226" s="113">
        <v>83.5</v>
      </c>
      <c r="AX226" s="113">
        <v>14.5</v>
      </c>
      <c r="AY226" s="115"/>
      <c r="BA226" s="116">
        <f t="shared" si="128"/>
        <v>21.4</v>
      </c>
      <c r="BB226" s="113">
        <v>0</v>
      </c>
      <c r="BC226" s="113">
        <v>0</v>
      </c>
      <c r="BD226" s="113">
        <v>3.5</v>
      </c>
      <c r="BE226" s="113">
        <v>77.5</v>
      </c>
      <c r="BF226" s="113">
        <v>26</v>
      </c>
      <c r="BG226" s="115"/>
      <c r="BI226" s="116">
        <f t="shared" si="129"/>
        <v>30.8</v>
      </c>
      <c r="BJ226" s="113">
        <v>0</v>
      </c>
      <c r="BK226" s="113">
        <v>0</v>
      </c>
      <c r="BL226" s="113">
        <v>0</v>
      </c>
      <c r="BM226" s="113">
        <v>132</v>
      </c>
      <c r="BN226" s="113">
        <v>22</v>
      </c>
      <c r="BO226" s="115"/>
      <c r="BQ226" s="116">
        <f t="shared" si="130"/>
        <v>41.7</v>
      </c>
      <c r="BR226" s="113">
        <v>4</v>
      </c>
      <c r="BS226" s="113">
        <v>0</v>
      </c>
      <c r="BT226" s="113">
        <v>0</v>
      </c>
      <c r="BU226" s="113">
        <v>179.5</v>
      </c>
      <c r="BV226" s="113">
        <v>25</v>
      </c>
      <c r="BW226" s="115"/>
      <c r="BY226" s="116">
        <f t="shared" si="131"/>
        <v>55.2</v>
      </c>
      <c r="BZ226" s="113">
        <v>1</v>
      </c>
      <c r="CA226" s="113">
        <v>0</v>
      </c>
      <c r="CB226" s="113">
        <v>0</v>
      </c>
      <c r="CC226" s="113">
        <v>118</v>
      </c>
      <c r="CD226" s="113">
        <v>157</v>
      </c>
      <c r="CE226" s="115"/>
      <c r="CG226" s="116">
        <f t="shared" si="132"/>
        <v>35</v>
      </c>
      <c r="CH226" s="113">
        <v>0.5</v>
      </c>
      <c r="CI226" s="113">
        <v>0</v>
      </c>
      <c r="CJ226" s="113">
        <v>0</v>
      </c>
      <c r="CK226" s="113">
        <v>85</v>
      </c>
      <c r="CL226" s="113">
        <v>89.5</v>
      </c>
      <c r="CO226" s="116">
        <f t="shared" si="133"/>
        <v>25.8</v>
      </c>
      <c r="CP226" s="113">
        <v>0</v>
      </c>
      <c r="CQ226" s="113">
        <v>0</v>
      </c>
      <c r="CR226" s="113">
        <v>0</v>
      </c>
      <c r="CS226" s="113">
        <v>98.5</v>
      </c>
      <c r="CT226" s="113">
        <v>30.5</v>
      </c>
      <c r="CW226" s="116">
        <f t="shared" si="134"/>
        <v>21.1</v>
      </c>
      <c r="CX226" s="113">
        <v>0</v>
      </c>
      <c r="CY226" s="113">
        <v>0</v>
      </c>
      <c r="CZ226" s="113">
        <v>0</v>
      </c>
      <c r="DA226" s="113">
        <v>90.5</v>
      </c>
      <c r="DB226" s="113">
        <v>15</v>
      </c>
      <c r="DE226" s="116">
        <f t="shared" si="135"/>
        <v>16.8</v>
      </c>
      <c r="DF226" s="113">
        <v>0</v>
      </c>
      <c r="DG226" s="113">
        <v>0</v>
      </c>
      <c r="DH226" s="113">
        <v>0</v>
      </c>
      <c r="DI226" s="113">
        <v>58</v>
      </c>
      <c r="DJ226" s="113">
        <v>26</v>
      </c>
      <c r="DM226" s="116">
        <f t="shared" si="136"/>
        <v>20.7</v>
      </c>
      <c r="DN226" s="113">
        <v>0</v>
      </c>
      <c r="DO226" s="113">
        <v>0</v>
      </c>
      <c r="DP226" s="113">
        <v>0</v>
      </c>
      <c r="DQ226" s="113">
        <v>29.5</v>
      </c>
      <c r="DR226" s="113">
        <v>74</v>
      </c>
    </row>
    <row r="227" spans="4:122">
      <c r="D227" s="113" t="s">
        <v>238</v>
      </c>
      <c r="E227" s="115">
        <f t="shared" si="137"/>
        <v>226</v>
      </c>
      <c r="F227" s="116">
        <f t="shared" si="105"/>
        <v>13.1</v>
      </c>
      <c r="G227" s="116">
        <f t="shared" si="106"/>
        <v>13.1</v>
      </c>
      <c r="H227" s="116">
        <f t="shared" si="106"/>
        <v>13.1</v>
      </c>
      <c r="I227" s="116" t="str">
        <f t="shared" si="106"/>
        <v/>
      </c>
      <c r="J227" s="116" t="str">
        <f t="shared" si="106"/>
        <v/>
      </c>
      <c r="K227" s="116" t="str">
        <f t="shared" si="106"/>
        <v/>
      </c>
      <c r="L227" s="116" t="str">
        <f t="shared" si="106"/>
        <v/>
      </c>
      <c r="M227" s="116" t="str">
        <f t="shared" si="106"/>
        <v/>
      </c>
      <c r="N227" s="116" t="str">
        <f t="shared" si="107"/>
        <v/>
      </c>
      <c r="O227" s="116" t="str">
        <f t="shared" si="108"/>
        <v/>
      </c>
      <c r="P227" s="116">
        <f t="shared" si="109"/>
        <v>2</v>
      </c>
      <c r="Q227" s="116" t="str">
        <f t="shared" si="110"/>
        <v/>
      </c>
      <c r="R227" s="116" t="str">
        <f t="shared" si="111"/>
        <v/>
      </c>
      <c r="S227" s="116" t="str">
        <f t="shared" si="112"/>
        <v/>
      </c>
      <c r="T227" s="116" t="str">
        <f t="shared" si="113"/>
        <v/>
      </c>
      <c r="U227" s="116">
        <f t="shared" si="114"/>
        <v>2</v>
      </c>
      <c r="V227" s="113">
        <f t="shared" si="115"/>
        <v>5.4417266639303186e-002</v>
      </c>
      <c r="Y227" s="116">
        <f t="shared" si="138"/>
        <v>0.32</v>
      </c>
      <c r="Z227" s="122">
        <f t="shared" si="139"/>
        <v>64</v>
      </c>
      <c r="AA227" s="113">
        <f t="shared" si="116"/>
        <v>9</v>
      </c>
      <c r="AB227" s="113">
        <f>AA227*飽差!I227</f>
        <v>2.0759937945682467</v>
      </c>
      <c r="AG227" s="116">
        <f t="shared" si="117"/>
        <v>16.899999999999999</v>
      </c>
      <c r="AH227" s="116">
        <f t="shared" si="118"/>
        <v>11.5</v>
      </c>
      <c r="AI227" s="116">
        <f t="shared" si="119"/>
        <v>12.6</v>
      </c>
      <c r="AJ227" s="116">
        <f t="shared" si="120"/>
        <v>10.3</v>
      </c>
      <c r="AK227" s="116">
        <f t="shared" si="121"/>
        <v>35.1</v>
      </c>
      <c r="AL227" s="116">
        <f t="shared" si="122"/>
        <v>41.7</v>
      </c>
      <c r="AM227" s="116">
        <f t="shared" si="123"/>
        <v>13.1</v>
      </c>
      <c r="AN227" s="116">
        <f t="shared" si="124"/>
        <v>18.3</v>
      </c>
      <c r="AO227" s="116">
        <f t="shared" si="125"/>
        <v>7.6</v>
      </c>
      <c r="AP227" s="116">
        <f t="shared" si="126"/>
        <v>15.1</v>
      </c>
      <c r="AS227" s="116">
        <f t="shared" si="127"/>
        <v>16.899999999999999</v>
      </c>
      <c r="AT227" s="113">
        <v>22.5</v>
      </c>
      <c r="AU227" s="113">
        <v>4</v>
      </c>
      <c r="AV227" s="113">
        <v>29.5</v>
      </c>
      <c r="AW227" s="113">
        <v>0.5</v>
      </c>
      <c r="AX227" s="113">
        <v>28</v>
      </c>
      <c r="AY227" s="115"/>
      <c r="BA227" s="116">
        <f t="shared" si="128"/>
        <v>11.5</v>
      </c>
      <c r="BB227" s="113">
        <v>0.5</v>
      </c>
      <c r="BC227" s="113">
        <v>0</v>
      </c>
      <c r="BD227" s="113">
        <v>32</v>
      </c>
      <c r="BE227" s="113">
        <v>0.5</v>
      </c>
      <c r="BF227" s="113">
        <v>24.5</v>
      </c>
      <c r="BG227" s="115"/>
      <c r="BI227" s="116">
        <f t="shared" si="129"/>
        <v>12.6</v>
      </c>
      <c r="BJ227" s="113">
        <v>0</v>
      </c>
      <c r="BK227" s="113">
        <v>0</v>
      </c>
      <c r="BL227" s="113">
        <v>34</v>
      </c>
      <c r="BM227" s="113">
        <v>0.5</v>
      </c>
      <c r="BN227" s="113">
        <v>28.5</v>
      </c>
      <c r="BO227" s="115"/>
      <c r="BQ227" s="116">
        <f t="shared" si="130"/>
        <v>10.3</v>
      </c>
      <c r="BR227" s="113">
        <v>0</v>
      </c>
      <c r="BS227" s="113">
        <v>0</v>
      </c>
      <c r="BT227" s="113">
        <v>27</v>
      </c>
      <c r="BU227" s="113">
        <v>0</v>
      </c>
      <c r="BV227" s="113">
        <v>24.5</v>
      </c>
      <c r="BW227" s="115"/>
      <c r="BY227" s="116">
        <f t="shared" si="131"/>
        <v>35.1</v>
      </c>
      <c r="BZ227" s="113">
        <v>0.5</v>
      </c>
      <c r="CA227" s="113">
        <v>1</v>
      </c>
      <c r="CB227" s="113">
        <v>29.5</v>
      </c>
      <c r="CC227" s="113">
        <v>2</v>
      </c>
      <c r="CD227" s="113">
        <v>142.5</v>
      </c>
      <c r="CE227" s="115"/>
      <c r="CG227" s="116">
        <f t="shared" si="132"/>
        <v>41.7</v>
      </c>
      <c r="CH227" s="113">
        <v>0</v>
      </c>
      <c r="CI227" s="113">
        <v>0</v>
      </c>
      <c r="CJ227" s="113">
        <v>71</v>
      </c>
      <c r="CK227" s="113">
        <v>1</v>
      </c>
      <c r="CL227" s="113">
        <v>136.5</v>
      </c>
      <c r="CO227" s="116">
        <f t="shared" si="133"/>
        <v>13.1</v>
      </c>
      <c r="CP227" s="113">
        <v>0</v>
      </c>
      <c r="CQ227" s="113">
        <v>0</v>
      </c>
      <c r="CR227" s="113">
        <v>40</v>
      </c>
      <c r="CS227" s="113">
        <v>0.5</v>
      </c>
      <c r="CT227" s="113">
        <v>25</v>
      </c>
      <c r="CW227" s="116">
        <f t="shared" si="134"/>
        <v>18.3</v>
      </c>
      <c r="CX227" s="113">
        <v>0</v>
      </c>
      <c r="CY227" s="113">
        <v>0</v>
      </c>
      <c r="CZ227" s="113">
        <v>24.5</v>
      </c>
      <c r="DA227" s="113">
        <v>58.5</v>
      </c>
      <c r="DB227" s="113">
        <v>8.5</v>
      </c>
      <c r="DE227" s="116">
        <f t="shared" si="135"/>
        <v>7.6</v>
      </c>
      <c r="DF227" s="113">
        <v>0</v>
      </c>
      <c r="DG227" s="113">
        <v>0</v>
      </c>
      <c r="DH227" s="113">
        <v>16</v>
      </c>
      <c r="DI227" s="113">
        <v>0</v>
      </c>
      <c r="DJ227" s="113">
        <v>22</v>
      </c>
      <c r="DM227" s="116">
        <f t="shared" si="136"/>
        <v>15.1</v>
      </c>
      <c r="DN227" s="113">
        <v>0</v>
      </c>
      <c r="DO227" s="113">
        <v>0</v>
      </c>
      <c r="DP227" s="113">
        <v>11.5</v>
      </c>
      <c r="DQ227" s="113">
        <v>0</v>
      </c>
      <c r="DR227" s="113">
        <v>64</v>
      </c>
    </row>
    <row r="228" spans="4:122">
      <c r="D228" s="113" t="s">
        <v>238</v>
      </c>
      <c r="E228" s="115">
        <f t="shared" si="137"/>
        <v>227</v>
      </c>
      <c r="F228" s="116">
        <f t="shared" si="105"/>
        <v>7</v>
      </c>
      <c r="G228" s="116">
        <f t="shared" si="106"/>
        <v>7</v>
      </c>
      <c r="H228" s="116" t="str">
        <f t="shared" si="106"/>
        <v/>
      </c>
      <c r="I228" s="116" t="str">
        <f t="shared" si="106"/>
        <v/>
      </c>
      <c r="J228" s="116" t="str">
        <f t="shared" si="106"/>
        <v/>
      </c>
      <c r="K228" s="116" t="str">
        <f t="shared" si="106"/>
        <v/>
      </c>
      <c r="L228" s="116" t="str">
        <f t="shared" si="106"/>
        <v/>
      </c>
      <c r="M228" s="116" t="str">
        <f t="shared" si="106"/>
        <v/>
      </c>
      <c r="N228" s="116" t="str">
        <f t="shared" si="107"/>
        <v/>
      </c>
      <c r="O228" s="116">
        <f t="shared" si="108"/>
        <v>1</v>
      </c>
      <c r="P228" s="116" t="str">
        <f t="shared" si="109"/>
        <v/>
      </c>
      <c r="Q228" s="116" t="str">
        <f t="shared" si="110"/>
        <v/>
      </c>
      <c r="R228" s="116" t="str">
        <f t="shared" si="111"/>
        <v/>
      </c>
      <c r="S228" s="116" t="str">
        <f t="shared" si="112"/>
        <v/>
      </c>
      <c r="T228" s="116" t="str">
        <f t="shared" si="113"/>
        <v/>
      </c>
      <c r="U228" s="116">
        <f t="shared" si="114"/>
        <v>1</v>
      </c>
      <c r="V228" s="113">
        <f t="shared" si="115"/>
        <v>0</v>
      </c>
      <c r="Y228" s="116">
        <f t="shared" si="138"/>
        <v>0.34560535728891018</v>
      </c>
      <c r="Z228" s="122">
        <f t="shared" si="139"/>
        <v>69.121071457782037</v>
      </c>
      <c r="AA228" s="113">
        <f t="shared" si="116"/>
        <v>9</v>
      </c>
      <c r="AB228" s="113">
        <f>AA228*飽差!I228</f>
        <v>1.8789285422179687</v>
      </c>
      <c r="AG228" s="116">
        <f t="shared" si="117"/>
        <v>15.8</v>
      </c>
      <c r="AH228" s="116">
        <f t="shared" si="118"/>
        <v>8.6999999999999993</v>
      </c>
      <c r="AI228" s="116">
        <f t="shared" si="119"/>
        <v>4.4000000000000004</v>
      </c>
      <c r="AJ228" s="116">
        <f t="shared" si="120"/>
        <v>6.4</v>
      </c>
      <c r="AK228" s="116">
        <f t="shared" si="121"/>
        <v>42.1</v>
      </c>
      <c r="AL228" s="116">
        <f t="shared" si="122"/>
        <v>47.9</v>
      </c>
      <c r="AM228" s="116">
        <f t="shared" si="123"/>
        <v>7</v>
      </c>
      <c r="AN228" s="116">
        <f t="shared" si="124"/>
        <v>6.2</v>
      </c>
      <c r="AO228" s="116">
        <f t="shared" si="125"/>
        <v>5.7</v>
      </c>
      <c r="AP228" s="116">
        <f t="shared" si="126"/>
        <v>15.5</v>
      </c>
      <c r="AS228" s="116">
        <f t="shared" si="127"/>
        <v>15.8</v>
      </c>
      <c r="AT228" s="113">
        <v>0</v>
      </c>
      <c r="AU228" s="113">
        <v>0</v>
      </c>
      <c r="AV228" s="113">
        <v>6.5</v>
      </c>
      <c r="AW228" s="113">
        <v>0</v>
      </c>
      <c r="AX228" s="113">
        <v>72.5</v>
      </c>
      <c r="AY228" s="115"/>
      <c r="BA228" s="116">
        <f t="shared" si="128"/>
        <v>8.6999999999999993</v>
      </c>
      <c r="BB228" s="113">
        <v>0</v>
      </c>
      <c r="BC228" s="113">
        <v>0</v>
      </c>
      <c r="BD228" s="113">
        <v>5</v>
      </c>
      <c r="BE228" s="113">
        <v>0</v>
      </c>
      <c r="BF228" s="113">
        <v>38.5</v>
      </c>
      <c r="BG228" s="115"/>
      <c r="BI228" s="116">
        <f t="shared" si="129"/>
        <v>4.4000000000000004</v>
      </c>
      <c r="BJ228" s="113">
        <v>0.5</v>
      </c>
      <c r="BK228" s="113">
        <v>0</v>
      </c>
      <c r="BL228" s="113">
        <v>3.5</v>
      </c>
      <c r="BM228" s="113">
        <v>0</v>
      </c>
      <c r="BN228" s="113">
        <v>18</v>
      </c>
      <c r="BO228" s="115"/>
      <c r="BQ228" s="116">
        <f t="shared" si="130"/>
        <v>6.4</v>
      </c>
      <c r="BR228" s="113">
        <v>4</v>
      </c>
      <c r="BS228" s="113">
        <v>0</v>
      </c>
      <c r="BT228" s="113">
        <v>20</v>
      </c>
      <c r="BU228" s="113">
        <v>0</v>
      </c>
      <c r="BV228" s="113">
        <v>8</v>
      </c>
      <c r="BW228" s="115"/>
      <c r="BY228" s="116">
        <f t="shared" si="131"/>
        <v>42.1</v>
      </c>
      <c r="BZ228" s="113">
        <v>6</v>
      </c>
      <c r="CA228" s="113">
        <v>0.5</v>
      </c>
      <c r="CB228" s="113">
        <v>78.5</v>
      </c>
      <c r="CC228" s="113">
        <v>1</v>
      </c>
      <c r="CD228" s="113">
        <v>124.5</v>
      </c>
      <c r="CE228" s="115"/>
      <c r="CG228" s="116">
        <f t="shared" si="132"/>
        <v>47.9</v>
      </c>
      <c r="CH228" s="113">
        <v>11</v>
      </c>
      <c r="CI228" s="113">
        <v>0</v>
      </c>
      <c r="CJ228" s="113">
        <v>142</v>
      </c>
      <c r="CK228" s="113">
        <v>0.5</v>
      </c>
      <c r="CL228" s="113">
        <v>86</v>
      </c>
      <c r="CO228" s="116">
        <f t="shared" si="133"/>
        <v>7</v>
      </c>
      <c r="CP228" s="113">
        <v>0</v>
      </c>
      <c r="CQ228" s="113">
        <v>0</v>
      </c>
      <c r="CR228" s="113">
        <v>6</v>
      </c>
      <c r="CS228" s="113">
        <v>0</v>
      </c>
      <c r="CT228" s="113">
        <v>29</v>
      </c>
      <c r="CW228" s="116">
        <f t="shared" si="134"/>
        <v>6.2</v>
      </c>
      <c r="CX228" s="113">
        <v>0</v>
      </c>
      <c r="CY228" s="113">
        <v>0</v>
      </c>
      <c r="CZ228" s="113">
        <v>4</v>
      </c>
      <c r="DA228" s="113">
        <v>0</v>
      </c>
      <c r="DB228" s="113">
        <v>27</v>
      </c>
      <c r="DE228" s="116">
        <f t="shared" si="135"/>
        <v>5.7</v>
      </c>
      <c r="DF228" s="113">
        <v>0</v>
      </c>
      <c r="DG228" s="113">
        <v>0</v>
      </c>
      <c r="DH228" s="113">
        <v>15</v>
      </c>
      <c r="DI228" s="113">
        <v>0</v>
      </c>
      <c r="DJ228" s="113">
        <v>13.5</v>
      </c>
      <c r="DM228" s="116">
        <f t="shared" si="136"/>
        <v>15.5</v>
      </c>
      <c r="DN228" s="113">
        <v>0</v>
      </c>
      <c r="DO228" s="113">
        <v>0</v>
      </c>
      <c r="DP228" s="113">
        <v>51</v>
      </c>
      <c r="DQ228" s="113">
        <v>0</v>
      </c>
      <c r="DR228" s="113">
        <v>26.5</v>
      </c>
    </row>
    <row r="229" spans="4:122">
      <c r="D229" s="113" t="s">
        <v>238</v>
      </c>
      <c r="E229" s="115">
        <f t="shared" si="137"/>
        <v>228</v>
      </c>
      <c r="F229" s="116">
        <f t="shared" si="105"/>
        <v>7.4</v>
      </c>
      <c r="G229" s="116">
        <f t="shared" si="106"/>
        <v>7.4</v>
      </c>
      <c r="H229" s="116" t="str">
        <f t="shared" si="106"/>
        <v/>
      </c>
      <c r="I229" s="116" t="str">
        <f t="shared" si="106"/>
        <v/>
      </c>
      <c r="J229" s="116" t="str">
        <f t="shared" si="106"/>
        <v/>
      </c>
      <c r="K229" s="116" t="str">
        <f t="shared" si="106"/>
        <v/>
      </c>
      <c r="L229" s="116" t="str">
        <f t="shared" si="106"/>
        <v/>
      </c>
      <c r="M229" s="116" t="str">
        <f t="shared" si="106"/>
        <v/>
      </c>
      <c r="N229" s="116" t="str">
        <f t="shared" si="107"/>
        <v/>
      </c>
      <c r="O229" s="116">
        <f t="shared" si="108"/>
        <v>1</v>
      </c>
      <c r="P229" s="116" t="str">
        <f t="shared" si="109"/>
        <v/>
      </c>
      <c r="Q229" s="116" t="str">
        <f t="shared" si="110"/>
        <v/>
      </c>
      <c r="R229" s="116" t="str">
        <f t="shared" si="111"/>
        <v/>
      </c>
      <c r="S229" s="116" t="str">
        <f t="shared" si="112"/>
        <v/>
      </c>
      <c r="T229" s="116" t="str">
        <f t="shared" si="113"/>
        <v/>
      </c>
      <c r="U229" s="116">
        <f t="shared" si="114"/>
        <v>1</v>
      </c>
      <c r="V229" s="113">
        <f t="shared" si="115"/>
        <v>0</v>
      </c>
      <c r="Y229" s="116">
        <f t="shared" si="138"/>
        <v>0.32</v>
      </c>
      <c r="Z229" s="122">
        <f t="shared" si="139"/>
        <v>64</v>
      </c>
      <c r="AA229" s="113">
        <f t="shared" si="116"/>
        <v>9</v>
      </c>
      <c r="AB229" s="113">
        <f>AA229*飽差!I229</f>
        <v>1.6570501645084033</v>
      </c>
      <c r="AG229" s="116">
        <f t="shared" si="117"/>
        <v>10.3</v>
      </c>
      <c r="AH229" s="116">
        <f t="shared" si="118"/>
        <v>54.6</v>
      </c>
      <c r="AI229" s="116">
        <f t="shared" si="119"/>
        <v>52.2</v>
      </c>
      <c r="AJ229" s="116">
        <f t="shared" si="120"/>
        <v>39.6</v>
      </c>
      <c r="AK229" s="116">
        <f t="shared" si="121"/>
        <v>15.8</v>
      </c>
      <c r="AL229" s="116">
        <f t="shared" si="122"/>
        <v>15.5</v>
      </c>
      <c r="AM229" s="116">
        <f t="shared" si="123"/>
        <v>7.4</v>
      </c>
      <c r="AN229" s="116">
        <f t="shared" si="124"/>
        <v>10.3</v>
      </c>
      <c r="AO229" s="116">
        <f t="shared" si="125"/>
        <v>5.3</v>
      </c>
      <c r="AP229" s="116">
        <f t="shared" si="126"/>
        <v>104.6</v>
      </c>
      <c r="AS229" s="116">
        <f t="shared" si="127"/>
        <v>10.3</v>
      </c>
      <c r="AT229" s="113">
        <v>4.5</v>
      </c>
      <c r="AU229" s="113">
        <v>0</v>
      </c>
      <c r="AV229" s="113">
        <v>39.5</v>
      </c>
      <c r="AW229" s="113">
        <v>0.5</v>
      </c>
      <c r="AX229" s="113">
        <v>7</v>
      </c>
      <c r="AY229" s="115"/>
      <c r="BA229" s="116">
        <f t="shared" si="128"/>
        <v>54.6</v>
      </c>
      <c r="BB229" s="113">
        <v>1.5</v>
      </c>
      <c r="BC229" s="113">
        <v>0</v>
      </c>
      <c r="BD229" s="113">
        <v>266</v>
      </c>
      <c r="BE229" s="113">
        <v>0</v>
      </c>
      <c r="BF229" s="113">
        <v>5.5</v>
      </c>
      <c r="BG229" s="115"/>
      <c r="BI229" s="116">
        <f t="shared" si="129"/>
        <v>52.2</v>
      </c>
      <c r="BJ229" s="113">
        <v>58.5</v>
      </c>
      <c r="BK229" s="113">
        <v>0</v>
      </c>
      <c r="BL229" s="113">
        <v>189.5</v>
      </c>
      <c r="BM229" s="113">
        <v>2</v>
      </c>
      <c r="BN229" s="113">
        <v>11</v>
      </c>
      <c r="BO229" s="115"/>
      <c r="BQ229" s="116">
        <f t="shared" si="130"/>
        <v>39.6</v>
      </c>
      <c r="BR229" s="113">
        <v>43.5</v>
      </c>
      <c r="BS229" s="113">
        <v>0</v>
      </c>
      <c r="BT229" s="113">
        <v>141</v>
      </c>
      <c r="BU229" s="113">
        <v>4</v>
      </c>
      <c r="BV229" s="113">
        <v>9.5</v>
      </c>
      <c r="BW229" s="115"/>
      <c r="BY229" s="116">
        <f t="shared" si="131"/>
        <v>15.8</v>
      </c>
      <c r="BZ229" s="113">
        <v>30.5</v>
      </c>
      <c r="CA229" s="113">
        <v>9.5</v>
      </c>
      <c r="CB229" s="113">
        <v>26.5</v>
      </c>
      <c r="CC229" s="113">
        <v>0</v>
      </c>
      <c r="CD229" s="113">
        <v>12.5</v>
      </c>
      <c r="CE229" s="115"/>
      <c r="CG229" s="116">
        <f t="shared" si="132"/>
        <v>15.5</v>
      </c>
      <c r="CH229" s="113">
        <v>6</v>
      </c>
      <c r="CI229" s="113">
        <v>0.5</v>
      </c>
      <c r="CJ229" s="113">
        <v>59</v>
      </c>
      <c r="CK229" s="113">
        <v>5.5</v>
      </c>
      <c r="CL229" s="113">
        <v>6.5</v>
      </c>
      <c r="CO229" s="116">
        <f t="shared" si="133"/>
        <v>7.4</v>
      </c>
      <c r="CP229" s="113">
        <v>6</v>
      </c>
      <c r="CQ229" s="113">
        <v>0</v>
      </c>
      <c r="CR229" s="113">
        <v>15.5</v>
      </c>
      <c r="CS229" s="113">
        <v>3.5</v>
      </c>
      <c r="CT229" s="113">
        <v>12</v>
      </c>
      <c r="CW229" s="116">
        <f t="shared" si="134"/>
        <v>10.3</v>
      </c>
      <c r="CX229" s="113">
        <v>0</v>
      </c>
      <c r="CY229" s="113">
        <v>0</v>
      </c>
      <c r="CZ229" s="113">
        <v>4.5</v>
      </c>
      <c r="DA229" s="113">
        <v>21.5</v>
      </c>
      <c r="DB229" s="113">
        <v>25.5</v>
      </c>
      <c r="DE229" s="116">
        <f t="shared" si="135"/>
        <v>5.3</v>
      </c>
      <c r="DF229" s="113">
        <v>0</v>
      </c>
      <c r="DG229" s="113">
        <v>0</v>
      </c>
      <c r="DH229" s="113">
        <v>1.5</v>
      </c>
      <c r="DI229" s="113">
        <v>12</v>
      </c>
      <c r="DJ229" s="113">
        <v>13</v>
      </c>
      <c r="DM229" s="116">
        <f t="shared" si="136"/>
        <v>104.6</v>
      </c>
      <c r="DN229" s="113">
        <v>462</v>
      </c>
      <c r="DO229" s="113">
        <v>0</v>
      </c>
      <c r="DP229" s="113">
        <v>33</v>
      </c>
      <c r="DQ229" s="113">
        <v>15</v>
      </c>
      <c r="DR229" s="113">
        <v>13</v>
      </c>
    </row>
    <row r="230" spans="4:122">
      <c r="D230" s="113" t="s">
        <v>238</v>
      </c>
      <c r="E230" s="115">
        <f t="shared" si="137"/>
        <v>229</v>
      </c>
      <c r="F230" s="116">
        <f t="shared" si="105"/>
        <v>3.9</v>
      </c>
      <c r="G230" s="116">
        <f t="shared" si="106"/>
        <v>3.9</v>
      </c>
      <c r="H230" s="116" t="str">
        <f t="shared" si="106"/>
        <v/>
      </c>
      <c r="I230" s="116" t="str">
        <f t="shared" si="106"/>
        <v/>
      </c>
      <c r="J230" s="116" t="str">
        <f t="shared" si="106"/>
        <v/>
      </c>
      <c r="K230" s="116" t="str">
        <f t="shared" si="106"/>
        <v/>
      </c>
      <c r="L230" s="116" t="str">
        <f t="shared" si="106"/>
        <v/>
      </c>
      <c r="M230" s="116" t="str">
        <f t="shared" si="106"/>
        <v/>
      </c>
      <c r="N230" s="116" t="str">
        <f t="shared" si="107"/>
        <v/>
      </c>
      <c r="O230" s="116">
        <f t="shared" si="108"/>
        <v>1</v>
      </c>
      <c r="P230" s="116" t="str">
        <f t="shared" si="109"/>
        <v/>
      </c>
      <c r="Q230" s="116" t="str">
        <f t="shared" si="110"/>
        <v/>
      </c>
      <c r="R230" s="116" t="str">
        <f t="shared" si="111"/>
        <v/>
      </c>
      <c r="S230" s="116" t="str">
        <f t="shared" si="112"/>
        <v/>
      </c>
      <c r="T230" s="116" t="str">
        <f t="shared" si="113"/>
        <v/>
      </c>
      <c r="U230" s="116">
        <f t="shared" si="114"/>
        <v>1</v>
      </c>
      <c r="V230" s="113">
        <f t="shared" si="115"/>
        <v>0</v>
      </c>
      <c r="Y230" s="116">
        <f t="shared" si="138"/>
        <v>0.32830103385418963</v>
      </c>
      <c r="Z230" s="122">
        <f t="shared" si="139"/>
        <v>65.660206770837931</v>
      </c>
      <c r="AA230" s="113">
        <f t="shared" si="116"/>
        <v>9</v>
      </c>
      <c r="AB230" s="113">
        <f>AA230*飽差!I230</f>
        <v>2.2397932291620792</v>
      </c>
      <c r="AG230" s="116">
        <f t="shared" si="117"/>
        <v>6.8</v>
      </c>
      <c r="AH230" s="116">
        <f t="shared" si="118"/>
        <v>3.7</v>
      </c>
      <c r="AI230" s="116">
        <f t="shared" si="119"/>
        <v>4.7</v>
      </c>
      <c r="AJ230" s="116">
        <f t="shared" si="120"/>
        <v>5.5</v>
      </c>
      <c r="AK230" s="116">
        <f t="shared" si="121"/>
        <v>27.1</v>
      </c>
      <c r="AL230" s="116">
        <f t="shared" si="122"/>
        <v>35.200000000000003</v>
      </c>
      <c r="AM230" s="116">
        <f t="shared" si="123"/>
        <v>3.9</v>
      </c>
      <c r="AN230" s="116">
        <f t="shared" si="124"/>
        <v>5.3</v>
      </c>
      <c r="AO230" s="116">
        <f t="shared" si="125"/>
        <v>3.4</v>
      </c>
      <c r="AP230" s="116">
        <f t="shared" si="126"/>
        <v>26.6</v>
      </c>
      <c r="AS230" s="116">
        <f t="shared" si="127"/>
        <v>6.8</v>
      </c>
      <c r="AT230" s="113">
        <v>11</v>
      </c>
      <c r="AU230" s="113">
        <v>4.5</v>
      </c>
      <c r="AV230" s="113">
        <v>7</v>
      </c>
      <c r="AW230" s="113">
        <v>1.5</v>
      </c>
      <c r="AX230" s="113">
        <v>10</v>
      </c>
      <c r="AY230" s="115"/>
      <c r="BA230" s="116">
        <f t="shared" si="128"/>
        <v>3.7</v>
      </c>
      <c r="BB230" s="113">
        <v>0</v>
      </c>
      <c r="BC230" s="113">
        <v>3.5</v>
      </c>
      <c r="BD230" s="113">
        <v>0</v>
      </c>
      <c r="BE230" s="113">
        <v>0</v>
      </c>
      <c r="BF230" s="113">
        <v>15</v>
      </c>
      <c r="BG230" s="115"/>
      <c r="BI230" s="116">
        <f t="shared" si="129"/>
        <v>4.7</v>
      </c>
      <c r="BJ230" s="113">
        <v>0</v>
      </c>
      <c r="BK230" s="113">
        <v>3</v>
      </c>
      <c r="BL230" s="113">
        <v>7</v>
      </c>
      <c r="BM230" s="113">
        <v>0</v>
      </c>
      <c r="BN230" s="113">
        <v>13.5</v>
      </c>
      <c r="BO230" s="115"/>
      <c r="BQ230" s="116">
        <f t="shared" si="130"/>
        <v>5.5</v>
      </c>
      <c r="BR230" s="113">
        <v>10</v>
      </c>
      <c r="BS230" s="113">
        <v>0.5</v>
      </c>
      <c r="BT230" s="113">
        <v>0</v>
      </c>
      <c r="BU230" s="113">
        <v>0</v>
      </c>
      <c r="BV230" s="113">
        <v>17</v>
      </c>
      <c r="BW230" s="115"/>
      <c r="BY230" s="116">
        <f t="shared" si="131"/>
        <v>27.1</v>
      </c>
      <c r="BZ230" s="113">
        <v>0</v>
      </c>
      <c r="CA230" s="113">
        <v>0.5</v>
      </c>
      <c r="CB230" s="113">
        <v>2</v>
      </c>
      <c r="CC230" s="113">
        <v>4</v>
      </c>
      <c r="CD230" s="113">
        <v>129</v>
      </c>
      <c r="CE230" s="115"/>
      <c r="CG230" s="116">
        <f t="shared" si="132"/>
        <v>35.200000000000003</v>
      </c>
      <c r="CH230" s="113">
        <v>0</v>
      </c>
      <c r="CI230" s="113">
        <v>0</v>
      </c>
      <c r="CJ230" s="113">
        <v>16</v>
      </c>
      <c r="CK230" s="113">
        <v>2.5</v>
      </c>
      <c r="CL230" s="113">
        <v>157.5</v>
      </c>
      <c r="CO230" s="116">
        <f t="shared" si="133"/>
        <v>3.9</v>
      </c>
      <c r="CP230" s="113">
        <v>8</v>
      </c>
      <c r="CQ230" s="113">
        <v>0</v>
      </c>
      <c r="CR230" s="113">
        <v>0.5</v>
      </c>
      <c r="CS230" s="113">
        <v>0</v>
      </c>
      <c r="CT230" s="113">
        <v>11</v>
      </c>
      <c r="CW230" s="116">
        <f t="shared" si="134"/>
        <v>5.3</v>
      </c>
      <c r="CX230" s="113">
        <v>0</v>
      </c>
      <c r="CY230" s="113">
        <v>0.5</v>
      </c>
      <c r="CZ230" s="113">
        <v>2</v>
      </c>
      <c r="DA230" s="113">
        <v>0</v>
      </c>
      <c r="DB230" s="113">
        <v>24</v>
      </c>
      <c r="DE230" s="116">
        <f t="shared" si="135"/>
        <v>3.4</v>
      </c>
      <c r="DF230" s="113">
        <v>0</v>
      </c>
      <c r="DG230" s="113">
        <v>0</v>
      </c>
      <c r="DH230" s="113">
        <v>0</v>
      </c>
      <c r="DI230" s="113">
        <v>0</v>
      </c>
      <c r="DJ230" s="113">
        <v>17</v>
      </c>
      <c r="DM230" s="116">
        <f t="shared" si="136"/>
        <v>26.6</v>
      </c>
      <c r="DN230" s="113">
        <v>2.5</v>
      </c>
      <c r="DO230" s="113">
        <v>0</v>
      </c>
      <c r="DP230" s="113">
        <v>11</v>
      </c>
      <c r="DQ230" s="113">
        <v>4</v>
      </c>
      <c r="DR230" s="113">
        <v>115.5</v>
      </c>
    </row>
    <row r="231" spans="4:122">
      <c r="D231" s="113" t="s">
        <v>238</v>
      </c>
      <c r="E231" s="115">
        <f t="shared" si="137"/>
        <v>230</v>
      </c>
      <c r="F231" s="116">
        <f t="shared" si="105"/>
        <v>4.8</v>
      </c>
      <c r="G231" s="116">
        <f t="shared" si="106"/>
        <v>4.8</v>
      </c>
      <c r="H231" s="116" t="str">
        <f t="shared" si="106"/>
        <v/>
      </c>
      <c r="I231" s="116" t="str">
        <f t="shared" si="106"/>
        <v/>
      </c>
      <c r="J231" s="116" t="str">
        <f t="shared" si="106"/>
        <v/>
      </c>
      <c r="K231" s="116" t="str">
        <f t="shared" si="106"/>
        <v/>
      </c>
      <c r="L231" s="116" t="str">
        <f t="shared" si="106"/>
        <v/>
      </c>
      <c r="M231" s="116" t="str">
        <f t="shared" si="106"/>
        <v/>
      </c>
      <c r="N231" s="116" t="str">
        <f t="shared" si="107"/>
        <v/>
      </c>
      <c r="O231" s="116">
        <f t="shared" si="108"/>
        <v>1</v>
      </c>
      <c r="P231" s="116" t="str">
        <f t="shared" si="109"/>
        <v/>
      </c>
      <c r="Q231" s="116" t="str">
        <f t="shared" si="110"/>
        <v/>
      </c>
      <c r="R231" s="116" t="str">
        <f t="shared" si="111"/>
        <v/>
      </c>
      <c r="S231" s="116" t="str">
        <f t="shared" si="112"/>
        <v/>
      </c>
      <c r="T231" s="116" t="str">
        <f t="shared" si="113"/>
        <v/>
      </c>
      <c r="U231" s="116">
        <f t="shared" si="114"/>
        <v>1</v>
      </c>
      <c r="V231" s="113">
        <f t="shared" si="115"/>
        <v>0</v>
      </c>
      <c r="Y231" s="116">
        <f t="shared" si="138"/>
        <v>0.32</v>
      </c>
      <c r="Z231" s="122">
        <f t="shared" si="139"/>
        <v>64</v>
      </c>
      <c r="AA231" s="113">
        <f t="shared" si="116"/>
        <v>9</v>
      </c>
      <c r="AB231" s="113">
        <f>AA231*飽差!I231</f>
        <v>3.0983722458538727</v>
      </c>
      <c r="AG231" s="116">
        <f t="shared" si="117"/>
        <v>6</v>
      </c>
      <c r="AH231" s="116">
        <f t="shared" si="118"/>
        <v>21.1</v>
      </c>
      <c r="AI231" s="116">
        <f t="shared" si="119"/>
        <v>19.3</v>
      </c>
      <c r="AJ231" s="116">
        <f t="shared" si="120"/>
        <v>16.7</v>
      </c>
      <c r="AK231" s="116">
        <f t="shared" si="121"/>
        <v>46.9</v>
      </c>
      <c r="AL231" s="116">
        <f t="shared" si="122"/>
        <v>58.9</v>
      </c>
      <c r="AM231" s="116">
        <f t="shared" si="123"/>
        <v>4.8</v>
      </c>
      <c r="AN231" s="116">
        <f t="shared" si="124"/>
        <v>5</v>
      </c>
      <c r="AO231" s="116">
        <f t="shared" si="125"/>
        <v>5.2</v>
      </c>
      <c r="AP231" s="116">
        <f t="shared" si="126"/>
        <v>17.399999999999999</v>
      </c>
      <c r="AS231" s="116">
        <f t="shared" si="127"/>
        <v>6</v>
      </c>
      <c r="AT231" s="113">
        <v>0</v>
      </c>
      <c r="AU231" s="113">
        <v>0</v>
      </c>
      <c r="AV231" s="113">
        <v>0</v>
      </c>
      <c r="AW231" s="113">
        <v>17.5</v>
      </c>
      <c r="AX231" s="113">
        <v>12.5</v>
      </c>
      <c r="AY231" s="115"/>
      <c r="BA231" s="116">
        <f t="shared" si="128"/>
        <v>21.1</v>
      </c>
      <c r="BB231" s="113">
        <v>0</v>
      </c>
      <c r="BC231" s="113">
        <v>0</v>
      </c>
      <c r="BD231" s="113">
        <v>0</v>
      </c>
      <c r="BE231" s="113">
        <v>52.5</v>
      </c>
      <c r="BF231" s="113">
        <v>53</v>
      </c>
      <c r="BG231" s="115"/>
      <c r="BI231" s="116">
        <f t="shared" si="129"/>
        <v>19.3</v>
      </c>
      <c r="BJ231" s="113">
        <v>0</v>
      </c>
      <c r="BK231" s="113">
        <v>0</v>
      </c>
      <c r="BL231" s="113">
        <v>0</v>
      </c>
      <c r="BM231" s="113">
        <v>27.5</v>
      </c>
      <c r="BN231" s="113">
        <v>69</v>
      </c>
      <c r="BO231" s="115"/>
      <c r="BQ231" s="116">
        <f t="shared" si="130"/>
        <v>16.7</v>
      </c>
      <c r="BR231" s="113">
        <v>0</v>
      </c>
      <c r="BS231" s="113">
        <v>0</v>
      </c>
      <c r="BT231" s="113">
        <v>0</v>
      </c>
      <c r="BU231" s="113">
        <v>19</v>
      </c>
      <c r="BV231" s="113">
        <v>64.5</v>
      </c>
      <c r="BW231" s="115"/>
      <c r="BY231" s="116">
        <f t="shared" si="131"/>
        <v>46.9</v>
      </c>
      <c r="BZ231" s="113">
        <v>0</v>
      </c>
      <c r="CA231" s="113">
        <v>11.5</v>
      </c>
      <c r="CB231" s="113">
        <v>0</v>
      </c>
      <c r="CC231" s="113">
        <v>92</v>
      </c>
      <c r="CD231" s="113">
        <v>131</v>
      </c>
      <c r="CE231" s="115"/>
      <c r="CG231" s="116">
        <f t="shared" si="132"/>
        <v>58.9</v>
      </c>
      <c r="CH231" s="113">
        <v>0</v>
      </c>
      <c r="CI231" s="113">
        <v>3.5</v>
      </c>
      <c r="CJ231" s="113">
        <v>0</v>
      </c>
      <c r="CK231" s="113">
        <v>191</v>
      </c>
      <c r="CL231" s="113">
        <v>100</v>
      </c>
      <c r="CO231" s="116">
        <f t="shared" si="133"/>
        <v>4.8</v>
      </c>
      <c r="CP231" s="113">
        <v>0</v>
      </c>
      <c r="CQ231" s="113">
        <v>0</v>
      </c>
      <c r="CR231" s="113">
        <v>0</v>
      </c>
      <c r="CS231" s="113">
        <v>4</v>
      </c>
      <c r="CT231" s="113">
        <v>20</v>
      </c>
      <c r="CW231" s="116">
        <f t="shared" si="134"/>
        <v>5</v>
      </c>
      <c r="CX231" s="113">
        <v>0</v>
      </c>
      <c r="CY231" s="113">
        <v>0</v>
      </c>
      <c r="CZ231" s="113">
        <v>0</v>
      </c>
      <c r="DA231" s="113">
        <v>1.5</v>
      </c>
      <c r="DB231" s="113">
        <v>23.5</v>
      </c>
      <c r="DE231" s="116">
        <f t="shared" si="135"/>
        <v>5.2</v>
      </c>
      <c r="DF231" s="113">
        <v>0</v>
      </c>
      <c r="DG231" s="113">
        <v>0</v>
      </c>
      <c r="DH231" s="113">
        <v>0</v>
      </c>
      <c r="DI231" s="113">
        <v>3.5</v>
      </c>
      <c r="DJ231" s="113">
        <v>22.5</v>
      </c>
      <c r="DM231" s="116">
        <f t="shared" si="136"/>
        <v>17.399999999999999</v>
      </c>
      <c r="DN231" s="113">
        <v>0</v>
      </c>
      <c r="DO231" s="113">
        <v>0</v>
      </c>
      <c r="DP231" s="113">
        <v>0</v>
      </c>
      <c r="DQ231" s="113">
        <v>15</v>
      </c>
      <c r="DR231" s="113">
        <v>72</v>
      </c>
    </row>
    <row r="232" spans="4:122">
      <c r="D232" s="113" t="s">
        <v>238</v>
      </c>
      <c r="E232" s="115">
        <f t="shared" si="137"/>
        <v>231</v>
      </c>
      <c r="F232" s="116">
        <f t="shared" si="105"/>
        <v>8.8000000000000007</v>
      </c>
      <c r="G232" s="116">
        <f t="shared" si="106"/>
        <v>8.8000000000000007</v>
      </c>
      <c r="H232" s="116" t="str">
        <f t="shared" si="106"/>
        <v/>
      </c>
      <c r="I232" s="116" t="str">
        <f t="shared" si="106"/>
        <v/>
      </c>
      <c r="J232" s="116" t="str">
        <f t="shared" si="106"/>
        <v/>
      </c>
      <c r="K232" s="116" t="str">
        <f t="shared" si="106"/>
        <v/>
      </c>
      <c r="L232" s="116" t="str">
        <f t="shared" si="106"/>
        <v/>
      </c>
      <c r="M232" s="116" t="str">
        <f t="shared" si="106"/>
        <v/>
      </c>
      <c r="N232" s="116" t="str">
        <f t="shared" si="107"/>
        <v/>
      </c>
      <c r="O232" s="116">
        <f t="shared" si="108"/>
        <v>1</v>
      </c>
      <c r="P232" s="116" t="str">
        <f t="shared" si="109"/>
        <v/>
      </c>
      <c r="Q232" s="116" t="str">
        <f t="shared" si="110"/>
        <v/>
      </c>
      <c r="R232" s="116" t="str">
        <f t="shared" si="111"/>
        <v/>
      </c>
      <c r="S232" s="116" t="str">
        <f t="shared" si="112"/>
        <v/>
      </c>
      <c r="T232" s="116" t="str">
        <f t="shared" si="113"/>
        <v/>
      </c>
      <c r="U232" s="116">
        <f t="shared" si="114"/>
        <v>1</v>
      </c>
      <c r="V232" s="113">
        <f t="shared" si="115"/>
        <v>0</v>
      </c>
      <c r="Y232" s="116">
        <f t="shared" si="138"/>
        <v>0.35124826264586895</v>
      </c>
      <c r="Z232" s="122">
        <f t="shared" si="139"/>
        <v>70.249652529173787</v>
      </c>
      <c r="AA232" s="113">
        <f t="shared" si="116"/>
        <v>9</v>
      </c>
      <c r="AB232" s="113">
        <f>AA232*飽差!I232</f>
        <v>2.5503474708262055</v>
      </c>
      <c r="AG232" s="116">
        <f t="shared" si="117"/>
        <v>5.7</v>
      </c>
      <c r="AH232" s="116">
        <f t="shared" si="118"/>
        <v>8</v>
      </c>
      <c r="AI232" s="116">
        <f t="shared" si="119"/>
        <v>8.1</v>
      </c>
      <c r="AJ232" s="116">
        <f t="shared" si="120"/>
        <v>7.4</v>
      </c>
      <c r="AK232" s="116">
        <f t="shared" si="121"/>
        <v>3.625</v>
      </c>
      <c r="AL232" s="116">
        <f t="shared" si="122"/>
        <v>2.5</v>
      </c>
      <c r="AM232" s="116">
        <f t="shared" si="123"/>
        <v>8.8000000000000007</v>
      </c>
      <c r="AN232" s="116">
        <f t="shared" si="124"/>
        <v>6.1</v>
      </c>
      <c r="AO232" s="116">
        <f t="shared" si="125"/>
        <v>6.1</v>
      </c>
      <c r="AP232" s="116">
        <f t="shared" si="126"/>
        <v>8.6999999999999993</v>
      </c>
      <c r="AS232" s="116">
        <f t="shared" si="127"/>
        <v>5.7</v>
      </c>
      <c r="AT232" s="113">
        <v>0</v>
      </c>
      <c r="AU232" s="113">
        <v>0.5</v>
      </c>
      <c r="AV232" s="113">
        <v>0</v>
      </c>
      <c r="AW232" s="113">
        <v>0</v>
      </c>
      <c r="AX232" s="113">
        <v>28</v>
      </c>
      <c r="AY232" s="115"/>
      <c r="BA232" s="116">
        <f t="shared" si="128"/>
        <v>8</v>
      </c>
      <c r="BB232" s="113">
        <v>0</v>
      </c>
      <c r="BC232" s="113">
        <v>10.5</v>
      </c>
      <c r="BD232" s="113">
        <v>12.5</v>
      </c>
      <c r="BE232" s="113">
        <v>0</v>
      </c>
      <c r="BF232" s="113">
        <v>17</v>
      </c>
      <c r="BG232" s="115"/>
      <c r="BI232" s="116">
        <f t="shared" si="129"/>
        <v>8.1</v>
      </c>
      <c r="BJ232" s="113">
        <v>0</v>
      </c>
      <c r="BK232" s="113">
        <v>0</v>
      </c>
      <c r="BL232" s="113">
        <v>0</v>
      </c>
      <c r="BM232" s="113">
        <v>0</v>
      </c>
      <c r="BN232" s="113">
        <v>40.5</v>
      </c>
      <c r="BO232" s="115"/>
      <c r="BQ232" s="116">
        <f t="shared" si="130"/>
        <v>7.4</v>
      </c>
      <c r="BR232" s="113">
        <v>0</v>
      </c>
      <c r="BS232" s="113">
        <v>5.5</v>
      </c>
      <c r="BT232" s="113">
        <v>0</v>
      </c>
      <c r="BU232" s="113">
        <v>0</v>
      </c>
      <c r="BV232" s="113">
        <v>31.5</v>
      </c>
      <c r="BW232" s="115"/>
      <c r="BY232" s="116">
        <f t="shared" si="131"/>
        <v>3.625</v>
      </c>
      <c r="BZ232" s="113">
        <v>0</v>
      </c>
      <c r="CA232" s="113">
        <v>0</v>
      </c>
      <c r="CC232" s="113">
        <v>0</v>
      </c>
      <c r="CD232" s="113">
        <v>14.5</v>
      </c>
      <c r="CE232" s="115"/>
      <c r="CG232" s="116">
        <f t="shared" si="132"/>
        <v>2.5</v>
      </c>
      <c r="CH232" s="113">
        <v>0</v>
      </c>
      <c r="CI232" s="113">
        <v>0</v>
      </c>
      <c r="CJ232" s="113">
        <v>1.5</v>
      </c>
      <c r="CK232" s="113">
        <v>0</v>
      </c>
      <c r="CL232" s="113">
        <v>11</v>
      </c>
      <c r="CO232" s="116">
        <f t="shared" si="133"/>
        <v>8.8000000000000007</v>
      </c>
      <c r="CP232" s="113">
        <v>0</v>
      </c>
      <c r="CQ232" s="113">
        <v>0</v>
      </c>
      <c r="CR232" s="113">
        <v>0</v>
      </c>
      <c r="CS232" s="113">
        <v>0</v>
      </c>
      <c r="CT232" s="113">
        <v>44</v>
      </c>
      <c r="CW232" s="116">
        <f t="shared" si="134"/>
        <v>6.1</v>
      </c>
      <c r="CX232" s="113">
        <v>0</v>
      </c>
      <c r="CY232" s="113">
        <v>0</v>
      </c>
      <c r="CZ232" s="113">
        <v>0</v>
      </c>
      <c r="DA232" s="113">
        <v>0</v>
      </c>
      <c r="DB232" s="113">
        <v>30.5</v>
      </c>
      <c r="DE232" s="116">
        <f t="shared" si="135"/>
        <v>6.1</v>
      </c>
      <c r="DF232" s="113">
        <v>0</v>
      </c>
      <c r="DG232" s="113">
        <v>0</v>
      </c>
      <c r="DH232" s="113">
        <v>0</v>
      </c>
      <c r="DI232" s="113">
        <v>0</v>
      </c>
      <c r="DJ232" s="113">
        <v>30.5</v>
      </c>
      <c r="DM232" s="116">
        <f t="shared" si="136"/>
        <v>8.6999999999999993</v>
      </c>
      <c r="DN232" s="113">
        <v>0</v>
      </c>
      <c r="DO232" s="113">
        <v>0</v>
      </c>
      <c r="DP232" s="113">
        <v>0</v>
      </c>
      <c r="DQ232" s="113">
        <v>0</v>
      </c>
      <c r="DR232" s="113">
        <v>43.5</v>
      </c>
    </row>
    <row r="233" spans="4:122">
      <c r="D233" s="113" t="s">
        <v>238</v>
      </c>
      <c r="E233" s="115">
        <f t="shared" si="137"/>
        <v>232</v>
      </c>
      <c r="F233" s="116">
        <f t="shared" si="105"/>
        <v>14.6</v>
      </c>
      <c r="G233" s="116">
        <f t="shared" si="106"/>
        <v>14.6</v>
      </c>
      <c r="H233" s="116">
        <f t="shared" si="106"/>
        <v>14.6</v>
      </c>
      <c r="I233" s="116" t="str">
        <f t="shared" si="106"/>
        <v/>
      </c>
      <c r="J233" s="116" t="str">
        <f t="shared" si="106"/>
        <v/>
      </c>
      <c r="K233" s="116" t="str">
        <f t="shared" si="106"/>
        <v/>
      </c>
      <c r="L233" s="116" t="str">
        <f t="shared" si="106"/>
        <v/>
      </c>
      <c r="M233" s="116" t="str">
        <f t="shared" si="106"/>
        <v/>
      </c>
      <c r="N233" s="116" t="str">
        <f t="shared" si="107"/>
        <v/>
      </c>
      <c r="O233" s="116" t="str">
        <f t="shared" si="108"/>
        <v/>
      </c>
      <c r="P233" s="116">
        <f t="shared" si="109"/>
        <v>2</v>
      </c>
      <c r="Q233" s="116" t="str">
        <f t="shared" si="110"/>
        <v/>
      </c>
      <c r="R233" s="116" t="str">
        <f t="shared" si="111"/>
        <v/>
      </c>
      <c r="S233" s="116" t="str">
        <f t="shared" si="112"/>
        <v/>
      </c>
      <c r="T233" s="116" t="str">
        <f t="shared" si="113"/>
        <v/>
      </c>
      <c r="U233" s="116">
        <f t="shared" si="114"/>
        <v>2</v>
      </c>
      <c r="V233" s="113">
        <f t="shared" si="115"/>
        <v>5.4417266639303186e-002</v>
      </c>
      <c r="Y233" s="116">
        <f t="shared" si="138"/>
        <v>0.32</v>
      </c>
      <c r="Z233" s="122">
        <f t="shared" si="139"/>
        <v>64</v>
      </c>
      <c r="AA233" s="113">
        <f t="shared" si="116"/>
        <v>9</v>
      </c>
      <c r="AB233" s="113">
        <f>AA233*飽差!I233</f>
        <v>2.6367118694741771</v>
      </c>
      <c r="AG233" s="116">
        <f t="shared" si="117"/>
        <v>0.1</v>
      </c>
      <c r="AH233" s="116">
        <f t="shared" si="118"/>
        <v>0.4</v>
      </c>
      <c r="AI233" s="116">
        <f t="shared" si="119"/>
        <v>1</v>
      </c>
      <c r="AJ233" s="116">
        <f t="shared" si="120"/>
        <v>2.1</v>
      </c>
      <c r="AK233" s="116">
        <f t="shared" si="121"/>
        <v>4</v>
      </c>
      <c r="AL233" s="116">
        <f t="shared" si="122"/>
        <v>3.5</v>
      </c>
      <c r="AM233" s="116">
        <f t="shared" si="123"/>
        <v>14.6</v>
      </c>
      <c r="AN233" s="116">
        <f t="shared" si="124"/>
        <v>7.3</v>
      </c>
      <c r="AO233" s="116">
        <f t="shared" si="125"/>
        <v>9.6</v>
      </c>
      <c r="AP233" s="116">
        <f t="shared" si="126"/>
        <v>5.7</v>
      </c>
      <c r="AS233" s="116">
        <f t="shared" si="127"/>
        <v>0.1</v>
      </c>
      <c r="AT233" s="113">
        <v>0</v>
      </c>
      <c r="AU233" s="113">
        <v>0</v>
      </c>
      <c r="AV233" s="113">
        <v>0</v>
      </c>
      <c r="AW233" s="113">
        <v>0</v>
      </c>
      <c r="AX233" s="113">
        <v>0.5</v>
      </c>
      <c r="AY233" s="115"/>
      <c r="BA233" s="116">
        <f t="shared" si="128"/>
        <v>0.4</v>
      </c>
      <c r="BB233" s="113">
        <v>0</v>
      </c>
      <c r="BC233" s="113">
        <v>0</v>
      </c>
      <c r="BD233" s="113">
        <v>0</v>
      </c>
      <c r="BE233" s="113">
        <v>0</v>
      </c>
      <c r="BF233" s="113">
        <v>2</v>
      </c>
      <c r="BG233" s="115"/>
      <c r="BI233" s="116">
        <f t="shared" si="129"/>
        <v>1</v>
      </c>
      <c r="BJ233" s="113">
        <v>0</v>
      </c>
      <c r="BK233" s="113">
        <v>0</v>
      </c>
      <c r="BL233" s="113">
        <v>0</v>
      </c>
      <c r="BM233" s="113">
        <v>0</v>
      </c>
      <c r="BN233" s="113">
        <v>5</v>
      </c>
      <c r="BO233" s="115"/>
      <c r="BQ233" s="116">
        <f t="shared" si="130"/>
        <v>2.1</v>
      </c>
      <c r="BR233" s="113">
        <v>0</v>
      </c>
      <c r="BS233" s="113">
        <v>0</v>
      </c>
      <c r="BT233" s="113">
        <v>0</v>
      </c>
      <c r="BU233" s="113">
        <v>0</v>
      </c>
      <c r="BV233" s="113">
        <v>10.5</v>
      </c>
      <c r="BW233" s="115"/>
      <c r="BY233" s="116">
        <f t="shared" si="131"/>
        <v>4</v>
      </c>
      <c r="BZ233" s="113">
        <v>0</v>
      </c>
      <c r="CA233" s="113">
        <v>0</v>
      </c>
      <c r="CC233" s="113">
        <v>1.5</v>
      </c>
      <c r="CD233" s="113">
        <v>14.5</v>
      </c>
      <c r="CE233" s="115"/>
      <c r="CG233" s="116">
        <f t="shared" si="132"/>
        <v>3.5</v>
      </c>
      <c r="CH233" s="113">
        <v>0</v>
      </c>
      <c r="CI233" s="113">
        <v>0</v>
      </c>
      <c r="CJ233" s="113">
        <v>0</v>
      </c>
      <c r="CK233" s="113">
        <v>0.5</v>
      </c>
      <c r="CL233" s="113">
        <v>17</v>
      </c>
      <c r="CO233" s="116">
        <f t="shared" si="133"/>
        <v>14.6</v>
      </c>
      <c r="CP233" s="113">
        <v>0</v>
      </c>
      <c r="CQ233" s="113">
        <v>0</v>
      </c>
      <c r="CR233" s="113">
        <v>0</v>
      </c>
      <c r="CS233" s="113">
        <v>0</v>
      </c>
      <c r="CT233" s="113">
        <v>73</v>
      </c>
      <c r="CW233" s="116">
        <f t="shared" si="134"/>
        <v>7.3</v>
      </c>
      <c r="CX233" s="113">
        <v>0</v>
      </c>
      <c r="CY233" s="113">
        <v>0</v>
      </c>
      <c r="CZ233" s="113">
        <v>0</v>
      </c>
      <c r="DA233" s="113">
        <v>0</v>
      </c>
      <c r="DB233" s="113">
        <v>36.5</v>
      </c>
      <c r="DE233" s="116">
        <f t="shared" si="135"/>
        <v>9.6</v>
      </c>
      <c r="DF233" s="113">
        <v>0</v>
      </c>
      <c r="DG233" s="113">
        <v>0</v>
      </c>
      <c r="DH233" s="113">
        <v>0</v>
      </c>
      <c r="DI233" s="113">
        <v>0</v>
      </c>
      <c r="DJ233" s="113">
        <v>48</v>
      </c>
      <c r="DM233" s="116">
        <f t="shared" si="136"/>
        <v>5.7</v>
      </c>
      <c r="DN233" s="113">
        <v>0</v>
      </c>
      <c r="DO233" s="113">
        <v>0</v>
      </c>
      <c r="DP233" s="113">
        <v>0</v>
      </c>
      <c r="DQ233" s="113">
        <v>0.5</v>
      </c>
      <c r="DR233" s="113">
        <v>28</v>
      </c>
    </row>
    <row r="234" spans="4:122">
      <c r="D234" s="113" t="s">
        <v>238</v>
      </c>
      <c r="E234" s="115">
        <f t="shared" si="137"/>
        <v>233</v>
      </c>
      <c r="F234" s="116">
        <f t="shared" si="105"/>
        <v>1.4</v>
      </c>
      <c r="G234" s="116">
        <f t="shared" si="106"/>
        <v>1.4</v>
      </c>
      <c r="H234" s="116" t="str">
        <f t="shared" si="106"/>
        <v/>
      </c>
      <c r="I234" s="116" t="str">
        <f t="shared" si="106"/>
        <v/>
      </c>
      <c r="J234" s="116" t="str">
        <f t="shared" si="106"/>
        <v/>
      </c>
      <c r="K234" s="116" t="str">
        <f t="shared" si="106"/>
        <v/>
      </c>
      <c r="L234" s="116" t="str">
        <f t="shared" si="106"/>
        <v/>
      </c>
      <c r="M234" s="116" t="str">
        <f t="shared" si="106"/>
        <v/>
      </c>
      <c r="N234" s="116" t="str">
        <f t="shared" si="107"/>
        <v/>
      </c>
      <c r="O234" s="116">
        <f t="shared" si="108"/>
        <v>1</v>
      </c>
      <c r="P234" s="116" t="str">
        <f t="shared" si="109"/>
        <v/>
      </c>
      <c r="Q234" s="116" t="str">
        <f t="shared" si="110"/>
        <v/>
      </c>
      <c r="R234" s="116" t="str">
        <f t="shared" si="111"/>
        <v/>
      </c>
      <c r="S234" s="116" t="str">
        <f t="shared" si="112"/>
        <v/>
      </c>
      <c r="T234" s="116" t="str">
        <f t="shared" si="113"/>
        <v/>
      </c>
      <c r="U234" s="116">
        <f t="shared" si="114"/>
        <v>1</v>
      </c>
      <c r="V234" s="113">
        <f t="shared" si="115"/>
        <v>0</v>
      </c>
      <c r="Y234" s="116">
        <f t="shared" si="138"/>
        <v>0.31628408128209012</v>
      </c>
      <c r="Z234" s="122">
        <f t="shared" si="139"/>
        <v>63.256816256418027</v>
      </c>
      <c r="AA234" s="113">
        <f t="shared" si="116"/>
        <v>9</v>
      </c>
      <c r="AB234" s="113">
        <f>AA234*飽差!I234</f>
        <v>2.1431837435819778</v>
      </c>
      <c r="AG234" s="116">
        <f t="shared" si="117"/>
        <v>3.8</v>
      </c>
      <c r="AH234" s="116">
        <f t="shared" si="118"/>
        <v>1.8</v>
      </c>
      <c r="AI234" s="116">
        <f t="shared" si="119"/>
        <v>1.5</v>
      </c>
      <c r="AJ234" s="116">
        <f t="shared" si="120"/>
        <v>0.9</v>
      </c>
      <c r="AK234" s="116">
        <f t="shared" si="121"/>
        <v>8.9</v>
      </c>
      <c r="AL234" s="116">
        <f t="shared" si="122"/>
        <v>17.8</v>
      </c>
      <c r="AM234" s="116">
        <f t="shared" si="123"/>
        <v>1.4</v>
      </c>
      <c r="AN234" s="116">
        <f t="shared" si="124"/>
        <v>7.9</v>
      </c>
      <c r="AO234" s="116">
        <f t="shared" si="125"/>
        <v>2.5</v>
      </c>
      <c r="AP234" s="116">
        <f t="shared" si="126"/>
        <v>3.6</v>
      </c>
      <c r="AS234" s="116">
        <f t="shared" si="127"/>
        <v>3.8</v>
      </c>
      <c r="AT234" s="113">
        <v>0</v>
      </c>
      <c r="AU234" s="113">
        <v>14</v>
      </c>
      <c r="AV234" s="113">
        <v>0.5</v>
      </c>
      <c r="AW234" s="113">
        <v>4</v>
      </c>
      <c r="AX234" s="113">
        <v>0.5</v>
      </c>
      <c r="AY234" s="115"/>
      <c r="BA234" s="116">
        <f t="shared" si="128"/>
        <v>1.8</v>
      </c>
      <c r="BB234" s="113">
        <v>0</v>
      </c>
      <c r="BC234" s="113">
        <v>1.5</v>
      </c>
      <c r="BD234" s="113">
        <v>0</v>
      </c>
      <c r="BE234" s="113">
        <v>7.5</v>
      </c>
      <c r="BF234" s="113">
        <v>0</v>
      </c>
      <c r="BG234" s="115"/>
      <c r="BI234" s="116">
        <f t="shared" si="129"/>
        <v>1.5</v>
      </c>
      <c r="BJ234" s="113">
        <v>2</v>
      </c>
      <c r="BK234" s="113">
        <v>2.5</v>
      </c>
      <c r="BL234" s="113">
        <v>0</v>
      </c>
      <c r="BM234" s="113">
        <v>2.5</v>
      </c>
      <c r="BN234" s="113">
        <v>0.5</v>
      </c>
      <c r="BO234" s="115"/>
      <c r="BQ234" s="116">
        <f t="shared" si="130"/>
        <v>0.9</v>
      </c>
      <c r="BR234" s="113">
        <v>0</v>
      </c>
      <c r="BS234" s="113">
        <v>1.5</v>
      </c>
      <c r="BT234" s="113">
        <v>0</v>
      </c>
      <c r="BU234" s="113">
        <v>2</v>
      </c>
      <c r="BV234" s="113">
        <v>1</v>
      </c>
      <c r="BW234" s="115"/>
      <c r="BY234" s="116">
        <f t="shared" si="131"/>
        <v>8.9</v>
      </c>
      <c r="BZ234" s="113">
        <v>0</v>
      </c>
      <c r="CA234" s="113">
        <v>6.5</v>
      </c>
      <c r="CB234" s="113">
        <v>0</v>
      </c>
      <c r="CC234" s="113">
        <v>37.5</v>
      </c>
      <c r="CD234" s="113">
        <v>0.5</v>
      </c>
      <c r="CE234" s="115"/>
      <c r="CG234" s="116">
        <f t="shared" si="132"/>
        <v>17.8</v>
      </c>
      <c r="CH234" s="113">
        <v>7.5</v>
      </c>
      <c r="CI234" s="113">
        <v>17</v>
      </c>
      <c r="CJ234" s="113">
        <v>0</v>
      </c>
      <c r="CK234" s="113">
        <v>61</v>
      </c>
      <c r="CL234" s="113">
        <v>3.5</v>
      </c>
      <c r="CO234" s="116">
        <f t="shared" si="133"/>
        <v>1.4</v>
      </c>
      <c r="CP234" s="113">
        <v>0</v>
      </c>
      <c r="CQ234" s="113">
        <v>4</v>
      </c>
      <c r="CR234" s="113">
        <v>0</v>
      </c>
      <c r="CS234" s="113">
        <v>1</v>
      </c>
      <c r="CT234" s="113">
        <v>2</v>
      </c>
      <c r="CW234" s="116">
        <f t="shared" si="134"/>
        <v>7.9</v>
      </c>
      <c r="CX234" s="113">
        <v>0</v>
      </c>
      <c r="CY234" s="113">
        <v>4</v>
      </c>
      <c r="CZ234" s="113">
        <v>0</v>
      </c>
      <c r="DA234" s="113">
        <v>2</v>
      </c>
      <c r="DB234" s="113">
        <v>33.5</v>
      </c>
      <c r="DE234" s="116">
        <f t="shared" si="135"/>
        <v>2.5</v>
      </c>
      <c r="DF234" s="113">
        <v>0</v>
      </c>
      <c r="DG234" s="113">
        <v>7.5</v>
      </c>
      <c r="DH234" s="113">
        <v>0</v>
      </c>
      <c r="DI234" s="113">
        <v>3</v>
      </c>
      <c r="DJ234" s="113">
        <v>2</v>
      </c>
      <c r="DM234" s="116">
        <f t="shared" si="136"/>
        <v>3.6</v>
      </c>
      <c r="DN234" s="113">
        <v>0</v>
      </c>
      <c r="DO234" s="113">
        <v>9.5</v>
      </c>
      <c r="DP234" s="113">
        <v>0</v>
      </c>
      <c r="DQ234" s="113">
        <v>1</v>
      </c>
      <c r="DR234" s="113">
        <v>7.5</v>
      </c>
    </row>
    <row r="235" spans="4:122">
      <c r="D235" s="113" t="s">
        <v>238</v>
      </c>
      <c r="E235" s="115">
        <f t="shared" si="137"/>
        <v>234</v>
      </c>
      <c r="F235" s="116">
        <f t="shared" si="105"/>
        <v>0.8</v>
      </c>
      <c r="G235" s="116">
        <f t="shared" si="106"/>
        <v>0.8</v>
      </c>
      <c r="H235" s="116" t="str">
        <f t="shared" si="106"/>
        <v/>
      </c>
      <c r="I235" s="116" t="str">
        <f t="shared" si="106"/>
        <v/>
      </c>
      <c r="J235" s="116" t="str">
        <f t="shared" si="106"/>
        <v/>
      </c>
      <c r="K235" s="116" t="str">
        <f t="shared" si="106"/>
        <v/>
      </c>
      <c r="L235" s="116" t="str">
        <f t="shared" si="106"/>
        <v/>
      </c>
      <c r="M235" s="116" t="str">
        <f t="shared" si="106"/>
        <v/>
      </c>
      <c r="N235" s="116" t="str">
        <f t="shared" si="107"/>
        <v/>
      </c>
      <c r="O235" s="116">
        <f t="shared" si="108"/>
        <v>1</v>
      </c>
      <c r="P235" s="116" t="str">
        <f t="shared" si="109"/>
        <v/>
      </c>
      <c r="Q235" s="116" t="str">
        <f t="shared" si="110"/>
        <v/>
      </c>
      <c r="R235" s="116" t="str">
        <f t="shared" si="111"/>
        <v/>
      </c>
      <c r="S235" s="116" t="str">
        <f t="shared" si="112"/>
        <v/>
      </c>
      <c r="T235" s="116" t="str">
        <f t="shared" si="113"/>
        <v/>
      </c>
      <c r="U235" s="116">
        <f t="shared" si="114"/>
        <v>1</v>
      </c>
      <c r="V235" s="113">
        <f t="shared" si="115"/>
        <v>0</v>
      </c>
      <c r="Y235" s="116">
        <f t="shared" si="138"/>
        <v>0.30917398110036393</v>
      </c>
      <c r="Z235" s="122">
        <f t="shared" si="139"/>
        <v>61.834796220072789</v>
      </c>
      <c r="AA235" s="113">
        <f t="shared" si="116"/>
        <v>9</v>
      </c>
      <c r="AB235" s="113">
        <f>AA235*飽差!I235</f>
        <v>2.2220200363452456</v>
      </c>
      <c r="AG235" s="116">
        <f t="shared" si="117"/>
        <v>12.9</v>
      </c>
      <c r="AH235" s="116">
        <f t="shared" si="118"/>
        <v>0.2</v>
      </c>
      <c r="AI235" s="116">
        <f t="shared" si="119"/>
        <v>0.6</v>
      </c>
      <c r="AJ235" s="116">
        <f t="shared" si="120"/>
        <v>0.7</v>
      </c>
      <c r="AK235" s="116">
        <f t="shared" si="121"/>
        <v>1.6</v>
      </c>
      <c r="AL235" s="116">
        <f t="shared" si="122"/>
        <v>2.7</v>
      </c>
      <c r="AM235" s="116">
        <f t="shared" si="123"/>
        <v>0.8</v>
      </c>
      <c r="AN235" s="116">
        <f t="shared" si="124"/>
        <v>3.1</v>
      </c>
      <c r="AO235" s="116">
        <f t="shared" si="125"/>
        <v>2.1</v>
      </c>
      <c r="AP235" s="116">
        <f t="shared" si="126"/>
        <v>2.2000000000000002</v>
      </c>
      <c r="AS235" s="116">
        <f t="shared" si="127"/>
        <v>12.9</v>
      </c>
      <c r="AT235" s="113">
        <v>0</v>
      </c>
      <c r="AU235" s="113">
        <v>39</v>
      </c>
      <c r="AV235" s="113">
        <v>25.5</v>
      </c>
      <c r="AW235" s="113">
        <v>0</v>
      </c>
      <c r="AX235" s="113">
        <v>0</v>
      </c>
      <c r="AY235" s="115"/>
      <c r="BA235" s="116">
        <f t="shared" si="128"/>
        <v>0.2</v>
      </c>
      <c r="BB235" s="113">
        <v>0</v>
      </c>
      <c r="BC235" s="113">
        <v>0.5</v>
      </c>
      <c r="BD235" s="113">
        <v>0.5</v>
      </c>
      <c r="BE235" s="113">
        <v>0</v>
      </c>
      <c r="BF235" s="113">
        <v>0</v>
      </c>
      <c r="BG235" s="115"/>
      <c r="BI235" s="116">
        <f t="shared" si="129"/>
        <v>0.6</v>
      </c>
      <c r="BJ235" s="113">
        <v>0</v>
      </c>
      <c r="BK235" s="113">
        <v>3</v>
      </c>
      <c r="BL235" s="113">
        <v>0</v>
      </c>
      <c r="BM235" s="113">
        <v>0</v>
      </c>
      <c r="BN235" s="113">
        <v>0</v>
      </c>
      <c r="BO235" s="115"/>
      <c r="BQ235" s="116">
        <f t="shared" si="130"/>
        <v>0.7</v>
      </c>
      <c r="BR235" s="113">
        <v>0</v>
      </c>
      <c r="BS235" s="113">
        <v>0</v>
      </c>
      <c r="BT235" s="113">
        <v>0.5</v>
      </c>
      <c r="BU235" s="113">
        <v>0</v>
      </c>
      <c r="BV235" s="113">
        <v>3</v>
      </c>
      <c r="BW235" s="115"/>
      <c r="BY235" s="116">
        <f t="shared" si="131"/>
        <v>1.6</v>
      </c>
      <c r="BZ235" s="113">
        <v>0</v>
      </c>
      <c r="CA235" s="113">
        <v>4</v>
      </c>
      <c r="CB235" s="113">
        <v>3.5</v>
      </c>
      <c r="CC235" s="113">
        <v>0</v>
      </c>
      <c r="CD235" s="113">
        <v>0.5</v>
      </c>
      <c r="CE235" s="115"/>
      <c r="CG235" s="116">
        <f t="shared" si="132"/>
        <v>2.7</v>
      </c>
      <c r="CH235" s="113">
        <v>0</v>
      </c>
      <c r="CI235" s="113">
        <v>5.5</v>
      </c>
      <c r="CJ235" s="113">
        <v>2</v>
      </c>
      <c r="CK235" s="113">
        <v>0</v>
      </c>
      <c r="CL235" s="113">
        <v>6</v>
      </c>
      <c r="CO235" s="116">
        <f t="shared" si="133"/>
        <v>0.8</v>
      </c>
      <c r="CP235" s="113">
        <v>0</v>
      </c>
      <c r="CQ235" s="113">
        <v>0.5</v>
      </c>
      <c r="CR235" s="113">
        <v>2</v>
      </c>
      <c r="CS235" s="113">
        <v>0</v>
      </c>
      <c r="CT235" s="113">
        <v>1.5</v>
      </c>
      <c r="CW235" s="116">
        <f t="shared" si="134"/>
        <v>3.1</v>
      </c>
      <c r="CX235" s="113">
        <v>0</v>
      </c>
      <c r="CY235" s="113">
        <v>0</v>
      </c>
      <c r="CZ235" s="113">
        <v>14</v>
      </c>
      <c r="DA235" s="113">
        <v>0</v>
      </c>
      <c r="DB235" s="113">
        <v>1.5</v>
      </c>
      <c r="DE235" s="116">
        <f t="shared" si="135"/>
        <v>2.1</v>
      </c>
      <c r="DF235" s="113">
        <v>0</v>
      </c>
      <c r="DG235" s="113">
        <v>3.5</v>
      </c>
      <c r="DH235" s="113">
        <v>0</v>
      </c>
      <c r="DI235" s="113">
        <v>0</v>
      </c>
      <c r="DJ235" s="113">
        <v>7</v>
      </c>
      <c r="DM235" s="116">
        <f t="shared" si="136"/>
        <v>2.2000000000000002</v>
      </c>
      <c r="DN235" s="113">
        <v>0</v>
      </c>
      <c r="DO235" s="113">
        <v>0</v>
      </c>
      <c r="DP235" s="113">
        <v>2</v>
      </c>
      <c r="DQ235" s="113">
        <v>0</v>
      </c>
      <c r="DR235" s="113">
        <v>9</v>
      </c>
    </row>
    <row r="236" spans="4:122">
      <c r="D236" s="113" t="s">
        <v>238</v>
      </c>
      <c r="E236" s="115">
        <f t="shared" si="137"/>
        <v>235</v>
      </c>
      <c r="F236" s="116">
        <f t="shared" si="105"/>
        <v>12.2</v>
      </c>
      <c r="G236" s="116">
        <f t="shared" si="106"/>
        <v>12.2</v>
      </c>
      <c r="H236" s="116">
        <f t="shared" si="106"/>
        <v>12.2</v>
      </c>
      <c r="I236" s="116" t="str">
        <f t="shared" si="106"/>
        <v/>
      </c>
      <c r="J236" s="116" t="str">
        <f t="shared" si="106"/>
        <v/>
      </c>
      <c r="K236" s="116" t="str">
        <f t="shared" si="106"/>
        <v/>
      </c>
      <c r="L236" s="116" t="str">
        <f t="shared" si="106"/>
        <v/>
      </c>
      <c r="M236" s="116" t="str">
        <f t="shared" si="106"/>
        <v/>
      </c>
      <c r="N236" s="116" t="str">
        <f t="shared" si="107"/>
        <v/>
      </c>
      <c r="O236" s="116" t="str">
        <f t="shared" si="108"/>
        <v/>
      </c>
      <c r="P236" s="116">
        <f t="shared" si="109"/>
        <v>2</v>
      </c>
      <c r="Q236" s="116" t="str">
        <f t="shared" si="110"/>
        <v/>
      </c>
      <c r="R236" s="116" t="str">
        <f t="shared" si="111"/>
        <v/>
      </c>
      <c r="S236" s="116" t="str">
        <f t="shared" si="112"/>
        <v/>
      </c>
      <c r="T236" s="116" t="str">
        <f t="shared" si="113"/>
        <v/>
      </c>
      <c r="U236" s="116">
        <f t="shared" si="114"/>
        <v>2</v>
      </c>
      <c r="V236" s="113">
        <f t="shared" si="115"/>
        <v>5.4417266639303186e-002</v>
      </c>
      <c r="Y236" s="116">
        <f t="shared" si="138"/>
        <v>0.36576871631788532</v>
      </c>
      <c r="Z236" s="122">
        <f t="shared" si="139"/>
        <v>73.15374326357707</v>
      </c>
      <c r="AA236" s="113">
        <f t="shared" si="116"/>
        <v>9</v>
      </c>
      <c r="AB236" s="113">
        <f>AA236*飽差!I236</f>
        <v>0.88105295649572768</v>
      </c>
      <c r="AG236" s="116">
        <f t="shared" si="117"/>
        <v>9.6</v>
      </c>
      <c r="AH236" s="116">
        <f t="shared" si="118"/>
        <v>4</v>
      </c>
      <c r="AI236" s="116">
        <f t="shared" si="119"/>
        <v>36.6</v>
      </c>
      <c r="AJ236" s="116">
        <f t="shared" si="120"/>
        <v>11.2</v>
      </c>
      <c r="AK236" s="116">
        <f t="shared" si="121"/>
        <v>8</v>
      </c>
      <c r="AL236" s="116">
        <f t="shared" si="122"/>
        <v>2.6</v>
      </c>
      <c r="AM236" s="116">
        <f t="shared" si="123"/>
        <v>12.2</v>
      </c>
      <c r="AN236" s="116">
        <f t="shared" si="124"/>
        <v>8.4</v>
      </c>
      <c r="AO236" s="116">
        <f t="shared" si="125"/>
        <v>18.899999999999999</v>
      </c>
      <c r="AP236" s="116">
        <f t="shared" si="126"/>
        <v>20.7</v>
      </c>
      <c r="AS236" s="116">
        <f t="shared" si="127"/>
        <v>9.6</v>
      </c>
      <c r="AT236" s="113">
        <v>0</v>
      </c>
      <c r="AU236" s="113">
        <v>0.5</v>
      </c>
      <c r="AV236" s="113">
        <v>47.5</v>
      </c>
      <c r="AW236" s="113">
        <v>0</v>
      </c>
      <c r="AX236" s="113">
        <v>0</v>
      </c>
      <c r="AY236" s="115"/>
      <c r="BA236" s="116">
        <f t="shared" si="128"/>
        <v>4</v>
      </c>
      <c r="BB236" s="113">
        <v>0</v>
      </c>
      <c r="BC236" s="113">
        <v>19</v>
      </c>
      <c r="BD236" s="113">
        <v>1</v>
      </c>
      <c r="BE236" s="113">
        <v>0</v>
      </c>
      <c r="BF236" s="113">
        <v>0</v>
      </c>
      <c r="BG236" s="115"/>
      <c r="BI236" s="116">
        <f t="shared" si="129"/>
        <v>36.6</v>
      </c>
      <c r="BJ236" s="113">
        <v>0</v>
      </c>
      <c r="BK236" s="113">
        <v>182.5</v>
      </c>
      <c r="BL236" s="113">
        <v>0</v>
      </c>
      <c r="BM236" s="113">
        <v>0</v>
      </c>
      <c r="BN236" s="113">
        <v>0.5</v>
      </c>
      <c r="BO236" s="115"/>
      <c r="BQ236" s="116">
        <f t="shared" si="130"/>
        <v>11.2</v>
      </c>
      <c r="BR236" s="113">
        <v>0</v>
      </c>
      <c r="BS236" s="113">
        <v>52</v>
      </c>
      <c r="BT236" s="113">
        <v>4</v>
      </c>
      <c r="BU236" s="113">
        <v>0</v>
      </c>
      <c r="BV236" s="113">
        <v>0</v>
      </c>
      <c r="BW236" s="115"/>
      <c r="BY236" s="116">
        <f t="shared" si="131"/>
        <v>8</v>
      </c>
      <c r="BZ236" s="113">
        <v>0</v>
      </c>
      <c r="CA236" s="113">
        <v>2.5</v>
      </c>
      <c r="CB236" s="113">
        <v>37</v>
      </c>
      <c r="CC236" s="113">
        <v>0</v>
      </c>
      <c r="CD236" s="113">
        <v>0.5</v>
      </c>
      <c r="CE236" s="115"/>
      <c r="CG236" s="116">
        <f t="shared" si="132"/>
        <v>2.6</v>
      </c>
      <c r="CH236" s="113">
        <v>0</v>
      </c>
      <c r="CI236" s="113">
        <v>1.5</v>
      </c>
      <c r="CJ236" s="113">
        <v>11</v>
      </c>
      <c r="CK236" s="113">
        <v>0</v>
      </c>
      <c r="CL236" s="113">
        <v>0.5</v>
      </c>
      <c r="CO236" s="116">
        <f t="shared" si="133"/>
        <v>12.2</v>
      </c>
      <c r="CP236" s="113">
        <v>0</v>
      </c>
      <c r="CQ236" s="113">
        <v>18</v>
      </c>
      <c r="CR236" s="113">
        <v>42.5</v>
      </c>
      <c r="CS236" s="113">
        <v>0</v>
      </c>
      <c r="CT236" s="113">
        <v>0.5</v>
      </c>
      <c r="CW236" s="116">
        <f t="shared" si="134"/>
        <v>8.4</v>
      </c>
      <c r="CX236" s="113">
        <v>3.5</v>
      </c>
      <c r="CY236" s="113">
        <v>19.5</v>
      </c>
      <c r="CZ236" s="113">
        <v>19</v>
      </c>
      <c r="DA236" s="113">
        <v>0</v>
      </c>
      <c r="DB236" s="113">
        <v>0</v>
      </c>
      <c r="DE236" s="116">
        <f t="shared" si="135"/>
        <v>18.899999999999999</v>
      </c>
      <c r="DF236" s="113">
        <v>0</v>
      </c>
      <c r="DG236" s="113">
        <v>34</v>
      </c>
      <c r="DH236" s="113">
        <v>60.5</v>
      </c>
      <c r="DI236" s="113">
        <v>0</v>
      </c>
      <c r="DJ236" s="113">
        <v>0</v>
      </c>
      <c r="DM236" s="116">
        <f t="shared" si="136"/>
        <v>20.7</v>
      </c>
      <c r="DN236" s="113">
        <v>0</v>
      </c>
      <c r="DO236" s="113">
        <v>79</v>
      </c>
      <c r="DP236" s="113">
        <v>24.5</v>
      </c>
      <c r="DQ236" s="113">
        <v>0</v>
      </c>
      <c r="DR236" s="113">
        <v>0</v>
      </c>
    </row>
    <row r="237" spans="4:122">
      <c r="D237" s="113" t="s">
        <v>238</v>
      </c>
      <c r="E237" s="115">
        <f t="shared" si="137"/>
        <v>236</v>
      </c>
      <c r="F237" s="116">
        <f t="shared" si="105"/>
        <v>21.7</v>
      </c>
      <c r="G237" s="116">
        <f t="shared" si="106"/>
        <v>21.7</v>
      </c>
      <c r="H237" s="116">
        <f t="shared" si="106"/>
        <v>21.7</v>
      </c>
      <c r="I237" s="116">
        <f t="shared" si="106"/>
        <v>21.7</v>
      </c>
      <c r="J237" s="116" t="str">
        <f t="shared" si="106"/>
        <v/>
      </c>
      <c r="K237" s="116" t="str">
        <f t="shared" si="106"/>
        <v/>
      </c>
      <c r="L237" s="116" t="str">
        <f t="shared" si="106"/>
        <v/>
      </c>
      <c r="M237" s="116" t="str">
        <f t="shared" si="106"/>
        <v/>
      </c>
      <c r="N237" s="116" t="str">
        <f t="shared" si="107"/>
        <v/>
      </c>
      <c r="O237" s="116" t="str">
        <f t="shared" si="108"/>
        <v/>
      </c>
      <c r="P237" s="116" t="str">
        <f t="shared" si="109"/>
        <v/>
      </c>
      <c r="Q237" s="116">
        <f t="shared" si="110"/>
        <v>3</v>
      </c>
      <c r="R237" s="116" t="str">
        <f t="shared" si="111"/>
        <v/>
      </c>
      <c r="S237" s="116" t="str">
        <f t="shared" si="112"/>
        <v/>
      </c>
      <c r="T237" s="116" t="str">
        <f t="shared" si="113"/>
        <v/>
      </c>
      <c r="U237" s="116">
        <f t="shared" si="114"/>
        <v>3</v>
      </c>
      <c r="V237" s="113">
        <f t="shared" si="115"/>
        <v>7.1044764779090275e-002</v>
      </c>
      <c r="Y237" s="116">
        <f t="shared" si="138"/>
        <v>0.32</v>
      </c>
      <c r="Z237" s="122">
        <f t="shared" si="139"/>
        <v>64</v>
      </c>
      <c r="AA237" s="113">
        <f t="shared" si="116"/>
        <v>9</v>
      </c>
      <c r="AB237" s="113">
        <f>AA237*飽差!I237</f>
        <v>0.63588632603406892</v>
      </c>
      <c r="AG237" s="116">
        <f t="shared" si="117"/>
        <v>0.9</v>
      </c>
      <c r="AH237" s="116">
        <f t="shared" si="118"/>
        <v>16.600000000000001</v>
      </c>
      <c r="AI237" s="116">
        <f t="shared" si="119"/>
        <v>35.5</v>
      </c>
      <c r="AJ237" s="116">
        <f t="shared" si="120"/>
        <v>39.799999999999997</v>
      </c>
      <c r="AK237" s="116">
        <f t="shared" si="121"/>
        <v>20.6</v>
      </c>
      <c r="AL237" s="116">
        <f t="shared" si="122"/>
        <v>28</v>
      </c>
      <c r="AM237" s="116">
        <f t="shared" si="123"/>
        <v>21.7</v>
      </c>
      <c r="AN237" s="116">
        <f t="shared" si="124"/>
        <v>6.4</v>
      </c>
      <c r="AO237" s="116">
        <f t="shared" si="125"/>
        <v>12.9</v>
      </c>
      <c r="AP237" s="116">
        <f t="shared" si="126"/>
        <v>45</v>
      </c>
      <c r="AS237" s="116">
        <f t="shared" si="127"/>
        <v>0.9</v>
      </c>
      <c r="AT237" s="113">
        <v>0</v>
      </c>
      <c r="AU237" s="113">
        <v>0.5</v>
      </c>
      <c r="AV237" s="113">
        <v>4</v>
      </c>
      <c r="AW237" s="113">
        <v>0</v>
      </c>
      <c r="AX237" s="113">
        <v>0</v>
      </c>
      <c r="AY237" s="115"/>
      <c r="BA237" s="116">
        <f t="shared" si="128"/>
        <v>16.600000000000001</v>
      </c>
      <c r="BB237" s="113">
        <v>0</v>
      </c>
      <c r="BC237" s="113">
        <v>67</v>
      </c>
      <c r="BD237" s="113">
        <v>15.5</v>
      </c>
      <c r="BE237" s="113">
        <v>0.5</v>
      </c>
      <c r="BF237" s="113">
        <v>0</v>
      </c>
      <c r="BG237" s="115"/>
      <c r="BI237" s="116">
        <f t="shared" si="129"/>
        <v>35.5</v>
      </c>
      <c r="BJ237" s="113">
        <v>0</v>
      </c>
      <c r="BK237" s="113">
        <v>144</v>
      </c>
      <c r="BL237" s="113">
        <v>33.5</v>
      </c>
      <c r="BM237" s="113">
        <v>0</v>
      </c>
      <c r="BN237" s="113">
        <v>0</v>
      </c>
      <c r="BO237" s="115"/>
      <c r="BQ237" s="116">
        <f t="shared" si="130"/>
        <v>39.799999999999997</v>
      </c>
      <c r="BR237" s="113">
        <v>0</v>
      </c>
      <c r="BS237" s="113">
        <v>148.5</v>
      </c>
      <c r="BT237" s="113">
        <v>50</v>
      </c>
      <c r="BU237" s="113">
        <v>0.5</v>
      </c>
      <c r="BV237" s="113">
        <v>0</v>
      </c>
      <c r="BW237" s="115"/>
      <c r="BY237" s="116">
        <f t="shared" si="131"/>
        <v>20.6</v>
      </c>
      <c r="BZ237" s="113">
        <v>11</v>
      </c>
      <c r="CA237" s="113">
        <v>5</v>
      </c>
      <c r="CB237" s="113">
        <v>78.5</v>
      </c>
      <c r="CC237" s="113">
        <v>8.5</v>
      </c>
      <c r="CD237" s="113">
        <v>0</v>
      </c>
      <c r="CE237" s="115"/>
      <c r="CG237" s="116">
        <f t="shared" si="132"/>
        <v>28</v>
      </c>
      <c r="CH237" s="113">
        <v>8</v>
      </c>
      <c r="CI237" s="113">
        <v>8.5</v>
      </c>
      <c r="CJ237" s="113">
        <v>103</v>
      </c>
      <c r="CK237" s="113">
        <v>19</v>
      </c>
      <c r="CL237" s="113">
        <v>1.5</v>
      </c>
      <c r="CO237" s="116">
        <f t="shared" si="133"/>
        <v>21.7</v>
      </c>
      <c r="CP237" s="113">
        <v>0</v>
      </c>
      <c r="CQ237" s="113">
        <v>43.5</v>
      </c>
      <c r="CR237" s="113">
        <v>64</v>
      </c>
      <c r="CS237" s="113">
        <v>1</v>
      </c>
      <c r="CT237" s="113">
        <v>0</v>
      </c>
      <c r="CW237" s="116">
        <f t="shared" si="134"/>
        <v>6.4</v>
      </c>
      <c r="CX237" s="113">
        <v>0.5</v>
      </c>
      <c r="CY237" s="113">
        <v>3.5</v>
      </c>
      <c r="CZ237" s="113">
        <v>7</v>
      </c>
      <c r="DA237" s="113">
        <v>21</v>
      </c>
      <c r="DB237" s="113">
        <v>0</v>
      </c>
      <c r="DE237" s="116">
        <f t="shared" si="135"/>
        <v>12.9</v>
      </c>
      <c r="DF237" s="113">
        <v>0</v>
      </c>
      <c r="DG237" s="113">
        <v>14</v>
      </c>
      <c r="DH237" s="113">
        <v>50.5</v>
      </c>
      <c r="DI237" s="113">
        <v>0</v>
      </c>
      <c r="DJ237" s="113">
        <v>0</v>
      </c>
      <c r="DM237" s="116">
        <f t="shared" si="136"/>
        <v>45</v>
      </c>
      <c r="DN237" s="113">
        <v>0</v>
      </c>
      <c r="DO237" s="113">
        <v>120.5</v>
      </c>
      <c r="DP237" s="113">
        <v>99.5</v>
      </c>
      <c r="DQ237" s="113">
        <v>1</v>
      </c>
      <c r="DR237" s="113">
        <v>4</v>
      </c>
    </row>
    <row r="238" spans="4:122">
      <c r="D238" s="113" t="s">
        <v>238</v>
      </c>
      <c r="E238" s="115">
        <f t="shared" si="137"/>
        <v>237</v>
      </c>
      <c r="F238" s="116">
        <f t="shared" si="105"/>
        <v>4.5999999999999996</v>
      </c>
      <c r="G238" s="116">
        <f t="shared" si="106"/>
        <v>4.5999999999999996</v>
      </c>
      <c r="H238" s="116" t="str">
        <f t="shared" si="106"/>
        <v/>
      </c>
      <c r="I238" s="116" t="str">
        <f t="shared" si="106"/>
        <v/>
      </c>
      <c r="J238" s="116" t="str">
        <f t="shared" si="106"/>
        <v/>
      </c>
      <c r="K238" s="116" t="str">
        <f t="shared" si="106"/>
        <v/>
      </c>
      <c r="L238" s="116" t="str">
        <f t="shared" si="106"/>
        <v/>
      </c>
      <c r="M238" s="116" t="str">
        <f t="shared" si="106"/>
        <v/>
      </c>
      <c r="N238" s="116" t="str">
        <f t="shared" si="107"/>
        <v/>
      </c>
      <c r="O238" s="116">
        <f t="shared" si="108"/>
        <v>1</v>
      </c>
      <c r="P238" s="116" t="str">
        <f t="shared" si="109"/>
        <v/>
      </c>
      <c r="Q238" s="116" t="str">
        <f t="shared" si="110"/>
        <v/>
      </c>
      <c r="R238" s="116" t="str">
        <f t="shared" si="111"/>
        <v/>
      </c>
      <c r="S238" s="116" t="str">
        <f t="shared" si="112"/>
        <v/>
      </c>
      <c r="T238" s="116" t="str">
        <f t="shared" si="113"/>
        <v/>
      </c>
      <c r="U238" s="116">
        <f t="shared" si="114"/>
        <v>1</v>
      </c>
      <c r="V238" s="113">
        <f t="shared" si="115"/>
        <v>0</v>
      </c>
      <c r="Y238" s="116">
        <f t="shared" si="138"/>
        <v>0.33583273582461154</v>
      </c>
      <c r="Z238" s="122">
        <f t="shared" si="139"/>
        <v>67.166547164922306</v>
      </c>
      <c r="AA238" s="113">
        <f t="shared" si="116"/>
        <v>9</v>
      </c>
      <c r="AB238" s="113">
        <f>AA238*飽差!I238</f>
        <v>1.4334528350776843</v>
      </c>
      <c r="AG238" s="116">
        <f t="shared" si="117"/>
        <v>1.7</v>
      </c>
      <c r="AH238" s="116">
        <f t="shared" si="118"/>
        <v>5.0999999999999996</v>
      </c>
      <c r="AI238" s="116">
        <f t="shared" si="119"/>
        <v>5.3</v>
      </c>
      <c r="AJ238" s="116">
        <f t="shared" si="120"/>
        <v>6.1</v>
      </c>
      <c r="AK238" s="116">
        <f t="shared" si="121"/>
        <v>10.199999999999999</v>
      </c>
      <c r="AL238" s="116">
        <f t="shared" si="122"/>
        <v>13.6</v>
      </c>
      <c r="AM238" s="116">
        <f t="shared" si="123"/>
        <v>4.5999999999999996</v>
      </c>
      <c r="AN238" s="116">
        <f t="shared" si="124"/>
        <v>8</v>
      </c>
      <c r="AO238" s="116">
        <f t="shared" si="125"/>
        <v>9.6999999999999993</v>
      </c>
      <c r="AP238" s="116">
        <f t="shared" si="126"/>
        <v>10.5</v>
      </c>
      <c r="AS238" s="116">
        <f t="shared" si="127"/>
        <v>1.7</v>
      </c>
      <c r="AT238" s="113">
        <v>0</v>
      </c>
      <c r="AU238" s="113">
        <v>1</v>
      </c>
      <c r="AV238" s="113">
        <v>2.5</v>
      </c>
      <c r="AW238" s="113">
        <v>5</v>
      </c>
      <c r="AX238" s="113">
        <v>0</v>
      </c>
      <c r="AY238" s="115"/>
      <c r="BA238" s="116">
        <f t="shared" si="128"/>
        <v>5.0999999999999996</v>
      </c>
      <c r="BB238" s="113">
        <v>0</v>
      </c>
      <c r="BC238" s="113">
        <v>0.5</v>
      </c>
      <c r="BD238" s="113">
        <v>0</v>
      </c>
      <c r="BE238" s="113">
        <v>25</v>
      </c>
      <c r="BF238" s="113">
        <v>0</v>
      </c>
      <c r="BG238" s="115"/>
      <c r="BI238" s="116">
        <f t="shared" si="129"/>
        <v>5.3</v>
      </c>
      <c r="BJ238" s="113">
        <v>0</v>
      </c>
      <c r="BK238" s="113">
        <v>13.5</v>
      </c>
      <c r="BL238" s="113">
        <v>0</v>
      </c>
      <c r="BM238" s="113">
        <v>13</v>
      </c>
      <c r="BN238" s="113">
        <v>0</v>
      </c>
      <c r="BO238" s="115"/>
      <c r="BQ238" s="116">
        <f t="shared" si="130"/>
        <v>6.1</v>
      </c>
      <c r="BR238" s="113">
        <v>0</v>
      </c>
      <c r="BS238" s="113">
        <v>11.5</v>
      </c>
      <c r="BT238" s="113">
        <v>0</v>
      </c>
      <c r="BU238" s="113">
        <v>18.5</v>
      </c>
      <c r="BV238" s="113">
        <v>0.5</v>
      </c>
      <c r="BW238" s="115"/>
      <c r="BY238" s="116">
        <f t="shared" si="131"/>
        <v>10.199999999999999</v>
      </c>
      <c r="BZ238" s="113">
        <v>2</v>
      </c>
      <c r="CA238" s="113">
        <v>35</v>
      </c>
      <c r="CB238" s="113">
        <v>0</v>
      </c>
      <c r="CC238" s="113">
        <v>14</v>
      </c>
      <c r="CD238" s="113">
        <v>0</v>
      </c>
      <c r="CE238" s="115"/>
      <c r="CG238" s="116">
        <f t="shared" si="132"/>
        <v>13.6</v>
      </c>
      <c r="CH238" s="113">
        <v>0</v>
      </c>
      <c r="CI238" s="113">
        <v>48</v>
      </c>
      <c r="CJ238" s="113">
        <v>0</v>
      </c>
      <c r="CK238" s="113">
        <v>20</v>
      </c>
      <c r="CL238" s="113">
        <v>0</v>
      </c>
      <c r="CO238" s="116">
        <f t="shared" si="133"/>
        <v>4.5999999999999996</v>
      </c>
      <c r="CP238" s="113">
        <v>0</v>
      </c>
      <c r="CQ238" s="113">
        <v>9.5</v>
      </c>
      <c r="CR238" s="113">
        <v>0</v>
      </c>
      <c r="CS238" s="113">
        <v>12</v>
      </c>
      <c r="CT238" s="113">
        <v>1.5</v>
      </c>
      <c r="CW238" s="116">
        <f t="shared" si="134"/>
        <v>8</v>
      </c>
      <c r="CX238" s="113">
        <v>0</v>
      </c>
      <c r="CY238" s="113">
        <v>0</v>
      </c>
      <c r="CZ238" s="113">
        <v>0</v>
      </c>
      <c r="DA238" s="113">
        <v>40</v>
      </c>
      <c r="DB238" s="113">
        <v>0</v>
      </c>
      <c r="DE238" s="116">
        <f t="shared" si="135"/>
        <v>9.6999999999999993</v>
      </c>
      <c r="DF238" s="113">
        <v>0</v>
      </c>
      <c r="DG238" s="113">
        <v>11.5</v>
      </c>
      <c r="DH238" s="113">
        <v>0</v>
      </c>
      <c r="DI238" s="113">
        <v>37</v>
      </c>
      <c r="DJ238" s="113">
        <v>0</v>
      </c>
      <c r="DM238" s="116">
        <f t="shared" si="136"/>
        <v>10.5</v>
      </c>
      <c r="DN238" s="113">
        <v>2.5</v>
      </c>
      <c r="DO238" s="113">
        <v>46.5</v>
      </c>
      <c r="DP238" s="113">
        <v>0</v>
      </c>
      <c r="DQ238" s="113">
        <v>3.5</v>
      </c>
      <c r="DR238" s="113">
        <v>0</v>
      </c>
    </row>
    <row r="239" spans="4:122">
      <c r="D239" s="113" t="s">
        <v>238</v>
      </c>
      <c r="E239" s="115">
        <f t="shared" si="137"/>
        <v>238</v>
      </c>
      <c r="F239" s="116">
        <f t="shared" si="105"/>
        <v>21.1</v>
      </c>
      <c r="G239" s="116">
        <f t="shared" si="106"/>
        <v>21.1</v>
      </c>
      <c r="H239" s="116">
        <f t="shared" si="106"/>
        <v>21.1</v>
      </c>
      <c r="I239" s="116">
        <f t="shared" si="106"/>
        <v>21.1</v>
      </c>
      <c r="J239" s="116" t="str">
        <f t="shared" si="106"/>
        <v/>
      </c>
      <c r="K239" s="116" t="str">
        <f t="shared" si="106"/>
        <v/>
      </c>
      <c r="L239" s="116" t="str">
        <f t="shared" si="106"/>
        <v/>
      </c>
      <c r="M239" s="116" t="str">
        <f t="shared" si="106"/>
        <v/>
      </c>
      <c r="N239" s="116" t="str">
        <f t="shared" si="107"/>
        <v/>
      </c>
      <c r="O239" s="116" t="str">
        <f t="shared" si="108"/>
        <v/>
      </c>
      <c r="P239" s="116" t="str">
        <f t="shared" si="109"/>
        <v/>
      </c>
      <c r="Q239" s="116">
        <f t="shared" si="110"/>
        <v>3</v>
      </c>
      <c r="R239" s="116" t="str">
        <f t="shared" si="111"/>
        <v/>
      </c>
      <c r="S239" s="116" t="str">
        <f t="shared" si="112"/>
        <v/>
      </c>
      <c r="T239" s="116" t="str">
        <f t="shared" si="113"/>
        <v/>
      </c>
      <c r="U239" s="116">
        <f t="shared" si="114"/>
        <v>3</v>
      </c>
      <c r="V239" s="113">
        <f t="shared" si="115"/>
        <v>7.1044764779090275e-002</v>
      </c>
      <c r="Y239" s="116">
        <f t="shared" si="138"/>
        <v>0.32</v>
      </c>
      <c r="Z239" s="122">
        <f t="shared" si="139"/>
        <v>64</v>
      </c>
      <c r="AA239" s="113">
        <f t="shared" si="116"/>
        <v>9</v>
      </c>
      <c r="AB239" s="113">
        <f>AA239*飽差!I239</f>
        <v>1.920140104213738</v>
      </c>
      <c r="AG239" s="116">
        <f t="shared" si="117"/>
        <v>10.199999999999999</v>
      </c>
      <c r="AH239" s="116">
        <f t="shared" si="118"/>
        <v>16.600000000000001</v>
      </c>
      <c r="AI239" s="116">
        <f t="shared" si="119"/>
        <v>11.1</v>
      </c>
      <c r="AJ239" s="116">
        <f t="shared" si="120"/>
        <v>3.1</v>
      </c>
      <c r="AK239" s="116">
        <f t="shared" si="121"/>
        <v>5.6</v>
      </c>
      <c r="AL239" s="116">
        <f t="shared" si="122"/>
        <v>8</v>
      </c>
      <c r="AM239" s="116">
        <f t="shared" si="123"/>
        <v>21.1</v>
      </c>
      <c r="AN239" s="116">
        <f t="shared" si="124"/>
        <v>4.0999999999999996</v>
      </c>
      <c r="AO239" s="116">
        <f t="shared" si="125"/>
        <v>1.5</v>
      </c>
      <c r="AP239" s="116">
        <f t="shared" si="126"/>
        <v>24</v>
      </c>
      <c r="AS239" s="116">
        <f t="shared" si="127"/>
        <v>10.199999999999999</v>
      </c>
      <c r="AT239" s="113">
        <v>0</v>
      </c>
      <c r="AU239" s="113">
        <v>14</v>
      </c>
      <c r="AV239" s="113">
        <v>37</v>
      </c>
      <c r="AW239" s="113">
        <v>0</v>
      </c>
      <c r="AX239" s="113">
        <v>0</v>
      </c>
      <c r="AY239" s="115"/>
      <c r="BA239" s="116">
        <f t="shared" si="128"/>
        <v>16.600000000000001</v>
      </c>
      <c r="BB239" s="113">
        <v>0</v>
      </c>
      <c r="BC239" s="113">
        <v>62</v>
      </c>
      <c r="BD239" s="113">
        <v>21</v>
      </c>
      <c r="BE239" s="113">
        <v>0</v>
      </c>
      <c r="BF239" s="113">
        <v>0</v>
      </c>
      <c r="BG239" s="115"/>
      <c r="BI239" s="116">
        <f t="shared" si="129"/>
        <v>11.1</v>
      </c>
      <c r="BJ239" s="113">
        <v>0</v>
      </c>
      <c r="BK239" s="113">
        <v>50.5</v>
      </c>
      <c r="BL239" s="113">
        <v>5</v>
      </c>
      <c r="BM239" s="113">
        <v>0</v>
      </c>
      <c r="BN239" s="113">
        <v>0</v>
      </c>
      <c r="BO239" s="115"/>
      <c r="BQ239" s="116">
        <f t="shared" si="130"/>
        <v>3.1</v>
      </c>
      <c r="BR239" s="113">
        <v>0</v>
      </c>
      <c r="BS239" s="113">
        <v>15.5</v>
      </c>
      <c r="BT239" s="113">
        <v>0</v>
      </c>
      <c r="BU239" s="113">
        <v>0</v>
      </c>
      <c r="BV239" s="113">
        <v>0</v>
      </c>
      <c r="BW239" s="115"/>
      <c r="BY239" s="116">
        <f t="shared" si="131"/>
        <v>5.6</v>
      </c>
      <c r="BZ239" s="113">
        <v>0</v>
      </c>
      <c r="CA239" s="113">
        <v>10</v>
      </c>
      <c r="CB239" s="113">
        <v>18</v>
      </c>
      <c r="CC239" s="113">
        <v>0</v>
      </c>
      <c r="CD239" s="113">
        <v>0</v>
      </c>
      <c r="CE239" s="115"/>
      <c r="CG239" s="116">
        <f t="shared" si="132"/>
        <v>8</v>
      </c>
      <c r="CH239" s="113">
        <v>0</v>
      </c>
      <c r="CI239" s="113">
        <v>28.5</v>
      </c>
      <c r="CJ239" s="113">
        <v>11</v>
      </c>
      <c r="CK239" s="113">
        <v>0.5</v>
      </c>
      <c r="CL239" s="113">
        <v>0</v>
      </c>
      <c r="CO239" s="116">
        <f t="shared" si="133"/>
        <v>21.1</v>
      </c>
      <c r="CP239" s="113">
        <v>0</v>
      </c>
      <c r="CQ239" s="113">
        <v>79</v>
      </c>
      <c r="CR239" s="113">
        <v>26</v>
      </c>
      <c r="CS239" s="113">
        <v>0.5</v>
      </c>
      <c r="CT239" s="113">
        <v>0</v>
      </c>
      <c r="CW239" s="116">
        <f t="shared" si="134"/>
        <v>4.0999999999999996</v>
      </c>
      <c r="CX239" s="113">
        <v>0</v>
      </c>
      <c r="CY239" s="113">
        <v>3</v>
      </c>
      <c r="CZ239" s="113">
        <v>17.5</v>
      </c>
      <c r="DA239" s="113">
        <v>0</v>
      </c>
      <c r="DB239" s="113">
        <v>0</v>
      </c>
      <c r="DE239" s="116">
        <f t="shared" si="135"/>
        <v>1.5</v>
      </c>
      <c r="DF239" s="113">
        <v>0</v>
      </c>
      <c r="DG239" s="113">
        <v>0</v>
      </c>
      <c r="DH239" s="113">
        <v>4</v>
      </c>
      <c r="DI239" s="113">
        <v>3.5</v>
      </c>
      <c r="DJ239" s="113">
        <v>0</v>
      </c>
      <c r="DM239" s="116">
        <f t="shared" si="136"/>
        <v>24</v>
      </c>
      <c r="DN239" s="113">
        <v>0</v>
      </c>
      <c r="DO239" s="113">
        <v>100</v>
      </c>
      <c r="DP239" s="113">
        <v>16</v>
      </c>
      <c r="DQ239" s="113">
        <v>4</v>
      </c>
      <c r="DR239" s="113">
        <v>0</v>
      </c>
    </row>
    <row r="240" spans="4:122">
      <c r="D240" s="113" t="s">
        <v>238</v>
      </c>
      <c r="E240" s="115">
        <f t="shared" si="137"/>
        <v>239</v>
      </c>
      <c r="F240" s="116">
        <f t="shared" si="105"/>
        <v>2.4</v>
      </c>
      <c r="G240" s="116">
        <f t="shared" si="106"/>
        <v>2.4</v>
      </c>
      <c r="H240" s="116" t="str">
        <f t="shared" si="106"/>
        <v/>
      </c>
      <c r="I240" s="116" t="str">
        <f t="shared" si="106"/>
        <v/>
      </c>
      <c r="J240" s="116" t="str">
        <f t="shared" si="106"/>
        <v/>
      </c>
      <c r="K240" s="116" t="str">
        <f t="shared" si="106"/>
        <v/>
      </c>
      <c r="L240" s="116" t="str">
        <f t="shared" si="106"/>
        <v/>
      </c>
      <c r="M240" s="116" t="str">
        <f t="shared" si="106"/>
        <v/>
      </c>
      <c r="N240" s="116" t="str">
        <f t="shared" si="107"/>
        <v/>
      </c>
      <c r="O240" s="116">
        <f t="shared" si="108"/>
        <v>1</v>
      </c>
      <c r="P240" s="116" t="str">
        <f t="shared" si="109"/>
        <v/>
      </c>
      <c r="Q240" s="116" t="str">
        <f t="shared" si="110"/>
        <v/>
      </c>
      <c r="R240" s="116" t="str">
        <f t="shared" si="111"/>
        <v/>
      </c>
      <c r="S240" s="116" t="str">
        <f t="shared" si="112"/>
        <v/>
      </c>
      <c r="T240" s="116" t="str">
        <f t="shared" si="113"/>
        <v/>
      </c>
      <c r="U240" s="116">
        <f t="shared" si="114"/>
        <v>1</v>
      </c>
      <c r="V240" s="113">
        <f t="shared" si="115"/>
        <v>0</v>
      </c>
      <c r="Y240" s="116">
        <f t="shared" si="138"/>
        <v>0.31977139813710453</v>
      </c>
      <c r="Z240" s="122">
        <f t="shared" si="139"/>
        <v>63.954279627420902</v>
      </c>
      <c r="AA240" s="113">
        <f t="shared" si="116"/>
        <v>9</v>
      </c>
      <c r="AB240" s="113">
        <f>AA240*飽差!I240</f>
        <v>2.4457203725791032</v>
      </c>
      <c r="AG240" s="116">
        <f t="shared" si="117"/>
        <v>1.6</v>
      </c>
      <c r="AH240" s="116">
        <f t="shared" si="118"/>
        <v>0.6</v>
      </c>
      <c r="AI240" s="116">
        <f t="shared" si="119"/>
        <v>2.8</v>
      </c>
      <c r="AJ240" s="116">
        <f t="shared" si="120"/>
        <v>7.7</v>
      </c>
      <c r="AK240" s="116">
        <f t="shared" si="121"/>
        <v>2.8</v>
      </c>
      <c r="AL240" s="116">
        <f t="shared" si="122"/>
        <v>5.0999999999999996</v>
      </c>
      <c r="AM240" s="116">
        <f t="shared" si="123"/>
        <v>2.4</v>
      </c>
      <c r="AN240" s="116">
        <f t="shared" si="124"/>
        <v>2.4</v>
      </c>
      <c r="AO240" s="116">
        <f t="shared" si="125"/>
        <v>2.7</v>
      </c>
      <c r="AP240" s="116">
        <f t="shared" si="126"/>
        <v>3.6</v>
      </c>
      <c r="AS240" s="116">
        <f t="shared" si="127"/>
        <v>1.6</v>
      </c>
      <c r="AT240" s="113">
        <v>0</v>
      </c>
      <c r="AU240" s="113">
        <v>8</v>
      </c>
      <c r="AV240" s="113">
        <v>0</v>
      </c>
      <c r="AW240" s="113">
        <v>0</v>
      </c>
      <c r="AX240" s="113">
        <v>0</v>
      </c>
      <c r="AY240" s="115"/>
      <c r="BA240" s="116">
        <f t="shared" si="128"/>
        <v>0.6</v>
      </c>
      <c r="BB240" s="113">
        <v>0</v>
      </c>
      <c r="BC240" s="113">
        <v>0</v>
      </c>
      <c r="BD240" s="113">
        <v>3</v>
      </c>
      <c r="BE240" s="113">
        <v>0</v>
      </c>
      <c r="BF240" s="113">
        <v>0</v>
      </c>
      <c r="BG240" s="115"/>
      <c r="BI240" s="116">
        <f t="shared" si="129"/>
        <v>2.8</v>
      </c>
      <c r="BJ240" s="113">
        <v>0</v>
      </c>
      <c r="BK240" s="113">
        <v>14</v>
      </c>
      <c r="BL240" s="113">
        <v>0</v>
      </c>
      <c r="BM240" s="113">
        <v>0</v>
      </c>
      <c r="BN240" s="113">
        <v>0</v>
      </c>
      <c r="BO240" s="115"/>
      <c r="BQ240" s="116">
        <f t="shared" si="130"/>
        <v>7.7</v>
      </c>
      <c r="BR240" s="113">
        <v>0</v>
      </c>
      <c r="BS240" s="113">
        <v>38.5</v>
      </c>
      <c r="BT240" s="113">
        <v>0</v>
      </c>
      <c r="BU240" s="113">
        <v>0</v>
      </c>
      <c r="BV240" s="113">
        <v>0</v>
      </c>
      <c r="BW240" s="115"/>
      <c r="BY240" s="116">
        <f t="shared" si="131"/>
        <v>2.8</v>
      </c>
      <c r="BZ240" s="113">
        <v>0</v>
      </c>
      <c r="CA240" s="113">
        <v>14</v>
      </c>
      <c r="CB240" s="113">
        <v>0</v>
      </c>
      <c r="CC240" s="113">
        <v>0</v>
      </c>
      <c r="CD240" s="113">
        <v>0</v>
      </c>
      <c r="CE240" s="115"/>
      <c r="CG240" s="116">
        <f t="shared" si="132"/>
        <v>5.0999999999999996</v>
      </c>
      <c r="CH240" s="113">
        <v>0</v>
      </c>
      <c r="CI240" s="113">
        <v>25.5</v>
      </c>
      <c r="CJ240" s="113">
        <v>0</v>
      </c>
      <c r="CK240" s="113">
        <v>0</v>
      </c>
      <c r="CL240" s="113">
        <v>0</v>
      </c>
      <c r="CO240" s="116">
        <f t="shared" si="133"/>
        <v>2.4</v>
      </c>
      <c r="CP240" s="113">
        <v>0</v>
      </c>
      <c r="CQ240" s="113">
        <v>11</v>
      </c>
      <c r="CR240" s="113">
        <v>0</v>
      </c>
      <c r="CS240" s="113">
        <v>1</v>
      </c>
      <c r="CT240" s="113">
        <v>0</v>
      </c>
      <c r="CW240" s="116">
        <f t="shared" si="134"/>
        <v>2.4</v>
      </c>
      <c r="CX240" s="113">
        <v>5</v>
      </c>
      <c r="CY240" s="113">
        <v>7</v>
      </c>
      <c r="CZ240" s="113">
        <v>0</v>
      </c>
      <c r="DA240" s="113">
        <v>0</v>
      </c>
      <c r="DB240" s="113">
        <v>0</v>
      </c>
      <c r="DE240" s="116">
        <f t="shared" si="135"/>
        <v>2.7</v>
      </c>
      <c r="DF240" s="113">
        <v>0</v>
      </c>
      <c r="DG240" s="113">
        <v>13</v>
      </c>
      <c r="DH240" s="113">
        <v>0</v>
      </c>
      <c r="DI240" s="113">
        <v>0.5</v>
      </c>
      <c r="DJ240" s="113">
        <v>0</v>
      </c>
      <c r="DM240" s="116">
        <f t="shared" si="136"/>
        <v>3.6</v>
      </c>
      <c r="DN240" s="113">
        <v>2</v>
      </c>
      <c r="DO240" s="113">
        <v>16</v>
      </c>
      <c r="DP240" s="113">
        <v>0</v>
      </c>
      <c r="DQ240" s="113">
        <v>0</v>
      </c>
      <c r="DR240" s="113">
        <v>0</v>
      </c>
    </row>
    <row r="241" spans="4:122">
      <c r="D241" s="113" t="s">
        <v>238</v>
      </c>
      <c r="E241" s="115">
        <f t="shared" si="137"/>
        <v>240</v>
      </c>
      <c r="F241" s="116">
        <f t="shared" si="105"/>
        <v>39.4</v>
      </c>
      <c r="G241" s="116">
        <f t="shared" si="106"/>
        <v>39.4</v>
      </c>
      <c r="H241" s="116">
        <f t="shared" si="106"/>
        <v>39.4</v>
      </c>
      <c r="I241" s="116">
        <f t="shared" si="106"/>
        <v>39.4</v>
      </c>
      <c r="J241" s="116">
        <f t="shared" si="106"/>
        <v>39.4</v>
      </c>
      <c r="K241" s="116" t="str">
        <f t="shared" si="106"/>
        <v/>
      </c>
      <c r="L241" s="116" t="str">
        <f t="shared" si="106"/>
        <v/>
      </c>
      <c r="M241" s="116" t="str">
        <f t="shared" si="106"/>
        <v/>
      </c>
      <c r="N241" s="116" t="str">
        <f t="shared" si="107"/>
        <v/>
      </c>
      <c r="O241" s="116" t="str">
        <f t="shared" si="108"/>
        <v/>
      </c>
      <c r="P241" s="116" t="str">
        <f t="shared" si="109"/>
        <v/>
      </c>
      <c r="Q241" s="116" t="str">
        <f t="shared" si="110"/>
        <v/>
      </c>
      <c r="R241" s="116">
        <f t="shared" si="111"/>
        <v>4</v>
      </c>
      <c r="S241" s="116" t="str">
        <f t="shared" si="112"/>
        <v/>
      </c>
      <c r="T241" s="116" t="str">
        <f t="shared" si="113"/>
        <v/>
      </c>
      <c r="U241" s="116">
        <f t="shared" si="114"/>
        <v>4</v>
      </c>
      <c r="V241" s="113">
        <f t="shared" si="115"/>
        <v>0.25576115320472498</v>
      </c>
      <c r="Y241" s="116">
        <f t="shared" si="138"/>
        <v>0.50873005777092839</v>
      </c>
      <c r="Z241" s="122">
        <f t="shared" si="139"/>
        <v>101.74601155418569</v>
      </c>
      <c r="AA241" s="113">
        <f t="shared" si="116"/>
        <v>9</v>
      </c>
      <c r="AB241" s="113">
        <f>AA241*飽差!I241</f>
        <v>1.6082680732352195</v>
      </c>
      <c r="AG241" s="116">
        <f t="shared" si="117"/>
        <v>4.2</v>
      </c>
      <c r="AH241" s="116">
        <f t="shared" si="118"/>
        <v>14.8</v>
      </c>
      <c r="AI241" s="116">
        <f t="shared" si="119"/>
        <v>37.299999999999997</v>
      </c>
      <c r="AJ241" s="116">
        <f t="shared" si="120"/>
        <v>31.2</v>
      </c>
      <c r="AK241" s="116">
        <f t="shared" si="121"/>
        <v>17.5</v>
      </c>
      <c r="AL241" s="116">
        <f t="shared" si="122"/>
        <v>27.9</v>
      </c>
      <c r="AM241" s="116">
        <f t="shared" si="123"/>
        <v>39.4</v>
      </c>
      <c r="AN241" s="116">
        <f t="shared" si="124"/>
        <v>32.299999999999997</v>
      </c>
      <c r="AO241" s="116">
        <f t="shared" si="125"/>
        <v>32.4</v>
      </c>
      <c r="AP241" s="116">
        <f t="shared" si="126"/>
        <v>40.299999999999997</v>
      </c>
      <c r="AS241" s="116">
        <f t="shared" si="127"/>
        <v>4.2</v>
      </c>
      <c r="AT241" s="113">
        <v>0</v>
      </c>
      <c r="AU241" s="113">
        <v>19</v>
      </c>
      <c r="AV241" s="113">
        <v>0</v>
      </c>
      <c r="AW241" s="113">
        <v>2</v>
      </c>
      <c r="AX241" s="113">
        <v>0</v>
      </c>
      <c r="AY241" s="115"/>
      <c r="BA241" s="116">
        <f t="shared" si="128"/>
        <v>14.8</v>
      </c>
      <c r="BB241" s="113">
        <v>0</v>
      </c>
      <c r="BC241" s="113">
        <v>73</v>
      </c>
      <c r="BD241" s="113">
        <v>0</v>
      </c>
      <c r="BE241" s="113">
        <v>1</v>
      </c>
      <c r="BF241" s="113">
        <v>0</v>
      </c>
      <c r="BG241" s="115"/>
      <c r="BI241" s="116">
        <f t="shared" si="129"/>
        <v>37.299999999999997</v>
      </c>
      <c r="BJ241" s="113">
        <v>0</v>
      </c>
      <c r="BK241" s="113">
        <v>186.5</v>
      </c>
      <c r="BL241" s="113">
        <v>0</v>
      </c>
      <c r="BM241" s="113">
        <v>0</v>
      </c>
      <c r="BN241" s="113">
        <v>0</v>
      </c>
      <c r="BO241" s="115"/>
      <c r="BQ241" s="116">
        <f t="shared" si="130"/>
        <v>31.2</v>
      </c>
      <c r="BR241" s="113">
        <v>0</v>
      </c>
      <c r="BS241" s="113">
        <v>156</v>
      </c>
      <c r="BT241" s="113">
        <v>0</v>
      </c>
      <c r="BU241" s="113">
        <v>0</v>
      </c>
      <c r="BV241" s="113">
        <v>0</v>
      </c>
      <c r="BW241" s="115"/>
      <c r="BY241" s="116">
        <f t="shared" si="131"/>
        <v>17.5</v>
      </c>
      <c r="BZ241" s="113">
        <v>0</v>
      </c>
      <c r="CA241" s="113">
        <v>86.5</v>
      </c>
      <c r="CB241" s="113">
        <v>0</v>
      </c>
      <c r="CC241" s="113">
        <v>1</v>
      </c>
      <c r="CD241" s="113">
        <v>0</v>
      </c>
      <c r="CE241" s="115"/>
      <c r="CG241" s="116">
        <f t="shared" si="132"/>
        <v>27.9</v>
      </c>
      <c r="CH241" s="113">
        <v>0.5</v>
      </c>
      <c r="CI241" s="113">
        <v>139</v>
      </c>
      <c r="CJ241" s="113">
        <v>0</v>
      </c>
      <c r="CK241" s="113">
        <v>0</v>
      </c>
      <c r="CL241" s="113">
        <v>0</v>
      </c>
      <c r="CO241" s="116">
        <f t="shared" si="133"/>
        <v>39.4</v>
      </c>
      <c r="CP241" s="113">
        <v>0</v>
      </c>
      <c r="CQ241" s="113">
        <v>196</v>
      </c>
      <c r="CR241" s="113">
        <v>0</v>
      </c>
      <c r="CS241" s="113">
        <v>1</v>
      </c>
      <c r="CT241" s="113">
        <v>0</v>
      </c>
      <c r="CW241" s="116">
        <f t="shared" si="134"/>
        <v>32.299999999999997</v>
      </c>
      <c r="CX241" s="113">
        <v>3</v>
      </c>
      <c r="CY241" s="113">
        <v>135.5</v>
      </c>
      <c r="CZ241" s="113">
        <v>0</v>
      </c>
      <c r="DA241" s="113">
        <v>23</v>
      </c>
      <c r="DB241" s="113">
        <v>0</v>
      </c>
      <c r="DE241" s="116">
        <f t="shared" si="135"/>
        <v>32.4</v>
      </c>
      <c r="DF241" s="113">
        <v>0</v>
      </c>
      <c r="DG241" s="113">
        <v>156</v>
      </c>
      <c r="DH241" s="113">
        <v>0</v>
      </c>
      <c r="DI241" s="113">
        <v>6</v>
      </c>
      <c r="DJ241" s="113">
        <v>0</v>
      </c>
      <c r="DM241" s="116">
        <f t="shared" si="136"/>
        <v>40.299999999999997</v>
      </c>
      <c r="DN241" s="113">
        <v>0</v>
      </c>
      <c r="DO241" s="113">
        <v>201.5</v>
      </c>
      <c r="DP241" s="113">
        <v>0</v>
      </c>
      <c r="DQ241" s="113">
        <v>0</v>
      </c>
      <c r="DR241" s="113">
        <v>0</v>
      </c>
    </row>
    <row r="242" spans="4:122">
      <c r="D242" s="113" t="s">
        <v>238</v>
      </c>
      <c r="E242" s="115">
        <f t="shared" si="137"/>
        <v>241</v>
      </c>
      <c r="F242" s="116">
        <f t="shared" si="105"/>
        <v>17.399999999999999</v>
      </c>
      <c r="G242" s="116">
        <f t="shared" si="106"/>
        <v>17.399999999999999</v>
      </c>
      <c r="H242" s="116">
        <f t="shared" si="106"/>
        <v>17.399999999999999</v>
      </c>
      <c r="I242" s="116" t="str">
        <f t="shared" si="106"/>
        <v/>
      </c>
      <c r="J242" s="116" t="str">
        <f t="shared" si="106"/>
        <v/>
      </c>
      <c r="K242" s="116" t="str">
        <f t="shared" si="106"/>
        <v/>
      </c>
      <c r="L242" s="116" t="str">
        <f t="shared" si="106"/>
        <v/>
      </c>
      <c r="M242" s="116" t="str">
        <f t="shared" si="106"/>
        <v/>
      </c>
      <c r="N242" s="116" t="str">
        <f t="shared" si="107"/>
        <v/>
      </c>
      <c r="O242" s="116" t="str">
        <f t="shared" si="108"/>
        <v/>
      </c>
      <c r="P242" s="116">
        <f t="shared" si="109"/>
        <v>2</v>
      </c>
      <c r="Q242" s="116" t="str">
        <f t="shared" si="110"/>
        <v/>
      </c>
      <c r="R242" s="116" t="str">
        <f t="shared" si="111"/>
        <v/>
      </c>
      <c r="S242" s="116" t="str">
        <f t="shared" si="112"/>
        <v/>
      </c>
      <c r="T242" s="116" t="str">
        <f t="shared" si="113"/>
        <v/>
      </c>
      <c r="U242" s="116">
        <f t="shared" si="114"/>
        <v>2</v>
      </c>
      <c r="V242" s="113">
        <f t="shared" si="115"/>
        <v>5.4417266639303186e-002</v>
      </c>
      <c r="Y242" s="116">
        <f t="shared" si="138"/>
        <v>0.32</v>
      </c>
      <c r="Z242" s="122">
        <f t="shared" si="139"/>
        <v>64</v>
      </c>
      <c r="AA242" s="113">
        <f t="shared" si="116"/>
        <v>9</v>
      </c>
      <c r="AB242" s="113">
        <f>AA242*飽差!I242</f>
        <v>1.826356850679892</v>
      </c>
      <c r="AG242" s="116">
        <f t="shared" si="117"/>
        <v>0.1</v>
      </c>
      <c r="AH242" s="116">
        <f t="shared" si="118"/>
        <v>1.6</v>
      </c>
      <c r="AI242" s="116">
        <f t="shared" si="119"/>
        <v>9.1</v>
      </c>
      <c r="AJ242" s="116">
        <f t="shared" si="120"/>
        <v>11.9</v>
      </c>
      <c r="AK242" s="116">
        <f t="shared" si="121"/>
        <v>13.1</v>
      </c>
      <c r="AL242" s="116">
        <f t="shared" si="122"/>
        <v>20.3</v>
      </c>
      <c r="AM242" s="116">
        <f t="shared" si="123"/>
        <v>17.399999999999999</v>
      </c>
      <c r="AN242" s="116">
        <f t="shared" si="124"/>
        <v>47.4</v>
      </c>
      <c r="AO242" s="116">
        <f t="shared" si="125"/>
        <v>33.4</v>
      </c>
      <c r="AP242" s="116">
        <f t="shared" si="126"/>
        <v>18.7</v>
      </c>
      <c r="AS242" s="116">
        <f t="shared" si="127"/>
        <v>0.1</v>
      </c>
      <c r="AT242" s="113">
        <v>0</v>
      </c>
      <c r="AU242" s="113">
        <v>0</v>
      </c>
      <c r="AV242" s="113">
        <v>0</v>
      </c>
      <c r="AW242" s="113">
        <v>0.5</v>
      </c>
      <c r="AX242" s="113">
        <v>0</v>
      </c>
      <c r="AY242" s="115"/>
      <c r="BA242" s="116">
        <f t="shared" si="128"/>
        <v>1.6</v>
      </c>
      <c r="BB242" s="113">
        <v>0</v>
      </c>
      <c r="BC242" s="113">
        <v>4</v>
      </c>
      <c r="BD242" s="113">
        <v>0</v>
      </c>
      <c r="BE242" s="113">
        <v>4</v>
      </c>
      <c r="BF242" s="113">
        <v>0</v>
      </c>
      <c r="BG242" s="115"/>
      <c r="BI242" s="116">
        <f t="shared" si="129"/>
        <v>9.1</v>
      </c>
      <c r="BJ242" s="113">
        <v>0</v>
      </c>
      <c r="BK242" s="113">
        <v>34</v>
      </c>
      <c r="BL242" s="113">
        <v>0</v>
      </c>
      <c r="BM242" s="113">
        <v>11.5</v>
      </c>
      <c r="BN242" s="113">
        <v>0</v>
      </c>
      <c r="BO242" s="115"/>
      <c r="BQ242" s="116">
        <f t="shared" si="130"/>
        <v>11.9</v>
      </c>
      <c r="BR242" s="113">
        <v>0</v>
      </c>
      <c r="BS242" s="113">
        <v>59.5</v>
      </c>
      <c r="BT242" s="113">
        <v>0</v>
      </c>
      <c r="BU242" s="113">
        <v>0</v>
      </c>
      <c r="BV242" s="113">
        <v>0</v>
      </c>
      <c r="BW242" s="115"/>
      <c r="BY242" s="116">
        <f t="shared" si="131"/>
        <v>13.1</v>
      </c>
      <c r="BZ242" s="113">
        <v>0</v>
      </c>
      <c r="CA242" s="113">
        <v>50</v>
      </c>
      <c r="CB242" s="113">
        <v>0</v>
      </c>
      <c r="CC242" s="113">
        <v>15.5</v>
      </c>
      <c r="CD242" s="113">
        <v>0</v>
      </c>
      <c r="CE242" s="115"/>
      <c r="CG242" s="116">
        <f t="shared" si="132"/>
        <v>20.3</v>
      </c>
      <c r="CH242" s="113">
        <v>0</v>
      </c>
      <c r="CI242" s="113">
        <v>81.5</v>
      </c>
      <c r="CJ242" s="113">
        <v>0</v>
      </c>
      <c r="CK242" s="113">
        <v>20</v>
      </c>
      <c r="CL242" s="113">
        <v>0</v>
      </c>
      <c r="CO242" s="116">
        <f t="shared" si="133"/>
        <v>17.399999999999999</v>
      </c>
      <c r="CP242" s="113">
        <v>0</v>
      </c>
      <c r="CQ242" s="113">
        <v>79</v>
      </c>
      <c r="CR242" s="113">
        <v>0</v>
      </c>
      <c r="CS242" s="113">
        <v>8</v>
      </c>
      <c r="CT242" s="113">
        <v>0</v>
      </c>
      <c r="CW242" s="116">
        <f t="shared" si="134"/>
        <v>47.4</v>
      </c>
      <c r="CX242" s="113">
        <v>22.5</v>
      </c>
      <c r="CY242" s="113">
        <v>213.5</v>
      </c>
      <c r="CZ242" s="113">
        <v>0</v>
      </c>
      <c r="DA242" s="113">
        <v>1</v>
      </c>
      <c r="DB242" s="113">
        <v>0</v>
      </c>
      <c r="DE242" s="116">
        <f t="shared" si="135"/>
        <v>33.4</v>
      </c>
      <c r="DF242" s="113">
        <v>0</v>
      </c>
      <c r="DG242" s="113">
        <v>159.5</v>
      </c>
      <c r="DH242" s="113">
        <v>0</v>
      </c>
      <c r="DI242" s="113">
        <v>7.5</v>
      </c>
      <c r="DJ242" s="113">
        <v>0</v>
      </c>
      <c r="DM242" s="116">
        <f t="shared" si="136"/>
        <v>18.7</v>
      </c>
      <c r="DN242" s="113">
        <v>0</v>
      </c>
      <c r="DO242" s="113">
        <v>75.5</v>
      </c>
      <c r="DP242" s="113">
        <v>0</v>
      </c>
      <c r="DQ242" s="113">
        <v>18</v>
      </c>
      <c r="DR242" s="113">
        <v>0</v>
      </c>
    </row>
    <row r="243" spans="4:122">
      <c r="D243" s="113" t="s">
        <v>238</v>
      </c>
      <c r="E243" s="115">
        <f t="shared" si="137"/>
        <v>242</v>
      </c>
      <c r="F243" s="116">
        <f t="shared" si="105"/>
        <v>25.3</v>
      </c>
      <c r="G243" s="116">
        <f t="shared" si="106"/>
        <v>25.3</v>
      </c>
      <c r="H243" s="116">
        <f t="shared" si="106"/>
        <v>25.3</v>
      </c>
      <c r="I243" s="116">
        <f t="shared" si="106"/>
        <v>25.3</v>
      </c>
      <c r="J243" s="116" t="str">
        <f t="shared" si="106"/>
        <v/>
      </c>
      <c r="K243" s="116" t="str">
        <f t="shared" si="106"/>
        <v/>
      </c>
      <c r="L243" s="116" t="str">
        <f t="shared" si="106"/>
        <v/>
      </c>
      <c r="M243" s="116" t="str">
        <f t="shared" si="106"/>
        <v/>
      </c>
      <c r="N243" s="116" t="str">
        <f t="shared" si="107"/>
        <v/>
      </c>
      <c r="O243" s="116" t="str">
        <f t="shared" si="108"/>
        <v/>
      </c>
      <c r="P243" s="116" t="str">
        <f t="shared" si="109"/>
        <v/>
      </c>
      <c r="Q243" s="116">
        <f t="shared" si="110"/>
        <v>3</v>
      </c>
      <c r="R243" s="116" t="str">
        <f t="shared" si="111"/>
        <v/>
      </c>
      <c r="S243" s="116" t="str">
        <f t="shared" si="112"/>
        <v/>
      </c>
      <c r="T243" s="116" t="str">
        <f t="shared" si="113"/>
        <v/>
      </c>
      <c r="U243" s="116">
        <f t="shared" si="114"/>
        <v>3</v>
      </c>
      <c r="V243" s="113">
        <f t="shared" si="115"/>
        <v>7.1044764779090275e-002</v>
      </c>
      <c r="Y243" s="116">
        <f t="shared" si="138"/>
        <v>0.43708904138537524</v>
      </c>
      <c r="Z243" s="122">
        <f t="shared" si="139"/>
        <v>87.417808277075054</v>
      </c>
      <c r="AA243" s="113">
        <f t="shared" si="116"/>
        <v>9</v>
      </c>
      <c r="AB243" s="113">
        <f>AA243*飽差!I243</f>
        <v>1.8821917229249434</v>
      </c>
      <c r="AG243" s="116">
        <f t="shared" si="117"/>
        <v>19.600000000000001</v>
      </c>
      <c r="AH243" s="116">
        <f t="shared" si="118"/>
        <v>20.6</v>
      </c>
      <c r="AI243" s="116">
        <f t="shared" si="119"/>
        <v>32.700000000000003</v>
      </c>
      <c r="AJ243" s="116">
        <f t="shared" si="120"/>
        <v>57.6</v>
      </c>
      <c r="AK243" s="116">
        <f t="shared" si="121"/>
        <v>32.1</v>
      </c>
      <c r="AL243" s="116">
        <f t="shared" si="122"/>
        <v>23</v>
      </c>
      <c r="AM243" s="116">
        <f t="shared" si="123"/>
        <v>25.3</v>
      </c>
      <c r="AN243" s="116">
        <f t="shared" si="124"/>
        <v>24</v>
      </c>
      <c r="AO243" s="116">
        <f t="shared" si="125"/>
        <v>28.2</v>
      </c>
      <c r="AP243" s="116">
        <f t="shared" si="126"/>
        <v>21.1</v>
      </c>
      <c r="AS243" s="116">
        <f t="shared" si="127"/>
        <v>19.600000000000001</v>
      </c>
      <c r="AT243" s="113">
        <v>0</v>
      </c>
      <c r="AU243" s="113">
        <v>97.5</v>
      </c>
      <c r="AV243" s="113">
        <v>0</v>
      </c>
      <c r="AW243" s="113">
        <v>0.5</v>
      </c>
      <c r="AX243" s="113">
        <v>0</v>
      </c>
      <c r="AY243" s="115"/>
      <c r="BA243" s="116">
        <f t="shared" si="128"/>
        <v>20.6</v>
      </c>
      <c r="BB243" s="113">
        <v>0</v>
      </c>
      <c r="BC243" s="113">
        <v>100.5</v>
      </c>
      <c r="BD243" s="113">
        <v>0</v>
      </c>
      <c r="BE243" s="113">
        <v>2</v>
      </c>
      <c r="BF243" s="113">
        <v>0.5</v>
      </c>
      <c r="BG243" s="115"/>
      <c r="BI243" s="116">
        <f t="shared" si="129"/>
        <v>32.700000000000003</v>
      </c>
      <c r="BJ243" s="113">
        <v>0</v>
      </c>
      <c r="BK243" s="113">
        <v>162</v>
      </c>
      <c r="BL243" s="113">
        <v>0</v>
      </c>
      <c r="BM243" s="113">
        <v>1.5</v>
      </c>
      <c r="BN243" s="113">
        <v>0</v>
      </c>
      <c r="BO243" s="115"/>
      <c r="BQ243" s="116">
        <f t="shared" si="130"/>
        <v>57.6</v>
      </c>
      <c r="BR243" s="113">
        <v>0</v>
      </c>
      <c r="BS243" s="113">
        <v>285.5</v>
      </c>
      <c r="BT243" s="113">
        <v>0</v>
      </c>
      <c r="BU243" s="113">
        <v>2.5</v>
      </c>
      <c r="BV243" s="113">
        <v>0</v>
      </c>
      <c r="BW243" s="115"/>
      <c r="BY243" s="116">
        <f t="shared" si="131"/>
        <v>32.1</v>
      </c>
      <c r="BZ243" s="113">
        <v>0</v>
      </c>
      <c r="CA243" s="113">
        <v>148.5</v>
      </c>
      <c r="CB243" s="113">
        <v>0</v>
      </c>
      <c r="CC243" s="113">
        <v>12</v>
      </c>
      <c r="CD243" s="113">
        <v>0</v>
      </c>
      <c r="CE243" s="115"/>
      <c r="CG243" s="116">
        <f t="shared" si="132"/>
        <v>23</v>
      </c>
      <c r="CH243" s="113">
        <v>0</v>
      </c>
      <c r="CI243" s="113">
        <v>112</v>
      </c>
      <c r="CJ243" s="113">
        <v>0</v>
      </c>
      <c r="CK243" s="113">
        <v>3</v>
      </c>
      <c r="CL243" s="113">
        <v>0</v>
      </c>
      <c r="CO243" s="116">
        <f t="shared" si="133"/>
        <v>25.3</v>
      </c>
      <c r="CP243" s="113">
        <v>0</v>
      </c>
      <c r="CQ243" s="113">
        <v>126</v>
      </c>
      <c r="CR243" s="113">
        <v>0</v>
      </c>
      <c r="CS243" s="113">
        <v>0.5</v>
      </c>
      <c r="CT243" s="113">
        <v>0</v>
      </c>
      <c r="CW243" s="116">
        <f t="shared" si="134"/>
        <v>24</v>
      </c>
      <c r="CX243" s="113">
        <v>0</v>
      </c>
      <c r="CY243" s="113">
        <v>120</v>
      </c>
      <c r="CZ243" s="113">
        <v>0</v>
      </c>
      <c r="DA243" s="113">
        <v>0</v>
      </c>
      <c r="DB243" s="113">
        <v>0</v>
      </c>
      <c r="DE243" s="116">
        <f t="shared" si="135"/>
        <v>28.2</v>
      </c>
      <c r="DF243" s="113">
        <v>0</v>
      </c>
      <c r="DG243" s="113">
        <v>140.5</v>
      </c>
      <c r="DH243" s="113">
        <v>0</v>
      </c>
      <c r="DI243" s="113">
        <v>0.5</v>
      </c>
      <c r="DJ243" s="113">
        <v>0</v>
      </c>
      <c r="DM243" s="116">
        <f t="shared" si="136"/>
        <v>21.1</v>
      </c>
      <c r="DN243" s="113">
        <v>0</v>
      </c>
      <c r="DO243" s="113">
        <v>104</v>
      </c>
      <c r="DP243" s="113">
        <v>0</v>
      </c>
      <c r="DQ243" s="113">
        <v>1.5</v>
      </c>
      <c r="DR243" s="113">
        <v>0</v>
      </c>
    </row>
    <row r="244" spans="4:122">
      <c r="D244" s="113" t="s">
        <v>238</v>
      </c>
      <c r="E244" s="115">
        <f t="shared" si="137"/>
        <v>243</v>
      </c>
      <c r="F244" s="116">
        <f t="shared" si="105"/>
        <v>9.6</v>
      </c>
      <c r="G244" s="116">
        <f t="shared" si="106"/>
        <v>9.6</v>
      </c>
      <c r="H244" s="116" t="str">
        <f t="shared" si="106"/>
        <v/>
      </c>
      <c r="I244" s="116" t="str">
        <f t="shared" si="106"/>
        <v/>
      </c>
      <c r="J244" s="116" t="str">
        <f t="shared" si="106"/>
        <v/>
      </c>
      <c r="K244" s="116" t="str">
        <f t="shared" si="106"/>
        <v/>
      </c>
      <c r="L244" s="116" t="str">
        <f t="shared" si="106"/>
        <v/>
      </c>
      <c r="M244" s="116" t="str">
        <f t="shared" si="106"/>
        <v/>
      </c>
      <c r="N244" s="116" t="str">
        <f t="shared" si="107"/>
        <v/>
      </c>
      <c r="O244" s="116">
        <f t="shared" si="108"/>
        <v>1</v>
      </c>
      <c r="P244" s="116" t="str">
        <f t="shared" si="109"/>
        <v/>
      </c>
      <c r="Q244" s="116" t="str">
        <f t="shared" si="110"/>
        <v/>
      </c>
      <c r="R244" s="116" t="str">
        <f t="shared" si="111"/>
        <v/>
      </c>
      <c r="S244" s="116" t="str">
        <f t="shared" si="112"/>
        <v/>
      </c>
      <c r="T244" s="116" t="str">
        <f t="shared" si="113"/>
        <v/>
      </c>
      <c r="U244" s="116">
        <f t="shared" si="114"/>
        <v>1</v>
      </c>
      <c r="V244" s="113">
        <f t="shared" si="115"/>
        <v>0</v>
      </c>
      <c r="Y244" s="116">
        <f t="shared" si="138"/>
        <v>0.32</v>
      </c>
      <c r="Z244" s="122">
        <f t="shared" si="139"/>
        <v>64</v>
      </c>
      <c r="AA244" s="113">
        <f t="shared" si="116"/>
        <v>9</v>
      </c>
      <c r="AB244" s="113">
        <f>AA244*飽差!I244</f>
        <v>1.9282022985693175</v>
      </c>
      <c r="AG244" s="116">
        <f t="shared" si="117"/>
        <v>25.3</v>
      </c>
      <c r="AH244" s="116">
        <f t="shared" si="118"/>
        <v>25.1</v>
      </c>
      <c r="AI244" s="116">
        <f t="shared" si="119"/>
        <v>24.7</v>
      </c>
      <c r="AJ244" s="116">
        <f t="shared" si="120"/>
        <v>19.399999999999999</v>
      </c>
      <c r="AK244" s="116">
        <f t="shared" si="121"/>
        <v>12.2</v>
      </c>
      <c r="AL244" s="116">
        <f t="shared" si="122"/>
        <v>12.5</v>
      </c>
      <c r="AM244" s="116">
        <f t="shared" si="123"/>
        <v>9.6</v>
      </c>
      <c r="AN244" s="116">
        <f t="shared" si="124"/>
        <v>14.6</v>
      </c>
      <c r="AO244" s="116">
        <f t="shared" si="125"/>
        <v>11.2</v>
      </c>
      <c r="AP244" s="116">
        <f t="shared" si="126"/>
        <v>8.6</v>
      </c>
      <c r="AS244" s="116">
        <f t="shared" si="127"/>
        <v>25.3</v>
      </c>
      <c r="AT244" s="113">
        <v>0</v>
      </c>
      <c r="AU244" s="113">
        <v>117.5</v>
      </c>
      <c r="AV244" s="113">
        <v>0</v>
      </c>
      <c r="AW244" s="113">
        <v>9</v>
      </c>
      <c r="AX244" s="113">
        <v>0</v>
      </c>
      <c r="AY244" s="115"/>
      <c r="BA244" s="116">
        <f t="shared" si="128"/>
        <v>25.1</v>
      </c>
      <c r="BB244" s="113">
        <v>0</v>
      </c>
      <c r="BC244" s="113">
        <v>97.5</v>
      </c>
      <c r="BD244" s="113">
        <v>0</v>
      </c>
      <c r="BE244" s="113">
        <v>28</v>
      </c>
      <c r="BF244" s="113">
        <v>0</v>
      </c>
      <c r="BG244" s="115"/>
      <c r="BI244" s="116">
        <f t="shared" si="129"/>
        <v>24.7</v>
      </c>
      <c r="BJ244" s="113">
        <v>0</v>
      </c>
      <c r="BK244" s="113">
        <v>95.5</v>
      </c>
      <c r="BL244" s="113">
        <v>0</v>
      </c>
      <c r="BM244" s="113">
        <v>28</v>
      </c>
      <c r="BN244" s="113">
        <v>0</v>
      </c>
      <c r="BO244" s="115"/>
      <c r="BQ244" s="116">
        <f t="shared" si="130"/>
        <v>19.399999999999999</v>
      </c>
      <c r="BR244" s="113">
        <v>0</v>
      </c>
      <c r="BS244" s="113">
        <v>83.5</v>
      </c>
      <c r="BT244" s="113">
        <v>0</v>
      </c>
      <c r="BU244" s="113">
        <v>13.5</v>
      </c>
      <c r="BV244" s="113">
        <v>0</v>
      </c>
      <c r="BW244" s="115"/>
      <c r="BY244" s="116">
        <f t="shared" si="131"/>
        <v>12.2</v>
      </c>
      <c r="BZ244" s="113">
        <v>6</v>
      </c>
      <c r="CA244" s="113">
        <v>52</v>
      </c>
      <c r="CB244" s="113">
        <v>0</v>
      </c>
      <c r="CC244" s="113">
        <v>3</v>
      </c>
      <c r="CD244" s="113">
        <v>0</v>
      </c>
      <c r="CE244" s="115"/>
      <c r="CG244" s="116">
        <f t="shared" si="132"/>
        <v>12.5</v>
      </c>
      <c r="CH244" s="113">
        <v>0</v>
      </c>
      <c r="CI244" s="113">
        <v>45</v>
      </c>
      <c r="CJ244" s="113">
        <v>0</v>
      </c>
      <c r="CK244" s="113">
        <v>17.5</v>
      </c>
      <c r="CL244" s="113">
        <v>0</v>
      </c>
      <c r="CO244" s="116">
        <f t="shared" si="133"/>
        <v>9.6</v>
      </c>
      <c r="CP244" s="113">
        <v>0</v>
      </c>
      <c r="CQ244" s="113">
        <v>47.5</v>
      </c>
      <c r="CR244" s="113">
        <v>0</v>
      </c>
      <c r="CS244" s="113">
        <v>0.5</v>
      </c>
      <c r="CT244" s="113">
        <v>0</v>
      </c>
      <c r="CW244" s="116">
        <f t="shared" si="134"/>
        <v>14.6</v>
      </c>
      <c r="CX244" s="113">
        <v>0</v>
      </c>
      <c r="CY244" s="113">
        <v>64</v>
      </c>
      <c r="CZ244" s="113">
        <v>0</v>
      </c>
      <c r="DA244" s="113">
        <v>9</v>
      </c>
      <c r="DB244" s="113">
        <v>0</v>
      </c>
      <c r="DE244" s="116">
        <f t="shared" si="135"/>
        <v>11.2</v>
      </c>
      <c r="DF244" s="113">
        <v>0</v>
      </c>
      <c r="DG244" s="113">
        <v>51.5</v>
      </c>
      <c r="DH244" s="113">
        <v>0</v>
      </c>
      <c r="DI244" s="113">
        <v>4.5</v>
      </c>
      <c r="DJ244" s="113">
        <v>0</v>
      </c>
      <c r="DM244" s="116">
        <f t="shared" si="136"/>
        <v>8.6</v>
      </c>
      <c r="DN244" s="113">
        <v>0</v>
      </c>
      <c r="DO244" s="113">
        <v>34</v>
      </c>
      <c r="DP244" s="113">
        <v>0</v>
      </c>
      <c r="DQ244" s="113">
        <v>9</v>
      </c>
      <c r="DR244" s="113">
        <v>0</v>
      </c>
    </row>
    <row r="245" spans="4:122">
      <c r="D245" s="113" t="s">
        <v>239</v>
      </c>
      <c r="E245" s="115">
        <f t="shared" si="137"/>
        <v>244</v>
      </c>
      <c r="F245" s="116">
        <f t="shared" si="105"/>
        <v>41.6</v>
      </c>
      <c r="G245" s="116">
        <f t="shared" si="106"/>
        <v>41.6</v>
      </c>
      <c r="H245" s="116">
        <f t="shared" si="106"/>
        <v>41.6</v>
      </c>
      <c r="I245" s="116">
        <f t="shared" si="106"/>
        <v>41.6</v>
      </c>
      <c r="J245" s="116">
        <f t="shared" si="106"/>
        <v>41.6</v>
      </c>
      <c r="K245" s="116">
        <f t="shared" si="106"/>
        <v>41.6</v>
      </c>
      <c r="L245" s="116" t="str">
        <f t="shared" si="106"/>
        <v/>
      </c>
      <c r="M245" s="116" t="str">
        <f t="shared" si="106"/>
        <v/>
      </c>
      <c r="N245" s="116" t="str">
        <f t="shared" si="107"/>
        <v/>
      </c>
      <c r="O245" s="116" t="str">
        <f t="shared" si="108"/>
        <v/>
      </c>
      <c r="P245" s="116" t="str">
        <f t="shared" si="109"/>
        <v/>
      </c>
      <c r="Q245" s="116" t="str">
        <f t="shared" si="110"/>
        <v/>
      </c>
      <c r="R245" s="116" t="str">
        <f t="shared" si="111"/>
        <v/>
      </c>
      <c r="S245" s="116">
        <f t="shared" si="112"/>
        <v>5</v>
      </c>
      <c r="T245" s="116" t="str">
        <f t="shared" si="113"/>
        <v/>
      </c>
      <c r="U245" s="116">
        <f t="shared" si="114"/>
        <v>5</v>
      </c>
      <c r="V245" s="113">
        <f t="shared" si="115"/>
        <v>0.25576115320472498</v>
      </c>
      <c r="Y245" s="116">
        <f t="shared" si="138"/>
        <v>0.50797216258051026</v>
      </c>
      <c r="Z245" s="122">
        <f t="shared" si="139"/>
        <v>101.59443251610205</v>
      </c>
      <c r="AA245" s="113">
        <f t="shared" si="116"/>
        <v>8.6999999999999993</v>
      </c>
      <c r="AB245" s="113">
        <f>AA245*飽差!I245</f>
        <v>4.0055674838979449</v>
      </c>
      <c r="AG245" s="116">
        <f t="shared" si="117"/>
        <v>51.1</v>
      </c>
      <c r="AH245" s="116">
        <f t="shared" si="118"/>
        <v>26.4</v>
      </c>
      <c r="AI245" s="116">
        <f t="shared" si="119"/>
        <v>51.4</v>
      </c>
      <c r="AJ245" s="116">
        <f t="shared" si="120"/>
        <v>48.3</v>
      </c>
      <c r="AK245" s="116">
        <f t="shared" si="121"/>
        <v>28.7</v>
      </c>
      <c r="AL245" s="116">
        <f t="shared" si="122"/>
        <v>34</v>
      </c>
      <c r="AM245" s="116">
        <f t="shared" si="123"/>
        <v>41.6</v>
      </c>
      <c r="AN245" s="116">
        <f t="shared" si="124"/>
        <v>23.2</v>
      </c>
      <c r="AO245" s="116">
        <f t="shared" si="125"/>
        <v>15.5</v>
      </c>
      <c r="AP245" s="116">
        <f t="shared" si="126"/>
        <v>42.7</v>
      </c>
      <c r="AS245" s="116">
        <f t="shared" si="127"/>
        <v>51.1</v>
      </c>
      <c r="AT245" s="113">
        <v>0</v>
      </c>
      <c r="AU245" s="113">
        <v>47</v>
      </c>
      <c r="AV245" s="113">
        <v>0</v>
      </c>
      <c r="AW245" s="113">
        <v>78.5</v>
      </c>
      <c r="AX245" s="113">
        <v>130</v>
      </c>
      <c r="AY245" s="115"/>
      <c r="BA245" s="116">
        <f t="shared" si="128"/>
        <v>26.4</v>
      </c>
      <c r="BB245" s="113">
        <v>0</v>
      </c>
      <c r="BC245" s="113">
        <v>99.5</v>
      </c>
      <c r="BD245" s="113">
        <v>0</v>
      </c>
      <c r="BE245" s="113">
        <v>32</v>
      </c>
      <c r="BF245" s="113">
        <v>0.5</v>
      </c>
      <c r="BG245" s="115"/>
      <c r="BI245" s="116">
        <f t="shared" si="129"/>
        <v>51.4</v>
      </c>
      <c r="BJ245" s="113">
        <v>0</v>
      </c>
      <c r="BK245" s="113">
        <v>115</v>
      </c>
      <c r="BL245" s="113">
        <v>0</v>
      </c>
      <c r="BM245" s="113">
        <v>49.5</v>
      </c>
      <c r="BN245" s="113">
        <v>92.5</v>
      </c>
      <c r="BO245" s="115"/>
      <c r="BQ245" s="116">
        <f t="shared" si="130"/>
        <v>48.3</v>
      </c>
      <c r="BR245" s="113">
        <v>0</v>
      </c>
      <c r="BS245" s="113">
        <v>118</v>
      </c>
      <c r="BT245" s="113">
        <v>0</v>
      </c>
      <c r="BU245" s="113">
        <v>58</v>
      </c>
      <c r="BV245" s="113">
        <v>65.5</v>
      </c>
      <c r="BW245" s="115"/>
      <c r="BY245" s="116">
        <f t="shared" si="131"/>
        <v>28.7</v>
      </c>
      <c r="BZ245" s="113">
        <v>0</v>
      </c>
      <c r="CA245" s="113">
        <v>117</v>
      </c>
      <c r="CB245" s="113">
        <v>0</v>
      </c>
      <c r="CC245" s="113">
        <v>26.5</v>
      </c>
      <c r="CD245" s="113">
        <v>0</v>
      </c>
      <c r="CE245" s="115"/>
      <c r="CG245" s="116">
        <f t="shared" si="132"/>
        <v>34</v>
      </c>
      <c r="CH245" s="113">
        <v>0</v>
      </c>
      <c r="CI245" s="113">
        <v>115</v>
      </c>
      <c r="CJ245" s="113">
        <v>0</v>
      </c>
      <c r="CK245" s="113">
        <v>55</v>
      </c>
      <c r="CL245" s="113">
        <v>0</v>
      </c>
      <c r="CO245" s="116">
        <f t="shared" si="133"/>
        <v>41.6</v>
      </c>
      <c r="CP245" s="113">
        <v>0</v>
      </c>
      <c r="CQ245" s="113">
        <v>166.5</v>
      </c>
      <c r="CR245" s="113">
        <v>0</v>
      </c>
      <c r="CS245" s="113">
        <v>41</v>
      </c>
      <c r="CT245" s="113">
        <v>0.5</v>
      </c>
      <c r="CW245" s="116">
        <f t="shared" si="134"/>
        <v>23.2</v>
      </c>
      <c r="CX245" s="113">
        <v>0.5</v>
      </c>
      <c r="CY245" s="113">
        <v>101.5</v>
      </c>
      <c r="CZ245" s="113">
        <v>0</v>
      </c>
      <c r="DA245" s="113">
        <v>14</v>
      </c>
      <c r="DB245" s="113">
        <v>0</v>
      </c>
      <c r="DE245" s="116">
        <f t="shared" si="135"/>
        <v>15.5</v>
      </c>
      <c r="DF245" s="113">
        <v>0</v>
      </c>
      <c r="DG245" s="113">
        <v>65</v>
      </c>
      <c r="DH245" s="113">
        <v>0</v>
      </c>
      <c r="DI245" s="113">
        <v>12.5</v>
      </c>
      <c r="DJ245" s="113">
        <v>0</v>
      </c>
      <c r="DM245" s="116">
        <f t="shared" si="136"/>
        <v>42.7</v>
      </c>
      <c r="DN245" s="113">
        <v>0</v>
      </c>
      <c r="DO245" s="113">
        <v>74</v>
      </c>
      <c r="DP245" s="113">
        <v>0</v>
      </c>
      <c r="DQ245" s="113">
        <v>139.5</v>
      </c>
      <c r="DR245" s="113">
        <v>0</v>
      </c>
    </row>
    <row r="246" spans="4:122">
      <c r="D246" s="113" t="s">
        <v>239</v>
      </c>
      <c r="E246" s="115">
        <f t="shared" si="137"/>
        <v>245</v>
      </c>
      <c r="F246" s="116">
        <f t="shared" si="105"/>
        <v>6</v>
      </c>
      <c r="G246" s="116">
        <f t="shared" si="106"/>
        <v>6</v>
      </c>
      <c r="H246" s="116" t="str">
        <f t="shared" si="106"/>
        <v/>
      </c>
      <c r="I246" s="116" t="str">
        <f t="shared" si="106"/>
        <v/>
      </c>
      <c r="J246" s="116" t="str">
        <f t="shared" si="106"/>
        <v/>
      </c>
      <c r="K246" s="116" t="str">
        <f t="shared" si="106"/>
        <v/>
      </c>
      <c r="L246" s="116" t="str">
        <f t="shared" si="106"/>
        <v/>
      </c>
      <c r="M246" s="116" t="str">
        <f t="shared" si="106"/>
        <v/>
      </c>
      <c r="N246" s="116" t="str">
        <f t="shared" si="107"/>
        <v/>
      </c>
      <c r="O246" s="116">
        <f t="shared" si="108"/>
        <v>1</v>
      </c>
      <c r="P246" s="116" t="str">
        <f t="shared" si="109"/>
        <v/>
      </c>
      <c r="Q246" s="116" t="str">
        <f t="shared" si="110"/>
        <v/>
      </c>
      <c r="R246" s="116" t="str">
        <f t="shared" si="111"/>
        <v/>
      </c>
      <c r="S246" s="116" t="str">
        <f t="shared" si="112"/>
        <v/>
      </c>
      <c r="T246" s="116" t="str">
        <f t="shared" si="113"/>
        <v/>
      </c>
      <c r="U246" s="116">
        <f t="shared" si="114"/>
        <v>1</v>
      </c>
      <c r="V246" s="113">
        <f t="shared" si="115"/>
        <v>0</v>
      </c>
      <c r="Y246" s="116">
        <f t="shared" si="138"/>
        <v>0.32</v>
      </c>
      <c r="Z246" s="122">
        <f t="shared" si="139"/>
        <v>64</v>
      </c>
      <c r="AA246" s="113">
        <f t="shared" si="116"/>
        <v>8.6999999999999993</v>
      </c>
      <c r="AB246" s="113">
        <f>AA246*飽差!I246</f>
        <v>3.6308908740103152</v>
      </c>
      <c r="AG246" s="116">
        <f t="shared" si="117"/>
        <v>24.9</v>
      </c>
      <c r="AH246" s="116">
        <f t="shared" si="118"/>
        <v>4.7</v>
      </c>
      <c r="AI246" s="116">
        <f t="shared" si="119"/>
        <v>3.8</v>
      </c>
      <c r="AJ246" s="116">
        <f t="shared" si="120"/>
        <v>8.4</v>
      </c>
      <c r="AK246" s="116">
        <f t="shared" si="121"/>
        <v>23.9</v>
      </c>
      <c r="AL246" s="116">
        <f t="shared" si="122"/>
        <v>12.7</v>
      </c>
      <c r="AM246" s="116">
        <f t="shared" si="123"/>
        <v>6</v>
      </c>
      <c r="AN246" s="116">
        <f t="shared" si="124"/>
        <v>2.7</v>
      </c>
      <c r="AO246" s="116">
        <f t="shared" si="125"/>
        <v>30.5</v>
      </c>
      <c r="AP246" s="116">
        <f t="shared" si="126"/>
        <v>18.399999999999999</v>
      </c>
      <c r="AS246" s="116">
        <f t="shared" si="127"/>
        <v>24.9</v>
      </c>
      <c r="AT246" s="113">
        <v>0</v>
      </c>
      <c r="AU246" s="113">
        <v>35</v>
      </c>
      <c r="AV246" s="113">
        <v>0</v>
      </c>
      <c r="AW246" s="113">
        <v>51</v>
      </c>
      <c r="AX246" s="113">
        <v>38.5</v>
      </c>
      <c r="AY246" s="115"/>
      <c r="BA246" s="116">
        <f t="shared" si="128"/>
        <v>4.7</v>
      </c>
      <c r="BB246" s="113">
        <v>0</v>
      </c>
      <c r="BC246" s="113">
        <v>20</v>
      </c>
      <c r="BD246" s="113">
        <v>0</v>
      </c>
      <c r="BE246" s="113">
        <v>0</v>
      </c>
      <c r="BF246" s="113">
        <v>3.5</v>
      </c>
      <c r="BG246" s="115"/>
      <c r="BI246" s="116">
        <f t="shared" si="129"/>
        <v>3.8</v>
      </c>
      <c r="BJ246" s="113">
        <v>0</v>
      </c>
      <c r="BK246" s="113">
        <v>13.5</v>
      </c>
      <c r="BL246" s="113">
        <v>0</v>
      </c>
      <c r="BM246" s="113">
        <v>0.5</v>
      </c>
      <c r="BN246" s="113">
        <v>5</v>
      </c>
      <c r="BO246" s="115"/>
      <c r="BQ246" s="116">
        <f t="shared" si="130"/>
        <v>8.4</v>
      </c>
      <c r="BR246" s="113">
        <v>0</v>
      </c>
      <c r="BS246" s="113">
        <v>17.5</v>
      </c>
      <c r="BT246" s="113">
        <v>0</v>
      </c>
      <c r="BU246" s="113">
        <v>0.5</v>
      </c>
      <c r="BV246" s="113">
        <v>24</v>
      </c>
      <c r="BW246" s="115"/>
      <c r="BY246" s="116">
        <f t="shared" si="131"/>
        <v>23.9</v>
      </c>
      <c r="BZ246" s="113">
        <v>0</v>
      </c>
      <c r="CA246" s="113">
        <v>22.5</v>
      </c>
      <c r="CB246" s="113">
        <v>38</v>
      </c>
      <c r="CC246" s="113">
        <v>47</v>
      </c>
      <c r="CD246" s="113">
        <v>12</v>
      </c>
      <c r="CE246" s="115"/>
      <c r="CG246" s="116">
        <f t="shared" si="132"/>
        <v>12.7</v>
      </c>
      <c r="CH246" s="113">
        <v>0</v>
      </c>
      <c r="CI246" s="113">
        <v>15.5</v>
      </c>
      <c r="CJ246" s="113">
        <v>17.5</v>
      </c>
      <c r="CK246" s="113">
        <v>12</v>
      </c>
      <c r="CL246" s="113">
        <v>18.5</v>
      </c>
      <c r="CO246" s="116">
        <f t="shared" si="133"/>
        <v>6</v>
      </c>
      <c r="CP246" s="113">
        <v>0.5</v>
      </c>
      <c r="CQ246" s="113">
        <v>18.5</v>
      </c>
      <c r="CR246" s="113">
        <v>0</v>
      </c>
      <c r="CS246" s="113">
        <v>0.5</v>
      </c>
      <c r="CT246" s="113">
        <v>10.5</v>
      </c>
      <c r="CW246" s="116">
        <f t="shared" si="134"/>
        <v>2.7</v>
      </c>
      <c r="CX246" s="113">
        <v>0</v>
      </c>
      <c r="CY246" s="113">
        <v>3.5</v>
      </c>
      <c r="CZ246" s="113">
        <v>0</v>
      </c>
      <c r="DA246" s="113">
        <v>1</v>
      </c>
      <c r="DB246" s="113">
        <v>9</v>
      </c>
      <c r="DE246" s="116">
        <f t="shared" si="135"/>
        <v>30.5</v>
      </c>
      <c r="DF246" s="113">
        <v>1.5</v>
      </c>
      <c r="DG246" s="113">
        <v>11</v>
      </c>
      <c r="DH246" s="113">
        <v>0</v>
      </c>
      <c r="DI246" s="113">
        <v>119</v>
      </c>
      <c r="DJ246" s="113">
        <v>21</v>
      </c>
      <c r="DM246" s="116">
        <f t="shared" si="136"/>
        <v>18.399999999999999</v>
      </c>
      <c r="DN246" s="113">
        <v>0</v>
      </c>
      <c r="DO246" s="113">
        <v>13</v>
      </c>
      <c r="DP246" s="113">
        <v>0</v>
      </c>
      <c r="DQ246" s="113">
        <v>61.5</v>
      </c>
      <c r="DR246" s="113">
        <v>17.5</v>
      </c>
    </row>
    <row r="247" spans="4:122">
      <c r="D247" s="113" t="s">
        <v>239</v>
      </c>
      <c r="E247" s="115">
        <f t="shared" si="137"/>
        <v>246</v>
      </c>
      <c r="F247" s="116">
        <f t="shared" si="105"/>
        <v>6</v>
      </c>
      <c r="G247" s="116">
        <f t="shared" si="106"/>
        <v>6</v>
      </c>
      <c r="H247" s="116" t="str">
        <f t="shared" si="106"/>
        <v/>
      </c>
      <c r="I247" s="116" t="str">
        <f t="shared" si="106"/>
        <v/>
      </c>
      <c r="J247" s="116" t="str">
        <f t="shared" si="106"/>
        <v/>
      </c>
      <c r="K247" s="116" t="str">
        <f t="shared" si="106"/>
        <v/>
      </c>
      <c r="L247" s="116" t="str">
        <f t="shared" si="106"/>
        <v/>
      </c>
      <c r="M247" s="116" t="str">
        <f t="shared" si="106"/>
        <v/>
      </c>
      <c r="N247" s="116" t="str">
        <f t="shared" si="107"/>
        <v/>
      </c>
      <c r="O247" s="116">
        <f t="shared" si="108"/>
        <v>1</v>
      </c>
      <c r="P247" s="116" t="str">
        <f t="shared" si="109"/>
        <v/>
      </c>
      <c r="Q247" s="116" t="str">
        <f t="shared" si="110"/>
        <v/>
      </c>
      <c r="R247" s="116" t="str">
        <f t="shared" si="111"/>
        <v/>
      </c>
      <c r="S247" s="116" t="str">
        <f t="shared" si="112"/>
        <v/>
      </c>
      <c r="T247" s="116" t="str">
        <f t="shared" si="113"/>
        <v/>
      </c>
      <c r="U247" s="116">
        <f t="shared" si="114"/>
        <v>1</v>
      </c>
      <c r="V247" s="113">
        <f t="shared" si="115"/>
        <v>0</v>
      </c>
      <c r="Y247" s="116">
        <f t="shared" si="138"/>
        <v>0.32601953740637685</v>
      </c>
      <c r="Z247" s="122">
        <f t="shared" si="139"/>
        <v>65.203907481275365</v>
      </c>
      <c r="AA247" s="113">
        <f t="shared" si="116"/>
        <v>8.6999999999999993</v>
      </c>
      <c r="AB247" s="113">
        <f>AA247*飽差!I247</f>
        <v>4.7960925187246319</v>
      </c>
      <c r="AG247" s="116">
        <f t="shared" si="117"/>
        <v>4.0999999999999996</v>
      </c>
      <c r="AH247" s="116">
        <f t="shared" si="118"/>
        <v>3</v>
      </c>
      <c r="AI247" s="116">
        <f t="shared" si="119"/>
        <v>3.5</v>
      </c>
      <c r="AJ247" s="116">
        <f t="shared" si="120"/>
        <v>3.5</v>
      </c>
      <c r="AK247" s="116">
        <f t="shared" si="121"/>
        <v>3.7</v>
      </c>
      <c r="AL247" s="116">
        <f t="shared" si="122"/>
        <v>5.0999999999999996</v>
      </c>
      <c r="AM247" s="116">
        <f t="shared" si="123"/>
        <v>6</v>
      </c>
      <c r="AN247" s="116">
        <f t="shared" si="124"/>
        <v>6.4</v>
      </c>
      <c r="AO247" s="116">
        <f t="shared" si="125"/>
        <v>7.6</v>
      </c>
      <c r="AP247" s="116">
        <f t="shared" si="126"/>
        <v>9.3000000000000007</v>
      </c>
      <c r="AS247" s="116">
        <f t="shared" si="127"/>
        <v>4.0999999999999996</v>
      </c>
      <c r="AT247" s="113">
        <v>0</v>
      </c>
      <c r="AU247" s="113">
        <v>3.5</v>
      </c>
      <c r="AV247" s="113">
        <v>0</v>
      </c>
      <c r="AW247" s="113">
        <v>0</v>
      </c>
      <c r="AX247" s="113">
        <v>17</v>
      </c>
      <c r="AY247" s="115"/>
      <c r="BA247" s="116">
        <f t="shared" si="128"/>
        <v>3</v>
      </c>
      <c r="BB247" s="113">
        <v>0</v>
      </c>
      <c r="BC247" s="113">
        <v>3.5</v>
      </c>
      <c r="BD247" s="113">
        <v>0</v>
      </c>
      <c r="BE247" s="113">
        <v>0</v>
      </c>
      <c r="BF247" s="113">
        <v>11.5</v>
      </c>
      <c r="BG247" s="115"/>
      <c r="BI247" s="116">
        <f t="shared" si="129"/>
        <v>3.5</v>
      </c>
      <c r="BJ247" s="113">
        <v>0</v>
      </c>
      <c r="BK247" s="113">
        <v>0</v>
      </c>
      <c r="BL247" s="113">
        <v>0</v>
      </c>
      <c r="BM247" s="113">
        <v>0</v>
      </c>
      <c r="BN247" s="113">
        <v>17.5</v>
      </c>
      <c r="BO247" s="115"/>
      <c r="BQ247" s="116">
        <f t="shared" si="130"/>
        <v>3.5</v>
      </c>
      <c r="BR247" s="113">
        <v>0</v>
      </c>
      <c r="BS247" s="113">
        <v>0</v>
      </c>
      <c r="BT247" s="113">
        <v>0</v>
      </c>
      <c r="BU247" s="113">
        <v>0</v>
      </c>
      <c r="BV247" s="113">
        <v>17.5</v>
      </c>
      <c r="BW247" s="115"/>
      <c r="BY247" s="116">
        <f t="shared" si="131"/>
        <v>3.7</v>
      </c>
      <c r="BZ247" s="113">
        <v>0</v>
      </c>
      <c r="CA247" s="113">
        <v>1</v>
      </c>
      <c r="CB247" s="113">
        <v>0</v>
      </c>
      <c r="CC247" s="113">
        <v>3.5</v>
      </c>
      <c r="CD247" s="113">
        <v>14</v>
      </c>
      <c r="CE247" s="115"/>
      <c r="CG247" s="116">
        <f t="shared" si="132"/>
        <v>5.0999999999999996</v>
      </c>
      <c r="CH247" s="113">
        <v>0.5</v>
      </c>
      <c r="CI247" s="113">
        <v>1</v>
      </c>
      <c r="CJ247" s="113">
        <v>0</v>
      </c>
      <c r="CK247" s="113">
        <v>3.5</v>
      </c>
      <c r="CL247" s="113">
        <v>20.5</v>
      </c>
      <c r="CO247" s="116">
        <f t="shared" si="133"/>
        <v>6</v>
      </c>
      <c r="CP247" s="113">
        <v>0</v>
      </c>
      <c r="CQ247" s="113">
        <v>0</v>
      </c>
      <c r="CR247" s="113">
        <v>0</v>
      </c>
      <c r="CS247" s="113">
        <v>0</v>
      </c>
      <c r="CT247" s="113">
        <v>30</v>
      </c>
      <c r="CW247" s="116">
        <f t="shared" si="134"/>
        <v>6.4</v>
      </c>
      <c r="CX247" s="113">
        <v>2.5</v>
      </c>
      <c r="CY247" s="113">
        <v>12.5</v>
      </c>
      <c r="CZ247" s="113">
        <v>0</v>
      </c>
      <c r="DA247" s="113">
        <v>0</v>
      </c>
      <c r="DB247" s="113">
        <v>17</v>
      </c>
      <c r="DE247" s="116">
        <f t="shared" si="135"/>
        <v>7.6</v>
      </c>
      <c r="DF247" s="113">
        <v>5</v>
      </c>
      <c r="DG247" s="113">
        <v>0</v>
      </c>
      <c r="DH247" s="113">
        <v>0</v>
      </c>
      <c r="DI247" s="113">
        <v>0</v>
      </c>
      <c r="DJ247" s="113">
        <v>33</v>
      </c>
      <c r="DM247" s="116">
        <f t="shared" si="136"/>
        <v>9.3000000000000007</v>
      </c>
      <c r="DN247" s="113">
        <v>0</v>
      </c>
      <c r="DO247" s="113">
        <v>17</v>
      </c>
      <c r="DP247" s="113">
        <v>0</v>
      </c>
      <c r="DQ247" s="113">
        <v>0.5</v>
      </c>
      <c r="DR247" s="113">
        <v>29</v>
      </c>
    </row>
    <row r="248" spans="4:122">
      <c r="D248" s="113" t="s">
        <v>239</v>
      </c>
      <c r="E248" s="115">
        <f t="shared" si="137"/>
        <v>247</v>
      </c>
      <c r="F248" s="116">
        <f t="shared" si="105"/>
        <v>12.7</v>
      </c>
      <c r="G248" s="116">
        <f t="shared" si="106"/>
        <v>12.7</v>
      </c>
      <c r="H248" s="116">
        <f t="shared" si="106"/>
        <v>12.7</v>
      </c>
      <c r="I248" s="116" t="str">
        <f t="shared" si="106"/>
        <v/>
      </c>
      <c r="J248" s="116" t="str">
        <f t="shared" si="106"/>
        <v/>
      </c>
      <c r="K248" s="116" t="str">
        <f t="shared" si="106"/>
        <v/>
      </c>
      <c r="L248" s="116" t="str">
        <f t="shared" si="106"/>
        <v/>
      </c>
      <c r="M248" s="116" t="str">
        <f t="shared" si="106"/>
        <v/>
      </c>
      <c r="N248" s="116" t="str">
        <f t="shared" si="107"/>
        <v/>
      </c>
      <c r="O248" s="116" t="str">
        <f t="shared" si="108"/>
        <v/>
      </c>
      <c r="P248" s="116">
        <f t="shared" si="109"/>
        <v>2</v>
      </c>
      <c r="Q248" s="116" t="str">
        <f t="shared" si="110"/>
        <v/>
      </c>
      <c r="R248" s="116" t="str">
        <f t="shared" si="111"/>
        <v/>
      </c>
      <c r="S248" s="116" t="str">
        <f t="shared" si="112"/>
        <v/>
      </c>
      <c r="T248" s="116" t="str">
        <f t="shared" si="113"/>
        <v/>
      </c>
      <c r="U248" s="116">
        <f t="shared" si="114"/>
        <v>2</v>
      </c>
      <c r="V248" s="113">
        <f t="shared" si="115"/>
        <v>5.4417266639303186e-002</v>
      </c>
      <c r="Y248" s="116">
        <f t="shared" si="138"/>
        <v>0.32</v>
      </c>
      <c r="Z248" s="122">
        <f t="shared" si="139"/>
        <v>64</v>
      </c>
      <c r="AA248" s="113">
        <f t="shared" si="116"/>
        <v>8.6999999999999993</v>
      </c>
      <c r="AB248" s="113">
        <f>AA248*飽差!I248</f>
        <v>2.2475179323777081</v>
      </c>
      <c r="AG248" s="116">
        <f t="shared" si="117"/>
        <v>4.5999999999999996</v>
      </c>
      <c r="AH248" s="116">
        <f t="shared" si="118"/>
        <v>4.9000000000000004</v>
      </c>
      <c r="AI248" s="116">
        <f t="shared" si="119"/>
        <v>5.7</v>
      </c>
      <c r="AJ248" s="116">
        <f t="shared" si="120"/>
        <v>8</v>
      </c>
      <c r="AK248" s="116">
        <f t="shared" si="121"/>
        <v>18</v>
      </c>
      <c r="AL248" s="116">
        <f t="shared" si="122"/>
        <v>13.4</v>
      </c>
      <c r="AM248" s="116">
        <f t="shared" si="123"/>
        <v>12.7</v>
      </c>
      <c r="AN248" s="116">
        <f t="shared" si="124"/>
        <v>11.2</v>
      </c>
      <c r="AO248" s="116">
        <f t="shared" si="125"/>
        <v>10.5</v>
      </c>
      <c r="AP248" s="116">
        <f t="shared" si="126"/>
        <v>23.8</v>
      </c>
      <c r="AS248" s="116">
        <f t="shared" si="127"/>
        <v>4.5999999999999996</v>
      </c>
      <c r="AT248" s="113">
        <v>0</v>
      </c>
      <c r="AU248" s="113">
        <v>10.5</v>
      </c>
      <c r="AV248" s="113">
        <v>11</v>
      </c>
      <c r="AW248" s="113">
        <v>0</v>
      </c>
      <c r="AX248" s="113">
        <v>1.5</v>
      </c>
      <c r="AY248" s="115"/>
      <c r="BA248" s="116">
        <f t="shared" si="128"/>
        <v>4.9000000000000004</v>
      </c>
      <c r="BB248" s="113">
        <v>2.5</v>
      </c>
      <c r="BC248" s="113">
        <v>3</v>
      </c>
      <c r="BD248" s="113">
        <v>15</v>
      </c>
      <c r="BE248" s="113">
        <v>0</v>
      </c>
      <c r="BF248" s="113">
        <v>4</v>
      </c>
      <c r="BG248" s="115"/>
      <c r="BI248" s="116">
        <f t="shared" si="129"/>
        <v>5.7</v>
      </c>
      <c r="BJ248" s="113">
        <v>2.5</v>
      </c>
      <c r="BK248" s="113">
        <v>3</v>
      </c>
      <c r="BL248" s="113">
        <v>18.5</v>
      </c>
      <c r="BM248" s="113">
        <v>0</v>
      </c>
      <c r="BN248" s="113">
        <v>4.5</v>
      </c>
      <c r="BO248" s="115"/>
      <c r="BQ248" s="116">
        <f t="shared" si="130"/>
        <v>8</v>
      </c>
      <c r="BR248" s="113">
        <v>1</v>
      </c>
      <c r="BS248" s="113">
        <v>26.5</v>
      </c>
      <c r="BT248" s="113">
        <v>10.5</v>
      </c>
      <c r="BU248" s="113">
        <v>0</v>
      </c>
      <c r="BV248" s="113">
        <v>2</v>
      </c>
      <c r="BW248" s="115"/>
      <c r="BY248" s="116">
        <f t="shared" si="131"/>
        <v>18</v>
      </c>
      <c r="BZ248" s="113">
        <v>12.5</v>
      </c>
      <c r="CA248" s="113">
        <v>49</v>
      </c>
      <c r="CB248" s="113">
        <v>11</v>
      </c>
      <c r="CC248" s="113">
        <v>0</v>
      </c>
      <c r="CD248" s="113">
        <v>17.5</v>
      </c>
      <c r="CE248" s="115"/>
      <c r="CG248" s="116">
        <f t="shared" si="132"/>
        <v>13.4</v>
      </c>
      <c r="CH248" s="113">
        <v>13.5</v>
      </c>
      <c r="CI248" s="113">
        <v>15.5</v>
      </c>
      <c r="CJ248" s="113">
        <v>6</v>
      </c>
      <c r="CK248" s="113">
        <v>0</v>
      </c>
      <c r="CL248" s="113">
        <v>32</v>
      </c>
      <c r="CO248" s="116">
        <f t="shared" si="133"/>
        <v>12.7</v>
      </c>
      <c r="CP248" s="113">
        <v>8.5</v>
      </c>
      <c r="CQ248" s="113">
        <v>22</v>
      </c>
      <c r="CR248" s="113">
        <v>28.5</v>
      </c>
      <c r="CS248" s="113">
        <v>0</v>
      </c>
      <c r="CT248" s="113">
        <v>4.5</v>
      </c>
      <c r="CW248" s="116">
        <f t="shared" si="134"/>
        <v>11.2</v>
      </c>
      <c r="CX248" s="113">
        <v>22</v>
      </c>
      <c r="CY248" s="113">
        <v>8.5</v>
      </c>
      <c r="CZ248" s="113">
        <v>22</v>
      </c>
      <c r="DA248" s="113">
        <v>0</v>
      </c>
      <c r="DB248" s="113">
        <v>3.5</v>
      </c>
      <c r="DE248" s="116">
        <f t="shared" si="135"/>
        <v>10.5</v>
      </c>
      <c r="DF248" s="113">
        <v>30.5</v>
      </c>
      <c r="DG248" s="113">
        <v>3</v>
      </c>
      <c r="DH248" s="113">
        <v>13.5</v>
      </c>
      <c r="DI248" s="113">
        <v>0</v>
      </c>
      <c r="DJ248" s="113">
        <v>5.5</v>
      </c>
      <c r="DM248" s="116">
        <f t="shared" si="136"/>
        <v>23.8</v>
      </c>
      <c r="DN248" s="113">
        <v>11</v>
      </c>
      <c r="DO248" s="113">
        <v>46.5</v>
      </c>
      <c r="DP248" s="113">
        <v>39.5</v>
      </c>
      <c r="DQ248" s="113">
        <v>0</v>
      </c>
      <c r="DR248" s="113">
        <v>22</v>
      </c>
    </row>
    <row r="249" spans="4:122">
      <c r="D249" s="113" t="s">
        <v>239</v>
      </c>
      <c r="E249" s="115">
        <f t="shared" si="137"/>
        <v>248</v>
      </c>
      <c r="F249" s="116">
        <f t="shared" si="105"/>
        <v>44.3</v>
      </c>
      <c r="G249" s="116">
        <f t="shared" si="106"/>
        <v>44.3</v>
      </c>
      <c r="H249" s="116">
        <f t="shared" si="106"/>
        <v>44.3</v>
      </c>
      <c r="I249" s="116">
        <f t="shared" si="106"/>
        <v>44.3</v>
      </c>
      <c r="J249" s="116">
        <f t="shared" si="106"/>
        <v>44.3</v>
      </c>
      <c r="K249" s="116">
        <f t="shared" si="106"/>
        <v>44.3</v>
      </c>
      <c r="L249" s="116" t="str">
        <f t="shared" si="106"/>
        <v/>
      </c>
      <c r="M249" s="116" t="str">
        <f t="shared" si="106"/>
        <v/>
      </c>
      <c r="N249" s="116" t="str">
        <f t="shared" si="107"/>
        <v/>
      </c>
      <c r="O249" s="116" t="str">
        <f t="shared" si="108"/>
        <v/>
      </c>
      <c r="P249" s="116" t="str">
        <f t="shared" si="109"/>
        <v/>
      </c>
      <c r="Q249" s="116" t="str">
        <f t="shared" si="110"/>
        <v/>
      </c>
      <c r="R249" s="116" t="str">
        <f t="shared" si="111"/>
        <v/>
      </c>
      <c r="S249" s="116">
        <f t="shared" si="112"/>
        <v>5</v>
      </c>
      <c r="T249" s="116" t="str">
        <f t="shared" si="113"/>
        <v/>
      </c>
      <c r="U249" s="116">
        <f t="shared" si="114"/>
        <v>5</v>
      </c>
      <c r="V249" s="113">
        <f t="shared" si="115"/>
        <v>0.25576115320472498</v>
      </c>
      <c r="Y249" s="116">
        <f t="shared" si="138"/>
        <v>0.52738417651491964</v>
      </c>
      <c r="Z249" s="122">
        <f t="shared" si="139"/>
        <v>105.47683530298393</v>
      </c>
      <c r="AA249" s="113">
        <f t="shared" si="116"/>
        <v>8.6999999999999993</v>
      </c>
      <c r="AB249" s="113">
        <f>AA249*飽差!I249</f>
        <v>2.823164697016066</v>
      </c>
      <c r="AG249" s="116">
        <f t="shared" si="117"/>
        <v>31</v>
      </c>
      <c r="AH249" s="116">
        <f t="shared" si="118"/>
        <v>33.700000000000003</v>
      </c>
      <c r="AI249" s="116">
        <f t="shared" si="119"/>
        <v>48.3</v>
      </c>
      <c r="AJ249" s="116">
        <f t="shared" si="120"/>
        <v>48.4</v>
      </c>
      <c r="AK249" s="116">
        <f t="shared" si="121"/>
        <v>37.200000000000003</v>
      </c>
      <c r="AL249" s="116">
        <f t="shared" si="122"/>
        <v>28.1</v>
      </c>
      <c r="AM249" s="116">
        <f t="shared" si="123"/>
        <v>44.3</v>
      </c>
      <c r="AN249" s="116">
        <f t="shared" si="124"/>
        <v>0.8</v>
      </c>
      <c r="AO249" s="116">
        <f t="shared" si="125"/>
        <v>22.9</v>
      </c>
      <c r="AP249" s="116">
        <f t="shared" si="126"/>
        <v>37.5</v>
      </c>
      <c r="AS249" s="116">
        <f t="shared" si="127"/>
        <v>31</v>
      </c>
      <c r="AT249" s="113">
        <v>154</v>
      </c>
      <c r="AU249" s="113">
        <v>0</v>
      </c>
      <c r="AV249" s="113">
        <v>1</v>
      </c>
      <c r="AW249" s="113">
        <v>0</v>
      </c>
      <c r="AX249" s="113">
        <v>0</v>
      </c>
      <c r="AY249" s="115"/>
      <c r="BA249" s="116">
        <f t="shared" si="128"/>
        <v>33.700000000000003</v>
      </c>
      <c r="BB249" s="113">
        <v>168</v>
      </c>
      <c r="BC249" s="113">
        <v>0</v>
      </c>
      <c r="BD249" s="113">
        <v>0</v>
      </c>
      <c r="BE249" s="113">
        <v>0</v>
      </c>
      <c r="BF249" s="113">
        <v>0.5</v>
      </c>
      <c r="BG249" s="115"/>
      <c r="BI249" s="116">
        <f t="shared" si="129"/>
        <v>48.3</v>
      </c>
      <c r="BJ249" s="113">
        <v>241</v>
      </c>
      <c r="BK249" s="113">
        <v>0</v>
      </c>
      <c r="BL249" s="113">
        <v>0</v>
      </c>
      <c r="BM249" s="113">
        <v>0</v>
      </c>
      <c r="BN249" s="113">
        <v>0.5</v>
      </c>
      <c r="BO249" s="115"/>
      <c r="BQ249" s="116">
        <f t="shared" si="130"/>
        <v>48.4</v>
      </c>
      <c r="BR249" s="113">
        <v>241.5</v>
      </c>
      <c r="BS249" s="113">
        <v>0</v>
      </c>
      <c r="BT249" s="113">
        <v>0</v>
      </c>
      <c r="BU249" s="113">
        <v>0</v>
      </c>
      <c r="BV249" s="113">
        <v>0.5</v>
      </c>
      <c r="BW249" s="115"/>
      <c r="BY249" s="116">
        <f t="shared" si="131"/>
        <v>37.200000000000003</v>
      </c>
      <c r="BZ249" s="113">
        <v>169.5</v>
      </c>
      <c r="CA249" s="113">
        <v>12</v>
      </c>
      <c r="CB249" s="113">
        <v>0.5</v>
      </c>
      <c r="CC249" s="113">
        <v>0</v>
      </c>
      <c r="CD249" s="113">
        <v>4</v>
      </c>
      <c r="CE249" s="115"/>
      <c r="CG249" s="116">
        <f t="shared" si="132"/>
        <v>28.1</v>
      </c>
      <c r="CH249" s="113">
        <v>140.5</v>
      </c>
      <c r="CI249" s="113">
        <v>0</v>
      </c>
      <c r="CJ249" s="113">
        <v>0</v>
      </c>
      <c r="CK249" s="113">
        <v>0</v>
      </c>
      <c r="CL249" s="113">
        <v>0</v>
      </c>
      <c r="CO249" s="116">
        <f t="shared" si="133"/>
        <v>44.3</v>
      </c>
      <c r="CP249" s="113">
        <v>219.5</v>
      </c>
      <c r="CQ249" s="113">
        <v>0</v>
      </c>
      <c r="CR249" s="113">
        <v>2</v>
      </c>
      <c r="CS249" s="113">
        <v>0</v>
      </c>
      <c r="CT249" s="113">
        <v>0</v>
      </c>
      <c r="CW249" s="116">
        <f t="shared" si="134"/>
        <v>0.8</v>
      </c>
      <c r="CX249" s="113">
        <v>0.5</v>
      </c>
      <c r="CY249" s="113">
        <v>0</v>
      </c>
      <c r="CZ249" s="113">
        <v>3.5</v>
      </c>
      <c r="DA249" s="113">
        <v>0</v>
      </c>
      <c r="DB249" s="113">
        <v>0</v>
      </c>
      <c r="DE249" s="116">
        <f t="shared" si="135"/>
        <v>22.9</v>
      </c>
      <c r="DF249" s="113">
        <v>113</v>
      </c>
      <c r="DG249" s="113">
        <v>0</v>
      </c>
      <c r="DH249" s="113">
        <v>1.5</v>
      </c>
      <c r="DI249" s="113">
        <v>0</v>
      </c>
      <c r="DJ249" s="113">
        <v>0</v>
      </c>
      <c r="DM249" s="116">
        <f t="shared" si="136"/>
        <v>37.5</v>
      </c>
      <c r="DN249" s="113">
        <v>187.5</v>
      </c>
      <c r="DO249" s="113">
        <v>0</v>
      </c>
      <c r="DP249" s="113">
        <v>0</v>
      </c>
      <c r="DQ249" s="113">
        <v>0</v>
      </c>
      <c r="DR249" s="113">
        <v>0</v>
      </c>
    </row>
    <row r="250" spans="4:122">
      <c r="D250" s="113" t="s">
        <v>239</v>
      </c>
      <c r="E250" s="115">
        <f t="shared" si="137"/>
        <v>249</v>
      </c>
      <c r="F250" s="116">
        <f t="shared" si="105"/>
        <v>5.7</v>
      </c>
      <c r="G250" s="116">
        <f t="shared" si="106"/>
        <v>5.7</v>
      </c>
      <c r="H250" s="116" t="str">
        <f t="shared" si="106"/>
        <v/>
      </c>
      <c r="I250" s="116" t="str">
        <f t="shared" si="106"/>
        <v/>
      </c>
      <c r="J250" s="116" t="str">
        <f t="shared" si="106"/>
        <v/>
      </c>
      <c r="K250" s="116" t="str">
        <f t="shared" si="106"/>
        <v/>
      </c>
      <c r="L250" s="116" t="str">
        <f t="shared" si="106"/>
        <v/>
      </c>
      <c r="M250" s="116" t="str">
        <f t="shared" si="106"/>
        <v/>
      </c>
      <c r="N250" s="116" t="str">
        <f t="shared" si="107"/>
        <v/>
      </c>
      <c r="O250" s="116">
        <f t="shared" si="108"/>
        <v>1</v>
      </c>
      <c r="P250" s="116" t="str">
        <f t="shared" si="109"/>
        <v/>
      </c>
      <c r="Q250" s="116" t="str">
        <f t="shared" si="110"/>
        <v/>
      </c>
      <c r="R250" s="116" t="str">
        <f t="shared" si="111"/>
        <v/>
      </c>
      <c r="S250" s="116" t="str">
        <f t="shared" si="112"/>
        <v/>
      </c>
      <c r="T250" s="116" t="str">
        <f t="shared" si="113"/>
        <v/>
      </c>
      <c r="U250" s="116">
        <f t="shared" si="114"/>
        <v>1</v>
      </c>
      <c r="V250" s="113">
        <f t="shared" si="115"/>
        <v>0</v>
      </c>
      <c r="Y250" s="116">
        <f t="shared" si="138"/>
        <v>0.32</v>
      </c>
      <c r="Z250" s="122">
        <f t="shared" si="139"/>
        <v>64</v>
      </c>
      <c r="AA250" s="113">
        <f t="shared" si="116"/>
        <v>8.6999999999999993</v>
      </c>
      <c r="AB250" s="113">
        <f>AA250*飽差!I250</f>
        <v>2.6972183249059745</v>
      </c>
      <c r="AG250" s="116">
        <f t="shared" si="117"/>
        <v>2.1</v>
      </c>
      <c r="AH250" s="116">
        <f t="shared" si="118"/>
        <v>1.3</v>
      </c>
      <c r="AI250" s="116">
        <f t="shared" si="119"/>
        <v>3</v>
      </c>
      <c r="AJ250" s="116">
        <f t="shared" si="120"/>
        <v>2.7</v>
      </c>
      <c r="AK250" s="116">
        <f t="shared" si="121"/>
        <v>2.7</v>
      </c>
      <c r="AL250" s="116">
        <f t="shared" si="122"/>
        <v>5.0999999999999996</v>
      </c>
      <c r="AM250" s="116">
        <f t="shared" si="123"/>
        <v>5.7</v>
      </c>
      <c r="AN250" s="116">
        <f t="shared" si="124"/>
        <v>5.0999999999999996</v>
      </c>
      <c r="AO250" s="116">
        <f t="shared" si="125"/>
        <v>5.6</v>
      </c>
      <c r="AP250" s="116">
        <f t="shared" si="126"/>
        <v>5.7</v>
      </c>
      <c r="AS250" s="116">
        <f t="shared" si="127"/>
        <v>2.1</v>
      </c>
      <c r="AT250" s="113">
        <v>0</v>
      </c>
      <c r="AU250" s="113">
        <v>0</v>
      </c>
      <c r="AV250" s="113">
        <v>4</v>
      </c>
      <c r="AW250" s="113">
        <v>6.5</v>
      </c>
      <c r="AX250" s="113">
        <v>0</v>
      </c>
      <c r="AY250" s="115"/>
      <c r="BA250" s="116">
        <f t="shared" si="128"/>
        <v>1.3</v>
      </c>
      <c r="BB250" s="113">
        <v>0</v>
      </c>
      <c r="BC250" s="113">
        <v>0</v>
      </c>
      <c r="BD250" s="113">
        <v>3</v>
      </c>
      <c r="BE250" s="113">
        <v>0</v>
      </c>
      <c r="BF250" s="113">
        <v>3.5</v>
      </c>
      <c r="BG250" s="115"/>
      <c r="BI250" s="116">
        <f t="shared" si="129"/>
        <v>3</v>
      </c>
      <c r="BJ250" s="113">
        <v>0</v>
      </c>
      <c r="BK250" s="113">
        <v>0</v>
      </c>
      <c r="BL250" s="113">
        <v>5</v>
      </c>
      <c r="BM250" s="113">
        <v>7.5</v>
      </c>
      <c r="BN250" s="113">
        <v>2.5</v>
      </c>
      <c r="BO250" s="115"/>
      <c r="BQ250" s="116">
        <f t="shared" si="130"/>
        <v>2.7</v>
      </c>
      <c r="BR250" s="113">
        <v>0</v>
      </c>
      <c r="BS250" s="113">
        <v>0</v>
      </c>
      <c r="BT250" s="113">
        <v>5</v>
      </c>
      <c r="BU250" s="113">
        <v>6.5</v>
      </c>
      <c r="BV250" s="113">
        <v>2</v>
      </c>
      <c r="BW250" s="115"/>
      <c r="BY250" s="116">
        <f t="shared" si="131"/>
        <v>2.7</v>
      </c>
      <c r="BZ250" s="113">
        <v>0</v>
      </c>
      <c r="CA250" s="113">
        <v>0</v>
      </c>
      <c r="CB250" s="113">
        <v>2.5</v>
      </c>
      <c r="CC250" s="113">
        <v>2.5</v>
      </c>
      <c r="CD250" s="113">
        <v>8.5</v>
      </c>
      <c r="CE250" s="115"/>
      <c r="CG250" s="116">
        <f t="shared" si="132"/>
        <v>5.0999999999999996</v>
      </c>
      <c r="CH250" s="113">
        <v>0</v>
      </c>
      <c r="CI250" s="113">
        <v>0</v>
      </c>
      <c r="CJ250" s="113">
        <v>5.5</v>
      </c>
      <c r="CK250" s="113">
        <v>2</v>
      </c>
      <c r="CL250" s="113">
        <v>18</v>
      </c>
      <c r="CO250" s="116">
        <f t="shared" si="133"/>
        <v>5.7</v>
      </c>
      <c r="CP250" s="113">
        <v>0</v>
      </c>
      <c r="CQ250" s="113">
        <v>0</v>
      </c>
      <c r="CR250" s="113">
        <v>22</v>
      </c>
      <c r="CS250" s="113">
        <v>4.5</v>
      </c>
      <c r="CT250" s="113">
        <v>2</v>
      </c>
      <c r="CW250" s="116">
        <f t="shared" si="134"/>
        <v>5.0999999999999996</v>
      </c>
      <c r="CX250" s="113">
        <v>2.5</v>
      </c>
      <c r="CY250" s="113">
        <v>0</v>
      </c>
      <c r="CZ250" s="113">
        <v>14</v>
      </c>
      <c r="DA250" s="113">
        <v>7.5</v>
      </c>
      <c r="DB250" s="113">
        <v>1.5</v>
      </c>
      <c r="DE250" s="116">
        <f t="shared" si="135"/>
        <v>5.6</v>
      </c>
      <c r="DF250" s="113">
        <v>0</v>
      </c>
      <c r="DG250" s="113">
        <v>0</v>
      </c>
      <c r="DH250" s="113">
        <v>19</v>
      </c>
      <c r="DI250" s="113">
        <v>0</v>
      </c>
      <c r="DJ250" s="113">
        <v>9</v>
      </c>
      <c r="DM250" s="116">
        <f t="shared" si="136"/>
        <v>5.7</v>
      </c>
      <c r="DN250" s="113">
        <v>0</v>
      </c>
      <c r="DO250" s="113">
        <v>0</v>
      </c>
      <c r="DP250" s="113">
        <v>22.5</v>
      </c>
      <c r="DQ250" s="113">
        <v>0.5</v>
      </c>
      <c r="DR250" s="113">
        <v>5.5</v>
      </c>
    </row>
    <row r="251" spans="4:122">
      <c r="D251" s="113" t="s">
        <v>239</v>
      </c>
      <c r="E251" s="115">
        <f t="shared" si="137"/>
        <v>250</v>
      </c>
      <c r="F251" s="116">
        <f t="shared" si="105"/>
        <v>8.6999999999999993</v>
      </c>
      <c r="G251" s="116">
        <f t="shared" si="106"/>
        <v>8.6999999999999993</v>
      </c>
      <c r="H251" s="116" t="str">
        <f t="shared" si="106"/>
        <v/>
      </c>
      <c r="I251" s="116" t="str">
        <f t="shared" si="106"/>
        <v/>
      </c>
      <c r="J251" s="116" t="str">
        <f t="shared" si="106"/>
        <v/>
      </c>
      <c r="K251" s="116" t="str">
        <f t="shared" si="106"/>
        <v/>
      </c>
      <c r="L251" s="116" t="str">
        <f t="shared" si="106"/>
        <v/>
      </c>
      <c r="M251" s="116" t="str">
        <f t="shared" si="106"/>
        <v/>
      </c>
      <c r="N251" s="116" t="str">
        <f t="shared" si="107"/>
        <v/>
      </c>
      <c r="O251" s="116">
        <f t="shared" si="108"/>
        <v>1</v>
      </c>
      <c r="P251" s="116" t="str">
        <f t="shared" si="109"/>
        <v/>
      </c>
      <c r="Q251" s="116" t="str">
        <f t="shared" si="110"/>
        <v/>
      </c>
      <c r="R251" s="116" t="str">
        <f t="shared" si="111"/>
        <v/>
      </c>
      <c r="S251" s="116" t="str">
        <f t="shared" si="112"/>
        <v/>
      </c>
      <c r="T251" s="116" t="str">
        <f t="shared" si="113"/>
        <v/>
      </c>
      <c r="U251" s="116">
        <f t="shared" si="114"/>
        <v>1</v>
      </c>
      <c r="V251" s="113">
        <f t="shared" si="115"/>
        <v>0</v>
      </c>
      <c r="Y251" s="116">
        <f t="shared" si="138"/>
        <v>0.34581696018398517</v>
      </c>
      <c r="Z251" s="122">
        <f t="shared" si="139"/>
        <v>69.163392036797035</v>
      </c>
      <c r="AA251" s="113">
        <f t="shared" si="116"/>
        <v>8.6999999999999993</v>
      </c>
      <c r="AB251" s="113">
        <f>AA251*飽差!I251</f>
        <v>3.5366079632029663</v>
      </c>
      <c r="AG251" s="116">
        <f t="shared" si="117"/>
        <v>3.3</v>
      </c>
      <c r="AH251" s="116">
        <f t="shared" si="118"/>
        <v>6.7</v>
      </c>
      <c r="AI251" s="116">
        <f t="shared" si="119"/>
        <v>6.8</v>
      </c>
      <c r="AJ251" s="116">
        <f t="shared" si="120"/>
        <v>8.9</v>
      </c>
      <c r="AK251" s="116">
        <f t="shared" si="121"/>
        <v>3.5</v>
      </c>
      <c r="AL251" s="116">
        <f t="shared" si="122"/>
        <v>4.9000000000000004</v>
      </c>
      <c r="AM251" s="116">
        <f t="shared" si="123"/>
        <v>8.6999999999999993</v>
      </c>
      <c r="AN251" s="116">
        <f t="shared" si="124"/>
        <v>13.9</v>
      </c>
      <c r="AO251" s="116">
        <f t="shared" si="125"/>
        <v>1.9</v>
      </c>
      <c r="AP251" s="116">
        <f t="shared" si="126"/>
        <v>6.6</v>
      </c>
      <c r="AS251" s="116">
        <f t="shared" si="127"/>
        <v>3.3</v>
      </c>
      <c r="AT251" s="113">
        <v>0</v>
      </c>
      <c r="AU251" s="113">
        <v>0</v>
      </c>
      <c r="AV251" s="113">
        <v>6.5</v>
      </c>
      <c r="AW251" s="113">
        <v>10</v>
      </c>
      <c r="AX251" s="113">
        <v>0</v>
      </c>
      <c r="AY251" s="115"/>
      <c r="BA251" s="116">
        <f t="shared" si="128"/>
        <v>6.7</v>
      </c>
      <c r="BB251" s="113">
        <v>0</v>
      </c>
      <c r="BC251" s="113">
        <v>0</v>
      </c>
      <c r="BD251" s="113">
        <v>8.5</v>
      </c>
      <c r="BE251" s="113">
        <v>25</v>
      </c>
      <c r="BF251" s="113">
        <v>0</v>
      </c>
      <c r="BG251" s="115"/>
      <c r="BI251" s="116">
        <f t="shared" si="129"/>
        <v>6.8</v>
      </c>
      <c r="BJ251" s="113">
        <v>0</v>
      </c>
      <c r="BK251" s="113">
        <v>0</v>
      </c>
      <c r="BL251" s="113">
        <v>8</v>
      </c>
      <c r="BM251" s="113">
        <v>26</v>
      </c>
      <c r="BN251" s="113">
        <v>0</v>
      </c>
      <c r="BO251" s="115"/>
      <c r="BQ251" s="116">
        <f t="shared" si="130"/>
        <v>8.9</v>
      </c>
      <c r="BR251" s="113">
        <v>0</v>
      </c>
      <c r="BS251" s="113">
        <v>0</v>
      </c>
      <c r="BT251" s="113">
        <v>4</v>
      </c>
      <c r="BU251" s="113">
        <v>40.5</v>
      </c>
      <c r="BV251" s="113">
        <v>0</v>
      </c>
      <c r="BW251" s="115"/>
      <c r="BY251" s="116">
        <f t="shared" si="131"/>
        <v>3.5</v>
      </c>
      <c r="BZ251" s="113">
        <v>0</v>
      </c>
      <c r="CA251" s="113">
        <v>0</v>
      </c>
      <c r="CB251" s="113">
        <v>0.5</v>
      </c>
      <c r="CC251" s="113">
        <v>16.5</v>
      </c>
      <c r="CD251" s="113">
        <v>0.5</v>
      </c>
      <c r="CE251" s="115"/>
      <c r="CG251" s="116">
        <f t="shared" si="132"/>
        <v>4.9000000000000004</v>
      </c>
      <c r="CH251" s="113">
        <v>0</v>
      </c>
      <c r="CI251" s="113">
        <v>0</v>
      </c>
      <c r="CJ251" s="113">
        <v>1</v>
      </c>
      <c r="CK251" s="113">
        <v>23.5</v>
      </c>
      <c r="CL251" s="113">
        <v>0</v>
      </c>
      <c r="CO251" s="116">
        <f t="shared" si="133"/>
        <v>8.6999999999999993</v>
      </c>
      <c r="CP251" s="113">
        <v>0</v>
      </c>
      <c r="CQ251" s="113">
        <v>0</v>
      </c>
      <c r="CR251" s="113">
        <v>2</v>
      </c>
      <c r="CS251" s="113">
        <v>41.5</v>
      </c>
      <c r="CT251" s="113">
        <v>0</v>
      </c>
      <c r="CW251" s="116">
        <f t="shared" si="134"/>
        <v>13.9</v>
      </c>
      <c r="CX251" s="113">
        <v>29.5</v>
      </c>
      <c r="CY251" s="113">
        <v>0</v>
      </c>
      <c r="CZ251" s="113">
        <v>14.5</v>
      </c>
      <c r="DA251" s="113">
        <v>25.5</v>
      </c>
      <c r="DB251" s="113">
        <v>0</v>
      </c>
      <c r="DE251" s="116">
        <f t="shared" si="135"/>
        <v>1.9</v>
      </c>
      <c r="DF251" s="113">
        <v>0</v>
      </c>
      <c r="DG251" s="113">
        <v>0</v>
      </c>
      <c r="DH251" s="113">
        <v>1</v>
      </c>
      <c r="DI251" s="113">
        <v>8.5</v>
      </c>
      <c r="DJ251" s="113">
        <v>0</v>
      </c>
      <c r="DM251" s="116">
        <f t="shared" si="136"/>
        <v>6.6</v>
      </c>
      <c r="DN251" s="113">
        <v>0</v>
      </c>
      <c r="DO251" s="113">
        <v>0</v>
      </c>
      <c r="DP251" s="113">
        <v>1</v>
      </c>
      <c r="DQ251" s="113">
        <v>32</v>
      </c>
      <c r="DR251" s="113">
        <v>0</v>
      </c>
    </row>
    <row r="252" spans="4:122">
      <c r="D252" s="113" t="s">
        <v>239</v>
      </c>
      <c r="E252" s="115">
        <f t="shared" si="137"/>
        <v>251</v>
      </c>
      <c r="F252" s="116">
        <f t="shared" si="105"/>
        <v>18.600000000000001</v>
      </c>
      <c r="G252" s="116">
        <f t="shared" si="106"/>
        <v>18.600000000000001</v>
      </c>
      <c r="H252" s="116">
        <f t="shared" si="106"/>
        <v>18.600000000000001</v>
      </c>
      <c r="I252" s="116" t="str">
        <f t="shared" si="106"/>
        <v/>
      </c>
      <c r="J252" s="116" t="str">
        <f t="shared" si="106"/>
        <v/>
      </c>
      <c r="K252" s="116" t="str">
        <f t="shared" si="106"/>
        <v/>
      </c>
      <c r="L252" s="116" t="str">
        <f t="shared" si="106"/>
        <v/>
      </c>
      <c r="M252" s="116" t="str">
        <f t="shared" si="106"/>
        <v/>
      </c>
      <c r="N252" s="116" t="str">
        <f t="shared" si="107"/>
        <v/>
      </c>
      <c r="O252" s="116" t="str">
        <f t="shared" si="108"/>
        <v/>
      </c>
      <c r="P252" s="116">
        <f t="shared" si="109"/>
        <v>2</v>
      </c>
      <c r="Q252" s="116" t="str">
        <f t="shared" si="110"/>
        <v/>
      </c>
      <c r="R252" s="116" t="str">
        <f t="shared" si="111"/>
        <v/>
      </c>
      <c r="S252" s="116" t="str">
        <f t="shared" si="112"/>
        <v/>
      </c>
      <c r="T252" s="116" t="str">
        <f t="shared" si="113"/>
        <v/>
      </c>
      <c r="U252" s="116">
        <f t="shared" si="114"/>
        <v>2</v>
      </c>
      <c r="V252" s="113">
        <f t="shared" si="115"/>
        <v>5.4417266639303186e-002</v>
      </c>
      <c r="Y252" s="116">
        <f t="shared" si="138"/>
        <v>0.32</v>
      </c>
      <c r="Z252" s="122">
        <f t="shared" si="139"/>
        <v>64</v>
      </c>
      <c r="AA252" s="113">
        <f t="shared" si="116"/>
        <v>8.6999999999999993</v>
      </c>
      <c r="AB252" s="113">
        <f>AA252*飽差!I252</f>
        <v>4.0838052948373171</v>
      </c>
      <c r="AG252" s="116">
        <f t="shared" si="117"/>
        <v>10</v>
      </c>
      <c r="AH252" s="116">
        <f t="shared" si="118"/>
        <v>8.6999999999999993</v>
      </c>
      <c r="AI252" s="116">
        <f t="shared" si="119"/>
        <v>15.8</v>
      </c>
      <c r="AJ252" s="116">
        <f t="shared" si="120"/>
        <v>14.2</v>
      </c>
      <c r="AK252" s="116">
        <f t="shared" si="121"/>
        <v>17</v>
      </c>
      <c r="AL252" s="116">
        <f t="shared" si="122"/>
        <v>12.1</v>
      </c>
      <c r="AM252" s="116">
        <f t="shared" si="123"/>
        <v>18.600000000000001</v>
      </c>
      <c r="AN252" s="116">
        <f t="shared" si="124"/>
        <v>20.3</v>
      </c>
      <c r="AO252" s="116">
        <f t="shared" si="125"/>
        <v>16.5</v>
      </c>
      <c r="AP252" s="116">
        <f t="shared" si="126"/>
        <v>6.9</v>
      </c>
      <c r="AS252" s="116">
        <f t="shared" si="127"/>
        <v>10</v>
      </c>
      <c r="AT252" s="113">
        <v>0</v>
      </c>
      <c r="AU252" s="113">
        <v>0</v>
      </c>
      <c r="AV252" s="113">
        <v>43.5</v>
      </c>
      <c r="AW252" s="113">
        <v>6.5</v>
      </c>
      <c r="AX252" s="113">
        <v>0</v>
      </c>
      <c r="AY252" s="115"/>
      <c r="BA252" s="116">
        <f t="shared" si="128"/>
        <v>8.6999999999999993</v>
      </c>
      <c r="BB252" s="113">
        <v>0</v>
      </c>
      <c r="BC252" s="113">
        <v>0</v>
      </c>
      <c r="BD252" s="113">
        <v>36.5</v>
      </c>
      <c r="BE252" s="113">
        <v>7</v>
      </c>
      <c r="BF252" s="113">
        <v>0</v>
      </c>
      <c r="BG252" s="115"/>
      <c r="BI252" s="116">
        <f t="shared" si="129"/>
        <v>15.8</v>
      </c>
      <c r="BJ252" s="113">
        <v>0</v>
      </c>
      <c r="BK252" s="113">
        <v>0</v>
      </c>
      <c r="BL252" s="113">
        <v>35.5</v>
      </c>
      <c r="BM252" s="113">
        <v>43.5</v>
      </c>
      <c r="BN252" s="113">
        <v>0</v>
      </c>
      <c r="BO252" s="115"/>
      <c r="BQ252" s="116">
        <f t="shared" si="130"/>
        <v>14.2</v>
      </c>
      <c r="BR252" s="113">
        <v>0</v>
      </c>
      <c r="BS252" s="113">
        <v>0</v>
      </c>
      <c r="BT252" s="113">
        <v>35.5</v>
      </c>
      <c r="BU252" s="113">
        <v>35.5</v>
      </c>
      <c r="BV252" s="113">
        <v>0</v>
      </c>
      <c r="BW252" s="115"/>
      <c r="BY252" s="116">
        <f t="shared" si="131"/>
        <v>17</v>
      </c>
      <c r="BZ252" s="113">
        <v>0</v>
      </c>
      <c r="CA252" s="113">
        <v>0</v>
      </c>
      <c r="CB252" s="113">
        <v>35.5</v>
      </c>
      <c r="CC252" s="113">
        <v>47</v>
      </c>
      <c r="CD252" s="113">
        <v>2.5</v>
      </c>
      <c r="CE252" s="115"/>
      <c r="CG252" s="116">
        <f t="shared" si="132"/>
        <v>12.1</v>
      </c>
      <c r="CH252" s="113">
        <v>0</v>
      </c>
      <c r="CI252" s="113">
        <v>0</v>
      </c>
      <c r="CJ252" s="113">
        <v>30.5</v>
      </c>
      <c r="CK252" s="113">
        <v>27</v>
      </c>
      <c r="CL252" s="113">
        <v>3</v>
      </c>
      <c r="CO252" s="116">
        <f t="shared" si="133"/>
        <v>18.600000000000001</v>
      </c>
      <c r="CP252" s="113">
        <v>0</v>
      </c>
      <c r="CQ252" s="113">
        <v>0</v>
      </c>
      <c r="CR252" s="113">
        <v>34.5</v>
      </c>
      <c r="CS252" s="113">
        <v>58.5</v>
      </c>
      <c r="CT252" s="113">
        <v>0</v>
      </c>
      <c r="CW252" s="116">
        <f t="shared" si="134"/>
        <v>20.3</v>
      </c>
      <c r="CX252" s="113">
        <v>9.5</v>
      </c>
      <c r="CY252" s="113">
        <v>0</v>
      </c>
      <c r="CZ252" s="113">
        <v>36.5</v>
      </c>
      <c r="DA252" s="113">
        <v>55.5</v>
      </c>
      <c r="DB252" s="113">
        <v>0</v>
      </c>
      <c r="DE252" s="116">
        <f t="shared" si="135"/>
        <v>16.5</v>
      </c>
      <c r="DF252" s="113">
        <v>0</v>
      </c>
      <c r="DG252" s="113">
        <v>0</v>
      </c>
      <c r="DH252" s="113">
        <v>23.5</v>
      </c>
      <c r="DI252" s="113">
        <v>59</v>
      </c>
      <c r="DJ252" s="113">
        <v>0</v>
      </c>
      <c r="DM252" s="116">
        <f t="shared" si="136"/>
        <v>6.9</v>
      </c>
      <c r="DN252" s="113">
        <v>0</v>
      </c>
      <c r="DO252" s="113">
        <v>0</v>
      </c>
      <c r="DP252" s="113">
        <v>20.5</v>
      </c>
      <c r="DQ252" s="113">
        <v>14</v>
      </c>
      <c r="DR252" s="113">
        <v>0</v>
      </c>
    </row>
    <row r="253" spans="4:122">
      <c r="D253" s="113" t="s">
        <v>239</v>
      </c>
      <c r="E253" s="115">
        <f t="shared" si="137"/>
        <v>252</v>
      </c>
      <c r="F253" s="116">
        <f t="shared" si="105"/>
        <v>8.5</v>
      </c>
      <c r="G253" s="116">
        <f t="shared" si="106"/>
        <v>8.5</v>
      </c>
      <c r="H253" s="116" t="str">
        <f t="shared" si="106"/>
        <v/>
      </c>
      <c r="I253" s="116" t="str">
        <f t="shared" si="106"/>
        <v/>
      </c>
      <c r="J253" s="116" t="str">
        <f t="shared" si="106"/>
        <v/>
      </c>
      <c r="K253" s="116" t="str">
        <f t="shared" si="106"/>
        <v/>
      </c>
      <c r="L253" s="116" t="str">
        <f t="shared" si="106"/>
        <v/>
      </c>
      <c r="M253" s="116" t="str">
        <f t="shared" si="106"/>
        <v/>
      </c>
      <c r="N253" s="116" t="str">
        <f t="shared" si="107"/>
        <v/>
      </c>
      <c r="O253" s="116">
        <f t="shared" si="108"/>
        <v>1</v>
      </c>
      <c r="P253" s="116" t="str">
        <f t="shared" si="109"/>
        <v/>
      </c>
      <c r="Q253" s="116" t="str">
        <f t="shared" si="110"/>
        <v/>
      </c>
      <c r="R253" s="116" t="str">
        <f t="shared" si="111"/>
        <v/>
      </c>
      <c r="S253" s="116" t="str">
        <f t="shared" si="112"/>
        <v/>
      </c>
      <c r="T253" s="116" t="str">
        <f t="shared" si="113"/>
        <v/>
      </c>
      <c r="U253" s="116">
        <f t="shared" si="114"/>
        <v>1</v>
      </c>
      <c r="V253" s="113">
        <f t="shared" si="115"/>
        <v>0</v>
      </c>
      <c r="Y253" s="116">
        <f t="shared" si="138"/>
        <v>0.34654295235306515</v>
      </c>
      <c r="Z253" s="122">
        <f t="shared" si="139"/>
        <v>69.308590470613026</v>
      </c>
      <c r="AA253" s="113">
        <f t="shared" si="116"/>
        <v>8.6999999999999993</v>
      </c>
      <c r="AB253" s="113">
        <f>AA253*飽差!I253</f>
        <v>3.1914095293869797</v>
      </c>
      <c r="AG253" s="116">
        <f t="shared" si="117"/>
        <v>10.4</v>
      </c>
      <c r="AH253" s="116">
        <f t="shared" si="118"/>
        <v>9.1</v>
      </c>
      <c r="AI253" s="116">
        <f t="shared" si="119"/>
        <v>6.8</v>
      </c>
      <c r="AJ253" s="116">
        <f t="shared" si="120"/>
        <v>6.9</v>
      </c>
      <c r="AK253" s="116">
        <f t="shared" si="121"/>
        <v>14</v>
      </c>
      <c r="AL253" s="116">
        <f t="shared" si="122"/>
        <v>20.9</v>
      </c>
      <c r="AM253" s="116">
        <f t="shared" si="123"/>
        <v>8.5</v>
      </c>
      <c r="AN253" s="116">
        <f t="shared" si="124"/>
        <v>14.2</v>
      </c>
      <c r="AO253" s="116">
        <f t="shared" si="125"/>
        <v>4.2</v>
      </c>
      <c r="AP253" s="116">
        <f t="shared" si="126"/>
        <v>12.3</v>
      </c>
      <c r="AS253" s="116">
        <f t="shared" si="127"/>
        <v>10.4</v>
      </c>
      <c r="AT253" s="113">
        <v>0</v>
      </c>
      <c r="AU253" s="113">
        <v>0</v>
      </c>
      <c r="AV253" s="113">
        <v>0</v>
      </c>
      <c r="AW253" s="113">
        <v>0</v>
      </c>
      <c r="AX253" s="113">
        <v>52</v>
      </c>
      <c r="AY253" s="115"/>
      <c r="BA253" s="116">
        <f t="shared" si="128"/>
        <v>9.1</v>
      </c>
      <c r="BB253" s="113">
        <v>0</v>
      </c>
      <c r="BC253" s="113">
        <v>0</v>
      </c>
      <c r="BD253" s="113">
        <v>1.5</v>
      </c>
      <c r="BE253" s="113">
        <v>2.5</v>
      </c>
      <c r="BF253" s="113">
        <v>41.5</v>
      </c>
      <c r="BG253" s="115"/>
      <c r="BI253" s="116">
        <f t="shared" si="129"/>
        <v>6.8</v>
      </c>
      <c r="BJ253" s="113">
        <v>0</v>
      </c>
      <c r="BK253" s="113">
        <v>0</v>
      </c>
      <c r="BL253" s="113">
        <v>1</v>
      </c>
      <c r="BM253" s="113">
        <v>1</v>
      </c>
      <c r="BN253" s="113">
        <v>32</v>
      </c>
      <c r="BO253" s="115"/>
      <c r="BQ253" s="116">
        <f t="shared" si="130"/>
        <v>6.9</v>
      </c>
      <c r="BR253" s="113">
        <v>0</v>
      </c>
      <c r="BS253" s="113">
        <v>0</v>
      </c>
      <c r="BT253" s="113">
        <v>1.5</v>
      </c>
      <c r="BU253" s="113">
        <v>0</v>
      </c>
      <c r="BV253" s="113">
        <v>33</v>
      </c>
      <c r="BW253" s="115"/>
      <c r="BY253" s="116">
        <f t="shared" si="131"/>
        <v>14</v>
      </c>
      <c r="BZ253" s="113">
        <v>0</v>
      </c>
      <c r="CA253" s="113">
        <v>0</v>
      </c>
      <c r="CB253" s="113">
        <v>10.5</v>
      </c>
      <c r="CC253" s="113">
        <v>10</v>
      </c>
      <c r="CD253" s="113">
        <v>49.5</v>
      </c>
      <c r="CE253" s="115"/>
      <c r="CG253" s="116">
        <f t="shared" si="132"/>
        <v>20.9</v>
      </c>
      <c r="CH253" s="113">
        <v>0</v>
      </c>
      <c r="CI253" s="113">
        <v>0</v>
      </c>
      <c r="CJ253" s="113">
        <v>5.5</v>
      </c>
      <c r="CK253" s="113">
        <v>59.5</v>
      </c>
      <c r="CL253" s="113">
        <v>39.5</v>
      </c>
      <c r="CO253" s="116">
        <f t="shared" si="133"/>
        <v>8.5</v>
      </c>
      <c r="CP253" s="113">
        <v>0</v>
      </c>
      <c r="CQ253" s="113">
        <v>0</v>
      </c>
      <c r="CR253" s="113">
        <v>10</v>
      </c>
      <c r="CS253" s="113">
        <v>0</v>
      </c>
      <c r="CT253" s="113">
        <v>32.5</v>
      </c>
      <c r="CW253" s="116">
        <f t="shared" si="134"/>
        <v>14.2</v>
      </c>
      <c r="CX253" s="113">
        <v>7.5</v>
      </c>
      <c r="CY253" s="113">
        <v>0</v>
      </c>
      <c r="CZ253" s="113">
        <v>15.5</v>
      </c>
      <c r="DA253" s="113">
        <v>0</v>
      </c>
      <c r="DB253" s="113">
        <v>48</v>
      </c>
      <c r="DE253" s="116">
        <f t="shared" si="135"/>
        <v>4.2</v>
      </c>
      <c r="DF253" s="113">
        <v>0</v>
      </c>
      <c r="DG253" s="113">
        <v>0</v>
      </c>
      <c r="DH253" s="113">
        <v>6</v>
      </c>
      <c r="DI253" s="113">
        <v>0</v>
      </c>
      <c r="DJ253" s="113">
        <v>15</v>
      </c>
      <c r="DM253" s="116">
        <f t="shared" si="136"/>
        <v>12.3</v>
      </c>
      <c r="DN253" s="113">
        <v>0</v>
      </c>
      <c r="DO253" s="113">
        <v>0</v>
      </c>
      <c r="DP253" s="113">
        <v>10</v>
      </c>
      <c r="DQ253" s="113">
        <v>12.5</v>
      </c>
      <c r="DR253" s="113">
        <v>39</v>
      </c>
    </row>
    <row r="254" spans="4:122">
      <c r="D254" s="113" t="s">
        <v>239</v>
      </c>
      <c r="E254" s="115">
        <f t="shared" si="137"/>
        <v>253</v>
      </c>
      <c r="F254" s="116">
        <f t="shared" si="105"/>
        <v>1</v>
      </c>
      <c r="G254" s="116">
        <f t="shared" si="106"/>
        <v>1</v>
      </c>
      <c r="H254" s="116" t="str">
        <f t="shared" si="106"/>
        <v/>
      </c>
      <c r="I254" s="116" t="str">
        <f t="shared" si="106"/>
        <v/>
      </c>
      <c r="J254" s="116" t="str">
        <f t="shared" si="106"/>
        <v/>
      </c>
      <c r="K254" s="116" t="str">
        <f t="shared" si="106"/>
        <v/>
      </c>
      <c r="L254" s="116" t="str">
        <f t="shared" si="106"/>
        <v/>
      </c>
      <c r="M254" s="116" t="str">
        <f t="shared" si="106"/>
        <v/>
      </c>
      <c r="N254" s="116" t="str">
        <f t="shared" si="107"/>
        <v/>
      </c>
      <c r="O254" s="116">
        <f t="shared" si="108"/>
        <v>1</v>
      </c>
      <c r="P254" s="116" t="str">
        <f t="shared" si="109"/>
        <v/>
      </c>
      <c r="Q254" s="116" t="str">
        <f t="shared" si="110"/>
        <v/>
      </c>
      <c r="R254" s="116" t="str">
        <f t="shared" si="111"/>
        <v/>
      </c>
      <c r="S254" s="116" t="str">
        <f t="shared" si="112"/>
        <v/>
      </c>
      <c r="T254" s="116" t="str">
        <f t="shared" si="113"/>
        <v/>
      </c>
      <c r="U254" s="116">
        <f t="shared" si="114"/>
        <v>1</v>
      </c>
      <c r="V254" s="113">
        <f t="shared" si="115"/>
        <v>0</v>
      </c>
      <c r="Y254" s="116">
        <f t="shared" si="138"/>
        <v>0.32</v>
      </c>
      <c r="Z254" s="122">
        <f t="shared" si="139"/>
        <v>64</v>
      </c>
      <c r="AA254" s="113">
        <f t="shared" si="116"/>
        <v>8.6999999999999993</v>
      </c>
      <c r="AB254" s="113">
        <f>AA254*飽差!I254</f>
        <v>2.3660677194226336</v>
      </c>
      <c r="AG254" s="116">
        <f t="shared" si="117"/>
        <v>0</v>
      </c>
      <c r="AH254" s="116">
        <f t="shared" si="118"/>
        <v>0.3</v>
      </c>
      <c r="AI254" s="116">
        <f t="shared" si="119"/>
        <v>0.1</v>
      </c>
      <c r="AJ254" s="116">
        <f t="shared" si="120"/>
        <v>0.2</v>
      </c>
      <c r="AK254" s="116">
        <f t="shared" si="121"/>
        <v>1.3</v>
      </c>
      <c r="AL254" s="116">
        <f t="shared" si="122"/>
        <v>6.6</v>
      </c>
      <c r="AM254" s="116">
        <f t="shared" si="123"/>
        <v>1</v>
      </c>
      <c r="AN254" s="116">
        <f t="shared" si="124"/>
        <v>0.6</v>
      </c>
      <c r="AO254" s="116">
        <f t="shared" si="125"/>
        <v>0.7</v>
      </c>
      <c r="AP254" s="116">
        <f t="shared" si="126"/>
        <v>1</v>
      </c>
      <c r="AS254" s="116">
        <f t="shared" si="127"/>
        <v>0</v>
      </c>
      <c r="AT254" s="113">
        <v>0</v>
      </c>
      <c r="AU254" s="113">
        <v>0</v>
      </c>
      <c r="AV254" s="113">
        <v>0</v>
      </c>
      <c r="AW254" s="113">
        <v>0</v>
      </c>
      <c r="AX254" s="113">
        <v>0</v>
      </c>
      <c r="AY254" s="115"/>
      <c r="BA254" s="116">
        <f t="shared" si="128"/>
        <v>0.3</v>
      </c>
      <c r="BB254" s="113">
        <v>0.5</v>
      </c>
      <c r="BC254" s="113">
        <v>0</v>
      </c>
      <c r="BD254" s="113">
        <v>0</v>
      </c>
      <c r="BE254" s="113">
        <v>1</v>
      </c>
      <c r="BF254" s="113">
        <v>0</v>
      </c>
      <c r="BG254" s="115"/>
      <c r="BI254" s="116">
        <f t="shared" si="129"/>
        <v>0.1</v>
      </c>
      <c r="BJ254" s="113">
        <v>0.5</v>
      </c>
      <c r="BK254" s="113">
        <v>0</v>
      </c>
      <c r="BL254" s="113">
        <v>0</v>
      </c>
      <c r="BM254" s="113">
        <v>0</v>
      </c>
      <c r="BN254" s="113">
        <v>0</v>
      </c>
      <c r="BO254" s="115"/>
      <c r="BQ254" s="116">
        <f t="shared" si="130"/>
        <v>0.2</v>
      </c>
      <c r="BR254" s="113">
        <v>0</v>
      </c>
      <c r="BS254" s="113">
        <v>0</v>
      </c>
      <c r="BT254" s="113">
        <v>0</v>
      </c>
      <c r="BU254" s="113">
        <v>1</v>
      </c>
      <c r="BV254" s="113">
        <v>0</v>
      </c>
      <c r="BW254" s="115"/>
      <c r="BY254" s="116">
        <f t="shared" si="131"/>
        <v>1.3</v>
      </c>
      <c r="BZ254" s="113">
        <v>2.5</v>
      </c>
      <c r="CA254" s="113">
        <v>1</v>
      </c>
      <c r="CB254" s="113">
        <v>2.5</v>
      </c>
      <c r="CC254" s="113">
        <v>0.5</v>
      </c>
      <c r="CD254" s="113">
        <v>0</v>
      </c>
      <c r="CE254" s="115"/>
      <c r="CG254" s="116">
        <f t="shared" si="132"/>
        <v>6.6</v>
      </c>
      <c r="CH254" s="113">
        <v>2</v>
      </c>
      <c r="CI254" s="113">
        <v>14</v>
      </c>
      <c r="CJ254" s="113">
        <v>13.5</v>
      </c>
      <c r="CK254" s="113">
        <v>3.5</v>
      </c>
      <c r="CL254" s="113">
        <v>0</v>
      </c>
      <c r="CO254" s="116">
        <f t="shared" si="133"/>
        <v>1</v>
      </c>
      <c r="CP254" s="113">
        <v>2</v>
      </c>
      <c r="CQ254" s="113">
        <v>0</v>
      </c>
      <c r="CR254" s="113">
        <v>3</v>
      </c>
      <c r="CS254" s="113">
        <v>0</v>
      </c>
      <c r="CT254" s="113">
        <v>0</v>
      </c>
      <c r="CW254" s="116">
        <f t="shared" si="134"/>
        <v>0.6</v>
      </c>
      <c r="CX254" s="113">
        <v>1</v>
      </c>
      <c r="CY254" s="113">
        <v>0.5</v>
      </c>
      <c r="CZ254" s="113">
        <v>1.5</v>
      </c>
      <c r="DA254" s="113">
        <v>0</v>
      </c>
      <c r="DB254" s="113">
        <v>0</v>
      </c>
      <c r="DE254" s="116">
        <f t="shared" si="135"/>
        <v>0.7</v>
      </c>
      <c r="DF254" s="113">
        <v>0</v>
      </c>
      <c r="DG254" s="113">
        <v>3</v>
      </c>
      <c r="DH254" s="113">
        <v>0</v>
      </c>
      <c r="DI254" s="113">
        <v>0.5</v>
      </c>
      <c r="DJ254" s="113">
        <v>0</v>
      </c>
      <c r="DM254" s="116">
        <f t="shared" si="136"/>
        <v>1</v>
      </c>
      <c r="DN254" s="113">
        <v>4.5</v>
      </c>
      <c r="DO254" s="113">
        <v>0.5</v>
      </c>
      <c r="DP254" s="113">
        <v>0</v>
      </c>
      <c r="DQ254" s="113">
        <v>0</v>
      </c>
      <c r="DR254" s="113">
        <v>0</v>
      </c>
    </row>
    <row r="255" spans="4:122">
      <c r="D255" s="113" t="s">
        <v>239</v>
      </c>
      <c r="E255" s="115">
        <f t="shared" si="137"/>
        <v>254</v>
      </c>
      <c r="F255" s="116">
        <f t="shared" si="105"/>
        <v>5.9</v>
      </c>
      <c r="G255" s="116">
        <f t="shared" si="106"/>
        <v>5.9</v>
      </c>
      <c r="H255" s="116" t="str">
        <f t="shared" si="106"/>
        <v/>
      </c>
      <c r="I255" s="116" t="str">
        <f t="shared" si="106"/>
        <v/>
      </c>
      <c r="J255" s="116" t="str">
        <f t="shared" si="106"/>
        <v/>
      </c>
      <c r="K255" s="116" t="str">
        <f t="shared" si="106"/>
        <v/>
      </c>
      <c r="L255" s="116" t="str">
        <f t="shared" si="106"/>
        <v/>
      </c>
      <c r="M255" s="116" t="str">
        <f t="shared" si="106"/>
        <v/>
      </c>
      <c r="N255" s="116" t="str">
        <f t="shared" si="107"/>
        <v/>
      </c>
      <c r="O255" s="116">
        <f t="shared" si="108"/>
        <v>1</v>
      </c>
      <c r="P255" s="116" t="str">
        <f t="shared" si="109"/>
        <v/>
      </c>
      <c r="Q255" s="116" t="str">
        <f t="shared" si="110"/>
        <v/>
      </c>
      <c r="R255" s="116" t="str">
        <f t="shared" si="111"/>
        <v/>
      </c>
      <c r="S255" s="116" t="str">
        <f t="shared" si="112"/>
        <v/>
      </c>
      <c r="T255" s="116" t="str">
        <f t="shared" si="113"/>
        <v/>
      </c>
      <c r="U255" s="116">
        <f t="shared" si="114"/>
        <v>1</v>
      </c>
      <c r="V255" s="113">
        <f t="shared" si="115"/>
        <v>0</v>
      </c>
      <c r="Y255" s="116">
        <f t="shared" si="138"/>
        <v>0.33379972280561804</v>
      </c>
      <c r="Z255" s="122">
        <f t="shared" si="139"/>
        <v>66.759944561123604</v>
      </c>
      <c r="AA255" s="113">
        <f t="shared" si="116"/>
        <v>8.6999999999999993</v>
      </c>
      <c r="AB255" s="113">
        <f>AA255*飽差!I255</f>
        <v>3.1400554388763977</v>
      </c>
      <c r="AG255" s="116">
        <f t="shared" si="117"/>
        <v>5.3</v>
      </c>
      <c r="AH255" s="116">
        <f t="shared" si="118"/>
        <v>13.9</v>
      </c>
      <c r="AI255" s="116">
        <f t="shared" si="119"/>
        <v>15</v>
      </c>
      <c r="AJ255" s="116">
        <f t="shared" si="120"/>
        <v>10.6</v>
      </c>
      <c r="AK255" s="116">
        <f t="shared" si="121"/>
        <v>5.8</v>
      </c>
      <c r="AL255" s="116">
        <f t="shared" si="122"/>
        <v>5.2</v>
      </c>
      <c r="AM255" s="116">
        <f t="shared" si="123"/>
        <v>5.9</v>
      </c>
      <c r="AN255" s="116">
        <f t="shared" si="124"/>
        <v>3.2</v>
      </c>
      <c r="AO255" s="116">
        <f t="shared" si="125"/>
        <v>2.8</v>
      </c>
      <c r="AP255" s="116">
        <f t="shared" si="126"/>
        <v>1.2</v>
      </c>
      <c r="AS255" s="116">
        <f t="shared" si="127"/>
        <v>5.3</v>
      </c>
      <c r="AT255" s="113">
        <v>26.5</v>
      </c>
      <c r="AU255" s="113">
        <v>0</v>
      </c>
      <c r="AV255" s="113">
        <v>0</v>
      </c>
      <c r="AW255" s="113">
        <v>0</v>
      </c>
      <c r="AX255" s="113">
        <v>0</v>
      </c>
      <c r="AY255" s="115"/>
      <c r="BA255" s="116">
        <f t="shared" si="128"/>
        <v>13.9</v>
      </c>
      <c r="BB255" s="113">
        <v>18.5</v>
      </c>
      <c r="BC255" s="113">
        <v>36.5</v>
      </c>
      <c r="BD255" s="113">
        <v>14.5</v>
      </c>
      <c r="BE255" s="113">
        <v>0</v>
      </c>
      <c r="BF255" s="113">
        <v>0</v>
      </c>
      <c r="BG255" s="115"/>
      <c r="BI255" s="116">
        <f t="shared" si="129"/>
        <v>15</v>
      </c>
      <c r="BJ255" s="113">
        <v>74.5</v>
      </c>
      <c r="BK255" s="113">
        <v>0</v>
      </c>
      <c r="BL255" s="113">
        <v>0.5</v>
      </c>
      <c r="BM255" s="113">
        <v>0</v>
      </c>
      <c r="BN255" s="113">
        <v>0</v>
      </c>
      <c r="BO255" s="115"/>
      <c r="BQ255" s="116">
        <f t="shared" si="130"/>
        <v>10.6</v>
      </c>
      <c r="BR255" s="113">
        <v>50.5</v>
      </c>
      <c r="BS255" s="113">
        <v>0</v>
      </c>
      <c r="BT255" s="113">
        <v>2.5</v>
      </c>
      <c r="BU255" s="113">
        <v>0</v>
      </c>
      <c r="BV255" s="113">
        <v>0</v>
      </c>
      <c r="BW255" s="115"/>
      <c r="BY255" s="116">
        <f t="shared" si="131"/>
        <v>5.8</v>
      </c>
      <c r="BZ255" s="113">
        <v>17</v>
      </c>
      <c r="CA255" s="113">
        <v>1.5</v>
      </c>
      <c r="CB255" s="113">
        <v>9.5</v>
      </c>
      <c r="CC255" s="113">
        <v>0</v>
      </c>
      <c r="CD255" s="113">
        <v>1</v>
      </c>
      <c r="CE255" s="115"/>
      <c r="CG255" s="116">
        <f t="shared" si="132"/>
        <v>5.2</v>
      </c>
      <c r="CH255" s="113">
        <v>9.5</v>
      </c>
      <c r="CI255" s="113">
        <v>1</v>
      </c>
      <c r="CJ255" s="113">
        <v>15</v>
      </c>
      <c r="CK255" s="113">
        <v>0</v>
      </c>
      <c r="CL255" s="113">
        <v>0.5</v>
      </c>
      <c r="CO255" s="116">
        <f t="shared" si="133"/>
        <v>5.9</v>
      </c>
      <c r="CP255" s="113">
        <v>17</v>
      </c>
      <c r="CQ255" s="113">
        <v>0</v>
      </c>
      <c r="CR255" s="113">
        <v>12</v>
      </c>
      <c r="CS255" s="113">
        <v>0</v>
      </c>
      <c r="CT255" s="113">
        <v>0.5</v>
      </c>
      <c r="CW255" s="116">
        <f t="shared" si="134"/>
        <v>3.2</v>
      </c>
      <c r="CX255" s="113">
        <v>7</v>
      </c>
      <c r="CY255" s="113">
        <v>0</v>
      </c>
      <c r="CZ255" s="113">
        <v>9</v>
      </c>
      <c r="DA255" s="113">
        <v>0</v>
      </c>
      <c r="DB255" s="113">
        <v>0</v>
      </c>
      <c r="DE255" s="116">
        <f t="shared" si="135"/>
        <v>2.8</v>
      </c>
      <c r="DF255" s="113">
        <v>6.5</v>
      </c>
      <c r="DG255" s="113">
        <v>0</v>
      </c>
      <c r="DH255" s="113">
        <v>7.5</v>
      </c>
      <c r="DI255" s="113">
        <v>0</v>
      </c>
      <c r="DJ255" s="113">
        <v>0</v>
      </c>
      <c r="DM255" s="116">
        <f t="shared" si="136"/>
        <v>1.2</v>
      </c>
      <c r="DN255" s="113">
        <v>1</v>
      </c>
      <c r="DO255" s="113">
        <v>0</v>
      </c>
      <c r="DP255" s="113">
        <v>4</v>
      </c>
      <c r="DQ255" s="113">
        <v>0</v>
      </c>
      <c r="DR255" s="113">
        <v>1</v>
      </c>
    </row>
    <row r="256" spans="4:122">
      <c r="D256" s="113" t="s">
        <v>239</v>
      </c>
      <c r="E256" s="115">
        <f t="shared" si="137"/>
        <v>255</v>
      </c>
      <c r="F256" s="116">
        <f t="shared" si="105"/>
        <v>6.2</v>
      </c>
      <c r="G256" s="116">
        <f t="shared" si="106"/>
        <v>6.2</v>
      </c>
      <c r="H256" s="116" t="str">
        <f t="shared" si="106"/>
        <v/>
      </c>
      <c r="I256" s="116" t="str">
        <f t="shared" si="106"/>
        <v/>
      </c>
      <c r="J256" s="116" t="str">
        <f t="shared" si="106"/>
        <v/>
      </c>
      <c r="K256" s="116" t="str">
        <f t="shared" si="106"/>
        <v/>
      </c>
      <c r="L256" s="116" t="str">
        <f t="shared" si="106"/>
        <v/>
      </c>
      <c r="M256" s="116" t="str">
        <f t="shared" si="106"/>
        <v/>
      </c>
      <c r="N256" s="116" t="str">
        <f t="shared" si="107"/>
        <v/>
      </c>
      <c r="O256" s="116">
        <f t="shared" si="108"/>
        <v>1</v>
      </c>
      <c r="P256" s="116" t="str">
        <f t="shared" si="109"/>
        <v/>
      </c>
      <c r="Q256" s="116" t="str">
        <f t="shared" si="110"/>
        <v/>
      </c>
      <c r="R256" s="116" t="str">
        <f t="shared" si="111"/>
        <v/>
      </c>
      <c r="S256" s="116" t="str">
        <f t="shared" si="112"/>
        <v/>
      </c>
      <c r="T256" s="116" t="str">
        <f t="shared" si="113"/>
        <v/>
      </c>
      <c r="U256" s="116">
        <f t="shared" si="114"/>
        <v>1</v>
      </c>
      <c r="V256" s="113">
        <f t="shared" si="115"/>
        <v>0</v>
      </c>
      <c r="Y256" s="116">
        <f t="shared" si="138"/>
        <v>0.32</v>
      </c>
      <c r="Z256" s="122">
        <f t="shared" si="139"/>
        <v>64</v>
      </c>
      <c r="AA256" s="113">
        <f t="shared" si="116"/>
        <v>8.6999999999999993</v>
      </c>
      <c r="AB256" s="113">
        <f>AA256*飽差!I256</f>
        <v>3.0389265242155785</v>
      </c>
      <c r="AG256" s="116">
        <f t="shared" si="117"/>
        <v>0.2</v>
      </c>
      <c r="AH256" s="116">
        <f t="shared" si="118"/>
        <v>0.6</v>
      </c>
      <c r="AI256" s="116">
        <f t="shared" si="119"/>
        <v>1</v>
      </c>
      <c r="AJ256" s="116">
        <f t="shared" si="120"/>
        <v>2.7</v>
      </c>
      <c r="AK256" s="116">
        <f t="shared" si="121"/>
        <v>6.6</v>
      </c>
      <c r="AL256" s="116">
        <f t="shared" si="122"/>
        <v>10.8</v>
      </c>
      <c r="AM256" s="116">
        <f t="shared" si="123"/>
        <v>6.2</v>
      </c>
      <c r="AN256" s="116">
        <f t="shared" si="124"/>
        <v>1.9</v>
      </c>
      <c r="AO256" s="116">
        <f t="shared" si="125"/>
        <v>8.4</v>
      </c>
      <c r="AP256" s="116">
        <f t="shared" si="126"/>
        <v>12.6</v>
      </c>
      <c r="AS256" s="116">
        <f t="shared" si="127"/>
        <v>0.2</v>
      </c>
      <c r="AT256" s="113">
        <v>0.5</v>
      </c>
      <c r="AU256" s="113">
        <v>0</v>
      </c>
      <c r="AV256" s="113">
        <v>0.5</v>
      </c>
      <c r="AW256" s="113">
        <v>0</v>
      </c>
      <c r="AX256" s="113">
        <v>0</v>
      </c>
      <c r="AY256" s="115"/>
      <c r="BA256" s="116">
        <f t="shared" si="128"/>
        <v>0.6</v>
      </c>
      <c r="BB256" s="113">
        <v>2</v>
      </c>
      <c r="BC256" s="113">
        <v>0</v>
      </c>
      <c r="BD256" s="113">
        <v>0.5</v>
      </c>
      <c r="BE256" s="113">
        <v>0</v>
      </c>
      <c r="BF256" s="113">
        <v>0.5</v>
      </c>
      <c r="BG256" s="115"/>
      <c r="BI256" s="116">
        <f t="shared" si="129"/>
        <v>1</v>
      </c>
      <c r="BJ256" s="113">
        <v>4.5</v>
      </c>
      <c r="BK256" s="113">
        <v>0</v>
      </c>
      <c r="BL256" s="113">
        <v>0</v>
      </c>
      <c r="BM256" s="113">
        <v>0</v>
      </c>
      <c r="BN256" s="113">
        <v>0.5</v>
      </c>
      <c r="BO256" s="115"/>
      <c r="BQ256" s="116">
        <f t="shared" si="130"/>
        <v>2.7</v>
      </c>
      <c r="BR256" s="113">
        <v>12.5</v>
      </c>
      <c r="BS256" s="113">
        <v>0</v>
      </c>
      <c r="BT256" s="113">
        <v>0</v>
      </c>
      <c r="BU256" s="113">
        <v>0</v>
      </c>
      <c r="BV256" s="113">
        <v>1</v>
      </c>
      <c r="BW256" s="115"/>
      <c r="BY256" s="116">
        <f t="shared" si="131"/>
        <v>6.6</v>
      </c>
      <c r="BZ256" s="113">
        <v>26.5</v>
      </c>
      <c r="CA256" s="113">
        <v>6</v>
      </c>
      <c r="CB256" s="113">
        <v>0</v>
      </c>
      <c r="CC256" s="113">
        <v>0</v>
      </c>
      <c r="CD256" s="113">
        <v>0.5</v>
      </c>
      <c r="CE256" s="115"/>
      <c r="CG256" s="116">
        <f t="shared" si="132"/>
        <v>10.8</v>
      </c>
      <c r="CH256" s="113">
        <v>23</v>
      </c>
      <c r="CI256" s="113">
        <v>21.5</v>
      </c>
      <c r="CJ256" s="113">
        <v>9.5</v>
      </c>
      <c r="CK256" s="113">
        <v>0</v>
      </c>
      <c r="CL256" s="113">
        <v>0</v>
      </c>
      <c r="CO256" s="116">
        <f t="shared" si="133"/>
        <v>6.2</v>
      </c>
      <c r="CP256" s="113">
        <v>27</v>
      </c>
      <c r="CQ256" s="113">
        <v>0</v>
      </c>
      <c r="CR256" s="113">
        <v>0</v>
      </c>
      <c r="CS256" s="113">
        <v>0</v>
      </c>
      <c r="CT256" s="113">
        <v>4</v>
      </c>
      <c r="CW256" s="116">
        <f t="shared" si="134"/>
        <v>1.9</v>
      </c>
      <c r="CX256" s="113">
        <v>1</v>
      </c>
      <c r="CY256" s="113">
        <v>0</v>
      </c>
      <c r="CZ256" s="113">
        <v>0</v>
      </c>
      <c r="DA256" s="113">
        <v>0</v>
      </c>
      <c r="DB256" s="113">
        <v>8.5</v>
      </c>
      <c r="DE256" s="116">
        <f t="shared" si="135"/>
        <v>8.4</v>
      </c>
      <c r="DF256" s="113">
        <v>36.5</v>
      </c>
      <c r="DG256" s="113">
        <v>0</v>
      </c>
      <c r="DH256" s="113">
        <v>0</v>
      </c>
      <c r="DI256" s="113">
        <v>0</v>
      </c>
      <c r="DJ256" s="113">
        <v>5.5</v>
      </c>
      <c r="DM256" s="116">
        <f t="shared" si="136"/>
        <v>12.6</v>
      </c>
      <c r="DN256" s="113">
        <v>28.5</v>
      </c>
      <c r="DO256" s="113">
        <v>0</v>
      </c>
      <c r="DP256" s="113">
        <v>33</v>
      </c>
      <c r="DQ256" s="113">
        <v>0</v>
      </c>
      <c r="DR256" s="113">
        <v>1.5</v>
      </c>
    </row>
    <row r="257" spans="4:122">
      <c r="D257" s="113" t="s">
        <v>239</v>
      </c>
      <c r="E257" s="115">
        <f t="shared" si="137"/>
        <v>256</v>
      </c>
      <c r="F257" s="116">
        <f t="shared" si="105"/>
        <v>14.1</v>
      </c>
      <c r="G257" s="116">
        <f t="shared" si="106"/>
        <v>14.1</v>
      </c>
      <c r="H257" s="116">
        <f t="shared" si="106"/>
        <v>14.1</v>
      </c>
      <c r="I257" s="116" t="str">
        <f t="shared" si="106"/>
        <v/>
      </c>
      <c r="J257" s="116" t="str">
        <f t="shared" si="106"/>
        <v/>
      </c>
      <c r="K257" s="116" t="str">
        <f t="shared" si="106"/>
        <v/>
      </c>
      <c r="L257" s="116" t="str">
        <f t="shared" si="106"/>
        <v/>
      </c>
      <c r="M257" s="116" t="str">
        <f t="shared" si="106"/>
        <v/>
      </c>
      <c r="N257" s="116" t="str">
        <f t="shared" si="107"/>
        <v/>
      </c>
      <c r="O257" s="116" t="str">
        <f t="shared" si="108"/>
        <v/>
      </c>
      <c r="P257" s="116">
        <f t="shared" si="109"/>
        <v>2</v>
      </c>
      <c r="Q257" s="116" t="str">
        <f t="shared" si="110"/>
        <v/>
      </c>
      <c r="R257" s="116" t="str">
        <f t="shared" si="111"/>
        <v/>
      </c>
      <c r="S257" s="116" t="str">
        <f t="shared" si="112"/>
        <v/>
      </c>
      <c r="T257" s="116" t="str">
        <f t="shared" si="113"/>
        <v/>
      </c>
      <c r="U257" s="116">
        <f t="shared" si="114"/>
        <v>2</v>
      </c>
      <c r="V257" s="113">
        <f t="shared" si="115"/>
        <v>5.4417266639303186e-002</v>
      </c>
      <c r="Y257" s="116">
        <f t="shared" si="138"/>
        <v>0.37571411293724294</v>
      </c>
      <c r="Z257" s="122">
        <f t="shared" si="139"/>
        <v>75.142822587448592</v>
      </c>
      <c r="AA257" s="113">
        <f t="shared" si="116"/>
        <v>8.6999999999999993</v>
      </c>
      <c r="AB257" s="113">
        <f>AA257*飽差!I257</f>
        <v>2.9571774125514008</v>
      </c>
      <c r="AG257" s="116">
        <f t="shared" si="117"/>
        <v>10.3</v>
      </c>
      <c r="AH257" s="116">
        <f t="shared" si="118"/>
        <v>14.9</v>
      </c>
      <c r="AI257" s="116">
        <f t="shared" si="119"/>
        <v>20.3</v>
      </c>
      <c r="AJ257" s="116">
        <f t="shared" si="120"/>
        <v>19.3</v>
      </c>
      <c r="AK257" s="116">
        <f t="shared" si="121"/>
        <v>11.3</v>
      </c>
      <c r="AL257" s="116">
        <f t="shared" si="122"/>
        <v>18.899999999999999</v>
      </c>
      <c r="AM257" s="116">
        <f t="shared" si="123"/>
        <v>14.1</v>
      </c>
      <c r="AN257" s="116">
        <f t="shared" si="124"/>
        <v>1.9</v>
      </c>
      <c r="AO257" s="116">
        <f t="shared" si="125"/>
        <v>16.5</v>
      </c>
      <c r="AP257" s="116">
        <f t="shared" si="126"/>
        <v>11.5</v>
      </c>
      <c r="AS257" s="116">
        <f t="shared" si="127"/>
        <v>10.3</v>
      </c>
      <c r="AT257" s="113">
        <v>51.5</v>
      </c>
      <c r="AU257" s="113">
        <v>0</v>
      </c>
      <c r="AV257" s="113">
        <v>0</v>
      </c>
      <c r="AW257" s="113">
        <v>0</v>
      </c>
      <c r="AX257" s="113">
        <v>0</v>
      </c>
      <c r="AY257" s="115"/>
      <c r="BA257" s="116">
        <f t="shared" si="128"/>
        <v>14.9</v>
      </c>
      <c r="BB257" s="113">
        <v>74.5</v>
      </c>
      <c r="BC257" s="113">
        <v>0</v>
      </c>
      <c r="BD257" s="113">
        <v>0</v>
      </c>
      <c r="BE257" s="113">
        <v>0</v>
      </c>
      <c r="BF257" s="113">
        <v>0</v>
      </c>
      <c r="BG257" s="115"/>
      <c r="BI257" s="116">
        <f t="shared" si="129"/>
        <v>20.3</v>
      </c>
      <c r="BJ257" s="113">
        <v>101.5</v>
      </c>
      <c r="BK257" s="113">
        <v>0</v>
      </c>
      <c r="BL257" s="113">
        <v>0</v>
      </c>
      <c r="BM257" s="113">
        <v>0</v>
      </c>
      <c r="BN257" s="113">
        <v>0</v>
      </c>
      <c r="BO257" s="115"/>
      <c r="BQ257" s="116">
        <f t="shared" si="130"/>
        <v>19.3</v>
      </c>
      <c r="BR257" s="113">
        <v>96.5</v>
      </c>
      <c r="BS257" s="113">
        <v>0</v>
      </c>
      <c r="BT257" s="113">
        <v>0</v>
      </c>
      <c r="BU257" s="113">
        <v>0</v>
      </c>
      <c r="BV257" s="113">
        <v>0</v>
      </c>
      <c r="BW257" s="115"/>
      <c r="BY257" s="116">
        <f t="shared" si="131"/>
        <v>11.3</v>
      </c>
      <c r="BZ257" s="113">
        <v>56</v>
      </c>
      <c r="CA257" s="113">
        <v>0.5</v>
      </c>
      <c r="CB257" s="113">
        <v>0</v>
      </c>
      <c r="CC257" s="113">
        <v>0</v>
      </c>
      <c r="CD257" s="113">
        <v>0</v>
      </c>
      <c r="CE257" s="115"/>
      <c r="CG257" s="116">
        <f t="shared" si="132"/>
        <v>18.899999999999999</v>
      </c>
      <c r="CH257" s="113">
        <v>65.5</v>
      </c>
      <c r="CI257" s="113">
        <v>29</v>
      </c>
      <c r="CJ257" s="113">
        <v>0</v>
      </c>
      <c r="CK257" s="113">
        <v>0</v>
      </c>
      <c r="CL257" s="113">
        <v>0</v>
      </c>
      <c r="CO257" s="116">
        <f t="shared" si="133"/>
        <v>14.1</v>
      </c>
      <c r="CP257" s="113">
        <v>70.5</v>
      </c>
      <c r="CQ257" s="113">
        <v>0</v>
      </c>
      <c r="CR257" s="113">
        <v>0</v>
      </c>
      <c r="CS257" s="113">
        <v>0</v>
      </c>
      <c r="CT257" s="113">
        <v>0</v>
      </c>
      <c r="CW257" s="116">
        <f t="shared" si="134"/>
        <v>1.9</v>
      </c>
      <c r="CX257" s="113">
        <v>9.5</v>
      </c>
      <c r="CY257" s="113">
        <v>0</v>
      </c>
      <c r="CZ257" s="113">
        <v>0</v>
      </c>
      <c r="DA257" s="113">
        <v>0</v>
      </c>
      <c r="DB257" s="113">
        <v>0</v>
      </c>
      <c r="DE257" s="116">
        <f t="shared" si="135"/>
        <v>16.5</v>
      </c>
      <c r="DF257" s="113">
        <v>82.5</v>
      </c>
      <c r="DG257" s="113">
        <v>0</v>
      </c>
      <c r="DH257" s="113">
        <v>0</v>
      </c>
      <c r="DI257" s="113">
        <v>0</v>
      </c>
      <c r="DJ257" s="113">
        <v>0</v>
      </c>
      <c r="DM257" s="116">
        <f t="shared" si="136"/>
        <v>11.5</v>
      </c>
      <c r="DN257" s="113">
        <v>57.5</v>
      </c>
      <c r="DO257" s="113">
        <v>0</v>
      </c>
      <c r="DP257" s="113">
        <v>0</v>
      </c>
      <c r="DQ257" s="113">
        <v>0</v>
      </c>
      <c r="DR257" s="113">
        <v>0</v>
      </c>
    </row>
    <row r="258" spans="4:122">
      <c r="D258" s="113" t="s">
        <v>239</v>
      </c>
      <c r="E258" s="115">
        <f t="shared" si="137"/>
        <v>257</v>
      </c>
      <c r="F258" s="116">
        <f t="shared" ref="F258:F321" si="140">INDEX(AG258:AP258,,MATCH($A$14,$AG$1:$AP$1,FALSE))</f>
        <v>1.4</v>
      </c>
      <c r="G258" s="116">
        <f t="shared" ref="G258:M321" si="141">IF($F258&gt;G$1,$F258,"")</f>
        <v>1.4</v>
      </c>
      <c r="H258" s="116" t="str">
        <f t="shared" si="141"/>
        <v/>
      </c>
      <c r="I258" s="116" t="str">
        <f t="shared" si="141"/>
        <v/>
      </c>
      <c r="J258" s="116" t="str">
        <f t="shared" si="141"/>
        <v/>
      </c>
      <c r="K258" s="116" t="str">
        <f t="shared" si="141"/>
        <v/>
      </c>
      <c r="L258" s="116" t="str">
        <f t="shared" si="141"/>
        <v/>
      </c>
      <c r="M258" s="116" t="str">
        <f t="shared" si="141"/>
        <v/>
      </c>
      <c r="N258" s="116" t="str">
        <f t="shared" ref="N258:N321" si="142">IF(COUNT(G258:M258)=0,0,"")</f>
        <v/>
      </c>
      <c r="O258" s="116">
        <f t="shared" ref="O258:O321" si="143">IF(COUNT(G258:M258)=1,1,"")</f>
        <v>1</v>
      </c>
      <c r="P258" s="116" t="str">
        <f t="shared" ref="P258:P321" si="144">IF(COUNT(G258:M258)=2,2,"")</f>
        <v/>
      </c>
      <c r="Q258" s="116" t="str">
        <f t="shared" ref="Q258:Q321" si="145">IF(COUNT(G258:M258)=3,3,"")</f>
        <v/>
      </c>
      <c r="R258" s="116" t="str">
        <f t="shared" ref="R258:R321" si="146">IF(COUNT(G258:M258)=4,4,"")</f>
        <v/>
      </c>
      <c r="S258" s="116" t="str">
        <f t="shared" ref="S258:S321" si="147">IF(COUNT(G258:M258)=5,5,"")</f>
        <v/>
      </c>
      <c r="T258" s="116" t="str">
        <f t="shared" ref="T258:T321" si="148">IF(COUNT(G258:M258)=7,7,"")</f>
        <v/>
      </c>
      <c r="U258" s="116">
        <f t="shared" ref="U258:U321" si="149">SUM(N258:T258)</f>
        <v>1</v>
      </c>
      <c r="V258" s="113">
        <f t="shared" ref="V258:V321" si="150">INDEX($N$372:$T$372,MATCH(U258,$N$368:$T$368,FALSE))</f>
        <v>0</v>
      </c>
      <c r="Y258" s="116">
        <f t="shared" si="138"/>
        <v>0.32</v>
      </c>
      <c r="Z258" s="122">
        <f t="shared" si="139"/>
        <v>64</v>
      </c>
      <c r="AA258" s="113">
        <f t="shared" ref="AA258:AA321" si="151">INDEX($G$370:$G$381,MATCH($D258,$D$370:$D$381,0))</f>
        <v>8.6999999999999993</v>
      </c>
      <c r="AB258" s="113">
        <f>AA258*飽差!I258</f>
        <v>2.4495512563213055</v>
      </c>
      <c r="AG258" s="116">
        <f t="shared" ref="AG258:AG321" si="152">INDEX($AS258:$AX258,MATCH($AE$1,$AS$1:$AX$1,0))</f>
        <v>0.9</v>
      </c>
      <c r="AH258" s="116">
        <f t="shared" ref="AH258:AH321" si="153">INDEX($BA258:$BF258,MATCH($AE$1,$BA$1:$BF$1,0))</f>
        <v>0.3</v>
      </c>
      <c r="AI258" s="116">
        <f t="shared" ref="AI258:AI321" si="154">INDEX($BI258:$BN258,MATCH($AE$1,$BI$1:$BN$1,0))</f>
        <v>0.2</v>
      </c>
      <c r="AJ258" s="116">
        <f t="shared" ref="AJ258:AJ321" si="155">INDEX($BQ258:$BV258,MATCH($AE$1,$BQ$1:$BV$1,0))</f>
        <v>0.2</v>
      </c>
      <c r="AK258" s="116">
        <f t="shared" ref="AK258:AK321" si="156">INDEX($BY258:$CD258,MATCH($AE$1,$BY$1:$CD$1,0))</f>
        <v>0.7</v>
      </c>
      <c r="AL258" s="116">
        <f t="shared" ref="AL258:AL321" si="157">INDEX($CG258:$CL258,MATCH($AE$1,$CG$1:$CL$1,0))</f>
        <v>0.6</v>
      </c>
      <c r="AM258" s="116">
        <f t="shared" ref="AM258:AM321" si="158">INDEX($CO258:$CT258,MATCH($AE$1,$CO$1:$CT$1,0))</f>
        <v>1.4</v>
      </c>
      <c r="AN258" s="116">
        <f t="shared" ref="AN258:AN321" si="159">INDEX($CW258:$DB258,MATCH($AE$1,$CW$1:$DB$1,0))</f>
        <v>1.2</v>
      </c>
      <c r="AO258" s="116">
        <f t="shared" ref="AO258:AO321" si="160">INDEX($DE258:$DJ258,MATCH($AE$1,$DE$1:$DJ$1,0))</f>
        <v>0.6</v>
      </c>
      <c r="AP258" s="116">
        <f t="shared" ref="AP258:AP321" si="161">INDEX($DM258:$DR258,MATCH($AE$1,$DM$1:$DR$1,0))</f>
        <v>0.5</v>
      </c>
      <c r="AS258" s="116">
        <f t="shared" ref="AS258:AS321" si="162">AVERAGE(AT258:AX258)</f>
        <v>0.9</v>
      </c>
      <c r="AT258" s="113">
        <v>2.5</v>
      </c>
      <c r="AU258" s="113">
        <v>0</v>
      </c>
      <c r="AV258" s="113">
        <v>0</v>
      </c>
      <c r="AW258" s="113">
        <v>0</v>
      </c>
      <c r="AX258" s="113">
        <v>2</v>
      </c>
      <c r="AY258" s="115"/>
      <c r="BA258" s="116">
        <f t="shared" ref="BA258:BA321" si="163">AVERAGE(BB258:BF258)</f>
        <v>0.3</v>
      </c>
      <c r="BB258" s="113">
        <v>0</v>
      </c>
      <c r="BC258" s="113">
        <v>0</v>
      </c>
      <c r="BD258" s="113">
        <v>0.5</v>
      </c>
      <c r="BE258" s="113">
        <v>0</v>
      </c>
      <c r="BF258" s="113">
        <v>1</v>
      </c>
      <c r="BG258" s="115"/>
      <c r="BI258" s="116">
        <f t="shared" ref="BI258:BI321" si="164">AVERAGE(BJ258:BN258)</f>
        <v>0.2</v>
      </c>
      <c r="BJ258" s="113">
        <v>0</v>
      </c>
      <c r="BK258" s="113">
        <v>0</v>
      </c>
      <c r="BL258" s="113">
        <v>0</v>
      </c>
      <c r="BM258" s="113">
        <v>0</v>
      </c>
      <c r="BN258" s="113">
        <v>1</v>
      </c>
      <c r="BO258" s="115"/>
      <c r="BQ258" s="116">
        <f t="shared" ref="BQ258:BQ321" si="165">AVERAGE(BR258:BV258)</f>
        <v>0.2</v>
      </c>
      <c r="BR258" s="113">
        <v>0</v>
      </c>
      <c r="BS258" s="113">
        <v>0</v>
      </c>
      <c r="BT258" s="113">
        <v>0</v>
      </c>
      <c r="BU258" s="113">
        <v>0</v>
      </c>
      <c r="BV258" s="113">
        <v>1</v>
      </c>
      <c r="BW258" s="115"/>
      <c r="BY258" s="116">
        <f t="shared" ref="BY258:BY321" si="166">AVERAGE(BZ258:CD258)</f>
        <v>0.7</v>
      </c>
      <c r="BZ258" s="113">
        <v>0</v>
      </c>
      <c r="CA258" s="113">
        <v>0</v>
      </c>
      <c r="CB258" s="113">
        <v>0</v>
      </c>
      <c r="CC258" s="113">
        <v>0</v>
      </c>
      <c r="CD258" s="113">
        <v>3.5</v>
      </c>
      <c r="CE258" s="115"/>
      <c r="CG258" s="116">
        <f t="shared" ref="CG258:CG321" si="167">AVERAGE(CH258:CL258)</f>
        <v>0.6</v>
      </c>
      <c r="CH258" s="113">
        <v>0</v>
      </c>
      <c r="CI258" s="113">
        <v>0</v>
      </c>
      <c r="CJ258" s="113">
        <v>0</v>
      </c>
      <c r="CK258" s="113">
        <v>0</v>
      </c>
      <c r="CL258" s="113">
        <v>3</v>
      </c>
      <c r="CO258" s="116">
        <f t="shared" ref="CO258:CO321" si="168">AVERAGE(CP258:CT258)</f>
        <v>1.4</v>
      </c>
      <c r="CP258" s="113">
        <v>0</v>
      </c>
      <c r="CQ258" s="113">
        <v>0</v>
      </c>
      <c r="CR258" s="113">
        <v>4.5</v>
      </c>
      <c r="CS258" s="113">
        <v>0</v>
      </c>
      <c r="CT258" s="113">
        <v>2.5</v>
      </c>
      <c r="CW258" s="116">
        <f t="shared" ref="CW258:CW321" si="169">AVERAGE(CX258:DB258)</f>
        <v>1.2</v>
      </c>
      <c r="CX258" s="113">
        <v>2</v>
      </c>
      <c r="CY258" s="113">
        <v>0</v>
      </c>
      <c r="CZ258" s="113">
        <v>2.5</v>
      </c>
      <c r="DA258" s="113">
        <v>0</v>
      </c>
      <c r="DB258" s="113">
        <v>1.5</v>
      </c>
      <c r="DE258" s="116">
        <f t="shared" ref="DE258:DE321" si="170">AVERAGE(DF258:DJ258)</f>
        <v>0.6</v>
      </c>
      <c r="DF258" s="113">
        <v>0</v>
      </c>
      <c r="DG258" s="113">
        <v>0</v>
      </c>
      <c r="DH258" s="113">
        <v>0</v>
      </c>
      <c r="DI258" s="113">
        <v>0</v>
      </c>
      <c r="DJ258" s="113">
        <v>3</v>
      </c>
      <c r="DM258" s="116">
        <f t="shared" ref="DM258:DM321" si="171">AVERAGE(DN258:DR258)</f>
        <v>0.5</v>
      </c>
      <c r="DN258" s="113">
        <v>0</v>
      </c>
      <c r="DO258" s="113">
        <v>0</v>
      </c>
      <c r="DP258" s="113">
        <v>0</v>
      </c>
      <c r="DQ258" s="113">
        <v>0</v>
      </c>
      <c r="DR258" s="113">
        <v>2.5</v>
      </c>
    </row>
    <row r="259" spans="4:122">
      <c r="D259" s="113" t="s">
        <v>239</v>
      </c>
      <c r="E259" s="115">
        <f t="shared" ref="E259:E322" si="172">E258+1</f>
        <v>258</v>
      </c>
      <c r="F259" s="116">
        <f t="shared" si="140"/>
        <v>4.0999999999999996</v>
      </c>
      <c r="G259" s="116">
        <f t="shared" si="141"/>
        <v>4.0999999999999996</v>
      </c>
      <c r="H259" s="116" t="str">
        <f t="shared" si="141"/>
        <v/>
      </c>
      <c r="I259" s="116" t="str">
        <f t="shared" si="141"/>
        <v/>
      </c>
      <c r="J259" s="116" t="str">
        <f t="shared" si="141"/>
        <v/>
      </c>
      <c r="K259" s="116" t="str">
        <f t="shared" si="141"/>
        <v/>
      </c>
      <c r="L259" s="116" t="str">
        <f t="shared" si="141"/>
        <v/>
      </c>
      <c r="M259" s="116" t="str">
        <f t="shared" si="141"/>
        <v/>
      </c>
      <c r="N259" s="116" t="str">
        <f t="shared" si="142"/>
        <v/>
      </c>
      <c r="O259" s="116">
        <f t="shared" si="143"/>
        <v>1</v>
      </c>
      <c r="P259" s="116" t="str">
        <f t="shared" si="144"/>
        <v/>
      </c>
      <c r="Q259" s="116" t="str">
        <f t="shared" si="145"/>
        <v/>
      </c>
      <c r="R259" s="116" t="str">
        <f t="shared" si="146"/>
        <v/>
      </c>
      <c r="S259" s="116" t="str">
        <f t="shared" si="147"/>
        <v/>
      </c>
      <c r="T259" s="116" t="str">
        <f t="shared" si="148"/>
        <v/>
      </c>
      <c r="U259" s="116">
        <f t="shared" si="149"/>
        <v>1</v>
      </c>
      <c r="V259" s="113">
        <f t="shared" si="150"/>
        <v>0</v>
      </c>
      <c r="Y259" s="116">
        <f t="shared" ref="Y259:Y322" si="173">Z259/(0.2*1000)</f>
        <v>0.32850532406657623</v>
      </c>
      <c r="Z259" s="122">
        <f t="shared" ref="Z259:Z322" si="174">IF(Z258&gt;64,64,Z258+F259-AB259)</f>
        <v>65.701064813315242</v>
      </c>
      <c r="AA259" s="113">
        <f t="shared" si="151"/>
        <v>8.6999999999999993</v>
      </c>
      <c r="AB259" s="113">
        <f>AA259*飽差!I259</f>
        <v>2.398935186684755</v>
      </c>
      <c r="AG259" s="116">
        <f t="shared" si="152"/>
        <v>1.4</v>
      </c>
      <c r="AH259" s="116">
        <f t="shared" si="153"/>
        <v>7.5</v>
      </c>
      <c r="AI259" s="116">
        <f t="shared" si="154"/>
        <v>6</v>
      </c>
      <c r="AJ259" s="116">
        <f t="shared" si="155"/>
        <v>4.5999999999999996</v>
      </c>
      <c r="AK259" s="116">
        <f t="shared" si="156"/>
        <v>0.3</v>
      </c>
      <c r="AL259" s="116">
        <f t="shared" si="157"/>
        <v>1.6</v>
      </c>
      <c r="AM259" s="116">
        <f t="shared" si="158"/>
        <v>4.0999999999999996</v>
      </c>
      <c r="AN259" s="116">
        <f t="shared" si="159"/>
        <v>1.6</v>
      </c>
      <c r="AO259" s="116">
        <f t="shared" si="160"/>
        <v>1.2</v>
      </c>
      <c r="AP259" s="116">
        <f t="shared" si="161"/>
        <v>3.6</v>
      </c>
      <c r="AS259" s="116">
        <f t="shared" si="162"/>
        <v>1.4</v>
      </c>
      <c r="AT259" s="113">
        <v>0.5</v>
      </c>
      <c r="AU259" s="113">
        <v>6</v>
      </c>
      <c r="AV259" s="113">
        <v>0</v>
      </c>
      <c r="AW259" s="113">
        <v>0</v>
      </c>
      <c r="AX259" s="113">
        <v>0.5</v>
      </c>
      <c r="AY259" s="115"/>
      <c r="BA259" s="116">
        <f t="shared" si="163"/>
        <v>7.5</v>
      </c>
      <c r="BB259" s="113">
        <v>0</v>
      </c>
      <c r="BC259" s="113">
        <v>9.5</v>
      </c>
      <c r="BD259" s="113">
        <v>28</v>
      </c>
      <c r="BE259" s="113">
        <v>0</v>
      </c>
      <c r="BF259" s="113">
        <v>0</v>
      </c>
      <c r="BG259" s="115"/>
      <c r="BI259" s="116">
        <f t="shared" si="164"/>
        <v>6</v>
      </c>
      <c r="BJ259" s="113">
        <v>0</v>
      </c>
      <c r="BK259" s="113">
        <v>26.5</v>
      </c>
      <c r="BL259" s="113">
        <v>3</v>
      </c>
      <c r="BM259" s="113">
        <v>0</v>
      </c>
      <c r="BN259" s="113">
        <v>0.5</v>
      </c>
      <c r="BO259" s="115"/>
      <c r="BQ259" s="116">
        <f t="shared" si="165"/>
        <v>4.5999999999999996</v>
      </c>
      <c r="BR259" s="113">
        <v>0</v>
      </c>
      <c r="BS259" s="113">
        <v>22</v>
      </c>
      <c r="BT259" s="113">
        <v>1</v>
      </c>
      <c r="BU259" s="113">
        <v>0</v>
      </c>
      <c r="BV259" s="113">
        <v>0</v>
      </c>
      <c r="BW259" s="115"/>
      <c r="BY259" s="116">
        <f t="shared" si="166"/>
        <v>0.3</v>
      </c>
      <c r="BZ259" s="113">
        <v>0</v>
      </c>
      <c r="CA259" s="113">
        <v>0.5</v>
      </c>
      <c r="CB259" s="113">
        <v>0</v>
      </c>
      <c r="CC259" s="113">
        <v>0.5</v>
      </c>
      <c r="CD259" s="113">
        <v>0.5</v>
      </c>
      <c r="CE259" s="115"/>
      <c r="CG259" s="116">
        <f t="shared" si="167"/>
        <v>1.6</v>
      </c>
      <c r="CH259" s="113">
        <v>0</v>
      </c>
      <c r="CI259" s="113">
        <v>7.5</v>
      </c>
      <c r="CJ259" s="113">
        <v>0</v>
      </c>
      <c r="CK259" s="113">
        <v>0</v>
      </c>
      <c r="CL259" s="113">
        <v>0.5</v>
      </c>
      <c r="CO259" s="116">
        <f t="shared" si="168"/>
        <v>4.0999999999999996</v>
      </c>
      <c r="CP259" s="113">
        <v>0</v>
      </c>
      <c r="CQ259" s="113">
        <v>16</v>
      </c>
      <c r="CR259" s="113">
        <v>4</v>
      </c>
      <c r="CS259" s="113">
        <v>0</v>
      </c>
      <c r="CT259" s="113">
        <v>0.5</v>
      </c>
      <c r="CW259" s="116">
        <f t="shared" si="169"/>
        <v>1.6</v>
      </c>
      <c r="CX259" s="113">
        <v>0</v>
      </c>
      <c r="CY259" s="113">
        <v>8</v>
      </c>
      <c r="CZ259" s="113">
        <v>0</v>
      </c>
      <c r="DA259" s="113">
        <v>0</v>
      </c>
      <c r="DB259" s="113">
        <v>0</v>
      </c>
      <c r="DE259" s="116">
        <f t="shared" si="170"/>
        <v>1.2</v>
      </c>
      <c r="DF259" s="113">
        <v>0</v>
      </c>
      <c r="DG259" s="113">
        <v>5.5</v>
      </c>
      <c r="DH259" s="113">
        <v>0</v>
      </c>
      <c r="DI259" s="113">
        <v>0</v>
      </c>
      <c r="DJ259" s="113">
        <v>0.5</v>
      </c>
      <c r="DM259" s="116">
        <f t="shared" si="171"/>
        <v>3.6</v>
      </c>
      <c r="DN259" s="113">
        <v>0</v>
      </c>
      <c r="DO259" s="113">
        <v>17</v>
      </c>
      <c r="DP259" s="113">
        <v>0</v>
      </c>
      <c r="DQ259" s="113">
        <v>0</v>
      </c>
      <c r="DR259" s="113">
        <v>1</v>
      </c>
    </row>
    <row r="260" spans="4:122">
      <c r="D260" s="113" t="s">
        <v>239</v>
      </c>
      <c r="E260" s="115">
        <f t="shared" si="172"/>
        <v>259</v>
      </c>
      <c r="F260" s="116">
        <f t="shared" si="140"/>
        <v>5.5</v>
      </c>
      <c r="G260" s="116">
        <f t="shared" si="141"/>
        <v>5.5</v>
      </c>
      <c r="H260" s="116" t="str">
        <f t="shared" si="141"/>
        <v/>
      </c>
      <c r="I260" s="116" t="str">
        <f t="shared" si="141"/>
        <v/>
      </c>
      <c r="J260" s="116" t="str">
        <f t="shared" si="141"/>
        <v/>
      </c>
      <c r="K260" s="116" t="str">
        <f t="shared" si="141"/>
        <v/>
      </c>
      <c r="L260" s="116" t="str">
        <f t="shared" si="141"/>
        <v/>
      </c>
      <c r="M260" s="116" t="str">
        <f t="shared" si="141"/>
        <v/>
      </c>
      <c r="N260" s="116" t="str">
        <f t="shared" si="142"/>
        <v/>
      </c>
      <c r="O260" s="116">
        <f t="shared" si="143"/>
        <v>1</v>
      </c>
      <c r="P260" s="116" t="str">
        <f t="shared" si="144"/>
        <v/>
      </c>
      <c r="Q260" s="116" t="str">
        <f t="shared" si="145"/>
        <v/>
      </c>
      <c r="R260" s="116" t="str">
        <f t="shared" si="146"/>
        <v/>
      </c>
      <c r="S260" s="116" t="str">
        <f t="shared" si="147"/>
        <v/>
      </c>
      <c r="T260" s="116" t="str">
        <f t="shared" si="148"/>
        <v/>
      </c>
      <c r="U260" s="116">
        <f t="shared" si="149"/>
        <v>1</v>
      </c>
      <c r="V260" s="113">
        <f t="shared" si="150"/>
        <v>0</v>
      </c>
      <c r="Y260" s="116">
        <f t="shared" si="173"/>
        <v>0.32</v>
      </c>
      <c r="Z260" s="122">
        <f t="shared" si="174"/>
        <v>64</v>
      </c>
      <c r="AA260" s="113">
        <f t="shared" si="151"/>
        <v>8.6999999999999993</v>
      </c>
      <c r="AB260" s="113">
        <f>AA260*飽差!I260</f>
        <v>1.881768058565332</v>
      </c>
      <c r="AG260" s="116">
        <f t="shared" si="152"/>
        <v>4.2</v>
      </c>
      <c r="AH260" s="116">
        <f t="shared" si="153"/>
        <v>1.9</v>
      </c>
      <c r="AI260" s="116">
        <f t="shared" si="154"/>
        <v>1.8</v>
      </c>
      <c r="AJ260" s="116">
        <f t="shared" si="155"/>
        <v>3.8</v>
      </c>
      <c r="AK260" s="116">
        <f t="shared" si="156"/>
        <v>3.1</v>
      </c>
      <c r="AL260" s="116">
        <f t="shared" si="157"/>
        <v>2.2000000000000002</v>
      </c>
      <c r="AM260" s="116">
        <f t="shared" si="158"/>
        <v>5.5</v>
      </c>
      <c r="AN260" s="116">
        <f t="shared" si="159"/>
        <v>2</v>
      </c>
      <c r="AO260" s="116">
        <f t="shared" si="160"/>
        <v>5.6</v>
      </c>
      <c r="AP260" s="116">
        <f t="shared" si="161"/>
        <v>4.2</v>
      </c>
      <c r="AS260" s="116">
        <f t="shared" si="162"/>
        <v>4.2</v>
      </c>
      <c r="AT260" s="113">
        <v>0</v>
      </c>
      <c r="AU260" s="113">
        <v>13</v>
      </c>
      <c r="AV260" s="113">
        <v>8</v>
      </c>
      <c r="AW260" s="113">
        <v>0</v>
      </c>
      <c r="AX260" s="113">
        <v>0</v>
      </c>
      <c r="AY260" s="115"/>
      <c r="BA260" s="116">
        <f t="shared" si="163"/>
        <v>1.9</v>
      </c>
      <c r="BB260" s="113">
        <v>0</v>
      </c>
      <c r="BC260" s="113">
        <v>9.5</v>
      </c>
      <c r="BD260" s="113">
        <v>0</v>
      </c>
      <c r="BE260" s="113">
        <v>0</v>
      </c>
      <c r="BF260" s="113">
        <v>0</v>
      </c>
      <c r="BG260" s="115"/>
      <c r="BI260" s="116">
        <f t="shared" si="164"/>
        <v>1.8</v>
      </c>
      <c r="BJ260" s="113">
        <v>0</v>
      </c>
      <c r="BK260" s="113">
        <v>9</v>
      </c>
      <c r="BL260" s="113">
        <v>0</v>
      </c>
      <c r="BM260" s="113">
        <v>0</v>
      </c>
      <c r="BN260" s="113">
        <v>0</v>
      </c>
      <c r="BO260" s="115"/>
      <c r="BQ260" s="116">
        <f t="shared" si="165"/>
        <v>3.8</v>
      </c>
      <c r="BR260" s="113">
        <v>0</v>
      </c>
      <c r="BS260" s="113">
        <v>19</v>
      </c>
      <c r="BT260" s="113">
        <v>0</v>
      </c>
      <c r="BU260" s="113">
        <v>0</v>
      </c>
      <c r="BV260" s="113">
        <v>0</v>
      </c>
      <c r="BW260" s="115"/>
      <c r="BY260" s="116">
        <f t="shared" si="166"/>
        <v>3.1</v>
      </c>
      <c r="BZ260" s="113">
        <v>0</v>
      </c>
      <c r="CA260" s="113">
        <v>15.5</v>
      </c>
      <c r="CB260" s="113">
        <v>0</v>
      </c>
      <c r="CC260" s="113">
        <v>0</v>
      </c>
      <c r="CD260" s="113">
        <v>0</v>
      </c>
      <c r="CE260" s="115"/>
      <c r="CG260" s="116">
        <f t="shared" si="167"/>
        <v>2.2000000000000002</v>
      </c>
      <c r="CH260" s="113">
        <v>1</v>
      </c>
      <c r="CI260" s="113">
        <v>10</v>
      </c>
      <c r="CJ260" s="113">
        <v>0</v>
      </c>
      <c r="CK260" s="113">
        <v>0</v>
      </c>
      <c r="CL260" s="113">
        <v>0</v>
      </c>
      <c r="CO260" s="116">
        <f t="shared" si="168"/>
        <v>5.5</v>
      </c>
      <c r="CP260" s="113">
        <v>0</v>
      </c>
      <c r="CQ260" s="113">
        <v>27.5</v>
      </c>
      <c r="CR260" s="113">
        <v>0</v>
      </c>
      <c r="CS260" s="113">
        <v>0</v>
      </c>
      <c r="CT260" s="113">
        <v>0</v>
      </c>
      <c r="CW260" s="116">
        <f t="shared" si="169"/>
        <v>2</v>
      </c>
      <c r="CX260" s="113">
        <v>1.5</v>
      </c>
      <c r="CY260" s="113">
        <v>8.5</v>
      </c>
      <c r="CZ260" s="113">
        <v>0</v>
      </c>
      <c r="DA260" s="113">
        <v>0</v>
      </c>
      <c r="DB260" s="113">
        <v>0</v>
      </c>
      <c r="DE260" s="116">
        <f t="shared" si="170"/>
        <v>5.6</v>
      </c>
      <c r="DF260" s="113">
        <v>0</v>
      </c>
      <c r="DG260" s="113">
        <v>28</v>
      </c>
      <c r="DH260" s="113">
        <v>0</v>
      </c>
      <c r="DI260" s="113">
        <v>0</v>
      </c>
      <c r="DJ260" s="113">
        <v>0</v>
      </c>
      <c r="DM260" s="116">
        <f t="shared" si="171"/>
        <v>4.2</v>
      </c>
      <c r="DN260" s="113">
        <v>0</v>
      </c>
      <c r="DO260" s="113">
        <v>21</v>
      </c>
      <c r="DP260" s="113">
        <v>0</v>
      </c>
      <c r="DQ260" s="113">
        <v>0</v>
      </c>
      <c r="DR260" s="113">
        <v>0</v>
      </c>
    </row>
    <row r="261" spans="4:122">
      <c r="D261" s="113" t="s">
        <v>239</v>
      </c>
      <c r="E261" s="115">
        <f t="shared" si="172"/>
        <v>260</v>
      </c>
      <c r="F261" s="116">
        <f t="shared" si="140"/>
        <v>4.2</v>
      </c>
      <c r="G261" s="116">
        <f t="shared" si="141"/>
        <v>4.2</v>
      </c>
      <c r="H261" s="116" t="str">
        <f t="shared" si="141"/>
        <v/>
      </c>
      <c r="I261" s="116" t="str">
        <f t="shared" si="141"/>
        <v/>
      </c>
      <c r="J261" s="116" t="str">
        <f t="shared" si="141"/>
        <v/>
      </c>
      <c r="K261" s="116" t="str">
        <f t="shared" si="141"/>
        <v/>
      </c>
      <c r="L261" s="116" t="str">
        <f t="shared" si="141"/>
        <v/>
      </c>
      <c r="M261" s="116" t="str">
        <f t="shared" si="141"/>
        <v/>
      </c>
      <c r="N261" s="116" t="str">
        <f t="shared" si="142"/>
        <v/>
      </c>
      <c r="O261" s="116">
        <f t="shared" si="143"/>
        <v>1</v>
      </c>
      <c r="P261" s="116" t="str">
        <f t="shared" si="144"/>
        <v/>
      </c>
      <c r="Q261" s="116" t="str">
        <f t="shared" si="145"/>
        <v/>
      </c>
      <c r="R261" s="116" t="str">
        <f t="shared" si="146"/>
        <v/>
      </c>
      <c r="S261" s="116" t="str">
        <f t="shared" si="147"/>
        <v/>
      </c>
      <c r="T261" s="116" t="str">
        <f t="shared" si="148"/>
        <v/>
      </c>
      <c r="U261" s="116">
        <f t="shared" si="149"/>
        <v>1</v>
      </c>
      <c r="V261" s="113">
        <f t="shared" si="150"/>
        <v>0</v>
      </c>
      <c r="Y261" s="116">
        <f t="shared" si="173"/>
        <v>0.32905216767677287</v>
      </c>
      <c r="Z261" s="122">
        <f t="shared" si="174"/>
        <v>65.810433535354576</v>
      </c>
      <c r="AA261" s="113">
        <f t="shared" si="151"/>
        <v>8.6999999999999993</v>
      </c>
      <c r="AB261" s="113">
        <f>AA261*飽差!I261</f>
        <v>2.3895664646454247</v>
      </c>
      <c r="AG261" s="116">
        <f t="shared" si="152"/>
        <v>0.6</v>
      </c>
      <c r="AH261" s="116">
        <f t="shared" si="153"/>
        <v>7.2</v>
      </c>
      <c r="AI261" s="116">
        <f t="shared" si="154"/>
        <v>2.8</v>
      </c>
      <c r="AJ261" s="116">
        <f t="shared" si="155"/>
        <v>3</v>
      </c>
      <c r="AK261" s="116">
        <f t="shared" si="156"/>
        <v>5.5</v>
      </c>
      <c r="AL261" s="116">
        <f t="shared" si="157"/>
        <v>5.5</v>
      </c>
      <c r="AM261" s="116">
        <f t="shared" si="158"/>
        <v>4.2</v>
      </c>
      <c r="AN261" s="116">
        <f t="shared" si="159"/>
        <v>24.3</v>
      </c>
      <c r="AO261" s="116">
        <f t="shared" si="160"/>
        <v>4.3</v>
      </c>
      <c r="AP261" s="116">
        <f t="shared" si="161"/>
        <v>4.2</v>
      </c>
      <c r="AS261" s="116">
        <f t="shared" si="162"/>
        <v>0.6</v>
      </c>
      <c r="AT261" s="113">
        <v>0</v>
      </c>
      <c r="AU261" s="113">
        <v>0</v>
      </c>
      <c r="AV261" s="113">
        <v>0.5</v>
      </c>
      <c r="AW261" s="113">
        <v>0</v>
      </c>
      <c r="AX261" s="113">
        <v>2.5</v>
      </c>
      <c r="AY261" s="115"/>
      <c r="BA261" s="116">
        <f t="shared" si="163"/>
        <v>7.2</v>
      </c>
      <c r="BB261" s="113">
        <v>0</v>
      </c>
      <c r="BC261" s="113">
        <v>33</v>
      </c>
      <c r="BD261" s="113">
        <v>0</v>
      </c>
      <c r="BE261" s="113">
        <v>0</v>
      </c>
      <c r="BF261" s="113">
        <v>3</v>
      </c>
      <c r="BG261" s="115"/>
      <c r="BI261" s="116">
        <f t="shared" si="164"/>
        <v>2.8</v>
      </c>
      <c r="BJ261" s="113">
        <v>0</v>
      </c>
      <c r="BK261" s="113">
        <v>0</v>
      </c>
      <c r="BL261" s="113">
        <v>0</v>
      </c>
      <c r="BM261" s="113">
        <v>0</v>
      </c>
      <c r="BN261" s="113">
        <v>14</v>
      </c>
      <c r="BO261" s="115"/>
      <c r="BQ261" s="116">
        <f t="shared" si="165"/>
        <v>3</v>
      </c>
      <c r="BR261" s="113">
        <v>0</v>
      </c>
      <c r="BS261" s="113">
        <v>2</v>
      </c>
      <c r="BT261" s="113">
        <v>0</v>
      </c>
      <c r="BU261" s="113">
        <v>0</v>
      </c>
      <c r="BV261" s="113">
        <v>13</v>
      </c>
      <c r="BW261" s="115"/>
      <c r="BY261" s="116">
        <f t="shared" si="166"/>
        <v>5.5</v>
      </c>
      <c r="BZ261" s="113">
        <v>0</v>
      </c>
      <c r="CA261" s="113">
        <v>3</v>
      </c>
      <c r="CB261" s="113">
        <v>0</v>
      </c>
      <c r="CC261" s="113">
        <v>0.5</v>
      </c>
      <c r="CD261" s="113">
        <v>24</v>
      </c>
      <c r="CE261" s="115"/>
      <c r="CG261" s="116">
        <f t="shared" si="167"/>
        <v>5.5</v>
      </c>
      <c r="CH261" s="113">
        <v>0</v>
      </c>
      <c r="CI261" s="113">
        <v>5.5</v>
      </c>
      <c r="CJ261" s="113">
        <v>0</v>
      </c>
      <c r="CK261" s="113">
        <v>0</v>
      </c>
      <c r="CL261" s="113">
        <v>22</v>
      </c>
      <c r="CO261" s="116">
        <f t="shared" si="168"/>
        <v>4.2</v>
      </c>
      <c r="CP261" s="113">
        <v>0</v>
      </c>
      <c r="CQ261" s="113">
        <v>3</v>
      </c>
      <c r="CR261" s="113">
        <v>0</v>
      </c>
      <c r="CS261" s="113">
        <v>1</v>
      </c>
      <c r="CT261" s="113">
        <v>17</v>
      </c>
      <c r="CW261" s="116">
        <f t="shared" si="169"/>
        <v>24.3</v>
      </c>
      <c r="CX261" s="113">
        <v>63</v>
      </c>
      <c r="CY261" s="113">
        <v>24</v>
      </c>
      <c r="CZ261" s="113">
        <v>0</v>
      </c>
      <c r="DA261" s="113">
        <v>2</v>
      </c>
      <c r="DB261" s="113">
        <v>32.5</v>
      </c>
      <c r="DE261" s="116">
        <f t="shared" si="170"/>
        <v>4.3</v>
      </c>
      <c r="DF261" s="113">
        <v>0</v>
      </c>
      <c r="DG261" s="113">
        <v>0.5</v>
      </c>
      <c r="DH261" s="113">
        <v>0</v>
      </c>
      <c r="DI261" s="113">
        <v>3</v>
      </c>
      <c r="DJ261" s="113">
        <v>18</v>
      </c>
      <c r="DM261" s="116">
        <f t="shared" si="171"/>
        <v>4.2</v>
      </c>
      <c r="DN261" s="113">
        <v>0</v>
      </c>
      <c r="DO261" s="113">
        <v>6</v>
      </c>
      <c r="DP261" s="113">
        <v>0</v>
      </c>
      <c r="DQ261" s="113">
        <v>0</v>
      </c>
      <c r="DR261" s="113">
        <v>15</v>
      </c>
    </row>
    <row r="262" spans="4:122">
      <c r="D262" s="113" t="s">
        <v>239</v>
      </c>
      <c r="E262" s="115">
        <f t="shared" si="172"/>
        <v>261</v>
      </c>
      <c r="F262" s="116">
        <f t="shared" si="140"/>
        <v>21.4</v>
      </c>
      <c r="G262" s="116">
        <f t="shared" si="141"/>
        <v>21.4</v>
      </c>
      <c r="H262" s="116">
        <f t="shared" si="141"/>
        <v>21.4</v>
      </c>
      <c r="I262" s="116">
        <f t="shared" si="141"/>
        <v>21.4</v>
      </c>
      <c r="J262" s="116" t="str">
        <f t="shared" si="141"/>
        <v/>
      </c>
      <c r="K262" s="116" t="str">
        <f t="shared" si="141"/>
        <v/>
      </c>
      <c r="L262" s="116" t="str">
        <f t="shared" si="141"/>
        <v/>
      </c>
      <c r="M262" s="116" t="str">
        <f t="shared" si="141"/>
        <v/>
      </c>
      <c r="N262" s="116" t="str">
        <f t="shared" si="142"/>
        <v/>
      </c>
      <c r="O262" s="116" t="str">
        <f t="shared" si="143"/>
        <v/>
      </c>
      <c r="P262" s="116" t="str">
        <f t="shared" si="144"/>
        <v/>
      </c>
      <c r="Q262" s="116">
        <f t="shared" si="145"/>
        <v>3</v>
      </c>
      <c r="R262" s="116" t="str">
        <f t="shared" si="146"/>
        <v/>
      </c>
      <c r="S262" s="116" t="str">
        <f t="shared" si="147"/>
        <v/>
      </c>
      <c r="T262" s="116" t="str">
        <f t="shared" si="148"/>
        <v/>
      </c>
      <c r="U262" s="116">
        <f t="shared" si="149"/>
        <v>3</v>
      </c>
      <c r="V262" s="113">
        <f t="shared" si="150"/>
        <v>7.1044764779090275e-002</v>
      </c>
      <c r="Y262" s="116">
        <f t="shared" si="173"/>
        <v>0.32</v>
      </c>
      <c r="Z262" s="122">
        <f t="shared" si="174"/>
        <v>64</v>
      </c>
      <c r="AA262" s="113">
        <f t="shared" si="151"/>
        <v>8.6999999999999993</v>
      </c>
      <c r="AB262" s="113">
        <f>AA262*飽差!I262</f>
        <v>3.506793529197342</v>
      </c>
      <c r="AG262" s="116">
        <f t="shared" si="152"/>
        <v>15.2</v>
      </c>
      <c r="AH262" s="116">
        <f t="shared" si="153"/>
        <v>34.700000000000003</v>
      </c>
      <c r="AI262" s="116">
        <f t="shared" si="154"/>
        <v>20.2</v>
      </c>
      <c r="AJ262" s="116">
        <f t="shared" si="155"/>
        <v>14.4</v>
      </c>
      <c r="AK262" s="116">
        <f t="shared" si="156"/>
        <v>34</v>
      </c>
      <c r="AL262" s="116">
        <f t="shared" si="157"/>
        <v>40.299999999999997</v>
      </c>
      <c r="AM262" s="116">
        <f t="shared" si="158"/>
        <v>21.4</v>
      </c>
      <c r="AN262" s="116">
        <f t="shared" si="159"/>
        <v>20.9</v>
      </c>
      <c r="AO262" s="116">
        <f t="shared" si="160"/>
        <v>13.8</v>
      </c>
      <c r="AP262" s="116">
        <f t="shared" si="161"/>
        <v>27.9</v>
      </c>
      <c r="AS262" s="116">
        <f t="shared" si="162"/>
        <v>15.2</v>
      </c>
      <c r="AT262" s="113">
        <v>0</v>
      </c>
      <c r="AU262" s="113">
        <v>0</v>
      </c>
      <c r="AV262" s="113">
        <v>0.5</v>
      </c>
      <c r="AW262" s="113">
        <v>59</v>
      </c>
      <c r="AX262" s="113">
        <v>16.5</v>
      </c>
      <c r="AY262" s="115"/>
      <c r="BA262" s="116">
        <f t="shared" si="163"/>
        <v>34.700000000000003</v>
      </c>
      <c r="BB262" s="113">
        <v>0</v>
      </c>
      <c r="BC262" s="113">
        <v>0</v>
      </c>
      <c r="BD262" s="113">
        <v>0</v>
      </c>
      <c r="BE262" s="113">
        <v>61</v>
      </c>
      <c r="BF262" s="113">
        <v>112.5</v>
      </c>
      <c r="BG262" s="115"/>
      <c r="BI262" s="116">
        <f t="shared" si="164"/>
        <v>20.2</v>
      </c>
      <c r="BJ262" s="113">
        <v>0</v>
      </c>
      <c r="BK262" s="113">
        <v>0</v>
      </c>
      <c r="BL262" s="113">
        <v>0</v>
      </c>
      <c r="BM262" s="113">
        <v>26</v>
      </c>
      <c r="BN262" s="113">
        <v>75</v>
      </c>
      <c r="BO262" s="115"/>
      <c r="BQ262" s="116">
        <f t="shared" si="165"/>
        <v>14.4</v>
      </c>
      <c r="BR262" s="113">
        <v>0</v>
      </c>
      <c r="BS262" s="113">
        <v>0</v>
      </c>
      <c r="BT262" s="113">
        <v>0</v>
      </c>
      <c r="BU262" s="113">
        <v>12.5</v>
      </c>
      <c r="BV262" s="113">
        <v>59.5</v>
      </c>
      <c r="BW262" s="115"/>
      <c r="BY262" s="116">
        <f t="shared" si="166"/>
        <v>34</v>
      </c>
      <c r="BZ262" s="113">
        <v>0</v>
      </c>
      <c r="CA262" s="113">
        <v>0.5</v>
      </c>
      <c r="CB262" s="113">
        <v>0</v>
      </c>
      <c r="CC262" s="113">
        <v>51</v>
      </c>
      <c r="CD262" s="113">
        <v>118.5</v>
      </c>
      <c r="CE262" s="115"/>
      <c r="CG262" s="116">
        <f t="shared" si="167"/>
        <v>40.299999999999997</v>
      </c>
      <c r="CH262" s="113">
        <v>0</v>
      </c>
      <c r="CI262" s="113">
        <v>0</v>
      </c>
      <c r="CJ262" s="113">
        <v>0</v>
      </c>
      <c r="CK262" s="113">
        <v>71</v>
      </c>
      <c r="CL262" s="113">
        <v>130.5</v>
      </c>
      <c r="CO262" s="116">
        <f t="shared" si="168"/>
        <v>21.4</v>
      </c>
      <c r="CP262" s="113">
        <v>0</v>
      </c>
      <c r="CQ262" s="113">
        <v>0</v>
      </c>
      <c r="CR262" s="113">
        <v>0.5</v>
      </c>
      <c r="CS262" s="113">
        <v>53</v>
      </c>
      <c r="CT262" s="113">
        <v>53.5</v>
      </c>
      <c r="CW262" s="116">
        <f t="shared" si="169"/>
        <v>20.9</v>
      </c>
      <c r="CX262" s="113">
        <v>10.5</v>
      </c>
      <c r="CY262" s="113">
        <v>0</v>
      </c>
      <c r="CZ262" s="113">
        <v>0.5</v>
      </c>
      <c r="DA262" s="113">
        <v>79.5</v>
      </c>
      <c r="DB262" s="113">
        <v>14</v>
      </c>
      <c r="DE262" s="116">
        <f t="shared" si="170"/>
        <v>13.8</v>
      </c>
      <c r="DF262" s="113">
        <v>0</v>
      </c>
      <c r="DG262" s="113">
        <v>0</v>
      </c>
      <c r="DH262" s="113">
        <v>2</v>
      </c>
      <c r="DI262" s="113">
        <v>41</v>
      </c>
      <c r="DJ262" s="113">
        <v>26</v>
      </c>
      <c r="DM262" s="116">
        <f t="shared" si="171"/>
        <v>27.9</v>
      </c>
      <c r="DN262" s="113">
        <v>0</v>
      </c>
      <c r="DO262" s="113">
        <v>0</v>
      </c>
      <c r="DP262" s="113">
        <v>0</v>
      </c>
      <c r="DQ262" s="113">
        <v>43</v>
      </c>
      <c r="DR262" s="113">
        <v>96.5</v>
      </c>
    </row>
    <row r="263" spans="4:122">
      <c r="D263" s="113" t="s">
        <v>239</v>
      </c>
      <c r="E263" s="115">
        <f t="shared" si="172"/>
        <v>262</v>
      </c>
      <c r="F263" s="116">
        <f t="shared" si="140"/>
        <v>2</v>
      </c>
      <c r="G263" s="116">
        <f t="shared" si="141"/>
        <v>2</v>
      </c>
      <c r="H263" s="116" t="str">
        <f t="shared" si="141"/>
        <v/>
      </c>
      <c r="I263" s="116" t="str">
        <f t="shared" si="141"/>
        <v/>
      </c>
      <c r="J263" s="116" t="str">
        <f t="shared" si="141"/>
        <v/>
      </c>
      <c r="K263" s="116" t="str">
        <f t="shared" si="141"/>
        <v/>
      </c>
      <c r="L263" s="116" t="str">
        <f t="shared" si="141"/>
        <v/>
      </c>
      <c r="M263" s="116" t="str">
        <f t="shared" si="141"/>
        <v/>
      </c>
      <c r="N263" s="116" t="str">
        <f t="shared" si="142"/>
        <v/>
      </c>
      <c r="O263" s="116">
        <f t="shared" si="143"/>
        <v>1</v>
      </c>
      <c r="P263" s="116" t="str">
        <f t="shared" si="144"/>
        <v/>
      </c>
      <c r="Q263" s="116" t="str">
        <f t="shared" si="145"/>
        <v/>
      </c>
      <c r="R263" s="116" t="str">
        <f t="shared" si="146"/>
        <v/>
      </c>
      <c r="S263" s="116" t="str">
        <f t="shared" si="147"/>
        <v/>
      </c>
      <c r="T263" s="116" t="str">
        <f t="shared" si="148"/>
        <v/>
      </c>
      <c r="U263" s="116">
        <f t="shared" si="149"/>
        <v>1</v>
      </c>
      <c r="V263" s="113">
        <f t="shared" si="150"/>
        <v>0</v>
      </c>
      <c r="Y263" s="116">
        <f t="shared" si="173"/>
        <v>0.31380937206539022</v>
      </c>
      <c r="Z263" s="122">
        <f t="shared" si="174"/>
        <v>62.76187441307804</v>
      </c>
      <c r="AA263" s="113">
        <f t="shared" si="151"/>
        <v>8.6999999999999993</v>
      </c>
      <c r="AB263" s="113">
        <f>AA263*飽差!I263</f>
        <v>3.2381255869219614</v>
      </c>
      <c r="AG263" s="116">
        <f t="shared" si="152"/>
        <v>3.2</v>
      </c>
      <c r="AH263" s="116">
        <f t="shared" si="153"/>
        <v>2.5</v>
      </c>
      <c r="AI263" s="116">
        <f t="shared" si="154"/>
        <v>4.4000000000000004</v>
      </c>
      <c r="AJ263" s="116">
        <f t="shared" si="155"/>
        <v>4.2</v>
      </c>
      <c r="AK263" s="116">
        <f t="shared" si="156"/>
        <v>34.5</v>
      </c>
      <c r="AL263" s="116">
        <f t="shared" si="157"/>
        <v>30</v>
      </c>
      <c r="AM263" s="116">
        <f t="shared" si="158"/>
        <v>2</v>
      </c>
      <c r="AN263" s="116">
        <f t="shared" si="159"/>
        <v>0.9</v>
      </c>
      <c r="AO263" s="116">
        <f t="shared" si="160"/>
        <v>4.4000000000000004</v>
      </c>
      <c r="AP263" s="116">
        <f t="shared" si="161"/>
        <v>11.2</v>
      </c>
      <c r="AS263" s="116">
        <f t="shared" si="162"/>
        <v>3.2</v>
      </c>
      <c r="AT263" s="113">
        <v>0</v>
      </c>
      <c r="AU263" s="113">
        <v>0</v>
      </c>
      <c r="AV263" s="113">
        <v>0</v>
      </c>
      <c r="AW263" s="113">
        <v>16</v>
      </c>
      <c r="AX263" s="113">
        <v>0</v>
      </c>
      <c r="AY263" s="115"/>
      <c r="BA263" s="116">
        <f t="shared" si="163"/>
        <v>2.5</v>
      </c>
      <c r="BB263" s="113">
        <v>0</v>
      </c>
      <c r="BC263" s="113">
        <v>0</v>
      </c>
      <c r="BD263" s="113">
        <v>0</v>
      </c>
      <c r="BE263" s="113">
        <v>12.5</v>
      </c>
      <c r="BF263" s="113">
        <v>0</v>
      </c>
      <c r="BG263" s="115"/>
      <c r="BI263" s="116">
        <f t="shared" si="164"/>
        <v>4.4000000000000004</v>
      </c>
      <c r="BJ263" s="113">
        <v>1.5</v>
      </c>
      <c r="BK263" s="113">
        <v>0</v>
      </c>
      <c r="BL263" s="113">
        <v>0</v>
      </c>
      <c r="BM263" s="113">
        <v>20.5</v>
      </c>
      <c r="BN263" s="113">
        <v>0</v>
      </c>
      <c r="BO263" s="115"/>
      <c r="BQ263" s="116">
        <f t="shared" si="165"/>
        <v>4.2</v>
      </c>
      <c r="BR263" s="113">
        <v>0</v>
      </c>
      <c r="BS263" s="113">
        <v>0</v>
      </c>
      <c r="BT263" s="113">
        <v>0</v>
      </c>
      <c r="BU263" s="113">
        <v>21</v>
      </c>
      <c r="BV263" s="113">
        <v>0</v>
      </c>
      <c r="BW263" s="115"/>
      <c r="BY263" s="116">
        <f t="shared" si="166"/>
        <v>34.5</v>
      </c>
      <c r="BZ263" s="113">
        <v>4</v>
      </c>
      <c r="CA263" s="113">
        <v>0.5</v>
      </c>
      <c r="CB263" s="113">
        <v>0</v>
      </c>
      <c r="CC263" s="113">
        <v>168</v>
      </c>
      <c r="CD263" s="113">
        <v>0</v>
      </c>
      <c r="CE263" s="115"/>
      <c r="CG263" s="116">
        <f t="shared" si="167"/>
        <v>30</v>
      </c>
      <c r="CH263" s="113">
        <v>5</v>
      </c>
      <c r="CI263" s="113">
        <v>0</v>
      </c>
      <c r="CJ263" s="113">
        <v>0</v>
      </c>
      <c r="CK263" s="113">
        <v>138.5</v>
      </c>
      <c r="CL263" s="113">
        <v>6.5</v>
      </c>
      <c r="CO263" s="116">
        <f t="shared" si="168"/>
        <v>2</v>
      </c>
      <c r="CP263" s="113">
        <v>0</v>
      </c>
      <c r="CQ263" s="113">
        <v>0</v>
      </c>
      <c r="CR263" s="113">
        <v>0</v>
      </c>
      <c r="CS263" s="113">
        <v>10</v>
      </c>
      <c r="CT263" s="113">
        <v>0</v>
      </c>
      <c r="CW263" s="116">
        <f t="shared" si="169"/>
        <v>0.9</v>
      </c>
      <c r="CX263" s="113">
        <v>1</v>
      </c>
      <c r="CY263" s="113">
        <v>0</v>
      </c>
      <c r="CZ263" s="113">
        <v>0</v>
      </c>
      <c r="DA263" s="113">
        <v>3.5</v>
      </c>
      <c r="DB263" s="113">
        <v>0</v>
      </c>
      <c r="DE263" s="116">
        <f t="shared" si="170"/>
        <v>4.4000000000000004</v>
      </c>
      <c r="DF263" s="113">
        <v>0</v>
      </c>
      <c r="DG263" s="113">
        <v>0</v>
      </c>
      <c r="DH263" s="113">
        <v>1.5</v>
      </c>
      <c r="DI263" s="113">
        <v>20.5</v>
      </c>
      <c r="DJ263" s="113">
        <v>0</v>
      </c>
      <c r="DM263" s="116">
        <f t="shared" si="171"/>
        <v>11.2</v>
      </c>
      <c r="DN263" s="113">
        <v>12</v>
      </c>
      <c r="DO263" s="113">
        <v>0</v>
      </c>
      <c r="DP263" s="113">
        <v>4</v>
      </c>
      <c r="DQ263" s="113">
        <v>35</v>
      </c>
      <c r="DR263" s="113">
        <v>5</v>
      </c>
    </row>
    <row r="264" spans="4:122">
      <c r="D264" s="113" t="s">
        <v>239</v>
      </c>
      <c r="E264" s="115">
        <f t="shared" si="172"/>
        <v>263</v>
      </c>
      <c r="F264" s="116">
        <f t="shared" si="140"/>
        <v>1.2</v>
      </c>
      <c r="G264" s="116">
        <f t="shared" si="141"/>
        <v>1.2</v>
      </c>
      <c r="H264" s="116" t="str">
        <f t="shared" si="141"/>
        <v/>
      </c>
      <c r="I264" s="116" t="str">
        <f t="shared" si="141"/>
        <v/>
      </c>
      <c r="J264" s="116" t="str">
        <f t="shared" si="141"/>
        <v/>
      </c>
      <c r="K264" s="116" t="str">
        <f t="shared" si="141"/>
        <v/>
      </c>
      <c r="L264" s="116" t="str">
        <f t="shared" si="141"/>
        <v/>
      </c>
      <c r="M264" s="116" t="str">
        <f t="shared" si="141"/>
        <v/>
      </c>
      <c r="N264" s="116" t="str">
        <f t="shared" si="142"/>
        <v/>
      </c>
      <c r="O264" s="116">
        <f t="shared" si="143"/>
        <v>1</v>
      </c>
      <c r="P264" s="116" t="str">
        <f t="shared" si="144"/>
        <v/>
      </c>
      <c r="Q264" s="116" t="str">
        <f t="shared" si="145"/>
        <v/>
      </c>
      <c r="R264" s="116" t="str">
        <f t="shared" si="146"/>
        <v/>
      </c>
      <c r="S264" s="116" t="str">
        <f t="shared" si="147"/>
        <v/>
      </c>
      <c r="T264" s="116" t="str">
        <f t="shared" si="148"/>
        <v/>
      </c>
      <c r="U264" s="116">
        <f t="shared" si="149"/>
        <v>1</v>
      </c>
      <c r="V264" s="113">
        <f t="shared" si="150"/>
        <v>0</v>
      </c>
      <c r="Y264" s="116">
        <f t="shared" si="173"/>
        <v>0.30454332432297854</v>
      </c>
      <c r="Z264" s="122">
        <f t="shared" si="174"/>
        <v>60.908664864595707</v>
      </c>
      <c r="AA264" s="113">
        <f t="shared" si="151"/>
        <v>8.6999999999999993</v>
      </c>
      <c r="AB264" s="113">
        <f>AA264*飽差!I264</f>
        <v>3.0532095484823389</v>
      </c>
      <c r="AG264" s="116">
        <f t="shared" si="152"/>
        <v>4.4000000000000004</v>
      </c>
      <c r="AH264" s="116">
        <f t="shared" si="153"/>
        <v>8.9</v>
      </c>
      <c r="AI264" s="116">
        <f t="shared" si="154"/>
        <v>6.3</v>
      </c>
      <c r="AJ264" s="116">
        <f t="shared" si="155"/>
        <v>4.5</v>
      </c>
      <c r="AK264" s="116">
        <f t="shared" si="156"/>
        <v>18.100000000000001</v>
      </c>
      <c r="AL264" s="116">
        <f t="shared" si="157"/>
        <v>10.9</v>
      </c>
      <c r="AM264" s="116">
        <f t="shared" si="158"/>
        <v>1.2</v>
      </c>
      <c r="AN264" s="116">
        <f t="shared" si="159"/>
        <v>1.5</v>
      </c>
      <c r="AO264" s="116">
        <f t="shared" si="160"/>
        <v>1.8</v>
      </c>
      <c r="AP264" s="116">
        <f t="shared" si="161"/>
        <v>5.3</v>
      </c>
      <c r="AS264" s="116">
        <f t="shared" si="162"/>
        <v>4.4000000000000004</v>
      </c>
      <c r="AT264" s="113">
        <v>1</v>
      </c>
      <c r="AU264" s="113">
        <v>11</v>
      </c>
      <c r="AV264" s="113">
        <v>0</v>
      </c>
      <c r="AW264" s="113">
        <v>10</v>
      </c>
      <c r="AX264" s="113">
        <v>0</v>
      </c>
      <c r="AY264" s="115"/>
      <c r="BA264" s="116">
        <f t="shared" si="163"/>
        <v>8.9</v>
      </c>
      <c r="BB264" s="113">
        <v>2.5</v>
      </c>
      <c r="BC264" s="113">
        <v>6</v>
      </c>
      <c r="BD264" s="113">
        <v>0</v>
      </c>
      <c r="BE264" s="113">
        <v>36</v>
      </c>
      <c r="BF264" s="113">
        <v>0</v>
      </c>
      <c r="BG264" s="115"/>
      <c r="BI264" s="116">
        <f t="shared" si="164"/>
        <v>6.3</v>
      </c>
      <c r="BJ264" s="113">
        <v>3</v>
      </c>
      <c r="BK264" s="113">
        <v>0</v>
      </c>
      <c r="BL264" s="113">
        <v>0</v>
      </c>
      <c r="BM264" s="113">
        <v>28.5</v>
      </c>
      <c r="BN264" s="113">
        <v>0</v>
      </c>
      <c r="BO264" s="115"/>
      <c r="BQ264" s="116">
        <f t="shared" si="165"/>
        <v>4.5</v>
      </c>
      <c r="BR264" s="113">
        <v>2</v>
      </c>
      <c r="BS264" s="113">
        <v>0</v>
      </c>
      <c r="BT264" s="113">
        <v>0</v>
      </c>
      <c r="BU264" s="113">
        <v>20.5</v>
      </c>
      <c r="BV264" s="113">
        <v>0</v>
      </c>
      <c r="BW264" s="115"/>
      <c r="BY264" s="116">
        <f t="shared" si="166"/>
        <v>18.100000000000001</v>
      </c>
      <c r="BZ264" s="113">
        <v>38</v>
      </c>
      <c r="CA264" s="113">
        <v>0.5</v>
      </c>
      <c r="CB264" s="113">
        <v>0</v>
      </c>
      <c r="CC264" s="113">
        <v>52</v>
      </c>
      <c r="CD264" s="113">
        <v>0</v>
      </c>
      <c r="CE264" s="115"/>
      <c r="CG264" s="116">
        <f t="shared" si="167"/>
        <v>10.9</v>
      </c>
      <c r="CH264" s="113">
        <v>15.5</v>
      </c>
      <c r="CI264" s="113">
        <v>0</v>
      </c>
      <c r="CJ264" s="113">
        <v>0.5</v>
      </c>
      <c r="CK264" s="113">
        <v>38.5</v>
      </c>
      <c r="CL264" s="113">
        <v>0</v>
      </c>
      <c r="CO264" s="116">
        <f t="shared" si="168"/>
        <v>1.2</v>
      </c>
      <c r="CP264" s="113">
        <v>2</v>
      </c>
      <c r="CQ264" s="113">
        <v>0</v>
      </c>
      <c r="CR264" s="113">
        <v>0</v>
      </c>
      <c r="CS264" s="113">
        <v>4</v>
      </c>
      <c r="CT264" s="113">
        <v>0</v>
      </c>
      <c r="CW264" s="116">
        <f t="shared" si="169"/>
        <v>1.5</v>
      </c>
      <c r="CX264" s="113">
        <v>0</v>
      </c>
      <c r="CY264" s="113">
        <v>0</v>
      </c>
      <c r="CZ264" s="113">
        <v>0</v>
      </c>
      <c r="DA264" s="113">
        <v>7.5</v>
      </c>
      <c r="DB264" s="113">
        <v>0</v>
      </c>
      <c r="DE264" s="116">
        <f t="shared" si="170"/>
        <v>1.8</v>
      </c>
      <c r="DF264" s="113">
        <v>0</v>
      </c>
      <c r="DG264" s="113">
        <v>0</v>
      </c>
      <c r="DH264" s="113">
        <v>0</v>
      </c>
      <c r="DI264" s="113">
        <v>9</v>
      </c>
      <c r="DJ264" s="113">
        <v>0</v>
      </c>
      <c r="DM264" s="116">
        <f t="shared" si="171"/>
        <v>5.3</v>
      </c>
      <c r="DN264" s="113">
        <v>2</v>
      </c>
      <c r="DO264" s="113">
        <v>0</v>
      </c>
      <c r="DP264" s="113">
        <v>1</v>
      </c>
      <c r="DQ264" s="113">
        <v>23.5</v>
      </c>
      <c r="DR264" s="113">
        <v>0</v>
      </c>
    </row>
    <row r="265" spans="4:122">
      <c r="D265" s="113" t="s">
        <v>239</v>
      </c>
      <c r="E265" s="115">
        <f t="shared" si="172"/>
        <v>264</v>
      </c>
      <c r="F265" s="116">
        <f t="shared" si="140"/>
        <v>7.8</v>
      </c>
      <c r="G265" s="116">
        <f t="shared" si="141"/>
        <v>7.8</v>
      </c>
      <c r="H265" s="116" t="str">
        <f t="shared" si="141"/>
        <v/>
      </c>
      <c r="I265" s="116" t="str">
        <f t="shared" si="141"/>
        <v/>
      </c>
      <c r="J265" s="116" t="str">
        <f t="shared" si="141"/>
        <v/>
      </c>
      <c r="K265" s="116" t="str">
        <f t="shared" si="141"/>
        <v/>
      </c>
      <c r="L265" s="116" t="str">
        <f t="shared" si="141"/>
        <v/>
      </c>
      <c r="M265" s="116" t="str">
        <f t="shared" si="141"/>
        <v/>
      </c>
      <c r="N265" s="116" t="str">
        <f t="shared" si="142"/>
        <v/>
      </c>
      <c r="O265" s="116">
        <f t="shared" si="143"/>
        <v>1</v>
      </c>
      <c r="P265" s="116" t="str">
        <f t="shared" si="144"/>
        <v/>
      </c>
      <c r="Q265" s="116" t="str">
        <f t="shared" si="145"/>
        <v/>
      </c>
      <c r="R265" s="116" t="str">
        <f t="shared" si="146"/>
        <v/>
      </c>
      <c r="S265" s="116" t="str">
        <f t="shared" si="147"/>
        <v/>
      </c>
      <c r="T265" s="116" t="str">
        <f t="shared" si="148"/>
        <v/>
      </c>
      <c r="U265" s="116">
        <f t="shared" si="149"/>
        <v>1</v>
      </c>
      <c r="V265" s="113">
        <f t="shared" si="150"/>
        <v>0</v>
      </c>
      <c r="Y265" s="116">
        <f t="shared" si="173"/>
        <v>0.32198177120652116</v>
      </c>
      <c r="Z265" s="122">
        <f t="shared" si="174"/>
        <v>64.396354241304238</v>
      </c>
      <c r="AA265" s="113">
        <f t="shared" si="151"/>
        <v>8.6999999999999993</v>
      </c>
      <c r="AB265" s="113">
        <f>AA265*飽差!I265</f>
        <v>4.3123106232914701</v>
      </c>
      <c r="AG265" s="116">
        <f t="shared" si="152"/>
        <v>15.4</v>
      </c>
      <c r="AH265" s="116">
        <f t="shared" si="153"/>
        <v>5</v>
      </c>
      <c r="AI265" s="116">
        <f t="shared" si="154"/>
        <v>5.0999999999999996</v>
      </c>
      <c r="AJ265" s="116">
        <f t="shared" si="155"/>
        <v>6.4</v>
      </c>
      <c r="AK265" s="116">
        <f t="shared" si="156"/>
        <v>11.7</v>
      </c>
      <c r="AL265" s="116">
        <f t="shared" si="157"/>
        <v>11.7</v>
      </c>
      <c r="AM265" s="116">
        <f t="shared" si="158"/>
        <v>7.8</v>
      </c>
      <c r="AN265" s="116">
        <f t="shared" si="159"/>
        <v>5.6</v>
      </c>
      <c r="AO265" s="116">
        <f t="shared" si="160"/>
        <v>4.7</v>
      </c>
      <c r="AP265" s="116">
        <f t="shared" si="161"/>
        <v>11.4</v>
      </c>
      <c r="AS265" s="116">
        <f t="shared" si="162"/>
        <v>15.4</v>
      </c>
      <c r="AT265" s="113">
        <v>1</v>
      </c>
      <c r="AU265" s="113">
        <v>0</v>
      </c>
      <c r="AV265" s="113">
        <v>76</v>
      </c>
      <c r="AW265" s="113">
        <v>0</v>
      </c>
      <c r="AX265" s="113">
        <v>0</v>
      </c>
      <c r="AY265" s="115"/>
      <c r="BA265" s="116">
        <f t="shared" si="163"/>
        <v>5</v>
      </c>
      <c r="BB265" s="113">
        <v>1</v>
      </c>
      <c r="BC265" s="113">
        <v>0</v>
      </c>
      <c r="BD265" s="113">
        <v>24</v>
      </c>
      <c r="BE265" s="113">
        <v>0</v>
      </c>
      <c r="BF265" s="113">
        <v>0</v>
      </c>
      <c r="BG265" s="115"/>
      <c r="BI265" s="116">
        <f t="shared" si="164"/>
        <v>5.0999999999999996</v>
      </c>
      <c r="BJ265" s="113">
        <v>0.5</v>
      </c>
      <c r="BK265" s="113">
        <v>0</v>
      </c>
      <c r="BL265" s="113">
        <v>25</v>
      </c>
      <c r="BM265" s="113">
        <v>0</v>
      </c>
      <c r="BN265" s="113">
        <v>0</v>
      </c>
      <c r="BO265" s="115"/>
      <c r="BQ265" s="116">
        <f t="shared" si="165"/>
        <v>6.4</v>
      </c>
      <c r="BR265" s="113">
        <v>2.5</v>
      </c>
      <c r="BS265" s="113">
        <v>0</v>
      </c>
      <c r="BT265" s="113">
        <v>29.5</v>
      </c>
      <c r="BU265" s="113">
        <v>0</v>
      </c>
      <c r="BV265" s="113">
        <v>0</v>
      </c>
      <c r="BW265" s="115"/>
      <c r="BY265" s="116">
        <f t="shared" si="166"/>
        <v>11.7</v>
      </c>
      <c r="BZ265" s="113">
        <v>6</v>
      </c>
      <c r="CA265" s="113">
        <v>0</v>
      </c>
      <c r="CB265" s="113">
        <v>52.5</v>
      </c>
      <c r="CC265" s="113">
        <v>0</v>
      </c>
      <c r="CD265" s="113">
        <v>0</v>
      </c>
      <c r="CE265" s="115"/>
      <c r="CG265" s="116">
        <f t="shared" si="167"/>
        <v>11.7</v>
      </c>
      <c r="CH265" s="113">
        <v>9</v>
      </c>
      <c r="CI265" s="113">
        <v>0</v>
      </c>
      <c r="CJ265" s="113">
        <v>49.5</v>
      </c>
      <c r="CK265" s="113">
        <v>0</v>
      </c>
      <c r="CL265" s="113">
        <v>0</v>
      </c>
      <c r="CO265" s="116">
        <f t="shared" si="168"/>
        <v>7.8</v>
      </c>
      <c r="CP265" s="113">
        <v>0</v>
      </c>
      <c r="CQ265" s="113">
        <v>0</v>
      </c>
      <c r="CR265" s="113">
        <v>38</v>
      </c>
      <c r="CS265" s="113">
        <v>1</v>
      </c>
      <c r="CT265" s="113">
        <v>0</v>
      </c>
      <c r="CW265" s="116">
        <f t="shared" si="169"/>
        <v>5.6</v>
      </c>
      <c r="CX265" s="113">
        <v>7</v>
      </c>
      <c r="CY265" s="113">
        <v>0</v>
      </c>
      <c r="CZ265" s="113">
        <v>14</v>
      </c>
      <c r="DA265" s="113">
        <v>7</v>
      </c>
      <c r="DB265" s="113">
        <v>0</v>
      </c>
      <c r="DE265" s="116">
        <f t="shared" si="170"/>
        <v>4.7</v>
      </c>
      <c r="DF265" s="113">
        <v>0.5</v>
      </c>
      <c r="DG265" s="113">
        <v>0</v>
      </c>
      <c r="DH265" s="113">
        <v>22.5</v>
      </c>
      <c r="DI265" s="113">
        <v>0.5</v>
      </c>
      <c r="DJ265" s="113">
        <v>0</v>
      </c>
      <c r="DM265" s="116">
        <f t="shared" si="171"/>
        <v>11.4</v>
      </c>
      <c r="DN265" s="113">
        <v>2.5</v>
      </c>
      <c r="DO265" s="113">
        <v>0</v>
      </c>
      <c r="DP265" s="113">
        <v>54.5</v>
      </c>
      <c r="DQ265" s="113">
        <v>0</v>
      </c>
      <c r="DR265" s="113">
        <v>0</v>
      </c>
    </row>
    <row r="266" spans="4:122">
      <c r="D266" s="113" t="s">
        <v>239</v>
      </c>
      <c r="E266" s="115">
        <f t="shared" si="172"/>
        <v>265</v>
      </c>
      <c r="F266" s="116">
        <f t="shared" si="140"/>
        <v>6.6</v>
      </c>
      <c r="G266" s="116">
        <f t="shared" si="141"/>
        <v>6.6</v>
      </c>
      <c r="H266" s="116" t="str">
        <f t="shared" si="141"/>
        <v/>
      </c>
      <c r="I266" s="116" t="str">
        <f t="shared" si="141"/>
        <v/>
      </c>
      <c r="J266" s="116" t="str">
        <f t="shared" si="141"/>
        <v/>
      </c>
      <c r="K266" s="116" t="str">
        <f t="shared" si="141"/>
        <v/>
      </c>
      <c r="L266" s="116" t="str">
        <f t="shared" si="141"/>
        <v/>
      </c>
      <c r="M266" s="116" t="str">
        <f t="shared" si="141"/>
        <v/>
      </c>
      <c r="N266" s="116" t="str">
        <f t="shared" si="142"/>
        <v/>
      </c>
      <c r="O266" s="116">
        <f t="shared" si="143"/>
        <v>1</v>
      </c>
      <c r="P266" s="116" t="str">
        <f t="shared" si="144"/>
        <v/>
      </c>
      <c r="Q266" s="116" t="str">
        <f t="shared" si="145"/>
        <v/>
      </c>
      <c r="R266" s="116" t="str">
        <f t="shared" si="146"/>
        <v/>
      </c>
      <c r="S266" s="116" t="str">
        <f t="shared" si="147"/>
        <v/>
      </c>
      <c r="T266" s="116" t="str">
        <f t="shared" si="148"/>
        <v/>
      </c>
      <c r="U266" s="116">
        <f t="shared" si="149"/>
        <v>1</v>
      </c>
      <c r="V266" s="113">
        <f t="shared" si="150"/>
        <v>0</v>
      </c>
      <c r="Y266" s="116">
        <f t="shared" si="173"/>
        <v>0.32</v>
      </c>
      <c r="Z266" s="122">
        <f t="shared" si="174"/>
        <v>64</v>
      </c>
      <c r="AA266" s="113">
        <f t="shared" si="151"/>
        <v>8.6999999999999993</v>
      </c>
      <c r="AB266" s="113">
        <f>AA266*飽差!I266</f>
        <v>4.0912746880283049</v>
      </c>
      <c r="AG266" s="116">
        <f t="shared" si="152"/>
        <v>4.9000000000000004</v>
      </c>
      <c r="AH266" s="116">
        <f t="shared" si="153"/>
        <v>34.700000000000003</v>
      </c>
      <c r="AI266" s="116">
        <f t="shared" si="154"/>
        <v>10.199999999999999</v>
      </c>
      <c r="AJ266" s="116">
        <f t="shared" si="155"/>
        <v>8.5</v>
      </c>
      <c r="AK266" s="116">
        <f t="shared" si="156"/>
        <v>11.9</v>
      </c>
      <c r="AL266" s="116">
        <f t="shared" si="157"/>
        <v>13.3</v>
      </c>
      <c r="AM266" s="116">
        <f t="shared" si="158"/>
        <v>6.6</v>
      </c>
      <c r="AN266" s="116">
        <f t="shared" si="159"/>
        <v>15.2</v>
      </c>
      <c r="AO266" s="116">
        <f t="shared" si="160"/>
        <v>5.7</v>
      </c>
      <c r="AP266" s="116">
        <f t="shared" si="161"/>
        <v>6.7</v>
      </c>
      <c r="AS266" s="116">
        <f t="shared" si="162"/>
        <v>4.9000000000000004</v>
      </c>
      <c r="AT266" s="113">
        <v>0</v>
      </c>
      <c r="AU266" s="113">
        <v>0</v>
      </c>
      <c r="AV266" s="113">
        <v>14.5</v>
      </c>
      <c r="AW266" s="113">
        <v>0.5</v>
      </c>
      <c r="AX266" s="113">
        <v>9.5</v>
      </c>
      <c r="AY266" s="115"/>
      <c r="BA266" s="116">
        <f t="shared" si="163"/>
        <v>34.700000000000003</v>
      </c>
      <c r="BB266" s="113">
        <v>0</v>
      </c>
      <c r="BC266" s="113">
        <v>0</v>
      </c>
      <c r="BD266" s="113">
        <v>118.5</v>
      </c>
      <c r="BE266" s="113">
        <v>5</v>
      </c>
      <c r="BF266" s="113">
        <v>50</v>
      </c>
      <c r="BG266" s="115"/>
      <c r="BI266" s="116">
        <f t="shared" si="164"/>
        <v>10.199999999999999</v>
      </c>
      <c r="BJ266" s="113">
        <v>0</v>
      </c>
      <c r="BK266" s="113">
        <v>0</v>
      </c>
      <c r="BL266" s="113">
        <v>9</v>
      </c>
      <c r="BM266" s="113">
        <v>1.5</v>
      </c>
      <c r="BN266" s="113">
        <v>40.5</v>
      </c>
      <c r="BO266" s="115"/>
      <c r="BQ266" s="116">
        <f t="shared" si="165"/>
        <v>8.5</v>
      </c>
      <c r="BR266" s="113">
        <v>0</v>
      </c>
      <c r="BS266" s="113">
        <v>3</v>
      </c>
      <c r="BT266" s="113">
        <v>11</v>
      </c>
      <c r="BU266" s="113">
        <v>1.5</v>
      </c>
      <c r="BV266" s="113">
        <v>27</v>
      </c>
      <c r="BW266" s="115"/>
      <c r="BY266" s="116">
        <f t="shared" si="166"/>
        <v>11.9</v>
      </c>
      <c r="BZ266" s="113">
        <v>0</v>
      </c>
      <c r="CA266" s="113">
        <v>0</v>
      </c>
      <c r="CB266" s="113">
        <v>26.5</v>
      </c>
      <c r="CC266" s="113">
        <v>8.5</v>
      </c>
      <c r="CD266" s="113">
        <v>24.5</v>
      </c>
      <c r="CE266" s="115"/>
      <c r="CG266" s="116">
        <f t="shared" si="167"/>
        <v>13.3</v>
      </c>
      <c r="CH266" s="113">
        <v>0</v>
      </c>
      <c r="CI266" s="113">
        <v>0</v>
      </c>
      <c r="CJ266" s="113">
        <v>5</v>
      </c>
      <c r="CK266" s="113">
        <v>8.5</v>
      </c>
      <c r="CL266" s="113">
        <v>53</v>
      </c>
      <c r="CO266" s="116">
        <f t="shared" si="168"/>
        <v>6.6</v>
      </c>
      <c r="CP266" s="113">
        <v>0</v>
      </c>
      <c r="CQ266" s="113">
        <v>0</v>
      </c>
      <c r="CR266" s="113">
        <v>14.5</v>
      </c>
      <c r="CS266" s="113">
        <v>2</v>
      </c>
      <c r="CT266" s="113">
        <v>16.5</v>
      </c>
      <c r="CW266" s="116">
        <f t="shared" si="169"/>
        <v>15.2</v>
      </c>
      <c r="CX266" s="113">
        <v>0</v>
      </c>
      <c r="CY266" s="113">
        <v>0</v>
      </c>
      <c r="CZ266" s="113">
        <v>42.5</v>
      </c>
      <c r="DA266" s="113">
        <v>1.5</v>
      </c>
      <c r="DB266" s="113">
        <v>32</v>
      </c>
      <c r="DE266" s="116">
        <f t="shared" si="170"/>
        <v>5.7</v>
      </c>
      <c r="DF266" s="113">
        <v>0</v>
      </c>
      <c r="DG266" s="113">
        <v>0</v>
      </c>
      <c r="DH266" s="113">
        <v>18</v>
      </c>
      <c r="DI266" s="113">
        <v>1</v>
      </c>
      <c r="DJ266" s="113">
        <v>9.5</v>
      </c>
      <c r="DM266" s="116">
        <f t="shared" si="171"/>
        <v>6.7</v>
      </c>
      <c r="DN266" s="113">
        <v>0</v>
      </c>
      <c r="DO266" s="113">
        <v>0</v>
      </c>
      <c r="DP266" s="113">
        <v>11</v>
      </c>
      <c r="DQ266" s="113">
        <v>1.5</v>
      </c>
      <c r="DR266" s="113">
        <v>21</v>
      </c>
    </row>
    <row r="267" spans="4:122">
      <c r="D267" s="113" t="s">
        <v>239</v>
      </c>
      <c r="E267" s="115">
        <f t="shared" si="172"/>
        <v>266</v>
      </c>
      <c r="F267" s="116">
        <f t="shared" si="140"/>
        <v>45.1</v>
      </c>
      <c r="G267" s="116">
        <f t="shared" si="141"/>
        <v>45.1</v>
      </c>
      <c r="H267" s="116">
        <f t="shared" si="141"/>
        <v>45.1</v>
      </c>
      <c r="I267" s="116">
        <f t="shared" si="141"/>
        <v>45.1</v>
      </c>
      <c r="J267" s="116">
        <f t="shared" si="141"/>
        <v>45.1</v>
      </c>
      <c r="K267" s="116">
        <f t="shared" si="141"/>
        <v>45.1</v>
      </c>
      <c r="L267" s="116" t="str">
        <f t="shared" si="141"/>
        <v/>
      </c>
      <c r="M267" s="116" t="str">
        <f t="shared" si="141"/>
        <v/>
      </c>
      <c r="N267" s="116" t="str">
        <f t="shared" si="142"/>
        <v/>
      </c>
      <c r="O267" s="116" t="str">
        <f t="shared" si="143"/>
        <v/>
      </c>
      <c r="P267" s="116" t="str">
        <f t="shared" si="144"/>
        <v/>
      </c>
      <c r="Q267" s="116" t="str">
        <f t="shared" si="145"/>
        <v/>
      </c>
      <c r="R267" s="116" t="str">
        <f t="shared" si="146"/>
        <v/>
      </c>
      <c r="S267" s="116">
        <f t="shared" si="147"/>
        <v>5</v>
      </c>
      <c r="T267" s="116" t="str">
        <f t="shared" si="148"/>
        <v/>
      </c>
      <c r="U267" s="116">
        <f t="shared" si="149"/>
        <v>5</v>
      </c>
      <c r="V267" s="113">
        <f t="shared" si="150"/>
        <v>0.25576115320472498</v>
      </c>
      <c r="Y267" s="116">
        <f t="shared" si="173"/>
        <v>0.5252117775568107</v>
      </c>
      <c r="Z267" s="122">
        <f t="shared" si="174"/>
        <v>105.04235551136215</v>
      </c>
      <c r="AA267" s="113">
        <f t="shared" si="151"/>
        <v>8.6999999999999993</v>
      </c>
      <c r="AB267" s="113">
        <f>AA267*飽差!I267</f>
        <v>4.0576444886378509</v>
      </c>
      <c r="AG267" s="116">
        <f t="shared" si="152"/>
        <v>10.1</v>
      </c>
      <c r="AH267" s="116">
        <f t="shared" si="153"/>
        <v>19.899999999999999</v>
      </c>
      <c r="AI267" s="116">
        <f t="shared" si="154"/>
        <v>26.8</v>
      </c>
      <c r="AJ267" s="116">
        <f t="shared" si="155"/>
        <v>58.7</v>
      </c>
      <c r="AK267" s="116">
        <f t="shared" si="156"/>
        <v>53.6</v>
      </c>
      <c r="AL267" s="116">
        <f t="shared" si="157"/>
        <v>60</v>
      </c>
      <c r="AM267" s="116">
        <f t="shared" si="158"/>
        <v>45.1</v>
      </c>
      <c r="AN267" s="116">
        <f t="shared" si="159"/>
        <v>26.5</v>
      </c>
      <c r="AO267" s="116">
        <f t="shared" si="160"/>
        <v>43</v>
      </c>
      <c r="AP267" s="116">
        <f t="shared" si="161"/>
        <v>58.4</v>
      </c>
      <c r="AS267" s="116">
        <f t="shared" si="162"/>
        <v>10.1</v>
      </c>
      <c r="AT267" s="113">
        <v>0</v>
      </c>
      <c r="AU267" s="113">
        <v>17</v>
      </c>
      <c r="AV267" s="113">
        <v>3</v>
      </c>
      <c r="AW267" s="113">
        <v>30.5</v>
      </c>
      <c r="AX267" s="113">
        <v>0</v>
      </c>
      <c r="AY267" s="115"/>
      <c r="BA267" s="116">
        <f t="shared" si="163"/>
        <v>19.899999999999999</v>
      </c>
      <c r="BB267" s="113">
        <v>0</v>
      </c>
      <c r="BC267" s="113">
        <v>7.5</v>
      </c>
      <c r="BD267" s="113">
        <v>0</v>
      </c>
      <c r="BE267" s="113">
        <v>92</v>
      </c>
      <c r="BF267" s="113">
        <v>0</v>
      </c>
      <c r="BG267" s="115"/>
      <c r="BI267" s="116">
        <f t="shared" si="164"/>
        <v>26.8</v>
      </c>
      <c r="BJ267" s="113">
        <v>0</v>
      </c>
      <c r="BK267" s="113">
        <v>11.5</v>
      </c>
      <c r="BL267" s="113">
        <v>0</v>
      </c>
      <c r="BM267" s="113">
        <v>122.5</v>
      </c>
      <c r="BN267" s="113">
        <v>0</v>
      </c>
      <c r="BO267" s="115"/>
      <c r="BQ267" s="116">
        <f t="shared" si="165"/>
        <v>58.7</v>
      </c>
      <c r="BR267" s="113">
        <v>0</v>
      </c>
      <c r="BS267" s="113">
        <v>47.5</v>
      </c>
      <c r="BT267" s="113">
        <v>0</v>
      </c>
      <c r="BU267" s="113">
        <v>246</v>
      </c>
      <c r="BV267" s="113">
        <v>0</v>
      </c>
      <c r="BW267" s="115"/>
      <c r="BY267" s="116">
        <f t="shared" si="166"/>
        <v>53.6</v>
      </c>
      <c r="BZ267" s="113">
        <v>0</v>
      </c>
      <c r="CA267" s="113">
        <v>56.5</v>
      </c>
      <c r="CB267" s="113">
        <v>0.5</v>
      </c>
      <c r="CC267" s="113">
        <v>211</v>
      </c>
      <c r="CD267" s="113">
        <v>0</v>
      </c>
      <c r="CE267" s="115"/>
      <c r="CG267" s="116">
        <f t="shared" si="167"/>
        <v>60</v>
      </c>
      <c r="CH267" s="113">
        <v>0</v>
      </c>
      <c r="CI267" s="113">
        <v>70</v>
      </c>
      <c r="CJ267" s="113">
        <v>0</v>
      </c>
      <c r="CK267" s="113">
        <v>230</v>
      </c>
      <c r="CL267" s="113">
        <v>0</v>
      </c>
      <c r="CO267" s="116">
        <f t="shared" si="168"/>
        <v>45.1</v>
      </c>
      <c r="CP267" s="113">
        <v>0</v>
      </c>
      <c r="CQ267" s="113">
        <v>9.5</v>
      </c>
      <c r="CR267" s="113">
        <v>0.5</v>
      </c>
      <c r="CS267" s="113">
        <v>215.5</v>
      </c>
      <c r="CT267" s="113">
        <v>0</v>
      </c>
      <c r="CW267" s="116">
        <f t="shared" si="169"/>
        <v>26.5</v>
      </c>
      <c r="CX267" s="113">
        <v>24</v>
      </c>
      <c r="CY267" s="113">
        <v>16.5</v>
      </c>
      <c r="CZ267" s="113">
        <v>7</v>
      </c>
      <c r="DA267" s="113">
        <v>82</v>
      </c>
      <c r="DB267" s="113">
        <v>3</v>
      </c>
      <c r="DE267" s="116">
        <f t="shared" si="170"/>
        <v>43</v>
      </c>
      <c r="DF267" s="113">
        <v>0</v>
      </c>
      <c r="DG267" s="113">
        <v>1</v>
      </c>
      <c r="DH267" s="113">
        <v>0</v>
      </c>
      <c r="DI267" s="113">
        <v>213.5</v>
      </c>
      <c r="DJ267" s="113">
        <v>0.5</v>
      </c>
      <c r="DM267" s="116">
        <f t="shared" si="171"/>
        <v>58.4</v>
      </c>
      <c r="DN267" s="113">
        <v>0</v>
      </c>
      <c r="DO267" s="113">
        <v>27</v>
      </c>
      <c r="DP267" s="113">
        <v>0</v>
      </c>
      <c r="DQ267" s="113">
        <v>264.5</v>
      </c>
      <c r="DR267" s="113">
        <v>0.5</v>
      </c>
    </row>
    <row r="268" spans="4:122">
      <c r="D268" s="113" t="s">
        <v>239</v>
      </c>
      <c r="E268" s="115">
        <f t="shared" si="172"/>
        <v>267</v>
      </c>
      <c r="F268" s="116">
        <f t="shared" si="140"/>
        <v>12.8</v>
      </c>
      <c r="G268" s="116">
        <f t="shared" si="141"/>
        <v>12.8</v>
      </c>
      <c r="H268" s="116">
        <f t="shared" si="141"/>
        <v>12.8</v>
      </c>
      <c r="I268" s="116" t="str">
        <f t="shared" si="141"/>
        <v/>
      </c>
      <c r="J268" s="116" t="str">
        <f t="shared" si="141"/>
        <v/>
      </c>
      <c r="K268" s="116" t="str">
        <f t="shared" si="141"/>
        <v/>
      </c>
      <c r="L268" s="116" t="str">
        <f t="shared" si="141"/>
        <v/>
      </c>
      <c r="M268" s="116" t="str">
        <f t="shared" si="141"/>
        <v/>
      </c>
      <c r="N268" s="116" t="str">
        <f t="shared" si="142"/>
        <v/>
      </c>
      <c r="O268" s="116" t="str">
        <f t="shared" si="143"/>
        <v/>
      </c>
      <c r="P268" s="116">
        <f t="shared" si="144"/>
        <v>2</v>
      </c>
      <c r="Q268" s="116" t="str">
        <f t="shared" si="145"/>
        <v/>
      </c>
      <c r="R268" s="116" t="str">
        <f t="shared" si="146"/>
        <v/>
      </c>
      <c r="S268" s="116" t="str">
        <f t="shared" si="147"/>
        <v/>
      </c>
      <c r="T268" s="116" t="str">
        <f t="shared" si="148"/>
        <v/>
      </c>
      <c r="U268" s="116">
        <f t="shared" si="149"/>
        <v>2</v>
      </c>
      <c r="V268" s="113">
        <f t="shared" si="150"/>
        <v>5.4417266639303186e-002</v>
      </c>
      <c r="Y268" s="116">
        <f t="shared" si="173"/>
        <v>0.32</v>
      </c>
      <c r="Z268" s="122">
        <f t="shared" si="174"/>
        <v>64</v>
      </c>
      <c r="AA268" s="113">
        <f t="shared" si="151"/>
        <v>8.6999999999999993</v>
      </c>
      <c r="AB268" s="113">
        <f>AA268*飽差!I268</f>
        <v>7.4029072949406638</v>
      </c>
      <c r="AG268" s="116">
        <f t="shared" si="152"/>
        <v>14.1</v>
      </c>
      <c r="AH268" s="116">
        <f t="shared" si="153"/>
        <v>26.9</v>
      </c>
      <c r="AI268" s="116">
        <f t="shared" si="154"/>
        <v>39.799999999999997</v>
      </c>
      <c r="AJ268" s="116">
        <f t="shared" si="155"/>
        <v>34.4</v>
      </c>
      <c r="AK268" s="116">
        <f t="shared" si="156"/>
        <v>16.600000000000001</v>
      </c>
      <c r="AL268" s="116">
        <f t="shared" si="157"/>
        <v>20.3</v>
      </c>
      <c r="AM268" s="116">
        <f t="shared" si="158"/>
        <v>12.8</v>
      </c>
      <c r="AN268" s="116">
        <f t="shared" si="159"/>
        <v>6.3</v>
      </c>
      <c r="AO268" s="116">
        <f t="shared" si="160"/>
        <v>0.9</v>
      </c>
      <c r="AP268" s="116">
        <f t="shared" si="161"/>
        <v>3.2</v>
      </c>
      <c r="AS268" s="116">
        <f t="shared" si="162"/>
        <v>14.1</v>
      </c>
      <c r="AT268" s="113">
        <v>0</v>
      </c>
      <c r="AU268" s="113">
        <v>0</v>
      </c>
      <c r="AV268" s="113">
        <v>0</v>
      </c>
      <c r="AW268" s="113">
        <v>70.5</v>
      </c>
      <c r="AX268" s="113">
        <v>0</v>
      </c>
      <c r="AY268" s="115"/>
      <c r="BA268" s="116">
        <f t="shared" si="163"/>
        <v>26.9</v>
      </c>
      <c r="BB268" s="113">
        <v>0</v>
      </c>
      <c r="BC268" s="113">
        <v>0</v>
      </c>
      <c r="BD268" s="113">
        <v>0</v>
      </c>
      <c r="BE268" s="113">
        <v>134.5</v>
      </c>
      <c r="BF268" s="113">
        <v>0</v>
      </c>
      <c r="BG268" s="115"/>
      <c r="BI268" s="116">
        <f t="shared" si="164"/>
        <v>39.799999999999997</v>
      </c>
      <c r="BJ268" s="113">
        <v>0</v>
      </c>
      <c r="BK268" s="113">
        <v>0</v>
      </c>
      <c r="BL268" s="113">
        <v>0</v>
      </c>
      <c r="BM268" s="113">
        <v>199</v>
      </c>
      <c r="BN268" s="113">
        <v>0</v>
      </c>
      <c r="BO268" s="115"/>
      <c r="BQ268" s="116">
        <f t="shared" si="165"/>
        <v>34.4</v>
      </c>
      <c r="BR268" s="113">
        <v>0</v>
      </c>
      <c r="BS268" s="113">
        <v>0</v>
      </c>
      <c r="BT268" s="113">
        <v>0</v>
      </c>
      <c r="BU268" s="113">
        <v>172</v>
      </c>
      <c r="BV268" s="113">
        <v>0</v>
      </c>
      <c r="BW268" s="115"/>
      <c r="BY268" s="116">
        <f t="shared" si="166"/>
        <v>16.600000000000001</v>
      </c>
      <c r="BZ268" s="113">
        <v>0</v>
      </c>
      <c r="CA268" s="113">
        <v>3</v>
      </c>
      <c r="CB268" s="113">
        <v>0</v>
      </c>
      <c r="CC268" s="113">
        <v>80</v>
      </c>
      <c r="CD268" s="113">
        <v>0</v>
      </c>
      <c r="CE268" s="115"/>
      <c r="CG268" s="116">
        <f t="shared" si="167"/>
        <v>20.3</v>
      </c>
      <c r="CH268" s="113">
        <v>0</v>
      </c>
      <c r="CI268" s="113">
        <v>0</v>
      </c>
      <c r="CJ268" s="113">
        <v>0</v>
      </c>
      <c r="CK268" s="113">
        <v>101.5</v>
      </c>
      <c r="CL268" s="113">
        <v>0</v>
      </c>
      <c r="CO268" s="116">
        <f t="shared" si="168"/>
        <v>12.8</v>
      </c>
      <c r="CP268" s="113">
        <v>0</v>
      </c>
      <c r="CQ268" s="113">
        <v>0</v>
      </c>
      <c r="CR268" s="113">
        <v>0</v>
      </c>
      <c r="CS268" s="113">
        <v>64</v>
      </c>
      <c r="CT268" s="113">
        <v>0</v>
      </c>
      <c r="CW268" s="116">
        <f t="shared" si="169"/>
        <v>6.3</v>
      </c>
      <c r="CX268" s="113">
        <v>4.5</v>
      </c>
      <c r="CY268" s="113">
        <v>0</v>
      </c>
      <c r="CZ268" s="113">
        <v>0</v>
      </c>
      <c r="DA268" s="113">
        <v>27</v>
      </c>
      <c r="DB268" s="113">
        <v>0</v>
      </c>
      <c r="DE268" s="116">
        <f t="shared" si="170"/>
        <v>0.9</v>
      </c>
      <c r="DF268" s="113">
        <v>0</v>
      </c>
      <c r="DG268" s="113">
        <v>0</v>
      </c>
      <c r="DH268" s="113">
        <v>0</v>
      </c>
      <c r="DI268" s="113">
        <v>4.5</v>
      </c>
      <c r="DJ268" s="113">
        <v>0</v>
      </c>
      <c r="DM268" s="116">
        <f t="shared" si="171"/>
        <v>3.2</v>
      </c>
      <c r="DN268" s="113">
        <v>0</v>
      </c>
      <c r="DO268" s="113">
        <v>0</v>
      </c>
      <c r="DP268" s="113">
        <v>0</v>
      </c>
      <c r="DQ268" s="113">
        <v>16</v>
      </c>
      <c r="DR268" s="113">
        <v>0</v>
      </c>
    </row>
    <row r="269" spans="4:122">
      <c r="D269" s="113" t="s">
        <v>239</v>
      </c>
      <c r="E269" s="115">
        <f t="shared" si="172"/>
        <v>268</v>
      </c>
      <c r="F269" s="116">
        <f t="shared" si="140"/>
        <v>0</v>
      </c>
      <c r="G269" s="116" t="str">
        <f t="shared" si="141"/>
        <v/>
      </c>
      <c r="H269" s="116" t="str">
        <f t="shared" si="141"/>
        <v/>
      </c>
      <c r="I269" s="116" t="str">
        <f t="shared" si="141"/>
        <v/>
      </c>
      <c r="J269" s="116" t="str">
        <f t="shared" si="141"/>
        <v/>
      </c>
      <c r="K269" s="116" t="str">
        <f t="shared" si="141"/>
        <v/>
      </c>
      <c r="L269" s="116" t="str">
        <f t="shared" si="141"/>
        <v/>
      </c>
      <c r="M269" s="116" t="str">
        <f t="shared" si="141"/>
        <v/>
      </c>
      <c r="N269" s="116">
        <f t="shared" si="142"/>
        <v>0</v>
      </c>
      <c r="O269" s="116" t="str">
        <f t="shared" si="143"/>
        <v/>
      </c>
      <c r="P269" s="116" t="str">
        <f t="shared" si="144"/>
        <v/>
      </c>
      <c r="Q269" s="116" t="str">
        <f t="shared" si="145"/>
        <v/>
      </c>
      <c r="R269" s="116" t="str">
        <f t="shared" si="146"/>
        <v/>
      </c>
      <c r="S269" s="116" t="str">
        <f t="shared" si="147"/>
        <v/>
      </c>
      <c r="T269" s="116" t="str">
        <f t="shared" si="148"/>
        <v/>
      </c>
      <c r="U269" s="116">
        <f t="shared" si="149"/>
        <v>0</v>
      </c>
      <c r="V269" s="113">
        <f t="shared" si="150"/>
        <v>0</v>
      </c>
      <c r="Y269" s="116">
        <f t="shared" si="173"/>
        <v>0.27649999999999997</v>
      </c>
      <c r="Z269" s="122">
        <f t="shared" si="174"/>
        <v>55.3</v>
      </c>
      <c r="AA269" s="113">
        <f t="shared" si="151"/>
        <v>8.6999999999999993</v>
      </c>
      <c r="AB269" s="113">
        <f>AA269*飽差!I269</f>
        <v>8.6999999999999993</v>
      </c>
      <c r="AG269" s="116">
        <f t="shared" si="152"/>
        <v>0</v>
      </c>
      <c r="AH269" s="116">
        <f t="shared" si="153"/>
        <v>0</v>
      </c>
      <c r="AI269" s="116">
        <f t="shared" si="154"/>
        <v>0</v>
      </c>
      <c r="AJ269" s="116">
        <f t="shared" si="155"/>
        <v>0</v>
      </c>
      <c r="AK269" s="116">
        <f t="shared" si="156"/>
        <v>0</v>
      </c>
      <c r="AL269" s="116">
        <f t="shared" si="157"/>
        <v>0</v>
      </c>
      <c r="AM269" s="116">
        <f t="shared" si="158"/>
        <v>0</v>
      </c>
      <c r="AN269" s="116">
        <f t="shared" si="159"/>
        <v>0</v>
      </c>
      <c r="AO269" s="116">
        <f t="shared" si="160"/>
        <v>0</v>
      </c>
      <c r="AP269" s="116">
        <f t="shared" si="161"/>
        <v>0.1</v>
      </c>
      <c r="AS269" s="116">
        <f t="shared" si="162"/>
        <v>0</v>
      </c>
      <c r="AT269" s="113">
        <v>0</v>
      </c>
      <c r="AU269" s="113">
        <v>0</v>
      </c>
      <c r="AV269" s="113">
        <v>0</v>
      </c>
      <c r="AW269" s="113">
        <v>0</v>
      </c>
      <c r="AX269" s="113">
        <v>0</v>
      </c>
      <c r="AY269" s="115"/>
      <c r="BA269" s="116">
        <f t="shared" si="163"/>
        <v>0</v>
      </c>
      <c r="BB269" s="113">
        <v>0</v>
      </c>
      <c r="BC269" s="113">
        <v>0</v>
      </c>
      <c r="BD269" s="113">
        <v>0</v>
      </c>
      <c r="BE269" s="113">
        <v>0</v>
      </c>
      <c r="BF269" s="113">
        <v>0</v>
      </c>
      <c r="BG269" s="115"/>
      <c r="BI269" s="116">
        <f t="shared" si="164"/>
        <v>0</v>
      </c>
      <c r="BJ269" s="113">
        <v>0</v>
      </c>
      <c r="BK269" s="113">
        <v>0</v>
      </c>
      <c r="BL269" s="113">
        <v>0</v>
      </c>
      <c r="BM269" s="113">
        <v>0</v>
      </c>
      <c r="BN269" s="113">
        <v>0</v>
      </c>
      <c r="BO269" s="115"/>
      <c r="BQ269" s="116">
        <f t="shared" si="165"/>
        <v>0</v>
      </c>
      <c r="BR269" s="113">
        <v>0</v>
      </c>
      <c r="BS269" s="113">
        <v>0</v>
      </c>
      <c r="BT269" s="113">
        <v>0</v>
      </c>
      <c r="BU269" s="113">
        <v>0</v>
      </c>
      <c r="BV269" s="113">
        <v>0</v>
      </c>
      <c r="BW269" s="115"/>
      <c r="BY269" s="116">
        <f t="shared" si="166"/>
        <v>0</v>
      </c>
      <c r="BZ269" s="113">
        <v>0</v>
      </c>
      <c r="CA269" s="113">
        <v>0</v>
      </c>
      <c r="CB269" s="113">
        <v>0</v>
      </c>
      <c r="CC269" s="113">
        <v>0</v>
      </c>
      <c r="CD269" s="113">
        <v>0</v>
      </c>
      <c r="CE269" s="115"/>
      <c r="CG269" s="116">
        <f t="shared" si="167"/>
        <v>0</v>
      </c>
      <c r="CH269" s="113">
        <v>0</v>
      </c>
      <c r="CI269" s="113">
        <v>0</v>
      </c>
      <c r="CJ269" s="113">
        <v>0</v>
      </c>
      <c r="CK269" s="113">
        <v>0</v>
      </c>
      <c r="CL269" s="113">
        <v>0</v>
      </c>
      <c r="CO269" s="116">
        <f t="shared" si="168"/>
        <v>0</v>
      </c>
      <c r="CP269" s="113">
        <v>0</v>
      </c>
      <c r="CQ269" s="113">
        <v>0</v>
      </c>
      <c r="CR269" s="113">
        <v>0</v>
      </c>
      <c r="CS269" s="113">
        <v>0</v>
      </c>
      <c r="CT269" s="113">
        <v>0</v>
      </c>
      <c r="CW269" s="116">
        <f t="shared" si="169"/>
        <v>0</v>
      </c>
      <c r="CX269" s="113">
        <v>0</v>
      </c>
      <c r="CY269" s="113">
        <v>0</v>
      </c>
      <c r="CZ269" s="113">
        <v>0</v>
      </c>
      <c r="DA269" s="113">
        <v>0</v>
      </c>
      <c r="DB269" s="113">
        <v>0</v>
      </c>
      <c r="DE269" s="116">
        <f t="shared" si="170"/>
        <v>0</v>
      </c>
      <c r="DF269" s="113">
        <v>0</v>
      </c>
      <c r="DG269" s="113">
        <v>0</v>
      </c>
      <c r="DH269" s="113">
        <v>0</v>
      </c>
      <c r="DI269" s="113">
        <v>0</v>
      </c>
      <c r="DJ269" s="113">
        <v>0</v>
      </c>
      <c r="DM269" s="116">
        <f t="shared" si="171"/>
        <v>0.1</v>
      </c>
      <c r="DN269" s="113">
        <v>0</v>
      </c>
      <c r="DO269" s="113">
        <v>0</v>
      </c>
      <c r="DP269" s="113">
        <v>0</v>
      </c>
      <c r="DQ269" s="113">
        <v>0.5</v>
      </c>
      <c r="DR269" s="113">
        <v>0</v>
      </c>
    </row>
    <row r="270" spans="4:122">
      <c r="D270" s="113" t="s">
        <v>239</v>
      </c>
      <c r="E270" s="115">
        <f t="shared" si="172"/>
        <v>269</v>
      </c>
      <c r="F270" s="116">
        <f t="shared" si="140"/>
        <v>2.2999999999999998</v>
      </c>
      <c r="G270" s="116">
        <f t="shared" si="141"/>
        <v>2.2999999999999998</v>
      </c>
      <c r="H270" s="116" t="str">
        <f t="shared" si="141"/>
        <v/>
      </c>
      <c r="I270" s="116" t="str">
        <f t="shared" si="141"/>
        <v/>
      </c>
      <c r="J270" s="116" t="str">
        <f t="shared" si="141"/>
        <v/>
      </c>
      <c r="K270" s="116" t="str">
        <f t="shared" si="141"/>
        <v/>
      </c>
      <c r="L270" s="116" t="str">
        <f t="shared" si="141"/>
        <v/>
      </c>
      <c r="M270" s="116" t="str">
        <f t="shared" si="141"/>
        <v/>
      </c>
      <c r="N270" s="116" t="str">
        <f t="shared" si="142"/>
        <v/>
      </c>
      <c r="O270" s="116">
        <f t="shared" si="143"/>
        <v>1</v>
      </c>
      <c r="P270" s="116" t="str">
        <f t="shared" si="144"/>
        <v/>
      </c>
      <c r="Q270" s="116" t="str">
        <f t="shared" si="145"/>
        <v/>
      </c>
      <c r="R270" s="116" t="str">
        <f t="shared" si="146"/>
        <v/>
      </c>
      <c r="S270" s="116" t="str">
        <f t="shared" si="147"/>
        <v/>
      </c>
      <c r="T270" s="116" t="str">
        <f t="shared" si="148"/>
        <v/>
      </c>
      <c r="U270" s="116">
        <f t="shared" si="149"/>
        <v>1</v>
      </c>
      <c r="V270" s="113">
        <f t="shared" si="150"/>
        <v>0</v>
      </c>
      <c r="Y270" s="116">
        <f t="shared" si="173"/>
        <v>0.251713871743242</v>
      </c>
      <c r="Z270" s="122">
        <f t="shared" si="174"/>
        <v>50.342774348648398</v>
      </c>
      <c r="AA270" s="113">
        <f t="shared" si="151"/>
        <v>8.6999999999999993</v>
      </c>
      <c r="AB270" s="113">
        <f>AA270*飽差!I270</f>
        <v>7.2572256513515985</v>
      </c>
      <c r="AG270" s="116">
        <f t="shared" si="152"/>
        <v>0.9</v>
      </c>
      <c r="AH270" s="116">
        <f t="shared" si="153"/>
        <v>0.8</v>
      </c>
      <c r="AI270" s="116">
        <f t="shared" si="154"/>
        <v>0.9</v>
      </c>
      <c r="AJ270" s="116">
        <f t="shared" si="155"/>
        <v>1.4</v>
      </c>
      <c r="AK270" s="116">
        <f t="shared" si="156"/>
        <v>2.8</v>
      </c>
      <c r="AL270" s="116">
        <f t="shared" si="157"/>
        <v>1.3</v>
      </c>
      <c r="AM270" s="116">
        <f t="shared" si="158"/>
        <v>2.2999999999999998</v>
      </c>
      <c r="AN270" s="116">
        <f t="shared" si="159"/>
        <v>6.6</v>
      </c>
      <c r="AO270" s="116">
        <f t="shared" si="160"/>
        <v>1.8</v>
      </c>
      <c r="AP270" s="116">
        <f t="shared" si="161"/>
        <v>1.5</v>
      </c>
      <c r="AS270" s="116">
        <f t="shared" si="162"/>
        <v>0.9</v>
      </c>
      <c r="AT270" s="113">
        <v>0</v>
      </c>
      <c r="AU270" s="113">
        <v>0</v>
      </c>
      <c r="AV270" s="113">
        <v>0</v>
      </c>
      <c r="AW270" s="113">
        <v>0</v>
      </c>
      <c r="AX270" s="113">
        <v>4.5</v>
      </c>
      <c r="AY270" s="115"/>
      <c r="BA270" s="116">
        <f t="shared" si="163"/>
        <v>0.8</v>
      </c>
      <c r="BB270" s="113">
        <v>0</v>
      </c>
      <c r="BC270" s="113">
        <v>0</v>
      </c>
      <c r="BD270" s="113">
        <v>0</v>
      </c>
      <c r="BE270" s="113">
        <v>0</v>
      </c>
      <c r="BF270" s="113">
        <v>4</v>
      </c>
      <c r="BG270" s="115"/>
      <c r="BI270" s="116">
        <f t="shared" si="164"/>
        <v>0.9</v>
      </c>
      <c r="BJ270" s="113">
        <v>0</v>
      </c>
      <c r="BK270" s="113">
        <v>0</v>
      </c>
      <c r="BL270" s="113">
        <v>0</v>
      </c>
      <c r="BM270" s="113">
        <v>0</v>
      </c>
      <c r="BN270" s="113">
        <v>4.5</v>
      </c>
      <c r="BO270" s="115"/>
      <c r="BQ270" s="116">
        <f t="shared" si="165"/>
        <v>1.4</v>
      </c>
      <c r="BR270" s="113">
        <v>0</v>
      </c>
      <c r="BS270" s="113">
        <v>0</v>
      </c>
      <c r="BT270" s="113">
        <v>0</v>
      </c>
      <c r="BU270" s="113">
        <v>0</v>
      </c>
      <c r="BV270" s="113">
        <v>7</v>
      </c>
      <c r="BW270" s="115"/>
      <c r="BY270" s="116">
        <f t="shared" si="166"/>
        <v>2.8</v>
      </c>
      <c r="BZ270" s="113">
        <v>0</v>
      </c>
      <c r="CA270" s="113">
        <v>0</v>
      </c>
      <c r="CB270" s="113">
        <v>0</v>
      </c>
      <c r="CC270" s="113">
        <v>0</v>
      </c>
      <c r="CD270" s="113">
        <v>14</v>
      </c>
      <c r="CE270" s="115"/>
      <c r="CG270" s="116">
        <f t="shared" si="167"/>
        <v>1.3</v>
      </c>
      <c r="CH270" s="113">
        <v>0</v>
      </c>
      <c r="CI270" s="113">
        <v>0</v>
      </c>
      <c r="CJ270" s="113">
        <v>0</v>
      </c>
      <c r="CK270" s="113">
        <v>0</v>
      </c>
      <c r="CL270" s="113">
        <v>6.5</v>
      </c>
      <c r="CO270" s="116">
        <f t="shared" si="168"/>
        <v>2.2999999999999998</v>
      </c>
      <c r="CP270" s="113">
        <v>0</v>
      </c>
      <c r="CQ270" s="113">
        <v>0</v>
      </c>
      <c r="CR270" s="113">
        <v>0</v>
      </c>
      <c r="CS270" s="113">
        <v>0</v>
      </c>
      <c r="CT270" s="113">
        <v>11.5</v>
      </c>
      <c r="CW270" s="116">
        <f t="shared" si="169"/>
        <v>6.6</v>
      </c>
      <c r="CX270" s="113">
        <v>21.5</v>
      </c>
      <c r="CY270" s="113">
        <v>0</v>
      </c>
      <c r="CZ270" s="113">
        <v>0</v>
      </c>
      <c r="DA270" s="113">
        <v>0</v>
      </c>
      <c r="DB270" s="113">
        <v>11.5</v>
      </c>
      <c r="DE270" s="116">
        <f t="shared" si="170"/>
        <v>1.8</v>
      </c>
      <c r="DF270" s="113">
        <v>0</v>
      </c>
      <c r="DG270" s="113">
        <v>0</v>
      </c>
      <c r="DH270" s="113">
        <v>0</v>
      </c>
      <c r="DI270" s="113">
        <v>0</v>
      </c>
      <c r="DJ270" s="113">
        <v>9</v>
      </c>
      <c r="DM270" s="116">
        <f t="shared" si="171"/>
        <v>1.5</v>
      </c>
      <c r="DN270" s="113">
        <v>0</v>
      </c>
      <c r="DO270" s="113">
        <v>0</v>
      </c>
      <c r="DP270" s="113">
        <v>0</v>
      </c>
      <c r="DQ270" s="113">
        <v>0</v>
      </c>
      <c r="DR270" s="113">
        <v>7.5</v>
      </c>
    </row>
    <row r="271" spans="4:122">
      <c r="D271" s="113" t="s">
        <v>239</v>
      </c>
      <c r="E271" s="115">
        <f t="shared" si="172"/>
        <v>270</v>
      </c>
      <c r="F271" s="116">
        <f t="shared" si="140"/>
        <v>0</v>
      </c>
      <c r="G271" s="116" t="str">
        <f t="shared" si="141"/>
        <v/>
      </c>
      <c r="H271" s="116" t="str">
        <f t="shared" si="141"/>
        <v/>
      </c>
      <c r="I271" s="116" t="str">
        <f t="shared" si="141"/>
        <v/>
      </c>
      <c r="J271" s="116" t="str">
        <f t="shared" si="141"/>
        <v/>
      </c>
      <c r="K271" s="116" t="str">
        <f t="shared" si="141"/>
        <v/>
      </c>
      <c r="L271" s="116" t="str">
        <f t="shared" si="141"/>
        <v/>
      </c>
      <c r="M271" s="116" t="str">
        <f t="shared" si="141"/>
        <v/>
      </c>
      <c r="N271" s="116">
        <f t="shared" si="142"/>
        <v>0</v>
      </c>
      <c r="O271" s="116" t="str">
        <f t="shared" si="143"/>
        <v/>
      </c>
      <c r="P271" s="116" t="str">
        <f t="shared" si="144"/>
        <v/>
      </c>
      <c r="Q271" s="116" t="str">
        <f t="shared" si="145"/>
        <v/>
      </c>
      <c r="R271" s="116" t="str">
        <f t="shared" si="146"/>
        <v/>
      </c>
      <c r="S271" s="116" t="str">
        <f t="shared" si="147"/>
        <v/>
      </c>
      <c r="T271" s="116" t="str">
        <f t="shared" si="148"/>
        <v/>
      </c>
      <c r="U271" s="116">
        <f t="shared" si="149"/>
        <v>0</v>
      </c>
      <c r="V271" s="113">
        <f t="shared" si="150"/>
        <v>0</v>
      </c>
      <c r="Y271" s="116">
        <f t="shared" si="173"/>
        <v>0.22915370349805311</v>
      </c>
      <c r="Z271" s="122">
        <f t="shared" si="174"/>
        <v>45.830740699610622</v>
      </c>
      <c r="AA271" s="113">
        <f t="shared" si="151"/>
        <v>8.6999999999999993</v>
      </c>
      <c r="AB271" s="113">
        <f>AA271*飽差!I271</f>
        <v>4.512033649037777</v>
      </c>
      <c r="AG271" s="116">
        <f t="shared" si="152"/>
        <v>0</v>
      </c>
      <c r="AH271" s="116">
        <f t="shared" si="153"/>
        <v>0</v>
      </c>
      <c r="AI271" s="116">
        <f t="shared" si="154"/>
        <v>0</v>
      </c>
      <c r="AJ271" s="116">
        <f t="shared" si="155"/>
        <v>0</v>
      </c>
      <c r="AK271" s="116">
        <f t="shared" si="156"/>
        <v>0</v>
      </c>
      <c r="AL271" s="116">
        <f t="shared" si="157"/>
        <v>0</v>
      </c>
      <c r="AM271" s="116">
        <f t="shared" si="158"/>
        <v>0</v>
      </c>
      <c r="AN271" s="116">
        <f t="shared" si="159"/>
        <v>2.6</v>
      </c>
      <c r="AO271" s="116">
        <f t="shared" si="160"/>
        <v>0.3</v>
      </c>
      <c r="AP271" s="116">
        <f t="shared" si="161"/>
        <v>0</v>
      </c>
      <c r="AS271" s="116">
        <f t="shared" si="162"/>
        <v>0</v>
      </c>
      <c r="AT271" s="113">
        <v>0</v>
      </c>
      <c r="AU271" s="113">
        <v>0</v>
      </c>
      <c r="AV271" s="113">
        <v>0</v>
      </c>
      <c r="AW271" s="113">
        <v>0</v>
      </c>
      <c r="AX271" s="113">
        <v>0</v>
      </c>
      <c r="AY271" s="115"/>
      <c r="BA271" s="116">
        <f t="shared" si="163"/>
        <v>0</v>
      </c>
      <c r="BB271" s="113">
        <v>0</v>
      </c>
      <c r="BC271" s="113">
        <v>0</v>
      </c>
      <c r="BD271" s="113">
        <v>0</v>
      </c>
      <c r="BE271" s="113">
        <v>0</v>
      </c>
      <c r="BF271" s="113">
        <v>0</v>
      </c>
      <c r="BG271" s="115"/>
      <c r="BI271" s="116">
        <f t="shared" si="164"/>
        <v>0</v>
      </c>
      <c r="BJ271" s="113">
        <v>0</v>
      </c>
      <c r="BK271" s="113">
        <v>0</v>
      </c>
      <c r="BL271" s="113">
        <v>0</v>
      </c>
      <c r="BM271" s="113">
        <v>0</v>
      </c>
      <c r="BN271" s="113">
        <v>0</v>
      </c>
      <c r="BO271" s="115"/>
      <c r="BQ271" s="116">
        <f t="shared" si="165"/>
        <v>0</v>
      </c>
      <c r="BR271" s="113">
        <v>0</v>
      </c>
      <c r="BS271" s="113">
        <v>0</v>
      </c>
      <c r="BT271" s="113">
        <v>0</v>
      </c>
      <c r="BU271" s="113">
        <v>0</v>
      </c>
      <c r="BV271" s="113">
        <v>0</v>
      </c>
      <c r="BW271" s="115"/>
      <c r="BY271" s="116">
        <f t="shared" si="166"/>
        <v>0</v>
      </c>
      <c r="BZ271" s="113">
        <v>0</v>
      </c>
      <c r="CA271" s="113">
        <v>0</v>
      </c>
      <c r="CB271" s="113">
        <v>0</v>
      </c>
      <c r="CC271" s="113">
        <v>0</v>
      </c>
      <c r="CD271" s="113">
        <v>0</v>
      </c>
      <c r="CE271" s="115"/>
      <c r="CG271" s="116">
        <f t="shared" si="167"/>
        <v>0</v>
      </c>
      <c r="CH271" s="113">
        <v>0</v>
      </c>
      <c r="CI271" s="113">
        <v>0</v>
      </c>
      <c r="CJ271" s="113">
        <v>0</v>
      </c>
      <c r="CK271" s="113">
        <v>0</v>
      </c>
      <c r="CL271" s="113">
        <v>0</v>
      </c>
      <c r="CO271" s="116">
        <f t="shared" si="168"/>
        <v>0</v>
      </c>
      <c r="CP271" s="113">
        <v>0</v>
      </c>
      <c r="CQ271" s="113">
        <v>0</v>
      </c>
      <c r="CR271" s="113">
        <v>0</v>
      </c>
      <c r="CS271" s="113">
        <v>0</v>
      </c>
      <c r="CT271" s="113">
        <v>0</v>
      </c>
      <c r="CW271" s="116">
        <f t="shared" si="169"/>
        <v>2.6</v>
      </c>
      <c r="CX271" s="113">
        <v>8</v>
      </c>
      <c r="CY271" s="113">
        <v>5</v>
      </c>
      <c r="CZ271" s="113">
        <v>0</v>
      </c>
      <c r="DA271" s="113">
        <v>0</v>
      </c>
      <c r="DB271" s="113">
        <v>0</v>
      </c>
      <c r="DE271" s="116">
        <f t="shared" si="170"/>
        <v>0.3</v>
      </c>
      <c r="DF271" s="113">
        <v>0</v>
      </c>
      <c r="DG271" s="113">
        <v>1.5</v>
      </c>
      <c r="DH271" s="113">
        <v>0</v>
      </c>
      <c r="DI271" s="113">
        <v>0</v>
      </c>
      <c r="DJ271" s="113">
        <v>0</v>
      </c>
      <c r="DM271" s="116">
        <f t="shared" si="171"/>
        <v>0</v>
      </c>
      <c r="DN271" s="113">
        <v>0</v>
      </c>
      <c r="DO271" s="113">
        <v>0</v>
      </c>
      <c r="DP271" s="113">
        <v>0</v>
      </c>
      <c r="DQ271" s="113">
        <v>0</v>
      </c>
      <c r="DR271" s="113">
        <v>0</v>
      </c>
    </row>
    <row r="272" spans="4:122">
      <c r="D272" s="113" t="s">
        <v>239</v>
      </c>
      <c r="E272" s="115">
        <f t="shared" si="172"/>
        <v>271</v>
      </c>
      <c r="F272" s="116">
        <f t="shared" si="140"/>
        <v>0.8</v>
      </c>
      <c r="G272" s="116">
        <f t="shared" si="141"/>
        <v>0.8</v>
      </c>
      <c r="H272" s="116" t="str">
        <f t="shared" si="141"/>
        <v/>
      </c>
      <c r="I272" s="116" t="str">
        <f t="shared" si="141"/>
        <v/>
      </c>
      <c r="J272" s="116" t="str">
        <f t="shared" si="141"/>
        <v/>
      </c>
      <c r="K272" s="116" t="str">
        <f t="shared" si="141"/>
        <v/>
      </c>
      <c r="L272" s="116" t="str">
        <f t="shared" si="141"/>
        <v/>
      </c>
      <c r="M272" s="116" t="str">
        <f t="shared" si="141"/>
        <v/>
      </c>
      <c r="N272" s="116" t="str">
        <f t="shared" si="142"/>
        <v/>
      </c>
      <c r="O272" s="116">
        <f t="shared" si="143"/>
        <v>1</v>
      </c>
      <c r="P272" s="116" t="str">
        <f t="shared" si="144"/>
        <v/>
      </c>
      <c r="Q272" s="116" t="str">
        <f t="shared" si="145"/>
        <v/>
      </c>
      <c r="R272" s="116" t="str">
        <f t="shared" si="146"/>
        <v/>
      </c>
      <c r="S272" s="116" t="str">
        <f t="shared" si="147"/>
        <v/>
      </c>
      <c r="T272" s="116" t="str">
        <f t="shared" si="148"/>
        <v/>
      </c>
      <c r="U272" s="116">
        <f t="shared" si="149"/>
        <v>1</v>
      </c>
      <c r="V272" s="113">
        <f t="shared" si="150"/>
        <v>0</v>
      </c>
      <c r="Y272" s="116">
        <f t="shared" si="173"/>
        <v>0.21556444217467827</v>
      </c>
      <c r="Z272" s="122">
        <f t="shared" si="174"/>
        <v>43.112888434935655</v>
      </c>
      <c r="AA272" s="113">
        <f t="shared" si="151"/>
        <v>8.6999999999999993</v>
      </c>
      <c r="AB272" s="113">
        <f>AA272*飽差!I272</f>
        <v>3.5178522646749673</v>
      </c>
      <c r="AG272" s="116">
        <f t="shared" si="152"/>
        <v>0.3</v>
      </c>
      <c r="AH272" s="116">
        <f t="shared" si="153"/>
        <v>1.2</v>
      </c>
      <c r="AI272" s="116">
        <f t="shared" si="154"/>
        <v>2.2000000000000002</v>
      </c>
      <c r="AJ272" s="116">
        <f t="shared" si="155"/>
        <v>1.5</v>
      </c>
      <c r="AK272" s="116">
        <f t="shared" si="156"/>
        <v>0.8</v>
      </c>
      <c r="AL272" s="116">
        <f t="shared" si="157"/>
        <v>0.3</v>
      </c>
      <c r="AM272" s="116">
        <f t="shared" si="158"/>
        <v>0.8</v>
      </c>
      <c r="AN272" s="116">
        <f t="shared" si="159"/>
        <v>5.4</v>
      </c>
      <c r="AO272" s="116">
        <f t="shared" si="160"/>
        <v>0.6</v>
      </c>
      <c r="AP272" s="116">
        <f t="shared" si="161"/>
        <v>0.1</v>
      </c>
      <c r="AS272" s="116">
        <f t="shared" si="162"/>
        <v>0.3</v>
      </c>
      <c r="AT272" s="113">
        <v>0</v>
      </c>
      <c r="AU272" s="113">
        <v>1.5</v>
      </c>
      <c r="AV272" s="113">
        <v>0</v>
      </c>
      <c r="AW272" s="113">
        <v>0</v>
      </c>
      <c r="AX272" s="113">
        <v>0</v>
      </c>
      <c r="AY272" s="115"/>
      <c r="BA272" s="116">
        <f t="shared" si="163"/>
        <v>1.2</v>
      </c>
      <c r="BB272" s="113">
        <v>2</v>
      </c>
      <c r="BC272" s="113">
        <v>4</v>
      </c>
      <c r="BD272" s="113">
        <v>0</v>
      </c>
      <c r="BE272" s="113">
        <v>0</v>
      </c>
      <c r="BF272" s="113">
        <v>0</v>
      </c>
      <c r="BG272" s="115"/>
      <c r="BI272" s="116">
        <f t="shared" si="164"/>
        <v>2.2000000000000002</v>
      </c>
      <c r="BJ272" s="113">
        <v>0.5</v>
      </c>
      <c r="BK272" s="113">
        <v>10.5</v>
      </c>
      <c r="BL272" s="113">
        <v>0</v>
      </c>
      <c r="BM272" s="113">
        <v>0</v>
      </c>
      <c r="BN272" s="113">
        <v>0</v>
      </c>
      <c r="BO272" s="115"/>
      <c r="BQ272" s="116">
        <f t="shared" si="165"/>
        <v>1.5</v>
      </c>
      <c r="BR272" s="113">
        <v>0</v>
      </c>
      <c r="BS272" s="113">
        <v>7.5</v>
      </c>
      <c r="BT272" s="113">
        <v>0</v>
      </c>
      <c r="BU272" s="113">
        <v>0</v>
      </c>
      <c r="BV272" s="113">
        <v>0</v>
      </c>
      <c r="BW272" s="115"/>
      <c r="BY272" s="116">
        <f t="shared" si="166"/>
        <v>0.8</v>
      </c>
      <c r="BZ272" s="113">
        <v>3</v>
      </c>
      <c r="CA272" s="113">
        <v>1</v>
      </c>
      <c r="CB272" s="113">
        <v>0</v>
      </c>
      <c r="CC272" s="113">
        <v>0</v>
      </c>
      <c r="CD272" s="113">
        <v>0</v>
      </c>
      <c r="CE272" s="115"/>
      <c r="CG272" s="116">
        <f t="shared" si="167"/>
        <v>0.3</v>
      </c>
      <c r="CH272" s="113">
        <v>1</v>
      </c>
      <c r="CI272" s="113">
        <v>0.5</v>
      </c>
      <c r="CJ272" s="113">
        <v>0</v>
      </c>
      <c r="CK272" s="113">
        <v>0</v>
      </c>
      <c r="CL272" s="113">
        <v>0</v>
      </c>
      <c r="CO272" s="116">
        <f t="shared" si="168"/>
        <v>0.8</v>
      </c>
      <c r="CP272" s="113">
        <v>0</v>
      </c>
      <c r="CQ272" s="113">
        <v>4</v>
      </c>
      <c r="CR272" s="113">
        <v>0</v>
      </c>
      <c r="CS272" s="113">
        <v>0</v>
      </c>
      <c r="CT272" s="113">
        <v>0</v>
      </c>
      <c r="CW272" s="116">
        <f t="shared" si="169"/>
        <v>5.4</v>
      </c>
      <c r="CX272" s="113">
        <v>11</v>
      </c>
      <c r="CY272" s="113">
        <v>14.5</v>
      </c>
      <c r="CZ272" s="113">
        <v>0</v>
      </c>
      <c r="DA272" s="113">
        <v>1.5</v>
      </c>
      <c r="DB272" s="113">
        <v>0</v>
      </c>
      <c r="DE272" s="116">
        <f t="shared" si="170"/>
        <v>0.6</v>
      </c>
      <c r="DF272" s="113">
        <v>0</v>
      </c>
      <c r="DG272" s="113">
        <v>3</v>
      </c>
      <c r="DH272" s="113">
        <v>0</v>
      </c>
      <c r="DI272" s="113">
        <v>0</v>
      </c>
      <c r="DJ272" s="113">
        <v>0</v>
      </c>
      <c r="DM272" s="116">
        <f t="shared" si="171"/>
        <v>0.1</v>
      </c>
      <c r="DN272" s="113">
        <v>0.5</v>
      </c>
      <c r="DO272" s="113">
        <v>0</v>
      </c>
      <c r="DP272" s="113">
        <v>0</v>
      </c>
      <c r="DQ272" s="113">
        <v>0</v>
      </c>
      <c r="DR272" s="113">
        <v>0</v>
      </c>
    </row>
    <row r="273" spans="4:122">
      <c r="D273" s="113" t="s">
        <v>239</v>
      </c>
      <c r="E273" s="115">
        <f t="shared" si="172"/>
        <v>272</v>
      </c>
      <c r="F273" s="116">
        <f t="shared" si="140"/>
        <v>1.7</v>
      </c>
      <c r="G273" s="116">
        <f t="shared" si="141"/>
        <v>1.7</v>
      </c>
      <c r="H273" s="116" t="str">
        <f t="shared" si="141"/>
        <v/>
      </c>
      <c r="I273" s="116" t="str">
        <f t="shared" si="141"/>
        <v/>
      </c>
      <c r="J273" s="116" t="str">
        <f t="shared" si="141"/>
        <v/>
      </c>
      <c r="K273" s="116" t="str">
        <f t="shared" si="141"/>
        <v/>
      </c>
      <c r="L273" s="116" t="str">
        <f t="shared" si="141"/>
        <v/>
      </c>
      <c r="M273" s="116" t="str">
        <f t="shared" si="141"/>
        <v/>
      </c>
      <c r="N273" s="116" t="str">
        <f t="shared" si="142"/>
        <v/>
      </c>
      <c r="O273" s="116">
        <f t="shared" si="143"/>
        <v>1</v>
      </c>
      <c r="P273" s="116" t="str">
        <f t="shared" si="144"/>
        <v/>
      </c>
      <c r="Q273" s="116" t="str">
        <f t="shared" si="145"/>
        <v/>
      </c>
      <c r="R273" s="116" t="str">
        <f t="shared" si="146"/>
        <v/>
      </c>
      <c r="S273" s="116" t="str">
        <f t="shared" si="147"/>
        <v/>
      </c>
      <c r="T273" s="116" t="str">
        <f t="shared" si="148"/>
        <v/>
      </c>
      <c r="U273" s="116">
        <f t="shared" si="149"/>
        <v>1</v>
      </c>
      <c r="V273" s="113">
        <f t="shared" si="150"/>
        <v>0</v>
      </c>
      <c r="Y273" s="116">
        <f t="shared" si="173"/>
        <v>0.21052845464580108</v>
      </c>
      <c r="Z273" s="122">
        <f t="shared" si="174"/>
        <v>42.105690929160218</v>
      </c>
      <c r="AA273" s="113">
        <f t="shared" si="151"/>
        <v>8.6999999999999993</v>
      </c>
      <c r="AB273" s="113">
        <f>AA273*飽差!I273</f>
        <v>2.7071975057754374</v>
      </c>
      <c r="AG273" s="116">
        <f t="shared" si="152"/>
        <v>0.5</v>
      </c>
      <c r="AH273" s="116">
        <f t="shared" si="153"/>
        <v>0.1</v>
      </c>
      <c r="AI273" s="116">
        <f t="shared" si="154"/>
        <v>0.4</v>
      </c>
      <c r="AJ273" s="116">
        <f t="shared" si="155"/>
        <v>0.9</v>
      </c>
      <c r="AK273" s="116">
        <f t="shared" si="156"/>
        <v>1.8</v>
      </c>
      <c r="AL273" s="116">
        <f t="shared" si="157"/>
        <v>0.7</v>
      </c>
      <c r="AM273" s="116">
        <f t="shared" si="158"/>
        <v>1.7</v>
      </c>
      <c r="AN273" s="116">
        <f t="shared" si="159"/>
        <v>2.4</v>
      </c>
      <c r="AO273" s="116">
        <f t="shared" si="160"/>
        <v>2.7</v>
      </c>
      <c r="AP273" s="116">
        <f t="shared" si="161"/>
        <v>2.1</v>
      </c>
      <c r="AS273" s="116">
        <f t="shared" si="162"/>
        <v>0.5</v>
      </c>
      <c r="AT273" s="113">
        <v>0.5</v>
      </c>
      <c r="AU273" s="113">
        <v>0</v>
      </c>
      <c r="AV273" s="113">
        <v>0</v>
      </c>
      <c r="AW273" s="113">
        <v>2</v>
      </c>
      <c r="AX273" s="113">
        <v>0</v>
      </c>
      <c r="AY273" s="115"/>
      <c r="BA273" s="116">
        <f t="shared" si="163"/>
        <v>0.1</v>
      </c>
      <c r="BB273" s="113">
        <v>0</v>
      </c>
      <c r="BC273" s="113">
        <v>0</v>
      </c>
      <c r="BD273" s="113">
        <v>0</v>
      </c>
      <c r="BE273" s="113">
        <v>0.5</v>
      </c>
      <c r="BF273" s="113">
        <v>0</v>
      </c>
      <c r="BG273" s="115"/>
      <c r="BI273" s="116">
        <f t="shared" si="164"/>
        <v>0.4</v>
      </c>
      <c r="BJ273" s="113">
        <v>0.5</v>
      </c>
      <c r="BK273" s="113">
        <v>0</v>
      </c>
      <c r="BL273" s="113">
        <v>0</v>
      </c>
      <c r="BM273" s="113">
        <v>1.5</v>
      </c>
      <c r="BN273" s="113">
        <v>0</v>
      </c>
      <c r="BO273" s="115"/>
      <c r="BQ273" s="116">
        <f t="shared" si="165"/>
        <v>0.9</v>
      </c>
      <c r="BR273" s="113">
        <v>0.5</v>
      </c>
      <c r="BS273" s="113">
        <v>0</v>
      </c>
      <c r="BT273" s="113">
        <v>3</v>
      </c>
      <c r="BU273" s="113">
        <v>1</v>
      </c>
      <c r="BV273" s="113">
        <v>0</v>
      </c>
      <c r="BW273" s="115"/>
      <c r="BY273" s="116">
        <f t="shared" si="166"/>
        <v>1.8</v>
      </c>
      <c r="BZ273" s="113">
        <v>8.5</v>
      </c>
      <c r="CA273" s="113">
        <v>0.5</v>
      </c>
      <c r="CB273" s="113">
        <v>0</v>
      </c>
      <c r="CC273" s="113">
        <v>0</v>
      </c>
      <c r="CD273" s="113">
        <v>0</v>
      </c>
      <c r="CE273" s="115"/>
      <c r="CG273" s="116">
        <f t="shared" si="167"/>
        <v>0.7</v>
      </c>
      <c r="CH273" s="113">
        <v>2</v>
      </c>
      <c r="CI273" s="113">
        <v>0</v>
      </c>
      <c r="CJ273" s="113">
        <v>0</v>
      </c>
      <c r="CK273" s="113">
        <v>1.5</v>
      </c>
      <c r="CL273" s="113">
        <v>0</v>
      </c>
      <c r="CO273" s="116">
        <f t="shared" si="168"/>
        <v>1.7</v>
      </c>
      <c r="CP273" s="113">
        <v>3.5</v>
      </c>
      <c r="CQ273" s="113">
        <v>0.5</v>
      </c>
      <c r="CR273" s="113">
        <v>0</v>
      </c>
      <c r="CS273" s="113">
        <v>4.5</v>
      </c>
      <c r="CT273" s="113">
        <v>0</v>
      </c>
      <c r="CW273" s="116">
        <f t="shared" si="169"/>
        <v>2.4</v>
      </c>
      <c r="CX273" s="113">
        <v>5.5</v>
      </c>
      <c r="CY273" s="113">
        <v>0</v>
      </c>
      <c r="CZ273" s="113">
        <v>0</v>
      </c>
      <c r="DA273" s="113">
        <v>6.5</v>
      </c>
      <c r="DB273" s="113">
        <v>0</v>
      </c>
      <c r="DE273" s="116">
        <f t="shared" si="170"/>
        <v>2.7</v>
      </c>
      <c r="DF273" s="113">
        <v>3</v>
      </c>
      <c r="DG273" s="113">
        <v>0.5</v>
      </c>
      <c r="DH273" s="113">
        <v>0</v>
      </c>
      <c r="DI273" s="113">
        <v>10</v>
      </c>
      <c r="DJ273" s="113">
        <v>0</v>
      </c>
      <c r="DM273" s="116">
        <f t="shared" si="171"/>
        <v>2.1</v>
      </c>
      <c r="DN273" s="113">
        <v>2</v>
      </c>
      <c r="DO273" s="113">
        <v>8</v>
      </c>
      <c r="DP273" s="113">
        <v>0</v>
      </c>
      <c r="DQ273" s="113">
        <v>0.5</v>
      </c>
      <c r="DR273" s="113">
        <v>0</v>
      </c>
    </row>
    <row r="274" spans="4:122">
      <c r="D274" s="113" t="s">
        <v>239</v>
      </c>
      <c r="E274" s="115">
        <f t="shared" si="172"/>
        <v>273</v>
      </c>
      <c r="F274" s="116">
        <f t="shared" si="140"/>
        <v>0.9</v>
      </c>
      <c r="G274" s="116">
        <f t="shared" si="141"/>
        <v>0.9</v>
      </c>
      <c r="H274" s="116" t="str">
        <f t="shared" si="141"/>
        <v/>
      </c>
      <c r="I274" s="116" t="str">
        <f t="shared" si="141"/>
        <v/>
      </c>
      <c r="J274" s="116" t="str">
        <f t="shared" si="141"/>
        <v/>
      </c>
      <c r="K274" s="116" t="str">
        <f t="shared" si="141"/>
        <v/>
      </c>
      <c r="L274" s="116" t="str">
        <f t="shared" si="141"/>
        <v/>
      </c>
      <c r="M274" s="116" t="str">
        <f t="shared" si="141"/>
        <v/>
      </c>
      <c r="N274" s="116" t="str">
        <f t="shared" si="142"/>
        <v/>
      </c>
      <c r="O274" s="116">
        <f t="shared" si="143"/>
        <v>1</v>
      </c>
      <c r="P274" s="116" t="str">
        <f t="shared" si="144"/>
        <v/>
      </c>
      <c r="Q274" s="116" t="str">
        <f t="shared" si="145"/>
        <v/>
      </c>
      <c r="R274" s="116" t="str">
        <f t="shared" si="146"/>
        <v/>
      </c>
      <c r="S274" s="116" t="str">
        <f t="shared" si="147"/>
        <v/>
      </c>
      <c r="T274" s="116" t="str">
        <f t="shared" si="148"/>
        <v/>
      </c>
      <c r="U274" s="116">
        <f t="shared" si="149"/>
        <v>1</v>
      </c>
      <c r="V274" s="113">
        <f t="shared" si="150"/>
        <v>0</v>
      </c>
      <c r="Y274" s="116">
        <f t="shared" si="173"/>
        <v>0.19243290044018099</v>
      </c>
      <c r="Z274" s="122">
        <f t="shared" si="174"/>
        <v>38.486580088036199</v>
      </c>
      <c r="AA274" s="113">
        <f t="shared" si="151"/>
        <v>8.6999999999999993</v>
      </c>
      <c r="AB274" s="113">
        <f>AA274*飽差!I274</f>
        <v>4.5191108411240188</v>
      </c>
      <c r="AG274" s="116">
        <f t="shared" si="152"/>
        <v>0.8</v>
      </c>
      <c r="AH274" s="116">
        <f t="shared" si="153"/>
        <v>0</v>
      </c>
      <c r="AI274" s="116">
        <f t="shared" si="154"/>
        <v>0.3</v>
      </c>
      <c r="AJ274" s="116">
        <f t="shared" si="155"/>
        <v>0.3</v>
      </c>
      <c r="AK274" s="116">
        <f t="shared" si="156"/>
        <v>12.1</v>
      </c>
      <c r="AL274" s="116">
        <f t="shared" si="157"/>
        <v>2.4</v>
      </c>
      <c r="AM274" s="116">
        <f t="shared" si="158"/>
        <v>0.9</v>
      </c>
      <c r="AN274" s="116">
        <f t="shared" si="159"/>
        <v>1.4</v>
      </c>
      <c r="AO274" s="116">
        <f t="shared" si="160"/>
        <v>2.2000000000000002</v>
      </c>
      <c r="AP274" s="116">
        <f t="shared" si="161"/>
        <v>2.2999999999999998</v>
      </c>
      <c r="AS274" s="116">
        <f t="shared" si="162"/>
        <v>0.8</v>
      </c>
      <c r="AT274" s="113">
        <v>0</v>
      </c>
      <c r="AU274" s="113">
        <v>0</v>
      </c>
      <c r="AV274" s="113">
        <v>0</v>
      </c>
      <c r="AW274" s="113">
        <v>0</v>
      </c>
      <c r="AX274" s="113">
        <v>4</v>
      </c>
      <c r="AY274" s="115"/>
      <c r="BA274" s="116">
        <f t="shared" si="163"/>
        <v>0</v>
      </c>
      <c r="BB274" s="113">
        <v>0</v>
      </c>
      <c r="BC274" s="113">
        <v>0</v>
      </c>
      <c r="BD274" s="113">
        <v>0</v>
      </c>
      <c r="BE274" s="113">
        <v>0</v>
      </c>
      <c r="BF274" s="113">
        <v>0</v>
      </c>
      <c r="BG274" s="115"/>
      <c r="BI274" s="116">
        <f t="shared" si="164"/>
        <v>0.3</v>
      </c>
      <c r="BJ274" s="113">
        <v>0</v>
      </c>
      <c r="BK274" s="113">
        <v>0</v>
      </c>
      <c r="BL274" s="113">
        <v>0</v>
      </c>
      <c r="BM274" s="113">
        <v>0</v>
      </c>
      <c r="BN274" s="113">
        <v>1.5</v>
      </c>
      <c r="BO274" s="115"/>
      <c r="BQ274" s="116">
        <f t="shared" si="165"/>
        <v>0.3</v>
      </c>
      <c r="BR274" s="113">
        <v>0</v>
      </c>
      <c r="BS274" s="113">
        <v>0</v>
      </c>
      <c r="BT274" s="113">
        <v>0</v>
      </c>
      <c r="BU274" s="113">
        <v>0</v>
      </c>
      <c r="BV274" s="113">
        <v>1.5</v>
      </c>
      <c r="BW274" s="115"/>
      <c r="BY274" s="116">
        <f t="shared" si="166"/>
        <v>12.1</v>
      </c>
      <c r="BZ274" s="113">
        <v>0</v>
      </c>
      <c r="CA274" s="113">
        <v>56</v>
      </c>
      <c r="CB274" s="113">
        <v>1</v>
      </c>
      <c r="CC274" s="113">
        <v>0</v>
      </c>
      <c r="CD274" s="113">
        <v>3.5</v>
      </c>
      <c r="CE274" s="115"/>
      <c r="CG274" s="116">
        <f t="shared" si="167"/>
        <v>2.4</v>
      </c>
      <c r="CH274" s="113">
        <v>0.5</v>
      </c>
      <c r="CI274" s="113">
        <v>4.5</v>
      </c>
      <c r="CJ274" s="113">
        <v>1</v>
      </c>
      <c r="CK274" s="113">
        <v>0</v>
      </c>
      <c r="CL274" s="113">
        <v>6</v>
      </c>
      <c r="CO274" s="116">
        <f t="shared" si="168"/>
        <v>0.9</v>
      </c>
      <c r="CP274" s="113">
        <v>0</v>
      </c>
      <c r="CQ274" s="113">
        <v>0</v>
      </c>
      <c r="CR274" s="113">
        <v>2</v>
      </c>
      <c r="CS274" s="113">
        <v>0</v>
      </c>
      <c r="CT274" s="113">
        <v>2.5</v>
      </c>
      <c r="CW274" s="116">
        <f t="shared" si="169"/>
        <v>1.4</v>
      </c>
      <c r="CX274" s="113">
        <v>0</v>
      </c>
      <c r="CY274" s="113">
        <v>0</v>
      </c>
      <c r="CZ274" s="113">
        <v>0.5</v>
      </c>
      <c r="DA274" s="113">
        <v>3</v>
      </c>
      <c r="DB274" s="113">
        <v>3.5</v>
      </c>
      <c r="DE274" s="116">
        <f t="shared" si="170"/>
        <v>2.2000000000000002</v>
      </c>
      <c r="DF274" s="113">
        <v>0</v>
      </c>
      <c r="DG274" s="113">
        <v>0</v>
      </c>
      <c r="DH274" s="113">
        <v>4.5</v>
      </c>
      <c r="DI274" s="113">
        <v>0</v>
      </c>
      <c r="DJ274" s="113">
        <v>6.5</v>
      </c>
      <c r="DM274" s="116">
        <f t="shared" si="171"/>
        <v>2.2999999999999998</v>
      </c>
      <c r="DN274" s="113">
        <v>0</v>
      </c>
      <c r="DO274" s="113">
        <v>7.5</v>
      </c>
      <c r="DP274" s="113">
        <v>0.5</v>
      </c>
      <c r="DQ274" s="113">
        <v>0</v>
      </c>
      <c r="DR274" s="113">
        <v>3.5</v>
      </c>
    </row>
    <row r="275" spans="4:122">
      <c r="D275" s="113" t="s">
        <v>240</v>
      </c>
      <c r="E275" s="115">
        <f t="shared" si="172"/>
        <v>274</v>
      </c>
      <c r="F275" s="116">
        <f t="shared" si="140"/>
        <v>5.7</v>
      </c>
      <c r="G275" s="116">
        <f t="shared" si="141"/>
        <v>5.7</v>
      </c>
      <c r="H275" s="116" t="str">
        <f t="shared" si="141"/>
        <v/>
      </c>
      <c r="I275" s="116" t="str">
        <f t="shared" si="141"/>
        <v/>
      </c>
      <c r="J275" s="116" t="str">
        <f t="shared" si="141"/>
        <v/>
      </c>
      <c r="K275" s="116" t="str">
        <f t="shared" si="141"/>
        <v/>
      </c>
      <c r="L275" s="116" t="str">
        <f t="shared" si="141"/>
        <v/>
      </c>
      <c r="M275" s="116" t="str">
        <f t="shared" si="141"/>
        <v/>
      </c>
      <c r="N275" s="116" t="str">
        <f t="shared" si="142"/>
        <v/>
      </c>
      <c r="O275" s="116">
        <f t="shared" si="143"/>
        <v>1</v>
      </c>
      <c r="P275" s="116" t="str">
        <f t="shared" si="144"/>
        <v/>
      </c>
      <c r="Q275" s="116" t="str">
        <f t="shared" si="145"/>
        <v/>
      </c>
      <c r="R275" s="116" t="str">
        <f t="shared" si="146"/>
        <v/>
      </c>
      <c r="S275" s="116" t="str">
        <f t="shared" si="147"/>
        <v/>
      </c>
      <c r="T275" s="116" t="str">
        <f t="shared" si="148"/>
        <v/>
      </c>
      <c r="U275" s="116">
        <f t="shared" si="149"/>
        <v>1</v>
      </c>
      <c r="V275" s="113">
        <f t="shared" si="150"/>
        <v>0</v>
      </c>
      <c r="Y275" s="116">
        <f t="shared" si="173"/>
        <v>0.19833328819870555</v>
      </c>
      <c r="Z275" s="122">
        <f t="shared" si="174"/>
        <v>39.666657639741111</v>
      </c>
      <c r="AA275" s="113">
        <f t="shared" si="151"/>
        <v>7.2</v>
      </c>
      <c r="AB275" s="113">
        <f>AA275*飽差!I275</f>
        <v>4.5199224482950893</v>
      </c>
      <c r="AG275" s="116">
        <f t="shared" si="152"/>
        <v>8</v>
      </c>
      <c r="AH275" s="116">
        <f t="shared" si="153"/>
        <v>4.9000000000000004</v>
      </c>
      <c r="AI275" s="116">
        <f t="shared" si="154"/>
        <v>6.1</v>
      </c>
      <c r="AJ275" s="116">
        <f t="shared" si="155"/>
        <v>4.9000000000000004</v>
      </c>
      <c r="AK275" s="116">
        <f t="shared" si="156"/>
        <v>1.1000000000000001</v>
      </c>
      <c r="AL275" s="116">
        <f t="shared" si="157"/>
        <v>0.4</v>
      </c>
      <c r="AM275" s="116">
        <f t="shared" si="158"/>
        <v>5.7</v>
      </c>
      <c r="AN275" s="116">
        <f t="shared" si="159"/>
        <v>6.1</v>
      </c>
      <c r="AO275" s="116">
        <f t="shared" si="160"/>
        <v>0.7</v>
      </c>
      <c r="AP275" s="116">
        <f t="shared" si="161"/>
        <v>1</v>
      </c>
      <c r="AS275" s="116">
        <f t="shared" si="162"/>
        <v>8</v>
      </c>
      <c r="AT275" s="113">
        <v>5.5</v>
      </c>
      <c r="AU275" s="113">
        <v>0</v>
      </c>
      <c r="AV275" s="113">
        <v>13</v>
      </c>
      <c r="AW275" s="113">
        <v>0</v>
      </c>
      <c r="AX275" s="113">
        <v>21.5</v>
      </c>
      <c r="AY275" s="115"/>
      <c r="BA275" s="116">
        <f t="shared" si="163"/>
        <v>4.9000000000000004</v>
      </c>
      <c r="BB275" s="113">
        <v>5</v>
      </c>
      <c r="BC275" s="113">
        <v>0</v>
      </c>
      <c r="BD275" s="113">
        <v>0</v>
      </c>
      <c r="BE275" s="113">
        <v>0</v>
      </c>
      <c r="BF275" s="113">
        <v>19.5</v>
      </c>
      <c r="BG275" s="115"/>
      <c r="BI275" s="116">
        <f t="shared" si="164"/>
        <v>6.1</v>
      </c>
      <c r="BJ275" s="113">
        <v>5.5</v>
      </c>
      <c r="BK275" s="113">
        <v>0</v>
      </c>
      <c r="BL275" s="113">
        <v>0</v>
      </c>
      <c r="BM275" s="113">
        <v>0</v>
      </c>
      <c r="BN275" s="113">
        <v>25</v>
      </c>
      <c r="BO275" s="115"/>
      <c r="BQ275" s="116">
        <f t="shared" si="165"/>
        <v>4.9000000000000004</v>
      </c>
      <c r="BR275" s="113">
        <v>4.5</v>
      </c>
      <c r="BS275" s="113">
        <v>0</v>
      </c>
      <c r="BT275" s="113">
        <v>0</v>
      </c>
      <c r="BU275" s="113">
        <v>0</v>
      </c>
      <c r="BV275" s="113">
        <v>20</v>
      </c>
      <c r="BW275" s="115"/>
      <c r="BY275" s="116">
        <f t="shared" si="166"/>
        <v>1.1000000000000001</v>
      </c>
      <c r="BZ275" s="113">
        <v>3</v>
      </c>
      <c r="CA275" s="113">
        <v>0</v>
      </c>
      <c r="CB275" s="113">
        <v>0.5</v>
      </c>
      <c r="CC275" s="113">
        <v>0</v>
      </c>
      <c r="CD275" s="113">
        <v>2</v>
      </c>
      <c r="CE275" s="115"/>
      <c r="CG275" s="116">
        <f t="shared" si="167"/>
        <v>0.4</v>
      </c>
      <c r="CH275" s="113">
        <v>0</v>
      </c>
      <c r="CI275" s="113">
        <v>0</v>
      </c>
      <c r="CJ275" s="113">
        <v>0</v>
      </c>
      <c r="CK275" s="113">
        <v>0</v>
      </c>
      <c r="CL275" s="113">
        <v>2</v>
      </c>
      <c r="CO275" s="116">
        <f t="shared" si="168"/>
        <v>5.7</v>
      </c>
      <c r="CP275" s="113">
        <v>2</v>
      </c>
      <c r="CQ275" s="113">
        <v>0</v>
      </c>
      <c r="CR275" s="113">
        <v>6</v>
      </c>
      <c r="CS275" s="113">
        <v>0</v>
      </c>
      <c r="CT275" s="113">
        <v>20.5</v>
      </c>
      <c r="CW275" s="116">
        <f t="shared" si="169"/>
        <v>6.1</v>
      </c>
      <c r="CX275" s="113">
        <v>0</v>
      </c>
      <c r="CY275" s="113">
        <v>0</v>
      </c>
      <c r="CZ275" s="113">
        <v>1.5</v>
      </c>
      <c r="DA275" s="113">
        <v>0</v>
      </c>
      <c r="DB275" s="113">
        <v>29</v>
      </c>
      <c r="DE275" s="116">
        <f t="shared" si="170"/>
        <v>0.7</v>
      </c>
      <c r="DF275" s="113">
        <v>0.5</v>
      </c>
      <c r="DG275" s="113">
        <v>0</v>
      </c>
      <c r="DH275" s="113">
        <v>0</v>
      </c>
      <c r="DI275" s="113">
        <v>0</v>
      </c>
      <c r="DJ275" s="113">
        <v>3</v>
      </c>
      <c r="DM275" s="116">
        <f t="shared" si="171"/>
        <v>1</v>
      </c>
      <c r="DN275" s="113">
        <v>0.5</v>
      </c>
      <c r="DO275" s="113">
        <v>0</v>
      </c>
      <c r="DP275" s="113">
        <v>2.5</v>
      </c>
      <c r="DQ275" s="113">
        <v>0</v>
      </c>
      <c r="DR275" s="113">
        <v>2</v>
      </c>
    </row>
    <row r="276" spans="4:122">
      <c r="D276" s="113" t="s">
        <v>240</v>
      </c>
      <c r="E276" s="115">
        <f t="shared" si="172"/>
        <v>275</v>
      </c>
      <c r="F276" s="116">
        <f t="shared" si="140"/>
        <v>0</v>
      </c>
      <c r="G276" s="116" t="str">
        <f t="shared" si="141"/>
        <v/>
      </c>
      <c r="H276" s="116" t="str">
        <f t="shared" si="141"/>
        <v/>
      </c>
      <c r="I276" s="116" t="str">
        <f t="shared" si="141"/>
        <v/>
      </c>
      <c r="J276" s="116" t="str">
        <f t="shared" si="141"/>
        <v/>
      </c>
      <c r="K276" s="116" t="str">
        <f t="shared" si="141"/>
        <v/>
      </c>
      <c r="L276" s="116" t="str">
        <f t="shared" si="141"/>
        <v/>
      </c>
      <c r="M276" s="116" t="str">
        <f t="shared" si="141"/>
        <v/>
      </c>
      <c r="N276" s="116">
        <f t="shared" si="142"/>
        <v>0</v>
      </c>
      <c r="O276" s="116" t="str">
        <f t="shared" si="143"/>
        <v/>
      </c>
      <c r="P276" s="116" t="str">
        <f t="shared" si="144"/>
        <v/>
      </c>
      <c r="Q276" s="116" t="str">
        <f t="shared" si="145"/>
        <v/>
      </c>
      <c r="R276" s="116" t="str">
        <f t="shared" si="146"/>
        <v/>
      </c>
      <c r="S276" s="116" t="str">
        <f t="shared" si="147"/>
        <v/>
      </c>
      <c r="T276" s="116" t="str">
        <f t="shared" si="148"/>
        <v/>
      </c>
      <c r="U276" s="116">
        <f t="shared" si="149"/>
        <v>0</v>
      </c>
      <c r="V276" s="113">
        <f t="shared" si="150"/>
        <v>0</v>
      </c>
      <c r="Y276" s="116">
        <f t="shared" si="173"/>
        <v>0.17039811712353811</v>
      </c>
      <c r="Z276" s="122">
        <f t="shared" si="174"/>
        <v>34.07962342470762</v>
      </c>
      <c r="AA276" s="113">
        <f t="shared" si="151"/>
        <v>7.2</v>
      </c>
      <c r="AB276" s="113">
        <f>AA276*飽差!I276</f>
        <v>5.5870342150334942</v>
      </c>
      <c r="AG276" s="116">
        <f t="shared" si="152"/>
        <v>0</v>
      </c>
      <c r="AH276" s="116">
        <f t="shared" si="153"/>
        <v>0</v>
      </c>
      <c r="AI276" s="116">
        <f t="shared" si="154"/>
        <v>0.9</v>
      </c>
      <c r="AJ276" s="116">
        <f t="shared" si="155"/>
        <v>0</v>
      </c>
      <c r="AK276" s="116">
        <f t="shared" si="156"/>
        <v>0</v>
      </c>
      <c r="AL276" s="116">
        <f t="shared" si="157"/>
        <v>0</v>
      </c>
      <c r="AM276" s="116">
        <f t="shared" si="158"/>
        <v>0</v>
      </c>
      <c r="AN276" s="116">
        <f t="shared" si="159"/>
        <v>0</v>
      </c>
      <c r="AO276" s="116">
        <f t="shared" si="160"/>
        <v>0</v>
      </c>
      <c r="AP276" s="116">
        <f t="shared" si="161"/>
        <v>0</v>
      </c>
      <c r="AS276" s="116">
        <f t="shared" si="162"/>
        <v>0</v>
      </c>
      <c r="AT276" s="113">
        <v>0</v>
      </c>
      <c r="AU276" s="113">
        <v>0</v>
      </c>
      <c r="AV276" s="113">
        <v>0</v>
      </c>
      <c r="AW276" s="113">
        <v>0</v>
      </c>
      <c r="AX276" s="113">
        <v>0</v>
      </c>
      <c r="AY276" s="115"/>
      <c r="BA276" s="116">
        <f t="shared" si="163"/>
        <v>0</v>
      </c>
      <c r="BB276" s="113">
        <v>0</v>
      </c>
      <c r="BC276" s="113">
        <v>0</v>
      </c>
      <c r="BD276" s="113">
        <v>0</v>
      </c>
      <c r="BE276" s="113">
        <v>0</v>
      </c>
      <c r="BF276" s="113">
        <v>0</v>
      </c>
      <c r="BG276" s="115"/>
      <c r="BI276" s="116">
        <f t="shared" si="164"/>
        <v>0.9</v>
      </c>
      <c r="BJ276" s="113">
        <v>0</v>
      </c>
      <c r="BK276" s="113">
        <v>0</v>
      </c>
      <c r="BL276" s="113">
        <v>0</v>
      </c>
      <c r="BM276" s="113">
        <v>0</v>
      </c>
      <c r="BN276" s="113">
        <v>4.5</v>
      </c>
      <c r="BO276" s="115"/>
      <c r="BQ276" s="116">
        <f t="shared" si="165"/>
        <v>0</v>
      </c>
      <c r="BR276" s="113">
        <v>0</v>
      </c>
      <c r="BS276" s="113">
        <v>0</v>
      </c>
      <c r="BT276" s="113">
        <v>0</v>
      </c>
      <c r="BU276" s="113">
        <v>0</v>
      </c>
      <c r="BV276" s="113">
        <v>0</v>
      </c>
      <c r="BW276" s="115"/>
      <c r="BY276" s="116">
        <f t="shared" si="166"/>
        <v>0</v>
      </c>
      <c r="BZ276" s="113">
        <v>0</v>
      </c>
      <c r="CA276" s="113">
        <v>0</v>
      </c>
      <c r="CB276" s="113">
        <v>0</v>
      </c>
      <c r="CC276" s="113">
        <v>0</v>
      </c>
      <c r="CD276" s="113">
        <v>0</v>
      </c>
      <c r="CE276" s="115"/>
      <c r="CG276" s="116">
        <f t="shared" si="167"/>
        <v>0</v>
      </c>
      <c r="CH276" s="113">
        <v>0</v>
      </c>
      <c r="CI276" s="113">
        <v>0</v>
      </c>
      <c r="CJ276" s="113">
        <v>0</v>
      </c>
      <c r="CK276" s="113">
        <v>0</v>
      </c>
      <c r="CL276" s="113">
        <v>0</v>
      </c>
      <c r="CO276" s="116">
        <f t="shared" si="168"/>
        <v>0</v>
      </c>
      <c r="CP276" s="113">
        <v>0</v>
      </c>
      <c r="CQ276" s="113">
        <v>0</v>
      </c>
      <c r="CR276" s="113">
        <v>0</v>
      </c>
      <c r="CS276" s="113">
        <v>0</v>
      </c>
      <c r="CT276" s="113">
        <v>0</v>
      </c>
      <c r="CW276" s="116">
        <f t="shared" si="169"/>
        <v>0</v>
      </c>
      <c r="CX276" s="113">
        <v>0</v>
      </c>
      <c r="CY276" s="113">
        <v>0</v>
      </c>
      <c r="CZ276" s="113">
        <v>0</v>
      </c>
      <c r="DA276" s="113">
        <v>0</v>
      </c>
      <c r="DB276" s="113">
        <v>0</v>
      </c>
      <c r="DE276" s="116">
        <f t="shared" si="170"/>
        <v>0</v>
      </c>
      <c r="DF276" s="113">
        <v>0</v>
      </c>
      <c r="DG276" s="113">
        <v>0</v>
      </c>
      <c r="DH276" s="113">
        <v>0</v>
      </c>
      <c r="DI276" s="113">
        <v>0</v>
      </c>
      <c r="DJ276" s="113">
        <v>0</v>
      </c>
      <c r="DM276" s="116">
        <f t="shared" si="171"/>
        <v>0</v>
      </c>
      <c r="DN276" s="113">
        <v>0</v>
      </c>
      <c r="DO276" s="113">
        <v>0</v>
      </c>
      <c r="DP276" s="113">
        <v>0</v>
      </c>
      <c r="DQ276" s="113">
        <v>0</v>
      </c>
      <c r="DR276" s="113">
        <v>0</v>
      </c>
    </row>
    <row r="277" spans="4:122">
      <c r="D277" s="113" t="s">
        <v>240</v>
      </c>
      <c r="E277" s="115">
        <f t="shared" si="172"/>
        <v>276</v>
      </c>
      <c r="F277" s="116">
        <f t="shared" si="140"/>
        <v>3.3</v>
      </c>
      <c r="G277" s="116">
        <f t="shared" si="141"/>
        <v>3.3</v>
      </c>
      <c r="H277" s="116" t="str">
        <f t="shared" si="141"/>
        <v/>
      </c>
      <c r="I277" s="116" t="str">
        <f t="shared" si="141"/>
        <v/>
      </c>
      <c r="J277" s="116" t="str">
        <f t="shared" si="141"/>
        <v/>
      </c>
      <c r="K277" s="116" t="str">
        <f t="shared" si="141"/>
        <v/>
      </c>
      <c r="L277" s="116" t="str">
        <f t="shared" si="141"/>
        <v/>
      </c>
      <c r="M277" s="116" t="str">
        <f t="shared" si="141"/>
        <v/>
      </c>
      <c r="N277" s="116" t="str">
        <f t="shared" si="142"/>
        <v/>
      </c>
      <c r="O277" s="116">
        <f t="shared" si="143"/>
        <v>1</v>
      </c>
      <c r="P277" s="116" t="str">
        <f t="shared" si="144"/>
        <v/>
      </c>
      <c r="Q277" s="116" t="str">
        <f t="shared" si="145"/>
        <v/>
      </c>
      <c r="R277" s="116" t="str">
        <f t="shared" si="146"/>
        <v/>
      </c>
      <c r="S277" s="116" t="str">
        <f t="shared" si="147"/>
        <v/>
      </c>
      <c r="T277" s="116" t="str">
        <f t="shared" si="148"/>
        <v/>
      </c>
      <c r="U277" s="116">
        <f t="shared" si="149"/>
        <v>1</v>
      </c>
      <c r="V277" s="113">
        <f t="shared" si="150"/>
        <v>0</v>
      </c>
      <c r="Y277" s="116">
        <f t="shared" si="173"/>
        <v>0.15089811712353809</v>
      </c>
      <c r="Z277" s="122">
        <f t="shared" si="174"/>
        <v>30.179623424707618</v>
      </c>
      <c r="AA277" s="113">
        <f t="shared" si="151"/>
        <v>7.2</v>
      </c>
      <c r="AB277" s="113">
        <f>AA277*飽差!I277</f>
        <v>7.2</v>
      </c>
      <c r="AG277" s="116">
        <f t="shared" si="152"/>
        <v>0</v>
      </c>
      <c r="AH277" s="116">
        <f t="shared" si="153"/>
        <v>0</v>
      </c>
      <c r="AI277" s="116">
        <f t="shared" si="154"/>
        <v>0.3</v>
      </c>
      <c r="AJ277" s="116">
        <f t="shared" si="155"/>
        <v>1.8</v>
      </c>
      <c r="AK277" s="116">
        <f t="shared" si="156"/>
        <v>1</v>
      </c>
      <c r="AL277" s="116">
        <f t="shared" si="157"/>
        <v>1.1000000000000001</v>
      </c>
      <c r="AM277" s="116">
        <f t="shared" si="158"/>
        <v>3.3</v>
      </c>
      <c r="AN277" s="116">
        <f t="shared" si="159"/>
        <v>10.1</v>
      </c>
      <c r="AO277" s="116">
        <f t="shared" si="160"/>
        <v>3</v>
      </c>
      <c r="AP277" s="116">
        <f t="shared" si="161"/>
        <v>3.2</v>
      </c>
      <c r="AS277" s="116">
        <f t="shared" si="162"/>
        <v>0</v>
      </c>
      <c r="AT277" s="113">
        <v>0</v>
      </c>
      <c r="AU277" s="113">
        <v>0</v>
      </c>
      <c r="AV277" s="113">
        <v>0</v>
      </c>
      <c r="AW277" s="113">
        <v>0</v>
      </c>
      <c r="AX277" s="113">
        <v>0</v>
      </c>
      <c r="AY277" s="115"/>
      <c r="BA277" s="116">
        <f t="shared" si="163"/>
        <v>0</v>
      </c>
      <c r="BB277" s="113">
        <v>0</v>
      </c>
      <c r="BC277" s="113">
        <v>0</v>
      </c>
      <c r="BD277" s="113">
        <v>0</v>
      </c>
      <c r="BE277" s="113">
        <v>0</v>
      </c>
      <c r="BF277" s="113">
        <v>0</v>
      </c>
      <c r="BG277" s="115"/>
      <c r="BI277" s="116">
        <f t="shared" si="164"/>
        <v>0.3</v>
      </c>
      <c r="BJ277" s="113">
        <v>0</v>
      </c>
      <c r="BK277" s="113">
        <v>0</v>
      </c>
      <c r="BL277" s="113">
        <v>1.5</v>
      </c>
      <c r="BM277" s="113">
        <v>0</v>
      </c>
      <c r="BN277" s="113">
        <v>0</v>
      </c>
      <c r="BO277" s="115"/>
      <c r="BQ277" s="116">
        <f t="shared" si="165"/>
        <v>1.8</v>
      </c>
      <c r="BR277" s="113">
        <v>0</v>
      </c>
      <c r="BS277" s="113">
        <v>0</v>
      </c>
      <c r="BT277" s="113">
        <v>9</v>
      </c>
      <c r="BU277" s="113">
        <v>0</v>
      </c>
      <c r="BV277" s="113">
        <v>0</v>
      </c>
      <c r="BW277" s="115"/>
      <c r="BY277" s="116">
        <f t="shared" si="166"/>
        <v>1</v>
      </c>
      <c r="BZ277" s="113">
        <v>0</v>
      </c>
      <c r="CA277" s="113">
        <v>0</v>
      </c>
      <c r="CB277" s="113">
        <v>5</v>
      </c>
      <c r="CC277" s="113">
        <v>0</v>
      </c>
      <c r="CD277" s="113">
        <v>0</v>
      </c>
      <c r="CE277" s="115"/>
      <c r="CG277" s="116">
        <f t="shared" si="167"/>
        <v>1.1000000000000001</v>
      </c>
      <c r="CH277" s="113">
        <v>0</v>
      </c>
      <c r="CI277" s="113">
        <v>0</v>
      </c>
      <c r="CJ277" s="113">
        <v>5.5</v>
      </c>
      <c r="CK277" s="113">
        <v>0</v>
      </c>
      <c r="CL277" s="113">
        <v>0</v>
      </c>
      <c r="CO277" s="116">
        <f t="shared" si="168"/>
        <v>3.3</v>
      </c>
      <c r="CP277" s="113">
        <v>0</v>
      </c>
      <c r="CQ277" s="113">
        <v>0</v>
      </c>
      <c r="CR277" s="113">
        <v>16.5</v>
      </c>
      <c r="CS277" s="113">
        <v>0</v>
      </c>
      <c r="CT277" s="113">
        <v>0</v>
      </c>
      <c r="CW277" s="116">
        <f t="shared" si="169"/>
        <v>10.1</v>
      </c>
      <c r="CX277" s="113">
        <v>0</v>
      </c>
      <c r="CY277" s="113">
        <v>0</v>
      </c>
      <c r="CZ277" s="113">
        <v>50.5</v>
      </c>
      <c r="DA277" s="113">
        <v>0</v>
      </c>
      <c r="DB277" s="113">
        <v>0</v>
      </c>
      <c r="DE277" s="116">
        <f t="shared" si="170"/>
        <v>3</v>
      </c>
      <c r="DF277" s="113">
        <v>0</v>
      </c>
      <c r="DG277" s="113">
        <v>0</v>
      </c>
      <c r="DH277" s="113">
        <v>15</v>
      </c>
      <c r="DI277" s="113">
        <v>0</v>
      </c>
      <c r="DJ277" s="113">
        <v>0</v>
      </c>
      <c r="DM277" s="116">
        <f t="shared" si="171"/>
        <v>3.2</v>
      </c>
      <c r="DN277" s="113">
        <v>0</v>
      </c>
      <c r="DO277" s="113">
        <v>0</v>
      </c>
      <c r="DP277" s="113">
        <v>16</v>
      </c>
      <c r="DQ277" s="113">
        <v>0</v>
      </c>
      <c r="DR277" s="113">
        <v>0</v>
      </c>
    </row>
    <row r="278" spans="4:122">
      <c r="D278" s="113" t="s">
        <v>240</v>
      </c>
      <c r="E278" s="115">
        <f t="shared" si="172"/>
        <v>277</v>
      </c>
      <c r="F278" s="116">
        <f t="shared" si="140"/>
        <v>20</v>
      </c>
      <c r="G278" s="116">
        <f t="shared" si="141"/>
        <v>20</v>
      </c>
      <c r="H278" s="116">
        <f t="shared" si="141"/>
        <v>20</v>
      </c>
      <c r="I278" s="116" t="str">
        <f t="shared" si="141"/>
        <v/>
      </c>
      <c r="J278" s="116" t="str">
        <f t="shared" si="141"/>
        <v/>
      </c>
      <c r="K278" s="116" t="str">
        <f t="shared" si="141"/>
        <v/>
      </c>
      <c r="L278" s="116" t="str">
        <f t="shared" si="141"/>
        <v/>
      </c>
      <c r="M278" s="116" t="str">
        <f t="shared" si="141"/>
        <v/>
      </c>
      <c r="N278" s="116" t="str">
        <f t="shared" si="142"/>
        <v/>
      </c>
      <c r="O278" s="116" t="str">
        <f t="shared" si="143"/>
        <v/>
      </c>
      <c r="P278" s="116">
        <f t="shared" si="144"/>
        <v>2</v>
      </c>
      <c r="Q278" s="116" t="str">
        <f t="shared" si="145"/>
        <v/>
      </c>
      <c r="R278" s="116" t="str">
        <f t="shared" si="146"/>
        <v/>
      </c>
      <c r="S278" s="116" t="str">
        <f t="shared" si="147"/>
        <v/>
      </c>
      <c r="T278" s="116" t="str">
        <f t="shared" si="148"/>
        <v/>
      </c>
      <c r="U278" s="116">
        <f t="shared" si="149"/>
        <v>2</v>
      </c>
      <c r="V278" s="113">
        <f t="shared" si="150"/>
        <v>5.4417266639303186e-002</v>
      </c>
      <c r="Y278" s="116">
        <f t="shared" si="173"/>
        <v>0.24151560272275138</v>
      </c>
      <c r="Z278" s="122">
        <f t="shared" si="174"/>
        <v>48.303120544550275</v>
      </c>
      <c r="AA278" s="113">
        <f t="shared" si="151"/>
        <v>7.2</v>
      </c>
      <c r="AB278" s="113">
        <f>AA278*飽差!I278</f>
        <v>1.8765028801573373</v>
      </c>
      <c r="AG278" s="116">
        <f t="shared" si="152"/>
        <v>11.2</v>
      </c>
      <c r="AH278" s="116">
        <f t="shared" si="153"/>
        <v>18.3</v>
      </c>
      <c r="AI278" s="116">
        <f t="shared" si="154"/>
        <v>24.1</v>
      </c>
      <c r="AJ278" s="116">
        <f t="shared" si="155"/>
        <v>31.7</v>
      </c>
      <c r="AK278" s="116">
        <f t="shared" si="156"/>
        <v>30.2</v>
      </c>
      <c r="AL278" s="116">
        <f t="shared" si="157"/>
        <v>32</v>
      </c>
      <c r="AM278" s="116">
        <f t="shared" si="158"/>
        <v>20</v>
      </c>
      <c r="AN278" s="116">
        <f t="shared" si="159"/>
        <v>39.700000000000003</v>
      </c>
      <c r="AO278" s="116">
        <f t="shared" si="160"/>
        <v>21.9</v>
      </c>
      <c r="AP278" s="116">
        <f t="shared" si="161"/>
        <v>20.6</v>
      </c>
      <c r="AS278" s="116">
        <f t="shared" si="162"/>
        <v>11.2</v>
      </c>
      <c r="AT278" s="113">
        <v>2</v>
      </c>
      <c r="AU278" s="113">
        <v>14</v>
      </c>
      <c r="AV278" s="113">
        <v>40</v>
      </c>
      <c r="AW278" s="113">
        <v>0</v>
      </c>
      <c r="AX278" s="113">
        <v>0</v>
      </c>
      <c r="AY278" s="115"/>
      <c r="BA278" s="116">
        <f t="shared" si="163"/>
        <v>18.3</v>
      </c>
      <c r="BB278" s="113">
        <v>2.5</v>
      </c>
      <c r="BC278" s="113">
        <v>52</v>
      </c>
      <c r="BD278" s="113">
        <v>37</v>
      </c>
      <c r="BE278" s="113">
        <v>0</v>
      </c>
      <c r="BF278" s="113">
        <v>0</v>
      </c>
      <c r="BG278" s="115"/>
      <c r="BI278" s="116">
        <f t="shared" si="164"/>
        <v>24.1</v>
      </c>
      <c r="BJ278" s="113">
        <v>1</v>
      </c>
      <c r="BK278" s="113">
        <v>71</v>
      </c>
      <c r="BL278" s="113">
        <v>48.5</v>
      </c>
      <c r="BM278" s="113">
        <v>0</v>
      </c>
      <c r="BN278" s="113">
        <v>0</v>
      </c>
      <c r="BO278" s="115"/>
      <c r="BQ278" s="116">
        <f t="shared" si="165"/>
        <v>31.7</v>
      </c>
      <c r="BR278" s="113">
        <v>3</v>
      </c>
      <c r="BS278" s="113">
        <v>83</v>
      </c>
      <c r="BT278" s="113">
        <v>72.5</v>
      </c>
      <c r="BU278" s="113">
        <v>0</v>
      </c>
      <c r="BV278" s="113">
        <v>0</v>
      </c>
      <c r="BW278" s="115"/>
      <c r="BY278" s="116">
        <f t="shared" si="166"/>
        <v>30.2</v>
      </c>
      <c r="BZ278" s="113">
        <v>8</v>
      </c>
      <c r="CA278" s="113">
        <v>98</v>
      </c>
      <c r="CB278" s="113">
        <v>45</v>
      </c>
      <c r="CC278" s="113">
        <v>0</v>
      </c>
      <c r="CD278" s="113">
        <v>0</v>
      </c>
      <c r="CE278" s="115"/>
      <c r="CG278" s="116">
        <f t="shared" si="167"/>
        <v>32</v>
      </c>
      <c r="CH278" s="113">
        <v>4.5</v>
      </c>
      <c r="CI278" s="113">
        <v>107.5</v>
      </c>
      <c r="CJ278" s="113">
        <v>48</v>
      </c>
      <c r="CK278" s="113">
        <v>0</v>
      </c>
      <c r="CL278" s="113">
        <v>0</v>
      </c>
      <c r="CO278" s="116">
        <f t="shared" si="168"/>
        <v>20</v>
      </c>
      <c r="CP278" s="113">
        <v>2</v>
      </c>
      <c r="CQ278" s="113">
        <v>41</v>
      </c>
      <c r="CR278" s="113">
        <v>57</v>
      </c>
      <c r="CS278" s="113">
        <v>0</v>
      </c>
      <c r="CT278" s="113">
        <v>0</v>
      </c>
      <c r="CW278" s="116">
        <f t="shared" si="169"/>
        <v>39.700000000000003</v>
      </c>
      <c r="CX278" s="113">
        <v>0</v>
      </c>
      <c r="CY278" s="113">
        <v>45</v>
      </c>
      <c r="CZ278" s="113">
        <v>153.5</v>
      </c>
      <c r="DA278" s="113">
        <v>0</v>
      </c>
      <c r="DB278" s="113">
        <v>0</v>
      </c>
      <c r="DE278" s="116">
        <f t="shared" si="170"/>
        <v>21.9</v>
      </c>
      <c r="DF278" s="113">
        <v>1.5</v>
      </c>
      <c r="DG278" s="113">
        <v>65</v>
      </c>
      <c r="DH278" s="113">
        <v>43</v>
      </c>
      <c r="DI278" s="113">
        <v>0</v>
      </c>
      <c r="DJ278" s="113">
        <v>0</v>
      </c>
      <c r="DM278" s="116">
        <f t="shared" si="171"/>
        <v>20.6</v>
      </c>
      <c r="DN278" s="113">
        <v>7</v>
      </c>
      <c r="DO278" s="113">
        <v>52.5</v>
      </c>
      <c r="DP278" s="113">
        <v>43.5</v>
      </c>
      <c r="DQ278" s="113">
        <v>0</v>
      </c>
      <c r="DR278" s="113">
        <v>0</v>
      </c>
    </row>
    <row r="279" spans="4:122">
      <c r="D279" s="113" t="s">
        <v>240</v>
      </c>
      <c r="E279" s="115">
        <f t="shared" si="172"/>
        <v>278</v>
      </c>
      <c r="F279" s="116">
        <f t="shared" si="140"/>
        <v>6.1</v>
      </c>
      <c r="G279" s="116">
        <f t="shared" si="141"/>
        <v>6.1</v>
      </c>
      <c r="H279" s="116" t="str">
        <f t="shared" si="141"/>
        <v/>
      </c>
      <c r="I279" s="116" t="str">
        <f t="shared" si="141"/>
        <v/>
      </c>
      <c r="J279" s="116" t="str">
        <f t="shared" si="141"/>
        <v/>
      </c>
      <c r="K279" s="116" t="str">
        <f t="shared" si="141"/>
        <v/>
      </c>
      <c r="L279" s="116" t="str">
        <f t="shared" si="141"/>
        <v/>
      </c>
      <c r="M279" s="116" t="str">
        <f t="shared" si="141"/>
        <v/>
      </c>
      <c r="N279" s="116" t="str">
        <f t="shared" si="142"/>
        <v/>
      </c>
      <c r="O279" s="116">
        <f t="shared" si="143"/>
        <v>1</v>
      </c>
      <c r="P279" s="116" t="str">
        <f t="shared" si="144"/>
        <v/>
      </c>
      <c r="Q279" s="116" t="str">
        <f t="shared" si="145"/>
        <v/>
      </c>
      <c r="R279" s="116" t="str">
        <f t="shared" si="146"/>
        <v/>
      </c>
      <c r="S279" s="116" t="str">
        <f t="shared" si="147"/>
        <v/>
      </c>
      <c r="T279" s="116" t="str">
        <f t="shared" si="148"/>
        <v/>
      </c>
      <c r="U279" s="116">
        <f t="shared" si="149"/>
        <v>1</v>
      </c>
      <c r="V279" s="113">
        <f t="shared" si="150"/>
        <v>0</v>
      </c>
      <c r="Y279" s="116">
        <f t="shared" si="173"/>
        <v>0.25632526424513502</v>
      </c>
      <c r="Z279" s="122">
        <f t="shared" si="174"/>
        <v>51.265052849027008</v>
      </c>
      <c r="AA279" s="113">
        <f t="shared" si="151"/>
        <v>7.2</v>
      </c>
      <c r="AB279" s="113">
        <f>AA279*飽差!I279</f>
        <v>3.1380676955232665</v>
      </c>
      <c r="AG279" s="116">
        <f t="shared" si="152"/>
        <v>8.6999999999999993</v>
      </c>
      <c r="AH279" s="116">
        <f t="shared" si="153"/>
        <v>5.6</v>
      </c>
      <c r="AI279" s="116">
        <f t="shared" si="154"/>
        <v>12.3</v>
      </c>
      <c r="AJ279" s="116">
        <f t="shared" si="155"/>
        <v>11.7</v>
      </c>
      <c r="AK279" s="116">
        <f t="shared" si="156"/>
        <v>7.9</v>
      </c>
      <c r="AL279" s="116">
        <f t="shared" si="157"/>
        <v>10.4</v>
      </c>
      <c r="AM279" s="116">
        <f t="shared" si="158"/>
        <v>6.1</v>
      </c>
      <c r="AN279" s="116">
        <f t="shared" si="159"/>
        <v>10.7</v>
      </c>
      <c r="AO279" s="116">
        <f t="shared" si="160"/>
        <v>7.9</v>
      </c>
      <c r="AP279" s="116">
        <f t="shared" si="161"/>
        <v>3.7</v>
      </c>
      <c r="AS279" s="116">
        <f t="shared" si="162"/>
        <v>8.6999999999999993</v>
      </c>
      <c r="AT279" s="113">
        <v>0</v>
      </c>
      <c r="AU279" s="113">
        <v>35.5</v>
      </c>
      <c r="AV279" s="113">
        <v>0</v>
      </c>
      <c r="AW279" s="113">
        <v>8</v>
      </c>
      <c r="AX279" s="113">
        <v>0</v>
      </c>
      <c r="AY279" s="115"/>
      <c r="BA279" s="116">
        <f t="shared" si="163"/>
        <v>5.6</v>
      </c>
      <c r="BB279" s="113">
        <v>0.5</v>
      </c>
      <c r="BC279" s="113">
        <v>22.5</v>
      </c>
      <c r="BD279" s="113">
        <v>0</v>
      </c>
      <c r="BE279" s="113">
        <v>5</v>
      </c>
      <c r="BF279" s="113">
        <v>0</v>
      </c>
      <c r="BG279" s="115"/>
      <c r="BI279" s="116">
        <f t="shared" si="164"/>
        <v>12.3</v>
      </c>
      <c r="BJ279" s="113">
        <v>0</v>
      </c>
      <c r="BK279" s="113">
        <v>44</v>
      </c>
      <c r="BL279" s="113">
        <v>0</v>
      </c>
      <c r="BM279" s="113">
        <v>17.5</v>
      </c>
      <c r="BN279" s="113">
        <v>0</v>
      </c>
      <c r="BO279" s="115"/>
      <c r="BQ279" s="116">
        <f t="shared" si="165"/>
        <v>11.7</v>
      </c>
      <c r="BR279" s="113">
        <v>0</v>
      </c>
      <c r="BS279" s="113">
        <v>39.5</v>
      </c>
      <c r="BT279" s="113">
        <v>0</v>
      </c>
      <c r="BU279" s="113">
        <v>19</v>
      </c>
      <c r="BV279" s="113">
        <v>0</v>
      </c>
      <c r="BW279" s="115"/>
      <c r="BY279" s="116">
        <f t="shared" si="166"/>
        <v>7.9</v>
      </c>
      <c r="BZ279" s="113">
        <v>1.5</v>
      </c>
      <c r="CA279" s="113">
        <v>29</v>
      </c>
      <c r="CB279" s="113">
        <v>0</v>
      </c>
      <c r="CC279" s="113">
        <v>9</v>
      </c>
      <c r="CD279" s="113">
        <v>0</v>
      </c>
      <c r="CE279" s="115"/>
      <c r="CG279" s="116">
        <f t="shared" si="167"/>
        <v>10.4</v>
      </c>
      <c r="CH279" s="113">
        <v>0.5</v>
      </c>
      <c r="CI279" s="113">
        <v>29</v>
      </c>
      <c r="CJ279" s="113">
        <v>0</v>
      </c>
      <c r="CK279" s="113">
        <v>22.5</v>
      </c>
      <c r="CL279" s="113">
        <v>0</v>
      </c>
      <c r="CO279" s="116">
        <f t="shared" si="168"/>
        <v>6.1</v>
      </c>
      <c r="CP279" s="113">
        <v>0</v>
      </c>
      <c r="CQ279" s="113">
        <v>28.5</v>
      </c>
      <c r="CR279" s="113">
        <v>0</v>
      </c>
      <c r="CS279" s="113">
        <v>2</v>
      </c>
      <c r="CT279" s="113">
        <v>0</v>
      </c>
      <c r="CW279" s="116">
        <f t="shared" si="169"/>
        <v>10.7</v>
      </c>
      <c r="CX279" s="113">
        <v>0</v>
      </c>
      <c r="CY279" s="113">
        <v>46.5</v>
      </c>
      <c r="CZ279" s="113">
        <v>0</v>
      </c>
      <c r="DA279" s="113">
        <v>7</v>
      </c>
      <c r="DB279" s="113">
        <v>0</v>
      </c>
      <c r="DE279" s="116">
        <f t="shared" si="170"/>
        <v>7.9</v>
      </c>
      <c r="DF279" s="113">
        <v>0.5</v>
      </c>
      <c r="DG279" s="113">
        <v>35</v>
      </c>
      <c r="DH279" s="113">
        <v>0</v>
      </c>
      <c r="DI279" s="113">
        <v>4</v>
      </c>
      <c r="DJ279" s="113">
        <v>0</v>
      </c>
      <c r="DM279" s="116">
        <f t="shared" si="171"/>
        <v>3.7</v>
      </c>
      <c r="DN279" s="113">
        <v>0</v>
      </c>
      <c r="DO279" s="113">
        <v>15</v>
      </c>
      <c r="DP279" s="113">
        <v>0</v>
      </c>
      <c r="DQ279" s="113">
        <v>3.5</v>
      </c>
      <c r="DR279" s="113">
        <v>0</v>
      </c>
    </row>
    <row r="280" spans="4:122">
      <c r="D280" s="113" t="s">
        <v>240</v>
      </c>
      <c r="E280" s="115">
        <f t="shared" si="172"/>
        <v>279</v>
      </c>
      <c r="F280" s="116">
        <f t="shared" si="140"/>
        <v>5.8</v>
      </c>
      <c r="G280" s="116">
        <f t="shared" si="141"/>
        <v>5.8</v>
      </c>
      <c r="H280" s="116" t="str">
        <f t="shared" si="141"/>
        <v/>
      </c>
      <c r="I280" s="116" t="str">
        <f t="shared" si="141"/>
        <v/>
      </c>
      <c r="J280" s="116" t="str">
        <f t="shared" si="141"/>
        <v/>
      </c>
      <c r="K280" s="116" t="str">
        <f t="shared" si="141"/>
        <v/>
      </c>
      <c r="L280" s="116" t="str">
        <f t="shared" si="141"/>
        <v/>
      </c>
      <c r="M280" s="116" t="str">
        <f t="shared" si="141"/>
        <v/>
      </c>
      <c r="N280" s="116" t="str">
        <f t="shared" si="142"/>
        <v/>
      </c>
      <c r="O280" s="116">
        <f t="shared" si="143"/>
        <v>1</v>
      </c>
      <c r="P280" s="116" t="str">
        <f t="shared" si="144"/>
        <v/>
      </c>
      <c r="Q280" s="116" t="str">
        <f t="shared" si="145"/>
        <v/>
      </c>
      <c r="R280" s="116" t="str">
        <f t="shared" si="146"/>
        <v/>
      </c>
      <c r="S280" s="116" t="str">
        <f t="shared" si="147"/>
        <v/>
      </c>
      <c r="T280" s="116" t="str">
        <f t="shared" si="148"/>
        <v/>
      </c>
      <c r="U280" s="116">
        <f t="shared" si="149"/>
        <v>1</v>
      </c>
      <c r="V280" s="113">
        <f t="shared" si="150"/>
        <v>0</v>
      </c>
      <c r="Y280" s="116">
        <f t="shared" si="173"/>
        <v>0.25961267284253331</v>
      </c>
      <c r="Z280" s="122">
        <f t="shared" si="174"/>
        <v>51.922534568506663</v>
      </c>
      <c r="AA280" s="113">
        <f t="shared" si="151"/>
        <v>7.2</v>
      </c>
      <c r="AB280" s="113">
        <f>AA280*飽差!I280</f>
        <v>5.1425182805203402</v>
      </c>
      <c r="AG280" s="116">
        <f t="shared" si="152"/>
        <v>5.9</v>
      </c>
      <c r="AH280" s="116">
        <f t="shared" si="153"/>
        <v>12.9</v>
      </c>
      <c r="AI280" s="116">
        <f t="shared" si="154"/>
        <v>17.3</v>
      </c>
      <c r="AJ280" s="116">
        <f t="shared" si="155"/>
        <v>11.2</v>
      </c>
      <c r="AK280" s="116">
        <f t="shared" si="156"/>
        <v>12.8</v>
      </c>
      <c r="AL280" s="116">
        <f t="shared" si="157"/>
        <v>7.8</v>
      </c>
      <c r="AM280" s="116">
        <f t="shared" si="158"/>
        <v>5.8</v>
      </c>
      <c r="AN280" s="116">
        <f t="shared" si="159"/>
        <v>4</v>
      </c>
      <c r="AO280" s="116">
        <f t="shared" si="160"/>
        <v>5.8</v>
      </c>
      <c r="AP280" s="116">
        <f t="shared" si="161"/>
        <v>10.7</v>
      </c>
      <c r="AS280" s="116">
        <f t="shared" si="162"/>
        <v>5.9</v>
      </c>
      <c r="AT280" s="113">
        <v>0</v>
      </c>
      <c r="AU280" s="113">
        <v>16.5</v>
      </c>
      <c r="AV280" s="113">
        <v>0</v>
      </c>
      <c r="AW280" s="113">
        <v>13</v>
      </c>
      <c r="AX280" s="113">
        <v>0</v>
      </c>
      <c r="AY280" s="115"/>
      <c r="BA280" s="116">
        <f t="shared" si="163"/>
        <v>12.9</v>
      </c>
      <c r="BB280" s="113">
        <v>0</v>
      </c>
      <c r="BC280" s="113">
        <v>44</v>
      </c>
      <c r="BD280" s="113">
        <v>0</v>
      </c>
      <c r="BE280" s="113">
        <v>20.5</v>
      </c>
      <c r="BF280" s="113">
        <v>0</v>
      </c>
      <c r="BG280" s="115"/>
      <c r="BI280" s="116">
        <f t="shared" si="164"/>
        <v>17.3</v>
      </c>
      <c r="BJ280" s="113">
        <v>0</v>
      </c>
      <c r="BK280" s="113">
        <v>50.5</v>
      </c>
      <c r="BL280" s="113">
        <v>0</v>
      </c>
      <c r="BM280" s="113">
        <v>36</v>
      </c>
      <c r="BN280" s="113">
        <v>0</v>
      </c>
      <c r="BO280" s="115"/>
      <c r="BQ280" s="116">
        <f t="shared" si="165"/>
        <v>11.2</v>
      </c>
      <c r="BR280" s="113">
        <v>0</v>
      </c>
      <c r="BS280" s="113">
        <v>41</v>
      </c>
      <c r="BT280" s="113">
        <v>0</v>
      </c>
      <c r="BU280" s="113">
        <v>15</v>
      </c>
      <c r="BV280" s="113">
        <v>0</v>
      </c>
      <c r="BW280" s="115"/>
      <c r="BY280" s="116">
        <f t="shared" si="166"/>
        <v>12.8</v>
      </c>
      <c r="BZ280" s="113">
        <v>1</v>
      </c>
      <c r="CA280" s="113">
        <v>43.5</v>
      </c>
      <c r="CB280" s="113">
        <v>0</v>
      </c>
      <c r="CC280" s="113">
        <v>19.5</v>
      </c>
      <c r="CD280" s="113">
        <v>0</v>
      </c>
      <c r="CE280" s="115"/>
      <c r="CG280" s="116">
        <f t="shared" si="167"/>
        <v>7.8</v>
      </c>
      <c r="CH280" s="113">
        <v>12</v>
      </c>
      <c r="CI280" s="113">
        <v>13</v>
      </c>
      <c r="CJ280" s="113">
        <v>0</v>
      </c>
      <c r="CK280" s="113">
        <v>14</v>
      </c>
      <c r="CL280" s="113">
        <v>0</v>
      </c>
      <c r="CO280" s="116">
        <f t="shared" si="168"/>
        <v>5.8</v>
      </c>
      <c r="CP280" s="113">
        <v>0</v>
      </c>
      <c r="CQ280" s="113">
        <v>10.5</v>
      </c>
      <c r="CR280" s="113">
        <v>0</v>
      </c>
      <c r="CS280" s="113">
        <v>17.5</v>
      </c>
      <c r="CT280" s="113">
        <v>1</v>
      </c>
      <c r="CW280" s="116">
        <f t="shared" si="169"/>
        <v>4</v>
      </c>
      <c r="CX280" s="113">
        <v>0</v>
      </c>
      <c r="CY280" s="113">
        <v>10</v>
      </c>
      <c r="CZ280" s="113">
        <v>0</v>
      </c>
      <c r="DA280" s="113">
        <v>10</v>
      </c>
      <c r="DB280" s="113">
        <v>0</v>
      </c>
      <c r="DE280" s="116">
        <f t="shared" si="170"/>
        <v>5.8</v>
      </c>
      <c r="DF280" s="113">
        <v>0</v>
      </c>
      <c r="DG280" s="113">
        <v>12</v>
      </c>
      <c r="DH280" s="113">
        <v>0</v>
      </c>
      <c r="DI280" s="113">
        <v>17</v>
      </c>
      <c r="DJ280" s="113">
        <v>0</v>
      </c>
      <c r="DM280" s="116">
        <f t="shared" si="171"/>
        <v>10.7</v>
      </c>
      <c r="DN280" s="113">
        <v>0.5</v>
      </c>
      <c r="DO280" s="113">
        <v>48</v>
      </c>
      <c r="DP280" s="113">
        <v>0</v>
      </c>
      <c r="DQ280" s="113">
        <v>5</v>
      </c>
      <c r="DR280" s="113">
        <v>0</v>
      </c>
    </row>
    <row r="281" spans="4:122">
      <c r="D281" s="113" t="s">
        <v>240</v>
      </c>
      <c r="E281" s="115">
        <f t="shared" si="172"/>
        <v>280</v>
      </c>
      <c r="F281" s="116">
        <f t="shared" si="140"/>
        <v>4.2</v>
      </c>
      <c r="G281" s="116">
        <f t="shared" si="141"/>
        <v>4.2</v>
      </c>
      <c r="H281" s="116" t="str">
        <f t="shared" si="141"/>
        <v/>
      </c>
      <c r="I281" s="116" t="str">
        <f t="shared" si="141"/>
        <v/>
      </c>
      <c r="J281" s="116" t="str">
        <f t="shared" si="141"/>
        <v/>
      </c>
      <c r="K281" s="116" t="str">
        <f t="shared" si="141"/>
        <v/>
      </c>
      <c r="L281" s="116" t="str">
        <f t="shared" si="141"/>
        <v/>
      </c>
      <c r="M281" s="116" t="str">
        <f t="shared" si="141"/>
        <v/>
      </c>
      <c r="N281" s="116" t="str">
        <f t="shared" si="142"/>
        <v/>
      </c>
      <c r="O281" s="116">
        <f t="shared" si="143"/>
        <v>1</v>
      </c>
      <c r="P281" s="116" t="str">
        <f t="shared" si="144"/>
        <v/>
      </c>
      <c r="Q281" s="116" t="str">
        <f t="shared" si="145"/>
        <v/>
      </c>
      <c r="R281" s="116" t="str">
        <f t="shared" si="146"/>
        <v/>
      </c>
      <c r="S281" s="116" t="str">
        <f t="shared" si="147"/>
        <v/>
      </c>
      <c r="T281" s="116" t="str">
        <f t="shared" si="148"/>
        <v/>
      </c>
      <c r="U281" s="116">
        <f t="shared" si="149"/>
        <v>1</v>
      </c>
      <c r="V281" s="113">
        <f t="shared" si="150"/>
        <v>0</v>
      </c>
      <c r="Y281" s="116">
        <f t="shared" si="173"/>
        <v>0.25203963173777932</v>
      </c>
      <c r="Z281" s="122">
        <f t="shared" si="174"/>
        <v>50.407926347555865</v>
      </c>
      <c r="AA281" s="113">
        <f t="shared" si="151"/>
        <v>7.2</v>
      </c>
      <c r="AB281" s="113">
        <f>AA281*飽差!I281</f>
        <v>5.7146082209508009</v>
      </c>
      <c r="AG281" s="116">
        <f t="shared" si="152"/>
        <v>11.5</v>
      </c>
      <c r="AH281" s="116">
        <f t="shared" si="153"/>
        <v>9.4</v>
      </c>
      <c r="AI281" s="116">
        <f t="shared" si="154"/>
        <v>9.1</v>
      </c>
      <c r="AJ281" s="116">
        <f t="shared" si="155"/>
        <v>10</v>
      </c>
      <c r="AK281" s="116">
        <f t="shared" si="156"/>
        <v>10.6</v>
      </c>
      <c r="AL281" s="116">
        <f t="shared" si="157"/>
        <v>5.7</v>
      </c>
      <c r="AM281" s="116">
        <f t="shared" si="158"/>
        <v>4.2</v>
      </c>
      <c r="AN281" s="116">
        <f t="shared" si="159"/>
        <v>3.3</v>
      </c>
      <c r="AO281" s="116">
        <f t="shared" si="160"/>
        <v>4</v>
      </c>
      <c r="AP281" s="116">
        <f t="shared" si="161"/>
        <v>2.2000000000000002</v>
      </c>
      <c r="AS281" s="116">
        <f t="shared" si="162"/>
        <v>11.5</v>
      </c>
      <c r="AT281" s="113">
        <v>0</v>
      </c>
      <c r="AU281" s="113">
        <v>1</v>
      </c>
      <c r="AV281" s="113">
        <v>0</v>
      </c>
      <c r="AW281" s="113">
        <v>56.5</v>
      </c>
      <c r="AX281" s="113">
        <v>0</v>
      </c>
      <c r="AY281" s="115"/>
      <c r="BA281" s="116">
        <f t="shared" si="163"/>
        <v>9.4</v>
      </c>
      <c r="BB281" s="113">
        <v>0</v>
      </c>
      <c r="BC281" s="113">
        <v>3.5</v>
      </c>
      <c r="BD281" s="113">
        <v>0</v>
      </c>
      <c r="BE281" s="113">
        <v>42.5</v>
      </c>
      <c r="BF281" s="113">
        <v>1</v>
      </c>
      <c r="BG281" s="115"/>
      <c r="BI281" s="116">
        <f t="shared" si="164"/>
        <v>9.1</v>
      </c>
      <c r="BJ281" s="113">
        <v>0</v>
      </c>
      <c r="BK281" s="113">
        <v>6.5</v>
      </c>
      <c r="BL281" s="113">
        <v>0</v>
      </c>
      <c r="BM281" s="113">
        <v>33.5</v>
      </c>
      <c r="BN281" s="113">
        <v>5.5</v>
      </c>
      <c r="BO281" s="115"/>
      <c r="BQ281" s="116">
        <f t="shared" si="165"/>
        <v>10</v>
      </c>
      <c r="BR281" s="113">
        <v>0</v>
      </c>
      <c r="BS281" s="113">
        <v>0</v>
      </c>
      <c r="BT281" s="113">
        <v>0</v>
      </c>
      <c r="BU281" s="113">
        <v>33.5</v>
      </c>
      <c r="BV281" s="113">
        <v>16.5</v>
      </c>
      <c r="BW281" s="115"/>
      <c r="BY281" s="116">
        <f t="shared" si="166"/>
        <v>10.6</v>
      </c>
      <c r="BZ281" s="113">
        <v>1</v>
      </c>
      <c r="CA281" s="113">
        <v>10</v>
      </c>
      <c r="CB281" s="113">
        <v>1</v>
      </c>
      <c r="CC281" s="113">
        <v>41</v>
      </c>
      <c r="CD281" s="113">
        <v>0</v>
      </c>
      <c r="CE281" s="115"/>
      <c r="CG281" s="116">
        <f t="shared" si="167"/>
        <v>5.7</v>
      </c>
      <c r="CH281" s="113">
        <v>0</v>
      </c>
      <c r="CI281" s="113">
        <v>4.5</v>
      </c>
      <c r="CJ281" s="113">
        <v>0</v>
      </c>
      <c r="CK281" s="113">
        <v>24</v>
      </c>
      <c r="CL281" s="113">
        <v>0</v>
      </c>
      <c r="CO281" s="116">
        <f t="shared" si="168"/>
        <v>4.2</v>
      </c>
      <c r="CP281" s="113">
        <v>0</v>
      </c>
      <c r="CQ281" s="113">
        <v>0</v>
      </c>
      <c r="CR281" s="113">
        <v>0</v>
      </c>
      <c r="CS281" s="113">
        <v>20.5</v>
      </c>
      <c r="CT281" s="113">
        <v>0.5</v>
      </c>
      <c r="CW281" s="116">
        <f t="shared" si="169"/>
        <v>3.3</v>
      </c>
      <c r="CX281" s="113">
        <v>0</v>
      </c>
      <c r="CY281" s="113">
        <v>0</v>
      </c>
      <c r="CZ281" s="113">
        <v>0</v>
      </c>
      <c r="DA281" s="113">
        <v>13</v>
      </c>
      <c r="DB281" s="113">
        <v>3.5</v>
      </c>
      <c r="DE281" s="116">
        <f t="shared" si="170"/>
        <v>4</v>
      </c>
      <c r="DF281" s="113">
        <v>0</v>
      </c>
      <c r="DG281" s="113">
        <v>1</v>
      </c>
      <c r="DH281" s="113">
        <v>0</v>
      </c>
      <c r="DI281" s="113">
        <v>19</v>
      </c>
      <c r="DJ281" s="113">
        <v>0</v>
      </c>
      <c r="DM281" s="116">
        <f t="shared" si="171"/>
        <v>2.2000000000000002</v>
      </c>
      <c r="DN281" s="113">
        <v>0</v>
      </c>
      <c r="DO281" s="113">
        <v>1.5</v>
      </c>
      <c r="DP281" s="113">
        <v>0</v>
      </c>
      <c r="DQ281" s="113">
        <v>9.5</v>
      </c>
      <c r="DR281" s="113">
        <v>0</v>
      </c>
    </row>
    <row r="282" spans="4:122">
      <c r="D282" s="113" t="s">
        <v>240</v>
      </c>
      <c r="E282" s="115">
        <f t="shared" si="172"/>
        <v>281</v>
      </c>
      <c r="F282" s="116">
        <f t="shared" si="140"/>
        <v>1.2</v>
      </c>
      <c r="G282" s="116">
        <f t="shared" si="141"/>
        <v>1.2</v>
      </c>
      <c r="H282" s="116" t="str">
        <f t="shared" si="141"/>
        <v/>
      </c>
      <c r="I282" s="116" t="str">
        <f t="shared" si="141"/>
        <v/>
      </c>
      <c r="J282" s="116" t="str">
        <f t="shared" si="141"/>
        <v/>
      </c>
      <c r="K282" s="116" t="str">
        <f t="shared" si="141"/>
        <v/>
      </c>
      <c r="L282" s="116" t="str">
        <f t="shared" si="141"/>
        <v/>
      </c>
      <c r="M282" s="116" t="str">
        <f t="shared" si="141"/>
        <v/>
      </c>
      <c r="N282" s="116" t="str">
        <f t="shared" si="142"/>
        <v/>
      </c>
      <c r="O282" s="116">
        <f t="shared" si="143"/>
        <v>1</v>
      </c>
      <c r="P282" s="116" t="str">
        <f t="shared" si="144"/>
        <v/>
      </c>
      <c r="Q282" s="116" t="str">
        <f t="shared" si="145"/>
        <v/>
      </c>
      <c r="R282" s="116" t="str">
        <f t="shared" si="146"/>
        <v/>
      </c>
      <c r="S282" s="116" t="str">
        <f t="shared" si="147"/>
        <v/>
      </c>
      <c r="T282" s="116" t="str">
        <f t="shared" si="148"/>
        <v/>
      </c>
      <c r="U282" s="116">
        <f t="shared" si="149"/>
        <v>1</v>
      </c>
      <c r="V282" s="113">
        <f t="shared" si="150"/>
        <v>0</v>
      </c>
      <c r="Y282" s="116">
        <f t="shared" si="173"/>
        <v>0.23593128304273839</v>
      </c>
      <c r="Z282" s="122">
        <f t="shared" si="174"/>
        <v>47.18625660854768</v>
      </c>
      <c r="AA282" s="113">
        <f t="shared" si="151"/>
        <v>7.2</v>
      </c>
      <c r="AB282" s="113">
        <f>AA282*飽差!I282</f>
        <v>4.4216697390081885</v>
      </c>
      <c r="AG282" s="116">
        <f t="shared" si="152"/>
        <v>0.8</v>
      </c>
      <c r="AH282" s="116">
        <f t="shared" si="153"/>
        <v>0.8</v>
      </c>
      <c r="AI282" s="116">
        <f t="shared" si="154"/>
        <v>0.9</v>
      </c>
      <c r="AJ282" s="116">
        <f t="shared" si="155"/>
        <v>0.6</v>
      </c>
      <c r="AK282" s="116">
        <f t="shared" si="156"/>
        <v>2.8</v>
      </c>
      <c r="AL282" s="116">
        <f t="shared" si="157"/>
        <v>2.2000000000000002</v>
      </c>
      <c r="AM282" s="116">
        <f t="shared" si="158"/>
        <v>1.2</v>
      </c>
      <c r="AN282" s="116">
        <f t="shared" si="159"/>
        <v>2.2999999999999998</v>
      </c>
      <c r="AO282" s="116">
        <f t="shared" si="160"/>
        <v>0.9</v>
      </c>
      <c r="AP282" s="116">
        <f t="shared" si="161"/>
        <v>5.4</v>
      </c>
      <c r="AS282" s="116">
        <f t="shared" si="162"/>
        <v>0.8</v>
      </c>
      <c r="AT282" s="113">
        <v>0</v>
      </c>
      <c r="AU282" s="113">
        <v>1</v>
      </c>
      <c r="AV282" s="113">
        <v>2.5</v>
      </c>
      <c r="AW282" s="113">
        <v>0.5</v>
      </c>
      <c r="AX282" s="113">
        <v>0</v>
      </c>
      <c r="AY282" s="115"/>
      <c r="BA282" s="116">
        <f t="shared" si="163"/>
        <v>0.8</v>
      </c>
      <c r="BB282" s="113">
        <v>0</v>
      </c>
      <c r="BC282" s="113">
        <v>1</v>
      </c>
      <c r="BD282" s="113">
        <v>2.5</v>
      </c>
      <c r="BE282" s="113">
        <v>0</v>
      </c>
      <c r="BF282" s="113">
        <v>0.5</v>
      </c>
      <c r="BG282" s="115"/>
      <c r="BI282" s="116">
        <f t="shared" si="164"/>
        <v>0.9</v>
      </c>
      <c r="BJ282" s="113">
        <v>0</v>
      </c>
      <c r="BK282" s="113">
        <v>1.5</v>
      </c>
      <c r="BL282" s="113">
        <v>3</v>
      </c>
      <c r="BM282" s="113">
        <v>0</v>
      </c>
      <c r="BN282" s="113">
        <v>0</v>
      </c>
      <c r="BO282" s="115"/>
      <c r="BQ282" s="116">
        <f t="shared" si="165"/>
        <v>0.6</v>
      </c>
      <c r="BR282" s="113">
        <v>0</v>
      </c>
      <c r="BS282" s="113">
        <v>0.5</v>
      </c>
      <c r="BT282" s="113">
        <v>2.5</v>
      </c>
      <c r="BU282" s="113">
        <v>0</v>
      </c>
      <c r="BV282" s="113">
        <v>0</v>
      </c>
      <c r="BW282" s="115"/>
      <c r="BY282" s="116">
        <f t="shared" si="166"/>
        <v>2.8</v>
      </c>
      <c r="BZ282" s="113">
        <v>0</v>
      </c>
      <c r="CA282" s="113">
        <v>3</v>
      </c>
      <c r="CB282" s="113">
        <v>11</v>
      </c>
      <c r="CC282" s="113">
        <v>0</v>
      </c>
      <c r="CD282" s="113">
        <v>0</v>
      </c>
      <c r="CE282" s="115"/>
      <c r="CG282" s="116">
        <f t="shared" si="167"/>
        <v>2.2000000000000002</v>
      </c>
      <c r="CH282" s="113">
        <v>0</v>
      </c>
      <c r="CI282" s="113">
        <v>2.5</v>
      </c>
      <c r="CJ282" s="113">
        <v>8.5</v>
      </c>
      <c r="CK282" s="113">
        <v>0</v>
      </c>
      <c r="CL282" s="113">
        <v>0</v>
      </c>
      <c r="CO282" s="116">
        <f t="shared" si="168"/>
        <v>1.2</v>
      </c>
      <c r="CP282" s="113">
        <v>0</v>
      </c>
      <c r="CQ282" s="113">
        <v>3</v>
      </c>
      <c r="CR282" s="113">
        <v>3</v>
      </c>
      <c r="CS282" s="113">
        <v>0</v>
      </c>
      <c r="CT282" s="113">
        <v>0</v>
      </c>
      <c r="CW282" s="116">
        <f t="shared" si="169"/>
        <v>2.2999999999999998</v>
      </c>
      <c r="CX282" s="113">
        <v>5.5</v>
      </c>
      <c r="CY282" s="113">
        <v>5.5</v>
      </c>
      <c r="CZ282" s="113">
        <v>0.5</v>
      </c>
      <c r="DA282" s="113">
        <v>0</v>
      </c>
      <c r="DB282" s="113">
        <v>0</v>
      </c>
      <c r="DE282" s="116">
        <f t="shared" si="170"/>
        <v>0.9</v>
      </c>
      <c r="DF282" s="113">
        <v>0</v>
      </c>
      <c r="DG282" s="113">
        <v>2</v>
      </c>
      <c r="DH282" s="113">
        <v>2.5</v>
      </c>
      <c r="DI282" s="113">
        <v>0</v>
      </c>
      <c r="DJ282" s="113">
        <v>0</v>
      </c>
      <c r="DM282" s="116">
        <f t="shared" si="171"/>
        <v>5.4</v>
      </c>
      <c r="DN282" s="113">
        <v>0</v>
      </c>
      <c r="DO282" s="113">
        <v>19.5</v>
      </c>
      <c r="DP282" s="113">
        <v>6.5</v>
      </c>
      <c r="DQ282" s="113">
        <v>1</v>
      </c>
      <c r="DR282" s="113">
        <v>0</v>
      </c>
    </row>
    <row r="283" spans="4:122">
      <c r="D283" s="113" t="s">
        <v>240</v>
      </c>
      <c r="E283" s="115">
        <f t="shared" si="172"/>
        <v>282</v>
      </c>
      <c r="F283" s="116">
        <f t="shared" si="140"/>
        <v>8.3000000000000007</v>
      </c>
      <c r="G283" s="116">
        <f t="shared" si="141"/>
        <v>8.3000000000000007</v>
      </c>
      <c r="H283" s="116" t="str">
        <f t="shared" si="141"/>
        <v/>
      </c>
      <c r="I283" s="116" t="str">
        <f t="shared" si="141"/>
        <v/>
      </c>
      <c r="J283" s="116" t="str">
        <f t="shared" si="141"/>
        <v/>
      </c>
      <c r="K283" s="116" t="str">
        <f t="shared" si="141"/>
        <v/>
      </c>
      <c r="L283" s="116" t="str">
        <f t="shared" si="141"/>
        <v/>
      </c>
      <c r="M283" s="116" t="str">
        <f t="shared" si="141"/>
        <v/>
      </c>
      <c r="N283" s="116" t="str">
        <f t="shared" si="142"/>
        <v/>
      </c>
      <c r="O283" s="116">
        <f t="shared" si="143"/>
        <v>1</v>
      </c>
      <c r="P283" s="116" t="str">
        <f t="shared" si="144"/>
        <v/>
      </c>
      <c r="Q283" s="116" t="str">
        <f t="shared" si="145"/>
        <v/>
      </c>
      <c r="R283" s="116" t="str">
        <f t="shared" si="146"/>
        <v/>
      </c>
      <c r="S283" s="116" t="str">
        <f t="shared" si="147"/>
        <v/>
      </c>
      <c r="T283" s="116" t="str">
        <f t="shared" si="148"/>
        <v/>
      </c>
      <c r="U283" s="116">
        <f t="shared" si="149"/>
        <v>1</v>
      </c>
      <c r="V283" s="113">
        <f t="shared" si="150"/>
        <v>0</v>
      </c>
      <c r="Y283" s="116">
        <f t="shared" si="173"/>
        <v>0.26176586746420843</v>
      </c>
      <c r="Z283" s="122">
        <f t="shared" si="174"/>
        <v>52.353173492841684</v>
      </c>
      <c r="AA283" s="113">
        <f t="shared" si="151"/>
        <v>7.2</v>
      </c>
      <c r="AB283" s="113">
        <f>AA283*飽差!I283</f>
        <v>3.1330831157059928</v>
      </c>
      <c r="AG283" s="116">
        <f t="shared" si="152"/>
        <v>10.6</v>
      </c>
      <c r="AH283" s="116">
        <f t="shared" si="153"/>
        <v>14.8</v>
      </c>
      <c r="AI283" s="116">
        <f t="shared" si="154"/>
        <v>12.2</v>
      </c>
      <c r="AJ283" s="116">
        <f t="shared" si="155"/>
        <v>11.1</v>
      </c>
      <c r="AK283" s="116">
        <f t="shared" si="156"/>
        <v>25.5</v>
      </c>
      <c r="AL283" s="116">
        <f t="shared" si="157"/>
        <v>19.100000000000001</v>
      </c>
      <c r="AM283" s="116">
        <f t="shared" si="158"/>
        <v>8.3000000000000007</v>
      </c>
      <c r="AN283" s="116">
        <f t="shared" si="159"/>
        <v>18.8</v>
      </c>
      <c r="AO283" s="116">
        <f t="shared" si="160"/>
        <v>9.3000000000000007</v>
      </c>
      <c r="AP283" s="116">
        <f t="shared" si="161"/>
        <v>13</v>
      </c>
      <c r="AS283" s="116">
        <f t="shared" si="162"/>
        <v>10.6</v>
      </c>
      <c r="AT283" s="113">
        <v>0</v>
      </c>
      <c r="AU283" s="113">
        <v>19.5</v>
      </c>
      <c r="AV283" s="113">
        <v>16</v>
      </c>
      <c r="AW283" s="113">
        <v>17.5</v>
      </c>
      <c r="AX283" s="113">
        <v>0</v>
      </c>
      <c r="AY283" s="115"/>
      <c r="BA283" s="116">
        <f t="shared" si="163"/>
        <v>14.8</v>
      </c>
      <c r="BB283" s="113">
        <v>0</v>
      </c>
      <c r="BC283" s="113">
        <v>13.5</v>
      </c>
      <c r="BD283" s="113">
        <v>31.5</v>
      </c>
      <c r="BE283" s="113">
        <v>29</v>
      </c>
      <c r="BF283" s="113">
        <v>0</v>
      </c>
      <c r="BG283" s="115"/>
      <c r="BI283" s="116">
        <f t="shared" si="164"/>
        <v>12.2</v>
      </c>
      <c r="BJ283" s="113">
        <v>0</v>
      </c>
      <c r="BK283" s="113">
        <v>23.5</v>
      </c>
      <c r="BL283" s="113">
        <v>21</v>
      </c>
      <c r="BM283" s="113">
        <v>16.5</v>
      </c>
      <c r="BN283" s="113">
        <v>0</v>
      </c>
      <c r="BO283" s="115"/>
      <c r="BQ283" s="116">
        <f t="shared" si="165"/>
        <v>11.1</v>
      </c>
      <c r="BR283" s="113">
        <v>0</v>
      </c>
      <c r="BS283" s="113">
        <v>16.5</v>
      </c>
      <c r="BT283" s="113">
        <v>28</v>
      </c>
      <c r="BU283" s="113">
        <v>11</v>
      </c>
      <c r="BV283" s="113">
        <v>0</v>
      </c>
      <c r="BW283" s="115"/>
      <c r="BY283" s="116">
        <f t="shared" si="166"/>
        <v>25.5</v>
      </c>
      <c r="BZ283" s="113">
        <v>0</v>
      </c>
      <c r="CA283" s="113">
        <v>28.5</v>
      </c>
      <c r="CB283" s="113">
        <v>56.5</v>
      </c>
      <c r="CC283" s="113">
        <v>42.5</v>
      </c>
      <c r="CD283" s="113">
        <v>0</v>
      </c>
      <c r="CE283" s="115"/>
      <c r="CG283" s="116">
        <f t="shared" si="167"/>
        <v>19.100000000000001</v>
      </c>
      <c r="CH283" s="113">
        <v>0</v>
      </c>
      <c r="CI283" s="113">
        <v>15.5</v>
      </c>
      <c r="CJ283" s="113">
        <v>48</v>
      </c>
      <c r="CK283" s="113">
        <v>32</v>
      </c>
      <c r="CL283" s="113">
        <v>0</v>
      </c>
      <c r="CO283" s="116">
        <f t="shared" si="168"/>
        <v>8.3000000000000007</v>
      </c>
      <c r="CP283" s="113">
        <v>0</v>
      </c>
      <c r="CQ283" s="113">
        <v>19</v>
      </c>
      <c r="CR283" s="113">
        <v>22</v>
      </c>
      <c r="CS283" s="113">
        <v>0.5</v>
      </c>
      <c r="CT283" s="113">
        <v>0</v>
      </c>
      <c r="CW283" s="116">
        <f t="shared" si="169"/>
        <v>18.8</v>
      </c>
      <c r="CX283" s="113">
        <v>52</v>
      </c>
      <c r="CY283" s="113">
        <v>25.5</v>
      </c>
      <c r="CZ283" s="113">
        <v>16</v>
      </c>
      <c r="DA283" s="113">
        <v>0.5</v>
      </c>
      <c r="DB283" s="113">
        <v>0</v>
      </c>
      <c r="DE283" s="116">
        <f t="shared" si="170"/>
        <v>9.3000000000000007</v>
      </c>
      <c r="DF283" s="113">
        <v>0</v>
      </c>
      <c r="DG283" s="113">
        <v>22</v>
      </c>
      <c r="DH283" s="113">
        <v>24</v>
      </c>
      <c r="DI283" s="113">
        <v>0.5</v>
      </c>
      <c r="DJ283" s="113">
        <v>0</v>
      </c>
      <c r="DM283" s="116">
        <f t="shared" si="171"/>
        <v>13</v>
      </c>
      <c r="DN283" s="113">
        <v>0</v>
      </c>
      <c r="DO283" s="113">
        <v>34</v>
      </c>
      <c r="DP283" s="113">
        <v>26.5</v>
      </c>
      <c r="DQ283" s="113">
        <v>4.5</v>
      </c>
      <c r="DR283" s="113">
        <v>0</v>
      </c>
    </row>
    <row r="284" spans="4:122">
      <c r="D284" s="113" t="s">
        <v>240</v>
      </c>
      <c r="E284" s="115">
        <f t="shared" si="172"/>
        <v>283</v>
      </c>
      <c r="F284" s="116">
        <f t="shared" si="140"/>
        <v>9.9</v>
      </c>
      <c r="G284" s="116">
        <f t="shared" si="141"/>
        <v>9.9</v>
      </c>
      <c r="H284" s="116" t="str">
        <f t="shared" si="141"/>
        <v/>
      </c>
      <c r="I284" s="116" t="str">
        <f t="shared" si="141"/>
        <v/>
      </c>
      <c r="J284" s="116" t="str">
        <f t="shared" si="141"/>
        <v/>
      </c>
      <c r="K284" s="116" t="str">
        <f t="shared" si="141"/>
        <v/>
      </c>
      <c r="L284" s="116" t="str">
        <f t="shared" si="141"/>
        <v/>
      </c>
      <c r="M284" s="116" t="str">
        <f t="shared" si="141"/>
        <v/>
      </c>
      <c r="N284" s="116" t="str">
        <f t="shared" si="142"/>
        <v/>
      </c>
      <c r="O284" s="116">
        <f t="shared" si="143"/>
        <v>1</v>
      </c>
      <c r="P284" s="116" t="str">
        <f t="shared" si="144"/>
        <v/>
      </c>
      <c r="Q284" s="116" t="str">
        <f t="shared" si="145"/>
        <v/>
      </c>
      <c r="R284" s="116" t="str">
        <f t="shared" si="146"/>
        <v/>
      </c>
      <c r="S284" s="116" t="str">
        <f t="shared" si="147"/>
        <v/>
      </c>
      <c r="T284" s="116" t="str">
        <f t="shared" si="148"/>
        <v/>
      </c>
      <c r="U284" s="116">
        <f t="shared" si="149"/>
        <v>1</v>
      </c>
      <c r="V284" s="113">
        <f t="shared" si="150"/>
        <v>0</v>
      </c>
      <c r="Y284" s="116">
        <f t="shared" si="173"/>
        <v>0.29489738038496854</v>
      </c>
      <c r="Z284" s="122">
        <f t="shared" si="174"/>
        <v>58.979476076993713</v>
      </c>
      <c r="AA284" s="113">
        <f t="shared" si="151"/>
        <v>7.2</v>
      </c>
      <c r="AB284" s="113">
        <f>AA284*飽差!I284</f>
        <v>3.2736974158479679</v>
      </c>
      <c r="AG284" s="116">
        <f t="shared" si="152"/>
        <v>17.100000000000001</v>
      </c>
      <c r="AH284" s="116">
        <f t="shared" si="153"/>
        <v>13.7</v>
      </c>
      <c r="AI284" s="116">
        <f t="shared" si="154"/>
        <v>10.8</v>
      </c>
      <c r="AJ284" s="116">
        <f t="shared" si="155"/>
        <v>10.4</v>
      </c>
      <c r="AK284" s="116">
        <f t="shared" si="156"/>
        <v>25.1</v>
      </c>
      <c r="AL284" s="116">
        <f t="shared" si="157"/>
        <v>19.3</v>
      </c>
      <c r="AM284" s="116">
        <f t="shared" si="158"/>
        <v>9.9</v>
      </c>
      <c r="AN284" s="116">
        <f t="shared" si="159"/>
        <v>21</v>
      </c>
      <c r="AO284" s="116">
        <f t="shared" si="160"/>
        <v>9</v>
      </c>
      <c r="AP284" s="116">
        <f t="shared" si="161"/>
        <v>15.8</v>
      </c>
      <c r="AS284" s="116">
        <f t="shared" si="162"/>
        <v>17.100000000000001</v>
      </c>
      <c r="AT284" s="113">
        <v>0</v>
      </c>
      <c r="AU284" s="113">
        <v>52.5</v>
      </c>
      <c r="AV284" s="113">
        <v>20</v>
      </c>
      <c r="AW284" s="113">
        <v>13</v>
      </c>
      <c r="AX284" s="113">
        <v>0</v>
      </c>
      <c r="AY284" s="115"/>
      <c r="BA284" s="116">
        <f t="shared" si="163"/>
        <v>13.7</v>
      </c>
      <c r="BB284" s="113">
        <v>0</v>
      </c>
      <c r="BC284" s="113">
        <v>33</v>
      </c>
      <c r="BD284" s="113">
        <v>24</v>
      </c>
      <c r="BE284" s="113">
        <v>11.5</v>
      </c>
      <c r="BF284" s="113">
        <v>0</v>
      </c>
      <c r="BG284" s="115"/>
      <c r="BI284" s="116">
        <f t="shared" si="164"/>
        <v>10.8</v>
      </c>
      <c r="BJ284" s="113">
        <v>0</v>
      </c>
      <c r="BK284" s="113">
        <v>35.5</v>
      </c>
      <c r="BL284" s="113">
        <v>12.5</v>
      </c>
      <c r="BM284" s="113">
        <v>6</v>
      </c>
      <c r="BN284" s="113">
        <v>0</v>
      </c>
      <c r="BO284" s="115"/>
      <c r="BQ284" s="116">
        <f t="shared" si="165"/>
        <v>10.4</v>
      </c>
      <c r="BR284" s="113">
        <v>0</v>
      </c>
      <c r="BS284" s="113">
        <v>35</v>
      </c>
      <c r="BT284" s="113">
        <v>11.5</v>
      </c>
      <c r="BU284" s="113">
        <v>5.5</v>
      </c>
      <c r="BV284" s="113">
        <v>0</v>
      </c>
      <c r="BW284" s="115"/>
      <c r="BY284" s="116">
        <f t="shared" si="166"/>
        <v>25.1</v>
      </c>
      <c r="BZ284" s="113">
        <v>0</v>
      </c>
      <c r="CA284" s="113">
        <v>40.5</v>
      </c>
      <c r="CB284" s="113">
        <v>33.5</v>
      </c>
      <c r="CC284" s="113">
        <v>50</v>
      </c>
      <c r="CD284" s="113">
        <v>1.5</v>
      </c>
      <c r="CE284" s="115"/>
      <c r="CG284" s="116">
        <f t="shared" si="167"/>
        <v>19.3</v>
      </c>
      <c r="CH284" s="113">
        <v>0</v>
      </c>
      <c r="CI284" s="113">
        <v>45</v>
      </c>
      <c r="CJ284" s="113">
        <v>20</v>
      </c>
      <c r="CK284" s="113">
        <v>31</v>
      </c>
      <c r="CL284" s="113">
        <v>0.5</v>
      </c>
      <c r="CO284" s="116">
        <f t="shared" si="168"/>
        <v>9.9</v>
      </c>
      <c r="CP284" s="113">
        <v>0</v>
      </c>
      <c r="CQ284" s="113">
        <v>37.5</v>
      </c>
      <c r="CR284" s="113">
        <v>8.5</v>
      </c>
      <c r="CS284" s="113">
        <v>3.5</v>
      </c>
      <c r="CT284" s="113">
        <v>0</v>
      </c>
      <c r="CW284" s="116">
        <f t="shared" si="169"/>
        <v>21</v>
      </c>
      <c r="CX284" s="113">
        <v>51</v>
      </c>
      <c r="CY284" s="113">
        <v>43</v>
      </c>
      <c r="CZ284" s="113">
        <v>3.5</v>
      </c>
      <c r="DA284" s="113">
        <v>1.5</v>
      </c>
      <c r="DB284" s="113">
        <v>6</v>
      </c>
      <c r="DE284" s="116">
        <f t="shared" si="170"/>
        <v>9</v>
      </c>
      <c r="DF284" s="113">
        <v>0</v>
      </c>
      <c r="DG284" s="113">
        <v>35.5</v>
      </c>
      <c r="DH284" s="113">
        <v>4</v>
      </c>
      <c r="DI284" s="113">
        <v>5.5</v>
      </c>
      <c r="DJ284" s="113">
        <v>0</v>
      </c>
      <c r="DM284" s="116">
        <f t="shared" si="171"/>
        <v>15.8</v>
      </c>
      <c r="DN284" s="113">
        <v>0</v>
      </c>
      <c r="DO284" s="113">
        <v>48.5</v>
      </c>
      <c r="DP284" s="113">
        <v>8.5</v>
      </c>
      <c r="DQ284" s="113">
        <v>22</v>
      </c>
      <c r="DR284" s="113">
        <v>0</v>
      </c>
    </row>
    <row r="285" spans="4:122">
      <c r="D285" s="113" t="s">
        <v>240</v>
      </c>
      <c r="E285" s="115">
        <f t="shared" si="172"/>
        <v>284</v>
      </c>
      <c r="F285" s="116">
        <f t="shared" si="140"/>
        <v>1.1000000000000001</v>
      </c>
      <c r="G285" s="116">
        <f t="shared" si="141"/>
        <v>1.1000000000000001</v>
      </c>
      <c r="H285" s="116" t="str">
        <f t="shared" si="141"/>
        <v/>
      </c>
      <c r="I285" s="116" t="str">
        <f t="shared" si="141"/>
        <v/>
      </c>
      <c r="J285" s="116" t="str">
        <f t="shared" si="141"/>
        <v/>
      </c>
      <c r="K285" s="116" t="str">
        <f t="shared" si="141"/>
        <v/>
      </c>
      <c r="L285" s="116" t="str">
        <f t="shared" si="141"/>
        <v/>
      </c>
      <c r="M285" s="116" t="str">
        <f t="shared" si="141"/>
        <v/>
      </c>
      <c r="N285" s="116" t="str">
        <f t="shared" si="142"/>
        <v/>
      </c>
      <c r="O285" s="116">
        <f t="shared" si="143"/>
        <v>1</v>
      </c>
      <c r="P285" s="116" t="str">
        <f t="shared" si="144"/>
        <v/>
      </c>
      <c r="Q285" s="116" t="str">
        <f t="shared" si="145"/>
        <v/>
      </c>
      <c r="R285" s="116" t="str">
        <f t="shared" si="146"/>
        <v/>
      </c>
      <c r="S285" s="116" t="str">
        <f t="shared" si="147"/>
        <v/>
      </c>
      <c r="T285" s="116" t="str">
        <f t="shared" si="148"/>
        <v/>
      </c>
      <c r="U285" s="116">
        <f t="shared" si="149"/>
        <v>1</v>
      </c>
      <c r="V285" s="113">
        <f t="shared" si="150"/>
        <v>0</v>
      </c>
      <c r="Y285" s="116">
        <f t="shared" si="173"/>
        <v>0.28344479706916575</v>
      </c>
      <c r="Z285" s="122">
        <f t="shared" si="174"/>
        <v>56.688959413833146</v>
      </c>
      <c r="AA285" s="113">
        <f t="shared" si="151"/>
        <v>7.2</v>
      </c>
      <c r="AB285" s="113">
        <f>AA285*飽差!I285</f>
        <v>3.3905166631605668</v>
      </c>
      <c r="AG285" s="116">
        <f t="shared" si="152"/>
        <v>0.7</v>
      </c>
      <c r="AH285" s="116">
        <f t="shared" si="153"/>
        <v>2.1</v>
      </c>
      <c r="AI285" s="116">
        <f t="shared" si="154"/>
        <v>3.4</v>
      </c>
      <c r="AJ285" s="116">
        <f t="shared" si="155"/>
        <v>2.1</v>
      </c>
      <c r="AK285" s="116">
        <f t="shared" si="156"/>
        <v>4.5</v>
      </c>
      <c r="AL285" s="116">
        <f t="shared" si="157"/>
        <v>3.4</v>
      </c>
      <c r="AM285" s="116">
        <f t="shared" si="158"/>
        <v>1.1000000000000001</v>
      </c>
      <c r="AN285" s="116">
        <f t="shared" si="159"/>
        <v>17.3</v>
      </c>
      <c r="AO285" s="116">
        <f t="shared" si="160"/>
        <v>1</v>
      </c>
      <c r="AP285" s="116">
        <f t="shared" si="161"/>
        <v>0.2</v>
      </c>
      <c r="AS285" s="116">
        <f t="shared" si="162"/>
        <v>0.7</v>
      </c>
      <c r="AT285" s="113">
        <v>3.5</v>
      </c>
      <c r="AU285" s="113">
        <v>0</v>
      </c>
      <c r="AV285" s="113">
        <v>0</v>
      </c>
      <c r="AW285" s="113">
        <v>0</v>
      </c>
      <c r="AX285" s="113">
        <v>0</v>
      </c>
      <c r="AY285" s="115"/>
      <c r="BA285" s="116">
        <f t="shared" si="163"/>
        <v>2.1</v>
      </c>
      <c r="BB285" s="113">
        <v>10</v>
      </c>
      <c r="BC285" s="113">
        <v>0.5</v>
      </c>
      <c r="BD285" s="113">
        <v>0</v>
      </c>
      <c r="BE285" s="113">
        <v>0</v>
      </c>
      <c r="BF285" s="113">
        <v>0</v>
      </c>
      <c r="BG285" s="115"/>
      <c r="BI285" s="116">
        <f t="shared" si="164"/>
        <v>3.4</v>
      </c>
      <c r="BJ285" s="113">
        <v>17</v>
      </c>
      <c r="BK285" s="113">
        <v>0</v>
      </c>
      <c r="BL285" s="113">
        <v>0</v>
      </c>
      <c r="BM285" s="113">
        <v>0</v>
      </c>
      <c r="BN285" s="113">
        <v>0</v>
      </c>
      <c r="BO285" s="115"/>
      <c r="BQ285" s="116">
        <f t="shared" si="165"/>
        <v>2.1</v>
      </c>
      <c r="BR285" s="113">
        <v>10.5</v>
      </c>
      <c r="BS285" s="113">
        <v>0</v>
      </c>
      <c r="BT285" s="113">
        <v>0</v>
      </c>
      <c r="BU285" s="113">
        <v>0</v>
      </c>
      <c r="BV285" s="113">
        <v>0</v>
      </c>
      <c r="BW285" s="115"/>
      <c r="BY285" s="116">
        <f t="shared" si="166"/>
        <v>4.5</v>
      </c>
      <c r="BZ285" s="113">
        <v>22.5</v>
      </c>
      <c r="CA285" s="113">
        <v>0</v>
      </c>
      <c r="CB285" s="113">
        <v>0</v>
      </c>
      <c r="CC285" s="113">
        <v>0</v>
      </c>
      <c r="CD285" s="113">
        <v>0</v>
      </c>
      <c r="CE285" s="115"/>
      <c r="CG285" s="116">
        <f t="shared" si="167"/>
        <v>3.4</v>
      </c>
      <c r="CH285" s="113">
        <v>16.5</v>
      </c>
      <c r="CI285" s="113">
        <v>0.5</v>
      </c>
      <c r="CJ285" s="113">
        <v>0</v>
      </c>
      <c r="CK285" s="113">
        <v>0</v>
      </c>
      <c r="CL285" s="113">
        <v>0</v>
      </c>
      <c r="CO285" s="116">
        <f t="shared" si="168"/>
        <v>1.1000000000000001</v>
      </c>
      <c r="CP285" s="113">
        <v>5</v>
      </c>
      <c r="CQ285" s="113">
        <v>0</v>
      </c>
      <c r="CR285" s="113">
        <v>0</v>
      </c>
      <c r="CS285" s="113">
        <v>0</v>
      </c>
      <c r="CT285" s="113">
        <v>0.5</v>
      </c>
      <c r="CW285" s="116">
        <f t="shared" si="169"/>
        <v>17.3</v>
      </c>
      <c r="CX285" s="113">
        <v>86.5</v>
      </c>
      <c r="CY285" s="113">
        <v>0</v>
      </c>
      <c r="CZ285" s="113">
        <v>0</v>
      </c>
      <c r="DA285" s="113">
        <v>0</v>
      </c>
      <c r="DB285" s="113">
        <v>0</v>
      </c>
      <c r="DE285" s="116">
        <f t="shared" si="170"/>
        <v>1</v>
      </c>
      <c r="DF285" s="113">
        <v>5</v>
      </c>
      <c r="DG285" s="113">
        <v>0</v>
      </c>
      <c r="DH285" s="113">
        <v>0</v>
      </c>
      <c r="DI285" s="113">
        <v>0</v>
      </c>
      <c r="DJ285" s="113">
        <v>0</v>
      </c>
      <c r="DM285" s="116">
        <f t="shared" si="171"/>
        <v>0.2</v>
      </c>
      <c r="DN285" s="113">
        <v>1</v>
      </c>
      <c r="DO285" s="113">
        <v>0</v>
      </c>
      <c r="DP285" s="113">
        <v>0</v>
      </c>
      <c r="DQ285" s="113">
        <v>0</v>
      </c>
      <c r="DR285" s="113">
        <v>0</v>
      </c>
    </row>
    <row r="286" spans="4:122">
      <c r="D286" s="113" t="s">
        <v>240</v>
      </c>
      <c r="E286" s="115">
        <f t="shared" si="172"/>
        <v>285</v>
      </c>
      <c r="F286" s="116">
        <f t="shared" si="140"/>
        <v>0.1</v>
      </c>
      <c r="G286" s="116">
        <f t="shared" si="141"/>
        <v>0.1</v>
      </c>
      <c r="H286" s="116" t="str">
        <f t="shared" si="141"/>
        <v/>
      </c>
      <c r="I286" s="116" t="str">
        <f t="shared" si="141"/>
        <v/>
      </c>
      <c r="J286" s="116" t="str">
        <f t="shared" si="141"/>
        <v/>
      </c>
      <c r="K286" s="116" t="str">
        <f t="shared" si="141"/>
        <v/>
      </c>
      <c r="L286" s="116" t="str">
        <f t="shared" si="141"/>
        <v/>
      </c>
      <c r="M286" s="116" t="str">
        <f t="shared" si="141"/>
        <v/>
      </c>
      <c r="N286" s="116" t="str">
        <f t="shared" si="142"/>
        <v/>
      </c>
      <c r="O286" s="116">
        <f t="shared" si="143"/>
        <v>1</v>
      </c>
      <c r="P286" s="116" t="str">
        <f t="shared" si="144"/>
        <v/>
      </c>
      <c r="Q286" s="116" t="str">
        <f t="shared" si="145"/>
        <v/>
      </c>
      <c r="R286" s="116" t="str">
        <f t="shared" si="146"/>
        <v/>
      </c>
      <c r="S286" s="116" t="str">
        <f t="shared" si="147"/>
        <v/>
      </c>
      <c r="T286" s="116" t="str">
        <f t="shared" si="148"/>
        <v/>
      </c>
      <c r="U286" s="116">
        <f t="shared" si="149"/>
        <v>1</v>
      </c>
      <c r="V286" s="113">
        <f t="shared" si="150"/>
        <v>0</v>
      </c>
      <c r="Y286" s="116">
        <f t="shared" si="173"/>
        <v>0.26699628923454799</v>
      </c>
      <c r="Z286" s="122">
        <f t="shared" si="174"/>
        <v>53.399257846909599</v>
      </c>
      <c r="AA286" s="113">
        <f t="shared" si="151"/>
        <v>7.2</v>
      </c>
      <c r="AB286" s="113">
        <f>AA286*飽差!I286</f>
        <v>3.3897015669235486</v>
      </c>
      <c r="AG286" s="116">
        <f t="shared" si="152"/>
        <v>0.2</v>
      </c>
      <c r="AH286" s="116">
        <f t="shared" si="153"/>
        <v>0.3</v>
      </c>
      <c r="AI286" s="116">
        <f t="shared" si="154"/>
        <v>0.1</v>
      </c>
      <c r="AJ286" s="116">
        <f t="shared" si="155"/>
        <v>0.2</v>
      </c>
      <c r="AK286" s="116">
        <f t="shared" si="156"/>
        <v>0.5</v>
      </c>
      <c r="AL286" s="116">
        <f t="shared" si="157"/>
        <v>4.5</v>
      </c>
      <c r="AM286" s="116">
        <f t="shared" si="158"/>
        <v>0.1</v>
      </c>
      <c r="AN286" s="116">
        <f t="shared" si="159"/>
        <v>0</v>
      </c>
      <c r="AO286" s="116">
        <f t="shared" si="160"/>
        <v>0</v>
      </c>
      <c r="AP286" s="116">
        <f t="shared" si="161"/>
        <v>0.2</v>
      </c>
      <c r="AS286" s="116">
        <f t="shared" si="162"/>
        <v>0.2</v>
      </c>
      <c r="AT286" s="113">
        <v>0.5</v>
      </c>
      <c r="AU286" s="113">
        <v>0</v>
      </c>
      <c r="AV286" s="113">
        <v>0</v>
      </c>
      <c r="AW286" s="113">
        <v>0.5</v>
      </c>
      <c r="AX286" s="113">
        <v>0</v>
      </c>
      <c r="AY286" s="115"/>
      <c r="BA286" s="116">
        <f t="shared" si="163"/>
        <v>0.3</v>
      </c>
      <c r="BB286" s="113">
        <v>1</v>
      </c>
      <c r="BC286" s="113">
        <v>0</v>
      </c>
      <c r="BD286" s="113">
        <v>0</v>
      </c>
      <c r="BE286" s="113">
        <v>0.5</v>
      </c>
      <c r="BF286" s="113">
        <v>0</v>
      </c>
      <c r="BG286" s="115"/>
      <c r="BI286" s="116">
        <f t="shared" si="164"/>
        <v>0.1</v>
      </c>
      <c r="BJ286" s="113">
        <v>0.5</v>
      </c>
      <c r="BK286" s="113">
        <v>0</v>
      </c>
      <c r="BL286" s="113">
        <v>0</v>
      </c>
      <c r="BM286" s="113">
        <v>0</v>
      </c>
      <c r="BN286" s="113">
        <v>0</v>
      </c>
      <c r="BO286" s="115"/>
      <c r="BQ286" s="116">
        <f t="shared" si="165"/>
        <v>0.2</v>
      </c>
      <c r="BR286" s="113">
        <v>1</v>
      </c>
      <c r="BS286" s="113">
        <v>0</v>
      </c>
      <c r="BT286" s="113">
        <v>0</v>
      </c>
      <c r="BU286" s="113">
        <v>0</v>
      </c>
      <c r="BV286" s="113">
        <v>0</v>
      </c>
      <c r="BW286" s="115"/>
      <c r="BY286" s="116">
        <f t="shared" si="166"/>
        <v>0.5</v>
      </c>
      <c r="BZ286" s="113">
        <v>0.5</v>
      </c>
      <c r="CA286" s="113">
        <v>0</v>
      </c>
      <c r="CB286" s="113">
        <v>0</v>
      </c>
      <c r="CC286" s="113">
        <v>0.5</v>
      </c>
      <c r="CD286" s="113">
        <v>1.5</v>
      </c>
      <c r="CE286" s="115"/>
      <c r="CG286" s="116">
        <f t="shared" si="167"/>
        <v>4.5</v>
      </c>
      <c r="CH286" s="113">
        <v>1</v>
      </c>
      <c r="CI286" s="113">
        <v>0</v>
      </c>
      <c r="CJ286" s="113">
        <v>3</v>
      </c>
      <c r="CK286" s="113">
        <v>0.5</v>
      </c>
      <c r="CL286" s="113">
        <v>18</v>
      </c>
      <c r="CO286" s="116">
        <f t="shared" si="168"/>
        <v>0.1</v>
      </c>
      <c r="CP286" s="113">
        <v>0.5</v>
      </c>
      <c r="CQ286" s="113">
        <v>0</v>
      </c>
      <c r="CR286" s="113">
        <v>0</v>
      </c>
      <c r="CS286" s="113">
        <v>0</v>
      </c>
      <c r="CT286" s="113">
        <v>0</v>
      </c>
      <c r="CW286" s="116">
        <f t="shared" si="169"/>
        <v>0</v>
      </c>
      <c r="CX286" s="113">
        <v>0</v>
      </c>
      <c r="CY286" s="113">
        <v>0</v>
      </c>
      <c r="CZ286" s="113">
        <v>0</v>
      </c>
      <c r="DA286" s="113">
        <v>0</v>
      </c>
      <c r="DB286" s="113">
        <v>0</v>
      </c>
      <c r="DE286" s="116">
        <f t="shared" si="170"/>
        <v>0</v>
      </c>
      <c r="DF286" s="113">
        <v>0</v>
      </c>
      <c r="DG286" s="113">
        <v>0</v>
      </c>
      <c r="DH286" s="113">
        <v>0</v>
      </c>
      <c r="DI286" s="113">
        <v>0</v>
      </c>
      <c r="DJ286" s="113">
        <v>0</v>
      </c>
      <c r="DM286" s="116">
        <f t="shared" si="171"/>
        <v>0.2</v>
      </c>
      <c r="DN286" s="113">
        <v>0</v>
      </c>
      <c r="DO286" s="113">
        <v>0</v>
      </c>
      <c r="DP286" s="113">
        <v>0</v>
      </c>
      <c r="DQ286" s="113">
        <v>0</v>
      </c>
      <c r="DR286" s="113">
        <v>1</v>
      </c>
    </row>
    <row r="287" spans="4:122">
      <c r="D287" s="113" t="s">
        <v>240</v>
      </c>
      <c r="E287" s="115">
        <f t="shared" si="172"/>
        <v>286</v>
      </c>
      <c r="F287" s="116">
        <f t="shared" si="140"/>
        <v>4.8</v>
      </c>
      <c r="G287" s="116">
        <f t="shared" si="141"/>
        <v>4.8</v>
      </c>
      <c r="H287" s="116" t="str">
        <f t="shared" si="141"/>
        <v/>
      </c>
      <c r="I287" s="116" t="str">
        <f t="shared" si="141"/>
        <v/>
      </c>
      <c r="J287" s="116" t="str">
        <f t="shared" si="141"/>
        <v/>
      </c>
      <c r="K287" s="116" t="str">
        <f t="shared" si="141"/>
        <v/>
      </c>
      <c r="L287" s="116" t="str">
        <f t="shared" si="141"/>
        <v/>
      </c>
      <c r="M287" s="116" t="str">
        <f t="shared" si="141"/>
        <v/>
      </c>
      <c r="N287" s="116" t="str">
        <f t="shared" si="142"/>
        <v/>
      </c>
      <c r="O287" s="116">
        <f t="shared" si="143"/>
        <v>1</v>
      </c>
      <c r="P287" s="116" t="str">
        <f t="shared" si="144"/>
        <v/>
      </c>
      <c r="Q287" s="116" t="str">
        <f t="shared" si="145"/>
        <v/>
      </c>
      <c r="R287" s="116" t="str">
        <f t="shared" si="146"/>
        <v/>
      </c>
      <c r="S287" s="116" t="str">
        <f t="shared" si="147"/>
        <v/>
      </c>
      <c r="T287" s="116" t="str">
        <f t="shared" si="148"/>
        <v/>
      </c>
      <c r="U287" s="116">
        <f t="shared" si="149"/>
        <v>1</v>
      </c>
      <c r="V287" s="113">
        <f t="shared" si="150"/>
        <v>0</v>
      </c>
      <c r="Y287" s="116">
        <f t="shared" si="173"/>
        <v>0.26551783828409964</v>
      </c>
      <c r="Z287" s="122">
        <f t="shared" si="174"/>
        <v>53.103567656819926</v>
      </c>
      <c r="AA287" s="113">
        <f t="shared" si="151"/>
        <v>7.2</v>
      </c>
      <c r="AB287" s="113">
        <f>AA287*飽差!I287</f>
        <v>5.0956901900896687</v>
      </c>
      <c r="AG287" s="116">
        <f t="shared" si="152"/>
        <v>2.2999999999999998</v>
      </c>
      <c r="AH287" s="116">
        <f t="shared" si="153"/>
        <v>2.2000000000000002</v>
      </c>
      <c r="AI287" s="116">
        <f t="shared" si="154"/>
        <v>4.3</v>
      </c>
      <c r="AJ287" s="116">
        <f t="shared" si="155"/>
        <v>6.6</v>
      </c>
      <c r="AK287" s="116">
        <f t="shared" si="156"/>
        <v>2.9</v>
      </c>
      <c r="AL287" s="116">
        <f t="shared" si="157"/>
        <v>5.0999999999999996</v>
      </c>
      <c r="AM287" s="116">
        <f t="shared" si="158"/>
        <v>4.8</v>
      </c>
      <c r="AN287" s="116">
        <f t="shared" si="159"/>
        <v>1</v>
      </c>
      <c r="AO287" s="116">
        <f t="shared" si="160"/>
        <v>1.9</v>
      </c>
      <c r="AP287" s="116">
        <f t="shared" si="161"/>
        <v>2.8</v>
      </c>
      <c r="AS287" s="116">
        <f t="shared" si="162"/>
        <v>2.2999999999999998</v>
      </c>
      <c r="AT287" s="113">
        <v>0</v>
      </c>
      <c r="AU287" s="113">
        <v>0</v>
      </c>
      <c r="AV287" s="113">
        <v>0</v>
      </c>
      <c r="AW287" s="113">
        <v>2</v>
      </c>
      <c r="AX287" s="113">
        <v>9.5</v>
      </c>
      <c r="AY287" s="115"/>
      <c r="BA287" s="116">
        <f t="shared" si="163"/>
        <v>2.2000000000000002</v>
      </c>
      <c r="BB287" s="113">
        <v>0</v>
      </c>
      <c r="BC287" s="113">
        <v>0</v>
      </c>
      <c r="BD287" s="113">
        <v>0</v>
      </c>
      <c r="BE287" s="113">
        <v>0.5</v>
      </c>
      <c r="BF287" s="113">
        <v>10.5</v>
      </c>
      <c r="BG287" s="115"/>
      <c r="BI287" s="116">
        <f t="shared" si="164"/>
        <v>4.3</v>
      </c>
      <c r="BJ287" s="113">
        <v>2</v>
      </c>
      <c r="BK287" s="113">
        <v>0</v>
      </c>
      <c r="BL287" s="113">
        <v>0</v>
      </c>
      <c r="BM287" s="113">
        <v>0.5</v>
      </c>
      <c r="BN287" s="113">
        <v>19</v>
      </c>
      <c r="BO287" s="115"/>
      <c r="BQ287" s="116">
        <f t="shared" si="165"/>
        <v>6.6</v>
      </c>
      <c r="BR287" s="113">
        <v>0</v>
      </c>
      <c r="BS287" s="113">
        <v>0</v>
      </c>
      <c r="BT287" s="113">
        <v>0</v>
      </c>
      <c r="BU287" s="113">
        <v>0</v>
      </c>
      <c r="BV287" s="113">
        <v>33</v>
      </c>
      <c r="BW287" s="115"/>
      <c r="BY287" s="116">
        <f t="shared" si="166"/>
        <v>2.9</v>
      </c>
      <c r="BZ287" s="113">
        <v>0</v>
      </c>
      <c r="CA287" s="113">
        <v>0</v>
      </c>
      <c r="CB287" s="113">
        <v>0</v>
      </c>
      <c r="CC287" s="113">
        <v>0</v>
      </c>
      <c r="CD287" s="113">
        <v>14.5</v>
      </c>
      <c r="CE287" s="115"/>
      <c r="CG287" s="116">
        <f t="shared" si="167"/>
        <v>5.0999999999999996</v>
      </c>
      <c r="CH287" s="113">
        <v>0</v>
      </c>
      <c r="CI287" s="113">
        <v>0</v>
      </c>
      <c r="CJ287" s="113">
        <v>0</v>
      </c>
      <c r="CK287" s="113">
        <v>0</v>
      </c>
      <c r="CL287" s="113">
        <v>25.5</v>
      </c>
      <c r="CO287" s="116">
        <f t="shared" si="168"/>
        <v>4.8</v>
      </c>
      <c r="CP287" s="113">
        <v>0</v>
      </c>
      <c r="CQ287" s="113">
        <v>0</v>
      </c>
      <c r="CR287" s="113">
        <v>0</v>
      </c>
      <c r="CS287" s="113">
        <v>0</v>
      </c>
      <c r="CT287" s="113">
        <v>24</v>
      </c>
      <c r="CW287" s="116">
        <f t="shared" si="169"/>
        <v>1</v>
      </c>
      <c r="CX287" s="113">
        <v>0</v>
      </c>
      <c r="CY287" s="113">
        <v>0</v>
      </c>
      <c r="CZ287" s="113">
        <v>0</v>
      </c>
      <c r="DA287" s="113">
        <v>1</v>
      </c>
      <c r="DB287" s="113">
        <v>4</v>
      </c>
      <c r="DE287" s="116">
        <f t="shared" si="170"/>
        <v>1.9</v>
      </c>
      <c r="DF287" s="113">
        <v>0</v>
      </c>
      <c r="DG287" s="113">
        <v>0</v>
      </c>
      <c r="DH287" s="113">
        <v>0</v>
      </c>
      <c r="DI287" s="113">
        <v>0.5</v>
      </c>
      <c r="DJ287" s="113">
        <v>9</v>
      </c>
      <c r="DM287" s="116">
        <f t="shared" si="171"/>
        <v>2.8</v>
      </c>
      <c r="DN287" s="113">
        <v>0</v>
      </c>
      <c r="DO287" s="113">
        <v>0</v>
      </c>
      <c r="DP287" s="113">
        <v>0</v>
      </c>
      <c r="DQ287" s="113">
        <v>0.5</v>
      </c>
      <c r="DR287" s="113">
        <v>13.5</v>
      </c>
    </row>
    <row r="288" spans="4:122">
      <c r="D288" s="113" t="s">
        <v>240</v>
      </c>
      <c r="E288" s="115">
        <f t="shared" si="172"/>
        <v>287</v>
      </c>
      <c r="F288" s="116">
        <f t="shared" si="140"/>
        <v>2.6</v>
      </c>
      <c r="G288" s="116">
        <f t="shared" si="141"/>
        <v>2.6</v>
      </c>
      <c r="H288" s="116" t="str">
        <f t="shared" si="141"/>
        <v/>
      </c>
      <c r="I288" s="116" t="str">
        <f t="shared" si="141"/>
        <v/>
      </c>
      <c r="J288" s="116" t="str">
        <f t="shared" si="141"/>
        <v/>
      </c>
      <c r="K288" s="116" t="str">
        <f t="shared" si="141"/>
        <v/>
      </c>
      <c r="L288" s="116" t="str">
        <f t="shared" si="141"/>
        <v/>
      </c>
      <c r="M288" s="116" t="str">
        <f t="shared" si="141"/>
        <v/>
      </c>
      <c r="N288" s="116" t="str">
        <f t="shared" si="142"/>
        <v/>
      </c>
      <c r="O288" s="116">
        <f t="shared" si="143"/>
        <v>1</v>
      </c>
      <c r="P288" s="116" t="str">
        <f t="shared" si="144"/>
        <v/>
      </c>
      <c r="Q288" s="116" t="str">
        <f t="shared" si="145"/>
        <v/>
      </c>
      <c r="R288" s="116" t="str">
        <f t="shared" si="146"/>
        <v/>
      </c>
      <c r="S288" s="116" t="str">
        <f t="shared" si="147"/>
        <v/>
      </c>
      <c r="T288" s="116" t="str">
        <f t="shared" si="148"/>
        <v/>
      </c>
      <c r="U288" s="116">
        <f t="shared" si="149"/>
        <v>1</v>
      </c>
      <c r="V288" s="113">
        <f t="shared" si="150"/>
        <v>0</v>
      </c>
      <c r="Y288" s="116">
        <f t="shared" si="173"/>
        <v>0.2614259122637605</v>
      </c>
      <c r="Z288" s="122">
        <f t="shared" si="174"/>
        <v>52.285182452752096</v>
      </c>
      <c r="AA288" s="113">
        <f t="shared" si="151"/>
        <v>7.2</v>
      </c>
      <c r="AB288" s="113">
        <f>AA288*飽差!I288</f>
        <v>3.4183852040678318</v>
      </c>
      <c r="AG288" s="116">
        <f t="shared" si="152"/>
        <v>2</v>
      </c>
      <c r="AH288" s="116">
        <f t="shared" si="153"/>
        <v>0.9</v>
      </c>
      <c r="AI288" s="116">
        <f t="shared" si="154"/>
        <v>1.9</v>
      </c>
      <c r="AJ288" s="116">
        <f t="shared" si="155"/>
        <v>1.2</v>
      </c>
      <c r="AK288" s="116">
        <f t="shared" si="156"/>
        <v>3.7</v>
      </c>
      <c r="AL288" s="116">
        <f t="shared" si="157"/>
        <v>3.3</v>
      </c>
      <c r="AM288" s="116">
        <f t="shared" si="158"/>
        <v>2.6</v>
      </c>
      <c r="AN288" s="116">
        <f t="shared" si="159"/>
        <v>8.4</v>
      </c>
      <c r="AO288" s="116">
        <f t="shared" si="160"/>
        <v>7.7</v>
      </c>
      <c r="AP288" s="116">
        <f t="shared" si="161"/>
        <v>3.3</v>
      </c>
      <c r="AS288" s="116">
        <f t="shared" si="162"/>
        <v>2</v>
      </c>
      <c r="AT288" s="113">
        <v>4.5</v>
      </c>
      <c r="AU288" s="113">
        <v>0</v>
      </c>
      <c r="AV288" s="113">
        <v>4</v>
      </c>
      <c r="AW288" s="113">
        <v>1.5</v>
      </c>
      <c r="AX288" s="113">
        <v>0</v>
      </c>
      <c r="AY288" s="115"/>
      <c r="BA288" s="116">
        <f t="shared" si="163"/>
        <v>0.9</v>
      </c>
      <c r="BB288" s="113">
        <v>3</v>
      </c>
      <c r="BC288" s="113">
        <v>0</v>
      </c>
      <c r="BD288" s="113">
        <v>1.5</v>
      </c>
      <c r="BE288" s="113">
        <v>0</v>
      </c>
      <c r="BF288" s="113">
        <v>0</v>
      </c>
      <c r="BG288" s="115"/>
      <c r="BI288" s="116">
        <f t="shared" si="164"/>
        <v>1.9</v>
      </c>
      <c r="BJ288" s="113">
        <v>7</v>
      </c>
      <c r="BK288" s="113">
        <v>0</v>
      </c>
      <c r="BL288" s="113">
        <v>2.5</v>
      </c>
      <c r="BM288" s="113">
        <v>0</v>
      </c>
      <c r="BN288" s="113">
        <v>0</v>
      </c>
      <c r="BO288" s="115"/>
      <c r="BQ288" s="116">
        <f t="shared" si="165"/>
        <v>1.2</v>
      </c>
      <c r="BR288" s="113">
        <v>2</v>
      </c>
      <c r="BS288" s="113">
        <v>0</v>
      </c>
      <c r="BT288" s="113">
        <v>4</v>
      </c>
      <c r="BU288" s="113">
        <v>0</v>
      </c>
      <c r="BV288" s="113">
        <v>0</v>
      </c>
      <c r="BW288" s="115"/>
      <c r="BY288" s="116">
        <f t="shared" si="166"/>
        <v>3.7</v>
      </c>
      <c r="BZ288" s="113">
        <v>14.5</v>
      </c>
      <c r="CA288" s="113">
        <v>0</v>
      </c>
      <c r="CB288" s="113">
        <v>3.5</v>
      </c>
      <c r="CC288" s="113">
        <v>0</v>
      </c>
      <c r="CD288" s="113">
        <v>0.5</v>
      </c>
      <c r="CE288" s="115"/>
      <c r="CG288" s="116">
        <f t="shared" si="167"/>
        <v>3.3</v>
      </c>
      <c r="CH288" s="113">
        <v>12</v>
      </c>
      <c r="CI288" s="113">
        <v>0</v>
      </c>
      <c r="CJ288" s="113">
        <v>4</v>
      </c>
      <c r="CK288" s="113">
        <v>0</v>
      </c>
      <c r="CL288" s="113">
        <v>0.5</v>
      </c>
      <c r="CO288" s="116">
        <f t="shared" si="168"/>
        <v>2.6</v>
      </c>
      <c r="CP288" s="113">
        <v>2.5</v>
      </c>
      <c r="CQ288" s="113">
        <v>0</v>
      </c>
      <c r="CR288" s="113">
        <v>9.5</v>
      </c>
      <c r="CS288" s="113">
        <v>0</v>
      </c>
      <c r="CT288" s="113">
        <v>1</v>
      </c>
      <c r="CW288" s="116">
        <f t="shared" si="169"/>
        <v>8.4</v>
      </c>
      <c r="CX288" s="113">
        <v>0</v>
      </c>
      <c r="CY288" s="113">
        <v>0</v>
      </c>
      <c r="CZ288" s="113">
        <v>39</v>
      </c>
      <c r="DA288" s="113">
        <v>0</v>
      </c>
      <c r="DB288" s="113">
        <v>3</v>
      </c>
      <c r="DE288" s="116">
        <f t="shared" si="170"/>
        <v>7.7</v>
      </c>
      <c r="DF288" s="113">
        <v>0</v>
      </c>
      <c r="DG288" s="113">
        <v>0</v>
      </c>
      <c r="DH288" s="113">
        <v>38</v>
      </c>
      <c r="DI288" s="113">
        <v>0</v>
      </c>
      <c r="DJ288" s="113">
        <v>0.5</v>
      </c>
      <c r="DM288" s="116">
        <f t="shared" si="171"/>
        <v>3.3</v>
      </c>
      <c r="DN288" s="113">
        <v>4.5</v>
      </c>
      <c r="DO288" s="113">
        <v>0</v>
      </c>
      <c r="DP288" s="113">
        <v>12</v>
      </c>
      <c r="DQ288" s="113">
        <v>0</v>
      </c>
      <c r="DR288" s="113">
        <v>0</v>
      </c>
    </row>
    <row r="289" spans="4:122">
      <c r="D289" s="113" t="s">
        <v>240</v>
      </c>
      <c r="E289" s="115">
        <f t="shared" si="172"/>
        <v>288</v>
      </c>
      <c r="F289" s="116">
        <f t="shared" si="140"/>
        <v>11.9</v>
      </c>
      <c r="G289" s="116">
        <f t="shared" si="141"/>
        <v>11.9</v>
      </c>
      <c r="H289" s="116">
        <f t="shared" si="141"/>
        <v>11.9</v>
      </c>
      <c r="I289" s="116" t="str">
        <f t="shared" si="141"/>
        <v/>
      </c>
      <c r="J289" s="116" t="str">
        <f t="shared" si="141"/>
        <v/>
      </c>
      <c r="K289" s="116" t="str">
        <f t="shared" si="141"/>
        <v/>
      </c>
      <c r="L289" s="116" t="str">
        <f t="shared" si="141"/>
        <v/>
      </c>
      <c r="M289" s="116" t="str">
        <f t="shared" si="141"/>
        <v/>
      </c>
      <c r="N289" s="116" t="str">
        <f t="shared" si="142"/>
        <v/>
      </c>
      <c r="O289" s="116" t="str">
        <f t="shared" si="143"/>
        <v/>
      </c>
      <c r="P289" s="116">
        <f t="shared" si="144"/>
        <v>2</v>
      </c>
      <c r="Q289" s="116" t="str">
        <f t="shared" si="145"/>
        <v/>
      </c>
      <c r="R289" s="116" t="str">
        <f t="shared" si="146"/>
        <v/>
      </c>
      <c r="S289" s="116" t="str">
        <f t="shared" si="147"/>
        <v/>
      </c>
      <c r="T289" s="116" t="str">
        <f t="shared" si="148"/>
        <v/>
      </c>
      <c r="U289" s="116">
        <f t="shared" si="149"/>
        <v>2</v>
      </c>
      <c r="V289" s="113">
        <f t="shared" si="150"/>
        <v>5.4417266639303186e-002</v>
      </c>
      <c r="Y289" s="116">
        <f t="shared" si="173"/>
        <v>0.3026724929838604</v>
      </c>
      <c r="Z289" s="122">
        <f t="shared" si="174"/>
        <v>60.534498596772075</v>
      </c>
      <c r="AA289" s="113">
        <f t="shared" si="151"/>
        <v>7.2</v>
      </c>
      <c r="AB289" s="113">
        <f>AA289*飽差!I289</f>
        <v>3.6506838559800299</v>
      </c>
      <c r="AG289" s="116">
        <f t="shared" si="152"/>
        <v>10</v>
      </c>
      <c r="AH289" s="116">
        <f t="shared" si="153"/>
        <v>9.1</v>
      </c>
      <c r="AI289" s="116">
        <f t="shared" si="154"/>
        <v>13.3</v>
      </c>
      <c r="AJ289" s="116">
        <f t="shared" si="155"/>
        <v>19.399999999999999</v>
      </c>
      <c r="AK289" s="116">
        <f t="shared" si="156"/>
        <v>15</v>
      </c>
      <c r="AL289" s="116">
        <f t="shared" si="157"/>
        <v>15.9</v>
      </c>
      <c r="AM289" s="116">
        <f t="shared" si="158"/>
        <v>11.9</v>
      </c>
      <c r="AN289" s="116">
        <f t="shared" si="159"/>
        <v>11.3</v>
      </c>
      <c r="AO289" s="116">
        <f t="shared" si="160"/>
        <v>10.1</v>
      </c>
      <c r="AP289" s="116">
        <f t="shared" si="161"/>
        <v>11.7</v>
      </c>
      <c r="AS289" s="116">
        <f t="shared" si="162"/>
        <v>10</v>
      </c>
      <c r="AT289" s="113">
        <v>10</v>
      </c>
      <c r="AU289" s="113">
        <v>0</v>
      </c>
      <c r="AV289" s="113">
        <v>40</v>
      </c>
      <c r="AW289" s="113">
        <v>0</v>
      </c>
      <c r="AX289" s="113">
        <v>0</v>
      </c>
      <c r="AY289" s="115"/>
      <c r="BA289" s="116">
        <f t="shared" si="163"/>
        <v>9.1</v>
      </c>
      <c r="BB289" s="113">
        <v>11.5</v>
      </c>
      <c r="BC289" s="113">
        <v>0</v>
      </c>
      <c r="BD289" s="113">
        <v>33.5</v>
      </c>
      <c r="BE289" s="113">
        <v>0.5</v>
      </c>
      <c r="BF289" s="113">
        <v>0</v>
      </c>
      <c r="BG289" s="115"/>
      <c r="BI289" s="116">
        <f t="shared" si="164"/>
        <v>13.3</v>
      </c>
      <c r="BJ289" s="113">
        <v>29.5</v>
      </c>
      <c r="BK289" s="113">
        <v>0</v>
      </c>
      <c r="BL289" s="113">
        <v>37</v>
      </c>
      <c r="BM289" s="113">
        <v>0</v>
      </c>
      <c r="BN289" s="113">
        <v>0</v>
      </c>
      <c r="BO289" s="115"/>
      <c r="BQ289" s="116">
        <f t="shared" si="165"/>
        <v>19.399999999999999</v>
      </c>
      <c r="BR289" s="113">
        <v>57</v>
      </c>
      <c r="BS289" s="113">
        <v>0</v>
      </c>
      <c r="BT289" s="113">
        <v>40</v>
      </c>
      <c r="BU289" s="113">
        <v>0</v>
      </c>
      <c r="BV289" s="113">
        <v>0</v>
      </c>
      <c r="BW289" s="115"/>
      <c r="BY289" s="116">
        <f t="shared" si="166"/>
        <v>15</v>
      </c>
      <c r="BZ289" s="113">
        <v>36</v>
      </c>
      <c r="CA289" s="113">
        <v>0</v>
      </c>
      <c r="CB289" s="113">
        <v>39</v>
      </c>
      <c r="CC289" s="113">
        <v>0</v>
      </c>
      <c r="CD289" s="113">
        <v>0</v>
      </c>
      <c r="CE289" s="115"/>
      <c r="CG289" s="116">
        <f t="shared" si="167"/>
        <v>15.9</v>
      </c>
      <c r="CH289" s="113">
        <v>40.5</v>
      </c>
      <c r="CI289" s="113">
        <v>0</v>
      </c>
      <c r="CJ289" s="113">
        <v>39</v>
      </c>
      <c r="CK289" s="113">
        <v>0</v>
      </c>
      <c r="CL289" s="113">
        <v>0</v>
      </c>
      <c r="CO289" s="116">
        <f t="shared" si="168"/>
        <v>11.9</v>
      </c>
      <c r="CP289" s="113">
        <v>19.5</v>
      </c>
      <c r="CQ289" s="113">
        <v>0</v>
      </c>
      <c r="CR289" s="113">
        <v>40</v>
      </c>
      <c r="CS289" s="113">
        <v>0</v>
      </c>
      <c r="CT289" s="113">
        <v>0</v>
      </c>
      <c r="CW289" s="116">
        <f t="shared" si="169"/>
        <v>11.3</v>
      </c>
      <c r="CX289" s="113">
        <v>0</v>
      </c>
      <c r="CY289" s="113">
        <v>0</v>
      </c>
      <c r="CZ289" s="113">
        <v>56.5</v>
      </c>
      <c r="DA289" s="113">
        <v>0</v>
      </c>
      <c r="DB289" s="113">
        <v>0</v>
      </c>
      <c r="DE289" s="116">
        <f t="shared" si="170"/>
        <v>10.1</v>
      </c>
      <c r="DF289" s="113">
        <v>9</v>
      </c>
      <c r="DG289" s="113">
        <v>0</v>
      </c>
      <c r="DH289" s="113">
        <v>41.5</v>
      </c>
      <c r="DI289" s="113">
        <v>0</v>
      </c>
      <c r="DJ289" s="113">
        <v>0</v>
      </c>
      <c r="DM289" s="116">
        <f t="shared" si="171"/>
        <v>11.7</v>
      </c>
      <c r="DN289" s="113">
        <v>20.5</v>
      </c>
      <c r="DO289" s="113">
        <v>0</v>
      </c>
      <c r="DP289" s="113">
        <v>38</v>
      </c>
      <c r="DQ289" s="113">
        <v>0</v>
      </c>
      <c r="DR289" s="113">
        <v>0</v>
      </c>
    </row>
    <row r="290" spans="4:122">
      <c r="D290" s="113" t="s">
        <v>240</v>
      </c>
      <c r="E290" s="115">
        <f t="shared" si="172"/>
        <v>289</v>
      </c>
      <c r="F290" s="116">
        <f t="shared" si="140"/>
        <v>0.7</v>
      </c>
      <c r="G290" s="116">
        <f t="shared" si="141"/>
        <v>0.7</v>
      </c>
      <c r="H290" s="116" t="str">
        <f t="shared" si="141"/>
        <v/>
      </c>
      <c r="I290" s="116" t="str">
        <f t="shared" si="141"/>
        <v/>
      </c>
      <c r="J290" s="116" t="str">
        <f t="shared" si="141"/>
        <v/>
      </c>
      <c r="K290" s="116" t="str">
        <f t="shared" si="141"/>
        <v/>
      </c>
      <c r="L290" s="116" t="str">
        <f t="shared" si="141"/>
        <v/>
      </c>
      <c r="M290" s="116" t="str">
        <f t="shared" si="141"/>
        <v/>
      </c>
      <c r="N290" s="116" t="str">
        <f t="shared" si="142"/>
        <v/>
      </c>
      <c r="O290" s="116">
        <f t="shared" si="143"/>
        <v>1</v>
      </c>
      <c r="P290" s="116" t="str">
        <f t="shared" si="144"/>
        <v/>
      </c>
      <c r="Q290" s="116" t="str">
        <f t="shared" si="145"/>
        <v/>
      </c>
      <c r="R290" s="116" t="str">
        <f t="shared" si="146"/>
        <v/>
      </c>
      <c r="S290" s="116" t="str">
        <f t="shared" si="147"/>
        <v/>
      </c>
      <c r="T290" s="116" t="str">
        <f t="shared" si="148"/>
        <v/>
      </c>
      <c r="U290" s="116">
        <f t="shared" si="149"/>
        <v>1</v>
      </c>
      <c r="V290" s="113">
        <f t="shared" si="150"/>
        <v>0</v>
      </c>
      <c r="Y290" s="116">
        <f t="shared" si="173"/>
        <v>0.28431099351880307</v>
      </c>
      <c r="Z290" s="122">
        <f t="shared" si="174"/>
        <v>56.862198703760612</v>
      </c>
      <c r="AA290" s="113">
        <f t="shared" si="151"/>
        <v>7.2</v>
      </c>
      <c r="AB290" s="113">
        <f>AA290*飽差!I290</f>
        <v>4.3722998930114638</v>
      </c>
      <c r="AG290" s="116">
        <f t="shared" si="152"/>
        <v>2.2999999999999998</v>
      </c>
      <c r="AH290" s="116">
        <f t="shared" si="153"/>
        <v>0.8</v>
      </c>
      <c r="AI290" s="116">
        <f t="shared" si="154"/>
        <v>1.3</v>
      </c>
      <c r="AJ290" s="116">
        <f t="shared" si="155"/>
        <v>0.9</v>
      </c>
      <c r="AK290" s="116">
        <f t="shared" si="156"/>
        <v>3.8</v>
      </c>
      <c r="AL290" s="116">
        <f t="shared" si="157"/>
        <v>3.5</v>
      </c>
      <c r="AM290" s="116">
        <f t="shared" si="158"/>
        <v>0.7</v>
      </c>
      <c r="AN290" s="116">
        <f t="shared" si="159"/>
        <v>1.8</v>
      </c>
      <c r="AO290" s="116">
        <f t="shared" si="160"/>
        <v>0.9</v>
      </c>
      <c r="AP290" s="116">
        <f t="shared" si="161"/>
        <v>1.3</v>
      </c>
      <c r="AS290" s="116">
        <f t="shared" si="162"/>
        <v>2.2999999999999998</v>
      </c>
      <c r="AT290" s="113">
        <v>7</v>
      </c>
      <c r="AU290" s="113">
        <v>0</v>
      </c>
      <c r="AV290" s="113">
        <v>0</v>
      </c>
      <c r="AW290" s="113">
        <v>0</v>
      </c>
      <c r="AX290" s="113">
        <v>4.5</v>
      </c>
      <c r="AY290" s="115"/>
      <c r="BA290" s="116">
        <f t="shared" si="163"/>
        <v>0.8</v>
      </c>
      <c r="BB290" s="113">
        <v>4</v>
      </c>
      <c r="BC290" s="113">
        <v>0</v>
      </c>
      <c r="BD290" s="113">
        <v>0</v>
      </c>
      <c r="BE290" s="113">
        <v>0</v>
      </c>
      <c r="BF290" s="113">
        <v>0</v>
      </c>
      <c r="BG290" s="115"/>
      <c r="BI290" s="116">
        <f t="shared" si="164"/>
        <v>1.3</v>
      </c>
      <c r="BJ290" s="113">
        <v>6</v>
      </c>
      <c r="BK290" s="113">
        <v>0</v>
      </c>
      <c r="BL290" s="113">
        <v>0</v>
      </c>
      <c r="BM290" s="113">
        <v>0</v>
      </c>
      <c r="BN290" s="113">
        <v>0.5</v>
      </c>
      <c r="BO290" s="115"/>
      <c r="BQ290" s="116">
        <f t="shared" si="165"/>
        <v>0.9</v>
      </c>
      <c r="BR290" s="113">
        <v>4</v>
      </c>
      <c r="BS290" s="113">
        <v>0</v>
      </c>
      <c r="BT290" s="113">
        <v>0</v>
      </c>
      <c r="BU290" s="113">
        <v>0</v>
      </c>
      <c r="BV290" s="113">
        <v>0.5</v>
      </c>
      <c r="BW290" s="115"/>
      <c r="BY290" s="116">
        <f t="shared" si="166"/>
        <v>3.8</v>
      </c>
      <c r="BZ290" s="113">
        <v>18</v>
      </c>
      <c r="CA290" s="113">
        <v>0</v>
      </c>
      <c r="CB290" s="113">
        <v>0</v>
      </c>
      <c r="CC290" s="113">
        <v>0</v>
      </c>
      <c r="CD290" s="113">
        <v>1</v>
      </c>
      <c r="CE290" s="115"/>
      <c r="CG290" s="116">
        <f t="shared" si="167"/>
        <v>3.5</v>
      </c>
      <c r="CH290" s="113">
        <v>17.5</v>
      </c>
      <c r="CI290" s="113">
        <v>0</v>
      </c>
      <c r="CJ290" s="113">
        <v>0</v>
      </c>
      <c r="CK290" s="113">
        <v>0</v>
      </c>
      <c r="CL290" s="113">
        <v>0</v>
      </c>
      <c r="CO290" s="116">
        <f t="shared" si="168"/>
        <v>0.7</v>
      </c>
      <c r="CP290" s="113">
        <v>3</v>
      </c>
      <c r="CQ290" s="113">
        <v>0</v>
      </c>
      <c r="CR290" s="113">
        <v>0</v>
      </c>
      <c r="CS290" s="113">
        <v>0</v>
      </c>
      <c r="CT290" s="113">
        <v>0.5</v>
      </c>
      <c r="CW290" s="116">
        <f t="shared" si="169"/>
        <v>1.8</v>
      </c>
      <c r="CX290" s="113">
        <v>0</v>
      </c>
      <c r="CY290" s="113">
        <v>0</v>
      </c>
      <c r="CZ290" s="113">
        <v>0</v>
      </c>
      <c r="DA290" s="113">
        <v>0</v>
      </c>
      <c r="DB290" s="113">
        <v>9</v>
      </c>
      <c r="DE290" s="116">
        <f t="shared" si="170"/>
        <v>0.9</v>
      </c>
      <c r="DF290" s="113">
        <v>4.5</v>
      </c>
      <c r="DG290" s="113">
        <v>0</v>
      </c>
      <c r="DH290" s="113">
        <v>0</v>
      </c>
      <c r="DI290" s="113">
        <v>0</v>
      </c>
      <c r="DJ290" s="113">
        <v>0</v>
      </c>
      <c r="DM290" s="116">
        <f t="shared" si="171"/>
        <v>1.3</v>
      </c>
      <c r="DN290" s="113">
        <v>6.5</v>
      </c>
      <c r="DO290" s="113">
        <v>0</v>
      </c>
      <c r="DP290" s="113">
        <v>0</v>
      </c>
      <c r="DQ290" s="113">
        <v>0</v>
      </c>
      <c r="DR290" s="113">
        <v>0</v>
      </c>
    </row>
    <row r="291" spans="4:122">
      <c r="D291" s="113" t="s">
        <v>240</v>
      </c>
      <c r="E291" s="115">
        <f t="shared" si="172"/>
        <v>290</v>
      </c>
      <c r="F291" s="116">
        <f t="shared" si="140"/>
        <v>0.6</v>
      </c>
      <c r="G291" s="116">
        <f t="shared" si="141"/>
        <v>0.6</v>
      </c>
      <c r="H291" s="116" t="str">
        <f t="shared" si="141"/>
        <v/>
      </c>
      <c r="I291" s="116" t="str">
        <f t="shared" si="141"/>
        <v/>
      </c>
      <c r="J291" s="116" t="str">
        <f t="shared" si="141"/>
        <v/>
      </c>
      <c r="K291" s="116" t="str">
        <f t="shared" si="141"/>
        <v/>
      </c>
      <c r="L291" s="116" t="str">
        <f t="shared" si="141"/>
        <v/>
      </c>
      <c r="M291" s="116" t="str">
        <f t="shared" si="141"/>
        <v/>
      </c>
      <c r="N291" s="116" t="str">
        <f t="shared" si="142"/>
        <v/>
      </c>
      <c r="O291" s="116">
        <f t="shared" si="143"/>
        <v>1</v>
      </c>
      <c r="P291" s="116" t="str">
        <f t="shared" si="144"/>
        <v/>
      </c>
      <c r="Q291" s="116" t="str">
        <f t="shared" si="145"/>
        <v/>
      </c>
      <c r="R291" s="116" t="str">
        <f t="shared" si="146"/>
        <v/>
      </c>
      <c r="S291" s="116" t="str">
        <f t="shared" si="147"/>
        <v/>
      </c>
      <c r="T291" s="116" t="str">
        <f t="shared" si="148"/>
        <v/>
      </c>
      <c r="U291" s="116">
        <f t="shared" si="149"/>
        <v>1</v>
      </c>
      <c r="V291" s="113">
        <f t="shared" si="150"/>
        <v>0</v>
      </c>
      <c r="Y291" s="116">
        <f t="shared" si="173"/>
        <v>0.26537303813263369</v>
      </c>
      <c r="Z291" s="122">
        <f t="shared" si="174"/>
        <v>53.074607626526742</v>
      </c>
      <c r="AA291" s="113">
        <f t="shared" si="151"/>
        <v>7.2</v>
      </c>
      <c r="AB291" s="113">
        <f>AA291*飽差!I291</f>
        <v>4.387591077233874</v>
      </c>
      <c r="AG291" s="116">
        <f t="shared" si="152"/>
        <v>0.7</v>
      </c>
      <c r="AH291" s="116">
        <f t="shared" si="153"/>
        <v>0.9</v>
      </c>
      <c r="AI291" s="116">
        <f t="shared" si="154"/>
        <v>0.6</v>
      </c>
      <c r="AJ291" s="116">
        <f t="shared" si="155"/>
        <v>0.2</v>
      </c>
      <c r="AK291" s="116">
        <f t="shared" si="156"/>
        <v>0.7</v>
      </c>
      <c r="AL291" s="116">
        <f t="shared" si="157"/>
        <v>0.6</v>
      </c>
      <c r="AM291" s="116">
        <f t="shared" si="158"/>
        <v>0.6</v>
      </c>
      <c r="AN291" s="116">
        <f t="shared" si="159"/>
        <v>4.7</v>
      </c>
      <c r="AO291" s="116">
        <f t="shared" si="160"/>
        <v>0.6</v>
      </c>
      <c r="AP291" s="116">
        <f t="shared" si="161"/>
        <v>0.1</v>
      </c>
      <c r="AS291" s="116">
        <f t="shared" si="162"/>
        <v>0.7</v>
      </c>
      <c r="AT291" s="113">
        <v>0</v>
      </c>
      <c r="AU291" s="113">
        <v>0</v>
      </c>
      <c r="AV291" s="113">
        <v>0</v>
      </c>
      <c r="AW291" s="113">
        <v>0.5</v>
      </c>
      <c r="AX291" s="113">
        <v>3</v>
      </c>
      <c r="AY291" s="115"/>
      <c r="BA291" s="116">
        <f t="shared" si="163"/>
        <v>0.9</v>
      </c>
      <c r="BB291" s="113">
        <v>0.5</v>
      </c>
      <c r="BC291" s="113">
        <v>0</v>
      </c>
      <c r="BD291" s="113">
        <v>0</v>
      </c>
      <c r="BE291" s="113">
        <v>0.5</v>
      </c>
      <c r="BF291" s="113">
        <v>3.5</v>
      </c>
      <c r="BG291" s="115"/>
      <c r="BI291" s="116">
        <f t="shared" si="164"/>
        <v>0.6</v>
      </c>
      <c r="BJ291" s="113">
        <v>0</v>
      </c>
      <c r="BK291" s="113">
        <v>0</v>
      </c>
      <c r="BL291" s="113">
        <v>0</v>
      </c>
      <c r="BM291" s="113">
        <v>1.5</v>
      </c>
      <c r="BN291" s="113">
        <v>1.5</v>
      </c>
      <c r="BO291" s="115"/>
      <c r="BQ291" s="116">
        <f t="shared" si="165"/>
        <v>0.2</v>
      </c>
      <c r="BR291" s="113">
        <v>0</v>
      </c>
      <c r="BS291" s="113">
        <v>0</v>
      </c>
      <c r="BT291" s="113">
        <v>0</v>
      </c>
      <c r="BU291" s="113">
        <v>1</v>
      </c>
      <c r="BV291" s="113">
        <v>0</v>
      </c>
      <c r="BW291" s="115"/>
      <c r="BY291" s="116">
        <f t="shared" si="166"/>
        <v>0.7</v>
      </c>
      <c r="BZ291" s="113">
        <v>0</v>
      </c>
      <c r="CA291" s="113">
        <v>0</v>
      </c>
      <c r="CB291" s="113">
        <v>0</v>
      </c>
      <c r="CC291" s="113">
        <v>1</v>
      </c>
      <c r="CD291" s="113">
        <v>2.5</v>
      </c>
      <c r="CE291" s="115"/>
      <c r="CG291" s="116">
        <f t="shared" si="167"/>
        <v>0.6</v>
      </c>
      <c r="CH291" s="113">
        <v>0</v>
      </c>
      <c r="CI291" s="113">
        <v>0</v>
      </c>
      <c r="CJ291" s="113">
        <v>0</v>
      </c>
      <c r="CK291" s="113">
        <v>1.5</v>
      </c>
      <c r="CL291" s="113">
        <v>1.5</v>
      </c>
      <c r="CO291" s="116">
        <f t="shared" si="168"/>
        <v>0.6</v>
      </c>
      <c r="CP291" s="113">
        <v>0</v>
      </c>
      <c r="CQ291" s="113">
        <v>0</v>
      </c>
      <c r="CR291" s="113">
        <v>0</v>
      </c>
      <c r="CS291" s="113">
        <v>2.5</v>
      </c>
      <c r="CT291" s="113">
        <v>0.5</v>
      </c>
      <c r="CW291" s="116">
        <f t="shared" si="169"/>
        <v>4.7</v>
      </c>
      <c r="CX291" s="113">
        <v>0</v>
      </c>
      <c r="CY291" s="113">
        <v>0</v>
      </c>
      <c r="CZ291" s="113">
        <v>0</v>
      </c>
      <c r="DA291" s="113">
        <v>2</v>
      </c>
      <c r="DB291" s="113">
        <v>21.5</v>
      </c>
      <c r="DE291" s="116">
        <f t="shared" si="170"/>
        <v>0.6</v>
      </c>
      <c r="DF291" s="113">
        <v>0</v>
      </c>
      <c r="DG291" s="113">
        <v>0</v>
      </c>
      <c r="DH291" s="113">
        <v>0</v>
      </c>
      <c r="DI291" s="113">
        <v>3</v>
      </c>
      <c r="DJ291" s="113">
        <v>0</v>
      </c>
      <c r="DM291" s="116">
        <f t="shared" si="171"/>
        <v>0.1</v>
      </c>
      <c r="DN291" s="113">
        <v>0</v>
      </c>
      <c r="DO291" s="113">
        <v>0</v>
      </c>
      <c r="DP291" s="113">
        <v>0</v>
      </c>
      <c r="DQ291" s="113">
        <v>0.5</v>
      </c>
      <c r="DR291" s="113">
        <v>0</v>
      </c>
    </row>
    <row r="292" spans="4:122">
      <c r="D292" s="113" t="s">
        <v>240</v>
      </c>
      <c r="E292" s="115">
        <f t="shared" si="172"/>
        <v>291</v>
      </c>
      <c r="F292" s="116">
        <f t="shared" si="140"/>
        <v>0.8</v>
      </c>
      <c r="G292" s="116">
        <f t="shared" si="141"/>
        <v>0.8</v>
      </c>
      <c r="H292" s="116" t="str">
        <f t="shared" si="141"/>
        <v/>
      </c>
      <c r="I292" s="116" t="str">
        <f t="shared" si="141"/>
        <v/>
      </c>
      <c r="J292" s="116" t="str">
        <f t="shared" si="141"/>
        <v/>
      </c>
      <c r="K292" s="116" t="str">
        <f t="shared" si="141"/>
        <v/>
      </c>
      <c r="L292" s="116" t="str">
        <f t="shared" si="141"/>
        <v/>
      </c>
      <c r="M292" s="116" t="str">
        <f t="shared" si="141"/>
        <v/>
      </c>
      <c r="N292" s="116" t="str">
        <f t="shared" si="142"/>
        <v/>
      </c>
      <c r="O292" s="116">
        <f t="shared" si="143"/>
        <v>1</v>
      </c>
      <c r="P292" s="116" t="str">
        <f t="shared" si="144"/>
        <v/>
      </c>
      <c r="Q292" s="116" t="str">
        <f t="shared" si="145"/>
        <v/>
      </c>
      <c r="R292" s="116" t="str">
        <f t="shared" si="146"/>
        <v/>
      </c>
      <c r="S292" s="116" t="str">
        <f t="shared" si="147"/>
        <v/>
      </c>
      <c r="T292" s="116" t="str">
        <f t="shared" si="148"/>
        <v/>
      </c>
      <c r="U292" s="116">
        <f t="shared" si="149"/>
        <v>1</v>
      </c>
      <c r="V292" s="113">
        <f t="shared" si="150"/>
        <v>0</v>
      </c>
      <c r="Y292" s="116">
        <f t="shared" si="173"/>
        <v>0.24801469659483635</v>
      </c>
      <c r="Z292" s="122">
        <f t="shared" si="174"/>
        <v>49.602939318967273</v>
      </c>
      <c r="AA292" s="113">
        <f t="shared" si="151"/>
        <v>7.2</v>
      </c>
      <c r="AB292" s="113">
        <f>AA292*飽差!I292</f>
        <v>4.2716683075594641</v>
      </c>
      <c r="AG292" s="116">
        <f t="shared" si="152"/>
        <v>0.4</v>
      </c>
      <c r="AH292" s="116">
        <f t="shared" si="153"/>
        <v>0.3</v>
      </c>
      <c r="AI292" s="116">
        <f t="shared" si="154"/>
        <v>0.2</v>
      </c>
      <c r="AJ292" s="116">
        <f t="shared" si="155"/>
        <v>0.3</v>
      </c>
      <c r="AK292" s="116">
        <f t="shared" si="156"/>
        <v>0.1</v>
      </c>
      <c r="AL292" s="116">
        <f t="shared" si="157"/>
        <v>0.3</v>
      </c>
      <c r="AM292" s="116">
        <f t="shared" si="158"/>
        <v>0.8</v>
      </c>
      <c r="AN292" s="116">
        <f t="shared" si="159"/>
        <v>1.9</v>
      </c>
      <c r="AO292" s="116">
        <f t="shared" si="160"/>
        <v>0.1</v>
      </c>
      <c r="AP292" s="116">
        <f t="shared" si="161"/>
        <v>0.1</v>
      </c>
      <c r="AS292" s="116">
        <f t="shared" si="162"/>
        <v>0.4</v>
      </c>
      <c r="AT292" s="113">
        <v>0</v>
      </c>
      <c r="AU292" s="113">
        <v>0</v>
      </c>
      <c r="AV292" s="113">
        <v>0</v>
      </c>
      <c r="AW292" s="113">
        <v>2</v>
      </c>
      <c r="AX292" s="113">
        <v>0</v>
      </c>
      <c r="AY292" s="115"/>
      <c r="BA292" s="116">
        <f t="shared" si="163"/>
        <v>0.3</v>
      </c>
      <c r="BB292" s="113">
        <v>0</v>
      </c>
      <c r="BC292" s="113">
        <v>0</v>
      </c>
      <c r="BD292" s="113">
        <v>0</v>
      </c>
      <c r="BE292" s="113">
        <v>1.5</v>
      </c>
      <c r="BF292" s="113">
        <v>0</v>
      </c>
      <c r="BG292" s="115"/>
      <c r="BI292" s="116">
        <f t="shared" si="164"/>
        <v>0.2</v>
      </c>
      <c r="BJ292" s="113">
        <v>0</v>
      </c>
      <c r="BK292" s="113">
        <v>0</v>
      </c>
      <c r="BL292" s="113">
        <v>0</v>
      </c>
      <c r="BM292" s="113">
        <v>1</v>
      </c>
      <c r="BN292" s="113">
        <v>0</v>
      </c>
      <c r="BO292" s="115"/>
      <c r="BQ292" s="116">
        <f t="shared" si="165"/>
        <v>0.3</v>
      </c>
      <c r="BR292" s="113">
        <v>0</v>
      </c>
      <c r="BS292" s="113">
        <v>0</v>
      </c>
      <c r="BT292" s="113">
        <v>0</v>
      </c>
      <c r="BU292" s="113">
        <v>1.5</v>
      </c>
      <c r="BV292" s="113">
        <v>0</v>
      </c>
      <c r="BW292" s="115"/>
      <c r="BY292" s="116">
        <f t="shared" si="166"/>
        <v>0.1</v>
      </c>
      <c r="BZ292" s="113">
        <v>0</v>
      </c>
      <c r="CA292" s="113">
        <v>0</v>
      </c>
      <c r="CB292" s="113">
        <v>0</v>
      </c>
      <c r="CC292" s="113">
        <v>0.5</v>
      </c>
      <c r="CD292" s="113">
        <v>0</v>
      </c>
      <c r="CE292" s="115"/>
      <c r="CG292" s="116">
        <f t="shared" si="167"/>
        <v>0.3</v>
      </c>
      <c r="CH292" s="113">
        <v>0</v>
      </c>
      <c r="CI292" s="113">
        <v>0</v>
      </c>
      <c r="CJ292" s="113">
        <v>0</v>
      </c>
      <c r="CK292" s="113">
        <v>1.5</v>
      </c>
      <c r="CL292" s="113">
        <v>0</v>
      </c>
      <c r="CO292" s="116">
        <f t="shared" si="168"/>
        <v>0.8</v>
      </c>
      <c r="CP292" s="113">
        <v>0</v>
      </c>
      <c r="CQ292" s="113">
        <v>0</v>
      </c>
      <c r="CR292" s="113">
        <v>0</v>
      </c>
      <c r="CS292" s="113">
        <v>4</v>
      </c>
      <c r="CT292" s="113">
        <v>0</v>
      </c>
      <c r="CW292" s="116">
        <f t="shared" si="169"/>
        <v>1.9</v>
      </c>
      <c r="CX292" s="113">
        <v>9.5</v>
      </c>
      <c r="CY292" s="113">
        <v>0</v>
      </c>
      <c r="CZ292" s="113">
        <v>0</v>
      </c>
      <c r="DA292" s="113">
        <v>0</v>
      </c>
      <c r="DB292" s="113">
        <v>0</v>
      </c>
      <c r="DE292" s="116">
        <f t="shared" si="170"/>
        <v>0.1</v>
      </c>
      <c r="DF292" s="113">
        <v>0</v>
      </c>
      <c r="DG292" s="113">
        <v>0</v>
      </c>
      <c r="DH292" s="113">
        <v>0</v>
      </c>
      <c r="DI292" s="113">
        <v>0.5</v>
      </c>
      <c r="DJ292" s="113">
        <v>0</v>
      </c>
      <c r="DM292" s="116">
        <f t="shared" si="171"/>
        <v>0.1</v>
      </c>
      <c r="DN292" s="113">
        <v>0</v>
      </c>
      <c r="DO292" s="113">
        <v>0</v>
      </c>
      <c r="DP292" s="113">
        <v>0</v>
      </c>
      <c r="DQ292" s="113">
        <v>0.5</v>
      </c>
      <c r="DR292" s="113">
        <v>0</v>
      </c>
    </row>
    <row r="293" spans="4:122">
      <c r="D293" s="113" t="s">
        <v>240</v>
      </c>
      <c r="E293" s="115">
        <f t="shared" si="172"/>
        <v>292</v>
      </c>
      <c r="F293" s="116">
        <f t="shared" si="140"/>
        <v>4</v>
      </c>
      <c r="G293" s="116">
        <f t="shared" si="141"/>
        <v>4</v>
      </c>
      <c r="H293" s="116" t="str">
        <f t="shared" si="141"/>
        <v/>
      </c>
      <c r="I293" s="116" t="str">
        <f t="shared" si="141"/>
        <v/>
      </c>
      <c r="J293" s="116" t="str">
        <f t="shared" si="141"/>
        <v/>
      </c>
      <c r="K293" s="116" t="str">
        <f t="shared" si="141"/>
        <v/>
      </c>
      <c r="L293" s="116" t="str">
        <f t="shared" si="141"/>
        <v/>
      </c>
      <c r="M293" s="116" t="str">
        <f t="shared" si="141"/>
        <v/>
      </c>
      <c r="N293" s="116" t="str">
        <f t="shared" si="142"/>
        <v/>
      </c>
      <c r="O293" s="116">
        <f t="shared" si="143"/>
        <v>1</v>
      </c>
      <c r="P293" s="116" t="str">
        <f t="shared" si="144"/>
        <v/>
      </c>
      <c r="Q293" s="116" t="str">
        <f t="shared" si="145"/>
        <v/>
      </c>
      <c r="R293" s="116" t="str">
        <f t="shared" si="146"/>
        <v/>
      </c>
      <c r="S293" s="116" t="str">
        <f t="shared" si="147"/>
        <v/>
      </c>
      <c r="T293" s="116" t="str">
        <f t="shared" si="148"/>
        <v/>
      </c>
      <c r="U293" s="116">
        <f t="shared" si="149"/>
        <v>1</v>
      </c>
      <c r="V293" s="113">
        <f t="shared" si="150"/>
        <v>0</v>
      </c>
      <c r="Y293" s="116">
        <f t="shared" si="173"/>
        <v>0.25405442908949172</v>
      </c>
      <c r="Z293" s="122">
        <f t="shared" si="174"/>
        <v>50.810885817898345</v>
      </c>
      <c r="AA293" s="113">
        <f t="shared" si="151"/>
        <v>7.2</v>
      </c>
      <c r="AB293" s="113">
        <f>AA293*飽差!I293</f>
        <v>2.7920535010689269</v>
      </c>
      <c r="AG293" s="116">
        <f t="shared" si="152"/>
        <v>3.7</v>
      </c>
      <c r="AH293" s="116">
        <f t="shared" si="153"/>
        <v>2.4</v>
      </c>
      <c r="AI293" s="116">
        <f t="shared" si="154"/>
        <v>2.8</v>
      </c>
      <c r="AJ293" s="116">
        <f t="shared" si="155"/>
        <v>3.3</v>
      </c>
      <c r="AK293" s="116">
        <f t="shared" si="156"/>
        <v>3.9</v>
      </c>
      <c r="AL293" s="116">
        <f t="shared" si="157"/>
        <v>3.6</v>
      </c>
      <c r="AM293" s="116">
        <f t="shared" si="158"/>
        <v>4</v>
      </c>
      <c r="AN293" s="116">
        <f t="shared" si="159"/>
        <v>3.2</v>
      </c>
      <c r="AO293" s="116">
        <f t="shared" si="160"/>
        <v>3.1</v>
      </c>
      <c r="AP293" s="116">
        <f t="shared" si="161"/>
        <v>4.0999999999999996</v>
      </c>
      <c r="AS293" s="116">
        <f t="shared" si="162"/>
        <v>3.7</v>
      </c>
      <c r="AT293" s="113">
        <v>0.5</v>
      </c>
      <c r="AU293" s="113">
        <v>1</v>
      </c>
      <c r="AV293" s="113">
        <v>0</v>
      </c>
      <c r="AW293" s="113">
        <v>0</v>
      </c>
      <c r="AX293" s="113">
        <v>17</v>
      </c>
      <c r="AY293" s="115"/>
      <c r="BA293" s="116">
        <f t="shared" si="163"/>
        <v>2.4</v>
      </c>
      <c r="BB293" s="113">
        <v>0</v>
      </c>
      <c r="BC293" s="113">
        <v>1.5</v>
      </c>
      <c r="BD293" s="113">
        <v>0</v>
      </c>
      <c r="BE293" s="113">
        <v>0</v>
      </c>
      <c r="BF293" s="113">
        <v>10.5</v>
      </c>
      <c r="BG293" s="115"/>
      <c r="BI293" s="116">
        <f t="shared" si="164"/>
        <v>2.8</v>
      </c>
      <c r="BJ293" s="113">
        <v>0</v>
      </c>
      <c r="BK293" s="113">
        <v>1</v>
      </c>
      <c r="BL293" s="113">
        <v>0</v>
      </c>
      <c r="BM293" s="113">
        <v>0</v>
      </c>
      <c r="BN293" s="113">
        <v>13</v>
      </c>
      <c r="BO293" s="115"/>
      <c r="BQ293" s="116">
        <f t="shared" si="165"/>
        <v>3.3</v>
      </c>
      <c r="BR293" s="113">
        <v>0</v>
      </c>
      <c r="BS293" s="113">
        <v>1</v>
      </c>
      <c r="BT293" s="113">
        <v>0</v>
      </c>
      <c r="BU293" s="113">
        <v>0</v>
      </c>
      <c r="BV293" s="113">
        <v>15.5</v>
      </c>
      <c r="BW293" s="115"/>
      <c r="BY293" s="116">
        <f t="shared" si="166"/>
        <v>3.9</v>
      </c>
      <c r="BZ293" s="113">
        <v>0.5</v>
      </c>
      <c r="CA293" s="113">
        <v>2.5</v>
      </c>
      <c r="CB293" s="113">
        <v>0</v>
      </c>
      <c r="CC293" s="113">
        <v>0</v>
      </c>
      <c r="CD293" s="113">
        <v>16.5</v>
      </c>
      <c r="CE293" s="115"/>
      <c r="CG293" s="116">
        <f t="shared" si="167"/>
        <v>3.6</v>
      </c>
      <c r="CH293" s="113">
        <v>0.5</v>
      </c>
      <c r="CI293" s="113">
        <v>1</v>
      </c>
      <c r="CJ293" s="113">
        <v>0</v>
      </c>
      <c r="CK293" s="113">
        <v>0</v>
      </c>
      <c r="CL293" s="113">
        <v>16.5</v>
      </c>
      <c r="CO293" s="116">
        <f t="shared" si="168"/>
        <v>4</v>
      </c>
      <c r="CP293" s="113">
        <v>2.5</v>
      </c>
      <c r="CQ293" s="113">
        <v>0</v>
      </c>
      <c r="CR293" s="113">
        <v>0</v>
      </c>
      <c r="CS293" s="113">
        <v>0</v>
      </c>
      <c r="CT293" s="113">
        <v>17.5</v>
      </c>
      <c r="CW293" s="116">
        <f t="shared" si="169"/>
        <v>3.2</v>
      </c>
      <c r="CX293" s="113">
        <v>0</v>
      </c>
      <c r="CY293" s="113">
        <v>0.5</v>
      </c>
      <c r="CZ293" s="113">
        <v>0</v>
      </c>
      <c r="DA293" s="113">
        <v>0</v>
      </c>
      <c r="DB293" s="113">
        <v>15.5</v>
      </c>
      <c r="DE293" s="116">
        <f t="shared" si="170"/>
        <v>3.1</v>
      </c>
      <c r="DF293" s="113">
        <v>2</v>
      </c>
      <c r="DG293" s="113">
        <v>0</v>
      </c>
      <c r="DH293" s="113">
        <v>0</v>
      </c>
      <c r="DI293" s="113">
        <v>0</v>
      </c>
      <c r="DJ293" s="113">
        <v>13.5</v>
      </c>
      <c r="DM293" s="116">
        <f t="shared" si="171"/>
        <v>4.0999999999999996</v>
      </c>
      <c r="DN293" s="113">
        <v>0</v>
      </c>
      <c r="DO293" s="113">
        <v>0</v>
      </c>
      <c r="DP293" s="113">
        <v>5.5</v>
      </c>
      <c r="DQ293" s="113">
        <v>0</v>
      </c>
      <c r="DR293" s="113">
        <v>15</v>
      </c>
    </row>
    <row r="294" spans="4:122">
      <c r="D294" s="113" t="s">
        <v>240</v>
      </c>
      <c r="E294" s="115">
        <f t="shared" si="172"/>
        <v>293</v>
      </c>
      <c r="F294" s="116">
        <f t="shared" si="140"/>
        <v>0.5</v>
      </c>
      <c r="G294" s="116">
        <f t="shared" si="141"/>
        <v>0.5</v>
      </c>
      <c r="H294" s="116" t="str">
        <f t="shared" si="141"/>
        <v/>
      </c>
      <c r="I294" s="116" t="str">
        <f t="shared" si="141"/>
        <v/>
      </c>
      <c r="J294" s="116" t="str">
        <f t="shared" si="141"/>
        <v/>
      </c>
      <c r="K294" s="116" t="str">
        <f t="shared" si="141"/>
        <v/>
      </c>
      <c r="L294" s="116" t="str">
        <f t="shared" si="141"/>
        <v/>
      </c>
      <c r="M294" s="116" t="str">
        <f t="shared" si="141"/>
        <v/>
      </c>
      <c r="N294" s="116" t="str">
        <f t="shared" si="142"/>
        <v/>
      </c>
      <c r="O294" s="116">
        <f t="shared" si="143"/>
        <v>1</v>
      </c>
      <c r="P294" s="116" t="str">
        <f t="shared" si="144"/>
        <v/>
      </c>
      <c r="Q294" s="116" t="str">
        <f t="shared" si="145"/>
        <v/>
      </c>
      <c r="R294" s="116" t="str">
        <f t="shared" si="146"/>
        <v/>
      </c>
      <c r="S294" s="116" t="str">
        <f t="shared" si="147"/>
        <v/>
      </c>
      <c r="T294" s="116" t="str">
        <f t="shared" si="148"/>
        <v/>
      </c>
      <c r="U294" s="116">
        <f t="shared" si="149"/>
        <v>1</v>
      </c>
      <c r="V294" s="113">
        <f t="shared" si="150"/>
        <v>0</v>
      </c>
      <c r="Y294" s="116">
        <f t="shared" si="173"/>
        <v>0.24716136714034481</v>
      </c>
      <c r="Z294" s="122">
        <f t="shared" si="174"/>
        <v>49.43227342806896</v>
      </c>
      <c r="AA294" s="113">
        <f t="shared" si="151"/>
        <v>7.2</v>
      </c>
      <c r="AB294" s="113">
        <f>AA294*飽差!I294</f>
        <v>1.8786123898293858</v>
      </c>
      <c r="AG294" s="116">
        <f t="shared" si="152"/>
        <v>0.9</v>
      </c>
      <c r="AH294" s="116">
        <f t="shared" si="153"/>
        <v>0.2</v>
      </c>
      <c r="AI294" s="116">
        <f t="shared" si="154"/>
        <v>0.4</v>
      </c>
      <c r="AJ294" s="116">
        <f t="shared" si="155"/>
        <v>1.4</v>
      </c>
      <c r="AK294" s="116">
        <f t="shared" si="156"/>
        <v>0.7</v>
      </c>
      <c r="AL294" s="116">
        <f t="shared" si="157"/>
        <v>1</v>
      </c>
      <c r="AM294" s="116">
        <f t="shared" si="158"/>
        <v>0.5</v>
      </c>
      <c r="AN294" s="116">
        <f t="shared" si="159"/>
        <v>3</v>
      </c>
      <c r="AO294" s="116">
        <f t="shared" si="160"/>
        <v>0.7</v>
      </c>
      <c r="AP294" s="116">
        <f t="shared" si="161"/>
        <v>2.1</v>
      </c>
      <c r="AS294" s="116">
        <f t="shared" si="162"/>
        <v>0.9</v>
      </c>
      <c r="AT294" s="113">
        <v>2.5</v>
      </c>
      <c r="AU294" s="113">
        <v>0.5</v>
      </c>
      <c r="AV294" s="113">
        <v>1</v>
      </c>
      <c r="AW294" s="113">
        <v>0</v>
      </c>
      <c r="AX294" s="113">
        <v>0.5</v>
      </c>
      <c r="AY294" s="115"/>
      <c r="BA294" s="116">
        <f t="shared" si="163"/>
        <v>0.2</v>
      </c>
      <c r="BB294" s="113">
        <v>1</v>
      </c>
      <c r="BC294" s="113">
        <v>0</v>
      </c>
      <c r="BD294" s="113">
        <v>0</v>
      </c>
      <c r="BE294" s="113">
        <v>0</v>
      </c>
      <c r="BF294" s="113">
        <v>0</v>
      </c>
      <c r="BG294" s="115"/>
      <c r="BI294" s="116">
        <f t="shared" si="164"/>
        <v>0.4</v>
      </c>
      <c r="BJ294" s="113">
        <v>1</v>
      </c>
      <c r="BK294" s="113">
        <v>0</v>
      </c>
      <c r="BL294" s="113">
        <v>0.5</v>
      </c>
      <c r="BM294" s="113">
        <v>0</v>
      </c>
      <c r="BN294" s="113">
        <v>0.5</v>
      </c>
      <c r="BO294" s="115"/>
      <c r="BQ294" s="116">
        <f t="shared" si="165"/>
        <v>1.4</v>
      </c>
      <c r="BR294" s="113">
        <v>1</v>
      </c>
      <c r="BS294" s="113">
        <v>0</v>
      </c>
      <c r="BT294" s="113">
        <v>6</v>
      </c>
      <c r="BU294" s="113">
        <v>0</v>
      </c>
      <c r="BV294" s="113">
        <v>0</v>
      </c>
      <c r="BW294" s="115"/>
      <c r="BY294" s="116">
        <f t="shared" si="166"/>
        <v>0.7</v>
      </c>
      <c r="BZ294" s="113">
        <v>1.5</v>
      </c>
      <c r="CA294" s="113">
        <v>2</v>
      </c>
      <c r="CB294" s="113">
        <v>0</v>
      </c>
      <c r="CC294" s="113">
        <v>0</v>
      </c>
      <c r="CD294" s="113">
        <v>0</v>
      </c>
      <c r="CE294" s="115"/>
      <c r="CG294" s="116">
        <f t="shared" si="167"/>
        <v>1</v>
      </c>
      <c r="CH294" s="113">
        <v>3</v>
      </c>
      <c r="CI294" s="113">
        <v>1.5</v>
      </c>
      <c r="CJ294" s="113">
        <v>0.5</v>
      </c>
      <c r="CK294" s="113">
        <v>0</v>
      </c>
      <c r="CL294" s="113">
        <v>0</v>
      </c>
      <c r="CO294" s="116">
        <f t="shared" si="168"/>
        <v>0.5</v>
      </c>
      <c r="CP294" s="113">
        <v>2.5</v>
      </c>
      <c r="CQ294" s="113">
        <v>0</v>
      </c>
      <c r="CR294" s="113">
        <v>0</v>
      </c>
      <c r="CS294" s="113">
        <v>0</v>
      </c>
      <c r="CT294" s="113">
        <v>0</v>
      </c>
      <c r="CW294" s="116">
        <f t="shared" si="169"/>
        <v>3</v>
      </c>
      <c r="CX294" s="113">
        <v>14.5</v>
      </c>
      <c r="CY294" s="113">
        <v>0</v>
      </c>
      <c r="CZ294" s="113">
        <v>0.5</v>
      </c>
      <c r="DA294" s="113">
        <v>0</v>
      </c>
      <c r="DB294" s="113">
        <v>0</v>
      </c>
      <c r="DE294" s="116">
        <f t="shared" si="170"/>
        <v>0.7</v>
      </c>
      <c r="DF294" s="113">
        <v>2.5</v>
      </c>
      <c r="DG294" s="113">
        <v>0.5</v>
      </c>
      <c r="DH294" s="113">
        <v>0.5</v>
      </c>
      <c r="DI294" s="113">
        <v>0</v>
      </c>
      <c r="DJ294" s="113">
        <v>0</v>
      </c>
      <c r="DM294" s="116">
        <f t="shared" si="171"/>
        <v>2.1</v>
      </c>
      <c r="DN294" s="113">
        <v>3.5</v>
      </c>
      <c r="DO294" s="113">
        <v>2</v>
      </c>
      <c r="DP294" s="113">
        <v>5</v>
      </c>
      <c r="DQ294" s="113">
        <v>0</v>
      </c>
      <c r="DR294" s="113">
        <v>0</v>
      </c>
    </row>
    <row r="295" spans="4:122">
      <c r="D295" s="113" t="s">
        <v>240</v>
      </c>
      <c r="E295" s="115">
        <f t="shared" si="172"/>
        <v>294</v>
      </c>
      <c r="F295" s="116">
        <f t="shared" si="140"/>
        <v>0.2</v>
      </c>
      <c r="G295" s="116">
        <f t="shared" si="141"/>
        <v>0.2</v>
      </c>
      <c r="H295" s="116" t="str">
        <f t="shared" si="141"/>
        <v/>
      </c>
      <c r="I295" s="116" t="str">
        <f t="shared" si="141"/>
        <v/>
      </c>
      <c r="J295" s="116" t="str">
        <f t="shared" si="141"/>
        <v/>
      </c>
      <c r="K295" s="116" t="str">
        <f t="shared" si="141"/>
        <v/>
      </c>
      <c r="L295" s="116" t="str">
        <f t="shared" si="141"/>
        <v/>
      </c>
      <c r="M295" s="116" t="str">
        <f t="shared" si="141"/>
        <v/>
      </c>
      <c r="N295" s="116" t="str">
        <f t="shared" si="142"/>
        <v/>
      </c>
      <c r="O295" s="116">
        <f t="shared" si="143"/>
        <v>1</v>
      </c>
      <c r="P295" s="116" t="str">
        <f t="shared" si="144"/>
        <v/>
      </c>
      <c r="Q295" s="116" t="str">
        <f t="shared" si="145"/>
        <v/>
      </c>
      <c r="R295" s="116" t="str">
        <f t="shared" si="146"/>
        <v/>
      </c>
      <c r="S295" s="116" t="str">
        <f t="shared" si="147"/>
        <v/>
      </c>
      <c r="T295" s="116" t="str">
        <f t="shared" si="148"/>
        <v/>
      </c>
      <c r="U295" s="116">
        <f t="shared" si="149"/>
        <v>1</v>
      </c>
      <c r="V295" s="113">
        <f t="shared" si="150"/>
        <v>0</v>
      </c>
      <c r="Y295" s="116">
        <f t="shared" si="173"/>
        <v>0.22596435839549955</v>
      </c>
      <c r="Z295" s="122">
        <f t="shared" si="174"/>
        <v>45.192871679099909</v>
      </c>
      <c r="AA295" s="113">
        <f t="shared" si="151"/>
        <v>7.2</v>
      </c>
      <c r="AB295" s="113">
        <f>AA295*飽差!I295</f>
        <v>4.4394017489690576</v>
      </c>
      <c r="AG295" s="116">
        <f t="shared" si="152"/>
        <v>0.2</v>
      </c>
      <c r="AH295" s="116">
        <f t="shared" si="153"/>
        <v>0.5</v>
      </c>
      <c r="AI295" s="116">
        <f t="shared" si="154"/>
        <v>0</v>
      </c>
      <c r="AJ295" s="116">
        <f t="shared" si="155"/>
        <v>0.3</v>
      </c>
      <c r="AK295" s="116">
        <f t="shared" si="156"/>
        <v>0.5</v>
      </c>
      <c r="AL295" s="116">
        <f t="shared" si="157"/>
        <v>0.5</v>
      </c>
      <c r="AM295" s="116">
        <f t="shared" si="158"/>
        <v>0.2</v>
      </c>
      <c r="AN295" s="116">
        <f t="shared" si="159"/>
        <v>1.2</v>
      </c>
      <c r="AO295" s="116">
        <f t="shared" si="160"/>
        <v>1</v>
      </c>
      <c r="AP295" s="116">
        <f t="shared" si="161"/>
        <v>0.2</v>
      </c>
      <c r="AS295" s="116">
        <f t="shared" si="162"/>
        <v>0.2</v>
      </c>
      <c r="AT295" s="113">
        <v>0</v>
      </c>
      <c r="AU295" s="113">
        <v>1</v>
      </c>
      <c r="AV295" s="113">
        <v>0</v>
      </c>
      <c r="AW295" s="113">
        <v>0</v>
      </c>
      <c r="AX295" s="113">
        <v>0</v>
      </c>
      <c r="AY295" s="115"/>
      <c r="BA295" s="116">
        <f t="shared" si="163"/>
        <v>0.5</v>
      </c>
      <c r="BB295" s="113">
        <v>0.5</v>
      </c>
      <c r="BC295" s="113">
        <v>2</v>
      </c>
      <c r="BD295" s="113">
        <v>0</v>
      </c>
      <c r="BE295" s="113">
        <v>0</v>
      </c>
      <c r="BF295" s="113">
        <v>0</v>
      </c>
      <c r="BG295" s="115"/>
      <c r="BI295" s="116">
        <f t="shared" si="164"/>
        <v>0</v>
      </c>
      <c r="BJ295" s="113">
        <v>0</v>
      </c>
      <c r="BK295" s="113">
        <v>0</v>
      </c>
      <c r="BL295" s="113">
        <v>0</v>
      </c>
      <c r="BM295" s="113">
        <v>0</v>
      </c>
      <c r="BN295" s="113">
        <v>0</v>
      </c>
      <c r="BO295" s="115"/>
      <c r="BQ295" s="116">
        <f t="shared" si="165"/>
        <v>0.3</v>
      </c>
      <c r="BR295" s="113">
        <v>0</v>
      </c>
      <c r="BS295" s="113">
        <v>1.5</v>
      </c>
      <c r="BT295" s="113">
        <v>0</v>
      </c>
      <c r="BU295" s="113">
        <v>0</v>
      </c>
      <c r="BV295" s="113">
        <v>0</v>
      </c>
      <c r="BW295" s="115"/>
      <c r="BY295" s="116">
        <f t="shared" si="166"/>
        <v>0.5</v>
      </c>
      <c r="BZ295" s="113">
        <v>2.5</v>
      </c>
      <c r="CA295" s="113">
        <v>0</v>
      </c>
      <c r="CB295" s="113">
        <v>0</v>
      </c>
      <c r="CC295" s="113">
        <v>0</v>
      </c>
      <c r="CD295" s="113">
        <v>0</v>
      </c>
      <c r="CE295" s="115"/>
      <c r="CG295" s="116">
        <f t="shared" si="167"/>
        <v>0.5</v>
      </c>
      <c r="CH295" s="113">
        <v>2</v>
      </c>
      <c r="CI295" s="113">
        <v>0.5</v>
      </c>
      <c r="CJ295" s="113">
        <v>0</v>
      </c>
      <c r="CK295" s="113">
        <v>0</v>
      </c>
      <c r="CL295" s="113">
        <v>0</v>
      </c>
      <c r="CO295" s="116">
        <f t="shared" si="168"/>
        <v>0.2</v>
      </c>
      <c r="CP295" s="113">
        <v>1</v>
      </c>
      <c r="CQ295" s="113">
        <v>0</v>
      </c>
      <c r="CR295" s="113">
        <v>0</v>
      </c>
      <c r="CS295" s="113">
        <v>0</v>
      </c>
      <c r="CT295" s="113">
        <v>0</v>
      </c>
      <c r="CW295" s="116">
        <f t="shared" si="169"/>
        <v>1.2</v>
      </c>
      <c r="CX295" s="113">
        <v>0</v>
      </c>
      <c r="CY295" s="113">
        <v>0</v>
      </c>
      <c r="CZ295" s="113">
        <v>0</v>
      </c>
      <c r="DA295" s="113">
        <v>0</v>
      </c>
      <c r="DB295" s="113">
        <v>6</v>
      </c>
      <c r="DE295" s="116">
        <f t="shared" si="170"/>
        <v>1</v>
      </c>
      <c r="DF295" s="113">
        <v>5</v>
      </c>
      <c r="DG295" s="113">
        <v>0</v>
      </c>
      <c r="DH295" s="113">
        <v>0</v>
      </c>
      <c r="DI295" s="113">
        <v>0</v>
      </c>
      <c r="DJ295" s="113">
        <v>0</v>
      </c>
      <c r="DM295" s="116">
        <f t="shared" si="171"/>
        <v>0.2</v>
      </c>
      <c r="DN295" s="113">
        <v>1</v>
      </c>
      <c r="DO295" s="113">
        <v>0</v>
      </c>
      <c r="DP295" s="113">
        <v>0</v>
      </c>
      <c r="DQ295" s="113">
        <v>0</v>
      </c>
      <c r="DR295" s="113">
        <v>0</v>
      </c>
    </row>
    <row r="296" spans="4:122">
      <c r="D296" s="113" t="s">
        <v>240</v>
      </c>
      <c r="E296" s="115">
        <f t="shared" si="172"/>
        <v>295</v>
      </c>
      <c r="F296" s="116">
        <f t="shared" si="140"/>
        <v>4.5</v>
      </c>
      <c r="G296" s="116">
        <f t="shared" si="141"/>
        <v>4.5</v>
      </c>
      <c r="H296" s="116" t="str">
        <f t="shared" si="141"/>
        <v/>
      </c>
      <c r="I296" s="116" t="str">
        <f t="shared" si="141"/>
        <v/>
      </c>
      <c r="J296" s="116" t="str">
        <f t="shared" si="141"/>
        <v/>
      </c>
      <c r="K296" s="116" t="str">
        <f t="shared" si="141"/>
        <v/>
      </c>
      <c r="L296" s="116" t="str">
        <f t="shared" si="141"/>
        <v/>
      </c>
      <c r="M296" s="116" t="str">
        <f t="shared" si="141"/>
        <v/>
      </c>
      <c r="N296" s="116" t="str">
        <f t="shared" si="142"/>
        <v/>
      </c>
      <c r="O296" s="116">
        <f t="shared" si="143"/>
        <v>1</v>
      </c>
      <c r="P296" s="116" t="str">
        <f t="shared" si="144"/>
        <v/>
      </c>
      <c r="Q296" s="116" t="str">
        <f t="shared" si="145"/>
        <v/>
      </c>
      <c r="R296" s="116" t="str">
        <f t="shared" si="146"/>
        <v/>
      </c>
      <c r="S296" s="116" t="str">
        <f t="shared" si="147"/>
        <v/>
      </c>
      <c r="T296" s="116" t="str">
        <f t="shared" si="148"/>
        <v/>
      </c>
      <c r="U296" s="116">
        <f t="shared" si="149"/>
        <v>1</v>
      </c>
      <c r="V296" s="113">
        <f t="shared" si="150"/>
        <v>0</v>
      </c>
      <c r="Y296" s="116">
        <f t="shared" si="173"/>
        <v>0.22512604012528153</v>
      </c>
      <c r="Z296" s="122">
        <f t="shared" si="174"/>
        <v>45.025208025056308</v>
      </c>
      <c r="AA296" s="113">
        <f t="shared" si="151"/>
        <v>7.2</v>
      </c>
      <c r="AB296" s="113">
        <f>AA296*飽差!I296</f>
        <v>4.6676636540435998</v>
      </c>
      <c r="AG296" s="116">
        <f t="shared" si="152"/>
        <v>3.7</v>
      </c>
      <c r="AH296" s="116">
        <f t="shared" si="153"/>
        <v>2.9</v>
      </c>
      <c r="AI296" s="116">
        <f t="shared" si="154"/>
        <v>3.1</v>
      </c>
      <c r="AJ296" s="116">
        <f t="shared" si="155"/>
        <v>3.5</v>
      </c>
      <c r="AK296" s="116">
        <f t="shared" si="156"/>
        <v>3.4</v>
      </c>
      <c r="AL296" s="116">
        <f t="shared" si="157"/>
        <v>3.3</v>
      </c>
      <c r="AM296" s="116">
        <f t="shared" si="158"/>
        <v>4.5</v>
      </c>
      <c r="AN296" s="116">
        <f t="shared" si="159"/>
        <v>0.2</v>
      </c>
      <c r="AO296" s="116">
        <f t="shared" si="160"/>
        <v>4.2</v>
      </c>
      <c r="AP296" s="116">
        <f t="shared" si="161"/>
        <v>3.3</v>
      </c>
      <c r="AS296" s="116">
        <f t="shared" si="162"/>
        <v>3.7</v>
      </c>
      <c r="AT296" s="113">
        <v>18</v>
      </c>
      <c r="AU296" s="113">
        <v>0</v>
      </c>
      <c r="AV296" s="113">
        <v>0</v>
      </c>
      <c r="AW296" s="113">
        <v>0</v>
      </c>
      <c r="AX296" s="113">
        <v>0.5</v>
      </c>
      <c r="AY296" s="115"/>
      <c r="BA296" s="116">
        <f t="shared" si="163"/>
        <v>2.9</v>
      </c>
      <c r="BB296" s="113">
        <v>14.5</v>
      </c>
      <c r="BC296" s="113">
        <v>0</v>
      </c>
      <c r="BD296" s="113">
        <v>0</v>
      </c>
      <c r="BE296" s="113">
        <v>0</v>
      </c>
      <c r="BF296" s="113">
        <v>0</v>
      </c>
      <c r="BG296" s="115"/>
      <c r="BI296" s="116">
        <f t="shared" si="164"/>
        <v>3.1</v>
      </c>
      <c r="BJ296" s="113">
        <v>15.5</v>
      </c>
      <c r="BK296" s="113">
        <v>0</v>
      </c>
      <c r="BL296" s="113">
        <v>0</v>
      </c>
      <c r="BM296" s="113">
        <v>0</v>
      </c>
      <c r="BN296" s="113">
        <v>0</v>
      </c>
      <c r="BO296" s="115"/>
      <c r="BQ296" s="116">
        <f t="shared" si="165"/>
        <v>3.5</v>
      </c>
      <c r="BR296" s="113">
        <v>17.5</v>
      </c>
      <c r="BS296" s="113">
        <v>0</v>
      </c>
      <c r="BT296" s="113">
        <v>0</v>
      </c>
      <c r="BU296" s="113">
        <v>0</v>
      </c>
      <c r="BV296" s="113">
        <v>0</v>
      </c>
      <c r="BW296" s="115"/>
      <c r="BY296" s="116">
        <f t="shared" si="166"/>
        <v>3.4</v>
      </c>
      <c r="BZ296" s="113">
        <v>15.5</v>
      </c>
      <c r="CA296" s="113">
        <v>0</v>
      </c>
      <c r="CB296" s="113">
        <v>0</v>
      </c>
      <c r="CC296" s="113">
        <v>0</v>
      </c>
      <c r="CD296" s="113">
        <v>1.5</v>
      </c>
      <c r="CE296" s="115"/>
      <c r="CG296" s="116">
        <f t="shared" si="167"/>
        <v>3.3</v>
      </c>
      <c r="CH296" s="113">
        <v>16.5</v>
      </c>
      <c r="CI296" s="113">
        <v>0</v>
      </c>
      <c r="CJ296" s="113">
        <v>0</v>
      </c>
      <c r="CK296" s="113">
        <v>0</v>
      </c>
      <c r="CL296" s="113">
        <v>0</v>
      </c>
      <c r="CO296" s="116">
        <f t="shared" si="168"/>
        <v>4.5</v>
      </c>
      <c r="CP296" s="113">
        <v>22.5</v>
      </c>
      <c r="CQ296" s="113">
        <v>0</v>
      </c>
      <c r="CR296" s="113">
        <v>0</v>
      </c>
      <c r="CS296" s="113">
        <v>0</v>
      </c>
      <c r="CT296" s="113">
        <v>0</v>
      </c>
      <c r="CW296" s="116">
        <f t="shared" si="169"/>
        <v>0.2</v>
      </c>
      <c r="CX296" s="113">
        <v>0</v>
      </c>
      <c r="CY296" s="113">
        <v>0</v>
      </c>
      <c r="CZ296" s="113">
        <v>0</v>
      </c>
      <c r="DA296" s="113">
        <v>0</v>
      </c>
      <c r="DB296" s="113">
        <v>1</v>
      </c>
      <c r="DE296" s="116">
        <f t="shared" si="170"/>
        <v>4.2</v>
      </c>
      <c r="DF296" s="113">
        <v>21</v>
      </c>
      <c r="DG296" s="113">
        <v>0</v>
      </c>
      <c r="DH296" s="113">
        <v>0</v>
      </c>
      <c r="DI296" s="113">
        <v>0</v>
      </c>
      <c r="DJ296" s="113">
        <v>0</v>
      </c>
      <c r="DM296" s="116">
        <f t="shared" si="171"/>
        <v>3.3</v>
      </c>
      <c r="DN296" s="113">
        <v>16.5</v>
      </c>
      <c r="DO296" s="113">
        <v>0</v>
      </c>
      <c r="DP296" s="113">
        <v>0</v>
      </c>
      <c r="DQ296" s="113">
        <v>0</v>
      </c>
      <c r="DR296" s="113">
        <v>0</v>
      </c>
    </row>
    <row r="297" spans="4:122">
      <c r="D297" s="113" t="s">
        <v>240</v>
      </c>
      <c r="E297" s="115">
        <f t="shared" si="172"/>
        <v>296</v>
      </c>
      <c r="F297" s="116">
        <f t="shared" si="140"/>
        <v>0.3</v>
      </c>
      <c r="G297" s="116">
        <f t="shared" si="141"/>
        <v>0.3</v>
      </c>
      <c r="H297" s="116" t="str">
        <f t="shared" si="141"/>
        <v/>
      </c>
      <c r="I297" s="116" t="str">
        <f t="shared" si="141"/>
        <v/>
      </c>
      <c r="J297" s="116" t="str">
        <f t="shared" si="141"/>
        <v/>
      </c>
      <c r="K297" s="116" t="str">
        <f t="shared" si="141"/>
        <v/>
      </c>
      <c r="L297" s="116" t="str">
        <f t="shared" si="141"/>
        <v/>
      </c>
      <c r="M297" s="116" t="str">
        <f t="shared" si="141"/>
        <v/>
      </c>
      <c r="N297" s="116" t="str">
        <f t="shared" si="142"/>
        <v/>
      </c>
      <c r="O297" s="116">
        <f t="shared" si="143"/>
        <v>1</v>
      </c>
      <c r="P297" s="116" t="str">
        <f t="shared" si="144"/>
        <v/>
      </c>
      <c r="Q297" s="116" t="str">
        <f t="shared" si="145"/>
        <v/>
      </c>
      <c r="R297" s="116" t="str">
        <f t="shared" si="146"/>
        <v/>
      </c>
      <c r="S297" s="116" t="str">
        <f t="shared" si="147"/>
        <v/>
      </c>
      <c r="T297" s="116" t="str">
        <f t="shared" si="148"/>
        <v/>
      </c>
      <c r="U297" s="116">
        <f t="shared" si="149"/>
        <v>1</v>
      </c>
      <c r="V297" s="113">
        <f t="shared" si="150"/>
        <v>0</v>
      </c>
      <c r="Y297" s="116">
        <f t="shared" si="173"/>
        <v>0.20053032808279891</v>
      </c>
      <c r="Z297" s="122">
        <f t="shared" si="174"/>
        <v>40.106065616559782</v>
      </c>
      <c r="AA297" s="113">
        <f t="shared" si="151"/>
        <v>7.2</v>
      </c>
      <c r="AB297" s="113">
        <f>AA297*飽差!I297</f>
        <v>5.2191424084965217</v>
      </c>
      <c r="AG297" s="116">
        <f t="shared" si="152"/>
        <v>0.2</v>
      </c>
      <c r="AH297" s="116">
        <f t="shared" si="153"/>
        <v>0</v>
      </c>
      <c r="AI297" s="116">
        <f t="shared" si="154"/>
        <v>0.2</v>
      </c>
      <c r="AJ297" s="116">
        <f t="shared" si="155"/>
        <v>0.1</v>
      </c>
      <c r="AK297" s="116">
        <f t="shared" si="156"/>
        <v>0.1</v>
      </c>
      <c r="AL297" s="116">
        <f t="shared" si="157"/>
        <v>0</v>
      </c>
      <c r="AM297" s="116">
        <f t="shared" si="158"/>
        <v>0.3</v>
      </c>
      <c r="AN297" s="116">
        <f t="shared" si="159"/>
        <v>0</v>
      </c>
      <c r="AO297" s="116">
        <f t="shared" si="160"/>
        <v>0.3</v>
      </c>
      <c r="AP297" s="116">
        <f t="shared" si="161"/>
        <v>0</v>
      </c>
      <c r="AS297" s="116">
        <f t="shared" si="162"/>
        <v>0.2</v>
      </c>
      <c r="AT297" s="113">
        <v>1</v>
      </c>
      <c r="AU297" s="113">
        <v>0</v>
      </c>
      <c r="AV297" s="113">
        <v>0</v>
      </c>
      <c r="AW297" s="113">
        <v>0</v>
      </c>
      <c r="AX297" s="113">
        <v>0</v>
      </c>
      <c r="AY297" s="115"/>
      <c r="BA297" s="116">
        <f t="shared" si="163"/>
        <v>0</v>
      </c>
      <c r="BB297" s="113">
        <v>0</v>
      </c>
      <c r="BC297" s="113">
        <v>0</v>
      </c>
      <c r="BD297" s="113">
        <v>0</v>
      </c>
      <c r="BE297" s="113">
        <v>0</v>
      </c>
      <c r="BF297" s="113">
        <v>0</v>
      </c>
      <c r="BG297" s="115"/>
      <c r="BI297" s="116">
        <f t="shared" si="164"/>
        <v>0.2</v>
      </c>
      <c r="BJ297" s="113">
        <v>1</v>
      </c>
      <c r="BK297" s="113">
        <v>0</v>
      </c>
      <c r="BL297" s="113">
        <v>0</v>
      </c>
      <c r="BM297" s="113">
        <v>0</v>
      </c>
      <c r="BN297" s="113">
        <v>0</v>
      </c>
      <c r="BO297" s="115"/>
      <c r="BQ297" s="116">
        <f t="shared" si="165"/>
        <v>0.1</v>
      </c>
      <c r="BR297" s="113">
        <v>0.5</v>
      </c>
      <c r="BS297" s="113">
        <v>0</v>
      </c>
      <c r="BT297" s="113">
        <v>0</v>
      </c>
      <c r="BU297" s="113">
        <v>0</v>
      </c>
      <c r="BV297" s="113">
        <v>0</v>
      </c>
      <c r="BW297" s="115"/>
      <c r="BY297" s="116">
        <f t="shared" si="166"/>
        <v>0.1</v>
      </c>
      <c r="BZ297" s="113">
        <v>0</v>
      </c>
      <c r="CA297" s="113">
        <v>0.5</v>
      </c>
      <c r="CB297" s="113">
        <v>0</v>
      </c>
      <c r="CC297" s="113">
        <v>0</v>
      </c>
      <c r="CD297" s="113">
        <v>0</v>
      </c>
      <c r="CE297" s="115"/>
      <c r="CG297" s="116">
        <f t="shared" si="167"/>
        <v>0</v>
      </c>
      <c r="CH297" s="113">
        <v>0</v>
      </c>
      <c r="CI297" s="113">
        <v>0</v>
      </c>
      <c r="CJ297" s="113">
        <v>0</v>
      </c>
      <c r="CK297" s="113">
        <v>0</v>
      </c>
      <c r="CL297" s="113">
        <v>0</v>
      </c>
      <c r="CO297" s="116">
        <f t="shared" si="168"/>
        <v>0.3</v>
      </c>
      <c r="CP297" s="113">
        <v>1.5</v>
      </c>
      <c r="CQ297" s="113">
        <v>0</v>
      </c>
      <c r="CR297" s="113">
        <v>0</v>
      </c>
      <c r="CS297" s="113">
        <v>0</v>
      </c>
      <c r="CT297" s="113">
        <v>0</v>
      </c>
      <c r="CW297" s="116">
        <f t="shared" si="169"/>
        <v>0</v>
      </c>
      <c r="CX297" s="113">
        <v>0</v>
      </c>
      <c r="CY297" s="113">
        <v>0</v>
      </c>
      <c r="CZ297" s="113">
        <v>0</v>
      </c>
      <c r="DA297" s="113">
        <v>0</v>
      </c>
      <c r="DB297" s="113">
        <v>0</v>
      </c>
      <c r="DE297" s="116">
        <f t="shared" si="170"/>
        <v>0.3</v>
      </c>
      <c r="DF297" s="113">
        <v>1.5</v>
      </c>
      <c r="DG297" s="113">
        <v>0</v>
      </c>
      <c r="DH297" s="113">
        <v>0</v>
      </c>
      <c r="DI297" s="113">
        <v>0</v>
      </c>
      <c r="DJ297" s="113">
        <v>0</v>
      </c>
      <c r="DM297" s="116">
        <f t="shared" si="171"/>
        <v>0</v>
      </c>
      <c r="DN297" s="113">
        <v>0</v>
      </c>
      <c r="DO297" s="113">
        <v>0</v>
      </c>
      <c r="DP297" s="113">
        <v>0</v>
      </c>
      <c r="DQ297" s="113">
        <v>0</v>
      </c>
      <c r="DR297" s="113">
        <v>0</v>
      </c>
    </row>
    <row r="298" spans="4:122">
      <c r="D298" s="113" t="s">
        <v>240</v>
      </c>
      <c r="E298" s="115">
        <f t="shared" si="172"/>
        <v>297</v>
      </c>
      <c r="F298" s="116">
        <f t="shared" si="140"/>
        <v>8.4</v>
      </c>
      <c r="G298" s="116">
        <f t="shared" si="141"/>
        <v>8.4</v>
      </c>
      <c r="H298" s="116" t="str">
        <f t="shared" si="141"/>
        <v/>
      </c>
      <c r="I298" s="116" t="str">
        <f t="shared" si="141"/>
        <v/>
      </c>
      <c r="J298" s="116" t="str">
        <f t="shared" si="141"/>
        <v/>
      </c>
      <c r="K298" s="116" t="str">
        <f t="shared" si="141"/>
        <v/>
      </c>
      <c r="L298" s="116" t="str">
        <f t="shared" si="141"/>
        <v/>
      </c>
      <c r="M298" s="116" t="str">
        <f t="shared" si="141"/>
        <v/>
      </c>
      <c r="N298" s="116" t="str">
        <f t="shared" si="142"/>
        <v/>
      </c>
      <c r="O298" s="116">
        <f t="shared" si="143"/>
        <v>1</v>
      </c>
      <c r="P298" s="116" t="str">
        <f t="shared" si="144"/>
        <v/>
      </c>
      <c r="Q298" s="116" t="str">
        <f t="shared" si="145"/>
        <v/>
      </c>
      <c r="R298" s="116" t="str">
        <f t="shared" si="146"/>
        <v/>
      </c>
      <c r="S298" s="116" t="str">
        <f t="shared" si="147"/>
        <v/>
      </c>
      <c r="T298" s="116" t="str">
        <f t="shared" si="148"/>
        <v/>
      </c>
      <c r="U298" s="116">
        <f t="shared" si="149"/>
        <v>1</v>
      </c>
      <c r="V298" s="113">
        <f t="shared" si="150"/>
        <v>0</v>
      </c>
      <c r="Y298" s="116">
        <f t="shared" si="173"/>
        <v>0.22813351197964543</v>
      </c>
      <c r="Z298" s="122">
        <f t="shared" si="174"/>
        <v>45.626702395929087</v>
      </c>
      <c r="AA298" s="113">
        <f t="shared" si="151"/>
        <v>7.2</v>
      </c>
      <c r="AB298" s="113">
        <f>AA298*飽差!I298</f>
        <v>2.8793632206306952</v>
      </c>
      <c r="AG298" s="116">
        <f t="shared" si="152"/>
        <v>4</v>
      </c>
      <c r="AH298" s="116">
        <f t="shared" si="153"/>
        <v>8.1</v>
      </c>
      <c r="AI298" s="116">
        <f t="shared" si="154"/>
        <v>10.5</v>
      </c>
      <c r="AJ298" s="116">
        <f t="shared" si="155"/>
        <v>9.1999999999999993</v>
      </c>
      <c r="AK298" s="116">
        <f t="shared" si="156"/>
        <v>15.9</v>
      </c>
      <c r="AL298" s="116">
        <f t="shared" si="157"/>
        <v>12.8</v>
      </c>
      <c r="AM298" s="116">
        <f t="shared" si="158"/>
        <v>8.4</v>
      </c>
      <c r="AN298" s="116">
        <f t="shared" si="159"/>
        <v>16.7</v>
      </c>
      <c r="AO298" s="116">
        <f t="shared" si="160"/>
        <v>6.3</v>
      </c>
      <c r="AP298" s="116">
        <f t="shared" si="161"/>
        <v>8</v>
      </c>
      <c r="AS298" s="116">
        <f t="shared" si="162"/>
        <v>4</v>
      </c>
      <c r="AT298" s="113">
        <v>6.5</v>
      </c>
      <c r="AU298" s="113">
        <v>11.5</v>
      </c>
      <c r="AV298" s="113">
        <v>0</v>
      </c>
      <c r="AW298" s="113">
        <v>2</v>
      </c>
      <c r="AX298" s="113">
        <v>0</v>
      </c>
      <c r="AY298" s="115"/>
      <c r="BA298" s="116">
        <f t="shared" si="163"/>
        <v>8.1</v>
      </c>
      <c r="BB298" s="113">
        <v>10</v>
      </c>
      <c r="BC298" s="113">
        <v>30.5</v>
      </c>
      <c r="BD298" s="113">
        <v>0</v>
      </c>
      <c r="BE298" s="113">
        <v>0</v>
      </c>
      <c r="BF298" s="113">
        <v>0</v>
      </c>
      <c r="BG298" s="115"/>
      <c r="BI298" s="116">
        <f t="shared" si="164"/>
        <v>10.5</v>
      </c>
      <c r="BJ298" s="113">
        <v>12.5</v>
      </c>
      <c r="BK298" s="113">
        <v>39.5</v>
      </c>
      <c r="BL298" s="113">
        <v>0</v>
      </c>
      <c r="BM298" s="113">
        <v>0.5</v>
      </c>
      <c r="BN298" s="113">
        <v>0</v>
      </c>
      <c r="BO298" s="115"/>
      <c r="BQ298" s="116">
        <f t="shared" si="165"/>
        <v>9.1999999999999993</v>
      </c>
      <c r="BR298" s="113">
        <v>12</v>
      </c>
      <c r="BS298" s="113">
        <v>33.5</v>
      </c>
      <c r="BT298" s="113">
        <v>0</v>
      </c>
      <c r="BU298" s="113">
        <v>0.5</v>
      </c>
      <c r="BV298" s="113">
        <v>0</v>
      </c>
      <c r="BW298" s="115"/>
      <c r="BY298" s="116">
        <f t="shared" si="166"/>
        <v>15.9</v>
      </c>
      <c r="BZ298" s="113">
        <v>11</v>
      </c>
      <c r="CA298" s="113">
        <v>61.5</v>
      </c>
      <c r="CB298" s="113">
        <v>0</v>
      </c>
      <c r="CC298" s="113">
        <v>7</v>
      </c>
      <c r="CD298" s="113">
        <v>0</v>
      </c>
      <c r="CE298" s="115"/>
      <c r="CG298" s="116">
        <f t="shared" si="167"/>
        <v>12.8</v>
      </c>
      <c r="CH298" s="113">
        <v>9.5</v>
      </c>
      <c r="CI298" s="113">
        <v>52.5</v>
      </c>
      <c r="CJ298" s="113">
        <v>0</v>
      </c>
      <c r="CK298" s="113">
        <v>2</v>
      </c>
      <c r="CL298" s="113">
        <v>0</v>
      </c>
      <c r="CO298" s="116">
        <f t="shared" si="168"/>
        <v>8.4</v>
      </c>
      <c r="CP298" s="113">
        <v>9</v>
      </c>
      <c r="CQ298" s="113">
        <v>30.5</v>
      </c>
      <c r="CR298" s="113">
        <v>0</v>
      </c>
      <c r="CS298" s="113">
        <v>2.5</v>
      </c>
      <c r="CT298" s="113">
        <v>0</v>
      </c>
      <c r="CW298" s="116">
        <f t="shared" si="169"/>
        <v>16.7</v>
      </c>
      <c r="CX298" s="113">
        <v>9.5</v>
      </c>
      <c r="CY298" s="113">
        <v>57</v>
      </c>
      <c r="CZ298" s="113">
        <v>0</v>
      </c>
      <c r="DA298" s="113">
        <v>17</v>
      </c>
      <c r="DB298" s="113">
        <v>0</v>
      </c>
      <c r="DE298" s="116">
        <f t="shared" si="170"/>
        <v>6.3</v>
      </c>
      <c r="DF298" s="113">
        <v>4.5</v>
      </c>
      <c r="DG298" s="113">
        <v>21.5</v>
      </c>
      <c r="DH298" s="113">
        <v>0</v>
      </c>
      <c r="DI298" s="113">
        <v>5.5</v>
      </c>
      <c r="DJ298" s="113">
        <v>0</v>
      </c>
      <c r="DM298" s="116">
        <f t="shared" si="171"/>
        <v>8</v>
      </c>
      <c r="DN298" s="113">
        <v>8</v>
      </c>
      <c r="DO298" s="113">
        <v>30.5</v>
      </c>
      <c r="DP298" s="113">
        <v>0</v>
      </c>
      <c r="DQ298" s="113">
        <v>1.5</v>
      </c>
      <c r="DR298" s="113">
        <v>0</v>
      </c>
    </row>
    <row r="299" spans="4:122">
      <c r="D299" s="113" t="s">
        <v>240</v>
      </c>
      <c r="E299" s="115">
        <f t="shared" si="172"/>
        <v>298</v>
      </c>
      <c r="F299" s="116">
        <f t="shared" si="140"/>
        <v>3.5</v>
      </c>
      <c r="G299" s="116">
        <f t="shared" si="141"/>
        <v>3.5</v>
      </c>
      <c r="H299" s="116" t="str">
        <f t="shared" si="141"/>
        <v/>
      </c>
      <c r="I299" s="116" t="str">
        <f t="shared" si="141"/>
        <v/>
      </c>
      <c r="J299" s="116" t="str">
        <f t="shared" si="141"/>
        <v/>
      </c>
      <c r="K299" s="116" t="str">
        <f t="shared" si="141"/>
        <v/>
      </c>
      <c r="L299" s="116" t="str">
        <f t="shared" si="141"/>
        <v/>
      </c>
      <c r="M299" s="116" t="str">
        <f t="shared" si="141"/>
        <v/>
      </c>
      <c r="N299" s="116" t="str">
        <f t="shared" si="142"/>
        <v/>
      </c>
      <c r="O299" s="116">
        <f t="shared" si="143"/>
        <v>1</v>
      </c>
      <c r="P299" s="116" t="str">
        <f t="shared" si="144"/>
        <v/>
      </c>
      <c r="Q299" s="116" t="str">
        <f t="shared" si="145"/>
        <v/>
      </c>
      <c r="R299" s="116" t="str">
        <f t="shared" si="146"/>
        <v/>
      </c>
      <c r="S299" s="116" t="str">
        <f t="shared" si="147"/>
        <v/>
      </c>
      <c r="T299" s="116" t="str">
        <f t="shared" si="148"/>
        <v/>
      </c>
      <c r="U299" s="116">
        <f t="shared" si="149"/>
        <v>1</v>
      </c>
      <c r="V299" s="113">
        <f t="shared" si="150"/>
        <v>0</v>
      </c>
      <c r="Y299" s="116">
        <f t="shared" si="173"/>
        <v>0.23287972263605866</v>
      </c>
      <c r="Z299" s="122">
        <f t="shared" si="174"/>
        <v>46.575944527211732</v>
      </c>
      <c r="AA299" s="113">
        <f t="shared" si="151"/>
        <v>7.2</v>
      </c>
      <c r="AB299" s="113">
        <f>AA299*飽差!I299</f>
        <v>2.550757868717358</v>
      </c>
      <c r="AG299" s="116">
        <f t="shared" si="152"/>
        <v>3.4</v>
      </c>
      <c r="AH299" s="116">
        <f t="shared" si="153"/>
        <v>4</v>
      </c>
      <c r="AI299" s="116">
        <f t="shared" si="154"/>
        <v>3</v>
      </c>
      <c r="AJ299" s="116">
        <f t="shared" si="155"/>
        <v>2.6</v>
      </c>
      <c r="AK299" s="116">
        <f t="shared" si="156"/>
        <v>4.5999999999999996</v>
      </c>
      <c r="AL299" s="116">
        <f t="shared" si="157"/>
        <v>4.0999999999999996</v>
      </c>
      <c r="AM299" s="116">
        <f t="shared" si="158"/>
        <v>3.5</v>
      </c>
      <c r="AN299" s="116">
        <f t="shared" si="159"/>
        <v>2.7</v>
      </c>
      <c r="AO299" s="116">
        <f t="shared" si="160"/>
        <v>1.6</v>
      </c>
      <c r="AP299" s="116">
        <f t="shared" si="161"/>
        <v>1.1000000000000001</v>
      </c>
      <c r="AS299" s="116">
        <f t="shared" si="162"/>
        <v>3.4</v>
      </c>
      <c r="AT299" s="113">
        <v>11.5</v>
      </c>
      <c r="AU299" s="113">
        <v>0</v>
      </c>
      <c r="AV299" s="113">
        <v>0</v>
      </c>
      <c r="AW299" s="113">
        <v>0.5</v>
      </c>
      <c r="AX299" s="113">
        <v>5</v>
      </c>
      <c r="AY299" s="115"/>
      <c r="BA299" s="116">
        <f t="shared" si="163"/>
        <v>4</v>
      </c>
      <c r="BB299" s="113">
        <v>13.5</v>
      </c>
      <c r="BC299" s="113">
        <v>0</v>
      </c>
      <c r="BD299" s="113">
        <v>0</v>
      </c>
      <c r="BE299" s="113">
        <v>2</v>
      </c>
      <c r="BF299" s="113">
        <v>4.5</v>
      </c>
      <c r="BG299" s="115"/>
      <c r="BI299" s="116">
        <f t="shared" si="164"/>
        <v>3</v>
      </c>
      <c r="BJ299" s="113">
        <v>10.5</v>
      </c>
      <c r="BK299" s="113">
        <v>0</v>
      </c>
      <c r="BL299" s="113">
        <v>0</v>
      </c>
      <c r="BM299" s="113">
        <v>0.5</v>
      </c>
      <c r="BN299" s="113">
        <v>4</v>
      </c>
      <c r="BO299" s="115"/>
      <c r="BQ299" s="116">
        <f t="shared" si="165"/>
        <v>2.6</v>
      </c>
      <c r="BR299" s="113">
        <v>9</v>
      </c>
      <c r="BS299" s="113">
        <v>0</v>
      </c>
      <c r="BT299" s="113">
        <v>0</v>
      </c>
      <c r="BU299" s="113">
        <v>0</v>
      </c>
      <c r="BV299" s="113">
        <v>4</v>
      </c>
      <c r="BW299" s="115"/>
      <c r="BY299" s="116">
        <f t="shared" si="166"/>
        <v>4.5999999999999996</v>
      </c>
      <c r="BZ299" s="113">
        <v>16</v>
      </c>
      <c r="CA299" s="113">
        <v>0</v>
      </c>
      <c r="CB299" s="113">
        <v>0</v>
      </c>
      <c r="CC299" s="113">
        <v>1.5</v>
      </c>
      <c r="CD299" s="113">
        <v>5.5</v>
      </c>
      <c r="CE299" s="115"/>
      <c r="CG299" s="116">
        <f t="shared" si="167"/>
        <v>4.0999999999999996</v>
      </c>
      <c r="CH299" s="113">
        <v>13</v>
      </c>
      <c r="CI299" s="113">
        <v>0</v>
      </c>
      <c r="CJ299" s="113">
        <v>0</v>
      </c>
      <c r="CK299" s="113">
        <v>1</v>
      </c>
      <c r="CL299" s="113">
        <v>6.5</v>
      </c>
      <c r="CO299" s="116">
        <f t="shared" si="168"/>
        <v>3.5</v>
      </c>
      <c r="CP299" s="113">
        <v>7</v>
      </c>
      <c r="CQ299" s="113">
        <v>0</v>
      </c>
      <c r="CR299" s="113">
        <v>0</v>
      </c>
      <c r="CS299" s="113">
        <v>0.5</v>
      </c>
      <c r="CT299" s="113">
        <v>10</v>
      </c>
      <c r="CW299" s="116">
        <f t="shared" si="169"/>
        <v>2.7</v>
      </c>
      <c r="CX299" s="113">
        <v>0</v>
      </c>
      <c r="CY299" s="113">
        <v>0</v>
      </c>
      <c r="CZ299" s="113">
        <v>0</v>
      </c>
      <c r="DA299" s="113">
        <v>5.5</v>
      </c>
      <c r="DB299" s="113">
        <v>8</v>
      </c>
      <c r="DE299" s="116">
        <f t="shared" si="170"/>
        <v>1.6</v>
      </c>
      <c r="DF299" s="113">
        <v>1.5</v>
      </c>
      <c r="DG299" s="113">
        <v>0</v>
      </c>
      <c r="DH299" s="113">
        <v>0</v>
      </c>
      <c r="DI299" s="113">
        <v>2</v>
      </c>
      <c r="DJ299" s="113">
        <v>4.5</v>
      </c>
      <c r="DM299" s="116">
        <f t="shared" si="171"/>
        <v>1.1000000000000001</v>
      </c>
      <c r="DN299" s="113">
        <v>3</v>
      </c>
      <c r="DO299" s="113">
        <v>0</v>
      </c>
      <c r="DP299" s="113">
        <v>0</v>
      </c>
      <c r="DQ299" s="113">
        <v>0</v>
      </c>
      <c r="DR299" s="113">
        <v>2.5</v>
      </c>
    </row>
    <row r="300" spans="4:122">
      <c r="D300" s="113" t="s">
        <v>240</v>
      </c>
      <c r="E300" s="115">
        <f t="shared" si="172"/>
        <v>299</v>
      </c>
      <c r="F300" s="116">
        <f t="shared" si="140"/>
        <v>0.4</v>
      </c>
      <c r="G300" s="116">
        <f t="shared" si="141"/>
        <v>0.4</v>
      </c>
      <c r="H300" s="116" t="str">
        <f t="shared" si="141"/>
        <v/>
      </c>
      <c r="I300" s="116" t="str">
        <f t="shared" si="141"/>
        <v/>
      </c>
      <c r="J300" s="116" t="str">
        <f t="shared" si="141"/>
        <v/>
      </c>
      <c r="K300" s="116" t="str">
        <f t="shared" si="141"/>
        <v/>
      </c>
      <c r="L300" s="116" t="str">
        <f t="shared" si="141"/>
        <v/>
      </c>
      <c r="M300" s="116" t="str">
        <f t="shared" si="141"/>
        <v/>
      </c>
      <c r="N300" s="116" t="str">
        <f t="shared" si="142"/>
        <v/>
      </c>
      <c r="O300" s="116">
        <f t="shared" si="143"/>
        <v>1</v>
      </c>
      <c r="P300" s="116" t="str">
        <f t="shared" si="144"/>
        <v/>
      </c>
      <c r="Q300" s="116" t="str">
        <f t="shared" si="145"/>
        <v/>
      </c>
      <c r="R300" s="116" t="str">
        <f t="shared" si="146"/>
        <v/>
      </c>
      <c r="S300" s="116" t="str">
        <f t="shared" si="147"/>
        <v/>
      </c>
      <c r="T300" s="116" t="str">
        <f t="shared" si="148"/>
        <v/>
      </c>
      <c r="U300" s="116">
        <f t="shared" si="149"/>
        <v>1</v>
      </c>
      <c r="V300" s="113">
        <f t="shared" si="150"/>
        <v>0</v>
      </c>
      <c r="Y300" s="116">
        <f t="shared" si="173"/>
        <v>0.22125384146368759</v>
      </c>
      <c r="Z300" s="122">
        <f t="shared" si="174"/>
        <v>44.250768292737519</v>
      </c>
      <c r="AA300" s="113">
        <f t="shared" si="151"/>
        <v>7.2</v>
      </c>
      <c r="AB300" s="113">
        <f>AA300*飽差!I300</f>
        <v>2.7251762344742101</v>
      </c>
      <c r="AG300" s="116">
        <f t="shared" si="152"/>
        <v>0.6</v>
      </c>
      <c r="AH300" s="116">
        <f t="shared" si="153"/>
        <v>0.4</v>
      </c>
      <c r="AI300" s="116">
        <f t="shared" si="154"/>
        <v>0.2</v>
      </c>
      <c r="AJ300" s="116">
        <f t="shared" si="155"/>
        <v>0.9</v>
      </c>
      <c r="AK300" s="116">
        <f t="shared" si="156"/>
        <v>4.9000000000000004</v>
      </c>
      <c r="AL300" s="116">
        <f t="shared" si="157"/>
        <v>3.4</v>
      </c>
      <c r="AM300" s="116">
        <f t="shared" si="158"/>
        <v>0.4</v>
      </c>
      <c r="AN300" s="116">
        <f t="shared" si="159"/>
        <v>0</v>
      </c>
      <c r="AO300" s="116">
        <f t="shared" si="160"/>
        <v>0.8</v>
      </c>
      <c r="AP300" s="116">
        <f t="shared" si="161"/>
        <v>2.8</v>
      </c>
      <c r="AS300" s="116">
        <f t="shared" si="162"/>
        <v>0.6</v>
      </c>
      <c r="AT300" s="113">
        <v>0.5</v>
      </c>
      <c r="AU300" s="113">
        <v>0</v>
      </c>
      <c r="AV300" s="113">
        <v>0</v>
      </c>
      <c r="AW300" s="113">
        <v>0</v>
      </c>
      <c r="AX300" s="113">
        <v>2.5</v>
      </c>
      <c r="AY300" s="115"/>
      <c r="BA300" s="116">
        <f t="shared" si="163"/>
        <v>0.4</v>
      </c>
      <c r="BB300" s="113">
        <v>0.5</v>
      </c>
      <c r="BC300" s="113">
        <v>0</v>
      </c>
      <c r="BD300" s="113">
        <v>0</v>
      </c>
      <c r="BE300" s="113">
        <v>0</v>
      </c>
      <c r="BF300" s="113">
        <v>1.5</v>
      </c>
      <c r="BG300" s="115"/>
      <c r="BI300" s="116">
        <f t="shared" si="164"/>
        <v>0.2</v>
      </c>
      <c r="BJ300" s="113">
        <v>0.5</v>
      </c>
      <c r="BK300" s="113">
        <v>0</v>
      </c>
      <c r="BL300" s="113">
        <v>0</v>
      </c>
      <c r="BM300" s="113">
        <v>0</v>
      </c>
      <c r="BN300" s="113">
        <v>0.5</v>
      </c>
      <c r="BO300" s="115"/>
      <c r="BQ300" s="116">
        <f t="shared" si="165"/>
        <v>0.9</v>
      </c>
      <c r="BR300" s="113">
        <v>1</v>
      </c>
      <c r="BS300" s="113">
        <v>0</v>
      </c>
      <c r="BT300" s="113">
        <v>0</v>
      </c>
      <c r="BU300" s="113">
        <v>0</v>
      </c>
      <c r="BV300" s="113">
        <v>3.5</v>
      </c>
      <c r="BW300" s="115"/>
      <c r="BY300" s="116">
        <f t="shared" si="166"/>
        <v>4.9000000000000004</v>
      </c>
      <c r="BZ300" s="113">
        <v>15.5</v>
      </c>
      <c r="CA300" s="113">
        <v>1</v>
      </c>
      <c r="CB300" s="113">
        <v>0</v>
      </c>
      <c r="CC300" s="113">
        <v>0</v>
      </c>
      <c r="CD300" s="113">
        <v>8</v>
      </c>
      <c r="CE300" s="115"/>
      <c r="CG300" s="116">
        <f t="shared" si="167"/>
        <v>3.4</v>
      </c>
      <c r="CH300" s="113">
        <v>9</v>
      </c>
      <c r="CI300" s="113">
        <v>0.5</v>
      </c>
      <c r="CJ300" s="113">
        <v>0</v>
      </c>
      <c r="CK300" s="113">
        <v>0</v>
      </c>
      <c r="CL300" s="113">
        <v>7.5</v>
      </c>
      <c r="CO300" s="116">
        <f t="shared" si="168"/>
        <v>0.4</v>
      </c>
      <c r="CP300" s="113">
        <v>1</v>
      </c>
      <c r="CQ300" s="113">
        <v>0</v>
      </c>
      <c r="CR300" s="113">
        <v>0</v>
      </c>
      <c r="CS300" s="113">
        <v>0</v>
      </c>
      <c r="CT300" s="113">
        <v>1</v>
      </c>
      <c r="CW300" s="116">
        <f t="shared" si="169"/>
        <v>0</v>
      </c>
      <c r="CX300" s="113">
        <v>0</v>
      </c>
      <c r="CY300" s="113">
        <v>0</v>
      </c>
      <c r="CZ300" s="113">
        <v>0</v>
      </c>
      <c r="DA300" s="113">
        <v>0</v>
      </c>
      <c r="DB300" s="113">
        <v>0</v>
      </c>
      <c r="DE300" s="116">
        <f t="shared" si="170"/>
        <v>0.8</v>
      </c>
      <c r="DF300" s="113">
        <v>0.5</v>
      </c>
      <c r="DG300" s="113">
        <v>0</v>
      </c>
      <c r="DH300" s="113">
        <v>0</v>
      </c>
      <c r="DI300" s="113">
        <v>0</v>
      </c>
      <c r="DJ300" s="113">
        <v>3.5</v>
      </c>
      <c r="DM300" s="116">
        <f t="shared" si="171"/>
        <v>2.8</v>
      </c>
      <c r="DN300" s="113">
        <v>3.5</v>
      </c>
      <c r="DO300" s="113">
        <v>0</v>
      </c>
      <c r="DP300" s="113">
        <v>0</v>
      </c>
      <c r="DQ300" s="113">
        <v>0</v>
      </c>
      <c r="DR300" s="113">
        <v>10.5</v>
      </c>
    </row>
    <row r="301" spans="4:122">
      <c r="D301" s="113" t="s">
        <v>240</v>
      </c>
      <c r="E301" s="115">
        <f t="shared" si="172"/>
        <v>300</v>
      </c>
      <c r="F301" s="116">
        <f t="shared" si="140"/>
        <v>0</v>
      </c>
      <c r="G301" s="116" t="str">
        <f t="shared" si="141"/>
        <v/>
      </c>
      <c r="H301" s="116" t="str">
        <f t="shared" si="141"/>
        <v/>
      </c>
      <c r="I301" s="116" t="str">
        <f t="shared" si="141"/>
        <v/>
      </c>
      <c r="J301" s="116" t="str">
        <f t="shared" si="141"/>
        <v/>
      </c>
      <c r="K301" s="116" t="str">
        <f t="shared" si="141"/>
        <v/>
      </c>
      <c r="L301" s="116" t="str">
        <f t="shared" si="141"/>
        <v/>
      </c>
      <c r="M301" s="116" t="str">
        <f t="shared" si="141"/>
        <v/>
      </c>
      <c r="N301" s="116">
        <f t="shared" si="142"/>
        <v>0</v>
      </c>
      <c r="O301" s="116" t="str">
        <f t="shared" si="143"/>
        <v/>
      </c>
      <c r="P301" s="116" t="str">
        <f t="shared" si="144"/>
        <v/>
      </c>
      <c r="Q301" s="116" t="str">
        <f t="shared" si="145"/>
        <v/>
      </c>
      <c r="R301" s="116" t="str">
        <f t="shared" si="146"/>
        <v/>
      </c>
      <c r="S301" s="116" t="str">
        <f t="shared" si="147"/>
        <v/>
      </c>
      <c r="T301" s="116" t="str">
        <f t="shared" si="148"/>
        <v/>
      </c>
      <c r="U301" s="116">
        <f t="shared" si="149"/>
        <v>0</v>
      </c>
      <c r="V301" s="113">
        <f t="shared" si="150"/>
        <v>0</v>
      </c>
      <c r="Y301" s="116">
        <f t="shared" si="173"/>
        <v>0.19666210496469425</v>
      </c>
      <c r="Z301" s="122">
        <f t="shared" si="174"/>
        <v>39.33242099293885</v>
      </c>
      <c r="AA301" s="113">
        <f t="shared" si="151"/>
        <v>7.2</v>
      </c>
      <c r="AB301" s="113">
        <f>AA301*飽差!I301</f>
        <v>4.9183472997986701</v>
      </c>
      <c r="AG301" s="116">
        <f t="shared" si="152"/>
        <v>0</v>
      </c>
      <c r="AH301" s="116">
        <f t="shared" si="153"/>
        <v>0.1</v>
      </c>
      <c r="AI301" s="116">
        <f t="shared" si="154"/>
        <v>0</v>
      </c>
      <c r="AJ301" s="116">
        <f t="shared" si="155"/>
        <v>0</v>
      </c>
      <c r="AK301" s="116">
        <f t="shared" si="156"/>
        <v>0</v>
      </c>
      <c r="AL301" s="116">
        <f t="shared" si="157"/>
        <v>0</v>
      </c>
      <c r="AM301" s="116">
        <f t="shared" si="158"/>
        <v>0</v>
      </c>
      <c r="AN301" s="116">
        <f t="shared" si="159"/>
        <v>0</v>
      </c>
      <c r="AO301" s="116">
        <f t="shared" si="160"/>
        <v>0</v>
      </c>
      <c r="AP301" s="116">
        <f t="shared" si="161"/>
        <v>0</v>
      </c>
      <c r="AS301" s="116">
        <f t="shared" si="162"/>
        <v>0</v>
      </c>
      <c r="AT301" s="113">
        <v>0</v>
      </c>
      <c r="AU301" s="113">
        <v>0</v>
      </c>
      <c r="AV301" s="113">
        <v>0</v>
      </c>
      <c r="AW301" s="113">
        <v>0</v>
      </c>
      <c r="AX301" s="113">
        <v>0</v>
      </c>
      <c r="AY301" s="115"/>
      <c r="BA301" s="116">
        <f t="shared" si="163"/>
        <v>0.1</v>
      </c>
      <c r="BB301" s="113">
        <v>0</v>
      </c>
      <c r="BC301" s="113">
        <v>0</v>
      </c>
      <c r="BD301" s="113">
        <v>0</v>
      </c>
      <c r="BE301" s="113">
        <v>0</v>
      </c>
      <c r="BF301" s="113">
        <v>0.5</v>
      </c>
      <c r="BG301" s="115"/>
      <c r="BI301" s="116">
        <f t="shared" si="164"/>
        <v>0</v>
      </c>
      <c r="BJ301" s="113">
        <v>0</v>
      </c>
      <c r="BK301" s="113">
        <v>0</v>
      </c>
      <c r="BL301" s="113">
        <v>0</v>
      </c>
      <c r="BM301" s="113">
        <v>0</v>
      </c>
      <c r="BN301" s="113">
        <v>0</v>
      </c>
      <c r="BO301" s="115"/>
      <c r="BQ301" s="116">
        <f t="shared" si="165"/>
        <v>0</v>
      </c>
      <c r="BR301" s="113">
        <v>0</v>
      </c>
      <c r="BS301" s="113">
        <v>0</v>
      </c>
      <c r="BT301" s="113">
        <v>0</v>
      </c>
      <c r="BU301" s="113">
        <v>0</v>
      </c>
      <c r="BV301" s="113">
        <v>0</v>
      </c>
      <c r="BW301" s="115"/>
      <c r="BY301" s="116">
        <f t="shared" si="166"/>
        <v>0</v>
      </c>
      <c r="BZ301" s="113">
        <v>0</v>
      </c>
      <c r="CA301" s="113">
        <v>0</v>
      </c>
      <c r="CB301" s="113">
        <v>0</v>
      </c>
      <c r="CC301" s="113">
        <v>0</v>
      </c>
      <c r="CD301" s="113">
        <v>0</v>
      </c>
      <c r="CE301" s="115"/>
      <c r="CG301" s="116">
        <f t="shared" si="167"/>
        <v>0</v>
      </c>
      <c r="CH301" s="113">
        <v>0</v>
      </c>
      <c r="CI301" s="113">
        <v>0</v>
      </c>
      <c r="CJ301" s="113">
        <v>0</v>
      </c>
      <c r="CK301" s="113">
        <v>0</v>
      </c>
      <c r="CL301" s="113">
        <v>0</v>
      </c>
      <c r="CO301" s="116">
        <f t="shared" si="168"/>
        <v>0</v>
      </c>
      <c r="CP301" s="113">
        <v>0</v>
      </c>
      <c r="CQ301" s="113">
        <v>0</v>
      </c>
      <c r="CR301" s="113">
        <v>0</v>
      </c>
      <c r="CS301" s="113">
        <v>0</v>
      </c>
      <c r="CT301" s="113">
        <v>0</v>
      </c>
      <c r="CW301" s="116">
        <f t="shared" si="169"/>
        <v>0</v>
      </c>
      <c r="CX301" s="113">
        <v>0</v>
      </c>
      <c r="CY301" s="113">
        <v>0</v>
      </c>
      <c r="CZ301" s="113">
        <v>0</v>
      </c>
      <c r="DA301" s="113">
        <v>0</v>
      </c>
      <c r="DB301" s="113">
        <v>0</v>
      </c>
      <c r="DE301" s="116">
        <f t="shared" si="170"/>
        <v>0</v>
      </c>
      <c r="DF301" s="113">
        <v>0</v>
      </c>
      <c r="DG301" s="113">
        <v>0</v>
      </c>
      <c r="DH301" s="113">
        <v>0</v>
      </c>
      <c r="DI301" s="113">
        <v>0</v>
      </c>
      <c r="DJ301" s="113">
        <v>0</v>
      </c>
      <c r="DM301" s="116">
        <f t="shared" si="171"/>
        <v>0</v>
      </c>
      <c r="DN301" s="113">
        <v>0</v>
      </c>
      <c r="DO301" s="113">
        <v>0</v>
      </c>
      <c r="DP301" s="113">
        <v>0</v>
      </c>
      <c r="DQ301" s="113">
        <v>0</v>
      </c>
      <c r="DR301" s="113">
        <v>0</v>
      </c>
    </row>
    <row r="302" spans="4:122">
      <c r="D302" s="113" t="s">
        <v>240</v>
      </c>
      <c r="E302" s="115">
        <f t="shared" si="172"/>
        <v>301</v>
      </c>
      <c r="F302" s="116">
        <f t="shared" si="140"/>
        <v>0.4</v>
      </c>
      <c r="G302" s="116">
        <f t="shared" si="141"/>
        <v>0.4</v>
      </c>
      <c r="H302" s="116" t="str">
        <f t="shared" si="141"/>
        <v/>
      </c>
      <c r="I302" s="116" t="str">
        <f t="shared" si="141"/>
        <v/>
      </c>
      <c r="J302" s="116" t="str">
        <f t="shared" si="141"/>
        <v/>
      </c>
      <c r="K302" s="116" t="str">
        <f t="shared" si="141"/>
        <v/>
      </c>
      <c r="L302" s="116" t="str">
        <f t="shared" si="141"/>
        <v/>
      </c>
      <c r="M302" s="116" t="str">
        <f t="shared" si="141"/>
        <v/>
      </c>
      <c r="N302" s="116" t="str">
        <f t="shared" si="142"/>
        <v/>
      </c>
      <c r="O302" s="116">
        <f t="shared" si="143"/>
        <v>1</v>
      </c>
      <c r="P302" s="116" t="str">
        <f t="shared" si="144"/>
        <v/>
      </c>
      <c r="Q302" s="116" t="str">
        <f t="shared" si="145"/>
        <v/>
      </c>
      <c r="R302" s="116" t="str">
        <f t="shared" si="146"/>
        <v/>
      </c>
      <c r="S302" s="116" t="str">
        <f t="shared" si="147"/>
        <v/>
      </c>
      <c r="T302" s="116" t="str">
        <f t="shared" si="148"/>
        <v/>
      </c>
      <c r="U302" s="116">
        <f t="shared" si="149"/>
        <v>1</v>
      </c>
      <c r="V302" s="113">
        <f t="shared" si="150"/>
        <v>0</v>
      </c>
      <c r="Y302" s="116">
        <f t="shared" si="173"/>
        <v>0.1753787076050661</v>
      </c>
      <c r="Z302" s="122">
        <f t="shared" si="174"/>
        <v>35.075741521013221</v>
      </c>
      <c r="AA302" s="113">
        <f t="shared" si="151"/>
        <v>7.2</v>
      </c>
      <c r="AB302" s="113">
        <f>AA302*飽差!I302</f>
        <v>4.6566794719256306</v>
      </c>
      <c r="AG302" s="116">
        <f t="shared" si="152"/>
        <v>1.1000000000000001</v>
      </c>
      <c r="AH302" s="116">
        <f t="shared" si="153"/>
        <v>0.1</v>
      </c>
      <c r="AI302" s="116">
        <f t="shared" si="154"/>
        <v>0.1</v>
      </c>
      <c r="AJ302" s="116">
        <f t="shared" si="155"/>
        <v>0.1</v>
      </c>
      <c r="AK302" s="116">
        <f t="shared" si="156"/>
        <v>3</v>
      </c>
      <c r="AL302" s="116">
        <f t="shared" si="157"/>
        <v>1.1000000000000001</v>
      </c>
      <c r="AM302" s="116">
        <f t="shared" si="158"/>
        <v>0.4</v>
      </c>
      <c r="AN302" s="116">
        <f t="shared" si="159"/>
        <v>0</v>
      </c>
      <c r="AO302" s="116">
        <f t="shared" si="160"/>
        <v>0.5</v>
      </c>
      <c r="AP302" s="116">
        <f t="shared" si="161"/>
        <v>0.1</v>
      </c>
      <c r="AS302" s="116">
        <f t="shared" si="162"/>
        <v>1.1000000000000001</v>
      </c>
      <c r="AT302" s="113">
        <v>0</v>
      </c>
      <c r="AU302" s="113">
        <v>2</v>
      </c>
      <c r="AV302" s="113">
        <v>0</v>
      </c>
      <c r="AW302" s="113">
        <v>0</v>
      </c>
      <c r="AX302" s="113">
        <v>3.5</v>
      </c>
      <c r="AY302" s="115"/>
      <c r="BA302" s="116">
        <f t="shared" si="163"/>
        <v>0.1</v>
      </c>
      <c r="BB302" s="113">
        <v>0</v>
      </c>
      <c r="BC302" s="113">
        <v>0.5</v>
      </c>
      <c r="BD302" s="113">
        <v>0</v>
      </c>
      <c r="BE302" s="113">
        <v>0</v>
      </c>
      <c r="BF302" s="113">
        <v>0</v>
      </c>
      <c r="BG302" s="115"/>
      <c r="BI302" s="116">
        <f t="shared" si="164"/>
        <v>0.1</v>
      </c>
      <c r="BJ302" s="113">
        <v>0</v>
      </c>
      <c r="BK302" s="113">
        <v>0.5</v>
      </c>
      <c r="BL302" s="113">
        <v>0</v>
      </c>
      <c r="BM302" s="113">
        <v>0</v>
      </c>
      <c r="BN302" s="113">
        <v>0</v>
      </c>
      <c r="BO302" s="115"/>
      <c r="BQ302" s="116">
        <f t="shared" si="165"/>
        <v>0.1</v>
      </c>
      <c r="BR302" s="113">
        <v>0</v>
      </c>
      <c r="BS302" s="113">
        <v>0.5</v>
      </c>
      <c r="BT302" s="113">
        <v>0</v>
      </c>
      <c r="BU302" s="113">
        <v>0</v>
      </c>
      <c r="BV302" s="113">
        <v>0</v>
      </c>
      <c r="BW302" s="115"/>
      <c r="BY302" s="116">
        <f t="shared" si="166"/>
        <v>3</v>
      </c>
      <c r="BZ302" s="113">
        <v>0</v>
      </c>
      <c r="CA302" s="113">
        <v>5.5</v>
      </c>
      <c r="CB302" s="113">
        <v>9.5</v>
      </c>
      <c r="CC302" s="113">
        <v>0</v>
      </c>
      <c r="CD302" s="113">
        <v>0</v>
      </c>
      <c r="CE302" s="115"/>
      <c r="CG302" s="116">
        <f t="shared" si="167"/>
        <v>1.1000000000000001</v>
      </c>
      <c r="CH302" s="113">
        <v>0</v>
      </c>
      <c r="CI302" s="113">
        <v>2.5</v>
      </c>
      <c r="CJ302" s="113">
        <v>3</v>
      </c>
      <c r="CK302" s="113">
        <v>0</v>
      </c>
      <c r="CL302" s="113">
        <v>0</v>
      </c>
      <c r="CO302" s="116">
        <f t="shared" si="168"/>
        <v>0.4</v>
      </c>
      <c r="CP302" s="113">
        <v>0</v>
      </c>
      <c r="CQ302" s="113">
        <v>2</v>
      </c>
      <c r="CR302" s="113">
        <v>0</v>
      </c>
      <c r="CS302" s="113">
        <v>0</v>
      </c>
      <c r="CT302" s="113">
        <v>0</v>
      </c>
      <c r="CW302" s="116">
        <f t="shared" si="169"/>
        <v>0</v>
      </c>
      <c r="CX302" s="113">
        <v>0</v>
      </c>
      <c r="CY302" s="113">
        <v>0</v>
      </c>
      <c r="CZ302" s="113">
        <v>0</v>
      </c>
      <c r="DA302" s="113">
        <v>0</v>
      </c>
      <c r="DB302" s="113">
        <v>0</v>
      </c>
      <c r="DE302" s="116">
        <f t="shared" si="170"/>
        <v>0.5</v>
      </c>
      <c r="DF302" s="113">
        <v>0</v>
      </c>
      <c r="DG302" s="113">
        <v>2.5</v>
      </c>
      <c r="DH302" s="113">
        <v>0</v>
      </c>
      <c r="DI302" s="113">
        <v>0</v>
      </c>
      <c r="DJ302" s="113">
        <v>0</v>
      </c>
      <c r="DM302" s="116">
        <f t="shared" si="171"/>
        <v>0.1</v>
      </c>
      <c r="DN302" s="113">
        <v>0</v>
      </c>
      <c r="DO302" s="113">
        <v>0.5</v>
      </c>
      <c r="DP302" s="113">
        <v>0</v>
      </c>
      <c r="DQ302" s="113">
        <v>0</v>
      </c>
      <c r="DR302" s="113">
        <v>0</v>
      </c>
    </row>
    <row r="303" spans="4:122">
      <c r="D303" s="113" t="s">
        <v>240</v>
      </c>
      <c r="E303" s="115">
        <f t="shared" si="172"/>
        <v>302</v>
      </c>
      <c r="F303" s="116">
        <f t="shared" si="140"/>
        <v>0.9</v>
      </c>
      <c r="G303" s="116">
        <f t="shared" si="141"/>
        <v>0.9</v>
      </c>
      <c r="H303" s="116" t="str">
        <f t="shared" si="141"/>
        <v/>
      </c>
      <c r="I303" s="116" t="str">
        <f t="shared" si="141"/>
        <v/>
      </c>
      <c r="J303" s="116" t="str">
        <f t="shared" si="141"/>
        <v/>
      </c>
      <c r="K303" s="116" t="str">
        <f t="shared" si="141"/>
        <v/>
      </c>
      <c r="L303" s="116" t="str">
        <f t="shared" si="141"/>
        <v/>
      </c>
      <c r="M303" s="116" t="str">
        <f t="shared" si="141"/>
        <v/>
      </c>
      <c r="N303" s="116" t="str">
        <f t="shared" si="142"/>
        <v/>
      </c>
      <c r="O303" s="116">
        <f t="shared" si="143"/>
        <v>1</v>
      </c>
      <c r="P303" s="116" t="str">
        <f t="shared" si="144"/>
        <v/>
      </c>
      <c r="Q303" s="116" t="str">
        <f t="shared" si="145"/>
        <v/>
      </c>
      <c r="R303" s="116" t="str">
        <f t="shared" si="146"/>
        <v/>
      </c>
      <c r="S303" s="116" t="str">
        <f t="shared" si="147"/>
        <v/>
      </c>
      <c r="T303" s="116" t="str">
        <f t="shared" si="148"/>
        <v/>
      </c>
      <c r="U303" s="116">
        <f t="shared" si="149"/>
        <v>1</v>
      </c>
      <c r="V303" s="113">
        <f t="shared" si="150"/>
        <v>0</v>
      </c>
      <c r="Y303" s="116">
        <f t="shared" si="173"/>
        <v>0.16180644746232403</v>
      </c>
      <c r="Z303" s="122">
        <f t="shared" si="174"/>
        <v>32.361289492464806</v>
      </c>
      <c r="AA303" s="113">
        <f t="shared" si="151"/>
        <v>7.2</v>
      </c>
      <c r="AB303" s="113">
        <f>AA303*飽差!I303</f>
        <v>3.6144520285484103</v>
      </c>
      <c r="AG303" s="116">
        <f t="shared" si="152"/>
        <v>2.7</v>
      </c>
      <c r="AH303" s="116">
        <f t="shared" si="153"/>
        <v>4.5999999999999996</v>
      </c>
      <c r="AI303" s="116">
        <f t="shared" si="154"/>
        <v>2.9</v>
      </c>
      <c r="AJ303" s="116">
        <f t="shared" si="155"/>
        <v>1.5</v>
      </c>
      <c r="AK303" s="116">
        <f t="shared" si="156"/>
        <v>3.8</v>
      </c>
      <c r="AL303" s="116">
        <f t="shared" si="157"/>
        <v>5.6</v>
      </c>
      <c r="AM303" s="116">
        <f t="shared" si="158"/>
        <v>0.9</v>
      </c>
      <c r="AN303" s="116">
        <f t="shared" si="159"/>
        <v>0.9</v>
      </c>
      <c r="AO303" s="116">
        <f t="shared" si="160"/>
        <v>0.6</v>
      </c>
      <c r="AP303" s="116">
        <f t="shared" si="161"/>
        <v>3.2</v>
      </c>
      <c r="AS303" s="116">
        <f t="shared" si="162"/>
        <v>2.7</v>
      </c>
      <c r="AT303" s="113">
        <v>0</v>
      </c>
      <c r="AU303" s="113">
        <v>4.5</v>
      </c>
      <c r="AV303" s="113">
        <v>9</v>
      </c>
      <c r="AW303" s="113">
        <v>0</v>
      </c>
      <c r="AX303" s="113">
        <v>0</v>
      </c>
      <c r="AY303" s="115"/>
      <c r="BA303" s="116">
        <f t="shared" si="163"/>
        <v>4.5999999999999996</v>
      </c>
      <c r="BB303" s="113">
        <v>0</v>
      </c>
      <c r="BC303" s="113">
        <v>11</v>
      </c>
      <c r="BD303" s="113">
        <v>12</v>
      </c>
      <c r="BE303" s="113">
        <v>0</v>
      </c>
      <c r="BF303" s="113">
        <v>0</v>
      </c>
      <c r="BG303" s="115"/>
      <c r="BI303" s="116">
        <f t="shared" si="164"/>
        <v>2.9</v>
      </c>
      <c r="BJ303" s="113">
        <v>0</v>
      </c>
      <c r="BK303" s="113">
        <v>7</v>
      </c>
      <c r="BL303" s="113">
        <v>7.5</v>
      </c>
      <c r="BM303" s="113">
        <v>0</v>
      </c>
      <c r="BN303" s="113">
        <v>0</v>
      </c>
      <c r="BO303" s="115"/>
      <c r="BQ303" s="116">
        <f t="shared" si="165"/>
        <v>1.5</v>
      </c>
      <c r="BR303" s="113">
        <v>0</v>
      </c>
      <c r="BS303" s="113">
        <v>6.5</v>
      </c>
      <c r="BT303" s="113">
        <v>1</v>
      </c>
      <c r="BU303" s="113">
        <v>0</v>
      </c>
      <c r="BV303" s="113">
        <v>0</v>
      </c>
      <c r="BW303" s="115"/>
      <c r="BY303" s="116">
        <f t="shared" si="166"/>
        <v>3.8</v>
      </c>
      <c r="BZ303" s="113">
        <v>0</v>
      </c>
      <c r="CA303" s="113">
        <v>18.5</v>
      </c>
      <c r="CB303" s="113">
        <v>0.5</v>
      </c>
      <c r="CC303" s="113">
        <v>0</v>
      </c>
      <c r="CD303" s="113">
        <v>0</v>
      </c>
      <c r="CE303" s="115"/>
      <c r="CG303" s="116">
        <f t="shared" si="167"/>
        <v>5.6</v>
      </c>
      <c r="CH303" s="113">
        <v>0</v>
      </c>
      <c r="CI303" s="113">
        <v>19</v>
      </c>
      <c r="CJ303" s="113">
        <v>9</v>
      </c>
      <c r="CK303" s="113">
        <v>0</v>
      </c>
      <c r="CL303" s="113">
        <v>0</v>
      </c>
      <c r="CO303" s="116">
        <f t="shared" si="168"/>
        <v>0.9</v>
      </c>
      <c r="CP303" s="113">
        <v>0</v>
      </c>
      <c r="CQ303" s="113">
        <v>4</v>
      </c>
      <c r="CR303" s="113">
        <v>0.5</v>
      </c>
      <c r="CS303" s="113">
        <v>0</v>
      </c>
      <c r="CT303" s="113">
        <v>0</v>
      </c>
      <c r="CW303" s="116">
        <f t="shared" si="169"/>
        <v>0.9</v>
      </c>
      <c r="CX303" s="113">
        <v>0</v>
      </c>
      <c r="CY303" s="113">
        <v>4.5</v>
      </c>
      <c r="CZ303" s="113">
        <v>0</v>
      </c>
      <c r="DA303" s="113">
        <v>0</v>
      </c>
      <c r="DB303" s="113">
        <v>0</v>
      </c>
      <c r="DE303" s="116">
        <f t="shared" si="170"/>
        <v>0.6</v>
      </c>
      <c r="DF303" s="113">
        <v>0</v>
      </c>
      <c r="DG303" s="113">
        <v>3</v>
      </c>
      <c r="DH303" s="113">
        <v>0</v>
      </c>
      <c r="DI303" s="113">
        <v>0</v>
      </c>
      <c r="DJ303" s="113">
        <v>0</v>
      </c>
      <c r="DM303" s="116">
        <f t="shared" si="171"/>
        <v>3.2</v>
      </c>
      <c r="DN303" s="113">
        <v>0</v>
      </c>
      <c r="DO303" s="113">
        <v>16</v>
      </c>
      <c r="DP303" s="113">
        <v>0</v>
      </c>
      <c r="DQ303" s="113">
        <v>0</v>
      </c>
      <c r="DR303" s="113">
        <v>0</v>
      </c>
    </row>
    <row r="304" spans="4:122">
      <c r="D304" s="113" t="s">
        <v>240</v>
      </c>
      <c r="E304" s="115">
        <f t="shared" si="172"/>
        <v>303</v>
      </c>
      <c r="F304" s="116">
        <f t="shared" si="140"/>
        <v>6.3</v>
      </c>
      <c r="G304" s="116">
        <f t="shared" si="141"/>
        <v>6.3</v>
      </c>
      <c r="H304" s="116" t="str">
        <f t="shared" si="141"/>
        <v/>
      </c>
      <c r="I304" s="116" t="str">
        <f t="shared" si="141"/>
        <v/>
      </c>
      <c r="J304" s="116" t="str">
        <f t="shared" si="141"/>
        <v/>
      </c>
      <c r="K304" s="116" t="str">
        <f t="shared" si="141"/>
        <v/>
      </c>
      <c r="L304" s="116" t="str">
        <f t="shared" si="141"/>
        <v/>
      </c>
      <c r="M304" s="116" t="str">
        <f t="shared" si="141"/>
        <v/>
      </c>
      <c r="N304" s="116" t="str">
        <f t="shared" si="142"/>
        <v/>
      </c>
      <c r="O304" s="116">
        <f t="shared" si="143"/>
        <v>1</v>
      </c>
      <c r="P304" s="116" t="str">
        <f t="shared" si="144"/>
        <v/>
      </c>
      <c r="Q304" s="116" t="str">
        <f t="shared" si="145"/>
        <v/>
      </c>
      <c r="R304" s="116" t="str">
        <f t="shared" si="146"/>
        <v/>
      </c>
      <c r="S304" s="116" t="str">
        <f t="shared" si="147"/>
        <v/>
      </c>
      <c r="T304" s="116" t="str">
        <f t="shared" si="148"/>
        <v/>
      </c>
      <c r="U304" s="116">
        <f t="shared" si="149"/>
        <v>1</v>
      </c>
      <c r="V304" s="113">
        <f t="shared" si="150"/>
        <v>0</v>
      </c>
      <c r="Y304" s="116">
        <f t="shared" si="173"/>
        <v>0.16931299030661862</v>
      </c>
      <c r="Z304" s="122">
        <f t="shared" si="174"/>
        <v>33.862598061323723</v>
      </c>
      <c r="AA304" s="113">
        <f t="shared" si="151"/>
        <v>7.2</v>
      </c>
      <c r="AB304" s="113">
        <f>AA304*飽差!I304</f>
        <v>4.7986914311410782</v>
      </c>
      <c r="AG304" s="116">
        <f t="shared" si="152"/>
        <v>11.625</v>
      </c>
      <c r="AH304" s="116">
        <f t="shared" si="153"/>
        <v>9.1999999999999993</v>
      </c>
      <c r="AI304" s="116">
        <f t="shared" si="154"/>
        <v>8.6</v>
      </c>
      <c r="AJ304" s="116">
        <f t="shared" si="155"/>
        <v>8.1</v>
      </c>
      <c r="AK304" s="116">
        <f t="shared" si="156"/>
        <v>15.5</v>
      </c>
      <c r="AL304" s="116">
        <f t="shared" si="157"/>
        <v>14.3</v>
      </c>
      <c r="AM304" s="116">
        <f t="shared" si="158"/>
        <v>6.3</v>
      </c>
      <c r="AN304" s="116">
        <f t="shared" si="159"/>
        <v>6.2</v>
      </c>
      <c r="AO304" s="116">
        <f t="shared" si="160"/>
        <v>3.8</v>
      </c>
      <c r="AP304" s="116">
        <f t="shared" si="161"/>
        <v>5.9</v>
      </c>
      <c r="AS304" s="116">
        <f t="shared" si="162"/>
        <v>11.625</v>
      </c>
      <c r="AT304" s="113">
        <v>0</v>
      </c>
      <c r="AU304" s="113">
        <v>46.5</v>
      </c>
      <c r="AV304" s="113">
        <v>0</v>
      </c>
      <c r="AW304" s="113">
        <v>0</v>
      </c>
      <c r="AY304" s="115"/>
      <c r="BA304" s="116">
        <f t="shared" si="163"/>
        <v>9.1999999999999993</v>
      </c>
      <c r="BB304" s="113">
        <v>0</v>
      </c>
      <c r="BC304" s="113">
        <v>46</v>
      </c>
      <c r="BD304" s="113">
        <v>0</v>
      </c>
      <c r="BE304" s="113">
        <v>0</v>
      </c>
      <c r="BF304" s="113">
        <v>0</v>
      </c>
      <c r="BG304" s="115"/>
      <c r="BI304" s="116">
        <f t="shared" si="164"/>
        <v>8.6</v>
      </c>
      <c r="BJ304" s="113">
        <v>0</v>
      </c>
      <c r="BK304" s="113">
        <v>43</v>
      </c>
      <c r="BL304" s="113">
        <v>0</v>
      </c>
      <c r="BM304" s="113">
        <v>0</v>
      </c>
      <c r="BN304" s="113">
        <v>0</v>
      </c>
      <c r="BO304" s="115"/>
      <c r="BQ304" s="116">
        <f t="shared" si="165"/>
        <v>8.1</v>
      </c>
      <c r="BR304" s="113">
        <v>0</v>
      </c>
      <c r="BS304" s="113">
        <v>40.5</v>
      </c>
      <c r="BT304" s="113">
        <v>0</v>
      </c>
      <c r="BU304" s="113">
        <v>0</v>
      </c>
      <c r="BV304" s="113">
        <v>0</v>
      </c>
      <c r="BW304" s="115"/>
      <c r="BY304" s="116">
        <f t="shared" si="166"/>
        <v>15.5</v>
      </c>
      <c r="BZ304" s="113">
        <v>0</v>
      </c>
      <c r="CA304" s="113">
        <v>77.5</v>
      </c>
      <c r="CB304" s="113">
        <v>0</v>
      </c>
      <c r="CC304" s="113">
        <v>0</v>
      </c>
      <c r="CD304" s="113">
        <v>0</v>
      </c>
      <c r="CE304" s="115"/>
      <c r="CG304" s="116">
        <f t="shared" si="167"/>
        <v>14.3</v>
      </c>
      <c r="CH304" s="113">
        <v>0</v>
      </c>
      <c r="CI304" s="113">
        <v>71.5</v>
      </c>
      <c r="CJ304" s="113">
        <v>0</v>
      </c>
      <c r="CK304" s="113">
        <v>0</v>
      </c>
      <c r="CL304" s="113">
        <v>0</v>
      </c>
      <c r="CO304" s="116">
        <f t="shared" si="168"/>
        <v>6.3</v>
      </c>
      <c r="CP304" s="113">
        <v>0</v>
      </c>
      <c r="CQ304" s="113">
        <v>31.5</v>
      </c>
      <c r="CR304" s="113">
        <v>0</v>
      </c>
      <c r="CS304" s="113">
        <v>0</v>
      </c>
      <c r="CT304" s="113">
        <v>0</v>
      </c>
      <c r="CW304" s="116">
        <f t="shared" si="169"/>
        <v>6.2</v>
      </c>
      <c r="CX304" s="113">
        <v>0</v>
      </c>
      <c r="CY304" s="113">
        <v>27.5</v>
      </c>
      <c r="CZ304" s="113">
        <v>0</v>
      </c>
      <c r="DA304" s="113">
        <v>0</v>
      </c>
      <c r="DB304" s="113">
        <v>3.5</v>
      </c>
      <c r="DE304" s="116">
        <f t="shared" si="170"/>
        <v>3.8</v>
      </c>
      <c r="DF304" s="113">
        <v>0</v>
      </c>
      <c r="DG304" s="113">
        <v>19</v>
      </c>
      <c r="DH304" s="113">
        <v>0</v>
      </c>
      <c r="DI304" s="113">
        <v>0</v>
      </c>
      <c r="DJ304" s="113">
        <v>0</v>
      </c>
      <c r="DM304" s="116">
        <f t="shared" si="171"/>
        <v>5.9</v>
      </c>
      <c r="DN304" s="113">
        <v>0</v>
      </c>
      <c r="DO304" s="113">
        <v>29.5</v>
      </c>
      <c r="DP304" s="113">
        <v>0</v>
      </c>
      <c r="DQ304" s="113">
        <v>0</v>
      </c>
      <c r="DR304" s="113">
        <v>0</v>
      </c>
    </row>
    <row r="305" spans="4:122">
      <c r="D305" s="113" t="s">
        <v>240</v>
      </c>
      <c r="E305" s="115">
        <f t="shared" si="172"/>
        <v>304</v>
      </c>
      <c r="F305" s="116">
        <f t="shared" si="140"/>
        <v>16.899999999999999</v>
      </c>
      <c r="G305" s="116">
        <f t="shared" si="141"/>
        <v>16.899999999999999</v>
      </c>
      <c r="H305" s="116">
        <f t="shared" si="141"/>
        <v>16.899999999999999</v>
      </c>
      <c r="I305" s="116" t="str">
        <f t="shared" si="141"/>
        <v/>
      </c>
      <c r="J305" s="116" t="str">
        <f t="shared" si="141"/>
        <v/>
      </c>
      <c r="K305" s="116" t="str">
        <f t="shared" si="141"/>
        <v/>
      </c>
      <c r="L305" s="116" t="str">
        <f t="shared" si="141"/>
        <v/>
      </c>
      <c r="M305" s="116" t="str">
        <f t="shared" si="141"/>
        <v/>
      </c>
      <c r="N305" s="116" t="str">
        <f t="shared" si="142"/>
        <v/>
      </c>
      <c r="O305" s="116" t="str">
        <f t="shared" si="143"/>
        <v/>
      </c>
      <c r="P305" s="116">
        <f t="shared" si="144"/>
        <v>2</v>
      </c>
      <c r="Q305" s="116" t="str">
        <f t="shared" si="145"/>
        <v/>
      </c>
      <c r="R305" s="116" t="str">
        <f t="shared" si="146"/>
        <v/>
      </c>
      <c r="S305" s="116" t="str">
        <f t="shared" si="147"/>
        <v/>
      </c>
      <c r="T305" s="116" t="str">
        <f t="shared" si="148"/>
        <v/>
      </c>
      <c r="U305" s="116">
        <f t="shared" si="149"/>
        <v>2</v>
      </c>
      <c r="V305" s="113">
        <f t="shared" si="150"/>
        <v>5.4417266639303186e-002</v>
      </c>
      <c r="Y305" s="116">
        <f t="shared" si="173"/>
        <v>0.24178274539294317</v>
      </c>
      <c r="Z305" s="122">
        <f t="shared" si="174"/>
        <v>48.356549078588635</v>
      </c>
      <c r="AA305" s="113">
        <f t="shared" si="151"/>
        <v>7.2</v>
      </c>
      <c r="AB305" s="113">
        <f>AA305*飽差!I305</f>
        <v>2.4060489827350851</v>
      </c>
      <c r="AG305" s="116">
        <f t="shared" si="152"/>
        <v>11.375</v>
      </c>
      <c r="AH305" s="116">
        <f t="shared" si="153"/>
        <v>17</v>
      </c>
      <c r="AI305" s="116">
        <f t="shared" si="154"/>
        <v>16.2</v>
      </c>
      <c r="AJ305" s="116">
        <f t="shared" si="155"/>
        <v>17.399999999999999</v>
      </c>
      <c r="AK305" s="116">
        <f t="shared" si="156"/>
        <v>19</v>
      </c>
      <c r="AL305" s="116">
        <f t="shared" si="157"/>
        <v>15.2</v>
      </c>
      <c r="AM305" s="116">
        <f t="shared" si="158"/>
        <v>16.899999999999999</v>
      </c>
      <c r="AN305" s="116">
        <f t="shared" si="159"/>
        <v>3.1</v>
      </c>
      <c r="AO305" s="116">
        <f t="shared" si="160"/>
        <v>10.4</v>
      </c>
      <c r="AP305" s="116">
        <f t="shared" si="161"/>
        <v>7.4</v>
      </c>
      <c r="AS305" s="116">
        <f t="shared" si="162"/>
        <v>11.375</v>
      </c>
      <c r="AT305" s="113">
        <v>19</v>
      </c>
      <c r="AU305" s="113">
        <v>26.5</v>
      </c>
      <c r="AV305" s="113">
        <v>0</v>
      </c>
      <c r="AW305" s="113">
        <v>0</v>
      </c>
      <c r="AY305" s="115"/>
      <c r="BA305" s="116">
        <f t="shared" si="163"/>
        <v>17</v>
      </c>
      <c r="BB305" s="113">
        <v>71.5</v>
      </c>
      <c r="BC305" s="113">
        <v>12</v>
      </c>
      <c r="BD305" s="113">
        <v>0</v>
      </c>
      <c r="BE305" s="113">
        <v>0</v>
      </c>
      <c r="BF305" s="113">
        <v>1.5</v>
      </c>
      <c r="BG305" s="115"/>
      <c r="BI305" s="116">
        <f t="shared" si="164"/>
        <v>16.2</v>
      </c>
      <c r="BJ305" s="113">
        <v>64</v>
      </c>
      <c r="BK305" s="113">
        <v>16.5</v>
      </c>
      <c r="BL305" s="113">
        <v>0</v>
      </c>
      <c r="BM305" s="113">
        <v>0</v>
      </c>
      <c r="BN305" s="113">
        <v>0.5</v>
      </c>
      <c r="BO305" s="115"/>
      <c r="BQ305" s="116">
        <f t="shared" si="165"/>
        <v>17.399999999999999</v>
      </c>
      <c r="BR305" s="113">
        <v>58.5</v>
      </c>
      <c r="BS305" s="113">
        <v>27</v>
      </c>
      <c r="BT305" s="113">
        <v>0</v>
      </c>
      <c r="BU305" s="113">
        <v>0</v>
      </c>
      <c r="BV305" s="113">
        <v>1.5</v>
      </c>
      <c r="BW305" s="115"/>
      <c r="BY305" s="116">
        <f t="shared" si="166"/>
        <v>19</v>
      </c>
      <c r="BZ305" s="113">
        <v>67.5</v>
      </c>
      <c r="CA305" s="113">
        <v>18</v>
      </c>
      <c r="CB305" s="113">
        <v>0</v>
      </c>
      <c r="CC305" s="113">
        <v>0</v>
      </c>
      <c r="CD305" s="113">
        <v>9.5</v>
      </c>
      <c r="CE305" s="115"/>
      <c r="CG305" s="116">
        <f t="shared" si="167"/>
        <v>15.2</v>
      </c>
      <c r="CH305" s="113">
        <v>48.5</v>
      </c>
      <c r="CI305" s="113">
        <v>19</v>
      </c>
      <c r="CJ305" s="113">
        <v>2.5</v>
      </c>
      <c r="CK305" s="113">
        <v>0</v>
      </c>
      <c r="CL305" s="113">
        <v>6</v>
      </c>
      <c r="CO305" s="116">
        <f t="shared" si="168"/>
        <v>16.899999999999999</v>
      </c>
      <c r="CP305" s="113">
        <v>54.5</v>
      </c>
      <c r="CQ305" s="113">
        <v>26</v>
      </c>
      <c r="CR305" s="113">
        <v>0</v>
      </c>
      <c r="CS305" s="113">
        <v>0</v>
      </c>
      <c r="CT305" s="113">
        <v>4</v>
      </c>
      <c r="CW305" s="116">
        <f t="shared" si="169"/>
        <v>3.1</v>
      </c>
      <c r="CX305" s="113">
        <v>0</v>
      </c>
      <c r="CY305" s="113">
        <v>7</v>
      </c>
      <c r="CZ305" s="113">
        <v>0</v>
      </c>
      <c r="DA305" s="113">
        <v>0</v>
      </c>
      <c r="DB305" s="113">
        <v>8.5</v>
      </c>
      <c r="DE305" s="116">
        <f t="shared" si="170"/>
        <v>10.4</v>
      </c>
      <c r="DF305" s="113">
        <v>11.5</v>
      </c>
      <c r="DG305" s="113">
        <v>35.5</v>
      </c>
      <c r="DH305" s="113">
        <v>0</v>
      </c>
      <c r="DI305" s="113">
        <v>0</v>
      </c>
      <c r="DJ305" s="113">
        <v>5</v>
      </c>
      <c r="DM305" s="116">
        <f t="shared" si="171"/>
        <v>7.4</v>
      </c>
      <c r="DN305" s="113">
        <v>19.5</v>
      </c>
      <c r="DO305" s="113">
        <v>12</v>
      </c>
      <c r="DP305" s="113">
        <v>0</v>
      </c>
      <c r="DQ305" s="113">
        <v>0</v>
      </c>
      <c r="DR305" s="113">
        <v>5.5</v>
      </c>
    </row>
    <row r="306" spans="4:122">
      <c r="D306" s="113" t="s">
        <v>108</v>
      </c>
      <c r="E306" s="115">
        <f t="shared" si="172"/>
        <v>305</v>
      </c>
      <c r="F306" s="116">
        <f t="shared" si="140"/>
        <v>0</v>
      </c>
      <c r="G306" s="116" t="str">
        <f t="shared" si="141"/>
        <v/>
      </c>
      <c r="H306" s="116" t="str">
        <f t="shared" si="141"/>
        <v/>
      </c>
      <c r="I306" s="116" t="str">
        <f t="shared" si="141"/>
        <v/>
      </c>
      <c r="J306" s="116" t="str">
        <f t="shared" si="141"/>
        <v/>
      </c>
      <c r="K306" s="116" t="str">
        <f t="shared" si="141"/>
        <v/>
      </c>
      <c r="L306" s="116" t="str">
        <f t="shared" si="141"/>
        <v/>
      </c>
      <c r="M306" s="116" t="str">
        <f t="shared" si="141"/>
        <v/>
      </c>
      <c r="N306" s="116">
        <f t="shared" si="142"/>
        <v>0</v>
      </c>
      <c r="O306" s="116" t="str">
        <f t="shared" si="143"/>
        <v/>
      </c>
      <c r="P306" s="116" t="str">
        <f t="shared" si="144"/>
        <v/>
      </c>
      <c r="Q306" s="116" t="str">
        <f t="shared" si="145"/>
        <v/>
      </c>
      <c r="R306" s="116" t="str">
        <f t="shared" si="146"/>
        <v/>
      </c>
      <c r="S306" s="116" t="str">
        <f t="shared" si="147"/>
        <v/>
      </c>
      <c r="T306" s="116" t="str">
        <f t="shared" si="148"/>
        <v/>
      </c>
      <c r="U306" s="116">
        <f t="shared" si="149"/>
        <v>0</v>
      </c>
      <c r="V306" s="113">
        <f t="shared" si="150"/>
        <v>0</v>
      </c>
      <c r="Y306" s="116">
        <f t="shared" si="173"/>
        <v>0.22337924468899156</v>
      </c>
      <c r="Z306" s="122">
        <f t="shared" si="174"/>
        <v>44.675848937798314</v>
      </c>
      <c r="AA306" s="113">
        <f t="shared" si="151"/>
        <v>6</v>
      </c>
      <c r="AB306" s="113">
        <f>AA306*飽差!I306</f>
        <v>3.6807001407903188</v>
      </c>
      <c r="AG306" s="116">
        <f t="shared" si="152"/>
        <v>0</v>
      </c>
      <c r="AH306" s="116">
        <f t="shared" si="153"/>
        <v>0.1</v>
      </c>
      <c r="AI306" s="116">
        <f t="shared" si="154"/>
        <v>0.1</v>
      </c>
      <c r="AJ306" s="116">
        <f t="shared" si="155"/>
        <v>0</v>
      </c>
      <c r="AK306" s="116">
        <f t="shared" si="156"/>
        <v>0</v>
      </c>
      <c r="AL306" s="116">
        <f t="shared" si="157"/>
        <v>0.1</v>
      </c>
      <c r="AM306" s="116">
        <f t="shared" si="158"/>
        <v>0</v>
      </c>
      <c r="AN306" s="116">
        <f t="shared" si="159"/>
        <v>0</v>
      </c>
      <c r="AO306" s="116">
        <f t="shared" si="160"/>
        <v>0</v>
      </c>
      <c r="AP306" s="116">
        <f t="shared" si="161"/>
        <v>0.1</v>
      </c>
      <c r="AS306" s="116">
        <f t="shared" si="162"/>
        <v>0</v>
      </c>
      <c r="AT306" s="113">
        <v>0</v>
      </c>
      <c r="AU306" s="113">
        <v>0</v>
      </c>
      <c r="AV306" s="113">
        <v>0</v>
      </c>
      <c r="AW306" s="113">
        <v>0</v>
      </c>
      <c r="AY306" s="115"/>
      <c r="BA306" s="116">
        <f t="shared" si="163"/>
        <v>0.1</v>
      </c>
      <c r="BB306" s="113">
        <v>0.5</v>
      </c>
      <c r="BC306" s="113">
        <v>0</v>
      </c>
      <c r="BD306" s="113">
        <v>0</v>
      </c>
      <c r="BE306" s="113">
        <v>0</v>
      </c>
      <c r="BF306" s="113">
        <v>0</v>
      </c>
      <c r="BG306" s="115"/>
      <c r="BI306" s="116">
        <f t="shared" si="164"/>
        <v>0.1</v>
      </c>
      <c r="BJ306" s="113">
        <v>0.5</v>
      </c>
      <c r="BK306" s="113">
        <v>0</v>
      </c>
      <c r="BL306" s="113">
        <v>0</v>
      </c>
      <c r="BM306" s="113">
        <v>0</v>
      </c>
      <c r="BN306" s="113">
        <v>0</v>
      </c>
      <c r="BO306" s="115"/>
      <c r="BQ306" s="116">
        <f t="shared" si="165"/>
        <v>0</v>
      </c>
      <c r="BR306" s="113">
        <v>0</v>
      </c>
      <c r="BS306" s="113">
        <v>0</v>
      </c>
      <c r="BT306" s="113">
        <v>0</v>
      </c>
      <c r="BU306" s="113">
        <v>0</v>
      </c>
      <c r="BV306" s="113">
        <v>0</v>
      </c>
      <c r="BW306" s="115"/>
      <c r="BY306" s="116">
        <f t="shared" si="166"/>
        <v>0</v>
      </c>
      <c r="BZ306" s="113">
        <v>0</v>
      </c>
      <c r="CA306" s="113">
        <v>0</v>
      </c>
      <c r="CB306" s="113">
        <v>0</v>
      </c>
      <c r="CC306" s="113">
        <v>0</v>
      </c>
      <c r="CD306" s="113">
        <v>0</v>
      </c>
      <c r="CE306" s="115"/>
      <c r="CG306" s="116">
        <f t="shared" si="167"/>
        <v>0.1</v>
      </c>
      <c r="CH306" s="113">
        <v>0.5</v>
      </c>
      <c r="CI306" s="113">
        <v>0</v>
      </c>
      <c r="CJ306" s="113">
        <v>0</v>
      </c>
      <c r="CK306" s="113">
        <v>0</v>
      </c>
      <c r="CL306" s="113">
        <v>0</v>
      </c>
      <c r="CO306" s="116">
        <f t="shared" si="168"/>
        <v>0</v>
      </c>
      <c r="CP306" s="113">
        <v>0</v>
      </c>
      <c r="CQ306" s="113">
        <v>0</v>
      </c>
      <c r="CR306" s="113">
        <v>0</v>
      </c>
      <c r="CS306" s="113">
        <v>0</v>
      </c>
      <c r="CT306" s="113">
        <v>0</v>
      </c>
      <c r="CW306" s="116">
        <f t="shared" si="169"/>
        <v>0</v>
      </c>
      <c r="CX306" s="113">
        <v>0</v>
      </c>
      <c r="CY306" s="113">
        <v>0</v>
      </c>
      <c r="CZ306" s="113">
        <v>0</v>
      </c>
      <c r="DA306" s="113">
        <v>0</v>
      </c>
      <c r="DB306" s="113">
        <v>0</v>
      </c>
      <c r="DE306" s="116">
        <f t="shared" si="170"/>
        <v>0</v>
      </c>
      <c r="DF306" s="113">
        <v>0</v>
      </c>
      <c r="DG306" s="113">
        <v>0</v>
      </c>
      <c r="DH306" s="113">
        <v>0</v>
      </c>
      <c r="DI306" s="113">
        <v>0</v>
      </c>
      <c r="DJ306" s="113">
        <v>0</v>
      </c>
      <c r="DM306" s="116">
        <f t="shared" si="171"/>
        <v>0.1</v>
      </c>
      <c r="DN306" s="113">
        <v>0</v>
      </c>
      <c r="DO306" s="113">
        <v>0</v>
      </c>
      <c r="DP306" s="113">
        <v>0</v>
      </c>
      <c r="DQ306" s="113">
        <v>0.5</v>
      </c>
      <c r="DR306" s="113">
        <v>0</v>
      </c>
    </row>
    <row r="307" spans="4:122">
      <c r="D307" s="113" t="s">
        <v>108</v>
      </c>
      <c r="E307" s="115">
        <f t="shared" si="172"/>
        <v>306</v>
      </c>
      <c r="F307" s="116">
        <f t="shared" si="140"/>
        <v>1.8</v>
      </c>
      <c r="G307" s="116">
        <f t="shared" si="141"/>
        <v>1.8</v>
      </c>
      <c r="H307" s="116" t="str">
        <f t="shared" si="141"/>
        <v/>
      </c>
      <c r="I307" s="116" t="str">
        <f t="shared" si="141"/>
        <v/>
      </c>
      <c r="J307" s="116" t="str">
        <f t="shared" si="141"/>
        <v/>
      </c>
      <c r="K307" s="116" t="str">
        <f t="shared" si="141"/>
        <v/>
      </c>
      <c r="L307" s="116" t="str">
        <f t="shared" si="141"/>
        <v/>
      </c>
      <c r="M307" s="116" t="str">
        <f t="shared" si="141"/>
        <v/>
      </c>
      <c r="N307" s="116" t="str">
        <f t="shared" si="142"/>
        <v/>
      </c>
      <c r="O307" s="116">
        <f t="shared" si="143"/>
        <v>1</v>
      </c>
      <c r="P307" s="116" t="str">
        <f t="shared" si="144"/>
        <v/>
      </c>
      <c r="Q307" s="116" t="str">
        <f t="shared" si="145"/>
        <v/>
      </c>
      <c r="R307" s="116" t="str">
        <f t="shared" si="146"/>
        <v/>
      </c>
      <c r="S307" s="116" t="str">
        <f t="shared" si="147"/>
        <v/>
      </c>
      <c r="T307" s="116" t="str">
        <f t="shared" si="148"/>
        <v/>
      </c>
      <c r="U307" s="116">
        <f t="shared" si="149"/>
        <v>1</v>
      </c>
      <c r="V307" s="113">
        <f t="shared" si="150"/>
        <v>0</v>
      </c>
      <c r="Y307" s="116">
        <f t="shared" si="173"/>
        <v>0.20886791216516104</v>
      </c>
      <c r="Z307" s="122">
        <f t="shared" si="174"/>
        <v>41.77358243303221</v>
      </c>
      <c r="AA307" s="113">
        <f t="shared" si="151"/>
        <v>6</v>
      </c>
      <c r="AB307" s="113">
        <f>AA307*飽差!I307</f>
        <v>4.702266504766099</v>
      </c>
      <c r="AG307" s="116">
        <f t="shared" si="152"/>
        <v>0.1</v>
      </c>
      <c r="AH307" s="116">
        <f t="shared" si="153"/>
        <v>0.1</v>
      </c>
      <c r="AI307" s="116">
        <f t="shared" si="154"/>
        <v>0.1</v>
      </c>
      <c r="AJ307" s="116">
        <f t="shared" si="155"/>
        <v>0.3</v>
      </c>
      <c r="AK307" s="116">
        <f t="shared" si="156"/>
        <v>1</v>
      </c>
      <c r="AL307" s="116">
        <f t="shared" si="157"/>
        <v>0.9</v>
      </c>
      <c r="AM307" s="116">
        <f t="shared" si="158"/>
        <v>1.8</v>
      </c>
      <c r="AN307" s="116">
        <f t="shared" si="159"/>
        <v>2.9</v>
      </c>
      <c r="AO307" s="116">
        <f t="shared" si="160"/>
        <v>2.2999999999999998</v>
      </c>
      <c r="AP307" s="116">
        <f t="shared" si="161"/>
        <v>1.3</v>
      </c>
      <c r="AS307" s="116">
        <f t="shared" si="162"/>
        <v>0.1</v>
      </c>
      <c r="AT307" s="113">
        <v>0</v>
      </c>
      <c r="AU307" s="113">
        <v>0.5</v>
      </c>
      <c r="AV307" s="113">
        <v>0</v>
      </c>
      <c r="AW307" s="113">
        <v>0</v>
      </c>
      <c r="AX307" s="113">
        <v>0</v>
      </c>
      <c r="AY307" s="115"/>
      <c r="BA307" s="116">
        <f t="shared" si="163"/>
        <v>0.1</v>
      </c>
      <c r="BB307" s="113">
        <v>0</v>
      </c>
      <c r="BC307" s="113">
        <v>0.5</v>
      </c>
      <c r="BD307" s="113">
        <v>0</v>
      </c>
      <c r="BE307" s="113">
        <v>0</v>
      </c>
      <c r="BF307" s="113">
        <v>0</v>
      </c>
      <c r="BG307" s="115"/>
      <c r="BI307" s="116">
        <f t="shared" si="164"/>
        <v>0.1</v>
      </c>
      <c r="BJ307" s="113">
        <v>0</v>
      </c>
      <c r="BK307" s="113">
        <v>0.5</v>
      </c>
      <c r="BL307" s="113">
        <v>0</v>
      </c>
      <c r="BM307" s="113">
        <v>0</v>
      </c>
      <c r="BN307" s="113">
        <v>0</v>
      </c>
      <c r="BO307" s="115"/>
      <c r="BQ307" s="116">
        <f t="shared" si="165"/>
        <v>0.3</v>
      </c>
      <c r="BR307" s="113">
        <v>0</v>
      </c>
      <c r="BS307" s="113">
        <v>1.5</v>
      </c>
      <c r="BT307" s="113">
        <v>0</v>
      </c>
      <c r="BU307" s="113">
        <v>0</v>
      </c>
      <c r="BV307" s="113">
        <v>0</v>
      </c>
      <c r="BW307" s="115"/>
      <c r="BY307" s="116">
        <f t="shared" si="166"/>
        <v>1</v>
      </c>
      <c r="BZ307" s="113">
        <v>0</v>
      </c>
      <c r="CA307" s="113">
        <v>4.5</v>
      </c>
      <c r="CB307" s="113">
        <v>0</v>
      </c>
      <c r="CC307" s="113">
        <v>0.5</v>
      </c>
      <c r="CD307" s="113">
        <v>0</v>
      </c>
      <c r="CE307" s="115"/>
      <c r="CG307" s="116">
        <f t="shared" si="167"/>
        <v>0.9</v>
      </c>
      <c r="CH307" s="113">
        <v>0</v>
      </c>
      <c r="CI307" s="113">
        <v>4</v>
      </c>
      <c r="CJ307" s="113">
        <v>0</v>
      </c>
      <c r="CK307" s="113">
        <v>0.5</v>
      </c>
      <c r="CL307" s="113">
        <v>0</v>
      </c>
      <c r="CO307" s="116">
        <f t="shared" si="168"/>
        <v>1.8</v>
      </c>
      <c r="CP307" s="113">
        <v>0</v>
      </c>
      <c r="CQ307" s="113">
        <v>9</v>
      </c>
      <c r="CR307" s="113">
        <v>0</v>
      </c>
      <c r="CS307" s="113">
        <v>0</v>
      </c>
      <c r="CT307" s="113">
        <v>0</v>
      </c>
      <c r="CW307" s="116">
        <f t="shared" si="169"/>
        <v>2.9</v>
      </c>
      <c r="CX307" s="113">
        <v>0</v>
      </c>
      <c r="CY307" s="113">
        <v>14.5</v>
      </c>
      <c r="CZ307" s="113">
        <v>0</v>
      </c>
      <c r="DA307" s="113">
        <v>0</v>
      </c>
      <c r="DB307" s="113">
        <v>0</v>
      </c>
      <c r="DE307" s="116">
        <f t="shared" si="170"/>
        <v>2.2999999999999998</v>
      </c>
      <c r="DF307" s="113">
        <v>0</v>
      </c>
      <c r="DG307" s="113">
        <v>11.5</v>
      </c>
      <c r="DH307" s="113">
        <v>0</v>
      </c>
      <c r="DI307" s="113">
        <v>0</v>
      </c>
      <c r="DJ307" s="113">
        <v>0</v>
      </c>
      <c r="DM307" s="116">
        <f t="shared" si="171"/>
        <v>1.3</v>
      </c>
      <c r="DN307" s="113">
        <v>0</v>
      </c>
      <c r="DO307" s="113">
        <v>6.5</v>
      </c>
      <c r="DP307" s="113">
        <v>0</v>
      </c>
      <c r="DQ307" s="113">
        <v>0</v>
      </c>
      <c r="DR307" s="113">
        <v>0</v>
      </c>
    </row>
    <row r="308" spans="4:122">
      <c r="D308" s="113" t="s">
        <v>108</v>
      </c>
      <c r="E308" s="115">
        <f t="shared" si="172"/>
        <v>307</v>
      </c>
      <c r="F308" s="116">
        <f t="shared" si="140"/>
        <v>8.1</v>
      </c>
      <c r="G308" s="116">
        <f t="shared" si="141"/>
        <v>8.1</v>
      </c>
      <c r="H308" s="116" t="str">
        <f t="shared" si="141"/>
        <v/>
      </c>
      <c r="I308" s="116" t="str">
        <f t="shared" si="141"/>
        <v/>
      </c>
      <c r="J308" s="116" t="str">
        <f t="shared" si="141"/>
        <v/>
      </c>
      <c r="K308" s="116" t="str">
        <f t="shared" si="141"/>
        <v/>
      </c>
      <c r="L308" s="116" t="str">
        <f t="shared" si="141"/>
        <v/>
      </c>
      <c r="M308" s="116" t="str">
        <f t="shared" si="141"/>
        <v/>
      </c>
      <c r="N308" s="116" t="str">
        <f t="shared" si="142"/>
        <v/>
      </c>
      <c r="O308" s="116">
        <f t="shared" si="143"/>
        <v>1</v>
      </c>
      <c r="P308" s="116" t="str">
        <f t="shared" si="144"/>
        <v/>
      </c>
      <c r="Q308" s="116" t="str">
        <f t="shared" si="145"/>
        <v/>
      </c>
      <c r="R308" s="116" t="str">
        <f t="shared" si="146"/>
        <v/>
      </c>
      <c r="S308" s="116" t="str">
        <f t="shared" si="147"/>
        <v/>
      </c>
      <c r="T308" s="116" t="str">
        <f t="shared" si="148"/>
        <v/>
      </c>
      <c r="U308" s="116">
        <f t="shared" si="149"/>
        <v>1</v>
      </c>
      <c r="V308" s="113">
        <f t="shared" si="150"/>
        <v>0</v>
      </c>
      <c r="Y308" s="116">
        <f t="shared" si="173"/>
        <v>0.2264154960039195</v>
      </c>
      <c r="Z308" s="122">
        <f t="shared" si="174"/>
        <v>45.283099200783901</v>
      </c>
      <c r="AA308" s="113">
        <f t="shared" si="151"/>
        <v>6</v>
      </c>
      <c r="AB308" s="113">
        <f>AA308*飽差!I308</f>
        <v>4.5904832322483129</v>
      </c>
      <c r="AG308" s="116">
        <f t="shared" si="152"/>
        <v>30.2</v>
      </c>
      <c r="AH308" s="116">
        <f t="shared" si="153"/>
        <v>27.6</v>
      </c>
      <c r="AI308" s="116">
        <f t="shared" si="154"/>
        <v>28.5</v>
      </c>
      <c r="AJ308" s="116">
        <f t="shared" si="155"/>
        <v>14.9</v>
      </c>
      <c r="AK308" s="116">
        <f t="shared" si="156"/>
        <v>30</v>
      </c>
      <c r="AL308" s="116">
        <f t="shared" si="157"/>
        <v>25.7</v>
      </c>
      <c r="AM308" s="116">
        <f t="shared" si="158"/>
        <v>8.1</v>
      </c>
      <c r="AN308" s="116">
        <f t="shared" si="159"/>
        <v>11.1</v>
      </c>
      <c r="AO308" s="116">
        <f t="shared" si="160"/>
        <v>6.8</v>
      </c>
      <c r="AP308" s="116">
        <f t="shared" si="161"/>
        <v>11.3</v>
      </c>
      <c r="AS308" s="116">
        <f t="shared" si="162"/>
        <v>30.2</v>
      </c>
      <c r="AT308" s="113">
        <v>0</v>
      </c>
      <c r="AU308" s="113">
        <v>151</v>
      </c>
      <c r="AV308" s="113">
        <v>0</v>
      </c>
      <c r="AW308" s="113">
        <v>0</v>
      </c>
      <c r="AX308" s="113">
        <v>0</v>
      </c>
      <c r="AY308" s="115"/>
      <c r="BA308" s="116">
        <f t="shared" si="163"/>
        <v>27.6</v>
      </c>
      <c r="BB308" s="113">
        <v>0</v>
      </c>
      <c r="BC308" s="113">
        <v>138</v>
      </c>
      <c r="BD308" s="113">
        <v>0</v>
      </c>
      <c r="BE308" s="113">
        <v>0</v>
      </c>
      <c r="BF308" s="113">
        <v>0</v>
      </c>
      <c r="BG308" s="115"/>
      <c r="BI308" s="116">
        <f t="shared" si="164"/>
        <v>28.5</v>
      </c>
      <c r="BJ308" s="113">
        <v>0</v>
      </c>
      <c r="BK308" s="113">
        <v>142.5</v>
      </c>
      <c r="BL308" s="113">
        <v>0</v>
      </c>
      <c r="BM308" s="113">
        <v>0</v>
      </c>
      <c r="BN308" s="113">
        <v>0</v>
      </c>
      <c r="BO308" s="115"/>
      <c r="BQ308" s="116">
        <f t="shared" si="165"/>
        <v>14.9</v>
      </c>
      <c r="BR308" s="113">
        <v>0</v>
      </c>
      <c r="BS308" s="113">
        <v>74.5</v>
      </c>
      <c r="BT308" s="113">
        <v>0</v>
      </c>
      <c r="BU308" s="113">
        <v>0</v>
      </c>
      <c r="BV308" s="113">
        <v>0</v>
      </c>
      <c r="BW308" s="115"/>
      <c r="BY308" s="116">
        <f t="shared" si="166"/>
        <v>30</v>
      </c>
      <c r="BZ308" s="113">
        <v>0</v>
      </c>
      <c r="CA308" s="113">
        <v>150</v>
      </c>
      <c r="CB308" s="113">
        <v>0</v>
      </c>
      <c r="CC308" s="113">
        <v>0</v>
      </c>
      <c r="CD308" s="113">
        <v>0</v>
      </c>
      <c r="CE308" s="115"/>
      <c r="CG308" s="116">
        <f t="shared" si="167"/>
        <v>25.7</v>
      </c>
      <c r="CH308" s="113">
        <v>0</v>
      </c>
      <c r="CI308" s="113">
        <v>128.5</v>
      </c>
      <c r="CJ308" s="113">
        <v>0</v>
      </c>
      <c r="CK308" s="113">
        <v>0</v>
      </c>
      <c r="CL308" s="113">
        <v>0</v>
      </c>
      <c r="CO308" s="116">
        <f t="shared" si="168"/>
        <v>8.1</v>
      </c>
      <c r="CP308" s="113">
        <v>0</v>
      </c>
      <c r="CQ308" s="113">
        <v>40.5</v>
      </c>
      <c r="CR308" s="113">
        <v>0</v>
      </c>
      <c r="CS308" s="113">
        <v>0</v>
      </c>
      <c r="CT308" s="113">
        <v>0</v>
      </c>
      <c r="CW308" s="116">
        <f t="shared" si="169"/>
        <v>11.1</v>
      </c>
      <c r="CX308" s="113">
        <v>11</v>
      </c>
      <c r="CY308" s="113">
        <v>44.5</v>
      </c>
      <c r="CZ308" s="113">
        <v>0</v>
      </c>
      <c r="DA308" s="113">
        <v>0</v>
      </c>
      <c r="DB308" s="113">
        <v>0</v>
      </c>
      <c r="DE308" s="116">
        <f t="shared" si="170"/>
        <v>6.8</v>
      </c>
      <c r="DF308" s="113">
        <v>0</v>
      </c>
      <c r="DG308" s="113">
        <v>34</v>
      </c>
      <c r="DH308" s="113">
        <v>0</v>
      </c>
      <c r="DI308" s="113">
        <v>0</v>
      </c>
      <c r="DJ308" s="113">
        <v>0</v>
      </c>
      <c r="DM308" s="116">
        <f t="shared" si="171"/>
        <v>11.3</v>
      </c>
      <c r="DN308" s="113">
        <v>0.5</v>
      </c>
      <c r="DO308" s="113">
        <v>56</v>
      </c>
      <c r="DP308" s="113">
        <v>0</v>
      </c>
      <c r="DQ308" s="113">
        <v>0</v>
      </c>
      <c r="DR308" s="113">
        <v>0</v>
      </c>
    </row>
    <row r="309" spans="4:122">
      <c r="D309" s="113" t="s">
        <v>108</v>
      </c>
      <c r="E309" s="115">
        <f t="shared" si="172"/>
        <v>308</v>
      </c>
      <c r="F309" s="116">
        <f t="shared" si="140"/>
        <v>0</v>
      </c>
      <c r="G309" s="116" t="str">
        <f t="shared" si="141"/>
        <v/>
      </c>
      <c r="H309" s="116" t="str">
        <f t="shared" si="141"/>
        <v/>
      </c>
      <c r="I309" s="116" t="str">
        <f t="shared" si="141"/>
        <v/>
      </c>
      <c r="J309" s="116" t="str">
        <f t="shared" si="141"/>
        <v/>
      </c>
      <c r="K309" s="116" t="str">
        <f t="shared" si="141"/>
        <v/>
      </c>
      <c r="L309" s="116" t="str">
        <f t="shared" si="141"/>
        <v/>
      </c>
      <c r="M309" s="116" t="str">
        <f t="shared" si="141"/>
        <v/>
      </c>
      <c r="N309" s="116">
        <f t="shared" si="142"/>
        <v>0</v>
      </c>
      <c r="O309" s="116" t="str">
        <f t="shared" si="143"/>
        <v/>
      </c>
      <c r="P309" s="116" t="str">
        <f t="shared" si="144"/>
        <v/>
      </c>
      <c r="Q309" s="116" t="str">
        <f t="shared" si="145"/>
        <v/>
      </c>
      <c r="R309" s="116" t="str">
        <f t="shared" si="146"/>
        <v/>
      </c>
      <c r="S309" s="116" t="str">
        <f t="shared" si="147"/>
        <v/>
      </c>
      <c r="T309" s="116" t="str">
        <f t="shared" si="148"/>
        <v/>
      </c>
      <c r="U309" s="116">
        <f t="shared" si="149"/>
        <v>0</v>
      </c>
      <c r="V309" s="113">
        <f t="shared" si="150"/>
        <v>0</v>
      </c>
      <c r="Y309" s="116">
        <f t="shared" si="173"/>
        <v>0.2033251742789223</v>
      </c>
      <c r="Z309" s="122">
        <f t="shared" si="174"/>
        <v>40.665034855784462</v>
      </c>
      <c r="AA309" s="113">
        <f t="shared" si="151"/>
        <v>6</v>
      </c>
      <c r="AB309" s="113">
        <f>AA309*飽差!I309</f>
        <v>4.6180643449994365</v>
      </c>
      <c r="AG309" s="116">
        <f t="shared" si="152"/>
        <v>0.4</v>
      </c>
      <c r="AH309" s="116">
        <f t="shared" si="153"/>
        <v>0.2</v>
      </c>
      <c r="AI309" s="116">
        <f t="shared" si="154"/>
        <v>0</v>
      </c>
      <c r="AJ309" s="116">
        <f t="shared" si="155"/>
        <v>0</v>
      </c>
      <c r="AK309" s="116">
        <f t="shared" si="156"/>
        <v>1.6</v>
      </c>
      <c r="AL309" s="116">
        <f t="shared" si="157"/>
        <v>0.3</v>
      </c>
      <c r="AM309" s="116">
        <f t="shared" si="158"/>
        <v>0</v>
      </c>
      <c r="AN309" s="116">
        <f t="shared" si="159"/>
        <v>0.3</v>
      </c>
      <c r="AO309" s="116">
        <f t="shared" si="160"/>
        <v>0</v>
      </c>
      <c r="AP309" s="116">
        <f t="shared" si="161"/>
        <v>0</v>
      </c>
      <c r="AS309" s="116">
        <f t="shared" si="162"/>
        <v>0.4</v>
      </c>
      <c r="AT309" s="113">
        <v>0</v>
      </c>
      <c r="AU309" s="113">
        <v>0</v>
      </c>
      <c r="AV309" s="113">
        <v>0</v>
      </c>
      <c r="AW309" s="113">
        <v>0</v>
      </c>
      <c r="AX309" s="113">
        <v>2</v>
      </c>
      <c r="AY309" s="115"/>
      <c r="BA309" s="116">
        <f t="shared" si="163"/>
        <v>0.2</v>
      </c>
      <c r="BB309" s="113">
        <v>0</v>
      </c>
      <c r="BC309" s="113">
        <v>0</v>
      </c>
      <c r="BD309" s="113">
        <v>0</v>
      </c>
      <c r="BE309" s="113">
        <v>0</v>
      </c>
      <c r="BF309" s="113">
        <v>1</v>
      </c>
      <c r="BG309" s="115"/>
      <c r="BI309" s="116">
        <f t="shared" si="164"/>
        <v>0</v>
      </c>
      <c r="BJ309" s="113">
        <v>0</v>
      </c>
      <c r="BK309" s="113">
        <v>0</v>
      </c>
      <c r="BL309" s="113">
        <v>0</v>
      </c>
      <c r="BM309" s="113">
        <v>0</v>
      </c>
      <c r="BN309" s="113">
        <v>0</v>
      </c>
      <c r="BO309" s="115"/>
      <c r="BQ309" s="116">
        <f t="shared" si="165"/>
        <v>0</v>
      </c>
      <c r="BR309" s="113">
        <v>0</v>
      </c>
      <c r="BS309" s="113">
        <v>0</v>
      </c>
      <c r="BT309" s="113">
        <v>0</v>
      </c>
      <c r="BU309" s="113">
        <v>0</v>
      </c>
      <c r="BV309" s="113">
        <v>0</v>
      </c>
      <c r="BW309" s="115"/>
      <c r="BY309" s="116">
        <f t="shared" si="166"/>
        <v>1.6</v>
      </c>
      <c r="BZ309" s="113">
        <v>0</v>
      </c>
      <c r="CA309" s="113">
        <v>8</v>
      </c>
      <c r="CB309" s="113">
        <v>0</v>
      </c>
      <c r="CC309" s="113">
        <v>0</v>
      </c>
      <c r="CD309" s="113">
        <v>0</v>
      </c>
      <c r="CE309" s="115"/>
      <c r="CG309" s="116">
        <f t="shared" si="167"/>
        <v>0.3</v>
      </c>
      <c r="CH309" s="113">
        <v>0</v>
      </c>
      <c r="CI309" s="113">
        <v>1.5</v>
      </c>
      <c r="CJ309" s="113">
        <v>0</v>
      </c>
      <c r="CK309" s="113">
        <v>0</v>
      </c>
      <c r="CL309" s="113">
        <v>0</v>
      </c>
      <c r="CO309" s="116">
        <f t="shared" si="168"/>
        <v>0</v>
      </c>
      <c r="CP309" s="113">
        <v>0</v>
      </c>
      <c r="CQ309" s="113">
        <v>0</v>
      </c>
      <c r="CR309" s="113">
        <v>0</v>
      </c>
      <c r="CS309" s="113">
        <v>0</v>
      </c>
      <c r="CT309" s="113">
        <v>0</v>
      </c>
      <c r="CW309" s="116">
        <f t="shared" si="169"/>
        <v>0.3</v>
      </c>
      <c r="CX309" s="113">
        <v>1.5</v>
      </c>
      <c r="CY309" s="113">
        <v>0</v>
      </c>
      <c r="CZ309" s="113">
        <v>0</v>
      </c>
      <c r="DA309" s="113">
        <v>0</v>
      </c>
      <c r="DB309" s="113">
        <v>0</v>
      </c>
      <c r="DE309" s="116">
        <f t="shared" si="170"/>
        <v>0</v>
      </c>
      <c r="DF309" s="113">
        <v>0</v>
      </c>
      <c r="DG309" s="113">
        <v>0</v>
      </c>
      <c r="DH309" s="113">
        <v>0</v>
      </c>
      <c r="DI309" s="113">
        <v>0</v>
      </c>
      <c r="DJ309" s="113">
        <v>0</v>
      </c>
      <c r="DM309" s="116">
        <f t="shared" si="171"/>
        <v>0</v>
      </c>
      <c r="DN309" s="113">
        <v>0</v>
      </c>
      <c r="DO309" s="113">
        <v>0</v>
      </c>
      <c r="DP309" s="113">
        <v>0</v>
      </c>
      <c r="DQ309" s="113">
        <v>0</v>
      </c>
      <c r="DR309" s="113">
        <v>0</v>
      </c>
    </row>
    <row r="310" spans="4:122">
      <c r="D310" s="113" t="s">
        <v>108</v>
      </c>
      <c r="E310" s="115">
        <f t="shared" si="172"/>
        <v>309</v>
      </c>
      <c r="F310" s="116">
        <f t="shared" si="140"/>
        <v>0</v>
      </c>
      <c r="G310" s="116" t="str">
        <f t="shared" si="141"/>
        <v/>
      </c>
      <c r="H310" s="116" t="str">
        <f t="shared" si="141"/>
        <v/>
      </c>
      <c r="I310" s="116" t="str">
        <f t="shared" si="141"/>
        <v/>
      </c>
      <c r="J310" s="116" t="str">
        <f t="shared" si="141"/>
        <v/>
      </c>
      <c r="K310" s="116" t="str">
        <f t="shared" si="141"/>
        <v/>
      </c>
      <c r="L310" s="116" t="str">
        <f t="shared" si="141"/>
        <v/>
      </c>
      <c r="M310" s="116" t="str">
        <f t="shared" si="141"/>
        <v/>
      </c>
      <c r="N310" s="116">
        <f t="shared" si="142"/>
        <v>0</v>
      </c>
      <c r="O310" s="116" t="str">
        <f t="shared" si="143"/>
        <v/>
      </c>
      <c r="P310" s="116" t="str">
        <f t="shared" si="144"/>
        <v/>
      </c>
      <c r="Q310" s="116" t="str">
        <f t="shared" si="145"/>
        <v/>
      </c>
      <c r="R310" s="116" t="str">
        <f t="shared" si="146"/>
        <v/>
      </c>
      <c r="S310" s="116" t="str">
        <f t="shared" si="147"/>
        <v/>
      </c>
      <c r="T310" s="116" t="str">
        <f t="shared" si="148"/>
        <v/>
      </c>
      <c r="U310" s="116">
        <f t="shared" si="149"/>
        <v>0</v>
      </c>
      <c r="V310" s="113">
        <f t="shared" si="150"/>
        <v>0</v>
      </c>
      <c r="Y310" s="116">
        <f t="shared" si="173"/>
        <v>0.17888512370366297</v>
      </c>
      <c r="Z310" s="122">
        <f t="shared" si="174"/>
        <v>35.777024740732593</v>
      </c>
      <c r="AA310" s="113">
        <f t="shared" si="151"/>
        <v>6</v>
      </c>
      <c r="AB310" s="113">
        <f>AA310*飽差!I310</f>
        <v>4.8880101150518698</v>
      </c>
      <c r="AG310" s="116">
        <f t="shared" si="152"/>
        <v>0</v>
      </c>
      <c r="AH310" s="116">
        <f t="shared" si="153"/>
        <v>0</v>
      </c>
      <c r="AI310" s="116">
        <f t="shared" si="154"/>
        <v>0</v>
      </c>
      <c r="AJ310" s="116">
        <f t="shared" si="155"/>
        <v>0.1</v>
      </c>
      <c r="AK310" s="116">
        <f t="shared" si="156"/>
        <v>0.1</v>
      </c>
      <c r="AL310" s="116">
        <f t="shared" si="157"/>
        <v>0</v>
      </c>
      <c r="AM310" s="116">
        <f t="shared" si="158"/>
        <v>0</v>
      </c>
      <c r="AN310" s="116">
        <f t="shared" si="159"/>
        <v>0</v>
      </c>
      <c r="AO310" s="116">
        <f t="shared" si="160"/>
        <v>0</v>
      </c>
      <c r="AP310" s="116">
        <f t="shared" si="161"/>
        <v>0</v>
      </c>
      <c r="AS310" s="116">
        <f t="shared" si="162"/>
        <v>0</v>
      </c>
      <c r="AT310" s="113">
        <v>0</v>
      </c>
      <c r="AU310" s="113">
        <v>0</v>
      </c>
      <c r="AV310" s="113">
        <v>0</v>
      </c>
      <c r="AW310" s="113">
        <v>0</v>
      </c>
      <c r="AX310" s="113">
        <v>0</v>
      </c>
      <c r="AY310" s="115"/>
      <c r="BA310" s="116">
        <f t="shared" si="163"/>
        <v>0</v>
      </c>
      <c r="BB310" s="113">
        <v>0</v>
      </c>
      <c r="BC310" s="113">
        <v>0</v>
      </c>
      <c r="BD310" s="113">
        <v>0</v>
      </c>
      <c r="BE310" s="113">
        <v>0</v>
      </c>
      <c r="BF310" s="113">
        <v>0</v>
      </c>
      <c r="BG310" s="115"/>
      <c r="BI310" s="116">
        <f t="shared" si="164"/>
        <v>0</v>
      </c>
      <c r="BJ310" s="113">
        <v>0</v>
      </c>
      <c r="BK310" s="113">
        <v>0</v>
      </c>
      <c r="BL310" s="113">
        <v>0</v>
      </c>
      <c r="BM310" s="113">
        <v>0</v>
      </c>
      <c r="BN310" s="113">
        <v>0</v>
      </c>
      <c r="BO310" s="115"/>
      <c r="BQ310" s="116">
        <f t="shared" si="165"/>
        <v>0.1</v>
      </c>
      <c r="BR310" s="113">
        <v>0.5</v>
      </c>
      <c r="BS310" s="113">
        <v>0</v>
      </c>
      <c r="BT310" s="113">
        <v>0</v>
      </c>
      <c r="BU310" s="113">
        <v>0</v>
      </c>
      <c r="BV310" s="113">
        <v>0</v>
      </c>
      <c r="BW310" s="115"/>
      <c r="BY310" s="116">
        <f t="shared" si="166"/>
        <v>0.1</v>
      </c>
      <c r="BZ310" s="113">
        <v>0.5</v>
      </c>
      <c r="CA310" s="113">
        <v>0</v>
      </c>
      <c r="CB310" s="113">
        <v>0</v>
      </c>
      <c r="CC310" s="113">
        <v>0</v>
      </c>
      <c r="CD310" s="113">
        <v>0</v>
      </c>
      <c r="CE310" s="115"/>
      <c r="CG310" s="116">
        <f t="shared" si="167"/>
        <v>0</v>
      </c>
      <c r="CH310" s="113">
        <v>0</v>
      </c>
      <c r="CI310" s="113">
        <v>0</v>
      </c>
      <c r="CJ310" s="113">
        <v>0</v>
      </c>
      <c r="CK310" s="113">
        <v>0</v>
      </c>
      <c r="CL310" s="113">
        <v>0</v>
      </c>
      <c r="CO310" s="116">
        <f t="shared" si="168"/>
        <v>0</v>
      </c>
      <c r="CP310" s="113">
        <v>0</v>
      </c>
      <c r="CQ310" s="113">
        <v>0</v>
      </c>
      <c r="CR310" s="113">
        <v>0</v>
      </c>
      <c r="CS310" s="113">
        <v>0</v>
      </c>
      <c r="CT310" s="113">
        <v>0</v>
      </c>
      <c r="CW310" s="116">
        <f t="shared" si="169"/>
        <v>0</v>
      </c>
      <c r="CX310" s="113">
        <v>0</v>
      </c>
      <c r="CY310" s="113">
        <v>0</v>
      </c>
      <c r="CZ310" s="113">
        <v>0</v>
      </c>
      <c r="DA310" s="113">
        <v>0</v>
      </c>
      <c r="DB310" s="113">
        <v>0</v>
      </c>
      <c r="DE310" s="116">
        <f t="shared" si="170"/>
        <v>0</v>
      </c>
      <c r="DF310" s="113">
        <v>0</v>
      </c>
      <c r="DG310" s="113">
        <v>0</v>
      </c>
      <c r="DH310" s="113">
        <v>0</v>
      </c>
      <c r="DI310" s="113">
        <v>0</v>
      </c>
      <c r="DJ310" s="113">
        <v>0</v>
      </c>
      <c r="DM310" s="116">
        <f t="shared" si="171"/>
        <v>0</v>
      </c>
      <c r="DN310" s="113">
        <v>0</v>
      </c>
      <c r="DO310" s="113">
        <v>0</v>
      </c>
      <c r="DP310" s="113">
        <v>0</v>
      </c>
      <c r="DQ310" s="113">
        <v>0</v>
      </c>
      <c r="DR310" s="113">
        <v>0</v>
      </c>
    </row>
    <row r="311" spans="4:122">
      <c r="D311" s="113" t="s">
        <v>108</v>
      </c>
      <c r="E311" s="115">
        <f t="shared" si="172"/>
        <v>310</v>
      </c>
      <c r="F311" s="116">
        <f t="shared" si="140"/>
        <v>3.9</v>
      </c>
      <c r="G311" s="116">
        <f t="shared" si="141"/>
        <v>3.9</v>
      </c>
      <c r="H311" s="116" t="str">
        <f t="shared" si="141"/>
        <v/>
      </c>
      <c r="I311" s="116" t="str">
        <f t="shared" si="141"/>
        <v/>
      </c>
      <c r="J311" s="116" t="str">
        <f t="shared" si="141"/>
        <v/>
      </c>
      <c r="K311" s="116" t="str">
        <f t="shared" si="141"/>
        <v/>
      </c>
      <c r="L311" s="116" t="str">
        <f t="shared" si="141"/>
        <v/>
      </c>
      <c r="M311" s="116" t="str">
        <f t="shared" si="141"/>
        <v/>
      </c>
      <c r="N311" s="116" t="str">
        <f t="shared" si="142"/>
        <v/>
      </c>
      <c r="O311" s="116">
        <f t="shared" si="143"/>
        <v>1</v>
      </c>
      <c r="P311" s="116" t="str">
        <f t="shared" si="144"/>
        <v/>
      </c>
      <c r="Q311" s="116" t="str">
        <f t="shared" si="145"/>
        <v/>
      </c>
      <c r="R311" s="116" t="str">
        <f t="shared" si="146"/>
        <v/>
      </c>
      <c r="S311" s="116" t="str">
        <f t="shared" si="147"/>
        <v/>
      </c>
      <c r="T311" s="116" t="str">
        <f t="shared" si="148"/>
        <v/>
      </c>
      <c r="U311" s="116">
        <f t="shared" si="149"/>
        <v>1</v>
      </c>
      <c r="V311" s="113">
        <f t="shared" si="150"/>
        <v>0</v>
      </c>
      <c r="Y311" s="116">
        <f t="shared" si="173"/>
        <v>0.17936739551133193</v>
      </c>
      <c r="Z311" s="122">
        <f t="shared" si="174"/>
        <v>35.873479102266387</v>
      </c>
      <c r="AA311" s="113">
        <f t="shared" si="151"/>
        <v>6</v>
      </c>
      <c r="AB311" s="113">
        <f>AA311*飽差!I311</f>
        <v>3.8035456384662067</v>
      </c>
      <c r="AG311" s="116">
        <f t="shared" si="152"/>
        <v>0.2</v>
      </c>
      <c r="AH311" s="116">
        <f t="shared" si="153"/>
        <v>4</v>
      </c>
      <c r="AI311" s="116">
        <f t="shared" si="154"/>
        <v>4.3</v>
      </c>
      <c r="AJ311" s="116">
        <f t="shared" si="155"/>
        <v>4.5</v>
      </c>
      <c r="AK311" s="116">
        <f t="shared" si="156"/>
        <v>5</v>
      </c>
      <c r="AL311" s="116">
        <f t="shared" si="157"/>
        <v>5.8</v>
      </c>
      <c r="AM311" s="116">
        <f t="shared" si="158"/>
        <v>3.9</v>
      </c>
      <c r="AN311" s="116">
        <f t="shared" si="159"/>
        <v>0.2</v>
      </c>
      <c r="AO311" s="116">
        <f t="shared" si="160"/>
        <v>2.4</v>
      </c>
      <c r="AP311" s="116">
        <f t="shared" si="161"/>
        <v>4.7</v>
      </c>
      <c r="AS311" s="116">
        <f t="shared" si="162"/>
        <v>0.2</v>
      </c>
      <c r="AT311" s="113">
        <v>0</v>
      </c>
      <c r="AU311" s="113">
        <v>0.5</v>
      </c>
      <c r="AV311" s="113">
        <v>0.5</v>
      </c>
      <c r="AW311" s="113">
        <v>0</v>
      </c>
      <c r="AX311" s="113">
        <v>0</v>
      </c>
      <c r="AY311" s="115"/>
      <c r="BA311" s="116">
        <f t="shared" si="163"/>
        <v>4</v>
      </c>
      <c r="BB311" s="113">
        <v>0</v>
      </c>
      <c r="BC311" s="113">
        <v>0</v>
      </c>
      <c r="BD311" s="113">
        <v>19.5</v>
      </c>
      <c r="BE311" s="113">
        <v>0</v>
      </c>
      <c r="BF311" s="113">
        <v>0.5</v>
      </c>
      <c r="BG311" s="115"/>
      <c r="BI311" s="116">
        <f t="shared" si="164"/>
        <v>4.3</v>
      </c>
      <c r="BJ311" s="113">
        <v>0</v>
      </c>
      <c r="BK311" s="113">
        <v>0</v>
      </c>
      <c r="BL311" s="113">
        <v>21.5</v>
      </c>
      <c r="BM311" s="113">
        <v>0</v>
      </c>
      <c r="BN311" s="113">
        <v>0</v>
      </c>
      <c r="BO311" s="115"/>
      <c r="BQ311" s="116">
        <f t="shared" si="165"/>
        <v>4.5</v>
      </c>
      <c r="BR311" s="113">
        <v>0</v>
      </c>
      <c r="BS311" s="113">
        <v>0</v>
      </c>
      <c r="BT311" s="113">
        <v>22.5</v>
      </c>
      <c r="BU311" s="113">
        <v>0</v>
      </c>
      <c r="BV311" s="113">
        <v>0</v>
      </c>
      <c r="BW311" s="115"/>
      <c r="BY311" s="116">
        <f t="shared" si="166"/>
        <v>5</v>
      </c>
      <c r="BZ311" s="113">
        <v>0</v>
      </c>
      <c r="CA311" s="113">
        <v>0</v>
      </c>
      <c r="CB311" s="113">
        <v>19.5</v>
      </c>
      <c r="CC311" s="113">
        <v>0</v>
      </c>
      <c r="CD311" s="113">
        <v>5.5</v>
      </c>
      <c r="CE311" s="115"/>
      <c r="CG311" s="116">
        <f t="shared" si="167"/>
        <v>5.8</v>
      </c>
      <c r="CH311" s="113">
        <v>0</v>
      </c>
      <c r="CI311" s="113">
        <v>0</v>
      </c>
      <c r="CJ311" s="113">
        <v>27</v>
      </c>
      <c r="CK311" s="113">
        <v>0</v>
      </c>
      <c r="CL311" s="113">
        <v>2</v>
      </c>
      <c r="CO311" s="116">
        <f t="shared" si="168"/>
        <v>3.9</v>
      </c>
      <c r="CP311" s="113">
        <v>0</v>
      </c>
      <c r="CQ311" s="113">
        <v>0</v>
      </c>
      <c r="CR311" s="113">
        <v>19.5</v>
      </c>
      <c r="CS311" s="113">
        <v>0</v>
      </c>
      <c r="CT311" s="113">
        <v>0</v>
      </c>
      <c r="CW311" s="116">
        <f t="shared" si="169"/>
        <v>0.2</v>
      </c>
      <c r="CX311" s="113">
        <v>0</v>
      </c>
      <c r="CY311" s="113">
        <v>0</v>
      </c>
      <c r="CZ311" s="113">
        <v>0.5</v>
      </c>
      <c r="DA311" s="113">
        <v>0</v>
      </c>
      <c r="DB311" s="113">
        <v>0.5</v>
      </c>
      <c r="DE311" s="116">
        <f t="shared" si="170"/>
        <v>2.4</v>
      </c>
      <c r="DF311" s="113">
        <v>0</v>
      </c>
      <c r="DG311" s="113">
        <v>0</v>
      </c>
      <c r="DH311" s="113">
        <v>12</v>
      </c>
      <c r="DI311" s="113">
        <v>0</v>
      </c>
      <c r="DJ311" s="113">
        <v>0</v>
      </c>
      <c r="DM311" s="116">
        <f t="shared" si="171"/>
        <v>4.7</v>
      </c>
      <c r="DN311" s="113">
        <v>0</v>
      </c>
      <c r="DO311" s="113">
        <v>0</v>
      </c>
      <c r="DP311" s="113">
        <v>23.5</v>
      </c>
      <c r="DQ311" s="113">
        <v>0</v>
      </c>
      <c r="DR311" s="113">
        <v>0</v>
      </c>
    </row>
    <row r="312" spans="4:122">
      <c r="D312" s="113" t="s">
        <v>108</v>
      </c>
      <c r="E312" s="115">
        <f t="shared" si="172"/>
        <v>311</v>
      </c>
      <c r="F312" s="116">
        <f t="shared" si="140"/>
        <v>5.6</v>
      </c>
      <c r="G312" s="116">
        <f t="shared" si="141"/>
        <v>5.6</v>
      </c>
      <c r="H312" s="116" t="str">
        <f t="shared" si="141"/>
        <v/>
      </c>
      <c r="I312" s="116" t="str">
        <f t="shared" si="141"/>
        <v/>
      </c>
      <c r="J312" s="116" t="str">
        <f t="shared" si="141"/>
        <v/>
      </c>
      <c r="K312" s="116" t="str">
        <f t="shared" si="141"/>
        <v/>
      </c>
      <c r="L312" s="116" t="str">
        <f t="shared" si="141"/>
        <v/>
      </c>
      <c r="M312" s="116" t="str">
        <f t="shared" si="141"/>
        <v/>
      </c>
      <c r="N312" s="116" t="str">
        <f t="shared" si="142"/>
        <v/>
      </c>
      <c r="O312" s="116">
        <f t="shared" si="143"/>
        <v>1</v>
      </c>
      <c r="P312" s="116" t="str">
        <f t="shared" si="144"/>
        <v/>
      </c>
      <c r="Q312" s="116" t="str">
        <f t="shared" si="145"/>
        <v/>
      </c>
      <c r="R312" s="116" t="str">
        <f t="shared" si="146"/>
        <v/>
      </c>
      <c r="S312" s="116" t="str">
        <f t="shared" si="147"/>
        <v/>
      </c>
      <c r="T312" s="116" t="str">
        <f t="shared" si="148"/>
        <v/>
      </c>
      <c r="U312" s="116">
        <f t="shared" si="149"/>
        <v>1</v>
      </c>
      <c r="V312" s="113">
        <f t="shared" si="150"/>
        <v>0</v>
      </c>
      <c r="Y312" s="116">
        <f t="shared" si="173"/>
        <v>0.18011628578863106</v>
      </c>
      <c r="Z312" s="122">
        <f t="shared" si="174"/>
        <v>36.023257157726214</v>
      </c>
      <c r="AA312" s="113">
        <f t="shared" si="151"/>
        <v>6</v>
      </c>
      <c r="AB312" s="113">
        <f>AA312*飽差!I312</f>
        <v>5.4502219445401767</v>
      </c>
      <c r="AG312" s="116">
        <f t="shared" si="152"/>
        <v>4.5999999999999996</v>
      </c>
      <c r="AH312" s="116">
        <f t="shared" si="153"/>
        <v>6.1</v>
      </c>
      <c r="AI312" s="116">
        <f t="shared" si="154"/>
        <v>5.7</v>
      </c>
      <c r="AJ312" s="116">
        <f t="shared" si="155"/>
        <v>8.1999999999999993</v>
      </c>
      <c r="AK312" s="116">
        <f t="shared" si="156"/>
        <v>25.8</v>
      </c>
      <c r="AL312" s="116">
        <f t="shared" si="157"/>
        <v>16.8</v>
      </c>
      <c r="AM312" s="116">
        <f t="shared" si="158"/>
        <v>5.6</v>
      </c>
      <c r="AN312" s="116">
        <f t="shared" si="159"/>
        <v>6.9</v>
      </c>
      <c r="AO312" s="116">
        <f t="shared" si="160"/>
        <v>3.2</v>
      </c>
      <c r="AP312" s="116">
        <f t="shared" si="161"/>
        <v>12.1</v>
      </c>
      <c r="AS312" s="116">
        <f t="shared" si="162"/>
        <v>4.5999999999999996</v>
      </c>
      <c r="AT312" s="113">
        <v>0</v>
      </c>
      <c r="AU312" s="113">
        <v>0.5</v>
      </c>
      <c r="AV312" s="113">
        <v>21.5</v>
      </c>
      <c r="AW312" s="113">
        <v>0</v>
      </c>
      <c r="AX312" s="113">
        <v>1</v>
      </c>
      <c r="AY312" s="115"/>
      <c r="BA312" s="116">
        <f t="shared" si="163"/>
        <v>6.1</v>
      </c>
      <c r="BB312" s="113">
        <v>0</v>
      </c>
      <c r="BC312" s="113">
        <v>0</v>
      </c>
      <c r="BD312" s="113">
        <v>30</v>
      </c>
      <c r="BE312" s="113">
        <v>0</v>
      </c>
      <c r="BF312" s="113">
        <v>0.5</v>
      </c>
      <c r="BG312" s="115"/>
      <c r="BI312" s="116">
        <f t="shared" si="164"/>
        <v>5.7</v>
      </c>
      <c r="BJ312" s="113">
        <v>0</v>
      </c>
      <c r="BK312" s="113">
        <v>0</v>
      </c>
      <c r="BL312" s="113">
        <v>27</v>
      </c>
      <c r="BM312" s="113">
        <v>0</v>
      </c>
      <c r="BN312" s="113">
        <v>1.5</v>
      </c>
      <c r="BO312" s="115"/>
      <c r="BQ312" s="116">
        <f t="shared" si="165"/>
        <v>8.1999999999999993</v>
      </c>
      <c r="BR312" s="113">
        <v>0</v>
      </c>
      <c r="BS312" s="113">
        <v>0</v>
      </c>
      <c r="BT312" s="113">
        <v>39</v>
      </c>
      <c r="BU312" s="113">
        <v>0</v>
      </c>
      <c r="BV312" s="113">
        <v>2</v>
      </c>
      <c r="BW312" s="115"/>
      <c r="BY312" s="116">
        <f t="shared" si="166"/>
        <v>25.8</v>
      </c>
      <c r="BZ312" s="113">
        <v>0</v>
      </c>
      <c r="CA312" s="113">
        <v>0</v>
      </c>
      <c r="CB312" s="113">
        <v>128.5</v>
      </c>
      <c r="CC312" s="113">
        <v>0</v>
      </c>
      <c r="CD312" s="113">
        <v>0.5</v>
      </c>
      <c r="CE312" s="115"/>
      <c r="CG312" s="116">
        <f t="shared" si="167"/>
        <v>16.8</v>
      </c>
      <c r="CH312" s="113">
        <v>0</v>
      </c>
      <c r="CI312" s="113">
        <v>0</v>
      </c>
      <c r="CJ312" s="113">
        <v>83.5</v>
      </c>
      <c r="CK312" s="113">
        <v>0</v>
      </c>
      <c r="CL312" s="113">
        <v>0.5</v>
      </c>
      <c r="CO312" s="116">
        <f t="shared" si="168"/>
        <v>5.6</v>
      </c>
      <c r="CP312" s="113">
        <v>0</v>
      </c>
      <c r="CQ312" s="113">
        <v>0</v>
      </c>
      <c r="CR312" s="113">
        <v>26.5</v>
      </c>
      <c r="CS312" s="113">
        <v>0</v>
      </c>
      <c r="CT312" s="113">
        <v>1.5</v>
      </c>
      <c r="CW312" s="116">
        <f t="shared" si="169"/>
        <v>6.9</v>
      </c>
      <c r="CX312" s="113">
        <v>0</v>
      </c>
      <c r="CY312" s="113">
        <v>3.5</v>
      </c>
      <c r="CZ312" s="113">
        <v>30</v>
      </c>
      <c r="DA312" s="113">
        <v>0</v>
      </c>
      <c r="DB312" s="113">
        <v>1</v>
      </c>
      <c r="DE312" s="116">
        <f t="shared" si="170"/>
        <v>3.2</v>
      </c>
      <c r="DF312" s="113">
        <v>0</v>
      </c>
      <c r="DG312" s="113">
        <v>2</v>
      </c>
      <c r="DH312" s="113">
        <v>13.5</v>
      </c>
      <c r="DI312" s="113">
        <v>0</v>
      </c>
      <c r="DJ312" s="113">
        <v>0.5</v>
      </c>
      <c r="DM312" s="116">
        <f t="shared" si="171"/>
        <v>12.1</v>
      </c>
      <c r="DN312" s="113">
        <v>0</v>
      </c>
      <c r="DO312" s="113">
        <v>0</v>
      </c>
      <c r="DP312" s="113">
        <v>59.5</v>
      </c>
      <c r="DQ312" s="113">
        <v>0</v>
      </c>
      <c r="DR312" s="113">
        <v>1</v>
      </c>
    </row>
    <row r="313" spans="4:122">
      <c r="D313" s="113" t="s">
        <v>108</v>
      </c>
      <c r="E313" s="115">
        <f t="shared" si="172"/>
        <v>312</v>
      </c>
      <c r="F313" s="116">
        <f t="shared" si="140"/>
        <v>0</v>
      </c>
      <c r="G313" s="116" t="str">
        <f t="shared" si="141"/>
        <v/>
      </c>
      <c r="H313" s="116" t="str">
        <f t="shared" si="141"/>
        <v/>
      </c>
      <c r="I313" s="116" t="str">
        <f t="shared" si="141"/>
        <v/>
      </c>
      <c r="J313" s="116" t="str">
        <f t="shared" si="141"/>
        <v/>
      </c>
      <c r="K313" s="116" t="str">
        <f t="shared" si="141"/>
        <v/>
      </c>
      <c r="L313" s="116" t="str">
        <f t="shared" si="141"/>
        <v/>
      </c>
      <c r="M313" s="116" t="str">
        <f t="shared" si="141"/>
        <v/>
      </c>
      <c r="N313" s="116">
        <f t="shared" si="142"/>
        <v>0</v>
      </c>
      <c r="O313" s="116" t="str">
        <f t="shared" si="143"/>
        <v/>
      </c>
      <c r="P313" s="116" t="str">
        <f t="shared" si="144"/>
        <v/>
      </c>
      <c r="Q313" s="116" t="str">
        <f t="shared" si="145"/>
        <v/>
      </c>
      <c r="R313" s="116" t="str">
        <f t="shared" si="146"/>
        <v/>
      </c>
      <c r="S313" s="116" t="str">
        <f t="shared" si="147"/>
        <v/>
      </c>
      <c r="T313" s="116" t="str">
        <f t="shared" si="148"/>
        <v/>
      </c>
      <c r="U313" s="116">
        <f t="shared" si="149"/>
        <v>0</v>
      </c>
      <c r="V313" s="113">
        <f t="shared" si="150"/>
        <v>0</v>
      </c>
      <c r="Y313" s="116">
        <f t="shared" si="173"/>
        <v>0.15289607952847992</v>
      </c>
      <c r="Z313" s="122">
        <f t="shared" si="174"/>
        <v>30.579215905695985</v>
      </c>
      <c r="AA313" s="113">
        <f t="shared" si="151"/>
        <v>6</v>
      </c>
      <c r="AB313" s="113">
        <f>AA313*飽差!I313</f>
        <v>5.444041252030229</v>
      </c>
      <c r="AG313" s="116">
        <f t="shared" si="152"/>
        <v>0</v>
      </c>
      <c r="AH313" s="116">
        <f t="shared" si="153"/>
        <v>0.1</v>
      </c>
      <c r="AI313" s="116">
        <f t="shared" si="154"/>
        <v>0</v>
      </c>
      <c r="AJ313" s="116">
        <f t="shared" si="155"/>
        <v>0</v>
      </c>
      <c r="AK313" s="116">
        <f t="shared" si="156"/>
        <v>0</v>
      </c>
      <c r="AL313" s="116">
        <f t="shared" si="157"/>
        <v>0</v>
      </c>
      <c r="AM313" s="116">
        <f t="shared" si="158"/>
        <v>0</v>
      </c>
      <c r="AN313" s="116">
        <f t="shared" si="159"/>
        <v>0.7</v>
      </c>
      <c r="AO313" s="116">
        <f t="shared" si="160"/>
        <v>0</v>
      </c>
      <c r="AP313" s="116">
        <f t="shared" si="161"/>
        <v>0</v>
      </c>
      <c r="AS313" s="116">
        <f t="shared" si="162"/>
        <v>0</v>
      </c>
      <c r="AT313" s="113">
        <v>0</v>
      </c>
      <c r="AU313" s="113">
        <v>0</v>
      </c>
      <c r="AV313" s="113">
        <v>0</v>
      </c>
      <c r="AW313" s="113">
        <v>0</v>
      </c>
      <c r="AX313" s="113">
        <v>0</v>
      </c>
      <c r="AY313" s="115"/>
      <c r="BA313" s="116">
        <f t="shared" si="163"/>
        <v>0.1</v>
      </c>
      <c r="BB313" s="113">
        <v>0</v>
      </c>
      <c r="BC313" s="113">
        <v>0</v>
      </c>
      <c r="BD313" s="113">
        <v>0</v>
      </c>
      <c r="BE313" s="113">
        <v>0</v>
      </c>
      <c r="BF313" s="113">
        <v>0.5</v>
      </c>
      <c r="BG313" s="115"/>
      <c r="BI313" s="116">
        <f t="shared" si="164"/>
        <v>0</v>
      </c>
      <c r="BJ313" s="113">
        <v>0</v>
      </c>
      <c r="BK313" s="113">
        <v>0</v>
      </c>
      <c r="BL313" s="113">
        <v>0</v>
      </c>
      <c r="BM313" s="113">
        <v>0</v>
      </c>
      <c r="BN313" s="113">
        <v>0</v>
      </c>
      <c r="BO313" s="115"/>
      <c r="BQ313" s="116">
        <f t="shared" si="165"/>
        <v>0</v>
      </c>
      <c r="BR313" s="113">
        <v>0</v>
      </c>
      <c r="BS313" s="113">
        <v>0</v>
      </c>
      <c r="BT313" s="113">
        <v>0</v>
      </c>
      <c r="BU313" s="113">
        <v>0</v>
      </c>
      <c r="BV313" s="113">
        <v>0</v>
      </c>
      <c r="BW313" s="115"/>
      <c r="BY313" s="116">
        <f t="shared" si="166"/>
        <v>0</v>
      </c>
      <c r="BZ313" s="113">
        <v>0</v>
      </c>
      <c r="CA313" s="113">
        <v>0</v>
      </c>
      <c r="CB313" s="113">
        <v>0</v>
      </c>
      <c r="CC313" s="113">
        <v>0</v>
      </c>
      <c r="CD313" s="113">
        <v>0</v>
      </c>
      <c r="CE313" s="115"/>
      <c r="CG313" s="116">
        <f t="shared" si="167"/>
        <v>0</v>
      </c>
      <c r="CH313" s="113">
        <v>0</v>
      </c>
      <c r="CI313" s="113">
        <v>0</v>
      </c>
      <c r="CJ313" s="113">
        <v>0</v>
      </c>
      <c r="CK313" s="113">
        <v>0</v>
      </c>
      <c r="CL313" s="113">
        <v>0</v>
      </c>
      <c r="CO313" s="116">
        <f t="shared" si="168"/>
        <v>0</v>
      </c>
      <c r="CP313" s="113">
        <v>0</v>
      </c>
      <c r="CQ313" s="113">
        <v>0</v>
      </c>
      <c r="CR313" s="113">
        <v>0</v>
      </c>
      <c r="CS313" s="113">
        <v>0</v>
      </c>
      <c r="CT313" s="113">
        <v>0</v>
      </c>
      <c r="CW313" s="116">
        <f t="shared" si="169"/>
        <v>0.7</v>
      </c>
      <c r="CX313" s="113">
        <v>3.5</v>
      </c>
      <c r="CY313" s="113">
        <v>0</v>
      </c>
      <c r="CZ313" s="113">
        <v>0</v>
      </c>
      <c r="DA313" s="113">
        <v>0</v>
      </c>
      <c r="DB313" s="113">
        <v>0</v>
      </c>
      <c r="DE313" s="116">
        <f t="shared" si="170"/>
        <v>0</v>
      </c>
      <c r="DF313" s="113">
        <v>0</v>
      </c>
      <c r="DG313" s="113">
        <v>0</v>
      </c>
      <c r="DH313" s="113">
        <v>0</v>
      </c>
      <c r="DI313" s="113">
        <v>0</v>
      </c>
      <c r="DJ313" s="113">
        <v>0</v>
      </c>
      <c r="DM313" s="116">
        <f t="shared" si="171"/>
        <v>0</v>
      </c>
      <c r="DN313" s="113">
        <v>0</v>
      </c>
      <c r="DO313" s="113">
        <v>0</v>
      </c>
      <c r="DP313" s="113">
        <v>0</v>
      </c>
      <c r="DQ313" s="113">
        <v>0</v>
      </c>
      <c r="DR313" s="113">
        <v>0</v>
      </c>
    </row>
    <row r="314" spans="4:122">
      <c r="D314" s="113" t="s">
        <v>108</v>
      </c>
      <c r="E314" s="115">
        <f t="shared" si="172"/>
        <v>313</v>
      </c>
      <c r="F314" s="116">
        <f t="shared" si="140"/>
        <v>10.6</v>
      </c>
      <c r="G314" s="116">
        <f t="shared" si="141"/>
        <v>10.6</v>
      </c>
      <c r="H314" s="116">
        <f t="shared" si="141"/>
        <v>10.6</v>
      </c>
      <c r="I314" s="116" t="str">
        <f t="shared" si="141"/>
        <v/>
      </c>
      <c r="J314" s="116" t="str">
        <f t="shared" si="141"/>
        <v/>
      </c>
      <c r="K314" s="116" t="str">
        <f t="shared" si="141"/>
        <v/>
      </c>
      <c r="L314" s="116" t="str">
        <f t="shared" si="141"/>
        <v/>
      </c>
      <c r="M314" s="116" t="str">
        <f t="shared" si="141"/>
        <v/>
      </c>
      <c r="N314" s="116" t="str">
        <f t="shared" si="142"/>
        <v/>
      </c>
      <c r="O314" s="116" t="str">
        <f t="shared" si="143"/>
        <v/>
      </c>
      <c r="P314" s="116">
        <f t="shared" si="144"/>
        <v>2</v>
      </c>
      <c r="Q314" s="116" t="str">
        <f t="shared" si="145"/>
        <v/>
      </c>
      <c r="R314" s="116" t="str">
        <f t="shared" si="146"/>
        <v/>
      </c>
      <c r="S314" s="116" t="str">
        <f t="shared" si="147"/>
        <v/>
      </c>
      <c r="T314" s="116" t="str">
        <f t="shared" si="148"/>
        <v/>
      </c>
      <c r="U314" s="116">
        <f t="shared" si="149"/>
        <v>2</v>
      </c>
      <c r="V314" s="113">
        <f t="shared" si="150"/>
        <v>5.4417266639303186e-002</v>
      </c>
      <c r="Y314" s="116">
        <f t="shared" si="173"/>
        <v>0.19162735779343557</v>
      </c>
      <c r="Z314" s="122">
        <f t="shared" si="174"/>
        <v>38.325471558687113</v>
      </c>
      <c r="AA314" s="113">
        <f t="shared" si="151"/>
        <v>6</v>
      </c>
      <c r="AB314" s="113">
        <f>AA314*飽差!I314</f>
        <v>2.8537443470088677</v>
      </c>
      <c r="AG314" s="116">
        <f t="shared" si="152"/>
        <v>8.9</v>
      </c>
      <c r="AH314" s="116">
        <f t="shared" si="153"/>
        <v>9.8000000000000007</v>
      </c>
      <c r="AI314" s="116">
        <f t="shared" si="154"/>
        <v>10.199999999999999</v>
      </c>
      <c r="AJ314" s="116">
        <f t="shared" si="155"/>
        <v>11.6</v>
      </c>
      <c r="AK314" s="116">
        <f t="shared" si="156"/>
        <v>17.600000000000001</v>
      </c>
      <c r="AL314" s="116">
        <f t="shared" si="157"/>
        <v>13.2</v>
      </c>
      <c r="AM314" s="116">
        <f t="shared" si="158"/>
        <v>10.6</v>
      </c>
      <c r="AN314" s="116">
        <f t="shared" si="159"/>
        <v>25.5</v>
      </c>
      <c r="AO314" s="116">
        <f t="shared" si="160"/>
        <v>10.1</v>
      </c>
      <c r="AP314" s="116">
        <f t="shared" si="161"/>
        <v>5.5</v>
      </c>
      <c r="AS314" s="116">
        <f t="shared" si="162"/>
        <v>8.9</v>
      </c>
      <c r="AT314" s="113">
        <v>13</v>
      </c>
      <c r="AU314" s="113">
        <v>0</v>
      </c>
      <c r="AV314" s="113">
        <v>0</v>
      </c>
      <c r="AW314" s="113">
        <v>0</v>
      </c>
      <c r="AX314" s="113">
        <v>31.5</v>
      </c>
      <c r="AY314" s="115"/>
      <c r="BA314" s="116">
        <f t="shared" si="163"/>
        <v>9.8000000000000007</v>
      </c>
      <c r="BB314" s="113">
        <v>15.5</v>
      </c>
      <c r="BC314" s="113">
        <v>0</v>
      </c>
      <c r="BD314" s="113">
        <v>0</v>
      </c>
      <c r="BE314" s="113">
        <v>0</v>
      </c>
      <c r="BF314" s="113">
        <v>33.5</v>
      </c>
      <c r="BG314" s="115"/>
      <c r="BI314" s="116">
        <f t="shared" si="164"/>
        <v>10.199999999999999</v>
      </c>
      <c r="BJ314" s="113">
        <v>10.5</v>
      </c>
      <c r="BK314" s="113">
        <v>0</v>
      </c>
      <c r="BL314" s="113">
        <v>0</v>
      </c>
      <c r="BM314" s="113">
        <v>0</v>
      </c>
      <c r="BN314" s="113">
        <v>40.5</v>
      </c>
      <c r="BO314" s="115"/>
      <c r="BQ314" s="116">
        <f t="shared" si="165"/>
        <v>11.6</v>
      </c>
      <c r="BR314" s="113">
        <v>10.5</v>
      </c>
      <c r="BS314" s="113">
        <v>0</v>
      </c>
      <c r="BT314" s="113">
        <v>0</v>
      </c>
      <c r="BU314" s="113">
        <v>0</v>
      </c>
      <c r="BV314" s="113">
        <v>47.5</v>
      </c>
      <c r="BW314" s="115"/>
      <c r="BY314" s="116">
        <f t="shared" si="166"/>
        <v>17.600000000000001</v>
      </c>
      <c r="BZ314" s="113">
        <v>35.5</v>
      </c>
      <c r="CA314" s="113">
        <v>0</v>
      </c>
      <c r="CB314" s="113">
        <v>0</v>
      </c>
      <c r="CC314" s="113">
        <v>0</v>
      </c>
      <c r="CD314" s="113">
        <v>52.5</v>
      </c>
      <c r="CE314" s="115"/>
      <c r="CG314" s="116">
        <f t="shared" si="167"/>
        <v>13.2</v>
      </c>
      <c r="CH314" s="113">
        <v>28</v>
      </c>
      <c r="CI314" s="113">
        <v>0</v>
      </c>
      <c r="CJ314" s="113">
        <v>0</v>
      </c>
      <c r="CK314" s="113">
        <v>0</v>
      </c>
      <c r="CL314" s="113">
        <v>38</v>
      </c>
      <c r="CO314" s="116">
        <f t="shared" si="168"/>
        <v>10.6</v>
      </c>
      <c r="CP314" s="113">
        <v>10</v>
      </c>
      <c r="CQ314" s="113">
        <v>0</v>
      </c>
      <c r="CR314" s="113">
        <v>0</v>
      </c>
      <c r="CS314" s="113">
        <v>0</v>
      </c>
      <c r="CT314" s="113">
        <v>43</v>
      </c>
      <c r="CW314" s="116">
        <f t="shared" si="169"/>
        <v>25.5</v>
      </c>
      <c r="CX314" s="113">
        <v>0</v>
      </c>
      <c r="CY314" s="113">
        <v>0</v>
      </c>
      <c r="CZ314" s="113">
        <v>0</v>
      </c>
      <c r="DA314" s="113">
        <v>0</v>
      </c>
      <c r="DB314" s="113">
        <v>127.5</v>
      </c>
      <c r="DE314" s="116">
        <f t="shared" si="170"/>
        <v>10.1</v>
      </c>
      <c r="DF314" s="113">
        <v>8</v>
      </c>
      <c r="DG314" s="113">
        <v>0</v>
      </c>
      <c r="DH314" s="113">
        <v>0</v>
      </c>
      <c r="DI314" s="113">
        <v>0</v>
      </c>
      <c r="DJ314" s="113">
        <v>42.5</v>
      </c>
      <c r="DM314" s="116">
        <f t="shared" si="171"/>
        <v>5.5</v>
      </c>
      <c r="DN314" s="113">
        <v>9.5</v>
      </c>
      <c r="DO314" s="113">
        <v>0</v>
      </c>
      <c r="DP314" s="113">
        <v>0</v>
      </c>
      <c r="DQ314" s="113">
        <v>0</v>
      </c>
      <c r="DR314" s="113">
        <v>18</v>
      </c>
    </row>
    <row r="315" spans="4:122">
      <c r="D315" s="113" t="s">
        <v>108</v>
      </c>
      <c r="E315" s="115">
        <f t="shared" si="172"/>
        <v>314</v>
      </c>
      <c r="F315" s="116">
        <f t="shared" si="140"/>
        <v>4.5999999999999996</v>
      </c>
      <c r="G315" s="116">
        <f t="shared" si="141"/>
        <v>4.5999999999999996</v>
      </c>
      <c r="H315" s="116" t="str">
        <f t="shared" si="141"/>
        <v/>
      </c>
      <c r="I315" s="116" t="str">
        <f t="shared" si="141"/>
        <v/>
      </c>
      <c r="J315" s="116" t="str">
        <f t="shared" si="141"/>
        <v/>
      </c>
      <c r="K315" s="116" t="str">
        <f t="shared" si="141"/>
        <v/>
      </c>
      <c r="L315" s="116" t="str">
        <f t="shared" si="141"/>
        <v/>
      </c>
      <c r="M315" s="116" t="str">
        <f t="shared" si="141"/>
        <v/>
      </c>
      <c r="N315" s="116" t="str">
        <f t="shared" si="142"/>
        <v/>
      </c>
      <c r="O315" s="116">
        <f t="shared" si="143"/>
        <v>1</v>
      </c>
      <c r="P315" s="116" t="str">
        <f t="shared" si="144"/>
        <v/>
      </c>
      <c r="Q315" s="116" t="str">
        <f t="shared" si="145"/>
        <v/>
      </c>
      <c r="R315" s="116" t="str">
        <f t="shared" si="146"/>
        <v/>
      </c>
      <c r="S315" s="116" t="str">
        <f t="shared" si="147"/>
        <v/>
      </c>
      <c r="T315" s="116" t="str">
        <f t="shared" si="148"/>
        <v/>
      </c>
      <c r="U315" s="116">
        <f t="shared" si="149"/>
        <v>1</v>
      </c>
      <c r="V315" s="113">
        <f t="shared" si="150"/>
        <v>0</v>
      </c>
      <c r="Y315" s="116">
        <f t="shared" si="173"/>
        <v>0.19021217451157585</v>
      </c>
      <c r="Z315" s="122">
        <f t="shared" si="174"/>
        <v>38.042434902315172</v>
      </c>
      <c r="AA315" s="113">
        <f t="shared" si="151"/>
        <v>6</v>
      </c>
      <c r="AB315" s="113">
        <f>AA315*飽差!I315</f>
        <v>4.8830366563719432</v>
      </c>
      <c r="AG315" s="116">
        <f t="shared" si="152"/>
        <v>2.1</v>
      </c>
      <c r="AH315" s="116">
        <f t="shared" si="153"/>
        <v>1.4</v>
      </c>
      <c r="AI315" s="116">
        <f t="shared" si="154"/>
        <v>2.8</v>
      </c>
      <c r="AJ315" s="116">
        <f t="shared" si="155"/>
        <v>3.2</v>
      </c>
      <c r="AK315" s="116">
        <f t="shared" si="156"/>
        <v>5.0999999999999996</v>
      </c>
      <c r="AL315" s="116">
        <f t="shared" si="157"/>
        <v>5.8</v>
      </c>
      <c r="AM315" s="116">
        <f t="shared" si="158"/>
        <v>4.5999999999999996</v>
      </c>
      <c r="AN315" s="116">
        <f t="shared" si="159"/>
        <v>6.8</v>
      </c>
      <c r="AO315" s="116">
        <f t="shared" si="160"/>
        <v>3.3</v>
      </c>
      <c r="AP315" s="116">
        <f t="shared" si="161"/>
        <v>5.3</v>
      </c>
      <c r="AS315" s="116">
        <f t="shared" si="162"/>
        <v>2.1</v>
      </c>
      <c r="AT315" s="113">
        <v>0.5</v>
      </c>
      <c r="AU315" s="113">
        <v>0</v>
      </c>
      <c r="AV315" s="113">
        <v>10</v>
      </c>
      <c r="AW315" s="113">
        <v>0</v>
      </c>
      <c r="AX315" s="113">
        <v>0</v>
      </c>
      <c r="AY315" s="115"/>
      <c r="BA315" s="116">
        <f t="shared" si="163"/>
        <v>1.4</v>
      </c>
      <c r="BB315" s="113">
        <v>0</v>
      </c>
      <c r="BC315" s="113">
        <v>0</v>
      </c>
      <c r="BD315" s="113">
        <v>7</v>
      </c>
      <c r="BE315" s="113">
        <v>0</v>
      </c>
      <c r="BF315" s="113">
        <v>0</v>
      </c>
      <c r="BG315" s="115"/>
      <c r="BI315" s="116">
        <f t="shared" si="164"/>
        <v>2.8</v>
      </c>
      <c r="BJ315" s="113">
        <v>0.5</v>
      </c>
      <c r="BK315" s="113">
        <v>0</v>
      </c>
      <c r="BL315" s="113">
        <v>13.5</v>
      </c>
      <c r="BM315" s="113">
        <v>0</v>
      </c>
      <c r="BN315" s="113">
        <v>0</v>
      </c>
      <c r="BO315" s="115"/>
      <c r="BQ315" s="116">
        <f t="shared" si="165"/>
        <v>3.2</v>
      </c>
      <c r="BR315" s="113">
        <v>0</v>
      </c>
      <c r="BS315" s="113">
        <v>0</v>
      </c>
      <c r="BT315" s="113">
        <v>16</v>
      </c>
      <c r="BU315" s="113">
        <v>0</v>
      </c>
      <c r="BV315" s="113">
        <v>0</v>
      </c>
      <c r="BW315" s="115"/>
      <c r="BY315" s="116">
        <f t="shared" si="166"/>
        <v>5.0999999999999996</v>
      </c>
      <c r="BZ315" s="113">
        <v>0</v>
      </c>
      <c r="CA315" s="113">
        <v>0</v>
      </c>
      <c r="CB315" s="113">
        <v>25.5</v>
      </c>
      <c r="CC315" s="113">
        <v>0</v>
      </c>
      <c r="CD315" s="113">
        <v>0</v>
      </c>
      <c r="CE315" s="115"/>
      <c r="CG315" s="116">
        <f t="shared" si="167"/>
        <v>5.8</v>
      </c>
      <c r="CH315" s="113">
        <v>0</v>
      </c>
      <c r="CI315" s="113">
        <v>0</v>
      </c>
      <c r="CJ315" s="113">
        <v>29</v>
      </c>
      <c r="CK315" s="113">
        <v>0</v>
      </c>
      <c r="CL315" s="113">
        <v>0</v>
      </c>
      <c r="CO315" s="116">
        <f t="shared" si="168"/>
        <v>4.5999999999999996</v>
      </c>
      <c r="CP315" s="113">
        <v>0</v>
      </c>
      <c r="CQ315" s="113">
        <v>0</v>
      </c>
      <c r="CR315" s="113">
        <v>23</v>
      </c>
      <c r="CS315" s="113">
        <v>0</v>
      </c>
      <c r="CT315" s="113">
        <v>0</v>
      </c>
      <c r="CW315" s="116">
        <f t="shared" si="169"/>
        <v>6.8</v>
      </c>
      <c r="CX315" s="113">
        <v>0</v>
      </c>
      <c r="CY315" s="113">
        <v>0</v>
      </c>
      <c r="CZ315" s="113">
        <v>34</v>
      </c>
      <c r="DA315" s="113">
        <v>0</v>
      </c>
      <c r="DB315" s="113">
        <v>0</v>
      </c>
      <c r="DE315" s="116">
        <f t="shared" si="170"/>
        <v>3.3</v>
      </c>
      <c r="DF315" s="113">
        <v>0</v>
      </c>
      <c r="DG315" s="113">
        <v>0</v>
      </c>
      <c r="DH315" s="113">
        <v>16.5</v>
      </c>
      <c r="DI315" s="113">
        <v>0</v>
      </c>
      <c r="DJ315" s="113">
        <v>0</v>
      </c>
      <c r="DM315" s="116">
        <f t="shared" si="171"/>
        <v>5.3</v>
      </c>
      <c r="DN315" s="113">
        <v>0</v>
      </c>
      <c r="DO315" s="113">
        <v>0</v>
      </c>
      <c r="DP315" s="113">
        <v>26.5</v>
      </c>
      <c r="DQ315" s="113">
        <v>0</v>
      </c>
      <c r="DR315" s="113">
        <v>0</v>
      </c>
    </row>
    <row r="316" spans="4:122">
      <c r="D316" s="113" t="s">
        <v>108</v>
      </c>
      <c r="E316" s="115">
        <f t="shared" si="172"/>
        <v>315</v>
      </c>
      <c r="F316" s="116">
        <f t="shared" si="140"/>
        <v>0</v>
      </c>
      <c r="G316" s="116" t="str">
        <f t="shared" si="141"/>
        <v/>
      </c>
      <c r="H316" s="116" t="str">
        <f t="shared" si="141"/>
        <v/>
      </c>
      <c r="I316" s="116" t="str">
        <f t="shared" si="141"/>
        <v/>
      </c>
      <c r="J316" s="116" t="str">
        <f t="shared" si="141"/>
        <v/>
      </c>
      <c r="K316" s="116" t="str">
        <f t="shared" si="141"/>
        <v/>
      </c>
      <c r="L316" s="116" t="str">
        <f t="shared" si="141"/>
        <v/>
      </c>
      <c r="M316" s="116" t="str">
        <f t="shared" si="141"/>
        <v/>
      </c>
      <c r="N316" s="116">
        <f t="shared" si="142"/>
        <v>0</v>
      </c>
      <c r="O316" s="116" t="str">
        <f t="shared" si="143"/>
        <v/>
      </c>
      <c r="P316" s="116" t="str">
        <f t="shared" si="144"/>
        <v/>
      </c>
      <c r="Q316" s="116" t="str">
        <f t="shared" si="145"/>
        <v/>
      </c>
      <c r="R316" s="116" t="str">
        <f t="shared" si="146"/>
        <v/>
      </c>
      <c r="S316" s="116" t="str">
        <f t="shared" si="147"/>
        <v/>
      </c>
      <c r="T316" s="116" t="str">
        <f t="shared" si="148"/>
        <v/>
      </c>
      <c r="U316" s="116">
        <f t="shared" si="149"/>
        <v>0</v>
      </c>
      <c r="V316" s="113">
        <f t="shared" si="150"/>
        <v>0</v>
      </c>
      <c r="Y316" s="116">
        <f t="shared" si="173"/>
        <v>0.17356199574103609</v>
      </c>
      <c r="Z316" s="122">
        <f t="shared" si="174"/>
        <v>34.712399148207219</v>
      </c>
      <c r="AA316" s="113">
        <f t="shared" si="151"/>
        <v>6</v>
      </c>
      <c r="AB316" s="113">
        <f>AA316*飽差!I316</f>
        <v>3.3300357541079539</v>
      </c>
      <c r="AG316" s="116">
        <f t="shared" si="152"/>
        <v>0.6</v>
      </c>
      <c r="AH316" s="116">
        <f t="shared" si="153"/>
        <v>0.4</v>
      </c>
      <c r="AI316" s="116">
        <f t="shared" si="154"/>
        <v>0.3</v>
      </c>
      <c r="AJ316" s="116">
        <f t="shared" si="155"/>
        <v>0.6</v>
      </c>
      <c r="AK316" s="116">
        <f t="shared" si="156"/>
        <v>1.2</v>
      </c>
      <c r="AL316" s="116">
        <f t="shared" si="157"/>
        <v>0.3</v>
      </c>
      <c r="AM316" s="116">
        <f t="shared" si="158"/>
        <v>0</v>
      </c>
      <c r="AN316" s="116">
        <f t="shared" si="159"/>
        <v>0</v>
      </c>
      <c r="AO316" s="116">
        <f t="shared" si="160"/>
        <v>0</v>
      </c>
      <c r="AP316" s="116">
        <f t="shared" si="161"/>
        <v>0.2</v>
      </c>
      <c r="AS316" s="116">
        <f t="shared" si="162"/>
        <v>0.6</v>
      </c>
      <c r="AT316" s="113">
        <v>0</v>
      </c>
      <c r="AU316" s="113">
        <v>3</v>
      </c>
      <c r="AV316" s="113">
        <v>0</v>
      </c>
      <c r="AW316" s="113">
        <v>0</v>
      </c>
      <c r="AX316" s="113">
        <v>0</v>
      </c>
      <c r="AY316" s="115"/>
      <c r="BA316" s="116">
        <f t="shared" si="163"/>
        <v>0.4</v>
      </c>
      <c r="BB316" s="113">
        <v>0</v>
      </c>
      <c r="BC316" s="113">
        <v>2</v>
      </c>
      <c r="BD316" s="113">
        <v>0</v>
      </c>
      <c r="BE316" s="113">
        <v>0</v>
      </c>
      <c r="BF316" s="113">
        <v>0</v>
      </c>
      <c r="BG316" s="115"/>
      <c r="BI316" s="116">
        <f t="shared" si="164"/>
        <v>0.3</v>
      </c>
      <c r="BJ316" s="113">
        <v>0</v>
      </c>
      <c r="BK316" s="113">
        <v>1.5</v>
      </c>
      <c r="BL316" s="113">
        <v>0</v>
      </c>
      <c r="BM316" s="113">
        <v>0</v>
      </c>
      <c r="BN316" s="113">
        <v>0</v>
      </c>
      <c r="BO316" s="115"/>
      <c r="BQ316" s="116">
        <f t="shared" si="165"/>
        <v>0.6</v>
      </c>
      <c r="BR316" s="113">
        <v>0</v>
      </c>
      <c r="BS316" s="113">
        <v>3</v>
      </c>
      <c r="BT316" s="113">
        <v>0</v>
      </c>
      <c r="BU316" s="113">
        <v>0</v>
      </c>
      <c r="BV316" s="113">
        <v>0</v>
      </c>
      <c r="BW316" s="115"/>
      <c r="BY316" s="116">
        <f t="shared" si="166"/>
        <v>1.2</v>
      </c>
      <c r="BZ316" s="113">
        <v>0</v>
      </c>
      <c r="CA316" s="113">
        <v>5</v>
      </c>
      <c r="CB316" s="113">
        <v>1</v>
      </c>
      <c r="CC316" s="113">
        <v>0</v>
      </c>
      <c r="CD316" s="113">
        <v>0</v>
      </c>
      <c r="CE316" s="115"/>
      <c r="CG316" s="116">
        <f t="shared" si="167"/>
        <v>0.3</v>
      </c>
      <c r="CH316" s="113">
        <v>0</v>
      </c>
      <c r="CI316" s="113">
        <v>1.5</v>
      </c>
      <c r="CJ316" s="113">
        <v>0</v>
      </c>
      <c r="CK316" s="113">
        <v>0</v>
      </c>
      <c r="CL316" s="113">
        <v>0</v>
      </c>
      <c r="CO316" s="116">
        <f t="shared" si="168"/>
        <v>0</v>
      </c>
      <c r="CP316" s="113">
        <v>0</v>
      </c>
      <c r="CQ316" s="113">
        <v>0</v>
      </c>
      <c r="CR316" s="113">
        <v>0</v>
      </c>
      <c r="CS316" s="113">
        <v>0</v>
      </c>
      <c r="CT316" s="113">
        <v>0</v>
      </c>
      <c r="CW316" s="116">
        <f t="shared" si="169"/>
        <v>0</v>
      </c>
      <c r="CX316" s="113">
        <v>0</v>
      </c>
      <c r="CY316" s="113">
        <v>0</v>
      </c>
      <c r="CZ316" s="113">
        <v>0</v>
      </c>
      <c r="DA316" s="113">
        <v>0</v>
      </c>
      <c r="DB316" s="113">
        <v>0</v>
      </c>
      <c r="DE316" s="116">
        <f t="shared" si="170"/>
        <v>0</v>
      </c>
      <c r="DF316" s="113">
        <v>0</v>
      </c>
      <c r="DG316" s="113">
        <v>0</v>
      </c>
      <c r="DH316" s="113">
        <v>0</v>
      </c>
      <c r="DI316" s="113">
        <v>0</v>
      </c>
      <c r="DJ316" s="113">
        <v>0</v>
      </c>
      <c r="DM316" s="116">
        <f t="shared" si="171"/>
        <v>0.2</v>
      </c>
      <c r="DN316" s="113">
        <v>0</v>
      </c>
      <c r="DO316" s="113">
        <v>0.5</v>
      </c>
      <c r="DP316" s="113">
        <v>0.5</v>
      </c>
      <c r="DQ316" s="113">
        <v>0</v>
      </c>
      <c r="DR316" s="113">
        <v>0</v>
      </c>
    </row>
    <row r="317" spans="4:122">
      <c r="D317" s="113" t="s">
        <v>108</v>
      </c>
      <c r="E317" s="115">
        <f t="shared" si="172"/>
        <v>316</v>
      </c>
      <c r="F317" s="116">
        <f t="shared" si="140"/>
        <v>0.7</v>
      </c>
      <c r="G317" s="116">
        <f t="shared" si="141"/>
        <v>0.7</v>
      </c>
      <c r="H317" s="116" t="str">
        <f t="shared" si="141"/>
        <v/>
      </c>
      <c r="I317" s="116" t="str">
        <f t="shared" si="141"/>
        <v/>
      </c>
      <c r="J317" s="116" t="str">
        <f t="shared" si="141"/>
        <v/>
      </c>
      <c r="K317" s="116" t="str">
        <f t="shared" si="141"/>
        <v/>
      </c>
      <c r="L317" s="116" t="str">
        <f t="shared" si="141"/>
        <v/>
      </c>
      <c r="M317" s="116" t="str">
        <f t="shared" si="141"/>
        <v/>
      </c>
      <c r="N317" s="116" t="str">
        <f t="shared" si="142"/>
        <v/>
      </c>
      <c r="O317" s="116">
        <f t="shared" si="143"/>
        <v>1</v>
      </c>
      <c r="P317" s="116" t="str">
        <f t="shared" si="144"/>
        <v/>
      </c>
      <c r="Q317" s="116" t="str">
        <f t="shared" si="145"/>
        <v/>
      </c>
      <c r="R317" s="116" t="str">
        <f t="shared" si="146"/>
        <v/>
      </c>
      <c r="S317" s="116" t="str">
        <f t="shared" si="147"/>
        <v/>
      </c>
      <c r="T317" s="116" t="str">
        <f t="shared" si="148"/>
        <v/>
      </c>
      <c r="U317" s="116">
        <f t="shared" si="149"/>
        <v>1</v>
      </c>
      <c r="V317" s="113">
        <f t="shared" si="150"/>
        <v>0</v>
      </c>
      <c r="Y317" s="116">
        <f t="shared" si="173"/>
        <v>0.16258477047354195</v>
      </c>
      <c r="Z317" s="122">
        <f t="shared" si="174"/>
        <v>32.516954094708389</v>
      </c>
      <c r="AA317" s="113">
        <f t="shared" si="151"/>
        <v>6</v>
      </c>
      <c r="AB317" s="113">
        <f>AA317*飽差!I317</f>
        <v>2.8954450534988347</v>
      </c>
      <c r="AG317" s="116">
        <f t="shared" si="152"/>
        <v>0.1</v>
      </c>
      <c r="AH317" s="116">
        <f t="shared" si="153"/>
        <v>0</v>
      </c>
      <c r="AI317" s="116">
        <f t="shared" si="154"/>
        <v>0</v>
      </c>
      <c r="AJ317" s="116">
        <f t="shared" si="155"/>
        <v>0.1</v>
      </c>
      <c r="AK317" s="116">
        <f t="shared" si="156"/>
        <v>0</v>
      </c>
      <c r="AL317" s="116">
        <f t="shared" si="157"/>
        <v>0.2</v>
      </c>
      <c r="AM317" s="116">
        <f t="shared" si="158"/>
        <v>0.7</v>
      </c>
      <c r="AN317" s="116">
        <f t="shared" si="159"/>
        <v>0.4</v>
      </c>
      <c r="AO317" s="116">
        <f t="shared" si="160"/>
        <v>0.5</v>
      </c>
      <c r="AP317" s="116">
        <f t="shared" si="161"/>
        <v>0</v>
      </c>
      <c r="AS317" s="116">
        <f t="shared" si="162"/>
        <v>0.1</v>
      </c>
      <c r="AT317" s="113">
        <v>0</v>
      </c>
      <c r="AU317" s="113">
        <v>0.5</v>
      </c>
      <c r="AV317" s="113">
        <v>0</v>
      </c>
      <c r="AW317" s="113">
        <v>0</v>
      </c>
      <c r="AX317" s="113">
        <v>0</v>
      </c>
      <c r="AY317" s="115"/>
      <c r="BA317" s="116">
        <f t="shared" si="163"/>
        <v>0</v>
      </c>
      <c r="BB317" s="113">
        <v>0</v>
      </c>
      <c r="BC317" s="113">
        <v>0</v>
      </c>
      <c r="BD317" s="113">
        <v>0</v>
      </c>
      <c r="BE317" s="113">
        <v>0</v>
      </c>
      <c r="BF317" s="113">
        <v>0</v>
      </c>
      <c r="BG317" s="115"/>
      <c r="BI317" s="116">
        <f t="shared" si="164"/>
        <v>0</v>
      </c>
      <c r="BJ317" s="113">
        <v>0</v>
      </c>
      <c r="BK317" s="113">
        <v>0</v>
      </c>
      <c r="BL317" s="113">
        <v>0</v>
      </c>
      <c r="BM317" s="113">
        <v>0</v>
      </c>
      <c r="BN317" s="113">
        <v>0</v>
      </c>
      <c r="BO317" s="115"/>
      <c r="BQ317" s="116">
        <f t="shared" si="165"/>
        <v>0.1</v>
      </c>
      <c r="BR317" s="113">
        <v>0</v>
      </c>
      <c r="BS317" s="113">
        <v>0.5</v>
      </c>
      <c r="BT317" s="113">
        <v>0</v>
      </c>
      <c r="BU317" s="113">
        <v>0</v>
      </c>
      <c r="BV317" s="113">
        <v>0</v>
      </c>
      <c r="BW317" s="115"/>
      <c r="BY317" s="116">
        <f t="shared" si="166"/>
        <v>0</v>
      </c>
      <c r="BZ317" s="113">
        <v>0</v>
      </c>
      <c r="CA317" s="113">
        <v>0</v>
      </c>
      <c r="CB317" s="113">
        <v>0</v>
      </c>
      <c r="CC317" s="113">
        <v>0</v>
      </c>
      <c r="CD317" s="113">
        <v>0</v>
      </c>
      <c r="CE317" s="115"/>
      <c r="CG317" s="116">
        <f t="shared" si="167"/>
        <v>0.2</v>
      </c>
      <c r="CH317" s="113">
        <v>0</v>
      </c>
      <c r="CI317" s="113">
        <v>1</v>
      </c>
      <c r="CJ317" s="113">
        <v>0</v>
      </c>
      <c r="CK317" s="113">
        <v>0</v>
      </c>
      <c r="CL317" s="113">
        <v>0</v>
      </c>
      <c r="CO317" s="116">
        <f t="shared" si="168"/>
        <v>0.7</v>
      </c>
      <c r="CP317" s="113">
        <v>0</v>
      </c>
      <c r="CQ317" s="113">
        <v>3.5</v>
      </c>
      <c r="CR317" s="113">
        <v>0</v>
      </c>
      <c r="CS317" s="113">
        <v>0</v>
      </c>
      <c r="CT317" s="113">
        <v>0</v>
      </c>
      <c r="CW317" s="116">
        <f t="shared" si="169"/>
        <v>0.4</v>
      </c>
      <c r="CX317" s="113">
        <v>0</v>
      </c>
      <c r="CY317" s="113">
        <v>2</v>
      </c>
      <c r="CZ317" s="113">
        <v>0</v>
      </c>
      <c r="DA317" s="113">
        <v>0</v>
      </c>
      <c r="DB317" s="113">
        <v>0</v>
      </c>
      <c r="DE317" s="116">
        <f t="shared" si="170"/>
        <v>0.5</v>
      </c>
      <c r="DF317" s="113">
        <v>0</v>
      </c>
      <c r="DG317" s="113">
        <v>2.5</v>
      </c>
      <c r="DH317" s="113">
        <v>0</v>
      </c>
      <c r="DI317" s="113">
        <v>0</v>
      </c>
      <c r="DJ317" s="113">
        <v>0</v>
      </c>
      <c r="DM317" s="116">
        <f t="shared" si="171"/>
        <v>0</v>
      </c>
      <c r="DN317" s="113">
        <v>0</v>
      </c>
      <c r="DO317" s="113">
        <v>0</v>
      </c>
      <c r="DP317" s="113">
        <v>0</v>
      </c>
      <c r="DQ317" s="113">
        <v>0</v>
      </c>
      <c r="DR317" s="113">
        <v>0</v>
      </c>
    </row>
    <row r="318" spans="4:122">
      <c r="D318" s="113" t="s">
        <v>108</v>
      </c>
      <c r="E318" s="115">
        <f t="shared" si="172"/>
        <v>317</v>
      </c>
      <c r="F318" s="116">
        <f t="shared" si="140"/>
        <v>4.4000000000000004</v>
      </c>
      <c r="G318" s="116">
        <f t="shared" si="141"/>
        <v>4.4000000000000004</v>
      </c>
      <c r="H318" s="116" t="str">
        <f t="shared" si="141"/>
        <v/>
      </c>
      <c r="I318" s="116" t="str">
        <f t="shared" si="141"/>
        <v/>
      </c>
      <c r="J318" s="116" t="str">
        <f t="shared" si="141"/>
        <v/>
      </c>
      <c r="K318" s="116" t="str">
        <f t="shared" si="141"/>
        <v/>
      </c>
      <c r="L318" s="116" t="str">
        <f t="shared" si="141"/>
        <v/>
      </c>
      <c r="M318" s="116" t="str">
        <f t="shared" si="141"/>
        <v/>
      </c>
      <c r="N318" s="116" t="str">
        <f t="shared" si="142"/>
        <v/>
      </c>
      <c r="O318" s="116">
        <f t="shared" si="143"/>
        <v>1</v>
      </c>
      <c r="P318" s="116" t="str">
        <f t="shared" si="144"/>
        <v/>
      </c>
      <c r="Q318" s="116" t="str">
        <f t="shared" si="145"/>
        <v/>
      </c>
      <c r="R318" s="116" t="str">
        <f t="shared" si="146"/>
        <v/>
      </c>
      <c r="S318" s="116" t="str">
        <f t="shared" si="147"/>
        <v/>
      </c>
      <c r="T318" s="116" t="str">
        <f t="shared" si="148"/>
        <v/>
      </c>
      <c r="U318" s="116">
        <f t="shared" si="149"/>
        <v>1</v>
      </c>
      <c r="V318" s="113">
        <f t="shared" si="150"/>
        <v>0</v>
      </c>
      <c r="Y318" s="116">
        <f t="shared" si="173"/>
        <v>0.16914064790779157</v>
      </c>
      <c r="Z318" s="122">
        <f t="shared" si="174"/>
        <v>33.828129581558315</v>
      </c>
      <c r="AA318" s="113">
        <f t="shared" si="151"/>
        <v>6</v>
      </c>
      <c r="AB318" s="113">
        <f>AA318*飽差!I318</f>
        <v>3.0888245131500693</v>
      </c>
      <c r="AG318" s="116">
        <f t="shared" si="152"/>
        <v>1.2</v>
      </c>
      <c r="AH318" s="116">
        <f t="shared" si="153"/>
        <v>0.5</v>
      </c>
      <c r="AI318" s="116">
        <f t="shared" si="154"/>
        <v>1.4</v>
      </c>
      <c r="AJ318" s="116">
        <f t="shared" si="155"/>
        <v>2.1</v>
      </c>
      <c r="AK318" s="116">
        <f t="shared" si="156"/>
        <v>1.2</v>
      </c>
      <c r="AL318" s="116">
        <f t="shared" si="157"/>
        <v>3.1</v>
      </c>
      <c r="AM318" s="116">
        <f t="shared" si="158"/>
        <v>4.4000000000000004</v>
      </c>
      <c r="AN318" s="116">
        <f t="shared" si="159"/>
        <v>5.8</v>
      </c>
      <c r="AO318" s="116">
        <f t="shared" si="160"/>
        <v>3.2</v>
      </c>
      <c r="AP318" s="116">
        <f t="shared" si="161"/>
        <v>3.2</v>
      </c>
      <c r="AS318" s="116">
        <f t="shared" si="162"/>
        <v>1.2</v>
      </c>
      <c r="AT318" s="113">
        <v>0</v>
      </c>
      <c r="AU318" s="113">
        <v>0</v>
      </c>
      <c r="AV318" s="113">
        <v>1.5</v>
      </c>
      <c r="AW318" s="113">
        <v>4.5</v>
      </c>
      <c r="AX318" s="113">
        <v>0</v>
      </c>
      <c r="AY318" s="115"/>
      <c r="BA318" s="116">
        <f t="shared" si="163"/>
        <v>0.5</v>
      </c>
      <c r="BB318" s="113">
        <v>0</v>
      </c>
      <c r="BC318" s="113">
        <v>0</v>
      </c>
      <c r="BD318" s="113">
        <v>0</v>
      </c>
      <c r="BE318" s="113">
        <v>2.5</v>
      </c>
      <c r="BF318" s="113">
        <v>0</v>
      </c>
      <c r="BG318" s="115"/>
      <c r="BI318" s="116">
        <f t="shared" si="164"/>
        <v>1.4</v>
      </c>
      <c r="BJ318" s="113">
        <v>0</v>
      </c>
      <c r="BK318" s="113">
        <v>0</v>
      </c>
      <c r="BL318" s="113">
        <v>0</v>
      </c>
      <c r="BM318" s="113">
        <v>7</v>
      </c>
      <c r="BN318" s="113">
        <v>0</v>
      </c>
      <c r="BO318" s="115"/>
      <c r="BQ318" s="116">
        <f t="shared" si="165"/>
        <v>2.1</v>
      </c>
      <c r="BR318" s="113">
        <v>0</v>
      </c>
      <c r="BS318" s="113">
        <v>0</v>
      </c>
      <c r="BT318" s="113">
        <v>0</v>
      </c>
      <c r="BU318" s="113">
        <v>10.5</v>
      </c>
      <c r="BV318" s="113">
        <v>0</v>
      </c>
      <c r="BW318" s="115"/>
      <c r="BY318" s="116">
        <f t="shared" si="166"/>
        <v>1.2</v>
      </c>
      <c r="BZ318" s="113">
        <v>0</v>
      </c>
      <c r="CA318" s="113">
        <v>0</v>
      </c>
      <c r="CB318" s="113">
        <v>0</v>
      </c>
      <c r="CC318" s="113">
        <v>6</v>
      </c>
      <c r="CD318" s="113">
        <v>0</v>
      </c>
      <c r="CE318" s="115"/>
      <c r="CG318" s="116">
        <f t="shared" si="167"/>
        <v>3.1</v>
      </c>
      <c r="CH318" s="113">
        <v>0</v>
      </c>
      <c r="CI318" s="113">
        <v>0</v>
      </c>
      <c r="CJ318" s="113">
        <v>3.5</v>
      </c>
      <c r="CK318" s="113">
        <v>12</v>
      </c>
      <c r="CL318" s="113">
        <v>0</v>
      </c>
      <c r="CO318" s="116">
        <f t="shared" si="168"/>
        <v>4.4000000000000004</v>
      </c>
      <c r="CP318" s="113">
        <v>0</v>
      </c>
      <c r="CQ318" s="113">
        <v>0</v>
      </c>
      <c r="CR318" s="113">
        <v>0</v>
      </c>
      <c r="CS318" s="113">
        <v>22</v>
      </c>
      <c r="CT318" s="113">
        <v>0</v>
      </c>
      <c r="CW318" s="116">
        <f t="shared" si="169"/>
        <v>5.8</v>
      </c>
      <c r="CX318" s="113">
        <v>0</v>
      </c>
      <c r="CY318" s="113">
        <v>0</v>
      </c>
      <c r="CZ318" s="113">
        <v>0</v>
      </c>
      <c r="DA318" s="113">
        <v>29</v>
      </c>
      <c r="DB318" s="113">
        <v>0</v>
      </c>
      <c r="DE318" s="116">
        <f t="shared" si="170"/>
        <v>3.2</v>
      </c>
      <c r="DF318" s="113">
        <v>0</v>
      </c>
      <c r="DG318" s="113">
        <v>0</v>
      </c>
      <c r="DH318" s="113">
        <v>0</v>
      </c>
      <c r="DI318" s="113">
        <v>16</v>
      </c>
      <c r="DJ318" s="113">
        <v>0</v>
      </c>
      <c r="DM318" s="116">
        <f t="shared" si="171"/>
        <v>3.2</v>
      </c>
      <c r="DN318" s="113">
        <v>0</v>
      </c>
      <c r="DO318" s="113">
        <v>0</v>
      </c>
      <c r="DP318" s="113">
        <v>0</v>
      </c>
      <c r="DQ318" s="113">
        <v>16</v>
      </c>
      <c r="DR318" s="113">
        <v>0</v>
      </c>
    </row>
    <row r="319" spans="4:122">
      <c r="D319" s="113" t="s">
        <v>108</v>
      </c>
      <c r="E319" s="115">
        <f t="shared" si="172"/>
        <v>318</v>
      </c>
      <c r="F319" s="116">
        <f t="shared" si="140"/>
        <v>0</v>
      </c>
      <c r="G319" s="116" t="str">
        <f t="shared" si="141"/>
        <v/>
      </c>
      <c r="H319" s="116" t="str">
        <f t="shared" si="141"/>
        <v/>
      </c>
      <c r="I319" s="116" t="str">
        <f t="shared" si="141"/>
        <v/>
      </c>
      <c r="J319" s="116" t="str">
        <f t="shared" si="141"/>
        <v/>
      </c>
      <c r="K319" s="116" t="str">
        <f t="shared" si="141"/>
        <v/>
      </c>
      <c r="L319" s="116" t="str">
        <f t="shared" si="141"/>
        <v/>
      </c>
      <c r="M319" s="116" t="str">
        <f t="shared" si="141"/>
        <v/>
      </c>
      <c r="N319" s="116">
        <f t="shared" si="142"/>
        <v>0</v>
      </c>
      <c r="O319" s="116" t="str">
        <f t="shared" si="143"/>
        <v/>
      </c>
      <c r="P319" s="116" t="str">
        <f t="shared" si="144"/>
        <v/>
      </c>
      <c r="Q319" s="116" t="str">
        <f t="shared" si="145"/>
        <v/>
      </c>
      <c r="R319" s="116" t="str">
        <f t="shared" si="146"/>
        <v/>
      </c>
      <c r="S319" s="116" t="str">
        <f t="shared" si="147"/>
        <v/>
      </c>
      <c r="T319" s="116" t="str">
        <f t="shared" si="148"/>
        <v/>
      </c>
      <c r="U319" s="116">
        <f t="shared" si="149"/>
        <v>0</v>
      </c>
      <c r="V319" s="113">
        <f t="shared" si="150"/>
        <v>0</v>
      </c>
      <c r="Y319" s="116">
        <f t="shared" si="173"/>
        <v>0.14353792952558375</v>
      </c>
      <c r="Z319" s="122">
        <f t="shared" si="174"/>
        <v>28.707585905116748</v>
      </c>
      <c r="AA319" s="113">
        <f t="shared" si="151"/>
        <v>6</v>
      </c>
      <c r="AB319" s="113">
        <f>AA319*飽差!I319</f>
        <v>5.1205436764415664</v>
      </c>
      <c r="AG319" s="116">
        <f t="shared" si="152"/>
        <v>0</v>
      </c>
      <c r="AH319" s="116">
        <f t="shared" si="153"/>
        <v>0</v>
      </c>
      <c r="AI319" s="116">
        <f t="shared" si="154"/>
        <v>0</v>
      </c>
      <c r="AJ319" s="116">
        <f t="shared" si="155"/>
        <v>0</v>
      </c>
      <c r="AK319" s="116">
        <f t="shared" si="156"/>
        <v>0.1</v>
      </c>
      <c r="AL319" s="116">
        <f t="shared" si="157"/>
        <v>0</v>
      </c>
      <c r="AM319" s="116">
        <f t="shared" si="158"/>
        <v>0</v>
      </c>
      <c r="AN319" s="116">
        <f t="shared" si="159"/>
        <v>0</v>
      </c>
      <c r="AO319" s="116">
        <f t="shared" si="160"/>
        <v>0.1</v>
      </c>
      <c r="AP319" s="116">
        <f t="shared" si="161"/>
        <v>0</v>
      </c>
      <c r="AS319" s="116">
        <f t="shared" si="162"/>
        <v>0</v>
      </c>
      <c r="AT319" s="113">
        <v>0</v>
      </c>
      <c r="AU319" s="113">
        <v>0</v>
      </c>
      <c r="AV319" s="113">
        <v>0</v>
      </c>
      <c r="AW319" s="113">
        <v>0</v>
      </c>
      <c r="AX319" s="113">
        <v>0</v>
      </c>
      <c r="AY319" s="115"/>
      <c r="BA319" s="116">
        <f t="shared" si="163"/>
        <v>0</v>
      </c>
      <c r="BB319" s="113">
        <v>0</v>
      </c>
      <c r="BC319" s="113">
        <v>0</v>
      </c>
      <c r="BD319" s="113">
        <v>0</v>
      </c>
      <c r="BE319" s="113">
        <v>0</v>
      </c>
      <c r="BF319" s="113">
        <v>0</v>
      </c>
      <c r="BG319" s="115"/>
      <c r="BI319" s="116">
        <f t="shared" si="164"/>
        <v>0</v>
      </c>
      <c r="BJ319" s="113">
        <v>0</v>
      </c>
      <c r="BK319" s="113">
        <v>0</v>
      </c>
      <c r="BL319" s="113">
        <v>0</v>
      </c>
      <c r="BM319" s="113">
        <v>0</v>
      </c>
      <c r="BN319" s="113">
        <v>0</v>
      </c>
      <c r="BO319" s="115"/>
      <c r="BQ319" s="116">
        <f t="shared" si="165"/>
        <v>0</v>
      </c>
      <c r="BR319" s="113">
        <v>0</v>
      </c>
      <c r="BS319" s="113">
        <v>0</v>
      </c>
      <c r="BT319" s="113">
        <v>0</v>
      </c>
      <c r="BU319" s="113">
        <v>0</v>
      </c>
      <c r="BV319" s="113">
        <v>0</v>
      </c>
      <c r="BW319" s="115"/>
      <c r="BY319" s="116">
        <f t="shared" si="166"/>
        <v>0.1</v>
      </c>
      <c r="BZ319" s="113">
        <v>0</v>
      </c>
      <c r="CA319" s="113">
        <v>0</v>
      </c>
      <c r="CB319" s="113">
        <v>0</v>
      </c>
      <c r="CC319" s="113">
        <v>0.5</v>
      </c>
      <c r="CD319" s="113">
        <v>0</v>
      </c>
      <c r="CE319" s="115"/>
      <c r="CG319" s="116">
        <f t="shared" si="167"/>
        <v>0</v>
      </c>
      <c r="CH319" s="113">
        <v>0</v>
      </c>
      <c r="CI319" s="113">
        <v>0</v>
      </c>
      <c r="CJ319" s="113">
        <v>0</v>
      </c>
      <c r="CK319" s="113">
        <v>0</v>
      </c>
      <c r="CL319" s="113">
        <v>0</v>
      </c>
      <c r="CO319" s="116">
        <f t="shared" si="168"/>
        <v>0</v>
      </c>
      <c r="CP319" s="113">
        <v>0</v>
      </c>
      <c r="CQ319" s="113">
        <v>0</v>
      </c>
      <c r="CR319" s="113">
        <v>0</v>
      </c>
      <c r="CS319" s="113">
        <v>0</v>
      </c>
      <c r="CT319" s="113">
        <v>0</v>
      </c>
      <c r="CW319" s="116">
        <f t="shared" si="169"/>
        <v>0</v>
      </c>
      <c r="CX319" s="113">
        <v>0</v>
      </c>
      <c r="CY319" s="113">
        <v>0</v>
      </c>
      <c r="CZ319" s="113">
        <v>0</v>
      </c>
      <c r="DA319" s="113">
        <v>0</v>
      </c>
      <c r="DB319" s="113">
        <v>0</v>
      </c>
      <c r="DE319" s="116">
        <f t="shared" si="170"/>
        <v>0.1</v>
      </c>
      <c r="DF319" s="113">
        <v>0</v>
      </c>
      <c r="DG319" s="113">
        <v>0</v>
      </c>
      <c r="DH319" s="113">
        <v>0</v>
      </c>
      <c r="DI319" s="113">
        <v>0.5</v>
      </c>
      <c r="DJ319" s="113">
        <v>0</v>
      </c>
      <c r="DM319" s="116">
        <f t="shared" si="171"/>
        <v>0</v>
      </c>
      <c r="DN319" s="113">
        <v>0</v>
      </c>
      <c r="DO319" s="113">
        <v>0</v>
      </c>
      <c r="DP319" s="113">
        <v>0</v>
      </c>
      <c r="DQ319" s="113">
        <v>0</v>
      </c>
      <c r="DR319" s="113">
        <v>0</v>
      </c>
    </row>
    <row r="320" spans="4:122">
      <c r="D320" s="113" t="s">
        <v>108</v>
      </c>
      <c r="E320" s="115">
        <f t="shared" si="172"/>
        <v>319</v>
      </c>
      <c r="F320" s="116">
        <f t="shared" si="140"/>
        <v>0</v>
      </c>
      <c r="G320" s="116" t="str">
        <f t="shared" si="141"/>
        <v/>
      </c>
      <c r="H320" s="116" t="str">
        <f t="shared" si="141"/>
        <v/>
      </c>
      <c r="I320" s="116" t="str">
        <f t="shared" si="141"/>
        <v/>
      </c>
      <c r="J320" s="116" t="str">
        <f t="shared" si="141"/>
        <v/>
      </c>
      <c r="K320" s="116" t="str">
        <f t="shared" si="141"/>
        <v/>
      </c>
      <c r="L320" s="116" t="str">
        <f t="shared" si="141"/>
        <v/>
      </c>
      <c r="M320" s="116" t="str">
        <f t="shared" si="141"/>
        <v/>
      </c>
      <c r="N320" s="116">
        <f t="shared" si="142"/>
        <v>0</v>
      </c>
      <c r="O320" s="116" t="str">
        <f t="shared" si="143"/>
        <v/>
      </c>
      <c r="P320" s="116" t="str">
        <f t="shared" si="144"/>
        <v/>
      </c>
      <c r="Q320" s="116" t="str">
        <f t="shared" si="145"/>
        <v/>
      </c>
      <c r="R320" s="116" t="str">
        <f t="shared" si="146"/>
        <v/>
      </c>
      <c r="S320" s="116" t="str">
        <f t="shared" si="147"/>
        <v/>
      </c>
      <c r="T320" s="116" t="str">
        <f t="shared" si="148"/>
        <v/>
      </c>
      <c r="U320" s="116">
        <f t="shared" si="149"/>
        <v>0</v>
      </c>
      <c r="V320" s="113">
        <f t="shared" si="150"/>
        <v>0</v>
      </c>
      <c r="Y320" s="116">
        <f t="shared" si="173"/>
        <v>0.12518771827674785</v>
      </c>
      <c r="Z320" s="122">
        <f t="shared" si="174"/>
        <v>25.03754365534957</v>
      </c>
      <c r="AA320" s="113">
        <f t="shared" si="151"/>
        <v>6</v>
      </c>
      <c r="AB320" s="113">
        <f>AA320*飽差!I320</f>
        <v>3.6700422497671776</v>
      </c>
      <c r="AG320" s="116">
        <f t="shared" si="152"/>
        <v>0.8</v>
      </c>
      <c r="AH320" s="116">
        <f t="shared" si="153"/>
        <v>0.6</v>
      </c>
      <c r="AI320" s="116">
        <f t="shared" si="154"/>
        <v>0</v>
      </c>
      <c r="AJ320" s="116">
        <f t="shared" si="155"/>
        <v>0</v>
      </c>
      <c r="AK320" s="116">
        <f t="shared" si="156"/>
        <v>1.4</v>
      </c>
      <c r="AL320" s="116">
        <f t="shared" si="157"/>
        <v>1.5</v>
      </c>
      <c r="AM320" s="116">
        <f t="shared" si="158"/>
        <v>0</v>
      </c>
      <c r="AN320" s="116">
        <f t="shared" si="159"/>
        <v>1.2</v>
      </c>
      <c r="AO320" s="116">
        <f t="shared" si="160"/>
        <v>0</v>
      </c>
      <c r="AP320" s="116">
        <f t="shared" si="161"/>
        <v>0</v>
      </c>
      <c r="AS320" s="116">
        <f t="shared" si="162"/>
        <v>0.8</v>
      </c>
      <c r="AT320" s="113">
        <v>0</v>
      </c>
      <c r="AU320" s="113">
        <v>0</v>
      </c>
      <c r="AV320" s="113">
        <v>0</v>
      </c>
      <c r="AW320" s="113">
        <v>4</v>
      </c>
      <c r="AX320" s="113">
        <v>0</v>
      </c>
      <c r="AY320" s="115"/>
      <c r="BA320" s="116">
        <f t="shared" si="163"/>
        <v>0.6</v>
      </c>
      <c r="BB320" s="113">
        <v>0</v>
      </c>
      <c r="BC320" s="113">
        <v>0</v>
      </c>
      <c r="BD320" s="113">
        <v>0</v>
      </c>
      <c r="BE320" s="113">
        <v>3</v>
      </c>
      <c r="BF320" s="113">
        <v>0</v>
      </c>
      <c r="BG320" s="115"/>
      <c r="BI320" s="116">
        <f t="shared" si="164"/>
        <v>0</v>
      </c>
      <c r="BJ320" s="113">
        <v>0</v>
      </c>
      <c r="BK320" s="113">
        <v>0</v>
      </c>
      <c r="BL320" s="113">
        <v>0</v>
      </c>
      <c r="BM320" s="113">
        <v>0</v>
      </c>
      <c r="BN320" s="113">
        <v>0</v>
      </c>
      <c r="BO320" s="115"/>
      <c r="BQ320" s="116">
        <f t="shared" si="165"/>
        <v>0</v>
      </c>
      <c r="BR320" s="113">
        <v>0</v>
      </c>
      <c r="BS320" s="113">
        <v>0</v>
      </c>
      <c r="BT320" s="113">
        <v>0</v>
      </c>
      <c r="BU320" s="113">
        <v>0</v>
      </c>
      <c r="BV320" s="113">
        <v>0</v>
      </c>
      <c r="BW320" s="115"/>
      <c r="BY320" s="116">
        <f t="shared" si="166"/>
        <v>1.4</v>
      </c>
      <c r="BZ320" s="113">
        <v>0</v>
      </c>
      <c r="CA320" s="113">
        <v>4.5</v>
      </c>
      <c r="CB320" s="113">
        <v>0</v>
      </c>
      <c r="CC320" s="113">
        <v>2.5</v>
      </c>
      <c r="CD320" s="113">
        <v>0</v>
      </c>
      <c r="CE320" s="115"/>
      <c r="CG320" s="116">
        <f t="shared" si="167"/>
        <v>1.5</v>
      </c>
      <c r="CH320" s="113">
        <v>0</v>
      </c>
      <c r="CI320" s="113">
        <v>6</v>
      </c>
      <c r="CJ320" s="113">
        <v>0</v>
      </c>
      <c r="CK320" s="113">
        <v>1.5</v>
      </c>
      <c r="CL320" s="113">
        <v>0</v>
      </c>
      <c r="CO320" s="116">
        <f t="shared" si="168"/>
        <v>0</v>
      </c>
      <c r="CP320" s="113">
        <v>0</v>
      </c>
      <c r="CQ320" s="113">
        <v>0</v>
      </c>
      <c r="CR320" s="113">
        <v>0</v>
      </c>
      <c r="CS320" s="113">
        <v>0</v>
      </c>
      <c r="CT320" s="113">
        <v>0</v>
      </c>
      <c r="CW320" s="116">
        <f t="shared" si="169"/>
        <v>1.2</v>
      </c>
      <c r="CX320" s="113">
        <v>0</v>
      </c>
      <c r="CY320" s="113">
        <v>1</v>
      </c>
      <c r="CZ320" s="113">
        <v>0</v>
      </c>
      <c r="DA320" s="113">
        <v>5</v>
      </c>
      <c r="DB320" s="113">
        <v>0</v>
      </c>
      <c r="DE320" s="116">
        <f t="shared" si="170"/>
        <v>0</v>
      </c>
      <c r="DF320" s="113">
        <v>0</v>
      </c>
      <c r="DG320" s="113">
        <v>0</v>
      </c>
      <c r="DH320" s="113">
        <v>0</v>
      </c>
      <c r="DI320" s="113">
        <v>0</v>
      </c>
      <c r="DJ320" s="113">
        <v>0</v>
      </c>
      <c r="DM320" s="116">
        <f t="shared" si="171"/>
        <v>0</v>
      </c>
      <c r="DN320" s="113">
        <v>0</v>
      </c>
      <c r="DO320" s="113">
        <v>0</v>
      </c>
      <c r="DP320" s="113">
        <v>0</v>
      </c>
      <c r="DQ320" s="113">
        <v>0</v>
      </c>
      <c r="DR320" s="113">
        <v>0</v>
      </c>
    </row>
    <row r="321" spans="4:122">
      <c r="D321" s="113" t="s">
        <v>108</v>
      </c>
      <c r="E321" s="115">
        <f t="shared" si="172"/>
        <v>320</v>
      </c>
      <c r="F321" s="116">
        <f t="shared" si="140"/>
        <v>0.7</v>
      </c>
      <c r="G321" s="116">
        <f t="shared" si="141"/>
        <v>0.7</v>
      </c>
      <c r="H321" s="116" t="str">
        <f t="shared" si="141"/>
        <v/>
      </c>
      <c r="I321" s="116" t="str">
        <f t="shared" si="141"/>
        <v/>
      </c>
      <c r="J321" s="116" t="str">
        <f t="shared" si="141"/>
        <v/>
      </c>
      <c r="K321" s="116" t="str">
        <f t="shared" si="141"/>
        <v/>
      </c>
      <c r="L321" s="116" t="str">
        <f t="shared" si="141"/>
        <v/>
      </c>
      <c r="M321" s="116" t="str">
        <f t="shared" si="141"/>
        <v/>
      </c>
      <c r="N321" s="116" t="str">
        <f t="shared" si="142"/>
        <v/>
      </c>
      <c r="O321" s="116">
        <f t="shared" si="143"/>
        <v>1</v>
      </c>
      <c r="P321" s="116" t="str">
        <f t="shared" si="144"/>
        <v/>
      </c>
      <c r="Q321" s="116" t="str">
        <f t="shared" si="145"/>
        <v/>
      </c>
      <c r="R321" s="116" t="str">
        <f t="shared" si="146"/>
        <v/>
      </c>
      <c r="S321" s="116" t="str">
        <f t="shared" si="147"/>
        <v/>
      </c>
      <c r="T321" s="116" t="str">
        <f t="shared" si="148"/>
        <v/>
      </c>
      <c r="U321" s="116">
        <f t="shared" si="149"/>
        <v>1</v>
      </c>
      <c r="V321" s="113">
        <f t="shared" si="150"/>
        <v>0</v>
      </c>
      <c r="Y321" s="116">
        <f t="shared" si="173"/>
        <v>0.11111891449078733</v>
      </c>
      <c r="Z321" s="122">
        <f t="shared" si="174"/>
        <v>22.223782898157467</v>
      </c>
      <c r="AA321" s="113">
        <f t="shared" si="151"/>
        <v>6</v>
      </c>
      <c r="AB321" s="113">
        <f>AA321*飽差!I321</f>
        <v>3.5137607571921015</v>
      </c>
      <c r="AG321" s="116">
        <f t="shared" si="152"/>
        <v>1.4</v>
      </c>
      <c r="AH321" s="116">
        <f t="shared" si="153"/>
        <v>2.1</v>
      </c>
      <c r="AI321" s="116">
        <f t="shared" si="154"/>
        <v>2.7</v>
      </c>
      <c r="AJ321" s="116">
        <f t="shared" si="155"/>
        <v>2.1</v>
      </c>
      <c r="AK321" s="116">
        <f t="shared" si="156"/>
        <v>3.5</v>
      </c>
      <c r="AL321" s="116">
        <f t="shared" si="157"/>
        <v>3.1</v>
      </c>
      <c r="AM321" s="116">
        <f t="shared" si="158"/>
        <v>0.7</v>
      </c>
      <c r="AN321" s="116">
        <f t="shared" si="159"/>
        <v>1.2</v>
      </c>
      <c r="AO321" s="116">
        <f t="shared" si="160"/>
        <v>0.6</v>
      </c>
      <c r="AP321" s="116">
        <f t="shared" si="161"/>
        <v>1.1000000000000001</v>
      </c>
      <c r="AS321" s="116">
        <f t="shared" si="162"/>
        <v>1.4</v>
      </c>
      <c r="AT321" s="113">
        <v>0</v>
      </c>
      <c r="AU321" s="113">
        <v>7</v>
      </c>
      <c r="AV321" s="113">
        <v>0</v>
      </c>
      <c r="AW321" s="113">
        <v>0</v>
      </c>
      <c r="AX321" s="113">
        <v>0</v>
      </c>
      <c r="AY321" s="115"/>
      <c r="BA321" s="116">
        <f t="shared" si="163"/>
        <v>2.1</v>
      </c>
      <c r="BB321" s="113">
        <v>0</v>
      </c>
      <c r="BC321" s="113">
        <v>10.5</v>
      </c>
      <c r="BD321" s="113">
        <v>0</v>
      </c>
      <c r="BE321" s="113">
        <v>0</v>
      </c>
      <c r="BF321" s="113">
        <v>0</v>
      </c>
      <c r="BG321" s="115"/>
      <c r="BI321" s="116">
        <f t="shared" si="164"/>
        <v>2.7</v>
      </c>
      <c r="BJ321" s="113">
        <v>0</v>
      </c>
      <c r="BK321" s="113">
        <v>13.5</v>
      </c>
      <c r="BL321" s="113">
        <v>0</v>
      </c>
      <c r="BM321" s="113">
        <v>0</v>
      </c>
      <c r="BN321" s="113">
        <v>0</v>
      </c>
      <c r="BO321" s="115"/>
      <c r="BQ321" s="116">
        <f t="shared" si="165"/>
        <v>2.1</v>
      </c>
      <c r="BR321" s="113">
        <v>0</v>
      </c>
      <c r="BS321" s="113">
        <v>10.5</v>
      </c>
      <c r="BT321" s="113">
        <v>0</v>
      </c>
      <c r="BU321" s="113">
        <v>0</v>
      </c>
      <c r="BV321" s="113">
        <v>0</v>
      </c>
      <c r="BW321" s="115"/>
      <c r="BY321" s="116">
        <f t="shared" si="166"/>
        <v>3.5</v>
      </c>
      <c r="BZ321" s="113">
        <v>0</v>
      </c>
      <c r="CA321" s="113">
        <v>17.5</v>
      </c>
      <c r="CB321" s="113">
        <v>0</v>
      </c>
      <c r="CC321" s="113">
        <v>0</v>
      </c>
      <c r="CD321" s="113">
        <v>0</v>
      </c>
      <c r="CE321" s="115"/>
      <c r="CG321" s="116">
        <f t="shared" si="167"/>
        <v>3.1</v>
      </c>
      <c r="CH321" s="113">
        <v>0</v>
      </c>
      <c r="CI321" s="113">
        <v>15.5</v>
      </c>
      <c r="CJ321" s="113">
        <v>0</v>
      </c>
      <c r="CK321" s="113">
        <v>0</v>
      </c>
      <c r="CL321" s="113">
        <v>0</v>
      </c>
      <c r="CO321" s="116">
        <f t="shared" si="168"/>
        <v>0.7</v>
      </c>
      <c r="CP321" s="113">
        <v>0</v>
      </c>
      <c r="CQ321" s="113">
        <v>3.5</v>
      </c>
      <c r="CR321" s="113">
        <v>0</v>
      </c>
      <c r="CS321" s="113">
        <v>0</v>
      </c>
      <c r="CT321" s="113">
        <v>0</v>
      </c>
      <c r="CW321" s="116">
        <f t="shared" si="169"/>
        <v>1.2</v>
      </c>
      <c r="CX321" s="113">
        <v>0</v>
      </c>
      <c r="CY321" s="113">
        <v>6</v>
      </c>
      <c r="CZ321" s="113">
        <v>0</v>
      </c>
      <c r="DA321" s="113">
        <v>0</v>
      </c>
      <c r="DB321" s="113">
        <v>0</v>
      </c>
      <c r="DE321" s="116">
        <f t="shared" si="170"/>
        <v>0.6</v>
      </c>
      <c r="DF321" s="113">
        <v>0</v>
      </c>
      <c r="DG321" s="113">
        <v>3</v>
      </c>
      <c r="DH321" s="113">
        <v>0</v>
      </c>
      <c r="DI321" s="113">
        <v>0</v>
      </c>
      <c r="DJ321" s="113">
        <v>0</v>
      </c>
      <c r="DM321" s="116">
        <f t="shared" si="171"/>
        <v>1.1000000000000001</v>
      </c>
      <c r="DN321" s="113">
        <v>0</v>
      </c>
      <c r="DO321" s="113">
        <v>5.5</v>
      </c>
      <c r="DP321" s="113">
        <v>0</v>
      </c>
      <c r="DQ321" s="113">
        <v>0</v>
      </c>
      <c r="DR321" s="113">
        <v>0</v>
      </c>
    </row>
    <row r="322" spans="4:122">
      <c r="D322" s="113" t="s">
        <v>108</v>
      </c>
      <c r="E322" s="115">
        <f t="shared" si="172"/>
        <v>321</v>
      </c>
      <c r="F322" s="116">
        <f t="shared" ref="F322:F366" si="175">INDEX(AG322:AP322,,MATCH($A$14,$AG$1:$AP$1,FALSE))</f>
        <v>9.3000000000000007</v>
      </c>
      <c r="G322" s="116">
        <f t="shared" ref="G322:M366" si="176">IF($F322&gt;G$1,$F322,"")</f>
        <v>9.3000000000000007</v>
      </c>
      <c r="H322" s="116" t="str">
        <f t="shared" si="176"/>
        <v/>
      </c>
      <c r="I322" s="116" t="str">
        <f t="shared" si="176"/>
        <v/>
      </c>
      <c r="J322" s="116" t="str">
        <f t="shared" si="176"/>
        <v/>
      </c>
      <c r="K322" s="116" t="str">
        <f t="shared" si="176"/>
        <v/>
      </c>
      <c r="L322" s="116" t="str">
        <f t="shared" si="176"/>
        <v/>
      </c>
      <c r="M322" s="116" t="str">
        <f t="shared" si="176"/>
        <v/>
      </c>
      <c r="N322" s="116" t="str">
        <f t="shared" ref="N322:N366" si="177">IF(COUNT(G322:M322)=0,0,"")</f>
        <v/>
      </c>
      <c r="O322" s="116">
        <f t="shared" ref="O322:O366" si="178">IF(COUNT(G322:M322)=1,1,"")</f>
        <v>1</v>
      </c>
      <c r="P322" s="116" t="str">
        <f t="shared" ref="P322:P366" si="179">IF(COUNT(G322:M322)=2,2,"")</f>
        <v/>
      </c>
      <c r="Q322" s="116" t="str">
        <f t="shared" ref="Q322:Q366" si="180">IF(COUNT(G322:M322)=3,3,"")</f>
        <v/>
      </c>
      <c r="R322" s="116" t="str">
        <f t="shared" ref="R322:R366" si="181">IF(COUNT(G322:M322)=4,4,"")</f>
        <v/>
      </c>
      <c r="S322" s="116" t="str">
        <f t="shared" ref="S322:S366" si="182">IF(COUNT(G322:M322)=5,5,"")</f>
        <v/>
      </c>
      <c r="T322" s="116" t="str">
        <f t="shared" ref="T322:T366" si="183">IF(COUNT(G322:M322)=7,7,"")</f>
        <v/>
      </c>
      <c r="U322" s="116">
        <f t="shared" ref="U322:U366" si="184">SUM(N322:T322)</f>
        <v>1</v>
      </c>
      <c r="V322" s="113">
        <f t="shared" ref="V322:V366" si="185">INDEX($N$372:$T$372,MATCH(U322,$N$368:$T$368,FALSE))</f>
        <v>0</v>
      </c>
      <c r="Y322" s="116">
        <f t="shared" si="173"/>
        <v>0.13809986401332011</v>
      </c>
      <c r="Z322" s="122">
        <f t="shared" si="174"/>
        <v>27.619972802664023</v>
      </c>
      <c r="AA322" s="113">
        <f t="shared" ref="AA322:AA366" si="186">INDEX($G$370:$G$381,MATCH($D322,$D$370:$D$381,0))</f>
        <v>6</v>
      </c>
      <c r="AB322" s="113">
        <f>AA322*飽差!I322</f>
        <v>3.9038100954934429</v>
      </c>
      <c r="AG322" s="116">
        <f t="shared" ref="AG322:AG367" si="187">INDEX($AS322:$AX322,MATCH($AE$1,$AS$1:$AX$1,0))</f>
        <v>9.6999999999999993</v>
      </c>
      <c r="AH322" s="116">
        <f t="shared" ref="AH322:AH367" si="188">INDEX($BA322:$BF322,MATCH($AE$1,$BA$1:$BF$1,0))</f>
        <v>8.1999999999999993</v>
      </c>
      <c r="AI322" s="116">
        <f t="shared" ref="AI322:AI367" si="189">INDEX($BI322:$BN322,MATCH($AE$1,$BI$1:$BN$1,0))</f>
        <v>6.9</v>
      </c>
      <c r="AJ322" s="116">
        <f t="shared" ref="AJ322:AJ367" si="190">INDEX($BQ322:$BV322,MATCH($AE$1,$BQ$1:$BV$1,0))</f>
        <v>8.9</v>
      </c>
      <c r="AK322" s="116">
        <f t="shared" ref="AK322:AK367" si="191">INDEX($BY322:$CD322,MATCH($AE$1,$BY$1:$CD$1,0))</f>
        <v>10.5</v>
      </c>
      <c r="AL322" s="116">
        <f t="shared" ref="AL322:AL367" si="192">INDEX($CG322:$CL322,MATCH($AE$1,$CG$1:$CL$1,0))</f>
        <v>9.6</v>
      </c>
      <c r="AM322" s="116">
        <f t="shared" ref="AM322:AM367" si="193">INDEX($CO322:$CT322,MATCH($AE$1,$CO$1:$CT$1,0))</f>
        <v>9.3000000000000007</v>
      </c>
      <c r="AN322" s="116">
        <f t="shared" ref="AN322:AN367" si="194">INDEX($CW322:$DB322,MATCH($AE$1,$CW$1:$DB$1,0))</f>
        <v>19.7</v>
      </c>
      <c r="AO322" s="116">
        <f t="shared" ref="AO322:AO367" si="195">INDEX($DE322:$DJ322,MATCH($AE$1,$DE$1:$DJ$1,0))</f>
        <v>11.6</v>
      </c>
      <c r="AP322" s="116">
        <f t="shared" ref="AP322:AP367" si="196">INDEX($DM322:$DR322,MATCH($AE$1,$DM$1:$DR$1,0))</f>
        <v>7.4</v>
      </c>
      <c r="AS322" s="116">
        <f t="shared" ref="AS322:AS366" si="197">AVERAGE(AT322:AX322)</f>
        <v>9.6999999999999993</v>
      </c>
      <c r="AT322" s="113">
        <v>0</v>
      </c>
      <c r="AU322" s="113">
        <v>1</v>
      </c>
      <c r="AV322" s="113">
        <v>47.5</v>
      </c>
      <c r="AW322" s="113">
        <v>0</v>
      </c>
      <c r="AX322" s="113">
        <v>0</v>
      </c>
      <c r="AY322" s="115"/>
      <c r="BA322" s="116">
        <f t="shared" ref="BA322:BA366" si="198">AVERAGE(BB322:BF322)</f>
        <v>8.1999999999999993</v>
      </c>
      <c r="BB322" s="113">
        <v>0</v>
      </c>
      <c r="BC322" s="113">
        <v>0.5</v>
      </c>
      <c r="BD322" s="113">
        <v>40.5</v>
      </c>
      <c r="BE322" s="113">
        <v>0</v>
      </c>
      <c r="BF322" s="113">
        <v>0</v>
      </c>
      <c r="BG322" s="115"/>
      <c r="BI322" s="116">
        <f t="shared" ref="BI322:BI366" si="199">AVERAGE(BJ322:BN322)</f>
        <v>6.9</v>
      </c>
      <c r="BJ322" s="113">
        <v>0</v>
      </c>
      <c r="BK322" s="113">
        <v>0.5</v>
      </c>
      <c r="BL322" s="113">
        <v>34</v>
      </c>
      <c r="BM322" s="113">
        <v>0</v>
      </c>
      <c r="BN322" s="113">
        <v>0</v>
      </c>
      <c r="BO322" s="115"/>
      <c r="BQ322" s="116">
        <f t="shared" ref="BQ322:BQ366" si="200">AVERAGE(BR322:BV322)</f>
        <v>8.9</v>
      </c>
      <c r="BR322" s="113">
        <v>0</v>
      </c>
      <c r="BS322" s="113">
        <v>1</v>
      </c>
      <c r="BT322" s="113">
        <v>43</v>
      </c>
      <c r="BU322" s="113">
        <v>0</v>
      </c>
      <c r="BV322" s="113">
        <v>0.5</v>
      </c>
      <c r="BW322" s="115"/>
      <c r="BY322" s="116">
        <f t="shared" ref="BY322:BY366" si="201">AVERAGE(BZ322:CD322)</f>
        <v>10.5</v>
      </c>
      <c r="BZ322" s="113">
        <v>0</v>
      </c>
      <c r="CA322" s="113">
        <v>1</v>
      </c>
      <c r="CB322" s="113">
        <v>51.5</v>
      </c>
      <c r="CC322" s="113">
        <v>0</v>
      </c>
      <c r="CD322" s="113">
        <v>0</v>
      </c>
      <c r="CE322" s="115"/>
      <c r="CG322" s="116">
        <f t="shared" ref="CG322:CG366" si="202">AVERAGE(CH322:CL322)</f>
        <v>9.6</v>
      </c>
      <c r="CH322" s="113">
        <v>0</v>
      </c>
      <c r="CI322" s="113">
        <v>1.5</v>
      </c>
      <c r="CJ322" s="113">
        <v>46.5</v>
      </c>
      <c r="CK322" s="113">
        <v>0</v>
      </c>
      <c r="CL322" s="113">
        <v>0</v>
      </c>
      <c r="CO322" s="116">
        <f t="shared" ref="CO322:CO366" si="203">AVERAGE(CP322:CT322)</f>
        <v>9.3000000000000007</v>
      </c>
      <c r="CP322" s="113">
        <v>0</v>
      </c>
      <c r="CQ322" s="113">
        <v>1.5</v>
      </c>
      <c r="CR322" s="113">
        <v>45</v>
      </c>
      <c r="CS322" s="113">
        <v>0</v>
      </c>
      <c r="CT322" s="113">
        <v>0</v>
      </c>
      <c r="CW322" s="116">
        <f t="shared" ref="CW322:CW366" si="204">AVERAGE(CX322:DB322)</f>
        <v>19.7</v>
      </c>
      <c r="CX322" s="113">
        <v>0</v>
      </c>
      <c r="CY322" s="113">
        <v>4</v>
      </c>
      <c r="CZ322" s="113">
        <v>90</v>
      </c>
      <c r="DA322" s="113">
        <v>0</v>
      </c>
      <c r="DB322" s="113">
        <v>4.5</v>
      </c>
      <c r="DE322" s="116">
        <f t="shared" ref="DE322:DE366" si="205">AVERAGE(DF322:DJ322)</f>
        <v>11.6</v>
      </c>
      <c r="DF322" s="113">
        <v>0</v>
      </c>
      <c r="DG322" s="113">
        <v>2</v>
      </c>
      <c r="DH322" s="113">
        <v>54</v>
      </c>
      <c r="DI322" s="113">
        <v>0</v>
      </c>
      <c r="DJ322" s="113">
        <v>2</v>
      </c>
      <c r="DM322" s="116">
        <f t="shared" ref="DM322:DM366" si="206">AVERAGE(DN322:DR322)</f>
        <v>7.4</v>
      </c>
      <c r="DN322" s="113">
        <v>0</v>
      </c>
      <c r="DO322" s="113">
        <v>1</v>
      </c>
      <c r="DP322" s="113">
        <v>36</v>
      </c>
      <c r="DQ322" s="113">
        <v>0</v>
      </c>
      <c r="DR322" s="113">
        <v>0</v>
      </c>
    </row>
    <row r="323" spans="4:122">
      <c r="D323" s="113" t="s">
        <v>108</v>
      </c>
      <c r="E323" s="115">
        <f t="shared" ref="E323:E366" si="207">E322+1</f>
        <v>322</v>
      </c>
      <c r="F323" s="116">
        <f t="shared" si="175"/>
        <v>0</v>
      </c>
      <c r="G323" s="116" t="str">
        <f t="shared" si="176"/>
        <v/>
      </c>
      <c r="H323" s="116" t="str">
        <f t="shared" si="176"/>
        <v/>
      </c>
      <c r="I323" s="116" t="str">
        <f t="shared" si="176"/>
        <v/>
      </c>
      <c r="J323" s="116" t="str">
        <f t="shared" si="176"/>
        <v/>
      </c>
      <c r="K323" s="116" t="str">
        <f t="shared" si="176"/>
        <v/>
      </c>
      <c r="L323" s="116" t="str">
        <f t="shared" si="176"/>
        <v/>
      </c>
      <c r="M323" s="116" t="str">
        <f t="shared" si="176"/>
        <v/>
      </c>
      <c r="N323" s="116">
        <f t="shared" si="177"/>
        <v>0</v>
      </c>
      <c r="O323" s="116" t="str">
        <f t="shared" si="178"/>
        <v/>
      </c>
      <c r="P323" s="116" t="str">
        <f t="shared" si="179"/>
        <v/>
      </c>
      <c r="Q323" s="116" t="str">
        <f t="shared" si="180"/>
        <v/>
      </c>
      <c r="R323" s="116" t="str">
        <f t="shared" si="181"/>
        <v/>
      </c>
      <c r="S323" s="116" t="str">
        <f t="shared" si="182"/>
        <v/>
      </c>
      <c r="T323" s="116" t="str">
        <f t="shared" si="183"/>
        <v/>
      </c>
      <c r="U323" s="116">
        <f t="shared" si="184"/>
        <v>0</v>
      </c>
      <c r="V323" s="113">
        <f t="shared" si="185"/>
        <v>0</v>
      </c>
      <c r="Y323" s="116">
        <f t="shared" ref="Y323:Y366" si="208">Z323/(0.2*1000)</f>
        <v>0.1118628402792668</v>
      </c>
      <c r="Z323" s="122">
        <f t="shared" ref="Z323:Z366" si="209">IF(Z322&gt;64,64,Z322+F323-AB323)</f>
        <v>22.37256805585336</v>
      </c>
      <c r="AA323" s="113">
        <f t="shared" si="186"/>
        <v>6</v>
      </c>
      <c r="AB323" s="113">
        <f>AA323*飽差!I323</f>
        <v>5.2474047468106635</v>
      </c>
      <c r="AG323" s="116">
        <f t="shared" si="187"/>
        <v>0.2</v>
      </c>
      <c r="AH323" s="116">
        <f t="shared" si="188"/>
        <v>0</v>
      </c>
      <c r="AI323" s="116">
        <f t="shared" si="189"/>
        <v>0</v>
      </c>
      <c r="AJ323" s="116">
        <f t="shared" si="190"/>
        <v>0</v>
      </c>
      <c r="AK323" s="116">
        <f t="shared" si="191"/>
        <v>0</v>
      </c>
      <c r="AL323" s="116">
        <f t="shared" si="192"/>
        <v>0.1</v>
      </c>
      <c r="AM323" s="116">
        <f t="shared" si="193"/>
        <v>0</v>
      </c>
      <c r="AN323" s="116">
        <f t="shared" si="194"/>
        <v>0</v>
      </c>
      <c r="AO323" s="116">
        <f t="shared" si="195"/>
        <v>0.2</v>
      </c>
      <c r="AP323" s="116">
        <f t="shared" si="196"/>
        <v>0</v>
      </c>
      <c r="AS323" s="116">
        <f t="shared" si="197"/>
        <v>0.2</v>
      </c>
      <c r="AT323" s="113">
        <v>0</v>
      </c>
      <c r="AU323" s="113">
        <v>1</v>
      </c>
      <c r="AV323" s="113">
        <v>0</v>
      </c>
      <c r="AW323" s="113">
        <v>0</v>
      </c>
      <c r="AX323" s="113">
        <v>0</v>
      </c>
      <c r="AY323" s="115"/>
      <c r="BA323" s="116">
        <f t="shared" si="198"/>
        <v>0</v>
      </c>
      <c r="BB323" s="113">
        <v>0</v>
      </c>
      <c r="BC323" s="113">
        <v>0</v>
      </c>
      <c r="BD323" s="113">
        <v>0</v>
      </c>
      <c r="BE323" s="113">
        <v>0</v>
      </c>
      <c r="BF323" s="113">
        <v>0</v>
      </c>
      <c r="BG323" s="115"/>
      <c r="BI323" s="116">
        <f t="shared" si="199"/>
        <v>0</v>
      </c>
      <c r="BJ323" s="113">
        <v>0</v>
      </c>
      <c r="BK323" s="113">
        <v>0</v>
      </c>
      <c r="BL323" s="113">
        <v>0</v>
      </c>
      <c r="BM323" s="113">
        <v>0</v>
      </c>
      <c r="BN323" s="113">
        <v>0</v>
      </c>
      <c r="BO323" s="115"/>
      <c r="BQ323" s="116">
        <f t="shared" si="200"/>
        <v>0</v>
      </c>
      <c r="BR323" s="113">
        <v>0</v>
      </c>
      <c r="BS323" s="113">
        <v>0</v>
      </c>
      <c r="BT323" s="113">
        <v>0</v>
      </c>
      <c r="BU323" s="113">
        <v>0</v>
      </c>
      <c r="BV323" s="113">
        <v>0</v>
      </c>
      <c r="BW323" s="115"/>
      <c r="BY323" s="116">
        <f t="shared" si="201"/>
        <v>0</v>
      </c>
      <c r="BZ323" s="113">
        <v>0</v>
      </c>
      <c r="CA323" s="113">
        <v>0</v>
      </c>
      <c r="CB323" s="113">
        <v>0</v>
      </c>
      <c r="CC323" s="113">
        <v>0</v>
      </c>
      <c r="CD323" s="113">
        <v>0</v>
      </c>
      <c r="CE323" s="115"/>
      <c r="CG323" s="116">
        <f t="shared" si="202"/>
        <v>0.1</v>
      </c>
      <c r="CH323" s="113">
        <v>0</v>
      </c>
      <c r="CI323" s="113">
        <v>0</v>
      </c>
      <c r="CJ323" s="113">
        <v>0.5</v>
      </c>
      <c r="CK323" s="113">
        <v>0</v>
      </c>
      <c r="CL323" s="113">
        <v>0</v>
      </c>
      <c r="CO323" s="116">
        <f t="shared" si="203"/>
        <v>0</v>
      </c>
      <c r="CP323" s="113">
        <v>0</v>
      </c>
      <c r="CQ323" s="113">
        <v>0</v>
      </c>
      <c r="CR323" s="113">
        <v>0</v>
      </c>
      <c r="CS323" s="113">
        <v>0</v>
      </c>
      <c r="CT323" s="113">
        <v>0</v>
      </c>
      <c r="CW323" s="116">
        <f t="shared" si="204"/>
        <v>0</v>
      </c>
      <c r="CX323" s="113">
        <v>0</v>
      </c>
      <c r="CY323" s="113">
        <v>0</v>
      </c>
      <c r="CZ323" s="113">
        <v>0</v>
      </c>
      <c r="DA323" s="113">
        <v>0</v>
      </c>
      <c r="DB323" s="113">
        <v>0</v>
      </c>
      <c r="DE323" s="116">
        <f t="shared" si="205"/>
        <v>0.2</v>
      </c>
      <c r="DF323" s="113">
        <v>0</v>
      </c>
      <c r="DG323" s="113">
        <v>1</v>
      </c>
      <c r="DH323" s="113">
        <v>0</v>
      </c>
      <c r="DI323" s="113">
        <v>0</v>
      </c>
      <c r="DJ323" s="113">
        <v>0</v>
      </c>
      <c r="DM323" s="116">
        <f t="shared" si="206"/>
        <v>0</v>
      </c>
      <c r="DN323" s="113">
        <v>0</v>
      </c>
      <c r="DO323" s="113">
        <v>0</v>
      </c>
      <c r="DP323" s="113">
        <v>0</v>
      </c>
      <c r="DQ323" s="113">
        <v>0</v>
      </c>
      <c r="DR323" s="113">
        <v>0</v>
      </c>
    </row>
    <row r="324" spans="4:122">
      <c r="D324" s="113" t="s">
        <v>108</v>
      </c>
      <c r="E324" s="115">
        <f t="shared" si="207"/>
        <v>323</v>
      </c>
      <c r="F324" s="116">
        <f t="shared" si="175"/>
        <v>0</v>
      </c>
      <c r="G324" s="116" t="str">
        <f t="shared" si="176"/>
        <v/>
      </c>
      <c r="H324" s="116" t="str">
        <f t="shared" si="176"/>
        <v/>
      </c>
      <c r="I324" s="116" t="str">
        <f t="shared" si="176"/>
        <v/>
      </c>
      <c r="J324" s="116" t="str">
        <f t="shared" si="176"/>
        <v/>
      </c>
      <c r="K324" s="116" t="str">
        <f t="shared" si="176"/>
        <v/>
      </c>
      <c r="L324" s="116" t="str">
        <f t="shared" si="176"/>
        <v/>
      </c>
      <c r="M324" s="116" t="str">
        <f t="shared" si="176"/>
        <v/>
      </c>
      <c r="N324" s="116">
        <f t="shared" si="177"/>
        <v>0</v>
      </c>
      <c r="O324" s="116" t="str">
        <f t="shared" si="178"/>
        <v/>
      </c>
      <c r="P324" s="116" t="str">
        <f t="shared" si="179"/>
        <v/>
      </c>
      <c r="Q324" s="116" t="str">
        <f t="shared" si="180"/>
        <v/>
      </c>
      <c r="R324" s="116" t="str">
        <f t="shared" si="181"/>
        <v/>
      </c>
      <c r="S324" s="116" t="str">
        <f t="shared" si="182"/>
        <v/>
      </c>
      <c r="T324" s="116" t="str">
        <f t="shared" si="183"/>
        <v/>
      </c>
      <c r="U324" s="116">
        <f t="shared" si="184"/>
        <v>0</v>
      </c>
      <c r="V324" s="113">
        <f t="shared" si="185"/>
        <v>0</v>
      </c>
      <c r="Y324" s="116">
        <f t="shared" si="208"/>
        <v>8.6654137570616088e-002</v>
      </c>
      <c r="Z324" s="122">
        <f t="shared" si="209"/>
        <v>17.330827514123218</v>
      </c>
      <c r="AA324" s="113">
        <f t="shared" si="186"/>
        <v>6</v>
      </c>
      <c r="AB324" s="113">
        <f>AA324*飽差!I324</f>
        <v>5.0417405417301424</v>
      </c>
      <c r="AG324" s="116">
        <f t="shared" si="187"/>
        <v>0.3</v>
      </c>
      <c r="AH324" s="116">
        <f t="shared" si="188"/>
        <v>0</v>
      </c>
      <c r="AI324" s="116">
        <f t="shared" si="189"/>
        <v>0</v>
      </c>
      <c r="AJ324" s="116">
        <f t="shared" si="190"/>
        <v>0</v>
      </c>
      <c r="AK324" s="116">
        <f t="shared" si="191"/>
        <v>0</v>
      </c>
      <c r="AL324" s="116">
        <f t="shared" si="192"/>
        <v>0</v>
      </c>
      <c r="AM324" s="116">
        <f t="shared" si="193"/>
        <v>0</v>
      </c>
      <c r="AN324" s="116">
        <f t="shared" si="194"/>
        <v>0</v>
      </c>
      <c r="AO324" s="116">
        <f t="shared" si="195"/>
        <v>0</v>
      </c>
      <c r="AP324" s="116">
        <f t="shared" si="196"/>
        <v>0</v>
      </c>
      <c r="AS324" s="116">
        <f t="shared" si="197"/>
        <v>0.3</v>
      </c>
      <c r="AT324" s="113">
        <v>0</v>
      </c>
      <c r="AU324" s="113">
        <v>1.5</v>
      </c>
      <c r="AV324" s="113">
        <v>0</v>
      </c>
      <c r="AW324" s="113">
        <v>0</v>
      </c>
      <c r="AX324" s="113">
        <v>0</v>
      </c>
      <c r="AY324" s="115"/>
      <c r="BA324" s="116">
        <f t="shared" si="198"/>
        <v>0</v>
      </c>
      <c r="BB324" s="113">
        <v>0</v>
      </c>
      <c r="BC324" s="113">
        <v>0</v>
      </c>
      <c r="BD324" s="113">
        <v>0</v>
      </c>
      <c r="BE324" s="113">
        <v>0</v>
      </c>
      <c r="BF324" s="113">
        <v>0</v>
      </c>
      <c r="BG324" s="115"/>
      <c r="BI324" s="116">
        <f t="shared" si="199"/>
        <v>0</v>
      </c>
      <c r="BJ324" s="113">
        <v>0</v>
      </c>
      <c r="BK324" s="113">
        <v>0</v>
      </c>
      <c r="BL324" s="113">
        <v>0</v>
      </c>
      <c r="BM324" s="113">
        <v>0</v>
      </c>
      <c r="BN324" s="113">
        <v>0</v>
      </c>
      <c r="BO324" s="115"/>
      <c r="BQ324" s="116">
        <f t="shared" si="200"/>
        <v>0</v>
      </c>
      <c r="BR324" s="113">
        <v>0</v>
      </c>
      <c r="BS324" s="113">
        <v>0</v>
      </c>
      <c r="BT324" s="113">
        <v>0</v>
      </c>
      <c r="BU324" s="113">
        <v>0</v>
      </c>
      <c r="BV324" s="113">
        <v>0</v>
      </c>
      <c r="BW324" s="115"/>
      <c r="BY324" s="116">
        <f t="shared" si="201"/>
        <v>0</v>
      </c>
      <c r="BZ324" s="113">
        <v>0</v>
      </c>
      <c r="CA324" s="113">
        <v>0</v>
      </c>
      <c r="CB324" s="113">
        <v>0</v>
      </c>
      <c r="CC324" s="113">
        <v>0</v>
      </c>
      <c r="CD324" s="113">
        <v>0</v>
      </c>
      <c r="CE324" s="115"/>
      <c r="CG324" s="116">
        <f t="shared" si="202"/>
        <v>0</v>
      </c>
      <c r="CH324" s="113">
        <v>0</v>
      </c>
      <c r="CI324" s="113">
        <v>0</v>
      </c>
      <c r="CJ324" s="113">
        <v>0</v>
      </c>
      <c r="CK324" s="113">
        <v>0</v>
      </c>
      <c r="CL324" s="113">
        <v>0</v>
      </c>
      <c r="CO324" s="116">
        <f t="shared" si="203"/>
        <v>0</v>
      </c>
      <c r="CP324" s="113">
        <v>0</v>
      </c>
      <c r="CQ324" s="113">
        <v>0</v>
      </c>
      <c r="CR324" s="113">
        <v>0</v>
      </c>
      <c r="CS324" s="113">
        <v>0</v>
      </c>
      <c r="CT324" s="113">
        <v>0</v>
      </c>
      <c r="CW324" s="116">
        <f t="shared" si="204"/>
        <v>0</v>
      </c>
      <c r="CX324" s="113">
        <v>0</v>
      </c>
      <c r="CY324" s="113">
        <v>0</v>
      </c>
      <c r="CZ324" s="113">
        <v>0</v>
      </c>
      <c r="DA324" s="113">
        <v>0</v>
      </c>
      <c r="DB324" s="113">
        <v>0</v>
      </c>
      <c r="DE324" s="116">
        <f t="shared" si="205"/>
        <v>0</v>
      </c>
      <c r="DF324" s="113">
        <v>0</v>
      </c>
      <c r="DG324" s="113">
        <v>0</v>
      </c>
      <c r="DH324" s="113">
        <v>0</v>
      </c>
      <c r="DI324" s="113">
        <v>0</v>
      </c>
      <c r="DJ324" s="113">
        <v>0</v>
      </c>
      <c r="DM324" s="116">
        <f t="shared" si="206"/>
        <v>0</v>
      </c>
      <c r="DN324" s="113">
        <v>0</v>
      </c>
      <c r="DO324" s="113">
        <v>0</v>
      </c>
      <c r="DP324" s="113">
        <v>0</v>
      </c>
      <c r="DQ324" s="113">
        <v>0</v>
      </c>
      <c r="DR324" s="113">
        <v>0</v>
      </c>
    </row>
    <row r="325" spans="4:122">
      <c r="D325" s="113" t="s">
        <v>108</v>
      </c>
      <c r="E325" s="115">
        <f t="shared" si="207"/>
        <v>324</v>
      </c>
      <c r="F325" s="116">
        <f t="shared" si="175"/>
        <v>0.8</v>
      </c>
      <c r="G325" s="116">
        <f t="shared" si="176"/>
        <v>0.8</v>
      </c>
      <c r="H325" s="116" t="str">
        <f t="shared" si="176"/>
        <v/>
      </c>
      <c r="I325" s="116" t="str">
        <f t="shared" si="176"/>
        <v/>
      </c>
      <c r="J325" s="116" t="str">
        <f t="shared" si="176"/>
        <v/>
      </c>
      <c r="K325" s="116" t="str">
        <f t="shared" si="176"/>
        <v/>
      </c>
      <c r="L325" s="116" t="str">
        <f t="shared" si="176"/>
        <v/>
      </c>
      <c r="M325" s="116" t="str">
        <f t="shared" si="176"/>
        <v/>
      </c>
      <c r="N325" s="116" t="str">
        <f t="shared" si="177"/>
        <v/>
      </c>
      <c r="O325" s="116">
        <f t="shared" si="178"/>
        <v>1</v>
      </c>
      <c r="P325" s="116" t="str">
        <f t="shared" si="179"/>
        <v/>
      </c>
      <c r="Q325" s="116" t="str">
        <f t="shared" si="180"/>
        <v/>
      </c>
      <c r="R325" s="116" t="str">
        <f t="shared" si="181"/>
        <v/>
      </c>
      <c r="S325" s="116" t="str">
        <f t="shared" si="182"/>
        <v/>
      </c>
      <c r="T325" s="116" t="str">
        <f t="shared" si="183"/>
        <v/>
      </c>
      <c r="U325" s="116">
        <f t="shared" si="184"/>
        <v>1</v>
      </c>
      <c r="V325" s="113">
        <f t="shared" si="185"/>
        <v>0</v>
      </c>
      <c r="Y325" s="116">
        <f t="shared" si="208"/>
        <v>6.0654137570616093e-002</v>
      </c>
      <c r="Z325" s="122">
        <f t="shared" si="209"/>
        <v>12.130827514123219</v>
      </c>
      <c r="AA325" s="113">
        <f t="shared" si="186"/>
        <v>6</v>
      </c>
      <c r="AB325" s="113">
        <f>AA325*飽差!I325</f>
        <v>6</v>
      </c>
      <c r="AG325" s="116">
        <f t="shared" si="187"/>
        <v>1.8</v>
      </c>
      <c r="AH325" s="116">
        <f t="shared" si="188"/>
        <v>1.6</v>
      </c>
      <c r="AI325" s="116">
        <f t="shared" si="189"/>
        <v>1.1000000000000001</v>
      </c>
      <c r="AJ325" s="116">
        <f t="shared" si="190"/>
        <v>1.2</v>
      </c>
      <c r="AK325" s="116">
        <f t="shared" si="191"/>
        <v>3.2</v>
      </c>
      <c r="AL325" s="116">
        <f t="shared" si="192"/>
        <v>1.4</v>
      </c>
      <c r="AM325" s="116">
        <f t="shared" si="193"/>
        <v>0.8</v>
      </c>
      <c r="AN325" s="116">
        <f t="shared" si="194"/>
        <v>0.5</v>
      </c>
      <c r="AO325" s="116">
        <f t="shared" si="195"/>
        <v>0.3</v>
      </c>
      <c r="AP325" s="116">
        <f t="shared" si="196"/>
        <v>0.1</v>
      </c>
      <c r="AS325" s="116">
        <f t="shared" si="197"/>
        <v>1.8</v>
      </c>
      <c r="AT325" s="113">
        <v>0</v>
      </c>
      <c r="AU325" s="113">
        <v>0</v>
      </c>
      <c r="AV325" s="113">
        <v>0</v>
      </c>
      <c r="AW325" s="113">
        <v>9</v>
      </c>
      <c r="AX325" s="113">
        <v>0</v>
      </c>
      <c r="AY325" s="115"/>
      <c r="BA325" s="116">
        <f t="shared" si="198"/>
        <v>1.6</v>
      </c>
      <c r="BB325" s="113">
        <v>0</v>
      </c>
      <c r="BC325" s="113">
        <v>0</v>
      </c>
      <c r="BD325" s="113">
        <v>0</v>
      </c>
      <c r="BE325" s="113">
        <v>8</v>
      </c>
      <c r="BF325" s="113">
        <v>0</v>
      </c>
      <c r="BG325" s="115"/>
      <c r="BI325" s="116">
        <f t="shared" si="199"/>
        <v>1.1000000000000001</v>
      </c>
      <c r="BJ325" s="113">
        <v>0</v>
      </c>
      <c r="BK325" s="113">
        <v>0</v>
      </c>
      <c r="BL325" s="113">
        <v>0</v>
      </c>
      <c r="BM325" s="113">
        <v>5.5</v>
      </c>
      <c r="BN325" s="113">
        <v>0</v>
      </c>
      <c r="BO325" s="115"/>
      <c r="BQ325" s="116">
        <f t="shared" si="200"/>
        <v>1.2</v>
      </c>
      <c r="BR325" s="113">
        <v>0</v>
      </c>
      <c r="BS325" s="113">
        <v>0</v>
      </c>
      <c r="BT325" s="113">
        <v>0</v>
      </c>
      <c r="BU325" s="113">
        <v>6</v>
      </c>
      <c r="BV325" s="113">
        <v>0</v>
      </c>
      <c r="BW325" s="115"/>
      <c r="BY325" s="116">
        <f t="shared" si="201"/>
        <v>3.2</v>
      </c>
      <c r="BZ325" s="113">
        <v>0</v>
      </c>
      <c r="CA325" s="113">
        <v>0</v>
      </c>
      <c r="CB325" s="113">
        <v>0</v>
      </c>
      <c r="CC325" s="113">
        <v>16</v>
      </c>
      <c r="CD325" s="113">
        <v>0</v>
      </c>
      <c r="CE325" s="115"/>
      <c r="CG325" s="116">
        <f t="shared" si="202"/>
        <v>1.4</v>
      </c>
      <c r="CH325" s="113">
        <v>0</v>
      </c>
      <c r="CI325" s="113">
        <v>0</v>
      </c>
      <c r="CJ325" s="113">
        <v>0</v>
      </c>
      <c r="CK325" s="113">
        <v>7</v>
      </c>
      <c r="CL325" s="113">
        <v>0</v>
      </c>
      <c r="CO325" s="116">
        <f t="shared" si="203"/>
        <v>0.8</v>
      </c>
      <c r="CP325" s="113">
        <v>0</v>
      </c>
      <c r="CQ325" s="113">
        <v>0</v>
      </c>
      <c r="CR325" s="113">
        <v>0</v>
      </c>
      <c r="CS325" s="113">
        <v>4</v>
      </c>
      <c r="CT325" s="113">
        <v>0</v>
      </c>
      <c r="CW325" s="116">
        <f t="shared" si="204"/>
        <v>0.5</v>
      </c>
      <c r="CX325" s="113">
        <v>0</v>
      </c>
      <c r="CY325" s="113">
        <v>0</v>
      </c>
      <c r="CZ325" s="113">
        <v>0</v>
      </c>
      <c r="DA325" s="113">
        <v>2.5</v>
      </c>
      <c r="DB325" s="113">
        <v>0</v>
      </c>
      <c r="DE325" s="116">
        <f t="shared" si="205"/>
        <v>0.3</v>
      </c>
      <c r="DF325" s="113">
        <v>0</v>
      </c>
      <c r="DG325" s="113">
        <v>0</v>
      </c>
      <c r="DH325" s="113">
        <v>0</v>
      </c>
      <c r="DI325" s="113">
        <v>1.5</v>
      </c>
      <c r="DJ325" s="113">
        <v>0</v>
      </c>
      <c r="DM325" s="116">
        <f t="shared" si="206"/>
        <v>0.1</v>
      </c>
      <c r="DN325" s="113">
        <v>0</v>
      </c>
      <c r="DO325" s="113">
        <v>0</v>
      </c>
      <c r="DP325" s="113">
        <v>0</v>
      </c>
      <c r="DQ325" s="113">
        <v>0.5</v>
      </c>
      <c r="DR325" s="113">
        <v>0</v>
      </c>
    </row>
    <row r="326" spans="4:122">
      <c r="D326" s="113" t="s">
        <v>108</v>
      </c>
      <c r="E326" s="115">
        <f t="shared" si="207"/>
        <v>325</v>
      </c>
      <c r="F326" s="116">
        <f t="shared" si="175"/>
        <v>5.6</v>
      </c>
      <c r="G326" s="116">
        <f t="shared" si="176"/>
        <v>5.6</v>
      </c>
      <c r="H326" s="116" t="str">
        <f t="shared" si="176"/>
        <v/>
      </c>
      <c r="I326" s="116" t="str">
        <f t="shared" si="176"/>
        <v/>
      </c>
      <c r="J326" s="116" t="str">
        <f t="shared" si="176"/>
        <v/>
      </c>
      <c r="K326" s="116" t="str">
        <f t="shared" si="176"/>
        <v/>
      </c>
      <c r="L326" s="116" t="str">
        <f t="shared" si="176"/>
        <v/>
      </c>
      <c r="M326" s="116" t="str">
        <f t="shared" si="176"/>
        <v/>
      </c>
      <c r="N326" s="116" t="str">
        <f t="shared" si="177"/>
        <v/>
      </c>
      <c r="O326" s="116">
        <f t="shared" si="178"/>
        <v>1</v>
      </c>
      <c r="P326" s="116" t="str">
        <f t="shared" si="179"/>
        <v/>
      </c>
      <c r="Q326" s="116" t="str">
        <f t="shared" si="180"/>
        <v/>
      </c>
      <c r="R326" s="116" t="str">
        <f t="shared" si="181"/>
        <v/>
      </c>
      <c r="S326" s="116" t="str">
        <f t="shared" si="182"/>
        <v/>
      </c>
      <c r="T326" s="116" t="str">
        <f t="shared" si="183"/>
        <v/>
      </c>
      <c r="U326" s="116">
        <f t="shared" si="184"/>
        <v>1</v>
      </c>
      <c r="V326" s="113">
        <f t="shared" si="185"/>
        <v>0</v>
      </c>
      <c r="Y326" s="116">
        <f t="shared" si="208"/>
        <v>6.9756233010781182e-002</v>
      </c>
      <c r="Z326" s="122">
        <f t="shared" si="209"/>
        <v>13.951246602156237</v>
      </c>
      <c r="AA326" s="113">
        <f t="shared" si="186"/>
        <v>6</v>
      </c>
      <c r="AB326" s="113">
        <f>AA326*飽差!I326</f>
        <v>3.779580911966983</v>
      </c>
      <c r="AG326" s="116">
        <f t="shared" si="187"/>
        <v>4.4000000000000004</v>
      </c>
      <c r="AH326" s="116">
        <f t="shared" si="188"/>
        <v>4</v>
      </c>
      <c r="AI326" s="116">
        <f t="shared" si="189"/>
        <v>4.3</v>
      </c>
      <c r="AJ326" s="116">
        <f t="shared" si="190"/>
        <v>5.3</v>
      </c>
      <c r="AK326" s="116">
        <f t="shared" si="191"/>
        <v>5.5</v>
      </c>
      <c r="AL326" s="116">
        <f t="shared" si="192"/>
        <v>5</v>
      </c>
      <c r="AM326" s="116">
        <f t="shared" si="193"/>
        <v>5.6</v>
      </c>
      <c r="AN326" s="116">
        <f t="shared" si="194"/>
        <v>5.6</v>
      </c>
      <c r="AO326" s="116">
        <f t="shared" si="195"/>
        <v>2.2000000000000002</v>
      </c>
      <c r="AP326" s="116">
        <f t="shared" si="196"/>
        <v>3</v>
      </c>
      <c r="AS326" s="116">
        <f t="shared" si="197"/>
        <v>4.4000000000000004</v>
      </c>
      <c r="AT326" s="113">
        <v>0</v>
      </c>
      <c r="AU326" s="113">
        <v>13</v>
      </c>
      <c r="AV326" s="113">
        <v>0</v>
      </c>
      <c r="AW326" s="113">
        <v>7</v>
      </c>
      <c r="AX326" s="113">
        <v>2</v>
      </c>
      <c r="AY326" s="115"/>
      <c r="BA326" s="116">
        <f t="shared" si="198"/>
        <v>4</v>
      </c>
      <c r="BB326" s="113">
        <v>0</v>
      </c>
      <c r="BC326" s="113">
        <v>9.5</v>
      </c>
      <c r="BD326" s="113">
        <v>0</v>
      </c>
      <c r="BE326" s="113">
        <v>10</v>
      </c>
      <c r="BF326" s="113">
        <v>0.5</v>
      </c>
      <c r="BG326" s="115"/>
      <c r="BI326" s="116">
        <f t="shared" si="199"/>
        <v>4.3</v>
      </c>
      <c r="BJ326" s="113">
        <v>0</v>
      </c>
      <c r="BK326" s="113">
        <v>13.5</v>
      </c>
      <c r="BL326" s="113">
        <v>0</v>
      </c>
      <c r="BM326" s="113">
        <v>7.5</v>
      </c>
      <c r="BN326" s="113">
        <v>0.5</v>
      </c>
      <c r="BO326" s="115"/>
      <c r="BQ326" s="116">
        <f t="shared" si="200"/>
        <v>5.3</v>
      </c>
      <c r="BR326" s="113">
        <v>0</v>
      </c>
      <c r="BS326" s="113">
        <v>14</v>
      </c>
      <c r="BT326" s="113">
        <v>0</v>
      </c>
      <c r="BU326" s="113">
        <v>12</v>
      </c>
      <c r="BV326" s="113">
        <v>0.5</v>
      </c>
      <c r="BW326" s="115"/>
      <c r="BY326" s="116">
        <f t="shared" si="201"/>
        <v>5.5</v>
      </c>
      <c r="BZ326" s="113">
        <v>0</v>
      </c>
      <c r="CA326" s="113">
        <v>14</v>
      </c>
      <c r="CB326" s="113">
        <v>0</v>
      </c>
      <c r="CC326" s="113">
        <v>13.5</v>
      </c>
      <c r="CD326" s="113">
        <v>0</v>
      </c>
      <c r="CE326" s="115"/>
      <c r="CG326" s="116">
        <f t="shared" si="202"/>
        <v>5</v>
      </c>
      <c r="CH326" s="113">
        <v>0</v>
      </c>
      <c r="CI326" s="113">
        <v>11.5</v>
      </c>
      <c r="CJ326" s="113">
        <v>0</v>
      </c>
      <c r="CK326" s="113">
        <v>13.5</v>
      </c>
      <c r="CL326" s="113">
        <v>0</v>
      </c>
      <c r="CO326" s="116">
        <f t="shared" si="203"/>
        <v>5.6</v>
      </c>
      <c r="CP326" s="113">
        <v>0</v>
      </c>
      <c r="CQ326" s="113">
        <v>10.5</v>
      </c>
      <c r="CR326" s="113">
        <v>0</v>
      </c>
      <c r="CS326" s="113">
        <v>16.5</v>
      </c>
      <c r="CT326" s="113">
        <v>1</v>
      </c>
      <c r="CW326" s="116">
        <f t="shared" si="204"/>
        <v>5.6</v>
      </c>
      <c r="CX326" s="113">
        <v>10.5</v>
      </c>
      <c r="CY326" s="113">
        <v>5.5</v>
      </c>
      <c r="CZ326" s="113">
        <v>0</v>
      </c>
      <c r="DA326" s="113">
        <v>11.5</v>
      </c>
      <c r="DB326" s="113">
        <v>0.5</v>
      </c>
      <c r="DE326" s="116">
        <f t="shared" si="205"/>
        <v>2.2000000000000002</v>
      </c>
      <c r="DF326" s="113">
        <v>0</v>
      </c>
      <c r="DG326" s="113">
        <v>4.5</v>
      </c>
      <c r="DH326" s="113">
        <v>0</v>
      </c>
      <c r="DI326" s="113">
        <v>6.5</v>
      </c>
      <c r="DJ326" s="113">
        <v>0</v>
      </c>
      <c r="DM326" s="116">
        <f t="shared" si="206"/>
        <v>3</v>
      </c>
      <c r="DN326" s="113">
        <v>0</v>
      </c>
      <c r="DO326" s="113">
        <v>5</v>
      </c>
      <c r="DP326" s="113">
        <v>0</v>
      </c>
      <c r="DQ326" s="113">
        <v>10</v>
      </c>
      <c r="DR326" s="113">
        <v>0</v>
      </c>
    </row>
    <row r="327" spans="4:122">
      <c r="D327" s="113" t="s">
        <v>108</v>
      </c>
      <c r="E327" s="115">
        <f t="shared" si="207"/>
        <v>326</v>
      </c>
      <c r="F327" s="116">
        <f t="shared" si="175"/>
        <v>7.8</v>
      </c>
      <c r="G327" s="116">
        <f t="shared" si="176"/>
        <v>7.8</v>
      </c>
      <c r="H327" s="116" t="str">
        <f t="shared" si="176"/>
        <v/>
      </c>
      <c r="I327" s="116" t="str">
        <f t="shared" si="176"/>
        <v/>
      </c>
      <c r="J327" s="116" t="str">
        <f t="shared" si="176"/>
        <v/>
      </c>
      <c r="K327" s="116" t="str">
        <f t="shared" si="176"/>
        <v/>
      </c>
      <c r="L327" s="116" t="str">
        <f t="shared" si="176"/>
        <v/>
      </c>
      <c r="M327" s="116" t="str">
        <f t="shared" si="176"/>
        <v/>
      </c>
      <c r="N327" s="116" t="str">
        <f t="shared" si="177"/>
        <v/>
      </c>
      <c r="O327" s="116">
        <f t="shared" si="178"/>
        <v>1</v>
      </c>
      <c r="P327" s="116" t="str">
        <f t="shared" si="179"/>
        <v/>
      </c>
      <c r="Q327" s="116" t="str">
        <f t="shared" si="180"/>
        <v/>
      </c>
      <c r="R327" s="116" t="str">
        <f t="shared" si="181"/>
        <v/>
      </c>
      <c r="S327" s="116" t="str">
        <f t="shared" si="182"/>
        <v/>
      </c>
      <c r="T327" s="116" t="str">
        <f t="shared" si="183"/>
        <v/>
      </c>
      <c r="U327" s="116">
        <f t="shared" si="184"/>
        <v>1</v>
      </c>
      <c r="V327" s="113">
        <f t="shared" si="185"/>
        <v>0</v>
      </c>
      <c r="Y327" s="116">
        <f t="shared" si="208"/>
        <v>8.8465783320048064e-002</v>
      </c>
      <c r="Z327" s="122">
        <f t="shared" si="209"/>
        <v>17.693156664009614</v>
      </c>
      <c r="AA327" s="113">
        <f t="shared" si="186"/>
        <v>6</v>
      </c>
      <c r="AB327" s="113">
        <f>AA327*飽差!I327</f>
        <v>4.0580899381466224</v>
      </c>
      <c r="AG327" s="116">
        <f t="shared" si="187"/>
        <v>6</v>
      </c>
      <c r="AH327" s="116">
        <f t="shared" si="188"/>
        <v>5.8</v>
      </c>
      <c r="AI327" s="116">
        <f t="shared" si="189"/>
        <v>6.9</v>
      </c>
      <c r="AJ327" s="116">
        <f t="shared" si="190"/>
        <v>7.4</v>
      </c>
      <c r="AK327" s="116">
        <f t="shared" si="191"/>
        <v>9.6</v>
      </c>
      <c r="AL327" s="116">
        <f t="shared" si="192"/>
        <v>10.6</v>
      </c>
      <c r="AM327" s="116">
        <f t="shared" si="193"/>
        <v>7.8</v>
      </c>
      <c r="AN327" s="116">
        <f t="shared" si="194"/>
        <v>4.7</v>
      </c>
      <c r="AO327" s="116">
        <f t="shared" si="195"/>
        <v>4.7</v>
      </c>
      <c r="AP327" s="116">
        <f t="shared" si="196"/>
        <v>8.6</v>
      </c>
      <c r="AS327" s="116">
        <f t="shared" si="197"/>
        <v>6</v>
      </c>
      <c r="AT327" s="113">
        <v>0</v>
      </c>
      <c r="AU327" s="113">
        <v>1.5</v>
      </c>
      <c r="AV327" s="113">
        <v>0</v>
      </c>
      <c r="AW327" s="113">
        <v>0</v>
      </c>
      <c r="AX327" s="113">
        <v>28.5</v>
      </c>
      <c r="AY327" s="115"/>
      <c r="BA327" s="116">
        <f t="shared" si="198"/>
        <v>5.8</v>
      </c>
      <c r="BB327" s="113">
        <v>0</v>
      </c>
      <c r="BC327" s="113">
        <v>0</v>
      </c>
      <c r="BD327" s="113">
        <v>0</v>
      </c>
      <c r="BE327" s="113">
        <v>0</v>
      </c>
      <c r="BF327" s="113">
        <v>29</v>
      </c>
      <c r="BG327" s="115"/>
      <c r="BI327" s="116">
        <f t="shared" si="199"/>
        <v>6.9</v>
      </c>
      <c r="BJ327" s="113">
        <v>0</v>
      </c>
      <c r="BK327" s="113">
        <v>0</v>
      </c>
      <c r="BL327" s="113">
        <v>0</v>
      </c>
      <c r="BM327" s="113">
        <v>0</v>
      </c>
      <c r="BN327" s="113">
        <v>34.5</v>
      </c>
      <c r="BO327" s="115"/>
      <c r="BQ327" s="116">
        <f t="shared" si="200"/>
        <v>7.4</v>
      </c>
      <c r="BR327" s="113">
        <v>0</v>
      </c>
      <c r="BS327" s="113">
        <v>0</v>
      </c>
      <c r="BT327" s="113">
        <v>0</v>
      </c>
      <c r="BU327" s="113">
        <v>0</v>
      </c>
      <c r="BV327" s="113">
        <v>37</v>
      </c>
      <c r="BW327" s="115"/>
      <c r="BY327" s="116">
        <f t="shared" si="201"/>
        <v>9.6</v>
      </c>
      <c r="BZ327" s="113">
        <v>0</v>
      </c>
      <c r="CA327" s="113">
        <v>0</v>
      </c>
      <c r="CB327" s="113">
        <v>0</v>
      </c>
      <c r="CC327" s="113">
        <v>0</v>
      </c>
      <c r="CD327" s="113">
        <v>48</v>
      </c>
      <c r="CE327" s="115"/>
      <c r="CG327" s="116">
        <f t="shared" si="202"/>
        <v>10.6</v>
      </c>
      <c r="CH327" s="113">
        <v>0</v>
      </c>
      <c r="CI327" s="113">
        <v>0</v>
      </c>
      <c r="CJ327" s="113">
        <v>0</v>
      </c>
      <c r="CK327" s="113">
        <v>0</v>
      </c>
      <c r="CL327" s="113">
        <v>53</v>
      </c>
      <c r="CO327" s="116">
        <f t="shared" si="203"/>
        <v>7.8</v>
      </c>
      <c r="CP327" s="113">
        <v>0</v>
      </c>
      <c r="CQ327" s="113">
        <v>0</v>
      </c>
      <c r="CR327" s="113">
        <v>0</v>
      </c>
      <c r="CS327" s="113">
        <v>0</v>
      </c>
      <c r="CT327" s="113">
        <v>39</v>
      </c>
      <c r="CW327" s="116">
        <f t="shared" si="204"/>
        <v>4.7</v>
      </c>
      <c r="CX327" s="113">
        <v>0</v>
      </c>
      <c r="CY327" s="113">
        <v>0</v>
      </c>
      <c r="CZ327" s="113">
        <v>0</v>
      </c>
      <c r="DA327" s="113">
        <v>0</v>
      </c>
      <c r="DB327" s="113">
        <v>23.5</v>
      </c>
      <c r="DE327" s="116">
        <f t="shared" si="205"/>
        <v>4.7</v>
      </c>
      <c r="DF327" s="113">
        <v>0</v>
      </c>
      <c r="DG327" s="113">
        <v>0</v>
      </c>
      <c r="DH327" s="113">
        <v>0</v>
      </c>
      <c r="DI327" s="113">
        <v>0</v>
      </c>
      <c r="DJ327" s="113">
        <v>23.5</v>
      </c>
      <c r="DM327" s="116">
        <f t="shared" si="206"/>
        <v>8.6</v>
      </c>
      <c r="DN327" s="113">
        <v>0</v>
      </c>
      <c r="DO327" s="113">
        <v>0</v>
      </c>
      <c r="DP327" s="113">
        <v>0</v>
      </c>
      <c r="DQ327" s="113">
        <v>0</v>
      </c>
      <c r="DR327" s="113">
        <v>43</v>
      </c>
    </row>
    <row r="328" spans="4:122">
      <c r="D328" s="113" t="s">
        <v>108</v>
      </c>
      <c r="E328" s="115">
        <f t="shared" si="207"/>
        <v>327</v>
      </c>
      <c r="F328" s="116">
        <f t="shared" si="175"/>
        <v>5.7</v>
      </c>
      <c r="G328" s="116">
        <f t="shared" si="176"/>
        <v>5.7</v>
      </c>
      <c r="H328" s="116" t="str">
        <f t="shared" si="176"/>
        <v/>
      </c>
      <c r="I328" s="116" t="str">
        <f t="shared" si="176"/>
        <v/>
      </c>
      <c r="J328" s="116" t="str">
        <f t="shared" si="176"/>
        <v/>
      </c>
      <c r="K328" s="116" t="str">
        <f t="shared" si="176"/>
        <v/>
      </c>
      <c r="L328" s="116" t="str">
        <f t="shared" si="176"/>
        <v/>
      </c>
      <c r="M328" s="116" t="str">
        <f t="shared" si="176"/>
        <v/>
      </c>
      <c r="N328" s="116" t="str">
        <f t="shared" si="177"/>
        <v/>
      </c>
      <c r="O328" s="116">
        <f t="shared" si="178"/>
        <v>1</v>
      </c>
      <c r="P328" s="116" t="str">
        <f t="shared" si="179"/>
        <v/>
      </c>
      <c r="Q328" s="116" t="str">
        <f t="shared" si="180"/>
        <v/>
      </c>
      <c r="R328" s="116" t="str">
        <f t="shared" si="181"/>
        <v/>
      </c>
      <c r="S328" s="116" t="str">
        <f t="shared" si="182"/>
        <v/>
      </c>
      <c r="T328" s="116" t="str">
        <f t="shared" si="183"/>
        <v/>
      </c>
      <c r="U328" s="116">
        <f t="shared" si="184"/>
        <v>1</v>
      </c>
      <c r="V328" s="113">
        <f t="shared" si="185"/>
        <v>0</v>
      </c>
      <c r="Y328" s="116">
        <f t="shared" si="208"/>
        <v>9.5870466521718392e-002</v>
      </c>
      <c r="Z328" s="122">
        <f t="shared" si="209"/>
        <v>19.174093304343678</v>
      </c>
      <c r="AA328" s="113">
        <f t="shared" si="186"/>
        <v>6</v>
      </c>
      <c r="AB328" s="113">
        <f>AA328*飽差!I328</f>
        <v>4.2190633596659364</v>
      </c>
      <c r="AG328" s="116">
        <f t="shared" si="187"/>
        <v>7.3</v>
      </c>
      <c r="AH328" s="116">
        <f t="shared" si="188"/>
        <v>6.7</v>
      </c>
      <c r="AI328" s="116">
        <f t="shared" si="189"/>
        <v>6.3</v>
      </c>
      <c r="AJ328" s="116">
        <f t="shared" si="190"/>
        <v>7.8</v>
      </c>
      <c r="AK328" s="116">
        <f t="shared" si="191"/>
        <v>9.1999999999999993</v>
      </c>
      <c r="AL328" s="116">
        <f t="shared" si="192"/>
        <v>8.9</v>
      </c>
      <c r="AM328" s="116">
        <f t="shared" si="193"/>
        <v>5.7</v>
      </c>
      <c r="AN328" s="116">
        <f t="shared" si="194"/>
        <v>6.4</v>
      </c>
      <c r="AO328" s="116">
        <f t="shared" si="195"/>
        <v>3.4</v>
      </c>
      <c r="AP328" s="116">
        <f t="shared" si="196"/>
        <v>4.4000000000000004</v>
      </c>
      <c r="AS328" s="116">
        <f t="shared" si="197"/>
        <v>7.3</v>
      </c>
      <c r="AT328" s="113">
        <v>0</v>
      </c>
      <c r="AU328" s="113">
        <v>0</v>
      </c>
      <c r="AV328" s="113">
        <v>1</v>
      </c>
      <c r="AW328" s="113">
        <v>35.5</v>
      </c>
      <c r="AX328" s="113">
        <v>0</v>
      </c>
      <c r="AY328" s="115"/>
      <c r="BA328" s="116">
        <f t="shared" si="198"/>
        <v>6.7</v>
      </c>
      <c r="BB328" s="113">
        <v>0</v>
      </c>
      <c r="BC328" s="113">
        <v>0</v>
      </c>
      <c r="BD328" s="113">
        <v>0</v>
      </c>
      <c r="BE328" s="113">
        <v>33.5</v>
      </c>
      <c r="BF328" s="113">
        <v>0</v>
      </c>
      <c r="BG328" s="115"/>
      <c r="BI328" s="116">
        <f t="shared" si="199"/>
        <v>6.3</v>
      </c>
      <c r="BJ328" s="113">
        <v>0</v>
      </c>
      <c r="BK328" s="113">
        <v>0</v>
      </c>
      <c r="BL328" s="113">
        <v>0</v>
      </c>
      <c r="BM328" s="113">
        <v>31.5</v>
      </c>
      <c r="BN328" s="113">
        <v>0</v>
      </c>
      <c r="BO328" s="115"/>
      <c r="BQ328" s="116">
        <f t="shared" si="200"/>
        <v>7.8</v>
      </c>
      <c r="BR328" s="113">
        <v>0</v>
      </c>
      <c r="BS328" s="113">
        <v>0</v>
      </c>
      <c r="BT328" s="113">
        <v>0</v>
      </c>
      <c r="BU328" s="113">
        <v>39</v>
      </c>
      <c r="BV328" s="113">
        <v>0</v>
      </c>
      <c r="BW328" s="115"/>
      <c r="BY328" s="116">
        <f t="shared" si="201"/>
        <v>9.1999999999999993</v>
      </c>
      <c r="BZ328" s="113">
        <v>0</v>
      </c>
      <c r="CA328" s="113">
        <v>0</v>
      </c>
      <c r="CB328" s="113">
        <v>0</v>
      </c>
      <c r="CC328" s="113">
        <v>46</v>
      </c>
      <c r="CD328" s="113">
        <v>0</v>
      </c>
      <c r="CE328" s="115"/>
      <c r="CG328" s="116">
        <f t="shared" si="202"/>
        <v>8.9</v>
      </c>
      <c r="CH328" s="113">
        <v>0</v>
      </c>
      <c r="CI328" s="113">
        <v>0</v>
      </c>
      <c r="CJ328" s="113">
        <v>0</v>
      </c>
      <c r="CK328" s="113">
        <v>44.5</v>
      </c>
      <c r="CL328" s="113">
        <v>0</v>
      </c>
      <c r="CO328" s="116">
        <f t="shared" si="203"/>
        <v>5.7</v>
      </c>
      <c r="CP328" s="113">
        <v>0</v>
      </c>
      <c r="CQ328" s="113">
        <v>0</v>
      </c>
      <c r="CR328" s="113">
        <v>0</v>
      </c>
      <c r="CS328" s="113">
        <v>28.5</v>
      </c>
      <c r="CT328" s="113">
        <v>0</v>
      </c>
      <c r="CW328" s="116">
        <f t="shared" si="204"/>
        <v>6.4</v>
      </c>
      <c r="CX328" s="113">
        <v>1</v>
      </c>
      <c r="CY328" s="113">
        <v>0</v>
      </c>
      <c r="CZ328" s="113">
        <v>0</v>
      </c>
      <c r="DA328" s="113">
        <v>31</v>
      </c>
      <c r="DB328" s="113">
        <v>0</v>
      </c>
      <c r="DE328" s="116">
        <f t="shared" si="205"/>
        <v>3.4</v>
      </c>
      <c r="DF328" s="113">
        <v>0</v>
      </c>
      <c r="DG328" s="113">
        <v>0</v>
      </c>
      <c r="DH328" s="113">
        <v>0</v>
      </c>
      <c r="DI328" s="113">
        <v>17</v>
      </c>
      <c r="DJ328" s="113">
        <v>0</v>
      </c>
      <c r="DM328" s="116">
        <f t="shared" si="206"/>
        <v>4.4000000000000004</v>
      </c>
      <c r="DN328" s="113">
        <v>0</v>
      </c>
      <c r="DO328" s="113">
        <v>0</v>
      </c>
      <c r="DP328" s="113">
        <v>0</v>
      </c>
      <c r="DQ328" s="113">
        <v>22</v>
      </c>
      <c r="DR328" s="113">
        <v>0</v>
      </c>
    </row>
    <row r="329" spans="4:122">
      <c r="D329" s="113" t="s">
        <v>108</v>
      </c>
      <c r="E329" s="115">
        <f t="shared" si="207"/>
        <v>328</v>
      </c>
      <c r="F329" s="116">
        <f t="shared" si="175"/>
        <v>0</v>
      </c>
      <c r="G329" s="116" t="str">
        <f t="shared" si="176"/>
        <v/>
      </c>
      <c r="H329" s="116" t="str">
        <f t="shared" si="176"/>
        <v/>
      </c>
      <c r="I329" s="116" t="str">
        <f t="shared" si="176"/>
        <v/>
      </c>
      <c r="J329" s="116" t="str">
        <f t="shared" si="176"/>
        <v/>
      </c>
      <c r="K329" s="116" t="str">
        <f t="shared" si="176"/>
        <v/>
      </c>
      <c r="L329" s="116" t="str">
        <f t="shared" si="176"/>
        <v/>
      </c>
      <c r="M329" s="116" t="str">
        <f t="shared" si="176"/>
        <v/>
      </c>
      <c r="N329" s="116">
        <f t="shared" si="177"/>
        <v>0</v>
      </c>
      <c r="O329" s="116" t="str">
        <f t="shared" si="178"/>
        <v/>
      </c>
      <c r="P329" s="116" t="str">
        <f t="shared" si="179"/>
        <v/>
      </c>
      <c r="Q329" s="116" t="str">
        <f t="shared" si="180"/>
        <v/>
      </c>
      <c r="R329" s="116" t="str">
        <f t="shared" si="181"/>
        <v/>
      </c>
      <c r="S329" s="116" t="str">
        <f t="shared" si="182"/>
        <v/>
      </c>
      <c r="T329" s="116" t="str">
        <f t="shared" si="183"/>
        <v/>
      </c>
      <c r="U329" s="116">
        <f t="shared" si="184"/>
        <v>0</v>
      </c>
      <c r="V329" s="113">
        <f t="shared" si="185"/>
        <v>0</v>
      </c>
      <c r="Y329" s="116">
        <f t="shared" si="208"/>
        <v>6.8478426137801501e-002</v>
      </c>
      <c r="Z329" s="122">
        <f t="shared" si="209"/>
        <v>13.6956852275603</v>
      </c>
      <c r="AA329" s="113">
        <f t="shared" si="186"/>
        <v>6</v>
      </c>
      <c r="AB329" s="113">
        <f>AA329*飽差!I329</f>
        <v>5.4784080767833778</v>
      </c>
      <c r="AG329" s="116">
        <f t="shared" si="187"/>
        <v>0</v>
      </c>
      <c r="AH329" s="116">
        <f t="shared" si="188"/>
        <v>0</v>
      </c>
      <c r="AI329" s="116">
        <f t="shared" si="189"/>
        <v>0</v>
      </c>
      <c r="AJ329" s="116">
        <f t="shared" si="190"/>
        <v>0</v>
      </c>
      <c r="AK329" s="116">
        <f t="shared" si="191"/>
        <v>0</v>
      </c>
      <c r="AL329" s="116">
        <f t="shared" si="192"/>
        <v>0</v>
      </c>
      <c r="AM329" s="116">
        <f t="shared" si="193"/>
        <v>0</v>
      </c>
      <c r="AN329" s="116">
        <f t="shared" si="194"/>
        <v>0.1</v>
      </c>
      <c r="AO329" s="116">
        <f t="shared" si="195"/>
        <v>0.1</v>
      </c>
      <c r="AP329" s="116">
        <f t="shared" si="196"/>
        <v>0</v>
      </c>
      <c r="AS329" s="116">
        <f t="shared" si="197"/>
        <v>0</v>
      </c>
      <c r="AT329" s="113">
        <v>0</v>
      </c>
      <c r="AU329" s="113">
        <v>0</v>
      </c>
      <c r="AV329" s="113">
        <v>0</v>
      </c>
      <c r="AW329" s="113">
        <v>0</v>
      </c>
      <c r="AX329" s="113">
        <v>0</v>
      </c>
      <c r="AY329" s="115"/>
      <c r="BA329" s="116">
        <f t="shared" si="198"/>
        <v>0</v>
      </c>
      <c r="BB329" s="113">
        <v>0</v>
      </c>
      <c r="BC329" s="113">
        <v>0</v>
      </c>
      <c r="BD329" s="113">
        <v>0</v>
      </c>
      <c r="BE329" s="113">
        <v>0</v>
      </c>
      <c r="BF329" s="113">
        <v>0</v>
      </c>
      <c r="BG329" s="115"/>
      <c r="BI329" s="116">
        <f t="shared" si="199"/>
        <v>0</v>
      </c>
      <c r="BJ329" s="113">
        <v>0</v>
      </c>
      <c r="BK329" s="113">
        <v>0</v>
      </c>
      <c r="BL329" s="113">
        <v>0</v>
      </c>
      <c r="BM329" s="113">
        <v>0</v>
      </c>
      <c r="BN329" s="113">
        <v>0</v>
      </c>
      <c r="BO329" s="115"/>
      <c r="BQ329" s="116">
        <f t="shared" si="200"/>
        <v>0</v>
      </c>
      <c r="BR329" s="113">
        <v>0</v>
      </c>
      <c r="BS329" s="113">
        <v>0</v>
      </c>
      <c r="BT329" s="113">
        <v>0</v>
      </c>
      <c r="BU329" s="113">
        <v>0</v>
      </c>
      <c r="BV329" s="113">
        <v>0</v>
      </c>
      <c r="BW329" s="115"/>
      <c r="BY329" s="116">
        <f t="shared" si="201"/>
        <v>0</v>
      </c>
      <c r="BZ329" s="113">
        <v>0</v>
      </c>
      <c r="CA329" s="113">
        <v>0</v>
      </c>
      <c r="CB329" s="113">
        <v>0</v>
      </c>
      <c r="CC329" s="113">
        <v>0</v>
      </c>
      <c r="CD329" s="113">
        <v>0</v>
      </c>
      <c r="CE329" s="115"/>
      <c r="CG329" s="116">
        <f t="shared" si="202"/>
        <v>0</v>
      </c>
      <c r="CH329" s="113">
        <v>0</v>
      </c>
      <c r="CI329" s="113">
        <v>0</v>
      </c>
      <c r="CJ329" s="113">
        <v>0</v>
      </c>
      <c r="CK329" s="113">
        <v>0</v>
      </c>
      <c r="CL329" s="113">
        <v>0</v>
      </c>
      <c r="CO329" s="116">
        <f t="shared" si="203"/>
        <v>0</v>
      </c>
      <c r="CP329" s="113">
        <v>0</v>
      </c>
      <c r="CQ329" s="113">
        <v>0</v>
      </c>
      <c r="CR329" s="113">
        <v>0</v>
      </c>
      <c r="CS329" s="113">
        <v>0</v>
      </c>
      <c r="CT329" s="113">
        <v>0</v>
      </c>
      <c r="CW329" s="116">
        <f t="shared" si="204"/>
        <v>0.1</v>
      </c>
      <c r="CX329" s="113">
        <v>0</v>
      </c>
      <c r="CY329" s="113">
        <v>0.5</v>
      </c>
      <c r="CZ329" s="113">
        <v>0</v>
      </c>
      <c r="DA329" s="113">
        <v>0</v>
      </c>
      <c r="DB329" s="113">
        <v>0</v>
      </c>
      <c r="DE329" s="116">
        <f t="shared" si="205"/>
        <v>0.1</v>
      </c>
      <c r="DF329" s="113">
        <v>0</v>
      </c>
      <c r="DG329" s="113">
        <v>0.5</v>
      </c>
      <c r="DH329" s="113">
        <v>0</v>
      </c>
      <c r="DI329" s="113">
        <v>0</v>
      </c>
      <c r="DJ329" s="113">
        <v>0</v>
      </c>
      <c r="DM329" s="116">
        <f t="shared" si="206"/>
        <v>0</v>
      </c>
      <c r="DN329" s="113">
        <v>0</v>
      </c>
      <c r="DO329" s="113">
        <v>0</v>
      </c>
      <c r="DP329" s="113">
        <v>0</v>
      </c>
      <c r="DQ329" s="113">
        <v>0</v>
      </c>
      <c r="DR329" s="113">
        <v>0</v>
      </c>
    </row>
    <row r="330" spans="4:122">
      <c r="D330" s="113" t="s">
        <v>108</v>
      </c>
      <c r="E330" s="115">
        <f t="shared" si="207"/>
        <v>329</v>
      </c>
      <c r="F330" s="116">
        <f t="shared" si="175"/>
        <v>0.1</v>
      </c>
      <c r="G330" s="116">
        <f t="shared" si="176"/>
        <v>0.1</v>
      </c>
      <c r="H330" s="116" t="str">
        <f t="shared" si="176"/>
        <v/>
      </c>
      <c r="I330" s="116" t="str">
        <f t="shared" si="176"/>
        <v/>
      </c>
      <c r="J330" s="116" t="str">
        <f t="shared" si="176"/>
        <v/>
      </c>
      <c r="K330" s="116" t="str">
        <f t="shared" si="176"/>
        <v/>
      </c>
      <c r="L330" s="116" t="str">
        <f t="shared" si="176"/>
        <v/>
      </c>
      <c r="M330" s="116" t="str">
        <f t="shared" si="176"/>
        <v/>
      </c>
      <c r="N330" s="116" t="str">
        <f t="shared" si="177"/>
        <v/>
      </c>
      <c r="O330" s="116">
        <f t="shared" si="178"/>
        <v>1</v>
      </c>
      <c r="P330" s="116" t="str">
        <f t="shared" si="179"/>
        <v/>
      </c>
      <c r="Q330" s="116" t="str">
        <f t="shared" si="180"/>
        <v/>
      </c>
      <c r="R330" s="116" t="str">
        <f t="shared" si="181"/>
        <v/>
      </c>
      <c r="S330" s="116" t="str">
        <f t="shared" si="182"/>
        <v/>
      </c>
      <c r="T330" s="116" t="str">
        <f t="shared" si="183"/>
        <v/>
      </c>
      <c r="U330" s="116">
        <f t="shared" si="184"/>
        <v>1</v>
      </c>
      <c r="V330" s="113">
        <f t="shared" si="185"/>
        <v>0</v>
      </c>
      <c r="Y330" s="116">
        <f t="shared" si="208"/>
        <v>5.3719512097646499e-002</v>
      </c>
      <c r="Z330" s="122">
        <f t="shared" si="209"/>
        <v>10.7439024195293</v>
      </c>
      <c r="AA330" s="113">
        <f t="shared" si="186"/>
        <v>6</v>
      </c>
      <c r="AB330" s="113">
        <f>AA330*飽差!I330</f>
        <v>3.0517828080309997</v>
      </c>
      <c r="AG330" s="116">
        <f t="shared" si="187"/>
        <v>0.1</v>
      </c>
      <c r="AH330" s="116">
        <f t="shared" si="188"/>
        <v>0.1</v>
      </c>
      <c r="AI330" s="116">
        <f t="shared" si="189"/>
        <v>0.1</v>
      </c>
      <c r="AJ330" s="116">
        <f t="shared" si="190"/>
        <v>0.5</v>
      </c>
      <c r="AK330" s="116">
        <f t="shared" si="191"/>
        <v>0.9</v>
      </c>
      <c r="AL330" s="116">
        <f t="shared" si="192"/>
        <v>0.5</v>
      </c>
      <c r="AM330" s="116">
        <f t="shared" si="193"/>
        <v>0.1</v>
      </c>
      <c r="AN330" s="116">
        <f t="shared" si="194"/>
        <v>0.1</v>
      </c>
      <c r="AO330" s="116">
        <f t="shared" si="195"/>
        <v>0.4</v>
      </c>
      <c r="AP330" s="116">
        <f t="shared" si="196"/>
        <v>0.3</v>
      </c>
      <c r="AS330" s="116">
        <f t="shared" si="197"/>
        <v>0.1</v>
      </c>
      <c r="AT330" s="113">
        <v>0.5</v>
      </c>
      <c r="AU330" s="113">
        <v>0</v>
      </c>
      <c r="AV330" s="113">
        <v>0</v>
      </c>
      <c r="AW330" s="113">
        <v>0</v>
      </c>
      <c r="AX330" s="113">
        <v>0</v>
      </c>
      <c r="AY330" s="115"/>
      <c r="BA330" s="116">
        <f t="shared" si="198"/>
        <v>0.1</v>
      </c>
      <c r="BB330" s="113">
        <v>0.5</v>
      </c>
      <c r="BC330" s="113">
        <v>0</v>
      </c>
      <c r="BD330" s="113">
        <v>0</v>
      </c>
      <c r="BE330" s="113">
        <v>0</v>
      </c>
      <c r="BF330" s="113">
        <v>0</v>
      </c>
      <c r="BG330" s="115"/>
      <c r="BI330" s="116">
        <f t="shared" si="199"/>
        <v>0.1</v>
      </c>
      <c r="BJ330" s="113">
        <v>0.5</v>
      </c>
      <c r="BK330" s="113">
        <v>0</v>
      </c>
      <c r="BL330" s="113">
        <v>0</v>
      </c>
      <c r="BM330" s="113">
        <v>0</v>
      </c>
      <c r="BN330" s="113">
        <v>0</v>
      </c>
      <c r="BO330" s="115"/>
      <c r="BQ330" s="116">
        <f t="shared" si="200"/>
        <v>0.5</v>
      </c>
      <c r="BR330" s="113">
        <v>0</v>
      </c>
      <c r="BS330" s="113">
        <v>0</v>
      </c>
      <c r="BT330" s="113">
        <v>0</v>
      </c>
      <c r="BU330" s="113">
        <v>2.5</v>
      </c>
      <c r="BV330" s="113">
        <v>0</v>
      </c>
      <c r="BW330" s="115"/>
      <c r="BY330" s="116">
        <f t="shared" si="201"/>
        <v>0.9</v>
      </c>
      <c r="BZ330" s="113">
        <v>4</v>
      </c>
      <c r="CA330" s="113">
        <v>0.5</v>
      </c>
      <c r="CB330" s="113">
        <v>0</v>
      </c>
      <c r="CC330" s="113">
        <v>0</v>
      </c>
      <c r="CD330" s="113">
        <v>0</v>
      </c>
      <c r="CE330" s="115"/>
      <c r="CG330" s="116">
        <f t="shared" si="202"/>
        <v>0.5</v>
      </c>
      <c r="CH330" s="113">
        <v>2</v>
      </c>
      <c r="CI330" s="113">
        <v>0.5</v>
      </c>
      <c r="CJ330" s="113">
        <v>0</v>
      </c>
      <c r="CK330" s="113">
        <v>0</v>
      </c>
      <c r="CL330" s="113">
        <v>0</v>
      </c>
      <c r="CO330" s="116">
        <f t="shared" si="203"/>
        <v>0.1</v>
      </c>
      <c r="CP330" s="113">
        <v>0.5</v>
      </c>
      <c r="CQ330" s="113">
        <v>0</v>
      </c>
      <c r="CR330" s="113">
        <v>0</v>
      </c>
      <c r="CS330" s="113">
        <v>0</v>
      </c>
      <c r="CT330" s="113">
        <v>0</v>
      </c>
      <c r="CW330" s="116">
        <f t="shared" si="204"/>
        <v>0.1</v>
      </c>
      <c r="CX330" s="113">
        <v>0</v>
      </c>
      <c r="CY330" s="113">
        <v>0.5</v>
      </c>
      <c r="CZ330" s="113">
        <v>0</v>
      </c>
      <c r="DA330" s="113">
        <v>0</v>
      </c>
      <c r="DB330" s="113">
        <v>0</v>
      </c>
      <c r="DE330" s="116">
        <f t="shared" si="205"/>
        <v>0.4</v>
      </c>
      <c r="DF330" s="113">
        <v>0</v>
      </c>
      <c r="DG330" s="113">
        <v>2</v>
      </c>
      <c r="DH330" s="113">
        <v>0</v>
      </c>
      <c r="DI330" s="113">
        <v>0</v>
      </c>
      <c r="DJ330" s="113">
        <v>0</v>
      </c>
      <c r="DM330" s="116">
        <f t="shared" si="206"/>
        <v>0.3</v>
      </c>
      <c r="DN330" s="113">
        <v>1</v>
      </c>
      <c r="DO330" s="113">
        <v>0.5</v>
      </c>
      <c r="DP330" s="113">
        <v>0</v>
      </c>
      <c r="DQ330" s="113">
        <v>0</v>
      </c>
      <c r="DR330" s="113">
        <v>0</v>
      </c>
    </row>
    <row r="331" spans="4:122">
      <c r="D331" s="113" t="s">
        <v>108</v>
      </c>
      <c r="E331" s="115">
        <f t="shared" si="207"/>
        <v>330</v>
      </c>
      <c r="F331" s="116">
        <f t="shared" si="175"/>
        <v>0.2</v>
      </c>
      <c r="G331" s="116">
        <f t="shared" si="176"/>
        <v>0.2</v>
      </c>
      <c r="H331" s="116" t="str">
        <f t="shared" si="176"/>
        <v/>
      </c>
      <c r="I331" s="116" t="str">
        <f t="shared" si="176"/>
        <v/>
      </c>
      <c r="J331" s="116" t="str">
        <f t="shared" si="176"/>
        <v/>
      </c>
      <c r="K331" s="116" t="str">
        <f t="shared" si="176"/>
        <v/>
      </c>
      <c r="L331" s="116" t="str">
        <f t="shared" si="176"/>
        <v/>
      </c>
      <c r="M331" s="116" t="str">
        <f t="shared" si="176"/>
        <v/>
      </c>
      <c r="N331" s="116" t="str">
        <f t="shared" si="177"/>
        <v/>
      </c>
      <c r="O331" s="116">
        <f t="shared" si="178"/>
        <v>1</v>
      </c>
      <c r="P331" s="116" t="str">
        <f t="shared" si="179"/>
        <v/>
      </c>
      <c r="Q331" s="116" t="str">
        <f t="shared" si="180"/>
        <v/>
      </c>
      <c r="R331" s="116" t="str">
        <f t="shared" si="181"/>
        <v/>
      </c>
      <c r="S331" s="116" t="str">
        <f t="shared" si="182"/>
        <v/>
      </c>
      <c r="T331" s="116" t="str">
        <f t="shared" si="183"/>
        <v/>
      </c>
      <c r="U331" s="116">
        <f t="shared" si="184"/>
        <v>1</v>
      </c>
      <c r="V331" s="113">
        <f t="shared" si="185"/>
        <v>0</v>
      </c>
      <c r="Y331" s="116">
        <f t="shared" si="208"/>
        <v>3.4570240987839423e-002</v>
      </c>
      <c r="Z331" s="122">
        <f t="shared" si="209"/>
        <v>6.9140481975678849</v>
      </c>
      <c r="AA331" s="113">
        <f t="shared" si="186"/>
        <v>6</v>
      </c>
      <c r="AB331" s="113">
        <f>AA331*飽差!I331</f>
        <v>4.0298542219614149</v>
      </c>
      <c r="AG331" s="116">
        <f t="shared" si="187"/>
        <v>0.9</v>
      </c>
      <c r="AH331" s="116">
        <f t="shared" si="188"/>
        <v>0.9</v>
      </c>
      <c r="AI331" s="116">
        <f t="shared" si="189"/>
        <v>1.2</v>
      </c>
      <c r="AJ331" s="116">
        <f t="shared" si="190"/>
        <v>0.8</v>
      </c>
      <c r="AK331" s="116">
        <f t="shared" si="191"/>
        <v>1.8</v>
      </c>
      <c r="AL331" s="116">
        <f t="shared" si="192"/>
        <v>1.9</v>
      </c>
      <c r="AM331" s="116">
        <f t="shared" si="193"/>
        <v>0.2</v>
      </c>
      <c r="AN331" s="116">
        <f t="shared" si="194"/>
        <v>2.9</v>
      </c>
      <c r="AO331" s="116">
        <f t="shared" si="195"/>
        <v>1</v>
      </c>
      <c r="AP331" s="116">
        <f t="shared" si="196"/>
        <v>2</v>
      </c>
      <c r="AS331" s="116">
        <f t="shared" si="197"/>
        <v>0.9</v>
      </c>
      <c r="AT331" s="113">
        <v>0</v>
      </c>
      <c r="AU331" s="113">
        <v>0</v>
      </c>
      <c r="AV331" s="113">
        <v>0</v>
      </c>
      <c r="AW331" s="113">
        <v>4.5</v>
      </c>
      <c r="AX331" s="113">
        <v>0</v>
      </c>
      <c r="AY331" s="115"/>
      <c r="BA331" s="116">
        <f t="shared" si="198"/>
        <v>0.9</v>
      </c>
      <c r="BB331" s="113">
        <v>0</v>
      </c>
      <c r="BC331" s="113">
        <v>0</v>
      </c>
      <c r="BD331" s="113">
        <v>0</v>
      </c>
      <c r="BE331" s="113">
        <v>4.5</v>
      </c>
      <c r="BF331" s="113">
        <v>0</v>
      </c>
      <c r="BG331" s="115"/>
      <c r="BI331" s="116">
        <f t="shared" si="199"/>
        <v>1.2</v>
      </c>
      <c r="BJ331" s="113">
        <v>0</v>
      </c>
      <c r="BK331" s="113">
        <v>0</v>
      </c>
      <c r="BL331" s="113">
        <v>0</v>
      </c>
      <c r="BM331" s="113">
        <v>6</v>
      </c>
      <c r="BN331" s="113">
        <v>0</v>
      </c>
      <c r="BO331" s="115"/>
      <c r="BQ331" s="116">
        <f t="shared" si="200"/>
        <v>0.8</v>
      </c>
      <c r="BR331" s="113">
        <v>0</v>
      </c>
      <c r="BS331" s="113">
        <v>0</v>
      </c>
      <c r="BT331" s="113">
        <v>0</v>
      </c>
      <c r="BU331" s="113">
        <v>4</v>
      </c>
      <c r="BV331" s="113">
        <v>0</v>
      </c>
      <c r="BW331" s="115"/>
      <c r="BY331" s="116">
        <f t="shared" si="201"/>
        <v>1.8</v>
      </c>
      <c r="BZ331" s="113">
        <v>0.5</v>
      </c>
      <c r="CA331" s="113">
        <v>0</v>
      </c>
      <c r="CB331" s="113">
        <v>0</v>
      </c>
      <c r="CC331" s="113">
        <v>8.5</v>
      </c>
      <c r="CD331" s="113">
        <v>0</v>
      </c>
      <c r="CE331" s="115"/>
      <c r="CG331" s="116">
        <f t="shared" si="202"/>
        <v>1.9</v>
      </c>
      <c r="CH331" s="113">
        <v>0</v>
      </c>
      <c r="CI331" s="113">
        <v>0</v>
      </c>
      <c r="CJ331" s="113">
        <v>0</v>
      </c>
      <c r="CK331" s="113">
        <v>9.5</v>
      </c>
      <c r="CL331" s="113">
        <v>0</v>
      </c>
      <c r="CO331" s="116">
        <f t="shared" si="203"/>
        <v>0.2</v>
      </c>
      <c r="CP331" s="113">
        <v>0</v>
      </c>
      <c r="CQ331" s="113">
        <v>0</v>
      </c>
      <c r="CR331" s="113">
        <v>0</v>
      </c>
      <c r="CS331" s="113">
        <v>1</v>
      </c>
      <c r="CT331" s="113">
        <v>0</v>
      </c>
      <c r="CW331" s="116">
        <f t="shared" si="204"/>
        <v>2.9</v>
      </c>
      <c r="CX331" s="113">
        <v>0</v>
      </c>
      <c r="CY331" s="113">
        <v>0</v>
      </c>
      <c r="CZ331" s="113">
        <v>0</v>
      </c>
      <c r="DA331" s="113">
        <v>14.5</v>
      </c>
      <c r="DB331" s="113">
        <v>0</v>
      </c>
      <c r="DE331" s="116">
        <f t="shared" si="205"/>
        <v>1</v>
      </c>
      <c r="DF331" s="113">
        <v>0</v>
      </c>
      <c r="DG331" s="113">
        <v>0</v>
      </c>
      <c r="DH331" s="113">
        <v>0</v>
      </c>
      <c r="DI331" s="113">
        <v>5</v>
      </c>
      <c r="DJ331" s="113">
        <v>0</v>
      </c>
      <c r="DM331" s="116">
        <f t="shared" si="206"/>
        <v>2</v>
      </c>
      <c r="DN331" s="113">
        <v>0.5</v>
      </c>
      <c r="DO331" s="113">
        <v>0</v>
      </c>
      <c r="DP331" s="113">
        <v>0</v>
      </c>
      <c r="DQ331" s="113">
        <v>9.5</v>
      </c>
      <c r="DR331" s="113">
        <v>0</v>
      </c>
    </row>
    <row r="332" spans="4:122">
      <c r="D332" s="113" t="s">
        <v>108</v>
      </c>
      <c r="E332" s="115">
        <f t="shared" si="207"/>
        <v>331</v>
      </c>
      <c r="F332" s="116">
        <f t="shared" si="175"/>
        <v>18</v>
      </c>
      <c r="G332" s="116">
        <f t="shared" si="176"/>
        <v>18</v>
      </c>
      <c r="H332" s="116">
        <f t="shared" si="176"/>
        <v>18</v>
      </c>
      <c r="I332" s="116" t="str">
        <f t="shared" si="176"/>
        <v/>
      </c>
      <c r="J332" s="116" t="str">
        <f t="shared" si="176"/>
        <v/>
      </c>
      <c r="K332" s="116" t="str">
        <f t="shared" si="176"/>
        <v/>
      </c>
      <c r="L332" s="116" t="str">
        <f t="shared" si="176"/>
        <v/>
      </c>
      <c r="M332" s="116" t="str">
        <f t="shared" si="176"/>
        <v/>
      </c>
      <c r="N332" s="116" t="str">
        <f t="shared" si="177"/>
        <v/>
      </c>
      <c r="O332" s="116" t="str">
        <f t="shared" si="178"/>
        <v/>
      </c>
      <c r="P332" s="116">
        <f t="shared" si="179"/>
        <v>2</v>
      </c>
      <c r="Q332" s="116" t="str">
        <f t="shared" si="180"/>
        <v/>
      </c>
      <c r="R332" s="116" t="str">
        <f t="shared" si="181"/>
        <v/>
      </c>
      <c r="S332" s="116" t="str">
        <f t="shared" si="182"/>
        <v/>
      </c>
      <c r="T332" s="116" t="str">
        <f t="shared" si="183"/>
        <v/>
      </c>
      <c r="U332" s="116">
        <f t="shared" si="184"/>
        <v>2</v>
      </c>
      <c r="V332" s="113">
        <f t="shared" si="185"/>
        <v>5.4417266639303186e-002</v>
      </c>
      <c r="Y332" s="116">
        <f t="shared" si="208"/>
        <v>0.10897303973943413</v>
      </c>
      <c r="Z332" s="122">
        <f t="shared" si="209"/>
        <v>21.794607947886828</v>
      </c>
      <c r="AA332" s="113">
        <f t="shared" si="186"/>
        <v>6</v>
      </c>
      <c r="AB332" s="113">
        <f>AA332*飽差!I332</f>
        <v>3.1194402496810576</v>
      </c>
      <c r="AG332" s="116">
        <f t="shared" si="187"/>
        <v>5.0999999999999996</v>
      </c>
      <c r="AH332" s="116">
        <f t="shared" si="188"/>
        <v>15.2</v>
      </c>
      <c r="AI332" s="116">
        <f t="shared" si="189"/>
        <v>26.5</v>
      </c>
      <c r="AJ332" s="116">
        <f t="shared" si="190"/>
        <v>27.1</v>
      </c>
      <c r="AK332" s="116">
        <f t="shared" si="191"/>
        <v>12.9</v>
      </c>
      <c r="AL332" s="116">
        <f t="shared" si="192"/>
        <v>9.1999999999999993</v>
      </c>
      <c r="AM332" s="116">
        <f t="shared" si="193"/>
        <v>18</v>
      </c>
      <c r="AN332" s="116">
        <f t="shared" si="194"/>
        <v>5.7</v>
      </c>
      <c r="AO332" s="116">
        <f t="shared" si="195"/>
        <v>11.9</v>
      </c>
      <c r="AP332" s="116">
        <f t="shared" si="196"/>
        <v>9.5</v>
      </c>
      <c r="AS332" s="116">
        <f t="shared" si="197"/>
        <v>5.0999999999999996</v>
      </c>
      <c r="AT332" s="113">
        <v>2.5</v>
      </c>
      <c r="AU332" s="113">
        <v>23</v>
      </c>
      <c r="AV332" s="113">
        <v>0</v>
      </c>
      <c r="AW332" s="113">
        <v>0</v>
      </c>
      <c r="AX332" s="113">
        <v>0</v>
      </c>
      <c r="AY332" s="115"/>
      <c r="BA332" s="116">
        <f t="shared" si="198"/>
        <v>15.2</v>
      </c>
      <c r="BB332" s="113">
        <v>7</v>
      </c>
      <c r="BC332" s="113">
        <v>69</v>
      </c>
      <c r="BD332" s="113">
        <v>0</v>
      </c>
      <c r="BE332" s="113">
        <v>0</v>
      </c>
      <c r="BF332" s="113">
        <v>0</v>
      </c>
      <c r="BG332" s="115"/>
      <c r="BI332" s="116">
        <f t="shared" si="199"/>
        <v>26.5</v>
      </c>
      <c r="BJ332" s="113">
        <v>7.5</v>
      </c>
      <c r="BK332" s="113">
        <v>125</v>
      </c>
      <c r="BL332" s="113">
        <v>0</v>
      </c>
      <c r="BM332" s="113">
        <v>0</v>
      </c>
      <c r="BN332" s="113">
        <v>0</v>
      </c>
      <c r="BO332" s="115"/>
      <c r="BQ332" s="116">
        <f t="shared" si="200"/>
        <v>27.1</v>
      </c>
      <c r="BR332" s="113">
        <v>6</v>
      </c>
      <c r="BS332" s="113">
        <v>129.5</v>
      </c>
      <c r="BT332" s="113">
        <v>0</v>
      </c>
      <c r="BU332" s="113">
        <v>0</v>
      </c>
      <c r="BV332" s="113">
        <v>0</v>
      </c>
      <c r="BW332" s="115"/>
      <c r="BY332" s="116">
        <f t="shared" si="201"/>
        <v>12.9</v>
      </c>
      <c r="BZ332" s="113">
        <v>9.5</v>
      </c>
      <c r="CA332" s="113">
        <v>55</v>
      </c>
      <c r="CB332" s="113">
        <v>0</v>
      </c>
      <c r="CC332" s="113">
        <v>0</v>
      </c>
      <c r="CD332" s="113">
        <v>0</v>
      </c>
      <c r="CE332" s="115"/>
      <c r="CG332" s="116">
        <f t="shared" si="202"/>
        <v>9.1999999999999993</v>
      </c>
      <c r="CH332" s="113">
        <v>6.5</v>
      </c>
      <c r="CI332" s="113">
        <v>39.5</v>
      </c>
      <c r="CJ332" s="113">
        <v>0</v>
      </c>
      <c r="CK332" s="113">
        <v>0</v>
      </c>
      <c r="CL332" s="113">
        <v>0</v>
      </c>
      <c r="CO332" s="116">
        <f t="shared" si="203"/>
        <v>18</v>
      </c>
      <c r="CP332" s="113">
        <v>6.5</v>
      </c>
      <c r="CQ332" s="113">
        <v>83.5</v>
      </c>
      <c r="CR332" s="113">
        <v>0</v>
      </c>
      <c r="CS332" s="113">
        <v>0</v>
      </c>
      <c r="CT332" s="113">
        <v>0</v>
      </c>
      <c r="CW332" s="116">
        <f t="shared" si="204"/>
        <v>5.7</v>
      </c>
      <c r="CX332" s="113">
        <v>0</v>
      </c>
      <c r="CY332" s="113">
        <v>28.5</v>
      </c>
      <c r="CZ332" s="113">
        <v>0</v>
      </c>
      <c r="DA332" s="113">
        <v>0</v>
      </c>
      <c r="DB332" s="113">
        <v>0</v>
      </c>
      <c r="DE332" s="116">
        <f t="shared" si="205"/>
        <v>11.9</v>
      </c>
      <c r="DF332" s="113">
        <v>2</v>
      </c>
      <c r="DG332" s="113">
        <v>57.5</v>
      </c>
      <c r="DH332" s="113">
        <v>0</v>
      </c>
      <c r="DI332" s="113">
        <v>0</v>
      </c>
      <c r="DJ332" s="113">
        <v>0</v>
      </c>
      <c r="DM332" s="116">
        <f t="shared" si="206"/>
        <v>9.5</v>
      </c>
      <c r="DN332" s="113">
        <v>2</v>
      </c>
      <c r="DO332" s="113">
        <v>45</v>
      </c>
      <c r="DP332" s="113">
        <v>0.5</v>
      </c>
      <c r="DQ332" s="113">
        <v>0</v>
      </c>
      <c r="DR332" s="113">
        <v>0</v>
      </c>
    </row>
    <row r="333" spans="4:122">
      <c r="D333" s="113" t="s">
        <v>108</v>
      </c>
      <c r="E333" s="115">
        <f t="shared" si="207"/>
        <v>332</v>
      </c>
      <c r="F333" s="116">
        <f t="shared" si="175"/>
        <v>3.4</v>
      </c>
      <c r="G333" s="116">
        <f t="shared" si="176"/>
        <v>3.4</v>
      </c>
      <c r="H333" s="116" t="str">
        <f t="shared" si="176"/>
        <v/>
      </c>
      <c r="I333" s="116" t="str">
        <f t="shared" si="176"/>
        <v/>
      </c>
      <c r="J333" s="116" t="str">
        <f t="shared" si="176"/>
        <v/>
      </c>
      <c r="K333" s="116" t="str">
        <f t="shared" si="176"/>
        <v/>
      </c>
      <c r="L333" s="116" t="str">
        <f t="shared" si="176"/>
        <v/>
      </c>
      <c r="M333" s="116" t="str">
        <f t="shared" si="176"/>
        <v/>
      </c>
      <c r="N333" s="116" t="str">
        <f t="shared" si="177"/>
        <v/>
      </c>
      <c r="O333" s="116">
        <f t="shared" si="178"/>
        <v>1</v>
      </c>
      <c r="P333" s="116" t="str">
        <f t="shared" si="179"/>
        <v/>
      </c>
      <c r="Q333" s="116" t="str">
        <f t="shared" si="180"/>
        <v/>
      </c>
      <c r="R333" s="116" t="str">
        <f t="shared" si="181"/>
        <v/>
      </c>
      <c r="S333" s="116" t="str">
        <f t="shared" si="182"/>
        <v/>
      </c>
      <c r="T333" s="116" t="str">
        <f t="shared" si="183"/>
        <v/>
      </c>
      <c r="U333" s="116">
        <f t="shared" si="184"/>
        <v>1</v>
      </c>
      <c r="V333" s="113">
        <f t="shared" si="185"/>
        <v>0</v>
      </c>
      <c r="Y333" s="116">
        <f t="shared" si="208"/>
        <v>0.10533763864012785</v>
      </c>
      <c r="Z333" s="122">
        <f t="shared" si="209"/>
        <v>21.067527728025571</v>
      </c>
      <c r="AA333" s="113">
        <f t="shared" si="186"/>
        <v>6</v>
      </c>
      <c r="AB333" s="113">
        <f>AA333*飽差!I333</f>
        <v>4.1270802198612548</v>
      </c>
      <c r="AG333" s="116">
        <f t="shared" si="187"/>
        <v>6.8</v>
      </c>
      <c r="AH333" s="116">
        <f t="shared" si="188"/>
        <v>8.6</v>
      </c>
      <c r="AI333" s="116">
        <f t="shared" si="189"/>
        <v>3.1</v>
      </c>
      <c r="AJ333" s="116">
        <f t="shared" si="190"/>
        <v>1.7</v>
      </c>
      <c r="AK333" s="116">
        <f t="shared" si="191"/>
        <v>5.9</v>
      </c>
      <c r="AL333" s="116">
        <f t="shared" si="192"/>
        <v>6.7</v>
      </c>
      <c r="AM333" s="116">
        <f t="shared" si="193"/>
        <v>3.4</v>
      </c>
      <c r="AN333" s="116">
        <f t="shared" si="194"/>
        <v>3.3</v>
      </c>
      <c r="AO333" s="116">
        <f t="shared" si="195"/>
        <v>7.3</v>
      </c>
      <c r="AP333" s="116">
        <f t="shared" si="196"/>
        <v>4.5</v>
      </c>
      <c r="AS333" s="116">
        <f t="shared" si="197"/>
        <v>6.8</v>
      </c>
      <c r="AT333" s="113">
        <v>5.5</v>
      </c>
      <c r="AU333" s="113">
        <v>23.5</v>
      </c>
      <c r="AV333" s="113">
        <v>5</v>
      </c>
      <c r="AW333" s="113">
        <v>0</v>
      </c>
      <c r="AX333" s="113">
        <v>0</v>
      </c>
      <c r="AY333" s="115"/>
      <c r="BA333" s="116">
        <f t="shared" si="198"/>
        <v>8.6</v>
      </c>
      <c r="BB333" s="113">
        <v>1</v>
      </c>
      <c r="BC333" s="113">
        <v>37</v>
      </c>
      <c r="BD333" s="113">
        <v>5</v>
      </c>
      <c r="BE333" s="113">
        <v>0</v>
      </c>
      <c r="BF333" s="113">
        <v>0</v>
      </c>
      <c r="BG333" s="115"/>
      <c r="BI333" s="116">
        <f t="shared" si="199"/>
        <v>3.1</v>
      </c>
      <c r="BJ333" s="113">
        <v>1.5</v>
      </c>
      <c r="BK333" s="113">
        <v>8.5</v>
      </c>
      <c r="BL333" s="113">
        <v>5.5</v>
      </c>
      <c r="BM333" s="113">
        <v>0</v>
      </c>
      <c r="BN333" s="113">
        <v>0</v>
      </c>
      <c r="BO333" s="115"/>
      <c r="BQ333" s="116">
        <f t="shared" si="200"/>
        <v>1.7</v>
      </c>
      <c r="BR333" s="113">
        <v>1.5</v>
      </c>
      <c r="BS333" s="113">
        <v>3.5</v>
      </c>
      <c r="BT333" s="113">
        <v>3.5</v>
      </c>
      <c r="BU333" s="113">
        <v>0</v>
      </c>
      <c r="BV333" s="113">
        <v>0</v>
      </c>
      <c r="BW333" s="115"/>
      <c r="BY333" s="116">
        <f t="shared" si="201"/>
        <v>5.9</v>
      </c>
      <c r="BZ333" s="113">
        <v>5.5</v>
      </c>
      <c r="CA333" s="113">
        <v>6.5</v>
      </c>
      <c r="CB333" s="113">
        <v>0.5</v>
      </c>
      <c r="CC333" s="113">
        <v>17</v>
      </c>
      <c r="CD333" s="113">
        <v>0</v>
      </c>
      <c r="CE333" s="115"/>
      <c r="CG333" s="116">
        <f t="shared" si="202"/>
        <v>6.7</v>
      </c>
      <c r="CH333" s="113">
        <v>3.5</v>
      </c>
      <c r="CI333" s="113">
        <v>9</v>
      </c>
      <c r="CJ333" s="113">
        <v>3</v>
      </c>
      <c r="CK333" s="113">
        <v>18</v>
      </c>
      <c r="CL333" s="113">
        <v>0</v>
      </c>
      <c r="CO333" s="116">
        <f t="shared" si="203"/>
        <v>3.4</v>
      </c>
      <c r="CP333" s="113">
        <v>0</v>
      </c>
      <c r="CQ333" s="113">
        <v>5.5</v>
      </c>
      <c r="CR333" s="113">
        <v>5</v>
      </c>
      <c r="CS333" s="113">
        <v>6.5</v>
      </c>
      <c r="CT333" s="113">
        <v>0</v>
      </c>
      <c r="CW333" s="116">
        <f t="shared" si="204"/>
        <v>3.3</v>
      </c>
      <c r="CX333" s="113">
        <v>0</v>
      </c>
      <c r="CY333" s="113">
        <v>12</v>
      </c>
      <c r="CZ333" s="113">
        <v>3.5</v>
      </c>
      <c r="DA333" s="113">
        <v>1</v>
      </c>
      <c r="DB333" s="113">
        <v>0</v>
      </c>
      <c r="DE333" s="116">
        <f t="shared" si="205"/>
        <v>7.3</v>
      </c>
      <c r="DF333" s="113">
        <v>0.5</v>
      </c>
      <c r="DG333" s="113">
        <v>6</v>
      </c>
      <c r="DH333" s="113">
        <v>3</v>
      </c>
      <c r="DI333" s="113">
        <v>27</v>
      </c>
      <c r="DJ333" s="113">
        <v>0</v>
      </c>
      <c r="DM333" s="116">
        <f t="shared" si="206"/>
        <v>4.5</v>
      </c>
      <c r="DN333" s="113">
        <v>1</v>
      </c>
      <c r="DO333" s="113">
        <v>3</v>
      </c>
      <c r="DP333" s="113">
        <v>3.5</v>
      </c>
      <c r="DQ333" s="113">
        <v>15</v>
      </c>
      <c r="DR333" s="113">
        <v>0</v>
      </c>
    </row>
    <row r="334" spans="4:122">
      <c r="D334" s="113" t="s">
        <v>108</v>
      </c>
      <c r="E334" s="115">
        <f t="shared" si="207"/>
        <v>333</v>
      </c>
      <c r="F334" s="116">
        <f t="shared" si="175"/>
        <v>10.5</v>
      </c>
      <c r="G334" s="116">
        <f t="shared" si="176"/>
        <v>10.5</v>
      </c>
      <c r="H334" s="116">
        <f t="shared" si="176"/>
        <v>10.5</v>
      </c>
      <c r="I334" s="116" t="str">
        <f t="shared" si="176"/>
        <v/>
      </c>
      <c r="J334" s="116" t="str">
        <f t="shared" si="176"/>
        <v/>
      </c>
      <c r="K334" s="116" t="str">
        <f t="shared" si="176"/>
        <v/>
      </c>
      <c r="L334" s="116" t="str">
        <f t="shared" si="176"/>
        <v/>
      </c>
      <c r="M334" s="116" t="str">
        <f t="shared" si="176"/>
        <v/>
      </c>
      <c r="N334" s="116" t="str">
        <f t="shared" si="177"/>
        <v/>
      </c>
      <c r="O334" s="116" t="str">
        <f t="shared" si="178"/>
        <v/>
      </c>
      <c r="P334" s="116">
        <f t="shared" si="179"/>
        <v>2</v>
      </c>
      <c r="Q334" s="116" t="str">
        <f t="shared" si="180"/>
        <v/>
      </c>
      <c r="R334" s="116" t="str">
        <f t="shared" si="181"/>
        <v/>
      </c>
      <c r="S334" s="116" t="str">
        <f t="shared" si="182"/>
        <v/>
      </c>
      <c r="T334" s="116" t="str">
        <f t="shared" si="183"/>
        <v/>
      </c>
      <c r="U334" s="116">
        <f t="shared" si="184"/>
        <v>2</v>
      </c>
      <c r="V334" s="113">
        <f t="shared" si="185"/>
        <v>5.4417266639303186e-002</v>
      </c>
      <c r="Y334" s="116">
        <f t="shared" si="208"/>
        <v>0.13444630324913992</v>
      </c>
      <c r="Z334" s="122">
        <f t="shared" si="209"/>
        <v>26.889260649827982</v>
      </c>
      <c r="AA334" s="113">
        <f t="shared" si="186"/>
        <v>6</v>
      </c>
      <c r="AB334" s="113">
        <f>AA334*飽差!I334</f>
        <v>4.678267078197587</v>
      </c>
      <c r="AG334" s="116">
        <f t="shared" si="187"/>
        <v>4.2</v>
      </c>
      <c r="AH334" s="116">
        <f t="shared" si="188"/>
        <v>22.5</v>
      </c>
      <c r="AI334" s="116">
        <f t="shared" si="189"/>
        <v>21</v>
      </c>
      <c r="AJ334" s="116">
        <f t="shared" si="190"/>
        <v>20.399999999999999</v>
      </c>
      <c r="AK334" s="116">
        <f t="shared" si="191"/>
        <v>24.8</v>
      </c>
      <c r="AL334" s="116">
        <f t="shared" si="192"/>
        <v>24.8</v>
      </c>
      <c r="AM334" s="116">
        <f t="shared" si="193"/>
        <v>10.5</v>
      </c>
      <c r="AN334" s="116">
        <f t="shared" si="194"/>
        <v>3.7</v>
      </c>
      <c r="AO334" s="116">
        <f t="shared" si="195"/>
        <v>5.3</v>
      </c>
      <c r="AP334" s="116">
        <f t="shared" si="196"/>
        <v>16.100000000000001</v>
      </c>
      <c r="AS334" s="116">
        <f t="shared" si="197"/>
        <v>4.2</v>
      </c>
      <c r="AT334" s="113">
        <v>0</v>
      </c>
      <c r="AU334" s="113">
        <v>0</v>
      </c>
      <c r="AV334" s="113">
        <v>0</v>
      </c>
      <c r="AW334" s="113">
        <v>21</v>
      </c>
      <c r="AX334" s="113">
        <v>0</v>
      </c>
      <c r="AY334" s="115"/>
      <c r="BA334" s="116">
        <f t="shared" si="198"/>
        <v>22.5</v>
      </c>
      <c r="BB334" s="113">
        <v>0</v>
      </c>
      <c r="BC334" s="113">
        <v>0</v>
      </c>
      <c r="BD334" s="113">
        <v>0</v>
      </c>
      <c r="BE334" s="113">
        <v>112.5</v>
      </c>
      <c r="BF334" s="113">
        <v>0</v>
      </c>
      <c r="BG334" s="115"/>
      <c r="BI334" s="116">
        <f t="shared" si="199"/>
        <v>21</v>
      </c>
      <c r="BJ334" s="113">
        <v>0</v>
      </c>
      <c r="BK334" s="113">
        <v>0</v>
      </c>
      <c r="BL334" s="113">
        <v>0</v>
      </c>
      <c r="BM334" s="113">
        <v>105</v>
      </c>
      <c r="BN334" s="113">
        <v>0</v>
      </c>
      <c r="BO334" s="115"/>
      <c r="BQ334" s="116">
        <f t="shared" si="200"/>
        <v>20.399999999999999</v>
      </c>
      <c r="BR334" s="113">
        <v>0</v>
      </c>
      <c r="BS334" s="113">
        <v>0</v>
      </c>
      <c r="BT334" s="113">
        <v>0</v>
      </c>
      <c r="BU334" s="113">
        <v>102</v>
      </c>
      <c r="BV334" s="113">
        <v>0</v>
      </c>
      <c r="BW334" s="115"/>
      <c r="BY334" s="116">
        <f t="shared" si="201"/>
        <v>24.8</v>
      </c>
      <c r="BZ334" s="113">
        <v>0</v>
      </c>
      <c r="CA334" s="113">
        <v>0</v>
      </c>
      <c r="CB334" s="113">
        <v>0</v>
      </c>
      <c r="CC334" s="113">
        <v>124</v>
      </c>
      <c r="CD334" s="113">
        <v>0</v>
      </c>
      <c r="CE334" s="115"/>
      <c r="CG334" s="116">
        <f t="shared" si="202"/>
        <v>24.8</v>
      </c>
      <c r="CH334" s="113">
        <v>0</v>
      </c>
      <c r="CI334" s="113">
        <v>0</v>
      </c>
      <c r="CJ334" s="113">
        <v>0</v>
      </c>
      <c r="CK334" s="113">
        <v>124</v>
      </c>
      <c r="CL334" s="113">
        <v>0</v>
      </c>
      <c r="CO334" s="116">
        <f t="shared" si="203"/>
        <v>10.5</v>
      </c>
      <c r="CP334" s="113">
        <v>0</v>
      </c>
      <c r="CQ334" s="113">
        <v>0</v>
      </c>
      <c r="CR334" s="113">
        <v>0</v>
      </c>
      <c r="CS334" s="113">
        <v>52.5</v>
      </c>
      <c r="CT334" s="113">
        <v>0</v>
      </c>
      <c r="CW334" s="116">
        <f t="shared" si="204"/>
        <v>3.7</v>
      </c>
      <c r="CX334" s="113">
        <v>0</v>
      </c>
      <c r="CY334" s="113">
        <v>0</v>
      </c>
      <c r="CZ334" s="113">
        <v>0</v>
      </c>
      <c r="DA334" s="113">
        <v>18.5</v>
      </c>
      <c r="DB334" s="113">
        <v>0</v>
      </c>
      <c r="DE334" s="116">
        <f t="shared" si="205"/>
        <v>5.3</v>
      </c>
      <c r="DF334" s="113">
        <v>0</v>
      </c>
      <c r="DG334" s="113">
        <v>0</v>
      </c>
      <c r="DH334" s="113">
        <v>0</v>
      </c>
      <c r="DI334" s="113">
        <v>26.5</v>
      </c>
      <c r="DJ334" s="113">
        <v>0</v>
      </c>
      <c r="DM334" s="116">
        <f t="shared" si="206"/>
        <v>16.100000000000001</v>
      </c>
      <c r="DN334" s="113">
        <v>0</v>
      </c>
      <c r="DO334" s="113">
        <v>0</v>
      </c>
      <c r="DP334" s="113">
        <v>0</v>
      </c>
      <c r="DQ334" s="113">
        <v>80.5</v>
      </c>
      <c r="DR334" s="113">
        <v>0</v>
      </c>
    </row>
    <row r="335" spans="4:122">
      <c r="D335" s="113" t="s">
        <v>108</v>
      </c>
      <c r="E335" s="115">
        <f t="shared" si="207"/>
        <v>334</v>
      </c>
      <c r="F335" s="116">
        <f t="shared" si="175"/>
        <v>2.4</v>
      </c>
      <c r="G335" s="116">
        <f t="shared" si="176"/>
        <v>2.4</v>
      </c>
      <c r="H335" s="116" t="str">
        <f t="shared" si="176"/>
        <v/>
      </c>
      <c r="I335" s="116" t="str">
        <f t="shared" si="176"/>
        <v/>
      </c>
      <c r="J335" s="116" t="str">
        <f t="shared" si="176"/>
        <v/>
      </c>
      <c r="K335" s="116" t="str">
        <f t="shared" si="176"/>
        <v/>
      </c>
      <c r="L335" s="116" t="str">
        <f t="shared" si="176"/>
        <v/>
      </c>
      <c r="M335" s="116" t="str">
        <f t="shared" si="176"/>
        <v/>
      </c>
      <c r="N335" s="116" t="str">
        <f t="shared" si="177"/>
        <v/>
      </c>
      <c r="O335" s="116">
        <f t="shared" si="178"/>
        <v>1</v>
      </c>
      <c r="P335" s="116" t="str">
        <f t="shared" si="179"/>
        <v/>
      </c>
      <c r="Q335" s="116" t="str">
        <f t="shared" si="180"/>
        <v/>
      </c>
      <c r="R335" s="116" t="str">
        <f t="shared" si="181"/>
        <v/>
      </c>
      <c r="S335" s="116" t="str">
        <f t="shared" si="182"/>
        <v/>
      </c>
      <c r="T335" s="116" t="str">
        <f t="shared" si="183"/>
        <v/>
      </c>
      <c r="U335" s="116">
        <f t="shared" si="184"/>
        <v>1</v>
      </c>
      <c r="V335" s="113">
        <f t="shared" si="185"/>
        <v>0</v>
      </c>
      <c r="Y335" s="116">
        <f t="shared" si="208"/>
        <v>0.12529804858983229</v>
      </c>
      <c r="Z335" s="122">
        <f t="shared" si="209"/>
        <v>25.05960971796646</v>
      </c>
      <c r="AA335" s="113">
        <f t="shared" si="186"/>
        <v>6</v>
      </c>
      <c r="AB335" s="113">
        <f>AA335*飽差!I335</f>
        <v>4.2296509318615225</v>
      </c>
      <c r="AG335" s="116">
        <f t="shared" si="187"/>
        <v>3.9</v>
      </c>
      <c r="AH335" s="116">
        <f t="shared" si="188"/>
        <v>2.2000000000000002</v>
      </c>
      <c r="AI335" s="116">
        <f t="shared" si="189"/>
        <v>3.5</v>
      </c>
      <c r="AJ335" s="116">
        <f t="shared" si="190"/>
        <v>3.2</v>
      </c>
      <c r="AK335" s="116">
        <f t="shared" si="191"/>
        <v>1.5</v>
      </c>
      <c r="AL335" s="116">
        <f t="shared" si="192"/>
        <v>1.1000000000000001</v>
      </c>
      <c r="AM335" s="116">
        <f t="shared" si="193"/>
        <v>2.4</v>
      </c>
      <c r="AN335" s="116">
        <f t="shared" si="194"/>
        <v>0.8</v>
      </c>
      <c r="AO335" s="116">
        <f t="shared" si="195"/>
        <v>2.2000000000000002</v>
      </c>
      <c r="AP335" s="116">
        <f t="shared" si="196"/>
        <v>1.3</v>
      </c>
      <c r="AS335" s="116">
        <f t="shared" si="197"/>
        <v>3.9</v>
      </c>
      <c r="AT335" s="113">
        <v>0</v>
      </c>
      <c r="AU335" s="113">
        <v>0</v>
      </c>
      <c r="AV335" s="113">
        <v>0</v>
      </c>
      <c r="AW335" s="113">
        <v>14</v>
      </c>
      <c r="AX335" s="113">
        <v>5.5</v>
      </c>
      <c r="AY335" s="115"/>
      <c r="BA335" s="116">
        <f t="shared" si="198"/>
        <v>2.2000000000000002</v>
      </c>
      <c r="BB335" s="113">
        <v>0</v>
      </c>
      <c r="BC335" s="113">
        <v>0</v>
      </c>
      <c r="BD335" s="113">
        <v>0</v>
      </c>
      <c r="BE335" s="113">
        <v>4.5</v>
      </c>
      <c r="BF335" s="113">
        <v>6.5</v>
      </c>
      <c r="BG335" s="115"/>
      <c r="BI335" s="116">
        <f t="shared" si="199"/>
        <v>3.5</v>
      </c>
      <c r="BJ335" s="113">
        <v>0</v>
      </c>
      <c r="BK335" s="113">
        <v>0</v>
      </c>
      <c r="BL335" s="113">
        <v>0</v>
      </c>
      <c r="BM335" s="113">
        <v>13</v>
      </c>
      <c r="BN335" s="113">
        <v>4.5</v>
      </c>
      <c r="BO335" s="115"/>
      <c r="BQ335" s="116">
        <f t="shared" si="200"/>
        <v>3.2</v>
      </c>
      <c r="BR335" s="113">
        <v>0</v>
      </c>
      <c r="BS335" s="113">
        <v>0</v>
      </c>
      <c r="BT335" s="113">
        <v>0</v>
      </c>
      <c r="BU335" s="113">
        <v>13.5</v>
      </c>
      <c r="BV335" s="113">
        <v>2.5</v>
      </c>
      <c r="BW335" s="115"/>
      <c r="BY335" s="116">
        <f t="shared" si="201"/>
        <v>1.5</v>
      </c>
      <c r="BZ335" s="113">
        <v>0</v>
      </c>
      <c r="CA335" s="113">
        <v>0</v>
      </c>
      <c r="CB335" s="113">
        <v>0</v>
      </c>
      <c r="CC335" s="113">
        <v>0</v>
      </c>
      <c r="CD335" s="113">
        <v>7.5</v>
      </c>
      <c r="CE335" s="115"/>
      <c r="CG335" s="116">
        <f t="shared" si="202"/>
        <v>1.1000000000000001</v>
      </c>
      <c r="CH335" s="113">
        <v>0</v>
      </c>
      <c r="CI335" s="113">
        <v>0</v>
      </c>
      <c r="CJ335" s="113">
        <v>0</v>
      </c>
      <c r="CK335" s="113">
        <v>0.5</v>
      </c>
      <c r="CL335" s="113">
        <v>5</v>
      </c>
      <c r="CO335" s="116">
        <f t="shared" si="203"/>
        <v>2.4</v>
      </c>
      <c r="CP335" s="113">
        <v>0</v>
      </c>
      <c r="CQ335" s="113">
        <v>0</v>
      </c>
      <c r="CR335" s="113">
        <v>0</v>
      </c>
      <c r="CS335" s="113">
        <v>6.5</v>
      </c>
      <c r="CT335" s="113">
        <v>5.5</v>
      </c>
      <c r="CW335" s="116">
        <f t="shared" si="204"/>
        <v>0.8</v>
      </c>
      <c r="CX335" s="113">
        <v>0</v>
      </c>
      <c r="CY335" s="113">
        <v>0</v>
      </c>
      <c r="CZ335" s="113">
        <v>0</v>
      </c>
      <c r="DA335" s="113">
        <v>3.5</v>
      </c>
      <c r="DB335" s="113">
        <v>0.5</v>
      </c>
      <c r="DE335" s="116">
        <f t="shared" si="205"/>
        <v>2.2000000000000002</v>
      </c>
      <c r="DF335" s="113">
        <v>0</v>
      </c>
      <c r="DG335" s="113">
        <v>0</v>
      </c>
      <c r="DH335" s="113">
        <v>0</v>
      </c>
      <c r="DI335" s="113">
        <v>1</v>
      </c>
      <c r="DJ335" s="113">
        <v>10</v>
      </c>
      <c r="DM335" s="116">
        <f t="shared" si="206"/>
        <v>1.3</v>
      </c>
      <c r="DN335" s="113">
        <v>0</v>
      </c>
      <c r="DO335" s="113">
        <v>0</v>
      </c>
      <c r="DP335" s="113">
        <v>0</v>
      </c>
      <c r="DQ335" s="113">
        <v>0</v>
      </c>
      <c r="DR335" s="113">
        <v>6.5</v>
      </c>
    </row>
    <row r="336" spans="4:122">
      <c r="D336" s="113" t="s">
        <v>241</v>
      </c>
      <c r="E336" s="115">
        <f t="shared" si="207"/>
        <v>335</v>
      </c>
      <c r="F336" s="116">
        <f t="shared" si="175"/>
        <v>7.7</v>
      </c>
      <c r="G336" s="116">
        <f t="shared" si="176"/>
        <v>7.7</v>
      </c>
      <c r="H336" s="116" t="str">
        <f t="shared" si="176"/>
        <v/>
      </c>
      <c r="I336" s="116" t="str">
        <f t="shared" si="176"/>
        <v/>
      </c>
      <c r="J336" s="116" t="str">
        <f t="shared" si="176"/>
        <v/>
      </c>
      <c r="K336" s="116" t="str">
        <f t="shared" si="176"/>
        <v/>
      </c>
      <c r="L336" s="116" t="str">
        <f t="shared" si="176"/>
        <v/>
      </c>
      <c r="M336" s="116" t="str">
        <f t="shared" si="176"/>
        <v/>
      </c>
      <c r="N336" s="116" t="str">
        <f t="shared" si="177"/>
        <v/>
      </c>
      <c r="O336" s="116">
        <f t="shared" si="178"/>
        <v>1</v>
      </c>
      <c r="P336" s="116" t="str">
        <f t="shared" si="179"/>
        <v/>
      </c>
      <c r="Q336" s="116" t="str">
        <f t="shared" si="180"/>
        <v/>
      </c>
      <c r="R336" s="116" t="str">
        <f t="shared" si="181"/>
        <v/>
      </c>
      <c r="S336" s="116" t="str">
        <f t="shared" si="182"/>
        <v/>
      </c>
      <c r="T336" s="116" t="str">
        <f t="shared" si="183"/>
        <v/>
      </c>
      <c r="U336" s="116">
        <f t="shared" si="184"/>
        <v>1</v>
      </c>
      <c r="V336" s="113">
        <f t="shared" si="185"/>
        <v>0</v>
      </c>
      <c r="Y336" s="116">
        <f t="shared" si="208"/>
        <v>0.15407478425704357</v>
      </c>
      <c r="Z336" s="122">
        <f t="shared" si="209"/>
        <v>30.814956851408713</v>
      </c>
      <c r="AA336" s="113">
        <f t="shared" si="186"/>
        <v>2.8</v>
      </c>
      <c r="AB336" s="113">
        <f>AA336*飽差!I336</f>
        <v>1.944652866557748</v>
      </c>
      <c r="AG336" s="116">
        <f t="shared" si="187"/>
        <v>6.4</v>
      </c>
      <c r="AH336" s="116">
        <f t="shared" si="188"/>
        <v>13.9</v>
      </c>
      <c r="AI336" s="116">
        <f t="shared" si="189"/>
        <v>10.1</v>
      </c>
      <c r="AJ336" s="116">
        <f t="shared" si="190"/>
        <v>7.7</v>
      </c>
      <c r="AK336" s="116">
        <f t="shared" si="191"/>
        <v>13.5</v>
      </c>
      <c r="AL336" s="116">
        <f t="shared" si="192"/>
        <v>12.7</v>
      </c>
      <c r="AM336" s="116">
        <f t="shared" si="193"/>
        <v>7.7</v>
      </c>
      <c r="AN336" s="116">
        <f t="shared" si="194"/>
        <v>11.4</v>
      </c>
      <c r="AO336" s="116">
        <f t="shared" si="195"/>
        <v>6.8</v>
      </c>
      <c r="AP336" s="116">
        <f t="shared" si="196"/>
        <v>9.6999999999999993</v>
      </c>
      <c r="AS336" s="116">
        <f t="shared" si="197"/>
        <v>6.4</v>
      </c>
      <c r="AT336" s="113">
        <v>0</v>
      </c>
      <c r="AU336" s="113">
        <v>0</v>
      </c>
      <c r="AV336" s="113">
        <v>0</v>
      </c>
      <c r="AW336" s="113">
        <v>0</v>
      </c>
      <c r="AX336" s="113">
        <v>32</v>
      </c>
      <c r="AY336" s="115"/>
      <c r="BA336" s="116">
        <f t="shared" si="198"/>
        <v>13.9</v>
      </c>
      <c r="BB336" s="113">
        <v>0</v>
      </c>
      <c r="BC336" s="113">
        <v>0</v>
      </c>
      <c r="BD336" s="113">
        <v>0</v>
      </c>
      <c r="BE336" s="113">
        <v>0</v>
      </c>
      <c r="BF336" s="113">
        <v>69.5</v>
      </c>
      <c r="BG336" s="115"/>
      <c r="BI336" s="116">
        <f t="shared" si="199"/>
        <v>10.1</v>
      </c>
      <c r="BJ336" s="113">
        <v>0</v>
      </c>
      <c r="BK336" s="113">
        <v>0</v>
      </c>
      <c r="BL336" s="113">
        <v>0</v>
      </c>
      <c r="BM336" s="113">
        <v>0</v>
      </c>
      <c r="BN336" s="113">
        <v>50.5</v>
      </c>
      <c r="BO336" s="115"/>
      <c r="BQ336" s="116">
        <f t="shared" si="200"/>
        <v>7.7</v>
      </c>
      <c r="BR336" s="113">
        <v>0</v>
      </c>
      <c r="BS336" s="113">
        <v>0</v>
      </c>
      <c r="BT336" s="113">
        <v>0</v>
      </c>
      <c r="BU336" s="113">
        <v>0</v>
      </c>
      <c r="BV336" s="113">
        <v>38.5</v>
      </c>
      <c r="BW336" s="115"/>
      <c r="BY336" s="116">
        <f t="shared" si="201"/>
        <v>13.5</v>
      </c>
      <c r="BZ336" s="113">
        <v>0</v>
      </c>
      <c r="CA336" s="113">
        <v>0</v>
      </c>
      <c r="CB336" s="113">
        <v>0</v>
      </c>
      <c r="CC336" s="113">
        <v>0</v>
      </c>
      <c r="CD336" s="113">
        <v>67.5</v>
      </c>
      <c r="CE336" s="115"/>
      <c r="CG336" s="116">
        <f t="shared" si="202"/>
        <v>12.7</v>
      </c>
      <c r="CH336" s="113">
        <v>0</v>
      </c>
      <c r="CI336" s="113">
        <v>0</v>
      </c>
      <c r="CJ336" s="113">
        <v>0</v>
      </c>
      <c r="CK336" s="113">
        <v>0</v>
      </c>
      <c r="CL336" s="113">
        <v>63.5</v>
      </c>
      <c r="CO336" s="116">
        <f t="shared" si="203"/>
        <v>7.7</v>
      </c>
      <c r="CP336" s="113">
        <v>0</v>
      </c>
      <c r="CQ336" s="113">
        <v>0</v>
      </c>
      <c r="CR336" s="113">
        <v>0</v>
      </c>
      <c r="CS336" s="113">
        <v>0</v>
      </c>
      <c r="CT336" s="113">
        <v>38.5</v>
      </c>
      <c r="CW336" s="116">
        <f t="shared" si="204"/>
        <v>11.4</v>
      </c>
      <c r="CX336" s="113">
        <v>0</v>
      </c>
      <c r="CY336" s="113">
        <v>0</v>
      </c>
      <c r="CZ336" s="113">
        <v>0</v>
      </c>
      <c r="DA336" s="113">
        <v>0</v>
      </c>
      <c r="DB336" s="113">
        <v>57</v>
      </c>
      <c r="DE336" s="116">
        <f t="shared" si="205"/>
        <v>6.8</v>
      </c>
      <c r="DF336" s="113">
        <v>0</v>
      </c>
      <c r="DG336" s="113">
        <v>0</v>
      </c>
      <c r="DH336" s="113">
        <v>0</v>
      </c>
      <c r="DI336" s="113">
        <v>0</v>
      </c>
      <c r="DJ336" s="113">
        <v>34</v>
      </c>
      <c r="DM336" s="116">
        <f t="shared" si="206"/>
        <v>9.6999999999999993</v>
      </c>
      <c r="DN336" s="113">
        <v>0</v>
      </c>
      <c r="DO336" s="113">
        <v>0</v>
      </c>
      <c r="DP336" s="113">
        <v>0</v>
      </c>
      <c r="DQ336" s="113">
        <v>0</v>
      </c>
      <c r="DR336" s="113">
        <v>48.5</v>
      </c>
    </row>
    <row r="337" spans="4:122">
      <c r="D337" s="113" t="s">
        <v>241</v>
      </c>
      <c r="E337" s="115">
        <f t="shared" si="207"/>
        <v>336</v>
      </c>
      <c r="F337" s="116">
        <f t="shared" si="175"/>
        <v>0</v>
      </c>
      <c r="G337" s="116" t="str">
        <f t="shared" si="176"/>
        <v/>
      </c>
      <c r="H337" s="116" t="str">
        <f t="shared" si="176"/>
        <v/>
      </c>
      <c r="I337" s="116" t="str">
        <f t="shared" si="176"/>
        <v/>
      </c>
      <c r="J337" s="116" t="str">
        <f t="shared" si="176"/>
        <v/>
      </c>
      <c r="K337" s="116" t="str">
        <f t="shared" si="176"/>
        <v/>
      </c>
      <c r="L337" s="116" t="str">
        <f t="shared" si="176"/>
        <v/>
      </c>
      <c r="M337" s="116" t="str">
        <f t="shared" si="176"/>
        <v/>
      </c>
      <c r="N337" s="116">
        <f t="shared" si="177"/>
        <v>0</v>
      </c>
      <c r="O337" s="116" t="str">
        <f t="shared" si="178"/>
        <v/>
      </c>
      <c r="P337" s="116" t="str">
        <f t="shared" si="179"/>
        <v/>
      </c>
      <c r="Q337" s="116" t="str">
        <f t="shared" si="180"/>
        <v/>
      </c>
      <c r="R337" s="116" t="str">
        <f t="shared" si="181"/>
        <v/>
      </c>
      <c r="S337" s="116" t="str">
        <f t="shared" si="182"/>
        <v/>
      </c>
      <c r="T337" s="116" t="str">
        <f t="shared" si="183"/>
        <v/>
      </c>
      <c r="U337" s="116">
        <f t="shared" si="184"/>
        <v>0</v>
      </c>
      <c r="V337" s="113">
        <f t="shared" si="185"/>
        <v>0</v>
      </c>
      <c r="Y337" s="116">
        <f t="shared" si="208"/>
        <v>0.14358720977679904</v>
      </c>
      <c r="Z337" s="122">
        <f t="shared" si="209"/>
        <v>28.717441955359806</v>
      </c>
      <c r="AA337" s="113">
        <f t="shared" si="186"/>
        <v>2.8</v>
      </c>
      <c r="AB337" s="113">
        <f>AA337*飽差!I337</f>
        <v>2.0975148960489074</v>
      </c>
      <c r="AG337" s="116">
        <f t="shared" si="187"/>
        <v>0</v>
      </c>
      <c r="AH337" s="116">
        <f t="shared" si="188"/>
        <v>0</v>
      </c>
      <c r="AI337" s="116">
        <f t="shared" si="189"/>
        <v>0</v>
      </c>
      <c r="AJ337" s="116">
        <f t="shared" si="190"/>
        <v>0</v>
      </c>
      <c r="AK337" s="116">
        <f t="shared" si="191"/>
        <v>0</v>
      </c>
      <c r="AL337" s="116">
        <f t="shared" si="192"/>
        <v>0</v>
      </c>
      <c r="AM337" s="116">
        <f t="shared" si="193"/>
        <v>0</v>
      </c>
      <c r="AN337" s="116">
        <f t="shared" si="194"/>
        <v>0</v>
      </c>
      <c r="AO337" s="116">
        <f t="shared" si="195"/>
        <v>0</v>
      </c>
      <c r="AP337" s="116">
        <f t="shared" si="196"/>
        <v>0</v>
      </c>
      <c r="AS337" s="116">
        <f t="shared" si="197"/>
        <v>0</v>
      </c>
      <c r="AT337" s="113">
        <v>0</v>
      </c>
      <c r="AU337" s="113">
        <v>0</v>
      </c>
      <c r="AV337" s="113">
        <v>0</v>
      </c>
      <c r="AW337" s="113">
        <v>0</v>
      </c>
      <c r="AX337" s="113">
        <v>0</v>
      </c>
      <c r="AY337" s="115"/>
      <c r="BA337" s="116">
        <f t="shared" si="198"/>
        <v>0</v>
      </c>
      <c r="BB337" s="113">
        <v>0</v>
      </c>
      <c r="BC337" s="113">
        <v>0</v>
      </c>
      <c r="BD337" s="113">
        <v>0</v>
      </c>
      <c r="BE337" s="113">
        <v>0</v>
      </c>
      <c r="BF337" s="113">
        <v>0</v>
      </c>
      <c r="BG337" s="115"/>
      <c r="BI337" s="116">
        <f t="shared" si="199"/>
        <v>0</v>
      </c>
      <c r="BJ337" s="113">
        <v>0</v>
      </c>
      <c r="BK337" s="113">
        <v>0</v>
      </c>
      <c r="BL337" s="113">
        <v>0</v>
      </c>
      <c r="BM337" s="113">
        <v>0</v>
      </c>
      <c r="BN337" s="113">
        <v>0</v>
      </c>
      <c r="BO337" s="115"/>
      <c r="BQ337" s="116">
        <f t="shared" si="200"/>
        <v>0</v>
      </c>
      <c r="BR337" s="113">
        <v>0</v>
      </c>
      <c r="BS337" s="113">
        <v>0</v>
      </c>
      <c r="BT337" s="113">
        <v>0</v>
      </c>
      <c r="BU337" s="113">
        <v>0</v>
      </c>
      <c r="BV337" s="113">
        <v>0</v>
      </c>
      <c r="BW337" s="115"/>
      <c r="BY337" s="116">
        <f t="shared" si="201"/>
        <v>0</v>
      </c>
      <c r="BZ337" s="113">
        <v>0</v>
      </c>
      <c r="CA337" s="113">
        <v>0</v>
      </c>
      <c r="CB337" s="113">
        <v>0</v>
      </c>
      <c r="CC337" s="113">
        <v>0</v>
      </c>
      <c r="CD337" s="113">
        <v>0</v>
      </c>
      <c r="CE337" s="115"/>
      <c r="CG337" s="116">
        <f t="shared" si="202"/>
        <v>0</v>
      </c>
      <c r="CH337" s="113">
        <v>0</v>
      </c>
      <c r="CI337" s="113">
        <v>0</v>
      </c>
      <c r="CJ337" s="113">
        <v>0</v>
      </c>
      <c r="CK337" s="113">
        <v>0</v>
      </c>
      <c r="CL337" s="113">
        <v>0</v>
      </c>
      <c r="CO337" s="116">
        <f t="shared" si="203"/>
        <v>0</v>
      </c>
      <c r="CP337" s="113">
        <v>0</v>
      </c>
      <c r="CQ337" s="113">
        <v>0</v>
      </c>
      <c r="CR337" s="113">
        <v>0</v>
      </c>
      <c r="CS337" s="113">
        <v>0</v>
      </c>
      <c r="CT337" s="113">
        <v>0</v>
      </c>
      <c r="CW337" s="116">
        <f t="shared" si="204"/>
        <v>0</v>
      </c>
      <c r="CX337" s="113">
        <v>0</v>
      </c>
      <c r="CY337" s="113">
        <v>0</v>
      </c>
      <c r="CZ337" s="113">
        <v>0</v>
      </c>
      <c r="DA337" s="113">
        <v>0</v>
      </c>
      <c r="DB337" s="113">
        <v>0</v>
      </c>
      <c r="DE337" s="116">
        <f t="shared" si="205"/>
        <v>0</v>
      </c>
      <c r="DF337" s="113">
        <v>0</v>
      </c>
      <c r="DG337" s="113">
        <v>0</v>
      </c>
      <c r="DH337" s="113">
        <v>0</v>
      </c>
      <c r="DI337" s="113">
        <v>0</v>
      </c>
      <c r="DJ337" s="113">
        <v>0</v>
      </c>
      <c r="DM337" s="116">
        <f t="shared" si="206"/>
        <v>0</v>
      </c>
      <c r="DN337" s="113">
        <v>0</v>
      </c>
      <c r="DO337" s="113">
        <v>0</v>
      </c>
      <c r="DP337" s="113">
        <v>0</v>
      </c>
      <c r="DQ337" s="113">
        <v>0</v>
      </c>
      <c r="DR337" s="113">
        <v>0</v>
      </c>
    </row>
    <row r="338" spans="4:122">
      <c r="D338" s="113" t="s">
        <v>241</v>
      </c>
      <c r="E338" s="115">
        <f t="shared" si="207"/>
        <v>337</v>
      </c>
      <c r="F338" s="116">
        <f t="shared" si="175"/>
        <v>0</v>
      </c>
      <c r="G338" s="116" t="str">
        <f t="shared" si="176"/>
        <v/>
      </c>
      <c r="H338" s="116" t="str">
        <f t="shared" si="176"/>
        <v/>
      </c>
      <c r="I338" s="116" t="str">
        <f t="shared" si="176"/>
        <v/>
      </c>
      <c r="J338" s="116" t="str">
        <f t="shared" si="176"/>
        <v/>
      </c>
      <c r="K338" s="116" t="str">
        <f t="shared" si="176"/>
        <v/>
      </c>
      <c r="L338" s="116" t="str">
        <f t="shared" si="176"/>
        <v/>
      </c>
      <c r="M338" s="116" t="str">
        <f t="shared" si="176"/>
        <v/>
      </c>
      <c r="N338" s="116">
        <f t="shared" si="177"/>
        <v>0</v>
      </c>
      <c r="O338" s="116" t="str">
        <f t="shared" si="178"/>
        <v/>
      </c>
      <c r="P338" s="116" t="str">
        <f t="shared" si="179"/>
        <v/>
      </c>
      <c r="Q338" s="116" t="str">
        <f t="shared" si="180"/>
        <v/>
      </c>
      <c r="R338" s="116" t="str">
        <f t="shared" si="181"/>
        <v/>
      </c>
      <c r="S338" s="116" t="str">
        <f t="shared" si="182"/>
        <v/>
      </c>
      <c r="T338" s="116" t="str">
        <f t="shared" si="183"/>
        <v/>
      </c>
      <c r="U338" s="116">
        <f t="shared" si="184"/>
        <v>0</v>
      </c>
      <c r="V338" s="113">
        <f t="shared" si="185"/>
        <v>0</v>
      </c>
      <c r="Y338" s="116">
        <f t="shared" si="208"/>
        <v>0.13305111924043736</v>
      </c>
      <c r="Z338" s="122">
        <f t="shared" si="209"/>
        <v>26.610223848087472</v>
      </c>
      <c r="AA338" s="113">
        <f t="shared" si="186"/>
        <v>2.8</v>
      </c>
      <c r="AB338" s="113">
        <f>AA338*飽差!I338</f>
        <v>2.1072181072723328</v>
      </c>
      <c r="AG338" s="116">
        <f t="shared" si="187"/>
        <v>0</v>
      </c>
      <c r="AH338" s="116">
        <f t="shared" si="188"/>
        <v>0</v>
      </c>
      <c r="AI338" s="116">
        <f t="shared" si="189"/>
        <v>0</v>
      </c>
      <c r="AJ338" s="116">
        <f t="shared" si="190"/>
        <v>0</v>
      </c>
      <c r="AK338" s="116">
        <f t="shared" si="191"/>
        <v>0</v>
      </c>
      <c r="AL338" s="116">
        <f t="shared" si="192"/>
        <v>0</v>
      </c>
      <c r="AM338" s="116">
        <f t="shared" si="193"/>
        <v>0</v>
      </c>
      <c r="AN338" s="116">
        <f t="shared" si="194"/>
        <v>0</v>
      </c>
      <c r="AO338" s="116">
        <f t="shared" si="195"/>
        <v>0</v>
      </c>
      <c r="AP338" s="116">
        <f t="shared" si="196"/>
        <v>0</v>
      </c>
      <c r="AS338" s="116">
        <f t="shared" si="197"/>
        <v>0</v>
      </c>
      <c r="AT338" s="113">
        <v>0</v>
      </c>
      <c r="AU338" s="113">
        <v>0</v>
      </c>
      <c r="AV338" s="113">
        <v>0</v>
      </c>
      <c r="AW338" s="113">
        <v>0</v>
      </c>
      <c r="AX338" s="113">
        <v>0</v>
      </c>
      <c r="AY338" s="115"/>
      <c r="BA338" s="116">
        <f t="shared" si="198"/>
        <v>0</v>
      </c>
      <c r="BB338" s="113">
        <v>0</v>
      </c>
      <c r="BC338" s="113">
        <v>0</v>
      </c>
      <c r="BD338" s="113">
        <v>0</v>
      </c>
      <c r="BE338" s="113">
        <v>0</v>
      </c>
      <c r="BF338" s="113">
        <v>0</v>
      </c>
      <c r="BG338" s="115"/>
      <c r="BI338" s="116">
        <f t="shared" si="199"/>
        <v>0</v>
      </c>
      <c r="BJ338" s="113">
        <v>0</v>
      </c>
      <c r="BK338" s="113">
        <v>0</v>
      </c>
      <c r="BL338" s="113">
        <v>0</v>
      </c>
      <c r="BM338" s="113">
        <v>0</v>
      </c>
      <c r="BN338" s="113">
        <v>0</v>
      </c>
      <c r="BO338" s="115"/>
      <c r="BQ338" s="116">
        <f t="shared" si="200"/>
        <v>0</v>
      </c>
      <c r="BR338" s="113">
        <v>0</v>
      </c>
      <c r="BS338" s="113">
        <v>0</v>
      </c>
      <c r="BT338" s="113">
        <v>0</v>
      </c>
      <c r="BU338" s="113">
        <v>0</v>
      </c>
      <c r="BV338" s="113">
        <v>0</v>
      </c>
      <c r="BW338" s="115"/>
      <c r="BY338" s="116">
        <f t="shared" si="201"/>
        <v>0</v>
      </c>
      <c r="BZ338" s="113">
        <v>0</v>
      </c>
      <c r="CA338" s="113">
        <v>0</v>
      </c>
      <c r="CB338" s="113">
        <v>0</v>
      </c>
      <c r="CC338" s="113">
        <v>0</v>
      </c>
      <c r="CD338" s="113">
        <v>0</v>
      </c>
      <c r="CE338" s="115"/>
      <c r="CG338" s="116">
        <f t="shared" si="202"/>
        <v>0</v>
      </c>
      <c r="CH338" s="113">
        <v>0</v>
      </c>
      <c r="CI338" s="113">
        <v>0</v>
      </c>
      <c r="CJ338" s="113">
        <v>0</v>
      </c>
      <c r="CK338" s="113">
        <v>0</v>
      </c>
      <c r="CL338" s="113">
        <v>0</v>
      </c>
      <c r="CO338" s="116">
        <f t="shared" si="203"/>
        <v>0</v>
      </c>
      <c r="CP338" s="113">
        <v>0</v>
      </c>
      <c r="CQ338" s="113">
        <v>0</v>
      </c>
      <c r="CR338" s="113">
        <v>0</v>
      </c>
      <c r="CS338" s="113">
        <v>0</v>
      </c>
      <c r="CT338" s="113">
        <v>0</v>
      </c>
      <c r="CW338" s="116">
        <f t="shared" si="204"/>
        <v>0</v>
      </c>
      <c r="CX338" s="113">
        <v>0</v>
      </c>
      <c r="CY338" s="113">
        <v>0</v>
      </c>
      <c r="CZ338" s="113">
        <v>0</v>
      </c>
      <c r="DA338" s="113">
        <v>0</v>
      </c>
      <c r="DB338" s="113">
        <v>0</v>
      </c>
      <c r="DE338" s="116">
        <f t="shared" si="205"/>
        <v>0</v>
      </c>
      <c r="DF338" s="113">
        <v>0</v>
      </c>
      <c r="DG338" s="113">
        <v>0</v>
      </c>
      <c r="DH338" s="113">
        <v>0</v>
      </c>
      <c r="DI338" s="113">
        <v>0</v>
      </c>
      <c r="DJ338" s="113">
        <v>0</v>
      </c>
      <c r="DM338" s="116">
        <f t="shared" si="206"/>
        <v>0</v>
      </c>
      <c r="DN338" s="113">
        <v>0</v>
      </c>
      <c r="DO338" s="113">
        <v>0</v>
      </c>
      <c r="DP338" s="113">
        <v>0</v>
      </c>
      <c r="DQ338" s="113">
        <v>0</v>
      </c>
      <c r="DR338" s="113">
        <v>0</v>
      </c>
    </row>
    <row r="339" spans="4:122">
      <c r="D339" s="113" t="s">
        <v>241</v>
      </c>
      <c r="E339" s="115">
        <f t="shared" si="207"/>
        <v>338</v>
      </c>
      <c r="F339" s="116">
        <f t="shared" si="175"/>
        <v>0</v>
      </c>
      <c r="G339" s="116" t="str">
        <f t="shared" si="176"/>
        <v/>
      </c>
      <c r="H339" s="116" t="str">
        <f t="shared" si="176"/>
        <v/>
      </c>
      <c r="I339" s="116" t="str">
        <f t="shared" si="176"/>
        <v/>
      </c>
      <c r="J339" s="116" t="str">
        <f t="shared" si="176"/>
        <v/>
      </c>
      <c r="K339" s="116" t="str">
        <f t="shared" si="176"/>
        <v/>
      </c>
      <c r="L339" s="116" t="str">
        <f t="shared" si="176"/>
        <v/>
      </c>
      <c r="M339" s="116" t="str">
        <f t="shared" si="176"/>
        <v/>
      </c>
      <c r="N339" s="116">
        <f t="shared" si="177"/>
        <v>0</v>
      </c>
      <c r="O339" s="116" t="str">
        <f t="shared" si="178"/>
        <v/>
      </c>
      <c r="P339" s="116" t="str">
        <f t="shared" si="179"/>
        <v/>
      </c>
      <c r="Q339" s="116" t="str">
        <f t="shared" si="180"/>
        <v/>
      </c>
      <c r="R339" s="116" t="str">
        <f t="shared" si="181"/>
        <v/>
      </c>
      <c r="S339" s="116" t="str">
        <f t="shared" si="182"/>
        <v/>
      </c>
      <c r="T339" s="116" t="str">
        <f t="shared" si="183"/>
        <v/>
      </c>
      <c r="U339" s="116">
        <f t="shared" si="184"/>
        <v>0</v>
      </c>
      <c r="V339" s="113">
        <f t="shared" si="185"/>
        <v>0</v>
      </c>
      <c r="Y339" s="116">
        <f t="shared" si="208"/>
        <v>0.12154208844848587</v>
      </c>
      <c r="Z339" s="122">
        <f t="shared" si="209"/>
        <v>24.308417689697173</v>
      </c>
      <c r="AA339" s="113">
        <f t="shared" si="186"/>
        <v>2.8</v>
      </c>
      <c r="AB339" s="113">
        <f>AA339*飽差!I339</f>
        <v>2.3018061583903</v>
      </c>
      <c r="AG339" s="116">
        <f t="shared" si="187"/>
        <v>0</v>
      </c>
      <c r="AH339" s="116">
        <f t="shared" si="188"/>
        <v>0</v>
      </c>
      <c r="AI339" s="116">
        <f t="shared" si="189"/>
        <v>0</v>
      </c>
      <c r="AJ339" s="116">
        <f t="shared" si="190"/>
        <v>0</v>
      </c>
      <c r="AK339" s="116">
        <f t="shared" si="191"/>
        <v>0</v>
      </c>
      <c r="AL339" s="116">
        <f t="shared" si="192"/>
        <v>0</v>
      </c>
      <c r="AM339" s="116">
        <f t="shared" si="193"/>
        <v>0</v>
      </c>
      <c r="AN339" s="116">
        <f t="shared" si="194"/>
        <v>0</v>
      </c>
      <c r="AO339" s="116">
        <f t="shared" si="195"/>
        <v>0</v>
      </c>
      <c r="AP339" s="116">
        <f t="shared" si="196"/>
        <v>0</v>
      </c>
      <c r="AS339" s="116">
        <f t="shared" si="197"/>
        <v>0</v>
      </c>
      <c r="AT339" s="113">
        <v>0</v>
      </c>
      <c r="AU339" s="113">
        <v>0</v>
      </c>
      <c r="AV339" s="113">
        <v>0</v>
      </c>
      <c r="AW339" s="113">
        <v>0</v>
      </c>
      <c r="AX339" s="113">
        <v>0</v>
      </c>
      <c r="AY339" s="115"/>
      <c r="BA339" s="116">
        <f t="shared" si="198"/>
        <v>0</v>
      </c>
      <c r="BB339" s="113">
        <v>0</v>
      </c>
      <c r="BC339" s="113">
        <v>0</v>
      </c>
      <c r="BD339" s="113">
        <v>0</v>
      </c>
      <c r="BE339" s="113">
        <v>0</v>
      </c>
      <c r="BF339" s="113">
        <v>0</v>
      </c>
      <c r="BG339" s="115"/>
      <c r="BI339" s="116">
        <f t="shared" si="199"/>
        <v>0</v>
      </c>
      <c r="BJ339" s="113">
        <v>0</v>
      </c>
      <c r="BK339" s="113">
        <v>0</v>
      </c>
      <c r="BL339" s="113">
        <v>0</v>
      </c>
      <c r="BM339" s="113">
        <v>0</v>
      </c>
      <c r="BN339" s="113">
        <v>0</v>
      </c>
      <c r="BO339" s="115"/>
      <c r="BQ339" s="116">
        <f t="shared" si="200"/>
        <v>0</v>
      </c>
      <c r="BR339" s="113">
        <v>0</v>
      </c>
      <c r="BS339" s="113">
        <v>0</v>
      </c>
      <c r="BT339" s="113">
        <v>0</v>
      </c>
      <c r="BU339" s="113">
        <v>0</v>
      </c>
      <c r="BV339" s="113">
        <v>0</v>
      </c>
      <c r="BW339" s="115"/>
      <c r="BY339" s="116">
        <f t="shared" si="201"/>
        <v>0</v>
      </c>
      <c r="BZ339" s="113">
        <v>0</v>
      </c>
      <c r="CA339" s="113">
        <v>0</v>
      </c>
      <c r="CB339" s="113">
        <v>0</v>
      </c>
      <c r="CC339" s="113">
        <v>0</v>
      </c>
      <c r="CD339" s="113">
        <v>0</v>
      </c>
      <c r="CE339" s="115"/>
      <c r="CG339" s="116">
        <f t="shared" si="202"/>
        <v>0</v>
      </c>
      <c r="CH339" s="113">
        <v>0</v>
      </c>
      <c r="CI339" s="113">
        <v>0</v>
      </c>
      <c r="CJ339" s="113">
        <v>0</v>
      </c>
      <c r="CK339" s="113">
        <v>0</v>
      </c>
      <c r="CL339" s="113">
        <v>0</v>
      </c>
      <c r="CO339" s="116">
        <f t="shared" si="203"/>
        <v>0</v>
      </c>
      <c r="CP339" s="113">
        <v>0</v>
      </c>
      <c r="CQ339" s="113">
        <v>0</v>
      </c>
      <c r="CR339" s="113">
        <v>0</v>
      </c>
      <c r="CS339" s="113">
        <v>0</v>
      </c>
      <c r="CT339" s="113">
        <v>0</v>
      </c>
      <c r="CW339" s="116">
        <f t="shared" si="204"/>
        <v>0</v>
      </c>
      <c r="CX339" s="113">
        <v>0</v>
      </c>
      <c r="CY339" s="113">
        <v>0</v>
      </c>
      <c r="CZ339" s="113">
        <v>0</v>
      </c>
      <c r="DA339" s="113">
        <v>0</v>
      </c>
      <c r="DB339" s="113">
        <v>0</v>
      </c>
      <c r="DE339" s="116">
        <f t="shared" si="205"/>
        <v>0</v>
      </c>
      <c r="DF339" s="113">
        <v>0</v>
      </c>
      <c r="DG339" s="113">
        <v>0</v>
      </c>
      <c r="DH339" s="113">
        <v>0</v>
      </c>
      <c r="DI339" s="113">
        <v>0</v>
      </c>
      <c r="DJ339" s="113">
        <v>0</v>
      </c>
      <c r="DM339" s="116">
        <f t="shared" si="206"/>
        <v>0</v>
      </c>
      <c r="DN339" s="113">
        <v>0</v>
      </c>
      <c r="DO339" s="113">
        <v>0</v>
      </c>
      <c r="DP339" s="113">
        <v>0</v>
      </c>
      <c r="DQ339" s="113">
        <v>0</v>
      </c>
      <c r="DR339" s="113">
        <v>0</v>
      </c>
    </row>
    <row r="340" spans="4:122">
      <c r="D340" s="113" t="s">
        <v>241</v>
      </c>
      <c r="E340" s="115">
        <f t="shared" si="207"/>
        <v>339</v>
      </c>
      <c r="F340" s="116">
        <f t="shared" si="175"/>
        <v>0.2</v>
      </c>
      <c r="G340" s="116">
        <f t="shared" si="176"/>
        <v>0.2</v>
      </c>
      <c r="H340" s="116" t="str">
        <f t="shared" si="176"/>
        <v/>
      </c>
      <c r="I340" s="116" t="str">
        <f t="shared" si="176"/>
        <v/>
      </c>
      <c r="J340" s="116" t="str">
        <f t="shared" si="176"/>
        <v/>
      </c>
      <c r="K340" s="116" t="str">
        <f t="shared" si="176"/>
        <v/>
      </c>
      <c r="L340" s="116" t="str">
        <f t="shared" si="176"/>
        <v/>
      </c>
      <c r="M340" s="116" t="str">
        <f t="shared" si="176"/>
        <v/>
      </c>
      <c r="N340" s="116" t="str">
        <f t="shared" si="177"/>
        <v/>
      </c>
      <c r="O340" s="116">
        <f t="shared" si="178"/>
        <v>1</v>
      </c>
      <c r="P340" s="116" t="str">
        <f t="shared" si="179"/>
        <v/>
      </c>
      <c r="Q340" s="116" t="str">
        <f t="shared" si="180"/>
        <v/>
      </c>
      <c r="R340" s="116" t="str">
        <f t="shared" si="181"/>
        <v/>
      </c>
      <c r="S340" s="116" t="str">
        <f t="shared" si="182"/>
        <v/>
      </c>
      <c r="T340" s="116" t="str">
        <f t="shared" si="183"/>
        <v/>
      </c>
      <c r="U340" s="116">
        <f t="shared" si="184"/>
        <v>1</v>
      </c>
      <c r="V340" s="113">
        <f t="shared" si="185"/>
        <v>0</v>
      </c>
      <c r="Y340" s="116">
        <f t="shared" si="208"/>
        <v>0.11029496897817434</v>
      </c>
      <c r="Z340" s="122">
        <f t="shared" si="209"/>
        <v>22.058993795634869</v>
      </c>
      <c r="AA340" s="113">
        <f t="shared" si="186"/>
        <v>2.8</v>
      </c>
      <c r="AB340" s="113">
        <f>AA340*飽差!I340</f>
        <v>2.4494238940623041</v>
      </c>
      <c r="AG340" s="116">
        <f t="shared" si="187"/>
        <v>0.4</v>
      </c>
      <c r="AH340" s="116">
        <f t="shared" si="188"/>
        <v>0.4</v>
      </c>
      <c r="AI340" s="116">
        <f t="shared" si="189"/>
        <v>0.4</v>
      </c>
      <c r="AJ340" s="116">
        <f t="shared" si="190"/>
        <v>0.4</v>
      </c>
      <c r="AK340" s="116">
        <f t="shared" si="191"/>
        <v>0.5</v>
      </c>
      <c r="AL340" s="116">
        <f t="shared" si="192"/>
        <v>0.4</v>
      </c>
      <c r="AM340" s="116">
        <f t="shared" si="193"/>
        <v>0.2</v>
      </c>
      <c r="AN340" s="116">
        <f t="shared" si="194"/>
        <v>0.4</v>
      </c>
      <c r="AO340" s="116">
        <f t="shared" si="195"/>
        <v>0</v>
      </c>
      <c r="AP340" s="116">
        <f t="shared" si="196"/>
        <v>0</v>
      </c>
      <c r="AS340" s="116">
        <f t="shared" si="197"/>
        <v>0.4</v>
      </c>
      <c r="AT340" s="113">
        <v>0</v>
      </c>
      <c r="AU340" s="113">
        <v>0</v>
      </c>
      <c r="AV340" s="113">
        <v>0</v>
      </c>
      <c r="AW340" s="113">
        <v>2</v>
      </c>
      <c r="AX340" s="113">
        <v>0</v>
      </c>
      <c r="AY340" s="115"/>
      <c r="BA340" s="116">
        <f t="shared" si="198"/>
        <v>0.4</v>
      </c>
      <c r="BB340" s="113">
        <v>0</v>
      </c>
      <c r="BC340" s="113">
        <v>0</v>
      </c>
      <c r="BD340" s="113">
        <v>0</v>
      </c>
      <c r="BE340" s="113">
        <v>2</v>
      </c>
      <c r="BF340" s="113">
        <v>0</v>
      </c>
      <c r="BG340" s="115"/>
      <c r="BI340" s="116">
        <f t="shared" si="199"/>
        <v>0.4</v>
      </c>
      <c r="BJ340" s="113">
        <v>0</v>
      </c>
      <c r="BK340" s="113">
        <v>0</v>
      </c>
      <c r="BL340" s="113">
        <v>0</v>
      </c>
      <c r="BM340" s="113">
        <v>2</v>
      </c>
      <c r="BN340" s="113">
        <v>0</v>
      </c>
      <c r="BO340" s="115"/>
      <c r="BQ340" s="116">
        <f t="shared" si="200"/>
        <v>0.4</v>
      </c>
      <c r="BR340" s="113">
        <v>0</v>
      </c>
      <c r="BS340" s="113">
        <v>0</v>
      </c>
      <c r="BT340" s="113">
        <v>0</v>
      </c>
      <c r="BU340" s="113">
        <v>2</v>
      </c>
      <c r="BV340" s="113">
        <v>0</v>
      </c>
      <c r="BW340" s="115"/>
      <c r="BY340" s="116">
        <f t="shared" si="201"/>
        <v>0.5</v>
      </c>
      <c r="BZ340" s="113">
        <v>0</v>
      </c>
      <c r="CA340" s="113">
        <v>0</v>
      </c>
      <c r="CB340" s="113">
        <v>0</v>
      </c>
      <c r="CC340" s="113">
        <v>2.5</v>
      </c>
      <c r="CD340" s="113">
        <v>0</v>
      </c>
      <c r="CE340" s="115"/>
      <c r="CG340" s="116">
        <f t="shared" si="202"/>
        <v>0.4</v>
      </c>
      <c r="CH340" s="113">
        <v>0</v>
      </c>
      <c r="CI340" s="113">
        <v>0</v>
      </c>
      <c r="CJ340" s="113">
        <v>0</v>
      </c>
      <c r="CK340" s="113">
        <v>2</v>
      </c>
      <c r="CL340" s="113">
        <v>0</v>
      </c>
      <c r="CO340" s="116">
        <f t="shared" si="203"/>
        <v>0.2</v>
      </c>
      <c r="CP340" s="113">
        <v>0</v>
      </c>
      <c r="CQ340" s="113">
        <v>0</v>
      </c>
      <c r="CR340" s="113">
        <v>0</v>
      </c>
      <c r="CS340" s="113">
        <v>1</v>
      </c>
      <c r="CT340" s="113">
        <v>0</v>
      </c>
      <c r="CW340" s="116">
        <f t="shared" si="204"/>
        <v>0.4</v>
      </c>
      <c r="CX340" s="113">
        <v>0</v>
      </c>
      <c r="CY340" s="113">
        <v>0</v>
      </c>
      <c r="CZ340" s="113">
        <v>0.5</v>
      </c>
      <c r="DA340" s="113">
        <v>1.5</v>
      </c>
      <c r="DB340" s="113">
        <v>0</v>
      </c>
      <c r="DE340" s="116">
        <f t="shared" si="205"/>
        <v>0</v>
      </c>
      <c r="DF340" s="113">
        <v>0</v>
      </c>
      <c r="DG340" s="113">
        <v>0</v>
      </c>
      <c r="DH340" s="113">
        <v>0</v>
      </c>
      <c r="DI340" s="113">
        <v>0</v>
      </c>
      <c r="DJ340" s="113">
        <v>0</v>
      </c>
      <c r="DM340" s="116">
        <f t="shared" si="206"/>
        <v>0</v>
      </c>
      <c r="DN340" s="113">
        <v>0</v>
      </c>
      <c r="DO340" s="113">
        <v>0</v>
      </c>
      <c r="DP340" s="113">
        <v>0</v>
      </c>
      <c r="DQ340" s="113">
        <v>0</v>
      </c>
      <c r="DR340" s="113">
        <v>0</v>
      </c>
    </row>
    <row r="341" spans="4:122">
      <c r="D341" s="113" t="s">
        <v>241</v>
      </c>
      <c r="E341" s="115">
        <f t="shared" si="207"/>
        <v>340</v>
      </c>
      <c r="F341" s="116">
        <f t="shared" si="175"/>
        <v>0.4</v>
      </c>
      <c r="G341" s="116">
        <f t="shared" si="176"/>
        <v>0.4</v>
      </c>
      <c r="H341" s="116" t="str">
        <f t="shared" si="176"/>
        <v/>
      </c>
      <c r="I341" s="116" t="str">
        <f t="shared" si="176"/>
        <v/>
      </c>
      <c r="J341" s="116" t="str">
        <f t="shared" si="176"/>
        <v/>
      </c>
      <c r="K341" s="116" t="str">
        <f t="shared" si="176"/>
        <v/>
      </c>
      <c r="L341" s="116" t="str">
        <f t="shared" si="176"/>
        <v/>
      </c>
      <c r="M341" s="116" t="str">
        <f t="shared" si="176"/>
        <v/>
      </c>
      <c r="N341" s="116" t="str">
        <f t="shared" si="177"/>
        <v/>
      </c>
      <c r="O341" s="116">
        <f t="shared" si="178"/>
        <v>1</v>
      </c>
      <c r="P341" s="116" t="str">
        <f t="shared" si="179"/>
        <v/>
      </c>
      <c r="Q341" s="116" t="str">
        <f t="shared" si="180"/>
        <v/>
      </c>
      <c r="R341" s="116" t="str">
        <f t="shared" si="181"/>
        <v/>
      </c>
      <c r="S341" s="116" t="str">
        <f t="shared" si="182"/>
        <v/>
      </c>
      <c r="T341" s="116" t="str">
        <f t="shared" si="183"/>
        <v/>
      </c>
      <c r="U341" s="116">
        <f t="shared" si="184"/>
        <v>1</v>
      </c>
      <c r="V341" s="113">
        <f t="shared" si="185"/>
        <v>0</v>
      </c>
      <c r="Y341" s="116">
        <f t="shared" si="208"/>
        <v>9.829496897817433e-002</v>
      </c>
      <c r="Z341" s="122">
        <f t="shared" si="209"/>
        <v>19.658993795634867</v>
      </c>
      <c r="AA341" s="113">
        <f t="shared" si="186"/>
        <v>2.8</v>
      </c>
      <c r="AB341" s="113">
        <f>AA341*飽差!I341</f>
        <v>2.8</v>
      </c>
      <c r="AG341" s="116">
        <f t="shared" si="187"/>
        <v>0.7</v>
      </c>
      <c r="AH341" s="116">
        <f t="shared" si="188"/>
        <v>0.1</v>
      </c>
      <c r="AI341" s="116">
        <f t="shared" si="189"/>
        <v>0.5</v>
      </c>
      <c r="AJ341" s="116">
        <f t="shared" si="190"/>
        <v>0.3</v>
      </c>
      <c r="AK341" s="116">
        <f t="shared" si="191"/>
        <v>0.2</v>
      </c>
      <c r="AL341" s="116">
        <f t="shared" si="192"/>
        <v>0.2</v>
      </c>
      <c r="AM341" s="116">
        <f t="shared" si="193"/>
        <v>0.4</v>
      </c>
      <c r="AN341" s="116">
        <f t="shared" si="194"/>
        <v>0.3</v>
      </c>
      <c r="AO341" s="116">
        <f t="shared" si="195"/>
        <v>0</v>
      </c>
      <c r="AP341" s="116">
        <f t="shared" si="196"/>
        <v>0.4</v>
      </c>
      <c r="AS341" s="116">
        <f t="shared" si="197"/>
        <v>0.7</v>
      </c>
      <c r="AT341" s="113">
        <v>0</v>
      </c>
      <c r="AU341" s="113">
        <v>0</v>
      </c>
      <c r="AV341" s="113">
        <v>0</v>
      </c>
      <c r="AW341" s="113">
        <v>3.5</v>
      </c>
      <c r="AX341" s="113">
        <v>0</v>
      </c>
      <c r="AY341" s="115"/>
      <c r="BA341" s="116">
        <f t="shared" si="198"/>
        <v>0.1</v>
      </c>
      <c r="BB341" s="113">
        <v>0</v>
      </c>
      <c r="BC341" s="113">
        <v>0</v>
      </c>
      <c r="BD341" s="113">
        <v>0</v>
      </c>
      <c r="BE341" s="113">
        <v>0.5</v>
      </c>
      <c r="BF341" s="113">
        <v>0</v>
      </c>
      <c r="BG341" s="115"/>
      <c r="BI341" s="116">
        <f t="shared" si="199"/>
        <v>0.5</v>
      </c>
      <c r="BJ341" s="113">
        <v>0</v>
      </c>
      <c r="BK341" s="113">
        <v>0</v>
      </c>
      <c r="BL341" s="113">
        <v>0</v>
      </c>
      <c r="BM341" s="113">
        <v>2</v>
      </c>
      <c r="BN341" s="113">
        <v>0.5</v>
      </c>
      <c r="BO341" s="115"/>
      <c r="BQ341" s="116">
        <f t="shared" si="200"/>
        <v>0.3</v>
      </c>
      <c r="BR341" s="113">
        <v>0</v>
      </c>
      <c r="BS341" s="113">
        <v>0</v>
      </c>
      <c r="BT341" s="113">
        <v>0</v>
      </c>
      <c r="BU341" s="113">
        <v>0.5</v>
      </c>
      <c r="BV341" s="113">
        <v>1</v>
      </c>
      <c r="BW341" s="115"/>
      <c r="BY341" s="116">
        <f t="shared" si="201"/>
        <v>0.2</v>
      </c>
      <c r="BZ341" s="113">
        <v>0</v>
      </c>
      <c r="CA341" s="113">
        <v>0</v>
      </c>
      <c r="CB341" s="113">
        <v>0</v>
      </c>
      <c r="CC341" s="113">
        <v>0</v>
      </c>
      <c r="CD341" s="113">
        <v>1</v>
      </c>
      <c r="CE341" s="115"/>
      <c r="CG341" s="116">
        <f t="shared" si="202"/>
        <v>0.2</v>
      </c>
      <c r="CH341" s="113">
        <v>0</v>
      </c>
      <c r="CI341" s="113">
        <v>0</v>
      </c>
      <c r="CJ341" s="113">
        <v>0</v>
      </c>
      <c r="CK341" s="113">
        <v>0</v>
      </c>
      <c r="CL341" s="113">
        <v>1</v>
      </c>
      <c r="CO341" s="116">
        <f t="shared" si="203"/>
        <v>0.4</v>
      </c>
      <c r="CP341" s="113">
        <v>0</v>
      </c>
      <c r="CQ341" s="113">
        <v>0</v>
      </c>
      <c r="CR341" s="113">
        <v>0</v>
      </c>
      <c r="CS341" s="113">
        <v>1</v>
      </c>
      <c r="CT341" s="113">
        <v>1</v>
      </c>
      <c r="CW341" s="116">
        <f t="shared" si="204"/>
        <v>0.3</v>
      </c>
      <c r="CX341" s="113">
        <v>0</v>
      </c>
      <c r="CY341" s="113">
        <v>0</v>
      </c>
      <c r="CZ341" s="113">
        <v>0</v>
      </c>
      <c r="DA341" s="113">
        <v>1</v>
      </c>
      <c r="DB341" s="113">
        <v>0.5</v>
      </c>
      <c r="DE341" s="116">
        <f t="shared" si="205"/>
        <v>0</v>
      </c>
      <c r="DF341" s="113">
        <v>0</v>
      </c>
      <c r="DG341" s="113">
        <v>0</v>
      </c>
      <c r="DH341" s="113">
        <v>0</v>
      </c>
      <c r="DI341" s="113">
        <v>0</v>
      </c>
      <c r="DJ341" s="113">
        <v>0</v>
      </c>
      <c r="DM341" s="116">
        <f t="shared" si="206"/>
        <v>0.4</v>
      </c>
      <c r="DN341" s="113">
        <v>0</v>
      </c>
      <c r="DO341" s="113">
        <v>0</v>
      </c>
      <c r="DP341" s="113">
        <v>0</v>
      </c>
      <c r="DQ341" s="113">
        <v>0</v>
      </c>
      <c r="DR341" s="113">
        <v>2</v>
      </c>
    </row>
    <row r="342" spans="4:122">
      <c r="D342" s="113" t="s">
        <v>241</v>
      </c>
      <c r="E342" s="115">
        <f t="shared" si="207"/>
        <v>341</v>
      </c>
      <c r="F342" s="116">
        <f t="shared" si="175"/>
        <v>0.6</v>
      </c>
      <c r="G342" s="116">
        <f t="shared" si="176"/>
        <v>0.6</v>
      </c>
      <c r="H342" s="116" t="str">
        <f t="shared" si="176"/>
        <v/>
      </c>
      <c r="I342" s="116" t="str">
        <f t="shared" si="176"/>
        <v/>
      </c>
      <c r="J342" s="116" t="str">
        <f t="shared" si="176"/>
        <v/>
      </c>
      <c r="K342" s="116" t="str">
        <f t="shared" si="176"/>
        <v/>
      </c>
      <c r="L342" s="116" t="str">
        <f t="shared" si="176"/>
        <v/>
      </c>
      <c r="M342" s="116" t="str">
        <f t="shared" si="176"/>
        <v/>
      </c>
      <c r="N342" s="116" t="str">
        <f t="shared" si="177"/>
        <v/>
      </c>
      <c r="O342" s="116">
        <f t="shared" si="178"/>
        <v>1</v>
      </c>
      <c r="P342" s="116" t="str">
        <f t="shared" si="179"/>
        <v/>
      </c>
      <c r="Q342" s="116" t="str">
        <f t="shared" si="180"/>
        <v/>
      </c>
      <c r="R342" s="116" t="str">
        <f t="shared" si="181"/>
        <v/>
      </c>
      <c r="S342" s="116" t="str">
        <f t="shared" si="182"/>
        <v/>
      </c>
      <c r="T342" s="116" t="str">
        <f t="shared" si="183"/>
        <v/>
      </c>
      <c r="U342" s="116">
        <f t="shared" si="184"/>
        <v>1</v>
      </c>
      <c r="V342" s="113">
        <f t="shared" si="185"/>
        <v>0</v>
      </c>
      <c r="Y342" s="116">
        <f t="shared" si="208"/>
        <v>8.8155903388457663e-002</v>
      </c>
      <c r="Z342" s="122">
        <f t="shared" si="209"/>
        <v>17.631180677691532</v>
      </c>
      <c r="AA342" s="113">
        <f t="shared" si="186"/>
        <v>2.8</v>
      </c>
      <c r="AB342" s="113">
        <f>AA342*飽差!I342</f>
        <v>2.6278131179433384</v>
      </c>
      <c r="AG342" s="116">
        <f t="shared" si="187"/>
        <v>0.9</v>
      </c>
      <c r="AH342" s="116">
        <f t="shared" si="188"/>
        <v>0.3</v>
      </c>
      <c r="AI342" s="116">
        <f t="shared" si="189"/>
        <v>0.2</v>
      </c>
      <c r="AJ342" s="116">
        <f t="shared" si="190"/>
        <v>0.4</v>
      </c>
      <c r="AK342" s="116">
        <f t="shared" si="191"/>
        <v>0.7</v>
      </c>
      <c r="AL342" s="116">
        <f t="shared" si="192"/>
        <v>0.9</v>
      </c>
      <c r="AM342" s="116">
        <f t="shared" si="193"/>
        <v>0.6</v>
      </c>
      <c r="AN342" s="116">
        <f t="shared" si="194"/>
        <v>0.3</v>
      </c>
      <c r="AO342" s="116">
        <f t="shared" si="195"/>
        <v>1.2</v>
      </c>
      <c r="AP342" s="116">
        <f t="shared" si="196"/>
        <v>1.3</v>
      </c>
      <c r="AS342" s="116">
        <f t="shared" si="197"/>
        <v>0.9</v>
      </c>
      <c r="AT342" s="113">
        <v>0</v>
      </c>
      <c r="AU342" s="113">
        <v>0</v>
      </c>
      <c r="AV342" s="113">
        <v>0</v>
      </c>
      <c r="AW342" s="113">
        <v>0</v>
      </c>
      <c r="AX342" s="113">
        <v>4.5</v>
      </c>
      <c r="AY342" s="115"/>
      <c r="BA342" s="116">
        <f t="shared" si="198"/>
        <v>0.3</v>
      </c>
      <c r="BB342" s="113">
        <v>0</v>
      </c>
      <c r="BC342" s="113">
        <v>0</v>
      </c>
      <c r="BD342" s="113">
        <v>0</v>
      </c>
      <c r="BE342" s="113">
        <v>0</v>
      </c>
      <c r="BF342" s="113">
        <v>1.5</v>
      </c>
      <c r="BG342" s="115"/>
      <c r="BI342" s="116">
        <f t="shared" si="199"/>
        <v>0.2</v>
      </c>
      <c r="BJ342" s="113">
        <v>0</v>
      </c>
      <c r="BK342" s="113">
        <v>0</v>
      </c>
      <c r="BL342" s="113">
        <v>0</v>
      </c>
      <c r="BM342" s="113">
        <v>0</v>
      </c>
      <c r="BN342" s="113">
        <v>1</v>
      </c>
      <c r="BO342" s="115"/>
      <c r="BQ342" s="116">
        <f t="shared" si="200"/>
        <v>0.4</v>
      </c>
      <c r="BR342" s="113">
        <v>0</v>
      </c>
      <c r="BS342" s="113">
        <v>0</v>
      </c>
      <c r="BT342" s="113">
        <v>0</v>
      </c>
      <c r="BU342" s="113">
        <v>0</v>
      </c>
      <c r="BV342" s="113">
        <v>2</v>
      </c>
      <c r="BW342" s="115"/>
      <c r="BY342" s="116">
        <f t="shared" si="201"/>
        <v>0.7</v>
      </c>
      <c r="BZ342" s="113">
        <v>0</v>
      </c>
      <c r="CA342" s="113">
        <v>0</v>
      </c>
      <c r="CB342" s="113">
        <v>0.5</v>
      </c>
      <c r="CC342" s="113">
        <v>0.5</v>
      </c>
      <c r="CD342" s="113">
        <v>2.5</v>
      </c>
      <c r="CE342" s="115"/>
      <c r="CG342" s="116">
        <f t="shared" si="202"/>
        <v>0.9</v>
      </c>
      <c r="CH342" s="113">
        <v>0</v>
      </c>
      <c r="CI342" s="113">
        <v>0</v>
      </c>
      <c r="CJ342" s="113">
        <v>0</v>
      </c>
      <c r="CK342" s="113">
        <v>0</v>
      </c>
      <c r="CL342" s="113">
        <v>4.5</v>
      </c>
      <c r="CO342" s="116">
        <f t="shared" si="203"/>
        <v>0.6</v>
      </c>
      <c r="CP342" s="113">
        <v>0</v>
      </c>
      <c r="CQ342" s="113">
        <v>0</v>
      </c>
      <c r="CR342" s="113">
        <v>0</v>
      </c>
      <c r="CS342" s="113">
        <v>0</v>
      </c>
      <c r="CT342" s="113">
        <v>3</v>
      </c>
      <c r="CW342" s="116">
        <f t="shared" si="204"/>
        <v>0.3</v>
      </c>
      <c r="CX342" s="113">
        <v>0</v>
      </c>
      <c r="CY342" s="113">
        <v>0</v>
      </c>
      <c r="CZ342" s="113">
        <v>0</v>
      </c>
      <c r="DA342" s="113">
        <v>0</v>
      </c>
      <c r="DB342" s="113">
        <v>1.5</v>
      </c>
      <c r="DE342" s="116">
        <f t="shared" si="205"/>
        <v>1.2</v>
      </c>
      <c r="DF342" s="113">
        <v>0</v>
      </c>
      <c r="DG342" s="113">
        <v>0</v>
      </c>
      <c r="DH342" s="113">
        <v>0</v>
      </c>
      <c r="DI342" s="113">
        <v>0</v>
      </c>
      <c r="DJ342" s="113">
        <v>6</v>
      </c>
      <c r="DM342" s="116">
        <f t="shared" si="206"/>
        <v>1.3</v>
      </c>
      <c r="DN342" s="113">
        <v>0</v>
      </c>
      <c r="DO342" s="113">
        <v>0</v>
      </c>
      <c r="DP342" s="113">
        <v>0</v>
      </c>
      <c r="DQ342" s="113">
        <v>0</v>
      </c>
      <c r="DR342" s="113">
        <v>6.5</v>
      </c>
    </row>
    <row r="343" spans="4:122">
      <c r="D343" s="113" t="s">
        <v>241</v>
      </c>
      <c r="E343" s="115">
        <f t="shared" si="207"/>
        <v>342</v>
      </c>
      <c r="F343" s="116">
        <f t="shared" si="175"/>
        <v>1</v>
      </c>
      <c r="G343" s="116">
        <f t="shared" si="176"/>
        <v>1</v>
      </c>
      <c r="H343" s="116" t="str">
        <f t="shared" si="176"/>
        <v/>
      </c>
      <c r="I343" s="116" t="str">
        <f t="shared" si="176"/>
        <v/>
      </c>
      <c r="J343" s="116" t="str">
        <f t="shared" si="176"/>
        <v/>
      </c>
      <c r="K343" s="116" t="str">
        <f t="shared" si="176"/>
        <v/>
      </c>
      <c r="L343" s="116" t="str">
        <f t="shared" si="176"/>
        <v/>
      </c>
      <c r="M343" s="116" t="str">
        <f t="shared" si="176"/>
        <v/>
      </c>
      <c r="N343" s="116" t="str">
        <f t="shared" si="177"/>
        <v/>
      </c>
      <c r="O343" s="116">
        <f t="shared" si="178"/>
        <v>1</v>
      </c>
      <c r="P343" s="116" t="str">
        <f t="shared" si="179"/>
        <v/>
      </c>
      <c r="Q343" s="116" t="str">
        <f t="shared" si="180"/>
        <v/>
      </c>
      <c r="R343" s="116" t="str">
        <f t="shared" si="181"/>
        <v/>
      </c>
      <c r="S343" s="116" t="str">
        <f t="shared" si="182"/>
        <v/>
      </c>
      <c r="T343" s="116" t="str">
        <f t="shared" si="183"/>
        <v/>
      </c>
      <c r="U343" s="116">
        <f t="shared" si="184"/>
        <v>1</v>
      </c>
      <c r="V343" s="113">
        <f t="shared" si="185"/>
        <v>0</v>
      </c>
      <c r="Y343" s="116">
        <f t="shared" si="208"/>
        <v>8.0825513288820636e-002</v>
      </c>
      <c r="Z343" s="122">
        <f t="shared" si="209"/>
        <v>16.165102657764127</v>
      </c>
      <c r="AA343" s="113">
        <f t="shared" si="186"/>
        <v>2.8</v>
      </c>
      <c r="AB343" s="113">
        <f>AA343*飽差!I343</f>
        <v>2.4660780199274055</v>
      </c>
      <c r="AG343" s="116">
        <f t="shared" si="187"/>
        <v>3.7</v>
      </c>
      <c r="AH343" s="116">
        <f t="shared" si="188"/>
        <v>2.7</v>
      </c>
      <c r="AI343" s="116">
        <f t="shared" si="189"/>
        <v>1</v>
      </c>
      <c r="AJ343" s="116">
        <f t="shared" si="190"/>
        <v>1.6</v>
      </c>
      <c r="AK343" s="116">
        <f t="shared" si="191"/>
        <v>0.7</v>
      </c>
      <c r="AL343" s="116">
        <f t="shared" si="192"/>
        <v>0.7</v>
      </c>
      <c r="AM343" s="116">
        <f t="shared" si="193"/>
        <v>1</v>
      </c>
      <c r="AN343" s="116">
        <f t="shared" si="194"/>
        <v>1.7</v>
      </c>
      <c r="AO343" s="116">
        <f t="shared" si="195"/>
        <v>0.8</v>
      </c>
      <c r="AP343" s="116">
        <f t="shared" si="196"/>
        <v>0.7</v>
      </c>
      <c r="AS343" s="116">
        <f t="shared" si="197"/>
        <v>3.7</v>
      </c>
      <c r="AT343" s="113">
        <v>0</v>
      </c>
      <c r="AU343" s="113">
        <v>0</v>
      </c>
      <c r="AV343" s="113">
        <v>0</v>
      </c>
      <c r="AW343" s="113">
        <v>0</v>
      </c>
      <c r="AX343" s="113">
        <v>18.5</v>
      </c>
      <c r="AY343" s="115"/>
      <c r="BA343" s="116">
        <f t="shared" si="198"/>
        <v>2.7</v>
      </c>
      <c r="BB343" s="113">
        <v>0</v>
      </c>
      <c r="BC343" s="113">
        <v>0</v>
      </c>
      <c r="BD343" s="113">
        <v>0</v>
      </c>
      <c r="BE343" s="113">
        <v>0</v>
      </c>
      <c r="BF343" s="113">
        <v>13.5</v>
      </c>
      <c r="BG343" s="115"/>
      <c r="BI343" s="116">
        <f t="shared" si="199"/>
        <v>1</v>
      </c>
      <c r="BJ343" s="113">
        <v>0</v>
      </c>
      <c r="BK343" s="113">
        <v>0</v>
      </c>
      <c r="BL343" s="113">
        <v>0</v>
      </c>
      <c r="BM343" s="113">
        <v>0</v>
      </c>
      <c r="BN343" s="113">
        <v>5</v>
      </c>
      <c r="BO343" s="115"/>
      <c r="BQ343" s="116">
        <f t="shared" si="200"/>
        <v>1.6</v>
      </c>
      <c r="BR343" s="113">
        <v>0</v>
      </c>
      <c r="BS343" s="113">
        <v>0</v>
      </c>
      <c r="BT343" s="113">
        <v>0</v>
      </c>
      <c r="BU343" s="113">
        <v>0</v>
      </c>
      <c r="BV343" s="113">
        <v>8</v>
      </c>
      <c r="BW343" s="115"/>
      <c r="BY343" s="116">
        <f t="shared" si="201"/>
        <v>0.7</v>
      </c>
      <c r="BZ343" s="113">
        <v>0</v>
      </c>
      <c r="CA343" s="113">
        <v>0</v>
      </c>
      <c r="CB343" s="113">
        <v>0</v>
      </c>
      <c r="CC343" s="113">
        <v>0</v>
      </c>
      <c r="CD343" s="113">
        <v>3.5</v>
      </c>
      <c r="CE343" s="115"/>
      <c r="CG343" s="116">
        <f t="shared" si="202"/>
        <v>0.7</v>
      </c>
      <c r="CH343" s="113">
        <v>0</v>
      </c>
      <c r="CI343" s="113">
        <v>0</v>
      </c>
      <c r="CJ343" s="113">
        <v>0</v>
      </c>
      <c r="CK343" s="113">
        <v>0</v>
      </c>
      <c r="CL343" s="113">
        <v>3.5</v>
      </c>
      <c r="CO343" s="116">
        <f t="shared" si="203"/>
        <v>1</v>
      </c>
      <c r="CP343" s="113">
        <v>0</v>
      </c>
      <c r="CQ343" s="113">
        <v>0</v>
      </c>
      <c r="CR343" s="113">
        <v>0</v>
      </c>
      <c r="CS343" s="113">
        <v>0</v>
      </c>
      <c r="CT343" s="113">
        <v>5</v>
      </c>
      <c r="CW343" s="116">
        <f t="shared" si="204"/>
        <v>1.7</v>
      </c>
      <c r="CX343" s="113">
        <v>0</v>
      </c>
      <c r="CY343" s="113">
        <v>0</v>
      </c>
      <c r="CZ343" s="113">
        <v>0</v>
      </c>
      <c r="DA343" s="113">
        <v>0</v>
      </c>
      <c r="DB343" s="113">
        <v>8.5</v>
      </c>
      <c r="DE343" s="116">
        <f t="shared" si="205"/>
        <v>0.8</v>
      </c>
      <c r="DF343" s="113">
        <v>0</v>
      </c>
      <c r="DG343" s="113">
        <v>0</v>
      </c>
      <c r="DH343" s="113">
        <v>0</v>
      </c>
      <c r="DI343" s="113">
        <v>0</v>
      </c>
      <c r="DJ343" s="113">
        <v>4</v>
      </c>
      <c r="DM343" s="116">
        <f t="shared" si="206"/>
        <v>0.7</v>
      </c>
      <c r="DN343" s="113">
        <v>0</v>
      </c>
      <c r="DO343" s="113">
        <v>0</v>
      </c>
      <c r="DP343" s="113">
        <v>0</v>
      </c>
      <c r="DQ343" s="113">
        <v>0</v>
      </c>
      <c r="DR343" s="113">
        <v>3.5</v>
      </c>
    </row>
    <row r="344" spans="4:122">
      <c r="D344" s="113" t="s">
        <v>241</v>
      </c>
      <c r="E344" s="115">
        <f t="shared" si="207"/>
        <v>343</v>
      </c>
      <c r="F344" s="116">
        <f t="shared" si="175"/>
        <v>0</v>
      </c>
      <c r="G344" s="116" t="str">
        <f t="shared" si="176"/>
        <v/>
      </c>
      <c r="H344" s="116" t="str">
        <f t="shared" si="176"/>
        <v/>
      </c>
      <c r="I344" s="116" t="str">
        <f t="shared" si="176"/>
        <v/>
      </c>
      <c r="J344" s="116" t="str">
        <f t="shared" si="176"/>
        <v/>
      </c>
      <c r="K344" s="116" t="str">
        <f t="shared" si="176"/>
        <v/>
      </c>
      <c r="L344" s="116" t="str">
        <f t="shared" si="176"/>
        <v/>
      </c>
      <c r="M344" s="116" t="str">
        <f t="shared" si="176"/>
        <v/>
      </c>
      <c r="N344" s="116">
        <f t="shared" si="177"/>
        <v>0</v>
      </c>
      <c r="O344" s="116" t="str">
        <f t="shared" si="178"/>
        <v/>
      </c>
      <c r="P344" s="116" t="str">
        <f t="shared" si="179"/>
        <v/>
      </c>
      <c r="Q344" s="116" t="str">
        <f t="shared" si="180"/>
        <v/>
      </c>
      <c r="R344" s="116" t="str">
        <f t="shared" si="181"/>
        <v/>
      </c>
      <c r="S344" s="116" t="str">
        <f t="shared" si="182"/>
        <v/>
      </c>
      <c r="T344" s="116" t="str">
        <f t="shared" si="183"/>
        <v/>
      </c>
      <c r="U344" s="116">
        <f t="shared" si="184"/>
        <v>0</v>
      </c>
      <c r="V344" s="113">
        <f t="shared" si="185"/>
        <v>0</v>
      </c>
      <c r="Y344" s="116">
        <f t="shared" si="208"/>
        <v>6.7215608619851291e-002</v>
      </c>
      <c r="Z344" s="122">
        <f t="shared" si="209"/>
        <v>13.443121723970259</v>
      </c>
      <c r="AA344" s="113">
        <f t="shared" si="186"/>
        <v>2.8</v>
      </c>
      <c r="AB344" s="113">
        <f>AA344*飽差!I344</f>
        <v>2.721980933793867</v>
      </c>
      <c r="AG344" s="116">
        <f t="shared" si="187"/>
        <v>0.2</v>
      </c>
      <c r="AH344" s="116">
        <f t="shared" si="188"/>
        <v>0</v>
      </c>
      <c r="AI344" s="116">
        <f t="shared" si="189"/>
        <v>0</v>
      </c>
      <c r="AJ344" s="116">
        <f t="shared" si="190"/>
        <v>0</v>
      </c>
      <c r="AK344" s="116">
        <f t="shared" si="191"/>
        <v>0</v>
      </c>
      <c r="AL344" s="116">
        <f t="shared" si="192"/>
        <v>0</v>
      </c>
      <c r="AM344" s="116">
        <f t="shared" si="193"/>
        <v>0</v>
      </c>
      <c r="AN344" s="116">
        <f t="shared" si="194"/>
        <v>0</v>
      </c>
      <c r="AO344" s="116">
        <f t="shared" si="195"/>
        <v>0</v>
      </c>
      <c r="AP344" s="116">
        <f t="shared" si="196"/>
        <v>0</v>
      </c>
      <c r="AS344" s="116">
        <f t="shared" si="197"/>
        <v>0.2</v>
      </c>
      <c r="AT344" s="113">
        <v>1</v>
      </c>
      <c r="AU344" s="113">
        <v>0</v>
      </c>
      <c r="AV344" s="113">
        <v>0</v>
      </c>
      <c r="AW344" s="113">
        <v>0</v>
      </c>
      <c r="AX344" s="113">
        <v>0</v>
      </c>
      <c r="AY344" s="115"/>
      <c r="BA344" s="116">
        <f t="shared" si="198"/>
        <v>0</v>
      </c>
      <c r="BB344" s="113">
        <v>0</v>
      </c>
      <c r="BC344" s="113">
        <v>0</v>
      </c>
      <c r="BD344" s="113">
        <v>0</v>
      </c>
      <c r="BE344" s="113">
        <v>0</v>
      </c>
      <c r="BF344" s="113">
        <v>0</v>
      </c>
      <c r="BG344" s="115"/>
      <c r="BI344" s="116">
        <f t="shared" si="199"/>
        <v>0</v>
      </c>
      <c r="BJ344" s="113">
        <v>0</v>
      </c>
      <c r="BK344" s="113">
        <v>0</v>
      </c>
      <c r="BL344" s="113">
        <v>0</v>
      </c>
      <c r="BM344" s="113">
        <v>0</v>
      </c>
      <c r="BN344" s="113">
        <v>0</v>
      </c>
      <c r="BO344" s="115"/>
      <c r="BQ344" s="116">
        <f t="shared" si="200"/>
        <v>0</v>
      </c>
      <c r="BR344" s="113">
        <v>0</v>
      </c>
      <c r="BS344" s="113">
        <v>0</v>
      </c>
      <c r="BT344" s="113">
        <v>0</v>
      </c>
      <c r="BU344" s="113">
        <v>0</v>
      </c>
      <c r="BV344" s="113">
        <v>0</v>
      </c>
      <c r="BW344" s="115"/>
      <c r="BY344" s="116">
        <f t="shared" si="201"/>
        <v>0</v>
      </c>
      <c r="BZ344" s="113">
        <v>0</v>
      </c>
      <c r="CA344" s="113">
        <v>0</v>
      </c>
      <c r="CB344" s="113">
        <v>0</v>
      </c>
      <c r="CC344" s="113">
        <v>0</v>
      </c>
      <c r="CD344" s="113">
        <v>0</v>
      </c>
      <c r="CE344" s="115"/>
      <c r="CG344" s="116">
        <f t="shared" si="202"/>
        <v>0</v>
      </c>
      <c r="CH344" s="113">
        <v>0</v>
      </c>
      <c r="CI344" s="113">
        <v>0</v>
      </c>
      <c r="CJ344" s="113">
        <v>0</v>
      </c>
      <c r="CK344" s="113">
        <v>0</v>
      </c>
      <c r="CL344" s="113">
        <v>0</v>
      </c>
      <c r="CO344" s="116">
        <f t="shared" si="203"/>
        <v>0</v>
      </c>
      <c r="CP344" s="113">
        <v>0</v>
      </c>
      <c r="CQ344" s="113">
        <v>0</v>
      </c>
      <c r="CR344" s="113">
        <v>0</v>
      </c>
      <c r="CS344" s="113">
        <v>0</v>
      </c>
      <c r="CT344" s="113">
        <v>0</v>
      </c>
      <c r="CW344" s="116">
        <f t="shared" si="204"/>
        <v>0</v>
      </c>
      <c r="CX344" s="113">
        <v>0</v>
      </c>
      <c r="CY344" s="113">
        <v>0</v>
      </c>
      <c r="CZ344" s="113">
        <v>0</v>
      </c>
      <c r="DA344" s="113">
        <v>0</v>
      </c>
      <c r="DB344" s="113">
        <v>0</v>
      </c>
      <c r="DE344" s="116">
        <f t="shared" si="205"/>
        <v>0</v>
      </c>
      <c r="DF344" s="113">
        <v>0</v>
      </c>
      <c r="DG344" s="113">
        <v>0</v>
      </c>
      <c r="DH344" s="113">
        <v>0</v>
      </c>
      <c r="DI344" s="113">
        <v>0</v>
      </c>
      <c r="DJ344" s="113">
        <v>0</v>
      </c>
      <c r="DM344" s="116">
        <f t="shared" si="206"/>
        <v>0</v>
      </c>
      <c r="DN344" s="113">
        <v>0</v>
      </c>
      <c r="DO344" s="113">
        <v>0</v>
      </c>
      <c r="DP344" s="113">
        <v>0</v>
      </c>
      <c r="DQ344" s="113">
        <v>0</v>
      </c>
      <c r="DR344" s="113">
        <v>0</v>
      </c>
    </row>
    <row r="345" spans="4:122">
      <c r="D345" s="113" t="s">
        <v>241</v>
      </c>
      <c r="E345" s="115">
        <f t="shared" si="207"/>
        <v>344</v>
      </c>
      <c r="F345" s="116">
        <f t="shared" si="175"/>
        <v>0</v>
      </c>
      <c r="G345" s="116" t="str">
        <f t="shared" si="176"/>
        <v/>
      </c>
      <c r="H345" s="116" t="str">
        <f t="shared" si="176"/>
        <v/>
      </c>
      <c r="I345" s="116" t="str">
        <f t="shared" si="176"/>
        <v/>
      </c>
      <c r="J345" s="116" t="str">
        <f t="shared" si="176"/>
        <v/>
      </c>
      <c r="K345" s="116" t="str">
        <f t="shared" si="176"/>
        <v/>
      </c>
      <c r="L345" s="116" t="str">
        <f t="shared" si="176"/>
        <v/>
      </c>
      <c r="M345" s="116" t="str">
        <f t="shared" si="176"/>
        <v/>
      </c>
      <c r="N345" s="116">
        <f t="shared" si="177"/>
        <v>0</v>
      </c>
      <c r="O345" s="116" t="str">
        <f t="shared" si="178"/>
        <v/>
      </c>
      <c r="P345" s="116" t="str">
        <f t="shared" si="179"/>
        <v/>
      </c>
      <c r="Q345" s="116" t="str">
        <f t="shared" si="180"/>
        <v/>
      </c>
      <c r="R345" s="116" t="str">
        <f t="shared" si="181"/>
        <v/>
      </c>
      <c r="S345" s="116" t="str">
        <f t="shared" si="182"/>
        <v/>
      </c>
      <c r="T345" s="116" t="str">
        <f t="shared" si="183"/>
        <v/>
      </c>
      <c r="U345" s="116">
        <f t="shared" si="184"/>
        <v>0</v>
      </c>
      <c r="V345" s="113">
        <f t="shared" si="185"/>
        <v>0</v>
      </c>
      <c r="Y345" s="116">
        <f t="shared" si="208"/>
        <v>5.4610145735768577e-002</v>
      </c>
      <c r="Z345" s="122">
        <f t="shared" si="209"/>
        <v>10.922029147153715</v>
      </c>
      <c r="AA345" s="113">
        <f t="shared" si="186"/>
        <v>2.8</v>
      </c>
      <c r="AB345" s="113">
        <f>AA345*飽差!I345</f>
        <v>2.5210925768165446</v>
      </c>
      <c r="AG345" s="116">
        <f t="shared" si="187"/>
        <v>0</v>
      </c>
      <c r="AH345" s="116">
        <f t="shared" si="188"/>
        <v>0</v>
      </c>
      <c r="AI345" s="116">
        <f t="shared" si="189"/>
        <v>0</v>
      </c>
      <c r="AJ345" s="116">
        <f t="shared" si="190"/>
        <v>0</v>
      </c>
      <c r="AK345" s="116">
        <f t="shared" si="191"/>
        <v>0</v>
      </c>
      <c r="AL345" s="116">
        <f t="shared" si="192"/>
        <v>0</v>
      </c>
      <c r="AM345" s="116">
        <f t="shared" si="193"/>
        <v>0</v>
      </c>
      <c r="AN345" s="116">
        <f t="shared" si="194"/>
        <v>0</v>
      </c>
      <c r="AO345" s="116">
        <f t="shared" si="195"/>
        <v>0</v>
      </c>
      <c r="AP345" s="116">
        <f t="shared" si="196"/>
        <v>0</v>
      </c>
      <c r="AS345" s="116">
        <f t="shared" si="197"/>
        <v>0</v>
      </c>
      <c r="AT345" s="113">
        <v>0</v>
      </c>
      <c r="AU345" s="113">
        <v>0</v>
      </c>
      <c r="AV345" s="113">
        <v>0</v>
      </c>
      <c r="AW345" s="113">
        <v>0</v>
      </c>
      <c r="AX345" s="113">
        <v>0</v>
      </c>
      <c r="AY345" s="115"/>
      <c r="BA345" s="116">
        <f t="shared" si="198"/>
        <v>0</v>
      </c>
      <c r="BB345" s="113">
        <v>0</v>
      </c>
      <c r="BC345" s="113">
        <v>0</v>
      </c>
      <c r="BD345" s="113">
        <v>0</v>
      </c>
      <c r="BE345" s="113">
        <v>0</v>
      </c>
      <c r="BF345" s="113">
        <v>0</v>
      </c>
      <c r="BG345" s="115"/>
      <c r="BI345" s="116">
        <f t="shared" si="199"/>
        <v>0</v>
      </c>
      <c r="BJ345" s="113">
        <v>0</v>
      </c>
      <c r="BK345" s="113">
        <v>0</v>
      </c>
      <c r="BL345" s="113">
        <v>0</v>
      </c>
      <c r="BM345" s="113">
        <v>0</v>
      </c>
      <c r="BN345" s="113">
        <v>0</v>
      </c>
      <c r="BO345" s="115"/>
      <c r="BQ345" s="116">
        <f t="shared" si="200"/>
        <v>0</v>
      </c>
      <c r="BR345" s="113">
        <v>0</v>
      </c>
      <c r="BS345" s="113">
        <v>0</v>
      </c>
      <c r="BT345" s="113">
        <v>0</v>
      </c>
      <c r="BU345" s="113">
        <v>0</v>
      </c>
      <c r="BV345" s="113">
        <v>0</v>
      </c>
      <c r="BW345" s="115"/>
      <c r="BY345" s="116">
        <f t="shared" si="201"/>
        <v>0</v>
      </c>
      <c r="BZ345" s="113">
        <v>0</v>
      </c>
      <c r="CA345" s="113">
        <v>0</v>
      </c>
      <c r="CB345" s="113">
        <v>0</v>
      </c>
      <c r="CC345" s="113">
        <v>0</v>
      </c>
      <c r="CD345" s="113">
        <v>0</v>
      </c>
      <c r="CE345" s="115"/>
      <c r="CG345" s="116">
        <f t="shared" si="202"/>
        <v>0</v>
      </c>
      <c r="CH345" s="113">
        <v>0</v>
      </c>
      <c r="CI345" s="113">
        <v>0</v>
      </c>
      <c r="CJ345" s="113">
        <v>0</v>
      </c>
      <c r="CK345" s="113">
        <v>0</v>
      </c>
      <c r="CL345" s="113">
        <v>0</v>
      </c>
      <c r="CO345" s="116">
        <f t="shared" si="203"/>
        <v>0</v>
      </c>
      <c r="CP345" s="113">
        <v>0</v>
      </c>
      <c r="CQ345" s="113">
        <v>0</v>
      </c>
      <c r="CR345" s="113">
        <v>0</v>
      </c>
      <c r="CS345" s="113">
        <v>0</v>
      </c>
      <c r="CT345" s="113">
        <v>0</v>
      </c>
      <c r="CW345" s="116">
        <f t="shared" si="204"/>
        <v>0</v>
      </c>
      <c r="CX345" s="113">
        <v>0</v>
      </c>
      <c r="CY345" s="113">
        <v>0</v>
      </c>
      <c r="CZ345" s="113">
        <v>0</v>
      </c>
      <c r="DA345" s="113">
        <v>0</v>
      </c>
      <c r="DB345" s="113">
        <v>0</v>
      </c>
      <c r="DE345" s="116">
        <f t="shared" si="205"/>
        <v>0</v>
      </c>
      <c r="DF345" s="113">
        <v>0</v>
      </c>
      <c r="DG345" s="113">
        <v>0</v>
      </c>
      <c r="DH345" s="113">
        <v>0</v>
      </c>
      <c r="DI345" s="113">
        <v>0</v>
      </c>
      <c r="DJ345" s="113">
        <v>0</v>
      </c>
      <c r="DM345" s="116">
        <f t="shared" si="206"/>
        <v>0</v>
      </c>
      <c r="DN345" s="113">
        <v>0</v>
      </c>
      <c r="DO345" s="113">
        <v>0</v>
      </c>
      <c r="DP345" s="113">
        <v>0</v>
      </c>
      <c r="DQ345" s="113">
        <v>0</v>
      </c>
      <c r="DR345" s="113">
        <v>0</v>
      </c>
    </row>
    <row r="346" spans="4:122">
      <c r="D346" s="113" t="s">
        <v>241</v>
      </c>
      <c r="E346" s="115">
        <f t="shared" si="207"/>
        <v>345</v>
      </c>
      <c r="F346" s="116">
        <f t="shared" si="175"/>
        <v>1.6</v>
      </c>
      <c r="G346" s="116">
        <f t="shared" si="176"/>
        <v>1.6</v>
      </c>
      <c r="H346" s="116" t="str">
        <f t="shared" si="176"/>
        <v/>
      </c>
      <c r="I346" s="116" t="str">
        <f t="shared" si="176"/>
        <v/>
      </c>
      <c r="J346" s="116" t="str">
        <f t="shared" si="176"/>
        <v/>
      </c>
      <c r="K346" s="116" t="str">
        <f t="shared" si="176"/>
        <v/>
      </c>
      <c r="L346" s="116" t="str">
        <f t="shared" si="176"/>
        <v/>
      </c>
      <c r="M346" s="116" t="str">
        <f t="shared" si="176"/>
        <v/>
      </c>
      <c r="N346" s="116" t="str">
        <f t="shared" si="177"/>
        <v/>
      </c>
      <c r="O346" s="116">
        <f t="shared" si="178"/>
        <v>1</v>
      </c>
      <c r="P346" s="116" t="str">
        <f t="shared" si="179"/>
        <v/>
      </c>
      <c r="Q346" s="116" t="str">
        <f t="shared" si="180"/>
        <v/>
      </c>
      <c r="R346" s="116" t="str">
        <f t="shared" si="181"/>
        <v/>
      </c>
      <c r="S346" s="116" t="str">
        <f t="shared" si="182"/>
        <v/>
      </c>
      <c r="T346" s="116" t="str">
        <f t="shared" si="183"/>
        <v/>
      </c>
      <c r="U346" s="116">
        <f t="shared" si="184"/>
        <v>1</v>
      </c>
      <c r="V346" s="113">
        <f t="shared" si="185"/>
        <v>0</v>
      </c>
      <c r="Y346" s="116">
        <f t="shared" si="208"/>
        <v>5.0771166035478127e-002</v>
      </c>
      <c r="Z346" s="122">
        <f t="shared" si="209"/>
        <v>10.154233207095626</v>
      </c>
      <c r="AA346" s="113">
        <f t="shared" si="186"/>
        <v>2.8</v>
      </c>
      <c r="AB346" s="113">
        <f>AA346*飽差!I346</f>
        <v>2.3677959400580897</v>
      </c>
      <c r="AG346" s="116">
        <f t="shared" si="187"/>
        <v>1.1000000000000001</v>
      </c>
      <c r="AH346" s="116">
        <f t="shared" si="188"/>
        <v>0.7</v>
      </c>
      <c r="AI346" s="116">
        <f t="shared" si="189"/>
        <v>1.1000000000000001</v>
      </c>
      <c r="AJ346" s="116">
        <f t="shared" si="190"/>
        <v>1.1000000000000001</v>
      </c>
      <c r="AK346" s="116">
        <f t="shared" si="191"/>
        <v>2.6</v>
      </c>
      <c r="AL346" s="116">
        <f t="shared" si="192"/>
        <v>1.2</v>
      </c>
      <c r="AM346" s="116">
        <f t="shared" si="193"/>
        <v>1.6</v>
      </c>
      <c r="AN346" s="116">
        <f t="shared" si="194"/>
        <v>1.6</v>
      </c>
      <c r="AO346" s="116">
        <f t="shared" si="195"/>
        <v>1.6</v>
      </c>
      <c r="AP346" s="116">
        <f t="shared" si="196"/>
        <v>1.2</v>
      </c>
      <c r="AS346" s="116">
        <f t="shared" si="197"/>
        <v>1.1000000000000001</v>
      </c>
      <c r="AT346" s="113">
        <v>0</v>
      </c>
      <c r="AU346" s="113">
        <v>0</v>
      </c>
      <c r="AV346" s="113">
        <v>3</v>
      </c>
      <c r="AW346" s="113">
        <v>2.5</v>
      </c>
      <c r="AX346" s="113">
        <v>0</v>
      </c>
      <c r="AY346" s="115"/>
      <c r="BA346" s="116">
        <f t="shared" si="198"/>
        <v>0.7</v>
      </c>
      <c r="BB346" s="113">
        <v>0</v>
      </c>
      <c r="BC346" s="113">
        <v>0</v>
      </c>
      <c r="BD346" s="113">
        <v>3.5</v>
      </c>
      <c r="BE346" s="113">
        <v>0</v>
      </c>
      <c r="BF346" s="113">
        <v>0</v>
      </c>
      <c r="BG346" s="115"/>
      <c r="BI346" s="116">
        <f t="shared" si="199"/>
        <v>1.1000000000000001</v>
      </c>
      <c r="BJ346" s="113">
        <v>0</v>
      </c>
      <c r="BK346" s="113">
        <v>0</v>
      </c>
      <c r="BL346" s="113">
        <v>5.5</v>
      </c>
      <c r="BM346" s="113">
        <v>0</v>
      </c>
      <c r="BN346" s="113">
        <v>0</v>
      </c>
      <c r="BO346" s="115"/>
      <c r="BQ346" s="116">
        <f t="shared" si="200"/>
        <v>1.1000000000000001</v>
      </c>
      <c r="BR346" s="113">
        <v>0</v>
      </c>
      <c r="BS346" s="113">
        <v>0</v>
      </c>
      <c r="BT346" s="113">
        <v>5.5</v>
      </c>
      <c r="BU346" s="113">
        <v>0</v>
      </c>
      <c r="BV346" s="113">
        <v>0</v>
      </c>
      <c r="BW346" s="115"/>
      <c r="BY346" s="116">
        <f t="shared" si="201"/>
        <v>2.6</v>
      </c>
      <c r="BZ346" s="113">
        <v>3.5</v>
      </c>
      <c r="CA346" s="113">
        <v>0</v>
      </c>
      <c r="CB346" s="113">
        <v>7</v>
      </c>
      <c r="CC346" s="113">
        <v>2.5</v>
      </c>
      <c r="CD346" s="113">
        <v>0</v>
      </c>
      <c r="CE346" s="115"/>
      <c r="CG346" s="116">
        <f t="shared" si="202"/>
        <v>1.2</v>
      </c>
      <c r="CH346" s="113">
        <v>0</v>
      </c>
      <c r="CI346" s="113">
        <v>0</v>
      </c>
      <c r="CJ346" s="113">
        <v>6</v>
      </c>
      <c r="CK346" s="113">
        <v>0</v>
      </c>
      <c r="CL346" s="113">
        <v>0</v>
      </c>
      <c r="CO346" s="116">
        <f t="shared" si="203"/>
        <v>1.6</v>
      </c>
      <c r="CP346" s="113">
        <v>0</v>
      </c>
      <c r="CQ346" s="113">
        <v>0</v>
      </c>
      <c r="CR346" s="113">
        <v>8</v>
      </c>
      <c r="CS346" s="113">
        <v>0</v>
      </c>
      <c r="CT346" s="113">
        <v>0</v>
      </c>
      <c r="CW346" s="116">
        <f t="shared" si="204"/>
        <v>1.6</v>
      </c>
      <c r="CX346" s="113">
        <v>0</v>
      </c>
      <c r="CY346" s="113">
        <v>0</v>
      </c>
      <c r="CZ346" s="113">
        <v>8</v>
      </c>
      <c r="DA346" s="113">
        <v>0</v>
      </c>
      <c r="DB346" s="113">
        <v>0</v>
      </c>
      <c r="DE346" s="116">
        <f t="shared" si="205"/>
        <v>1.6</v>
      </c>
      <c r="DF346" s="113">
        <v>0</v>
      </c>
      <c r="DG346" s="113">
        <v>0</v>
      </c>
      <c r="DH346" s="113">
        <v>8</v>
      </c>
      <c r="DI346" s="113">
        <v>0</v>
      </c>
      <c r="DJ346" s="113">
        <v>0</v>
      </c>
      <c r="DM346" s="116">
        <f t="shared" si="206"/>
        <v>1.2</v>
      </c>
      <c r="DN346" s="113">
        <v>0</v>
      </c>
      <c r="DO346" s="113">
        <v>0</v>
      </c>
      <c r="DP346" s="113">
        <v>6</v>
      </c>
      <c r="DQ346" s="113">
        <v>0</v>
      </c>
      <c r="DR346" s="113">
        <v>0</v>
      </c>
    </row>
    <row r="347" spans="4:122">
      <c r="D347" s="113" t="s">
        <v>241</v>
      </c>
      <c r="E347" s="115">
        <f t="shared" si="207"/>
        <v>346</v>
      </c>
      <c r="F347" s="116">
        <f t="shared" si="175"/>
        <v>3.7</v>
      </c>
      <c r="G347" s="116">
        <f t="shared" si="176"/>
        <v>3.7</v>
      </c>
      <c r="H347" s="116" t="str">
        <f t="shared" si="176"/>
        <v/>
      </c>
      <c r="I347" s="116" t="str">
        <f t="shared" si="176"/>
        <v/>
      </c>
      <c r="J347" s="116" t="str">
        <f t="shared" si="176"/>
        <v/>
      </c>
      <c r="K347" s="116" t="str">
        <f t="shared" si="176"/>
        <v/>
      </c>
      <c r="L347" s="116" t="str">
        <f t="shared" si="176"/>
        <v/>
      </c>
      <c r="M347" s="116" t="str">
        <f t="shared" si="176"/>
        <v/>
      </c>
      <c r="N347" s="116" t="str">
        <f t="shared" si="177"/>
        <v/>
      </c>
      <c r="O347" s="116">
        <f t="shared" si="178"/>
        <v>1</v>
      </c>
      <c r="P347" s="116" t="str">
        <f t="shared" si="179"/>
        <v/>
      </c>
      <c r="Q347" s="116" t="str">
        <f t="shared" si="180"/>
        <v/>
      </c>
      <c r="R347" s="116" t="str">
        <f t="shared" si="181"/>
        <v/>
      </c>
      <c r="S347" s="116" t="str">
        <f t="shared" si="182"/>
        <v/>
      </c>
      <c r="T347" s="116" t="str">
        <f t="shared" si="183"/>
        <v/>
      </c>
      <c r="U347" s="116">
        <f t="shared" si="184"/>
        <v>1</v>
      </c>
      <c r="V347" s="113">
        <f t="shared" si="185"/>
        <v>0</v>
      </c>
      <c r="Y347" s="116">
        <f t="shared" si="208"/>
        <v>5.9577872017035294e-002</v>
      </c>
      <c r="Z347" s="122">
        <f t="shared" si="209"/>
        <v>11.915574403407058</v>
      </c>
      <c r="AA347" s="113">
        <f t="shared" si="186"/>
        <v>2.8</v>
      </c>
      <c r="AB347" s="113">
        <f>AA347*飽差!I347</f>
        <v>1.9386588036885664</v>
      </c>
      <c r="AG347" s="116">
        <f t="shared" si="187"/>
        <v>6.6</v>
      </c>
      <c r="AH347" s="116">
        <f t="shared" si="188"/>
        <v>7.2</v>
      </c>
      <c r="AI347" s="116">
        <f t="shared" si="189"/>
        <v>7.5</v>
      </c>
      <c r="AJ347" s="116">
        <f t="shared" si="190"/>
        <v>8.4</v>
      </c>
      <c r="AK347" s="116">
        <f t="shared" si="191"/>
        <v>9.4</v>
      </c>
      <c r="AL347" s="116">
        <f t="shared" si="192"/>
        <v>8.8000000000000007</v>
      </c>
      <c r="AM347" s="116">
        <f t="shared" si="193"/>
        <v>3.7</v>
      </c>
      <c r="AN347" s="116">
        <f t="shared" si="194"/>
        <v>4.7</v>
      </c>
      <c r="AO347" s="116">
        <f t="shared" si="195"/>
        <v>3.5</v>
      </c>
      <c r="AP347" s="116">
        <f t="shared" si="196"/>
        <v>7</v>
      </c>
      <c r="AS347" s="116">
        <f t="shared" si="197"/>
        <v>6.6</v>
      </c>
      <c r="AT347" s="113">
        <v>0</v>
      </c>
      <c r="AU347" s="113">
        <v>0</v>
      </c>
      <c r="AV347" s="113">
        <v>33</v>
      </c>
      <c r="AW347" s="113">
        <v>0</v>
      </c>
      <c r="AX347" s="113">
        <v>0</v>
      </c>
      <c r="AY347" s="115"/>
      <c r="BA347" s="116">
        <f t="shared" si="198"/>
        <v>7.2</v>
      </c>
      <c r="BB347" s="113">
        <v>0</v>
      </c>
      <c r="BC347" s="113">
        <v>0</v>
      </c>
      <c r="BD347" s="113">
        <v>36</v>
      </c>
      <c r="BE347" s="113">
        <v>0</v>
      </c>
      <c r="BF347" s="113">
        <v>0</v>
      </c>
      <c r="BG347" s="115"/>
      <c r="BI347" s="116">
        <f t="shared" si="199"/>
        <v>7.5</v>
      </c>
      <c r="BJ347" s="113">
        <v>0.5</v>
      </c>
      <c r="BK347" s="113">
        <v>0</v>
      </c>
      <c r="BL347" s="113">
        <v>37</v>
      </c>
      <c r="BM347" s="113">
        <v>0</v>
      </c>
      <c r="BN347" s="113">
        <v>0</v>
      </c>
      <c r="BO347" s="115"/>
      <c r="BQ347" s="116">
        <f t="shared" si="200"/>
        <v>8.4</v>
      </c>
      <c r="BR347" s="113">
        <v>0</v>
      </c>
      <c r="BS347" s="113">
        <v>0</v>
      </c>
      <c r="BT347" s="113">
        <v>42</v>
      </c>
      <c r="BU347" s="113">
        <v>0</v>
      </c>
      <c r="BV347" s="113">
        <v>0</v>
      </c>
      <c r="BW347" s="115"/>
      <c r="BY347" s="116">
        <f t="shared" si="201"/>
        <v>9.4</v>
      </c>
      <c r="BZ347" s="113">
        <v>0</v>
      </c>
      <c r="CA347" s="113">
        <v>0</v>
      </c>
      <c r="CB347" s="113">
        <v>46.5</v>
      </c>
      <c r="CC347" s="113">
        <v>0.5</v>
      </c>
      <c r="CD347" s="113">
        <v>0</v>
      </c>
      <c r="CE347" s="115"/>
      <c r="CG347" s="116">
        <f t="shared" si="202"/>
        <v>8.8000000000000007</v>
      </c>
      <c r="CH347" s="113">
        <v>0</v>
      </c>
      <c r="CI347" s="113">
        <v>0</v>
      </c>
      <c r="CJ347" s="113">
        <v>44</v>
      </c>
      <c r="CK347" s="113">
        <v>0</v>
      </c>
      <c r="CL347" s="113">
        <v>0</v>
      </c>
      <c r="CO347" s="116">
        <f t="shared" si="203"/>
        <v>3.7</v>
      </c>
      <c r="CP347" s="113">
        <v>0</v>
      </c>
      <c r="CQ347" s="113">
        <v>0</v>
      </c>
      <c r="CR347" s="113">
        <v>18.5</v>
      </c>
      <c r="CS347" s="113">
        <v>0</v>
      </c>
      <c r="CT347" s="113">
        <v>0</v>
      </c>
      <c r="CW347" s="116">
        <f t="shared" si="204"/>
        <v>4.7</v>
      </c>
      <c r="CX347" s="113">
        <v>0</v>
      </c>
      <c r="CY347" s="113">
        <v>0</v>
      </c>
      <c r="CZ347" s="113">
        <v>23.5</v>
      </c>
      <c r="DA347" s="113">
        <v>0</v>
      </c>
      <c r="DB347" s="113">
        <v>0</v>
      </c>
      <c r="DE347" s="116">
        <f t="shared" si="205"/>
        <v>3.5</v>
      </c>
      <c r="DF347" s="113">
        <v>0</v>
      </c>
      <c r="DG347" s="113">
        <v>0</v>
      </c>
      <c r="DH347" s="113">
        <v>17.5</v>
      </c>
      <c r="DI347" s="113">
        <v>0</v>
      </c>
      <c r="DJ347" s="113">
        <v>0</v>
      </c>
      <c r="DM347" s="116">
        <f t="shared" si="206"/>
        <v>7</v>
      </c>
      <c r="DN347" s="113">
        <v>0</v>
      </c>
      <c r="DO347" s="113">
        <v>0</v>
      </c>
      <c r="DP347" s="113">
        <v>35</v>
      </c>
      <c r="DQ347" s="113">
        <v>0</v>
      </c>
      <c r="DR347" s="113">
        <v>0</v>
      </c>
    </row>
    <row r="348" spans="4:122">
      <c r="D348" s="113" t="s">
        <v>241</v>
      </c>
      <c r="E348" s="115">
        <f t="shared" si="207"/>
        <v>347</v>
      </c>
      <c r="F348" s="116">
        <f t="shared" si="175"/>
        <v>2</v>
      </c>
      <c r="G348" s="116">
        <f t="shared" si="176"/>
        <v>2</v>
      </c>
      <c r="H348" s="116" t="str">
        <f t="shared" si="176"/>
        <v/>
      </c>
      <c r="I348" s="116" t="str">
        <f t="shared" si="176"/>
        <v/>
      </c>
      <c r="J348" s="116" t="str">
        <f t="shared" si="176"/>
        <v/>
      </c>
      <c r="K348" s="116" t="str">
        <f t="shared" si="176"/>
        <v/>
      </c>
      <c r="L348" s="116" t="str">
        <f t="shared" si="176"/>
        <v/>
      </c>
      <c r="M348" s="116" t="str">
        <f t="shared" si="176"/>
        <v/>
      </c>
      <c r="N348" s="116" t="str">
        <f t="shared" si="177"/>
        <v/>
      </c>
      <c r="O348" s="116">
        <f t="shared" si="178"/>
        <v>1</v>
      </c>
      <c r="P348" s="116" t="str">
        <f t="shared" si="179"/>
        <v/>
      </c>
      <c r="Q348" s="116" t="str">
        <f t="shared" si="180"/>
        <v/>
      </c>
      <c r="R348" s="116" t="str">
        <f t="shared" si="181"/>
        <v/>
      </c>
      <c r="S348" s="116" t="str">
        <f t="shared" si="182"/>
        <v/>
      </c>
      <c r="T348" s="116" t="str">
        <f t="shared" si="183"/>
        <v/>
      </c>
      <c r="U348" s="116">
        <f t="shared" si="184"/>
        <v>1</v>
      </c>
      <c r="V348" s="113">
        <f t="shared" si="185"/>
        <v>0</v>
      </c>
      <c r="Y348" s="116">
        <f t="shared" si="208"/>
        <v>5.9813959008812569e-002</v>
      </c>
      <c r="Z348" s="122">
        <f t="shared" si="209"/>
        <v>11.962791801762513</v>
      </c>
      <c r="AA348" s="113">
        <f t="shared" si="186"/>
        <v>2.8</v>
      </c>
      <c r="AB348" s="113">
        <f>AA348*飽差!I348</f>
        <v>1.9527826016445446</v>
      </c>
      <c r="AG348" s="116">
        <f t="shared" si="187"/>
        <v>2.7</v>
      </c>
      <c r="AH348" s="116">
        <f t="shared" si="188"/>
        <v>2.4</v>
      </c>
      <c r="AI348" s="116">
        <f t="shared" si="189"/>
        <v>2.4</v>
      </c>
      <c r="AJ348" s="116">
        <f t="shared" si="190"/>
        <v>2.4</v>
      </c>
      <c r="AK348" s="116">
        <f t="shared" si="191"/>
        <v>2.9</v>
      </c>
      <c r="AL348" s="116">
        <f t="shared" si="192"/>
        <v>2.2999999999999998</v>
      </c>
      <c r="AM348" s="116">
        <f t="shared" si="193"/>
        <v>2</v>
      </c>
      <c r="AN348" s="116">
        <f t="shared" si="194"/>
        <v>3.2</v>
      </c>
      <c r="AO348" s="116">
        <f t="shared" si="195"/>
        <v>1.6</v>
      </c>
      <c r="AP348" s="116">
        <f t="shared" si="196"/>
        <v>2</v>
      </c>
      <c r="AS348" s="116">
        <f t="shared" si="197"/>
        <v>2.7</v>
      </c>
      <c r="AT348" s="113">
        <v>3</v>
      </c>
      <c r="AU348" s="113">
        <v>0</v>
      </c>
      <c r="AV348" s="113">
        <v>1.5</v>
      </c>
      <c r="AW348" s="113">
        <v>9</v>
      </c>
      <c r="AX348" s="113">
        <v>0</v>
      </c>
      <c r="AY348" s="115"/>
      <c r="BA348" s="116">
        <f t="shared" si="198"/>
        <v>2.4</v>
      </c>
      <c r="BB348" s="113">
        <v>3.5</v>
      </c>
      <c r="BC348" s="113">
        <v>0</v>
      </c>
      <c r="BD348" s="113">
        <v>2</v>
      </c>
      <c r="BE348" s="113">
        <v>6.5</v>
      </c>
      <c r="BF348" s="113">
        <v>0</v>
      </c>
      <c r="BG348" s="115"/>
      <c r="BI348" s="116">
        <f t="shared" si="199"/>
        <v>2.4</v>
      </c>
      <c r="BJ348" s="113">
        <v>4.5</v>
      </c>
      <c r="BK348" s="113">
        <v>0</v>
      </c>
      <c r="BL348" s="113">
        <v>0.5</v>
      </c>
      <c r="BM348" s="113">
        <v>7</v>
      </c>
      <c r="BN348" s="113">
        <v>0</v>
      </c>
      <c r="BO348" s="115"/>
      <c r="BQ348" s="116">
        <f t="shared" si="200"/>
        <v>2.4</v>
      </c>
      <c r="BR348" s="113">
        <v>3.5</v>
      </c>
      <c r="BS348" s="113">
        <v>0</v>
      </c>
      <c r="BT348" s="113">
        <v>1.5</v>
      </c>
      <c r="BU348" s="113">
        <v>7</v>
      </c>
      <c r="BV348" s="113">
        <v>0</v>
      </c>
      <c r="BW348" s="115"/>
      <c r="BY348" s="116">
        <f t="shared" si="201"/>
        <v>2.9</v>
      </c>
      <c r="BZ348" s="113">
        <v>6</v>
      </c>
      <c r="CA348" s="113">
        <v>0</v>
      </c>
      <c r="CB348" s="113">
        <v>0</v>
      </c>
      <c r="CC348" s="113">
        <v>8.5</v>
      </c>
      <c r="CD348" s="113">
        <v>0</v>
      </c>
      <c r="CE348" s="115"/>
      <c r="CG348" s="116">
        <f t="shared" si="202"/>
        <v>2.2999999999999998</v>
      </c>
      <c r="CH348" s="113">
        <v>5</v>
      </c>
      <c r="CI348" s="113">
        <v>0</v>
      </c>
      <c r="CJ348" s="113">
        <v>0</v>
      </c>
      <c r="CK348" s="113">
        <v>6.5</v>
      </c>
      <c r="CL348" s="113">
        <v>0</v>
      </c>
      <c r="CO348" s="116">
        <f t="shared" si="203"/>
        <v>2</v>
      </c>
      <c r="CP348" s="113">
        <v>1.5</v>
      </c>
      <c r="CQ348" s="113">
        <v>0</v>
      </c>
      <c r="CR348" s="113">
        <v>0.5</v>
      </c>
      <c r="CS348" s="113">
        <v>8</v>
      </c>
      <c r="CT348" s="113">
        <v>0</v>
      </c>
      <c r="CW348" s="116">
        <f t="shared" si="204"/>
        <v>3.2</v>
      </c>
      <c r="CX348" s="113">
        <v>2</v>
      </c>
      <c r="CY348" s="113">
        <v>0</v>
      </c>
      <c r="CZ348" s="113">
        <v>0</v>
      </c>
      <c r="DA348" s="113">
        <v>14</v>
      </c>
      <c r="DB348" s="113">
        <v>0</v>
      </c>
      <c r="DE348" s="116">
        <f t="shared" si="205"/>
        <v>1.6</v>
      </c>
      <c r="DF348" s="113">
        <v>1.5</v>
      </c>
      <c r="DG348" s="113">
        <v>0</v>
      </c>
      <c r="DH348" s="113">
        <v>0</v>
      </c>
      <c r="DI348" s="113">
        <v>6.5</v>
      </c>
      <c r="DJ348" s="113">
        <v>0</v>
      </c>
      <c r="DM348" s="116">
        <f t="shared" si="206"/>
        <v>2</v>
      </c>
      <c r="DN348" s="113">
        <v>1</v>
      </c>
      <c r="DO348" s="113">
        <v>0</v>
      </c>
      <c r="DP348" s="113">
        <v>0.5</v>
      </c>
      <c r="DQ348" s="113">
        <v>8.5</v>
      </c>
      <c r="DR348" s="113">
        <v>0</v>
      </c>
    </row>
    <row r="349" spans="4:122">
      <c r="D349" s="113" t="s">
        <v>241</v>
      </c>
      <c r="E349" s="115">
        <f t="shared" si="207"/>
        <v>348</v>
      </c>
      <c r="F349" s="116">
        <f t="shared" si="175"/>
        <v>2.6</v>
      </c>
      <c r="G349" s="116">
        <f t="shared" si="176"/>
        <v>2.6</v>
      </c>
      <c r="H349" s="116" t="str">
        <f t="shared" si="176"/>
        <v/>
      </c>
      <c r="I349" s="116" t="str">
        <f t="shared" si="176"/>
        <v/>
      </c>
      <c r="J349" s="116" t="str">
        <f t="shared" si="176"/>
        <v/>
      </c>
      <c r="K349" s="116" t="str">
        <f t="shared" si="176"/>
        <v/>
      </c>
      <c r="L349" s="116" t="str">
        <f t="shared" si="176"/>
        <v/>
      </c>
      <c r="M349" s="116" t="str">
        <f t="shared" si="176"/>
        <v/>
      </c>
      <c r="N349" s="116" t="str">
        <f t="shared" si="177"/>
        <v/>
      </c>
      <c r="O349" s="116">
        <f t="shared" si="178"/>
        <v>1</v>
      </c>
      <c r="P349" s="116" t="str">
        <f t="shared" si="179"/>
        <v/>
      </c>
      <c r="Q349" s="116" t="str">
        <f t="shared" si="180"/>
        <v/>
      </c>
      <c r="R349" s="116" t="str">
        <f t="shared" si="181"/>
        <v/>
      </c>
      <c r="S349" s="116" t="str">
        <f t="shared" si="182"/>
        <v/>
      </c>
      <c r="T349" s="116" t="str">
        <f t="shared" si="183"/>
        <v/>
      </c>
      <c r="U349" s="116">
        <f t="shared" si="184"/>
        <v>1</v>
      </c>
      <c r="V349" s="113">
        <f t="shared" si="185"/>
        <v>0</v>
      </c>
      <c r="Y349" s="116">
        <f t="shared" si="208"/>
        <v>6.4983826788364146e-002</v>
      </c>
      <c r="Z349" s="122">
        <f t="shared" si="209"/>
        <v>12.99676535767283</v>
      </c>
      <c r="AA349" s="113">
        <f t="shared" si="186"/>
        <v>2.8</v>
      </c>
      <c r="AB349" s="113">
        <f>AA349*飽差!I349</f>
        <v>1.5660264440896829</v>
      </c>
      <c r="AG349" s="116">
        <f t="shared" si="187"/>
        <v>4.2</v>
      </c>
      <c r="AH349" s="116">
        <f t="shared" si="188"/>
        <v>4.3</v>
      </c>
      <c r="AI349" s="116">
        <f t="shared" si="189"/>
        <v>4</v>
      </c>
      <c r="AJ349" s="116">
        <f t="shared" si="190"/>
        <v>3.4</v>
      </c>
      <c r="AK349" s="116">
        <f t="shared" si="191"/>
        <v>3.1</v>
      </c>
      <c r="AL349" s="116">
        <f t="shared" si="192"/>
        <v>2.6</v>
      </c>
      <c r="AM349" s="116">
        <f t="shared" si="193"/>
        <v>2.6</v>
      </c>
      <c r="AN349" s="116">
        <f t="shared" si="194"/>
        <v>0.5</v>
      </c>
      <c r="AO349" s="116">
        <f t="shared" si="195"/>
        <v>2.1</v>
      </c>
      <c r="AP349" s="116">
        <f t="shared" si="196"/>
        <v>1.5</v>
      </c>
      <c r="AS349" s="116">
        <f t="shared" si="197"/>
        <v>4.2</v>
      </c>
      <c r="AT349" s="113">
        <v>19</v>
      </c>
      <c r="AU349" s="113">
        <v>0</v>
      </c>
      <c r="AV349" s="113">
        <v>0</v>
      </c>
      <c r="AW349" s="113">
        <v>0</v>
      </c>
      <c r="AX349" s="113">
        <v>2</v>
      </c>
      <c r="AY349" s="115"/>
      <c r="BA349" s="116">
        <f t="shared" si="198"/>
        <v>4.3</v>
      </c>
      <c r="BB349" s="113">
        <v>19.5</v>
      </c>
      <c r="BC349" s="113">
        <v>0</v>
      </c>
      <c r="BD349" s="113">
        <v>0</v>
      </c>
      <c r="BE349" s="113">
        <v>0</v>
      </c>
      <c r="BF349" s="113">
        <v>2</v>
      </c>
      <c r="BG349" s="115"/>
      <c r="BI349" s="116">
        <f t="shared" si="199"/>
        <v>4</v>
      </c>
      <c r="BJ349" s="113">
        <v>18</v>
      </c>
      <c r="BK349" s="113">
        <v>0.5</v>
      </c>
      <c r="BL349" s="113">
        <v>0</v>
      </c>
      <c r="BM349" s="113">
        <v>0</v>
      </c>
      <c r="BN349" s="113">
        <v>1.5</v>
      </c>
      <c r="BO349" s="115"/>
      <c r="BQ349" s="116">
        <f t="shared" si="200"/>
        <v>3.4</v>
      </c>
      <c r="BR349" s="113">
        <v>17</v>
      </c>
      <c r="BS349" s="113">
        <v>0</v>
      </c>
      <c r="BT349" s="113">
        <v>0</v>
      </c>
      <c r="BU349" s="113">
        <v>0</v>
      </c>
      <c r="BV349" s="113">
        <v>0</v>
      </c>
      <c r="BW349" s="115"/>
      <c r="BY349" s="116">
        <f t="shared" si="201"/>
        <v>3.1</v>
      </c>
      <c r="BZ349" s="113">
        <v>15.5</v>
      </c>
      <c r="CA349" s="113">
        <v>0</v>
      </c>
      <c r="CB349" s="113">
        <v>0</v>
      </c>
      <c r="CC349" s="113">
        <v>0</v>
      </c>
      <c r="CD349" s="113">
        <v>0</v>
      </c>
      <c r="CE349" s="115"/>
      <c r="CG349" s="116">
        <f t="shared" si="202"/>
        <v>2.6</v>
      </c>
      <c r="CH349" s="113">
        <v>13</v>
      </c>
      <c r="CI349" s="113">
        <v>0</v>
      </c>
      <c r="CJ349" s="113">
        <v>0</v>
      </c>
      <c r="CK349" s="113">
        <v>0</v>
      </c>
      <c r="CL349" s="113">
        <v>0</v>
      </c>
      <c r="CO349" s="116">
        <f t="shared" si="203"/>
        <v>2.6</v>
      </c>
      <c r="CP349" s="113">
        <v>12.5</v>
      </c>
      <c r="CQ349" s="113">
        <v>0</v>
      </c>
      <c r="CR349" s="113">
        <v>0</v>
      </c>
      <c r="CS349" s="113">
        <v>0</v>
      </c>
      <c r="CT349" s="113">
        <v>0.5</v>
      </c>
      <c r="CW349" s="116">
        <f t="shared" si="204"/>
        <v>0.5</v>
      </c>
      <c r="CX349" s="113">
        <v>0</v>
      </c>
      <c r="CY349" s="113">
        <v>1</v>
      </c>
      <c r="CZ349" s="113">
        <v>0</v>
      </c>
      <c r="DA349" s="113">
        <v>0</v>
      </c>
      <c r="DB349" s="113">
        <v>1.5</v>
      </c>
      <c r="DE349" s="116">
        <f t="shared" si="205"/>
        <v>2.1</v>
      </c>
      <c r="DF349" s="113">
        <v>10</v>
      </c>
      <c r="DG349" s="113">
        <v>0</v>
      </c>
      <c r="DH349" s="113">
        <v>0</v>
      </c>
      <c r="DI349" s="113">
        <v>0.5</v>
      </c>
      <c r="DJ349" s="113">
        <v>0</v>
      </c>
      <c r="DM349" s="116">
        <f t="shared" si="206"/>
        <v>1.5</v>
      </c>
      <c r="DN349" s="113">
        <v>7.5</v>
      </c>
      <c r="DO349" s="113">
        <v>0</v>
      </c>
      <c r="DP349" s="113">
        <v>0</v>
      </c>
      <c r="DQ349" s="113">
        <v>0</v>
      </c>
      <c r="DR349" s="113">
        <v>0</v>
      </c>
    </row>
    <row r="350" spans="4:122">
      <c r="D350" s="113" t="s">
        <v>241</v>
      </c>
      <c r="E350" s="115">
        <f t="shared" si="207"/>
        <v>349</v>
      </c>
      <c r="F350" s="116">
        <f t="shared" si="175"/>
        <v>4.5999999999999996</v>
      </c>
      <c r="G350" s="116">
        <f t="shared" si="176"/>
        <v>4.5999999999999996</v>
      </c>
      <c r="H350" s="116" t="str">
        <f t="shared" si="176"/>
        <v/>
      </c>
      <c r="I350" s="116" t="str">
        <f t="shared" si="176"/>
        <v/>
      </c>
      <c r="J350" s="116" t="str">
        <f t="shared" si="176"/>
        <v/>
      </c>
      <c r="K350" s="116" t="str">
        <f t="shared" si="176"/>
        <v/>
      </c>
      <c r="L350" s="116" t="str">
        <f t="shared" si="176"/>
        <v/>
      </c>
      <c r="M350" s="116" t="str">
        <f t="shared" si="176"/>
        <v/>
      </c>
      <c r="N350" s="116" t="str">
        <f t="shared" si="177"/>
        <v/>
      </c>
      <c r="O350" s="116">
        <f t="shared" si="178"/>
        <v>1</v>
      </c>
      <c r="P350" s="116" t="str">
        <f t="shared" si="179"/>
        <v/>
      </c>
      <c r="Q350" s="116" t="str">
        <f t="shared" si="180"/>
        <v/>
      </c>
      <c r="R350" s="116" t="str">
        <f t="shared" si="181"/>
        <v/>
      </c>
      <c r="S350" s="116" t="str">
        <f t="shared" si="182"/>
        <v/>
      </c>
      <c r="T350" s="116" t="str">
        <f t="shared" si="183"/>
        <v/>
      </c>
      <c r="U350" s="116">
        <f t="shared" si="184"/>
        <v>1</v>
      </c>
      <c r="V350" s="113">
        <f t="shared" si="185"/>
        <v>0</v>
      </c>
      <c r="Y350" s="116">
        <f t="shared" si="208"/>
        <v>7.9454447537334591e-002</v>
      </c>
      <c r="Z350" s="122">
        <f t="shared" si="209"/>
        <v>15.890889507466918</v>
      </c>
      <c r="AA350" s="113">
        <f t="shared" si="186"/>
        <v>2.8</v>
      </c>
      <c r="AB350" s="113">
        <f>AA350*飽差!I350</f>
        <v>1.7058758502059115</v>
      </c>
      <c r="AG350" s="116">
        <f t="shared" si="187"/>
        <v>4.0999999999999996</v>
      </c>
      <c r="AH350" s="116">
        <f t="shared" si="188"/>
        <v>2.8</v>
      </c>
      <c r="AI350" s="116">
        <f t="shared" si="189"/>
        <v>4.5</v>
      </c>
      <c r="AJ350" s="116">
        <f t="shared" si="190"/>
        <v>5</v>
      </c>
      <c r="AK350" s="116">
        <f t="shared" si="191"/>
        <v>7</v>
      </c>
      <c r="AL350" s="116">
        <f t="shared" si="192"/>
        <v>8.1</v>
      </c>
      <c r="AM350" s="116">
        <f t="shared" si="193"/>
        <v>4.5999999999999996</v>
      </c>
      <c r="AN350" s="116">
        <f t="shared" si="194"/>
        <v>3.6</v>
      </c>
      <c r="AO350" s="116">
        <f t="shared" si="195"/>
        <v>2.5</v>
      </c>
      <c r="AP350" s="116">
        <f t="shared" si="196"/>
        <v>3.4</v>
      </c>
      <c r="AS350" s="116">
        <f t="shared" si="197"/>
        <v>4.0999999999999996</v>
      </c>
      <c r="AT350" s="113">
        <v>0</v>
      </c>
      <c r="AU350" s="113">
        <v>0</v>
      </c>
      <c r="AV350" s="113">
        <v>20.5</v>
      </c>
      <c r="AW350" s="113">
        <v>0</v>
      </c>
      <c r="AX350" s="113">
        <v>0</v>
      </c>
      <c r="AY350" s="115"/>
      <c r="BA350" s="116">
        <f t="shared" si="198"/>
        <v>2.8</v>
      </c>
      <c r="BB350" s="113">
        <v>0</v>
      </c>
      <c r="BC350" s="113">
        <v>0</v>
      </c>
      <c r="BD350" s="113">
        <v>14</v>
      </c>
      <c r="BE350" s="113">
        <v>0</v>
      </c>
      <c r="BF350" s="113">
        <v>0</v>
      </c>
      <c r="BG350" s="115"/>
      <c r="BI350" s="116">
        <f t="shared" si="199"/>
        <v>4.5</v>
      </c>
      <c r="BJ350" s="113">
        <v>0</v>
      </c>
      <c r="BK350" s="113">
        <v>0</v>
      </c>
      <c r="BL350" s="113">
        <v>22.5</v>
      </c>
      <c r="BM350" s="113">
        <v>0</v>
      </c>
      <c r="BN350" s="113">
        <v>0</v>
      </c>
      <c r="BO350" s="115"/>
      <c r="BQ350" s="116">
        <f t="shared" si="200"/>
        <v>5</v>
      </c>
      <c r="BR350" s="113">
        <v>0</v>
      </c>
      <c r="BS350" s="113">
        <v>0</v>
      </c>
      <c r="BT350" s="113">
        <v>25</v>
      </c>
      <c r="BU350" s="113">
        <v>0</v>
      </c>
      <c r="BV350" s="113">
        <v>0</v>
      </c>
      <c r="BW350" s="115"/>
      <c r="BY350" s="116">
        <f t="shared" si="201"/>
        <v>7</v>
      </c>
      <c r="BZ350" s="113">
        <v>0</v>
      </c>
      <c r="CA350" s="113">
        <v>0</v>
      </c>
      <c r="CB350" s="113">
        <v>35</v>
      </c>
      <c r="CC350" s="113">
        <v>0</v>
      </c>
      <c r="CD350" s="113">
        <v>0</v>
      </c>
      <c r="CE350" s="115"/>
      <c r="CG350" s="116">
        <f t="shared" si="202"/>
        <v>8.1</v>
      </c>
      <c r="CH350" s="113">
        <v>0</v>
      </c>
      <c r="CI350" s="113">
        <v>0</v>
      </c>
      <c r="CJ350" s="113">
        <v>40.5</v>
      </c>
      <c r="CK350" s="113">
        <v>0</v>
      </c>
      <c r="CL350" s="113">
        <v>0</v>
      </c>
      <c r="CO350" s="116">
        <f t="shared" si="203"/>
        <v>4.5999999999999996</v>
      </c>
      <c r="CP350" s="113">
        <v>0</v>
      </c>
      <c r="CQ350" s="113">
        <v>0</v>
      </c>
      <c r="CR350" s="113">
        <v>23</v>
      </c>
      <c r="CS350" s="113">
        <v>0</v>
      </c>
      <c r="CT350" s="113">
        <v>0</v>
      </c>
      <c r="CW350" s="116">
        <f t="shared" si="204"/>
        <v>3.6</v>
      </c>
      <c r="CX350" s="113">
        <v>0</v>
      </c>
      <c r="CY350" s="113">
        <v>0</v>
      </c>
      <c r="CZ350" s="113">
        <v>18</v>
      </c>
      <c r="DA350" s="113">
        <v>0</v>
      </c>
      <c r="DB350" s="113">
        <v>0</v>
      </c>
      <c r="DE350" s="116">
        <f t="shared" si="205"/>
        <v>2.5</v>
      </c>
      <c r="DF350" s="113">
        <v>0</v>
      </c>
      <c r="DG350" s="113">
        <v>0</v>
      </c>
      <c r="DH350" s="113">
        <v>12.5</v>
      </c>
      <c r="DI350" s="113">
        <v>0</v>
      </c>
      <c r="DJ350" s="113">
        <v>0</v>
      </c>
      <c r="DM350" s="116">
        <f t="shared" si="206"/>
        <v>3.4</v>
      </c>
      <c r="DN350" s="113">
        <v>0</v>
      </c>
      <c r="DO350" s="113">
        <v>0</v>
      </c>
      <c r="DP350" s="113">
        <v>17</v>
      </c>
      <c r="DQ350" s="113">
        <v>0</v>
      </c>
      <c r="DR350" s="113">
        <v>0</v>
      </c>
    </row>
    <row r="351" spans="4:122">
      <c r="D351" s="113" t="s">
        <v>241</v>
      </c>
      <c r="E351" s="115">
        <f t="shared" si="207"/>
        <v>350</v>
      </c>
      <c r="F351" s="116">
        <f t="shared" si="175"/>
        <v>0.7</v>
      </c>
      <c r="G351" s="116">
        <f t="shared" si="176"/>
        <v>0.7</v>
      </c>
      <c r="H351" s="116" t="str">
        <f t="shared" si="176"/>
        <v/>
      </c>
      <c r="I351" s="116" t="str">
        <f t="shared" si="176"/>
        <v/>
      </c>
      <c r="J351" s="116" t="str">
        <f t="shared" si="176"/>
        <v/>
      </c>
      <c r="K351" s="116" t="str">
        <f t="shared" si="176"/>
        <v/>
      </c>
      <c r="L351" s="116" t="str">
        <f t="shared" si="176"/>
        <v/>
      </c>
      <c r="M351" s="116" t="str">
        <f t="shared" si="176"/>
        <v/>
      </c>
      <c r="N351" s="116" t="str">
        <f t="shared" si="177"/>
        <v/>
      </c>
      <c r="O351" s="116">
        <f t="shared" si="178"/>
        <v>1</v>
      </c>
      <c r="P351" s="116" t="str">
        <f t="shared" si="179"/>
        <v/>
      </c>
      <c r="Q351" s="116" t="str">
        <f t="shared" si="180"/>
        <v/>
      </c>
      <c r="R351" s="116" t="str">
        <f t="shared" si="181"/>
        <v/>
      </c>
      <c r="S351" s="116" t="str">
        <f t="shared" si="182"/>
        <v/>
      </c>
      <c r="T351" s="116" t="str">
        <f t="shared" si="183"/>
        <v/>
      </c>
      <c r="U351" s="116">
        <f t="shared" si="184"/>
        <v>1</v>
      </c>
      <c r="V351" s="113">
        <f t="shared" si="185"/>
        <v>0</v>
      </c>
      <c r="Y351" s="116">
        <f t="shared" si="208"/>
        <v>7.5228107475326891e-002</v>
      </c>
      <c r="Z351" s="122">
        <f t="shared" si="209"/>
        <v>15.045621495065378</v>
      </c>
      <c r="AA351" s="113">
        <f t="shared" si="186"/>
        <v>2.8</v>
      </c>
      <c r="AB351" s="113">
        <f>AA351*飽差!I351</f>
        <v>1.5452680124015419</v>
      </c>
      <c r="AG351" s="116">
        <f t="shared" si="187"/>
        <v>0</v>
      </c>
      <c r="AH351" s="116">
        <f t="shared" si="188"/>
        <v>0</v>
      </c>
      <c r="AI351" s="116">
        <f t="shared" si="189"/>
        <v>0.1</v>
      </c>
      <c r="AJ351" s="116">
        <f t="shared" si="190"/>
        <v>0</v>
      </c>
      <c r="AK351" s="116">
        <f t="shared" si="191"/>
        <v>2.9</v>
      </c>
      <c r="AL351" s="116">
        <f t="shared" si="192"/>
        <v>2.2999999999999998</v>
      </c>
      <c r="AM351" s="116">
        <f t="shared" si="193"/>
        <v>0.7</v>
      </c>
      <c r="AN351" s="116">
        <f t="shared" si="194"/>
        <v>0.8</v>
      </c>
      <c r="AO351" s="116">
        <f t="shared" si="195"/>
        <v>0.5</v>
      </c>
      <c r="AP351" s="116">
        <f t="shared" si="196"/>
        <v>1.4</v>
      </c>
      <c r="AS351" s="116">
        <f t="shared" si="197"/>
        <v>0</v>
      </c>
      <c r="AT351" s="113">
        <v>0</v>
      </c>
      <c r="AU351" s="113">
        <v>0</v>
      </c>
      <c r="AV351" s="113">
        <v>0</v>
      </c>
      <c r="AW351" s="113">
        <v>0</v>
      </c>
      <c r="AX351" s="113">
        <v>0</v>
      </c>
      <c r="AY351" s="115"/>
      <c r="BA351" s="116">
        <f t="shared" si="198"/>
        <v>0</v>
      </c>
      <c r="BB351" s="113">
        <v>0</v>
      </c>
      <c r="BC351" s="113">
        <v>0</v>
      </c>
      <c r="BD351" s="113">
        <v>0</v>
      </c>
      <c r="BE351" s="113">
        <v>0</v>
      </c>
      <c r="BF351" s="113">
        <v>0</v>
      </c>
      <c r="BG351" s="115"/>
      <c r="BI351" s="116">
        <f t="shared" si="199"/>
        <v>0.1</v>
      </c>
      <c r="BJ351" s="113">
        <v>0</v>
      </c>
      <c r="BK351" s="113">
        <v>0</v>
      </c>
      <c r="BL351" s="113">
        <v>0.5</v>
      </c>
      <c r="BM351" s="113">
        <v>0</v>
      </c>
      <c r="BN351" s="113">
        <v>0</v>
      </c>
      <c r="BO351" s="115"/>
      <c r="BQ351" s="116">
        <f t="shared" si="200"/>
        <v>0</v>
      </c>
      <c r="BR351" s="113">
        <v>0</v>
      </c>
      <c r="BS351" s="113">
        <v>0</v>
      </c>
      <c r="BT351" s="113">
        <v>0</v>
      </c>
      <c r="BU351" s="113">
        <v>0</v>
      </c>
      <c r="BV351" s="113">
        <v>0</v>
      </c>
      <c r="BW351" s="115"/>
      <c r="BY351" s="116">
        <f t="shared" si="201"/>
        <v>2.9</v>
      </c>
      <c r="BZ351" s="113">
        <v>0</v>
      </c>
      <c r="CA351" s="113">
        <v>0</v>
      </c>
      <c r="CB351" s="113">
        <v>14.5</v>
      </c>
      <c r="CC351" s="113">
        <v>0</v>
      </c>
      <c r="CD351" s="113">
        <v>0</v>
      </c>
      <c r="CE351" s="115"/>
      <c r="CG351" s="116">
        <f t="shared" si="202"/>
        <v>2.2999999999999998</v>
      </c>
      <c r="CH351" s="113">
        <v>0</v>
      </c>
      <c r="CI351" s="113">
        <v>0</v>
      </c>
      <c r="CJ351" s="113">
        <v>11.5</v>
      </c>
      <c r="CK351" s="113">
        <v>0</v>
      </c>
      <c r="CL351" s="113">
        <v>0</v>
      </c>
      <c r="CO351" s="116">
        <f t="shared" si="203"/>
        <v>0.7</v>
      </c>
      <c r="CP351" s="113">
        <v>0</v>
      </c>
      <c r="CQ351" s="113">
        <v>0</v>
      </c>
      <c r="CR351" s="113">
        <v>3.5</v>
      </c>
      <c r="CS351" s="113">
        <v>0</v>
      </c>
      <c r="CT351" s="113">
        <v>0</v>
      </c>
      <c r="CW351" s="116">
        <f t="shared" si="204"/>
        <v>0.8</v>
      </c>
      <c r="CX351" s="113">
        <v>0</v>
      </c>
      <c r="CY351" s="113">
        <v>0</v>
      </c>
      <c r="CZ351" s="113">
        <v>4</v>
      </c>
      <c r="DA351" s="113">
        <v>0</v>
      </c>
      <c r="DB351" s="113">
        <v>0</v>
      </c>
      <c r="DE351" s="116">
        <f t="shared" si="205"/>
        <v>0.5</v>
      </c>
      <c r="DF351" s="113">
        <v>0</v>
      </c>
      <c r="DG351" s="113">
        <v>0</v>
      </c>
      <c r="DH351" s="113">
        <v>2.5</v>
      </c>
      <c r="DI351" s="113">
        <v>0</v>
      </c>
      <c r="DJ351" s="113">
        <v>0</v>
      </c>
      <c r="DM351" s="116">
        <f t="shared" si="206"/>
        <v>1.4</v>
      </c>
      <c r="DN351" s="113">
        <v>0</v>
      </c>
      <c r="DO351" s="113">
        <v>0</v>
      </c>
      <c r="DP351" s="113">
        <v>6</v>
      </c>
      <c r="DQ351" s="113">
        <v>0</v>
      </c>
      <c r="DR351" s="113">
        <v>1</v>
      </c>
    </row>
    <row r="352" spans="4:122">
      <c r="D352" s="113" t="s">
        <v>241</v>
      </c>
      <c r="E352" s="115">
        <f t="shared" si="207"/>
        <v>351</v>
      </c>
      <c r="F352" s="116">
        <f t="shared" si="175"/>
        <v>7.2</v>
      </c>
      <c r="G352" s="116">
        <f t="shared" si="176"/>
        <v>7.2</v>
      </c>
      <c r="H352" s="116" t="str">
        <f t="shared" si="176"/>
        <v/>
      </c>
      <c r="I352" s="116" t="str">
        <f t="shared" si="176"/>
        <v/>
      </c>
      <c r="J352" s="116" t="str">
        <f t="shared" si="176"/>
        <v/>
      </c>
      <c r="K352" s="116" t="str">
        <f t="shared" si="176"/>
        <v/>
      </c>
      <c r="L352" s="116" t="str">
        <f t="shared" si="176"/>
        <v/>
      </c>
      <c r="M352" s="116" t="str">
        <f t="shared" si="176"/>
        <v/>
      </c>
      <c r="N352" s="116" t="str">
        <f t="shared" si="177"/>
        <v/>
      </c>
      <c r="O352" s="116">
        <f t="shared" si="178"/>
        <v>1</v>
      </c>
      <c r="P352" s="116" t="str">
        <f t="shared" si="179"/>
        <v/>
      </c>
      <c r="Q352" s="116" t="str">
        <f t="shared" si="180"/>
        <v/>
      </c>
      <c r="R352" s="116" t="str">
        <f t="shared" si="181"/>
        <v/>
      </c>
      <c r="S352" s="116" t="str">
        <f t="shared" si="182"/>
        <v/>
      </c>
      <c r="T352" s="116" t="str">
        <f t="shared" si="183"/>
        <v/>
      </c>
      <c r="U352" s="116">
        <f t="shared" si="184"/>
        <v>1</v>
      </c>
      <c r="V352" s="113">
        <f t="shared" si="185"/>
        <v>0</v>
      </c>
      <c r="Y352" s="116">
        <f t="shared" si="208"/>
        <v>0.10178208925900854</v>
      </c>
      <c r="Z352" s="122">
        <f t="shared" si="209"/>
        <v>20.356417851801709</v>
      </c>
      <c r="AA352" s="113">
        <f t="shared" si="186"/>
        <v>2.8</v>
      </c>
      <c r="AB352" s="113">
        <f>AA352*飽差!I352</f>
        <v>1.889203643263671</v>
      </c>
      <c r="AG352" s="116">
        <f t="shared" si="187"/>
        <v>7.8</v>
      </c>
      <c r="AH352" s="116">
        <f t="shared" si="188"/>
        <v>5.6</v>
      </c>
      <c r="AI352" s="116">
        <f t="shared" si="189"/>
        <v>7</v>
      </c>
      <c r="AJ352" s="116">
        <f t="shared" si="190"/>
        <v>7</v>
      </c>
      <c r="AK352" s="116">
        <f t="shared" si="191"/>
        <v>6.5</v>
      </c>
      <c r="AL352" s="116">
        <f t="shared" si="192"/>
        <v>6.8</v>
      </c>
      <c r="AM352" s="116">
        <f t="shared" si="193"/>
        <v>7.2</v>
      </c>
      <c r="AN352" s="116">
        <f t="shared" si="194"/>
        <v>10.9</v>
      </c>
      <c r="AO352" s="116">
        <f t="shared" si="195"/>
        <v>6.3</v>
      </c>
      <c r="AP352" s="116">
        <f t="shared" si="196"/>
        <v>4.9000000000000004</v>
      </c>
      <c r="AS352" s="116">
        <f t="shared" si="197"/>
        <v>7.8</v>
      </c>
      <c r="AT352" s="113">
        <v>0</v>
      </c>
      <c r="AU352" s="113">
        <v>0</v>
      </c>
      <c r="AV352" s="113">
        <v>0</v>
      </c>
      <c r="AW352" s="113">
        <v>8</v>
      </c>
      <c r="AX352" s="113">
        <v>31</v>
      </c>
      <c r="AY352" s="115"/>
      <c r="BA352" s="116">
        <f t="shared" si="198"/>
        <v>5.6</v>
      </c>
      <c r="BB352" s="113">
        <v>0</v>
      </c>
      <c r="BC352" s="113">
        <v>0</v>
      </c>
      <c r="BD352" s="113">
        <v>0</v>
      </c>
      <c r="BE352" s="113">
        <v>4.5</v>
      </c>
      <c r="BF352" s="113">
        <v>23.5</v>
      </c>
      <c r="BG352" s="115"/>
      <c r="BI352" s="116">
        <f t="shared" si="199"/>
        <v>7</v>
      </c>
      <c r="BJ352" s="113">
        <v>0</v>
      </c>
      <c r="BK352" s="113">
        <v>0</v>
      </c>
      <c r="BL352" s="113">
        <v>0</v>
      </c>
      <c r="BM352" s="113">
        <v>5</v>
      </c>
      <c r="BN352" s="113">
        <v>30</v>
      </c>
      <c r="BO352" s="115"/>
      <c r="BQ352" s="116">
        <f t="shared" si="200"/>
        <v>7</v>
      </c>
      <c r="BR352" s="113">
        <v>0</v>
      </c>
      <c r="BS352" s="113">
        <v>0</v>
      </c>
      <c r="BT352" s="113">
        <v>0</v>
      </c>
      <c r="BU352" s="113">
        <v>1.5</v>
      </c>
      <c r="BV352" s="113">
        <v>33.5</v>
      </c>
      <c r="BW352" s="115"/>
      <c r="BY352" s="116">
        <f t="shared" si="201"/>
        <v>6.5</v>
      </c>
      <c r="BZ352" s="113">
        <v>1</v>
      </c>
      <c r="CA352" s="113">
        <v>0</v>
      </c>
      <c r="CB352" s="113">
        <v>0</v>
      </c>
      <c r="CC352" s="113">
        <v>1</v>
      </c>
      <c r="CD352" s="113">
        <v>30.5</v>
      </c>
      <c r="CE352" s="115"/>
      <c r="CG352" s="116">
        <f t="shared" si="202"/>
        <v>6.8</v>
      </c>
      <c r="CH352" s="113">
        <v>0.5</v>
      </c>
      <c r="CI352" s="113">
        <v>0</v>
      </c>
      <c r="CJ352" s="113">
        <v>0</v>
      </c>
      <c r="CK352" s="113">
        <v>1</v>
      </c>
      <c r="CL352" s="113">
        <v>32.5</v>
      </c>
      <c r="CO352" s="116">
        <f t="shared" si="203"/>
        <v>7.2</v>
      </c>
      <c r="CP352" s="113">
        <v>0</v>
      </c>
      <c r="CQ352" s="113">
        <v>0</v>
      </c>
      <c r="CR352" s="113">
        <v>0.5</v>
      </c>
      <c r="CS352" s="113">
        <v>3.5</v>
      </c>
      <c r="CT352" s="113">
        <v>32</v>
      </c>
      <c r="CW352" s="116">
        <f t="shared" si="204"/>
        <v>10.9</v>
      </c>
      <c r="CX352" s="113">
        <v>0</v>
      </c>
      <c r="CY352" s="113">
        <v>0</v>
      </c>
      <c r="CZ352" s="113">
        <v>0</v>
      </c>
      <c r="DA352" s="113">
        <v>6</v>
      </c>
      <c r="DB352" s="113">
        <v>48.5</v>
      </c>
      <c r="DE352" s="116">
        <f t="shared" si="205"/>
        <v>6.3</v>
      </c>
      <c r="DF352" s="113">
        <v>0</v>
      </c>
      <c r="DG352" s="113">
        <v>0</v>
      </c>
      <c r="DH352" s="113">
        <v>0</v>
      </c>
      <c r="DI352" s="113">
        <v>4</v>
      </c>
      <c r="DJ352" s="113">
        <v>27.5</v>
      </c>
      <c r="DM352" s="116">
        <f t="shared" si="206"/>
        <v>4.9000000000000004</v>
      </c>
      <c r="DN352" s="113">
        <v>0</v>
      </c>
      <c r="DO352" s="113">
        <v>0</v>
      </c>
      <c r="DP352" s="113">
        <v>0</v>
      </c>
      <c r="DQ352" s="113">
        <v>2</v>
      </c>
      <c r="DR352" s="113">
        <v>22.5</v>
      </c>
    </row>
    <row r="353" spans="4:122">
      <c r="D353" s="113" t="s">
        <v>241</v>
      </c>
      <c r="E353" s="115">
        <f t="shared" si="207"/>
        <v>352</v>
      </c>
      <c r="F353" s="116">
        <f t="shared" si="175"/>
        <v>0</v>
      </c>
      <c r="G353" s="116" t="str">
        <f t="shared" si="176"/>
        <v/>
      </c>
      <c r="H353" s="116" t="str">
        <f t="shared" si="176"/>
        <v/>
      </c>
      <c r="I353" s="116" t="str">
        <f t="shared" si="176"/>
        <v/>
      </c>
      <c r="J353" s="116" t="str">
        <f t="shared" si="176"/>
        <v/>
      </c>
      <c r="K353" s="116" t="str">
        <f t="shared" si="176"/>
        <v/>
      </c>
      <c r="L353" s="116" t="str">
        <f t="shared" si="176"/>
        <v/>
      </c>
      <c r="M353" s="116" t="str">
        <f t="shared" si="176"/>
        <v/>
      </c>
      <c r="N353" s="116">
        <f t="shared" si="177"/>
        <v>0</v>
      </c>
      <c r="O353" s="116" t="str">
        <f t="shared" si="178"/>
        <v/>
      </c>
      <c r="P353" s="116" t="str">
        <f t="shared" si="179"/>
        <v/>
      </c>
      <c r="Q353" s="116" t="str">
        <f t="shared" si="180"/>
        <v/>
      </c>
      <c r="R353" s="116" t="str">
        <f t="shared" si="181"/>
        <v/>
      </c>
      <c r="S353" s="116" t="str">
        <f t="shared" si="182"/>
        <v/>
      </c>
      <c r="T353" s="116" t="str">
        <f t="shared" si="183"/>
        <v/>
      </c>
      <c r="U353" s="116">
        <f t="shared" si="184"/>
        <v>0</v>
      </c>
      <c r="V353" s="113">
        <f t="shared" si="185"/>
        <v>0</v>
      </c>
      <c r="Y353" s="116">
        <f t="shared" si="208"/>
        <v>9.2393258993794095e-002</v>
      </c>
      <c r="Z353" s="122">
        <f t="shared" si="209"/>
        <v>18.478651798758818</v>
      </c>
      <c r="AA353" s="113">
        <f t="shared" si="186"/>
        <v>2.8</v>
      </c>
      <c r="AB353" s="113">
        <f>AA353*飽差!I353</f>
        <v>1.8777660530428895</v>
      </c>
      <c r="AG353" s="116">
        <f t="shared" si="187"/>
        <v>0.1</v>
      </c>
      <c r="AH353" s="116">
        <f t="shared" si="188"/>
        <v>0</v>
      </c>
      <c r="AI353" s="116">
        <f t="shared" si="189"/>
        <v>0</v>
      </c>
      <c r="AJ353" s="116">
        <f t="shared" si="190"/>
        <v>0</v>
      </c>
      <c r="AK353" s="116">
        <f t="shared" si="191"/>
        <v>0</v>
      </c>
      <c r="AL353" s="116">
        <f t="shared" si="192"/>
        <v>0</v>
      </c>
      <c r="AM353" s="116">
        <f t="shared" si="193"/>
        <v>0</v>
      </c>
      <c r="AN353" s="116">
        <f t="shared" si="194"/>
        <v>0</v>
      </c>
      <c r="AO353" s="116">
        <f t="shared" si="195"/>
        <v>0.1</v>
      </c>
      <c r="AP353" s="116">
        <f t="shared" si="196"/>
        <v>0.1</v>
      </c>
      <c r="AS353" s="116">
        <f t="shared" si="197"/>
        <v>0.1</v>
      </c>
      <c r="AT353" s="113">
        <v>0</v>
      </c>
      <c r="AU353" s="113">
        <v>0</v>
      </c>
      <c r="AV353" s="113">
        <v>0</v>
      </c>
      <c r="AW353" s="113">
        <v>0.5</v>
      </c>
      <c r="AX353" s="113">
        <v>0</v>
      </c>
      <c r="AY353" s="115"/>
      <c r="BA353" s="116">
        <f t="shared" si="198"/>
        <v>0</v>
      </c>
      <c r="BB353" s="113">
        <v>0</v>
      </c>
      <c r="BC353" s="113">
        <v>0</v>
      </c>
      <c r="BD353" s="113">
        <v>0</v>
      </c>
      <c r="BE353" s="113">
        <v>0</v>
      </c>
      <c r="BF353" s="113">
        <v>0</v>
      </c>
      <c r="BG353" s="115"/>
      <c r="BI353" s="116">
        <f t="shared" si="199"/>
        <v>0</v>
      </c>
      <c r="BJ353" s="113">
        <v>0</v>
      </c>
      <c r="BK353" s="113">
        <v>0</v>
      </c>
      <c r="BL353" s="113">
        <v>0</v>
      </c>
      <c r="BM353" s="113">
        <v>0</v>
      </c>
      <c r="BN353" s="113">
        <v>0</v>
      </c>
      <c r="BO353" s="115"/>
      <c r="BQ353" s="116">
        <f t="shared" si="200"/>
        <v>0</v>
      </c>
      <c r="BR353" s="113">
        <v>0</v>
      </c>
      <c r="BS353" s="113">
        <v>0</v>
      </c>
      <c r="BT353" s="113">
        <v>0</v>
      </c>
      <c r="BU353" s="113">
        <v>0</v>
      </c>
      <c r="BV353" s="113">
        <v>0</v>
      </c>
      <c r="BW353" s="115"/>
      <c r="BY353" s="116">
        <f t="shared" si="201"/>
        <v>0</v>
      </c>
      <c r="BZ353" s="113">
        <v>0</v>
      </c>
      <c r="CA353" s="113">
        <v>0</v>
      </c>
      <c r="CB353" s="113">
        <v>0</v>
      </c>
      <c r="CC353" s="113">
        <v>0</v>
      </c>
      <c r="CD353" s="113">
        <v>0</v>
      </c>
      <c r="CE353" s="115"/>
      <c r="CG353" s="116">
        <f t="shared" si="202"/>
        <v>0</v>
      </c>
      <c r="CH353" s="113">
        <v>0</v>
      </c>
      <c r="CI353" s="113">
        <v>0</v>
      </c>
      <c r="CJ353" s="113">
        <v>0</v>
      </c>
      <c r="CK353" s="113">
        <v>0</v>
      </c>
      <c r="CL353" s="113">
        <v>0</v>
      </c>
      <c r="CO353" s="116">
        <f t="shared" si="203"/>
        <v>0</v>
      </c>
      <c r="CP353" s="113">
        <v>0</v>
      </c>
      <c r="CQ353" s="113">
        <v>0</v>
      </c>
      <c r="CR353" s="113">
        <v>0</v>
      </c>
      <c r="CS353" s="113">
        <v>0</v>
      </c>
      <c r="CT353" s="113">
        <v>0</v>
      </c>
      <c r="CW353" s="116">
        <f t="shared" si="204"/>
        <v>0</v>
      </c>
      <c r="CX353" s="113">
        <v>0</v>
      </c>
      <c r="CY353" s="113">
        <v>0</v>
      </c>
      <c r="CZ353" s="113">
        <v>0</v>
      </c>
      <c r="DA353" s="113">
        <v>0</v>
      </c>
      <c r="DB353" s="113">
        <v>0</v>
      </c>
      <c r="DE353" s="116">
        <f t="shared" si="205"/>
        <v>0.1</v>
      </c>
      <c r="DF353" s="113">
        <v>0</v>
      </c>
      <c r="DG353" s="113">
        <v>0</v>
      </c>
      <c r="DH353" s="113">
        <v>0</v>
      </c>
      <c r="DI353" s="113">
        <v>0.5</v>
      </c>
      <c r="DJ353" s="113">
        <v>0</v>
      </c>
      <c r="DM353" s="116">
        <f t="shared" si="206"/>
        <v>0.1</v>
      </c>
      <c r="DN353" s="113">
        <v>0</v>
      </c>
      <c r="DO353" s="113">
        <v>0</v>
      </c>
      <c r="DP353" s="113">
        <v>0</v>
      </c>
      <c r="DQ353" s="113">
        <v>0.5</v>
      </c>
      <c r="DR353" s="113">
        <v>0</v>
      </c>
    </row>
    <row r="354" spans="4:122">
      <c r="D354" s="113" t="s">
        <v>241</v>
      </c>
      <c r="E354" s="115">
        <f t="shared" si="207"/>
        <v>353</v>
      </c>
      <c r="F354" s="116">
        <f t="shared" si="175"/>
        <v>0</v>
      </c>
      <c r="G354" s="116" t="str">
        <f t="shared" si="176"/>
        <v/>
      </c>
      <c r="H354" s="116" t="str">
        <f t="shared" si="176"/>
        <v/>
      </c>
      <c r="I354" s="116" t="str">
        <f t="shared" si="176"/>
        <v/>
      </c>
      <c r="J354" s="116" t="str">
        <f t="shared" si="176"/>
        <v/>
      </c>
      <c r="K354" s="116" t="str">
        <f t="shared" si="176"/>
        <v/>
      </c>
      <c r="L354" s="116" t="str">
        <f t="shared" si="176"/>
        <v/>
      </c>
      <c r="M354" s="116" t="str">
        <f t="shared" si="176"/>
        <v/>
      </c>
      <c r="N354" s="116">
        <f t="shared" si="177"/>
        <v>0</v>
      </c>
      <c r="O354" s="116" t="str">
        <f t="shared" si="178"/>
        <v/>
      </c>
      <c r="P354" s="116" t="str">
        <f t="shared" si="179"/>
        <v/>
      </c>
      <c r="Q354" s="116" t="str">
        <f t="shared" si="180"/>
        <v/>
      </c>
      <c r="R354" s="116" t="str">
        <f t="shared" si="181"/>
        <v/>
      </c>
      <c r="S354" s="116" t="str">
        <f t="shared" si="182"/>
        <v/>
      </c>
      <c r="T354" s="116" t="str">
        <f t="shared" si="183"/>
        <v/>
      </c>
      <c r="U354" s="116">
        <f t="shared" si="184"/>
        <v>0</v>
      </c>
      <c r="V354" s="113">
        <f t="shared" si="185"/>
        <v>0</v>
      </c>
      <c r="Y354" s="116">
        <f t="shared" si="208"/>
        <v>8.2482007124840245e-002</v>
      </c>
      <c r="Z354" s="122">
        <f t="shared" si="209"/>
        <v>16.496401424968049</v>
      </c>
      <c r="AA354" s="113">
        <f t="shared" si="186"/>
        <v>2.8</v>
      </c>
      <c r="AB354" s="113">
        <f>AA354*飽差!I354</f>
        <v>1.9822503737907711</v>
      </c>
      <c r="AG354" s="116">
        <f t="shared" si="187"/>
        <v>0</v>
      </c>
      <c r="AH354" s="116">
        <f t="shared" si="188"/>
        <v>0</v>
      </c>
      <c r="AI354" s="116">
        <f t="shared" si="189"/>
        <v>0</v>
      </c>
      <c r="AJ354" s="116">
        <f t="shared" si="190"/>
        <v>0</v>
      </c>
      <c r="AK354" s="116">
        <f t="shared" si="191"/>
        <v>0</v>
      </c>
      <c r="AL354" s="116">
        <f t="shared" si="192"/>
        <v>0</v>
      </c>
      <c r="AM354" s="116">
        <f t="shared" si="193"/>
        <v>0</v>
      </c>
      <c r="AN354" s="116">
        <f t="shared" si="194"/>
        <v>0.1</v>
      </c>
      <c r="AO354" s="116">
        <f t="shared" si="195"/>
        <v>0.1</v>
      </c>
      <c r="AP354" s="116">
        <f t="shared" si="196"/>
        <v>0</v>
      </c>
      <c r="AS354" s="116">
        <f t="shared" si="197"/>
        <v>0</v>
      </c>
      <c r="AT354" s="113">
        <v>0</v>
      </c>
      <c r="AU354" s="113">
        <v>0</v>
      </c>
      <c r="AV354" s="113">
        <v>0</v>
      </c>
      <c r="AW354" s="113">
        <v>0</v>
      </c>
      <c r="AX354" s="113">
        <v>0</v>
      </c>
      <c r="AY354" s="115"/>
      <c r="BA354" s="116">
        <f t="shared" si="198"/>
        <v>0</v>
      </c>
      <c r="BB354" s="113">
        <v>0</v>
      </c>
      <c r="BC354" s="113">
        <v>0</v>
      </c>
      <c r="BD354" s="113">
        <v>0</v>
      </c>
      <c r="BE354" s="113">
        <v>0</v>
      </c>
      <c r="BF354" s="113">
        <v>0</v>
      </c>
      <c r="BG354" s="115"/>
      <c r="BI354" s="116">
        <f t="shared" si="199"/>
        <v>0</v>
      </c>
      <c r="BJ354" s="113">
        <v>0</v>
      </c>
      <c r="BK354" s="113">
        <v>0</v>
      </c>
      <c r="BL354" s="113">
        <v>0</v>
      </c>
      <c r="BM354" s="113">
        <v>0</v>
      </c>
      <c r="BN354" s="113">
        <v>0</v>
      </c>
      <c r="BO354" s="115"/>
      <c r="BQ354" s="116">
        <f t="shared" si="200"/>
        <v>0</v>
      </c>
      <c r="BR354" s="113">
        <v>0</v>
      </c>
      <c r="BS354" s="113">
        <v>0</v>
      </c>
      <c r="BT354" s="113">
        <v>0</v>
      </c>
      <c r="BU354" s="113">
        <v>0</v>
      </c>
      <c r="BV354" s="113">
        <v>0</v>
      </c>
      <c r="BW354" s="115"/>
      <c r="BY354" s="116">
        <f t="shared" si="201"/>
        <v>0</v>
      </c>
      <c r="BZ354" s="113">
        <v>0</v>
      </c>
      <c r="CA354" s="113">
        <v>0</v>
      </c>
      <c r="CB354" s="113">
        <v>0</v>
      </c>
      <c r="CC354" s="113">
        <v>0</v>
      </c>
      <c r="CD354" s="113">
        <v>0</v>
      </c>
      <c r="CE354" s="115"/>
      <c r="CG354" s="116">
        <f t="shared" si="202"/>
        <v>0</v>
      </c>
      <c r="CH354" s="113">
        <v>0</v>
      </c>
      <c r="CI354" s="113">
        <v>0</v>
      </c>
      <c r="CJ354" s="113">
        <v>0</v>
      </c>
      <c r="CK354" s="113">
        <v>0</v>
      </c>
      <c r="CL354" s="113">
        <v>0</v>
      </c>
      <c r="CO354" s="116">
        <f t="shared" si="203"/>
        <v>0</v>
      </c>
      <c r="CP354" s="113">
        <v>0</v>
      </c>
      <c r="CQ354" s="113">
        <v>0</v>
      </c>
      <c r="CR354" s="113">
        <v>0</v>
      </c>
      <c r="CS354" s="113">
        <v>0</v>
      </c>
      <c r="CT354" s="113">
        <v>0</v>
      </c>
      <c r="CW354" s="116">
        <f t="shared" si="204"/>
        <v>0.1</v>
      </c>
      <c r="CX354" s="113">
        <v>0</v>
      </c>
      <c r="CY354" s="113">
        <v>0</v>
      </c>
      <c r="CZ354" s="113">
        <v>0.5</v>
      </c>
      <c r="DA354" s="113">
        <v>0</v>
      </c>
      <c r="DB354" s="113">
        <v>0</v>
      </c>
      <c r="DE354" s="116">
        <f t="shared" si="205"/>
        <v>0.1</v>
      </c>
      <c r="DF354" s="113">
        <v>0</v>
      </c>
      <c r="DG354" s="113">
        <v>0</v>
      </c>
      <c r="DH354" s="113">
        <v>0.5</v>
      </c>
      <c r="DI354" s="113">
        <v>0</v>
      </c>
      <c r="DJ354" s="113">
        <v>0</v>
      </c>
      <c r="DM354" s="116">
        <f t="shared" si="206"/>
        <v>0</v>
      </c>
      <c r="DN354" s="113">
        <v>0</v>
      </c>
      <c r="DO354" s="113">
        <v>0</v>
      </c>
      <c r="DP354" s="113">
        <v>0</v>
      </c>
      <c r="DQ354" s="113">
        <v>0</v>
      </c>
      <c r="DR354" s="113">
        <v>0</v>
      </c>
    </row>
    <row r="355" spans="4:122">
      <c r="D355" s="113" t="s">
        <v>241</v>
      </c>
      <c r="E355" s="115">
        <f t="shared" si="207"/>
        <v>354</v>
      </c>
      <c r="F355" s="116">
        <f t="shared" si="175"/>
        <v>3</v>
      </c>
      <c r="G355" s="116">
        <f t="shared" si="176"/>
        <v>3</v>
      </c>
      <c r="H355" s="116" t="str">
        <f t="shared" si="176"/>
        <v/>
      </c>
      <c r="I355" s="116" t="str">
        <f t="shared" si="176"/>
        <v/>
      </c>
      <c r="J355" s="116" t="str">
        <f t="shared" si="176"/>
        <v/>
      </c>
      <c r="K355" s="116" t="str">
        <f t="shared" si="176"/>
        <v/>
      </c>
      <c r="L355" s="116" t="str">
        <f t="shared" si="176"/>
        <v/>
      </c>
      <c r="M355" s="116" t="str">
        <f t="shared" si="176"/>
        <v/>
      </c>
      <c r="N355" s="116" t="str">
        <f t="shared" si="177"/>
        <v/>
      </c>
      <c r="O355" s="116">
        <f t="shared" si="178"/>
        <v>1</v>
      </c>
      <c r="P355" s="116" t="str">
        <f t="shared" si="179"/>
        <v/>
      </c>
      <c r="Q355" s="116" t="str">
        <f t="shared" si="180"/>
        <v/>
      </c>
      <c r="R355" s="116" t="str">
        <f t="shared" si="181"/>
        <v/>
      </c>
      <c r="S355" s="116" t="str">
        <f t="shared" si="182"/>
        <v/>
      </c>
      <c r="T355" s="116" t="str">
        <f t="shared" si="183"/>
        <v/>
      </c>
      <c r="U355" s="116">
        <f t="shared" si="184"/>
        <v>1</v>
      </c>
      <c r="V355" s="113">
        <f t="shared" si="185"/>
        <v>0</v>
      </c>
      <c r="Y355" s="116">
        <f t="shared" si="208"/>
        <v>8.9005357394087312e-002</v>
      </c>
      <c r="Z355" s="122">
        <f t="shared" si="209"/>
        <v>17.801071478817462</v>
      </c>
      <c r="AA355" s="113">
        <f t="shared" si="186"/>
        <v>2.8</v>
      </c>
      <c r="AB355" s="113">
        <f>AA355*飽差!I355</f>
        <v>1.6953299461505849</v>
      </c>
      <c r="AG355" s="116">
        <f t="shared" si="187"/>
        <v>1.5</v>
      </c>
      <c r="AH355" s="116">
        <f t="shared" si="188"/>
        <v>4.3</v>
      </c>
      <c r="AI355" s="116">
        <f t="shared" si="189"/>
        <v>4.4000000000000004</v>
      </c>
      <c r="AJ355" s="116">
        <f t="shared" si="190"/>
        <v>4.2</v>
      </c>
      <c r="AK355" s="116">
        <f t="shared" si="191"/>
        <v>5.0999999999999996</v>
      </c>
      <c r="AL355" s="116">
        <f t="shared" si="192"/>
        <v>3.8</v>
      </c>
      <c r="AM355" s="116">
        <f t="shared" si="193"/>
        <v>3</v>
      </c>
      <c r="AN355" s="116">
        <f t="shared" si="194"/>
        <v>0.1</v>
      </c>
      <c r="AO355" s="116">
        <f t="shared" si="195"/>
        <v>1.2</v>
      </c>
      <c r="AP355" s="116">
        <f t="shared" si="196"/>
        <v>2.8</v>
      </c>
      <c r="AS355" s="116">
        <f t="shared" si="197"/>
        <v>1.5</v>
      </c>
      <c r="AT355" s="113">
        <v>7.5</v>
      </c>
      <c r="AU355" s="113">
        <v>0</v>
      </c>
      <c r="AV355" s="113">
        <v>0</v>
      </c>
      <c r="AW355" s="113">
        <v>0</v>
      </c>
      <c r="AX355" s="113">
        <v>0</v>
      </c>
      <c r="AY355" s="115"/>
      <c r="BA355" s="116">
        <f t="shared" si="198"/>
        <v>4.3</v>
      </c>
      <c r="BB355" s="113">
        <v>21.5</v>
      </c>
      <c r="BC355" s="113">
        <v>0</v>
      </c>
      <c r="BD355" s="113">
        <v>0</v>
      </c>
      <c r="BE355" s="113">
        <v>0</v>
      </c>
      <c r="BF355" s="113">
        <v>0</v>
      </c>
      <c r="BG355" s="115"/>
      <c r="BI355" s="116">
        <f t="shared" si="199"/>
        <v>4.4000000000000004</v>
      </c>
      <c r="BJ355" s="113">
        <v>22</v>
      </c>
      <c r="BK355" s="113">
        <v>0</v>
      </c>
      <c r="BL355" s="113">
        <v>0</v>
      </c>
      <c r="BM355" s="113">
        <v>0</v>
      </c>
      <c r="BN355" s="113">
        <v>0</v>
      </c>
      <c r="BO355" s="115"/>
      <c r="BQ355" s="116">
        <f t="shared" si="200"/>
        <v>4.2</v>
      </c>
      <c r="BR355" s="113">
        <v>21</v>
      </c>
      <c r="BS355" s="113">
        <v>0</v>
      </c>
      <c r="BT355" s="113">
        <v>0</v>
      </c>
      <c r="BU355" s="113">
        <v>0</v>
      </c>
      <c r="BV355" s="113">
        <v>0</v>
      </c>
      <c r="BW355" s="115"/>
      <c r="BY355" s="116">
        <f t="shared" si="201"/>
        <v>5.0999999999999996</v>
      </c>
      <c r="BZ355" s="113">
        <v>25.5</v>
      </c>
      <c r="CA355" s="113">
        <v>0</v>
      </c>
      <c r="CB355" s="113">
        <v>0</v>
      </c>
      <c r="CC355" s="113">
        <v>0</v>
      </c>
      <c r="CD355" s="113">
        <v>0</v>
      </c>
      <c r="CE355" s="115"/>
      <c r="CG355" s="116">
        <f t="shared" si="202"/>
        <v>3.8</v>
      </c>
      <c r="CH355" s="113">
        <v>19</v>
      </c>
      <c r="CI355" s="113">
        <v>0</v>
      </c>
      <c r="CJ355" s="113">
        <v>0</v>
      </c>
      <c r="CK355" s="113">
        <v>0</v>
      </c>
      <c r="CL355" s="113">
        <v>0</v>
      </c>
      <c r="CO355" s="116">
        <f t="shared" si="203"/>
        <v>3</v>
      </c>
      <c r="CP355" s="113">
        <v>15</v>
      </c>
      <c r="CQ355" s="113">
        <v>0</v>
      </c>
      <c r="CR355" s="113">
        <v>0</v>
      </c>
      <c r="CS355" s="113">
        <v>0</v>
      </c>
      <c r="CT355" s="113">
        <v>0</v>
      </c>
      <c r="CW355" s="116">
        <f t="shared" si="204"/>
        <v>0.1</v>
      </c>
      <c r="CX355" s="113">
        <v>0</v>
      </c>
      <c r="CY355" s="113">
        <v>0</v>
      </c>
      <c r="CZ355" s="113">
        <v>0.5</v>
      </c>
      <c r="DA355" s="113">
        <v>0</v>
      </c>
      <c r="DB355" s="113">
        <v>0</v>
      </c>
      <c r="DE355" s="116">
        <f t="shared" si="205"/>
        <v>1.2</v>
      </c>
      <c r="DF355" s="113">
        <v>6</v>
      </c>
      <c r="DG355" s="113">
        <v>0</v>
      </c>
      <c r="DH355" s="113">
        <v>0</v>
      </c>
      <c r="DI355" s="113">
        <v>0</v>
      </c>
      <c r="DJ355" s="113">
        <v>0</v>
      </c>
      <c r="DM355" s="116">
        <f t="shared" si="206"/>
        <v>2.8</v>
      </c>
      <c r="DN355" s="113">
        <v>14</v>
      </c>
      <c r="DO355" s="113">
        <v>0</v>
      </c>
      <c r="DP355" s="113">
        <v>0</v>
      </c>
      <c r="DQ355" s="113">
        <v>0</v>
      </c>
      <c r="DR355" s="113">
        <v>0</v>
      </c>
    </row>
    <row r="356" spans="4:122">
      <c r="D356" s="113" t="s">
        <v>241</v>
      </c>
      <c r="E356" s="115">
        <f t="shared" si="207"/>
        <v>355</v>
      </c>
      <c r="F356" s="116">
        <f t="shared" si="175"/>
        <v>3.6</v>
      </c>
      <c r="G356" s="116">
        <f t="shared" si="176"/>
        <v>3.6</v>
      </c>
      <c r="H356" s="116" t="str">
        <f t="shared" si="176"/>
        <v/>
      </c>
      <c r="I356" s="116" t="str">
        <f t="shared" si="176"/>
        <v/>
      </c>
      <c r="J356" s="116" t="str">
        <f t="shared" si="176"/>
        <v/>
      </c>
      <c r="K356" s="116" t="str">
        <f t="shared" si="176"/>
        <v/>
      </c>
      <c r="L356" s="116" t="str">
        <f t="shared" si="176"/>
        <v/>
      </c>
      <c r="M356" s="116" t="str">
        <f t="shared" si="176"/>
        <v/>
      </c>
      <c r="N356" s="116" t="str">
        <f t="shared" si="177"/>
        <v/>
      </c>
      <c r="O356" s="116">
        <f t="shared" si="178"/>
        <v>1</v>
      </c>
      <c r="P356" s="116" t="str">
        <f t="shared" si="179"/>
        <v/>
      </c>
      <c r="Q356" s="116" t="str">
        <f t="shared" si="180"/>
        <v/>
      </c>
      <c r="R356" s="116" t="str">
        <f t="shared" si="181"/>
        <v/>
      </c>
      <c r="S356" s="116" t="str">
        <f t="shared" si="182"/>
        <v/>
      </c>
      <c r="T356" s="116" t="str">
        <f t="shared" si="183"/>
        <v/>
      </c>
      <c r="U356" s="116">
        <f t="shared" si="184"/>
        <v>1</v>
      </c>
      <c r="V356" s="113">
        <f t="shared" si="185"/>
        <v>0</v>
      </c>
      <c r="Y356" s="116">
        <f t="shared" si="208"/>
        <v>9.7993473016977306e-002</v>
      </c>
      <c r="Z356" s="122">
        <f t="shared" si="209"/>
        <v>19.598694603395462</v>
      </c>
      <c r="AA356" s="113">
        <f t="shared" si="186"/>
        <v>2.8</v>
      </c>
      <c r="AB356" s="113">
        <f>AA356*飽差!I356</f>
        <v>1.8023768754220029</v>
      </c>
      <c r="AG356" s="116">
        <f t="shared" si="187"/>
        <v>0.8</v>
      </c>
      <c r="AH356" s="116">
        <f t="shared" si="188"/>
        <v>0.9</v>
      </c>
      <c r="AI356" s="116">
        <f t="shared" si="189"/>
        <v>2</v>
      </c>
      <c r="AJ356" s="116">
        <f t="shared" si="190"/>
        <v>2.1</v>
      </c>
      <c r="AK356" s="116">
        <f t="shared" si="191"/>
        <v>3.8</v>
      </c>
      <c r="AL356" s="116">
        <f t="shared" si="192"/>
        <v>4.4000000000000004</v>
      </c>
      <c r="AM356" s="116">
        <f t="shared" si="193"/>
        <v>3.6</v>
      </c>
      <c r="AN356" s="116">
        <f t="shared" si="194"/>
        <v>0</v>
      </c>
      <c r="AO356" s="116">
        <f t="shared" si="195"/>
        <v>3.7</v>
      </c>
      <c r="AP356" s="116">
        <f t="shared" si="196"/>
        <v>4.9000000000000004</v>
      </c>
      <c r="AS356" s="116">
        <f t="shared" si="197"/>
        <v>0.8</v>
      </c>
      <c r="AT356" s="113">
        <v>4</v>
      </c>
      <c r="AU356" s="113">
        <v>0</v>
      </c>
      <c r="AV356" s="113">
        <v>0</v>
      </c>
      <c r="AW356" s="113">
        <v>0</v>
      </c>
      <c r="AX356" s="113">
        <v>0</v>
      </c>
      <c r="AY356" s="115"/>
      <c r="BA356" s="116">
        <f t="shared" si="198"/>
        <v>0.9</v>
      </c>
      <c r="BB356" s="113">
        <v>4</v>
      </c>
      <c r="BC356" s="113">
        <v>0</v>
      </c>
      <c r="BD356" s="113">
        <v>0</v>
      </c>
      <c r="BE356" s="113">
        <v>0.5</v>
      </c>
      <c r="BF356" s="113">
        <v>0</v>
      </c>
      <c r="BG356" s="115"/>
      <c r="BI356" s="116">
        <f t="shared" si="199"/>
        <v>2</v>
      </c>
      <c r="BJ356" s="113">
        <v>10</v>
      </c>
      <c r="BK356" s="113">
        <v>0</v>
      </c>
      <c r="BL356" s="113">
        <v>0</v>
      </c>
      <c r="BM356" s="113">
        <v>0</v>
      </c>
      <c r="BN356" s="113">
        <v>0</v>
      </c>
      <c r="BO356" s="115"/>
      <c r="BQ356" s="116">
        <f t="shared" si="200"/>
        <v>2.1</v>
      </c>
      <c r="BR356" s="113">
        <v>10.5</v>
      </c>
      <c r="BS356" s="113">
        <v>0</v>
      </c>
      <c r="BT356" s="113">
        <v>0</v>
      </c>
      <c r="BU356" s="113">
        <v>0</v>
      </c>
      <c r="BV356" s="113">
        <v>0</v>
      </c>
      <c r="BW356" s="115"/>
      <c r="BY356" s="116">
        <f t="shared" si="201"/>
        <v>3.8</v>
      </c>
      <c r="BZ356" s="113">
        <v>15</v>
      </c>
      <c r="CA356" s="113">
        <v>0</v>
      </c>
      <c r="CB356" s="113">
        <v>0</v>
      </c>
      <c r="CC356" s="113">
        <v>4</v>
      </c>
      <c r="CD356" s="113">
        <v>0</v>
      </c>
      <c r="CE356" s="115"/>
      <c r="CG356" s="116">
        <f t="shared" si="202"/>
        <v>4.4000000000000004</v>
      </c>
      <c r="CH356" s="113">
        <v>19</v>
      </c>
      <c r="CI356" s="113">
        <v>0</v>
      </c>
      <c r="CJ356" s="113">
        <v>0</v>
      </c>
      <c r="CK356" s="113">
        <v>3</v>
      </c>
      <c r="CL356" s="113">
        <v>0</v>
      </c>
      <c r="CO356" s="116">
        <f t="shared" si="203"/>
        <v>3.6</v>
      </c>
      <c r="CP356" s="113">
        <v>18</v>
      </c>
      <c r="CQ356" s="113">
        <v>0</v>
      </c>
      <c r="CR356" s="113">
        <v>0</v>
      </c>
      <c r="CS356" s="113">
        <v>0</v>
      </c>
      <c r="CT356" s="113">
        <v>0</v>
      </c>
      <c r="CW356" s="116">
        <f t="shared" si="204"/>
        <v>0</v>
      </c>
      <c r="CX356" s="113">
        <v>0</v>
      </c>
      <c r="CY356" s="113">
        <v>0</v>
      </c>
      <c r="CZ356" s="113">
        <v>0</v>
      </c>
      <c r="DA356" s="113">
        <v>0</v>
      </c>
      <c r="DB356" s="113">
        <v>0</v>
      </c>
      <c r="DE356" s="116">
        <f t="shared" si="205"/>
        <v>3.7</v>
      </c>
      <c r="DF356" s="113">
        <v>18.5</v>
      </c>
      <c r="DG356" s="113">
        <v>0</v>
      </c>
      <c r="DH356" s="113">
        <v>0</v>
      </c>
      <c r="DI356" s="113">
        <v>0</v>
      </c>
      <c r="DJ356" s="113">
        <v>0</v>
      </c>
      <c r="DM356" s="116">
        <f t="shared" si="206"/>
        <v>4.9000000000000004</v>
      </c>
      <c r="DN356" s="113">
        <v>24</v>
      </c>
      <c r="DO356" s="113">
        <v>0</v>
      </c>
      <c r="DP356" s="113">
        <v>0</v>
      </c>
      <c r="DQ356" s="113">
        <v>0.5</v>
      </c>
      <c r="DR356" s="113">
        <v>0</v>
      </c>
    </row>
    <row r="357" spans="4:122">
      <c r="D357" s="113" t="s">
        <v>241</v>
      </c>
      <c r="E357" s="115">
        <f t="shared" si="207"/>
        <v>356</v>
      </c>
      <c r="F357" s="116">
        <f t="shared" si="175"/>
        <v>4.4000000000000004</v>
      </c>
      <c r="G357" s="116">
        <f t="shared" si="176"/>
        <v>4.4000000000000004</v>
      </c>
      <c r="H357" s="116" t="str">
        <f t="shared" si="176"/>
        <v/>
      </c>
      <c r="I357" s="116" t="str">
        <f t="shared" si="176"/>
        <v/>
      </c>
      <c r="J357" s="116" t="str">
        <f t="shared" si="176"/>
        <v/>
      </c>
      <c r="K357" s="116" t="str">
        <f t="shared" si="176"/>
        <v/>
      </c>
      <c r="L357" s="116" t="str">
        <f t="shared" si="176"/>
        <v/>
      </c>
      <c r="M357" s="116" t="str">
        <f t="shared" si="176"/>
        <v/>
      </c>
      <c r="N357" s="116" t="str">
        <f t="shared" si="177"/>
        <v/>
      </c>
      <c r="O357" s="116">
        <f t="shared" si="178"/>
        <v>1</v>
      </c>
      <c r="P357" s="116" t="str">
        <f t="shared" si="179"/>
        <v/>
      </c>
      <c r="Q357" s="116" t="str">
        <f t="shared" si="180"/>
        <v/>
      </c>
      <c r="R357" s="116" t="str">
        <f t="shared" si="181"/>
        <v/>
      </c>
      <c r="S357" s="116" t="str">
        <f t="shared" si="182"/>
        <v/>
      </c>
      <c r="T357" s="116" t="str">
        <f t="shared" si="183"/>
        <v/>
      </c>
      <c r="U357" s="116">
        <f t="shared" si="184"/>
        <v>1</v>
      </c>
      <c r="V357" s="113">
        <f t="shared" si="185"/>
        <v>0</v>
      </c>
      <c r="Y357" s="116">
        <f t="shared" si="208"/>
        <v>0.11230593809791051</v>
      </c>
      <c r="Z357" s="122">
        <f t="shared" si="209"/>
        <v>22.461187619582102</v>
      </c>
      <c r="AA357" s="113">
        <f t="shared" si="186"/>
        <v>2.8</v>
      </c>
      <c r="AB357" s="113">
        <f>AA357*飽差!I357</f>
        <v>1.5375069838133624</v>
      </c>
      <c r="AG357" s="116">
        <f t="shared" si="187"/>
        <v>3.7</v>
      </c>
      <c r="AH357" s="116">
        <f t="shared" si="188"/>
        <v>5.7</v>
      </c>
      <c r="AI357" s="116">
        <f t="shared" si="189"/>
        <v>4.3</v>
      </c>
      <c r="AJ357" s="116">
        <f t="shared" si="190"/>
        <v>4.5</v>
      </c>
      <c r="AK357" s="116">
        <f t="shared" si="191"/>
        <v>7.4</v>
      </c>
      <c r="AL357" s="116">
        <f t="shared" si="192"/>
        <v>6.2</v>
      </c>
      <c r="AM357" s="116">
        <f t="shared" si="193"/>
        <v>4.4000000000000004</v>
      </c>
      <c r="AN357" s="116">
        <f t="shared" si="194"/>
        <v>2.4</v>
      </c>
      <c r="AO357" s="116">
        <f t="shared" si="195"/>
        <v>2.7</v>
      </c>
      <c r="AP357" s="116">
        <f t="shared" si="196"/>
        <v>2.9</v>
      </c>
      <c r="AS357" s="116">
        <f t="shared" si="197"/>
        <v>3.7</v>
      </c>
      <c r="AT357" s="113">
        <v>0</v>
      </c>
      <c r="AU357" s="113">
        <v>2</v>
      </c>
      <c r="AV357" s="113">
        <v>0</v>
      </c>
      <c r="AW357" s="113">
        <v>16.5</v>
      </c>
      <c r="AX357" s="113">
        <v>0</v>
      </c>
      <c r="AY357" s="115"/>
      <c r="BA357" s="116">
        <f t="shared" si="198"/>
        <v>5.7</v>
      </c>
      <c r="BB357" s="113">
        <v>0.5</v>
      </c>
      <c r="BC357" s="113">
        <v>0</v>
      </c>
      <c r="BD357" s="113">
        <v>0</v>
      </c>
      <c r="BE357" s="113">
        <v>28</v>
      </c>
      <c r="BF357" s="113">
        <v>0</v>
      </c>
      <c r="BG357" s="115"/>
      <c r="BI357" s="116">
        <f t="shared" si="199"/>
        <v>4.3</v>
      </c>
      <c r="BJ357" s="113">
        <v>0</v>
      </c>
      <c r="BK357" s="113">
        <v>0</v>
      </c>
      <c r="BL357" s="113">
        <v>0</v>
      </c>
      <c r="BM357" s="113">
        <v>21.5</v>
      </c>
      <c r="BN357" s="113">
        <v>0</v>
      </c>
      <c r="BO357" s="115"/>
      <c r="BQ357" s="116">
        <f t="shared" si="200"/>
        <v>4.5</v>
      </c>
      <c r="BR357" s="113">
        <v>0</v>
      </c>
      <c r="BS357" s="113">
        <v>0</v>
      </c>
      <c r="BT357" s="113">
        <v>0</v>
      </c>
      <c r="BU357" s="113">
        <v>22.5</v>
      </c>
      <c r="BV357" s="113">
        <v>0</v>
      </c>
      <c r="BW357" s="115"/>
      <c r="BY357" s="116">
        <f t="shared" si="201"/>
        <v>7.4</v>
      </c>
      <c r="BZ357" s="113">
        <v>0</v>
      </c>
      <c r="CA357" s="113">
        <v>0</v>
      </c>
      <c r="CB357" s="113">
        <v>0</v>
      </c>
      <c r="CC357" s="113">
        <v>37</v>
      </c>
      <c r="CD357" s="113">
        <v>0</v>
      </c>
      <c r="CE357" s="115"/>
      <c r="CG357" s="116">
        <f t="shared" si="202"/>
        <v>6.2</v>
      </c>
      <c r="CH357" s="113">
        <v>0</v>
      </c>
      <c r="CI357" s="113">
        <v>0</v>
      </c>
      <c r="CJ357" s="113">
        <v>0</v>
      </c>
      <c r="CK357" s="113">
        <v>31</v>
      </c>
      <c r="CL357" s="113">
        <v>0</v>
      </c>
      <c r="CO357" s="116">
        <f t="shared" si="203"/>
        <v>4.4000000000000004</v>
      </c>
      <c r="CP357" s="113">
        <v>0.5</v>
      </c>
      <c r="CQ357" s="113">
        <v>3.5</v>
      </c>
      <c r="CR357" s="113">
        <v>0</v>
      </c>
      <c r="CS357" s="113">
        <v>18</v>
      </c>
      <c r="CT357" s="113">
        <v>0</v>
      </c>
      <c r="CW357" s="116">
        <f t="shared" si="204"/>
        <v>2.4</v>
      </c>
      <c r="CX357" s="113">
        <v>0</v>
      </c>
      <c r="CY357" s="113">
        <v>4.5</v>
      </c>
      <c r="CZ357" s="113">
        <v>0</v>
      </c>
      <c r="DA357" s="113">
        <v>7.5</v>
      </c>
      <c r="DB357" s="113">
        <v>0</v>
      </c>
      <c r="DE357" s="116">
        <f t="shared" si="205"/>
        <v>2.7</v>
      </c>
      <c r="DF357" s="113">
        <v>0</v>
      </c>
      <c r="DG357" s="113">
        <v>2.5</v>
      </c>
      <c r="DH357" s="113">
        <v>0</v>
      </c>
      <c r="DI357" s="113">
        <v>11</v>
      </c>
      <c r="DJ357" s="113">
        <v>0</v>
      </c>
      <c r="DM357" s="116">
        <f t="shared" si="206"/>
        <v>2.9</v>
      </c>
      <c r="DN357" s="113">
        <v>0</v>
      </c>
      <c r="DO357" s="113">
        <v>0</v>
      </c>
      <c r="DP357" s="113">
        <v>0</v>
      </c>
      <c r="DQ357" s="113">
        <v>14.5</v>
      </c>
      <c r="DR357" s="113">
        <v>0</v>
      </c>
    </row>
    <row r="358" spans="4:122">
      <c r="D358" s="113" t="s">
        <v>241</v>
      </c>
      <c r="E358" s="115">
        <f t="shared" si="207"/>
        <v>357</v>
      </c>
      <c r="F358" s="116">
        <f t="shared" si="175"/>
        <v>0</v>
      </c>
      <c r="G358" s="116" t="str">
        <f t="shared" si="176"/>
        <v/>
      </c>
      <c r="H358" s="116" t="str">
        <f t="shared" si="176"/>
        <v/>
      </c>
      <c r="I358" s="116" t="str">
        <f t="shared" si="176"/>
        <v/>
      </c>
      <c r="J358" s="116" t="str">
        <f t="shared" si="176"/>
        <v/>
      </c>
      <c r="K358" s="116" t="str">
        <f t="shared" si="176"/>
        <v/>
      </c>
      <c r="L358" s="116" t="str">
        <f t="shared" si="176"/>
        <v/>
      </c>
      <c r="M358" s="116" t="str">
        <f t="shared" si="176"/>
        <v/>
      </c>
      <c r="N358" s="116">
        <f t="shared" si="177"/>
        <v>0</v>
      </c>
      <c r="O358" s="116" t="str">
        <f t="shared" si="178"/>
        <v/>
      </c>
      <c r="P358" s="116" t="str">
        <f t="shared" si="179"/>
        <v/>
      </c>
      <c r="Q358" s="116" t="str">
        <f t="shared" si="180"/>
        <v/>
      </c>
      <c r="R358" s="116" t="str">
        <f t="shared" si="181"/>
        <v/>
      </c>
      <c r="S358" s="116" t="str">
        <f t="shared" si="182"/>
        <v/>
      </c>
      <c r="T358" s="116" t="str">
        <f t="shared" si="183"/>
        <v/>
      </c>
      <c r="U358" s="116">
        <f t="shared" si="184"/>
        <v>0</v>
      </c>
      <c r="V358" s="113">
        <f t="shared" si="185"/>
        <v>0</v>
      </c>
      <c r="Y358" s="116">
        <f t="shared" si="208"/>
        <v>0.10283251488795235</v>
      </c>
      <c r="Z358" s="122">
        <f t="shared" si="209"/>
        <v>20.566502977590471</v>
      </c>
      <c r="AA358" s="113">
        <f t="shared" si="186"/>
        <v>2.8</v>
      </c>
      <c r="AB358" s="113">
        <f>AA358*飽差!I358</f>
        <v>1.8946846419916319</v>
      </c>
      <c r="AG358" s="116">
        <f t="shared" si="187"/>
        <v>0</v>
      </c>
      <c r="AH358" s="116">
        <f t="shared" si="188"/>
        <v>0</v>
      </c>
      <c r="AI358" s="116">
        <f t="shared" si="189"/>
        <v>0</v>
      </c>
      <c r="AJ358" s="116">
        <f t="shared" si="190"/>
        <v>0</v>
      </c>
      <c r="AK358" s="116">
        <f t="shared" si="191"/>
        <v>0.5</v>
      </c>
      <c r="AL358" s="116">
        <f t="shared" si="192"/>
        <v>0.1</v>
      </c>
      <c r="AM358" s="116">
        <f t="shared" si="193"/>
        <v>0</v>
      </c>
      <c r="AN358" s="116">
        <f t="shared" si="194"/>
        <v>0</v>
      </c>
      <c r="AO358" s="116">
        <f t="shared" si="195"/>
        <v>0</v>
      </c>
      <c r="AP358" s="116">
        <f t="shared" si="196"/>
        <v>0</v>
      </c>
      <c r="AS358" s="116">
        <f t="shared" si="197"/>
        <v>0</v>
      </c>
      <c r="AT358" s="113">
        <v>0</v>
      </c>
      <c r="AU358" s="113">
        <v>0</v>
      </c>
      <c r="AV358" s="113">
        <v>0</v>
      </c>
      <c r="AW358" s="113">
        <v>0</v>
      </c>
      <c r="AX358" s="113">
        <v>0</v>
      </c>
      <c r="AY358" s="115"/>
      <c r="BA358" s="116">
        <f t="shared" si="198"/>
        <v>0</v>
      </c>
      <c r="BB358" s="113">
        <v>0</v>
      </c>
      <c r="BC358" s="113">
        <v>0</v>
      </c>
      <c r="BD358" s="113">
        <v>0</v>
      </c>
      <c r="BE358" s="113">
        <v>0</v>
      </c>
      <c r="BF358" s="113">
        <v>0</v>
      </c>
      <c r="BG358" s="115"/>
      <c r="BI358" s="116">
        <f t="shared" si="199"/>
        <v>0</v>
      </c>
      <c r="BJ358" s="113">
        <v>0</v>
      </c>
      <c r="BK358" s="113">
        <v>0</v>
      </c>
      <c r="BL358" s="113">
        <v>0</v>
      </c>
      <c r="BM358" s="113">
        <v>0</v>
      </c>
      <c r="BN358" s="113">
        <v>0</v>
      </c>
      <c r="BO358" s="115"/>
      <c r="BQ358" s="116">
        <f t="shared" si="200"/>
        <v>0</v>
      </c>
      <c r="BR358" s="113">
        <v>0</v>
      </c>
      <c r="BS358" s="113">
        <v>0</v>
      </c>
      <c r="BT358" s="113">
        <v>0</v>
      </c>
      <c r="BU358" s="113">
        <v>0</v>
      </c>
      <c r="BV358" s="113">
        <v>0</v>
      </c>
      <c r="BW358" s="115"/>
      <c r="BY358" s="116">
        <f t="shared" si="201"/>
        <v>0.5</v>
      </c>
      <c r="BZ358" s="113">
        <v>2.5</v>
      </c>
      <c r="CA358" s="113">
        <v>0</v>
      </c>
      <c r="CB358" s="113">
        <v>0</v>
      </c>
      <c r="CC358" s="113">
        <v>0</v>
      </c>
      <c r="CD358" s="113">
        <v>0</v>
      </c>
      <c r="CE358" s="115"/>
      <c r="CG358" s="116">
        <f t="shared" si="202"/>
        <v>0.1</v>
      </c>
      <c r="CH358" s="113">
        <v>0.5</v>
      </c>
      <c r="CI358" s="113">
        <v>0</v>
      </c>
      <c r="CJ358" s="113">
        <v>0</v>
      </c>
      <c r="CK358" s="113">
        <v>0</v>
      </c>
      <c r="CL358" s="113">
        <v>0</v>
      </c>
      <c r="CO358" s="116">
        <f t="shared" si="203"/>
        <v>0</v>
      </c>
      <c r="CP358" s="113">
        <v>0</v>
      </c>
      <c r="CQ358" s="113">
        <v>0</v>
      </c>
      <c r="CR358" s="113">
        <v>0</v>
      </c>
      <c r="CS358" s="113">
        <v>0</v>
      </c>
      <c r="CT358" s="113">
        <v>0</v>
      </c>
      <c r="CW358" s="116">
        <f t="shared" si="204"/>
        <v>0</v>
      </c>
      <c r="CX358" s="113">
        <v>0</v>
      </c>
      <c r="CY358" s="113">
        <v>0</v>
      </c>
      <c r="CZ358" s="113">
        <v>0</v>
      </c>
      <c r="DA358" s="113">
        <v>0</v>
      </c>
      <c r="DB358" s="113">
        <v>0</v>
      </c>
      <c r="DE358" s="116">
        <f t="shared" si="205"/>
        <v>0</v>
      </c>
      <c r="DF358" s="113">
        <v>0</v>
      </c>
      <c r="DG358" s="113">
        <v>0</v>
      </c>
      <c r="DH358" s="113">
        <v>0</v>
      </c>
      <c r="DI358" s="113">
        <v>0</v>
      </c>
      <c r="DJ358" s="113">
        <v>0</v>
      </c>
      <c r="DM358" s="116">
        <f t="shared" si="206"/>
        <v>0</v>
      </c>
      <c r="DN358" s="113">
        <v>0</v>
      </c>
      <c r="DO358" s="113">
        <v>0</v>
      </c>
      <c r="DP358" s="113">
        <v>0</v>
      </c>
      <c r="DQ358" s="113">
        <v>0</v>
      </c>
      <c r="DR358" s="113">
        <v>0</v>
      </c>
    </row>
    <row r="359" spans="4:122">
      <c r="D359" s="113" t="s">
        <v>241</v>
      </c>
      <c r="E359" s="115">
        <f t="shared" si="207"/>
        <v>358</v>
      </c>
      <c r="F359" s="116">
        <f t="shared" si="175"/>
        <v>2.1</v>
      </c>
      <c r="G359" s="116">
        <f t="shared" si="176"/>
        <v>2.1</v>
      </c>
      <c r="H359" s="116" t="str">
        <f t="shared" si="176"/>
        <v/>
      </c>
      <c r="I359" s="116" t="str">
        <f t="shared" si="176"/>
        <v/>
      </c>
      <c r="J359" s="116" t="str">
        <f t="shared" si="176"/>
        <v/>
      </c>
      <c r="K359" s="116" t="str">
        <f t="shared" si="176"/>
        <v/>
      </c>
      <c r="L359" s="116" t="str">
        <f t="shared" si="176"/>
        <v/>
      </c>
      <c r="M359" s="116" t="str">
        <f t="shared" si="176"/>
        <v/>
      </c>
      <c r="N359" s="116" t="str">
        <f t="shared" si="177"/>
        <v/>
      </c>
      <c r="O359" s="116">
        <f t="shared" si="178"/>
        <v>1</v>
      </c>
      <c r="P359" s="116" t="str">
        <f t="shared" si="179"/>
        <v/>
      </c>
      <c r="Q359" s="116" t="str">
        <f t="shared" si="180"/>
        <v/>
      </c>
      <c r="R359" s="116" t="str">
        <f t="shared" si="181"/>
        <v/>
      </c>
      <c r="S359" s="116" t="str">
        <f t="shared" si="182"/>
        <v/>
      </c>
      <c r="T359" s="116" t="str">
        <f t="shared" si="183"/>
        <v/>
      </c>
      <c r="U359" s="116">
        <f t="shared" si="184"/>
        <v>1</v>
      </c>
      <c r="V359" s="113">
        <f t="shared" si="185"/>
        <v>0</v>
      </c>
      <c r="Y359" s="116">
        <f t="shared" si="208"/>
        <v>0.10704199716093264</v>
      </c>
      <c r="Z359" s="122">
        <f t="shared" si="209"/>
        <v>21.408399432186528</v>
      </c>
      <c r="AA359" s="113">
        <f t="shared" si="186"/>
        <v>2.8</v>
      </c>
      <c r="AB359" s="113">
        <f>AA359*飽差!I359</f>
        <v>1.2581035454039433</v>
      </c>
      <c r="AG359" s="116">
        <f t="shared" si="187"/>
        <v>2.4</v>
      </c>
      <c r="AH359" s="116">
        <f t="shared" si="188"/>
        <v>3.7</v>
      </c>
      <c r="AI359" s="116">
        <f t="shared" si="189"/>
        <v>3.3</v>
      </c>
      <c r="AJ359" s="116">
        <f t="shared" si="190"/>
        <v>2.9</v>
      </c>
      <c r="AK359" s="116">
        <f t="shared" si="191"/>
        <v>7.7</v>
      </c>
      <c r="AL359" s="116">
        <f t="shared" si="192"/>
        <v>5.6</v>
      </c>
      <c r="AM359" s="116">
        <f t="shared" si="193"/>
        <v>2.1</v>
      </c>
      <c r="AN359" s="116">
        <f t="shared" si="194"/>
        <v>1.2</v>
      </c>
      <c r="AO359" s="116">
        <f t="shared" si="195"/>
        <v>2.2999999999999998</v>
      </c>
      <c r="AP359" s="116">
        <f t="shared" si="196"/>
        <v>3.2</v>
      </c>
      <c r="AS359" s="116">
        <f t="shared" si="197"/>
        <v>2.4</v>
      </c>
      <c r="AT359" s="113">
        <v>6</v>
      </c>
      <c r="AU359" s="113">
        <v>0</v>
      </c>
      <c r="AV359" s="113">
        <v>0</v>
      </c>
      <c r="AW359" s="113">
        <v>0</v>
      </c>
      <c r="AX359" s="113">
        <v>6</v>
      </c>
      <c r="AY359" s="115"/>
      <c r="BA359" s="116">
        <f t="shared" si="198"/>
        <v>3.7</v>
      </c>
      <c r="BB359" s="113">
        <v>17</v>
      </c>
      <c r="BC359" s="113">
        <v>0</v>
      </c>
      <c r="BD359" s="113">
        <v>0</v>
      </c>
      <c r="BE359" s="113">
        <v>0</v>
      </c>
      <c r="BF359" s="113">
        <v>1.5</v>
      </c>
      <c r="BG359" s="115"/>
      <c r="BI359" s="116">
        <f t="shared" si="199"/>
        <v>3.3</v>
      </c>
      <c r="BJ359" s="113">
        <v>11.5</v>
      </c>
      <c r="BK359" s="113">
        <v>0</v>
      </c>
      <c r="BL359" s="113">
        <v>0</v>
      </c>
      <c r="BM359" s="113">
        <v>0</v>
      </c>
      <c r="BN359" s="113">
        <v>5</v>
      </c>
      <c r="BO359" s="115"/>
      <c r="BQ359" s="116">
        <f t="shared" si="200"/>
        <v>2.9</v>
      </c>
      <c r="BR359" s="113">
        <v>8.5</v>
      </c>
      <c r="BS359" s="113">
        <v>0</v>
      </c>
      <c r="BT359" s="113">
        <v>0</v>
      </c>
      <c r="BU359" s="113">
        <v>0</v>
      </c>
      <c r="BV359" s="113">
        <v>6</v>
      </c>
      <c r="BW359" s="115"/>
      <c r="BY359" s="116">
        <f t="shared" si="201"/>
        <v>7.7</v>
      </c>
      <c r="BZ359" s="113">
        <v>36</v>
      </c>
      <c r="CA359" s="113">
        <v>0</v>
      </c>
      <c r="CB359" s="113">
        <v>0</v>
      </c>
      <c r="CC359" s="113">
        <v>0</v>
      </c>
      <c r="CD359" s="113">
        <v>2.5</v>
      </c>
      <c r="CE359" s="115"/>
      <c r="CG359" s="116">
        <f t="shared" si="202"/>
        <v>5.6</v>
      </c>
      <c r="CH359" s="113">
        <v>24</v>
      </c>
      <c r="CI359" s="113">
        <v>0</v>
      </c>
      <c r="CJ359" s="113">
        <v>0</v>
      </c>
      <c r="CK359" s="113">
        <v>0</v>
      </c>
      <c r="CL359" s="113">
        <v>4</v>
      </c>
      <c r="CO359" s="116">
        <f t="shared" si="203"/>
        <v>2.1</v>
      </c>
      <c r="CP359" s="113">
        <v>3</v>
      </c>
      <c r="CQ359" s="113">
        <v>0</v>
      </c>
      <c r="CR359" s="113">
        <v>0</v>
      </c>
      <c r="CS359" s="113">
        <v>0</v>
      </c>
      <c r="CT359" s="113">
        <v>7.5</v>
      </c>
      <c r="CW359" s="116">
        <f t="shared" si="204"/>
        <v>1.2</v>
      </c>
      <c r="CX359" s="113">
        <v>0</v>
      </c>
      <c r="CY359" s="113">
        <v>0</v>
      </c>
      <c r="CZ359" s="113">
        <v>0</v>
      </c>
      <c r="DA359" s="113">
        <v>0</v>
      </c>
      <c r="DB359" s="113">
        <v>6</v>
      </c>
      <c r="DE359" s="116">
        <f t="shared" si="205"/>
        <v>2.2999999999999998</v>
      </c>
      <c r="DF359" s="113">
        <v>3</v>
      </c>
      <c r="DG359" s="113">
        <v>0</v>
      </c>
      <c r="DH359" s="113">
        <v>0</v>
      </c>
      <c r="DI359" s="113">
        <v>0</v>
      </c>
      <c r="DJ359" s="113">
        <v>8.5</v>
      </c>
      <c r="DM359" s="116">
        <f t="shared" si="206"/>
        <v>3.2</v>
      </c>
      <c r="DN359" s="113">
        <v>9</v>
      </c>
      <c r="DO359" s="113">
        <v>0</v>
      </c>
      <c r="DP359" s="113">
        <v>0</v>
      </c>
      <c r="DQ359" s="113">
        <v>0</v>
      </c>
      <c r="DR359" s="113">
        <v>7</v>
      </c>
    </row>
    <row r="360" spans="4:122">
      <c r="D360" s="113" t="s">
        <v>241</v>
      </c>
      <c r="E360" s="115">
        <f t="shared" si="207"/>
        <v>359</v>
      </c>
      <c r="F360" s="116">
        <f t="shared" si="175"/>
        <v>1.3</v>
      </c>
      <c r="G360" s="116">
        <f t="shared" si="176"/>
        <v>1.3</v>
      </c>
      <c r="H360" s="116" t="str">
        <f t="shared" si="176"/>
        <v/>
      </c>
      <c r="I360" s="116" t="str">
        <f t="shared" si="176"/>
        <v/>
      </c>
      <c r="J360" s="116" t="str">
        <f t="shared" si="176"/>
        <v/>
      </c>
      <c r="K360" s="116" t="str">
        <f t="shared" si="176"/>
        <v/>
      </c>
      <c r="L360" s="116" t="str">
        <f t="shared" si="176"/>
        <v/>
      </c>
      <c r="M360" s="116" t="str">
        <f t="shared" si="176"/>
        <v/>
      </c>
      <c r="N360" s="116" t="str">
        <f t="shared" si="177"/>
        <v/>
      </c>
      <c r="O360" s="116">
        <f t="shared" si="178"/>
        <v>1</v>
      </c>
      <c r="P360" s="116" t="str">
        <f t="shared" si="179"/>
        <v/>
      </c>
      <c r="Q360" s="116" t="str">
        <f t="shared" si="180"/>
        <v/>
      </c>
      <c r="R360" s="116" t="str">
        <f t="shared" si="181"/>
        <v/>
      </c>
      <c r="S360" s="116" t="str">
        <f t="shared" si="182"/>
        <v/>
      </c>
      <c r="T360" s="116" t="str">
        <f t="shared" si="183"/>
        <v/>
      </c>
      <c r="U360" s="116">
        <f t="shared" si="184"/>
        <v>1</v>
      </c>
      <c r="V360" s="113">
        <f t="shared" si="185"/>
        <v>0</v>
      </c>
      <c r="Y360" s="116">
        <f t="shared" si="208"/>
        <v>0.10570397763760443</v>
      </c>
      <c r="Z360" s="122">
        <f t="shared" si="209"/>
        <v>21.140795527520886</v>
      </c>
      <c r="AA360" s="113">
        <f t="shared" si="186"/>
        <v>2.8</v>
      </c>
      <c r="AB360" s="113">
        <f>AA360*飽差!I360</f>
        <v>1.5676039046656431</v>
      </c>
      <c r="AG360" s="116">
        <f t="shared" si="187"/>
        <v>1.8</v>
      </c>
      <c r="AH360" s="116">
        <f t="shared" si="188"/>
        <v>1.5</v>
      </c>
      <c r="AI360" s="116">
        <f t="shared" si="189"/>
        <v>1.7</v>
      </c>
      <c r="AJ360" s="116">
        <f t="shared" si="190"/>
        <v>1.4</v>
      </c>
      <c r="AK360" s="116">
        <f t="shared" si="191"/>
        <v>1</v>
      </c>
      <c r="AL360" s="116">
        <f t="shared" si="192"/>
        <v>0.7</v>
      </c>
      <c r="AM360" s="116">
        <f t="shared" si="193"/>
        <v>1.3</v>
      </c>
      <c r="AN360" s="116">
        <f t="shared" si="194"/>
        <v>0.4</v>
      </c>
      <c r="AO360" s="116">
        <f t="shared" si="195"/>
        <v>1.2</v>
      </c>
      <c r="AP360" s="116">
        <f t="shared" si="196"/>
        <v>0.6</v>
      </c>
      <c r="AS360" s="116">
        <f t="shared" si="197"/>
        <v>1.8</v>
      </c>
      <c r="AT360" s="113">
        <v>5</v>
      </c>
      <c r="AU360" s="113">
        <v>0</v>
      </c>
      <c r="AV360" s="113">
        <v>0</v>
      </c>
      <c r="AW360" s="113">
        <v>0</v>
      </c>
      <c r="AX360" s="113">
        <v>4</v>
      </c>
      <c r="AY360" s="115"/>
      <c r="BA360" s="116">
        <f t="shared" si="198"/>
        <v>1.5</v>
      </c>
      <c r="BB360" s="113">
        <v>4</v>
      </c>
      <c r="BC360" s="113">
        <v>0</v>
      </c>
      <c r="BD360" s="113">
        <v>0</v>
      </c>
      <c r="BE360" s="113">
        <v>0</v>
      </c>
      <c r="BF360" s="113">
        <v>3.5</v>
      </c>
      <c r="BG360" s="115"/>
      <c r="BI360" s="116">
        <f t="shared" si="199"/>
        <v>1.7</v>
      </c>
      <c r="BJ360" s="113">
        <v>5</v>
      </c>
      <c r="BK360" s="113">
        <v>0</v>
      </c>
      <c r="BL360" s="113">
        <v>0</v>
      </c>
      <c r="BM360" s="113">
        <v>0</v>
      </c>
      <c r="BN360" s="113">
        <v>3.5</v>
      </c>
      <c r="BO360" s="115"/>
      <c r="BQ360" s="116">
        <f t="shared" si="200"/>
        <v>1.4</v>
      </c>
      <c r="BR360" s="113">
        <v>4</v>
      </c>
      <c r="BS360" s="113">
        <v>0</v>
      </c>
      <c r="BT360" s="113">
        <v>0</v>
      </c>
      <c r="BU360" s="113">
        <v>0</v>
      </c>
      <c r="BV360" s="113">
        <v>3</v>
      </c>
      <c r="BW360" s="115"/>
      <c r="BY360" s="116">
        <f t="shared" si="201"/>
        <v>1</v>
      </c>
      <c r="BZ360" s="113">
        <v>3</v>
      </c>
      <c r="CA360" s="113">
        <v>0</v>
      </c>
      <c r="CB360" s="113">
        <v>0</v>
      </c>
      <c r="CC360" s="113">
        <v>0</v>
      </c>
      <c r="CD360" s="113">
        <v>2</v>
      </c>
      <c r="CE360" s="115"/>
      <c r="CG360" s="116">
        <f t="shared" si="202"/>
        <v>0.7</v>
      </c>
      <c r="CH360" s="113">
        <v>2</v>
      </c>
      <c r="CI360" s="113">
        <v>0</v>
      </c>
      <c r="CJ360" s="113">
        <v>0</v>
      </c>
      <c r="CK360" s="113">
        <v>0</v>
      </c>
      <c r="CL360" s="113">
        <v>1.5</v>
      </c>
      <c r="CO360" s="116">
        <f t="shared" si="203"/>
        <v>1.3</v>
      </c>
      <c r="CP360" s="113">
        <v>5</v>
      </c>
      <c r="CQ360" s="113">
        <v>0</v>
      </c>
      <c r="CR360" s="113">
        <v>0</v>
      </c>
      <c r="CS360" s="113">
        <v>0</v>
      </c>
      <c r="CT360" s="113">
        <v>1.5</v>
      </c>
      <c r="CW360" s="116">
        <f t="shared" si="204"/>
        <v>0.4</v>
      </c>
      <c r="CX360" s="113">
        <v>0</v>
      </c>
      <c r="CY360" s="113">
        <v>0</v>
      </c>
      <c r="CZ360" s="113">
        <v>0</v>
      </c>
      <c r="DA360" s="113">
        <v>0</v>
      </c>
      <c r="DB360" s="113">
        <v>2</v>
      </c>
      <c r="DE360" s="116">
        <f t="shared" si="205"/>
        <v>1.2</v>
      </c>
      <c r="DF360" s="113">
        <v>4.5</v>
      </c>
      <c r="DG360" s="113">
        <v>0</v>
      </c>
      <c r="DH360" s="113">
        <v>0</v>
      </c>
      <c r="DI360" s="113">
        <v>0</v>
      </c>
      <c r="DJ360" s="113">
        <v>1.5</v>
      </c>
      <c r="DM360" s="116">
        <f t="shared" si="206"/>
        <v>0.6</v>
      </c>
      <c r="DN360" s="113">
        <v>2.5</v>
      </c>
      <c r="DO360" s="113">
        <v>0</v>
      </c>
      <c r="DP360" s="113">
        <v>0</v>
      </c>
      <c r="DQ360" s="113">
        <v>0</v>
      </c>
      <c r="DR360" s="113">
        <v>0.5</v>
      </c>
    </row>
    <row r="361" spans="4:122">
      <c r="D361" s="113" t="s">
        <v>241</v>
      </c>
      <c r="E361" s="115">
        <f t="shared" si="207"/>
        <v>360</v>
      </c>
      <c r="F361" s="116">
        <f t="shared" si="175"/>
        <v>0</v>
      </c>
      <c r="G361" s="116" t="str">
        <f t="shared" si="176"/>
        <v/>
      </c>
      <c r="H361" s="116" t="str">
        <f t="shared" si="176"/>
        <v/>
      </c>
      <c r="I361" s="116" t="str">
        <f t="shared" si="176"/>
        <v/>
      </c>
      <c r="J361" s="116" t="str">
        <f t="shared" si="176"/>
        <v/>
      </c>
      <c r="K361" s="116" t="str">
        <f t="shared" si="176"/>
        <v/>
      </c>
      <c r="L361" s="116" t="str">
        <f t="shared" si="176"/>
        <v/>
      </c>
      <c r="M361" s="116" t="str">
        <f t="shared" si="176"/>
        <v/>
      </c>
      <c r="N361" s="116">
        <f t="shared" si="177"/>
        <v>0</v>
      </c>
      <c r="O361" s="116" t="str">
        <f t="shared" si="178"/>
        <v/>
      </c>
      <c r="P361" s="116" t="str">
        <f t="shared" si="179"/>
        <v/>
      </c>
      <c r="Q361" s="116" t="str">
        <f t="shared" si="180"/>
        <v/>
      </c>
      <c r="R361" s="116" t="str">
        <f t="shared" si="181"/>
        <v/>
      </c>
      <c r="S361" s="116" t="str">
        <f t="shared" si="182"/>
        <v/>
      </c>
      <c r="T361" s="116" t="str">
        <f t="shared" si="183"/>
        <v/>
      </c>
      <c r="U361" s="116">
        <f t="shared" si="184"/>
        <v>0</v>
      </c>
      <c r="V361" s="113">
        <f t="shared" si="185"/>
        <v>0</v>
      </c>
      <c r="Y361" s="116">
        <f t="shared" si="208"/>
        <v>9.5814057770746572e-002</v>
      </c>
      <c r="Z361" s="122">
        <f t="shared" si="209"/>
        <v>19.162811554149314</v>
      </c>
      <c r="AA361" s="113">
        <f t="shared" si="186"/>
        <v>2.8</v>
      </c>
      <c r="AB361" s="113">
        <f>AA361*飽差!I361</f>
        <v>1.9779839733715705</v>
      </c>
      <c r="AG361" s="116">
        <f t="shared" si="187"/>
        <v>0</v>
      </c>
      <c r="AH361" s="116">
        <f t="shared" si="188"/>
        <v>0</v>
      </c>
      <c r="AI361" s="116">
        <f t="shared" si="189"/>
        <v>0.1</v>
      </c>
      <c r="AJ361" s="116">
        <f t="shared" si="190"/>
        <v>0</v>
      </c>
      <c r="AK361" s="116">
        <f t="shared" si="191"/>
        <v>0</v>
      </c>
      <c r="AL361" s="116">
        <f t="shared" si="192"/>
        <v>0</v>
      </c>
      <c r="AM361" s="116">
        <f t="shared" si="193"/>
        <v>0</v>
      </c>
      <c r="AN361" s="116">
        <f t="shared" si="194"/>
        <v>0</v>
      </c>
      <c r="AO361" s="116">
        <f t="shared" si="195"/>
        <v>0</v>
      </c>
      <c r="AP361" s="116">
        <f t="shared" si="196"/>
        <v>0.1</v>
      </c>
      <c r="AS361" s="116">
        <f t="shared" si="197"/>
        <v>0</v>
      </c>
      <c r="AT361" s="113">
        <v>0</v>
      </c>
      <c r="AU361" s="113">
        <v>0</v>
      </c>
      <c r="AV361" s="113">
        <v>0</v>
      </c>
      <c r="AW361" s="113">
        <v>0</v>
      </c>
      <c r="AX361" s="113">
        <v>0</v>
      </c>
      <c r="AY361" s="115"/>
      <c r="BA361" s="116">
        <f t="shared" si="198"/>
        <v>0</v>
      </c>
      <c r="BB361" s="113">
        <v>0</v>
      </c>
      <c r="BC361" s="113">
        <v>0</v>
      </c>
      <c r="BD361" s="113">
        <v>0</v>
      </c>
      <c r="BE361" s="113">
        <v>0</v>
      </c>
      <c r="BF361" s="113">
        <v>0</v>
      </c>
      <c r="BG361" s="115"/>
      <c r="BI361" s="116">
        <f t="shared" si="199"/>
        <v>0.1</v>
      </c>
      <c r="BJ361" s="113">
        <v>0.5</v>
      </c>
      <c r="BK361" s="113">
        <v>0</v>
      </c>
      <c r="BL361" s="113">
        <v>0</v>
      </c>
      <c r="BM361" s="113">
        <v>0</v>
      </c>
      <c r="BN361" s="113">
        <v>0</v>
      </c>
      <c r="BO361" s="115"/>
      <c r="BQ361" s="116">
        <f t="shared" si="200"/>
        <v>0</v>
      </c>
      <c r="BR361" s="113">
        <v>0</v>
      </c>
      <c r="BS361" s="113">
        <v>0</v>
      </c>
      <c r="BT361" s="113">
        <v>0</v>
      </c>
      <c r="BU361" s="113">
        <v>0</v>
      </c>
      <c r="BV361" s="113">
        <v>0</v>
      </c>
      <c r="BW361" s="115"/>
      <c r="BY361" s="116">
        <f t="shared" si="201"/>
        <v>0</v>
      </c>
      <c r="BZ361" s="113">
        <v>0</v>
      </c>
      <c r="CA361" s="113">
        <v>0</v>
      </c>
      <c r="CB361" s="113">
        <v>0</v>
      </c>
      <c r="CC361" s="113">
        <v>0</v>
      </c>
      <c r="CD361" s="113">
        <v>0</v>
      </c>
      <c r="CE361" s="115"/>
      <c r="CG361" s="116">
        <f t="shared" si="202"/>
        <v>0</v>
      </c>
      <c r="CH361" s="113">
        <v>0</v>
      </c>
      <c r="CI361" s="113">
        <v>0</v>
      </c>
      <c r="CJ361" s="113">
        <v>0</v>
      </c>
      <c r="CK361" s="113">
        <v>0</v>
      </c>
      <c r="CL361" s="113">
        <v>0</v>
      </c>
      <c r="CO361" s="116">
        <f t="shared" si="203"/>
        <v>0</v>
      </c>
      <c r="CP361" s="113">
        <v>0</v>
      </c>
      <c r="CQ361" s="113">
        <v>0</v>
      </c>
      <c r="CR361" s="113">
        <v>0</v>
      </c>
      <c r="CS361" s="113">
        <v>0</v>
      </c>
      <c r="CT361" s="113">
        <v>0</v>
      </c>
      <c r="CW361" s="116">
        <f t="shared" si="204"/>
        <v>0</v>
      </c>
      <c r="CX361" s="113">
        <v>0</v>
      </c>
      <c r="CY361" s="113">
        <v>0</v>
      </c>
      <c r="CZ361" s="113">
        <v>0</v>
      </c>
      <c r="DA361" s="113">
        <v>0</v>
      </c>
      <c r="DB361" s="113">
        <v>0</v>
      </c>
      <c r="DE361" s="116">
        <f t="shared" si="205"/>
        <v>0</v>
      </c>
      <c r="DF361" s="113">
        <v>0</v>
      </c>
      <c r="DG361" s="113">
        <v>0</v>
      </c>
      <c r="DH361" s="113">
        <v>0</v>
      </c>
      <c r="DI361" s="113">
        <v>0</v>
      </c>
      <c r="DJ361" s="113">
        <v>0</v>
      </c>
      <c r="DM361" s="116">
        <f t="shared" si="206"/>
        <v>0.1</v>
      </c>
      <c r="DN361" s="113">
        <v>0.5</v>
      </c>
      <c r="DO361" s="113">
        <v>0</v>
      </c>
      <c r="DP361" s="113">
        <v>0</v>
      </c>
      <c r="DQ361" s="113">
        <v>0</v>
      </c>
      <c r="DR361" s="113">
        <v>0</v>
      </c>
    </row>
    <row r="362" spans="4:122">
      <c r="D362" s="113" t="s">
        <v>241</v>
      </c>
      <c r="E362" s="115">
        <f t="shared" si="207"/>
        <v>361</v>
      </c>
      <c r="F362" s="116">
        <f t="shared" si="175"/>
        <v>0</v>
      </c>
      <c r="G362" s="116" t="str">
        <f t="shared" si="176"/>
        <v/>
      </c>
      <c r="H362" s="116" t="str">
        <f t="shared" si="176"/>
        <v/>
      </c>
      <c r="I362" s="116" t="str">
        <f t="shared" si="176"/>
        <v/>
      </c>
      <c r="J362" s="116" t="str">
        <f t="shared" si="176"/>
        <v/>
      </c>
      <c r="K362" s="116" t="str">
        <f t="shared" si="176"/>
        <v/>
      </c>
      <c r="L362" s="116" t="str">
        <f t="shared" si="176"/>
        <v/>
      </c>
      <c r="M362" s="116" t="str">
        <f t="shared" si="176"/>
        <v/>
      </c>
      <c r="N362" s="116">
        <f t="shared" si="177"/>
        <v>0</v>
      </c>
      <c r="O362" s="116" t="str">
        <f t="shared" si="178"/>
        <v/>
      </c>
      <c r="P362" s="116" t="str">
        <f t="shared" si="179"/>
        <v/>
      </c>
      <c r="Q362" s="116" t="str">
        <f t="shared" si="180"/>
        <v/>
      </c>
      <c r="R362" s="116" t="str">
        <f t="shared" si="181"/>
        <v/>
      </c>
      <c r="S362" s="116" t="str">
        <f t="shared" si="182"/>
        <v/>
      </c>
      <c r="T362" s="116" t="str">
        <f t="shared" si="183"/>
        <v/>
      </c>
      <c r="U362" s="116">
        <f t="shared" si="184"/>
        <v>0</v>
      </c>
      <c r="V362" s="113">
        <f t="shared" si="185"/>
        <v>0</v>
      </c>
      <c r="Y362" s="116">
        <f t="shared" si="208"/>
        <v>8.5380864605197282e-002</v>
      </c>
      <c r="Z362" s="122">
        <f t="shared" si="209"/>
        <v>17.076172921039458</v>
      </c>
      <c r="AA362" s="113">
        <f t="shared" si="186"/>
        <v>2.8</v>
      </c>
      <c r="AB362" s="113">
        <f>AA362*飽差!I362</f>
        <v>2.0866386331098581</v>
      </c>
      <c r="AG362" s="116">
        <f t="shared" si="187"/>
        <v>0</v>
      </c>
      <c r="AH362" s="116">
        <f t="shared" si="188"/>
        <v>0</v>
      </c>
      <c r="AI362" s="116">
        <f t="shared" si="189"/>
        <v>0</v>
      </c>
      <c r="AJ362" s="116">
        <f t="shared" si="190"/>
        <v>0</v>
      </c>
      <c r="AK362" s="116">
        <f t="shared" si="191"/>
        <v>0</v>
      </c>
      <c r="AL362" s="116">
        <f t="shared" si="192"/>
        <v>0</v>
      </c>
      <c r="AM362" s="116">
        <f t="shared" si="193"/>
        <v>0</v>
      </c>
      <c r="AN362" s="116">
        <f t="shared" si="194"/>
        <v>0</v>
      </c>
      <c r="AO362" s="116">
        <f t="shared" si="195"/>
        <v>0</v>
      </c>
      <c r="AP362" s="116">
        <f t="shared" si="196"/>
        <v>0</v>
      </c>
      <c r="AS362" s="116">
        <f t="shared" si="197"/>
        <v>0</v>
      </c>
      <c r="AT362" s="113">
        <v>0</v>
      </c>
      <c r="AU362" s="113">
        <v>0</v>
      </c>
      <c r="AV362" s="113">
        <v>0</v>
      </c>
      <c r="AW362" s="113">
        <v>0</v>
      </c>
      <c r="AX362" s="113">
        <v>0</v>
      </c>
      <c r="AY362" s="115"/>
      <c r="BA362" s="116">
        <f t="shared" si="198"/>
        <v>0</v>
      </c>
      <c r="BB362" s="113">
        <v>0</v>
      </c>
      <c r="BC362" s="113">
        <v>0</v>
      </c>
      <c r="BD362" s="113">
        <v>0</v>
      </c>
      <c r="BE362" s="113">
        <v>0</v>
      </c>
      <c r="BF362" s="113">
        <v>0</v>
      </c>
      <c r="BG362" s="115"/>
      <c r="BI362" s="116">
        <f t="shared" si="199"/>
        <v>0</v>
      </c>
      <c r="BJ362" s="113">
        <v>0</v>
      </c>
      <c r="BK362" s="113">
        <v>0</v>
      </c>
      <c r="BL362" s="113">
        <v>0</v>
      </c>
      <c r="BM362" s="113">
        <v>0</v>
      </c>
      <c r="BN362" s="113">
        <v>0</v>
      </c>
      <c r="BO362" s="115"/>
      <c r="BQ362" s="116">
        <f t="shared" si="200"/>
        <v>0</v>
      </c>
      <c r="BR362" s="113">
        <v>0</v>
      </c>
      <c r="BS362" s="113">
        <v>0</v>
      </c>
      <c r="BT362" s="113">
        <v>0</v>
      </c>
      <c r="BU362" s="113">
        <v>0</v>
      </c>
      <c r="BV362" s="113">
        <v>0</v>
      </c>
      <c r="BW362" s="115"/>
      <c r="BY362" s="116">
        <f t="shared" si="201"/>
        <v>0</v>
      </c>
      <c r="BZ362" s="113">
        <v>0</v>
      </c>
      <c r="CA362" s="113">
        <v>0</v>
      </c>
      <c r="CB362" s="113">
        <v>0</v>
      </c>
      <c r="CC362" s="113">
        <v>0</v>
      </c>
      <c r="CD362" s="113">
        <v>0</v>
      </c>
      <c r="CE362" s="115"/>
      <c r="CG362" s="116">
        <f t="shared" si="202"/>
        <v>0</v>
      </c>
      <c r="CH362" s="113">
        <v>0</v>
      </c>
      <c r="CI362" s="113">
        <v>0</v>
      </c>
      <c r="CJ362" s="113">
        <v>0</v>
      </c>
      <c r="CK362" s="113">
        <v>0</v>
      </c>
      <c r="CL362" s="113">
        <v>0</v>
      </c>
      <c r="CO362" s="116">
        <f t="shared" si="203"/>
        <v>0</v>
      </c>
      <c r="CP362" s="113">
        <v>0</v>
      </c>
      <c r="CQ362" s="113">
        <v>0</v>
      </c>
      <c r="CR362" s="113">
        <v>0</v>
      </c>
      <c r="CS362" s="113">
        <v>0</v>
      </c>
      <c r="CT362" s="113">
        <v>0</v>
      </c>
      <c r="CW362" s="116">
        <f t="shared" si="204"/>
        <v>0</v>
      </c>
      <c r="CX362" s="113">
        <v>0</v>
      </c>
      <c r="CY362" s="113">
        <v>0</v>
      </c>
      <c r="CZ362" s="113">
        <v>0</v>
      </c>
      <c r="DA362" s="113">
        <v>0</v>
      </c>
      <c r="DB362" s="113">
        <v>0</v>
      </c>
      <c r="DE362" s="116">
        <f t="shared" si="205"/>
        <v>0</v>
      </c>
      <c r="DF362" s="113">
        <v>0</v>
      </c>
      <c r="DG362" s="113">
        <v>0</v>
      </c>
      <c r="DH362" s="113">
        <v>0</v>
      </c>
      <c r="DI362" s="113">
        <v>0</v>
      </c>
      <c r="DJ362" s="113">
        <v>0</v>
      </c>
      <c r="DM362" s="116">
        <f t="shared" si="206"/>
        <v>0</v>
      </c>
      <c r="DN362" s="113">
        <v>0</v>
      </c>
      <c r="DO362" s="113">
        <v>0</v>
      </c>
      <c r="DP362" s="113">
        <v>0</v>
      </c>
      <c r="DQ362" s="113">
        <v>0</v>
      </c>
      <c r="DR362" s="113">
        <v>0</v>
      </c>
    </row>
    <row r="363" spans="4:122">
      <c r="D363" s="113" t="s">
        <v>241</v>
      </c>
      <c r="E363" s="115">
        <f t="shared" si="207"/>
        <v>362</v>
      </c>
      <c r="F363" s="116">
        <f t="shared" si="175"/>
        <v>0</v>
      </c>
      <c r="G363" s="116" t="str">
        <f t="shared" si="176"/>
        <v/>
      </c>
      <c r="H363" s="116" t="str">
        <f t="shared" si="176"/>
        <v/>
      </c>
      <c r="I363" s="116" t="str">
        <f t="shared" si="176"/>
        <v/>
      </c>
      <c r="J363" s="116" t="str">
        <f t="shared" si="176"/>
        <v/>
      </c>
      <c r="K363" s="116" t="str">
        <f t="shared" si="176"/>
        <v/>
      </c>
      <c r="L363" s="116" t="str">
        <f t="shared" si="176"/>
        <v/>
      </c>
      <c r="M363" s="116" t="str">
        <f t="shared" si="176"/>
        <v/>
      </c>
      <c r="N363" s="116">
        <f t="shared" si="177"/>
        <v>0</v>
      </c>
      <c r="O363" s="116" t="str">
        <f t="shared" si="178"/>
        <v/>
      </c>
      <c r="P363" s="116" t="str">
        <f t="shared" si="179"/>
        <v/>
      </c>
      <c r="Q363" s="116" t="str">
        <f t="shared" si="180"/>
        <v/>
      </c>
      <c r="R363" s="116" t="str">
        <f t="shared" si="181"/>
        <v/>
      </c>
      <c r="S363" s="116" t="str">
        <f t="shared" si="182"/>
        <v/>
      </c>
      <c r="T363" s="116" t="str">
        <f t="shared" si="183"/>
        <v/>
      </c>
      <c r="U363" s="116">
        <f t="shared" si="184"/>
        <v>0</v>
      </c>
      <c r="V363" s="113">
        <f t="shared" si="185"/>
        <v>0</v>
      </c>
      <c r="Y363" s="116">
        <f t="shared" si="208"/>
        <v>7.6101978685232677e-002</v>
      </c>
      <c r="Z363" s="122">
        <f t="shared" si="209"/>
        <v>15.220395737046536</v>
      </c>
      <c r="AA363" s="113">
        <f t="shared" si="186"/>
        <v>2.8</v>
      </c>
      <c r="AB363" s="113">
        <f>AA363*飽差!I363</f>
        <v>1.855777183992922</v>
      </c>
      <c r="AG363" s="116">
        <f t="shared" si="187"/>
        <v>0</v>
      </c>
      <c r="AH363" s="116">
        <f t="shared" si="188"/>
        <v>0</v>
      </c>
      <c r="AI363" s="116">
        <f t="shared" si="189"/>
        <v>0</v>
      </c>
      <c r="AJ363" s="116">
        <f t="shared" si="190"/>
        <v>0</v>
      </c>
      <c r="AK363" s="116">
        <f t="shared" si="191"/>
        <v>0</v>
      </c>
      <c r="AL363" s="116">
        <f t="shared" si="192"/>
        <v>0</v>
      </c>
      <c r="AM363" s="116">
        <f t="shared" si="193"/>
        <v>0</v>
      </c>
      <c r="AN363" s="116">
        <f t="shared" si="194"/>
        <v>0</v>
      </c>
      <c r="AO363" s="116">
        <f t="shared" si="195"/>
        <v>0</v>
      </c>
      <c r="AP363" s="116">
        <f t="shared" si="196"/>
        <v>0</v>
      </c>
      <c r="AS363" s="116">
        <f t="shared" si="197"/>
        <v>0</v>
      </c>
      <c r="AT363" s="113">
        <v>0</v>
      </c>
      <c r="AU363" s="113">
        <v>0</v>
      </c>
      <c r="AV363" s="113">
        <v>0</v>
      </c>
      <c r="AW363" s="113">
        <v>0</v>
      </c>
      <c r="AX363" s="113">
        <v>0</v>
      </c>
      <c r="AY363" s="115"/>
      <c r="BA363" s="116">
        <f t="shared" si="198"/>
        <v>0</v>
      </c>
      <c r="BB363" s="113">
        <v>0</v>
      </c>
      <c r="BC363" s="113">
        <v>0</v>
      </c>
      <c r="BD363" s="113">
        <v>0</v>
      </c>
      <c r="BE363" s="113">
        <v>0</v>
      </c>
      <c r="BF363" s="113">
        <v>0</v>
      </c>
      <c r="BG363" s="115"/>
      <c r="BI363" s="116">
        <f t="shared" si="199"/>
        <v>0</v>
      </c>
      <c r="BJ363" s="113">
        <v>0</v>
      </c>
      <c r="BK363" s="113">
        <v>0</v>
      </c>
      <c r="BL363" s="113">
        <v>0</v>
      </c>
      <c r="BM363" s="113">
        <v>0</v>
      </c>
      <c r="BN363" s="113">
        <v>0</v>
      </c>
      <c r="BO363" s="115"/>
      <c r="BQ363" s="116">
        <f t="shared" si="200"/>
        <v>0</v>
      </c>
      <c r="BR363" s="113">
        <v>0</v>
      </c>
      <c r="BS363" s="113">
        <v>0</v>
      </c>
      <c r="BT363" s="113">
        <v>0</v>
      </c>
      <c r="BU363" s="113">
        <v>0</v>
      </c>
      <c r="BV363" s="113">
        <v>0</v>
      </c>
      <c r="BW363" s="115"/>
      <c r="BY363" s="116">
        <f t="shared" si="201"/>
        <v>0</v>
      </c>
      <c r="BZ363" s="113">
        <v>0</v>
      </c>
      <c r="CA363" s="113">
        <v>0</v>
      </c>
      <c r="CB363" s="113">
        <v>0</v>
      </c>
      <c r="CC363" s="113">
        <v>0</v>
      </c>
      <c r="CD363" s="113">
        <v>0</v>
      </c>
      <c r="CE363" s="115"/>
      <c r="CG363" s="116">
        <f t="shared" si="202"/>
        <v>0</v>
      </c>
      <c r="CH363" s="113">
        <v>0</v>
      </c>
      <c r="CI363" s="113">
        <v>0</v>
      </c>
      <c r="CJ363" s="113">
        <v>0</v>
      </c>
      <c r="CK363" s="113">
        <v>0</v>
      </c>
      <c r="CL363" s="113">
        <v>0</v>
      </c>
      <c r="CO363" s="116">
        <f t="shared" si="203"/>
        <v>0</v>
      </c>
      <c r="CP363" s="113">
        <v>0</v>
      </c>
      <c r="CQ363" s="113">
        <v>0</v>
      </c>
      <c r="CR363" s="113">
        <v>0</v>
      </c>
      <c r="CS363" s="113">
        <v>0</v>
      </c>
      <c r="CT363" s="113">
        <v>0</v>
      </c>
      <c r="CW363" s="116">
        <f t="shared" si="204"/>
        <v>0</v>
      </c>
      <c r="CX363" s="113">
        <v>0</v>
      </c>
      <c r="CY363" s="113">
        <v>0</v>
      </c>
      <c r="CZ363" s="113">
        <v>0</v>
      </c>
      <c r="DA363" s="113">
        <v>0</v>
      </c>
      <c r="DB363" s="113">
        <v>0</v>
      </c>
      <c r="DE363" s="116">
        <f t="shared" si="205"/>
        <v>0</v>
      </c>
      <c r="DF363" s="113">
        <v>0</v>
      </c>
      <c r="DG363" s="113">
        <v>0</v>
      </c>
      <c r="DH363" s="113">
        <v>0</v>
      </c>
      <c r="DI363" s="113">
        <v>0</v>
      </c>
      <c r="DJ363" s="113">
        <v>0</v>
      </c>
      <c r="DM363" s="116">
        <f t="shared" si="206"/>
        <v>0</v>
      </c>
      <c r="DN363" s="113">
        <v>0</v>
      </c>
      <c r="DO363" s="113">
        <v>0</v>
      </c>
      <c r="DP363" s="113">
        <v>0</v>
      </c>
      <c r="DQ363" s="113">
        <v>0</v>
      </c>
      <c r="DR363" s="113">
        <v>0</v>
      </c>
    </row>
    <row r="364" spans="4:122">
      <c r="D364" s="113" t="s">
        <v>241</v>
      </c>
      <c r="E364" s="115">
        <f t="shared" si="207"/>
        <v>363</v>
      </c>
      <c r="F364" s="116">
        <f t="shared" si="175"/>
        <v>0</v>
      </c>
      <c r="G364" s="116" t="str">
        <f t="shared" si="176"/>
        <v/>
      </c>
      <c r="H364" s="116" t="str">
        <f t="shared" si="176"/>
        <v/>
      </c>
      <c r="I364" s="116" t="str">
        <f t="shared" si="176"/>
        <v/>
      </c>
      <c r="J364" s="116" t="str">
        <f t="shared" si="176"/>
        <v/>
      </c>
      <c r="K364" s="116" t="str">
        <f t="shared" si="176"/>
        <v/>
      </c>
      <c r="L364" s="116" t="str">
        <f t="shared" si="176"/>
        <v/>
      </c>
      <c r="M364" s="116" t="str">
        <f t="shared" si="176"/>
        <v/>
      </c>
      <c r="N364" s="116">
        <f t="shared" si="177"/>
        <v>0</v>
      </c>
      <c r="O364" s="116" t="str">
        <f t="shared" si="178"/>
        <v/>
      </c>
      <c r="P364" s="116" t="str">
        <f t="shared" si="179"/>
        <v/>
      </c>
      <c r="Q364" s="116" t="str">
        <f t="shared" si="180"/>
        <v/>
      </c>
      <c r="R364" s="116" t="str">
        <f t="shared" si="181"/>
        <v/>
      </c>
      <c r="S364" s="116" t="str">
        <f t="shared" si="182"/>
        <v/>
      </c>
      <c r="T364" s="116" t="str">
        <f t="shared" si="183"/>
        <v/>
      </c>
      <c r="U364" s="116">
        <f t="shared" si="184"/>
        <v>0</v>
      </c>
      <c r="V364" s="113">
        <f t="shared" si="185"/>
        <v>0</v>
      </c>
      <c r="Y364" s="116">
        <f t="shared" si="208"/>
        <v>6.5100832744361875e-002</v>
      </c>
      <c r="Z364" s="122">
        <f t="shared" si="209"/>
        <v>13.020166548872375</v>
      </c>
      <c r="AA364" s="113">
        <f t="shared" si="186"/>
        <v>2.8</v>
      </c>
      <c r="AB364" s="113">
        <f>AA364*飽差!I364</f>
        <v>2.2002291881741609</v>
      </c>
      <c r="AG364" s="116">
        <f t="shared" si="187"/>
        <v>0</v>
      </c>
      <c r="AH364" s="116">
        <f t="shared" si="188"/>
        <v>0</v>
      </c>
      <c r="AI364" s="116">
        <f t="shared" si="189"/>
        <v>0</v>
      </c>
      <c r="AJ364" s="116">
        <f t="shared" si="190"/>
        <v>0</v>
      </c>
      <c r="AK364" s="116">
        <f t="shared" si="191"/>
        <v>0</v>
      </c>
      <c r="AL364" s="116">
        <f t="shared" si="192"/>
        <v>0</v>
      </c>
      <c r="AM364" s="116">
        <f t="shared" si="193"/>
        <v>0</v>
      </c>
      <c r="AN364" s="116">
        <f t="shared" si="194"/>
        <v>0.8</v>
      </c>
      <c r="AO364" s="116">
        <f t="shared" si="195"/>
        <v>0</v>
      </c>
      <c r="AP364" s="116">
        <f t="shared" si="196"/>
        <v>0</v>
      </c>
      <c r="AS364" s="116">
        <f t="shared" si="197"/>
        <v>0</v>
      </c>
      <c r="AT364" s="113">
        <v>0</v>
      </c>
      <c r="AU364" s="113">
        <v>0</v>
      </c>
      <c r="AV364" s="113">
        <v>0</v>
      </c>
      <c r="AW364" s="113">
        <v>0</v>
      </c>
      <c r="AX364" s="113">
        <v>0</v>
      </c>
      <c r="AY364" s="115"/>
      <c r="BA364" s="116">
        <f t="shared" si="198"/>
        <v>0</v>
      </c>
      <c r="BB364" s="113">
        <v>0</v>
      </c>
      <c r="BC364" s="113">
        <v>0</v>
      </c>
      <c r="BD364" s="113">
        <v>0</v>
      </c>
      <c r="BE364" s="113">
        <v>0</v>
      </c>
      <c r="BF364" s="113">
        <v>0</v>
      </c>
      <c r="BG364" s="115"/>
      <c r="BI364" s="116">
        <f t="shared" si="199"/>
        <v>0</v>
      </c>
      <c r="BJ364" s="113">
        <v>0</v>
      </c>
      <c r="BK364" s="113">
        <v>0</v>
      </c>
      <c r="BL364" s="113">
        <v>0</v>
      </c>
      <c r="BM364" s="113">
        <v>0</v>
      </c>
      <c r="BN364" s="113">
        <v>0</v>
      </c>
      <c r="BO364" s="115"/>
      <c r="BQ364" s="116">
        <f t="shared" si="200"/>
        <v>0</v>
      </c>
      <c r="BR364" s="113">
        <v>0</v>
      </c>
      <c r="BS364" s="113">
        <v>0</v>
      </c>
      <c r="BT364" s="113">
        <v>0</v>
      </c>
      <c r="BU364" s="113">
        <v>0</v>
      </c>
      <c r="BV364" s="113">
        <v>0</v>
      </c>
      <c r="BW364" s="115"/>
      <c r="BY364" s="116">
        <f t="shared" si="201"/>
        <v>0</v>
      </c>
      <c r="BZ364" s="113">
        <v>0</v>
      </c>
      <c r="CA364" s="113">
        <v>0</v>
      </c>
      <c r="CB364" s="113">
        <v>0</v>
      </c>
      <c r="CC364" s="113">
        <v>0</v>
      </c>
      <c r="CD364" s="113">
        <v>0</v>
      </c>
      <c r="CE364" s="115"/>
      <c r="CG364" s="116">
        <f t="shared" si="202"/>
        <v>0</v>
      </c>
      <c r="CH364" s="113">
        <v>0</v>
      </c>
      <c r="CI364" s="113">
        <v>0</v>
      </c>
      <c r="CJ364" s="113">
        <v>0</v>
      </c>
      <c r="CK364" s="113">
        <v>0</v>
      </c>
      <c r="CL364" s="113">
        <v>0</v>
      </c>
      <c r="CO364" s="116">
        <f t="shared" si="203"/>
        <v>0</v>
      </c>
      <c r="CP364" s="113">
        <v>0</v>
      </c>
      <c r="CQ364" s="113">
        <v>0</v>
      </c>
      <c r="CR364" s="113">
        <v>0</v>
      </c>
      <c r="CS364" s="113">
        <v>0</v>
      </c>
      <c r="CT364" s="113">
        <v>0</v>
      </c>
      <c r="CW364" s="116">
        <f t="shared" si="204"/>
        <v>0.8</v>
      </c>
      <c r="CX364" s="113">
        <v>4</v>
      </c>
      <c r="CY364" s="113">
        <v>0</v>
      </c>
      <c r="CZ364" s="113">
        <v>0</v>
      </c>
      <c r="DA364" s="113">
        <v>0</v>
      </c>
      <c r="DB364" s="113">
        <v>0</v>
      </c>
      <c r="DE364" s="116">
        <f t="shared" si="205"/>
        <v>0</v>
      </c>
      <c r="DF364" s="113">
        <v>0</v>
      </c>
      <c r="DG364" s="113">
        <v>0</v>
      </c>
      <c r="DH364" s="113">
        <v>0</v>
      </c>
      <c r="DI364" s="113">
        <v>0</v>
      </c>
      <c r="DJ364" s="113">
        <v>0</v>
      </c>
      <c r="DM364" s="116">
        <f t="shared" si="206"/>
        <v>0</v>
      </c>
      <c r="DN364" s="113">
        <v>0</v>
      </c>
      <c r="DO364" s="113">
        <v>0</v>
      </c>
      <c r="DP364" s="113">
        <v>0</v>
      </c>
      <c r="DQ364" s="113">
        <v>0</v>
      </c>
      <c r="DR364" s="113">
        <v>0</v>
      </c>
    </row>
    <row r="365" spans="4:122">
      <c r="D365" s="113" t="s">
        <v>241</v>
      </c>
      <c r="E365" s="115">
        <f t="shared" si="207"/>
        <v>364</v>
      </c>
      <c r="F365" s="116">
        <f t="shared" si="175"/>
        <v>0</v>
      </c>
      <c r="G365" s="116" t="str">
        <f t="shared" si="176"/>
        <v/>
      </c>
      <c r="H365" s="116" t="str">
        <f t="shared" si="176"/>
        <v/>
      </c>
      <c r="I365" s="116" t="str">
        <f t="shared" si="176"/>
        <v/>
      </c>
      <c r="J365" s="116" t="str">
        <f t="shared" si="176"/>
        <v/>
      </c>
      <c r="K365" s="116" t="str">
        <f t="shared" si="176"/>
        <v/>
      </c>
      <c r="L365" s="116" t="str">
        <f t="shared" si="176"/>
        <v/>
      </c>
      <c r="M365" s="116" t="str">
        <f t="shared" si="176"/>
        <v/>
      </c>
      <c r="N365" s="116">
        <f t="shared" si="177"/>
        <v>0</v>
      </c>
      <c r="O365" s="116" t="str">
        <f t="shared" si="178"/>
        <v/>
      </c>
      <c r="P365" s="116" t="str">
        <f t="shared" si="179"/>
        <v/>
      </c>
      <c r="Q365" s="116" t="str">
        <f t="shared" si="180"/>
        <v/>
      </c>
      <c r="R365" s="116" t="str">
        <f t="shared" si="181"/>
        <v/>
      </c>
      <c r="S365" s="116" t="str">
        <f t="shared" si="182"/>
        <v/>
      </c>
      <c r="T365" s="116" t="str">
        <f t="shared" si="183"/>
        <v/>
      </c>
      <c r="U365" s="116">
        <f t="shared" si="184"/>
        <v>0</v>
      </c>
      <c r="V365" s="113">
        <f t="shared" si="185"/>
        <v>0</v>
      </c>
      <c r="Y365" s="116">
        <f t="shared" si="208"/>
        <v>5.5690253980624937e-002</v>
      </c>
      <c r="Z365" s="122">
        <f t="shared" si="209"/>
        <v>11.138050796124988</v>
      </c>
      <c r="AA365" s="113">
        <f t="shared" si="186"/>
        <v>2.8</v>
      </c>
      <c r="AB365" s="113">
        <f>AA365*飽差!I365</f>
        <v>1.8821157527473873</v>
      </c>
      <c r="AG365" s="116">
        <f t="shared" si="187"/>
        <v>0</v>
      </c>
      <c r="AH365" s="116">
        <f t="shared" si="188"/>
        <v>0</v>
      </c>
      <c r="AI365" s="116">
        <f t="shared" si="189"/>
        <v>0</v>
      </c>
      <c r="AJ365" s="116">
        <f t="shared" si="190"/>
        <v>0</v>
      </c>
      <c r="AK365" s="116">
        <f t="shared" si="191"/>
        <v>0.2</v>
      </c>
      <c r="AL365" s="116">
        <f t="shared" si="192"/>
        <v>0.1</v>
      </c>
      <c r="AM365" s="116">
        <f t="shared" si="193"/>
        <v>0</v>
      </c>
      <c r="AN365" s="116">
        <f t="shared" si="194"/>
        <v>0</v>
      </c>
      <c r="AO365" s="116">
        <f t="shared" si="195"/>
        <v>0</v>
      </c>
      <c r="AP365" s="116">
        <f t="shared" si="196"/>
        <v>0</v>
      </c>
      <c r="AS365" s="116">
        <f t="shared" si="197"/>
        <v>0</v>
      </c>
      <c r="AT365" s="113">
        <v>0</v>
      </c>
      <c r="AU365" s="113">
        <v>0</v>
      </c>
      <c r="AV365" s="113">
        <v>0</v>
      </c>
      <c r="AW365" s="113">
        <v>0</v>
      </c>
      <c r="AX365" s="113">
        <v>0</v>
      </c>
      <c r="AY365" s="115"/>
      <c r="BA365" s="116">
        <f t="shared" si="198"/>
        <v>0</v>
      </c>
      <c r="BB365" s="113">
        <v>0</v>
      </c>
      <c r="BC365" s="113">
        <v>0</v>
      </c>
      <c r="BD365" s="113">
        <v>0</v>
      </c>
      <c r="BE365" s="113">
        <v>0</v>
      </c>
      <c r="BF365" s="113">
        <v>0</v>
      </c>
      <c r="BG365" s="115"/>
      <c r="BI365" s="116">
        <f t="shared" si="199"/>
        <v>0</v>
      </c>
      <c r="BJ365" s="113">
        <v>0</v>
      </c>
      <c r="BK365" s="113">
        <v>0</v>
      </c>
      <c r="BL365" s="113">
        <v>0</v>
      </c>
      <c r="BM365" s="113">
        <v>0</v>
      </c>
      <c r="BN365" s="113">
        <v>0</v>
      </c>
      <c r="BO365" s="115"/>
      <c r="BQ365" s="116">
        <f t="shared" si="200"/>
        <v>0</v>
      </c>
      <c r="BR365" s="113">
        <v>0</v>
      </c>
      <c r="BS365" s="113">
        <v>0</v>
      </c>
      <c r="BT365" s="113">
        <v>0</v>
      </c>
      <c r="BU365" s="113">
        <v>0</v>
      </c>
      <c r="BV365" s="113">
        <v>0</v>
      </c>
      <c r="BW365" s="115"/>
      <c r="BY365" s="116">
        <f t="shared" si="201"/>
        <v>0.2</v>
      </c>
      <c r="BZ365" s="113">
        <v>0</v>
      </c>
      <c r="CA365" s="113">
        <v>0</v>
      </c>
      <c r="CB365" s="113">
        <v>0</v>
      </c>
      <c r="CC365" s="113">
        <v>0</v>
      </c>
      <c r="CD365" s="113">
        <v>1</v>
      </c>
      <c r="CE365" s="115"/>
      <c r="CG365" s="116">
        <f t="shared" si="202"/>
        <v>0.1</v>
      </c>
      <c r="CH365" s="113">
        <v>0</v>
      </c>
      <c r="CI365" s="113">
        <v>0</v>
      </c>
      <c r="CJ365" s="113">
        <v>0</v>
      </c>
      <c r="CK365" s="113">
        <v>0</v>
      </c>
      <c r="CL365" s="113">
        <v>0.5</v>
      </c>
      <c r="CO365" s="116">
        <f t="shared" si="203"/>
        <v>0</v>
      </c>
      <c r="CP365" s="113">
        <v>0</v>
      </c>
      <c r="CQ365" s="113">
        <v>0</v>
      </c>
      <c r="CR365" s="113">
        <v>0</v>
      </c>
      <c r="CS365" s="113">
        <v>0</v>
      </c>
      <c r="CT365" s="113">
        <v>0</v>
      </c>
      <c r="CW365" s="116">
        <f t="shared" si="204"/>
        <v>0</v>
      </c>
      <c r="CX365" s="113">
        <v>0</v>
      </c>
      <c r="CY365" s="113">
        <v>0</v>
      </c>
      <c r="CZ365" s="113">
        <v>0</v>
      </c>
      <c r="DA365" s="113">
        <v>0</v>
      </c>
      <c r="DB365" s="113">
        <v>0</v>
      </c>
      <c r="DE365" s="116">
        <f t="shared" si="205"/>
        <v>0</v>
      </c>
      <c r="DF365" s="113">
        <v>0</v>
      </c>
      <c r="DG365" s="113">
        <v>0</v>
      </c>
      <c r="DH365" s="113">
        <v>0</v>
      </c>
      <c r="DI365" s="113">
        <v>0</v>
      </c>
      <c r="DJ365" s="113">
        <v>0</v>
      </c>
      <c r="DM365" s="116">
        <f t="shared" si="206"/>
        <v>0</v>
      </c>
      <c r="DN365" s="113">
        <v>0</v>
      </c>
      <c r="DO365" s="113">
        <v>0</v>
      </c>
      <c r="DP365" s="113">
        <v>0</v>
      </c>
      <c r="DQ365" s="113">
        <v>0</v>
      </c>
      <c r="DR365" s="113">
        <v>0</v>
      </c>
    </row>
    <row r="366" spans="4:122">
      <c r="D366" s="113" t="s">
        <v>241</v>
      </c>
      <c r="E366" s="115">
        <f t="shared" si="207"/>
        <v>365</v>
      </c>
      <c r="F366" s="116">
        <f t="shared" si="175"/>
        <v>3</v>
      </c>
      <c r="G366" s="116">
        <f t="shared" si="176"/>
        <v>3</v>
      </c>
      <c r="H366" s="116" t="str">
        <f t="shared" si="176"/>
        <v/>
      </c>
      <c r="I366" s="116" t="str">
        <f t="shared" si="176"/>
        <v/>
      </c>
      <c r="J366" s="116" t="str">
        <f t="shared" si="176"/>
        <v/>
      </c>
      <c r="K366" s="116" t="str">
        <f t="shared" si="176"/>
        <v/>
      </c>
      <c r="L366" s="116" t="str">
        <f t="shared" si="176"/>
        <v/>
      </c>
      <c r="M366" s="116" t="str">
        <f t="shared" si="176"/>
        <v/>
      </c>
      <c r="N366" s="116" t="str">
        <f t="shared" si="177"/>
        <v/>
      </c>
      <c r="O366" s="116">
        <f t="shared" si="178"/>
        <v>1</v>
      </c>
      <c r="P366" s="116" t="str">
        <f t="shared" si="179"/>
        <v/>
      </c>
      <c r="Q366" s="116" t="str">
        <f t="shared" si="180"/>
        <v/>
      </c>
      <c r="R366" s="116" t="str">
        <f t="shared" si="181"/>
        <v/>
      </c>
      <c r="S366" s="116" t="str">
        <f t="shared" si="182"/>
        <v/>
      </c>
      <c r="T366" s="116" t="str">
        <f t="shared" si="183"/>
        <v/>
      </c>
      <c r="U366" s="116">
        <f t="shared" si="184"/>
        <v>1</v>
      </c>
      <c r="V366" s="113">
        <f t="shared" si="185"/>
        <v>0</v>
      </c>
      <c r="Y366" s="116">
        <f t="shared" si="208"/>
        <v>6.1723497976256751e-002</v>
      </c>
      <c r="Z366" s="122">
        <f t="shared" si="209"/>
        <v>12.344699595251351</v>
      </c>
      <c r="AA366" s="113">
        <f t="shared" si="186"/>
        <v>2.8</v>
      </c>
      <c r="AB366" s="113">
        <f>AA366*飽差!I366</f>
        <v>1.793351200873637</v>
      </c>
      <c r="AG366" s="116">
        <f t="shared" si="187"/>
        <v>1.8</v>
      </c>
      <c r="AH366" s="116">
        <f t="shared" si="188"/>
        <v>1.7</v>
      </c>
      <c r="AI366" s="116">
        <f t="shared" si="189"/>
        <v>2</v>
      </c>
      <c r="AJ366" s="116">
        <f t="shared" si="190"/>
        <v>2.4</v>
      </c>
      <c r="AK366" s="116">
        <f t="shared" si="191"/>
        <v>4.4000000000000004</v>
      </c>
      <c r="AL366" s="116">
        <f t="shared" si="192"/>
        <v>3.4</v>
      </c>
      <c r="AM366" s="116">
        <f t="shared" si="193"/>
        <v>3</v>
      </c>
      <c r="AN366" s="116">
        <f t="shared" si="194"/>
        <v>12.5</v>
      </c>
      <c r="AO366" s="116">
        <f t="shared" si="195"/>
        <v>3.8</v>
      </c>
      <c r="AP366" s="116">
        <f t="shared" si="196"/>
        <v>3</v>
      </c>
      <c r="AS366" s="116">
        <f t="shared" si="197"/>
        <v>1.8</v>
      </c>
      <c r="AT366" s="113">
        <v>0</v>
      </c>
      <c r="AU366" s="113">
        <v>0</v>
      </c>
      <c r="AV366" s="113">
        <v>9</v>
      </c>
      <c r="AW366" s="113">
        <v>0</v>
      </c>
      <c r="AX366" s="113">
        <v>0</v>
      </c>
      <c r="AY366" s="115"/>
      <c r="BA366" s="116">
        <f t="shared" si="198"/>
        <v>1.7</v>
      </c>
      <c r="BB366" s="113">
        <v>0</v>
      </c>
      <c r="BC366" s="113">
        <v>0</v>
      </c>
      <c r="BD366" s="113">
        <v>8.5</v>
      </c>
      <c r="BE366" s="113">
        <v>0</v>
      </c>
      <c r="BF366" s="113">
        <v>0</v>
      </c>
      <c r="BG366" s="115"/>
      <c r="BI366" s="116">
        <f t="shared" si="199"/>
        <v>2</v>
      </c>
      <c r="BJ366" s="113">
        <v>0</v>
      </c>
      <c r="BK366" s="113">
        <v>0</v>
      </c>
      <c r="BL366" s="113">
        <v>10</v>
      </c>
      <c r="BM366" s="113">
        <v>0</v>
      </c>
      <c r="BN366" s="113">
        <v>0</v>
      </c>
      <c r="BO366" s="115"/>
      <c r="BQ366" s="116">
        <f t="shared" si="200"/>
        <v>2.4</v>
      </c>
      <c r="BR366" s="113">
        <v>0</v>
      </c>
      <c r="BS366" s="113">
        <v>0</v>
      </c>
      <c r="BT366" s="113">
        <v>12</v>
      </c>
      <c r="BU366" s="113">
        <v>0</v>
      </c>
      <c r="BV366" s="113">
        <v>0</v>
      </c>
      <c r="BW366" s="115"/>
      <c r="BY366" s="116">
        <f t="shared" si="201"/>
        <v>4.4000000000000004</v>
      </c>
      <c r="BZ366" s="113">
        <v>0</v>
      </c>
      <c r="CA366" s="113">
        <v>0</v>
      </c>
      <c r="CB366" s="113">
        <v>22</v>
      </c>
      <c r="CC366" s="113">
        <v>0</v>
      </c>
      <c r="CD366" s="113">
        <v>0</v>
      </c>
      <c r="CE366" s="115"/>
      <c r="CG366" s="116">
        <f t="shared" si="202"/>
        <v>3.4</v>
      </c>
      <c r="CH366" s="113">
        <v>0</v>
      </c>
      <c r="CI366" s="113">
        <v>0</v>
      </c>
      <c r="CJ366" s="113">
        <v>17</v>
      </c>
      <c r="CK366" s="113">
        <v>0</v>
      </c>
      <c r="CL366" s="113">
        <v>0</v>
      </c>
      <c r="CO366" s="116">
        <f t="shared" si="203"/>
        <v>3</v>
      </c>
      <c r="CP366" s="113">
        <v>0</v>
      </c>
      <c r="CQ366" s="113">
        <v>0</v>
      </c>
      <c r="CR366" s="113">
        <v>15</v>
      </c>
      <c r="CS366" s="113">
        <v>0</v>
      </c>
      <c r="CT366" s="113">
        <v>0</v>
      </c>
      <c r="CW366" s="116">
        <f t="shared" si="204"/>
        <v>12.5</v>
      </c>
      <c r="CX366" s="113">
        <v>29.5</v>
      </c>
      <c r="CY366" s="113">
        <v>0</v>
      </c>
      <c r="CZ366" s="113">
        <v>33</v>
      </c>
      <c r="DA366" s="113">
        <v>0</v>
      </c>
      <c r="DB366" s="113">
        <v>0</v>
      </c>
      <c r="DE366" s="116">
        <f t="shared" si="205"/>
        <v>3.8</v>
      </c>
      <c r="DF366" s="113">
        <v>0</v>
      </c>
      <c r="DG366" s="113">
        <v>0</v>
      </c>
      <c r="DH366" s="113">
        <v>19</v>
      </c>
      <c r="DI366" s="113">
        <v>0</v>
      </c>
      <c r="DJ366" s="113">
        <v>0</v>
      </c>
      <c r="DM366" s="116">
        <f t="shared" si="206"/>
        <v>3</v>
      </c>
      <c r="DN366" s="113">
        <v>0</v>
      </c>
      <c r="DO366" s="113">
        <v>0</v>
      </c>
      <c r="DP366" s="113">
        <v>15</v>
      </c>
      <c r="DQ366" s="113">
        <v>0</v>
      </c>
      <c r="DR366" s="113">
        <v>0</v>
      </c>
    </row>
    <row r="367" spans="4:122">
      <c r="AG367" s="116">
        <f t="shared" si="187"/>
        <v>0</v>
      </c>
      <c r="AH367" s="116">
        <f t="shared" si="188"/>
        <v>0</v>
      </c>
      <c r="AI367" s="116">
        <f t="shared" si="189"/>
        <v>0</v>
      </c>
      <c r="AJ367" s="116">
        <f t="shared" si="190"/>
        <v>0</v>
      </c>
      <c r="AK367" s="116">
        <f t="shared" si="191"/>
        <v>0</v>
      </c>
      <c r="AL367" s="116">
        <f t="shared" si="192"/>
        <v>0</v>
      </c>
      <c r="AM367" s="116">
        <f t="shared" si="193"/>
        <v>0</v>
      </c>
      <c r="AN367" s="116">
        <f t="shared" si="194"/>
        <v>0</v>
      </c>
      <c r="AO367" s="116">
        <f t="shared" si="195"/>
        <v>0</v>
      </c>
      <c r="AP367" s="116">
        <f t="shared" si="196"/>
        <v>0</v>
      </c>
      <c r="AT367" s="113">
        <v>0</v>
      </c>
      <c r="AU367" s="113">
        <v>0</v>
      </c>
      <c r="BB367" s="113">
        <v>0</v>
      </c>
      <c r="BC367" s="113">
        <v>0</v>
      </c>
      <c r="BK367" s="113">
        <v>0</v>
      </c>
      <c r="BR367" s="113">
        <v>0</v>
      </c>
      <c r="BS367" s="113">
        <v>0</v>
      </c>
      <c r="CA367" s="113">
        <v>0</v>
      </c>
      <c r="CH367" s="113">
        <v>0.5</v>
      </c>
      <c r="CI367" s="113">
        <v>0</v>
      </c>
      <c r="CP367" s="113">
        <v>0</v>
      </c>
      <c r="CQ367" s="113">
        <v>0</v>
      </c>
      <c r="CX367" s="113">
        <v>0</v>
      </c>
      <c r="CY367" s="113">
        <v>0</v>
      </c>
      <c r="DF367" s="113">
        <v>0</v>
      </c>
      <c r="DG367" s="113">
        <v>0</v>
      </c>
      <c r="DN367" s="113">
        <v>0</v>
      </c>
      <c r="DO367" s="113">
        <v>0</v>
      </c>
    </row>
    <row r="368" spans="4:122">
      <c r="D368" s="113" t="s">
        <v>242</v>
      </c>
      <c r="M368" s="113" t="s">
        <v>140</v>
      </c>
      <c r="N368" s="113">
        <v>0</v>
      </c>
      <c r="O368" s="113">
        <v>1</v>
      </c>
      <c r="P368" s="113">
        <v>2</v>
      </c>
      <c r="Q368" s="113">
        <v>3</v>
      </c>
      <c r="R368" s="113">
        <v>4</v>
      </c>
      <c r="S368" s="113">
        <v>5</v>
      </c>
      <c r="T368" s="113">
        <v>7</v>
      </c>
      <c r="U368" s="121"/>
    </row>
    <row r="369" spans="4:21">
      <c r="E369" s="113" t="s">
        <v>243</v>
      </c>
      <c r="F369" s="113" t="s">
        <v>244</v>
      </c>
      <c r="N369" s="113">
        <f t="shared" ref="N369:T369" si="210">COUNT(N2:N367)</f>
        <v>59</v>
      </c>
      <c r="O369" s="113">
        <f t="shared" si="210"/>
        <v>231</v>
      </c>
      <c r="P369" s="113">
        <f t="shared" si="210"/>
        <v>47</v>
      </c>
      <c r="Q369" s="113">
        <f t="shared" si="210"/>
        <v>18</v>
      </c>
      <c r="R369" s="113">
        <f t="shared" si="210"/>
        <v>5</v>
      </c>
      <c r="S369" s="113">
        <f t="shared" si="210"/>
        <v>3</v>
      </c>
      <c r="T369" s="113">
        <f t="shared" si="210"/>
        <v>0</v>
      </c>
      <c r="U369" s="113">
        <f>SUM(P369:T369)</f>
        <v>73</v>
      </c>
    </row>
    <row r="370" spans="4:21">
      <c r="D370" s="113" t="s">
        <v>190</v>
      </c>
      <c r="E370" s="113">
        <v>1.2</v>
      </c>
      <c r="F370" s="113">
        <v>0.5</v>
      </c>
      <c r="G370" s="113">
        <f t="shared" ref="G370:G381" si="211">E370+F370</f>
        <v>1.7</v>
      </c>
      <c r="M370" s="120" t="s">
        <v>13</v>
      </c>
      <c r="N370" s="113">
        <v>0</v>
      </c>
      <c r="O370" s="113">
        <v>0</v>
      </c>
      <c r="P370" s="113">
        <f>P371/P369</f>
        <v>0.85106382978723405</v>
      </c>
      <c r="Q370" s="113">
        <f>Q371/Q369</f>
        <v>1.1111111111111112</v>
      </c>
      <c r="R370" s="113">
        <f>R371/R369</f>
        <v>4</v>
      </c>
      <c r="S370" s="113">
        <f>S371/S369</f>
        <v>4</v>
      </c>
      <c r="T370" s="113" t="e">
        <f>T371/T369</f>
        <v>#DIV/0!</v>
      </c>
    </row>
    <row r="371" spans="4:21">
      <c r="D371" s="113" t="s">
        <v>234</v>
      </c>
      <c r="E371" s="113">
        <v>1.6</v>
      </c>
      <c r="F371" s="113">
        <v>0.7</v>
      </c>
      <c r="G371" s="113">
        <f t="shared" si="211"/>
        <v>2.2999999999999998</v>
      </c>
      <c r="M371" s="120" t="s">
        <v>4</v>
      </c>
      <c r="P371" s="113">
        <v>40</v>
      </c>
      <c r="Q371" s="113">
        <v>20</v>
      </c>
      <c r="R371" s="113">
        <v>20</v>
      </c>
      <c r="S371" s="113">
        <v>12</v>
      </c>
      <c r="T371" s="113">
        <v>8</v>
      </c>
      <c r="U371" s="113">
        <f>SUM(P371:T371)</f>
        <v>100</v>
      </c>
    </row>
    <row r="372" spans="4:21">
      <c r="D372" s="113" t="s">
        <v>33</v>
      </c>
      <c r="E372" s="113">
        <v>2</v>
      </c>
      <c r="F372" s="113">
        <v>1</v>
      </c>
      <c r="G372" s="113">
        <f t="shared" si="211"/>
        <v>3</v>
      </c>
      <c r="M372" s="120" t="s">
        <v>142</v>
      </c>
      <c r="N372" s="113">
        <f>$N$374*N370/$U$369</f>
        <v>0</v>
      </c>
      <c r="O372" s="113">
        <f>$N$374*O370/$U$369</f>
        <v>0</v>
      </c>
      <c r="P372" s="113">
        <f>$N$374*P370*0.01</f>
        <v>5.4417266639303186e-002</v>
      </c>
      <c r="Q372" s="113">
        <f>$N$374*Q370*0.01</f>
        <v>7.1044764779090275e-002</v>
      </c>
      <c r="R372" s="113">
        <f>$N$374*R370*0.01</f>
        <v>0.25576115320472498</v>
      </c>
      <c r="S372" s="113">
        <f>$N$374*S370*0.01</f>
        <v>0.25576115320472498</v>
      </c>
      <c r="T372" s="113" t="e">
        <f>$N$374*T370*0.01</f>
        <v>#DIV/0!</v>
      </c>
    </row>
    <row r="373" spans="4:21">
      <c r="D373" s="113" t="s">
        <v>146</v>
      </c>
      <c r="E373" s="113">
        <v>2.4</v>
      </c>
      <c r="F373" s="113">
        <v>1.2</v>
      </c>
      <c r="G373" s="113">
        <f t="shared" si="211"/>
        <v>3.5999999999999996</v>
      </c>
      <c r="P373" s="116">
        <f>P372*P369</f>
        <v>2.5576115320472499</v>
      </c>
      <c r="Q373" s="116">
        <f>Q372*Q369</f>
        <v>1.2788057660236249</v>
      </c>
      <c r="R373" s="116">
        <f>R372*R369</f>
        <v>1.2788057660236249</v>
      </c>
      <c r="S373" s="116">
        <f>S372*S369</f>
        <v>0.76728345961417488</v>
      </c>
      <c r="T373" s="116" t="e">
        <f>T372*T369</f>
        <v>#DIV/0!</v>
      </c>
      <c r="U373" s="116" t="e">
        <f>SUM(P373:T373)</f>
        <v>#DIV/0!</v>
      </c>
    </row>
    <row r="374" spans="4:21">
      <c r="D374" s="113" t="s">
        <v>235</v>
      </c>
      <c r="E374" s="113">
        <v>3.3</v>
      </c>
      <c r="F374" s="113">
        <v>1.5</v>
      </c>
      <c r="G374" s="113">
        <f t="shared" si="211"/>
        <v>4.8</v>
      </c>
      <c r="M374" s="120" t="s">
        <v>143</v>
      </c>
      <c r="N374" s="113">
        <f>年間!AC1*N375*0.01</f>
        <v>6.3940288301181241</v>
      </c>
    </row>
    <row r="375" spans="4:21">
      <c r="D375" s="113" t="s">
        <v>237</v>
      </c>
      <c r="E375" s="113">
        <v>3.8</v>
      </c>
      <c r="F375" s="113">
        <v>1.7</v>
      </c>
      <c r="G375" s="113">
        <f t="shared" si="211"/>
        <v>5.5</v>
      </c>
      <c r="M375" s="113" t="s">
        <v>36</v>
      </c>
      <c r="N375" s="113">
        <v>20</v>
      </c>
      <c r="O375" s="113" t="s">
        <v>141</v>
      </c>
    </row>
    <row r="376" spans="4:21">
      <c r="D376" s="113" t="s">
        <v>225</v>
      </c>
      <c r="E376" s="113">
        <v>6.9</v>
      </c>
      <c r="F376" s="113">
        <v>2</v>
      </c>
      <c r="G376" s="113">
        <f t="shared" si="211"/>
        <v>8.9</v>
      </c>
    </row>
    <row r="377" spans="4:21">
      <c r="D377" s="113" t="s">
        <v>238</v>
      </c>
      <c r="E377" s="113">
        <v>7</v>
      </c>
      <c r="F377" s="113">
        <v>2</v>
      </c>
      <c r="G377" s="113">
        <f t="shared" si="211"/>
        <v>9</v>
      </c>
    </row>
    <row r="378" spans="4:21">
      <c r="D378" s="113" t="s">
        <v>239</v>
      </c>
      <c r="E378" s="113">
        <v>7.2</v>
      </c>
      <c r="F378" s="113">
        <v>1.5</v>
      </c>
      <c r="G378" s="113">
        <f t="shared" si="211"/>
        <v>8.6999999999999993</v>
      </c>
    </row>
    <row r="379" spans="4:21">
      <c r="D379" s="113" t="s">
        <v>240</v>
      </c>
      <c r="E379" s="113">
        <v>6</v>
      </c>
      <c r="F379" s="113">
        <v>1.2</v>
      </c>
      <c r="G379" s="113">
        <f t="shared" si="211"/>
        <v>7.2</v>
      </c>
    </row>
    <row r="380" spans="4:21">
      <c r="D380" s="113" t="s">
        <v>108</v>
      </c>
      <c r="E380" s="113">
        <v>5</v>
      </c>
      <c r="F380" s="113">
        <v>1</v>
      </c>
      <c r="G380" s="113">
        <f t="shared" si="211"/>
        <v>6</v>
      </c>
    </row>
    <row r="381" spans="4:21">
      <c r="D381" s="113" t="s">
        <v>241</v>
      </c>
      <c r="E381" s="113">
        <v>2</v>
      </c>
      <c r="F381" s="113">
        <v>0.8</v>
      </c>
      <c r="G381" s="113">
        <f t="shared" si="211"/>
        <v>2.8</v>
      </c>
    </row>
  </sheetData>
  <sheetProtection password="B7DC" sheet="1" objects="1" scenarios="1"/>
  <phoneticPr fontId="1" type="Hiragana"/>
  <pageMargins left="0.7" right="0.7" top="0.75" bottom="0.75" header="0.3" footer="0.3"/>
  <pageSetup paperSize="9" fitToWidth="1" fitToHeight="1" orientation="portrait" usePrinterDefaults="1"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0" tint="-0.25"/>
  </sheetPr>
  <dimension ref="A1:AC370"/>
  <sheetViews>
    <sheetView workbookViewId="0">
      <pane xSplit="1" ySplit="3" topLeftCell="B4" activePane="bottomRight" state="frozen"/>
      <selection pane="topRight"/>
      <selection pane="bottomLeft"/>
      <selection pane="bottomRight" activeCell="A3" sqref="A3"/>
    </sheetView>
  </sheetViews>
  <sheetFormatPr defaultRowHeight="18"/>
  <cols>
    <col min="1" max="1" width="11.8984375" style="113" customWidth="1"/>
    <col min="2" max="3" width="8.796875" style="113" customWidth="1"/>
    <col min="4" max="4" width="12.19921875" style="113" bestFit="1" customWidth="1"/>
    <col min="5" max="5" width="11.796875" style="113" customWidth="1"/>
    <col min="6" max="12" width="8.796875" style="113" customWidth="1"/>
    <col min="13" max="13" width="8.09765625" style="113" customWidth="1"/>
    <col min="14" max="19" width="8.796875" style="113" customWidth="1"/>
    <col min="20" max="20" width="9.09765625" style="113" bestFit="1" customWidth="1"/>
    <col min="21" max="21" width="13.8984375" style="113" customWidth="1"/>
    <col min="22" max="22" width="8.796875" style="113" customWidth="1"/>
    <col min="23" max="23" width="12.19921875" style="113" bestFit="1" customWidth="1"/>
    <col min="24" max="16384" width="8.796875" style="113" customWidth="1"/>
  </cols>
  <sheetData>
    <row r="1" spans="1:29">
      <c r="I1" s="121"/>
      <c r="J1" s="121"/>
      <c r="K1" s="121">
        <f>0.2*1000*M1/6</f>
        <v>26666.666666666672</v>
      </c>
      <c r="L1" s="113" t="s">
        <v>256</v>
      </c>
      <c r="M1" s="113">
        <f>指導機関用調整項目!C28*0.001/(0.001*0.001)</f>
        <v>800.00000000000011</v>
      </c>
      <c r="N1" s="113" t="s">
        <v>129</v>
      </c>
      <c r="W1" s="113">
        <v>0.8</v>
      </c>
      <c r="X1" s="113" t="s">
        <v>128</v>
      </c>
      <c r="AB1" s="120" t="s">
        <v>138</v>
      </c>
      <c r="AC1" s="119">
        <f>C323</f>
        <v>31.97014415059062</v>
      </c>
    </row>
    <row r="3" spans="1:29" s="123" customFormat="1" ht="27" customHeight="1">
      <c r="A3" s="123" t="s">
        <v>51</v>
      </c>
      <c r="B3" s="123" t="s">
        <v>106</v>
      </c>
      <c r="C3" s="123" t="s">
        <v>107</v>
      </c>
      <c r="D3" s="124" t="s">
        <v>117</v>
      </c>
      <c r="E3" s="124" t="s">
        <v>118</v>
      </c>
      <c r="F3" s="124" t="s">
        <v>86</v>
      </c>
      <c r="G3" s="124" t="s">
        <v>119</v>
      </c>
      <c r="H3" s="124" t="s">
        <v>120</v>
      </c>
      <c r="I3" s="124" t="s">
        <v>113</v>
      </c>
      <c r="J3" s="124" t="s">
        <v>122</v>
      </c>
      <c r="K3" s="124" t="s">
        <v>123</v>
      </c>
      <c r="M3" s="123" t="s">
        <v>150</v>
      </c>
      <c r="N3" s="124" t="s">
        <v>22</v>
      </c>
      <c r="O3" s="124" t="s">
        <v>182</v>
      </c>
      <c r="P3" s="124" t="s">
        <v>94</v>
      </c>
      <c r="Q3" s="124"/>
      <c r="R3" s="123" t="s">
        <v>152</v>
      </c>
      <c r="T3" s="123" t="s">
        <v>51</v>
      </c>
      <c r="U3" s="124" t="s">
        <v>187</v>
      </c>
      <c r="W3" s="123" t="s">
        <v>144</v>
      </c>
    </row>
    <row r="4" spans="1:29">
      <c r="A4" s="115">
        <v>1</v>
      </c>
      <c r="B4" s="113">
        <v>1</v>
      </c>
      <c r="C4" s="119">
        <f t="shared" ref="C4:C67" si="0">SUM(D4:K4)</f>
        <v>0</v>
      </c>
      <c r="D4" s="119">
        <f>_xlfn.IFNA(INDEX('１回目'!$C$8:$C$374,MATCH(A4,'１回目'!$A$8:$A$374,FALSE)),0)</f>
        <v>0</v>
      </c>
      <c r="E4" s="113">
        <f>_xlfn.IFNA(INDEX('２回目'!$C$8:$C$374,MATCH(A4,'２回目'!$A$8:$A$374,FALSE)),0)</f>
        <v>0</v>
      </c>
      <c r="F4" s="113">
        <f>_xlfn.IFNA(INDEX('３回目'!$C$8:$C$374,MATCH(A4,'３回目'!$A$8:$A$374,FALSE)),0)</f>
        <v>0</v>
      </c>
      <c r="G4" s="113">
        <f>_xlfn.IFNA(INDEX('４回目'!$C$8:$C$374,MATCH(A4,'４回目'!$A$8:$A$374,FALSE)),0)</f>
        <v>0</v>
      </c>
      <c r="H4" s="113">
        <f>_xlfn.IFNA(INDEX('５回目'!$C$8:$C$374,MATCH(A4,'５回目'!$A$8:$A$374,FALSE)),0)</f>
        <v>0</v>
      </c>
      <c r="I4" s="113">
        <f>_xlfn.IFNA(INDEX('６回目'!$C$8:$C$374,MATCH(A4,'６回目'!$A$8:$A$374,FALSE)),0)</f>
        <v>0</v>
      </c>
      <c r="J4" s="113">
        <f>_xlfn.IFNA(INDEX('７回目'!$C$8:$C$374,MATCH(A4,'７回目'!$A$8:$A$374,FALSE)),0)</f>
        <v>0</v>
      </c>
      <c r="K4" s="113">
        <f>_xlfn.IFNA(INDEX('８回目'!$C$8:$C$374,MATCH(A4,'８回目'!$A$8:$A$374,FALSE)),0)</f>
        <v>0</v>
      </c>
      <c r="M4" s="113">
        <f>INDEX(降水量!$V$2:$V$366,MATCH(A4,降水量!$E$2:$E$366,FALSE))</f>
        <v>0</v>
      </c>
      <c r="N4" s="119">
        <f>M4</f>
        <v>0</v>
      </c>
      <c r="O4" s="119">
        <f>INDEX(地温!$J$2:$J$366,MATCH(A4,地温!$C$2:$C$366,FALSE))</f>
        <v>7.5263682816630051e-004</v>
      </c>
      <c r="P4" s="119">
        <f>O4</f>
        <v>7.5263682816630051e-004</v>
      </c>
      <c r="Q4" s="119"/>
      <c r="R4" s="119">
        <f t="shared" ref="R4:R67" si="1">C4-N4-P4</f>
        <v>-7.5263682816630051e-004</v>
      </c>
      <c r="S4" s="119"/>
      <c r="T4" s="115">
        <v>15</v>
      </c>
      <c r="U4" s="119">
        <v>8</v>
      </c>
      <c r="W4" s="113">
        <f>R4*1000*1000/($K$1*10)+指導機関用調整項目!$C$25</f>
        <v>6.9971776118943767</v>
      </c>
      <c r="X4" s="113" t="s">
        <v>77</v>
      </c>
    </row>
    <row r="5" spans="1:29">
      <c r="A5" s="115">
        <f t="shared" ref="A5:A68" si="2">A4+1</f>
        <v>2</v>
      </c>
      <c r="B5" s="113">
        <f t="shared" ref="B5:B68" si="3">A5-$A$4+1</f>
        <v>2</v>
      </c>
      <c r="C5" s="119">
        <f t="shared" si="0"/>
        <v>0</v>
      </c>
      <c r="D5" s="119">
        <f>_xlfn.IFNA(INDEX('１回目'!$C$8:$C$374,MATCH(A5,'１回目'!$A$8:$A$374,FALSE)),0)</f>
        <v>0</v>
      </c>
      <c r="E5" s="113">
        <f>_xlfn.IFNA(INDEX('２回目'!$C$8:$C$374,MATCH(A5,'２回目'!$A$8:$A$374,FALSE)),0)</f>
        <v>0</v>
      </c>
      <c r="F5" s="113">
        <f>_xlfn.IFNA(INDEX('３回目'!$C$8:$C$374,MATCH(A5,'３回目'!$A$8:$A$374,FALSE)),0)</f>
        <v>0</v>
      </c>
      <c r="G5" s="113">
        <f>_xlfn.IFNA(INDEX('４回目'!$C$8:$C$374,MATCH(A5,'４回目'!$A$8:$A$374,FALSE)),0)</f>
        <v>0</v>
      </c>
      <c r="H5" s="113">
        <f>_xlfn.IFNA(INDEX('５回目'!$C$8:$C$374,MATCH(A5,'５回目'!$A$8:$A$374,FALSE)),0)</f>
        <v>0</v>
      </c>
      <c r="I5" s="113">
        <f>_xlfn.IFNA(INDEX('６回目'!$C$8:$C$374,MATCH(A5,'６回目'!$A$8:$A$374,FALSE)),0)</f>
        <v>0</v>
      </c>
      <c r="J5" s="113">
        <f>_xlfn.IFNA(INDEX('７回目'!$C$8:$C$374,MATCH(A5,'７回目'!$A$8:$A$374,FALSE)),0)</f>
        <v>0</v>
      </c>
      <c r="K5" s="113">
        <f>_xlfn.IFNA(INDEX('８回目'!$C$8:$C$374,MATCH(A5,'８回目'!$A$8:$A$374,FALSE)),0)</f>
        <v>0</v>
      </c>
      <c r="M5" s="113">
        <f>INDEX(降水量!$V$2:$V$366,MATCH(A5,降水量!$E$2:$E$366,FALSE))</f>
        <v>0</v>
      </c>
      <c r="N5" s="119">
        <f t="shared" ref="N5:N68" si="4">N4+M5</f>
        <v>0</v>
      </c>
      <c r="O5" s="119">
        <f>INDEX(地温!$J$2:$J$366,MATCH(A5,地温!$C$2:$C$366,FALSE))</f>
        <v>7.1278944171006362e-004</v>
      </c>
      <c r="P5" s="119">
        <f t="shared" ref="P5:P68" si="5">O5+P4</f>
        <v>1.465426269876364e-003</v>
      </c>
      <c r="Q5" s="119"/>
      <c r="R5" s="119">
        <f t="shared" si="1"/>
        <v>-1.465426269876364e-003</v>
      </c>
      <c r="S5" s="119"/>
      <c r="T5" s="115">
        <v>46</v>
      </c>
      <c r="U5" s="119">
        <v>10</v>
      </c>
      <c r="W5" s="113">
        <f>R5*1000*1000/($K$1*10)+指導機関用調整項目!$C$25</f>
        <v>6.9945046514879641</v>
      </c>
    </row>
    <row r="6" spans="1:29">
      <c r="A6" s="115">
        <f t="shared" si="2"/>
        <v>3</v>
      </c>
      <c r="B6" s="113">
        <f t="shared" si="3"/>
        <v>3</v>
      </c>
      <c r="C6" s="119">
        <f t="shared" si="0"/>
        <v>0</v>
      </c>
      <c r="D6" s="119">
        <f>_xlfn.IFNA(INDEX('１回目'!$C$8:$C$374,MATCH(A6,'１回目'!$A$8:$A$374,FALSE)),0)</f>
        <v>0</v>
      </c>
      <c r="E6" s="113">
        <f>_xlfn.IFNA(INDEX('２回目'!$C$8:$C$374,MATCH(A6,'２回目'!$A$8:$A$374,FALSE)),0)</f>
        <v>0</v>
      </c>
      <c r="F6" s="113">
        <f>_xlfn.IFNA(INDEX('３回目'!$C$8:$C$374,MATCH(A6,'３回目'!$A$8:$A$374,FALSE)),0)</f>
        <v>0</v>
      </c>
      <c r="G6" s="113">
        <f>_xlfn.IFNA(INDEX('４回目'!$C$8:$C$374,MATCH(A6,'４回目'!$A$8:$A$374,FALSE)),0)</f>
        <v>0</v>
      </c>
      <c r="H6" s="113">
        <f>_xlfn.IFNA(INDEX('５回目'!$C$8:$C$374,MATCH(A6,'５回目'!$A$8:$A$374,FALSE)),0)</f>
        <v>0</v>
      </c>
      <c r="I6" s="113">
        <f>_xlfn.IFNA(INDEX('６回目'!$C$8:$C$374,MATCH(A6,'６回目'!$A$8:$A$374,FALSE)),0)</f>
        <v>0</v>
      </c>
      <c r="J6" s="113">
        <f>_xlfn.IFNA(INDEX('７回目'!$C$8:$C$374,MATCH(A6,'７回目'!$A$8:$A$374,FALSE)),0)</f>
        <v>0</v>
      </c>
      <c r="K6" s="113">
        <f>_xlfn.IFNA(INDEX('８回目'!$C$8:$C$374,MATCH(A6,'８回目'!$A$8:$A$374,FALSE)),0)</f>
        <v>0</v>
      </c>
      <c r="M6" s="113">
        <f>INDEX(降水量!$V$2:$V$366,MATCH(A6,降水量!$E$2:$E$366,FALSE))</f>
        <v>0</v>
      </c>
      <c r="N6" s="119">
        <f t="shared" si="4"/>
        <v>0</v>
      </c>
      <c r="O6" s="119">
        <f>INDEX(地温!$J$2:$J$366,MATCH(A6,地温!$C$2:$C$366,FALSE))</f>
        <v>5.2542444369099706e-004</v>
      </c>
      <c r="P6" s="119">
        <f t="shared" si="5"/>
        <v>1.9908507135673612e-003</v>
      </c>
      <c r="Q6" s="119"/>
      <c r="R6" s="119">
        <f t="shared" si="1"/>
        <v>-1.9908507135673612e-003</v>
      </c>
      <c r="S6" s="119"/>
      <c r="T6" s="115">
        <v>75</v>
      </c>
      <c r="U6" s="119">
        <v>20</v>
      </c>
      <c r="W6" s="113">
        <f>R6*1000*1000/($K$1*10)+指導機関用調整項目!$C$25</f>
        <v>6.9925343098241228</v>
      </c>
    </row>
    <row r="7" spans="1:29">
      <c r="A7" s="115">
        <f t="shared" si="2"/>
        <v>4</v>
      </c>
      <c r="B7" s="113">
        <f t="shared" si="3"/>
        <v>4</v>
      </c>
      <c r="C7" s="119">
        <f t="shared" si="0"/>
        <v>0</v>
      </c>
      <c r="D7" s="119">
        <f>_xlfn.IFNA(INDEX('１回目'!$C$8:$C$374,MATCH(A7,'１回目'!$A$8:$A$374,FALSE)),0)</f>
        <v>0</v>
      </c>
      <c r="E7" s="113">
        <f>_xlfn.IFNA(INDEX('２回目'!$C$8:$C$374,MATCH(A7,'２回目'!$A$8:$A$374,FALSE)),0)</f>
        <v>0</v>
      </c>
      <c r="F7" s="113">
        <f>_xlfn.IFNA(INDEX('３回目'!$C$8:$C$374,MATCH(A7,'３回目'!$A$8:$A$374,FALSE)),0)</f>
        <v>0</v>
      </c>
      <c r="G7" s="113">
        <f>_xlfn.IFNA(INDEX('４回目'!$C$8:$C$374,MATCH(A7,'４回目'!$A$8:$A$374,FALSE)),0)</f>
        <v>0</v>
      </c>
      <c r="H7" s="113">
        <f>_xlfn.IFNA(INDEX('５回目'!$C$8:$C$374,MATCH(A7,'５回目'!$A$8:$A$374,FALSE)),0)</f>
        <v>0</v>
      </c>
      <c r="I7" s="113">
        <f>_xlfn.IFNA(INDEX('６回目'!$C$8:$C$374,MATCH(A7,'６回目'!$A$8:$A$374,FALSE)),0)</f>
        <v>0</v>
      </c>
      <c r="J7" s="113">
        <f>_xlfn.IFNA(INDEX('７回目'!$C$8:$C$374,MATCH(A7,'７回目'!$A$8:$A$374,FALSE)),0)</f>
        <v>0</v>
      </c>
      <c r="K7" s="113">
        <f>_xlfn.IFNA(INDEX('８回目'!$C$8:$C$374,MATCH(A7,'８回目'!$A$8:$A$374,FALSE)),0)</f>
        <v>0</v>
      </c>
      <c r="M7" s="113">
        <f>INDEX(降水量!$V$2:$V$366,MATCH(A7,降水量!$E$2:$E$366,FALSE))</f>
        <v>0</v>
      </c>
      <c r="N7" s="119">
        <f t="shared" si="4"/>
        <v>0</v>
      </c>
      <c r="O7" s="119">
        <f>INDEX(地温!$J$2:$J$366,MATCH(A7,地温!$C$2:$C$366,FALSE))</f>
        <v>5.2133627957320818e-004</v>
      </c>
      <c r="P7" s="119">
        <f t="shared" si="5"/>
        <v>2.5121869931405694e-003</v>
      </c>
      <c r="Q7" s="119"/>
      <c r="R7" s="119">
        <f t="shared" si="1"/>
        <v>-2.5121869931405694e-003</v>
      </c>
      <c r="S7" s="119"/>
      <c r="T7" s="115">
        <v>106</v>
      </c>
      <c r="U7" s="119">
        <v>35</v>
      </c>
      <c r="W7" s="113">
        <f>R7*1000*1000/($K$1*10)+指導機関用調整項目!$C$25</f>
        <v>6.9905792987757227</v>
      </c>
    </row>
    <row r="8" spans="1:29">
      <c r="A8" s="115">
        <f t="shared" si="2"/>
        <v>5</v>
      </c>
      <c r="B8" s="113">
        <f t="shared" si="3"/>
        <v>5</v>
      </c>
      <c r="C8" s="119">
        <f t="shared" si="0"/>
        <v>0</v>
      </c>
      <c r="D8" s="119">
        <f>_xlfn.IFNA(INDEX('１回目'!$C$8:$C$374,MATCH(A8,'１回目'!$A$8:$A$374,FALSE)),0)</f>
        <v>0</v>
      </c>
      <c r="E8" s="113">
        <f>_xlfn.IFNA(INDEX('２回目'!$C$8:$C$374,MATCH(A8,'２回目'!$A$8:$A$374,FALSE)),0)</f>
        <v>0</v>
      </c>
      <c r="F8" s="113">
        <f>_xlfn.IFNA(INDEX('３回目'!$C$8:$C$374,MATCH(A8,'３回目'!$A$8:$A$374,FALSE)),0)</f>
        <v>0</v>
      </c>
      <c r="G8" s="113">
        <f>_xlfn.IFNA(INDEX('４回目'!$C$8:$C$374,MATCH(A8,'４回目'!$A$8:$A$374,FALSE)),0)</f>
        <v>0</v>
      </c>
      <c r="H8" s="113">
        <f>_xlfn.IFNA(INDEX('５回目'!$C$8:$C$374,MATCH(A8,'５回目'!$A$8:$A$374,FALSE)),0)</f>
        <v>0</v>
      </c>
      <c r="I8" s="113">
        <f>_xlfn.IFNA(INDEX('６回目'!$C$8:$C$374,MATCH(A8,'６回目'!$A$8:$A$374,FALSE)),0)</f>
        <v>0</v>
      </c>
      <c r="J8" s="113">
        <f>_xlfn.IFNA(INDEX('７回目'!$C$8:$C$374,MATCH(A8,'７回目'!$A$8:$A$374,FALSE)),0)</f>
        <v>0</v>
      </c>
      <c r="K8" s="113">
        <f>_xlfn.IFNA(INDEX('８回目'!$C$8:$C$374,MATCH(A8,'８回目'!$A$8:$A$374,FALSE)),0)</f>
        <v>0</v>
      </c>
      <c r="M8" s="113">
        <f>INDEX(降水量!$V$2:$V$366,MATCH(A8,降水量!$E$2:$E$366,FALSE))</f>
        <v>0</v>
      </c>
      <c r="N8" s="119">
        <f t="shared" si="4"/>
        <v>0</v>
      </c>
      <c r="O8" s="119">
        <f>INDEX(地温!$J$2:$J$366,MATCH(A8,地温!$C$2:$C$366,FALSE))</f>
        <v>7.4947832340908481e-004</v>
      </c>
      <c r="P8" s="119">
        <f t="shared" si="5"/>
        <v>3.2616653165496541e-003</v>
      </c>
      <c r="Q8" s="119"/>
      <c r="R8" s="119">
        <f t="shared" si="1"/>
        <v>-3.2616653165496541e-003</v>
      </c>
      <c r="S8" s="119"/>
      <c r="T8" s="115">
        <v>136</v>
      </c>
      <c r="U8" s="119">
        <v>35</v>
      </c>
      <c r="W8" s="113">
        <f>R8*1000*1000/($K$1*10)+指導機関用調整項目!$C$25</f>
        <v>6.9877687550629384</v>
      </c>
    </row>
    <row r="9" spans="1:29">
      <c r="A9" s="115">
        <f t="shared" si="2"/>
        <v>6</v>
      </c>
      <c r="B9" s="113">
        <f t="shared" si="3"/>
        <v>6</v>
      </c>
      <c r="C9" s="119">
        <f t="shared" si="0"/>
        <v>0</v>
      </c>
      <c r="D9" s="119">
        <f>_xlfn.IFNA(INDEX('１回目'!$C$8:$C$374,MATCH(A9,'１回目'!$A$8:$A$374,FALSE)),0)</f>
        <v>0</v>
      </c>
      <c r="E9" s="113">
        <f>_xlfn.IFNA(INDEX('２回目'!$C$8:$C$374,MATCH(A9,'２回目'!$A$8:$A$374,FALSE)),0)</f>
        <v>0</v>
      </c>
      <c r="F9" s="113">
        <f>_xlfn.IFNA(INDEX('３回目'!$C$8:$C$374,MATCH(A9,'３回目'!$A$8:$A$374,FALSE)),0)</f>
        <v>0</v>
      </c>
      <c r="G9" s="113">
        <f>_xlfn.IFNA(INDEX('４回目'!$C$8:$C$374,MATCH(A9,'４回目'!$A$8:$A$374,FALSE)),0)</f>
        <v>0</v>
      </c>
      <c r="H9" s="113">
        <f>_xlfn.IFNA(INDEX('５回目'!$C$8:$C$374,MATCH(A9,'５回目'!$A$8:$A$374,FALSE)),0)</f>
        <v>0</v>
      </c>
      <c r="I9" s="113">
        <f>_xlfn.IFNA(INDEX('６回目'!$C$8:$C$374,MATCH(A9,'６回目'!$A$8:$A$374,FALSE)),0)</f>
        <v>0</v>
      </c>
      <c r="J9" s="113">
        <f>_xlfn.IFNA(INDEX('７回目'!$C$8:$C$374,MATCH(A9,'７回目'!$A$8:$A$374,FALSE)),0)</f>
        <v>0</v>
      </c>
      <c r="K9" s="113">
        <f>_xlfn.IFNA(INDEX('８回目'!$C$8:$C$374,MATCH(A9,'８回目'!$A$8:$A$374,FALSE)),0)</f>
        <v>0</v>
      </c>
      <c r="M9" s="113">
        <f>INDEX(降水量!$V$2:$V$366,MATCH(A9,降水量!$E$2:$E$366,FALSE))</f>
        <v>0</v>
      </c>
      <c r="N9" s="119">
        <f t="shared" si="4"/>
        <v>0</v>
      </c>
      <c r="O9" s="119">
        <f>INDEX(地温!$J$2:$J$366,MATCH(A9,地温!$C$2:$C$366,FALSE))</f>
        <v>3.1945250188682162e-004</v>
      </c>
      <c r="P9" s="119">
        <f t="shared" si="5"/>
        <v>3.5811178184364757e-003</v>
      </c>
      <c r="Q9" s="119"/>
      <c r="R9" s="119">
        <f t="shared" si="1"/>
        <v>-3.5811178184364757e-003</v>
      </c>
      <c r="S9" s="119"/>
      <c r="T9" s="115">
        <v>167</v>
      </c>
      <c r="U9" s="119">
        <v>28</v>
      </c>
      <c r="W9" s="113">
        <f>R9*1000*1000/($K$1*10)+指導機関用調整項目!$C$25</f>
        <v>6.9865708081808631</v>
      </c>
    </row>
    <row r="10" spans="1:29">
      <c r="A10" s="115">
        <f t="shared" si="2"/>
        <v>7</v>
      </c>
      <c r="B10" s="113">
        <f t="shared" si="3"/>
        <v>7</v>
      </c>
      <c r="C10" s="119">
        <f t="shared" si="0"/>
        <v>0</v>
      </c>
      <c r="D10" s="119">
        <f>_xlfn.IFNA(INDEX('１回目'!$C$8:$C$374,MATCH(A10,'１回目'!$A$8:$A$374,FALSE)),0)</f>
        <v>0</v>
      </c>
      <c r="E10" s="113">
        <f>_xlfn.IFNA(INDEX('２回目'!$C$8:$C$374,MATCH(A10,'２回目'!$A$8:$A$374,FALSE)),0)</f>
        <v>0</v>
      </c>
      <c r="F10" s="113">
        <f>_xlfn.IFNA(INDEX('３回目'!$C$8:$C$374,MATCH(A10,'３回目'!$A$8:$A$374,FALSE)),0)</f>
        <v>0</v>
      </c>
      <c r="G10" s="113">
        <f>_xlfn.IFNA(INDEX('４回目'!$C$8:$C$374,MATCH(A10,'４回目'!$A$8:$A$374,FALSE)),0)</f>
        <v>0</v>
      </c>
      <c r="H10" s="113">
        <f>_xlfn.IFNA(INDEX('５回目'!$C$8:$C$374,MATCH(A10,'５回目'!$A$8:$A$374,FALSE)),0)</f>
        <v>0</v>
      </c>
      <c r="I10" s="113">
        <f>_xlfn.IFNA(INDEX('６回目'!$C$8:$C$374,MATCH(A10,'６回目'!$A$8:$A$374,FALSE)),0)</f>
        <v>0</v>
      </c>
      <c r="J10" s="113">
        <f>_xlfn.IFNA(INDEX('７回目'!$C$8:$C$374,MATCH(A10,'７回目'!$A$8:$A$374,FALSE)),0)</f>
        <v>0</v>
      </c>
      <c r="K10" s="113">
        <f>_xlfn.IFNA(INDEX('８回目'!$C$8:$C$374,MATCH(A10,'８回目'!$A$8:$A$374,FALSE)),0)</f>
        <v>0</v>
      </c>
      <c r="M10" s="113">
        <f>INDEX(降水量!$V$2:$V$366,MATCH(A10,降水量!$E$2:$E$366,FALSE))</f>
        <v>0</v>
      </c>
      <c r="N10" s="119">
        <f t="shared" si="4"/>
        <v>0</v>
      </c>
      <c r="O10" s="119">
        <f>INDEX(地温!$J$2:$J$366,MATCH(A10,地温!$C$2:$C$366,FALSE))</f>
        <v>6.8468734486897161e-004</v>
      </c>
      <c r="P10" s="119">
        <f t="shared" si="5"/>
        <v>4.2658051633054474e-003</v>
      </c>
      <c r="Q10" s="119"/>
      <c r="R10" s="119">
        <f t="shared" si="1"/>
        <v>-4.2658051633054474e-003</v>
      </c>
      <c r="S10" s="119"/>
      <c r="T10" s="115">
        <v>197</v>
      </c>
      <c r="U10" s="119">
        <v>30</v>
      </c>
      <c r="W10" s="113">
        <f>R10*1000*1000/($K$1*10)+指導機関用調整項目!$C$25</f>
        <v>6.9840032306376045</v>
      </c>
    </row>
    <row r="11" spans="1:29">
      <c r="A11" s="115">
        <f t="shared" si="2"/>
        <v>8</v>
      </c>
      <c r="B11" s="113">
        <f t="shared" si="3"/>
        <v>8</v>
      </c>
      <c r="C11" s="119">
        <f t="shared" si="0"/>
        <v>0</v>
      </c>
      <c r="D11" s="119">
        <f>_xlfn.IFNA(INDEX('１回目'!$C$8:$C$374,MATCH(A11,'１回目'!$A$8:$A$374,FALSE)),0)</f>
        <v>0</v>
      </c>
      <c r="E11" s="113">
        <f>_xlfn.IFNA(INDEX('２回目'!$C$8:$C$374,MATCH(A11,'２回目'!$A$8:$A$374,FALSE)),0)</f>
        <v>0</v>
      </c>
      <c r="F11" s="113">
        <f>_xlfn.IFNA(INDEX('３回目'!$C$8:$C$374,MATCH(A11,'３回目'!$A$8:$A$374,FALSE)),0)</f>
        <v>0</v>
      </c>
      <c r="G11" s="113">
        <f>_xlfn.IFNA(INDEX('４回目'!$C$8:$C$374,MATCH(A11,'４回目'!$A$8:$A$374,FALSE)),0)</f>
        <v>0</v>
      </c>
      <c r="H11" s="113">
        <f>_xlfn.IFNA(INDEX('５回目'!$C$8:$C$374,MATCH(A11,'５回目'!$A$8:$A$374,FALSE)),0)</f>
        <v>0</v>
      </c>
      <c r="I11" s="113">
        <f>_xlfn.IFNA(INDEX('６回目'!$C$8:$C$374,MATCH(A11,'６回目'!$A$8:$A$374,FALSE)),0)</f>
        <v>0</v>
      </c>
      <c r="J11" s="113">
        <f>_xlfn.IFNA(INDEX('７回目'!$C$8:$C$374,MATCH(A11,'７回目'!$A$8:$A$374,FALSE)),0)</f>
        <v>0</v>
      </c>
      <c r="K11" s="113">
        <f>_xlfn.IFNA(INDEX('８回目'!$C$8:$C$374,MATCH(A11,'８回目'!$A$8:$A$374,FALSE)),0)</f>
        <v>0</v>
      </c>
      <c r="M11" s="113">
        <f>INDEX(降水量!$V$2:$V$366,MATCH(A11,降水量!$E$2:$E$366,FALSE))</f>
        <v>0</v>
      </c>
      <c r="N11" s="119">
        <f t="shared" si="4"/>
        <v>0</v>
      </c>
      <c r="O11" s="119">
        <f>INDEX(地温!$J$2:$J$366,MATCH(A11,地温!$C$2:$C$366,FALSE))</f>
        <v>2.7516371371251322e-004</v>
      </c>
      <c r="P11" s="119">
        <f t="shared" si="5"/>
        <v>4.5409688770179603e-003</v>
      </c>
      <c r="Q11" s="119"/>
      <c r="R11" s="119">
        <f t="shared" si="1"/>
        <v>-4.5409688770179603e-003</v>
      </c>
      <c r="S11" s="119"/>
      <c r="T11" s="115">
        <v>228</v>
      </c>
      <c r="U11" s="119">
        <v>35</v>
      </c>
      <c r="W11" s="113">
        <f>R11*1000*1000/($K$1*10)+指導機関用調整項目!$C$25</f>
        <v>6.9829713667111823</v>
      </c>
    </row>
    <row r="12" spans="1:29">
      <c r="A12" s="115">
        <f t="shared" si="2"/>
        <v>9</v>
      </c>
      <c r="B12" s="113">
        <f t="shared" si="3"/>
        <v>9</v>
      </c>
      <c r="C12" s="119">
        <f t="shared" si="0"/>
        <v>0</v>
      </c>
      <c r="D12" s="119">
        <f>_xlfn.IFNA(INDEX('１回目'!$C$8:$C$374,MATCH(A12,'１回目'!$A$8:$A$374,FALSE)),0)</f>
        <v>0</v>
      </c>
      <c r="E12" s="113">
        <f>_xlfn.IFNA(INDEX('２回目'!$C$8:$C$374,MATCH(A12,'２回目'!$A$8:$A$374,FALSE)),0)</f>
        <v>0</v>
      </c>
      <c r="F12" s="113">
        <f>_xlfn.IFNA(INDEX('３回目'!$C$8:$C$374,MATCH(A12,'３回目'!$A$8:$A$374,FALSE)),0)</f>
        <v>0</v>
      </c>
      <c r="G12" s="113">
        <f>_xlfn.IFNA(INDEX('４回目'!$C$8:$C$374,MATCH(A12,'４回目'!$A$8:$A$374,FALSE)),0)</f>
        <v>0</v>
      </c>
      <c r="H12" s="113">
        <f>_xlfn.IFNA(INDEX('５回目'!$C$8:$C$374,MATCH(A12,'５回目'!$A$8:$A$374,FALSE)),0)</f>
        <v>0</v>
      </c>
      <c r="I12" s="113">
        <f>_xlfn.IFNA(INDEX('６回目'!$C$8:$C$374,MATCH(A12,'６回目'!$A$8:$A$374,FALSE)),0)</f>
        <v>0</v>
      </c>
      <c r="J12" s="113">
        <f>_xlfn.IFNA(INDEX('７回目'!$C$8:$C$374,MATCH(A12,'７回目'!$A$8:$A$374,FALSE)),0)</f>
        <v>0</v>
      </c>
      <c r="K12" s="113">
        <f>_xlfn.IFNA(INDEX('８回目'!$C$8:$C$374,MATCH(A12,'８回目'!$A$8:$A$374,FALSE)),0)</f>
        <v>0</v>
      </c>
      <c r="M12" s="113">
        <f>INDEX(降水量!$V$2:$V$366,MATCH(A12,降水量!$E$2:$E$366,FALSE))</f>
        <v>0</v>
      </c>
      <c r="N12" s="119">
        <f t="shared" si="4"/>
        <v>0</v>
      </c>
      <c r="O12" s="119">
        <f>INDEX(地温!$J$2:$J$366,MATCH(A12,地温!$C$2:$C$366,FALSE))</f>
        <v>4.5918051822690042e-004</v>
      </c>
      <c r="P12" s="119">
        <f t="shared" si="5"/>
        <v>5.0001493952448609e-003</v>
      </c>
      <c r="Q12" s="119"/>
      <c r="R12" s="119">
        <f t="shared" si="1"/>
        <v>-5.0001493952448609e-003</v>
      </c>
      <c r="S12" s="119"/>
      <c r="T12" s="115">
        <v>259</v>
      </c>
      <c r="U12" s="119">
        <v>32</v>
      </c>
      <c r="W12" s="113">
        <f>R12*1000*1000/($K$1*10)+指導機関用調整項目!$C$25</f>
        <v>6.981249439767832</v>
      </c>
    </row>
    <row r="13" spans="1:29">
      <c r="A13" s="115">
        <f t="shared" si="2"/>
        <v>10</v>
      </c>
      <c r="B13" s="113">
        <f t="shared" si="3"/>
        <v>10</v>
      </c>
      <c r="C13" s="119">
        <f t="shared" si="0"/>
        <v>0</v>
      </c>
      <c r="D13" s="119">
        <f>_xlfn.IFNA(INDEX('１回目'!$C$8:$C$374,MATCH(A13,'１回目'!$A$8:$A$374,FALSE)),0)</f>
        <v>0</v>
      </c>
      <c r="E13" s="113">
        <f>_xlfn.IFNA(INDEX('２回目'!$C$8:$C$374,MATCH(A13,'２回目'!$A$8:$A$374,FALSE)),0)</f>
        <v>0</v>
      </c>
      <c r="F13" s="113">
        <f>_xlfn.IFNA(INDEX('３回目'!$C$8:$C$374,MATCH(A13,'３回目'!$A$8:$A$374,FALSE)),0)</f>
        <v>0</v>
      </c>
      <c r="G13" s="113">
        <f>_xlfn.IFNA(INDEX('４回目'!$C$8:$C$374,MATCH(A13,'４回目'!$A$8:$A$374,FALSE)),0)</f>
        <v>0</v>
      </c>
      <c r="H13" s="113">
        <f>_xlfn.IFNA(INDEX('５回目'!$C$8:$C$374,MATCH(A13,'５回目'!$A$8:$A$374,FALSE)),0)</f>
        <v>0</v>
      </c>
      <c r="I13" s="113">
        <f>_xlfn.IFNA(INDEX('６回目'!$C$8:$C$374,MATCH(A13,'６回目'!$A$8:$A$374,FALSE)),0)</f>
        <v>0</v>
      </c>
      <c r="J13" s="113">
        <f>_xlfn.IFNA(INDEX('７回目'!$C$8:$C$374,MATCH(A13,'７回目'!$A$8:$A$374,FALSE)),0)</f>
        <v>0</v>
      </c>
      <c r="K13" s="113">
        <f>_xlfn.IFNA(INDEX('８回目'!$C$8:$C$374,MATCH(A13,'８回目'!$A$8:$A$374,FALSE)),0)</f>
        <v>0</v>
      </c>
      <c r="M13" s="113">
        <f>INDEX(降水量!$V$2:$V$366,MATCH(A13,降水量!$E$2:$E$366,FALSE))</f>
        <v>0</v>
      </c>
      <c r="N13" s="119">
        <f t="shared" si="4"/>
        <v>0</v>
      </c>
      <c r="O13" s="119">
        <f>INDEX(地温!$J$2:$J$366,MATCH(A13,地温!$C$2:$C$366,FALSE))</f>
        <v>7.1965540292324688e-004</v>
      </c>
      <c r="P13" s="119">
        <f t="shared" si="5"/>
        <v>5.7198047981681082e-003</v>
      </c>
      <c r="Q13" s="119"/>
      <c r="R13" s="119">
        <f t="shared" si="1"/>
        <v>-5.7198047981681082e-003</v>
      </c>
      <c r="S13" s="119"/>
      <c r="T13" s="115">
        <v>289</v>
      </c>
      <c r="U13" s="119">
        <v>28</v>
      </c>
      <c r="W13" s="113">
        <f>R13*1000*1000/($K$1*10)+指導機関用調整項目!$C$25</f>
        <v>6.9785507320068696</v>
      </c>
    </row>
    <row r="14" spans="1:29">
      <c r="A14" s="115">
        <f t="shared" si="2"/>
        <v>11</v>
      </c>
      <c r="B14" s="113">
        <f t="shared" si="3"/>
        <v>11</v>
      </c>
      <c r="C14" s="119">
        <f t="shared" si="0"/>
        <v>0</v>
      </c>
      <c r="D14" s="119">
        <f>_xlfn.IFNA(INDEX('１回目'!$C$8:$C$374,MATCH(A14,'１回目'!$A$8:$A$374,FALSE)),0)</f>
        <v>0</v>
      </c>
      <c r="E14" s="113">
        <f>_xlfn.IFNA(INDEX('２回目'!$C$8:$C$374,MATCH(A14,'２回目'!$A$8:$A$374,FALSE)),0)</f>
        <v>0</v>
      </c>
      <c r="F14" s="113">
        <f>_xlfn.IFNA(INDEX('３回目'!$C$8:$C$374,MATCH(A14,'３回目'!$A$8:$A$374,FALSE)),0)</f>
        <v>0</v>
      </c>
      <c r="G14" s="113">
        <f>_xlfn.IFNA(INDEX('４回目'!$C$8:$C$374,MATCH(A14,'４回目'!$A$8:$A$374,FALSE)),0)</f>
        <v>0</v>
      </c>
      <c r="H14" s="113">
        <f>_xlfn.IFNA(INDEX('５回目'!$C$8:$C$374,MATCH(A14,'５回目'!$A$8:$A$374,FALSE)),0)</f>
        <v>0</v>
      </c>
      <c r="I14" s="113">
        <f>_xlfn.IFNA(INDEX('６回目'!$C$8:$C$374,MATCH(A14,'６回目'!$A$8:$A$374,FALSE)),0)</f>
        <v>0</v>
      </c>
      <c r="J14" s="113">
        <f>_xlfn.IFNA(INDEX('７回目'!$C$8:$C$374,MATCH(A14,'７回目'!$A$8:$A$374,FALSE)),0)</f>
        <v>0</v>
      </c>
      <c r="K14" s="113">
        <f>_xlfn.IFNA(INDEX('８回目'!$C$8:$C$374,MATCH(A14,'８回目'!$A$8:$A$374,FALSE)),0)</f>
        <v>0</v>
      </c>
      <c r="M14" s="113">
        <f>INDEX(降水量!$V$2:$V$366,MATCH(A14,降水量!$E$2:$E$366,FALSE))</f>
        <v>0</v>
      </c>
      <c r="N14" s="119">
        <f t="shared" si="4"/>
        <v>0</v>
      </c>
      <c r="O14" s="119">
        <f>INDEX(地温!$J$2:$J$366,MATCH(A14,地温!$C$2:$C$366,FALSE))</f>
        <v>9.0343145846345069e-004</v>
      </c>
      <c r="P14" s="119">
        <f t="shared" si="5"/>
        <v>6.6232362566315591e-003</v>
      </c>
      <c r="Q14" s="119"/>
      <c r="R14" s="119">
        <f t="shared" si="1"/>
        <v>-6.6232362566315591e-003</v>
      </c>
      <c r="S14" s="119"/>
      <c r="T14" s="115">
        <v>320</v>
      </c>
      <c r="U14" s="119">
        <v>17</v>
      </c>
      <c r="W14" s="113">
        <f>R14*1000*1000/($K$1*10)+指導機関用調整項目!$C$25</f>
        <v>6.9751628640376317</v>
      </c>
    </row>
    <row r="15" spans="1:29">
      <c r="A15" s="115">
        <f t="shared" si="2"/>
        <v>12</v>
      </c>
      <c r="B15" s="113">
        <f t="shared" si="3"/>
        <v>12</v>
      </c>
      <c r="C15" s="119">
        <f t="shared" si="0"/>
        <v>0</v>
      </c>
      <c r="D15" s="119">
        <f>_xlfn.IFNA(INDEX('１回目'!$C$8:$C$374,MATCH(A15,'１回目'!$A$8:$A$374,FALSE)),0)</f>
        <v>0</v>
      </c>
      <c r="E15" s="113">
        <f>_xlfn.IFNA(INDEX('２回目'!$C$8:$C$374,MATCH(A15,'２回目'!$A$8:$A$374,FALSE)),0)</f>
        <v>0</v>
      </c>
      <c r="F15" s="113">
        <f>_xlfn.IFNA(INDEX('３回目'!$C$8:$C$374,MATCH(A15,'３回目'!$A$8:$A$374,FALSE)),0)</f>
        <v>0</v>
      </c>
      <c r="G15" s="113">
        <f>_xlfn.IFNA(INDEX('４回目'!$C$8:$C$374,MATCH(A15,'４回目'!$A$8:$A$374,FALSE)),0)</f>
        <v>0</v>
      </c>
      <c r="H15" s="113">
        <f>_xlfn.IFNA(INDEX('５回目'!$C$8:$C$374,MATCH(A15,'５回目'!$A$8:$A$374,FALSE)),0)</f>
        <v>0</v>
      </c>
      <c r="I15" s="113">
        <f>_xlfn.IFNA(INDEX('６回目'!$C$8:$C$374,MATCH(A15,'６回目'!$A$8:$A$374,FALSE)),0)</f>
        <v>0</v>
      </c>
      <c r="J15" s="113">
        <f>_xlfn.IFNA(INDEX('７回目'!$C$8:$C$374,MATCH(A15,'７回目'!$A$8:$A$374,FALSE)),0)</f>
        <v>0</v>
      </c>
      <c r="K15" s="113">
        <f>_xlfn.IFNA(INDEX('８回目'!$C$8:$C$374,MATCH(A15,'８回目'!$A$8:$A$374,FALSE)),0)</f>
        <v>0</v>
      </c>
      <c r="M15" s="113">
        <f>INDEX(降水量!$V$2:$V$366,MATCH(A15,降水量!$E$2:$E$366,FALSE))</f>
        <v>0</v>
      </c>
      <c r="N15" s="119">
        <f t="shared" si="4"/>
        <v>0</v>
      </c>
      <c r="O15" s="119">
        <f>INDEX(地温!$J$2:$J$366,MATCH(A15,地温!$C$2:$C$366,FALSE))</f>
        <v>7.2328804970238239e-004</v>
      </c>
      <c r="P15" s="119">
        <f t="shared" si="5"/>
        <v>7.3465243063339418e-003</v>
      </c>
      <c r="Q15" s="119"/>
      <c r="R15" s="119">
        <f t="shared" si="1"/>
        <v>-7.3465243063339418e-003</v>
      </c>
      <c r="S15" s="119"/>
      <c r="T15" s="115">
        <v>336</v>
      </c>
      <c r="U15" s="119">
        <v>8.5</v>
      </c>
      <c r="W15" s="113">
        <f>R15*1000*1000/($K$1*10)+指導機関用調整項目!$C$25</f>
        <v>6.9724505338512479</v>
      </c>
    </row>
    <row r="16" spans="1:29">
      <c r="A16" s="115">
        <f t="shared" si="2"/>
        <v>13</v>
      </c>
      <c r="B16" s="113">
        <f t="shared" si="3"/>
        <v>13</v>
      </c>
      <c r="C16" s="119">
        <f t="shared" si="0"/>
        <v>0</v>
      </c>
      <c r="D16" s="119">
        <f>_xlfn.IFNA(INDEX('１回目'!$C$8:$C$374,MATCH(A16,'１回目'!$A$8:$A$374,FALSE)),0)</f>
        <v>0</v>
      </c>
      <c r="E16" s="113">
        <f>_xlfn.IFNA(INDEX('２回目'!$C$8:$C$374,MATCH(A16,'２回目'!$A$8:$A$374,FALSE)),0)</f>
        <v>0</v>
      </c>
      <c r="F16" s="113">
        <f>_xlfn.IFNA(INDEX('３回目'!$C$8:$C$374,MATCH(A16,'３回目'!$A$8:$A$374,FALSE)),0)</f>
        <v>0</v>
      </c>
      <c r="G16" s="113">
        <f>_xlfn.IFNA(INDEX('４回目'!$C$8:$C$374,MATCH(A16,'４回目'!$A$8:$A$374,FALSE)),0)</f>
        <v>0</v>
      </c>
      <c r="H16" s="113">
        <f>_xlfn.IFNA(INDEX('５回目'!$C$8:$C$374,MATCH(A16,'５回目'!$A$8:$A$374,FALSE)),0)</f>
        <v>0</v>
      </c>
      <c r="I16" s="113">
        <f>_xlfn.IFNA(INDEX('６回目'!$C$8:$C$374,MATCH(A16,'６回目'!$A$8:$A$374,FALSE)),0)</f>
        <v>0</v>
      </c>
      <c r="J16" s="113">
        <f>_xlfn.IFNA(INDEX('７回目'!$C$8:$C$374,MATCH(A16,'７回目'!$A$8:$A$374,FALSE)),0)</f>
        <v>0</v>
      </c>
      <c r="K16" s="113">
        <f>_xlfn.IFNA(INDEX('８回目'!$C$8:$C$374,MATCH(A16,'８回目'!$A$8:$A$374,FALSE)),0)</f>
        <v>0</v>
      </c>
      <c r="M16" s="113">
        <f>INDEX(降水量!$V$2:$V$366,MATCH(A16,降水量!$E$2:$E$366,FALSE))</f>
        <v>0</v>
      </c>
      <c r="N16" s="119">
        <f t="shared" si="4"/>
        <v>0</v>
      </c>
      <c r="O16" s="119">
        <f>INDEX(地温!$J$2:$J$366,MATCH(A16,地温!$C$2:$C$366,FALSE))</f>
        <v>8.9999630496079546e-004</v>
      </c>
      <c r="P16" s="119">
        <f t="shared" si="5"/>
        <v>8.2465206112947373e-003</v>
      </c>
      <c r="Q16" s="119"/>
      <c r="R16" s="119">
        <f t="shared" si="1"/>
        <v>-8.2465206112947373e-003</v>
      </c>
      <c r="S16" s="119"/>
      <c r="T16" s="115">
        <v>365</v>
      </c>
      <c r="U16" s="119">
        <v>7</v>
      </c>
      <c r="W16" s="113">
        <f>R16*1000*1000/($K$1*10)+指導機関用調整項目!$C$25</f>
        <v>6.9690755477076447</v>
      </c>
    </row>
    <row r="17" spans="1:23">
      <c r="A17" s="115">
        <f t="shared" si="2"/>
        <v>14</v>
      </c>
      <c r="B17" s="113">
        <f t="shared" si="3"/>
        <v>14</v>
      </c>
      <c r="C17" s="119">
        <f t="shared" si="0"/>
        <v>0</v>
      </c>
      <c r="D17" s="119">
        <f>_xlfn.IFNA(INDEX('１回目'!$C$8:$C$374,MATCH(A17,'１回目'!$A$8:$A$374,FALSE)),0)</f>
        <v>0</v>
      </c>
      <c r="E17" s="113">
        <f>_xlfn.IFNA(INDEX('２回目'!$C$8:$C$374,MATCH(A17,'２回目'!$A$8:$A$374,FALSE)),0)</f>
        <v>0</v>
      </c>
      <c r="F17" s="113">
        <f>_xlfn.IFNA(INDEX('３回目'!$C$8:$C$374,MATCH(A17,'３回目'!$A$8:$A$374,FALSE)),0)</f>
        <v>0</v>
      </c>
      <c r="G17" s="113">
        <f>_xlfn.IFNA(INDEX('４回目'!$C$8:$C$374,MATCH(A17,'４回目'!$A$8:$A$374,FALSE)),0)</f>
        <v>0</v>
      </c>
      <c r="H17" s="113">
        <f>_xlfn.IFNA(INDEX('５回目'!$C$8:$C$374,MATCH(A17,'５回目'!$A$8:$A$374,FALSE)),0)</f>
        <v>0</v>
      </c>
      <c r="I17" s="113">
        <f>_xlfn.IFNA(INDEX('６回目'!$C$8:$C$374,MATCH(A17,'６回目'!$A$8:$A$374,FALSE)),0)</f>
        <v>0</v>
      </c>
      <c r="J17" s="113">
        <f>_xlfn.IFNA(INDEX('７回目'!$C$8:$C$374,MATCH(A17,'７回目'!$A$8:$A$374,FALSE)),0)</f>
        <v>0</v>
      </c>
      <c r="K17" s="113">
        <f>_xlfn.IFNA(INDEX('８回目'!$C$8:$C$374,MATCH(A17,'８回目'!$A$8:$A$374,FALSE)),0)</f>
        <v>0</v>
      </c>
      <c r="M17" s="113">
        <f>INDEX(降水量!$V$2:$V$366,MATCH(A17,降水量!$E$2:$E$366,FALSE))</f>
        <v>0</v>
      </c>
      <c r="N17" s="119">
        <f t="shared" si="4"/>
        <v>0</v>
      </c>
      <c r="O17" s="119">
        <f>INDEX(地温!$J$2:$J$366,MATCH(A17,地温!$C$2:$C$366,FALSE))</f>
        <v>1.0492749182171321e-003</v>
      </c>
      <c r="P17" s="119">
        <f t="shared" si="5"/>
        <v>9.2957955295118692e-003</v>
      </c>
      <c r="Q17" s="119"/>
      <c r="R17" s="119">
        <f t="shared" si="1"/>
        <v>-9.2957955295118692e-003</v>
      </c>
      <c r="S17" s="119"/>
      <c r="T17" s="119"/>
      <c r="U17" s="119"/>
      <c r="W17" s="113">
        <f>R17*1000*1000/($K$1*10)+指導機関用調整項目!$C$25</f>
        <v>6.9651407667643301</v>
      </c>
    </row>
    <row r="18" spans="1:23">
      <c r="A18" s="115">
        <f t="shared" si="2"/>
        <v>15</v>
      </c>
      <c r="B18" s="113">
        <f t="shared" si="3"/>
        <v>15</v>
      </c>
      <c r="C18" s="119">
        <f t="shared" si="0"/>
        <v>0</v>
      </c>
      <c r="D18" s="119">
        <f>_xlfn.IFNA(INDEX('１回目'!$C$8:$C$374,MATCH(A18,'１回目'!$A$8:$A$374,FALSE)),0)</f>
        <v>0</v>
      </c>
      <c r="E18" s="113">
        <f>_xlfn.IFNA(INDEX('２回目'!$C$8:$C$374,MATCH(A18,'２回目'!$A$8:$A$374,FALSE)),0)</f>
        <v>0</v>
      </c>
      <c r="F18" s="113">
        <f>_xlfn.IFNA(INDEX('３回目'!$C$8:$C$374,MATCH(A18,'３回目'!$A$8:$A$374,FALSE)),0)</f>
        <v>0</v>
      </c>
      <c r="G18" s="113">
        <f>_xlfn.IFNA(INDEX('４回目'!$C$8:$C$374,MATCH(A18,'４回目'!$A$8:$A$374,FALSE)),0)</f>
        <v>0</v>
      </c>
      <c r="H18" s="113">
        <f>_xlfn.IFNA(INDEX('５回目'!$C$8:$C$374,MATCH(A18,'５回目'!$A$8:$A$374,FALSE)),0)</f>
        <v>0</v>
      </c>
      <c r="I18" s="113">
        <f>_xlfn.IFNA(INDEX('６回目'!$C$8:$C$374,MATCH(A18,'６回目'!$A$8:$A$374,FALSE)),0)</f>
        <v>0</v>
      </c>
      <c r="J18" s="113">
        <f>_xlfn.IFNA(INDEX('７回目'!$C$8:$C$374,MATCH(A18,'７回目'!$A$8:$A$374,FALSE)),0)</f>
        <v>0</v>
      </c>
      <c r="K18" s="113">
        <f>_xlfn.IFNA(INDEX('８回目'!$C$8:$C$374,MATCH(A18,'８回目'!$A$8:$A$374,FALSE)),0)</f>
        <v>0</v>
      </c>
      <c r="M18" s="113">
        <f>INDEX(降水量!$V$2:$V$366,MATCH(A18,降水量!$E$2:$E$366,FALSE))</f>
        <v>0</v>
      </c>
      <c r="N18" s="119">
        <f t="shared" si="4"/>
        <v>0</v>
      </c>
      <c r="O18" s="119">
        <f>INDEX(地温!$J$2:$J$366,MATCH(A18,地温!$C$2:$C$366,FALSE))</f>
        <v>3.9475916230079719e-003</v>
      </c>
      <c r="P18" s="119">
        <f t="shared" si="5"/>
        <v>1.3243387152519841e-002</v>
      </c>
      <c r="Q18" s="119"/>
      <c r="R18" s="119">
        <f t="shared" si="1"/>
        <v>-1.3243387152519841e-002</v>
      </c>
      <c r="S18" s="119"/>
      <c r="T18" s="119"/>
      <c r="U18" s="119"/>
      <c r="W18" s="113">
        <f>R18*1000*1000/($K$1*10)+指導機関用調整項目!$C$25</f>
        <v>6.9503372981780505</v>
      </c>
    </row>
    <row r="19" spans="1:23">
      <c r="A19" s="115">
        <f t="shared" si="2"/>
        <v>16</v>
      </c>
      <c r="B19" s="113">
        <f t="shared" si="3"/>
        <v>16</v>
      </c>
      <c r="C19" s="119">
        <f t="shared" si="0"/>
        <v>0</v>
      </c>
      <c r="D19" s="119">
        <f>_xlfn.IFNA(INDEX('１回目'!$C$8:$C$374,MATCH(A19,'１回目'!$A$8:$A$374,FALSE)),0)</f>
        <v>0</v>
      </c>
      <c r="E19" s="113">
        <f>_xlfn.IFNA(INDEX('２回目'!$C$8:$C$374,MATCH(A19,'２回目'!$A$8:$A$374,FALSE)),0)</f>
        <v>0</v>
      </c>
      <c r="F19" s="113">
        <f>_xlfn.IFNA(INDEX('３回目'!$C$8:$C$374,MATCH(A19,'３回目'!$A$8:$A$374,FALSE)),0)</f>
        <v>0</v>
      </c>
      <c r="G19" s="113">
        <f>_xlfn.IFNA(INDEX('４回目'!$C$8:$C$374,MATCH(A19,'４回目'!$A$8:$A$374,FALSE)),0)</f>
        <v>0</v>
      </c>
      <c r="H19" s="113">
        <f>_xlfn.IFNA(INDEX('５回目'!$C$8:$C$374,MATCH(A19,'５回目'!$A$8:$A$374,FALSE)),0)</f>
        <v>0</v>
      </c>
      <c r="I19" s="113">
        <f>_xlfn.IFNA(INDEX('６回目'!$C$8:$C$374,MATCH(A19,'６回目'!$A$8:$A$374,FALSE)),0)</f>
        <v>0</v>
      </c>
      <c r="J19" s="113">
        <f>_xlfn.IFNA(INDEX('７回目'!$C$8:$C$374,MATCH(A19,'７回目'!$A$8:$A$374,FALSE)),0)</f>
        <v>0</v>
      </c>
      <c r="K19" s="113">
        <f>_xlfn.IFNA(INDEX('８回目'!$C$8:$C$374,MATCH(A19,'８回目'!$A$8:$A$374,FALSE)),0)</f>
        <v>0</v>
      </c>
      <c r="M19" s="113">
        <f>INDEX(降水量!$V$2:$V$366,MATCH(A19,降水量!$E$2:$E$366,FALSE))</f>
        <v>0</v>
      </c>
      <c r="N19" s="119">
        <f t="shared" si="4"/>
        <v>0</v>
      </c>
      <c r="O19" s="119">
        <f>INDEX(地温!$J$2:$J$366,MATCH(A19,地温!$C$2:$C$366,FALSE))</f>
        <v>1.0815098576449249e-003</v>
      </c>
      <c r="P19" s="119">
        <f t="shared" si="5"/>
        <v>1.4324897010164766e-002</v>
      </c>
      <c r="Q19" s="119"/>
      <c r="R19" s="119">
        <f t="shared" si="1"/>
        <v>-1.4324897010164766e-002</v>
      </c>
      <c r="S19" s="119"/>
      <c r="T19" s="119"/>
      <c r="U19" s="119"/>
      <c r="W19" s="113">
        <f>R19*1000*1000/($K$1*10)+指導機関用調整項目!$C$25</f>
        <v>6.9462816362118822</v>
      </c>
    </row>
    <row r="20" spans="1:23">
      <c r="A20" s="115">
        <f t="shared" si="2"/>
        <v>17</v>
      </c>
      <c r="B20" s="113">
        <f t="shared" si="3"/>
        <v>17</v>
      </c>
      <c r="C20" s="119">
        <f t="shared" si="0"/>
        <v>0</v>
      </c>
      <c r="D20" s="119">
        <f>_xlfn.IFNA(INDEX('１回目'!$C$8:$C$374,MATCH(A20,'１回目'!$A$8:$A$374,FALSE)),0)</f>
        <v>0</v>
      </c>
      <c r="E20" s="113">
        <f>_xlfn.IFNA(INDEX('２回目'!$C$8:$C$374,MATCH(A20,'２回目'!$A$8:$A$374,FALSE)),0)</f>
        <v>0</v>
      </c>
      <c r="F20" s="113">
        <f>_xlfn.IFNA(INDEX('３回目'!$C$8:$C$374,MATCH(A20,'３回目'!$A$8:$A$374,FALSE)),0)</f>
        <v>0</v>
      </c>
      <c r="G20" s="113">
        <f>_xlfn.IFNA(INDEX('４回目'!$C$8:$C$374,MATCH(A20,'４回目'!$A$8:$A$374,FALSE)),0)</f>
        <v>0</v>
      </c>
      <c r="H20" s="113">
        <f>_xlfn.IFNA(INDEX('５回目'!$C$8:$C$374,MATCH(A20,'５回目'!$A$8:$A$374,FALSE)),0)</f>
        <v>0</v>
      </c>
      <c r="I20" s="113">
        <f>_xlfn.IFNA(INDEX('６回目'!$C$8:$C$374,MATCH(A20,'６回目'!$A$8:$A$374,FALSE)),0)</f>
        <v>0</v>
      </c>
      <c r="J20" s="113">
        <f>_xlfn.IFNA(INDEX('７回目'!$C$8:$C$374,MATCH(A20,'７回目'!$A$8:$A$374,FALSE)),0)</f>
        <v>0</v>
      </c>
      <c r="K20" s="113">
        <f>_xlfn.IFNA(INDEX('８回目'!$C$8:$C$374,MATCH(A20,'８回目'!$A$8:$A$374,FALSE)),0)</f>
        <v>0</v>
      </c>
      <c r="M20" s="113">
        <f>INDEX(降水量!$V$2:$V$366,MATCH(A20,降水量!$E$2:$E$366,FALSE))</f>
        <v>0</v>
      </c>
      <c r="N20" s="119">
        <f t="shared" si="4"/>
        <v>0</v>
      </c>
      <c r="O20" s="119">
        <f>INDEX(地温!$J$2:$J$366,MATCH(A20,地温!$C$2:$C$366,FALSE))</f>
        <v>1.005441071254437e-003</v>
      </c>
      <c r="P20" s="119">
        <f t="shared" si="5"/>
        <v>1.5330338081419204e-002</v>
      </c>
      <c r="Q20" s="119"/>
      <c r="R20" s="119">
        <f t="shared" si="1"/>
        <v>-1.5330338081419204e-002</v>
      </c>
      <c r="S20" s="119"/>
      <c r="T20" s="119"/>
      <c r="U20" s="119"/>
      <c r="W20" s="113">
        <f>R20*1000*1000/($K$1*10)+指導機関用調整項目!$C$25</f>
        <v>6.9425112321946783</v>
      </c>
    </row>
    <row r="21" spans="1:23">
      <c r="A21" s="115">
        <f t="shared" si="2"/>
        <v>18</v>
      </c>
      <c r="B21" s="113">
        <f t="shared" si="3"/>
        <v>18</v>
      </c>
      <c r="C21" s="119">
        <f t="shared" si="0"/>
        <v>0</v>
      </c>
      <c r="D21" s="119">
        <f>_xlfn.IFNA(INDEX('１回目'!$C$8:$C$374,MATCH(A21,'１回目'!$A$8:$A$374,FALSE)),0)</f>
        <v>0</v>
      </c>
      <c r="E21" s="113">
        <f>_xlfn.IFNA(INDEX('２回目'!$C$8:$C$374,MATCH(A21,'２回目'!$A$8:$A$374,FALSE)),0)</f>
        <v>0</v>
      </c>
      <c r="F21" s="113">
        <f>_xlfn.IFNA(INDEX('３回目'!$C$8:$C$374,MATCH(A21,'３回目'!$A$8:$A$374,FALSE)),0)</f>
        <v>0</v>
      </c>
      <c r="G21" s="113">
        <f>_xlfn.IFNA(INDEX('４回目'!$C$8:$C$374,MATCH(A21,'４回目'!$A$8:$A$374,FALSE)),0)</f>
        <v>0</v>
      </c>
      <c r="H21" s="113">
        <f>_xlfn.IFNA(INDEX('５回目'!$C$8:$C$374,MATCH(A21,'５回目'!$A$8:$A$374,FALSE)),0)</f>
        <v>0</v>
      </c>
      <c r="I21" s="113">
        <f>_xlfn.IFNA(INDEX('６回目'!$C$8:$C$374,MATCH(A21,'６回目'!$A$8:$A$374,FALSE)),0)</f>
        <v>0</v>
      </c>
      <c r="J21" s="113">
        <f>_xlfn.IFNA(INDEX('７回目'!$C$8:$C$374,MATCH(A21,'７回目'!$A$8:$A$374,FALSE)),0)</f>
        <v>0</v>
      </c>
      <c r="K21" s="113">
        <f>_xlfn.IFNA(INDEX('８回目'!$C$8:$C$374,MATCH(A21,'８回目'!$A$8:$A$374,FALSE)),0)</f>
        <v>0</v>
      </c>
      <c r="M21" s="113">
        <f>INDEX(降水量!$V$2:$V$366,MATCH(A21,降水量!$E$2:$E$366,FALSE))</f>
        <v>0</v>
      </c>
      <c r="N21" s="119">
        <f t="shared" si="4"/>
        <v>0</v>
      </c>
      <c r="O21" s="119">
        <f>INDEX(地温!$J$2:$J$366,MATCH(A21,地温!$C$2:$C$366,FALSE))</f>
        <v>7.4270384200811356e-004</v>
      </c>
      <c r="P21" s="119">
        <f t="shared" si="5"/>
        <v>1.6073041923427317e-002</v>
      </c>
      <c r="Q21" s="119"/>
      <c r="R21" s="119">
        <f t="shared" si="1"/>
        <v>-1.6073041923427317e-002</v>
      </c>
      <c r="S21" s="119"/>
      <c r="T21" s="119"/>
      <c r="U21" s="119"/>
      <c r="W21" s="113">
        <f>R21*1000*1000/($K$1*10)+指導機関用調整項目!$C$25</f>
        <v>6.9397260927871471</v>
      </c>
    </row>
    <row r="22" spans="1:23">
      <c r="A22" s="115">
        <f t="shared" si="2"/>
        <v>19</v>
      </c>
      <c r="B22" s="113">
        <f t="shared" si="3"/>
        <v>19</v>
      </c>
      <c r="C22" s="119">
        <f t="shared" si="0"/>
        <v>0</v>
      </c>
      <c r="D22" s="119">
        <f>_xlfn.IFNA(INDEX('１回目'!$C$8:$C$374,MATCH(A22,'１回目'!$A$8:$A$374,FALSE)),0)</f>
        <v>0</v>
      </c>
      <c r="E22" s="113">
        <f>_xlfn.IFNA(INDEX('２回目'!$C$8:$C$374,MATCH(A22,'２回目'!$A$8:$A$374,FALSE)),0)</f>
        <v>0</v>
      </c>
      <c r="F22" s="113">
        <f>_xlfn.IFNA(INDEX('３回目'!$C$8:$C$374,MATCH(A22,'３回目'!$A$8:$A$374,FALSE)),0)</f>
        <v>0</v>
      </c>
      <c r="G22" s="113">
        <f>_xlfn.IFNA(INDEX('４回目'!$C$8:$C$374,MATCH(A22,'４回目'!$A$8:$A$374,FALSE)),0)</f>
        <v>0</v>
      </c>
      <c r="H22" s="113">
        <f>_xlfn.IFNA(INDEX('５回目'!$C$8:$C$374,MATCH(A22,'５回目'!$A$8:$A$374,FALSE)),0)</f>
        <v>0</v>
      </c>
      <c r="I22" s="113">
        <f>_xlfn.IFNA(INDEX('６回目'!$C$8:$C$374,MATCH(A22,'６回目'!$A$8:$A$374,FALSE)),0)</f>
        <v>0</v>
      </c>
      <c r="J22" s="113">
        <f>_xlfn.IFNA(INDEX('７回目'!$C$8:$C$374,MATCH(A22,'７回目'!$A$8:$A$374,FALSE)),0)</f>
        <v>0</v>
      </c>
      <c r="K22" s="113">
        <f>_xlfn.IFNA(INDEX('８回目'!$C$8:$C$374,MATCH(A22,'８回目'!$A$8:$A$374,FALSE)),0)</f>
        <v>0</v>
      </c>
      <c r="M22" s="113">
        <f>INDEX(降水量!$V$2:$V$366,MATCH(A22,降水量!$E$2:$E$366,FALSE))</f>
        <v>0</v>
      </c>
      <c r="N22" s="119">
        <f t="shared" si="4"/>
        <v>0</v>
      </c>
      <c r="O22" s="119">
        <f>INDEX(地温!$J$2:$J$366,MATCH(A22,地温!$C$2:$C$366,FALSE))</f>
        <v>7.0493478895201878e-004</v>
      </c>
      <c r="P22" s="119">
        <f t="shared" si="5"/>
        <v>1.6777976712379336e-002</v>
      </c>
      <c r="Q22" s="119"/>
      <c r="R22" s="119">
        <f t="shared" si="1"/>
        <v>-1.6777976712379336e-002</v>
      </c>
      <c r="S22" s="119"/>
      <c r="T22" s="119"/>
      <c r="U22" s="119"/>
      <c r="W22" s="113">
        <f>R22*1000*1000/($K$1*10)+指導機関用調整項目!$C$25</f>
        <v>6.9370825873285771</v>
      </c>
    </row>
    <row r="23" spans="1:23">
      <c r="A23" s="115">
        <f t="shared" si="2"/>
        <v>20</v>
      </c>
      <c r="B23" s="113">
        <f t="shared" si="3"/>
        <v>20</v>
      </c>
      <c r="C23" s="119">
        <f t="shared" si="0"/>
        <v>0</v>
      </c>
      <c r="D23" s="119">
        <f>_xlfn.IFNA(INDEX('１回目'!$C$8:$C$374,MATCH(A23,'１回目'!$A$8:$A$374,FALSE)),0)</f>
        <v>0</v>
      </c>
      <c r="E23" s="113">
        <f>_xlfn.IFNA(INDEX('２回目'!$C$8:$C$374,MATCH(A23,'２回目'!$A$8:$A$374,FALSE)),0)</f>
        <v>0</v>
      </c>
      <c r="F23" s="113">
        <f>_xlfn.IFNA(INDEX('３回目'!$C$8:$C$374,MATCH(A23,'３回目'!$A$8:$A$374,FALSE)),0)</f>
        <v>0</v>
      </c>
      <c r="G23" s="113">
        <f>_xlfn.IFNA(INDEX('４回目'!$C$8:$C$374,MATCH(A23,'４回目'!$A$8:$A$374,FALSE)),0)</f>
        <v>0</v>
      </c>
      <c r="H23" s="113">
        <f>_xlfn.IFNA(INDEX('５回目'!$C$8:$C$374,MATCH(A23,'５回目'!$A$8:$A$374,FALSE)),0)</f>
        <v>0</v>
      </c>
      <c r="I23" s="113">
        <f>_xlfn.IFNA(INDEX('６回目'!$C$8:$C$374,MATCH(A23,'６回目'!$A$8:$A$374,FALSE)),0)</f>
        <v>0</v>
      </c>
      <c r="J23" s="113">
        <f>_xlfn.IFNA(INDEX('７回目'!$C$8:$C$374,MATCH(A23,'７回目'!$A$8:$A$374,FALSE)),0)</f>
        <v>0</v>
      </c>
      <c r="K23" s="113">
        <f>_xlfn.IFNA(INDEX('８回目'!$C$8:$C$374,MATCH(A23,'８回目'!$A$8:$A$374,FALSE)),0)</f>
        <v>0</v>
      </c>
      <c r="M23" s="113">
        <f>INDEX(降水量!$V$2:$V$366,MATCH(A23,降水量!$E$2:$E$366,FALSE))</f>
        <v>0</v>
      </c>
      <c r="N23" s="119">
        <f t="shared" si="4"/>
        <v>0</v>
      </c>
      <c r="O23" s="119">
        <f>INDEX(地温!$J$2:$J$366,MATCH(A23,地温!$C$2:$C$366,FALSE))</f>
        <v>4.5389081016536289e-005</v>
      </c>
      <c r="P23" s="119">
        <f t="shared" si="5"/>
        <v>1.6823365793395873e-002</v>
      </c>
      <c r="Q23" s="119"/>
      <c r="R23" s="119">
        <f t="shared" si="1"/>
        <v>-1.6823365793395873e-002</v>
      </c>
      <c r="S23" s="119"/>
      <c r="T23" s="119"/>
      <c r="U23" s="119"/>
      <c r="W23" s="113">
        <f>R23*1000*1000/($K$1*10)+指導機関用調整項目!$C$25</f>
        <v>6.9369123782747657</v>
      </c>
    </row>
    <row r="24" spans="1:23">
      <c r="A24" s="115">
        <f t="shared" si="2"/>
        <v>21</v>
      </c>
      <c r="B24" s="113">
        <f t="shared" si="3"/>
        <v>21</v>
      </c>
      <c r="C24" s="119">
        <f t="shared" si="0"/>
        <v>0</v>
      </c>
      <c r="D24" s="119">
        <f>_xlfn.IFNA(INDEX('１回目'!$C$8:$C$374,MATCH(A24,'１回目'!$A$8:$A$374,FALSE)),0)</f>
        <v>0</v>
      </c>
      <c r="E24" s="113">
        <f>_xlfn.IFNA(INDEX('２回目'!$C$8:$C$374,MATCH(A24,'２回目'!$A$8:$A$374,FALSE)),0)</f>
        <v>0</v>
      </c>
      <c r="F24" s="113">
        <f>_xlfn.IFNA(INDEX('３回目'!$C$8:$C$374,MATCH(A24,'３回目'!$A$8:$A$374,FALSE)),0)</f>
        <v>0</v>
      </c>
      <c r="G24" s="113">
        <f>_xlfn.IFNA(INDEX('４回目'!$C$8:$C$374,MATCH(A24,'４回目'!$A$8:$A$374,FALSE)),0)</f>
        <v>0</v>
      </c>
      <c r="H24" s="113">
        <f>_xlfn.IFNA(INDEX('５回目'!$C$8:$C$374,MATCH(A24,'５回目'!$A$8:$A$374,FALSE)),0)</f>
        <v>0</v>
      </c>
      <c r="I24" s="113">
        <f>_xlfn.IFNA(INDEX('６回目'!$C$8:$C$374,MATCH(A24,'６回目'!$A$8:$A$374,FALSE)),0)</f>
        <v>0</v>
      </c>
      <c r="J24" s="113">
        <f>_xlfn.IFNA(INDEX('７回目'!$C$8:$C$374,MATCH(A24,'７回目'!$A$8:$A$374,FALSE)),0)</f>
        <v>0</v>
      </c>
      <c r="K24" s="113">
        <f>_xlfn.IFNA(INDEX('８回目'!$C$8:$C$374,MATCH(A24,'８回目'!$A$8:$A$374,FALSE)),0)</f>
        <v>0</v>
      </c>
      <c r="M24" s="113">
        <f>INDEX(降水量!$V$2:$V$366,MATCH(A24,降水量!$E$2:$E$366,FALSE))</f>
        <v>0</v>
      </c>
      <c r="N24" s="119">
        <f t="shared" si="4"/>
        <v>0</v>
      </c>
      <c r="O24" s="119">
        <f>INDEX(地温!$J$2:$J$366,MATCH(A24,地温!$C$2:$C$366,FALSE))</f>
        <v>6.8637266791474508e-004</v>
      </c>
      <c r="P24" s="119">
        <f t="shared" si="5"/>
        <v>1.7509738461310619e-002</v>
      </c>
      <c r="Q24" s="119"/>
      <c r="R24" s="119">
        <f t="shared" si="1"/>
        <v>-1.7509738461310619e-002</v>
      </c>
      <c r="S24" s="119"/>
      <c r="T24" s="119"/>
      <c r="U24" s="119"/>
      <c r="W24" s="113">
        <f>R24*1000*1000/($K$1*10)+指導機関用調整項目!$C$25</f>
        <v>6.9343384807700854</v>
      </c>
    </row>
    <row r="25" spans="1:23">
      <c r="A25" s="115">
        <f t="shared" si="2"/>
        <v>22</v>
      </c>
      <c r="B25" s="113">
        <f t="shared" si="3"/>
        <v>22</v>
      </c>
      <c r="C25" s="119">
        <f t="shared" si="0"/>
        <v>0</v>
      </c>
      <c r="D25" s="119">
        <f>_xlfn.IFNA(INDEX('１回目'!$C$8:$C$374,MATCH(A25,'１回目'!$A$8:$A$374,FALSE)),0)</f>
        <v>0</v>
      </c>
      <c r="E25" s="113">
        <f>_xlfn.IFNA(INDEX('２回目'!$C$8:$C$374,MATCH(A25,'２回目'!$A$8:$A$374,FALSE)),0)</f>
        <v>0</v>
      </c>
      <c r="F25" s="113">
        <f>_xlfn.IFNA(INDEX('３回目'!$C$8:$C$374,MATCH(A25,'３回目'!$A$8:$A$374,FALSE)),0)</f>
        <v>0</v>
      </c>
      <c r="G25" s="113">
        <f>_xlfn.IFNA(INDEX('４回目'!$C$8:$C$374,MATCH(A25,'４回目'!$A$8:$A$374,FALSE)),0)</f>
        <v>0</v>
      </c>
      <c r="H25" s="113">
        <f>_xlfn.IFNA(INDEX('５回目'!$C$8:$C$374,MATCH(A25,'５回目'!$A$8:$A$374,FALSE)),0)</f>
        <v>0</v>
      </c>
      <c r="I25" s="113">
        <f>_xlfn.IFNA(INDEX('６回目'!$C$8:$C$374,MATCH(A25,'６回目'!$A$8:$A$374,FALSE)),0)</f>
        <v>0</v>
      </c>
      <c r="J25" s="113">
        <f>_xlfn.IFNA(INDEX('７回目'!$C$8:$C$374,MATCH(A25,'７回目'!$A$8:$A$374,FALSE)),0)</f>
        <v>0</v>
      </c>
      <c r="K25" s="113">
        <f>_xlfn.IFNA(INDEX('８回目'!$C$8:$C$374,MATCH(A25,'８回目'!$A$8:$A$374,FALSE)),0)</f>
        <v>0</v>
      </c>
      <c r="M25" s="113">
        <f>INDEX(降水量!$V$2:$V$366,MATCH(A25,降水量!$E$2:$E$366,FALSE))</f>
        <v>0</v>
      </c>
      <c r="N25" s="119">
        <f t="shared" si="4"/>
        <v>0</v>
      </c>
      <c r="O25" s="119">
        <f>INDEX(地温!$J$2:$J$366,MATCH(A25,地温!$C$2:$C$366,FALSE))</f>
        <v>3.3105318078086553e-003</v>
      </c>
      <c r="P25" s="119">
        <f t="shared" si="5"/>
        <v>2.0820270269119274e-002</v>
      </c>
      <c r="Q25" s="119"/>
      <c r="R25" s="119">
        <f t="shared" si="1"/>
        <v>-2.0820270269119274e-002</v>
      </c>
      <c r="S25" s="119"/>
      <c r="T25" s="119"/>
      <c r="U25" s="119"/>
      <c r="W25" s="113">
        <f>R25*1000*1000/($K$1*10)+指導機関用調整項目!$C$25</f>
        <v>6.9219239864908024</v>
      </c>
    </row>
    <row r="26" spans="1:23">
      <c r="A26" s="115">
        <f t="shared" si="2"/>
        <v>23</v>
      </c>
      <c r="B26" s="113">
        <f t="shared" si="3"/>
        <v>23</v>
      </c>
      <c r="C26" s="119">
        <f t="shared" si="0"/>
        <v>0</v>
      </c>
      <c r="D26" s="119">
        <f>_xlfn.IFNA(INDEX('１回目'!$C$8:$C$374,MATCH(A26,'１回目'!$A$8:$A$374,FALSE)),0)</f>
        <v>0</v>
      </c>
      <c r="E26" s="113">
        <f>_xlfn.IFNA(INDEX('２回目'!$C$8:$C$374,MATCH(A26,'２回目'!$A$8:$A$374,FALSE)),0)</f>
        <v>0</v>
      </c>
      <c r="F26" s="113">
        <f>_xlfn.IFNA(INDEX('３回目'!$C$8:$C$374,MATCH(A26,'３回目'!$A$8:$A$374,FALSE)),0)</f>
        <v>0</v>
      </c>
      <c r="G26" s="113">
        <f>_xlfn.IFNA(INDEX('４回目'!$C$8:$C$374,MATCH(A26,'４回目'!$A$8:$A$374,FALSE)),0)</f>
        <v>0</v>
      </c>
      <c r="H26" s="113">
        <f>_xlfn.IFNA(INDEX('５回目'!$C$8:$C$374,MATCH(A26,'５回目'!$A$8:$A$374,FALSE)),0)</f>
        <v>0</v>
      </c>
      <c r="I26" s="113">
        <f>_xlfn.IFNA(INDEX('６回目'!$C$8:$C$374,MATCH(A26,'６回目'!$A$8:$A$374,FALSE)),0)</f>
        <v>0</v>
      </c>
      <c r="J26" s="113">
        <f>_xlfn.IFNA(INDEX('７回目'!$C$8:$C$374,MATCH(A26,'７回目'!$A$8:$A$374,FALSE)),0)</f>
        <v>0</v>
      </c>
      <c r="K26" s="113">
        <f>_xlfn.IFNA(INDEX('８回目'!$C$8:$C$374,MATCH(A26,'８回目'!$A$8:$A$374,FALSE)),0)</f>
        <v>0</v>
      </c>
      <c r="M26" s="113">
        <f>INDEX(降水量!$V$2:$V$366,MATCH(A26,降水量!$E$2:$E$366,FALSE))</f>
        <v>0</v>
      </c>
      <c r="N26" s="119">
        <f t="shared" si="4"/>
        <v>0</v>
      </c>
      <c r="O26" s="119">
        <f>INDEX(地温!$J$2:$J$366,MATCH(A26,地温!$C$2:$C$366,FALSE))</f>
        <v>1.759497457186648e-003</v>
      </c>
      <c r="P26" s="119">
        <f t="shared" si="5"/>
        <v>2.2579767726305922e-002</v>
      </c>
      <c r="Q26" s="119"/>
      <c r="R26" s="119">
        <f t="shared" si="1"/>
        <v>-2.2579767726305922e-002</v>
      </c>
      <c r="S26" s="119"/>
      <c r="T26" s="119"/>
      <c r="U26" s="119"/>
      <c r="W26" s="113">
        <f>R26*1000*1000/($K$1*10)+指導機関用調整項目!$C$25</f>
        <v>6.9153258710263525</v>
      </c>
    </row>
    <row r="27" spans="1:23">
      <c r="A27" s="115">
        <f t="shared" si="2"/>
        <v>24</v>
      </c>
      <c r="B27" s="113">
        <f t="shared" si="3"/>
        <v>24</v>
      </c>
      <c r="C27" s="119">
        <f t="shared" si="0"/>
        <v>0</v>
      </c>
      <c r="D27" s="119">
        <f>_xlfn.IFNA(INDEX('１回目'!$C$8:$C$374,MATCH(A27,'１回目'!$A$8:$A$374,FALSE)),0)</f>
        <v>0</v>
      </c>
      <c r="E27" s="113">
        <f>_xlfn.IFNA(INDEX('２回目'!$C$8:$C$374,MATCH(A27,'２回目'!$A$8:$A$374,FALSE)),0)</f>
        <v>0</v>
      </c>
      <c r="F27" s="113">
        <f>_xlfn.IFNA(INDEX('３回目'!$C$8:$C$374,MATCH(A27,'３回目'!$A$8:$A$374,FALSE)),0)</f>
        <v>0</v>
      </c>
      <c r="G27" s="113">
        <f>_xlfn.IFNA(INDEX('４回目'!$C$8:$C$374,MATCH(A27,'４回目'!$A$8:$A$374,FALSE)),0)</f>
        <v>0</v>
      </c>
      <c r="H27" s="113">
        <f>_xlfn.IFNA(INDEX('５回目'!$C$8:$C$374,MATCH(A27,'５回目'!$A$8:$A$374,FALSE)),0)</f>
        <v>0</v>
      </c>
      <c r="I27" s="113">
        <f>_xlfn.IFNA(INDEX('６回目'!$C$8:$C$374,MATCH(A27,'６回目'!$A$8:$A$374,FALSE)),0)</f>
        <v>0</v>
      </c>
      <c r="J27" s="113">
        <f>_xlfn.IFNA(INDEX('７回目'!$C$8:$C$374,MATCH(A27,'７回目'!$A$8:$A$374,FALSE)),0)</f>
        <v>0</v>
      </c>
      <c r="K27" s="113">
        <f>_xlfn.IFNA(INDEX('８回目'!$C$8:$C$374,MATCH(A27,'８回目'!$A$8:$A$374,FALSE)),0)</f>
        <v>0</v>
      </c>
      <c r="M27" s="113">
        <f>INDEX(降水量!$V$2:$V$366,MATCH(A27,降水量!$E$2:$E$366,FALSE))</f>
        <v>0</v>
      </c>
      <c r="N27" s="119">
        <f t="shared" si="4"/>
        <v>0</v>
      </c>
      <c r="O27" s="119">
        <f>INDEX(地温!$J$2:$J$366,MATCH(A27,地温!$C$2:$C$366,FALSE))</f>
        <v>4.1548431169006919e-004</v>
      </c>
      <c r="P27" s="119">
        <f t="shared" si="5"/>
        <v>2.2995252037995993e-002</v>
      </c>
      <c r="Q27" s="119"/>
      <c r="R27" s="119">
        <f t="shared" si="1"/>
        <v>-2.2995252037995993e-002</v>
      </c>
      <c r="S27" s="119"/>
      <c r="T27" s="119"/>
      <c r="U27" s="119"/>
      <c r="W27" s="113">
        <f>R27*1000*1000/($K$1*10)+指導機関用調整項目!$C$25</f>
        <v>6.9137678048575149</v>
      </c>
    </row>
    <row r="28" spans="1:23">
      <c r="A28" s="115">
        <f t="shared" si="2"/>
        <v>25</v>
      </c>
      <c r="B28" s="113">
        <f t="shared" si="3"/>
        <v>25</v>
      </c>
      <c r="C28" s="119">
        <f t="shared" si="0"/>
        <v>0</v>
      </c>
      <c r="D28" s="119">
        <f>_xlfn.IFNA(INDEX('１回目'!$C$8:$C$374,MATCH(A28,'１回目'!$A$8:$A$374,FALSE)),0)</f>
        <v>0</v>
      </c>
      <c r="E28" s="113">
        <f>_xlfn.IFNA(INDEX('２回目'!$C$8:$C$374,MATCH(A28,'２回目'!$A$8:$A$374,FALSE)),0)</f>
        <v>0</v>
      </c>
      <c r="F28" s="113">
        <f>_xlfn.IFNA(INDEX('３回目'!$C$8:$C$374,MATCH(A28,'３回目'!$A$8:$A$374,FALSE)),0)</f>
        <v>0</v>
      </c>
      <c r="G28" s="113">
        <f>_xlfn.IFNA(INDEX('４回目'!$C$8:$C$374,MATCH(A28,'４回目'!$A$8:$A$374,FALSE)),0)</f>
        <v>0</v>
      </c>
      <c r="H28" s="113">
        <f>_xlfn.IFNA(INDEX('５回目'!$C$8:$C$374,MATCH(A28,'５回目'!$A$8:$A$374,FALSE)),0)</f>
        <v>0</v>
      </c>
      <c r="I28" s="113">
        <f>_xlfn.IFNA(INDEX('６回目'!$C$8:$C$374,MATCH(A28,'６回目'!$A$8:$A$374,FALSE)),0)</f>
        <v>0</v>
      </c>
      <c r="J28" s="113">
        <f>_xlfn.IFNA(INDEX('７回目'!$C$8:$C$374,MATCH(A28,'７回目'!$A$8:$A$374,FALSE)),0)</f>
        <v>0</v>
      </c>
      <c r="K28" s="113">
        <f>_xlfn.IFNA(INDEX('８回目'!$C$8:$C$374,MATCH(A28,'８回目'!$A$8:$A$374,FALSE)),0)</f>
        <v>0</v>
      </c>
      <c r="M28" s="113">
        <f>INDEX(降水量!$V$2:$V$366,MATCH(A28,降水量!$E$2:$E$366,FALSE))</f>
        <v>0</v>
      </c>
      <c r="N28" s="119">
        <f t="shared" si="4"/>
        <v>0</v>
      </c>
      <c r="O28" s="119">
        <f>INDEX(地温!$J$2:$J$366,MATCH(A28,地温!$C$2:$C$366,FALSE))</f>
        <v>7.9555384707093602e-004</v>
      </c>
      <c r="P28" s="119">
        <f t="shared" si="5"/>
        <v>2.3790805885066928e-002</v>
      </c>
      <c r="Q28" s="119"/>
      <c r="R28" s="119">
        <f t="shared" si="1"/>
        <v>-2.3790805885066928e-002</v>
      </c>
      <c r="S28" s="119"/>
      <c r="T28" s="119"/>
      <c r="U28" s="119"/>
      <c r="W28" s="113">
        <f>R28*1000*1000/($K$1*10)+指導機関用調整項目!$C$25</f>
        <v>6.9107844779309993</v>
      </c>
    </row>
    <row r="29" spans="1:23">
      <c r="A29" s="115">
        <f t="shared" si="2"/>
        <v>26</v>
      </c>
      <c r="B29" s="113">
        <f t="shared" si="3"/>
        <v>26</v>
      </c>
      <c r="C29" s="119">
        <f t="shared" si="0"/>
        <v>0</v>
      </c>
      <c r="D29" s="119">
        <f>_xlfn.IFNA(INDEX('１回目'!$C$8:$C$374,MATCH(A29,'１回目'!$A$8:$A$374,FALSE)),0)</f>
        <v>0</v>
      </c>
      <c r="E29" s="113">
        <f>_xlfn.IFNA(INDEX('２回目'!$C$8:$C$374,MATCH(A29,'２回目'!$A$8:$A$374,FALSE)),0)</f>
        <v>0</v>
      </c>
      <c r="F29" s="113">
        <f>_xlfn.IFNA(INDEX('３回目'!$C$8:$C$374,MATCH(A29,'３回目'!$A$8:$A$374,FALSE)),0)</f>
        <v>0</v>
      </c>
      <c r="G29" s="113">
        <f>_xlfn.IFNA(INDEX('４回目'!$C$8:$C$374,MATCH(A29,'４回目'!$A$8:$A$374,FALSE)),0)</f>
        <v>0</v>
      </c>
      <c r="H29" s="113">
        <f>_xlfn.IFNA(INDEX('５回目'!$C$8:$C$374,MATCH(A29,'５回目'!$A$8:$A$374,FALSE)),0)</f>
        <v>0</v>
      </c>
      <c r="I29" s="113">
        <f>_xlfn.IFNA(INDEX('６回目'!$C$8:$C$374,MATCH(A29,'６回目'!$A$8:$A$374,FALSE)),0)</f>
        <v>0</v>
      </c>
      <c r="J29" s="113">
        <f>_xlfn.IFNA(INDEX('７回目'!$C$8:$C$374,MATCH(A29,'７回目'!$A$8:$A$374,FALSE)),0)</f>
        <v>0</v>
      </c>
      <c r="K29" s="113">
        <f>_xlfn.IFNA(INDEX('８回目'!$C$8:$C$374,MATCH(A29,'８回目'!$A$8:$A$374,FALSE)),0)</f>
        <v>0</v>
      </c>
      <c r="M29" s="113">
        <f>INDEX(降水量!$V$2:$V$366,MATCH(A29,降水量!$E$2:$E$366,FALSE))</f>
        <v>0</v>
      </c>
      <c r="N29" s="119">
        <f t="shared" si="4"/>
        <v>0</v>
      </c>
      <c r="O29" s="119">
        <f>INDEX(地温!$J$2:$J$366,MATCH(A29,地温!$C$2:$C$366,FALSE))</f>
        <v>3.2360135720735936e-004</v>
      </c>
      <c r="P29" s="119">
        <f t="shared" si="5"/>
        <v>2.4114407242274288e-002</v>
      </c>
      <c r="Q29" s="119"/>
      <c r="R29" s="119">
        <f t="shared" si="1"/>
        <v>-2.4114407242274288e-002</v>
      </c>
      <c r="S29" s="119"/>
      <c r="T29" s="119"/>
      <c r="U29" s="119"/>
      <c r="W29" s="113">
        <f>R29*1000*1000/($K$1*10)+指導機関用調整項目!$C$25</f>
        <v>6.9095709728414718</v>
      </c>
    </row>
    <row r="30" spans="1:23">
      <c r="A30" s="115">
        <f t="shared" si="2"/>
        <v>27</v>
      </c>
      <c r="B30" s="113">
        <f t="shared" si="3"/>
        <v>27</v>
      </c>
      <c r="C30" s="119">
        <f t="shared" si="0"/>
        <v>0</v>
      </c>
      <c r="D30" s="119">
        <f>_xlfn.IFNA(INDEX('１回目'!$C$8:$C$374,MATCH(A30,'１回目'!$A$8:$A$374,FALSE)),0)</f>
        <v>0</v>
      </c>
      <c r="E30" s="113">
        <f>_xlfn.IFNA(INDEX('２回目'!$C$8:$C$374,MATCH(A30,'２回目'!$A$8:$A$374,FALSE)),0)</f>
        <v>0</v>
      </c>
      <c r="F30" s="113">
        <f>_xlfn.IFNA(INDEX('３回目'!$C$8:$C$374,MATCH(A30,'３回目'!$A$8:$A$374,FALSE)),0)</f>
        <v>0</v>
      </c>
      <c r="G30" s="113">
        <f>_xlfn.IFNA(INDEX('４回目'!$C$8:$C$374,MATCH(A30,'４回目'!$A$8:$A$374,FALSE)),0)</f>
        <v>0</v>
      </c>
      <c r="H30" s="113">
        <f>_xlfn.IFNA(INDEX('５回目'!$C$8:$C$374,MATCH(A30,'５回目'!$A$8:$A$374,FALSE)),0)</f>
        <v>0</v>
      </c>
      <c r="I30" s="113">
        <f>_xlfn.IFNA(INDEX('６回目'!$C$8:$C$374,MATCH(A30,'６回目'!$A$8:$A$374,FALSE)),0)</f>
        <v>0</v>
      </c>
      <c r="J30" s="113">
        <f>_xlfn.IFNA(INDEX('７回目'!$C$8:$C$374,MATCH(A30,'７回目'!$A$8:$A$374,FALSE)),0)</f>
        <v>0</v>
      </c>
      <c r="K30" s="113">
        <f>_xlfn.IFNA(INDEX('８回目'!$C$8:$C$374,MATCH(A30,'８回目'!$A$8:$A$374,FALSE)),0)</f>
        <v>0</v>
      </c>
      <c r="M30" s="113">
        <f>INDEX(降水量!$V$2:$V$366,MATCH(A30,降水量!$E$2:$E$366,FALSE))</f>
        <v>0</v>
      </c>
      <c r="N30" s="119">
        <f t="shared" si="4"/>
        <v>0</v>
      </c>
      <c r="O30" s="119">
        <f>INDEX(地温!$J$2:$J$366,MATCH(A30,地温!$C$2:$C$366,FALSE))</f>
        <v>8.3957538623182296e-004</v>
      </c>
      <c r="P30" s="119">
        <f t="shared" si="5"/>
        <v>2.4953982628506111e-002</v>
      </c>
      <c r="Q30" s="119"/>
      <c r="R30" s="119">
        <f t="shared" si="1"/>
        <v>-2.4953982628506111e-002</v>
      </c>
      <c r="S30" s="119"/>
      <c r="T30" s="119"/>
      <c r="U30" s="119"/>
      <c r="W30" s="113">
        <f>R30*1000*1000/($K$1*10)+指導機関用調整項目!$C$25</f>
        <v>6.9064225651431022</v>
      </c>
    </row>
    <row r="31" spans="1:23">
      <c r="A31" s="115">
        <f t="shared" si="2"/>
        <v>28</v>
      </c>
      <c r="B31" s="113">
        <f t="shared" si="3"/>
        <v>28</v>
      </c>
      <c r="C31" s="119">
        <f t="shared" si="0"/>
        <v>0</v>
      </c>
      <c r="D31" s="119">
        <f>_xlfn.IFNA(INDEX('１回目'!$C$8:$C$374,MATCH(A31,'１回目'!$A$8:$A$374,FALSE)),0)</f>
        <v>0</v>
      </c>
      <c r="E31" s="113">
        <f>_xlfn.IFNA(INDEX('２回目'!$C$8:$C$374,MATCH(A31,'２回目'!$A$8:$A$374,FALSE)),0)</f>
        <v>0</v>
      </c>
      <c r="F31" s="113">
        <f>_xlfn.IFNA(INDEX('３回目'!$C$8:$C$374,MATCH(A31,'３回目'!$A$8:$A$374,FALSE)),0)</f>
        <v>0</v>
      </c>
      <c r="G31" s="113">
        <f>_xlfn.IFNA(INDEX('４回目'!$C$8:$C$374,MATCH(A31,'４回目'!$A$8:$A$374,FALSE)),0)</f>
        <v>0</v>
      </c>
      <c r="H31" s="113">
        <f>_xlfn.IFNA(INDEX('５回目'!$C$8:$C$374,MATCH(A31,'５回目'!$A$8:$A$374,FALSE)),0)</f>
        <v>0</v>
      </c>
      <c r="I31" s="113">
        <f>_xlfn.IFNA(INDEX('６回目'!$C$8:$C$374,MATCH(A31,'６回目'!$A$8:$A$374,FALSE)),0)</f>
        <v>0</v>
      </c>
      <c r="J31" s="113">
        <f>_xlfn.IFNA(INDEX('７回目'!$C$8:$C$374,MATCH(A31,'７回目'!$A$8:$A$374,FALSE)),0)</f>
        <v>0</v>
      </c>
      <c r="K31" s="113">
        <f>_xlfn.IFNA(INDEX('８回目'!$C$8:$C$374,MATCH(A31,'８回目'!$A$8:$A$374,FALSE)),0)</f>
        <v>0</v>
      </c>
      <c r="M31" s="113">
        <f>INDEX(降水量!$V$2:$V$366,MATCH(A31,降水量!$E$2:$E$366,FALSE))</f>
        <v>0</v>
      </c>
      <c r="N31" s="119">
        <f t="shared" si="4"/>
        <v>0</v>
      </c>
      <c r="O31" s="119">
        <f>INDEX(地温!$J$2:$J$366,MATCH(A31,地温!$C$2:$C$366,FALSE))</f>
        <v>7.3600585864099085e-004</v>
      </c>
      <c r="P31" s="119">
        <f t="shared" si="5"/>
        <v>2.5689988487147101e-002</v>
      </c>
      <c r="Q31" s="119"/>
      <c r="R31" s="119">
        <f t="shared" si="1"/>
        <v>-2.5689988487147101e-002</v>
      </c>
      <c r="S31" s="119"/>
      <c r="T31" s="119"/>
      <c r="U31" s="119"/>
      <c r="W31" s="113">
        <f>R31*1000*1000/($K$1*10)+指導機関用調整項目!$C$25</f>
        <v>6.9036625431731986</v>
      </c>
    </row>
    <row r="32" spans="1:23">
      <c r="A32" s="115">
        <f t="shared" si="2"/>
        <v>29</v>
      </c>
      <c r="B32" s="113">
        <f t="shared" si="3"/>
        <v>29</v>
      </c>
      <c r="C32" s="119">
        <f t="shared" si="0"/>
        <v>0</v>
      </c>
      <c r="D32" s="119">
        <f>_xlfn.IFNA(INDEX('１回目'!$C$8:$C$374,MATCH(A32,'１回目'!$A$8:$A$374,FALSE)),0)</f>
        <v>0</v>
      </c>
      <c r="E32" s="113">
        <f>_xlfn.IFNA(INDEX('２回目'!$C$8:$C$374,MATCH(A32,'２回目'!$A$8:$A$374,FALSE)),0)</f>
        <v>0</v>
      </c>
      <c r="F32" s="113">
        <f>_xlfn.IFNA(INDEX('３回目'!$C$8:$C$374,MATCH(A32,'３回目'!$A$8:$A$374,FALSE)),0)</f>
        <v>0</v>
      </c>
      <c r="G32" s="113">
        <f>_xlfn.IFNA(INDEX('４回目'!$C$8:$C$374,MATCH(A32,'４回目'!$A$8:$A$374,FALSE)),0)</f>
        <v>0</v>
      </c>
      <c r="H32" s="113">
        <f>_xlfn.IFNA(INDEX('５回目'!$C$8:$C$374,MATCH(A32,'５回目'!$A$8:$A$374,FALSE)),0)</f>
        <v>0</v>
      </c>
      <c r="I32" s="113">
        <f>_xlfn.IFNA(INDEX('６回目'!$C$8:$C$374,MATCH(A32,'６回目'!$A$8:$A$374,FALSE)),0)</f>
        <v>0</v>
      </c>
      <c r="J32" s="113">
        <f>_xlfn.IFNA(INDEX('７回目'!$C$8:$C$374,MATCH(A32,'７回目'!$A$8:$A$374,FALSE)),0)</f>
        <v>0</v>
      </c>
      <c r="K32" s="113">
        <f>_xlfn.IFNA(INDEX('８回目'!$C$8:$C$374,MATCH(A32,'８回目'!$A$8:$A$374,FALSE)),0)</f>
        <v>0</v>
      </c>
      <c r="M32" s="113">
        <f>INDEX(降水量!$V$2:$V$366,MATCH(A32,降水量!$E$2:$E$366,FALSE))</f>
        <v>0</v>
      </c>
      <c r="N32" s="119">
        <f t="shared" si="4"/>
        <v>0</v>
      </c>
      <c r="O32" s="119">
        <f>INDEX(地温!$J$2:$J$366,MATCH(A32,地温!$C$2:$C$366,FALSE))</f>
        <v>4.9476895345663952e-004</v>
      </c>
      <c r="P32" s="119">
        <f t="shared" si="5"/>
        <v>2.618475744060374e-002</v>
      </c>
      <c r="Q32" s="119"/>
      <c r="R32" s="119">
        <f t="shared" si="1"/>
        <v>-2.618475744060374e-002</v>
      </c>
      <c r="S32" s="119"/>
      <c r="T32" s="119"/>
      <c r="U32" s="119"/>
      <c r="W32" s="113">
        <f>R32*1000*1000/($K$1*10)+指導機関用調整項目!$C$25</f>
        <v>6.9018071595977357</v>
      </c>
    </row>
    <row r="33" spans="1:23">
      <c r="A33" s="115">
        <f t="shared" si="2"/>
        <v>30</v>
      </c>
      <c r="B33" s="113">
        <f t="shared" si="3"/>
        <v>30</v>
      </c>
      <c r="C33" s="119">
        <f t="shared" si="0"/>
        <v>0</v>
      </c>
      <c r="D33" s="119">
        <f>_xlfn.IFNA(INDEX('１回目'!$C$8:$C$374,MATCH(A33,'１回目'!$A$8:$A$374,FALSE)),0)</f>
        <v>0</v>
      </c>
      <c r="E33" s="113">
        <f>_xlfn.IFNA(INDEX('２回目'!$C$8:$C$374,MATCH(A33,'２回目'!$A$8:$A$374,FALSE)),0)</f>
        <v>0</v>
      </c>
      <c r="F33" s="113">
        <f>_xlfn.IFNA(INDEX('３回目'!$C$8:$C$374,MATCH(A33,'３回目'!$A$8:$A$374,FALSE)),0)</f>
        <v>0</v>
      </c>
      <c r="G33" s="113">
        <f>_xlfn.IFNA(INDEX('４回目'!$C$8:$C$374,MATCH(A33,'４回目'!$A$8:$A$374,FALSE)),0)</f>
        <v>0</v>
      </c>
      <c r="H33" s="113">
        <f>_xlfn.IFNA(INDEX('５回目'!$C$8:$C$374,MATCH(A33,'５回目'!$A$8:$A$374,FALSE)),0)</f>
        <v>0</v>
      </c>
      <c r="I33" s="113">
        <f>_xlfn.IFNA(INDEX('６回目'!$C$8:$C$374,MATCH(A33,'６回目'!$A$8:$A$374,FALSE)),0)</f>
        <v>0</v>
      </c>
      <c r="J33" s="113">
        <f>_xlfn.IFNA(INDEX('７回目'!$C$8:$C$374,MATCH(A33,'７回目'!$A$8:$A$374,FALSE)),0)</f>
        <v>0</v>
      </c>
      <c r="K33" s="113">
        <f>_xlfn.IFNA(INDEX('８回目'!$C$8:$C$374,MATCH(A33,'８回目'!$A$8:$A$374,FALSE)),0)</f>
        <v>0</v>
      </c>
      <c r="M33" s="113">
        <f>INDEX(降水量!$V$2:$V$366,MATCH(A33,降水量!$E$2:$E$366,FALSE))</f>
        <v>0</v>
      </c>
      <c r="N33" s="119">
        <f t="shared" si="4"/>
        <v>0</v>
      </c>
      <c r="O33" s="119">
        <f>INDEX(地温!$J$2:$J$366,MATCH(A33,地温!$C$2:$C$366,FALSE))</f>
        <v>5.3029720030276124e-004</v>
      </c>
      <c r="P33" s="119">
        <f t="shared" si="5"/>
        <v>2.6715054640906503e-002</v>
      </c>
      <c r="Q33" s="119"/>
      <c r="R33" s="119">
        <f t="shared" si="1"/>
        <v>-2.6715054640906503e-002</v>
      </c>
      <c r="S33" s="119"/>
      <c r="T33" s="119"/>
      <c r="U33" s="119"/>
      <c r="W33" s="113">
        <f>R33*1000*1000/($K$1*10)+指導機関用調整項目!$C$25</f>
        <v>6.8998185450966005</v>
      </c>
    </row>
    <row r="34" spans="1:23">
      <c r="A34" s="115">
        <f t="shared" si="2"/>
        <v>31</v>
      </c>
      <c r="B34" s="113">
        <f t="shared" si="3"/>
        <v>31</v>
      </c>
      <c r="C34" s="119">
        <f t="shared" si="0"/>
        <v>0</v>
      </c>
      <c r="D34" s="119">
        <f>_xlfn.IFNA(INDEX('１回目'!$C$8:$C$374,MATCH(A34,'１回目'!$A$8:$A$374,FALSE)),0)</f>
        <v>0</v>
      </c>
      <c r="E34" s="113">
        <f>_xlfn.IFNA(INDEX('２回目'!$C$8:$C$374,MATCH(A34,'２回目'!$A$8:$A$374,FALSE)),0)</f>
        <v>0</v>
      </c>
      <c r="F34" s="113">
        <f>_xlfn.IFNA(INDEX('３回目'!$C$8:$C$374,MATCH(A34,'３回目'!$A$8:$A$374,FALSE)),0)</f>
        <v>0</v>
      </c>
      <c r="G34" s="113">
        <f>_xlfn.IFNA(INDEX('４回目'!$C$8:$C$374,MATCH(A34,'４回目'!$A$8:$A$374,FALSE)),0)</f>
        <v>0</v>
      </c>
      <c r="H34" s="113">
        <f>_xlfn.IFNA(INDEX('５回目'!$C$8:$C$374,MATCH(A34,'５回目'!$A$8:$A$374,FALSE)),0)</f>
        <v>0</v>
      </c>
      <c r="I34" s="113">
        <f>_xlfn.IFNA(INDEX('６回目'!$C$8:$C$374,MATCH(A34,'６回目'!$A$8:$A$374,FALSE)),0)</f>
        <v>0</v>
      </c>
      <c r="J34" s="113">
        <f>_xlfn.IFNA(INDEX('７回目'!$C$8:$C$374,MATCH(A34,'７回目'!$A$8:$A$374,FALSE)),0)</f>
        <v>0</v>
      </c>
      <c r="K34" s="113">
        <f>_xlfn.IFNA(INDEX('８回目'!$C$8:$C$374,MATCH(A34,'８回目'!$A$8:$A$374,FALSE)),0)</f>
        <v>0</v>
      </c>
      <c r="M34" s="113">
        <f>INDEX(降水量!$V$2:$V$366,MATCH(A34,降水量!$E$2:$E$366,FALSE))</f>
        <v>0</v>
      </c>
      <c r="N34" s="119">
        <f t="shared" si="4"/>
        <v>0</v>
      </c>
      <c r="O34" s="119">
        <f>INDEX(地温!$J$2:$J$366,MATCH(A34,地温!$C$2:$C$366,FALSE))</f>
        <v>9.5412725930818e-004</v>
      </c>
      <c r="P34" s="119">
        <f t="shared" si="5"/>
        <v>2.7669181900214685e-002</v>
      </c>
      <c r="Q34" s="119"/>
      <c r="R34" s="119">
        <f t="shared" si="1"/>
        <v>-2.7669181900214685e-002</v>
      </c>
      <c r="S34" s="119"/>
      <c r="T34" s="119"/>
      <c r="U34" s="119"/>
      <c r="W34" s="113">
        <f>R34*1000*1000/($K$1*10)+指導機関用調整項目!$C$25</f>
        <v>6.8962405678741954</v>
      </c>
    </row>
    <row r="35" spans="1:23">
      <c r="A35" s="115">
        <f t="shared" si="2"/>
        <v>32</v>
      </c>
      <c r="B35" s="113">
        <f t="shared" si="3"/>
        <v>32</v>
      </c>
      <c r="C35" s="119">
        <f t="shared" si="0"/>
        <v>0</v>
      </c>
      <c r="D35" s="119">
        <f>_xlfn.IFNA(INDEX('１回目'!$C$8:$C$374,MATCH(A35,'１回目'!$A$8:$A$374,FALSE)),0)</f>
        <v>0</v>
      </c>
      <c r="E35" s="113">
        <f>_xlfn.IFNA(INDEX('２回目'!$C$8:$C$374,MATCH(A35,'２回目'!$A$8:$A$374,FALSE)),0)</f>
        <v>0</v>
      </c>
      <c r="F35" s="113">
        <f>_xlfn.IFNA(INDEX('３回目'!$C$8:$C$374,MATCH(A35,'３回目'!$A$8:$A$374,FALSE)),0)</f>
        <v>0</v>
      </c>
      <c r="G35" s="113">
        <f>_xlfn.IFNA(INDEX('４回目'!$C$8:$C$374,MATCH(A35,'４回目'!$A$8:$A$374,FALSE)),0)</f>
        <v>0</v>
      </c>
      <c r="H35" s="113">
        <f>_xlfn.IFNA(INDEX('５回目'!$C$8:$C$374,MATCH(A35,'５回目'!$A$8:$A$374,FALSE)),0)</f>
        <v>0</v>
      </c>
      <c r="I35" s="113">
        <f>_xlfn.IFNA(INDEX('６回目'!$C$8:$C$374,MATCH(A35,'６回目'!$A$8:$A$374,FALSE)),0)</f>
        <v>0</v>
      </c>
      <c r="J35" s="113">
        <f>_xlfn.IFNA(INDEX('７回目'!$C$8:$C$374,MATCH(A35,'７回目'!$A$8:$A$374,FALSE)),0)</f>
        <v>0</v>
      </c>
      <c r="K35" s="113">
        <f>_xlfn.IFNA(INDEX('８回目'!$C$8:$C$374,MATCH(A35,'８回目'!$A$8:$A$374,FALSE)),0)</f>
        <v>0</v>
      </c>
      <c r="M35" s="113">
        <f>INDEX(降水量!$V$2:$V$366,MATCH(A35,降水量!$E$2:$E$366,FALSE))</f>
        <v>0</v>
      </c>
      <c r="N35" s="119">
        <f t="shared" si="4"/>
        <v>0</v>
      </c>
      <c r="O35" s="119">
        <f>INDEX(地温!$J$2:$J$366,MATCH(A35,地温!$C$2:$C$366,FALSE))</f>
        <v>3.4651464070696411e-003</v>
      </c>
      <c r="P35" s="119">
        <f t="shared" si="5"/>
        <v>3.1134328307284326e-002</v>
      </c>
      <c r="Q35" s="119"/>
      <c r="R35" s="119">
        <f t="shared" si="1"/>
        <v>-3.1134328307284326e-002</v>
      </c>
      <c r="S35" s="119"/>
      <c r="T35" s="119"/>
      <c r="U35" s="119"/>
      <c r="W35" s="113">
        <f>R35*1000*1000/($K$1*10)+指導機関用調整項目!$C$25</f>
        <v>6.8832462688476834</v>
      </c>
    </row>
    <row r="36" spans="1:23">
      <c r="A36" s="115">
        <f t="shared" si="2"/>
        <v>33</v>
      </c>
      <c r="B36" s="113">
        <f t="shared" si="3"/>
        <v>33</v>
      </c>
      <c r="C36" s="119">
        <f t="shared" si="0"/>
        <v>0</v>
      </c>
      <c r="D36" s="119">
        <f>_xlfn.IFNA(INDEX('１回目'!$C$8:$C$374,MATCH(A36,'１回目'!$A$8:$A$374,FALSE)),0)</f>
        <v>0</v>
      </c>
      <c r="E36" s="113">
        <f>_xlfn.IFNA(INDEX('２回目'!$C$8:$C$374,MATCH(A36,'２回目'!$A$8:$A$374,FALSE)),0)</f>
        <v>0</v>
      </c>
      <c r="F36" s="113">
        <f>_xlfn.IFNA(INDEX('３回目'!$C$8:$C$374,MATCH(A36,'３回目'!$A$8:$A$374,FALSE)),0)</f>
        <v>0</v>
      </c>
      <c r="G36" s="113">
        <f>_xlfn.IFNA(INDEX('４回目'!$C$8:$C$374,MATCH(A36,'４回目'!$A$8:$A$374,FALSE)),0)</f>
        <v>0</v>
      </c>
      <c r="H36" s="113">
        <f>_xlfn.IFNA(INDEX('５回目'!$C$8:$C$374,MATCH(A36,'５回目'!$A$8:$A$374,FALSE)),0)</f>
        <v>0</v>
      </c>
      <c r="I36" s="113">
        <f>_xlfn.IFNA(INDEX('６回目'!$C$8:$C$374,MATCH(A36,'６回目'!$A$8:$A$374,FALSE)),0)</f>
        <v>0</v>
      </c>
      <c r="J36" s="113">
        <f>_xlfn.IFNA(INDEX('７回目'!$C$8:$C$374,MATCH(A36,'７回目'!$A$8:$A$374,FALSE)),0)</f>
        <v>0</v>
      </c>
      <c r="K36" s="113">
        <f>_xlfn.IFNA(INDEX('８回目'!$C$8:$C$374,MATCH(A36,'８回目'!$A$8:$A$374,FALSE)),0)</f>
        <v>0</v>
      </c>
      <c r="M36" s="113">
        <f>INDEX(降水量!$V$2:$V$366,MATCH(A36,降水量!$E$2:$E$366,FALSE))</f>
        <v>0</v>
      </c>
      <c r="N36" s="119">
        <f t="shared" si="4"/>
        <v>0</v>
      </c>
      <c r="O36" s="119">
        <f>INDEX(地温!$J$2:$J$366,MATCH(A36,地温!$C$2:$C$366,FALSE))</f>
        <v>2.3892182232508087e-003</v>
      </c>
      <c r="P36" s="119">
        <f t="shared" si="5"/>
        <v>3.3523546530535131e-002</v>
      </c>
      <c r="Q36" s="119"/>
      <c r="R36" s="119">
        <f t="shared" si="1"/>
        <v>-3.3523546530535131e-002</v>
      </c>
      <c r="S36" s="119"/>
      <c r="T36" s="119"/>
      <c r="U36" s="119"/>
      <c r="W36" s="113">
        <f>R36*1000*1000/($K$1*10)+指導機関用調整項目!$C$25</f>
        <v>6.8742867005104937</v>
      </c>
    </row>
    <row r="37" spans="1:23">
      <c r="A37" s="115">
        <f t="shared" si="2"/>
        <v>34</v>
      </c>
      <c r="B37" s="113">
        <f t="shared" si="3"/>
        <v>34</v>
      </c>
      <c r="C37" s="119">
        <f t="shared" si="0"/>
        <v>0</v>
      </c>
      <c r="D37" s="119">
        <f>_xlfn.IFNA(INDEX('１回目'!$C$8:$C$374,MATCH(A37,'１回目'!$A$8:$A$374,FALSE)),0)</f>
        <v>0</v>
      </c>
      <c r="E37" s="113">
        <f>_xlfn.IFNA(INDEX('２回目'!$C$8:$C$374,MATCH(A37,'２回目'!$A$8:$A$374,FALSE)),0)</f>
        <v>0</v>
      </c>
      <c r="F37" s="113">
        <f>_xlfn.IFNA(INDEX('３回目'!$C$8:$C$374,MATCH(A37,'３回目'!$A$8:$A$374,FALSE)),0)</f>
        <v>0</v>
      </c>
      <c r="G37" s="113">
        <f>_xlfn.IFNA(INDEX('４回目'!$C$8:$C$374,MATCH(A37,'４回目'!$A$8:$A$374,FALSE)),0)</f>
        <v>0</v>
      </c>
      <c r="H37" s="113">
        <f>_xlfn.IFNA(INDEX('５回目'!$C$8:$C$374,MATCH(A37,'５回目'!$A$8:$A$374,FALSE)),0)</f>
        <v>0</v>
      </c>
      <c r="I37" s="113">
        <f>_xlfn.IFNA(INDEX('６回目'!$C$8:$C$374,MATCH(A37,'６回目'!$A$8:$A$374,FALSE)),0)</f>
        <v>0</v>
      </c>
      <c r="J37" s="113">
        <f>_xlfn.IFNA(INDEX('７回目'!$C$8:$C$374,MATCH(A37,'７回目'!$A$8:$A$374,FALSE)),0)</f>
        <v>0</v>
      </c>
      <c r="K37" s="113">
        <f>_xlfn.IFNA(INDEX('８回目'!$C$8:$C$374,MATCH(A37,'８回目'!$A$8:$A$374,FALSE)),0)</f>
        <v>0</v>
      </c>
      <c r="M37" s="113">
        <f>INDEX(降水量!$V$2:$V$366,MATCH(A37,降水量!$E$2:$E$366,FALSE))</f>
        <v>0</v>
      </c>
      <c r="N37" s="119">
        <f t="shared" si="4"/>
        <v>0</v>
      </c>
      <c r="O37" s="119">
        <f>INDEX(地温!$J$2:$J$366,MATCH(A37,地温!$C$2:$C$366,FALSE))</f>
        <v>4.2906769932634422e-004</v>
      </c>
      <c r="P37" s="119">
        <f t="shared" si="5"/>
        <v>3.3952614229861476e-002</v>
      </c>
      <c r="Q37" s="119"/>
      <c r="R37" s="119">
        <f t="shared" si="1"/>
        <v>-3.3952614229861476e-002</v>
      </c>
      <c r="S37" s="119"/>
      <c r="T37" s="119"/>
      <c r="U37" s="119"/>
      <c r="W37" s="113">
        <f>R37*1000*1000/($K$1*10)+指導機関用調整項目!$C$25</f>
        <v>6.8726776966380196</v>
      </c>
    </row>
    <row r="38" spans="1:23">
      <c r="A38" s="115">
        <f t="shared" si="2"/>
        <v>35</v>
      </c>
      <c r="B38" s="113">
        <f t="shared" si="3"/>
        <v>35</v>
      </c>
      <c r="C38" s="119">
        <f t="shared" si="0"/>
        <v>0</v>
      </c>
      <c r="D38" s="119">
        <f>_xlfn.IFNA(INDEX('１回目'!$C$8:$C$374,MATCH(A38,'１回目'!$A$8:$A$374,FALSE)),0)</f>
        <v>0</v>
      </c>
      <c r="E38" s="113">
        <f>_xlfn.IFNA(INDEX('２回目'!$C$8:$C$374,MATCH(A38,'２回目'!$A$8:$A$374,FALSE)),0)</f>
        <v>0</v>
      </c>
      <c r="F38" s="113">
        <f>_xlfn.IFNA(INDEX('３回目'!$C$8:$C$374,MATCH(A38,'３回目'!$A$8:$A$374,FALSE)),0)</f>
        <v>0</v>
      </c>
      <c r="G38" s="113">
        <f>_xlfn.IFNA(INDEX('４回目'!$C$8:$C$374,MATCH(A38,'４回目'!$A$8:$A$374,FALSE)),0)</f>
        <v>0</v>
      </c>
      <c r="H38" s="113">
        <f>_xlfn.IFNA(INDEX('５回目'!$C$8:$C$374,MATCH(A38,'５回目'!$A$8:$A$374,FALSE)),0)</f>
        <v>0</v>
      </c>
      <c r="I38" s="113">
        <f>_xlfn.IFNA(INDEX('６回目'!$C$8:$C$374,MATCH(A38,'６回目'!$A$8:$A$374,FALSE)),0)</f>
        <v>0</v>
      </c>
      <c r="J38" s="113">
        <f>_xlfn.IFNA(INDEX('７回目'!$C$8:$C$374,MATCH(A38,'７回目'!$A$8:$A$374,FALSE)),0)</f>
        <v>0</v>
      </c>
      <c r="K38" s="113">
        <f>_xlfn.IFNA(INDEX('８回目'!$C$8:$C$374,MATCH(A38,'８回目'!$A$8:$A$374,FALSE)),0)</f>
        <v>0</v>
      </c>
      <c r="M38" s="113">
        <f>INDEX(降水量!$V$2:$V$366,MATCH(A38,降水量!$E$2:$E$366,FALSE))</f>
        <v>0</v>
      </c>
      <c r="N38" s="119">
        <f t="shared" si="4"/>
        <v>0</v>
      </c>
      <c r="O38" s="119">
        <f>INDEX(地温!$J$2:$J$366,MATCH(A38,地温!$C$2:$C$366,FALSE))</f>
        <v>7.2955985962680915e-004</v>
      </c>
      <c r="P38" s="119">
        <f t="shared" si="5"/>
        <v>3.4682174089488288e-002</v>
      </c>
      <c r="Q38" s="119"/>
      <c r="R38" s="119">
        <f t="shared" si="1"/>
        <v>-3.4682174089488288e-002</v>
      </c>
      <c r="S38" s="119"/>
      <c r="T38" s="119"/>
      <c r="U38" s="119"/>
      <c r="W38" s="113">
        <f>R38*1000*1000/($K$1*10)+指導機関用調整項目!$C$25</f>
        <v>6.8699418471644194</v>
      </c>
    </row>
    <row r="39" spans="1:23">
      <c r="A39" s="115">
        <f t="shared" si="2"/>
        <v>36</v>
      </c>
      <c r="B39" s="113">
        <f t="shared" si="3"/>
        <v>36</v>
      </c>
      <c r="C39" s="119">
        <f t="shared" si="0"/>
        <v>0</v>
      </c>
      <c r="D39" s="119">
        <f>_xlfn.IFNA(INDEX('１回目'!$C$8:$C$374,MATCH(A39,'１回目'!$A$8:$A$374,FALSE)),0)</f>
        <v>0</v>
      </c>
      <c r="E39" s="113">
        <f>_xlfn.IFNA(INDEX('２回目'!$C$8:$C$374,MATCH(A39,'２回目'!$A$8:$A$374,FALSE)),0)</f>
        <v>0</v>
      </c>
      <c r="F39" s="113">
        <f>_xlfn.IFNA(INDEX('３回目'!$C$8:$C$374,MATCH(A39,'３回目'!$A$8:$A$374,FALSE)),0)</f>
        <v>0</v>
      </c>
      <c r="G39" s="113">
        <f>_xlfn.IFNA(INDEX('４回目'!$C$8:$C$374,MATCH(A39,'４回目'!$A$8:$A$374,FALSE)),0)</f>
        <v>0</v>
      </c>
      <c r="H39" s="113">
        <f>_xlfn.IFNA(INDEX('５回目'!$C$8:$C$374,MATCH(A39,'５回目'!$A$8:$A$374,FALSE)),0)</f>
        <v>0</v>
      </c>
      <c r="I39" s="113">
        <f>_xlfn.IFNA(INDEX('６回目'!$C$8:$C$374,MATCH(A39,'６回目'!$A$8:$A$374,FALSE)),0)</f>
        <v>0</v>
      </c>
      <c r="J39" s="113">
        <f>_xlfn.IFNA(INDEX('７回目'!$C$8:$C$374,MATCH(A39,'７回目'!$A$8:$A$374,FALSE)),0)</f>
        <v>0</v>
      </c>
      <c r="K39" s="113">
        <f>_xlfn.IFNA(INDEX('８回目'!$C$8:$C$374,MATCH(A39,'８回目'!$A$8:$A$374,FALSE)),0)</f>
        <v>0</v>
      </c>
      <c r="M39" s="113">
        <f>INDEX(降水量!$V$2:$V$366,MATCH(A39,降水量!$E$2:$E$366,FALSE))</f>
        <v>0</v>
      </c>
      <c r="N39" s="119">
        <f t="shared" si="4"/>
        <v>0</v>
      </c>
      <c r="O39" s="119">
        <f>INDEX(地温!$J$2:$J$366,MATCH(A39,地温!$C$2:$C$366,FALSE))</f>
        <v>4.3645793718116781e-004</v>
      </c>
      <c r="P39" s="119">
        <f t="shared" si="5"/>
        <v>3.5118632026669455e-002</v>
      </c>
      <c r="Q39" s="119"/>
      <c r="R39" s="119">
        <f t="shared" si="1"/>
        <v>-3.5118632026669455e-002</v>
      </c>
      <c r="S39" s="119"/>
      <c r="T39" s="119"/>
      <c r="U39" s="119"/>
      <c r="W39" s="113">
        <f>R39*1000*1000/($K$1*10)+指導機関用調整項目!$C$25</f>
        <v>6.8683051298999898</v>
      </c>
    </row>
    <row r="40" spans="1:23">
      <c r="A40" s="115">
        <f t="shared" si="2"/>
        <v>37</v>
      </c>
      <c r="B40" s="113">
        <f t="shared" si="3"/>
        <v>37</v>
      </c>
      <c r="C40" s="119">
        <f t="shared" si="0"/>
        <v>0</v>
      </c>
      <c r="D40" s="119">
        <f>_xlfn.IFNA(INDEX('１回目'!$C$8:$C$374,MATCH(A40,'１回目'!$A$8:$A$374,FALSE)),0)</f>
        <v>0</v>
      </c>
      <c r="E40" s="113">
        <f>_xlfn.IFNA(INDEX('２回目'!$C$8:$C$374,MATCH(A40,'２回目'!$A$8:$A$374,FALSE)),0)</f>
        <v>0</v>
      </c>
      <c r="F40" s="113">
        <f>_xlfn.IFNA(INDEX('３回目'!$C$8:$C$374,MATCH(A40,'３回目'!$A$8:$A$374,FALSE)),0)</f>
        <v>0</v>
      </c>
      <c r="G40" s="113">
        <f>_xlfn.IFNA(INDEX('４回目'!$C$8:$C$374,MATCH(A40,'４回目'!$A$8:$A$374,FALSE)),0)</f>
        <v>0</v>
      </c>
      <c r="H40" s="113">
        <f>_xlfn.IFNA(INDEX('５回目'!$C$8:$C$374,MATCH(A40,'５回目'!$A$8:$A$374,FALSE)),0)</f>
        <v>0</v>
      </c>
      <c r="I40" s="113">
        <f>_xlfn.IFNA(INDEX('６回目'!$C$8:$C$374,MATCH(A40,'６回目'!$A$8:$A$374,FALSE)),0)</f>
        <v>0</v>
      </c>
      <c r="J40" s="113">
        <f>_xlfn.IFNA(INDEX('７回目'!$C$8:$C$374,MATCH(A40,'７回目'!$A$8:$A$374,FALSE)),0)</f>
        <v>0</v>
      </c>
      <c r="K40" s="113">
        <f>_xlfn.IFNA(INDEX('８回目'!$C$8:$C$374,MATCH(A40,'８回目'!$A$8:$A$374,FALSE)),0)</f>
        <v>0</v>
      </c>
      <c r="M40" s="113">
        <f>INDEX(降水量!$V$2:$V$366,MATCH(A40,降水量!$E$2:$E$366,FALSE))</f>
        <v>0</v>
      </c>
      <c r="N40" s="119">
        <f t="shared" si="4"/>
        <v>0</v>
      </c>
      <c r="O40" s="119">
        <f>INDEX(地温!$J$2:$J$366,MATCH(A40,地温!$C$2:$C$366,FALSE))</f>
        <v>5.9248933038165603e-004</v>
      </c>
      <c r="P40" s="119">
        <f t="shared" si="5"/>
        <v>3.5711121357051109e-002</v>
      </c>
      <c r="Q40" s="119"/>
      <c r="R40" s="119">
        <f t="shared" si="1"/>
        <v>-3.5711121357051109e-002</v>
      </c>
      <c r="S40" s="119"/>
      <c r="T40" s="119"/>
      <c r="U40" s="119"/>
      <c r="W40" s="113">
        <f>R40*1000*1000/($K$1*10)+指導機関用調整項目!$C$25</f>
        <v>6.866083294911058</v>
      </c>
    </row>
    <row r="41" spans="1:23">
      <c r="A41" s="115">
        <f t="shared" si="2"/>
        <v>38</v>
      </c>
      <c r="B41" s="113">
        <f t="shared" si="3"/>
        <v>38</v>
      </c>
      <c r="C41" s="119">
        <f t="shared" si="0"/>
        <v>0</v>
      </c>
      <c r="D41" s="119">
        <f>_xlfn.IFNA(INDEX('１回目'!$C$8:$C$374,MATCH(A41,'１回目'!$A$8:$A$374,FALSE)),0)</f>
        <v>0</v>
      </c>
      <c r="E41" s="113">
        <f>_xlfn.IFNA(INDEX('２回目'!$C$8:$C$374,MATCH(A41,'２回目'!$A$8:$A$374,FALSE)),0)</f>
        <v>0</v>
      </c>
      <c r="F41" s="113">
        <f>_xlfn.IFNA(INDEX('３回目'!$C$8:$C$374,MATCH(A41,'３回目'!$A$8:$A$374,FALSE)),0)</f>
        <v>0</v>
      </c>
      <c r="G41" s="113">
        <f>_xlfn.IFNA(INDEX('４回目'!$C$8:$C$374,MATCH(A41,'４回目'!$A$8:$A$374,FALSE)),0)</f>
        <v>0</v>
      </c>
      <c r="H41" s="113">
        <f>_xlfn.IFNA(INDEX('５回目'!$C$8:$C$374,MATCH(A41,'５回目'!$A$8:$A$374,FALSE)),0)</f>
        <v>0</v>
      </c>
      <c r="I41" s="113">
        <f>_xlfn.IFNA(INDEX('６回目'!$C$8:$C$374,MATCH(A41,'６回目'!$A$8:$A$374,FALSE)),0)</f>
        <v>0</v>
      </c>
      <c r="J41" s="113">
        <f>_xlfn.IFNA(INDEX('７回目'!$C$8:$C$374,MATCH(A41,'７回目'!$A$8:$A$374,FALSE)),0)</f>
        <v>0</v>
      </c>
      <c r="K41" s="113">
        <f>_xlfn.IFNA(INDEX('８回目'!$C$8:$C$374,MATCH(A41,'８回目'!$A$8:$A$374,FALSE)),0)</f>
        <v>0</v>
      </c>
      <c r="M41" s="113">
        <f>INDEX(降水量!$V$2:$V$366,MATCH(A41,降水量!$E$2:$E$366,FALSE))</f>
        <v>0</v>
      </c>
      <c r="N41" s="119">
        <f t="shared" si="4"/>
        <v>0</v>
      </c>
      <c r="O41" s="119">
        <f>INDEX(地温!$J$2:$J$366,MATCH(A41,地温!$C$2:$C$366,FALSE))</f>
        <v>1.2245913962018499e-003</v>
      </c>
      <c r="P41" s="119">
        <f t="shared" si="5"/>
        <v>3.6935712753252962e-002</v>
      </c>
      <c r="Q41" s="119"/>
      <c r="R41" s="119">
        <f t="shared" si="1"/>
        <v>-3.6935712753252962e-002</v>
      </c>
      <c r="S41" s="119"/>
      <c r="T41" s="119"/>
      <c r="U41" s="119"/>
      <c r="W41" s="113">
        <f>R41*1000*1000/($K$1*10)+指導機関用調整項目!$C$25</f>
        <v>6.8614910771753017</v>
      </c>
    </row>
    <row r="42" spans="1:23">
      <c r="A42" s="115">
        <f t="shared" si="2"/>
        <v>39</v>
      </c>
      <c r="B42" s="113">
        <f t="shared" si="3"/>
        <v>39</v>
      </c>
      <c r="C42" s="119">
        <f t="shared" si="0"/>
        <v>0</v>
      </c>
      <c r="D42" s="119">
        <f>_xlfn.IFNA(INDEX('１回目'!$C$8:$C$374,MATCH(A42,'１回目'!$A$8:$A$374,FALSE)),0)</f>
        <v>0</v>
      </c>
      <c r="E42" s="113">
        <f>_xlfn.IFNA(INDEX('２回目'!$C$8:$C$374,MATCH(A42,'２回目'!$A$8:$A$374,FALSE)),0)</f>
        <v>0</v>
      </c>
      <c r="F42" s="113">
        <f>_xlfn.IFNA(INDEX('３回目'!$C$8:$C$374,MATCH(A42,'３回目'!$A$8:$A$374,FALSE)),0)</f>
        <v>0</v>
      </c>
      <c r="G42" s="113">
        <f>_xlfn.IFNA(INDEX('４回目'!$C$8:$C$374,MATCH(A42,'４回目'!$A$8:$A$374,FALSE)),0)</f>
        <v>0</v>
      </c>
      <c r="H42" s="113">
        <f>_xlfn.IFNA(INDEX('５回目'!$C$8:$C$374,MATCH(A42,'５回目'!$A$8:$A$374,FALSE)),0)</f>
        <v>0</v>
      </c>
      <c r="I42" s="113">
        <f>_xlfn.IFNA(INDEX('６回目'!$C$8:$C$374,MATCH(A42,'６回目'!$A$8:$A$374,FALSE)),0)</f>
        <v>0</v>
      </c>
      <c r="J42" s="113">
        <f>_xlfn.IFNA(INDEX('７回目'!$C$8:$C$374,MATCH(A42,'７回目'!$A$8:$A$374,FALSE)),0)</f>
        <v>0</v>
      </c>
      <c r="K42" s="113">
        <f>_xlfn.IFNA(INDEX('８回目'!$C$8:$C$374,MATCH(A42,'８回目'!$A$8:$A$374,FALSE)),0)</f>
        <v>0</v>
      </c>
      <c r="M42" s="113">
        <f>INDEX(降水量!$V$2:$V$366,MATCH(A42,降水量!$E$2:$E$366,FALSE))</f>
        <v>0</v>
      </c>
      <c r="N42" s="119">
        <f t="shared" si="4"/>
        <v>0</v>
      </c>
      <c r="O42" s="119">
        <f>INDEX(地温!$J$2:$J$366,MATCH(A42,地温!$C$2:$C$366,FALSE))</f>
        <v>9.1923792711292348e-004</v>
      </c>
      <c r="P42" s="119">
        <f t="shared" si="5"/>
        <v>3.7854950680365887e-002</v>
      </c>
      <c r="Q42" s="119"/>
      <c r="R42" s="119">
        <f t="shared" si="1"/>
        <v>-3.7854950680365887e-002</v>
      </c>
      <c r="S42" s="119"/>
      <c r="T42" s="119"/>
      <c r="U42" s="119"/>
      <c r="W42" s="113">
        <f>R42*1000*1000/($K$1*10)+指導機関用調整項目!$C$25</f>
        <v>6.8580439349486282</v>
      </c>
    </row>
    <row r="43" spans="1:23">
      <c r="A43" s="115">
        <f t="shared" si="2"/>
        <v>40</v>
      </c>
      <c r="B43" s="113">
        <f t="shared" si="3"/>
        <v>40</v>
      </c>
      <c r="C43" s="119">
        <f t="shared" si="0"/>
        <v>0</v>
      </c>
      <c r="D43" s="119">
        <f>_xlfn.IFNA(INDEX('１回目'!$C$8:$C$374,MATCH(A43,'１回目'!$A$8:$A$374,FALSE)),0)</f>
        <v>0</v>
      </c>
      <c r="E43" s="113">
        <f>_xlfn.IFNA(INDEX('２回目'!$C$8:$C$374,MATCH(A43,'２回目'!$A$8:$A$374,FALSE)),0)</f>
        <v>0</v>
      </c>
      <c r="F43" s="113">
        <f>_xlfn.IFNA(INDEX('３回目'!$C$8:$C$374,MATCH(A43,'３回目'!$A$8:$A$374,FALSE)),0)</f>
        <v>0</v>
      </c>
      <c r="G43" s="113">
        <f>_xlfn.IFNA(INDEX('４回目'!$C$8:$C$374,MATCH(A43,'４回目'!$A$8:$A$374,FALSE)),0)</f>
        <v>0</v>
      </c>
      <c r="H43" s="113">
        <f>_xlfn.IFNA(INDEX('５回目'!$C$8:$C$374,MATCH(A43,'５回目'!$A$8:$A$374,FALSE)),0)</f>
        <v>0</v>
      </c>
      <c r="I43" s="113">
        <f>_xlfn.IFNA(INDEX('６回目'!$C$8:$C$374,MATCH(A43,'６回目'!$A$8:$A$374,FALSE)),0)</f>
        <v>0</v>
      </c>
      <c r="J43" s="113">
        <f>_xlfn.IFNA(INDEX('７回目'!$C$8:$C$374,MATCH(A43,'７回目'!$A$8:$A$374,FALSE)),0)</f>
        <v>0</v>
      </c>
      <c r="K43" s="113">
        <f>_xlfn.IFNA(INDEX('８回目'!$C$8:$C$374,MATCH(A43,'８回目'!$A$8:$A$374,FALSE)),0)</f>
        <v>0</v>
      </c>
      <c r="M43" s="113">
        <f>INDEX(降水量!$V$2:$V$366,MATCH(A43,降水量!$E$2:$E$366,FALSE))</f>
        <v>0</v>
      </c>
      <c r="N43" s="119">
        <f t="shared" si="4"/>
        <v>0</v>
      </c>
      <c r="O43" s="119">
        <f>INDEX(地温!$J$2:$J$366,MATCH(A43,地温!$C$2:$C$366,FALSE))</f>
        <v>1.0495872651289739e-003</v>
      </c>
      <c r="P43" s="119">
        <f t="shared" si="5"/>
        <v>3.8904537945494859e-002</v>
      </c>
      <c r="Q43" s="119"/>
      <c r="R43" s="119">
        <f t="shared" si="1"/>
        <v>-3.8904537945494859e-002</v>
      </c>
      <c r="S43" s="119"/>
      <c r="T43" s="119"/>
      <c r="U43" s="119"/>
      <c r="W43" s="113">
        <f>R43*1000*1000/($K$1*10)+指導機関用調整項目!$C$25</f>
        <v>6.8541079827043943</v>
      </c>
    </row>
    <row r="44" spans="1:23">
      <c r="A44" s="115">
        <f t="shared" si="2"/>
        <v>41</v>
      </c>
      <c r="B44" s="113">
        <f t="shared" si="3"/>
        <v>41</v>
      </c>
      <c r="C44" s="119">
        <f t="shared" si="0"/>
        <v>0.13300942310405794</v>
      </c>
      <c r="D44" s="119">
        <f>_xlfn.IFNA(INDEX('１回目'!$C$8:$C$374,MATCH(A44,'１回目'!$A$8:$A$374,FALSE)),0)</f>
        <v>0.13300942310405794</v>
      </c>
      <c r="E44" s="113">
        <f>_xlfn.IFNA(INDEX('２回目'!$C$8:$C$374,MATCH(A44,'２回目'!$A$8:$A$374,FALSE)),0)</f>
        <v>0</v>
      </c>
      <c r="F44" s="113">
        <f>_xlfn.IFNA(INDEX('３回目'!$C$8:$C$374,MATCH(A44,'３回目'!$A$8:$A$374,FALSE)),0)</f>
        <v>0</v>
      </c>
      <c r="G44" s="113">
        <f>_xlfn.IFNA(INDEX('４回目'!$C$8:$C$374,MATCH(A44,'４回目'!$A$8:$A$374,FALSE)),0)</f>
        <v>0</v>
      </c>
      <c r="H44" s="113">
        <f>_xlfn.IFNA(INDEX('５回目'!$C$8:$C$374,MATCH(A44,'５回目'!$A$8:$A$374,FALSE)),0)</f>
        <v>0</v>
      </c>
      <c r="I44" s="113">
        <f>_xlfn.IFNA(INDEX('６回目'!$C$8:$C$374,MATCH(A44,'６回目'!$A$8:$A$374,FALSE)),0)</f>
        <v>0</v>
      </c>
      <c r="J44" s="113">
        <f>_xlfn.IFNA(INDEX('７回目'!$C$8:$C$374,MATCH(A44,'７回目'!$A$8:$A$374,FALSE)),0)</f>
        <v>0</v>
      </c>
      <c r="K44" s="113">
        <f>_xlfn.IFNA(INDEX('８回目'!$C$8:$C$374,MATCH(A44,'８回目'!$A$8:$A$374,FALSE)),0)</f>
        <v>0</v>
      </c>
      <c r="M44" s="113">
        <f>INDEX(降水量!$V$2:$V$366,MATCH(A44,降水量!$E$2:$E$366,FALSE))</f>
        <v>0</v>
      </c>
      <c r="N44" s="119">
        <f t="shared" si="4"/>
        <v>0</v>
      </c>
      <c r="O44" s="119">
        <f>INDEX(地温!$J$2:$J$366,MATCH(A44,地温!$C$2:$C$366,FALSE))</f>
        <v>7.1462881740676383e-004</v>
      </c>
      <c r="P44" s="119">
        <f t="shared" si="5"/>
        <v>3.9619166762901621e-002</v>
      </c>
      <c r="Q44" s="119"/>
      <c r="R44" s="119">
        <f t="shared" si="1"/>
        <v>9.339025634115633e-002</v>
      </c>
      <c r="S44" s="119"/>
      <c r="T44" s="119"/>
      <c r="U44" s="119"/>
      <c r="W44" s="113">
        <f>R44*1000*1000/($K$1*10)+指導機関用調整項目!$C$25</f>
        <v>7.3502134612793357</v>
      </c>
    </row>
    <row r="45" spans="1:23">
      <c r="A45" s="115">
        <f t="shared" si="2"/>
        <v>42</v>
      </c>
      <c r="B45" s="113">
        <f t="shared" si="3"/>
        <v>42</v>
      </c>
      <c r="C45" s="119">
        <f t="shared" si="0"/>
        <v>0.27143011344974793</v>
      </c>
      <c r="D45" s="119">
        <f>_xlfn.IFNA(INDEX('１回目'!$C$8:$C$374,MATCH(A45,'１回目'!$A$8:$A$374,FALSE)),0)</f>
        <v>0.27143011344974793</v>
      </c>
      <c r="E45" s="113">
        <f>_xlfn.IFNA(INDEX('２回目'!$C$8:$C$374,MATCH(A45,'２回目'!$A$8:$A$374,FALSE)),0)</f>
        <v>0</v>
      </c>
      <c r="F45" s="113">
        <f>_xlfn.IFNA(INDEX('３回目'!$C$8:$C$374,MATCH(A45,'３回目'!$A$8:$A$374,FALSE)),0)</f>
        <v>0</v>
      </c>
      <c r="G45" s="113">
        <f>_xlfn.IFNA(INDEX('４回目'!$C$8:$C$374,MATCH(A45,'４回目'!$A$8:$A$374,FALSE)),0)</f>
        <v>0</v>
      </c>
      <c r="H45" s="113">
        <f>_xlfn.IFNA(INDEX('５回目'!$C$8:$C$374,MATCH(A45,'５回目'!$A$8:$A$374,FALSE)),0)</f>
        <v>0</v>
      </c>
      <c r="I45" s="113">
        <f>_xlfn.IFNA(INDEX('６回目'!$C$8:$C$374,MATCH(A45,'６回目'!$A$8:$A$374,FALSE)),0)</f>
        <v>0</v>
      </c>
      <c r="J45" s="113">
        <f>_xlfn.IFNA(INDEX('７回目'!$C$8:$C$374,MATCH(A45,'７回目'!$A$8:$A$374,FALSE)),0)</f>
        <v>0</v>
      </c>
      <c r="K45" s="113">
        <f>_xlfn.IFNA(INDEX('８回目'!$C$8:$C$374,MATCH(A45,'８回目'!$A$8:$A$374,FALSE)),0)</f>
        <v>0</v>
      </c>
      <c r="M45" s="113">
        <f>INDEX(降水量!$V$2:$V$366,MATCH(A45,降水量!$E$2:$E$366,FALSE))</f>
        <v>0</v>
      </c>
      <c r="N45" s="119">
        <f t="shared" si="4"/>
        <v>0</v>
      </c>
      <c r="O45" s="119">
        <f>INDEX(地温!$J$2:$J$366,MATCH(A45,地温!$C$2:$C$366,FALSE))</f>
        <v>3.3049202256175093e-003</v>
      </c>
      <c r="P45" s="119">
        <f t="shared" si="5"/>
        <v>4.2924086988519128e-002</v>
      </c>
      <c r="Q45" s="119"/>
      <c r="R45" s="119">
        <f t="shared" si="1"/>
        <v>0.22850602646122881</v>
      </c>
      <c r="S45" s="119"/>
      <c r="T45" s="119"/>
      <c r="U45" s="119"/>
      <c r="W45" s="113">
        <f>R45*1000*1000/($K$1*10)+指導機関用調整項目!$C$25</f>
        <v>7.8568975992296082</v>
      </c>
    </row>
    <row r="46" spans="1:23">
      <c r="A46" s="115">
        <f t="shared" si="2"/>
        <v>43</v>
      </c>
      <c r="B46" s="113">
        <f t="shared" si="3"/>
        <v>43</v>
      </c>
      <c r="C46" s="119">
        <f t="shared" si="0"/>
        <v>0.41283023801512841</v>
      </c>
      <c r="D46" s="119">
        <f>_xlfn.IFNA(INDEX('１回目'!$C$8:$C$374,MATCH(A46,'１回目'!$A$8:$A$374,FALSE)),0)</f>
        <v>0.41283023801512841</v>
      </c>
      <c r="E46" s="113">
        <f>_xlfn.IFNA(INDEX('２回目'!$C$8:$C$374,MATCH(A46,'２回目'!$A$8:$A$374,FALSE)),0)</f>
        <v>0</v>
      </c>
      <c r="F46" s="113">
        <f>_xlfn.IFNA(INDEX('３回目'!$C$8:$C$374,MATCH(A46,'３回目'!$A$8:$A$374,FALSE)),0)</f>
        <v>0</v>
      </c>
      <c r="G46" s="113">
        <f>_xlfn.IFNA(INDEX('４回目'!$C$8:$C$374,MATCH(A46,'４回目'!$A$8:$A$374,FALSE)),0)</f>
        <v>0</v>
      </c>
      <c r="H46" s="113">
        <f>_xlfn.IFNA(INDEX('５回目'!$C$8:$C$374,MATCH(A46,'５回目'!$A$8:$A$374,FALSE)),0)</f>
        <v>0</v>
      </c>
      <c r="I46" s="113">
        <f>_xlfn.IFNA(INDEX('６回目'!$C$8:$C$374,MATCH(A46,'６回目'!$A$8:$A$374,FALSE)),0)</f>
        <v>0</v>
      </c>
      <c r="J46" s="113">
        <f>_xlfn.IFNA(INDEX('７回目'!$C$8:$C$374,MATCH(A46,'７回目'!$A$8:$A$374,FALSE)),0)</f>
        <v>0</v>
      </c>
      <c r="K46" s="113">
        <f>_xlfn.IFNA(INDEX('８回目'!$C$8:$C$374,MATCH(A46,'８回目'!$A$8:$A$374,FALSE)),0)</f>
        <v>0</v>
      </c>
      <c r="M46" s="113">
        <f>INDEX(降水量!$V$2:$V$366,MATCH(A46,降水量!$E$2:$E$366,FALSE))</f>
        <v>0</v>
      </c>
      <c r="N46" s="119">
        <f t="shared" si="4"/>
        <v>0</v>
      </c>
      <c r="O46" s="119">
        <f>INDEX(地温!$J$2:$J$366,MATCH(A46,地温!$C$2:$C$366,FALSE))</f>
        <v>6.4484600441814992e-003</v>
      </c>
      <c r="P46" s="119">
        <f t="shared" si="5"/>
        <v>4.937254703270063e-002</v>
      </c>
      <c r="Q46" s="119"/>
      <c r="R46" s="119">
        <f t="shared" si="1"/>
        <v>0.36345769098242781</v>
      </c>
      <c r="S46" s="119"/>
      <c r="T46" s="119"/>
      <c r="U46" s="119"/>
      <c r="W46" s="113">
        <f>R46*1000*1000/($K$1*10)+指導機関用調整項目!$C$25</f>
        <v>8.3629663411841033</v>
      </c>
    </row>
    <row r="47" spans="1:23">
      <c r="A47" s="115">
        <f t="shared" si="2"/>
        <v>44</v>
      </c>
      <c r="B47" s="113">
        <f t="shared" si="3"/>
        <v>44</v>
      </c>
      <c r="C47" s="119">
        <f t="shared" si="0"/>
        <v>0.5533919663777408</v>
      </c>
      <c r="D47" s="119">
        <f>_xlfn.IFNA(INDEX('１回目'!$C$8:$C$374,MATCH(A47,'１回目'!$A$8:$A$374,FALSE)),0)</f>
        <v>0.5533919663777408</v>
      </c>
      <c r="E47" s="113">
        <f>_xlfn.IFNA(INDEX('２回目'!$C$8:$C$374,MATCH(A47,'２回目'!$A$8:$A$374,FALSE)),0)</f>
        <v>0</v>
      </c>
      <c r="F47" s="113">
        <f>_xlfn.IFNA(INDEX('３回目'!$C$8:$C$374,MATCH(A47,'３回目'!$A$8:$A$374,FALSE)),0)</f>
        <v>0</v>
      </c>
      <c r="G47" s="113">
        <f>_xlfn.IFNA(INDEX('４回目'!$C$8:$C$374,MATCH(A47,'４回目'!$A$8:$A$374,FALSE)),0)</f>
        <v>0</v>
      </c>
      <c r="H47" s="113">
        <f>_xlfn.IFNA(INDEX('５回目'!$C$8:$C$374,MATCH(A47,'５回目'!$A$8:$A$374,FALSE)),0)</f>
        <v>0</v>
      </c>
      <c r="I47" s="113">
        <f>_xlfn.IFNA(INDEX('６回目'!$C$8:$C$374,MATCH(A47,'６回目'!$A$8:$A$374,FALSE)),0)</f>
        <v>0</v>
      </c>
      <c r="J47" s="113">
        <f>_xlfn.IFNA(INDEX('７回目'!$C$8:$C$374,MATCH(A47,'７回目'!$A$8:$A$374,FALSE)),0)</f>
        <v>0</v>
      </c>
      <c r="K47" s="113">
        <f>_xlfn.IFNA(INDEX('８回目'!$C$8:$C$374,MATCH(A47,'８回目'!$A$8:$A$374,FALSE)),0)</f>
        <v>0</v>
      </c>
      <c r="M47" s="113">
        <f>INDEX(降水量!$V$2:$V$366,MATCH(A47,降水量!$E$2:$E$366,FALSE))</f>
        <v>0</v>
      </c>
      <c r="N47" s="119">
        <f t="shared" si="4"/>
        <v>0</v>
      </c>
      <c r="O47" s="119">
        <f>INDEX(地温!$J$2:$J$366,MATCH(A47,地温!$C$2:$C$366,FALSE))</f>
        <v>8.131342121392755e-003</v>
      </c>
      <c r="P47" s="119">
        <f t="shared" si="5"/>
        <v>5.7503889154093386e-002</v>
      </c>
      <c r="Q47" s="119"/>
      <c r="R47" s="119">
        <f t="shared" si="1"/>
        <v>0.49588807722364742</v>
      </c>
      <c r="S47" s="119"/>
      <c r="T47" s="119"/>
      <c r="U47" s="119"/>
      <c r="W47" s="113">
        <f>R47*1000*1000/($K$1*10)+指導機関用調整項目!$C$25</f>
        <v>8.8595802895886777</v>
      </c>
    </row>
    <row r="48" spans="1:23">
      <c r="A48" s="115">
        <f t="shared" si="2"/>
        <v>45</v>
      </c>
      <c r="B48" s="113">
        <f t="shared" si="3"/>
        <v>45</v>
      </c>
      <c r="C48" s="119">
        <f t="shared" si="0"/>
        <v>0.6879879818685537</v>
      </c>
      <c r="D48" s="119">
        <f>_xlfn.IFNA(INDEX('１回目'!$C$8:$C$374,MATCH(A48,'１回目'!$A$8:$A$374,FALSE)),0)</f>
        <v>0.6879879818685537</v>
      </c>
      <c r="E48" s="113">
        <f>_xlfn.IFNA(INDEX('２回目'!$C$8:$C$374,MATCH(A48,'２回目'!$A$8:$A$374,FALSE)),0)</f>
        <v>0</v>
      </c>
      <c r="F48" s="113">
        <f>_xlfn.IFNA(INDEX('３回目'!$C$8:$C$374,MATCH(A48,'３回目'!$A$8:$A$374,FALSE)),0)</f>
        <v>0</v>
      </c>
      <c r="G48" s="113">
        <f>_xlfn.IFNA(INDEX('４回目'!$C$8:$C$374,MATCH(A48,'４回目'!$A$8:$A$374,FALSE)),0)</f>
        <v>0</v>
      </c>
      <c r="H48" s="113">
        <f>_xlfn.IFNA(INDEX('５回目'!$C$8:$C$374,MATCH(A48,'５回目'!$A$8:$A$374,FALSE)),0)</f>
        <v>0</v>
      </c>
      <c r="I48" s="113">
        <f>_xlfn.IFNA(INDEX('６回目'!$C$8:$C$374,MATCH(A48,'６回目'!$A$8:$A$374,FALSE)),0)</f>
        <v>0</v>
      </c>
      <c r="J48" s="113">
        <f>_xlfn.IFNA(INDEX('７回目'!$C$8:$C$374,MATCH(A48,'７回目'!$A$8:$A$374,FALSE)),0)</f>
        <v>0</v>
      </c>
      <c r="K48" s="113">
        <f>_xlfn.IFNA(INDEX('８回目'!$C$8:$C$374,MATCH(A48,'８回目'!$A$8:$A$374,FALSE)),0)</f>
        <v>0</v>
      </c>
      <c r="M48" s="113">
        <f>INDEX(降水量!$V$2:$V$366,MATCH(A48,降水量!$E$2:$E$366,FALSE))</f>
        <v>0</v>
      </c>
      <c r="N48" s="119">
        <f t="shared" si="4"/>
        <v>0</v>
      </c>
      <c r="O48" s="119">
        <f>INDEX(地温!$J$2:$J$366,MATCH(A48,地温!$C$2:$C$366,FALSE))</f>
        <v>8.9633322938681547e-003</v>
      </c>
      <c r="P48" s="119">
        <f t="shared" si="5"/>
        <v>6.6467221447961536e-002</v>
      </c>
      <c r="Q48" s="119"/>
      <c r="R48" s="119">
        <f t="shared" si="1"/>
        <v>0.62152076042059212</v>
      </c>
      <c r="S48" s="119"/>
      <c r="T48" s="119"/>
      <c r="U48" s="119"/>
      <c r="W48" s="113">
        <f>R48*1000*1000/($K$1*10)+指導機関用調整項目!$C$25</f>
        <v>9.3307028515772199</v>
      </c>
    </row>
    <row r="49" spans="1:23">
      <c r="A49" s="115">
        <f t="shared" si="2"/>
        <v>46</v>
      </c>
      <c r="B49" s="113">
        <f t="shared" si="3"/>
        <v>46</v>
      </c>
      <c r="C49" s="119">
        <f t="shared" si="0"/>
        <v>0.82222028445960593</v>
      </c>
      <c r="D49" s="119">
        <f>_xlfn.IFNA(INDEX('１回目'!$C$8:$C$374,MATCH(A49,'１回目'!$A$8:$A$374,FALSE)),0)</f>
        <v>0.82222028445960593</v>
      </c>
      <c r="E49" s="113">
        <f>_xlfn.IFNA(INDEX('２回目'!$C$8:$C$374,MATCH(A49,'２回目'!$A$8:$A$374,FALSE)),0)</f>
        <v>0</v>
      </c>
      <c r="F49" s="113">
        <f>_xlfn.IFNA(INDEX('３回目'!$C$8:$C$374,MATCH(A49,'３回目'!$A$8:$A$374,FALSE)),0)</f>
        <v>0</v>
      </c>
      <c r="G49" s="113">
        <f>_xlfn.IFNA(INDEX('４回目'!$C$8:$C$374,MATCH(A49,'４回目'!$A$8:$A$374,FALSE)),0)</f>
        <v>0</v>
      </c>
      <c r="H49" s="113">
        <f>_xlfn.IFNA(INDEX('５回目'!$C$8:$C$374,MATCH(A49,'５回目'!$A$8:$A$374,FALSE)),0)</f>
        <v>0</v>
      </c>
      <c r="I49" s="113">
        <f>_xlfn.IFNA(INDEX('６回目'!$C$8:$C$374,MATCH(A49,'６回目'!$A$8:$A$374,FALSE)),0)</f>
        <v>0</v>
      </c>
      <c r="J49" s="113">
        <f>_xlfn.IFNA(INDEX('７回目'!$C$8:$C$374,MATCH(A49,'７回目'!$A$8:$A$374,FALSE)),0)</f>
        <v>0</v>
      </c>
      <c r="K49" s="113">
        <f>_xlfn.IFNA(INDEX('８回目'!$C$8:$C$374,MATCH(A49,'８回目'!$A$8:$A$374,FALSE)),0)</f>
        <v>0</v>
      </c>
      <c r="M49" s="113">
        <f>INDEX(降水量!$V$2:$V$366,MATCH(A49,降水量!$E$2:$E$366,FALSE))</f>
        <v>5.4417266639303186e-002</v>
      </c>
      <c r="N49" s="119">
        <f t="shared" si="4"/>
        <v>5.4417266639303186e-002</v>
      </c>
      <c r="O49" s="119">
        <f>INDEX(地温!$J$2:$J$366,MATCH(A49,地温!$C$2:$C$366,FALSE))</f>
        <v>9.6459870897908171e-003</v>
      </c>
      <c r="P49" s="119">
        <f t="shared" si="5"/>
        <v>7.6113208537752358e-002</v>
      </c>
      <c r="Q49" s="119"/>
      <c r="R49" s="119">
        <f t="shared" si="1"/>
        <v>0.69168980928255042</v>
      </c>
      <c r="S49" s="119"/>
      <c r="T49" s="119"/>
      <c r="U49" s="119"/>
      <c r="W49" s="113">
        <f>R49*1000*1000/($K$1*10)+指導機関用調整項目!$C$25</f>
        <v>9.5938367848095627</v>
      </c>
    </row>
    <row r="50" spans="1:23">
      <c r="A50" s="115">
        <f t="shared" si="2"/>
        <v>47</v>
      </c>
      <c r="B50" s="113">
        <f t="shared" si="3"/>
        <v>47</v>
      </c>
      <c r="C50" s="119">
        <f t="shared" si="0"/>
        <v>0.94567150470208239</v>
      </c>
      <c r="D50" s="119">
        <f>_xlfn.IFNA(INDEX('１回目'!$C$8:$C$374,MATCH(A50,'１回目'!$A$8:$A$374,FALSE)),0)</f>
        <v>0.94567150470208239</v>
      </c>
      <c r="E50" s="113">
        <f>_xlfn.IFNA(INDEX('２回目'!$C$8:$C$374,MATCH(A50,'２回目'!$A$8:$A$374,FALSE)),0)</f>
        <v>0</v>
      </c>
      <c r="F50" s="113">
        <f>_xlfn.IFNA(INDEX('３回目'!$C$8:$C$374,MATCH(A50,'３回目'!$A$8:$A$374,FALSE)),0)</f>
        <v>0</v>
      </c>
      <c r="G50" s="113">
        <f>_xlfn.IFNA(INDEX('４回目'!$C$8:$C$374,MATCH(A50,'４回目'!$A$8:$A$374,FALSE)),0)</f>
        <v>0</v>
      </c>
      <c r="H50" s="113">
        <f>_xlfn.IFNA(INDEX('５回目'!$C$8:$C$374,MATCH(A50,'５回目'!$A$8:$A$374,FALSE)),0)</f>
        <v>0</v>
      </c>
      <c r="I50" s="113">
        <f>_xlfn.IFNA(INDEX('６回目'!$C$8:$C$374,MATCH(A50,'６回目'!$A$8:$A$374,FALSE)),0)</f>
        <v>0</v>
      </c>
      <c r="J50" s="113">
        <f>_xlfn.IFNA(INDEX('７回目'!$C$8:$C$374,MATCH(A50,'７回目'!$A$8:$A$374,FALSE)),0)</f>
        <v>0</v>
      </c>
      <c r="K50" s="113">
        <f>_xlfn.IFNA(INDEX('８回目'!$C$8:$C$374,MATCH(A50,'８回目'!$A$8:$A$374,FALSE)),0)</f>
        <v>0</v>
      </c>
      <c r="M50" s="113">
        <f>INDEX(降水量!$V$2:$V$366,MATCH(A50,降水量!$E$2:$E$366,FALSE))</f>
        <v>0</v>
      </c>
      <c r="N50" s="119">
        <f t="shared" si="4"/>
        <v>5.4417266639303186e-002</v>
      </c>
      <c r="O50" s="119">
        <f>INDEX(地温!$J$2:$J$366,MATCH(A50,地温!$C$2:$C$366,FALSE))</f>
        <v>2.2633456203626744e-003</v>
      </c>
      <c r="P50" s="119">
        <f t="shared" si="5"/>
        <v>7.8376554158115036e-002</v>
      </c>
      <c r="Q50" s="119"/>
      <c r="R50" s="119">
        <f t="shared" si="1"/>
        <v>0.81287768390466419</v>
      </c>
      <c r="S50" s="119"/>
      <c r="T50" s="119"/>
      <c r="U50" s="119"/>
      <c r="W50" s="113">
        <f>R50*1000*1000/($K$1*10)+指導機関用調整項目!$C$25</f>
        <v>10.048291314642491</v>
      </c>
    </row>
    <row r="51" spans="1:23">
      <c r="A51" s="115">
        <f t="shared" si="2"/>
        <v>48</v>
      </c>
      <c r="B51" s="113">
        <f t="shared" si="3"/>
        <v>48</v>
      </c>
      <c r="C51" s="119">
        <f t="shared" si="0"/>
        <v>1.0585970334982111</v>
      </c>
      <c r="D51" s="119">
        <f>_xlfn.IFNA(INDEX('１回目'!$C$8:$C$374,MATCH(A51,'１回目'!$A$8:$A$374,FALSE)),0)</f>
        <v>1.0585970334982111</v>
      </c>
      <c r="E51" s="113">
        <f>_xlfn.IFNA(INDEX('２回目'!$C$8:$C$374,MATCH(A51,'２回目'!$A$8:$A$374,FALSE)),0)</f>
        <v>0</v>
      </c>
      <c r="F51" s="113">
        <f>_xlfn.IFNA(INDEX('３回目'!$C$8:$C$374,MATCH(A51,'３回目'!$A$8:$A$374,FALSE)),0)</f>
        <v>0</v>
      </c>
      <c r="G51" s="113">
        <f>_xlfn.IFNA(INDEX('４回目'!$C$8:$C$374,MATCH(A51,'４回目'!$A$8:$A$374,FALSE)),0)</f>
        <v>0</v>
      </c>
      <c r="H51" s="113">
        <f>_xlfn.IFNA(INDEX('５回目'!$C$8:$C$374,MATCH(A51,'５回目'!$A$8:$A$374,FALSE)),0)</f>
        <v>0</v>
      </c>
      <c r="I51" s="113">
        <f>_xlfn.IFNA(INDEX('６回目'!$C$8:$C$374,MATCH(A51,'６回目'!$A$8:$A$374,FALSE)),0)</f>
        <v>0</v>
      </c>
      <c r="J51" s="113">
        <f>_xlfn.IFNA(INDEX('７回目'!$C$8:$C$374,MATCH(A51,'７回目'!$A$8:$A$374,FALSE)),0)</f>
        <v>0</v>
      </c>
      <c r="K51" s="113">
        <f>_xlfn.IFNA(INDEX('８回目'!$C$8:$C$374,MATCH(A51,'８回目'!$A$8:$A$374,FALSE)),0)</f>
        <v>0</v>
      </c>
      <c r="M51" s="113">
        <f>INDEX(降水量!$V$2:$V$366,MATCH(A51,降水量!$E$2:$E$366,FALSE))</f>
        <v>0</v>
      </c>
      <c r="N51" s="119">
        <f t="shared" si="4"/>
        <v>5.4417266639303186e-002</v>
      </c>
      <c r="O51" s="119">
        <f>INDEX(地温!$J$2:$J$366,MATCH(A51,地温!$C$2:$C$366,FALSE))</f>
        <v>1.0275735819749051e-003</v>
      </c>
      <c r="P51" s="119">
        <f t="shared" si="5"/>
        <v>7.9404127740089939e-002</v>
      </c>
      <c r="Q51" s="119"/>
      <c r="R51" s="119">
        <f t="shared" si="1"/>
        <v>0.92477563911881788</v>
      </c>
      <c r="S51" s="119"/>
      <c r="T51" s="119"/>
      <c r="U51" s="119"/>
      <c r="W51" s="113">
        <f>R51*1000*1000/($K$1*10)+指導機関用調整項目!$C$25</f>
        <v>10.467908646695566</v>
      </c>
    </row>
    <row r="52" spans="1:23">
      <c r="A52" s="115">
        <f t="shared" si="2"/>
        <v>49</v>
      </c>
      <c r="B52" s="113">
        <f t="shared" si="3"/>
        <v>49</v>
      </c>
      <c r="C52" s="119">
        <f t="shared" si="0"/>
        <v>1.1723757847023026</v>
      </c>
      <c r="D52" s="119">
        <f>_xlfn.IFNA(INDEX('１回目'!$C$8:$C$374,MATCH(A52,'１回目'!$A$8:$A$374,FALSE)),0)</f>
        <v>1.1723757847023026</v>
      </c>
      <c r="E52" s="113">
        <f>_xlfn.IFNA(INDEX('２回目'!$C$8:$C$374,MATCH(A52,'２回目'!$A$8:$A$374,FALSE)),0)</f>
        <v>0</v>
      </c>
      <c r="F52" s="113">
        <f>_xlfn.IFNA(INDEX('３回目'!$C$8:$C$374,MATCH(A52,'３回目'!$A$8:$A$374,FALSE)),0)</f>
        <v>0</v>
      </c>
      <c r="G52" s="113">
        <f>_xlfn.IFNA(INDEX('４回目'!$C$8:$C$374,MATCH(A52,'４回目'!$A$8:$A$374,FALSE)),0)</f>
        <v>0</v>
      </c>
      <c r="H52" s="113">
        <f>_xlfn.IFNA(INDEX('５回目'!$C$8:$C$374,MATCH(A52,'５回目'!$A$8:$A$374,FALSE)),0)</f>
        <v>0</v>
      </c>
      <c r="I52" s="113">
        <f>_xlfn.IFNA(INDEX('６回目'!$C$8:$C$374,MATCH(A52,'６回目'!$A$8:$A$374,FALSE)),0)</f>
        <v>0</v>
      </c>
      <c r="J52" s="113">
        <f>_xlfn.IFNA(INDEX('７回目'!$C$8:$C$374,MATCH(A52,'７回目'!$A$8:$A$374,FALSE)),0)</f>
        <v>0</v>
      </c>
      <c r="K52" s="113">
        <f>_xlfn.IFNA(INDEX('８回目'!$C$8:$C$374,MATCH(A52,'８回目'!$A$8:$A$374,FALSE)),0)</f>
        <v>0</v>
      </c>
      <c r="M52" s="113">
        <f>INDEX(降水量!$V$2:$V$366,MATCH(A52,降水量!$E$2:$E$366,FALSE))</f>
        <v>0</v>
      </c>
      <c r="N52" s="119">
        <f t="shared" si="4"/>
        <v>5.4417266639303186e-002</v>
      </c>
      <c r="O52" s="119">
        <f>INDEX(地温!$J$2:$J$366,MATCH(A52,地温!$C$2:$C$366,FALSE))</f>
        <v>1.0540974893741275e-003</v>
      </c>
      <c r="P52" s="119">
        <f t="shared" si="5"/>
        <v>8.0458225229464067e-002</v>
      </c>
      <c r="Q52" s="119"/>
      <c r="R52" s="119">
        <f t="shared" si="1"/>
        <v>1.0375002928335353</v>
      </c>
      <c r="S52" s="119"/>
      <c r="T52" s="119"/>
      <c r="U52" s="119"/>
      <c r="W52" s="113">
        <f>R52*1000*1000/($K$1*10)+指導機関用調整項目!$C$25</f>
        <v>10.890626098125756</v>
      </c>
    </row>
    <row r="53" spans="1:23">
      <c r="A53" s="115">
        <f t="shared" si="2"/>
        <v>50</v>
      </c>
      <c r="B53" s="113">
        <f t="shared" si="3"/>
        <v>50</v>
      </c>
      <c r="C53" s="119">
        <f t="shared" si="0"/>
        <v>1.2924862843685532</v>
      </c>
      <c r="D53" s="119">
        <f>_xlfn.IFNA(INDEX('１回目'!$C$8:$C$374,MATCH(A53,'１回目'!$A$8:$A$374,FALSE)),0)</f>
        <v>1.2924862843685532</v>
      </c>
      <c r="E53" s="113">
        <f>_xlfn.IFNA(INDEX('２回目'!$C$8:$C$374,MATCH(A53,'２回目'!$A$8:$A$374,FALSE)),0)</f>
        <v>0</v>
      </c>
      <c r="F53" s="113">
        <f>_xlfn.IFNA(INDEX('３回目'!$C$8:$C$374,MATCH(A53,'３回目'!$A$8:$A$374,FALSE)),0)</f>
        <v>0</v>
      </c>
      <c r="G53" s="113">
        <f>_xlfn.IFNA(INDEX('４回目'!$C$8:$C$374,MATCH(A53,'４回目'!$A$8:$A$374,FALSE)),0)</f>
        <v>0</v>
      </c>
      <c r="H53" s="113">
        <f>_xlfn.IFNA(INDEX('５回目'!$C$8:$C$374,MATCH(A53,'５回目'!$A$8:$A$374,FALSE)),0)</f>
        <v>0</v>
      </c>
      <c r="I53" s="113">
        <f>_xlfn.IFNA(INDEX('６回目'!$C$8:$C$374,MATCH(A53,'６回目'!$A$8:$A$374,FALSE)),0)</f>
        <v>0</v>
      </c>
      <c r="J53" s="113">
        <f>_xlfn.IFNA(INDEX('７回目'!$C$8:$C$374,MATCH(A53,'７回目'!$A$8:$A$374,FALSE)),0)</f>
        <v>0</v>
      </c>
      <c r="K53" s="113">
        <f>_xlfn.IFNA(INDEX('８回目'!$C$8:$C$374,MATCH(A53,'８回目'!$A$8:$A$374,FALSE)),0)</f>
        <v>0</v>
      </c>
      <c r="M53" s="113">
        <f>INDEX(降水量!$V$2:$V$366,MATCH(A53,降水量!$E$2:$E$366,FALSE))</f>
        <v>5.4417266639303186e-002</v>
      </c>
      <c r="N53" s="119">
        <f t="shared" si="4"/>
        <v>0.10883453327860637</v>
      </c>
      <c r="O53" s="119">
        <f>INDEX(地温!$J$2:$J$366,MATCH(A53,地温!$C$2:$C$366,FALSE))</f>
        <v>3.8273157004946666e-003</v>
      </c>
      <c r="P53" s="119">
        <f t="shared" si="5"/>
        <v>8.4285540929958727e-002</v>
      </c>
      <c r="Q53" s="119"/>
      <c r="R53" s="119">
        <f t="shared" si="1"/>
        <v>1.0993662101599881</v>
      </c>
      <c r="S53" s="119"/>
      <c r="T53" s="119"/>
      <c r="U53" s="119"/>
      <c r="W53" s="113">
        <f>R53*1000*1000/($K$1*10)+指導機関用調整項目!$C$25</f>
        <v>11.122623288099955</v>
      </c>
    </row>
    <row r="54" spans="1:23">
      <c r="A54" s="115">
        <f t="shared" si="2"/>
        <v>51</v>
      </c>
      <c r="B54" s="113">
        <f t="shared" si="3"/>
        <v>51</v>
      </c>
      <c r="C54" s="119">
        <f t="shared" si="0"/>
        <v>1.4122833839864604</v>
      </c>
      <c r="D54" s="119">
        <f>_xlfn.IFNA(INDEX('１回目'!$C$8:$C$374,MATCH(A54,'１回目'!$A$8:$A$374,FALSE)),0)</f>
        <v>1.4122833839864604</v>
      </c>
      <c r="E54" s="113">
        <f>_xlfn.IFNA(INDEX('２回目'!$C$8:$C$374,MATCH(A54,'２回目'!$A$8:$A$374,FALSE)),0)</f>
        <v>0</v>
      </c>
      <c r="F54" s="113">
        <f>_xlfn.IFNA(INDEX('３回目'!$C$8:$C$374,MATCH(A54,'３回目'!$A$8:$A$374,FALSE)),0)</f>
        <v>0</v>
      </c>
      <c r="G54" s="113">
        <f>_xlfn.IFNA(INDEX('４回目'!$C$8:$C$374,MATCH(A54,'４回目'!$A$8:$A$374,FALSE)),0)</f>
        <v>0</v>
      </c>
      <c r="H54" s="113">
        <f>_xlfn.IFNA(INDEX('５回目'!$C$8:$C$374,MATCH(A54,'５回目'!$A$8:$A$374,FALSE)),0)</f>
        <v>0</v>
      </c>
      <c r="I54" s="113">
        <f>_xlfn.IFNA(INDEX('６回目'!$C$8:$C$374,MATCH(A54,'６回目'!$A$8:$A$374,FALSE)),0)</f>
        <v>0</v>
      </c>
      <c r="J54" s="113">
        <f>_xlfn.IFNA(INDEX('７回目'!$C$8:$C$374,MATCH(A54,'７回目'!$A$8:$A$374,FALSE)),0)</f>
        <v>0</v>
      </c>
      <c r="K54" s="113">
        <f>_xlfn.IFNA(INDEX('８回目'!$C$8:$C$374,MATCH(A54,'８回目'!$A$8:$A$374,FALSE)),0)</f>
        <v>0</v>
      </c>
      <c r="M54" s="113">
        <f>INDEX(降水量!$V$2:$V$366,MATCH(A54,降水量!$E$2:$E$366,FALSE))</f>
        <v>0</v>
      </c>
      <c r="N54" s="119">
        <f t="shared" si="4"/>
        <v>0.10883453327860637</v>
      </c>
      <c r="O54" s="119">
        <f>INDEX(地温!$J$2:$J$366,MATCH(A54,地温!$C$2:$C$366,FALSE))</f>
        <v>9.0909572160368639e-003</v>
      </c>
      <c r="P54" s="119">
        <f t="shared" si="5"/>
        <v>9.3376498145995593e-002</v>
      </c>
      <c r="Q54" s="119"/>
      <c r="R54" s="119">
        <f t="shared" si="1"/>
        <v>1.2100723525618582</v>
      </c>
      <c r="S54" s="119"/>
      <c r="T54" s="119"/>
      <c r="U54" s="119"/>
      <c r="W54" s="113">
        <f>R54*1000*1000/($K$1*10)+指導機関用調整項目!$C$25</f>
        <v>11.537771322106966</v>
      </c>
    </row>
    <row r="55" spans="1:23">
      <c r="A55" s="115">
        <f t="shared" si="2"/>
        <v>52</v>
      </c>
      <c r="B55" s="113">
        <f t="shared" si="3"/>
        <v>52</v>
      </c>
      <c r="C55" s="119">
        <f t="shared" si="0"/>
        <v>1.5228278154674768</v>
      </c>
      <c r="D55" s="119">
        <f>_xlfn.IFNA(INDEX('１回目'!$C$8:$C$374,MATCH(A55,'１回目'!$A$8:$A$374,FALSE)),0)</f>
        <v>1.5228278154674768</v>
      </c>
      <c r="E55" s="113">
        <f>_xlfn.IFNA(INDEX('２回目'!$C$8:$C$374,MATCH(A55,'２回目'!$A$8:$A$374,FALSE)),0)</f>
        <v>0</v>
      </c>
      <c r="F55" s="113">
        <f>_xlfn.IFNA(INDEX('３回目'!$C$8:$C$374,MATCH(A55,'３回目'!$A$8:$A$374,FALSE)),0)</f>
        <v>0</v>
      </c>
      <c r="G55" s="113">
        <f>_xlfn.IFNA(INDEX('４回目'!$C$8:$C$374,MATCH(A55,'４回目'!$A$8:$A$374,FALSE)),0)</f>
        <v>0</v>
      </c>
      <c r="H55" s="113">
        <f>_xlfn.IFNA(INDEX('５回目'!$C$8:$C$374,MATCH(A55,'５回目'!$A$8:$A$374,FALSE)),0)</f>
        <v>0</v>
      </c>
      <c r="I55" s="113">
        <f>_xlfn.IFNA(INDEX('６回目'!$C$8:$C$374,MATCH(A55,'６回目'!$A$8:$A$374,FALSE)),0)</f>
        <v>0</v>
      </c>
      <c r="J55" s="113">
        <f>_xlfn.IFNA(INDEX('７回目'!$C$8:$C$374,MATCH(A55,'７回目'!$A$8:$A$374,FALSE)),0)</f>
        <v>0</v>
      </c>
      <c r="K55" s="113">
        <f>_xlfn.IFNA(INDEX('８回目'!$C$8:$C$374,MATCH(A55,'８回目'!$A$8:$A$374,FALSE)),0)</f>
        <v>0</v>
      </c>
      <c r="M55" s="113">
        <f>INDEX(降水量!$V$2:$V$366,MATCH(A55,降水量!$E$2:$E$366,FALSE))</f>
        <v>0</v>
      </c>
      <c r="N55" s="119">
        <f t="shared" si="4"/>
        <v>0.10883453327860637</v>
      </c>
      <c r="O55" s="119">
        <f>INDEX(地温!$J$2:$J$366,MATCH(A55,地温!$C$2:$C$366,FALSE))</f>
        <v>2.0123240303872628e-003</v>
      </c>
      <c r="P55" s="119">
        <f t="shared" si="5"/>
        <v>9.5388822176382851e-002</v>
      </c>
      <c r="Q55" s="119"/>
      <c r="R55" s="119">
        <f t="shared" si="1"/>
        <v>1.3186044600124878</v>
      </c>
      <c r="S55" s="119"/>
      <c r="T55" s="119"/>
      <c r="U55" s="119"/>
      <c r="W55" s="113">
        <f>R55*1000*1000/($K$1*10)+指導機関用調整項目!$C$25</f>
        <v>11.944766725046829</v>
      </c>
    </row>
    <row r="56" spans="1:23">
      <c r="A56" s="115">
        <f t="shared" si="2"/>
        <v>53</v>
      </c>
      <c r="B56" s="113">
        <f t="shared" si="3"/>
        <v>53</v>
      </c>
      <c r="C56" s="119">
        <f t="shared" si="0"/>
        <v>1.6303446379011857</v>
      </c>
      <c r="D56" s="119">
        <f>_xlfn.IFNA(INDEX('１回目'!$C$8:$C$374,MATCH(A56,'１回目'!$A$8:$A$374,FALSE)),0)</f>
        <v>1.6303446379011857</v>
      </c>
      <c r="E56" s="113">
        <f>_xlfn.IFNA(INDEX('２回目'!$C$8:$C$374,MATCH(A56,'２回目'!$A$8:$A$374,FALSE)),0)</f>
        <v>0</v>
      </c>
      <c r="F56" s="113">
        <f>_xlfn.IFNA(INDEX('３回目'!$C$8:$C$374,MATCH(A56,'３回目'!$A$8:$A$374,FALSE)),0)</f>
        <v>0</v>
      </c>
      <c r="G56" s="113">
        <f>_xlfn.IFNA(INDEX('４回目'!$C$8:$C$374,MATCH(A56,'４回目'!$A$8:$A$374,FALSE)),0)</f>
        <v>0</v>
      </c>
      <c r="H56" s="113">
        <f>_xlfn.IFNA(INDEX('５回目'!$C$8:$C$374,MATCH(A56,'５回目'!$A$8:$A$374,FALSE)),0)</f>
        <v>0</v>
      </c>
      <c r="I56" s="113">
        <f>_xlfn.IFNA(INDEX('６回目'!$C$8:$C$374,MATCH(A56,'６回目'!$A$8:$A$374,FALSE)),0)</f>
        <v>0</v>
      </c>
      <c r="J56" s="113">
        <f>_xlfn.IFNA(INDEX('７回目'!$C$8:$C$374,MATCH(A56,'７回目'!$A$8:$A$374,FALSE)),0)</f>
        <v>0</v>
      </c>
      <c r="K56" s="113">
        <f>_xlfn.IFNA(INDEX('８回目'!$C$8:$C$374,MATCH(A56,'８回目'!$A$8:$A$374,FALSE)),0)</f>
        <v>0</v>
      </c>
      <c r="M56" s="113">
        <f>INDEX(降水量!$V$2:$V$366,MATCH(A56,降水量!$E$2:$E$366,FALSE))</f>
        <v>0</v>
      </c>
      <c r="N56" s="119">
        <f t="shared" si="4"/>
        <v>0.10883453327860637</v>
      </c>
      <c r="O56" s="119">
        <f>INDEX(地温!$J$2:$J$366,MATCH(A56,地温!$C$2:$C$366,FALSE))</f>
        <v>1.3228791925167474e-003</v>
      </c>
      <c r="P56" s="119">
        <f t="shared" si="5"/>
        <v>9.6711701368899602e-002</v>
      </c>
      <c r="Q56" s="119"/>
      <c r="R56" s="119">
        <f t="shared" si="1"/>
        <v>1.4247984032536796</v>
      </c>
      <c r="S56" s="119"/>
      <c r="T56" s="119"/>
      <c r="U56" s="119"/>
      <c r="W56" s="113">
        <f>R56*1000*1000/($K$1*10)+指導機関用調整項目!$C$25</f>
        <v>12.342994012201297</v>
      </c>
    </row>
    <row r="57" spans="1:23">
      <c r="A57" s="115">
        <f t="shared" si="2"/>
        <v>54</v>
      </c>
      <c r="B57" s="113">
        <f t="shared" si="3"/>
        <v>54</v>
      </c>
      <c r="C57" s="119">
        <f t="shared" si="0"/>
        <v>1.7335860282288875</v>
      </c>
      <c r="D57" s="119">
        <f>_xlfn.IFNA(INDEX('１回目'!$C$8:$C$374,MATCH(A57,'１回目'!$A$8:$A$374,FALSE)),0)</f>
        <v>1.7335860282288875</v>
      </c>
      <c r="E57" s="113">
        <f>_xlfn.IFNA(INDEX('２回目'!$C$8:$C$374,MATCH(A57,'２回目'!$A$8:$A$374,FALSE)),0)</f>
        <v>0</v>
      </c>
      <c r="F57" s="113">
        <f>_xlfn.IFNA(INDEX('３回目'!$C$8:$C$374,MATCH(A57,'３回目'!$A$8:$A$374,FALSE)),0)</f>
        <v>0</v>
      </c>
      <c r="G57" s="113">
        <f>_xlfn.IFNA(INDEX('４回目'!$C$8:$C$374,MATCH(A57,'４回目'!$A$8:$A$374,FALSE)),0)</f>
        <v>0</v>
      </c>
      <c r="H57" s="113">
        <f>_xlfn.IFNA(INDEX('５回目'!$C$8:$C$374,MATCH(A57,'５回目'!$A$8:$A$374,FALSE)),0)</f>
        <v>0</v>
      </c>
      <c r="I57" s="113">
        <f>_xlfn.IFNA(INDEX('６回目'!$C$8:$C$374,MATCH(A57,'６回目'!$A$8:$A$374,FALSE)),0)</f>
        <v>0</v>
      </c>
      <c r="J57" s="113">
        <f>_xlfn.IFNA(INDEX('７回目'!$C$8:$C$374,MATCH(A57,'７回目'!$A$8:$A$374,FALSE)),0)</f>
        <v>0</v>
      </c>
      <c r="K57" s="113">
        <f>_xlfn.IFNA(INDEX('８回目'!$C$8:$C$374,MATCH(A57,'８回目'!$A$8:$A$374,FALSE)),0)</f>
        <v>0</v>
      </c>
      <c r="M57" s="113">
        <f>INDEX(降水量!$V$2:$V$366,MATCH(A57,降水量!$E$2:$E$366,FALSE))</f>
        <v>0</v>
      </c>
      <c r="N57" s="119">
        <f t="shared" si="4"/>
        <v>0.10883453327860637</v>
      </c>
      <c r="O57" s="119">
        <f>INDEX(地温!$J$2:$J$366,MATCH(A57,地温!$C$2:$C$366,FALSE))</f>
        <v>3.7723273646742879e-004</v>
      </c>
      <c r="P57" s="119">
        <f t="shared" si="5"/>
        <v>9.7088934105367036e-002</v>
      </c>
      <c r="Q57" s="119"/>
      <c r="R57" s="119">
        <f t="shared" si="1"/>
        <v>1.5276625608449139</v>
      </c>
      <c r="S57" s="119"/>
      <c r="T57" s="119"/>
      <c r="U57" s="119"/>
      <c r="W57" s="113">
        <f>R57*1000*1000/($K$1*10)+指導機関用調整項目!$C$25</f>
        <v>12.728734603168427</v>
      </c>
    </row>
    <row r="58" spans="1:23">
      <c r="A58" s="115">
        <f t="shared" si="2"/>
        <v>55</v>
      </c>
      <c r="B58" s="113">
        <f t="shared" si="3"/>
        <v>55</v>
      </c>
      <c r="C58" s="119">
        <f t="shared" si="0"/>
        <v>1.8311153736741237</v>
      </c>
      <c r="D58" s="119">
        <f>_xlfn.IFNA(INDEX('１回目'!$C$8:$C$374,MATCH(A58,'１回目'!$A$8:$A$374,FALSE)),0)</f>
        <v>1.8311153736741237</v>
      </c>
      <c r="E58" s="113">
        <f>_xlfn.IFNA(INDEX('２回目'!$C$8:$C$374,MATCH(A58,'２回目'!$A$8:$A$374,FALSE)),0)</f>
        <v>0</v>
      </c>
      <c r="F58" s="113">
        <f>_xlfn.IFNA(INDEX('３回目'!$C$8:$C$374,MATCH(A58,'３回目'!$A$8:$A$374,FALSE)),0)</f>
        <v>0</v>
      </c>
      <c r="G58" s="113">
        <f>_xlfn.IFNA(INDEX('４回目'!$C$8:$C$374,MATCH(A58,'４回目'!$A$8:$A$374,FALSE)),0)</f>
        <v>0</v>
      </c>
      <c r="H58" s="113">
        <f>_xlfn.IFNA(INDEX('５回目'!$C$8:$C$374,MATCH(A58,'５回目'!$A$8:$A$374,FALSE)),0)</f>
        <v>0</v>
      </c>
      <c r="I58" s="113">
        <f>_xlfn.IFNA(INDEX('６回目'!$C$8:$C$374,MATCH(A58,'６回目'!$A$8:$A$374,FALSE)),0)</f>
        <v>0</v>
      </c>
      <c r="J58" s="113">
        <f>_xlfn.IFNA(INDEX('７回目'!$C$8:$C$374,MATCH(A58,'７回目'!$A$8:$A$374,FALSE)),0)</f>
        <v>0</v>
      </c>
      <c r="K58" s="113">
        <f>_xlfn.IFNA(INDEX('８回目'!$C$8:$C$374,MATCH(A58,'８回目'!$A$8:$A$374,FALSE)),0)</f>
        <v>0</v>
      </c>
      <c r="M58" s="113">
        <f>INDEX(降水量!$V$2:$V$366,MATCH(A58,降水量!$E$2:$E$366,FALSE))</f>
        <v>0</v>
      </c>
      <c r="N58" s="119">
        <f t="shared" si="4"/>
        <v>0.10883453327860637</v>
      </c>
      <c r="O58" s="119">
        <f>INDEX(地温!$J$2:$J$366,MATCH(A58,地温!$C$2:$C$366,FALSE))</f>
        <v>7.0400958750463274e-004</v>
      </c>
      <c r="P58" s="119">
        <f t="shared" si="5"/>
        <v>9.779294369287167e-002</v>
      </c>
      <c r="Q58" s="119"/>
      <c r="R58" s="119">
        <f t="shared" si="1"/>
        <v>1.6244878967026455</v>
      </c>
      <c r="S58" s="119"/>
      <c r="T58" s="119"/>
      <c r="U58" s="119"/>
      <c r="W58" s="113">
        <f>R58*1000*1000/($K$1*10)+指導機関用調整項目!$C$25</f>
        <v>13.091829612634918</v>
      </c>
    </row>
    <row r="59" spans="1:23">
      <c r="A59" s="115">
        <f t="shared" si="2"/>
        <v>56</v>
      </c>
      <c r="B59" s="113">
        <f t="shared" si="3"/>
        <v>56</v>
      </c>
      <c r="C59" s="119">
        <f t="shared" si="0"/>
        <v>1.9295531186614698</v>
      </c>
      <c r="D59" s="119">
        <f>_xlfn.IFNA(INDEX('１回目'!$C$8:$C$374,MATCH(A59,'１回目'!$A$8:$A$374,FALSE)),0)</f>
        <v>1.9295531186614698</v>
      </c>
      <c r="E59" s="113">
        <f>_xlfn.IFNA(INDEX('２回目'!$C$8:$C$374,MATCH(A59,'２回目'!$A$8:$A$374,FALSE)),0)</f>
        <v>0</v>
      </c>
      <c r="F59" s="113">
        <f>_xlfn.IFNA(INDEX('３回目'!$C$8:$C$374,MATCH(A59,'３回目'!$A$8:$A$374,FALSE)),0)</f>
        <v>0</v>
      </c>
      <c r="G59" s="113">
        <f>_xlfn.IFNA(INDEX('４回目'!$C$8:$C$374,MATCH(A59,'４回目'!$A$8:$A$374,FALSE)),0)</f>
        <v>0</v>
      </c>
      <c r="H59" s="113">
        <f>_xlfn.IFNA(INDEX('５回目'!$C$8:$C$374,MATCH(A59,'５回目'!$A$8:$A$374,FALSE)),0)</f>
        <v>0</v>
      </c>
      <c r="I59" s="113">
        <f>_xlfn.IFNA(INDEX('６回目'!$C$8:$C$374,MATCH(A59,'６回目'!$A$8:$A$374,FALSE)),0)</f>
        <v>0</v>
      </c>
      <c r="J59" s="113">
        <f>_xlfn.IFNA(INDEX('７回目'!$C$8:$C$374,MATCH(A59,'７回目'!$A$8:$A$374,FALSE)),0)</f>
        <v>0</v>
      </c>
      <c r="K59" s="113">
        <f>_xlfn.IFNA(INDEX('８回目'!$C$8:$C$374,MATCH(A59,'８回目'!$A$8:$A$374,FALSE)),0)</f>
        <v>0</v>
      </c>
      <c r="M59" s="113">
        <f>INDEX(降水量!$V$2:$V$366,MATCH(A59,降水量!$E$2:$E$366,FALSE))</f>
        <v>0</v>
      </c>
      <c r="N59" s="119">
        <f t="shared" si="4"/>
        <v>0.10883453327860637</v>
      </c>
      <c r="O59" s="119">
        <f>INDEX(地温!$J$2:$J$366,MATCH(A59,地温!$C$2:$C$366,FALSE))</f>
        <v>1.1248629651702863e-003</v>
      </c>
      <c r="P59" s="119">
        <f t="shared" si="5"/>
        <v>9.8917806658041951e-002</v>
      </c>
      <c r="Q59" s="119"/>
      <c r="R59" s="119">
        <f t="shared" si="1"/>
        <v>1.7218007787248215</v>
      </c>
      <c r="S59" s="119"/>
      <c r="T59" s="119"/>
      <c r="U59" s="119"/>
      <c r="W59" s="113">
        <f>R59*1000*1000/($K$1*10)+指導機関用調整項目!$C$25</f>
        <v>13.456752920218079</v>
      </c>
    </row>
    <row r="60" spans="1:23">
      <c r="A60" s="115">
        <f t="shared" si="2"/>
        <v>57</v>
      </c>
      <c r="B60" s="113">
        <f t="shared" si="3"/>
        <v>57</v>
      </c>
      <c r="C60" s="119">
        <f t="shared" si="0"/>
        <v>2.0287464281321084</v>
      </c>
      <c r="D60" s="119">
        <f>_xlfn.IFNA(INDEX('１回目'!$C$8:$C$374,MATCH(A60,'１回目'!$A$8:$A$374,FALSE)),0)</f>
        <v>2.0287464281321084</v>
      </c>
      <c r="E60" s="113">
        <f>_xlfn.IFNA(INDEX('２回目'!$C$8:$C$374,MATCH(A60,'２回目'!$A$8:$A$374,FALSE)),0)</f>
        <v>0</v>
      </c>
      <c r="F60" s="113">
        <f>_xlfn.IFNA(INDEX('３回目'!$C$8:$C$374,MATCH(A60,'３回目'!$A$8:$A$374,FALSE)),0)</f>
        <v>0</v>
      </c>
      <c r="G60" s="113">
        <f>_xlfn.IFNA(INDEX('４回目'!$C$8:$C$374,MATCH(A60,'４回目'!$A$8:$A$374,FALSE)),0)</f>
        <v>0</v>
      </c>
      <c r="H60" s="113">
        <f>_xlfn.IFNA(INDEX('５回目'!$C$8:$C$374,MATCH(A60,'５回目'!$A$8:$A$374,FALSE)),0)</f>
        <v>0</v>
      </c>
      <c r="I60" s="113">
        <f>_xlfn.IFNA(INDEX('６回目'!$C$8:$C$374,MATCH(A60,'６回目'!$A$8:$A$374,FALSE)),0)</f>
        <v>0</v>
      </c>
      <c r="J60" s="113">
        <f>_xlfn.IFNA(INDEX('７回目'!$C$8:$C$374,MATCH(A60,'７回目'!$A$8:$A$374,FALSE)),0)</f>
        <v>0</v>
      </c>
      <c r="K60" s="113">
        <f>_xlfn.IFNA(INDEX('８回目'!$C$8:$C$374,MATCH(A60,'８回目'!$A$8:$A$374,FALSE)),0)</f>
        <v>0</v>
      </c>
      <c r="M60" s="113">
        <f>INDEX(降水量!$V$2:$V$366,MATCH(A60,降水量!$E$2:$E$366,FALSE))</f>
        <v>0</v>
      </c>
      <c r="N60" s="119">
        <f t="shared" si="4"/>
        <v>0.10883453327860637</v>
      </c>
      <c r="O60" s="119">
        <f>INDEX(地温!$J$2:$J$366,MATCH(A60,地温!$C$2:$C$366,FALSE))</f>
        <v>2.7386203250118054e-003</v>
      </c>
      <c r="P60" s="119">
        <f t="shared" si="5"/>
        <v>0.10165642698305376</v>
      </c>
      <c r="Q60" s="119"/>
      <c r="R60" s="119">
        <f t="shared" si="1"/>
        <v>1.8182554678704481</v>
      </c>
      <c r="S60" s="119"/>
      <c r="T60" s="119"/>
      <c r="U60" s="119"/>
      <c r="W60" s="113">
        <f>R60*1000*1000/($K$1*10)+指導機関用調整項目!$C$25</f>
        <v>13.818458004514179</v>
      </c>
    </row>
    <row r="61" spans="1:23">
      <c r="A61" s="115">
        <f t="shared" si="2"/>
        <v>58</v>
      </c>
      <c r="B61" s="113">
        <f t="shared" si="3"/>
        <v>58</v>
      </c>
      <c r="C61" s="119">
        <f t="shared" si="0"/>
        <v>2.1289941242309256</v>
      </c>
      <c r="D61" s="119">
        <f>_xlfn.IFNA(INDEX('１回目'!$C$8:$C$374,MATCH(A61,'１回目'!$A$8:$A$374,FALSE)),0)</f>
        <v>2.1289941242309256</v>
      </c>
      <c r="E61" s="113">
        <f>_xlfn.IFNA(INDEX('２回目'!$C$8:$C$374,MATCH(A61,'２回目'!$A$8:$A$374,FALSE)),0)</f>
        <v>0</v>
      </c>
      <c r="F61" s="113">
        <f>_xlfn.IFNA(INDEX('３回目'!$C$8:$C$374,MATCH(A61,'３回目'!$A$8:$A$374,FALSE)),0)</f>
        <v>0</v>
      </c>
      <c r="G61" s="113">
        <f>_xlfn.IFNA(INDEX('４回目'!$C$8:$C$374,MATCH(A61,'４回目'!$A$8:$A$374,FALSE)),0)</f>
        <v>0</v>
      </c>
      <c r="H61" s="113">
        <f>_xlfn.IFNA(INDEX('５回目'!$C$8:$C$374,MATCH(A61,'５回目'!$A$8:$A$374,FALSE)),0)</f>
        <v>0</v>
      </c>
      <c r="I61" s="113">
        <f>_xlfn.IFNA(INDEX('６回目'!$C$8:$C$374,MATCH(A61,'６回目'!$A$8:$A$374,FALSE)),0)</f>
        <v>0</v>
      </c>
      <c r="J61" s="113">
        <f>_xlfn.IFNA(INDEX('７回目'!$C$8:$C$374,MATCH(A61,'７回目'!$A$8:$A$374,FALSE)),0)</f>
        <v>0</v>
      </c>
      <c r="K61" s="113">
        <f>_xlfn.IFNA(INDEX('８回目'!$C$8:$C$374,MATCH(A61,'８回目'!$A$8:$A$374,FALSE)),0)</f>
        <v>0</v>
      </c>
      <c r="M61" s="113">
        <f>INDEX(降水量!$V$2:$V$366,MATCH(A61,降水量!$E$2:$E$366,FALSE))</f>
        <v>0</v>
      </c>
      <c r="N61" s="119">
        <f t="shared" si="4"/>
        <v>0.10883453327860637</v>
      </c>
      <c r="O61" s="119">
        <f>INDEX(地温!$J$2:$J$366,MATCH(A61,地温!$C$2:$C$366,FALSE))</f>
        <v>7.99802656320075e-003</v>
      </c>
      <c r="P61" s="119">
        <f t="shared" si="5"/>
        <v>0.10965445354625451</v>
      </c>
      <c r="Q61" s="119"/>
      <c r="R61" s="119">
        <f t="shared" si="1"/>
        <v>1.9105051374060646</v>
      </c>
      <c r="S61" s="119"/>
      <c r="T61" s="119"/>
      <c r="U61" s="119"/>
      <c r="W61" s="113">
        <f>R61*1000*1000/($K$1*10)+指導機関用調整項目!$C$25</f>
        <v>14.16439426527274</v>
      </c>
    </row>
    <row r="62" spans="1:23">
      <c r="A62" s="115">
        <f t="shared" si="2"/>
        <v>59</v>
      </c>
      <c r="B62" s="113">
        <f t="shared" si="3"/>
        <v>59</v>
      </c>
      <c r="C62" s="119">
        <f t="shared" si="0"/>
        <v>2.2304316311832304</v>
      </c>
      <c r="D62" s="119">
        <f>_xlfn.IFNA(INDEX('１回目'!$C$8:$C$374,MATCH(A62,'１回目'!$A$8:$A$374,FALSE)),0)</f>
        <v>2.2304316311832304</v>
      </c>
      <c r="E62" s="113">
        <f>_xlfn.IFNA(INDEX('２回目'!$C$8:$C$374,MATCH(A62,'２回目'!$A$8:$A$374,FALSE)),0)</f>
        <v>0</v>
      </c>
      <c r="F62" s="113">
        <f>_xlfn.IFNA(INDEX('３回目'!$C$8:$C$374,MATCH(A62,'３回目'!$A$8:$A$374,FALSE)),0)</f>
        <v>0</v>
      </c>
      <c r="G62" s="113">
        <f>_xlfn.IFNA(INDEX('４回目'!$C$8:$C$374,MATCH(A62,'４回目'!$A$8:$A$374,FALSE)),0)</f>
        <v>0</v>
      </c>
      <c r="H62" s="113">
        <f>_xlfn.IFNA(INDEX('５回目'!$C$8:$C$374,MATCH(A62,'５回目'!$A$8:$A$374,FALSE)),0)</f>
        <v>0</v>
      </c>
      <c r="I62" s="113">
        <f>_xlfn.IFNA(INDEX('６回目'!$C$8:$C$374,MATCH(A62,'６回目'!$A$8:$A$374,FALSE)),0)</f>
        <v>0</v>
      </c>
      <c r="J62" s="113">
        <f>_xlfn.IFNA(INDEX('７回目'!$C$8:$C$374,MATCH(A62,'７回目'!$A$8:$A$374,FALSE)),0)</f>
        <v>0</v>
      </c>
      <c r="K62" s="113">
        <f>_xlfn.IFNA(INDEX('８回目'!$C$8:$C$374,MATCH(A62,'８回目'!$A$8:$A$374,FALSE)),0)</f>
        <v>0</v>
      </c>
      <c r="M62" s="113">
        <f>INDEX(降水量!$V$2:$V$366,MATCH(A62,降水量!$E$2:$E$366,FALSE))</f>
        <v>0</v>
      </c>
      <c r="N62" s="119">
        <f t="shared" si="4"/>
        <v>0.10883453327860637</v>
      </c>
      <c r="O62" s="119">
        <f>INDEX(地温!$J$2:$J$366,MATCH(A62,地温!$C$2:$C$366,FALSE))</f>
        <v>1.1464278523859535e-002</v>
      </c>
      <c r="P62" s="119">
        <f t="shared" si="5"/>
        <v>0.12111873207011405</v>
      </c>
      <c r="Q62" s="119"/>
      <c r="R62" s="119">
        <f t="shared" si="1"/>
        <v>2.00047836583451</v>
      </c>
      <c r="S62" s="119"/>
      <c r="T62" s="119"/>
      <c r="U62" s="119"/>
      <c r="W62" s="113">
        <f>R62*1000*1000/($K$1*10)+指導機関用調整項目!$C$25</f>
        <v>14.501793871879411</v>
      </c>
    </row>
    <row r="63" spans="1:23">
      <c r="A63" s="115">
        <f t="shared" si="2"/>
        <v>60</v>
      </c>
      <c r="B63" s="113">
        <f t="shared" si="3"/>
        <v>60</v>
      </c>
      <c r="C63" s="119">
        <f t="shared" si="0"/>
        <v>2.3362440149590058</v>
      </c>
      <c r="D63" s="119">
        <f>_xlfn.IFNA(INDEX('１回目'!$C$8:$C$374,MATCH(A63,'１回目'!$A$8:$A$374,FALSE)),0)</f>
        <v>2.3362440149590058</v>
      </c>
      <c r="E63" s="113">
        <f>_xlfn.IFNA(INDEX('２回目'!$C$8:$C$374,MATCH(A63,'２回目'!$A$8:$A$374,FALSE)),0)</f>
        <v>0</v>
      </c>
      <c r="F63" s="113">
        <f>_xlfn.IFNA(INDEX('３回目'!$C$8:$C$374,MATCH(A63,'３回目'!$A$8:$A$374,FALSE)),0)</f>
        <v>0</v>
      </c>
      <c r="G63" s="113">
        <f>_xlfn.IFNA(INDEX('４回目'!$C$8:$C$374,MATCH(A63,'４回目'!$A$8:$A$374,FALSE)),0)</f>
        <v>0</v>
      </c>
      <c r="H63" s="113">
        <f>_xlfn.IFNA(INDEX('５回目'!$C$8:$C$374,MATCH(A63,'５回目'!$A$8:$A$374,FALSE)),0)</f>
        <v>0</v>
      </c>
      <c r="I63" s="113">
        <f>_xlfn.IFNA(INDEX('６回目'!$C$8:$C$374,MATCH(A63,'６回目'!$A$8:$A$374,FALSE)),0)</f>
        <v>0</v>
      </c>
      <c r="J63" s="113">
        <f>_xlfn.IFNA(INDEX('７回目'!$C$8:$C$374,MATCH(A63,'７回目'!$A$8:$A$374,FALSE)),0)</f>
        <v>0</v>
      </c>
      <c r="K63" s="113">
        <f>_xlfn.IFNA(INDEX('８回目'!$C$8:$C$374,MATCH(A63,'８回目'!$A$8:$A$374,FALSE)),0)</f>
        <v>0</v>
      </c>
      <c r="M63" s="113">
        <f>INDEX(降水量!$V$2:$V$366,MATCH(A63,降水量!$E$2:$E$366,FALSE))</f>
        <v>0</v>
      </c>
      <c r="N63" s="119">
        <f t="shared" si="4"/>
        <v>0.10883453327860637</v>
      </c>
      <c r="O63" s="119">
        <f>INDEX(地温!$J$2:$J$366,MATCH(A63,地温!$C$2:$C$366,FALSE))</f>
        <v>2.0853785186133525e-002</v>
      </c>
      <c r="P63" s="119">
        <f t="shared" si="5"/>
        <v>0.14197251725624757</v>
      </c>
      <c r="Q63" s="119"/>
      <c r="R63" s="119">
        <f t="shared" si="1"/>
        <v>2.0854369644241517</v>
      </c>
      <c r="S63" s="119"/>
      <c r="T63" s="119"/>
      <c r="U63" s="119"/>
      <c r="W63" s="113">
        <f>R63*1000*1000/($K$1*10)+指導機関用調整項目!$C$25</f>
        <v>14.820388616590566</v>
      </c>
    </row>
    <row r="64" spans="1:23">
      <c r="A64" s="115">
        <f t="shared" si="2"/>
        <v>61</v>
      </c>
      <c r="B64" s="113">
        <f t="shared" si="3"/>
        <v>61</v>
      </c>
      <c r="C64" s="119">
        <f t="shared" si="0"/>
        <v>2.4424831533867133</v>
      </c>
      <c r="D64" s="119">
        <f>_xlfn.IFNA(INDEX('１回目'!$C$8:$C$374,MATCH(A64,'１回目'!$A$8:$A$374,FALSE)),0)</f>
        <v>2.4424831533867133</v>
      </c>
      <c r="E64" s="113">
        <f>_xlfn.IFNA(INDEX('２回目'!$C$8:$C$374,MATCH(A64,'２回目'!$A$8:$A$374,FALSE)),0)</f>
        <v>0</v>
      </c>
      <c r="F64" s="113">
        <f>_xlfn.IFNA(INDEX('３回目'!$C$8:$C$374,MATCH(A64,'３回目'!$A$8:$A$374,FALSE)),0)</f>
        <v>0</v>
      </c>
      <c r="G64" s="113">
        <f>_xlfn.IFNA(INDEX('４回目'!$C$8:$C$374,MATCH(A64,'４回目'!$A$8:$A$374,FALSE)),0)</f>
        <v>0</v>
      </c>
      <c r="H64" s="113">
        <f>_xlfn.IFNA(INDEX('５回目'!$C$8:$C$374,MATCH(A64,'５回目'!$A$8:$A$374,FALSE)),0)</f>
        <v>0</v>
      </c>
      <c r="I64" s="113">
        <f>_xlfn.IFNA(INDEX('６回目'!$C$8:$C$374,MATCH(A64,'６回目'!$A$8:$A$374,FALSE)),0)</f>
        <v>0</v>
      </c>
      <c r="J64" s="113">
        <f>_xlfn.IFNA(INDEX('７回目'!$C$8:$C$374,MATCH(A64,'７回目'!$A$8:$A$374,FALSE)),0)</f>
        <v>0</v>
      </c>
      <c r="K64" s="113">
        <f>_xlfn.IFNA(INDEX('８回目'!$C$8:$C$374,MATCH(A64,'８回目'!$A$8:$A$374,FALSE)),0)</f>
        <v>0</v>
      </c>
      <c r="M64" s="113">
        <f>INDEX(降水量!$V$2:$V$366,MATCH(A64,降水量!$E$2:$E$366,FALSE))</f>
        <v>0</v>
      </c>
      <c r="N64" s="119">
        <f t="shared" si="4"/>
        <v>0.10883453327860637</v>
      </c>
      <c r="O64" s="119">
        <f>INDEX(地温!$J$2:$J$366,MATCH(A64,地温!$C$2:$C$366,FALSE))</f>
        <v>3.278509940983123e-002</v>
      </c>
      <c r="P64" s="119">
        <f t="shared" si="5"/>
        <v>0.17475761666607881</v>
      </c>
      <c r="Q64" s="119"/>
      <c r="R64" s="119">
        <f t="shared" si="1"/>
        <v>2.1588910034420281</v>
      </c>
      <c r="S64" s="119"/>
      <c r="T64" s="119"/>
      <c r="U64" s="119"/>
      <c r="W64" s="113">
        <f>R64*1000*1000/($K$1*10)+指導機関用調整項目!$C$25</f>
        <v>15.095841262907603</v>
      </c>
    </row>
    <row r="65" spans="1:23">
      <c r="A65" s="115">
        <f t="shared" si="2"/>
        <v>62</v>
      </c>
      <c r="B65" s="113">
        <f t="shared" si="3"/>
        <v>62</v>
      </c>
      <c r="C65" s="119">
        <f t="shared" si="0"/>
        <v>2.5337052917822946</v>
      </c>
      <c r="D65" s="119">
        <f>_xlfn.IFNA(INDEX('１回目'!$C$8:$C$374,MATCH(A65,'１回目'!$A$8:$A$374,FALSE)),0)</f>
        <v>2.5337052917822946</v>
      </c>
      <c r="E65" s="113">
        <f>_xlfn.IFNA(INDEX('２回目'!$C$8:$C$374,MATCH(A65,'２回目'!$A$8:$A$374,FALSE)),0)</f>
        <v>0</v>
      </c>
      <c r="F65" s="113">
        <f>_xlfn.IFNA(INDEX('３回目'!$C$8:$C$374,MATCH(A65,'３回目'!$A$8:$A$374,FALSE)),0)</f>
        <v>0</v>
      </c>
      <c r="G65" s="113">
        <f>_xlfn.IFNA(INDEX('４回目'!$C$8:$C$374,MATCH(A65,'４回目'!$A$8:$A$374,FALSE)),0)</f>
        <v>0</v>
      </c>
      <c r="H65" s="113">
        <f>_xlfn.IFNA(INDEX('５回目'!$C$8:$C$374,MATCH(A65,'５回目'!$A$8:$A$374,FALSE)),0)</f>
        <v>0</v>
      </c>
      <c r="I65" s="113">
        <f>_xlfn.IFNA(INDEX('６回目'!$C$8:$C$374,MATCH(A65,'６回目'!$A$8:$A$374,FALSE)),0)</f>
        <v>0</v>
      </c>
      <c r="J65" s="113">
        <f>_xlfn.IFNA(INDEX('７回目'!$C$8:$C$374,MATCH(A65,'７回目'!$A$8:$A$374,FALSE)),0)</f>
        <v>0</v>
      </c>
      <c r="K65" s="113">
        <f>_xlfn.IFNA(INDEX('８回目'!$C$8:$C$374,MATCH(A65,'８回目'!$A$8:$A$374,FALSE)),0)</f>
        <v>0</v>
      </c>
      <c r="M65" s="113">
        <f>INDEX(降水量!$V$2:$V$366,MATCH(A65,降水量!$E$2:$E$366,FALSE))</f>
        <v>0</v>
      </c>
      <c r="N65" s="119">
        <f t="shared" si="4"/>
        <v>0.10883453327860637</v>
      </c>
      <c r="O65" s="119">
        <f>INDEX(地温!$J$2:$J$366,MATCH(A65,地温!$C$2:$C$366,FALSE))</f>
        <v>4.3857648680927681e-003</v>
      </c>
      <c r="P65" s="119">
        <f t="shared" si="5"/>
        <v>0.17914338153417159</v>
      </c>
      <c r="Q65" s="119"/>
      <c r="R65" s="119">
        <f t="shared" si="1"/>
        <v>2.2457273769695165</v>
      </c>
      <c r="S65" s="119"/>
      <c r="T65" s="119"/>
      <c r="U65" s="119"/>
      <c r="W65" s="113">
        <f>R65*1000*1000/($K$1*10)+指導機関用調整項目!$C$25</f>
        <v>15.421477663635685</v>
      </c>
    </row>
    <row r="66" spans="1:23">
      <c r="A66" s="115">
        <f t="shared" si="2"/>
        <v>63</v>
      </c>
      <c r="B66" s="113">
        <f t="shared" si="3"/>
        <v>63</v>
      </c>
      <c r="C66" s="119">
        <f t="shared" si="0"/>
        <v>2.6212813031867528</v>
      </c>
      <c r="D66" s="119">
        <f>_xlfn.IFNA(INDEX('１回目'!$C$8:$C$374,MATCH(A66,'１回目'!$A$8:$A$374,FALSE)),0)</f>
        <v>2.6212813031867528</v>
      </c>
      <c r="E66" s="113">
        <f>_xlfn.IFNA(INDEX('２回目'!$C$8:$C$374,MATCH(A66,'２回目'!$A$8:$A$374,FALSE)),0)</f>
        <v>0</v>
      </c>
      <c r="F66" s="113">
        <f>_xlfn.IFNA(INDEX('３回目'!$C$8:$C$374,MATCH(A66,'３回目'!$A$8:$A$374,FALSE)),0)</f>
        <v>0</v>
      </c>
      <c r="G66" s="113">
        <f>_xlfn.IFNA(INDEX('４回目'!$C$8:$C$374,MATCH(A66,'４回目'!$A$8:$A$374,FALSE)),0)</f>
        <v>0</v>
      </c>
      <c r="H66" s="113">
        <f>_xlfn.IFNA(INDEX('５回目'!$C$8:$C$374,MATCH(A66,'５回目'!$A$8:$A$374,FALSE)),0)</f>
        <v>0</v>
      </c>
      <c r="I66" s="113">
        <f>_xlfn.IFNA(INDEX('６回目'!$C$8:$C$374,MATCH(A66,'６回目'!$A$8:$A$374,FALSE)),0)</f>
        <v>0</v>
      </c>
      <c r="J66" s="113">
        <f>_xlfn.IFNA(INDEX('７回目'!$C$8:$C$374,MATCH(A66,'７回目'!$A$8:$A$374,FALSE)),0)</f>
        <v>0</v>
      </c>
      <c r="K66" s="113">
        <f>_xlfn.IFNA(INDEX('８回目'!$C$8:$C$374,MATCH(A66,'８回目'!$A$8:$A$374,FALSE)),0)</f>
        <v>0</v>
      </c>
      <c r="M66" s="113">
        <f>INDEX(降水量!$V$2:$V$366,MATCH(A66,降水量!$E$2:$E$366,FALSE))</f>
        <v>0</v>
      </c>
      <c r="N66" s="119">
        <f t="shared" si="4"/>
        <v>0.10883453327860637</v>
      </c>
      <c r="O66" s="119">
        <f>INDEX(地温!$J$2:$J$366,MATCH(A66,地温!$C$2:$C$366,FALSE))</f>
        <v>2.452599232777174e-003</v>
      </c>
      <c r="P66" s="119">
        <f t="shared" si="5"/>
        <v>0.18159598076694877</v>
      </c>
      <c r="Q66" s="119"/>
      <c r="R66" s="119">
        <f t="shared" si="1"/>
        <v>2.3308507891411976</v>
      </c>
      <c r="S66" s="119"/>
      <c r="T66" s="119"/>
      <c r="U66" s="119"/>
      <c r="W66" s="113">
        <f>R66*1000*1000/($K$1*10)+指導機関用調整項目!$C$25</f>
        <v>15.740690459279488</v>
      </c>
    </row>
    <row r="67" spans="1:23">
      <c r="A67" s="115">
        <f t="shared" si="2"/>
        <v>64</v>
      </c>
      <c r="B67" s="113">
        <f t="shared" si="3"/>
        <v>64</v>
      </c>
      <c r="C67" s="119">
        <f t="shared" si="0"/>
        <v>2.7141979985135203</v>
      </c>
      <c r="D67" s="119">
        <f>_xlfn.IFNA(INDEX('１回目'!$C$8:$C$374,MATCH(A67,'１回目'!$A$8:$A$374,FALSE)),0)</f>
        <v>2.7141979985135203</v>
      </c>
      <c r="E67" s="113">
        <f>_xlfn.IFNA(INDEX('２回目'!$C$8:$C$374,MATCH(A67,'２回目'!$A$8:$A$374,FALSE)),0)</f>
        <v>0</v>
      </c>
      <c r="F67" s="113">
        <f>_xlfn.IFNA(INDEX('３回目'!$C$8:$C$374,MATCH(A67,'３回目'!$A$8:$A$374,FALSE)),0)</f>
        <v>0</v>
      </c>
      <c r="G67" s="113">
        <f>_xlfn.IFNA(INDEX('４回目'!$C$8:$C$374,MATCH(A67,'４回目'!$A$8:$A$374,FALSE)),0)</f>
        <v>0</v>
      </c>
      <c r="H67" s="113">
        <f>_xlfn.IFNA(INDEX('５回目'!$C$8:$C$374,MATCH(A67,'５回目'!$A$8:$A$374,FALSE)),0)</f>
        <v>0</v>
      </c>
      <c r="I67" s="113">
        <f>_xlfn.IFNA(INDEX('６回目'!$C$8:$C$374,MATCH(A67,'６回目'!$A$8:$A$374,FALSE)),0)</f>
        <v>0</v>
      </c>
      <c r="J67" s="113">
        <f>_xlfn.IFNA(INDEX('７回目'!$C$8:$C$374,MATCH(A67,'７回目'!$A$8:$A$374,FALSE)),0)</f>
        <v>0</v>
      </c>
      <c r="K67" s="113">
        <f>_xlfn.IFNA(INDEX('８回目'!$C$8:$C$374,MATCH(A67,'８回目'!$A$8:$A$374,FALSE)),0)</f>
        <v>0</v>
      </c>
      <c r="M67" s="113">
        <f>INDEX(降水量!$V$2:$V$366,MATCH(A67,降水量!$E$2:$E$366,FALSE))</f>
        <v>0</v>
      </c>
      <c r="N67" s="119">
        <f t="shared" si="4"/>
        <v>0.10883453327860637</v>
      </c>
      <c r="O67" s="119">
        <f>INDEX(地温!$J$2:$J$366,MATCH(A67,地温!$C$2:$C$366,FALSE))</f>
        <v>8.1115921296528743e-003</v>
      </c>
      <c r="P67" s="119">
        <f t="shared" si="5"/>
        <v>0.18970757289660165</v>
      </c>
      <c r="Q67" s="119"/>
      <c r="R67" s="119">
        <f t="shared" si="1"/>
        <v>2.4156558923383122</v>
      </c>
      <c r="S67" s="119"/>
      <c r="T67" s="119"/>
      <c r="U67" s="119"/>
      <c r="W67" s="113">
        <f>R67*1000*1000/($K$1*10)+指導機関用調整項目!$C$25</f>
        <v>16.05870959626867</v>
      </c>
    </row>
    <row r="68" spans="1:23">
      <c r="A68" s="115">
        <f t="shared" si="2"/>
        <v>65</v>
      </c>
      <c r="B68" s="113">
        <f t="shared" si="3"/>
        <v>65</v>
      </c>
      <c r="C68" s="119">
        <f t="shared" ref="C68:C131" si="6">SUM(D68:K68)</f>
        <v>2.8045811919583783</v>
      </c>
      <c r="D68" s="119">
        <f>_xlfn.IFNA(INDEX('１回目'!$C$8:$C$374,MATCH(A68,'１回目'!$A$8:$A$374,FALSE)),0)</f>
        <v>2.8045811919583783</v>
      </c>
      <c r="E68" s="113">
        <f>_xlfn.IFNA(INDEX('２回目'!$C$8:$C$374,MATCH(A68,'２回目'!$A$8:$A$374,FALSE)),0)</f>
        <v>0</v>
      </c>
      <c r="F68" s="113">
        <f>_xlfn.IFNA(INDEX('３回目'!$C$8:$C$374,MATCH(A68,'３回目'!$A$8:$A$374,FALSE)),0)</f>
        <v>0</v>
      </c>
      <c r="G68" s="113">
        <f>_xlfn.IFNA(INDEX('４回目'!$C$8:$C$374,MATCH(A68,'４回目'!$A$8:$A$374,FALSE)),0)</f>
        <v>0</v>
      </c>
      <c r="H68" s="113">
        <f>_xlfn.IFNA(INDEX('５回目'!$C$8:$C$374,MATCH(A68,'５回目'!$A$8:$A$374,FALSE)),0)</f>
        <v>0</v>
      </c>
      <c r="I68" s="113">
        <f>_xlfn.IFNA(INDEX('６回目'!$C$8:$C$374,MATCH(A68,'６回目'!$A$8:$A$374,FALSE)),0)</f>
        <v>0</v>
      </c>
      <c r="J68" s="113">
        <f>_xlfn.IFNA(INDEX('７回目'!$C$8:$C$374,MATCH(A68,'７回目'!$A$8:$A$374,FALSE)),0)</f>
        <v>0</v>
      </c>
      <c r="K68" s="113">
        <f>_xlfn.IFNA(INDEX('８回目'!$C$8:$C$374,MATCH(A68,'８回目'!$A$8:$A$374,FALSE)),0)</f>
        <v>0</v>
      </c>
      <c r="M68" s="113">
        <f>INDEX(降水量!$V$2:$V$366,MATCH(A68,降水量!$E$2:$E$366,FALSE))</f>
        <v>0</v>
      </c>
      <c r="N68" s="119">
        <f t="shared" si="4"/>
        <v>0.10883453327860637</v>
      </c>
      <c r="O68" s="119">
        <f>INDEX(地温!$J$2:$J$366,MATCH(A68,地温!$C$2:$C$366,FALSE))</f>
        <v>8.2151095790173583e-003</v>
      </c>
      <c r="P68" s="119">
        <f t="shared" si="5"/>
        <v>0.19792268247561901</v>
      </c>
      <c r="Q68" s="119"/>
      <c r="R68" s="119">
        <f t="shared" ref="R68:R131" si="7">C68-N68-P68</f>
        <v>2.497823976204153</v>
      </c>
      <c r="S68" s="119"/>
      <c r="T68" s="119"/>
      <c r="U68" s="119"/>
      <c r="W68" s="113">
        <f>R68*1000*1000/($K$1*10)+指導機関用調整項目!$C$25</f>
        <v>16.36683991076557</v>
      </c>
    </row>
    <row r="69" spans="1:23">
      <c r="A69" s="115">
        <f t="shared" ref="A69:A132" si="8">A68+1</f>
        <v>66</v>
      </c>
      <c r="B69" s="113">
        <f t="shared" ref="B69:B132" si="9">A69-$A$4+1</f>
        <v>66</v>
      </c>
      <c r="C69" s="119">
        <f t="shared" si="6"/>
        <v>2.8915208072566747</v>
      </c>
      <c r="D69" s="119">
        <f>_xlfn.IFNA(INDEX('１回目'!$C$8:$C$374,MATCH(A69,'１回目'!$A$8:$A$374,FALSE)),0)</f>
        <v>2.8915208072566747</v>
      </c>
      <c r="E69" s="113">
        <f>_xlfn.IFNA(INDEX('２回目'!$C$8:$C$374,MATCH(A69,'２回目'!$A$8:$A$374,FALSE)),0)</f>
        <v>0</v>
      </c>
      <c r="F69" s="113">
        <f>_xlfn.IFNA(INDEX('３回目'!$C$8:$C$374,MATCH(A69,'３回目'!$A$8:$A$374,FALSE)),0)</f>
        <v>0</v>
      </c>
      <c r="G69" s="113">
        <f>_xlfn.IFNA(INDEX('４回目'!$C$8:$C$374,MATCH(A69,'４回目'!$A$8:$A$374,FALSE)),0)</f>
        <v>0</v>
      </c>
      <c r="H69" s="113">
        <f>_xlfn.IFNA(INDEX('５回目'!$C$8:$C$374,MATCH(A69,'５回目'!$A$8:$A$374,FALSE)),0)</f>
        <v>0</v>
      </c>
      <c r="I69" s="113">
        <f>_xlfn.IFNA(INDEX('６回目'!$C$8:$C$374,MATCH(A69,'６回目'!$A$8:$A$374,FALSE)),0)</f>
        <v>0</v>
      </c>
      <c r="J69" s="113">
        <f>_xlfn.IFNA(INDEX('７回目'!$C$8:$C$374,MATCH(A69,'７回目'!$A$8:$A$374,FALSE)),0)</f>
        <v>0</v>
      </c>
      <c r="K69" s="113">
        <f>_xlfn.IFNA(INDEX('８回目'!$C$8:$C$374,MATCH(A69,'８回目'!$A$8:$A$374,FALSE)),0)</f>
        <v>0</v>
      </c>
      <c r="M69" s="113">
        <f>INDEX(降水量!$V$2:$V$366,MATCH(A69,降水量!$E$2:$E$366,FALSE))</f>
        <v>0</v>
      </c>
      <c r="N69" s="119">
        <f t="shared" ref="N69:N132" si="10">N68+M69</f>
        <v>0.10883453327860637</v>
      </c>
      <c r="O69" s="119">
        <f>INDEX(地温!$J$2:$J$366,MATCH(A69,地温!$C$2:$C$366,FALSE))</f>
        <v>7.9441874604561161e-003</v>
      </c>
      <c r="P69" s="119">
        <f t="shared" ref="P69:P132" si="11">O69+P68</f>
        <v>0.20586686993607511</v>
      </c>
      <c r="Q69" s="119"/>
      <c r="R69" s="119">
        <f t="shared" si="7"/>
        <v>2.5768194040419932</v>
      </c>
      <c r="S69" s="119"/>
      <c r="T69" s="119"/>
      <c r="U69" s="119"/>
      <c r="W69" s="113">
        <f>R69*1000*1000/($K$1*10)+指導機関用調整項目!$C$25</f>
        <v>16.663072765157473</v>
      </c>
    </row>
    <row r="70" spans="1:23">
      <c r="A70" s="115">
        <f t="shared" si="8"/>
        <v>67</v>
      </c>
      <c r="B70" s="113">
        <f t="shared" si="9"/>
        <v>67</v>
      </c>
      <c r="C70" s="119">
        <f t="shared" si="6"/>
        <v>2.9762330294743515</v>
      </c>
      <c r="D70" s="119">
        <f>_xlfn.IFNA(INDEX('１回目'!$C$8:$C$374,MATCH(A70,'１回目'!$A$8:$A$374,FALSE)),0)</f>
        <v>2.9762330294743515</v>
      </c>
      <c r="E70" s="113">
        <f>_xlfn.IFNA(INDEX('２回目'!$C$8:$C$374,MATCH(A70,'２回目'!$A$8:$A$374,FALSE)),0)</f>
        <v>0</v>
      </c>
      <c r="F70" s="113">
        <f>_xlfn.IFNA(INDEX('３回目'!$C$8:$C$374,MATCH(A70,'３回目'!$A$8:$A$374,FALSE)),0)</f>
        <v>0</v>
      </c>
      <c r="G70" s="113">
        <f>_xlfn.IFNA(INDEX('４回目'!$C$8:$C$374,MATCH(A70,'４回目'!$A$8:$A$374,FALSE)),0)</f>
        <v>0</v>
      </c>
      <c r="H70" s="113">
        <f>_xlfn.IFNA(INDEX('５回目'!$C$8:$C$374,MATCH(A70,'５回目'!$A$8:$A$374,FALSE)),0)</f>
        <v>0</v>
      </c>
      <c r="I70" s="113">
        <f>_xlfn.IFNA(INDEX('６回目'!$C$8:$C$374,MATCH(A70,'６回目'!$A$8:$A$374,FALSE)),0)</f>
        <v>0</v>
      </c>
      <c r="J70" s="113">
        <f>_xlfn.IFNA(INDEX('７回目'!$C$8:$C$374,MATCH(A70,'７回目'!$A$8:$A$374,FALSE)),0)</f>
        <v>0</v>
      </c>
      <c r="K70" s="113">
        <f>_xlfn.IFNA(INDEX('８回目'!$C$8:$C$374,MATCH(A70,'８回目'!$A$8:$A$374,FALSE)),0)</f>
        <v>0</v>
      </c>
      <c r="M70" s="113">
        <f>INDEX(降水量!$V$2:$V$366,MATCH(A70,降水量!$E$2:$E$366,FALSE))</f>
        <v>0</v>
      </c>
      <c r="N70" s="119">
        <f t="shared" si="10"/>
        <v>0.10883453327860637</v>
      </c>
      <c r="O70" s="119">
        <f>INDEX(地温!$J$2:$J$366,MATCH(A70,地温!$C$2:$C$366,FALSE))</f>
        <v>7.4410646937411572e-003</v>
      </c>
      <c r="P70" s="119">
        <f t="shared" si="11"/>
        <v>0.21330793462981626</v>
      </c>
      <c r="Q70" s="119"/>
      <c r="R70" s="119">
        <f t="shared" si="7"/>
        <v>2.6540905615659289</v>
      </c>
      <c r="S70" s="119"/>
      <c r="T70" s="119"/>
      <c r="U70" s="119"/>
      <c r="W70" s="113">
        <f>R70*1000*1000/($K$1*10)+指導機関用調整項目!$C$25</f>
        <v>16.952839605872231</v>
      </c>
    </row>
    <row r="71" spans="1:23">
      <c r="A71" s="115">
        <f t="shared" si="8"/>
        <v>68</v>
      </c>
      <c r="B71" s="113">
        <f t="shared" si="9"/>
        <v>68</v>
      </c>
      <c r="C71" s="119">
        <f t="shared" si="6"/>
        <v>3.0627239977464815</v>
      </c>
      <c r="D71" s="119">
        <f>_xlfn.IFNA(INDEX('１回目'!$C$8:$C$374,MATCH(A71,'１回目'!$A$8:$A$374,FALSE)),0)</f>
        <v>3.0627239977464815</v>
      </c>
      <c r="E71" s="113">
        <f>_xlfn.IFNA(INDEX('２回目'!$C$8:$C$374,MATCH(A71,'２回目'!$A$8:$A$374,FALSE)),0)</f>
        <v>0</v>
      </c>
      <c r="F71" s="113">
        <f>_xlfn.IFNA(INDEX('３回目'!$C$8:$C$374,MATCH(A71,'３回目'!$A$8:$A$374,FALSE)),0)</f>
        <v>0</v>
      </c>
      <c r="G71" s="113">
        <f>_xlfn.IFNA(INDEX('４回目'!$C$8:$C$374,MATCH(A71,'４回目'!$A$8:$A$374,FALSE)),0)</f>
        <v>0</v>
      </c>
      <c r="H71" s="113">
        <f>_xlfn.IFNA(INDEX('５回目'!$C$8:$C$374,MATCH(A71,'５回目'!$A$8:$A$374,FALSE)),0)</f>
        <v>0</v>
      </c>
      <c r="I71" s="113">
        <f>_xlfn.IFNA(INDEX('６回目'!$C$8:$C$374,MATCH(A71,'６回目'!$A$8:$A$374,FALSE)),0)</f>
        <v>0</v>
      </c>
      <c r="J71" s="113">
        <f>_xlfn.IFNA(INDEX('７回目'!$C$8:$C$374,MATCH(A71,'７回目'!$A$8:$A$374,FALSE)),0)</f>
        <v>0</v>
      </c>
      <c r="K71" s="113">
        <f>_xlfn.IFNA(INDEX('８回目'!$C$8:$C$374,MATCH(A71,'８回目'!$A$8:$A$374,FALSE)),0)</f>
        <v>0</v>
      </c>
      <c r="M71" s="113">
        <f>INDEX(降水量!$V$2:$V$366,MATCH(A71,降水量!$E$2:$E$366,FALSE))</f>
        <v>0</v>
      </c>
      <c r="N71" s="119">
        <f t="shared" si="10"/>
        <v>0.10883453327860637</v>
      </c>
      <c r="O71" s="119">
        <f>INDEX(地温!$J$2:$J$366,MATCH(A71,地温!$C$2:$C$366,FALSE))</f>
        <v>1.7026801663000048e-002</v>
      </c>
      <c r="P71" s="119">
        <f t="shared" si="11"/>
        <v>0.23033473629281631</v>
      </c>
      <c r="Q71" s="119"/>
      <c r="R71" s="119">
        <f t="shared" si="7"/>
        <v>2.7235547281750589</v>
      </c>
      <c r="S71" s="119"/>
      <c r="T71" s="119"/>
      <c r="U71" s="119"/>
      <c r="W71" s="113">
        <f>R71*1000*1000/($K$1*10)+指導機関用調整項目!$C$25</f>
        <v>17.213330230656467</v>
      </c>
    </row>
    <row r="72" spans="1:23">
      <c r="A72" s="115">
        <f t="shared" si="8"/>
        <v>69</v>
      </c>
      <c r="B72" s="113">
        <f t="shared" si="9"/>
        <v>69</v>
      </c>
      <c r="C72" s="119">
        <f t="shared" si="6"/>
        <v>3.1492485141001012</v>
      </c>
      <c r="D72" s="119">
        <f>_xlfn.IFNA(INDEX('１回目'!$C$8:$C$374,MATCH(A72,'１回目'!$A$8:$A$374,FALSE)),0)</f>
        <v>3.1492485141001012</v>
      </c>
      <c r="E72" s="113">
        <f>_xlfn.IFNA(INDEX('２回目'!$C$8:$C$374,MATCH(A72,'２回目'!$A$8:$A$374,FALSE)),0)</f>
        <v>0</v>
      </c>
      <c r="F72" s="113">
        <f>_xlfn.IFNA(INDEX('３回目'!$C$8:$C$374,MATCH(A72,'３回目'!$A$8:$A$374,FALSE)),0)</f>
        <v>0</v>
      </c>
      <c r="G72" s="113">
        <f>_xlfn.IFNA(INDEX('４回目'!$C$8:$C$374,MATCH(A72,'４回目'!$A$8:$A$374,FALSE)),0)</f>
        <v>0</v>
      </c>
      <c r="H72" s="113">
        <f>_xlfn.IFNA(INDEX('５回目'!$C$8:$C$374,MATCH(A72,'５回目'!$A$8:$A$374,FALSE)),0)</f>
        <v>0</v>
      </c>
      <c r="I72" s="113">
        <f>_xlfn.IFNA(INDEX('６回目'!$C$8:$C$374,MATCH(A72,'６回目'!$A$8:$A$374,FALSE)),0)</f>
        <v>0</v>
      </c>
      <c r="J72" s="113">
        <f>_xlfn.IFNA(INDEX('７回目'!$C$8:$C$374,MATCH(A72,'７回目'!$A$8:$A$374,FALSE)),0)</f>
        <v>0</v>
      </c>
      <c r="K72" s="113">
        <f>_xlfn.IFNA(INDEX('８回目'!$C$8:$C$374,MATCH(A72,'８回目'!$A$8:$A$374,FALSE)),0)</f>
        <v>0</v>
      </c>
      <c r="M72" s="113">
        <f>INDEX(降水量!$V$2:$V$366,MATCH(A72,降水量!$E$2:$E$366,FALSE))</f>
        <v>0</v>
      </c>
      <c r="N72" s="119">
        <f t="shared" si="10"/>
        <v>0.10883453327860637</v>
      </c>
      <c r="O72" s="119">
        <f>INDEX(地温!$J$2:$J$366,MATCH(A72,地温!$C$2:$C$366,FALSE))</f>
        <v>2.6074484430663233e-002</v>
      </c>
      <c r="P72" s="119">
        <f t="shared" si="11"/>
        <v>0.25640922072347955</v>
      </c>
      <c r="Q72" s="119"/>
      <c r="R72" s="119">
        <f t="shared" si="7"/>
        <v>2.7840047600980151</v>
      </c>
      <c r="S72" s="119"/>
      <c r="T72" s="119"/>
      <c r="U72" s="119"/>
      <c r="W72" s="113">
        <f>R72*1000*1000/($K$1*10)+指導機関用調整項目!$C$25</f>
        <v>17.440017850367553</v>
      </c>
    </row>
    <row r="73" spans="1:23">
      <c r="A73" s="115">
        <f t="shared" si="8"/>
        <v>70</v>
      </c>
      <c r="B73" s="113">
        <f t="shared" si="9"/>
        <v>70</v>
      </c>
      <c r="C73" s="119">
        <f t="shared" si="6"/>
        <v>3.2336909947771959</v>
      </c>
      <c r="D73" s="119">
        <f>_xlfn.IFNA(INDEX('１回目'!$C$8:$C$374,MATCH(A73,'１回目'!$A$8:$A$374,FALSE)),0)</f>
        <v>3.2336909947771959</v>
      </c>
      <c r="E73" s="113">
        <f>_xlfn.IFNA(INDEX('２回目'!$C$8:$C$374,MATCH(A73,'２回目'!$A$8:$A$374,FALSE)),0)</f>
        <v>0</v>
      </c>
      <c r="F73" s="113">
        <f>_xlfn.IFNA(INDEX('３回目'!$C$8:$C$374,MATCH(A73,'３回目'!$A$8:$A$374,FALSE)),0)</f>
        <v>0</v>
      </c>
      <c r="G73" s="113">
        <f>_xlfn.IFNA(INDEX('４回目'!$C$8:$C$374,MATCH(A73,'４回目'!$A$8:$A$374,FALSE)),0)</f>
        <v>0</v>
      </c>
      <c r="H73" s="113">
        <f>_xlfn.IFNA(INDEX('５回目'!$C$8:$C$374,MATCH(A73,'５回目'!$A$8:$A$374,FALSE)),0)</f>
        <v>0</v>
      </c>
      <c r="I73" s="113">
        <f>_xlfn.IFNA(INDEX('６回目'!$C$8:$C$374,MATCH(A73,'６回目'!$A$8:$A$374,FALSE)),0)</f>
        <v>0</v>
      </c>
      <c r="J73" s="113">
        <f>_xlfn.IFNA(INDEX('７回目'!$C$8:$C$374,MATCH(A73,'７回目'!$A$8:$A$374,FALSE)),0)</f>
        <v>0</v>
      </c>
      <c r="K73" s="113">
        <f>_xlfn.IFNA(INDEX('８回目'!$C$8:$C$374,MATCH(A73,'８回目'!$A$8:$A$374,FALSE)),0)</f>
        <v>0</v>
      </c>
      <c r="M73" s="113">
        <f>INDEX(降水量!$V$2:$V$366,MATCH(A73,降水量!$E$2:$E$366,FALSE))</f>
        <v>0</v>
      </c>
      <c r="N73" s="119">
        <f t="shared" si="10"/>
        <v>0.10883453327860637</v>
      </c>
      <c r="O73" s="119">
        <f>INDEX(地温!$J$2:$J$366,MATCH(A73,地温!$C$2:$C$366,FALSE))</f>
        <v>1.9975616434390855e-002</v>
      </c>
      <c r="P73" s="119">
        <f t="shared" si="11"/>
        <v>0.27638483715787038</v>
      </c>
      <c r="Q73" s="119"/>
      <c r="R73" s="119">
        <f t="shared" si="7"/>
        <v>2.8484716243407191</v>
      </c>
      <c r="S73" s="119"/>
      <c r="T73" s="119"/>
      <c r="U73" s="119"/>
      <c r="W73" s="113">
        <f>R73*1000*1000/($K$1*10)+指導機関用調整項目!$C$25</f>
        <v>17.681768591277695</v>
      </c>
    </row>
    <row r="74" spans="1:23">
      <c r="A74" s="115">
        <f t="shared" si="8"/>
        <v>71</v>
      </c>
      <c r="B74" s="113">
        <f t="shared" si="9"/>
        <v>71</v>
      </c>
      <c r="C74" s="119">
        <f t="shared" si="6"/>
        <v>3.3201349330333505</v>
      </c>
      <c r="D74" s="119">
        <f>_xlfn.IFNA(INDEX('１回目'!$C$8:$C$374,MATCH(A74,'１回目'!$A$8:$A$374,FALSE)),0)</f>
        <v>3.3201349330333505</v>
      </c>
      <c r="E74" s="113">
        <f>_xlfn.IFNA(INDEX('２回目'!$C$8:$C$374,MATCH(A74,'２回目'!$A$8:$A$374,FALSE)),0)</f>
        <v>0</v>
      </c>
      <c r="F74" s="113">
        <f>_xlfn.IFNA(INDEX('３回目'!$C$8:$C$374,MATCH(A74,'３回目'!$A$8:$A$374,FALSE)),0)</f>
        <v>0</v>
      </c>
      <c r="G74" s="113">
        <f>_xlfn.IFNA(INDEX('４回目'!$C$8:$C$374,MATCH(A74,'４回目'!$A$8:$A$374,FALSE)),0)</f>
        <v>0</v>
      </c>
      <c r="H74" s="113">
        <f>_xlfn.IFNA(INDEX('５回目'!$C$8:$C$374,MATCH(A74,'５回目'!$A$8:$A$374,FALSE)),0)</f>
        <v>0</v>
      </c>
      <c r="I74" s="113">
        <f>_xlfn.IFNA(INDEX('６回目'!$C$8:$C$374,MATCH(A74,'６回目'!$A$8:$A$374,FALSE)),0)</f>
        <v>0</v>
      </c>
      <c r="J74" s="113">
        <f>_xlfn.IFNA(INDEX('７回目'!$C$8:$C$374,MATCH(A74,'７回目'!$A$8:$A$374,FALSE)),0)</f>
        <v>0</v>
      </c>
      <c r="K74" s="113">
        <f>_xlfn.IFNA(INDEX('８回目'!$C$8:$C$374,MATCH(A74,'８回目'!$A$8:$A$374,FALSE)),0)</f>
        <v>0</v>
      </c>
      <c r="M74" s="113">
        <f>INDEX(降水量!$V$2:$V$366,MATCH(A74,降水量!$E$2:$E$366,FALSE))</f>
        <v>0</v>
      </c>
      <c r="N74" s="119">
        <f t="shared" si="10"/>
        <v>0.10883453327860637</v>
      </c>
      <c r="O74" s="119">
        <f>INDEX(地温!$J$2:$J$366,MATCH(A74,地温!$C$2:$C$366,FALSE))</f>
        <v>1.8610085819956056e-002</v>
      </c>
      <c r="P74" s="119">
        <f t="shared" si="11"/>
        <v>0.29499492297782642</v>
      </c>
      <c r="Q74" s="119"/>
      <c r="R74" s="119">
        <f t="shared" si="7"/>
        <v>2.9163054767769174</v>
      </c>
      <c r="S74" s="119"/>
      <c r="T74" s="119"/>
      <c r="U74" s="119"/>
      <c r="W74" s="113">
        <f>R74*1000*1000/($K$1*10)+指導機関用調整項目!$C$25</f>
        <v>17.936145537913436</v>
      </c>
    </row>
    <row r="75" spans="1:23">
      <c r="A75" s="115">
        <f t="shared" si="8"/>
        <v>72</v>
      </c>
      <c r="B75" s="113">
        <f t="shared" si="9"/>
        <v>72</v>
      </c>
      <c r="C75" s="119">
        <f t="shared" si="6"/>
        <v>3.4049089136998738</v>
      </c>
      <c r="D75" s="119">
        <f>_xlfn.IFNA(INDEX('１回目'!$C$8:$C$374,MATCH(A75,'１回目'!$A$8:$A$374,FALSE)),0)</f>
        <v>3.4049089136998738</v>
      </c>
      <c r="E75" s="113">
        <f>_xlfn.IFNA(INDEX('２回目'!$C$8:$C$374,MATCH(A75,'２回目'!$A$8:$A$374,FALSE)),0)</f>
        <v>0</v>
      </c>
      <c r="F75" s="113">
        <f>_xlfn.IFNA(INDEX('３回目'!$C$8:$C$374,MATCH(A75,'３回目'!$A$8:$A$374,FALSE)),0)</f>
        <v>0</v>
      </c>
      <c r="G75" s="113">
        <f>_xlfn.IFNA(INDEX('４回目'!$C$8:$C$374,MATCH(A75,'４回目'!$A$8:$A$374,FALSE)),0)</f>
        <v>0</v>
      </c>
      <c r="H75" s="113">
        <f>_xlfn.IFNA(INDEX('５回目'!$C$8:$C$374,MATCH(A75,'５回目'!$A$8:$A$374,FALSE)),0)</f>
        <v>0</v>
      </c>
      <c r="I75" s="113">
        <f>_xlfn.IFNA(INDEX('６回目'!$C$8:$C$374,MATCH(A75,'６回目'!$A$8:$A$374,FALSE)),0)</f>
        <v>0</v>
      </c>
      <c r="J75" s="113">
        <f>_xlfn.IFNA(INDEX('７回目'!$C$8:$C$374,MATCH(A75,'７回目'!$A$8:$A$374,FALSE)),0)</f>
        <v>0</v>
      </c>
      <c r="K75" s="113">
        <f>_xlfn.IFNA(INDEX('８回目'!$C$8:$C$374,MATCH(A75,'８回目'!$A$8:$A$374,FALSE)),0)</f>
        <v>0</v>
      </c>
      <c r="M75" s="113">
        <f>INDEX(降水量!$V$2:$V$366,MATCH(A75,降水量!$E$2:$E$366,FALSE))</f>
        <v>5.4417266639303186e-002</v>
      </c>
      <c r="N75" s="119">
        <f t="shared" si="10"/>
        <v>0.16325179991790956</v>
      </c>
      <c r="O75" s="119">
        <f>INDEX(地温!$J$2:$J$366,MATCH(A75,地温!$C$2:$C$366,FALSE))</f>
        <v>2.8327479452183675e-002</v>
      </c>
      <c r="P75" s="119">
        <f t="shared" si="11"/>
        <v>0.32332240243001009</v>
      </c>
      <c r="Q75" s="119"/>
      <c r="R75" s="119">
        <f t="shared" si="7"/>
        <v>2.918334711351954</v>
      </c>
      <c r="S75" s="119"/>
      <c r="T75" s="119"/>
      <c r="U75" s="119"/>
      <c r="W75" s="113">
        <f>R75*1000*1000/($K$1*10)+指導機関用調整項目!$C$25</f>
        <v>17.943755167569826</v>
      </c>
    </row>
    <row r="76" spans="1:23">
      <c r="A76" s="115">
        <f t="shared" si="8"/>
        <v>73</v>
      </c>
      <c r="B76" s="113">
        <f t="shared" si="9"/>
        <v>73</v>
      </c>
      <c r="C76" s="119">
        <f t="shared" si="6"/>
        <v>3.4870785799949466</v>
      </c>
      <c r="D76" s="119">
        <f>_xlfn.IFNA(INDEX('１回目'!$C$8:$C$374,MATCH(A76,'１回目'!$A$8:$A$374,FALSE)),0)</f>
        <v>3.4870785799949466</v>
      </c>
      <c r="E76" s="113">
        <f>_xlfn.IFNA(INDEX('２回目'!$C$8:$C$374,MATCH(A76,'２回目'!$A$8:$A$374,FALSE)),0)</f>
        <v>0</v>
      </c>
      <c r="F76" s="113">
        <f>_xlfn.IFNA(INDEX('３回目'!$C$8:$C$374,MATCH(A76,'３回目'!$A$8:$A$374,FALSE)),0)</f>
        <v>0</v>
      </c>
      <c r="G76" s="113">
        <f>_xlfn.IFNA(INDEX('４回目'!$C$8:$C$374,MATCH(A76,'４回目'!$A$8:$A$374,FALSE)),0)</f>
        <v>0</v>
      </c>
      <c r="H76" s="113">
        <f>_xlfn.IFNA(INDEX('５回目'!$C$8:$C$374,MATCH(A76,'５回目'!$A$8:$A$374,FALSE)),0)</f>
        <v>0</v>
      </c>
      <c r="I76" s="113">
        <f>_xlfn.IFNA(INDEX('６回目'!$C$8:$C$374,MATCH(A76,'６回目'!$A$8:$A$374,FALSE)),0)</f>
        <v>0</v>
      </c>
      <c r="J76" s="113">
        <f>_xlfn.IFNA(INDEX('７回目'!$C$8:$C$374,MATCH(A76,'７回目'!$A$8:$A$374,FALSE)),0)</f>
        <v>0</v>
      </c>
      <c r="K76" s="113">
        <f>_xlfn.IFNA(INDEX('８回目'!$C$8:$C$374,MATCH(A76,'８回目'!$A$8:$A$374,FALSE)),0)</f>
        <v>0</v>
      </c>
      <c r="M76" s="113">
        <f>INDEX(降水量!$V$2:$V$366,MATCH(A76,降水量!$E$2:$E$366,FALSE))</f>
        <v>0</v>
      </c>
      <c r="N76" s="119">
        <f t="shared" si="10"/>
        <v>0.16325179991790956</v>
      </c>
      <c r="O76" s="119">
        <f>INDEX(地温!$J$2:$J$366,MATCH(A76,地温!$C$2:$C$366,FALSE))</f>
        <v>3.4815423960243196e-002</v>
      </c>
      <c r="P76" s="119">
        <f t="shared" si="11"/>
        <v>0.35813782639025327</v>
      </c>
      <c r="Q76" s="119"/>
      <c r="R76" s="119">
        <f t="shared" si="7"/>
        <v>2.9656889536867839</v>
      </c>
      <c r="S76" s="119"/>
      <c r="T76" s="119"/>
      <c r="U76" s="119"/>
      <c r="W76" s="113">
        <f>R76*1000*1000/($K$1*10)+指導機関用調整項目!$C$25</f>
        <v>18.121333576325437</v>
      </c>
    </row>
    <row r="77" spans="1:23">
      <c r="A77" s="115">
        <f t="shared" si="8"/>
        <v>74</v>
      </c>
      <c r="B77" s="113">
        <f t="shared" si="9"/>
        <v>74</v>
      </c>
      <c r="C77" s="119">
        <f t="shared" si="6"/>
        <v>3.5657402811008505</v>
      </c>
      <c r="D77" s="119">
        <f>_xlfn.IFNA(INDEX('１回目'!$C$8:$C$374,MATCH(A77,'１回目'!$A$8:$A$374,FALSE)),0)</f>
        <v>3.5657402811008505</v>
      </c>
      <c r="E77" s="113">
        <f>_xlfn.IFNA(INDEX('２回目'!$C$8:$C$374,MATCH(A77,'２回目'!$A$8:$A$374,FALSE)),0)</f>
        <v>0</v>
      </c>
      <c r="F77" s="113">
        <f>_xlfn.IFNA(INDEX('３回目'!$C$8:$C$374,MATCH(A77,'３回目'!$A$8:$A$374,FALSE)),0)</f>
        <v>0</v>
      </c>
      <c r="G77" s="113">
        <f>_xlfn.IFNA(INDEX('４回目'!$C$8:$C$374,MATCH(A77,'４回目'!$A$8:$A$374,FALSE)),0)</f>
        <v>0</v>
      </c>
      <c r="H77" s="113">
        <f>_xlfn.IFNA(INDEX('５回目'!$C$8:$C$374,MATCH(A77,'５回目'!$A$8:$A$374,FALSE)),0)</f>
        <v>0</v>
      </c>
      <c r="I77" s="113">
        <f>_xlfn.IFNA(INDEX('６回目'!$C$8:$C$374,MATCH(A77,'６回目'!$A$8:$A$374,FALSE)),0)</f>
        <v>0</v>
      </c>
      <c r="J77" s="113">
        <f>_xlfn.IFNA(INDEX('７回目'!$C$8:$C$374,MATCH(A77,'７回目'!$A$8:$A$374,FALSE)),0)</f>
        <v>0</v>
      </c>
      <c r="K77" s="113">
        <f>_xlfn.IFNA(INDEX('８回目'!$C$8:$C$374,MATCH(A77,'８回目'!$A$8:$A$374,FALSE)),0)</f>
        <v>0</v>
      </c>
      <c r="M77" s="113">
        <f>INDEX(降水量!$V$2:$V$366,MATCH(A77,降水量!$E$2:$E$366,FALSE))</f>
        <v>0</v>
      </c>
      <c r="N77" s="119">
        <f t="shared" si="10"/>
        <v>0.16325179991790956</v>
      </c>
      <c r="O77" s="119">
        <f>INDEX(地温!$J$2:$J$366,MATCH(A77,地温!$C$2:$C$366,FALSE))</f>
        <v>2.5440593721442917e-002</v>
      </c>
      <c r="P77" s="119">
        <f t="shared" si="11"/>
        <v>0.38357842011169618</v>
      </c>
      <c r="Q77" s="119"/>
      <c r="R77" s="119">
        <f t="shared" si="7"/>
        <v>3.0189100610712449</v>
      </c>
      <c r="S77" s="119"/>
      <c r="T77" s="119"/>
      <c r="U77" s="119"/>
      <c r="W77" s="113">
        <f>R77*1000*1000/($K$1*10)+指導機関用調整項目!$C$25</f>
        <v>18.320912729017166</v>
      </c>
    </row>
    <row r="78" spans="1:23">
      <c r="A78" s="115">
        <f t="shared" si="8"/>
        <v>75</v>
      </c>
      <c r="B78" s="113">
        <f t="shared" si="9"/>
        <v>75</v>
      </c>
      <c r="C78" s="119">
        <f t="shared" si="6"/>
        <v>3.6458529971314317</v>
      </c>
      <c r="D78" s="119">
        <f>_xlfn.IFNA(INDEX('１回目'!$C$8:$C$374,MATCH(A78,'１回目'!$A$8:$A$374,FALSE)),0)</f>
        <v>3.6458529971314317</v>
      </c>
      <c r="E78" s="113">
        <f>_xlfn.IFNA(INDEX('２回目'!$C$8:$C$374,MATCH(A78,'２回目'!$A$8:$A$374,FALSE)),0)</f>
        <v>0</v>
      </c>
      <c r="F78" s="113">
        <f>_xlfn.IFNA(INDEX('３回目'!$C$8:$C$374,MATCH(A78,'３回目'!$A$8:$A$374,FALSE)),0)</f>
        <v>0</v>
      </c>
      <c r="G78" s="113">
        <f>_xlfn.IFNA(INDEX('４回目'!$C$8:$C$374,MATCH(A78,'４回目'!$A$8:$A$374,FALSE)),0)</f>
        <v>0</v>
      </c>
      <c r="H78" s="113">
        <f>_xlfn.IFNA(INDEX('５回目'!$C$8:$C$374,MATCH(A78,'５回目'!$A$8:$A$374,FALSE)),0)</f>
        <v>0</v>
      </c>
      <c r="I78" s="113">
        <f>_xlfn.IFNA(INDEX('６回目'!$C$8:$C$374,MATCH(A78,'６回目'!$A$8:$A$374,FALSE)),0)</f>
        <v>0</v>
      </c>
      <c r="J78" s="113">
        <f>_xlfn.IFNA(INDEX('７回目'!$C$8:$C$374,MATCH(A78,'７回目'!$A$8:$A$374,FALSE)),0)</f>
        <v>0</v>
      </c>
      <c r="K78" s="113">
        <f>_xlfn.IFNA(INDEX('８回目'!$C$8:$C$374,MATCH(A78,'８回目'!$A$8:$A$374,FALSE)),0)</f>
        <v>0</v>
      </c>
      <c r="M78" s="113">
        <f>INDEX(降水量!$V$2:$V$366,MATCH(A78,降水量!$E$2:$E$366,FALSE))</f>
        <v>0</v>
      </c>
      <c r="N78" s="119">
        <f t="shared" si="10"/>
        <v>0.16325179991790956</v>
      </c>
      <c r="O78" s="119">
        <f>INDEX(地温!$J$2:$J$366,MATCH(A78,地温!$C$2:$C$366,FALSE))</f>
        <v>4.9064990185959848e-002</v>
      </c>
      <c r="P78" s="119">
        <f t="shared" si="11"/>
        <v>0.43264341029765602</v>
      </c>
      <c r="Q78" s="119"/>
      <c r="R78" s="119">
        <f t="shared" si="7"/>
        <v>3.0499577869158663</v>
      </c>
      <c r="S78" s="119"/>
      <c r="T78" s="119"/>
      <c r="U78" s="119"/>
      <c r="W78" s="113">
        <f>R78*1000*1000/($K$1*10)+指導機関用調整項目!$C$25</f>
        <v>18.437341700934496</v>
      </c>
    </row>
    <row r="79" spans="1:23">
      <c r="A79" s="115">
        <f t="shared" si="8"/>
        <v>76</v>
      </c>
      <c r="B79" s="113">
        <f t="shared" si="9"/>
        <v>76</v>
      </c>
      <c r="C79" s="119">
        <f t="shared" si="6"/>
        <v>3.7243648497999851</v>
      </c>
      <c r="D79" s="119">
        <f>_xlfn.IFNA(INDEX('１回目'!$C$8:$C$374,MATCH(A79,'１回目'!$A$8:$A$374,FALSE)),0)</f>
        <v>3.7243648497999851</v>
      </c>
      <c r="E79" s="113">
        <f>_xlfn.IFNA(INDEX('２回目'!$C$8:$C$374,MATCH(A79,'２回目'!$A$8:$A$374,FALSE)),0)</f>
        <v>0</v>
      </c>
      <c r="F79" s="113">
        <f>_xlfn.IFNA(INDEX('３回目'!$C$8:$C$374,MATCH(A79,'３回目'!$A$8:$A$374,FALSE)),0)</f>
        <v>0</v>
      </c>
      <c r="G79" s="113">
        <f>_xlfn.IFNA(INDEX('４回目'!$C$8:$C$374,MATCH(A79,'４回目'!$A$8:$A$374,FALSE)),0)</f>
        <v>0</v>
      </c>
      <c r="H79" s="113">
        <f>_xlfn.IFNA(INDEX('５回目'!$C$8:$C$374,MATCH(A79,'５回目'!$A$8:$A$374,FALSE)),0)</f>
        <v>0</v>
      </c>
      <c r="I79" s="113">
        <f>_xlfn.IFNA(INDEX('６回目'!$C$8:$C$374,MATCH(A79,'６回目'!$A$8:$A$374,FALSE)),0)</f>
        <v>0</v>
      </c>
      <c r="J79" s="113">
        <f>_xlfn.IFNA(INDEX('７回目'!$C$8:$C$374,MATCH(A79,'７回目'!$A$8:$A$374,FALSE)),0)</f>
        <v>0</v>
      </c>
      <c r="K79" s="113">
        <f>_xlfn.IFNA(INDEX('８回目'!$C$8:$C$374,MATCH(A79,'８回目'!$A$8:$A$374,FALSE)),0)</f>
        <v>0</v>
      </c>
      <c r="M79" s="113">
        <f>INDEX(降水量!$V$2:$V$366,MATCH(A79,降水量!$E$2:$E$366,FALSE))</f>
        <v>0</v>
      </c>
      <c r="N79" s="119">
        <f t="shared" si="10"/>
        <v>0.16325179991790956</v>
      </c>
      <c r="O79" s="119">
        <f>INDEX(地温!$J$2:$J$366,MATCH(A79,地温!$C$2:$C$366,FALSE))</f>
        <v>5.8915601644281473e-002</v>
      </c>
      <c r="P79" s="119">
        <f t="shared" si="11"/>
        <v>0.49155901194193752</v>
      </c>
      <c r="Q79" s="119"/>
      <c r="R79" s="119">
        <f t="shared" si="7"/>
        <v>3.0695540379401383</v>
      </c>
      <c r="S79" s="119"/>
      <c r="T79" s="119"/>
      <c r="U79" s="119"/>
      <c r="W79" s="113">
        <f>R79*1000*1000/($K$1*10)+指導機関用調整項目!$C$25</f>
        <v>18.510827642275515</v>
      </c>
    </row>
    <row r="80" spans="1:23">
      <c r="A80" s="115">
        <f t="shared" si="8"/>
        <v>77</v>
      </c>
      <c r="B80" s="113">
        <f t="shared" si="9"/>
        <v>77</v>
      </c>
      <c r="C80" s="119">
        <f t="shared" si="6"/>
        <v>3.7964960786168378</v>
      </c>
      <c r="D80" s="119">
        <f>_xlfn.IFNA(INDEX('１回目'!$C$8:$C$374,MATCH(A80,'１回目'!$A$8:$A$374,FALSE)),0)</f>
        <v>3.7964960786168378</v>
      </c>
      <c r="E80" s="113">
        <f>_xlfn.IFNA(INDEX('２回目'!$C$8:$C$374,MATCH(A80,'２回目'!$A$8:$A$374,FALSE)),0)</f>
        <v>0</v>
      </c>
      <c r="F80" s="113">
        <f>_xlfn.IFNA(INDEX('３回目'!$C$8:$C$374,MATCH(A80,'３回目'!$A$8:$A$374,FALSE)),0)</f>
        <v>0</v>
      </c>
      <c r="G80" s="113">
        <f>_xlfn.IFNA(INDEX('４回目'!$C$8:$C$374,MATCH(A80,'４回目'!$A$8:$A$374,FALSE)),0)</f>
        <v>0</v>
      </c>
      <c r="H80" s="113">
        <f>_xlfn.IFNA(INDEX('５回目'!$C$8:$C$374,MATCH(A80,'５回目'!$A$8:$A$374,FALSE)),0)</f>
        <v>0</v>
      </c>
      <c r="I80" s="113">
        <f>_xlfn.IFNA(INDEX('６回目'!$C$8:$C$374,MATCH(A80,'６回目'!$A$8:$A$374,FALSE)),0)</f>
        <v>0</v>
      </c>
      <c r="J80" s="113">
        <f>_xlfn.IFNA(INDEX('７回目'!$C$8:$C$374,MATCH(A80,'７回目'!$A$8:$A$374,FALSE)),0)</f>
        <v>0</v>
      </c>
      <c r="K80" s="113">
        <f>_xlfn.IFNA(INDEX('８回目'!$C$8:$C$374,MATCH(A80,'８回目'!$A$8:$A$374,FALSE)),0)</f>
        <v>0</v>
      </c>
      <c r="M80" s="113">
        <f>INDEX(降水量!$V$2:$V$366,MATCH(A80,降水量!$E$2:$E$366,FALSE))</f>
        <v>5.4417266639303186e-002</v>
      </c>
      <c r="N80" s="119">
        <f t="shared" si="10"/>
        <v>0.21766906655721274</v>
      </c>
      <c r="O80" s="119">
        <f>INDEX(地温!$J$2:$J$366,MATCH(A80,地温!$C$2:$C$366,FALSE))</f>
        <v>2.0583013694813791e-002</v>
      </c>
      <c r="P80" s="119">
        <f t="shared" si="11"/>
        <v>0.51214202563675126</v>
      </c>
      <c r="Q80" s="119"/>
      <c r="R80" s="119">
        <f t="shared" si="7"/>
        <v>3.0666849864228736</v>
      </c>
      <c r="S80" s="119"/>
      <c r="T80" s="119"/>
      <c r="U80" s="119"/>
      <c r="W80" s="113">
        <f>R80*1000*1000/($K$1*10)+指導機関用調整項目!$C$25</f>
        <v>18.500068699085773</v>
      </c>
    </row>
    <row r="81" spans="1:23">
      <c r="A81" s="115">
        <f t="shared" si="8"/>
        <v>78</v>
      </c>
      <c r="B81" s="113">
        <f t="shared" si="9"/>
        <v>78</v>
      </c>
      <c r="C81" s="119">
        <f t="shared" si="6"/>
        <v>3.8650995725959603</v>
      </c>
      <c r="D81" s="119">
        <f>_xlfn.IFNA(INDEX('１回目'!$C$8:$C$374,MATCH(A81,'１回目'!$A$8:$A$374,FALSE)),0)</f>
        <v>3.8650995725959603</v>
      </c>
      <c r="E81" s="113">
        <f>_xlfn.IFNA(INDEX('２回目'!$C$8:$C$374,MATCH(A81,'２回目'!$A$8:$A$374,FALSE)),0)</f>
        <v>0</v>
      </c>
      <c r="F81" s="113">
        <f>_xlfn.IFNA(INDEX('３回目'!$C$8:$C$374,MATCH(A81,'３回目'!$A$8:$A$374,FALSE)),0)</f>
        <v>0</v>
      </c>
      <c r="G81" s="113">
        <f>_xlfn.IFNA(INDEX('４回目'!$C$8:$C$374,MATCH(A81,'４回目'!$A$8:$A$374,FALSE)),0)</f>
        <v>0</v>
      </c>
      <c r="H81" s="113">
        <f>_xlfn.IFNA(INDEX('５回目'!$C$8:$C$374,MATCH(A81,'５回目'!$A$8:$A$374,FALSE)),0)</f>
        <v>0</v>
      </c>
      <c r="I81" s="113">
        <f>_xlfn.IFNA(INDEX('６回目'!$C$8:$C$374,MATCH(A81,'６回目'!$A$8:$A$374,FALSE)),0)</f>
        <v>0</v>
      </c>
      <c r="J81" s="113">
        <f>_xlfn.IFNA(INDEX('７回目'!$C$8:$C$374,MATCH(A81,'７回目'!$A$8:$A$374,FALSE)),0)</f>
        <v>0</v>
      </c>
      <c r="K81" s="113">
        <f>_xlfn.IFNA(INDEX('８回目'!$C$8:$C$374,MATCH(A81,'８回目'!$A$8:$A$374,FALSE)),0)</f>
        <v>0</v>
      </c>
      <c r="M81" s="113">
        <f>INDEX(降水量!$V$2:$V$366,MATCH(A81,降水量!$E$2:$E$366,FALSE))</f>
        <v>0</v>
      </c>
      <c r="N81" s="119">
        <f t="shared" si="10"/>
        <v>0.21766906655721274</v>
      </c>
      <c r="O81" s="119">
        <f>INDEX(地温!$J$2:$J$366,MATCH(A81,地温!$C$2:$C$366,FALSE))</f>
        <v>2.4968083242107624e-002</v>
      </c>
      <c r="P81" s="119">
        <f t="shared" si="11"/>
        <v>0.53711010887885891</v>
      </c>
      <c r="Q81" s="119"/>
      <c r="R81" s="119">
        <f t="shared" si="7"/>
        <v>3.1103203971598887</v>
      </c>
      <c r="S81" s="119"/>
      <c r="T81" s="119"/>
      <c r="U81" s="119"/>
      <c r="W81" s="113">
        <f>R81*1000*1000/($K$1*10)+指導機関用調整項目!$C$25</f>
        <v>18.663701489349577</v>
      </c>
    </row>
    <row r="82" spans="1:23">
      <c r="A82" s="115">
        <f t="shared" si="8"/>
        <v>79</v>
      </c>
      <c r="B82" s="113">
        <f t="shared" si="9"/>
        <v>79</v>
      </c>
      <c r="C82" s="119">
        <f t="shared" si="6"/>
        <v>4.2908959115517584</v>
      </c>
      <c r="D82" s="119">
        <f>_xlfn.IFNA(INDEX('１回目'!$C$8:$C$374,MATCH(A82,'１回目'!$A$8:$A$374,FALSE)),0)</f>
        <v>3.9316338866807277</v>
      </c>
      <c r="E82" s="113">
        <f>_xlfn.IFNA(INDEX('２回目'!$C$8:$C$374,MATCH(A82,'２回目'!$A$8:$A$374,FALSE)),0)</f>
        <v>0.35926202487103109</v>
      </c>
      <c r="F82" s="113">
        <f>_xlfn.IFNA(INDEX('３回目'!$C$8:$C$374,MATCH(A82,'３回目'!$A$8:$A$374,FALSE)),0)</f>
        <v>0</v>
      </c>
      <c r="G82" s="113">
        <f>_xlfn.IFNA(INDEX('４回目'!$C$8:$C$374,MATCH(A82,'４回目'!$A$8:$A$374,FALSE)),0)</f>
        <v>0</v>
      </c>
      <c r="H82" s="113">
        <f>_xlfn.IFNA(INDEX('５回目'!$C$8:$C$374,MATCH(A82,'５回目'!$A$8:$A$374,FALSE)),0)</f>
        <v>0</v>
      </c>
      <c r="I82" s="113">
        <f>_xlfn.IFNA(INDEX('６回目'!$C$8:$C$374,MATCH(A82,'６回目'!$A$8:$A$374,FALSE)),0)</f>
        <v>0</v>
      </c>
      <c r="J82" s="113">
        <f>_xlfn.IFNA(INDEX('７回目'!$C$8:$C$374,MATCH(A82,'７回目'!$A$8:$A$374,FALSE)),0)</f>
        <v>0</v>
      </c>
      <c r="K82" s="113">
        <f>_xlfn.IFNA(INDEX('８回目'!$C$8:$C$374,MATCH(A82,'８回目'!$A$8:$A$374,FALSE)),0)</f>
        <v>0</v>
      </c>
      <c r="M82" s="113">
        <f>INDEX(降水量!$V$2:$V$366,MATCH(A82,降水量!$E$2:$E$366,FALSE))</f>
        <v>0</v>
      </c>
      <c r="N82" s="119">
        <f t="shared" si="10"/>
        <v>0.21766906655721274</v>
      </c>
      <c r="O82" s="119">
        <f>INDEX(地温!$J$2:$J$366,MATCH(A82,地温!$C$2:$C$366,FALSE))</f>
        <v>2.6744580620224778e-002</v>
      </c>
      <c r="P82" s="119">
        <f t="shared" si="11"/>
        <v>0.56385468949908368</v>
      </c>
      <c r="Q82" s="119"/>
      <c r="R82" s="119">
        <f t="shared" si="7"/>
        <v>3.5093721554954618</v>
      </c>
      <c r="S82" s="119"/>
      <c r="T82" s="119"/>
      <c r="U82" s="119"/>
      <c r="W82" s="113">
        <f>R82*1000*1000/($K$1*10)+指導機関用調整項目!$C$25</f>
        <v>20.160145583107976</v>
      </c>
    </row>
    <row r="83" spans="1:23">
      <c r="A83" s="115">
        <f t="shared" si="8"/>
        <v>80</v>
      </c>
      <c r="B83" s="113">
        <f t="shared" si="9"/>
        <v>80</v>
      </c>
      <c r="C83" s="119">
        <f t="shared" si="6"/>
        <v>4.7124945051045035</v>
      </c>
      <c r="D83" s="119">
        <f>_xlfn.IFNA(INDEX('１回目'!$C$8:$C$374,MATCH(A83,'１回目'!$A$8:$A$374,FALSE)),0)</f>
        <v>3.9996104038717895</v>
      </c>
      <c r="E83" s="113">
        <f>_xlfn.IFNA(INDEX('２回目'!$C$8:$C$374,MATCH(A83,'２回目'!$A$8:$A$374,FALSE)),0)</f>
        <v>0.71288410123271384</v>
      </c>
      <c r="F83" s="113">
        <f>_xlfn.IFNA(INDEX('３回目'!$C$8:$C$374,MATCH(A83,'３回目'!$A$8:$A$374,FALSE)),0)</f>
        <v>0</v>
      </c>
      <c r="G83" s="113">
        <f>_xlfn.IFNA(INDEX('４回目'!$C$8:$C$374,MATCH(A83,'４回目'!$A$8:$A$374,FALSE)),0)</f>
        <v>0</v>
      </c>
      <c r="H83" s="113">
        <f>_xlfn.IFNA(INDEX('５回目'!$C$8:$C$374,MATCH(A83,'５回目'!$A$8:$A$374,FALSE)),0)</f>
        <v>0</v>
      </c>
      <c r="I83" s="113">
        <f>_xlfn.IFNA(INDEX('６回目'!$C$8:$C$374,MATCH(A83,'６回目'!$A$8:$A$374,FALSE)),0)</f>
        <v>0</v>
      </c>
      <c r="J83" s="113">
        <f>_xlfn.IFNA(INDEX('７回目'!$C$8:$C$374,MATCH(A83,'７回目'!$A$8:$A$374,FALSE)),0)</f>
        <v>0</v>
      </c>
      <c r="K83" s="113">
        <f>_xlfn.IFNA(INDEX('８回目'!$C$8:$C$374,MATCH(A83,'８回目'!$A$8:$A$374,FALSE)),0)</f>
        <v>0</v>
      </c>
      <c r="M83" s="113">
        <f>INDEX(降水量!$V$2:$V$366,MATCH(A83,降水量!$E$2:$E$366,FALSE))</f>
        <v>7.1044764779090275e-002</v>
      </c>
      <c r="N83" s="119">
        <f t="shared" si="10"/>
        <v>0.28871383133630302</v>
      </c>
      <c r="O83" s="119">
        <f>INDEX(地温!$J$2:$J$366,MATCH(A83,地温!$C$2:$C$366,FALSE))</f>
        <v>4.0332024990560406e-002</v>
      </c>
      <c r="P83" s="119">
        <f t="shared" si="11"/>
        <v>0.60418671448964412</v>
      </c>
      <c r="Q83" s="119"/>
      <c r="R83" s="119">
        <f t="shared" si="7"/>
        <v>3.8195939592785559</v>
      </c>
      <c r="S83" s="119"/>
      <c r="T83" s="119"/>
      <c r="U83" s="119"/>
      <c r="W83" s="113">
        <f>R83*1000*1000/($K$1*10)+指導機関用調整項目!$C$25</f>
        <v>21.323477347294578</v>
      </c>
    </row>
    <row r="84" spans="1:23">
      <c r="A84" s="115">
        <f t="shared" si="8"/>
        <v>81</v>
      </c>
      <c r="B84" s="113">
        <f t="shared" si="9"/>
        <v>81</v>
      </c>
      <c r="C84" s="119">
        <f t="shared" si="6"/>
        <v>5.1030038179629411</v>
      </c>
      <c r="D84" s="119">
        <f>_xlfn.IFNA(INDEX('１回目'!$C$8:$C$374,MATCH(A84,'１回目'!$A$8:$A$374,FALSE)),0)</f>
        <v>4.0641248591131136</v>
      </c>
      <c r="E84" s="113">
        <f>_xlfn.IFNA(INDEX('２回目'!$C$8:$C$374,MATCH(A84,'２回目'!$A$8:$A$374,FALSE)),0)</f>
        <v>1.0388789588498277</v>
      </c>
      <c r="F84" s="113">
        <f>_xlfn.IFNA(INDEX('３回目'!$C$8:$C$374,MATCH(A84,'３回目'!$A$8:$A$374,FALSE)),0)</f>
        <v>0</v>
      </c>
      <c r="G84" s="113">
        <f>_xlfn.IFNA(INDEX('４回目'!$C$8:$C$374,MATCH(A84,'４回目'!$A$8:$A$374,FALSE)),0)</f>
        <v>0</v>
      </c>
      <c r="H84" s="113">
        <f>_xlfn.IFNA(INDEX('５回目'!$C$8:$C$374,MATCH(A84,'５回目'!$A$8:$A$374,FALSE)),0)</f>
        <v>0</v>
      </c>
      <c r="I84" s="113">
        <f>_xlfn.IFNA(INDEX('６回目'!$C$8:$C$374,MATCH(A84,'６回目'!$A$8:$A$374,FALSE)),0)</f>
        <v>0</v>
      </c>
      <c r="J84" s="113">
        <f>_xlfn.IFNA(INDEX('７回目'!$C$8:$C$374,MATCH(A84,'７回目'!$A$8:$A$374,FALSE)),0)</f>
        <v>0</v>
      </c>
      <c r="K84" s="113">
        <f>_xlfn.IFNA(INDEX('８回目'!$C$8:$C$374,MATCH(A84,'８回目'!$A$8:$A$374,FALSE)),0)</f>
        <v>0</v>
      </c>
      <c r="M84" s="113">
        <f>INDEX(降水量!$V$2:$V$366,MATCH(A84,降水量!$E$2:$E$366,FALSE))</f>
        <v>0</v>
      </c>
      <c r="N84" s="119">
        <f t="shared" si="10"/>
        <v>0.28871383133630302</v>
      </c>
      <c r="O84" s="119">
        <f>INDEX(地温!$J$2:$J$366,MATCH(A84,地温!$C$2:$C$366,FALSE))</f>
        <v>3.1507766282706046e-002</v>
      </c>
      <c r="P84" s="119">
        <f t="shared" si="11"/>
        <v>0.63569448077235013</v>
      </c>
      <c r="Q84" s="119"/>
      <c r="R84" s="119">
        <f t="shared" si="7"/>
        <v>4.1785955058542879</v>
      </c>
      <c r="S84" s="119"/>
      <c r="T84" s="119"/>
      <c r="U84" s="119"/>
      <c r="W84" s="113">
        <f>R84*1000*1000/($K$1*10)+指導機関用調整項目!$C$25</f>
        <v>22.669733146953575</v>
      </c>
    </row>
    <row r="85" spans="1:23">
      <c r="A85" s="115">
        <f t="shared" si="8"/>
        <v>82</v>
      </c>
      <c r="B85" s="113">
        <f t="shared" si="9"/>
        <v>82</v>
      </c>
      <c r="C85" s="119">
        <f t="shared" si="6"/>
        <v>5.4790909125362184</v>
      </c>
      <c r="D85" s="119">
        <f>_xlfn.IFNA(INDEX('１回目'!$C$8:$C$374,MATCH(A85,'１回目'!$A$8:$A$374,FALSE)),0)</f>
        <v>4.1280227059738372</v>
      </c>
      <c r="E85" s="113">
        <f>_xlfn.IFNA(INDEX('２回目'!$C$8:$C$374,MATCH(A85,'２回目'!$A$8:$A$374,FALSE)),0)</f>
        <v>1.3510682065623811</v>
      </c>
      <c r="F85" s="113">
        <f>_xlfn.IFNA(INDEX('３回目'!$C$8:$C$374,MATCH(A85,'３回目'!$A$8:$A$374,FALSE)),0)</f>
        <v>0</v>
      </c>
      <c r="G85" s="113">
        <f>_xlfn.IFNA(INDEX('４回目'!$C$8:$C$374,MATCH(A85,'４回目'!$A$8:$A$374,FALSE)),0)</f>
        <v>0</v>
      </c>
      <c r="H85" s="113">
        <f>_xlfn.IFNA(INDEX('５回目'!$C$8:$C$374,MATCH(A85,'５回目'!$A$8:$A$374,FALSE)),0)</f>
        <v>0</v>
      </c>
      <c r="I85" s="113">
        <f>_xlfn.IFNA(INDEX('６回目'!$C$8:$C$374,MATCH(A85,'６回目'!$A$8:$A$374,FALSE)),0)</f>
        <v>0</v>
      </c>
      <c r="J85" s="113">
        <f>_xlfn.IFNA(INDEX('７回目'!$C$8:$C$374,MATCH(A85,'７回目'!$A$8:$A$374,FALSE)),0)</f>
        <v>0</v>
      </c>
      <c r="K85" s="113">
        <f>_xlfn.IFNA(INDEX('８回目'!$C$8:$C$374,MATCH(A85,'８回目'!$A$8:$A$374,FALSE)),0)</f>
        <v>0</v>
      </c>
      <c r="M85" s="113">
        <f>INDEX(降水量!$V$2:$V$366,MATCH(A85,降水量!$E$2:$E$366,FALSE))</f>
        <v>0</v>
      </c>
      <c r="N85" s="119">
        <f t="shared" si="10"/>
        <v>0.28871383133630302</v>
      </c>
      <c r="O85" s="119">
        <f>INDEX(地温!$J$2:$J$366,MATCH(A85,地温!$C$2:$C$366,FALSE))</f>
        <v>4.094356202473598e-002</v>
      </c>
      <c r="P85" s="119">
        <f t="shared" si="11"/>
        <v>0.67663804279708617</v>
      </c>
      <c r="Q85" s="119"/>
      <c r="R85" s="119">
        <f t="shared" si="7"/>
        <v>4.5137390384028286</v>
      </c>
      <c r="S85" s="119"/>
      <c r="T85" s="119"/>
      <c r="U85" s="119"/>
      <c r="W85" s="113">
        <f>R85*1000*1000/($K$1*10)+指導機関用調整項目!$C$25</f>
        <v>23.926521394010603</v>
      </c>
    </row>
    <row r="86" spans="1:23">
      <c r="A86" s="115">
        <f t="shared" si="8"/>
        <v>83</v>
      </c>
      <c r="B86" s="113">
        <f t="shared" si="9"/>
        <v>83</v>
      </c>
      <c r="C86" s="119">
        <f t="shared" si="6"/>
        <v>5.8591755170592652</v>
      </c>
      <c r="D86" s="119">
        <f>_xlfn.IFNA(INDEX('１回目'!$C$8:$C$374,MATCH(A86,'１回目'!$A$8:$A$374,FALSE)),0)</f>
        <v>4.19478862941821</v>
      </c>
      <c r="E86" s="113">
        <f>_xlfn.IFNA(INDEX('２回目'!$C$8:$C$374,MATCH(A86,'２回目'!$A$8:$A$374,FALSE)),0)</f>
        <v>1.6643868876410552</v>
      </c>
      <c r="F86" s="113">
        <f>_xlfn.IFNA(INDEX('３回目'!$C$8:$C$374,MATCH(A86,'３回目'!$A$8:$A$374,FALSE)),0)</f>
        <v>0</v>
      </c>
      <c r="G86" s="113">
        <f>_xlfn.IFNA(INDEX('４回目'!$C$8:$C$374,MATCH(A86,'４回目'!$A$8:$A$374,FALSE)),0)</f>
        <v>0</v>
      </c>
      <c r="H86" s="113">
        <f>_xlfn.IFNA(INDEX('５回目'!$C$8:$C$374,MATCH(A86,'５回目'!$A$8:$A$374,FALSE)),0)</f>
        <v>0</v>
      </c>
      <c r="I86" s="113">
        <f>_xlfn.IFNA(INDEX('６回目'!$C$8:$C$374,MATCH(A86,'６回目'!$A$8:$A$374,FALSE)),0)</f>
        <v>0</v>
      </c>
      <c r="J86" s="113">
        <f>_xlfn.IFNA(INDEX('７回目'!$C$8:$C$374,MATCH(A86,'７回目'!$A$8:$A$374,FALSE)),0)</f>
        <v>0</v>
      </c>
      <c r="K86" s="113">
        <f>_xlfn.IFNA(INDEX('８回目'!$C$8:$C$374,MATCH(A86,'８回目'!$A$8:$A$374,FALSE)),0)</f>
        <v>0</v>
      </c>
      <c r="M86" s="113">
        <f>INDEX(降水量!$V$2:$V$366,MATCH(A86,降水量!$E$2:$E$366,FALSE))</f>
        <v>0</v>
      </c>
      <c r="N86" s="119">
        <f t="shared" si="10"/>
        <v>0.28871383133630302</v>
      </c>
      <c r="O86" s="119">
        <f>INDEX(地温!$J$2:$J$366,MATCH(A86,地温!$C$2:$C$366,FALSE))</f>
        <v>2.8057672439239383e-002</v>
      </c>
      <c r="P86" s="119">
        <f t="shared" si="11"/>
        <v>0.70469571523632557</v>
      </c>
      <c r="Q86" s="119"/>
      <c r="R86" s="119">
        <f t="shared" si="7"/>
        <v>4.8657659704866365</v>
      </c>
      <c r="S86" s="119"/>
      <c r="T86" s="119"/>
      <c r="U86" s="119"/>
      <c r="W86" s="113">
        <f>R86*1000*1000/($K$1*10)+指導機関用調整項目!$C$25</f>
        <v>25.24662238932488</v>
      </c>
    </row>
    <row r="87" spans="1:23">
      <c r="A87" s="115">
        <f t="shared" si="8"/>
        <v>84</v>
      </c>
      <c r="B87" s="113">
        <f t="shared" si="9"/>
        <v>84</v>
      </c>
      <c r="C87" s="119">
        <f t="shared" si="6"/>
        <v>6.2165068873624403</v>
      </c>
      <c r="D87" s="119">
        <f>_xlfn.IFNA(INDEX('１回目'!$C$8:$C$374,MATCH(A87,'１回目'!$A$8:$A$374,FALSE)),0)</f>
        <v>4.259279974517856</v>
      </c>
      <c r="E87" s="113">
        <f>_xlfn.IFNA(INDEX('２回目'!$C$8:$C$374,MATCH(A87,'２回目'!$A$8:$A$374,FALSE)),0)</f>
        <v>1.9572269128445847</v>
      </c>
      <c r="F87" s="113">
        <f>_xlfn.IFNA(INDEX('３回目'!$C$8:$C$374,MATCH(A87,'３回目'!$A$8:$A$374,FALSE)),0)</f>
        <v>0</v>
      </c>
      <c r="G87" s="113">
        <f>_xlfn.IFNA(INDEX('４回目'!$C$8:$C$374,MATCH(A87,'４回目'!$A$8:$A$374,FALSE)),0)</f>
        <v>0</v>
      </c>
      <c r="H87" s="113">
        <f>_xlfn.IFNA(INDEX('５回目'!$C$8:$C$374,MATCH(A87,'５回目'!$A$8:$A$374,FALSE)),0)</f>
        <v>0</v>
      </c>
      <c r="I87" s="113">
        <f>_xlfn.IFNA(INDEX('６回目'!$C$8:$C$374,MATCH(A87,'６回目'!$A$8:$A$374,FALSE)),0)</f>
        <v>0</v>
      </c>
      <c r="J87" s="113">
        <f>_xlfn.IFNA(INDEX('７回目'!$C$8:$C$374,MATCH(A87,'７回目'!$A$8:$A$374,FALSE)),0)</f>
        <v>0</v>
      </c>
      <c r="K87" s="113">
        <f>_xlfn.IFNA(INDEX('８回目'!$C$8:$C$374,MATCH(A87,'８回目'!$A$8:$A$374,FALSE)),0)</f>
        <v>0</v>
      </c>
      <c r="M87" s="113">
        <f>INDEX(降水量!$V$2:$V$366,MATCH(A87,降水量!$E$2:$E$366,FALSE))</f>
        <v>0</v>
      </c>
      <c r="N87" s="119">
        <f t="shared" si="10"/>
        <v>0.28871383133630302</v>
      </c>
      <c r="O87" s="119">
        <f>INDEX(地温!$J$2:$J$366,MATCH(A87,地温!$C$2:$C$366,FALSE))</f>
        <v>1.5568679351212257e-002</v>
      </c>
      <c r="P87" s="119">
        <f t="shared" si="11"/>
        <v>0.72026439458753788</v>
      </c>
      <c r="Q87" s="119"/>
      <c r="R87" s="119">
        <f t="shared" si="7"/>
        <v>5.2075286614385989</v>
      </c>
      <c r="S87" s="119"/>
      <c r="T87" s="119"/>
      <c r="U87" s="119"/>
      <c r="W87" s="113">
        <f>R87*1000*1000/($K$1*10)+指導機関用調整項目!$C$25</f>
        <v>26.528232480394738</v>
      </c>
    </row>
    <row r="88" spans="1:23">
      <c r="A88" s="115">
        <f t="shared" si="8"/>
        <v>85</v>
      </c>
      <c r="B88" s="113">
        <f t="shared" si="9"/>
        <v>85</v>
      </c>
      <c r="C88" s="119">
        <f t="shared" si="6"/>
        <v>6.569624326323007</v>
      </c>
      <c r="D88" s="119">
        <f>_xlfn.IFNA(INDEX('１回目'!$C$8:$C$374,MATCH(A88,'１回目'!$A$8:$A$374,FALSE)),0)</f>
        <v>4.3250491238974806</v>
      </c>
      <c r="E88" s="113">
        <f>_xlfn.IFNA(INDEX('２回目'!$C$8:$C$374,MATCH(A88,'２回目'!$A$8:$A$374,FALSE)),0)</f>
        <v>2.2445752024255263</v>
      </c>
      <c r="F88" s="113">
        <f>_xlfn.IFNA(INDEX('３回目'!$C$8:$C$374,MATCH(A88,'３回目'!$A$8:$A$374,FALSE)),0)</f>
        <v>0</v>
      </c>
      <c r="G88" s="113">
        <f>_xlfn.IFNA(INDEX('４回目'!$C$8:$C$374,MATCH(A88,'４回目'!$A$8:$A$374,FALSE)),0)</f>
        <v>0</v>
      </c>
      <c r="H88" s="113">
        <f>_xlfn.IFNA(INDEX('５回目'!$C$8:$C$374,MATCH(A88,'５回目'!$A$8:$A$374,FALSE)),0)</f>
        <v>0</v>
      </c>
      <c r="I88" s="113">
        <f>_xlfn.IFNA(INDEX('６回目'!$C$8:$C$374,MATCH(A88,'６回目'!$A$8:$A$374,FALSE)),0)</f>
        <v>0</v>
      </c>
      <c r="J88" s="113">
        <f>_xlfn.IFNA(INDEX('７回目'!$C$8:$C$374,MATCH(A88,'７回目'!$A$8:$A$374,FALSE)),0)</f>
        <v>0</v>
      </c>
      <c r="K88" s="113">
        <f>_xlfn.IFNA(INDEX('８回目'!$C$8:$C$374,MATCH(A88,'８回目'!$A$8:$A$374,FALSE)),0)</f>
        <v>0</v>
      </c>
      <c r="M88" s="113">
        <f>INDEX(降水量!$V$2:$V$366,MATCH(A88,降水量!$E$2:$E$366,FALSE))</f>
        <v>7.1044764779090275e-002</v>
      </c>
      <c r="N88" s="119">
        <f t="shared" si="10"/>
        <v>0.35975859611539329</v>
      </c>
      <c r="O88" s="119">
        <f>INDEX(地温!$J$2:$J$366,MATCH(A88,地温!$C$2:$C$366,FALSE))</f>
        <v>5.2353258704962359e-002</v>
      </c>
      <c r="P88" s="119">
        <f t="shared" si="11"/>
        <v>0.77261765329250021</v>
      </c>
      <c r="Q88" s="119"/>
      <c r="R88" s="119">
        <f t="shared" si="7"/>
        <v>5.4372480769151137</v>
      </c>
      <c r="S88" s="119"/>
      <c r="T88" s="119"/>
      <c r="U88" s="119"/>
      <c r="W88" s="113">
        <f>R88*1000*1000/($K$1*10)+指導機関用調整項目!$C$25</f>
        <v>27.38968028843167</v>
      </c>
    </row>
    <row r="89" spans="1:23">
      <c r="A89" s="115">
        <f t="shared" si="8"/>
        <v>86</v>
      </c>
      <c r="B89" s="113">
        <f t="shared" si="9"/>
        <v>86</v>
      </c>
      <c r="C89" s="119">
        <f t="shared" si="6"/>
        <v>6.9013662639527382</v>
      </c>
      <c r="D89" s="119">
        <f>_xlfn.IFNA(INDEX('１回目'!$C$8:$C$374,MATCH(A89,'１回目'!$A$8:$A$374,FALSE)),0)</f>
        <v>4.3885813368234148</v>
      </c>
      <c r="E89" s="113">
        <f>_xlfn.IFNA(INDEX('２回目'!$C$8:$C$374,MATCH(A89,'２回目'!$A$8:$A$374,FALSE)),0)</f>
        <v>2.512784927129323</v>
      </c>
      <c r="F89" s="113">
        <f>_xlfn.IFNA(INDEX('３回目'!$C$8:$C$374,MATCH(A89,'３回目'!$A$8:$A$374,FALSE)),0)</f>
        <v>0</v>
      </c>
      <c r="G89" s="113">
        <f>_xlfn.IFNA(INDEX('４回目'!$C$8:$C$374,MATCH(A89,'４回目'!$A$8:$A$374,FALSE)),0)</f>
        <v>0</v>
      </c>
      <c r="H89" s="113">
        <f>_xlfn.IFNA(INDEX('５回目'!$C$8:$C$374,MATCH(A89,'５回目'!$A$8:$A$374,FALSE)),0)</f>
        <v>0</v>
      </c>
      <c r="I89" s="113">
        <f>_xlfn.IFNA(INDEX('６回目'!$C$8:$C$374,MATCH(A89,'６回目'!$A$8:$A$374,FALSE)),0)</f>
        <v>0</v>
      </c>
      <c r="J89" s="113">
        <f>_xlfn.IFNA(INDEX('７回目'!$C$8:$C$374,MATCH(A89,'７回目'!$A$8:$A$374,FALSE)),0)</f>
        <v>0</v>
      </c>
      <c r="K89" s="113">
        <f>_xlfn.IFNA(INDEX('８回目'!$C$8:$C$374,MATCH(A89,'８回目'!$A$8:$A$374,FALSE)),0)</f>
        <v>0</v>
      </c>
      <c r="M89" s="113">
        <f>INDEX(降水量!$V$2:$V$366,MATCH(A89,降水量!$E$2:$E$366,FALSE))</f>
        <v>5.4417266639303186e-002</v>
      </c>
      <c r="N89" s="119">
        <f t="shared" si="10"/>
        <v>0.41417586275469648</v>
      </c>
      <c r="O89" s="119">
        <f>INDEX(地温!$J$2:$J$366,MATCH(A89,地温!$C$2:$C$366,FALSE))</f>
        <v>3.2561248804532775e-002</v>
      </c>
      <c r="P89" s="119">
        <f t="shared" si="11"/>
        <v>0.80517890209703302</v>
      </c>
      <c r="Q89" s="119"/>
      <c r="R89" s="119">
        <f t="shared" si="7"/>
        <v>5.6820114991010087</v>
      </c>
      <c r="S89" s="119"/>
      <c r="T89" s="119"/>
      <c r="U89" s="119"/>
      <c r="W89" s="113">
        <f>R89*1000*1000/($K$1*10)+指導機関用調整項目!$C$25</f>
        <v>28.307543121628775</v>
      </c>
    </row>
    <row r="90" spans="1:23">
      <c r="A90" s="115">
        <f t="shared" si="8"/>
        <v>87</v>
      </c>
      <c r="B90" s="113">
        <f t="shared" si="9"/>
        <v>87</v>
      </c>
      <c r="C90" s="119">
        <f t="shared" si="6"/>
        <v>7.218157508770588</v>
      </c>
      <c r="D90" s="119">
        <f>_xlfn.IFNA(INDEX('１回目'!$C$8:$C$374,MATCH(A90,'１回目'!$A$8:$A$374,FALSE)),0)</f>
        <v>4.4510327256014515</v>
      </c>
      <c r="E90" s="113">
        <f>_xlfn.IFNA(INDEX('２回目'!$C$8:$C$374,MATCH(A90,'２回目'!$A$8:$A$374,FALSE)),0)</f>
        <v>2.7671247831691366</v>
      </c>
      <c r="F90" s="113">
        <f>_xlfn.IFNA(INDEX('３回目'!$C$8:$C$374,MATCH(A90,'３回目'!$A$8:$A$374,FALSE)),0)</f>
        <v>0</v>
      </c>
      <c r="G90" s="113">
        <f>_xlfn.IFNA(INDEX('４回目'!$C$8:$C$374,MATCH(A90,'４回目'!$A$8:$A$374,FALSE)),0)</f>
        <v>0</v>
      </c>
      <c r="H90" s="113">
        <f>_xlfn.IFNA(INDEX('５回目'!$C$8:$C$374,MATCH(A90,'５回目'!$A$8:$A$374,FALSE)),0)</f>
        <v>0</v>
      </c>
      <c r="I90" s="113">
        <f>_xlfn.IFNA(INDEX('６回目'!$C$8:$C$374,MATCH(A90,'６回目'!$A$8:$A$374,FALSE)),0)</f>
        <v>0</v>
      </c>
      <c r="J90" s="113">
        <f>_xlfn.IFNA(INDEX('７回目'!$C$8:$C$374,MATCH(A90,'７回目'!$A$8:$A$374,FALSE)),0)</f>
        <v>0</v>
      </c>
      <c r="K90" s="113">
        <f>_xlfn.IFNA(INDEX('８回目'!$C$8:$C$374,MATCH(A90,'８回目'!$A$8:$A$374,FALSE)),0)</f>
        <v>0</v>
      </c>
      <c r="M90" s="113">
        <f>INDEX(降水量!$V$2:$V$366,MATCH(A90,降水量!$E$2:$E$366,FALSE))</f>
        <v>7.1044764779090275e-002</v>
      </c>
      <c r="N90" s="119">
        <f t="shared" si="10"/>
        <v>0.48522062753378675</v>
      </c>
      <c r="O90" s="119">
        <f>INDEX(地温!$J$2:$J$366,MATCH(A90,地温!$C$2:$C$366,FALSE))</f>
        <v>3.3128992421085239e-002</v>
      </c>
      <c r="P90" s="119">
        <f t="shared" si="11"/>
        <v>0.83830789451811827</v>
      </c>
      <c r="Q90" s="119"/>
      <c r="R90" s="119">
        <f t="shared" si="7"/>
        <v>5.8946289867186827</v>
      </c>
      <c r="S90" s="119"/>
      <c r="T90" s="119"/>
      <c r="U90" s="119"/>
      <c r="W90" s="113">
        <f>R90*1000*1000/($K$1*10)+指導機関用調整項目!$C$25</f>
        <v>29.104858700195052</v>
      </c>
    </row>
    <row r="91" spans="1:23">
      <c r="A91" s="115">
        <f t="shared" si="8"/>
        <v>88</v>
      </c>
      <c r="B91" s="113">
        <f t="shared" si="9"/>
        <v>88</v>
      </c>
      <c r="C91" s="119">
        <f t="shared" si="6"/>
        <v>7.5087344005760794</v>
      </c>
      <c r="D91" s="119">
        <f>_xlfn.IFNA(INDEX('１回目'!$C$8:$C$374,MATCH(A91,'１回目'!$A$8:$A$374,FALSE)),0)</f>
        <v>4.5098107796763243</v>
      </c>
      <c r="E91" s="113">
        <f>_xlfn.IFNA(INDEX('２回目'!$C$8:$C$374,MATCH(A91,'２回目'!$A$8:$A$374,FALSE)),0)</f>
        <v>2.9989236208997556</v>
      </c>
      <c r="F91" s="113">
        <f>_xlfn.IFNA(INDEX('３回目'!$C$8:$C$374,MATCH(A91,'３回目'!$A$8:$A$374,FALSE)),0)</f>
        <v>0</v>
      </c>
      <c r="G91" s="113">
        <f>_xlfn.IFNA(INDEX('４回目'!$C$8:$C$374,MATCH(A91,'４回目'!$A$8:$A$374,FALSE)),0)</f>
        <v>0</v>
      </c>
      <c r="H91" s="113">
        <f>_xlfn.IFNA(INDEX('５回目'!$C$8:$C$374,MATCH(A91,'５回目'!$A$8:$A$374,FALSE)),0)</f>
        <v>0</v>
      </c>
      <c r="I91" s="113">
        <f>_xlfn.IFNA(INDEX('６回目'!$C$8:$C$374,MATCH(A91,'６回目'!$A$8:$A$374,FALSE)),0)</f>
        <v>0</v>
      </c>
      <c r="J91" s="113">
        <f>_xlfn.IFNA(INDEX('７回目'!$C$8:$C$374,MATCH(A91,'７回目'!$A$8:$A$374,FALSE)),0)</f>
        <v>0</v>
      </c>
      <c r="K91" s="113">
        <f>_xlfn.IFNA(INDEX('８回目'!$C$8:$C$374,MATCH(A91,'８回目'!$A$8:$A$374,FALSE)),0)</f>
        <v>0</v>
      </c>
      <c r="M91" s="113">
        <f>INDEX(降水量!$V$2:$V$366,MATCH(A91,降水量!$E$2:$E$366,FALSE))</f>
        <v>0</v>
      </c>
      <c r="N91" s="119">
        <f t="shared" si="10"/>
        <v>0.48522062753378675</v>
      </c>
      <c r="O91" s="119">
        <f>INDEX(地温!$J$2:$J$366,MATCH(A91,地温!$C$2:$C$366,FALSE))</f>
        <v>3.0824352490723381e-002</v>
      </c>
      <c r="P91" s="119">
        <f t="shared" si="11"/>
        <v>0.86913224700884162</v>
      </c>
      <c r="Q91" s="119"/>
      <c r="R91" s="119">
        <f t="shared" si="7"/>
        <v>6.1543815260334513</v>
      </c>
      <c r="S91" s="119"/>
      <c r="T91" s="119"/>
      <c r="U91" s="119"/>
      <c r="W91" s="113">
        <f>R91*1000*1000/($K$1*10)+指導機関用調整項目!$C$25</f>
        <v>30.078930722625437</v>
      </c>
    </row>
    <row r="92" spans="1:23">
      <c r="A92" s="115">
        <f t="shared" si="8"/>
        <v>89</v>
      </c>
      <c r="B92" s="113">
        <f t="shared" si="9"/>
        <v>89</v>
      </c>
      <c r="C92" s="119">
        <f t="shared" si="6"/>
        <v>7.7909008134253845</v>
      </c>
      <c r="D92" s="119">
        <f>_xlfn.IFNA(INDEX('１回目'!$C$8:$C$374,MATCH(A92,'１回目'!$A$8:$A$374,FALSE)),0)</f>
        <v>4.5685856974026731</v>
      </c>
      <c r="E92" s="113">
        <f>_xlfn.IFNA(INDEX('２回目'!$C$8:$C$374,MATCH(A92,'２回目'!$A$8:$A$374,FALSE)),0)</f>
        <v>3.2223151160227119</v>
      </c>
      <c r="F92" s="113">
        <f>_xlfn.IFNA(INDEX('３回目'!$C$8:$C$374,MATCH(A92,'３回目'!$A$8:$A$374,FALSE)),0)</f>
        <v>0</v>
      </c>
      <c r="G92" s="113">
        <f>_xlfn.IFNA(INDEX('４回目'!$C$8:$C$374,MATCH(A92,'４回目'!$A$8:$A$374,FALSE)),0)</f>
        <v>0</v>
      </c>
      <c r="H92" s="113">
        <f>_xlfn.IFNA(INDEX('５回目'!$C$8:$C$374,MATCH(A92,'５回目'!$A$8:$A$374,FALSE)),0)</f>
        <v>0</v>
      </c>
      <c r="I92" s="113">
        <f>_xlfn.IFNA(INDEX('６回目'!$C$8:$C$374,MATCH(A92,'６回目'!$A$8:$A$374,FALSE)),0)</f>
        <v>0</v>
      </c>
      <c r="J92" s="113">
        <f>_xlfn.IFNA(INDEX('７回目'!$C$8:$C$374,MATCH(A92,'７回目'!$A$8:$A$374,FALSE)),0)</f>
        <v>0</v>
      </c>
      <c r="K92" s="113">
        <f>_xlfn.IFNA(INDEX('８回目'!$C$8:$C$374,MATCH(A92,'８回目'!$A$8:$A$374,FALSE)),0)</f>
        <v>0</v>
      </c>
      <c r="M92" s="113">
        <f>INDEX(降水量!$V$2:$V$366,MATCH(A92,降水量!$E$2:$E$366,FALSE))</f>
        <v>5.4417266639303186e-002</v>
      </c>
      <c r="N92" s="119">
        <f t="shared" si="10"/>
        <v>0.53963789417308994</v>
      </c>
      <c r="O92" s="119">
        <f>INDEX(地温!$J$2:$J$366,MATCH(A92,地温!$C$2:$C$366,FALSE))</f>
        <v>5.1816305595170566e-002</v>
      </c>
      <c r="P92" s="119">
        <f t="shared" si="11"/>
        <v>0.9209485526040122</v>
      </c>
      <c r="Q92" s="119"/>
      <c r="R92" s="119">
        <f t="shared" si="7"/>
        <v>6.330314366648282</v>
      </c>
      <c r="S92" s="119"/>
      <c r="T92" s="119"/>
      <c r="U92" s="119"/>
      <c r="W92" s="113">
        <f>R92*1000*1000/($K$1*10)+指導機関用調整項目!$C$25</f>
        <v>30.73867887493105</v>
      </c>
    </row>
    <row r="93" spans="1:23">
      <c r="A93" s="115">
        <f t="shared" si="8"/>
        <v>90</v>
      </c>
      <c r="B93" s="113">
        <f t="shared" si="9"/>
        <v>90</v>
      </c>
      <c r="C93" s="119">
        <f t="shared" si="6"/>
        <v>8.0582964445765022</v>
      </c>
      <c r="D93" s="119">
        <f>_xlfn.IFNA(INDEX('１回目'!$C$8:$C$374,MATCH(A93,'１回目'!$A$8:$A$374,FALSE)),0)</f>
        <v>4.6258548877533165</v>
      </c>
      <c r="E93" s="113">
        <f>_xlfn.IFNA(INDEX('２回目'!$C$8:$C$374,MATCH(A93,'２回目'!$A$8:$A$374,FALSE)),0)</f>
        <v>3.4324415568231861</v>
      </c>
      <c r="F93" s="113">
        <f>_xlfn.IFNA(INDEX('３回目'!$C$8:$C$374,MATCH(A93,'３回目'!$A$8:$A$374,FALSE)),0)</f>
        <v>0</v>
      </c>
      <c r="G93" s="113">
        <f>_xlfn.IFNA(INDEX('４回目'!$C$8:$C$374,MATCH(A93,'４回目'!$A$8:$A$374,FALSE)),0)</f>
        <v>0</v>
      </c>
      <c r="H93" s="113">
        <f>_xlfn.IFNA(INDEX('５回目'!$C$8:$C$374,MATCH(A93,'５回目'!$A$8:$A$374,FALSE)),0)</f>
        <v>0</v>
      </c>
      <c r="I93" s="113">
        <f>_xlfn.IFNA(INDEX('６回目'!$C$8:$C$374,MATCH(A93,'６回目'!$A$8:$A$374,FALSE)),0)</f>
        <v>0</v>
      </c>
      <c r="J93" s="113">
        <f>_xlfn.IFNA(INDEX('７回目'!$C$8:$C$374,MATCH(A93,'７回目'!$A$8:$A$374,FALSE)),0)</f>
        <v>0</v>
      </c>
      <c r="K93" s="113">
        <f>_xlfn.IFNA(INDEX('８回目'!$C$8:$C$374,MATCH(A93,'８回目'!$A$8:$A$374,FALSE)),0)</f>
        <v>0</v>
      </c>
      <c r="M93" s="113">
        <f>INDEX(降水量!$V$2:$V$366,MATCH(A93,降水量!$E$2:$E$366,FALSE))</f>
        <v>0</v>
      </c>
      <c r="N93" s="119">
        <f t="shared" si="10"/>
        <v>0.53963789417308994</v>
      </c>
      <c r="O93" s="119">
        <f>INDEX(地温!$J$2:$J$366,MATCH(A93,地温!$C$2:$C$366,FALSE))</f>
        <v>6.3443499464405542e-002</v>
      </c>
      <c r="P93" s="119">
        <f t="shared" si="11"/>
        <v>0.98439205206841773</v>
      </c>
      <c r="Q93" s="119"/>
      <c r="R93" s="119">
        <f t="shared" si="7"/>
        <v>6.5342664983349943</v>
      </c>
      <c r="S93" s="119"/>
      <c r="T93" s="119"/>
      <c r="U93" s="119"/>
      <c r="W93" s="113">
        <f>R93*1000*1000/($K$1*10)+指導機関用調整項目!$C$25</f>
        <v>31.503499368756223</v>
      </c>
    </row>
    <row r="94" spans="1:23">
      <c r="A94" s="115">
        <f t="shared" si="8"/>
        <v>91</v>
      </c>
      <c r="B94" s="113">
        <f t="shared" si="9"/>
        <v>91</v>
      </c>
      <c r="C94" s="119">
        <f t="shared" si="6"/>
        <v>8.3101128925601913</v>
      </c>
      <c r="D94" s="119">
        <f>_xlfn.IFNA(INDEX('１回目'!$C$8:$C$374,MATCH(A94,'１回目'!$A$8:$A$374,FALSE)),0)</f>
        <v>4.6812701176832681</v>
      </c>
      <c r="E94" s="113">
        <f>_xlfn.IFNA(INDEX('２回目'!$C$8:$C$374,MATCH(A94,'２回目'!$A$8:$A$374,FALSE)),0)</f>
        <v>3.6288427748769223</v>
      </c>
      <c r="F94" s="113">
        <f>_xlfn.IFNA(INDEX('３回目'!$C$8:$C$374,MATCH(A94,'３回目'!$A$8:$A$374,FALSE)),0)</f>
        <v>0</v>
      </c>
      <c r="G94" s="113">
        <f>_xlfn.IFNA(INDEX('４回目'!$C$8:$C$374,MATCH(A94,'４回目'!$A$8:$A$374,FALSE)),0)</f>
        <v>0</v>
      </c>
      <c r="H94" s="113">
        <f>_xlfn.IFNA(INDEX('５回目'!$C$8:$C$374,MATCH(A94,'５回目'!$A$8:$A$374,FALSE)),0)</f>
        <v>0</v>
      </c>
      <c r="I94" s="113">
        <f>_xlfn.IFNA(INDEX('６回目'!$C$8:$C$374,MATCH(A94,'６回目'!$A$8:$A$374,FALSE)),0)</f>
        <v>0</v>
      </c>
      <c r="J94" s="113">
        <f>_xlfn.IFNA(INDEX('７回目'!$C$8:$C$374,MATCH(A94,'７回目'!$A$8:$A$374,FALSE)),0)</f>
        <v>0</v>
      </c>
      <c r="K94" s="113">
        <f>_xlfn.IFNA(INDEX('８回目'!$C$8:$C$374,MATCH(A94,'８回目'!$A$8:$A$374,FALSE)),0)</f>
        <v>0</v>
      </c>
      <c r="M94" s="113">
        <f>INDEX(降水量!$V$2:$V$366,MATCH(A94,降水量!$E$2:$E$366,FALSE))</f>
        <v>0</v>
      </c>
      <c r="N94" s="119">
        <f t="shared" si="10"/>
        <v>0.53963789417308994</v>
      </c>
      <c r="O94" s="119">
        <f>INDEX(地温!$J$2:$J$366,MATCH(A94,地温!$C$2:$C$366,FALSE))</f>
        <v>2.7752573832751901e-002</v>
      </c>
      <c r="P94" s="119">
        <f t="shared" si="11"/>
        <v>1.0121446259011697</v>
      </c>
      <c r="Q94" s="119"/>
      <c r="R94" s="119">
        <f t="shared" si="7"/>
        <v>6.7583303724859309</v>
      </c>
      <c r="S94" s="119"/>
      <c r="T94" s="119"/>
      <c r="U94" s="119"/>
      <c r="W94" s="113">
        <f>R94*1000*1000/($K$1*10)+指導機関用調整項目!$C$25</f>
        <v>32.343738896822231</v>
      </c>
    </row>
    <row r="95" spans="1:23">
      <c r="A95" s="115">
        <f t="shared" si="8"/>
        <v>92</v>
      </c>
      <c r="B95" s="113">
        <f t="shared" si="9"/>
        <v>92</v>
      </c>
      <c r="C95" s="119">
        <f t="shared" si="6"/>
        <v>8.5511330838202788</v>
      </c>
      <c r="D95" s="119">
        <f>_xlfn.IFNA(INDEX('１回目'!$C$8:$C$374,MATCH(A95,'１回目'!$A$8:$A$374,FALSE)),0)</f>
        <v>4.7358151511778219</v>
      </c>
      <c r="E95" s="113">
        <f>_xlfn.IFNA(INDEX('２回目'!$C$8:$C$374,MATCH(A95,'２回目'!$A$8:$A$374,FALSE)),0)</f>
        <v>3.815317932642456</v>
      </c>
      <c r="F95" s="113">
        <f>_xlfn.IFNA(INDEX('３回目'!$C$8:$C$374,MATCH(A95,'３回目'!$A$8:$A$374,FALSE)),0)</f>
        <v>0</v>
      </c>
      <c r="G95" s="113">
        <f>_xlfn.IFNA(INDEX('４回目'!$C$8:$C$374,MATCH(A95,'４回目'!$A$8:$A$374,FALSE)),0)</f>
        <v>0</v>
      </c>
      <c r="H95" s="113">
        <f>_xlfn.IFNA(INDEX('５回目'!$C$8:$C$374,MATCH(A95,'５回目'!$A$8:$A$374,FALSE)),0)</f>
        <v>0</v>
      </c>
      <c r="I95" s="113">
        <f>_xlfn.IFNA(INDEX('６回目'!$C$8:$C$374,MATCH(A95,'６回目'!$A$8:$A$374,FALSE)),0)</f>
        <v>0</v>
      </c>
      <c r="J95" s="113">
        <f>_xlfn.IFNA(INDEX('７回目'!$C$8:$C$374,MATCH(A95,'７回目'!$A$8:$A$374,FALSE)),0)</f>
        <v>0</v>
      </c>
      <c r="K95" s="113">
        <f>_xlfn.IFNA(INDEX('８回目'!$C$8:$C$374,MATCH(A95,'８回目'!$A$8:$A$374,FALSE)),0)</f>
        <v>0</v>
      </c>
      <c r="M95" s="113">
        <f>INDEX(降水量!$V$2:$V$366,MATCH(A95,降水量!$E$2:$E$366,FALSE))</f>
        <v>0</v>
      </c>
      <c r="N95" s="119">
        <f t="shared" si="10"/>
        <v>0.53963789417308994</v>
      </c>
      <c r="O95" s="119">
        <f>INDEX(地温!$J$2:$J$366,MATCH(A95,地温!$C$2:$C$366,FALSE))</f>
        <v>4.2761568395634927e-002</v>
      </c>
      <c r="P95" s="119">
        <f t="shared" si="11"/>
        <v>1.0549061942968045</v>
      </c>
      <c r="Q95" s="119"/>
      <c r="R95" s="119">
        <f t="shared" si="7"/>
        <v>6.9565889953503843</v>
      </c>
      <c r="S95" s="119"/>
      <c r="T95" s="119"/>
      <c r="U95" s="119"/>
      <c r="W95" s="113">
        <f>R95*1000*1000/($K$1*10)+指導機関用調整項目!$C$25</f>
        <v>33.087208732563937</v>
      </c>
    </row>
    <row r="96" spans="1:23">
      <c r="A96" s="115">
        <f t="shared" si="8"/>
        <v>93</v>
      </c>
      <c r="B96" s="113">
        <f t="shared" si="9"/>
        <v>93</v>
      </c>
      <c r="C96" s="119">
        <f t="shared" si="6"/>
        <v>8.7691197808602084</v>
      </c>
      <c r="D96" s="119">
        <f>_xlfn.IFNA(INDEX('１回目'!$C$8:$C$374,MATCH(A96,'１回目'!$A$8:$A$374,FALSE)),0)</f>
        <v>4.7863238350843273</v>
      </c>
      <c r="E96" s="113">
        <f>_xlfn.IFNA(INDEX('２回目'!$C$8:$C$374,MATCH(A96,'２回目'!$A$8:$A$374,FALSE)),0)</f>
        <v>3.9827959457758819</v>
      </c>
      <c r="F96" s="113">
        <f>_xlfn.IFNA(INDEX('３回目'!$C$8:$C$374,MATCH(A96,'３回目'!$A$8:$A$374,FALSE)),0)</f>
        <v>0</v>
      </c>
      <c r="G96" s="113">
        <f>_xlfn.IFNA(INDEX('４回目'!$C$8:$C$374,MATCH(A96,'４回目'!$A$8:$A$374,FALSE)),0)</f>
        <v>0</v>
      </c>
      <c r="H96" s="113">
        <f>_xlfn.IFNA(INDEX('５回目'!$C$8:$C$374,MATCH(A96,'５回目'!$A$8:$A$374,FALSE)),0)</f>
        <v>0</v>
      </c>
      <c r="I96" s="113">
        <f>_xlfn.IFNA(INDEX('６回目'!$C$8:$C$374,MATCH(A96,'６回目'!$A$8:$A$374,FALSE)),0)</f>
        <v>0</v>
      </c>
      <c r="J96" s="113">
        <f>_xlfn.IFNA(INDEX('７回目'!$C$8:$C$374,MATCH(A96,'７回目'!$A$8:$A$374,FALSE)),0)</f>
        <v>0</v>
      </c>
      <c r="K96" s="113">
        <f>_xlfn.IFNA(INDEX('８回目'!$C$8:$C$374,MATCH(A96,'８回目'!$A$8:$A$374,FALSE)),0)</f>
        <v>0</v>
      </c>
      <c r="M96" s="113">
        <f>INDEX(降水量!$V$2:$V$366,MATCH(A96,降水量!$E$2:$E$366,FALSE))</f>
        <v>0</v>
      </c>
      <c r="N96" s="119">
        <f t="shared" si="10"/>
        <v>0.53963789417308994</v>
      </c>
      <c r="O96" s="119">
        <f>INDEX(地温!$J$2:$J$366,MATCH(A96,地温!$C$2:$C$366,FALSE))</f>
        <v>2.8604463545384245e-002</v>
      </c>
      <c r="P96" s="119">
        <f t="shared" si="11"/>
        <v>1.0835106578421887</v>
      </c>
      <c r="Q96" s="119"/>
      <c r="R96" s="119">
        <f t="shared" si="7"/>
        <v>7.14597122884493</v>
      </c>
      <c r="S96" s="119"/>
      <c r="T96" s="119"/>
      <c r="U96" s="119"/>
      <c r="W96" s="113">
        <f>R96*1000*1000/($K$1*10)+指導機関用調整項目!$C$25</f>
        <v>33.797392108168481</v>
      </c>
    </row>
    <row r="97" spans="1:23">
      <c r="A97" s="115">
        <f t="shared" si="8"/>
        <v>94</v>
      </c>
      <c r="B97" s="113">
        <f t="shared" si="9"/>
        <v>94</v>
      </c>
      <c r="C97" s="119">
        <f t="shared" si="6"/>
        <v>8.97907465246751</v>
      </c>
      <c r="D97" s="119">
        <f>_xlfn.IFNA(INDEX('１回目'!$C$8:$C$374,MATCH(A97,'１回目'!$A$8:$A$374,FALSE)),0)</f>
        <v>4.8363004258176012</v>
      </c>
      <c r="E97" s="113">
        <f>_xlfn.IFNA(INDEX('２回目'!$C$8:$C$374,MATCH(A97,'２回目'!$A$8:$A$374,FALSE)),0)</f>
        <v>4.1427742266499088</v>
      </c>
      <c r="F97" s="113">
        <f>_xlfn.IFNA(INDEX('３回目'!$C$8:$C$374,MATCH(A97,'３回目'!$A$8:$A$374,FALSE)),0)</f>
        <v>0</v>
      </c>
      <c r="G97" s="113">
        <f>_xlfn.IFNA(INDEX('４回目'!$C$8:$C$374,MATCH(A97,'４回目'!$A$8:$A$374,FALSE)),0)</f>
        <v>0</v>
      </c>
      <c r="H97" s="113">
        <f>_xlfn.IFNA(INDEX('５回目'!$C$8:$C$374,MATCH(A97,'５回目'!$A$8:$A$374,FALSE)),0)</f>
        <v>0</v>
      </c>
      <c r="I97" s="113">
        <f>_xlfn.IFNA(INDEX('６回目'!$C$8:$C$374,MATCH(A97,'６回目'!$A$8:$A$374,FALSE)),0)</f>
        <v>0</v>
      </c>
      <c r="J97" s="113">
        <f>_xlfn.IFNA(INDEX('７回目'!$C$8:$C$374,MATCH(A97,'７回目'!$A$8:$A$374,FALSE)),0)</f>
        <v>0</v>
      </c>
      <c r="K97" s="113">
        <f>_xlfn.IFNA(INDEX('８回目'!$C$8:$C$374,MATCH(A97,'８回目'!$A$8:$A$374,FALSE)),0)</f>
        <v>0</v>
      </c>
      <c r="M97" s="113">
        <f>INDEX(降水量!$V$2:$V$366,MATCH(A97,降水量!$E$2:$E$366,FALSE))</f>
        <v>5.4417266639303186e-002</v>
      </c>
      <c r="N97" s="119">
        <f t="shared" si="10"/>
        <v>0.59405516081239318</v>
      </c>
      <c r="O97" s="119">
        <f>INDEX(地温!$J$2:$J$366,MATCH(A97,地温!$C$2:$C$366,FALSE))</f>
        <v>1.5806595649673266e-002</v>
      </c>
      <c r="P97" s="119">
        <f t="shared" si="11"/>
        <v>1.099317253491862</v>
      </c>
      <c r="Q97" s="119"/>
      <c r="R97" s="119">
        <f t="shared" si="7"/>
        <v>7.2857022381632541</v>
      </c>
      <c r="S97" s="119"/>
      <c r="T97" s="119"/>
      <c r="U97" s="119"/>
      <c r="W97" s="113">
        <f>R97*1000*1000/($K$1*10)+指導機関用調整項目!$C$25</f>
        <v>34.3213833931122</v>
      </c>
    </row>
    <row r="98" spans="1:23">
      <c r="A98" s="115">
        <f t="shared" si="8"/>
        <v>95</v>
      </c>
      <c r="B98" s="113">
        <f t="shared" si="9"/>
        <v>95</v>
      </c>
      <c r="C98" s="119">
        <f t="shared" si="6"/>
        <v>9.1852336006677646</v>
      </c>
      <c r="D98" s="119">
        <f>_xlfn.IFNA(INDEX('１回目'!$C$8:$C$374,MATCH(A98,'１回目'!$A$8:$A$374,FALSE)),0)</f>
        <v>4.886799812931387</v>
      </c>
      <c r="E98" s="113">
        <f>_xlfn.IFNA(INDEX('２回目'!$C$8:$C$374,MATCH(A98,'２回目'!$A$8:$A$374,FALSE)),0)</f>
        <v>4.2984337877363776</v>
      </c>
      <c r="F98" s="113">
        <f>_xlfn.IFNA(INDEX('３回目'!$C$8:$C$374,MATCH(A98,'３回目'!$A$8:$A$374,FALSE)),0)</f>
        <v>0</v>
      </c>
      <c r="G98" s="113">
        <f>_xlfn.IFNA(INDEX('４回目'!$C$8:$C$374,MATCH(A98,'４回目'!$A$8:$A$374,FALSE)),0)</f>
        <v>0</v>
      </c>
      <c r="H98" s="113">
        <f>_xlfn.IFNA(INDEX('５回目'!$C$8:$C$374,MATCH(A98,'５回目'!$A$8:$A$374,FALSE)),0)</f>
        <v>0</v>
      </c>
      <c r="I98" s="113">
        <f>_xlfn.IFNA(INDEX('６回目'!$C$8:$C$374,MATCH(A98,'６回目'!$A$8:$A$374,FALSE)),0)</f>
        <v>0</v>
      </c>
      <c r="J98" s="113">
        <f>_xlfn.IFNA(INDEX('７回目'!$C$8:$C$374,MATCH(A98,'７回目'!$A$8:$A$374,FALSE)),0)</f>
        <v>0</v>
      </c>
      <c r="K98" s="113">
        <f>_xlfn.IFNA(INDEX('８回目'!$C$8:$C$374,MATCH(A98,'８回目'!$A$8:$A$374,FALSE)),0)</f>
        <v>0</v>
      </c>
      <c r="M98" s="113">
        <f>INDEX(降水量!$V$2:$V$366,MATCH(A98,降水量!$E$2:$E$366,FALSE))</f>
        <v>0</v>
      </c>
      <c r="N98" s="119">
        <f t="shared" si="10"/>
        <v>0.59405516081239318</v>
      </c>
      <c r="O98" s="119">
        <f>INDEX(地温!$J$2:$J$366,MATCH(A98,地温!$C$2:$C$366,FALSE))</f>
        <v>2.5939806065263631e-002</v>
      </c>
      <c r="P98" s="119">
        <f t="shared" si="11"/>
        <v>1.1252570595571256</v>
      </c>
      <c r="Q98" s="119"/>
      <c r="R98" s="119">
        <f t="shared" si="7"/>
        <v>7.4659213802982451</v>
      </c>
      <c r="S98" s="119"/>
      <c r="T98" s="119"/>
      <c r="U98" s="119"/>
      <c r="W98" s="113">
        <f>R98*1000*1000/($K$1*10)+指導機関用調整項目!$C$25</f>
        <v>34.997205176118413</v>
      </c>
    </row>
    <row r="99" spans="1:23">
      <c r="A99" s="115">
        <f t="shared" si="8"/>
        <v>96</v>
      </c>
      <c r="B99" s="113">
        <f t="shared" si="9"/>
        <v>96</v>
      </c>
      <c r="C99" s="119">
        <f t="shared" si="6"/>
        <v>9.3757601907578145</v>
      </c>
      <c r="D99" s="119">
        <f>_xlfn.IFNA(INDEX('１回目'!$C$8:$C$374,MATCH(A99,'１回目'!$A$8:$A$374,FALSE)),0)</f>
        <v>4.9346312574431836</v>
      </c>
      <c r="E99" s="113">
        <f>_xlfn.IFNA(INDEX('２回目'!$C$8:$C$374,MATCH(A99,'２回目'!$A$8:$A$374,FALSE)),0)</f>
        <v>4.4411289333146309</v>
      </c>
      <c r="F99" s="113">
        <f>_xlfn.IFNA(INDEX('３回目'!$C$8:$C$374,MATCH(A99,'３回目'!$A$8:$A$374,FALSE)),0)</f>
        <v>0</v>
      </c>
      <c r="G99" s="113">
        <f>_xlfn.IFNA(INDEX('４回目'!$C$8:$C$374,MATCH(A99,'４回目'!$A$8:$A$374,FALSE)),0)</f>
        <v>0</v>
      </c>
      <c r="H99" s="113">
        <f>_xlfn.IFNA(INDEX('５回目'!$C$8:$C$374,MATCH(A99,'５回目'!$A$8:$A$374,FALSE)),0)</f>
        <v>0</v>
      </c>
      <c r="I99" s="113">
        <f>_xlfn.IFNA(INDEX('６回目'!$C$8:$C$374,MATCH(A99,'６回目'!$A$8:$A$374,FALSE)),0)</f>
        <v>0</v>
      </c>
      <c r="J99" s="113">
        <f>_xlfn.IFNA(INDEX('７回目'!$C$8:$C$374,MATCH(A99,'７回目'!$A$8:$A$374,FALSE)),0)</f>
        <v>0</v>
      </c>
      <c r="K99" s="113">
        <f>_xlfn.IFNA(INDEX('８回目'!$C$8:$C$374,MATCH(A99,'８回目'!$A$8:$A$374,FALSE)),0)</f>
        <v>0</v>
      </c>
      <c r="M99" s="113">
        <f>INDEX(降水量!$V$2:$V$366,MATCH(A99,降水量!$E$2:$E$366,FALSE))</f>
        <v>0</v>
      </c>
      <c r="N99" s="119">
        <f t="shared" si="10"/>
        <v>0.59405516081239318</v>
      </c>
      <c r="O99" s="119">
        <f>INDEX(地温!$J$2:$J$366,MATCH(A99,地温!$C$2:$C$366,FALSE))</f>
        <v>2.6129428172708357e-003</v>
      </c>
      <c r="P99" s="119">
        <f t="shared" si="11"/>
        <v>1.1278700023743964</v>
      </c>
      <c r="Q99" s="119"/>
      <c r="R99" s="119">
        <f t="shared" si="7"/>
        <v>7.6538350275710245</v>
      </c>
      <c r="S99" s="119"/>
      <c r="T99" s="119"/>
      <c r="U99" s="119"/>
      <c r="W99" s="113">
        <f>R99*1000*1000/($K$1*10)+指導機関用調整項目!$C$25</f>
        <v>35.701881353391329</v>
      </c>
    </row>
    <row r="100" spans="1:23">
      <c r="A100" s="115">
        <f t="shared" si="8"/>
        <v>97</v>
      </c>
      <c r="B100" s="113">
        <f t="shared" si="9"/>
        <v>97</v>
      </c>
      <c r="C100" s="119">
        <f t="shared" si="6"/>
        <v>9.5630323338819938</v>
      </c>
      <c r="D100" s="119">
        <f>_xlfn.IFNA(INDEX('１回目'!$C$8:$C$374,MATCH(A100,'１回目'!$A$8:$A$374,FALSE)),0)</f>
        <v>4.9830019258521432</v>
      </c>
      <c r="E100" s="113">
        <f>_xlfn.IFNA(INDEX('２回目'!$C$8:$C$374,MATCH(A100,'２回目'!$A$8:$A$374,FALSE)),0)</f>
        <v>4.5800304080298506</v>
      </c>
      <c r="F100" s="113">
        <f>_xlfn.IFNA(INDEX('３回目'!$C$8:$C$374,MATCH(A100,'３回目'!$A$8:$A$374,FALSE)),0)</f>
        <v>0</v>
      </c>
      <c r="G100" s="113">
        <f>_xlfn.IFNA(INDEX('４回目'!$C$8:$C$374,MATCH(A100,'４回目'!$A$8:$A$374,FALSE)),0)</f>
        <v>0</v>
      </c>
      <c r="H100" s="113">
        <f>_xlfn.IFNA(INDEX('５回目'!$C$8:$C$374,MATCH(A100,'５回目'!$A$8:$A$374,FALSE)),0)</f>
        <v>0</v>
      </c>
      <c r="I100" s="113">
        <f>_xlfn.IFNA(INDEX('６回目'!$C$8:$C$374,MATCH(A100,'６回目'!$A$8:$A$374,FALSE)),0)</f>
        <v>0</v>
      </c>
      <c r="J100" s="113">
        <f>_xlfn.IFNA(INDEX('７回目'!$C$8:$C$374,MATCH(A100,'７回目'!$A$8:$A$374,FALSE)),0)</f>
        <v>0</v>
      </c>
      <c r="K100" s="113">
        <f>_xlfn.IFNA(INDEX('８回目'!$C$8:$C$374,MATCH(A100,'８回目'!$A$8:$A$374,FALSE)),0)</f>
        <v>0</v>
      </c>
      <c r="M100" s="113">
        <f>INDEX(降水量!$V$2:$V$366,MATCH(A100,降水量!$E$2:$E$366,FALSE))</f>
        <v>5.4417266639303186e-002</v>
      </c>
      <c r="N100" s="119">
        <f t="shared" si="10"/>
        <v>0.64847242745169642</v>
      </c>
      <c r="O100" s="119">
        <f>INDEX(地温!$J$2:$J$366,MATCH(A100,地温!$C$2:$C$366,FALSE))</f>
        <v>2.2758627108909916e-002</v>
      </c>
      <c r="P100" s="119">
        <f t="shared" si="11"/>
        <v>1.1506286294833064</v>
      </c>
      <c r="Q100" s="119"/>
      <c r="R100" s="119">
        <f t="shared" si="7"/>
        <v>7.7639312769469901</v>
      </c>
      <c r="S100" s="119"/>
      <c r="T100" s="119"/>
      <c r="U100" s="119"/>
      <c r="W100" s="113">
        <f>R100*1000*1000/($K$1*10)+指導機関用調整項目!$C$25</f>
        <v>36.114742288551199</v>
      </c>
    </row>
    <row r="101" spans="1:23">
      <c r="A101" s="115">
        <f t="shared" si="8"/>
        <v>98</v>
      </c>
      <c r="B101" s="113">
        <f t="shared" si="9"/>
        <v>98</v>
      </c>
      <c r="C101" s="119">
        <f t="shared" si="6"/>
        <v>9.7412731782415065</v>
      </c>
      <c r="D101" s="119">
        <f>_xlfn.IFNA(INDEX('１回目'!$C$8:$C$374,MATCH(A101,'１回目'!$A$8:$A$374,FALSE)),0)</f>
        <v>5.0302825791846013</v>
      </c>
      <c r="E101" s="113">
        <f>_xlfn.IFNA(INDEX('２回目'!$C$8:$C$374,MATCH(A101,'２回目'!$A$8:$A$374,FALSE)),0)</f>
        <v>4.7109905990569043</v>
      </c>
      <c r="F101" s="113">
        <f>_xlfn.IFNA(INDEX('３回目'!$C$8:$C$374,MATCH(A101,'３回目'!$A$8:$A$374,FALSE)),0)</f>
        <v>0</v>
      </c>
      <c r="G101" s="113">
        <f>_xlfn.IFNA(INDEX('４回目'!$C$8:$C$374,MATCH(A101,'４回目'!$A$8:$A$374,FALSE)),0)</f>
        <v>0</v>
      </c>
      <c r="H101" s="113">
        <f>_xlfn.IFNA(INDEX('５回目'!$C$8:$C$374,MATCH(A101,'５回目'!$A$8:$A$374,FALSE)),0)</f>
        <v>0</v>
      </c>
      <c r="I101" s="113">
        <f>_xlfn.IFNA(INDEX('６回目'!$C$8:$C$374,MATCH(A101,'６回目'!$A$8:$A$374,FALSE)),0)</f>
        <v>0</v>
      </c>
      <c r="J101" s="113">
        <f>_xlfn.IFNA(INDEX('７回目'!$C$8:$C$374,MATCH(A101,'７回目'!$A$8:$A$374,FALSE)),0)</f>
        <v>0</v>
      </c>
      <c r="K101" s="113">
        <f>_xlfn.IFNA(INDEX('８回目'!$C$8:$C$374,MATCH(A101,'８回目'!$A$8:$A$374,FALSE)),0)</f>
        <v>0</v>
      </c>
      <c r="M101" s="113">
        <f>INDEX(降水量!$V$2:$V$366,MATCH(A101,降水量!$E$2:$E$366,FALSE))</f>
        <v>0</v>
      </c>
      <c r="N101" s="119">
        <f t="shared" si="10"/>
        <v>0.64847242745169642</v>
      </c>
      <c r="O101" s="119">
        <f>INDEX(地温!$J$2:$J$366,MATCH(A101,地温!$C$2:$C$366,FALSE))</f>
        <v>3.9467163189154726e-002</v>
      </c>
      <c r="P101" s="119">
        <f t="shared" si="11"/>
        <v>1.1900957926724611</v>
      </c>
      <c r="Q101" s="119"/>
      <c r="R101" s="119">
        <f t="shared" si="7"/>
        <v>7.9027049581173481</v>
      </c>
      <c r="S101" s="119"/>
      <c r="T101" s="119"/>
      <c r="U101" s="119"/>
      <c r="W101" s="113">
        <f>R101*1000*1000/($K$1*10)+指導機関用調整項目!$C$25</f>
        <v>36.635143592940047</v>
      </c>
    </row>
    <row r="102" spans="1:23">
      <c r="A102" s="115">
        <f t="shared" si="8"/>
        <v>99</v>
      </c>
      <c r="B102" s="113">
        <f t="shared" si="9"/>
        <v>99</v>
      </c>
      <c r="C102" s="119">
        <f t="shared" si="6"/>
        <v>9.9086717694409607</v>
      </c>
      <c r="D102" s="119">
        <f>_xlfn.IFNA(INDEX('１回目'!$C$8:$C$374,MATCH(A102,'１回目'!$A$8:$A$374,FALSE)),0)</f>
        <v>5.0758322789989627</v>
      </c>
      <c r="E102" s="113">
        <f>_xlfn.IFNA(INDEX('２回目'!$C$8:$C$374,MATCH(A102,'２回目'!$A$8:$A$374,FALSE)),0)</f>
        <v>4.8328394904419971</v>
      </c>
      <c r="F102" s="113">
        <f>_xlfn.IFNA(INDEX('３回目'!$C$8:$C$374,MATCH(A102,'３回目'!$A$8:$A$374,FALSE)),0)</f>
        <v>0</v>
      </c>
      <c r="G102" s="113">
        <f>_xlfn.IFNA(INDEX('４回目'!$C$8:$C$374,MATCH(A102,'４回目'!$A$8:$A$374,FALSE)),0)</f>
        <v>0</v>
      </c>
      <c r="H102" s="113">
        <f>_xlfn.IFNA(INDEX('５回目'!$C$8:$C$374,MATCH(A102,'５回目'!$A$8:$A$374,FALSE)),0)</f>
        <v>0</v>
      </c>
      <c r="I102" s="113">
        <f>_xlfn.IFNA(INDEX('６回目'!$C$8:$C$374,MATCH(A102,'６回目'!$A$8:$A$374,FALSE)),0)</f>
        <v>0</v>
      </c>
      <c r="J102" s="113">
        <f>_xlfn.IFNA(INDEX('７回目'!$C$8:$C$374,MATCH(A102,'７回目'!$A$8:$A$374,FALSE)),0)</f>
        <v>0</v>
      </c>
      <c r="K102" s="113">
        <f>_xlfn.IFNA(INDEX('８回目'!$C$8:$C$374,MATCH(A102,'８回目'!$A$8:$A$374,FALSE)),0)</f>
        <v>0</v>
      </c>
      <c r="M102" s="113">
        <f>INDEX(降水量!$V$2:$V$366,MATCH(A102,降水量!$E$2:$E$366,FALSE))</f>
        <v>0</v>
      </c>
      <c r="N102" s="119">
        <f t="shared" si="10"/>
        <v>0.64847242745169642</v>
      </c>
      <c r="O102" s="119">
        <f>INDEX(地温!$J$2:$J$366,MATCH(A102,地温!$C$2:$C$366,FALSE))</f>
        <v>4.4263025973165192e-002</v>
      </c>
      <c r="P102" s="119">
        <f t="shared" si="11"/>
        <v>1.2343588186456262</v>
      </c>
      <c r="Q102" s="119"/>
      <c r="R102" s="119">
        <f t="shared" si="7"/>
        <v>8.0258405233436374</v>
      </c>
      <c r="S102" s="119"/>
      <c r="T102" s="119"/>
      <c r="U102" s="119"/>
      <c r="W102" s="113">
        <f>R102*1000*1000/($K$1*10)+指導機関用調整項目!$C$25</f>
        <v>37.096901962538624</v>
      </c>
    </row>
    <row r="103" spans="1:23">
      <c r="A103" s="115">
        <f t="shared" si="8"/>
        <v>100</v>
      </c>
      <c r="B103" s="113">
        <f t="shared" si="9"/>
        <v>100</v>
      </c>
      <c r="C103" s="119">
        <f t="shared" si="6"/>
        <v>10.071653118763701</v>
      </c>
      <c r="D103" s="119">
        <f>_xlfn.IFNA(INDEX('１回目'!$C$8:$C$374,MATCH(A103,'１回目'!$A$8:$A$374,FALSE)),0)</f>
        <v>5.1214229210212867</v>
      </c>
      <c r="E103" s="113">
        <f>_xlfn.IFNA(INDEX('２回目'!$C$8:$C$374,MATCH(A103,'２回目'!$A$8:$A$374,FALSE)),0)</f>
        <v>4.9502301977424139</v>
      </c>
      <c r="F103" s="113">
        <f>_xlfn.IFNA(INDEX('３回目'!$C$8:$C$374,MATCH(A103,'３回目'!$A$8:$A$374,FALSE)),0)</f>
        <v>0</v>
      </c>
      <c r="G103" s="113">
        <f>_xlfn.IFNA(INDEX('４回目'!$C$8:$C$374,MATCH(A103,'４回目'!$A$8:$A$374,FALSE)),0)</f>
        <v>0</v>
      </c>
      <c r="H103" s="113">
        <f>_xlfn.IFNA(INDEX('５回目'!$C$8:$C$374,MATCH(A103,'５回目'!$A$8:$A$374,FALSE)),0)</f>
        <v>0</v>
      </c>
      <c r="I103" s="113">
        <f>_xlfn.IFNA(INDEX('６回目'!$C$8:$C$374,MATCH(A103,'６回目'!$A$8:$A$374,FALSE)),0)</f>
        <v>0</v>
      </c>
      <c r="J103" s="113">
        <f>_xlfn.IFNA(INDEX('７回目'!$C$8:$C$374,MATCH(A103,'７回目'!$A$8:$A$374,FALSE)),0)</f>
        <v>0</v>
      </c>
      <c r="K103" s="113">
        <f>_xlfn.IFNA(INDEX('８回目'!$C$8:$C$374,MATCH(A103,'８回目'!$A$8:$A$374,FALSE)),0)</f>
        <v>0</v>
      </c>
      <c r="M103" s="113">
        <f>INDEX(降水量!$V$2:$V$366,MATCH(A103,降水量!$E$2:$E$366,FALSE))</f>
        <v>5.4417266639303186e-002</v>
      </c>
      <c r="N103" s="119">
        <f t="shared" si="10"/>
        <v>0.70288969409099966</v>
      </c>
      <c r="O103" s="119">
        <f>INDEX(地温!$J$2:$J$366,MATCH(A103,地温!$C$2:$C$366,FALSE))</f>
        <v>4.0727043862467747e-002</v>
      </c>
      <c r="P103" s="119">
        <f t="shared" si="11"/>
        <v>1.2750858625080941</v>
      </c>
      <c r="Q103" s="119"/>
      <c r="R103" s="119">
        <f t="shared" si="7"/>
        <v>8.093677562164606</v>
      </c>
      <c r="S103" s="119"/>
      <c r="T103" s="119"/>
      <c r="U103" s="119"/>
      <c r="W103" s="113">
        <f>R103*1000*1000/($K$1*10)+指導機関用調整項目!$C$25</f>
        <v>37.351290858117267</v>
      </c>
    </row>
    <row r="104" spans="1:23">
      <c r="A104" s="115">
        <f t="shared" si="8"/>
        <v>101</v>
      </c>
      <c r="B104" s="113">
        <f t="shared" si="9"/>
        <v>101</v>
      </c>
      <c r="C104" s="119">
        <f t="shared" si="6"/>
        <v>10.227642805927228</v>
      </c>
      <c r="D104" s="119">
        <f>_xlfn.IFNA(INDEX('１回目'!$C$8:$C$374,MATCH(A104,'１回目'!$A$8:$A$374,FALSE)),0)</f>
        <v>5.1662419046477233</v>
      </c>
      <c r="E104" s="113">
        <f>_xlfn.IFNA(INDEX('２回目'!$C$8:$C$374,MATCH(A104,'２回目'!$A$8:$A$374,FALSE)),0)</f>
        <v>5.0614009012795051</v>
      </c>
      <c r="F104" s="113">
        <f>_xlfn.IFNA(INDEX('３回目'!$C$8:$C$374,MATCH(A104,'３回目'!$A$8:$A$374,FALSE)),0)</f>
        <v>0</v>
      </c>
      <c r="G104" s="113">
        <f>_xlfn.IFNA(INDEX('４回目'!$C$8:$C$374,MATCH(A104,'４回目'!$A$8:$A$374,FALSE)),0)</f>
        <v>0</v>
      </c>
      <c r="H104" s="113">
        <f>_xlfn.IFNA(INDEX('５回目'!$C$8:$C$374,MATCH(A104,'５回目'!$A$8:$A$374,FALSE)),0)</f>
        <v>0</v>
      </c>
      <c r="I104" s="113">
        <f>_xlfn.IFNA(INDEX('６回目'!$C$8:$C$374,MATCH(A104,'６回目'!$A$8:$A$374,FALSE)),0)</f>
        <v>0</v>
      </c>
      <c r="J104" s="113">
        <f>_xlfn.IFNA(INDEX('７回目'!$C$8:$C$374,MATCH(A104,'７回目'!$A$8:$A$374,FALSE)),0)</f>
        <v>0</v>
      </c>
      <c r="K104" s="113">
        <f>_xlfn.IFNA(INDEX('８回目'!$C$8:$C$374,MATCH(A104,'８回目'!$A$8:$A$374,FALSE)),0)</f>
        <v>0</v>
      </c>
      <c r="M104" s="113">
        <f>INDEX(降水量!$V$2:$V$366,MATCH(A104,降水量!$E$2:$E$366,FALSE))</f>
        <v>0</v>
      </c>
      <c r="N104" s="119">
        <f t="shared" si="10"/>
        <v>0.70288969409099966</v>
      </c>
      <c r="O104" s="119">
        <f>INDEX(地温!$J$2:$J$366,MATCH(A104,地温!$C$2:$C$366,FALSE))</f>
        <v>4.3669950726396886e-002</v>
      </c>
      <c r="P104" s="119">
        <f t="shared" si="11"/>
        <v>1.318755813234491</v>
      </c>
      <c r="Q104" s="119"/>
      <c r="R104" s="119">
        <f t="shared" si="7"/>
        <v>8.2059972986017389</v>
      </c>
      <c r="S104" s="119"/>
      <c r="T104" s="119"/>
      <c r="U104" s="119"/>
      <c r="W104" s="113">
        <f>R104*1000*1000/($K$1*10)+指導機関用調整項目!$C$25</f>
        <v>37.772489869756512</v>
      </c>
    </row>
    <row r="105" spans="1:23">
      <c r="A105" s="115">
        <f t="shared" si="8"/>
        <v>102</v>
      </c>
      <c r="B105" s="113">
        <f t="shared" si="9"/>
        <v>102</v>
      </c>
      <c r="C105" s="119">
        <f t="shared" si="6"/>
        <v>10.378675211711347</v>
      </c>
      <c r="D105" s="119">
        <f>_xlfn.IFNA(INDEX('１回目'!$C$8:$C$374,MATCH(A105,'１回目'!$A$8:$A$374,FALSE)),0)</f>
        <v>5.2108491807371466</v>
      </c>
      <c r="E105" s="113">
        <f>_xlfn.IFNA(INDEX('２回目'!$C$8:$C$374,MATCH(A105,'２回目'!$A$8:$A$374,FALSE)),0)</f>
        <v>5.1678260309742008</v>
      </c>
      <c r="F105" s="113">
        <f>_xlfn.IFNA(INDEX('３回目'!$C$8:$C$374,MATCH(A105,'３回目'!$A$8:$A$374,FALSE)),0)</f>
        <v>0</v>
      </c>
      <c r="G105" s="113">
        <f>_xlfn.IFNA(INDEX('４回目'!$C$8:$C$374,MATCH(A105,'４回目'!$A$8:$A$374,FALSE)),0)</f>
        <v>0</v>
      </c>
      <c r="H105" s="113">
        <f>_xlfn.IFNA(INDEX('５回目'!$C$8:$C$374,MATCH(A105,'５回目'!$A$8:$A$374,FALSE)),0)</f>
        <v>0</v>
      </c>
      <c r="I105" s="113">
        <f>_xlfn.IFNA(INDEX('６回目'!$C$8:$C$374,MATCH(A105,'６回目'!$A$8:$A$374,FALSE)),0)</f>
        <v>0</v>
      </c>
      <c r="J105" s="113">
        <f>_xlfn.IFNA(INDEX('７回目'!$C$8:$C$374,MATCH(A105,'７回目'!$A$8:$A$374,FALSE)),0)</f>
        <v>0</v>
      </c>
      <c r="K105" s="113">
        <f>_xlfn.IFNA(INDEX('８回目'!$C$8:$C$374,MATCH(A105,'８回目'!$A$8:$A$374,FALSE)),0)</f>
        <v>0</v>
      </c>
      <c r="M105" s="113">
        <f>INDEX(降水量!$V$2:$V$366,MATCH(A105,降水量!$E$2:$E$366,FALSE))</f>
        <v>0</v>
      </c>
      <c r="N105" s="119">
        <f t="shared" si="10"/>
        <v>0.70288969409099966</v>
      </c>
      <c r="O105" s="119">
        <f>INDEX(地温!$J$2:$J$366,MATCH(A105,地温!$C$2:$C$366,FALSE))</f>
        <v>4.6619792761296741e-002</v>
      </c>
      <c r="P105" s="119">
        <f t="shared" si="11"/>
        <v>1.3653756059957878</v>
      </c>
      <c r="Q105" s="119"/>
      <c r="R105" s="119">
        <f t="shared" si="7"/>
        <v>8.3104099116245607</v>
      </c>
      <c r="S105" s="119"/>
      <c r="T105" s="119"/>
      <c r="U105" s="119"/>
      <c r="W105" s="113">
        <f>R105*1000*1000/($K$1*10)+指導機関用調整項目!$C$25</f>
        <v>38.164037168592088</v>
      </c>
    </row>
    <row r="106" spans="1:23">
      <c r="A106" s="115">
        <f t="shared" si="8"/>
        <v>103</v>
      </c>
      <c r="B106" s="113">
        <f t="shared" si="9"/>
        <v>103</v>
      </c>
      <c r="C106" s="119">
        <f t="shared" si="6"/>
        <v>10.518056504542368</v>
      </c>
      <c r="D106" s="119">
        <f>_xlfn.IFNA(INDEX('１回目'!$C$8:$C$374,MATCH(A106,'１回目'!$A$8:$A$374,FALSE)),0)</f>
        <v>5.2530344717092499</v>
      </c>
      <c r="E106" s="113">
        <f>_xlfn.IFNA(INDEX('２回目'!$C$8:$C$374,MATCH(A106,'２回目'!$A$8:$A$374,FALSE)),0)</f>
        <v>5.2650220328331176</v>
      </c>
      <c r="F106" s="113">
        <f>_xlfn.IFNA(INDEX('３回目'!$C$8:$C$374,MATCH(A106,'３回目'!$A$8:$A$374,FALSE)),0)</f>
        <v>0</v>
      </c>
      <c r="G106" s="113">
        <f>_xlfn.IFNA(INDEX('４回目'!$C$8:$C$374,MATCH(A106,'４回目'!$A$8:$A$374,FALSE)),0)</f>
        <v>0</v>
      </c>
      <c r="H106" s="113">
        <f>_xlfn.IFNA(INDEX('５回目'!$C$8:$C$374,MATCH(A106,'５回目'!$A$8:$A$374,FALSE)),0)</f>
        <v>0</v>
      </c>
      <c r="I106" s="113">
        <f>_xlfn.IFNA(INDEX('６回目'!$C$8:$C$374,MATCH(A106,'６回目'!$A$8:$A$374,FALSE)),0)</f>
        <v>0</v>
      </c>
      <c r="J106" s="113">
        <f>_xlfn.IFNA(INDEX('７回目'!$C$8:$C$374,MATCH(A106,'７回目'!$A$8:$A$374,FALSE)),0)</f>
        <v>0</v>
      </c>
      <c r="K106" s="113">
        <f>_xlfn.IFNA(INDEX('８回目'!$C$8:$C$374,MATCH(A106,'８回目'!$A$8:$A$374,FALSE)),0)</f>
        <v>0</v>
      </c>
      <c r="M106" s="113">
        <f>INDEX(降水量!$V$2:$V$366,MATCH(A106,降水量!$E$2:$E$366,FALSE))</f>
        <v>5.4417266639303186e-002</v>
      </c>
      <c r="N106" s="119">
        <f t="shared" si="10"/>
        <v>0.7573069607303029</v>
      </c>
      <c r="O106" s="119">
        <f>INDEX(地温!$J$2:$J$366,MATCH(A106,地温!$C$2:$C$366,FALSE))</f>
        <v>4.6688111023223976e-002</v>
      </c>
      <c r="P106" s="119">
        <f t="shared" si="11"/>
        <v>1.4120637170190118</v>
      </c>
      <c r="Q106" s="119"/>
      <c r="R106" s="119">
        <f t="shared" si="7"/>
        <v>8.348685826793055</v>
      </c>
      <c r="S106" s="119"/>
      <c r="T106" s="119"/>
      <c r="U106" s="119"/>
      <c r="W106" s="113">
        <f>R106*1000*1000/($K$1*10)+指導機関用調整項目!$C$25</f>
        <v>38.307571850473948</v>
      </c>
    </row>
    <row r="107" spans="1:23">
      <c r="A107" s="115">
        <f t="shared" si="8"/>
        <v>104</v>
      </c>
      <c r="B107" s="113">
        <f t="shared" si="9"/>
        <v>104</v>
      </c>
      <c r="C107" s="119">
        <f t="shared" si="6"/>
        <v>10.653602518494157</v>
      </c>
      <c r="D107" s="119">
        <f>_xlfn.IFNA(INDEX('１回目'!$C$8:$C$374,MATCH(A107,'１回目'!$A$8:$A$374,FALSE)),0)</f>
        <v>5.2951870973598529</v>
      </c>
      <c r="E107" s="113">
        <f>_xlfn.IFNA(INDEX('２回目'!$C$8:$C$374,MATCH(A107,'２回目'!$A$8:$A$374,FALSE)),0)</f>
        <v>5.3584154211343042</v>
      </c>
      <c r="F107" s="113">
        <f>_xlfn.IFNA(INDEX('３回目'!$C$8:$C$374,MATCH(A107,'３回目'!$A$8:$A$374,FALSE)),0)</f>
        <v>0</v>
      </c>
      <c r="G107" s="113">
        <f>_xlfn.IFNA(INDEX('４回目'!$C$8:$C$374,MATCH(A107,'４回目'!$A$8:$A$374,FALSE)),0)</f>
        <v>0</v>
      </c>
      <c r="H107" s="113">
        <f>_xlfn.IFNA(INDEX('５回目'!$C$8:$C$374,MATCH(A107,'５回目'!$A$8:$A$374,FALSE)),0)</f>
        <v>0</v>
      </c>
      <c r="I107" s="113">
        <f>_xlfn.IFNA(INDEX('６回目'!$C$8:$C$374,MATCH(A107,'６回目'!$A$8:$A$374,FALSE)),0)</f>
        <v>0</v>
      </c>
      <c r="J107" s="113">
        <f>_xlfn.IFNA(INDEX('７回目'!$C$8:$C$374,MATCH(A107,'７回目'!$A$8:$A$374,FALSE)),0)</f>
        <v>0</v>
      </c>
      <c r="K107" s="113">
        <f>_xlfn.IFNA(INDEX('８回目'!$C$8:$C$374,MATCH(A107,'８回目'!$A$8:$A$374,FALSE)),0)</f>
        <v>0</v>
      </c>
      <c r="M107" s="113">
        <f>INDEX(降水量!$V$2:$V$366,MATCH(A107,降水量!$E$2:$E$366,FALSE))</f>
        <v>0</v>
      </c>
      <c r="N107" s="119">
        <f t="shared" si="10"/>
        <v>0.7573069607303029</v>
      </c>
      <c r="O107" s="119">
        <f>INDEX(地温!$J$2:$J$366,MATCH(A107,地温!$C$2:$C$366,FALSE))</f>
        <v>6.7586208135953743e-002</v>
      </c>
      <c r="P107" s="119">
        <f t="shared" si="11"/>
        <v>1.4796499251549655</v>
      </c>
      <c r="Q107" s="119"/>
      <c r="R107" s="119">
        <f t="shared" si="7"/>
        <v>8.4166456326088888</v>
      </c>
      <c r="S107" s="119"/>
      <c r="T107" s="119"/>
      <c r="U107" s="119"/>
      <c r="W107" s="113">
        <f>R107*1000*1000/($K$1*10)+指導機関用調整項目!$C$25</f>
        <v>38.562421122283325</v>
      </c>
    </row>
    <row r="108" spans="1:23">
      <c r="A108" s="115">
        <f t="shared" si="8"/>
        <v>105</v>
      </c>
      <c r="B108" s="113">
        <f t="shared" si="9"/>
        <v>105</v>
      </c>
      <c r="C108" s="119">
        <f t="shared" si="6"/>
        <v>10.769015033700368</v>
      </c>
      <c r="D108" s="119">
        <f>_xlfn.IFNA(INDEX('１回目'!$C$8:$C$374,MATCH(A108,'１回目'!$A$8:$A$374,FALSE)),0)</f>
        <v>5.3317326343094962</v>
      </c>
      <c r="E108" s="113">
        <f>_xlfn.IFNA(INDEX('２回目'!$C$8:$C$374,MATCH(A108,'２回目'!$A$8:$A$374,FALSE)),0)</f>
        <v>5.4372823993908721</v>
      </c>
      <c r="F108" s="113">
        <f>_xlfn.IFNA(INDEX('３回目'!$C$8:$C$374,MATCH(A108,'３回目'!$A$8:$A$374,FALSE)),0)</f>
        <v>0</v>
      </c>
      <c r="G108" s="113">
        <f>_xlfn.IFNA(INDEX('４回目'!$C$8:$C$374,MATCH(A108,'４回目'!$A$8:$A$374,FALSE)),0)</f>
        <v>0</v>
      </c>
      <c r="H108" s="113">
        <f>_xlfn.IFNA(INDEX('５回目'!$C$8:$C$374,MATCH(A108,'５回目'!$A$8:$A$374,FALSE)),0)</f>
        <v>0</v>
      </c>
      <c r="I108" s="113">
        <f>_xlfn.IFNA(INDEX('６回目'!$C$8:$C$374,MATCH(A108,'６回目'!$A$8:$A$374,FALSE)),0)</f>
        <v>0</v>
      </c>
      <c r="J108" s="113">
        <f>_xlfn.IFNA(INDEX('７回目'!$C$8:$C$374,MATCH(A108,'７回目'!$A$8:$A$374,FALSE)),0)</f>
        <v>0</v>
      </c>
      <c r="K108" s="113">
        <f>_xlfn.IFNA(INDEX('８回目'!$C$8:$C$374,MATCH(A108,'８回目'!$A$8:$A$374,FALSE)),0)</f>
        <v>0</v>
      </c>
      <c r="M108" s="113">
        <f>INDEX(降水量!$V$2:$V$366,MATCH(A108,降水量!$E$2:$E$366,FALSE))</f>
        <v>5.4417266639303186e-002</v>
      </c>
      <c r="N108" s="119">
        <f t="shared" si="10"/>
        <v>0.81172422736960614</v>
      </c>
      <c r="O108" s="119">
        <f>INDEX(地温!$J$2:$J$366,MATCH(A108,地温!$C$2:$C$366,FALSE))</f>
        <v>2.3931888783148492e-002</v>
      </c>
      <c r="P108" s="119">
        <f t="shared" si="11"/>
        <v>1.5035818139381141</v>
      </c>
      <c r="Q108" s="119"/>
      <c r="R108" s="119">
        <f t="shared" si="7"/>
        <v>8.4537089923926487</v>
      </c>
      <c r="S108" s="119"/>
      <c r="T108" s="119"/>
      <c r="U108" s="119"/>
      <c r="W108" s="113">
        <f>R108*1000*1000/($K$1*10)+指導機関用調整項目!$C$25</f>
        <v>38.701408721472419</v>
      </c>
    </row>
    <row r="109" spans="1:23">
      <c r="A109" s="115">
        <f t="shared" si="8"/>
        <v>106</v>
      </c>
      <c r="B109" s="113">
        <f t="shared" si="9"/>
        <v>106</v>
      </c>
      <c r="C109" s="119">
        <f t="shared" si="6"/>
        <v>10.882016638326835</v>
      </c>
      <c r="D109" s="119">
        <f>_xlfn.IFNA(INDEX('１回目'!$C$8:$C$374,MATCH(A109,'１回目'!$A$8:$A$374,FALSE)),0)</f>
        <v>5.3684197597212355</v>
      </c>
      <c r="E109" s="113">
        <f>_xlfn.IFNA(INDEX('２回目'!$C$8:$C$374,MATCH(A109,'２回目'!$A$8:$A$374,FALSE)),0)</f>
        <v>5.5135968786055995</v>
      </c>
      <c r="F109" s="113">
        <f>_xlfn.IFNA(INDEX('３回目'!$C$8:$C$374,MATCH(A109,'３回目'!$A$8:$A$374,FALSE)),0)</f>
        <v>0</v>
      </c>
      <c r="G109" s="113">
        <f>_xlfn.IFNA(INDEX('４回目'!$C$8:$C$374,MATCH(A109,'４回目'!$A$8:$A$374,FALSE)),0)</f>
        <v>0</v>
      </c>
      <c r="H109" s="113">
        <f>_xlfn.IFNA(INDEX('５回目'!$C$8:$C$374,MATCH(A109,'５回目'!$A$8:$A$374,FALSE)),0)</f>
        <v>0</v>
      </c>
      <c r="I109" s="113">
        <f>_xlfn.IFNA(INDEX('６回目'!$C$8:$C$374,MATCH(A109,'６回目'!$A$8:$A$374,FALSE)),0)</f>
        <v>0</v>
      </c>
      <c r="J109" s="113">
        <f>_xlfn.IFNA(INDEX('７回目'!$C$8:$C$374,MATCH(A109,'７回目'!$A$8:$A$374,FALSE)),0)</f>
        <v>0</v>
      </c>
      <c r="K109" s="113">
        <f>_xlfn.IFNA(INDEX('８回目'!$C$8:$C$374,MATCH(A109,'８回目'!$A$8:$A$374,FALSE)),0)</f>
        <v>0</v>
      </c>
      <c r="M109" s="113">
        <f>INDEX(降水量!$V$2:$V$366,MATCH(A109,降水量!$E$2:$E$366,FALSE))</f>
        <v>0</v>
      </c>
      <c r="N109" s="119">
        <f t="shared" si="10"/>
        <v>0.81172422736960614</v>
      </c>
      <c r="O109" s="119">
        <f>INDEX(地温!$J$2:$J$366,MATCH(A109,地温!$C$2:$C$366,FALSE))</f>
        <v>4.9202229859563122e-002</v>
      </c>
      <c r="P109" s="119">
        <f t="shared" si="11"/>
        <v>1.5527840437976772</v>
      </c>
      <c r="Q109" s="119"/>
      <c r="R109" s="119">
        <f t="shared" si="7"/>
        <v>8.517508367159552</v>
      </c>
      <c r="S109" s="119"/>
      <c r="T109" s="119"/>
      <c r="U109" s="119"/>
      <c r="W109" s="113">
        <f>R109*1000*1000/($K$1*10)+指導機関用調整項目!$C$25</f>
        <v>38.94065637684831</v>
      </c>
    </row>
    <row r="110" spans="1:23">
      <c r="A110" s="115">
        <f t="shared" si="8"/>
        <v>107</v>
      </c>
      <c r="B110" s="113">
        <f t="shared" si="9"/>
        <v>107</v>
      </c>
      <c r="C110" s="119">
        <f t="shared" si="6"/>
        <v>10.991065625667098</v>
      </c>
      <c r="D110" s="119">
        <f>_xlfn.IFNA(INDEX('１回目'!$C$8:$C$374,MATCH(A110,'１回目'!$A$8:$A$374,FALSE)),0)</f>
        <v>5.4046954960080411</v>
      </c>
      <c r="E110" s="113">
        <f>_xlfn.IFNA(INDEX('２回目'!$C$8:$C$374,MATCH(A110,'２回目'!$A$8:$A$374,FALSE)),0)</f>
        <v>5.5863701296590573</v>
      </c>
      <c r="F110" s="113">
        <f>_xlfn.IFNA(INDEX('３回目'!$C$8:$C$374,MATCH(A110,'３回目'!$A$8:$A$374,FALSE)),0)</f>
        <v>0</v>
      </c>
      <c r="G110" s="113">
        <f>_xlfn.IFNA(INDEX('４回目'!$C$8:$C$374,MATCH(A110,'４回目'!$A$8:$A$374,FALSE)),0)</f>
        <v>0</v>
      </c>
      <c r="H110" s="113">
        <f>_xlfn.IFNA(INDEX('５回目'!$C$8:$C$374,MATCH(A110,'５回目'!$A$8:$A$374,FALSE)),0)</f>
        <v>0</v>
      </c>
      <c r="I110" s="113">
        <f>_xlfn.IFNA(INDEX('６回目'!$C$8:$C$374,MATCH(A110,'６回目'!$A$8:$A$374,FALSE)),0)</f>
        <v>0</v>
      </c>
      <c r="J110" s="113">
        <f>_xlfn.IFNA(INDEX('７回目'!$C$8:$C$374,MATCH(A110,'７回目'!$A$8:$A$374,FALSE)),0)</f>
        <v>0</v>
      </c>
      <c r="K110" s="113">
        <f>_xlfn.IFNA(INDEX('８回目'!$C$8:$C$374,MATCH(A110,'８回目'!$A$8:$A$374,FALSE)),0)</f>
        <v>0</v>
      </c>
      <c r="M110" s="113">
        <f>INDEX(降水量!$V$2:$V$366,MATCH(A110,降水量!$E$2:$E$366,FALSE))</f>
        <v>7.1044764779090275e-002</v>
      </c>
      <c r="N110" s="119">
        <f t="shared" si="10"/>
        <v>0.88276899214869642</v>
      </c>
      <c r="O110" s="119">
        <f>INDEX(地温!$J$2:$J$366,MATCH(A110,地温!$C$2:$C$366,FALSE))</f>
        <v>8.0598741256236783e-002</v>
      </c>
      <c r="P110" s="119">
        <f t="shared" si="11"/>
        <v>1.633382785053914</v>
      </c>
      <c r="Q110" s="119"/>
      <c r="R110" s="119">
        <f t="shared" si="7"/>
        <v>8.474913848464487</v>
      </c>
      <c r="S110" s="119"/>
      <c r="T110" s="119"/>
      <c r="U110" s="119"/>
      <c r="W110" s="113">
        <f>R110*1000*1000/($K$1*10)+指導機関用調整項目!$C$25</f>
        <v>38.780926931741817</v>
      </c>
    </row>
    <row r="111" spans="1:23">
      <c r="A111" s="115">
        <f t="shared" si="8"/>
        <v>108</v>
      </c>
      <c r="B111" s="113">
        <f t="shared" si="9"/>
        <v>108</v>
      </c>
      <c r="C111" s="119">
        <f t="shared" si="6"/>
        <v>11.09670199718788</v>
      </c>
      <c r="D111" s="119">
        <f>_xlfn.IFNA(INDEX('１回目'!$C$8:$C$374,MATCH(A111,'１回目'!$A$8:$A$374,FALSE)),0)</f>
        <v>5.4407131084306837</v>
      </c>
      <c r="E111" s="113">
        <f>_xlfn.IFNA(INDEX('２回目'!$C$8:$C$374,MATCH(A111,'２回目'!$A$8:$A$374,FALSE)),0)</f>
        <v>5.6559888887571965</v>
      </c>
      <c r="F111" s="113">
        <f>_xlfn.IFNA(INDEX('３回目'!$C$8:$C$374,MATCH(A111,'３回目'!$A$8:$A$374,FALSE)),0)</f>
        <v>0</v>
      </c>
      <c r="G111" s="113">
        <f>_xlfn.IFNA(INDEX('４回目'!$C$8:$C$374,MATCH(A111,'４回目'!$A$8:$A$374,FALSE)),0)</f>
        <v>0</v>
      </c>
      <c r="H111" s="113">
        <f>_xlfn.IFNA(INDEX('５回目'!$C$8:$C$374,MATCH(A111,'５回目'!$A$8:$A$374,FALSE)),0)</f>
        <v>0</v>
      </c>
      <c r="I111" s="113">
        <f>_xlfn.IFNA(INDEX('６回目'!$C$8:$C$374,MATCH(A111,'６回目'!$A$8:$A$374,FALSE)),0)</f>
        <v>0</v>
      </c>
      <c r="J111" s="113">
        <f>_xlfn.IFNA(INDEX('７回目'!$C$8:$C$374,MATCH(A111,'７回目'!$A$8:$A$374,FALSE)),0)</f>
        <v>0</v>
      </c>
      <c r="K111" s="113">
        <f>_xlfn.IFNA(INDEX('８回目'!$C$8:$C$374,MATCH(A111,'８回目'!$A$8:$A$374,FALSE)),0)</f>
        <v>0</v>
      </c>
      <c r="M111" s="113">
        <f>INDEX(降水量!$V$2:$V$366,MATCH(A111,降水量!$E$2:$E$366,FALSE))</f>
        <v>0</v>
      </c>
      <c r="N111" s="119">
        <f t="shared" si="10"/>
        <v>0.88276899214869642</v>
      </c>
      <c r="O111" s="119">
        <f>INDEX(地温!$J$2:$J$366,MATCH(A111,地温!$C$2:$C$366,FALSE))</f>
        <v>4.3149566953802287e-002</v>
      </c>
      <c r="P111" s="119">
        <f t="shared" si="11"/>
        <v>1.6765323520077162</v>
      </c>
      <c r="Q111" s="119"/>
      <c r="R111" s="119">
        <f t="shared" si="7"/>
        <v>8.5374006530314688</v>
      </c>
      <c r="S111" s="119"/>
      <c r="T111" s="119"/>
      <c r="U111" s="119"/>
      <c r="W111" s="113">
        <f>R111*1000*1000/($K$1*10)+指導機関用調整項目!$C$25</f>
        <v>39.015252448867997</v>
      </c>
    </row>
    <row r="112" spans="1:23">
      <c r="A112" s="115">
        <f t="shared" si="8"/>
        <v>109</v>
      </c>
      <c r="B112" s="113">
        <f t="shared" si="9"/>
        <v>109</v>
      </c>
      <c r="C112" s="119">
        <f t="shared" si="6"/>
        <v>11.202783408661414</v>
      </c>
      <c r="D112" s="119">
        <f>_xlfn.IFNA(INDEX('１回目'!$C$8:$C$374,MATCH(A112,'１回目'!$A$8:$A$374,FALSE)),0)</f>
        <v>5.4778811260396836</v>
      </c>
      <c r="E112" s="113">
        <f>_xlfn.IFNA(INDEX('２回目'!$C$8:$C$374,MATCH(A112,'２回目'!$A$8:$A$374,FALSE)),0)</f>
        <v>5.7249022826217306</v>
      </c>
      <c r="F112" s="113">
        <f>_xlfn.IFNA(INDEX('３回目'!$C$8:$C$374,MATCH(A112,'３回目'!$A$8:$A$374,FALSE)),0)</f>
        <v>0</v>
      </c>
      <c r="G112" s="113">
        <f>_xlfn.IFNA(INDEX('４回目'!$C$8:$C$374,MATCH(A112,'４回目'!$A$8:$A$374,FALSE)),0)</f>
        <v>0</v>
      </c>
      <c r="H112" s="113">
        <f>_xlfn.IFNA(INDEX('５回目'!$C$8:$C$374,MATCH(A112,'５回目'!$A$8:$A$374,FALSE)),0)</f>
        <v>0</v>
      </c>
      <c r="I112" s="113">
        <f>_xlfn.IFNA(INDEX('６回目'!$C$8:$C$374,MATCH(A112,'６回目'!$A$8:$A$374,FALSE)),0)</f>
        <v>0</v>
      </c>
      <c r="J112" s="113">
        <f>_xlfn.IFNA(INDEX('７回目'!$C$8:$C$374,MATCH(A112,'７回目'!$A$8:$A$374,FALSE)),0)</f>
        <v>0</v>
      </c>
      <c r="K112" s="113">
        <f>_xlfn.IFNA(INDEX('８回目'!$C$8:$C$374,MATCH(A112,'８回目'!$A$8:$A$374,FALSE)),0)</f>
        <v>0</v>
      </c>
      <c r="M112" s="113">
        <f>INDEX(降水量!$V$2:$V$366,MATCH(A112,降水量!$E$2:$E$366,FALSE))</f>
        <v>0</v>
      </c>
      <c r="N112" s="119">
        <f t="shared" si="10"/>
        <v>0.88276899214869642</v>
      </c>
      <c r="O112" s="119">
        <f>INDEX(地温!$J$2:$J$366,MATCH(A112,地温!$C$2:$C$366,FALSE))</f>
        <v>4.8778562568763471e-002</v>
      </c>
      <c r="P112" s="119">
        <f t="shared" si="11"/>
        <v>1.7253109145764798</v>
      </c>
      <c r="Q112" s="119"/>
      <c r="R112" s="119">
        <f t="shared" si="7"/>
        <v>8.5947035019362374</v>
      </c>
      <c r="S112" s="119"/>
      <c r="T112" s="119"/>
      <c r="U112" s="119"/>
      <c r="W112" s="113">
        <f>R112*1000*1000/($K$1*10)+指導機関用調整項目!$C$25</f>
        <v>39.230138132260883</v>
      </c>
    </row>
    <row r="113" spans="1:23">
      <c r="A113" s="115">
        <f t="shared" si="8"/>
        <v>110</v>
      </c>
      <c r="B113" s="113">
        <f t="shared" si="9"/>
        <v>110</v>
      </c>
      <c r="C113" s="119">
        <f t="shared" si="6"/>
        <v>11.305175499303617</v>
      </c>
      <c r="D113" s="119">
        <f>_xlfn.IFNA(INDEX('１回目'!$C$8:$C$374,MATCH(A113,'１回目'!$A$8:$A$374,FALSE)),0)</f>
        <v>5.514683983533101</v>
      </c>
      <c r="E113" s="113">
        <f>_xlfn.IFNA(INDEX('２回目'!$C$8:$C$374,MATCH(A113,'２回目'!$A$8:$A$374,FALSE)),0)</f>
        <v>5.7904915157705164</v>
      </c>
      <c r="F113" s="113">
        <f>_xlfn.IFNA(INDEX('３回目'!$C$8:$C$374,MATCH(A113,'３回目'!$A$8:$A$374,FALSE)),0)</f>
        <v>0</v>
      </c>
      <c r="G113" s="113">
        <f>_xlfn.IFNA(INDEX('４回目'!$C$8:$C$374,MATCH(A113,'４回目'!$A$8:$A$374,FALSE)),0)</f>
        <v>0</v>
      </c>
      <c r="H113" s="113">
        <f>_xlfn.IFNA(INDEX('５回目'!$C$8:$C$374,MATCH(A113,'５回目'!$A$8:$A$374,FALSE)),0)</f>
        <v>0</v>
      </c>
      <c r="I113" s="113">
        <f>_xlfn.IFNA(INDEX('６回目'!$C$8:$C$374,MATCH(A113,'６回目'!$A$8:$A$374,FALSE)),0)</f>
        <v>0</v>
      </c>
      <c r="J113" s="113">
        <f>_xlfn.IFNA(INDEX('７回目'!$C$8:$C$374,MATCH(A113,'７回目'!$A$8:$A$374,FALSE)),0)</f>
        <v>0</v>
      </c>
      <c r="K113" s="113">
        <f>_xlfn.IFNA(INDEX('８回目'!$C$8:$C$374,MATCH(A113,'８回目'!$A$8:$A$374,FALSE)),0)</f>
        <v>0</v>
      </c>
      <c r="M113" s="113">
        <f>INDEX(降水量!$V$2:$V$366,MATCH(A113,降水量!$E$2:$E$366,FALSE))</f>
        <v>0</v>
      </c>
      <c r="N113" s="119">
        <f t="shared" si="10"/>
        <v>0.88276899214869642</v>
      </c>
      <c r="O113" s="119">
        <f>INDEX(地温!$J$2:$J$366,MATCH(A113,地温!$C$2:$C$366,FALSE))</f>
        <v>4.5684737431670369e-002</v>
      </c>
      <c r="P113" s="119">
        <f t="shared" si="11"/>
        <v>1.7709956520081502</v>
      </c>
      <c r="Q113" s="119"/>
      <c r="R113" s="119">
        <f t="shared" si="7"/>
        <v>8.6514108551467714</v>
      </c>
      <c r="S113" s="119"/>
      <c r="T113" s="119"/>
      <c r="U113" s="119"/>
      <c r="W113" s="113">
        <f>R113*1000*1000/($K$1*10)+指導機関用調整項目!$C$25</f>
        <v>39.44279070680038</v>
      </c>
    </row>
    <row r="114" spans="1:23">
      <c r="A114" s="115">
        <f t="shared" si="8"/>
        <v>111</v>
      </c>
      <c r="B114" s="113">
        <f t="shared" si="9"/>
        <v>111</v>
      </c>
      <c r="C114" s="119">
        <f t="shared" si="6"/>
        <v>11.402186203184161</v>
      </c>
      <c r="D114" s="119">
        <f>_xlfn.IFNA(INDEX('１回目'!$C$8:$C$374,MATCH(A114,'１回目'!$A$8:$A$374,FALSE)),0)</f>
        <v>5.5504140440139462</v>
      </c>
      <c r="E114" s="113">
        <f>_xlfn.IFNA(INDEX('２回目'!$C$8:$C$374,MATCH(A114,'２回目'!$A$8:$A$374,FALSE)),0)</f>
        <v>5.8517721591702161</v>
      </c>
      <c r="F114" s="113">
        <f>_xlfn.IFNA(INDEX('３回目'!$C$8:$C$374,MATCH(A114,'３回目'!$A$8:$A$374,FALSE)),0)</f>
        <v>0</v>
      </c>
      <c r="G114" s="113">
        <f>_xlfn.IFNA(INDEX('４回目'!$C$8:$C$374,MATCH(A114,'４回目'!$A$8:$A$374,FALSE)),0)</f>
        <v>0</v>
      </c>
      <c r="H114" s="113">
        <f>_xlfn.IFNA(INDEX('５回目'!$C$8:$C$374,MATCH(A114,'５回目'!$A$8:$A$374,FALSE)),0)</f>
        <v>0</v>
      </c>
      <c r="I114" s="113">
        <f>_xlfn.IFNA(INDEX('６回目'!$C$8:$C$374,MATCH(A114,'６回目'!$A$8:$A$374,FALSE)),0)</f>
        <v>0</v>
      </c>
      <c r="J114" s="113">
        <f>_xlfn.IFNA(INDEX('７回目'!$C$8:$C$374,MATCH(A114,'７回目'!$A$8:$A$374,FALSE)),0)</f>
        <v>0</v>
      </c>
      <c r="K114" s="113">
        <f>_xlfn.IFNA(INDEX('８回目'!$C$8:$C$374,MATCH(A114,'８回目'!$A$8:$A$374,FALSE)),0)</f>
        <v>0</v>
      </c>
      <c r="M114" s="113">
        <f>INDEX(降水量!$V$2:$V$366,MATCH(A114,降水量!$E$2:$E$366,FALSE))</f>
        <v>0</v>
      </c>
      <c r="N114" s="119">
        <f t="shared" si="10"/>
        <v>0.88276899214869642</v>
      </c>
      <c r="O114" s="119">
        <f>INDEX(地温!$J$2:$J$366,MATCH(A114,地温!$C$2:$C$366,FALSE))</f>
        <v>6.2579847823873838e-002</v>
      </c>
      <c r="P114" s="119">
        <f t="shared" si="11"/>
        <v>1.8335754998320242</v>
      </c>
      <c r="Q114" s="119"/>
      <c r="R114" s="119">
        <f t="shared" si="7"/>
        <v>8.685841711203441</v>
      </c>
      <c r="S114" s="119"/>
      <c r="T114" s="119"/>
      <c r="U114" s="119"/>
      <c r="W114" s="113">
        <f>R114*1000*1000/($K$1*10)+指導機関用調整項目!$C$25</f>
        <v>39.571906417012897</v>
      </c>
    </row>
    <row r="115" spans="1:23">
      <c r="A115" s="115">
        <f t="shared" si="8"/>
        <v>112</v>
      </c>
      <c r="B115" s="113">
        <f t="shared" si="9"/>
        <v>112</v>
      </c>
      <c r="C115" s="119">
        <f t="shared" si="6"/>
        <v>11.494253436398878</v>
      </c>
      <c r="D115" s="119">
        <f>_xlfn.IFNA(INDEX('１回目'!$C$8:$C$374,MATCH(A115,'１回目'!$A$8:$A$374,FALSE)),0)</f>
        <v>5.5851522925106707</v>
      </c>
      <c r="E115" s="113">
        <f>_xlfn.IFNA(INDEX('２回目'!$C$8:$C$374,MATCH(A115,'２回目'!$A$8:$A$374,FALSE)),0)</f>
        <v>5.9091011438882077</v>
      </c>
      <c r="F115" s="113">
        <f>_xlfn.IFNA(INDEX('３回目'!$C$8:$C$374,MATCH(A115,'３回目'!$A$8:$A$374,FALSE)),0)</f>
        <v>0</v>
      </c>
      <c r="G115" s="113">
        <f>_xlfn.IFNA(INDEX('４回目'!$C$8:$C$374,MATCH(A115,'４回目'!$A$8:$A$374,FALSE)),0)</f>
        <v>0</v>
      </c>
      <c r="H115" s="113">
        <f>_xlfn.IFNA(INDEX('５回目'!$C$8:$C$374,MATCH(A115,'５回目'!$A$8:$A$374,FALSE)),0)</f>
        <v>0</v>
      </c>
      <c r="I115" s="113">
        <f>_xlfn.IFNA(INDEX('６回目'!$C$8:$C$374,MATCH(A115,'６回目'!$A$8:$A$374,FALSE)),0)</f>
        <v>0</v>
      </c>
      <c r="J115" s="113">
        <f>_xlfn.IFNA(INDEX('７回目'!$C$8:$C$374,MATCH(A115,'７回目'!$A$8:$A$374,FALSE)),0)</f>
        <v>0</v>
      </c>
      <c r="K115" s="113">
        <f>_xlfn.IFNA(INDEX('８回目'!$C$8:$C$374,MATCH(A115,'８回目'!$A$8:$A$374,FALSE)),0)</f>
        <v>0</v>
      </c>
      <c r="M115" s="113">
        <f>INDEX(降水量!$V$2:$V$366,MATCH(A115,降水量!$E$2:$E$366,FALSE))</f>
        <v>0</v>
      </c>
      <c r="N115" s="119">
        <f t="shared" si="10"/>
        <v>0.88276899214869642</v>
      </c>
      <c r="O115" s="119">
        <f>INDEX(地温!$J$2:$J$366,MATCH(A115,地温!$C$2:$C$366,FALSE))</f>
        <v>4.9189698493102438e-002</v>
      </c>
      <c r="P115" s="119">
        <f t="shared" si="11"/>
        <v>1.8827651983251266</v>
      </c>
      <c r="Q115" s="119"/>
      <c r="R115" s="119">
        <f t="shared" si="7"/>
        <v>8.7287192459250562</v>
      </c>
      <c r="S115" s="119"/>
      <c r="T115" s="119"/>
      <c r="U115" s="119"/>
      <c r="W115" s="113">
        <f>R115*1000*1000/($K$1*10)+指導機関用調整項目!$C$25</f>
        <v>39.732697172218948</v>
      </c>
    </row>
    <row r="116" spans="1:23">
      <c r="A116" s="115">
        <f t="shared" si="8"/>
        <v>113</v>
      </c>
      <c r="B116" s="113">
        <f t="shared" si="9"/>
        <v>113</v>
      </c>
      <c r="C116" s="119">
        <f t="shared" si="6"/>
        <v>11.580153537232096</v>
      </c>
      <c r="D116" s="119">
        <f>_xlfn.IFNA(INDEX('１回目'!$C$8:$C$374,MATCH(A116,'１回目'!$A$8:$A$374,FALSE)),0)</f>
        <v>5.6183095630757158</v>
      </c>
      <c r="E116" s="113">
        <f>_xlfn.IFNA(INDEX('２回目'!$C$8:$C$374,MATCH(A116,'２回目'!$A$8:$A$374,FALSE)),0)</f>
        <v>5.9618439741563796</v>
      </c>
      <c r="F116" s="113">
        <f>_xlfn.IFNA(INDEX('３回目'!$C$8:$C$374,MATCH(A116,'３回目'!$A$8:$A$374,FALSE)),0)</f>
        <v>0</v>
      </c>
      <c r="G116" s="113">
        <f>_xlfn.IFNA(INDEX('４回目'!$C$8:$C$374,MATCH(A116,'４回目'!$A$8:$A$374,FALSE)),0)</f>
        <v>0</v>
      </c>
      <c r="H116" s="113">
        <f>_xlfn.IFNA(INDEX('５回目'!$C$8:$C$374,MATCH(A116,'５回目'!$A$8:$A$374,FALSE)),0)</f>
        <v>0</v>
      </c>
      <c r="I116" s="113">
        <f>_xlfn.IFNA(INDEX('６回目'!$C$8:$C$374,MATCH(A116,'６回目'!$A$8:$A$374,FALSE)),0)</f>
        <v>0</v>
      </c>
      <c r="J116" s="113">
        <f>_xlfn.IFNA(INDEX('７回目'!$C$8:$C$374,MATCH(A116,'７回目'!$A$8:$A$374,FALSE)),0)</f>
        <v>0</v>
      </c>
      <c r="K116" s="113">
        <f>_xlfn.IFNA(INDEX('８回目'!$C$8:$C$374,MATCH(A116,'８回目'!$A$8:$A$374,FALSE)),0)</f>
        <v>0</v>
      </c>
      <c r="M116" s="113">
        <f>INDEX(降水量!$V$2:$V$366,MATCH(A116,降水量!$E$2:$E$366,FALSE))</f>
        <v>5.4417266639303186e-002</v>
      </c>
      <c r="N116" s="119">
        <f t="shared" si="10"/>
        <v>0.93718625878799955</v>
      </c>
      <c r="O116" s="119">
        <f>INDEX(地温!$J$2:$J$366,MATCH(A116,地温!$C$2:$C$366,FALSE))</f>
        <v>0.11720868182248478</v>
      </c>
      <c r="P116" s="119">
        <f t="shared" si="11"/>
        <v>1.9999738801476115</v>
      </c>
      <c r="Q116" s="119"/>
      <c r="R116" s="119">
        <f t="shared" si="7"/>
        <v>8.6429933982964862</v>
      </c>
      <c r="S116" s="119"/>
      <c r="T116" s="119"/>
      <c r="U116" s="119"/>
      <c r="W116" s="113">
        <f>R116*1000*1000/($K$1*10)+指導機関用調整項目!$C$25</f>
        <v>39.411225243611817</v>
      </c>
    </row>
    <row r="117" spans="1:23">
      <c r="A117" s="115">
        <f t="shared" si="8"/>
        <v>114</v>
      </c>
      <c r="B117" s="113">
        <f t="shared" si="9"/>
        <v>114</v>
      </c>
      <c r="C117" s="119">
        <f t="shared" si="6"/>
        <v>11.660385286517311</v>
      </c>
      <c r="D117" s="119">
        <f>_xlfn.IFNA(INDEX('１回目'!$C$8:$C$374,MATCH(A117,'１回目'!$A$8:$A$374,FALSE)),0)</f>
        <v>5.6499699902682723</v>
      </c>
      <c r="E117" s="113">
        <f>_xlfn.IFNA(INDEX('２回目'!$C$8:$C$374,MATCH(A117,'２回目'!$A$8:$A$374,FALSE)),0)</f>
        <v>6.0104152962490387</v>
      </c>
      <c r="F117" s="113">
        <f>_xlfn.IFNA(INDEX('３回目'!$C$8:$C$374,MATCH(A117,'３回目'!$A$8:$A$374,FALSE)),0)</f>
        <v>0</v>
      </c>
      <c r="G117" s="113">
        <f>_xlfn.IFNA(INDEX('４回目'!$C$8:$C$374,MATCH(A117,'４回目'!$A$8:$A$374,FALSE)),0)</f>
        <v>0</v>
      </c>
      <c r="H117" s="113">
        <f>_xlfn.IFNA(INDEX('５回目'!$C$8:$C$374,MATCH(A117,'５回目'!$A$8:$A$374,FALSE)),0)</f>
        <v>0</v>
      </c>
      <c r="I117" s="113">
        <f>_xlfn.IFNA(INDEX('６回目'!$C$8:$C$374,MATCH(A117,'６回目'!$A$8:$A$374,FALSE)),0)</f>
        <v>0</v>
      </c>
      <c r="J117" s="113">
        <f>_xlfn.IFNA(INDEX('７回目'!$C$8:$C$374,MATCH(A117,'７回目'!$A$8:$A$374,FALSE)),0)</f>
        <v>0</v>
      </c>
      <c r="K117" s="113">
        <f>_xlfn.IFNA(INDEX('８回目'!$C$8:$C$374,MATCH(A117,'８回目'!$A$8:$A$374,FALSE)),0)</f>
        <v>0</v>
      </c>
      <c r="M117" s="113">
        <f>INDEX(降水量!$V$2:$V$366,MATCH(A117,降水量!$E$2:$E$366,FALSE))</f>
        <v>0</v>
      </c>
      <c r="N117" s="119">
        <f t="shared" si="10"/>
        <v>0.93718625878799955</v>
      </c>
      <c r="O117" s="119">
        <f>INDEX(地温!$J$2:$J$366,MATCH(A117,地温!$C$2:$C$366,FALSE))</f>
        <v>0.1037379596238342</v>
      </c>
      <c r="P117" s="119">
        <f t="shared" si="11"/>
        <v>2.1037118397714458</v>
      </c>
      <c r="Q117" s="119"/>
      <c r="R117" s="119">
        <f t="shared" si="7"/>
        <v>8.6194871879578656</v>
      </c>
      <c r="S117" s="119"/>
      <c r="T117" s="119"/>
      <c r="U117" s="119"/>
      <c r="W117" s="113">
        <f>R117*1000*1000/($K$1*10)+指導機関用調整項目!$C$25</f>
        <v>39.323076954841987</v>
      </c>
    </row>
    <row r="118" spans="1:23">
      <c r="A118" s="115">
        <f t="shared" si="8"/>
        <v>115</v>
      </c>
      <c r="B118" s="113">
        <f t="shared" si="9"/>
        <v>115</v>
      </c>
      <c r="C118" s="119">
        <f t="shared" si="6"/>
        <v>11.736870598186487</v>
      </c>
      <c r="D118" s="119">
        <f>_xlfn.IFNA(INDEX('１回目'!$C$8:$C$374,MATCH(A118,'１回目'!$A$8:$A$374,FALSE)),0)</f>
        <v>5.6808421619290392</v>
      </c>
      <c r="E118" s="113">
        <f>_xlfn.IFNA(INDEX('２回目'!$C$8:$C$374,MATCH(A118,'２回目'!$A$8:$A$374,FALSE)),0)</f>
        <v>6.0560284362574475</v>
      </c>
      <c r="F118" s="113">
        <f>_xlfn.IFNA(INDEX('３回目'!$C$8:$C$374,MATCH(A118,'３回目'!$A$8:$A$374,FALSE)),0)</f>
        <v>0</v>
      </c>
      <c r="G118" s="113">
        <f>_xlfn.IFNA(INDEX('４回目'!$C$8:$C$374,MATCH(A118,'４回目'!$A$8:$A$374,FALSE)),0)</f>
        <v>0</v>
      </c>
      <c r="H118" s="113">
        <f>_xlfn.IFNA(INDEX('５回目'!$C$8:$C$374,MATCH(A118,'５回目'!$A$8:$A$374,FALSE)),0)</f>
        <v>0</v>
      </c>
      <c r="I118" s="113">
        <f>_xlfn.IFNA(INDEX('６回目'!$C$8:$C$374,MATCH(A118,'６回目'!$A$8:$A$374,FALSE)),0)</f>
        <v>0</v>
      </c>
      <c r="J118" s="113">
        <f>_xlfn.IFNA(INDEX('７回目'!$C$8:$C$374,MATCH(A118,'７回目'!$A$8:$A$374,FALSE)),0)</f>
        <v>0</v>
      </c>
      <c r="K118" s="113">
        <f>_xlfn.IFNA(INDEX('８回目'!$C$8:$C$374,MATCH(A118,'８回目'!$A$8:$A$374,FALSE)),0)</f>
        <v>0</v>
      </c>
      <c r="M118" s="113">
        <f>INDEX(降水量!$V$2:$V$366,MATCH(A118,降水量!$E$2:$E$366,FALSE))</f>
        <v>0</v>
      </c>
      <c r="N118" s="119">
        <f t="shared" si="10"/>
        <v>0.93718625878799955</v>
      </c>
      <c r="O118" s="119">
        <f>INDEX(地温!$J$2:$J$366,MATCH(A118,地温!$C$2:$C$366,FALSE))</f>
        <v>0.11967817282413427</v>
      </c>
      <c r="P118" s="119">
        <f t="shared" si="11"/>
        <v>2.2233900125955799</v>
      </c>
      <c r="Q118" s="119"/>
      <c r="R118" s="119">
        <f t="shared" si="7"/>
        <v>8.5762943268029073</v>
      </c>
      <c r="S118" s="119"/>
      <c r="T118" s="119"/>
      <c r="U118" s="119"/>
      <c r="W118" s="113">
        <f>R118*1000*1000/($K$1*10)+指導機関用調整項目!$C$25</f>
        <v>39.161103725510891</v>
      </c>
    </row>
    <row r="119" spans="1:23">
      <c r="A119" s="115">
        <f t="shared" si="8"/>
        <v>116</v>
      </c>
      <c r="B119" s="113">
        <f t="shared" si="9"/>
        <v>116</v>
      </c>
      <c r="C119" s="119">
        <f t="shared" si="6"/>
        <v>11.810170757548669</v>
      </c>
      <c r="D119" s="119">
        <f>_xlfn.IFNA(INDEX('１回目'!$C$8:$C$374,MATCH(A119,'１回目'!$A$8:$A$374,FALSE)),0)</f>
        <v>5.7111063753528599</v>
      </c>
      <c r="E119" s="113">
        <f>_xlfn.IFNA(INDEX('２回目'!$C$8:$C$374,MATCH(A119,'２回目'!$A$8:$A$374,FALSE)),0)</f>
        <v>6.0990643821958077</v>
      </c>
      <c r="F119" s="113">
        <f>_xlfn.IFNA(INDEX('３回目'!$C$8:$C$374,MATCH(A119,'３回目'!$A$8:$A$374,FALSE)),0)</f>
        <v>0</v>
      </c>
      <c r="G119" s="113">
        <f>_xlfn.IFNA(INDEX('４回目'!$C$8:$C$374,MATCH(A119,'４回目'!$A$8:$A$374,FALSE)),0)</f>
        <v>0</v>
      </c>
      <c r="H119" s="113">
        <f>_xlfn.IFNA(INDEX('５回目'!$C$8:$C$374,MATCH(A119,'５回目'!$A$8:$A$374,FALSE)),0)</f>
        <v>0</v>
      </c>
      <c r="I119" s="113">
        <f>_xlfn.IFNA(INDEX('６回目'!$C$8:$C$374,MATCH(A119,'６回目'!$A$8:$A$374,FALSE)),0)</f>
        <v>0</v>
      </c>
      <c r="J119" s="113">
        <f>_xlfn.IFNA(INDEX('７回目'!$C$8:$C$374,MATCH(A119,'７回目'!$A$8:$A$374,FALSE)),0)</f>
        <v>0</v>
      </c>
      <c r="K119" s="113">
        <f>_xlfn.IFNA(INDEX('８回目'!$C$8:$C$374,MATCH(A119,'８回目'!$A$8:$A$374,FALSE)),0)</f>
        <v>0</v>
      </c>
      <c r="M119" s="113">
        <f>INDEX(降水量!$V$2:$V$366,MATCH(A119,降水量!$E$2:$E$366,FALSE))</f>
        <v>5.4417266639303186e-002</v>
      </c>
      <c r="N119" s="119">
        <f t="shared" si="10"/>
        <v>0.99160352542730279</v>
      </c>
      <c r="O119" s="119">
        <f>INDEX(地温!$J$2:$J$366,MATCH(A119,地温!$C$2:$C$366,FALSE))</f>
        <v>0.1024370628979743</v>
      </c>
      <c r="P119" s="119">
        <f t="shared" si="11"/>
        <v>2.3258270754935544</v>
      </c>
      <c r="Q119" s="119"/>
      <c r="R119" s="119">
        <f t="shared" si="7"/>
        <v>8.4927401566278107</v>
      </c>
      <c r="S119" s="119"/>
      <c r="T119" s="119"/>
      <c r="U119" s="119"/>
      <c r="W119" s="113">
        <f>R119*1000*1000/($K$1*10)+指導機関用調整項目!$C$25</f>
        <v>38.847775587354285</v>
      </c>
    </row>
    <row r="120" spans="1:23">
      <c r="A120" s="115">
        <f t="shared" si="8"/>
        <v>117</v>
      </c>
      <c r="B120" s="113">
        <f t="shared" si="9"/>
        <v>117</v>
      </c>
      <c r="C120" s="119">
        <f t="shared" si="6"/>
        <v>11.880845395980581</v>
      </c>
      <c r="D120" s="119">
        <f>_xlfn.IFNA(INDEX('１回目'!$C$8:$C$374,MATCH(A120,'１回目'!$A$8:$A$374,FALSE)),0)</f>
        <v>5.7409603039362462</v>
      </c>
      <c r="E120" s="113">
        <f>_xlfn.IFNA(INDEX('２回目'!$C$8:$C$374,MATCH(A120,'２回目'!$A$8:$A$374,FALSE)),0)</f>
        <v>6.1398850920443344</v>
      </c>
      <c r="F120" s="113">
        <f>_xlfn.IFNA(INDEX('３回目'!$C$8:$C$374,MATCH(A120,'３回目'!$A$8:$A$374,FALSE)),0)</f>
        <v>0</v>
      </c>
      <c r="G120" s="113">
        <f>_xlfn.IFNA(INDEX('４回目'!$C$8:$C$374,MATCH(A120,'４回目'!$A$8:$A$374,FALSE)),0)</f>
        <v>0</v>
      </c>
      <c r="H120" s="113">
        <f>_xlfn.IFNA(INDEX('５回目'!$C$8:$C$374,MATCH(A120,'５回目'!$A$8:$A$374,FALSE)),0)</f>
        <v>0</v>
      </c>
      <c r="I120" s="113">
        <f>_xlfn.IFNA(INDEX('６回目'!$C$8:$C$374,MATCH(A120,'６回目'!$A$8:$A$374,FALSE)),0)</f>
        <v>0</v>
      </c>
      <c r="J120" s="113">
        <f>_xlfn.IFNA(INDEX('７回目'!$C$8:$C$374,MATCH(A120,'７回目'!$A$8:$A$374,FALSE)),0)</f>
        <v>0</v>
      </c>
      <c r="K120" s="113">
        <f>_xlfn.IFNA(INDEX('８回目'!$C$8:$C$374,MATCH(A120,'８回目'!$A$8:$A$374,FALSE)),0)</f>
        <v>0</v>
      </c>
      <c r="M120" s="113">
        <f>INDEX(降水量!$V$2:$V$366,MATCH(A120,降水量!$E$2:$E$366,FALSE))</f>
        <v>0</v>
      </c>
      <c r="N120" s="119">
        <f t="shared" si="10"/>
        <v>0.99160352542730279</v>
      </c>
      <c r="O120" s="119">
        <f>INDEX(地温!$J$2:$J$366,MATCH(A120,地温!$C$2:$C$366,FALSE))</f>
        <v>9.7079243118105604e-002</v>
      </c>
      <c r="P120" s="119">
        <f t="shared" si="11"/>
        <v>2.4229063186116599</v>
      </c>
      <c r="Q120" s="119"/>
      <c r="R120" s="119">
        <f t="shared" si="7"/>
        <v>8.4663355519416186</v>
      </c>
      <c r="S120" s="119"/>
      <c r="T120" s="119"/>
      <c r="U120" s="119"/>
      <c r="W120" s="113">
        <f>R120*1000*1000/($K$1*10)+指導機関用調整項目!$C$25</f>
        <v>38.748758319781061</v>
      </c>
    </row>
    <row r="121" spans="1:23">
      <c r="A121" s="115">
        <f t="shared" si="8"/>
        <v>118</v>
      </c>
      <c r="B121" s="113">
        <f t="shared" si="9"/>
        <v>118</v>
      </c>
      <c r="C121" s="119">
        <f t="shared" si="6"/>
        <v>11.947325789634458</v>
      </c>
      <c r="D121" s="119">
        <f>_xlfn.IFNA(INDEX('１回目'!$C$8:$C$374,MATCH(A121,'１回目'!$A$8:$A$374,FALSE)),0)</f>
        <v>5.7696477018775187</v>
      </c>
      <c r="E121" s="113">
        <f>_xlfn.IFNA(INDEX('２回目'!$C$8:$C$374,MATCH(A121,'２回目'!$A$8:$A$374,FALSE)),0)</f>
        <v>6.1776780877569388</v>
      </c>
      <c r="F121" s="113">
        <f>_xlfn.IFNA(INDEX('３回目'!$C$8:$C$374,MATCH(A121,'３回目'!$A$8:$A$374,FALSE)),0)</f>
        <v>0</v>
      </c>
      <c r="G121" s="113">
        <f>_xlfn.IFNA(INDEX('４回目'!$C$8:$C$374,MATCH(A121,'４回目'!$A$8:$A$374,FALSE)),0)</f>
        <v>0</v>
      </c>
      <c r="H121" s="113">
        <f>_xlfn.IFNA(INDEX('５回目'!$C$8:$C$374,MATCH(A121,'５回目'!$A$8:$A$374,FALSE)),0)</f>
        <v>0</v>
      </c>
      <c r="I121" s="113">
        <f>_xlfn.IFNA(INDEX('６回目'!$C$8:$C$374,MATCH(A121,'６回目'!$A$8:$A$374,FALSE)),0)</f>
        <v>0</v>
      </c>
      <c r="J121" s="113">
        <f>_xlfn.IFNA(INDEX('７回目'!$C$8:$C$374,MATCH(A121,'７回目'!$A$8:$A$374,FALSE)),0)</f>
        <v>0</v>
      </c>
      <c r="K121" s="113">
        <f>_xlfn.IFNA(INDEX('８回目'!$C$8:$C$374,MATCH(A121,'８回目'!$A$8:$A$374,FALSE)),0)</f>
        <v>0</v>
      </c>
      <c r="M121" s="113">
        <f>INDEX(降水量!$V$2:$V$366,MATCH(A121,降水量!$E$2:$E$366,FALSE))</f>
        <v>0</v>
      </c>
      <c r="N121" s="119">
        <f t="shared" si="10"/>
        <v>0.99160352542730279</v>
      </c>
      <c r="O121" s="119">
        <f>INDEX(地温!$J$2:$J$366,MATCH(A121,地温!$C$2:$C$366,FALSE))</f>
        <v>3.6645656873690494e-002</v>
      </c>
      <c r="P121" s="119">
        <f t="shared" si="11"/>
        <v>2.4595519754853505</v>
      </c>
      <c r="Q121" s="119"/>
      <c r="R121" s="119">
        <f t="shared" si="7"/>
        <v>8.4961702887218049</v>
      </c>
      <c r="S121" s="119"/>
      <c r="T121" s="119"/>
      <c r="U121" s="119"/>
      <c r="W121" s="113">
        <f>R121*1000*1000/($K$1*10)+指導機関用調整項目!$C$25</f>
        <v>38.860638582706763</v>
      </c>
    </row>
    <row r="122" spans="1:23">
      <c r="A122" s="115">
        <f t="shared" si="8"/>
        <v>119</v>
      </c>
      <c r="B122" s="113">
        <f t="shared" si="9"/>
        <v>119</v>
      </c>
      <c r="C122" s="119">
        <f t="shared" si="6"/>
        <v>12.010083047781297</v>
      </c>
      <c r="D122" s="119">
        <f>_xlfn.IFNA(INDEX('１回目'!$C$8:$C$374,MATCH(A122,'１回目'!$A$8:$A$374,FALSE)),0)</f>
        <v>5.7973015496865932</v>
      </c>
      <c r="E122" s="113">
        <f>_xlfn.IFNA(INDEX('２回目'!$C$8:$C$374,MATCH(A122,'２回目'!$A$8:$A$374,FALSE)),0)</f>
        <v>6.2127814980947038</v>
      </c>
      <c r="F122" s="113">
        <f>_xlfn.IFNA(INDEX('３回目'!$C$8:$C$374,MATCH(A122,'３回目'!$A$8:$A$374,FALSE)),0)</f>
        <v>0</v>
      </c>
      <c r="G122" s="113">
        <f>_xlfn.IFNA(INDEX('４回目'!$C$8:$C$374,MATCH(A122,'４回目'!$A$8:$A$374,FALSE)),0)</f>
        <v>0</v>
      </c>
      <c r="H122" s="113">
        <f>_xlfn.IFNA(INDEX('５回目'!$C$8:$C$374,MATCH(A122,'５回目'!$A$8:$A$374,FALSE)),0)</f>
        <v>0</v>
      </c>
      <c r="I122" s="113">
        <f>_xlfn.IFNA(INDEX('６回目'!$C$8:$C$374,MATCH(A122,'６回目'!$A$8:$A$374,FALSE)),0)</f>
        <v>0</v>
      </c>
      <c r="J122" s="113">
        <f>_xlfn.IFNA(INDEX('７回目'!$C$8:$C$374,MATCH(A122,'７回目'!$A$8:$A$374,FALSE)),0)</f>
        <v>0</v>
      </c>
      <c r="K122" s="113">
        <f>_xlfn.IFNA(INDEX('８回目'!$C$8:$C$374,MATCH(A122,'８回目'!$A$8:$A$374,FALSE)),0)</f>
        <v>0</v>
      </c>
      <c r="M122" s="113">
        <f>INDEX(降水量!$V$2:$V$366,MATCH(A122,降水量!$E$2:$E$366,FALSE))</f>
        <v>7.1044764779090275e-002</v>
      </c>
      <c r="N122" s="119">
        <f t="shared" si="10"/>
        <v>1.062648290206393</v>
      </c>
      <c r="O122" s="119">
        <f>INDEX(地温!$J$2:$J$366,MATCH(A122,地温!$C$2:$C$366,FALSE))</f>
        <v>6.4574874065487745e-002</v>
      </c>
      <c r="P122" s="119">
        <f t="shared" si="11"/>
        <v>2.5241268495508384</v>
      </c>
      <c r="Q122" s="119"/>
      <c r="R122" s="119">
        <f t="shared" si="7"/>
        <v>8.4233079080240643</v>
      </c>
      <c r="S122" s="119"/>
      <c r="T122" s="119"/>
      <c r="U122" s="119"/>
      <c r="W122" s="113">
        <f>R122*1000*1000/($K$1*10)+指導機関用調整項目!$C$25</f>
        <v>38.587404655090225</v>
      </c>
    </row>
    <row r="123" spans="1:23">
      <c r="A123" s="115">
        <f t="shared" si="8"/>
        <v>120</v>
      </c>
      <c r="B123" s="113">
        <f t="shared" si="9"/>
        <v>120</v>
      </c>
      <c r="C123" s="119">
        <f t="shared" si="6"/>
        <v>12.069910507233903</v>
      </c>
      <c r="D123" s="119">
        <f>_xlfn.IFNA(INDEX('１回目'!$C$8:$C$374,MATCH(A123,'１回目'!$A$8:$A$374,FALSE)),0)</f>
        <v>5.8242234782038951</v>
      </c>
      <c r="E123" s="113">
        <f>_xlfn.IFNA(INDEX('２回目'!$C$8:$C$374,MATCH(A123,'２回目'!$A$8:$A$374,FALSE)),0)</f>
        <v>6.2456870290300079</v>
      </c>
      <c r="F123" s="113">
        <f>_xlfn.IFNA(INDEX('３回目'!$C$8:$C$374,MATCH(A123,'３回目'!$A$8:$A$374,FALSE)),0)</f>
        <v>0</v>
      </c>
      <c r="G123" s="113">
        <f>_xlfn.IFNA(INDEX('４回目'!$C$8:$C$374,MATCH(A123,'４回目'!$A$8:$A$374,FALSE)),0)</f>
        <v>0</v>
      </c>
      <c r="H123" s="113">
        <f>_xlfn.IFNA(INDEX('５回目'!$C$8:$C$374,MATCH(A123,'５回目'!$A$8:$A$374,FALSE)),0)</f>
        <v>0</v>
      </c>
      <c r="I123" s="113">
        <f>_xlfn.IFNA(INDEX('６回目'!$C$8:$C$374,MATCH(A123,'６回目'!$A$8:$A$374,FALSE)),0)</f>
        <v>0</v>
      </c>
      <c r="J123" s="113">
        <f>_xlfn.IFNA(INDEX('７回目'!$C$8:$C$374,MATCH(A123,'７回目'!$A$8:$A$374,FALSE)),0)</f>
        <v>0</v>
      </c>
      <c r="K123" s="113">
        <f>_xlfn.IFNA(INDEX('８回目'!$C$8:$C$374,MATCH(A123,'８回目'!$A$8:$A$374,FALSE)),0)</f>
        <v>0</v>
      </c>
      <c r="M123" s="113">
        <f>INDEX(降水量!$V$2:$V$366,MATCH(A123,降水量!$E$2:$E$366,FALSE))</f>
        <v>0</v>
      </c>
      <c r="N123" s="119">
        <f t="shared" si="10"/>
        <v>1.062648290206393</v>
      </c>
      <c r="O123" s="119">
        <f>INDEX(地温!$J$2:$J$366,MATCH(A123,地温!$C$2:$C$366,FALSE))</f>
        <v>5.5330000779407064e-002</v>
      </c>
      <c r="P123" s="119">
        <f t="shared" si="11"/>
        <v>2.5794568503302453</v>
      </c>
      <c r="Q123" s="119"/>
      <c r="R123" s="119">
        <f t="shared" si="7"/>
        <v>8.4278053666972639</v>
      </c>
      <c r="S123" s="119"/>
      <c r="T123" s="119"/>
      <c r="U123" s="119"/>
      <c r="W123" s="113">
        <f>R123*1000*1000/($K$1*10)+指導機関用調整項目!$C$25</f>
        <v>38.604270125114738</v>
      </c>
    </row>
    <row r="124" spans="1:23">
      <c r="A124" s="115">
        <f t="shared" si="8"/>
        <v>121</v>
      </c>
      <c r="B124" s="113">
        <f t="shared" si="9"/>
        <v>121</v>
      </c>
      <c r="C124" s="119">
        <f t="shared" si="6"/>
        <v>12.126728744786263</v>
      </c>
      <c r="D124" s="119">
        <f>_xlfn.IFNA(INDEX('１回目'!$C$8:$C$374,MATCH(A124,'１回目'!$A$8:$A$374,FALSE)),0)</f>
        <v>5.8503193467881456</v>
      </c>
      <c r="E124" s="113">
        <f>_xlfn.IFNA(INDEX('２回目'!$C$8:$C$374,MATCH(A124,'２回目'!$A$8:$A$374,FALSE)),0)</f>
        <v>6.2764093979981181</v>
      </c>
      <c r="F124" s="113">
        <f>_xlfn.IFNA(INDEX('３回目'!$C$8:$C$374,MATCH(A124,'３回目'!$A$8:$A$374,FALSE)),0)</f>
        <v>0</v>
      </c>
      <c r="G124" s="113">
        <f>_xlfn.IFNA(INDEX('４回目'!$C$8:$C$374,MATCH(A124,'４回目'!$A$8:$A$374,FALSE)),0)</f>
        <v>0</v>
      </c>
      <c r="H124" s="113">
        <f>_xlfn.IFNA(INDEX('５回目'!$C$8:$C$374,MATCH(A124,'５回目'!$A$8:$A$374,FALSE)),0)</f>
        <v>0</v>
      </c>
      <c r="I124" s="113">
        <f>_xlfn.IFNA(INDEX('６回目'!$C$8:$C$374,MATCH(A124,'６回目'!$A$8:$A$374,FALSE)),0)</f>
        <v>0</v>
      </c>
      <c r="J124" s="113">
        <f>_xlfn.IFNA(INDEX('７回目'!$C$8:$C$374,MATCH(A124,'７回目'!$A$8:$A$374,FALSE)),0)</f>
        <v>0</v>
      </c>
      <c r="K124" s="113">
        <f>_xlfn.IFNA(INDEX('８回目'!$C$8:$C$374,MATCH(A124,'８回目'!$A$8:$A$374,FALSE)),0)</f>
        <v>0</v>
      </c>
      <c r="M124" s="113">
        <f>INDEX(降水量!$V$2:$V$366,MATCH(A124,降水量!$E$2:$E$366,FALSE))</f>
        <v>0</v>
      </c>
      <c r="N124" s="119">
        <f t="shared" si="10"/>
        <v>1.062648290206393</v>
      </c>
      <c r="O124" s="119">
        <f>INDEX(地温!$J$2:$J$366,MATCH(A124,地温!$C$2:$C$366,FALSE))</f>
        <v>8.8642343553759564e-002</v>
      </c>
      <c r="P124" s="119">
        <f t="shared" si="11"/>
        <v>2.6680991938840051</v>
      </c>
      <c r="Q124" s="119"/>
      <c r="R124" s="119">
        <f t="shared" si="7"/>
        <v>8.3959812606958639</v>
      </c>
      <c r="S124" s="119"/>
      <c r="T124" s="119"/>
      <c r="U124" s="119"/>
      <c r="W124" s="113">
        <f>R124*1000*1000/($K$1*10)+指導機関用調整項目!$C$25</f>
        <v>38.484929727609483</v>
      </c>
    </row>
    <row r="125" spans="1:23">
      <c r="A125" s="115">
        <f t="shared" si="8"/>
        <v>122</v>
      </c>
      <c r="B125" s="113">
        <f t="shared" si="9"/>
        <v>122</v>
      </c>
      <c r="C125" s="119">
        <f t="shared" si="6"/>
        <v>12.178366204740779</v>
      </c>
      <c r="D125" s="119">
        <f>_xlfn.IFNA(INDEX('１回目'!$C$8:$C$374,MATCH(A125,'１回目'!$A$8:$A$374,FALSE)),0)</f>
        <v>5.874454983905661</v>
      </c>
      <c r="E125" s="113">
        <f>_xlfn.IFNA(INDEX('２回目'!$C$8:$C$374,MATCH(A125,'２回目'!$A$8:$A$374,FALSE)),0)</f>
        <v>6.3039112208351193</v>
      </c>
      <c r="F125" s="113">
        <f>_xlfn.IFNA(INDEX('３回目'!$C$8:$C$374,MATCH(A125,'３回目'!$A$8:$A$374,FALSE)),0)</f>
        <v>0</v>
      </c>
      <c r="G125" s="113">
        <f>_xlfn.IFNA(INDEX('４回目'!$C$8:$C$374,MATCH(A125,'４回目'!$A$8:$A$374,FALSE)),0)</f>
        <v>0</v>
      </c>
      <c r="H125" s="113">
        <f>_xlfn.IFNA(INDEX('５回目'!$C$8:$C$374,MATCH(A125,'５回目'!$A$8:$A$374,FALSE)),0)</f>
        <v>0</v>
      </c>
      <c r="I125" s="113">
        <f>_xlfn.IFNA(INDEX('６回目'!$C$8:$C$374,MATCH(A125,'６回目'!$A$8:$A$374,FALSE)),0)</f>
        <v>0</v>
      </c>
      <c r="J125" s="113">
        <f>_xlfn.IFNA(INDEX('７回目'!$C$8:$C$374,MATCH(A125,'７回目'!$A$8:$A$374,FALSE)),0)</f>
        <v>0</v>
      </c>
      <c r="K125" s="113">
        <f>_xlfn.IFNA(INDEX('８回目'!$C$8:$C$374,MATCH(A125,'８回目'!$A$8:$A$374,FALSE)),0)</f>
        <v>0</v>
      </c>
      <c r="M125" s="113">
        <f>INDEX(降水量!$V$2:$V$366,MATCH(A125,降水量!$E$2:$E$366,FALSE))</f>
        <v>5.4417266639303186e-002</v>
      </c>
      <c r="N125" s="119">
        <f t="shared" si="10"/>
        <v>1.1170655568456962</v>
      </c>
      <c r="O125" s="119">
        <f>INDEX(地温!$J$2:$J$366,MATCH(A125,地温!$C$2:$C$366,FALSE))</f>
        <v>5.1626120412385706e-002</v>
      </c>
      <c r="P125" s="119">
        <f t="shared" si="11"/>
        <v>2.7197253142963906</v>
      </c>
      <c r="Q125" s="119"/>
      <c r="R125" s="119">
        <f t="shared" si="7"/>
        <v>8.3415753335986924</v>
      </c>
      <c r="S125" s="119"/>
      <c r="T125" s="119"/>
      <c r="U125" s="119"/>
      <c r="W125" s="113">
        <f>R125*1000*1000/($K$1*10)+指導機関用調整項目!$C$25</f>
        <v>38.280907500995085</v>
      </c>
    </row>
    <row r="126" spans="1:23">
      <c r="A126" s="115">
        <f t="shared" si="8"/>
        <v>123</v>
      </c>
      <c r="B126" s="113">
        <f t="shared" si="9"/>
        <v>123</v>
      </c>
      <c r="C126" s="119">
        <f t="shared" si="6"/>
        <v>12.22796048675611</v>
      </c>
      <c r="D126" s="119">
        <f>_xlfn.IFNA(INDEX('１回目'!$C$8:$C$374,MATCH(A126,'１回目'!$A$8:$A$374,FALSE)),0)</f>
        <v>5.8980892374371665</v>
      </c>
      <c r="E126" s="113">
        <f>_xlfn.IFNA(INDEX('２回目'!$C$8:$C$374,MATCH(A126,'２回目'!$A$8:$A$374,FALSE)),0)</f>
        <v>6.3298712493189431</v>
      </c>
      <c r="F126" s="113">
        <f>_xlfn.IFNA(INDEX('３回目'!$C$8:$C$374,MATCH(A126,'３回目'!$A$8:$A$374,FALSE)),0)</f>
        <v>0</v>
      </c>
      <c r="G126" s="113">
        <f>_xlfn.IFNA(INDEX('４回目'!$C$8:$C$374,MATCH(A126,'４回目'!$A$8:$A$374,FALSE)),0)</f>
        <v>0</v>
      </c>
      <c r="H126" s="113">
        <f>_xlfn.IFNA(INDEX('５回目'!$C$8:$C$374,MATCH(A126,'５回目'!$A$8:$A$374,FALSE)),0)</f>
        <v>0</v>
      </c>
      <c r="I126" s="113">
        <f>_xlfn.IFNA(INDEX('６回目'!$C$8:$C$374,MATCH(A126,'６回目'!$A$8:$A$374,FALSE)),0)</f>
        <v>0</v>
      </c>
      <c r="J126" s="113">
        <f>_xlfn.IFNA(INDEX('７回目'!$C$8:$C$374,MATCH(A126,'７回目'!$A$8:$A$374,FALSE)),0)</f>
        <v>0</v>
      </c>
      <c r="K126" s="113">
        <f>_xlfn.IFNA(INDEX('８回目'!$C$8:$C$374,MATCH(A126,'８回目'!$A$8:$A$374,FALSE)),0)</f>
        <v>0</v>
      </c>
      <c r="M126" s="113">
        <f>INDEX(降水量!$V$2:$V$366,MATCH(A126,降水量!$E$2:$E$366,FALSE))</f>
        <v>0</v>
      </c>
      <c r="N126" s="119">
        <f t="shared" si="10"/>
        <v>1.1170655568456962</v>
      </c>
      <c r="O126" s="119">
        <f>INDEX(地温!$J$2:$J$366,MATCH(A126,地温!$C$2:$C$366,FALSE))</f>
        <v>6.7927573718232659e-002</v>
      </c>
      <c r="P126" s="119">
        <f t="shared" si="11"/>
        <v>2.7876528880146232</v>
      </c>
      <c r="Q126" s="119"/>
      <c r="R126" s="119">
        <f t="shared" si="7"/>
        <v>8.3232420418957904</v>
      </c>
      <c r="S126" s="119"/>
      <c r="T126" s="119"/>
      <c r="U126" s="119"/>
      <c r="W126" s="113">
        <f>R126*1000*1000/($K$1*10)+指導機関用調整項目!$C$25</f>
        <v>38.212157657109202</v>
      </c>
    </row>
    <row r="127" spans="1:23">
      <c r="A127" s="115">
        <f t="shared" si="8"/>
        <v>124</v>
      </c>
      <c r="B127" s="113">
        <f t="shared" si="9"/>
        <v>124</v>
      </c>
      <c r="C127" s="119">
        <f t="shared" si="6"/>
        <v>12.277846768711139</v>
      </c>
      <c r="D127" s="119">
        <f>_xlfn.IFNA(INDEX('１回目'!$C$8:$C$374,MATCH(A127,'１回目'!$A$8:$A$374,FALSE)),0)</f>
        <v>5.9223843634419469</v>
      </c>
      <c r="E127" s="113">
        <f>_xlfn.IFNA(INDEX('２回目'!$C$8:$C$374,MATCH(A127,'２回目'!$A$8:$A$374,FALSE)),0)</f>
        <v>6.3554624052691917</v>
      </c>
      <c r="F127" s="113">
        <f>_xlfn.IFNA(INDEX('３回目'!$C$8:$C$374,MATCH(A127,'３回目'!$A$8:$A$374,FALSE)),0)</f>
        <v>0</v>
      </c>
      <c r="G127" s="113">
        <f>_xlfn.IFNA(INDEX('４回目'!$C$8:$C$374,MATCH(A127,'４回目'!$A$8:$A$374,FALSE)),0)</f>
        <v>0</v>
      </c>
      <c r="H127" s="113">
        <f>_xlfn.IFNA(INDEX('５回目'!$C$8:$C$374,MATCH(A127,'５回目'!$A$8:$A$374,FALSE)),0)</f>
        <v>0</v>
      </c>
      <c r="I127" s="113">
        <f>_xlfn.IFNA(INDEX('６回目'!$C$8:$C$374,MATCH(A127,'６回目'!$A$8:$A$374,FALSE)),0)</f>
        <v>0</v>
      </c>
      <c r="J127" s="113">
        <f>_xlfn.IFNA(INDEX('７回目'!$C$8:$C$374,MATCH(A127,'７回目'!$A$8:$A$374,FALSE)),0)</f>
        <v>0</v>
      </c>
      <c r="K127" s="113">
        <f>_xlfn.IFNA(INDEX('８回目'!$C$8:$C$374,MATCH(A127,'８回目'!$A$8:$A$374,FALSE)),0)</f>
        <v>0</v>
      </c>
      <c r="M127" s="113">
        <f>INDEX(降水量!$V$2:$V$366,MATCH(A127,降水量!$E$2:$E$366,FALSE))</f>
        <v>0</v>
      </c>
      <c r="N127" s="119">
        <f t="shared" si="10"/>
        <v>1.1170655568456962</v>
      </c>
      <c r="O127" s="119">
        <f>INDEX(地温!$J$2:$J$366,MATCH(A127,地温!$C$2:$C$366,FALSE))</f>
        <v>0.11861200644430772</v>
      </c>
      <c r="P127" s="119">
        <f t="shared" si="11"/>
        <v>2.9062648944589311</v>
      </c>
      <c r="Q127" s="119"/>
      <c r="R127" s="119">
        <f t="shared" si="7"/>
        <v>8.2545163174065124</v>
      </c>
      <c r="S127" s="119"/>
      <c r="T127" s="119"/>
      <c r="U127" s="119"/>
      <c r="W127" s="113">
        <f>R127*1000*1000/($K$1*10)+指導機関用調整項目!$C$25</f>
        <v>37.954436190274414</v>
      </c>
    </row>
    <row r="128" spans="1:23">
      <c r="A128" s="115">
        <f t="shared" si="8"/>
        <v>125</v>
      </c>
      <c r="B128" s="113">
        <f t="shared" si="9"/>
        <v>125</v>
      </c>
      <c r="C128" s="119">
        <f t="shared" si="6"/>
        <v>12.326188312916674</v>
      </c>
      <c r="D128" s="119">
        <f>_xlfn.IFNA(INDEX('１回目'!$C$8:$C$374,MATCH(A128,'１回目'!$A$8:$A$374,FALSE)),0)</f>
        <v>5.9464091765604081</v>
      </c>
      <c r="E128" s="113">
        <f>_xlfn.IFNA(INDEX('２回目'!$C$8:$C$374,MATCH(A128,'２回目'!$A$8:$A$374,FALSE)),0)</f>
        <v>6.3797791363562659</v>
      </c>
      <c r="F128" s="113">
        <f>_xlfn.IFNA(INDEX('３回目'!$C$8:$C$374,MATCH(A128,'３回目'!$A$8:$A$374,FALSE)),0)</f>
        <v>0</v>
      </c>
      <c r="G128" s="113">
        <f>_xlfn.IFNA(INDEX('４回目'!$C$8:$C$374,MATCH(A128,'４回目'!$A$8:$A$374,FALSE)),0)</f>
        <v>0</v>
      </c>
      <c r="H128" s="113">
        <f>_xlfn.IFNA(INDEX('５回目'!$C$8:$C$374,MATCH(A128,'５回目'!$A$8:$A$374,FALSE)),0)</f>
        <v>0</v>
      </c>
      <c r="I128" s="113">
        <f>_xlfn.IFNA(INDEX('６回目'!$C$8:$C$374,MATCH(A128,'６回目'!$A$8:$A$374,FALSE)),0)</f>
        <v>0</v>
      </c>
      <c r="J128" s="113">
        <f>_xlfn.IFNA(INDEX('７回目'!$C$8:$C$374,MATCH(A128,'７回目'!$A$8:$A$374,FALSE)),0)</f>
        <v>0</v>
      </c>
      <c r="K128" s="113">
        <f>_xlfn.IFNA(INDEX('８回目'!$C$8:$C$374,MATCH(A128,'８回目'!$A$8:$A$374,FALSE)),0)</f>
        <v>0</v>
      </c>
      <c r="M128" s="113">
        <f>INDEX(降水量!$V$2:$V$366,MATCH(A128,降水量!$E$2:$E$366,FALSE))</f>
        <v>0</v>
      </c>
      <c r="N128" s="119">
        <f t="shared" si="10"/>
        <v>1.1170655568456962</v>
      </c>
      <c r="O128" s="119">
        <f>INDEX(地温!$J$2:$J$366,MATCH(A128,地温!$C$2:$C$366,FALSE))</f>
        <v>0.1388035022676837</v>
      </c>
      <c r="P128" s="119">
        <f t="shared" si="11"/>
        <v>3.0450683967266148</v>
      </c>
      <c r="Q128" s="119"/>
      <c r="R128" s="119">
        <f t="shared" si="7"/>
        <v>8.1640543593443624</v>
      </c>
      <c r="S128" s="119"/>
      <c r="T128" s="119"/>
      <c r="U128" s="119"/>
      <c r="W128" s="113">
        <f>R128*1000*1000/($K$1*10)+指導機関用調整項目!$C$25</f>
        <v>37.615203847541352</v>
      </c>
    </row>
    <row r="129" spans="1:23">
      <c r="A129" s="115">
        <f t="shared" si="8"/>
        <v>126</v>
      </c>
      <c r="B129" s="113">
        <f t="shared" si="9"/>
        <v>126</v>
      </c>
      <c r="C129" s="119">
        <f t="shared" si="6"/>
        <v>12.372532006546482</v>
      </c>
      <c r="D129" s="119">
        <f>_xlfn.IFNA(INDEX('１回目'!$C$8:$C$374,MATCH(A129,'１回目'!$A$8:$A$374,FALSE)),0)</f>
        <v>5.9698979103700927</v>
      </c>
      <c r="E129" s="113">
        <f>_xlfn.IFNA(INDEX('２回目'!$C$8:$C$374,MATCH(A129,'２回目'!$A$8:$A$374,FALSE)),0)</f>
        <v>6.4026340961763895</v>
      </c>
      <c r="F129" s="113">
        <f>_xlfn.IFNA(INDEX('３回目'!$C$8:$C$374,MATCH(A129,'３回目'!$A$8:$A$374,FALSE)),0)</f>
        <v>0</v>
      </c>
      <c r="G129" s="113">
        <f>_xlfn.IFNA(INDEX('４回目'!$C$8:$C$374,MATCH(A129,'４回目'!$A$8:$A$374,FALSE)),0)</f>
        <v>0</v>
      </c>
      <c r="H129" s="113">
        <f>_xlfn.IFNA(INDEX('５回目'!$C$8:$C$374,MATCH(A129,'５回目'!$A$8:$A$374,FALSE)),0)</f>
        <v>0</v>
      </c>
      <c r="I129" s="113">
        <f>_xlfn.IFNA(INDEX('６回目'!$C$8:$C$374,MATCH(A129,'６回目'!$A$8:$A$374,FALSE)),0)</f>
        <v>0</v>
      </c>
      <c r="J129" s="113">
        <f>_xlfn.IFNA(INDEX('７回目'!$C$8:$C$374,MATCH(A129,'７回目'!$A$8:$A$374,FALSE)),0)</f>
        <v>0</v>
      </c>
      <c r="K129" s="113">
        <f>_xlfn.IFNA(INDEX('８回目'!$C$8:$C$374,MATCH(A129,'８回目'!$A$8:$A$374,FALSE)),0)</f>
        <v>0</v>
      </c>
      <c r="M129" s="113">
        <f>INDEX(降水量!$V$2:$V$366,MATCH(A129,降水量!$E$2:$E$366,FALSE))</f>
        <v>0</v>
      </c>
      <c r="N129" s="119">
        <f t="shared" si="10"/>
        <v>1.1170655568456962</v>
      </c>
      <c r="O129" s="119">
        <f>INDEX(地温!$J$2:$J$366,MATCH(A129,地温!$C$2:$C$366,FALSE))</f>
        <v>7.3123411649614417e-002</v>
      </c>
      <c r="P129" s="119">
        <f t="shared" si="11"/>
        <v>3.118191808376229</v>
      </c>
      <c r="Q129" s="119"/>
      <c r="R129" s="119">
        <f t="shared" si="7"/>
        <v>8.1372746413245558</v>
      </c>
      <c r="S129" s="119"/>
      <c r="T129" s="119"/>
      <c r="U129" s="119"/>
      <c r="W129" s="113">
        <f>R129*1000*1000/($K$1*10)+指導機関用調整項目!$C$25</f>
        <v>37.514779904967071</v>
      </c>
    </row>
    <row r="130" spans="1:23">
      <c r="A130" s="115">
        <f t="shared" si="8"/>
        <v>127</v>
      </c>
      <c r="B130" s="113">
        <f t="shared" si="9"/>
        <v>127</v>
      </c>
      <c r="C130" s="119">
        <f t="shared" si="6"/>
        <v>12.417232066702017</v>
      </c>
      <c r="D130" s="119">
        <f>_xlfn.IFNA(INDEX('１回目'!$C$8:$C$374,MATCH(A130,'１回目'!$A$8:$A$374,FALSE)),0)</f>
        <v>5.9930038448097092</v>
      </c>
      <c r="E130" s="113">
        <f>_xlfn.IFNA(INDEX('２回目'!$C$8:$C$374,MATCH(A130,'２回目'!$A$8:$A$374,FALSE)),0)</f>
        <v>6.4242282218923084</v>
      </c>
      <c r="F130" s="113">
        <f>_xlfn.IFNA(INDEX('３回目'!$C$8:$C$374,MATCH(A130,'３回目'!$A$8:$A$374,FALSE)),0)</f>
        <v>0</v>
      </c>
      <c r="G130" s="113">
        <f>_xlfn.IFNA(INDEX('４回目'!$C$8:$C$374,MATCH(A130,'４回目'!$A$8:$A$374,FALSE)),0)</f>
        <v>0</v>
      </c>
      <c r="H130" s="113">
        <f>_xlfn.IFNA(INDEX('５回目'!$C$8:$C$374,MATCH(A130,'５回目'!$A$8:$A$374,FALSE)),0)</f>
        <v>0</v>
      </c>
      <c r="I130" s="113">
        <f>_xlfn.IFNA(INDEX('６回目'!$C$8:$C$374,MATCH(A130,'６回目'!$A$8:$A$374,FALSE)),0)</f>
        <v>0</v>
      </c>
      <c r="J130" s="113">
        <f>_xlfn.IFNA(INDEX('７回目'!$C$8:$C$374,MATCH(A130,'７回目'!$A$8:$A$374,FALSE)),0)</f>
        <v>0</v>
      </c>
      <c r="K130" s="113">
        <f>_xlfn.IFNA(INDEX('８回目'!$C$8:$C$374,MATCH(A130,'８回目'!$A$8:$A$374,FALSE)),0)</f>
        <v>0</v>
      </c>
      <c r="M130" s="113">
        <f>INDEX(降水量!$V$2:$V$366,MATCH(A130,降水量!$E$2:$E$366,FALSE))</f>
        <v>7.1044764779090275e-002</v>
      </c>
      <c r="N130" s="119">
        <f t="shared" si="10"/>
        <v>1.1881103216247864</v>
      </c>
      <c r="O130" s="119">
        <f>INDEX(地温!$J$2:$J$366,MATCH(A130,地温!$C$2:$C$366,FALSE))</f>
        <v>9.4477359931219543e-002</v>
      </c>
      <c r="P130" s="119">
        <f t="shared" si="11"/>
        <v>3.2126691683074484</v>
      </c>
      <c r="Q130" s="119"/>
      <c r="R130" s="119">
        <f t="shared" si="7"/>
        <v>8.0164525767697814</v>
      </c>
      <c r="S130" s="119"/>
      <c r="T130" s="119"/>
      <c r="U130" s="119"/>
      <c r="W130" s="113">
        <f>R130*1000*1000/($K$1*10)+指導機関用調整項目!$C$25</f>
        <v>37.061697162886674</v>
      </c>
    </row>
    <row r="131" spans="1:23">
      <c r="A131" s="115">
        <f t="shared" si="8"/>
        <v>128</v>
      </c>
      <c r="B131" s="113">
        <f t="shared" si="9"/>
        <v>128</v>
      </c>
      <c r="C131" s="119">
        <f t="shared" si="6"/>
        <v>12.459621460997779</v>
      </c>
      <c r="D131" s="119">
        <f>_xlfn.IFNA(INDEX('１回目'!$C$8:$C$374,MATCH(A131,'１回目'!$A$8:$A$374,FALSE)),0)</f>
        <v>6.0153285499079683</v>
      </c>
      <c r="E131" s="113">
        <f>_xlfn.IFNA(INDEX('２回目'!$C$8:$C$374,MATCH(A131,'２回目'!$A$8:$A$374,FALSE)),0)</f>
        <v>6.4442929110898106</v>
      </c>
      <c r="F131" s="113">
        <f>_xlfn.IFNA(INDEX('３回目'!$C$8:$C$374,MATCH(A131,'３回目'!$A$8:$A$374,FALSE)),0)</f>
        <v>0</v>
      </c>
      <c r="G131" s="113">
        <f>_xlfn.IFNA(INDEX('４回目'!$C$8:$C$374,MATCH(A131,'４回目'!$A$8:$A$374,FALSE)),0)</f>
        <v>0</v>
      </c>
      <c r="H131" s="113">
        <f>_xlfn.IFNA(INDEX('５回目'!$C$8:$C$374,MATCH(A131,'５回目'!$A$8:$A$374,FALSE)),0)</f>
        <v>0</v>
      </c>
      <c r="I131" s="113">
        <f>_xlfn.IFNA(INDEX('６回目'!$C$8:$C$374,MATCH(A131,'６回目'!$A$8:$A$374,FALSE)),0)</f>
        <v>0</v>
      </c>
      <c r="J131" s="113">
        <f>_xlfn.IFNA(INDEX('７回目'!$C$8:$C$374,MATCH(A131,'７回目'!$A$8:$A$374,FALSE)),0)</f>
        <v>0</v>
      </c>
      <c r="K131" s="113">
        <f>_xlfn.IFNA(INDEX('８回目'!$C$8:$C$374,MATCH(A131,'８回目'!$A$8:$A$374,FALSE)),0)</f>
        <v>0</v>
      </c>
      <c r="M131" s="113">
        <f>INDEX(降水量!$V$2:$V$366,MATCH(A131,降水量!$E$2:$E$366,FALSE))</f>
        <v>5.4417266639303186e-002</v>
      </c>
      <c r="N131" s="119">
        <f t="shared" si="10"/>
        <v>1.2425275882640896</v>
      </c>
      <c r="O131" s="119">
        <f>INDEX(地温!$J$2:$J$366,MATCH(A131,地温!$C$2:$C$366,FALSE))</f>
        <v>5.7165833592190893e-002</v>
      </c>
      <c r="P131" s="119">
        <f t="shared" si="11"/>
        <v>3.2698350018996392</v>
      </c>
      <c r="Q131" s="119"/>
      <c r="R131" s="119">
        <f t="shared" si="7"/>
        <v>7.9472588708340508</v>
      </c>
      <c r="S131" s="119"/>
      <c r="T131" s="119"/>
      <c r="U131" s="119"/>
      <c r="W131" s="113">
        <f>R131*1000*1000/($K$1*10)+指導機関用調整項目!$C$25</f>
        <v>36.802220765627681</v>
      </c>
    </row>
    <row r="132" spans="1:23">
      <c r="A132" s="115">
        <f t="shared" si="8"/>
        <v>129</v>
      </c>
      <c r="B132" s="113">
        <f t="shared" si="9"/>
        <v>129</v>
      </c>
      <c r="C132" s="119">
        <f t="shared" ref="C132:C195" si="12">SUM(D132:K132)</f>
        <v>12.499050371601172</v>
      </c>
      <c r="D132" s="119">
        <f>_xlfn.IFNA(INDEX('１回目'!$C$8:$C$374,MATCH(A132,'１回目'!$A$8:$A$374,FALSE)),0)</f>
        <v>6.03645598051473</v>
      </c>
      <c r="E132" s="113">
        <f>_xlfn.IFNA(INDEX('２回目'!$C$8:$C$374,MATCH(A132,'２回目'!$A$8:$A$374,FALSE)),0)</f>
        <v>6.4625943910864416</v>
      </c>
      <c r="F132" s="113">
        <f>_xlfn.IFNA(INDEX('３回目'!$C$8:$C$374,MATCH(A132,'３回目'!$A$8:$A$374,FALSE)),0)</f>
        <v>0</v>
      </c>
      <c r="G132" s="113">
        <f>_xlfn.IFNA(INDEX('４回目'!$C$8:$C$374,MATCH(A132,'４回目'!$A$8:$A$374,FALSE)),0)</f>
        <v>0</v>
      </c>
      <c r="H132" s="113">
        <f>_xlfn.IFNA(INDEX('５回目'!$C$8:$C$374,MATCH(A132,'５回目'!$A$8:$A$374,FALSE)),0)</f>
        <v>0</v>
      </c>
      <c r="I132" s="113">
        <f>_xlfn.IFNA(INDEX('６回目'!$C$8:$C$374,MATCH(A132,'６回目'!$A$8:$A$374,FALSE)),0)</f>
        <v>0</v>
      </c>
      <c r="J132" s="113">
        <f>_xlfn.IFNA(INDEX('７回目'!$C$8:$C$374,MATCH(A132,'７回目'!$A$8:$A$374,FALSE)),0)</f>
        <v>0</v>
      </c>
      <c r="K132" s="113">
        <f>_xlfn.IFNA(INDEX('８回目'!$C$8:$C$374,MATCH(A132,'８回目'!$A$8:$A$374,FALSE)),0)</f>
        <v>0</v>
      </c>
      <c r="M132" s="113">
        <f>INDEX(降水量!$V$2:$V$366,MATCH(A132,降水量!$E$2:$E$366,FALSE))</f>
        <v>0</v>
      </c>
      <c r="N132" s="119">
        <f t="shared" si="10"/>
        <v>1.2425275882640896</v>
      </c>
      <c r="O132" s="119">
        <f>INDEX(地温!$J$2:$J$366,MATCH(A132,地温!$C$2:$C$366,FALSE))</f>
        <v>0.11677135974263407</v>
      </c>
      <c r="P132" s="119">
        <f t="shared" si="11"/>
        <v>3.386606361642273</v>
      </c>
      <c r="Q132" s="119"/>
      <c r="R132" s="119">
        <f t="shared" ref="R132:R195" si="13">C132-N132-P132</f>
        <v>7.8699164216948096</v>
      </c>
      <c r="S132" s="119"/>
      <c r="T132" s="119"/>
      <c r="U132" s="119"/>
      <c r="W132" s="113">
        <f>R132*1000*1000/($K$1*10)+指導機関用調整項目!$C$25</f>
        <v>36.512186581355529</v>
      </c>
    </row>
    <row r="133" spans="1:23">
      <c r="A133" s="115">
        <f t="shared" ref="A133:A196" si="14">A132+1</f>
        <v>130</v>
      </c>
      <c r="B133" s="113">
        <f t="shared" ref="B133:B196" si="15">A133-$A$4+1</f>
        <v>130</v>
      </c>
      <c r="C133" s="119">
        <f t="shared" si="12"/>
        <v>12.53607742131847</v>
      </c>
      <c r="D133" s="119">
        <f>_xlfn.IFNA(INDEX('１回目'!$C$8:$C$374,MATCH(A133,'１回目'!$A$8:$A$374,FALSE)),0)</f>
        <v>6.056635192054487</v>
      </c>
      <c r="E133" s="113">
        <f>_xlfn.IFNA(INDEX('２回目'!$C$8:$C$374,MATCH(A133,'２回目'!$A$8:$A$374,FALSE)),0)</f>
        <v>6.4794422292639835</v>
      </c>
      <c r="F133" s="113">
        <f>_xlfn.IFNA(INDEX('３回目'!$C$8:$C$374,MATCH(A133,'３回目'!$A$8:$A$374,FALSE)),0)</f>
        <v>0</v>
      </c>
      <c r="G133" s="113">
        <f>_xlfn.IFNA(INDEX('４回目'!$C$8:$C$374,MATCH(A133,'４回目'!$A$8:$A$374,FALSE)),0)</f>
        <v>0</v>
      </c>
      <c r="H133" s="113">
        <f>_xlfn.IFNA(INDEX('５回目'!$C$8:$C$374,MATCH(A133,'５回目'!$A$8:$A$374,FALSE)),0)</f>
        <v>0</v>
      </c>
      <c r="I133" s="113">
        <f>_xlfn.IFNA(INDEX('６回目'!$C$8:$C$374,MATCH(A133,'６回目'!$A$8:$A$374,FALSE)),0)</f>
        <v>0</v>
      </c>
      <c r="J133" s="113">
        <f>_xlfn.IFNA(INDEX('７回目'!$C$8:$C$374,MATCH(A133,'７回目'!$A$8:$A$374,FALSE)),0)</f>
        <v>0</v>
      </c>
      <c r="K133" s="113">
        <f>_xlfn.IFNA(INDEX('８回目'!$C$8:$C$374,MATCH(A133,'８回目'!$A$8:$A$374,FALSE)),0)</f>
        <v>0</v>
      </c>
      <c r="M133" s="113">
        <f>INDEX(降水量!$V$2:$V$366,MATCH(A133,降水量!$E$2:$E$366,FALSE))</f>
        <v>0</v>
      </c>
      <c r="N133" s="119">
        <f t="shared" ref="N133:N196" si="16">N132+M133</f>
        <v>1.2425275882640896</v>
      </c>
      <c r="O133" s="119">
        <f>INDEX(地温!$J$2:$J$366,MATCH(A133,地温!$C$2:$C$366,FALSE))</f>
        <v>5.8609729557129411e-002</v>
      </c>
      <c r="P133" s="119">
        <f t="shared" ref="P133:P196" si="17">O133+P132</f>
        <v>3.4452160911994025</v>
      </c>
      <c r="Q133" s="119"/>
      <c r="R133" s="119">
        <f t="shared" si="13"/>
        <v>7.8483337418549795</v>
      </c>
      <c r="S133" s="119"/>
      <c r="T133" s="119"/>
      <c r="U133" s="119"/>
      <c r="W133" s="113">
        <f>R133*1000*1000/($K$1*10)+指導機関用調整項目!$C$25</f>
        <v>36.431251531956164</v>
      </c>
    </row>
    <row r="134" spans="1:23">
      <c r="A134" s="115">
        <f t="shared" si="14"/>
        <v>131</v>
      </c>
      <c r="B134" s="113">
        <f t="shared" si="15"/>
        <v>131</v>
      </c>
      <c r="C134" s="119">
        <f t="shared" si="12"/>
        <v>12.571885112778876</v>
      </c>
      <c r="D134" s="119">
        <f>_xlfn.IFNA(INDEX('１回目'!$C$8:$C$374,MATCH(A134,'１回目'!$A$8:$A$374,FALSE)),0)</f>
        <v>6.0764983445857856</v>
      </c>
      <c r="E134" s="113">
        <f>_xlfn.IFNA(INDEX('２回目'!$C$8:$C$374,MATCH(A134,'２回目'!$A$8:$A$374,FALSE)),0)</f>
        <v>6.4953867681930912</v>
      </c>
      <c r="F134" s="113">
        <f>_xlfn.IFNA(INDEX('３回目'!$C$8:$C$374,MATCH(A134,'３回目'!$A$8:$A$374,FALSE)),0)</f>
        <v>0</v>
      </c>
      <c r="G134" s="113">
        <f>_xlfn.IFNA(INDEX('４回目'!$C$8:$C$374,MATCH(A134,'４回目'!$A$8:$A$374,FALSE)),0)</f>
        <v>0</v>
      </c>
      <c r="H134" s="113">
        <f>_xlfn.IFNA(INDEX('５回目'!$C$8:$C$374,MATCH(A134,'５回目'!$A$8:$A$374,FALSE)),0)</f>
        <v>0</v>
      </c>
      <c r="I134" s="113">
        <f>_xlfn.IFNA(INDEX('６回目'!$C$8:$C$374,MATCH(A134,'６回目'!$A$8:$A$374,FALSE)),0)</f>
        <v>0</v>
      </c>
      <c r="J134" s="113">
        <f>_xlfn.IFNA(INDEX('７回目'!$C$8:$C$374,MATCH(A134,'７回目'!$A$8:$A$374,FALSE)),0)</f>
        <v>0</v>
      </c>
      <c r="K134" s="113">
        <f>_xlfn.IFNA(INDEX('８回目'!$C$8:$C$374,MATCH(A134,'８回目'!$A$8:$A$374,FALSE)),0)</f>
        <v>0</v>
      </c>
      <c r="M134" s="113">
        <f>INDEX(降水量!$V$2:$V$366,MATCH(A134,降水量!$E$2:$E$366,FALSE))</f>
        <v>0</v>
      </c>
      <c r="N134" s="119">
        <f t="shared" si="16"/>
        <v>1.2425275882640896</v>
      </c>
      <c r="O134" s="119">
        <f>INDEX(地温!$J$2:$J$366,MATCH(A134,地温!$C$2:$C$366,FALSE))</f>
        <v>0.10528139516769422</v>
      </c>
      <c r="P134" s="119">
        <f t="shared" si="17"/>
        <v>3.5504974863670968</v>
      </c>
      <c r="Q134" s="119"/>
      <c r="R134" s="119">
        <f t="shared" si="13"/>
        <v>7.7788600381476902</v>
      </c>
      <c r="S134" s="119"/>
      <c r="T134" s="119"/>
      <c r="U134" s="119"/>
      <c r="W134" s="113">
        <f>R134*1000*1000/($K$1*10)+指導機関用調整項目!$C$25</f>
        <v>36.170725143053829</v>
      </c>
    </row>
    <row r="135" spans="1:23">
      <c r="A135" s="115">
        <f t="shared" si="14"/>
        <v>132</v>
      </c>
      <c r="B135" s="113">
        <f t="shared" si="15"/>
        <v>132</v>
      </c>
      <c r="C135" s="119">
        <f t="shared" si="12"/>
        <v>12.605869647169719</v>
      </c>
      <c r="D135" s="119">
        <f>_xlfn.IFNA(INDEX('１回目'!$C$8:$C$374,MATCH(A135,'１回目'!$A$8:$A$374,FALSE)),0)</f>
        <v>6.0956668271543597</v>
      </c>
      <c r="E135" s="113">
        <f>_xlfn.IFNA(INDEX('２回目'!$C$8:$C$374,MATCH(A135,'２回目'!$A$8:$A$374,FALSE)),0)</f>
        <v>6.5102028200153601</v>
      </c>
      <c r="F135" s="113">
        <f>_xlfn.IFNA(INDEX('３回目'!$C$8:$C$374,MATCH(A135,'３回目'!$A$8:$A$374,FALSE)),0)</f>
        <v>0</v>
      </c>
      <c r="G135" s="113">
        <f>_xlfn.IFNA(INDEX('４回目'!$C$8:$C$374,MATCH(A135,'４回目'!$A$8:$A$374,FALSE)),0)</f>
        <v>0</v>
      </c>
      <c r="H135" s="113">
        <f>_xlfn.IFNA(INDEX('５回目'!$C$8:$C$374,MATCH(A135,'５回目'!$A$8:$A$374,FALSE)),0)</f>
        <v>0</v>
      </c>
      <c r="I135" s="113">
        <f>_xlfn.IFNA(INDEX('６回目'!$C$8:$C$374,MATCH(A135,'６回目'!$A$8:$A$374,FALSE)),0)</f>
        <v>0</v>
      </c>
      <c r="J135" s="113">
        <f>_xlfn.IFNA(INDEX('７回目'!$C$8:$C$374,MATCH(A135,'７回目'!$A$8:$A$374,FALSE)),0)</f>
        <v>0</v>
      </c>
      <c r="K135" s="113">
        <f>_xlfn.IFNA(INDEX('８回目'!$C$8:$C$374,MATCH(A135,'８回目'!$A$8:$A$374,FALSE)),0)</f>
        <v>0</v>
      </c>
      <c r="M135" s="113">
        <f>INDEX(降水量!$V$2:$V$366,MATCH(A135,降水量!$E$2:$E$366,FALSE))</f>
        <v>0</v>
      </c>
      <c r="N135" s="119">
        <f t="shared" si="16"/>
        <v>1.2425275882640896</v>
      </c>
      <c r="O135" s="119">
        <f>INDEX(地温!$J$2:$J$366,MATCH(A135,地温!$C$2:$C$366,FALSE))</f>
        <v>7.3377356328600332e-002</v>
      </c>
      <c r="P135" s="119">
        <f t="shared" si="17"/>
        <v>3.623874842695697</v>
      </c>
      <c r="Q135" s="119"/>
      <c r="R135" s="119">
        <f t="shared" si="13"/>
        <v>7.7394672162099329</v>
      </c>
      <c r="S135" s="119"/>
      <c r="T135" s="119"/>
      <c r="U135" s="119"/>
      <c r="W135" s="113">
        <f>R135*1000*1000/($K$1*10)+指導機関用調整項目!$C$25</f>
        <v>36.023002060787242</v>
      </c>
    </row>
    <row r="136" spans="1:23">
      <c r="A136" s="115">
        <f t="shared" si="14"/>
        <v>133</v>
      </c>
      <c r="B136" s="113">
        <f t="shared" si="15"/>
        <v>133</v>
      </c>
      <c r="C136" s="119">
        <f t="shared" si="12"/>
        <v>12.638895179286871</v>
      </c>
      <c r="D136" s="119">
        <f>_xlfn.IFNA(INDEX('１回目'!$C$8:$C$374,MATCH(A136,'１回目'!$A$8:$A$374,FALSE)),0)</f>
        <v>6.1146189574287053</v>
      </c>
      <c r="E136" s="113">
        <f>_xlfn.IFNA(INDEX('２回目'!$C$8:$C$374,MATCH(A136,'２回目'!$A$8:$A$374,FALSE)),0)</f>
        <v>6.524276221858166</v>
      </c>
      <c r="F136" s="113">
        <f>_xlfn.IFNA(INDEX('３回目'!$C$8:$C$374,MATCH(A136,'３回目'!$A$8:$A$374,FALSE)),0)</f>
        <v>0</v>
      </c>
      <c r="G136" s="113">
        <f>_xlfn.IFNA(INDEX('４回目'!$C$8:$C$374,MATCH(A136,'４回目'!$A$8:$A$374,FALSE)),0)</f>
        <v>0</v>
      </c>
      <c r="H136" s="113">
        <f>_xlfn.IFNA(INDEX('５回目'!$C$8:$C$374,MATCH(A136,'５回目'!$A$8:$A$374,FALSE)),0)</f>
        <v>0</v>
      </c>
      <c r="I136" s="113">
        <f>_xlfn.IFNA(INDEX('６回目'!$C$8:$C$374,MATCH(A136,'６回目'!$A$8:$A$374,FALSE)),0)</f>
        <v>0</v>
      </c>
      <c r="J136" s="113">
        <f>_xlfn.IFNA(INDEX('７回目'!$C$8:$C$374,MATCH(A136,'７回目'!$A$8:$A$374,FALSE)),0)</f>
        <v>0</v>
      </c>
      <c r="K136" s="113">
        <f>_xlfn.IFNA(INDEX('８回目'!$C$8:$C$374,MATCH(A136,'８回目'!$A$8:$A$374,FALSE)),0)</f>
        <v>0</v>
      </c>
      <c r="M136" s="113">
        <f>INDEX(降水量!$V$2:$V$366,MATCH(A136,降水量!$E$2:$E$366,FALSE))</f>
        <v>0.25576115320472498</v>
      </c>
      <c r="N136" s="119">
        <f t="shared" si="16"/>
        <v>1.4982887414688146</v>
      </c>
      <c r="O136" s="119">
        <f>INDEX(地温!$J$2:$J$366,MATCH(A136,地温!$C$2:$C$366,FALSE))</f>
        <v>0.10336509069222152</v>
      </c>
      <c r="P136" s="119">
        <f t="shared" si="17"/>
        <v>3.7272399333879185</v>
      </c>
      <c r="Q136" s="119"/>
      <c r="R136" s="119">
        <f t="shared" si="13"/>
        <v>7.4133665044301384</v>
      </c>
      <c r="S136" s="119"/>
      <c r="T136" s="119"/>
      <c r="U136" s="119"/>
      <c r="W136" s="113">
        <f>R136*1000*1000/($K$1*10)+指導機関用調整項目!$C$25</f>
        <v>34.800124391613011</v>
      </c>
    </row>
    <row r="137" spans="1:23">
      <c r="A137" s="115">
        <f t="shared" si="14"/>
        <v>134</v>
      </c>
      <c r="B137" s="113">
        <f t="shared" si="15"/>
        <v>134</v>
      </c>
      <c r="C137" s="119">
        <f t="shared" si="12"/>
        <v>12.671038059983125</v>
      </c>
      <c r="D137" s="119">
        <f>_xlfn.IFNA(INDEX('１回目'!$C$8:$C$374,MATCH(A137,'１回目'!$A$8:$A$374,FALSE)),0)</f>
        <v>6.1333849693168387</v>
      </c>
      <c r="E137" s="113">
        <f>_xlfn.IFNA(INDEX('２回目'!$C$8:$C$374,MATCH(A137,'２回目'!$A$8:$A$374,FALSE)),0)</f>
        <v>6.5376530906662857</v>
      </c>
      <c r="F137" s="113">
        <f>_xlfn.IFNA(INDEX('３回目'!$C$8:$C$374,MATCH(A137,'３回目'!$A$8:$A$374,FALSE)),0)</f>
        <v>0</v>
      </c>
      <c r="G137" s="113">
        <f>_xlfn.IFNA(INDEX('４回目'!$C$8:$C$374,MATCH(A137,'４回目'!$A$8:$A$374,FALSE)),0)</f>
        <v>0</v>
      </c>
      <c r="H137" s="113">
        <f>_xlfn.IFNA(INDEX('５回目'!$C$8:$C$374,MATCH(A137,'５回目'!$A$8:$A$374,FALSE)),0)</f>
        <v>0</v>
      </c>
      <c r="I137" s="113">
        <f>_xlfn.IFNA(INDEX('６回目'!$C$8:$C$374,MATCH(A137,'６回目'!$A$8:$A$374,FALSE)),0)</f>
        <v>0</v>
      </c>
      <c r="J137" s="113">
        <f>_xlfn.IFNA(INDEX('７回目'!$C$8:$C$374,MATCH(A137,'７回目'!$A$8:$A$374,FALSE)),0)</f>
        <v>0</v>
      </c>
      <c r="K137" s="113">
        <f>_xlfn.IFNA(INDEX('８回目'!$C$8:$C$374,MATCH(A137,'８回目'!$A$8:$A$374,FALSE)),0)</f>
        <v>0</v>
      </c>
      <c r="M137" s="113">
        <f>INDEX(降水量!$V$2:$V$366,MATCH(A137,降水量!$E$2:$E$366,FALSE))</f>
        <v>0</v>
      </c>
      <c r="N137" s="119">
        <f t="shared" si="16"/>
        <v>1.4982887414688146</v>
      </c>
      <c r="O137" s="119">
        <f>INDEX(地温!$J$2:$J$366,MATCH(A137,地温!$C$2:$C$366,FALSE))</f>
        <v>4.0531950051251806e-002</v>
      </c>
      <c r="P137" s="119">
        <f t="shared" si="17"/>
        <v>3.7677718834391705</v>
      </c>
      <c r="Q137" s="119"/>
      <c r="R137" s="119">
        <f t="shared" si="13"/>
        <v>7.4049774350751409</v>
      </c>
      <c r="S137" s="119"/>
      <c r="T137" s="119"/>
      <c r="U137" s="119"/>
      <c r="W137" s="113">
        <f>R137*1000*1000/($K$1*10)+指導機関用調整項目!$C$25</f>
        <v>34.768665381531775</v>
      </c>
    </row>
    <row r="138" spans="1:23">
      <c r="A138" s="115">
        <f t="shared" si="14"/>
        <v>135</v>
      </c>
      <c r="B138" s="113">
        <f t="shared" si="15"/>
        <v>135</v>
      </c>
      <c r="C138" s="119">
        <f t="shared" si="12"/>
        <v>12.701451520278528</v>
      </c>
      <c r="D138" s="119">
        <f>_xlfn.IFNA(INDEX('１回目'!$C$8:$C$374,MATCH(A138,'１回目'!$A$8:$A$374,FALSE)),0)</f>
        <v>6.151426174377824</v>
      </c>
      <c r="E138" s="113">
        <f>_xlfn.IFNA(INDEX('２回目'!$C$8:$C$374,MATCH(A138,'２回目'!$A$8:$A$374,FALSE)),0)</f>
        <v>6.5500253459007034</v>
      </c>
      <c r="F138" s="113">
        <f>_xlfn.IFNA(INDEX('３回目'!$C$8:$C$374,MATCH(A138,'３回目'!$A$8:$A$374,FALSE)),0)</f>
        <v>0</v>
      </c>
      <c r="G138" s="113">
        <f>_xlfn.IFNA(INDEX('４回目'!$C$8:$C$374,MATCH(A138,'４回目'!$A$8:$A$374,FALSE)),0)</f>
        <v>0</v>
      </c>
      <c r="H138" s="113">
        <f>_xlfn.IFNA(INDEX('５回目'!$C$8:$C$374,MATCH(A138,'５回目'!$A$8:$A$374,FALSE)),0)</f>
        <v>0</v>
      </c>
      <c r="I138" s="113">
        <f>_xlfn.IFNA(INDEX('６回目'!$C$8:$C$374,MATCH(A138,'６回目'!$A$8:$A$374,FALSE)),0)</f>
        <v>0</v>
      </c>
      <c r="J138" s="113">
        <f>_xlfn.IFNA(INDEX('７回目'!$C$8:$C$374,MATCH(A138,'７回目'!$A$8:$A$374,FALSE)),0)</f>
        <v>0</v>
      </c>
      <c r="K138" s="113">
        <f>_xlfn.IFNA(INDEX('８回目'!$C$8:$C$374,MATCH(A138,'８回目'!$A$8:$A$374,FALSE)),0)</f>
        <v>0</v>
      </c>
      <c r="M138" s="113">
        <f>INDEX(降水量!$V$2:$V$366,MATCH(A138,降水量!$E$2:$E$366,FALSE))</f>
        <v>0</v>
      </c>
      <c r="N138" s="119">
        <f t="shared" si="16"/>
        <v>1.4982887414688146</v>
      </c>
      <c r="O138" s="119">
        <f>INDEX(地温!$J$2:$J$366,MATCH(A138,地温!$C$2:$C$366,FALSE))</f>
        <v>9.4402762023139339e-002</v>
      </c>
      <c r="P138" s="119">
        <f t="shared" si="17"/>
        <v>3.8621746454623098</v>
      </c>
      <c r="Q138" s="119"/>
      <c r="R138" s="119">
        <f t="shared" si="13"/>
        <v>7.3409881333474045</v>
      </c>
      <c r="S138" s="119"/>
      <c r="T138" s="119"/>
      <c r="U138" s="119"/>
      <c r="W138" s="113">
        <f>R138*1000*1000/($K$1*10)+指導機関用調整項目!$C$25</f>
        <v>34.528705500052759</v>
      </c>
    </row>
    <row r="139" spans="1:23">
      <c r="A139" s="115">
        <f t="shared" si="14"/>
        <v>136</v>
      </c>
      <c r="B139" s="113">
        <f t="shared" si="15"/>
        <v>136</v>
      </c>
      <c r="C139" s="119">
        <f t="shared" si="12"/>
        <v>12.730477015594772</v>
      </c>
      <c r="D139" s="119">
        <f>_xlfn.IFNA(INDEX('１回目'!$C$8:$C$374,MATCH(A139,'１回目'!$A$8:$A$374,FALSE)),0)</f>
        <v>6.1689177116463094</v>
      </c>
      <c r="E139" s="113">
        <f>_xlfn.IFNA(INDEX('２回目'!$C$8:$C$374,MATCH(A139,'２回目'!$A$8:$A$374,FALSE)),0)</f>
        <v>6.5615593039484619</v>
      </c>
      <c r="F139" s="113">
        <f>_xlfn.IFNA(INDEX('３回目'!$C$8:$C$374,MATCH(A139,'３回目'!$A$8:$A$374,FALSE)),0)</f>
        <v>0</v>
      </c>
      <c r="G139" s="113">
        <f>_xlfn.IFNA(INDEX('４回目'!$C$8:$C$374,MATCH(A139,'４回目'!$A$8:$A$374,FALSE)),0)</f>
        <v>0</v>
      </c>
      <c r="H139" s="113">
        <f>_xlfn.IFNA(INDEX('５回目'!$C$8:$C$374,MATCH(A139,'５回目'!$A$8:$A$374,FALSE)),0)</f>
        <v>0</v>
      </c>
      <c r="I139" s="113">
        <f>_xlfn.IFNA(INDEX('６回目'!$C$8:$C$374,MATCH(A139,'６回目'!$A$8:$A$374,FALSE)),0)</f>
        <v>0</v>
      </c>
      <c r="J139" s="113">
        <f>_xlfn.IFNA(INDEX('７回目'!$C$8:$C$374,MATCH(A139,'７回目'!$A$8:$A$374,FALSE)),0)</f>
        <v>0</v>
      </c>
      <c r="K139" s="113">
        <f>_xlfn.IFNA(INDEX('８回目'!$C$8:$C$374,MATCH(A139,'８回目'!$A$8:$A$374,FALSE)),0)</f>
        <v>0</v>
      </c>
      <c r="M139" s="113">
        <f>INDEX(降水量!$V$2:$V$366,MATCH(A139,降水量!$E$2:$E$366,FALSE))</f>
        <v>0</v>
      </c>
      <c r="N139" s="119">
        <f t="shared" si="16"/>
        <v>1.4982887414688146</v>
      </c>
      <c r="O139" s="119">
        <f>INDEX(地温!$J$2:$J$366,MATCH(A139,地温!$C$2:$C$366,FALSE))</f>
        <v>0.100222378548542</v>
      </c>
      <c r="P139" s="119">
        <f t="shared" si="17"/>
        <v>3.9623970240108517</v>
      </c>
      <c r="Q139" s="119"/>
      <c r="R139" s="119">
        <f t="shared" si="13"/>
        <v>7.269791250115107</v>
      </c>
      <c r="S139" s="119"/>
      <c r="T139" s="119"/>
      <c r="U139" s="119"/>
      <c r="W139" s="113">
        <f>R139*1000*1000/($K$1*10)+指導機関用調整項目!$C$25</f>
        <v>34.261717187931637</v>
      </c>
    </row>
    <row r="140" spans="1:23">
      <c r="A140" s="115">
        <f t="shared" si="14"/>
        <v>137</v>
      </c>
      <c r="B140" s="113">
        <f t="shared" si="15"/>
        <v>137</v>
      </c>
      <c r="C140" s="119">
        <f t="shared" si="12"/>
        <v>12.759022787971777</v>
      </c>
      <c r="D140" s="119">
        <f>_xlfn.IFNA(INDEX('１回目'!$C$8:$C$374,MATCH(A140,'１回目'!$A$8:$A$374,FALSE)),0)</f>
        <v>6.1864082075948374</v>
      </c>
      <c r="E140" s="113">
        <f>_xlfn.IFNA(INDEX('２回目'!$C$8:$C$374,MATCH(A140,'２回目'!$A$8:$A$374,FALSE)),0)</f>
        <v>6.5726145803769391</v>
      </c>
      <c r="F140" s="113">
        <f>_xlfn.IFNA(INDEX('３回目'!$C$8:$C$374,MATCH(A140,'３回目'!$A$8:$A$374,FALSE)),0)</f>
        <v>0</v>
      </c>
      <c r="G140" s="113">
        <f>_xlfn.IFNA(INDEX('４回目'!$C$8:$C$374,MATCH(A140,'４回目'!$A$8:$A$374,FALSE)),0)</f>
        <v>0</v>
      </c>
      <c r="H140" s="113">
        <f>_xlfn.IFNA(INDEX('５回目'!$C$8:$C$374,MATCH(A140,'５回目'!$A$8:$A$374,FALSE)),0)</f>
        <v>0</v>
      </c>
      <c r="I140" s="113">
        <f>_xlfn.IFNA(INDEX('６回目'!$C$8:$C$374,MATCH(A140,'６回目'!$A$8:$A$374,FALSE)),0)</f>
        <v>0</v>
      </c>
      <c r="J140" s="113">
        <f>_xlfn.IFNA(INDEX('７回目'!$C$8:$C$374,MATCH(A140,'７回目'!$A$8:$A$374,FALSE)),0)</f>
        <v>0</v>
      </c>
      <c r="K140" s="113">
        <f>_xlfn.IFNA(INDEX('８回目'!$C$8:$C$374,MATCH(A140,'８回目'!$A$8:$A$374,FALSE)),0)</f>
        <v>0</v>
      </c>
      <c r="M140" s="113">
        <f>INDEX(降水量!$V$2:$V$366,MATCH(A140,降水量!$E$2:$E$366,FALSE))</f>
        <v>5.4417266639303186e-002</v>
      </c>
      <c r="N140" s="119">
        <f t="shared" si="16"/>
        <v>1.5527060081081179</v>
      </c>
      <c r="O140" s="119">
        <f>INDEX(地温!$J$2:$J$366,MATCH(A140,地温!$C$2:$C$366,FALSE))</f>
        <v>0.1274611844000022</v>
      </c>
      <c r="P140" s="119">
        <f t="shared" si="17"/>
        <v>4.0898582084108543</v>
      </c>
      <c r="Q140" s="119"/>
      <c r="R140" s="119">
        <f t="shared" si="13"/>
        <v>7.1164585714528048</v>
      </c>
      <c r="S140" s="119"/>
      <c r="T140" s="119"/>
      <c r="U140" s="119"/>
      <c r="W140" s="113">
        <f>R140*1000*1000/($K$1*10)+指導機関用調整項目!$C$25</f>
        <v>33.686719642948006</v>
      </c>
    </row>
    <row r="141" spans="1:23">
      <c r="A141" s="115">
        <f t="shared" si="14"/>
        <v>138</v>
      </c>
      <c r="B141" s="113">
        <f t="shared" si="15"/>
        <v>138</v>
      </c>
      <c r="C141" s="119">
        <f t="shared" si="12"/>
        <v>12.787123251351009</v>
      </c>
      <c r="D141" s="119">
        <f>_xlfn.IFNA(INDEX('１回目'!$C$8:$C$374,MATCH(A141,'１回目'!$A$8:$A$374,FALSE)),0)</f>
        <v>6.203914737101937</v>
      </c>
      <c r="E141" s="113">
        <f>_xlfn.IFNA(INDEX('２回目'!$C$8:$C$374,MATCH(A141,'２回目'!$A$8:$A$374,FALSE)),0)</f>
        <v>6.5832085142490726</v>
      </c>
      <c r="F141" s="113">
        <f>_xlfn.IFNA(INDEX('３回目'!$C$8:$C$374,MATCH(A141,'３回目'!$A$8:$A$374,FALSE)),0)</f>
        <v>0</v>
      </c>
      <c r="G141" s="113">
        <f>_xlfn.IFNA(INDEX('４回目'!$C$8:$C$374,MATCH(A141,'４回目'!$A$8:$A$374,FALSE)),0)</f>
        <v>0</v>
      </c>
      <c r="H141" s="113">
        <f>_xlfn.IFNA(INDEX('５回目'!$C$8:$C$374,MATCH(A141,'５回目'!$A$8:$A$374,FALSE)),0)</f>
        <v>0</v>
      </c>
      <c r="I141" s="113">
        <f>_xlfn.IFNA(INDEX('６回目'!$C$8:$C$374,MATCH(A141,'６回目'!$A$8:$A$374,FALSE)),0)</f>
        <v>0</v>
      </c>
      <c r="J141" s="113">
        <f>_xlfn.IFNA(INDEX('７回目'!$C$8:$C$374,MATCH(A141,'７回目'!$A$8:$A$374,FALSE)),0)</f>
        <v>0</v>
      </c>
      <c r="K141" s="113">
        <f>_xlfn.IFNA(INDEX('８回目'!$C$8:$C$374,MATCH(A141,'８回目'!$A$8:$A$374,FALSE)),0)</f>
        <v>0</v>
      </c>
      <c r="M141" s="113">
        <f>INDEX(降水量!$V$2:$V$366,MATCH(A141,降水量!$E$2:$E$366,FALSE))</f>
        <v>0</v>
      </c>
      <c r="N141" s="119">
        <f t="shared" si="16"/>
        <v>1.5527060081081179</v>
      </c>
      <c r="O141" s="119">
        <f>INDEX(地温!$J$2:$J$366,MATCH(A141,地温!$C$2:$C$366,FALSE))</f>
        <v>0.16602815734392279</v>
      </c>
      <c r="P141" s="119">
        <f t="shared" si="17"/>
        <v>4.255886365754777</v>
      </c>
      <c r="Q141" s="119"/>
      <c r="R141" s="119">
        <f t="shared" si="13"/>
        <v>6.9785308774881143</v>
      </c>
      <c r="S141" s="119"/>
      <c r="T141" s="119"/>
      <c r="U141" s="119"/>
      <c r="W141" s="113">
        <f>R141*1000*1000/($K$1*10)+指導機関用調整項目!$C$25</f>
        <v>33.169490790580419</v>
      </c>
    </row>
    <row r="142" spans="1:23">
      <c r="A142" s="115">
        <f t="shared" si="14"/>
        <v>139</v>
      </c>
      <c r="B142" s="113">
        <f t="shared" si="15"/>
        <v>139</v>
      </c>
      <c r="C142" s="119">
        <f t="shared" si="12"/>
        <v>12.813294866387707</v>
      </c>
      <c r="D142" s="119">
        <f>_xlfn.IFNA(INDEX('１回目'!$C$8:$C$374,MATCH(A142,'１回目'!$A$8:$A$374,FALSE)),0)</f>
        <v>6.2204590086406215</v>
      </c>
      <c r="E142" s="113">
        <f>_xlfn.IFNA(INDEX('２回目'!$C$8:$C$374,MATCH(A142,'２回目'!$A$8:$A$374,FALSE)),0)</f>
        <v>6.5928358577470858</v>
      </c>
      <c r="F142" s="113">
        <f>_xlfn.IFNA(INDEX('３回目'!$C$8:$C$374,MATCH(A142,'３回目'!$A$8:$A$374,FALSE)),0)</f>
        <v>0</v>
      </c>
      <c r="G142" s="113">
        <f>_xlfn.IFNA(INDEX('４回目'!$C$8:$C$374,MATCH(A142,'４回目'!$A$8:$A$374,FALSE)),0)</f>
        <v>0</v>
      </c>
      <c r="H142" s="113">
        <f>_xlfn.IFNA(INDEX('５回目'!$C$8:$C$374,MATCH(A142,'５回目'!$A$8:$A$374,FALSE)),0)</f>
        <v>0</v>
      </c>
      <c r="I142" s="113">
        <f>_xlfn.IFNA(INDEX('６回目'!$C$8:$C$374,MATCH(A142,'６回目'!$A$8:$A$374,FALSE)),0)</f>
        <v>0</v>
      </c>
      <c r="J142" s="113">
        <f>_xlfn.IFNA(INDEX('７回目'!$C$8:$C$374,MATCH(A142,'７回目'!$A$8:$A$374,FALSE)),0)</f>
        <v>0</v>
      </c>
      <c r="K142" s="113">
        <f>_xlfn.IFNA(INDEX('８回目'!$C$8:$C$374,MATCH(A142,'８回目'!$A$8:$A$374,FALSE)),0)</f>
        <v>0</v>
      </c>
      <c r="M142" s="113">
        <f>INDEX(降水量!$V$2:$V$366,MATCH(A142,降水量!$E$2:$E$366,FALSE))</f>
        <v>5.4417266639303186e-002</v>
      </c>
      <c r="N142" s="119">
        <f t="shared" si="16"/>
        <v>1.6071232747474211</v>
      </c>
      <c r="O142" s="119">
        <f>INDEX(地温!$J$2:$J$366,MATCH(A142,地温!$C$2:$C$366,FALSE))</f>
        <v>0.18195194798968764</v>
      </c>
      <c r="P142" s="119">
        <f t="shared" si="17"/>
        <v>4.4378383137444644</v>
      </c>
      <c r="Q142" s="119"/>
      <c r="R142" s="119">
        <f t="shared" si="13"/>
        <v>6.7683332778958221</v>
      </c>
      <c r="S142" s="119"/>
      <c r="T142" s="119"/>
      <c r="U142" s="119"/>
      <c r="W142" s="113">
        <f>R142*1000*1000/($K$1*10)+指導機関用調整項目!$C$25</f>
        <v>32.38124979210933</v>
      </c>
    </row>
    <row r="143" spans="1:23">
      <c r="A143" s="115">
        <f t="shared" si="14"/>
        <v>140</v>
      </c>
      <c r="B143" s="113">
        <f t="shared" si="15"/>
        <v>140</v>
      </c>
      <c r="C143" s="119">
        <f t="shared" si="12"/>
        <v>13.137648122031587</v>
      </c>
      <c r="D143" s="119">
        <f>_xlfn.IFNA(INDEX('１回目'!$C$8:$C$374,MATCH(A143,'１回目'!$A$8:$A$374,FALSE)),0)</f>
        <v>6.2365890765198246</v>
      </c>
      <c r="E143" s="113">
        <f>_xlfn.IFNA(INDEX('２回目'!$C$8:$C$374,MATCH(A143,'２回目'!$A$8:$A$374,FALSE)),0)</f>
        <v>6.6018424180809543</v>
      </c>
      <c r="F143" s="113">
        <f>_xlfn.IFNA(INDEX('３回目'!$C$8:$C$374,MATCH(A143,'３回目'!$A$8:$A$374,FALSE)),0)</f>
        <v>0.2992166274308079</v>
      </c>
      <c r="G143" s="113">
        <f>_xlfn.IFNA(INDEX('４回目'!$C$8:$C$374,MATCH(A143,'４回目'!$A$8:$A$374,FALSE)),0)</f>
        <v>0</v>
      </c>
      <c r="H143" s="113">
        <f>_xlfn.IFNA(INDEX('５回目'!$C$8:$C$374,MATCH(A143,'５回目'!$A$8:$A$374,FALSE)),0)</f>
        <v>0</v>
      </c>
      <c r="I143" s="113">
        <f>_xlfn.IFNA(INDEX('６回目'!$C$8:$C$374,MATCH(A143,'６回目'!$A$8:$A$374,FALSE)),0)</f>
        <v>0</v>
      </c>
      <c r="J143" s="113">
        <f>_xlfn.IFNA(INDEX('７回目'!$C$8:$C$374,MATCH(A143,'７回目'!$A$8:$A$374,FALSE)),0)</f>
        <v>0</v>
      </c>
      <c r="K143" s="113">
        <f>_xlfn.IFNA(INDEX('８回目'!$C$8:$C$374,MATCH(A143,'８回目'!$A$8:$A$374,FALSE)),0)</f>
        <v>0</v>
      </c>
      <c r="M143" s="113">
        <f>INDEX(降水量!$V$2:$V$366,MATCH(A143,降水量!$E$2:$E$366,FALSE))</f>
        <v>5.4417266639303186e-002</v>
      </c>
      <c r="N143" s="119">
        <f t="shared" si="16"/>
        <v>1.6615405413867244</v>
      </c>
      <c r="O143" s="119">
        <f>INDEX(地温!$J$2:$J$366,MATCH(A143,地温!$C$2:$C$366,FALSE))</f>
        <v>8.1973812300075721e-002</v>
      </c>
      <c r="P143" s="119">
        <f t="shared" si="17"/>
        <v>4.5198121260445401</v>
      </c>
      <c r="Q143" s="119"/>
      <c r="R143" s="119">
        <f t="shared" si="13"/>
        <v>6.9562954546003226</v>
      </c>
      <c r="S143" s="119"/>
      <c r="T143" s="119"/>
      <c r="U143" s="119"/>
      <c r="W143" s="113">
        <f>R143*1000*1000/($K$1*10)+指導機関用調整項目!$C$25</f>
        <v>33.086107954751199</v>
      </c>
    </row>
    <row r="144" spans="1:23">
      <c r="A144" s="115">
        <f t="shared" si="14"/>
        <v>141</v>
      </c>
      <c r="B144" s="113">
        <f t="shared" si="15"/>
        <v>141</v>
      </c>
      <c r="C144" s="119">
        <f t="shared" si="12"/>
        <v>13.440551299404039</v>
      </c>
      <c r="D144" s="119">
        <f>_xlfn.IFNA(INDEX('１回目'!$C$8:$C$374,MATCH(A144,'１回目'!$A$8:$A$374,FALSE)),0)</f>
        <v>6.2522579254346251</v>
      </c>
      <c r="E144" s="113">
        <f>_xlfn.IFNA(INDEX('２回目'!$C$8:$C$374,MATCH(A144,'２回目'!$A$8:$A$374,FALSE)),0)</f>
        <v>6.6102383035044641</v>
      </c>
      <c r="F144" s="113">
        <f>_xlfn.IFNA(INDEX('３回目'!$C$8:$C$374,MATCH(A144,'３回目'!$A$8:$A$374,FALSE)),0)</f>
        <v>0.5780550704649482</v>
      </c>
      <c r="G144" s="113">
        <f>_xlfn.IFNA(INDEX('４回目'!$C$8:$C$374,MATCH(A144,'４回目'!$A$8:$A$374,FALSE)),0)</f>
        <v>0</v>
      </c>
      <c r="H144" s="113">
        <f>_xlfn.IFNA(INDEX('５回目'!$C$8:$C$374,MATCH(A144,'５回目'!$A$8:$A$374,FALSE)),0)</f>
        <v>0</v>
      </c>
      <c r="I144" s="113">
        <f>_xlfn.IFNA(INDEX('６回目'!$C$8:$C$374,MATCH(A144,'６回目'!$A$8:$A$374,FALSE)),0)</f>
        <v>0</v>
      </c>
      <c r="J144" s="113">
        <f>_xlfn.IFNA(INDEX('７回目'!$C$8:$C$374,MATCH(A144,'７回目'!$A$8:$A$374,FALSE)),0)</f>
        <v>0</v>
      </c>
      <c r="K144" s="113">
        <f>_xlfn.IFNA(INDEX('８回目'!$C$8:$C$374,MATCH(A144,'８回目'!$A$8:$A$374,FALSE)),0)</f>
        <v>0</v>
      </c>
      <c r="M144" s="113">
        <f>INDEX(降水量!$V$2:$V$366,MATCH(A144,降水量!$E$2:$E$366,FALSE))</f>
        <v>7.1044764779090275e-002</v>
      </c>
      <c r="N144" s="119">
        <f t="shared" si="16"/>
        <v>1.7325853061658147</v>
      </c>
      <c r="O144" s="119">
        <f>INDEX(地温!$J$2:$J$366,MATCH(A144,地温!$C$2:$C$366,FALSE))</f>
        <v>3.6065512418915271e-002</v>
      </c>
      <c r="P144" s="119">
        <f t="shared" si="17"/>
        <v>4.5558776384634552</v>
      </c>
      <c r="Q144" s="119"/>
      <c r="R144" s="119">
        <f t="shared" si="13"/>
        <v>7.1520883547747687</v>
      </c>
      <c r="S144" s="119"/>
      <c r="T144" s="119"/>
      <c r="U144" s="119"/>
      <c r="W144" s="113">
        <f>R144*1000*1000/($K$1*10)+指導機関用調整項目!$C$25</f>
        <v>33.820331330405381</v>
      </c>
    </row>
    <row r="145" spans="1:23">
      <c r="A145" s="115">
        <f t="shared" si="14"/>
        <v>142</v>
      </c>
      <c r="B145" s="113">
        <f t="shared" si="15"/>
        <v>142</v>
      </c>
      <c r="C145" s="119">
        <f t="shared" si="12"/>
        <v>13.726064266892132</v>
      </c>
      <c r="D145" s="119">
        <f>_xlfn.IFNA(INDEX('１回目'!$C$8:$C$374,MATCH(A145,'１回目'!$A$8:$A$374,FALSE)),0)</f>
        <v>6.2676229947735624</v>
      </c>
      <c r="E145" s="113">
        <f>_xlfn.IFNA(INDEX('２回目'!$C$8:$C$374,MATCH(A145,'２回目'!$A$8:$A$374,FALSE)),0)</f>
        <v>6.6181306714159174</v>
      </c>
      <c r="F145" s="113">
        <f>_xlfn.IFNA(INDEX('３回目'!$C$8:$C$374,MATCH(A145,'３回目'!$A$8:$A$374,FALSE)),0)</f>
        <v>0.84031060070265329</v>
      </c>
      <c r="G145" s="113">
        <f>_xlfn.IFNA(INDEX('４回目'!$C$8:$C$374,MATCH(A145,'４回目'!$A$8:$A$374,FALSE)),0)</f>
        <v>0</v>
      </c>
      <c r="H145" s="113">
        <f>_xlfn.IFNA(INDEX('５回目'!$C$8:$C$374,MATCH(A145,'５回目'!$A$8:$A$374,FALSE)),0)</f>
        <v>0</v>
      </c>
      <c r="I145" s="113">
        <f>_xlfn.IFNA(INDEX('６回目'!$C$8:$C$374,MATCH(A145,'６回目'!$A$8:$A$374,FALSE)),0)</f>
        <v>0</v>
      </c>
      <c r="J145" s="113">
        <f>_xlfn.IFNA(INDEX('７回目'!$C$8:$C$374,MATCH(A145,'７回目'!$A$8:$A$374,FALSE)),0)</f>
        <v>0</v>
      </c>
      <c r="K145" s="113">
        <f>_xlfn.IFNA(INDEX('８回目'!$C$8:$C$374,MATCH(A145,'８回目'!$A$8:$A$374,FALSE)),0)</f>
        <v>0</v>
      </c>
      <c r="M145" s="113">
        <f>INDEX(降水量!$V$2:$V$366,MATCH(A145,降水量!$E$2:$E$366,FALSE))</f>
        <v>0</v>
      </c>
      <c r="N145" s="119">
        <f t="shared" si="16"/>
        <v>1.7325853061658147</v>
      </c>
      <c r="O145" s="119">
        <f>INDEX(地温!$J$2:$J$366,MATCH(A145,地温!$C$2:$C$366,FALSE))</f>
        <v>7.6752409812035169e-002</v>
      </c>
      <c r="P145" s="119">
        <f t="shared" si="17"/>
        <v>4.6326300482754901</v>
      </c>
      <c r="Q145" s="119"/>
      <c r="R145" s="119">
        <f t="shared" si="13"/>
        <v>7.3608489124508276</v>
      </c>
      <c r="S145" s="119"/>
      <c r="T145" s="119"/>
      <c r="U145" s="119"/>
      <c r="W145" s="113">
        <f>R145*1000*1000/($K$1*10)+指導機関用調整項目!$C$25</f>
        <v>34.603183421690595</v>
      </c>
    </row>
    <row r="146" spans="1:23">
      <c r="A146" s="115">
        <f t="shared" si="14"/>
        <v>143</v>
      </c>
      <c r="B146" s="113">
        <f t="shared" si="15"/>
        <v>143</v>
      </c>
      <c r="C146" s="119">
        <f t="shared" si="12"/>
        <v>13.981667299123684</v>
      </c>
      <c r="D146" s="119">
        <f>_xlfn.IFNA(INDEX('１回目'!$C$8:$C$374,MATCH(A146,'１回目'!$A$8:$A$374,FALSE)),0)</f>
        <v>6.2819310303323483</v>
      </c>
      <c r="E146" s="113">
        <f>_xlfn.IFNA(INDEX('２回目'!$C$8:$C$374,MATCH(A146,'２回目'!$A$8:$A$374,FALSE)),0)</f>
        <v>6.6252087244266011</v>
      </c>
      <c r="F146" s="113">
        <f>_xlfn.IFNA(INDEX('３回目'!$C$8:$C$374,MATCH(A146,'３回目'!$A$8:$A$374,FALSE)),0)</f>
        <v>1.0745275443647346</v>
      </c>
      <c r="G146" s="113">
        <f>_xlfn.IFNA(INDEX('４回目'!$C$8:$C$374,MATCH(A146,'４回目'!$A$8:$A$374,FALSE)),0)</f>
        <v>0</v>
      </c>
      <c r="H146" s="113">
        <f>_xlfn.IFNA(INDEX('５回目'!$C$8:$C$374,MATCH(A146,'５回目'!$A$8:$A$374,FALSE)),0)</f>
        <v>0</v>
      </c>
      <c r="I146" s="113">
        <f>_xlfn.IFNA(INDEX('６回目'!$C$8:$C$374,MATCH(A146,'６回目'!$A$8:$A$374,FALSE)),0)</f>
        <v>0</v>
      </c>
      <c r="J146" s="113">
        <f>_xlfn.IFNA(INDEX('７回目'!$C$8:$C$374,MATCH(A146,'７回目'!$A$8:$A$374,FALSE)),0)</f>
        <v>0</v>
      </c>
      <c r="K146" s="113">
        <f>_xlfn.IFNA(INDEX('８回目'!$C$8:$C$374,MATCH(A146,'８回目'!$A$8:$A$374,FALSE)),0)</f>
        <v>0</v>
      </c>
      <c r="M146" s="113">
        <f>INDEX(降水量!$V$2:$V$366,MATCH(A146,降水量!$E$2:$E$366,FALSE))</f>
        <v>0</v>
      </c>
      <c r="N146" s="119">
        <f t="shared" si="16"/>
        <v>1.7325853061658147</v>
      </c>
      <c r="O146" s="119">
        <f>INDEX(地温!$J$2:$J$366,MATCH(A146,地温!$C$2:$C$366,FALSE))</f>
        <v>0.1253973930998408</v>
      </c>
      <c r="P146" s="119">
        <f t="shared" si="17"/>
        <v>4.7580274413753312</v>
      </c>
      <c r="Q146" s="119"/>
      <c r="R146" s="119">
        <f t="shared" si="13"/>
        <v>7.491054551582538</v>
      </c>
      <c r="S146" s="119"/>
      <c r="T146" s="119"/>
      <c r="U146" s="119"/>
      <c r="W146" s="113">
        <f>R146*1000*1000/($K$1*10)+指導機関用調整項目!$C$25</f>
        <v>35.091454568434507</v>
      </c>
    </row>
    <row r="147" spans="1:23">
      <c r="A147" s="115">
        <f t="shared" si="14"/>
        <v>144</v>
      </c>
      <c r="B147" s="113">
        <f t="shared" si="15"/>
        <v>144</v>
      </c>
      <c r="C147" s="119">
        <f t="shared" si="12"/>
        <v>14.218250190238027</v>
      </c>
      <c r="D147" s="119">
        <f>_xlfn.IFNA(INDEX('１回目'!$C$8:$C$374,MATCH(A147,'１回目'!$A$8:$A$374,FALSE)),0)</f>
        <v>6.2956854355273961</v>
      </c>
      <c r="E147" s="113">
        <f>_xlfn.IFNA(INDEX('２回目'!$C$8:$C$374,MATCH(A147,'２回目'!$A$8:$A$374,FALSE)),0)</f>
        <v>6.631750733064341</v>
      </c>
      <c r="F147" s="113">
        <f>_xlfn.IFNA(INDEX('３回目'!$C$8:$C$374,MATCH(A147,'３回目'!$A$8:$A$374,FALSE)),0)</f>
        <v>1.2908140216462916</v>
      </c>
      <c r="G147" s="113">
        <f>_xlfn.IFNA(INDEX('４回目'!$C$8:$C$374,MATCH(A147,'４回目'!$A$8:$A$374,FALSE)),0)</f>
        <v>0</v>
      </c>
      <c r="H147" s="113">
        <f>_xlfn.IFNA(INDEX('５回目'!$C$8:$C$374,MATCH(A147,'５回目'!$A$8:$A$374,FALSE)),0)</f>
        <v>0</v>
      </c>
      <c r="I147" s="113">
        <f>_xlfn.IFNA(INDEX('６回目'!$C$8:$C$374,MATCH(A147,'６回目'!$A$8:$A$374,FALSE)),0)</f>
        <v>0</v>
      </c>
      <c r="J147" s="113">
        <f>_xlfn.IFNA(INDEX('７回目'!$C$8:$C$374,MATCH(A147,'７回目'!$A$8:$A$374,FALSE)),0)</f>
        <v>0</v>
      </c>
      <c r="K147" s="113">
        <f>_xlfn.IFNA(INDEX('８回目'!$C$8:$C$374,MATCH(A147,'８回目'!$A$8:$A$374,FALSE)),0)</f>
        <v>0</v>
      </c>
      <c r="M147" s="113">
        <f>INDEX(降水量!$V$2:$V$366,MATCH(A147,降水量!$E$2:$E$366,FALSE))</f>
        <v>0</v>
      </c>
      <c r="N147" s="119">
        <f t="shared" si="16"/>
        <v>1.7325853061658147</v>
      </c>
      <c r="O147" s="119">
        <f>INDEX(地温!$J$2:$J$366,MATCH(A147,地温!$C$2:$C$366,FALSE))</f>
        <v>0.1058671596128325</v>
      </c>
      <c r="P147" s="119">
        <f t="shared" si="17"/>
        <v>4.8638946009881634</v>
      </c>
      <c r="Q147" s="119"/>
      <c r="R147" s="119">
        <f t="shared" si="13"/>
        <v>7.6217702830840492</v>
      </c>
      <c r="S147" s="119"/>
      <c r="T147" s="119"/>
      <c r="U147" s="119"/>
      <c r="W147" s="113">
        <f>R147*1000*1000/($K$1*10)+指導機関用調整項目!$C$25</f>
        <v>35.581638561565171</v>
      </c>
    </row>
    <row r="148" spans="1:23">
      <c r="A148" s="115">
        <f t="shared" si="14"/>
        <v>145</v>
      </c>
      <c r="B148" s="113">
        <f t="shared" si="15"/>
        <v>145</v>
      </c>
      <c r="C148" s="119">
        <f t="shared" si="12"/>
        <v>14.446757766972029</v>
      </c>
      <c r="D148" s="119">
        <f>_xlfn.IFNA(INDEX('１回目'!$C$8:$C$374,MATCH(A148,'１回目'!$A$8:$A$374,FALSE)),0)</f>
        <v>6.309490560395111</v>
      </c>
      <c r="E148" s="113">
        <f>_xlfn.IFNA(INDEX('２回目'!$C$8:$C$374,MATCH(A148,'２回目'!$A$8:$A$374,FALSE)),0)</f>
        <v>6.6380382132996161</v>
      </c>
      <c r="F148" s="113">
        <f>_xlfn.IFNA(INDEX('３回目'!$C$8:$C$374,MATCH(A148,'３回目'!$A$8:$A$374,FALSE)),0)</f>
        <v>1.4992289932773015</v>
      </c>
      <c r="G148" s="113">
        <f>_xlfn.IFNA(INDEX('４回目'!$C$8:$C$374,MATCH(A148,'４回目'!$A$8:$A$374,FALSE)),0)</f>
        <v>0</v>
      </c>
      <c r="H148" s="113">
        <f>_xlfn.IFNA(INDEX('５回目'!$C$8:$C$374,MATCH(A148,'５回目'!$A$8:$A$374,FALSE)),0)</f>
        <v>0</v>
      </c>
      <c r="I148" s="113">
        <f>_xlfn.IFNA(INDEX('６回目'!$C$8:$C$374,MATCH(A148,'６回目'!$A$8:$A$374,FALSE)),0)</f>
        <v>0</v>
      </c>
      <c r="J148" s="113">
        <f>_xlfn.IFNA(INDEX('７回目'!$C$8:$C$374,MATCH(A148,'７回目'!$A$8:$A$374,FALSE)),0)</f>
        <v>0</v>
      </c>
      <c r="K148" s="113">
        <f>_xlfn.IFNA(INDEX('８回目'!$C$8:$C$374,MATCH(A148,'８回目'!$A$8:$A$374,FALSE)),0)</f>
        <v>0</v>
      </c>
      <c r="M148" s="113">
        <f>INDEX(降水量!$V$2:$V$366,MATCH(A148,降水量!$E$2:$E$366,FALSE))</f>
        <v>0</v>
      </c>
      <c r="N148" s="119">
        <f t="shared" si="16"/>
        <v>1.7325853061658147</v>
      </c>
      <c r="O148" s="119">
        <f>INDEX(地温!$J$2:$J$366,MATCH(A148,地温!$C$2:$C$366,FALSE))</f>
        <v>0.11297934886592062</v>
      </c>
      <c r="P148" s="119">
        <f t="shared" si="17"/>
        <v>4.9768739498540837</v>
      </c>
      <c r="Q148" s="119"/>
      <c r="R148" s="119">
        <f t="shared" si="13"/>
        <v>7.7372985109521304</v>
      </c>
      <c r="S148" s="119"/>
      <c r="T148" s="119"/>
      <c r="U148" s="119"/>
      <c r="W148" s="113">
        <f>R148*1000*1000/($K$1*10)+指導機関用調整項目!$C$25</f>
        <v>36.014869416070482</v>
      </c>
    </row>
    <row r="149" spans="1:23">
      <c r="A149" s="115">
        <f t="shared" si="14"/>
        <v>146</v>
      </c>
      <c r="B149" s="113">
        <f t="shared" si="15"/>
        <v>146</v>
      </c>
      <c r="C149" s="119">
        <f t="shared" si="12"/>
        <v>14.655061083988357</v>
      </c>
      <c r="D149" s="119">
        <f>_xlfn.IFNA(INDEX('１回目'!$C$8:$C$374,MATCH(A149,'１回目'!$A$8:$A$374,FALSE)),0)</f>
        <v>6.3225699605447563</v>
      </c>
      <c r="E149" s="113">
        <f>_xlfn.IFNA(INDEX('２回目'!$C$8:$C$374,MATCH(A149,'２回目'!$A$8:$A$374,FALSE)),0)</f>
        <v>6.6437678829847924</v>
      </c>
      <c r="F149" s="113">
        <f>_xlfn.IFNA(INDEX('３回目'!$C$8:$C$374,MATCH(A149,'３回目'!$A$8:$A$374,FALSE)),0)</f>
        <v>1.6887232404588099</v>
      </c>
      <c r="G149" s="113">
        <f>_xlfn.IFNA(INDEX('４回目'!$C$8:$C$374,MATCH(A149,'４回目'!$A$8:$A$374,FALSE)),0)</f>
        <v>0</v>
      </c>
      <c r="H149" s="113">
        <f>_xlfn.IFNA(INDEX('５回目'!$C$8:$C$374,MATCH(A149,'５回目'!$A$8:$A$374,FALSE)),0)</f>
        <v>0</v>
      </c>
      <c r="I149" s="113">
        <f>_xlfn.IFNA(INDEX('６回目'!$C$8:$C$374,MATCH(A149,'６回目'!$A$8:$A$374,FALSE)),0)</f>
        <v>0</v>
      </c>
      <c r="J149" s="113">
        <f>_xlfn.IFNA(INDEX('７回目'!$C$8:$C$374,MATCH(A149,'７回目'!$A$8:$A$374,FALSE)),0)</f>
        <v>0</v>
      </c>
      <c r="K149" s="113">
        <f>_xlfn.IFNA(INDEX('８回目'!$C$8:$C$374,MATCH(A149,'８回目'!$A$8:$A$374,FALSE)),0)</f>
        <v>0</v>
      </c>
      <c r="M149" s="113">
        <f>INDEX(降水量!$V$2:$V$366,MATCH(A149,降水量!$E$2:$E$366,FALSE))</f>
        <v>0</v>
      </c>
      <c r="N149" s="119">
        <f t="shared" si="16"/>
        <v>1.7325853061658147</v>
      </c>
      <c r="O149" s="119">
        <f>INDEX(地温!$J$2:$J$366,MATCH(A149,地温!$C$2:$C$366,FALSE))</f>
        <v>0.12778435073609162</v>
      </c>
      <c r="P149" s="119">
        <f t="shared" si="17"/>
        <v>5.1046583005901756</v>
      </c>
      <c r="Q149" s="119"/>
      <c r="R149" s="119">
        <f t="shared" si="13"/>
        <v>7.8178174772323672</v>
      </c>
      <c r="S149" s="119"/>
      <c r="T149" s="119"/>
      <c r="U149" s="119"/>
      <c r="W149" s="113">
        <f>R149*1000*1000/($K$1*10)+指導機関用調整項目!$C$25</f>
        <v>36.316815539621373</v>
      </c>
    </row>
    <row r="150" spans="1:23">
      <c r="A150" s="115">
        <f t="shared" si="14"/>
        <v>147</v>
      </c>
      <c r="B150" s="113">
        <f t="shared" si="15"/>
        <v>147</v>
      </c>
      <c r="C150" s="119">
        <f t="shared" si="12"/>
        <v>14.847823383941554</v>
      </c>
      <c r="D150" s="119">
        <f>_xlfn.IFNA(INDEX('１回目'!$C$8:$C$374,MATCH(A150,'１回目'!$A$8:$A$374,FALSE)),0)</f>
        <v>6.3351404009172994</v>
      </c>
      <c r="E150" s="113">
        <f>_xlfn.IFNA(INDEX('２回目'!$C$8:$C$374,MATCH(A150,'２回目'!$A$8:$A$374,FALSE)),0)</f>
        <v>6.649061299335763</v>
      </c>
      <c r="F150" s="113">
        <f>_xlfn.IFNA(INDEX('３回目'!$C$8:$C$374,MATCH(A150,'３回目'!$A$8:$A$374,FALSE)),0)</f>
        <v>1.8636216836884911</v>
      </c>
      <c r="G150" s="113">
        <f>_xlfn.IFNA(INDEX('４回目'!$C$8:$C$374,MATCH(A150,'４回目'!$A$8:$A$374,FALSE)),0)</f>
        <v>0</v>
      </c>
      <c r="H150" s="113">
        <f>_xlfn.IFNA(INDEX('５回目'!$C$8:$C$374,MATCH(A150,'５回目'!$A$8:$A$374,FALSE)),0)</f>
        <v>0</v>
      </c>
      <c r="I150" s="113">
        <f>_xlfn.IFNA(INDEX('６回目'!$C$8:$C$374,MATCH(A150,'６回目'!$A$8:$A$374,FALSE)),0)</f>
        <v>0</v>
      </c>
      <c r="J150" s="113">
        <f>_xlfn.IFNA(INDEX('７回目'!$C$8:$C$374,MATCH(A150,'７回目'!$A$8:$A$374,FALSE)),0)</f>
        <v>0</v>
      </c>
      <c r="K150" s="113">
        <f>_xlfn.IFNA(INDEX('８回目'!$C$8:$C$374,MATCH(A150,'８回目'!$A$8:$A$374,FALSE)),0)</f>
        <v>0</v>
      </c>
      <c r="M150" s="113">
        <f>INDEX(降水量!$V$2:$V$366,MATCH(A150,降水量!$E$2:$E$366,FALSE))</f>
        <v>7.1044764779090275e-002</v>
      </c>
      <c r="N150" s="119">
        <f t="shared" si="16"/>
        <v>1.8036300709449051</v>
      </c>
      <c r="O150" s="119">
        <f>INDEX(地温!$J$2:$J$366,MATCH(A150,地温!$C$2:$C$366,FALSE))</f>
        <v>0.17212087992173999</v>
      </c>
      <c r="P150" s="119">
        <f t="shared" si="17"/>
        <v>5.276779180511916</v>
      </c>
      <c r="Q150" s="119"/>
      <c r="R150" s="119">
        <f t="shared" si="13"/>
        <v>7.767414132484733</v>
      </c>
      <c r="S150" s="119"/>
      <c r="T150" s="119"/>
      <c r="U150" s="119"/>
      <c r="W150" s="113">
        <f>R150*1000*1000/($K$1*10)+指導機関用調整項目!$C$25</f>
        <v>36.127802996817742</v>
      </c>
    </row>
    <row r="151" spans="1:23">
      <c r="A151" s="115">
        <f t="shared" si="14"/>
        <v>148</v>
      </c>
      <c r="B151" s="113">
        <f t="shared" si="15"/>
        <v>148</v>
      </c>
      <c r="C151" s="119">
        <f t="shared" si="12"/>
        <v>15.034126396006155</v>
      </c>
      <c r="D151" s="119">
        <f>_xlfn.IFNA(INDEX('１回目'!$C$8:$C$374,MATCH(A151,'１回目'!$A$8:$A$374,FALSE)),0)</f>
        <v>6.3477674223234937</v>
      </c>
      <c r="E151" s="113">
        <f>_xlfn.IFNA(INDEX('２回目'!$C$8:$C$374,MATCH(A151,'２回目'!$A$8:$A$374,FALSE)),0)</f>
        <v>6.6541511994320981</v>
      </c>
      <c r="F151" s="113">
        <f>_xlfn.IFNA(INDEX('３回目'!$C$8:$C$374,MATCH(A151,'３回目'!$A$8:$A$374,FALSE)),0)</f>
        <v>2.0322077742505611</v>
      </c>
      <c r="G151" s="113">
        <f>_xlfn.IFNA(INDEX('４回目'!$C$8:$C$374,MATCH(A151,'４回目'!$A$8:$A$374,FALSE)),0)</f>
        <v>0</v>
      </c>
      <c r="H151" s="113">
        <f>_xlfn.IFNA(INDEX('５回目'!$C$8:$C$374,MATCH(A151,'５回目'!$A$8:$A$374,FALSE)),0)</f>
        <v>0</v>
      </c>
      <c r="I151" s="113">
        <f>_xlfn.IFNA(INDEX('６回目'!$C$8:$C$374,MATCH(A151,'６回目'!$A$8:$A$374,FALSE)),0)</f>
        <v>0</v>
      </c>
      <c r="J151" s="113">
        <f>_xlfn.IFNA(INDEX('７回目'!$C$8:$C$374,MATCH(A151,'７回目'!$A$8:$A$374,FALSE)),0)</f>
        <v>0</v>
      </c>
      <c r="K151" s="113">
        <f>_xlfn.IFNA(INDEX('８回目'!$C$8:$C$374,MATCH(A151,'８回目'!$A$8:$A$374,FALSE)),0)</f>
        <v>0</v>
      </c>
      <c r="M151" s="113">
        <f>INDEX(降水量!$V$2:$V$366,MATCH(A151,降水量!$E$2:$E$366,FALSE))</f>
        <v>0</v>
      </c>
      <c r="N151" s="119">
        <f t="shared" si="16"/>
        <v>1.8036300709449051</v>
      </c>
      <c r="O151" s="119">
        <f>INDEX(地温!$J$2:$J$366,MATCH(A151,地温!$C$2:$C$366,FALSE))</f>
        <v>8.4561432880040657e-002</v>
      </c>
      <c r="P151" s="119">
        <f t="shared" si="17"/>
        <v>5.361340613391957</v>
      </c>
      <c r="Q151" s="119"/>
      <c r="R151" s="119">
        <f t="shared" si="13"/>
        <v>7.8691557116692925</v>
      </c>
      <c r="S151" s="119"/>
      <c r="T151" s="119"/>
      <c r="U151" s="119"/>
      <c r="W151" s="113">
        <f>R151*1000*1000/($K$1*10)+指導機関用調整項目!$C$25</f>
        <v>36.509333918759836</v>
      </c>
    </row>
    <row r="152" spans="1:23">
      <c r="A152" s="115">
        <f t="shared" si="14"/>
        <v>149</v>
      </c>
      <c r="B152" s="113">
        <f t="shared" si="15"/>
        <v>149</v>
      </c>
      <c r="C152" s="119">
        <f t="shared" si="12"/>
        <v>15.212002029834453</v>
      </c>
      <c r="D152" s="119">
        <f>_xlfn.IFNA(INDEX('１回目'!$C$8:$C$374,MATCH(A152,'１回目'!$A$8:$A$374,FALSE)),0)</f>
        <v>6.3603104551797589</v>
      </c>
      <c r="E152" s="113">
        <f>_xlfn.IFNA(INDEX('２回目'!$C$8:$C$374,MATCH(A152,'２回目'!$A$8:$A$374,FALSE)),0)</f>
        <v>6.6589899208161851</v>
      </c>
      <c r="F152" s="113">
        <f>_xlfn.IFNA(INDEX('３回目'!$C$8:$C$374,MATCH(A152,'３回目'!$A$8:$A$374,FALSE)),0)</f>
        <v>2.1927016538385105</v>
      </c>
      <c r="G152" s="113">
        <f>_xlfn.IFNA(INDEX('４回目'!$C$8:$C$374,MATCH(A152,'４回目'!$A$8:$A$374,FALSE)),0)</f>
        <v>0</v>
      </c>
      <c r="H152" s="113">
        <f>_xlfn.IFNA(INDEX('５回目'!$C$8:$C$374,MATCH(A152,'５回目'!$A$8:$A$374,FALSE)),0)</f>
        <v>0</v>
      </c>
      <c r="I152" s="113">
        <f>_xlfn.IFNA(INDEX('６回目'!$C$8:$C$374,MATCH(A152,'６回目'!$A$8:$A$374,FALSE)),0)</f>
        <v>0</v>
      </c>
      <c r="J152" s="113">
        <f>_xlfn.IFNA(INDEX('７回目'!$C$8:$C$374,MATCH(A152,'７回目'!$A$8:$A$374,FALSE)),0)</f>
        <v>0</v>
      </c>
      <c r="K152" s="113">
        <f>_xlfn.IFNA(INDEX('８回目'!$C$8:$C$374,MATCH(A152,'８回目'!$A$8:$A$374,FALSE)),0)</f>
        <v>0</v>
      </c>
      <c r="M152" s="113">
        <f>INDEX(降水量!$V$2:$V$366,MATCH(A152,降水量!$E$2:$E$366,FALSE))</f>
        <v>5.4417266639303186e-002</v>
      </c>
      <c r="N152" s="119">
        <f t="shared" si="16"/>
        <v>1.8580473375842084</v>
      </c>
      <c r="O152" s="119">
        <f>INDEX(地温!$J$2:$J$366,MATCH(A152,地温!$C$2:$C$366,FALSE))</f>
        <v>3.0165435778607672e-002</v>
      </c>
      <c r="P152" s="119">
        <f t="shared" si="17"/>
        <v>5.3915060491705651</v>
      </c>
      <c r="Q152" s="119"/>
      <c r="R152" s="119">
        <f t="shared" si="13"/>
        <v>7.9624486430796795</v>
      </c>
      <c r="S152" s="119"/>
      <c r="T152" s="119"/>
      <c r="U152" s="119"/>
      <c r="W152" s="113">
        <f>R152*1000*1000/($K$1*10)+指導機関用調整項目!$C$25</f>
        <v>36.859182411548787</v>
      </c>
    </row>
    <row r="153" spans="1:23">
      <c r="A153" s="115">
        <f t="shared" si="14"/>
        <v>150</v>
      </c>
      <c r="B153" s="113">
        <f t="shared" si="15"/>
        <v>150</v>
      </c>
      <c r="C153" s="119">
        <f t="shared" si="12"/>
        <v>15.373848616743176</v>
      </c>
      <c r="D153" s="119">
        <f>_xlfn.IFNA(INDEX('１回目'!$C$8:$C$374,MATCH(A153,'１回目'!$A$8:$A$374,FALSE)),0)</f>
        <v>6.3721813342538507</v>
      </c>
      <c r="E153" s="113">
        <f>_xlfn.IFNA(INDEX('２回目'!$C$8:$C$374,MATCH(A153,'２回目'!$A$8:$A$374,FALSE)),0)</f>
        <v>6.6633890989632425</v>
      </c>
      <c r="F153" s="113">
        <f>_xlfn.IFNA(INDEX('３回目'!$C$8:$C$374,MATCH(A153,'３回目'!$A$8:$A$374,FALSE)),0)</f>
        <v>2.3382781835260844</v>
      </c>
      <c r="G153" s="113">
        <f>_xlfn.IFNA(INDEX('４回目'!$C$8:$C$374,MATCH(A153,'４回目'!$A$8:$A$374,FALSE)),0)</f>
        <v>0</v>
      </c>
      <c r="H153" s="113">
        <f>_xlfn.IFNA(INDEX('５回目'!$C$8:$C$374,MATCH(A153,'５回目'!$A$8:$A$374,FALSE)),0)</f>
        <v>0</v>
      </c>
      <c r="I153" s="113">
        <f>_xlfn.IFNA(INDEX('６回目'!$C$8:$C$374,MATCH(A153,'６回目'!$A$8:$A$374,FALSE)),0)</f>
        <v>0</v>
      </c>
      <c r="J153" s="113">
        <f>_xlfn.IFNA(INDEX('７回目'!$C$8:$C$374,MATCH(A153,'７回目'!$A$8:$A$374,FALSE)),0)</f>
        <v>0</v>
      </c>
      <c r="K153" s="113">
        <f>_xlfn.IFNA(INDEX('８回目'!$C$8:$C$374,MATCH(A153,'８回目'!$A$8:$A$374,FALSE)),0)</f>
        <v>0</v>
      </c>
      <c r="M153" s="113">
        <f>INDEX(降水量!$V$2:$V$366,MATCH(A153,降水量!$E$2:$E$366,FALSE))</f>
        <v>0</v>
      </c>
      <c r="N153" s="119">
        <f t="shared" si="16"/>
        <v>1.8580473375842084</v>
      </c>
      <c r="O153" s="119">
        <f>INDEX(地温!$J$2:$J$366,MATCH(A153,地温!$C$2:$C$366,FALSE))</f>
        <v>7.3321456104824975e-002</v>
      </c>
      <c r="P153" s="119">
        <f t="shared" si="17"/>
        <v>5.4648275052753901</v>
      </c>
      <c r="Q153" s="119"/>
      <c r="R153" s="119">
        <f t="shared" si="13"/>
        <v>8.0509737738835767</v>
      </c>
      <c r="S153" s="119"/>
      <c r="T153" s="119"/>
      <c r="U153" s="119"/>
      <c r="W153" s="113">
        <f>R153*1000*1000/($K$1*10)+指導機関用調整項目!$C$25</f>
        <v>37.191151652063404</v>
      </c>
    </row>
    <row r="154" spans="1:23">
      <c r="A154" s="115">
        <f t="shared" si="14"/>
        <v>151</v>
      </c>
      <c r="B154" s="113">
        <f t="shared" si="15"/>
        <v>151</v>
      </c>
      <c r="C154" s="119">
        <f t="shared" si="12"/>
        <v>15.519191798548166</v>
      </c>
      <c r="D154" s="119">
        <f>_xlfn.IFNA(INDEX('１回目'!$C$8:$C$374,MATCH(A154,'１回目'!$A$8:$A$374,FALSE)),0)</f>
        <v>6.3832547773278563</v>
      </c>
      <c r="E154" s="113">
        <f>_xlfn.IFNA(INDEX('２回目'!$C$8:$C$374,MATCH(A154,'２回目'!$A$8:$A$374,FALSE)),0)</f>
        <v>6.6673405818381264</v>
      </c>
      <c r="F154" s="113">
        <f>_xlfn.IFNA(INDEX('３回目'!$C$8:$C$374,MATCH(A154,'３回目'!$A$8:$A$374,FALSE)),0)</f>
        <v>2.4685964393821838</v>
      </c>
      <c r="G154" s="113">
        <f>_xlfn.IFNA(INDEX('４回目'!$C$8:$C$374,MATCH(A154,'４回目'!$A$8:$A$374,FALSE)),0)</f>
        <v>0</v>
      </c>
      <c r="H154" s="113">
        <f>_xlfn.IFNA(INDEX('５回目'!$C$8:$C$374,MATCH(A154,'５回目'!$A$8:$A$374,FALSE)),0)</f>
        <v>0</v>
      </c>
      <c r="I154" s="113">
        <f>_xlfn.IFNA(INDEX('６回目'!$C$8:$C$374,MATCH(A154,'６回目'!$A$8:$A$374,FALSE)),0)</f>
        <v>0</v>
      </c>
      <c r="J154" s="113">
        <f>_xlfn.IFNA(INDEX('７回目'!$C$8:$C$374,MATCH(A154,'７回目'!$A$8:$A$374,FALSE)),0)</f>
        <v>0</v>
      </c>
      <c r="K154" s="113">
        <f>_xlfn.IFNA(INDEX('８回目'!$C$8:$C$374,MATCH(A154,'８回目'!$A$8:$A$374,FALSE)),0)</f>
        <v>0</v>
      </c>
      <c r="M154" s="113">
        <f>INDEX(降水量!$V$2:$V$366,MATCH(A154,降水量!$E$2:$E$366,FALSE))</f>
        <v>0</v>
      </c>
      <c r="N154" s="119">
        <f t="shared" si="16"/>
        <v>1.8580473375842084</v>
      </c>
      <c r="O154" s="119">
        <f>INDEX(地温!$J$2:$J$366,MATCH(A154,地温!$C$2:$C$366,FALSE))</f>
        <v>5.5692513463154875e-002</v>
      </c>
      <c r="P154" s="119">
        <f t="shared" si="17"/>
        <v>5.5205200187385453</v>
      </c>
      <c r="Q154" s="119"/>
      <c r="R154" s="119">
        <f t="shared" si="13"/>
        <v>8.1406244422254126</v>
      </c>
      <c r="S154" s="119"/>
      <c r="T154" s="119"/>
      <c r="U154" s="119"/>
      <c r="W154" s="113">
        <f>R154*1000*1000/($K$1*10)+指導機関用調整項目!$C$25</f>
        <v>37.527341658345293</v>
      </c>
    </row>
    <row r="155" spans="1:23">
      <c r="A155" s="115">
        <f t="shared" si="14"/>
        <v>152</v>
      </c>
      <c r="B155" s="113">
        <f t="shared" si="15"/>
        <v>152</v>
      </c>
      <c r="C155" s="119">
        <f t="shared" si="12"/>
        <v>15.656186916412901</v>
      </c>
      <c r="D155" s="119">
        <f>_xlfn.IFNA(INDEX('１回目'!$C$8:$C$374,MATCH(A155,'１回目'!$A$8:$A$374,FALSE)),0)</f>
        <v>6.3940919378972749</v>
      </c>
      <c r="E155" s="113">
        <f>_xlfn.IFNA(INDEX('２回目'!$C$8:$C$374,MATCH(A155,'２回目'!$A$8:$A$374,FALSE)),0)</f>
        <v>6.6710514498956694</v>
      </c>
      <c r="F155" s="113">
        <f>_xlfn.IFNA(INDEX('３回目'!$C$8:$C$374,MATCH(A155,'３回目'!$A$8:$A$374,FALSE)),0)</f>
        <v>2.591043528619958</v>
      </c>
      <c r="G155" s="113">
        <f>_xlfn.IFNA(INDEX('４回目'!$C$8:$C$374,MATCH(A155,'４回目'!$A$8:$A$374,FALSE)),0)</f>
        <v>0</v>
      </c>
      <c r="H155" s="113">
        <f>_xlfn.IFNA(INDEX('５回目'!$C$8:$C$374,MATCH(A155,'５回目'!$A$8:$A$374,FALSE)),0)</f>
        <v>0</v>
      </c>
      <c r="I155" s="113">
        <f>_xlfn.IFNA(INDEX('６回目'!$C$8:$C$374,MATCH(A155,'６回目'!$A$8:$A$374,FALSE)),0)</f>
        <v>0</v>
      </c>
      <c r="J155" s="113">
        <f>_xlfn.IFNA(INDEX('７回目'!$C$8:$C$374,MATCH(A155,'７回目'!$A$8:$A$374,FALSE)),0)</f>
        <v>0</v>
      </c>
      <c r="K155" s="113">
        <f>_xlfn.IFNA(INDEX('８回目'!$C$8:$C$374,MATCH(A155,'８回目'!$A$8:$A$374,FALSE)),0)</f>
        <v>0</v>
      </c>
      <c r="M155" s="113">
        <f>INDEX(降水量!$V$2:$V$366,MATCH(A155,降水量!$E$2:$E$366,FALSE))</f>
        <v>0</v>
      </c>
      <c r="N155" s="119">
        <f t="shared" si="16"/>
        <v>1.8580473375842084</v>
      </c>
      <c r="O155" s="119">
        <f>INDEX(地温!$J$2:$J$366,MATCH(A155,地温!$C$2:$C$366,FALSE))</f>
        <v>3.039215671896452e-002</v>
      </c>
      <c r="P155" s="119">
        <f t="shared" si="17"/>
        <v>5.5509121754575101</v>
      </c>
      <c r="Q155" s="119"/>
      <c r="R155" s="119">
        <f t="shared" si="13"/>
        <v>8.2472274033711823</v>
      </c>
      <c r="S155" s="119"/>
      <c r="T155" s="119"/>
      <c r="U155" s="119"/>
      <c r="W155" s="113">
        <f>R155*1000*1000/($K$1*10)+指導機関用調整項目!$C$25</f>
        <v>37.927102762641923</v>
      </c>
    </row>
    <row r="156" spans="1:23">
      <c r="A156" s="115">
        <f t="shared" si="14"/>
        <v>153</v>
      </c>
      <c r="B156" s="113">
        <f t="shared" si="15"/>
        <v>153</v>
      </c>
      <c r="C156" s="119">
        <f t="shared" si="12"/>
        <v>15.788038399340323</v>
      </c>
      <c r="D156" s="119">
        <f>_xlfn.IFNA(INDEX('１回目'!$C$8:$C$374,MATCH(A156,'１回目'!$A$8:$A$374,FALSE)),0)</f>
        <v>6.4049316778186718</v>
      </c>
      <c r="E156" s="113">
        <f>_xlfn.IFNA(INDEX('２回目'!$C$8:$C$374,MATCH(A156,'２回目'!$A$8:$A$374,FALSE)),0)</f>
        <v>6.6746038857444274</v>
      </c>
      <c r="F156" s="113">
        <f>_xlfn.IFNA(INDEX('３回目'!$C$8:$C$374,MATCH(A156,'３回目'!$A$8:$A$374,FALSE)),0)</f>
        <v>2.7085028357772236</v>
      </c>
      <c r="G156" s="113">
        <f>_xlfn.IFNA(INDEX('４回目'!$C$8:$C$374,MATCH(A156,'４回目'!$A$8:$A$374,FALSE)),0)</f>
        <v>0</v>
      </c>
      <c r="H156" s="113">
        <f>_xlfn.IFNA(INDEX('５回目'!$C$8:$C$374,MATCH(A156,'５回目'!$A$8:$A$374,FALSE)),0)</f>
        <v>0</v>
      </c>
      <c r="I156" s="113">
        <f>_xlfn.IFNA(INDEX('６回目'!$C$8:$C$374,MATCH(A156,'６回目'!$A$8:$A$374,FALSE)),0)</f>
        <v>0</v>
      </c>
      <c r="J156" s="113">
        <f>_xlfn.IFNA(INDEX('７回目'!$C$8:$C$374,MATCH(A156,'７回目'!$A$8:$A$374,FALSE)),0)</f>
        <v>0</v>
      </c>
      <c r="K156" s="113">
        <f>_xlfn.IFNA(INDEX('８回目'!$C$8:$C$374,MATCH(A156,'８回目'!$A$8:$A$374,FALSE)),0)</f>
        <v>0</v>
      </c>
      <c r="M156" s="113">
        <f>INDEX(降水量!$V$2:$V$366,MATCH(A156,降水量!$E$2:$E$366,FALSE))</f>
        <v>0</v>
      </c>
      <c r="N156" s="119">
        <f t="shared" si="16"/>
        <v>1.8580473375842084</v>
      </c>
      <c r="O156" s="119">
        <f>INDEX(地温!$J$2:$J$366,MATCH(A156,地温!$C$2:$C$366,FALSE))</f>
        <v>0.1225930245113669</v>
      </c>
      <c r="P156" s="119">
        <f t="shared" si="17"/>
        <v>5.6735051999688775</v>
      </c>
      <c r="Q156" s="119"/>
      <c r="R156" s="119">
        <f t="shared" si="13"/>
        <v>8.2564858617872368</v>
      </c>
      <c r="S156" s="119"/>
      <c r="T156" s="119"/>
      <c r="U156" s="119"/>
      <c r="W156" s="113">
        <f>R156*1000*1000/($K$1*10)+指導機関用調整項目!$C$25</f>
        <v>37.96182198170213</v>
      </c>
    </row>
    <row r="157" spans="1:23">
      <c r="A157" s="115">
        <f t="shared" si="14"/>
        <v>154</v>
      </c>
      <c r="B157" s="113">
        <f t="shared" si="15"/>
        <v>154</v>
      </c>
      <c r="C157" s="119">
        <f t="shared" si="12"/>
        <v>15.908144139579566</v>
      </c>
      <c r="D157" s="119">
        <f>_xlfn.IFNA(INDEX('１回目'!$C$8:$C$374,MATCH(A157,'１回目'!$A$8:$A$374,FALSE)),0)</f>
        <v>6.415189736719042</v>
      </c>
      <c r="E157" s="113">
        <f>_xlfn.IFNA(INDEX('２回目'!$C$8:$C$374,MATCH(A157,'２回目'!$A$8:$A$374,FALSE)),0)</f>
        <v>6.6778354306725056</v>
      </c>
      <c r="F157" s="113">
        <f>_xlfn.IFNA(INDEX('３回目'!$C$8:$C$374,MATCH(A157,'３回目'!$A$8:$A$374,FALSE)),0)</f>
        <v>2.8151189721880181</v>
      </c>
      <c r="G157" s="113">
        <f>_xlfn.IFNA(INDEX('４回目'!$C$8:$C$374,MATCH(A157,'４回目'!$A$8:$A$374,FALSE)),0)</f>
        <v>0</v>
      </c>
      <c r="H157" s="113">
        <f>_xlfn.IFNA(INDEX('５回目'!$C$8:$C$374,MATCH(A157,'５回目'!$A$8:$A$374,FALSE)),0)</f>
        <v>0</v>
      </c>
      <c r="I157" s="113">
        <f>_xlfn.IFNA(INDEX('６回目'!$C$8:$C$374,MATCH(A157,'６回目'!$A$8:$A$374,FALSE)),0)</f>
        <v>0</v>
      </c>
      <c r="J157" s="113">
        <f>_xlfn.IFNA(INDEX('７回目'!$C$8:$C$374,MATCH(A157,'７回目'!$A$8:$A$374,FALSE)),0)</f>
        <v>0</v>
      </c>
      <c r="K157" s="113">
        <f>_xlfn.IFNA(INDEX('８回目'!$C$8:$C$374,MATCH(A157,'８回目'!$A$8:$A$374,FALSE)),0)</f>
        <v>0</v>
      </c>
      <c r="M157" s="113">
        <f>INDEX(降水量!$V$2:$V$366,MATCH(A157,降水量!$E$2:$E$366,FALSE))</f>
        <v>5.4417266639303186e-002</v>
      </c>
      <c r="N157" s="119">
        <f t="shared" si="16"/>
        <v>1.9124646042235116</v>
      </c>
      <c r="O157" s="119">
        <f>INDEX(地温!$J$2:$J$366,MATCH(A157,地温!$C$2:$C$366,FALSE))</f>
        <v>1.864134627004926e-002</v>
      </c>
      <c r="P157" s="119">
        <f t="shared" si="17"/>
        <v>5.6921465462389271</v>
      </c>
      <c r="Q157" s="119"/>
      <c r="R157" s="119">
        <f t="shared" si="13"/>
        <v>8.3035329891171266</v>
      </c>
      <c r="S157" s="119"/>
      <c r="T157" s="119"/>
      <c r="U157" s="119"/>
      <c r="W157" s="113">
        <f>R157*1000*1000/($K$1*10)+指導機関用調整項目!$C$25</f>
        <v>38.138248709189213</v>
      </c>
    </row>
    <row r="158" spans="1:23">
      <c r="A158" s="115">
        <f t="shared" si="14"/>
        <v>155</v>
      </c>
      <c r="B158" s="113">
        <f t="shared" si="15"/>
        <v>155</v>
      </c>
      <c r="C158" s="119">
        <f t="shared" si="12"/>
        <v>16.02176399663194</v>
      </c>
      <c r="D158" s="119">
        <f>_xlfn.IFNA(INDEX('１回目'!$C$8:$C$374,MATCH(A158,'１回目'!$A$8:$A$374,FALSE)),0)</f>
        <v>6.4252715914646092</v>
      </c>
      <c r="E158" s="113">
        <f>_xlfn.IFNA(INDEX('２回目'!$C$8:$C$374,MATCH(A158,'２回目'!$A$8:$A$374,FALSE)),0)</f>
        <v>6.6808792788118696</v>
      </c>
      <c r="F158" s="113">
        <f>_xlfn.IFNA(INDEX('３回目'!$C$8:$C$374,MATCH(A158,'３回目'!$A$8:$A$374,FALSE)),0)</f>
        <v>2.9156131263554612</v>
      </c>
      <c r="G158" s="113">
        <f>_xlfn.IFNA(INDEX('４回目'!$C$8:$C$374,MATCH(A158,'４回目'!$A$8:$A$374,FALSE)),0)</f>
        <v>0</v>
      </c>
      <c r="H158" s="113">
        <f>_xlfn.IFNA(INDEX('５回目'!$C$8:$C$374,MATCH(A158,'５回目'!$A$8:$A$374,FALSE)),0)</f>
        <v>0</v>
      </c>
      <c r="I158" s="113">
        <f>_xlfn.IFNA(INDEX('６回目'!$C$8:$C$374,MATCH(A158,'６回目'!$A$8:$A$374,FALSE)),0)</f>
        <v>0</v>
      </c>
      <c r="J158" s="113">
        <f>_xlfn.IFNA(INDEX('７回目'!$C$8:$C$374,MATCH(A158,'７回目'!$A$8:$A$374,FALSE)),0)</f>
        <v>0</v>
      </c>
      <c r="K158" s="113">
        <f>_xlfn.IFNA(INDEX('８回目'!$C$8:$C$374,MATCH(A158,'８回目'!$A$8:$A$374,FALSE)),0)</f>
        <v>0</v>
      </c>
      <c r="M158" s="113">
        <f>INDEX(降水量!$V$2:$V$366,MATCH(A158,降水量!$E$2:$E$366,FALSE))</f>
        <v>5.4417266639303186e-002</v>
      </c>
      <c r="N158" s="119">
        <f t="shared" si="16"/>
        <v>1.9668818708628149</v>
      </c>
      <c r="O158" s="119">
        <f>INDEX(地温!$J$2:$J$366,MATCH(A158,地温!$C$2:$C$366,FALSE))</f>
        <v>0.18321470642725285</v>
      </c>
      <c r="P158" s="119">
        <f t="shared" si="17"/>
        <v>5.8753612526661803</v>
      </c>
      <c r="Q158" s="119"/>
      <c r="R158" s="119">
        <f t="shared" si="13"/>
        <v>8.1795208731029447</v>
      </c>
      <c r="S158" s="119"/>
      <c r="T158" s="119"/>
      <c r="U158" s="119"/>
      <c r="W158" s="113">
        <f>R158*1000*1000/($K$1*10)+指導機関用調整項目!$C$25</f>
        <v>37.673203274136036</v>
      </c>
    </row>
    <row r="159" spans="1:23">
      <c r="A159" s="115">
        <f t="shared" si="14"/>
        <v>156</v>
      </c>
      <c r="B159" s="113">
        <f t="shared" si="15"/>
        <v>156</v>
      </c>
      <c r="C159" s="119">
        <f t="shared" si="12"/>
        <v>16.128011417305885</v>
      </c>
      <c r="D159" s="119">
        <f>_xlfn.IFNA(INDEX('１回目'!$C$8:$C$374,MATCH(A159,'１回目'!$A$8:$A$374,FALSE)),0)</f>
        <v>6.435067628202007</v>
      </c>
      <c r="E159" s="113">
        <f>_xlfn.IFNA(INDEX('２回目'!$C$8:$C$374,MATCH(A159,'２回目'!$A$8:$A$374,FALSE)),0)</f>
        <v>6.6837153291856408</v>
      </c>
      <c r="F159" s="113">
        <f>_xlfn.IFNA(INDEX('３回目'!$C$8:$C$374,MATCH(A159,'３回目'!$A$8:$A$374,FALSE)),0)</f>
        <v>3.0092284599182357</v>
      </c>
      <c r="G159" s="113">
        <f>_xlfn.IFNA(INDEX('４回目'!$C$8:$C$374,MATCH(A159,'４回目'!$A$8:$A$374,FALSE)),0)</f>
        <v>0</v>
      </c>
      <c r="H159" s="113">
        <f>_xlfn.IFNA(INDEX('５回目'!$C$8:$C$374,MATCH(A159,'５回目'!$A$8:$A$374,FALSE)),0)</f>
        <v>0</v>
      </c>
      <c r="I159" s="113">
        <f>_xlfn.IFNA(INDEX('６回目'!$C$8:$C$374,MATCH(A159,'６回目'!$A$8:$A$374,FALSE)),0)</f>
        <v>0</v>
      </c>
      <c r="J159" s="113">
        <f>_xlfn.IFNA(INDEX('７回目'!$C$8:$C$374,MATCH(A159,'７回目'!$A$8:$A$374,FALSE)),0)</f>
        <v>0</v>
      </c>
      <c r="K159" s="113">
        <f>_xlfn.IFNA(INDEX('８回目'!$C$8:$C$374,MATCH(A159,'８回目'!$A$8:$A$374,FALSE)),0)</f>
        <v>0</v>
      </c>
      <c r="M159" s="113">
        <f>INDEX(降水量!$V$2:$V$366,MATCH(A159,降水量!$E$2:$E$366,FALSE))</f>
        <v>0</v>
      </c>
      <c r="N159" s="119">
        <f t="shared" si="16"/>
        <v>1.9668818708628149</v>
      </c>
      <c r="O159" s="119">
        <f>INDEX(地温!$J$2:$J$366,MATCH(A159,地温!$C$2:$C$366,FALSE))</f>
        <v>0.20194440074784695</v>
      </c>
      <c r="P159" s="119">
        <f t="shared" si="17"/>
        <v>6.0773056534140268</v>
      </c>
      <c r="Q159" s="119"/>
      <c r="R159" s="119">
        <f t="shared" si="13"/>
        <v>8.0838238930290416</v>
      </c>
      <c r="S159" s="119"/>
      <c r="T159" s="119"/>
      <c r="U159" s="119"/>
      <c r="W159" s="113">
        <f>R159*1000*1000/($K$1*10)+指導機関用調整項目!$C$25</f>
        <v>37.314339598858894</v>
      </c>
    </row>
    <row r="160" spans="1:23">
      <c r="A160" s="115">
        <f t="shared" si="14"/>
        <v>157</v>
      </c>
      <c r="B160" s="113">
        <f t="shared" si="15"/>
        <v>157</v>
      </c>
      <c r="C160" s="119">
        <f t="shared" si="12"/>
        <v>16.223472009868651</v>
      </c>
      <c r="D160" s="119">
        <f>_xlfn.IFNA(INDEX('１回目'!$C$8:$C$374,MATCH(A160,'１回目'!$A$8:$A$374,FALSE)),0)</f>
        <v>6.4442021373350009</v>
      </c>
      <c r="E160" s="113">
        <f>_xlfn.IFNA(INDEX('２回目'!$C$8:$C$374,MATCH(A160,'２回目'!$A$8:$A$374,FALSE)),0)</f>
        <v>6.6862615206321472</v>
      </c>
      <c r="F160" s="113">
        <f>_xlfn.IFNA(INDEX('３回目'!$C$8:$C$374,MATCH(A160,'３回目'!$A$8:$A$374,FALSE)),0)</f>
        <v>3.0930083519015015</v>
      </c>
      <c r="G160" s="113">
        <f>_xlfn.IFNA(INDEX('４回目'!$C$8:$C$374,MATCH(A160,'４回目'!$A$8:$A$374,FALSE)),0)</f>
        <v>0</v>
      </c>
      <c r="H160" s="113">
        <f>_xlfn.IFNA(INDEX('５回目'!$C$8:$C$374,MATCH(A160,'５回目'!$A$8:$A$374,FALSE)),0)</f>
        <v>0</v>
      </c>
      <c r="I160" s="113">
        <f>_xlfn.IFNA(INDEX('６回目'!$C$8:$C$374,MATCH(A160,'６回目'!$A$8:$A$374,FALSE)),0)</f>
        <v>0</v>
      </c>
      <c r="J160" s="113">
        <f>_xlfn.IFNA(INDEX('７回目'!$C$8:$C$374,MATCH(A160,'７回目'!$A$8:$A$374,FALSE)),0)</f>
        <v>0</v>
      </c>
      <c r="K160" s="113">
        <f>_xlfn.IFNA(INDEX('８回目'!$C$8:$C$374,MATCH(A160,'８回目'!$A$8:$A$374,FALSE)),0)</f>
        <v>0</v>
      </c>
      <c r="M160" s="113">
        <f>INDEX(降水量!$V$2:$V$366,MATCH(A160,降水量!$E$2:$E$366,FALSE))</f>
        <v>5.4417266639303186e-002</v>
      </c>
      <c r="N160" s="119">
        <f t="shared" si="16"/>
        <v>2.0212991375021181</v>
      </c>
      <c r="O160" s="119">
        <f>INDEX(地温!$J$2:$J$366,MATCH(A160,地温!$C$2:$C$366,FALSE))</f>
        <v>9.8903157721084364e-002</v>
      </c>
      <c r="P160" s="119">
        <f t="shared" si="17"/>
        <v>6.176208811135111</v>
      </c>
      <c r="Q160" s="119"/>
      <c r="R160" s="119">
        <f t="shared" si="13"/>
        <v>8.02596406123142</v>
      </c>
      <c r="S160" s="119"/>
      <c r="T160" s="119"/>
      <c r="U160" s="119"/>
      <c r="W160" s="113">
        <f>R160*1000*1000/($K$1*10)+指導機関用調整項目!$C$25</f>
        <v>37.097365229617814</v>
      </c>
    </row>
    <row r="161" spans="1:23">
      <c r="A161" s="115">
        <f t="shared" si="14"/>
        <v>158</v>
      </c>
      <c r="B161" s="113">
        <f t="shared" si="15"/>
        <v>158</v>
      </c>
      <c r="C161" s="119">
        <f t="shared" si="12"/>
        <v>16.316590627304929</v>
      </c>
      <c r="D161" s="119">
        <f>_xlfn.IFNA(INDEX('１回目'!$C$8:$C$374,MATCH(A161,'１回目'!$A$8:$A$374,FALSE)),0)</f>
        <v>6.4534578931350941</v>
      </c>
      <c r="E161" s="113">
        <f>_xlfn.IFNA(INDEX('２回目'!$C$8:$C$374,MATCH(A161,'２回目'!$A$8:$A$374,FALSE)),0)</f>
        <v>6.6887279248055629</v>
      </c>
      <c r="F161" s="113">
        <f>_xlfn.IFNA(INDEX('３回目'!$C$8:$C$374,MATCH(A161,'３回目'!$A$8:$A$374,FALSE)),0)</f>
        <v>3.1744048093642712</v>
      </c>
      <c r="G161" s="113">
        <f>_xlfn.IFNA(INDEX('４回目'!$C$8:$C$374,MATCH(A161,'４回目'!$A$8:$A$374,FALSE)),0)</f>
        <v>0</v>
      </c>
      <c r="H161" s="113">
        <f>_xlfn.IFNA(INDEX('５回目'!$C$8:$C$374,MATCH(A161,'５回目'!$A$8:$A$374,FALSE)),0)</f>
        <v>0</v>
      </c>
      <c r="I161" s="113">
        <f>_xlfn.IFNA(INDEX('６回目'!$C$8:$C$374,MATCH(A161,'６回目'!$A$8:$A$374,FALSE)),0)</f>
        <v>0</v>
      </c>
      <c r="J161" s="113">
        <f>_xlfn.IFNA(INDEX('７回目'!$C$8:$C$374,MATCH(A161,'７回目'!$A$8:$A$374,FALSE)),0)</f>
        <v>0</v>
      </c>
      <c r="K161" s="113">
        <f>_xlfn.IFNA(INDEX('８回目'!$C$8:$C$374,MATCH(A161,'８回目'!$A$8:$A$374,FALSE)),0)</f>
        <v>0</v>
      </c>
      <c r="M161" s="113">
        <f>INDEX(降水量!$V$2:$V$366,MATCH(A161,降水量!$E$2:$E$366,FALSE))</f>
        <v>0</v>
      </c>
      <c r="N161" s="119">
        <f t="shared" si="16"/>
        <v>2.0212991375021181</v>
      </c>
      <c r="O161" s="119">
        <f>INDEX(地温!$J$2:$J$366,MATCH(A161,地温!$C$2:$C$366,FALSE))</f>
        <v>9.7653662754240575e-002</v>
      </c>
      <c r="P161" s="119">
        <f t="shared" si="17"/>
        <v>6.2738624738893511</v>
      </c>
      <c r="Q161" s="119"/>
      <c r="R161" s="119">
        <f t="shared" si="13"/>
        <v>8.0214290159134585</v>
      </c>
      <c r="S161" s="119"/>
      <c r="T161" s="119"/>
      <c r="U161" s="119"/>
      <c r="W161" s="113">
        <f>R161*1000*1000/($K$1*10)+指導機関用調整項目!$C$25</f>
        <v>37.080358809675459</v>
      </c>
    </row>
    <row r="162" spans="1:23">
      <c r="A162" s="115">
        <f t="shared" si="14"/>
        <v>159</v>
      </c>
      <c r="B162" s="113">
        <f t="shared" si="15"/>
        <v>159</v>
      </c>
      <c r="C162" s="119">
        <f t="shared" si="12"/>
        <v>16.404234353145121</v>
      </c>
      <c r="D162" s="119">
        <f>_xlfn.IFNA(INDEX('１回目'!$C$8:$C$374,MATCH(A162,'１回目'!$A$8:$A$374,FALSE)),0)</f>
        <v>6.4625121134881685</v>
      </c>
      <c r="E162" s="113">
        <f>_xlfn.IFNA(INDEX('２回目'!$C$8:$C$374,MATCH(A162,'２回目'!$A$8:$A$374,FALSE)),0)</f>
        <v>6.69103868128005</v>
      </c>
      <c r="F162" s="113">
        <f>_xlfn.IFNA(INDEX('３回目'!$C$8:$C$374,MATCH(A162,'３回目'!$A$8:$A$374,FALSE)),0)</f>
        <v>3.2506835583769016</v>
      </c>
      <c r="G162" s="113">
        <f>_xlfn.IFNA(INDEX('４回目'!$C$8:$C$374,MATCH(A162,'４回目'!$A$8:$A$374,FALSE)),0)</f>
        <v>0</v>
      </c>
      <c r="H162" s="113">
        <f>_xlfn.IFNA(INDEX('５回目'!$C$8:$C$374,MATCH(A162,'５回目'!$A$8:$A$374,FALSE)),0)</f>
        <v>0</v>
      </c>
      <c r="I162" s="113">
        <f>_xlfn.IFNA(INDEX('６回目'!$C$8:$C$374,MATCH(A162,'６回目'!$A$8:$A$374,FALSE)),0)</f>
        <v>0</v>
      </c>
      <c r="J162" s="113">
        <f>_xlfn.IFNA(INDEX('７回目'!$C$8:$C$374,MATCH(A162,'７回目'!$A$8:$A$374,FALSE)),0)</f>
        <v>0</v>
      </c>
      <c r="K162" s="113">
        <f>_xlfn.IFNA(INDEX('８回目'!$C$8:$C$374,MATCH(A162,'８回目'!$A$8:$A$374,FALSE)),0)</f>
        <v>0</v>
      </c>
      <c r="M162" s="113">
        <f>INDEX(降水量!$V$2:$V$366,MATCH(A162,降水量!$E$2:$E$366,FALSE))</f>
        <v>0</v>
      </c>
      <c r="N162" s="119">
        <f t="shared" si="16"/>
        <v>2.0212991375021181</v>
      </c>
      <c r="O162" s="119">
        <f>INDEX(地温!$J$2:$J$366,MATCH(A162,地温!$C$2:$C$366,FALSE))</f>
        <v>8.7111180465736335e-002</v>
      </c>
      <c r="P162" s="119">
        <f t="shared" si="17"/>
        <v>6.3609736543550879</v>
      </c>
      <c r="Q162" s="119"/>
      <c r="R162" s="119">
        <f t="shared" si="13"/>
        <v>8.0219615612879132</v>
      </c>
      <c r="S162" s="119"/>
      <c r="T162" s="119"/>
      <c r="U162" s="119"/>
      <c r="W162" s="113">
        <f>R162*1000*1000/($K$1*10)+指導機関用調整項目!$C$25</f>
        <v>37.082355854829672</v>
      </c>
    </row>
    <row r="163" spans="1:23">
      <c r="A163" s="115">
        <f t="shared" si="14"/>
        <v>160</v>
      </c>
      <c r="B163" s="113">
        <f t="shared" si="15"/>
        <v>160</v>
      </c>
      <c r="C163" s="119">
        <f t="shared" si="12"/>
        <v>16.484719277306962</v>
      </c>
      <c r="D163" s="119">
        <f>_xlfn.IFNA(INDEX('１回目'!$C$8:$C$374,MATCH(A163,'１回目'!$A$8:$A$374,FALSE)),0)</f>
        <v>6.4711497279206105</v>
      </c>
      <c r="E163" s="113">
        <f>_xlfn.IFNA(INDEX('２回目'!$C$8:$C$374,MATCH(A163,'２回目'!$A$8:$A$374,FALSE)),0)</f>
        <v>6.6931543559218287</v>
      </c>
      <c r="F163" s="113">
        <f>_xlfn.IFNA(INDEX('３回目'!$C$8:$C$374,MATCH(A163,'３回目'!$A$8:$A$374,FALSE)),0)</f>
        <v>3.3204151934645241</v>
      </c>
      <c r="G163" s="113">
        <f>_xlfn.IFNA(INDEX('４回目'!$C$8:$C$374,MATCH(A163,'４回目'!$A$8:$A$374,FALSE)),0)</f>
        <v>0</v>
      </c>
      <c r="H163" s="113">
        <f>_xlfn.IFNA(INDEX('５回目'!$C$8:$C$374,MATCH(A163,'５回目'!$A$8:$A$374,FALSE)),0)</f>
        <v>0</v>
      </c>
      <c r="I163" s="113">
        <f>_xlfn.IFNA(INDEX('６回目'!$C$8:$C$374,MATCH(A163,'６回目'!$A$8:$A$374,FALSE)),0)</f>
        <v>0</v>
      </c>
      <c r="J163" s="113">
        <f>_xlfn.IFNA(INDEX('７回目'!$C$8:$C$374,MATCH(A163,'７回目'!$A$8:$A$374,FALSE)),0)</f>
        <v>0</v>
      </c>
      <c r="K163" s="113">
        <f>_xlfn.IFNA(INDEX('８回目'!$C$8:$C$374,MATCH(A163,'８回目'!$A$8:$A$374,FALSE)),0)</f>
        <v>0</v>
      </c>
      <c r="M163" s="113">
        <f>INDEX(降水量!$V$2:$V$366,MATCH(A163,降水量!$E$2:$E$366,FALSE))</f>
        <v>5.4417266639303186e-002</v>
      </c>
      <c r="N163" s="119">
        <f t="shared" si="16"/>
        <v>2.0757164041414211</v>
      </c>
      <c r="O163" s="119">
        <f>INDEX(地温!$J$2:$J$366,MATCH(A163,地温!$C$2:$C$366,FALSE))</f>
        <v>6.9547570572642242e-002</v>
      </c>
      <c r="P163" s="119">
        <f t="shared" si="17"/>
        <v>6.4305212249277304</v>
      </c>
      <c r="Q163" s="119"/>
      <c r="R163" s="119">
        <f t="shared" si="13"/>
        <v>7.9784816482378105</v>
      </c>
      <c r="S163" s="119"/>
      <c r="T163" s="119"/>
      <c r="U163" s="119"/>
      <c r="W163" s="113">
        <f>R163*1000*1000/($K$1*10)+指導機関用調整項目!$C$25</f>
        <v>36.91930618089178</v>
      </c>
    </row>
    <row r="164" spans="1:23">
      <c r="A164" s="115">
        <f t="shared" si="14"/>
        <v>161</v>
      </c>
      <c r="B164" s="113">
        <f t="shared" si="15"/>
        <v>161</v>
      </c>
      <c r="C164" s="119">
        <f t="shared" si="12"/>
        <v>16.560259187663931</v>
      </c>
      <c r="D164" s="119">
        <f>_xlfn.IFNA(INDEX('１回目'!$C$8:$C$374,MATCH(A164,'１回目'!$A$8:$A$374,FALSE)),0)</f>
        <v>6.4795712472263958</v>
      </c>
      <c r="E164" s="113">
        <f>_xlfn.IFNA(INDEX('２回目'!$C$8:$C$374,MATCH(A164,'２回目'!$A$8:$A$374,FALSE)),0)</f>
        <v>6.695130694129519</v>
      </c>
      <c r="F164" s="113">
        <f>_xlfn.IFNA(INDEX('３回目'!$C$8:$C$374,MATCH(A164,'３回目'!$A$8:$A$374,FALSE)),0)</f>
        <v>3.3855572463080161</v>
      </c>
      <c r="G164" s="113">
        <f>_xlfn.IFNA(INDEX('４回目'!$C$8:$C$374,MATCH(A164,'４回目'!$A$8:$A$374,FALSE)),0)</f>
        <v>0</v>
      </c>
      <c r="H164" s="113">
        <f>_xlfn.IFNA(INDEX('５回目'!$C$8:$C$374,MATCH(A164,'５回目'!$A$8:$A$374,FALSE)),0)</f>
        <v>0</v>
      </c>
      <c r="I164" s="113">
        <f>_xlfn.IFNA(INDEX('６回目'!$C$8:$C$374,MATCH(A164,'６回目'!$A$8:$A$374,FALSE)),0)</f>
        <v>0</v>
      </c>
      <c r="J164" s="113">
        <f>_xlfn.IFNA(INDEX('７回目'!$C$8:$C$374,MATCH(A164,'７回目'!$A$8:$A$374,FALSE)),0)</f>
        <v>0</v>
      </c>
      <c r="K164" s="113">
        <f>_xlfn.IFNA(INDEX('８回目'!$C$8:$C$374,MATCH(A164,'８回目'!$A$8:$A$374,FALSE)),0)</f>
        <v>0</v>
      </c>
      <c r="M164" s="113">
        <f>INDEX(降水量!$V$2:$V$366,MATCH(A164,降水量!$E$2:$E$366,FALSE))</f>
        <v>5.4417266639303186e-002</v>
      </c>
      <c r="N164" s="119">
        <f t="shared" si="16"/>
        <v>2.1301336707807241</v>
      </c>
      <c r="O164" s="119">
        <f>INDEX(地温!$J$2:$J$366,MATCH(A164,地温!$C$2:$C$366,FALSE))</f>
        <v>2.7470023169546637e-002</v>
      </c>
      <c r="P164" s="119">
        <f t="shared" si="17"/>
        <v>6.4579912480972768</v>
      </c>
      <c r="Q164" s="119"/>
      <c r="R164" s="119">
        <f t="shared" si="13"/>
        <v>7.97213426878593</v>
      </c>
      <c r="S164" s="119"/>
      <c r="T164" s="119"/>
      <c r="U164" s="119"/>
      <c r="W164" s="113">
        <f>R164*1000*1000/($K$1*10)+指導機関用調整項目!$C$25</f>
        <v>36.895503507947225</v>
      </c>
    </row>
    <row r="165" spans="1:23">
      <c r="A165" s="115">
        <f t="shared" si="14"/>
        <v>162</v>
      </c>
      <c r="B165" s="113">
        <f t="shared" si="15"/>
        <v>162</v>
      </c>
      <c r="C165" s="119">
        <f t="shared" si="12"/>
        <v>16.630549395303753</v>
      </c>
      <c r="D165" s="119">
        <f>_xlfn.IFNA(INDEX('１回目'!$C$8:$C$374,MATCH(A165,'１回目'!$A$8:$A$374,FALSE)),0)</f>
        <v>6.4877105778178716</v>
      </c>
      <c r="E165" s="113">
        <f>_xlfn.IFNA(INDEX('２回目'!$C$8:$C$374,MATCH(A165,'２回目'!$A$8:$A$374,FALSE)),0)</f>
        <v>6.696961809152489</v>
      </c>
      <c r="F165" s="113">
        <f>_xlfn.IFNA(INDEX('３回目'!$C$8:$C$374,MATCH(A165,'３回目'!$A$8:$A$374,FALSE)),0)</f>
        <v>3.4458770083333925</v>
      </c>
      <c r="G165" s="113">
        <f>_xlfn.IFNA(INDEX('４回目'!$C$8:$C$374,MATCH(A165,'４回目'!$A$8:$A$374,FALSE)),0)</f>
        <v>0</v>
      </c>
      <c r="H165" s="113">
        <f>_xlfn.IFNA(INDEX('５回目'!$C$8:$C$374,MATCH(A165,'５回目'!$A$8:$A$374,FALSE)),0)</f>
        <v>0</v>
      </c>
      <c r="I165" s="113">
        <f>_xlfn.IFNA(INDEX('６回目'!$C$8:$C$374,MATCH(A165,'６回目'!$A$8:$A$374,FALSE)),0)</f>
        <v>0</v>
      </c>
      <c r="J165" s="113">
        <f>_xlfn.IFNA(INDEX('７回目'!$C$8:$C$374,MATCH(A165,'７回目'!$A$8:$A$374,FALSE)),0)</f>
        <v>0</v>
      </c>
      <c r="K165" s="113">
        <f>_xlfn.IFNA(INDEX('８回目'!$C$8:$C$374,MATCH(A165,'８回目'!$A$8:$A$374,FALSE)),0)</f>
        <v>0</v>
      </c>
      <c r="M165" s="113">
        <f>INDEX(降水量!$V$2:$V$366,MATCH(A165,降水量!$E$2:$E$366,FALSE))</f>
        <v>5.4417266639303186e-002</v>
      </c>
      <c r="N165" s="119">
        <f t="shared" si="16"/>
        <v>2.1845509374200272</v>
      </c>
      <c r="O165" s="119">
        <f>INDEX(地温!$J$2:$J$366,MATCH(A165,地温!$C$2:$C$366,FALSE))</f>
        <v>3.272903966221672e-002</v>
      </c>
      <c r="P165" s="119">
        <f t="shared" si="17"/>
        <v>6.4907202877594932</v>
      </c>
      <c r="Q165" s="119"/>
      <c r="R165" s="119">
        <f t="shared" si="13"/>
        <v>7.9552781701242319</v>
      </c>
      <c r="S165" s="119"/>
      <c r="T165" s="119"/>
      <c r="U165" s="119"/>
      <c r="W165" s="113">
        <f>R165*1000*1000/($K$1*10)+指導機関用調整項目!$C$25</f>
        <v>36.832293137965863</v>
      </c>
    </row>
    <row r="166" spans="1:23">
      <c r="A166" s="115">
        <f t="shared" si="14"/>
        <v>163</v>
      </c>
      <c r="B166" s="113">
        <f t="shared" si="15"/>
        <v>163</v>
      </c>
      <c r="C166" s="119">
        <f t="shared" si="12"/>
        <v>16.696965742933926</v>
      </c>
      <c r="D166" s="119">
        <f>_xlfn.IFNA(INDEX('１回目'!$C$8:$C$374,MATCH(A166,'１回目'!$A$8:$A$374,FALSE)),0)</f>
        <v>6.4957009888401878</v>
      </c>
      <c r="E166" s="113">
        <f>_xlfn.IFNA(INDEX('２回目'!$C$8:$C$374,MATCH(A166,'２回目'!$A$8:$A$374,FALSE)),0)</f>
        <v>6.6986823377675258</v>
      </c>
      <c r="F166" s="113">
        <f>_xlfn.IFNA(INDEX('３回目'!$C$8:$C$374,MATCH(A166,'３回目'!$A$8:$A$374,FALSE)),0)</f>
        <v>3.5025824163262116</v>
      </c>
      <c r="G166" s="113">
        <f>_xlfn.IFNA(INDEX('４回目'!$C$8:$C$374,MATCH(A166,'４回目'!$A$8:$A$374,FALSE)),0)</f>
        <v>0</v>
      </c>
      <c r="H166" s="113">
        <f>_xlfn.IFNA(INDEX('５回目'!$C$8:$C$374,MATCH(A166,'５回目'!$A$8:$A$374,FALSE)),0)</f>
        <v>0</v>
      </c>
      <c r="I166" s="113">
        <f>_xlfn.IFNA(INDEX('６回目'!$C$8:$C$374,MATCH(A166,'６回目'!$A$8:$A$374,FALSE)),0)</f>
        <v>0</v>
      </c>
      <c r="J166" s="113">
        <f>_xlfn.IFNA(INDEX('７回目'!$C$8:$C$374,MATCH(A166,'７回目'!$A$8:$A$374,FALSE)),0)</f>
        <v>0</v>
      </c>
      <c r="K166" s="113">
        <f>_xlfn.IFNA(INDEX('８回目'!$C$8:$C$374,MATCH(A166,'８回目'!$A$8:$A$374,FALSE)),0)</f>
        <v>0</v>
      </c>
      <c r="M166" s="113">
        <f>INDEX(降水量!$V$2:$V$366,MATCH(A166,降水量!$E$2:$E$366,FALSE))</f>
        <v>0</v>
      </c>
      <c r="N166" s="119">
        <f t="shared" si="16"/>
        <v>2.1845509374200272</v>
      </c>
      <c r="O166" s="119">
        <f>INDEX(地温!$J$2:$J$366,MATCH(A166,地温!$C$2:$C$366,FALSE))</f>
        <v>8.5974943609176194e-002</v>
      </c>
      <c r="P166" s="119">
        <f t="shared" si="17"/>
        <v>6.5766952313686691</v>
      </c>
      <c r="Q166" s="119"/>
      <c r="R166" s="119">
        <f t="shared" si="13"/>
        <v>7.9357195741452298</v>
      </c>
      <c r="S166" s="119"/>
      <c r="T166" s="119"/>
      <c r="U166" s="119"/>
      <c r="W166" s="113">
        <f>R166*1000*1000/($K$1*10)+指導機関用調整項目!$C$25</f>
        <v>36.758948403044599</v>
      </c>
    </row>
    <row r="167" spans="1:23">
      <c r="A167" s="115">
        <f t="shared" si="14"/>
        <v>164</v>
      </c>
      <c r="B167" s="113">
        <f t="shared" si="15"/>
        <v>164</v>
      </c>
      <c r="C167" s="119">
        <f t="shared" si="12"/>
        <v>16.759784188345336</v>
      </c>
      <c r="D167" s="119">
        <f>_xlfn.IFNA(INDEX('１回目'!$C$8:$C$374,MATCH(A167,'１回目'!$A$8:$A$374,FALSE)),0)</f>
        <v>6.5035564552137926</v>
      </c>
      <c r="E167" s="113">
        <f>_xlfn.IFNA(INDEX('２回目'!$C$8:$C$374,MATCH(A167,'２回目'!$A$8:$A$374,FALSE)),0)</f>
        <v>6.7003000328342592</v>
      </c>
      <c r="F167" s="113">
        <f>_xlfn.IFNA(INDEX('３回目'!$C$8:$C$374,MATCH(A167,'３回目'!$A$8:$A$374,FALSE)),0)</f>
        <v>3.5559277002972842</v>
      </c>
      <c r="G167" s="113">
        <f>_xlfn.IFNA(INDEX('４回目'!$C$8:$C$374,MATCH(A167,'４回目'!$A$8:$A$374,FALSE)),0)</f>
        <v>0</v>
      </c>
      <c r="H167" s="113">
        <f>_xlfn.IFNA(INDEX('５回目'!$C$8:$C$374,MATCH(A167,'５回目'!$A$8:$A$374,FALSE)),0)</f>
        <v>0</v>
      </c>
      <c r="I167" s="113">
        <f>_xlfn.IFNA(INDEX('６回目'!$C$8:$C$374,MATCH(A167,'６回目'!$A$8:$A$374,FALSE)),0)</f>
        <v>0</v>
      </c>
      <c r="J167" s="113">
        <f>_xlfn.IFNA(INDEX('７回目'!$C$8:$C$374,MATCH(A167,'７回目'!$A$8:$A$374,FALSE)),0)</f>
        <v>0</v>
      </c>
      <c r="K167" s="113">
        <f>_xlfn.IFNA(INDEX('８回目'!$C$8:$C$374,MATCH(A167,'８回目'!$A$8:$A$374,FALSE)),0)</f>
        <v>0</v>
      </c>
      <c r="M167" s="113">
        <f>INDEX(降水量!$V$2:$V$366,MATCH(A167,降水量!$E$2:$E$366,FALSE))</f>
        <v>0</v>
      </c>
      <c r="N167" s="119">
        <f t="shared" si="16"/>
        <v>2.1845509374200272</v>
      </c>
      <c r="O167" s="119">
        <f>INDEX(地温!$J$2:$J$366,MATCH(A167,地温!$C$2:$C$366,FALSE))</f>
        <v>0.12326350699643487</v>
      </c>
      <c r="P167" s="119">
        <f t="shared" si="17"/>
        <v>6.6999587383651038</v>
      </c>
      <c r="Q167" s="119"/>
      <c r="R167" s="119">
        <f t="shared" si="13"/>
        <v>7.8752745125602042</v>
      </c>
      <c r="S167" s="119"/>
      <c r="T167" s="119"/>
      <c r="U167" s="119"/>
      <c r="W167" s="113">
        <f>R167*1000*1000/($K$1*10)+指導機関用調整項目!$C$25</f>
        <v>36.532279422100757</v>
      </c>
    </row>
    <row r="168" spans="1:23">
      <c r="A168" s="115">
        <f t="shared" si="14"/>
        <v>165</v>
      </c>
      <c r="B168" s="113">
        <f t="shared" si="15"/>
        <v>165</v>
      </c>
      <c r="C168" s="119">
        <f t="shared" si="12"/>
        <v>16.815411400008745</v>
      </c>
      <c r="D168" s="119">
        <f>_xlfn.IFNA(INDEX('１回目'!$C$8:$C$374,MATCH(A168,'１回目'!$A$8:$A$374,FALSE)),0)</f>
        <v>6.5107756564041424</v>
      </c>
      <c r="E168" s="113">
        <f>_xlfn.IFNA(INDEX('２回目'!$C$8:$C$374,MATCH(A168,'２回目'!$A$8:$A$374,FALSE)),0)</f>
        <v>6.7017306158088532</v>
      </c>
      <c r="F168" s="113">
        <f>_xlfn.IFNA(INDEX('３回目'!$C$8:$C$374,MATCH(A168,'３回目'!$A$8:$A$374,FALSE)),0)</f>
        <v>3.6029051277957493</v>
      </c>
      <c r="G168" s="113">
        <f>_xlfn.IFNA(INDEX('４回目'!$C$8:$C$374,MATCH(A168,'４回目'!$A$8:$A$374,FALSE)),0)</f>
        <v>0</v>
      </c>
      <c r="H168" s="113">
        <f>_xlfn.IFNA(INDEX('５回目'!$C$8:$C$374,MATCH(A168,'５回目'!$A$8:$A$374,FALSE)),0)</f>
        <v>0</v>
      </c>
      <c r="I168" s="113">
        <f>_xlfn.IFNA(INDEX('６回目'!$C$8:$C$374,MATCH(A168,'６回目'!$A$8:$A$374,FALSE)),0)</f>
        <v>0</v>
      </c>
      <c r="J168" s="113">
        <f>_xlfn.IFNA(INDEX('７回目'!$C$8:$C$374,MATCH(A168,'７回目'!$A$8:$A$374,FALSE)),0)</f>
        <v>0</v>
      </c>
      <c r="K168" s="113">
        <f>_xlfn.IFNA(INDEX('８回目'!$C$8:$C$374,MATCH(A168,'８回目'!$A$8:$A$374,FALSE)),0)</f>
        <v>0</v>
      </c>
      <c r="M168" s="113">
        <f>INDEX(降水量!$V$2:$V$366,MATCH(A168,降水量!$E$2:$E$366,FALSE))</f>
        <v>5.4417266639303186e-002</v>
      </c>
      <c r="N168" s="119">
        <f t="shared" si="16"/>
        <v>2.2389682040593302</v>
      </c>
      <c r="O168" s="119">
        <f>INDEX(地温!$J$2:$J$366,MATCH(A168,地温!$C$2:$C$366,FALSE))</f>
        <v>3.9486147464608157e-002</v>
      </c>
      <c r="P168" s="119">
        <f t="shared" si="17"/>
        <v>6.7394448858297116</v>
      </c>
      <c r="Q168" s="119"/>
      <c r="R168" s="119">
        <f t="shared" si="13"/>
        <v>7.8369983101197045</v>
      </c>
      <c r="S168" s="119"/>
      <c r="T168" s="119"/>
      <c r="U168" s="119"/>
      <c r="W168" s="113">
        <f>R168*1000*1000/($K$1*10)+指導機関用調整項目!$C$25</f>
        <v>36.388743662948883</v>
      </c>
    </row>
    <row r="169" spans="1:23">
      <c r="A169" s="115">
        <f t="shared" si="14"/>
        <v>166</v>
      </c>
      <c r="B169" s="113">
        <f t="shared" si="15"/>
        <v>166</v>
      </c>
      <c r="C169" s="119">
        <f t="shared" si="12"/>
        <v>16.869750947615707</v>
      </c>
      <c r="D169" s="119">
        <f>_xlfn.IFNA(INDEX('１回目'!$C$8:$C$374,MATCH(A169,'１回目'!$A$8:$A$374,FALSE)),0)</f>
        <v>6.5181006909233661</v>
      </c>
      <c r="E169" s="113">
        <f>_xlfn.IFNA(INDEX('２回目'!$C$8:$C$374,MATCH(A169,'２回目'!$A$8:$A$374,FALSE)),0)</f>
        <v>6.7031161114027684</v>
      </c>
      <c r="F169" s="113">
        <f>_xlfn.IFNA(INDEX('３回目'!$C$8:$C$374,MATCH(A169,'３回目'!$A$8:$A$374,FALSE)),0)</f>
        <v>3.6485341452895708</v>
      </c>
      <c r="G169" s="113">
        <f>_xlfn.IFNA(INDEX('４回目'!$C$8:$C$374,MATCH(A169,'４回目'!$A$8:$A$374,FALSE)),0)</f>
        <v>0</v>
      </c>
      <c r="H169" s="113">
        <f>_xlfn.IFNA(INDEX('５回目'!$C$8:$C$374,MATCH(A169,'５回目'!$A$8:$A$374,FALSE)),0)</f>
        <v>0</v>
      </c>
      <c r="I169" s="113">
        <f>_xlfn.IFNA(INDEX('６回目'!$C$8:$C$374,MATCH(A169,'６回目'!$A$8:$A$374,FALSE)),0)</f>
        <v>0</v>
      </c>
      <c r="J169" s="113">
        <f>_xlfn.IFNA(INDEX('７回目'!$C$8:$C$374,MATCH(A169,'７回目'!$A$8:$A$374,FALSE)),0)</f>
        <v>0</v>
      </c>
      <c r="K169" s="113">
        <f>_xlfn.IFNA(INDEX('８回目'!$C$8:$C$374,MATCH(A169,'８回目'!$A$8:$A$374,FALSE)),0)</f>
        <v>0</v>
      </c>
      <c r="M169" s="113">
        <f>INDEX(降水量!$V$2:$V$366,MATCH(A169,降水量!$E$2:$E$366,FALSE))</f>
        <v>0</v>
      </c>
      <c r="N169" s="119">
        <f t="shared" si="16"/>
        <v>2.2389682040593302</v>
      </c>
      <c r="O169" s="119">
        <f>INDEX(地温!$J$2:$J$366,MATCH(A169,地温!$C$2:$C$366,FALSE))</f>
        <v>8.7180298641860027e-002</v>
      </c>
      <c r="P169" s="119">
        <f t="shared" si="17"/>
        <v>6.8266251844715713</v>
      </c>
      <c r="Q169" s="119"/>
      <c r="R169" s="119">
        <f t="shared" si="13"/>
        <v>7.804157559084806</v>
      </c>
      <c r="S169" s="119"/>
      <c r="T169" s="119"/>
      <c r="U169" s="119"/>
      <c r="W169" s="113">
        <f>R169*1000*1000/($K$1*10)+指導機関用調整項目!$C$25</f>
        <v>36.265590846568017</v>
      </c>
    </row>
    <row r="170" spans="1:23">
      <c r="A170" s="115">
        <f t="shared" si="14"/>
        <v>167</v>
      </c>
      <c r="B170" s="113">
        <f t="shared" si="15"/>
        <v>167</v>
      </c>
      <c r="C170" s="119">
        <f t="shared" si="12"/>
        <v>16.920865898664829</v>
      </c>
      <c r="D170" s="119">
        <f>_xlfn.IFNA(INDEX('１回目'!$C$8:$C$374,MATCH(A170,'１回目'!$A$8:$A$374,FALSE)),0)</f>
        <v>6.5252612098559881</v>
      </c>
      <c r="E170" s="113">
        <f>_xlfn.IFNA(INDEX('２回目'!$C$8:$C$374,MATCH(A170,'２回目'!$A$8:$A$374,FALSE)),0)</f>
        <v>6.7044112784015004</v>
      </c>
      <c r="F170" s="113">
        <f>_xlfn.IFNA(INDEX('３回目'!$C$8:$C$374,MATCH(A170,'３回目'!$A$8:$A$374,FALSE)),0)</f>
        <v>3.6911934104073398</v>
      </c>
      <c r="G170" s="113">
        <f>_xlfn.IFNA(INDEX('４回目'!$C$8:$C$374,MATCH(A170,'４回目'!$A$8:$A$374,FALSE)),0)</f>
        <v>0</v>
      </c>
      <c r="H170" s="113">
        <f>_xlfn.IFNA(INDEX('５回目'!$C$8:$C$374,MATCH(A170,'５回目'!$A$8:$A$374,FALSE)),0)</f>
        <v>0</v>
      </c>
      <c r="I170" s="113">
        <f>_xlfn.IFNA(INDEX('６回目'!$C$8:$C$374,MATCH(A170,'６回目'!$A$8:$A$374,FALSE)),0)</f>
        <v>0</v>
      </c>
      <c r="J170" s="113">
        <f>_xlfn.IFNA(INDEX('７回目'!$C$8:$C$374,MATCH(A170,'７回目'!$A$8:$A$374,FALSE)),0)</f>
        <v>0</v>
      </c>
      <c r="K170" s="113">
        <f>_xlfn.IFNA(INDEX('８回目'!$C$8:$C$374,MATCH(A170,'８回目'!$A$8:$A$374,FALSE)),0)</f>
        <v>0</v>
      </c>
      <c r="M170" s="113">
        <f>INDEX(降水量!$V$2:$V$366,MATCH(A170,降水量!$E$2:$E$366,FALSE))</f>
        <v>0</v>
      </c>
      <c r="N170" s="119">
        <f t="shared" si="16"/>
        <v>2.2389682040593302</v>
      </c>
      <c r="O170" s="119">
        <f>INDEX(地温!$J$2:$J$366,MATCH(A170,地温!$C$2:$C$366,FALSE))</f>
        <v>0.18623254965413349</v>
      </c>
      <c r="P170" s="119">
        <f t="shared" si="17"/>
        <v>7.0128577341257046</v>
      </c>
      <c r="Q170" s="119"/>
      <c r="R170" s="119">
        <f t="shared" si="13"/>
        <v>7.669039960479795</v>
      </c>
      <c r="S170" s="119"/>
      <c r="T170" s="119"/>
      <c r="U170" s="119"/>
      <c r="W170" s="113">
        <f>R170*1000*1000/($K$1*10)+指導機関用調整項目!$C$25</f>
        <v>35.758899851799228</v>
      </c>
    </row>
    <row r="171" spans="1:23">
      <c r="A171" s="115">
        <f t="shared" si="14"/>
        <v>168</v>
      </c>
      <c r="B171" s="113">
        <f t="shared" si="15"/>
        <v>168</v>
      </c>
      <c r="C171" s="119">
        <f t="shared" si="12"/>
        <v>16.969158651619772</v>
      </c>
      <c r="D171" s="119">
        <f>_xlfn.IFNA(INDEX('１回目'!$C$8:$C$374,MATCH(A171,'１回目'!$A$8:$A$374,FALSE)),0)</f>
        <v>6.5322942505126305</v>
      </c>
      <c r="E171" s="113">
        <f>_xlfn.IFNA(INDEX('２回目'!$C$8:$C$374,MATCH(A171,'２回目'!$A$8:$A$374,FALSE)),0)</f>
        <v>6.7056265659834633</v>
      </c>
      <c r="F171" s="113">
        <f>_xlfn.IFNA(INDEX('３回目'!$C$8:$C$374,MATCH(A171,'３回目'!$A$8:$A$374,FALSE)),0)</f>
        <v>3.7312378351236775</v>
      </c>
      <c r="G171" s="113">
        <f>_xlfn.IFNA(INDEX('４回目'!$C$8:$C$374,MATCH(A171,'４回目'!$A$8:$A$374,FALSE)),0)</f>
        <v>0</v>
      </c>
      <c r="H171" s="113">
        <f>_xlfn.IFNA(INDEX('５回目'!$C$8:$C$374,MATCH(A171,'５回目'!$A$8:$A$374,FALSE)),0)</f>
        <v>0</v>
      </c>
      <c r="I171" s="113">
        <f>_xlfn.IFNA(INDEX('６回目'!$C$8:$C$374,MATCH(A171,'６回目'!$A$8:$A$374,FALSE)),0)</f>
        <v>0</v>
      </c>
      <c r="J171" s="113">
        <f>_xlfn.IFNA(INDEX('７回目'!$C$8:$C$374,MATCH(A171,'７回目'!$A$8:$A$374,FALSE)),0)</f>
        <v>0</v>
      </c>
      <c r="K171" s="113">
        <f>_xlfn.IFNA(INDEX('８回目'!$C$8:$C$374,MATCH(A171,'８回目'!$A$8:$A$374,FALSE)),0)</f>
        <v>0</v>
      </c>
      <c r="M171" s="113">
        <f>INDEX(降水量!$V$2:$V$366,MATCH(A171,降水量!$E$2:$E$366,FALSE))</f>
        <v>0</v>
      </c>
      <c r="N171" s="119">
        <f t="shared" si="16"/>
        <v>2.2389682040593302</v>
      </c>
      <c r="O171" s="119">
        <f>INDEX(地温!$J$2:$J$366,MATCH(A171,地温!$C$2:$C$366,FALSE))</f>
        <v>0.17527595760586465</v>
      </c>
      <c r="P171" s="119">
        <f t="shared" si="17"/>
        <v>7.1881336917315695</v>
      </c>
      <c r="Q171" s="119"/>
      <c r="R171" s="119">
        <f t="shared" si="13"/>
        <v>7.5420567558288729</v>
      </c>
      <c r="S171" s="119"/>
      <c r="T171" s="119"/>
      <c r="U171" s="119"/>
      <c r="W171" s="113">
        <f>R171*1000*1000/($K$1*10)+指導機関用調整項目!$C$25</f>
        <v>35.282712834358264</v>
      </c>
    </row>
    <row r="172" spans="1:23">
      <c r="A172" s="115">
        <f t="shared" si="14"/>
        <v>169</v>
      </c>
      <c r="B172" s="113">
        <f t="shared" si="15"/>
        <v>169</v>
      </c>
      <c r="C172" s="119">
        <f t="shared" si="12"/>
        <v>17.013265558467147</v>
      </c>
      <c r="D172" s="119">
        <f>_xlfn.IFNA(INDEX('１回目'!$C$8:$C$374,MATCH(A172,'１回目'!$A$8:$A$374,FALSE)),0)</f>
        <v>6.538968239294026</v>
      </c>
      <c r="E172" s="113">
        <f>_xlfn.IFNA(INDEX('２回目'!$C$8:$C$374,MATCH(A172,'２回目'!$A$8:$A$374,FALSE)),0)</f>
        <v>6.7067312721822177</v>
      </c>
      <c r="F172" s="113">
        <f>_xlfn.IFNA(INDEX('３回目'!$C$8:$C$374,MATCH(A172,'３回目'!$A$8:$A$374,FALSE)),0)</f>
        <v>3.767566046990904</v>
      </c>
      <c r="G172" s="113">
        <f>_xlfn.IFNA(INDEX('４回目'!$C$8:$C$374,MATCH(A172,'４回目'!$A$8:$A$374,FALSE)),0)</f>
        <v>0</v>
      </c>
      <c r="H172" s="113">
        <f>_xlfn.IFNA(INDEX('５回目'!$C$8:$C$374,MATCH(A172,'５回目'!$A$8:$A$374,FALSE)),0)</f>
        <v>0</v>
      </c>
      <c r="I172" s="113">
        <f>_xlfn.IFNA(INDEX('６回目'!$C$8:$C$374,MATCH(A172,'６回目'!$A$8:$A$374,FALSE)),0)</f>
        <v>0</v>
      </c>
      <c r="J172" s="113">
        <f>_xlfn.IFNA(INDEX('７回目'!$C$8:$C$374,MATCH(A172,'７回目'!$A$8:$A$374,FALSE)),0)</f>
        <v>0</v>
      </c>
      <c r="K172" s="113">
        <f>_xlfn.IFNA(INDEX('８回目'!$C$8:$C$374,MATCH(A172,'８回目'!$A$8:$A$374,FALSE)),0)</f>
        <v>0</v>
      </c>
      <c r="M172" s="113">
        <f>INDEX(降水量!$V$2:$V$366,MATCH(A172,降水量!$E$2:$E$366,FALSE))</f>
        <v>0</v>
      </c>
      <c r="N172" s="119">
        <f t="shared" si="16"/>
        <v>2.2389682040593302</v>
      </c>
      <c r="O172" s="119">
        <f>INDEX(地温!$J$2:$J$366,MATCH(A172,地温!$C$2:$C$366,FALSE))</f>
        <v>0.1139695483998793</v>
      </c>
      <c r="P172" s="119">
        <f t="shared" si="17"/>
        <v>7.3021032401314487</v>
      </c>
      <c r="Q172" s="119"/>
      <c r="R172" s="119">
        <f t="shared" si="13"/>
        <v>7.4721941142763688</v>
      </c>
      <c r="S172" s="119"/>
      <c r="T172" s="119"/>
      <c r="U172" s="119"/>
      <c r="W172" s="113">
        <f>R172*1000*1000/($K$1*10)+指導機関用調整項目!$C$25</f>
        <v>35.020727928536374</v>
      </c>
    </row>
    <row r="173" spans="1:23">
      <c r="A173" s="115">
        <f t="shared" si="14"/>
        <v>170</v>
      </c>
      <c r="B173" s="113">
        <f t="shared" si="15"/>
        <v>170</v>
      </c>
      <c r="C173" s="119">
        <f t="shared" si="12"/>
        <v>17.053009826203052</v>
      </c>
      <c r="D173" s="119">
        <f>_xlfn.IFNA(INDEX('１回目'!$C$8:$C$374,MATCH(A173,'１回目'!$A$8:$A$374,FALSE)),0)</f>
        <v>6.5452085494074757</v>
      </c>
      <c r="E173" s="113">
        <f>_xlfn.IFNA(INDEX('２回目'!$C$8:$C$374,MATCH(A173,'２回目'!$A$8:$A$374,FALSE)),0)</f>
        <v>6.7077229120154014</v>
      </c>
      <c r="F173" s="113">
        <f>_xlfn.IFNA(INDEX('３回目'!$C$8:$C$374,MATCH(A173,'３回目'!$A$8:$A$374,FALSE)),0)</f>
        <v>3.8000783647801737</v>
      </c>
      <c r="G173" s="113">
        <f>_xlfn.IFNA(INDEX('４回目'!$C$8:$C$374,MATCH(A173,'４回目'!$A$8:$A$374,FALSE)),0)</f>
        <v>0</v>
      </c>
      <c r="H173" s="113">
        <f>_xlfn.IFNA(INDEX('５回目'!$C$8:$C$374,MATCH(A173,'５回目'!$A$8:$A$374,FALSE)),0)</f>
        <v>0</v>
      </c>
      <c r="I173" s="113">
        <f>_xlfn.IFNA(INDEX('６回目'!$C$8:$C$374,MATCH(A173,'６回目'!$A$8:$A$374,FALSE)),0)</f>
        <v>0</v>
      </c>
      <c r="J173" s="113">
        <f>_xlfn.IFNA(INDEX('７回目'!$C$8:$C$374,MATCH(A173,'７回目'!$A$8:$A$374,FALSE)),0)</f>
        <v>0</v>
      </c>
      <c r="K173" s="113">
        <f>_xlfn.IFNA(INDEX('８回目'!$C$8:$C$374,MATCH(A173,'８回目'!$A$8:$A$374,FALSE)),0)</f>
        <v>0</v>
      </c>
      <c r="M173" s="113">
        <f>INDEX(降水量!$V$2:$V$366,MATCH(A173,降水量!$E$2:$E$366,FALSE))</f>
        <v>0.25576115320472498</v>
      </c>
      <c r="N173" s="119">
        <f t="shared" si="16"/>
        <v>2.4947293572640552</v>
      </c>
      <c r="O173" s="119">
        <f>INDEX(地温!$J$2:$J$366,MATCH(A173,地温!$C$2:$C$366,FALSE))</f>
        <v>8.1010719941670542e-002</v>
      </c>
      <c r="P173" s="119">
        <f t="shared" si="17"/>
        <v>7.3831139600731195</v>
      </c>
      <c r="Q173" s="119"/>
      <c r="R173" s="119">
        <f t="shared" si="13"/>
        <v>7.1751665088658765</v>
      </c>
      <c r="S173" s="119"/>
      <c r="T173" s="119"/>
      <c r="U173" s="119"/>
      <c r="W173" s="113">
        <f>R173*1000*1000/($K$1*10)+指導機関用調整項目!$C$25</f>
        <v>33.906874408247027</v>
      </c>
    </row>
    <row r="174" spans="1:23">
      <c r="A174" s="115">
        <f t="shared" si="14"/>
        <v>171</v>
      </c>
      <c r="B174" s="113">
        <f t="shared" si="15"/>
        <v>171</v>
      </c>
      <c r="C174" s="119">
        <f t="shared" si="12"/>
        <v>17.091151046152113</v>
      </c>
      <c r="D174" s="119">
        <f>_xlfn.IFNA(INDEX('１回目'!$C$8:$C$374,MATCH(A174,'１回目'!$A$8:$A$374,FALSE)),0)</f>
        <v>6.5514248538631739</v>
      </c>
      <c r="E174" s="113">
        <f>_xlfn.IFNA(INDEX('２回目'!$C$8:$C$374,MATCH(A174,'２回目'!$A$8:$A$374,FALSE)),0)</f>
        <v>6.7086663878442936</v>
      </c>
      <c r="F174" s="113">
        <f>_xlfn.IFNA(INDEX('３回目'!$C$8:$C$374,MATCH(A174,'３回目'!$A$8:$A$374,FALSE)),0)</f>
        <v>3.8310598044446462</v>
      </c>
      <c r="G174" s="113">
        <f>_xlfn.IFNA(INDEX('４回目'!$C$8:$C$374,MATCH(A174,'４回目'!$A$8:$A$374,FALSE)),0)</f>
        <v>0</v>
      </c>
      <c r="H174" s="113">
        <f>_xlfn.IFNA(INDEX('５回目'!$C$8:$C$374,MATCH(A174,'５回目'!$A$8:$A$374,FALSE)),0)</f>
        <v>0</v>
      </c>
      <c r="I174" s="113">
        <f>_xlfn.IFNA(INDEX('６回目'!$C$8:$C$374,MATCH(A174,'６回目'!$A$8:$A$374,FALSE)),0)</f>
        <v>0</v>
      </c>
      <c r="J174" s="113">
        <f>_xlfn.IFNA(INDEX('７回目'!$C$8:$C$374,MATCH(A174,'７回目'!$A$8:$A$374,FALSE)),0)</f>
        <v>0</v>
      </c>
      <c r="K174" s="113">
        <f>_xlfn.IFNA(INDEX('８回目'!$C$8:$C$374,MATCH(A174,'８回目'!$A$8:$A$374,FALSE)),0)</f>
        <v>0</v>
      </c>
      <c r="M174" s="113">
        <f>INDEX(降水量!$V$2:$V$366,MATCH(A174,降水量!$E$2:$E$366,FALSE))</f>
        <v>0</v>
      </c>
      <c r="N174" s="119">
        <f t="shared" si="16"/>
        <v>2.4947293572640552</v>
      </c>
      <c r="O174" s="119">
        <f>INDEX(地温!$J$2:$J$366,MATCH(A174,地温!$C$2:$C$366,FALSE))</f>
        <v>0.12590301620221872</v>
      </c>
      <c r="P174" s="119">
        <f t="shared" si="17"/>
        <v>7.5090169762753378</v>
      </c>
      <c r="Q174" s="119"/>
      <c r="R174" s="119">
        <f t="shared" si="13"/>
        <v>7.0874047126127193</v>
      </c>
      <c r="S174" s="119"/>
      <c r="T174" s="119"/>
      <c r="U174" s="119"/>
      <c r="W174" s="113">
        <f>R174*1000*1000/($K$1*10)+指導機関用調整項目!$C$25</f>
        <v>33.577767672297689</v>
      </c>
    </row>
    <row r="175" spans="1:23">
      <c r="A175" s="115">
        <f t="shared" si="14"/>
        <v>172</v>
      </c>
      <c r="B175" s="113">
        <f t="shared" si="15"/>
        <v>172</v>
      </c>
      <c r="C175" s="119">
        <f t="shared" si="12"/>
        <v>17.126247536706181</v>
      </c>
      <c r="D175" s="119">
        <f>_xlfn.IFNA(INDEX('１回目'!$C$8:$C$374,MATCH(A175,'１回目'!$A$8:$A$374,FALSE)),0)</f>
        <v>6.5573605143152864</v>
      </c>
      <c r="E175" s="113">
        <f>_xlfn.IFNA(INDEX('２回目'!$C$8:$C$374,MATCH(A175,'２回目'!$A$8:$A$374,FALSE)),0)</f>
        <v>6.7095294351203805</v>
      </c>
      <c r="F175" s="113">
        <f>_xlfn.IFNA(INDEX('３回目'!$C$8:$C$374,MATCH(A175,'３回目'!$A$8:$A$374,FALSE)),0)</f>
        <v>3.8593575872705124</v>
      </c>
      <c r="G175" s="113">
        <f>_xlfn.IFNA(INDEX('４回目'!$C$8:$C$374,MATCH(A175,'４回目'!$A$8:$A$374,FALSE)),0)</f>
        <v>0</v>
      </c>
      <c r="H175" s="113">
        <f>_xlfn.IFNA(INDEX('５回目'!$C$8:$C$374,MATCH(A175,'５回目'!$A$8:$A$374,FALSE)),0)</f>
        <v>0</v>
      </c>
      <c r="I175" s="113">
        <f>_xlfn.IFNA(INDEX('６回目'!$C$8:$C$374,MATCH(A175,'６回目'!$A$8:$A$374,FALSE)),0)</f>
        <v>0</v>
      </c>
      <c r="J175" s="113">
        <f>_xlfn.IFNA(INDEX('７回目'!$C$8:$C$374,MATCH(A175,'７回目'!$A$8:$A$374,FALSE)),0)</f>
        <v>0</v>
      </c>
      <c r="K175" s="113">
        <f>_xlfn.IFNA(INDEX('８回目'!$C$8:$C$374,MATCH(A175,'８回目'!$A$8:$A$374,FALSE)),0)</f>
        <v>0</v>
      </c>
      <c r="M175" s="113">
        <f>INDEX(降水量!$V$2:$V$366,MATCH(A175,降水量!$E$2:$E$366,FALSE))</f>
        <v>0</v>
      </c>
      <c r="N175" s="119">
        <f t="shared" si="16"/>
        <v>2.4947293572640552</v>
      </c>
      <c r="O175" s="119">
        <f>INDEX(地温!$J$2:$J$366,MATCH(A175,地温!$C$2:$C$366,FALSE))</f>
        <v>0.12150740811482338</v>
      </c>
      <c r="P175" s="119">
        <f t="shared" si="17"/>
        <v>7.6305243843901609</v>
      </c>
      <c r="Q175" s="119"/>
      <c r="R175" s="119">
        <f t="shared" si="13"/>
        <v>7.0009937950519641</v>
      </c>
      <c r="S175" s="119"/>
      <c r="T175" s="119"/>
      <c r="U175" s="119"/>
      <c r="W175" s="113">
        <f>R175*1000*1000/($K$1*10)+指導機関用調整項目!$C$25</f>
        <v>33.253726731444857</v>
      </c>
    </row>
    <row r="176" spans="1:23">
      <c r="A176" s="115">
        <f t="shared" si="14"/>
        <v>173</v>
      </c>
      <c r="B176" s="113">
        <f t="shared" si="15"/>
        <v>173</v>
      </c>
      <c r="C176" s="119">
        <f t="shared" si="12"/>
        <v>17.158115981854049</v>
      </c>
      <c r="D176" s="119">
        <f>_xlfn.IFNA(INDEX('１回目'!$C$8:$C$374,MATCH(A176,'１回目'!$A$8:$A$374,FALSE)),0)</f>
        <v>6.5629472786046685</v>
      </c>
      <c r="E176" s="113">
        <f>_xlfn.IFNA(INDEX('２回目'!$C$8:$C$374,MATCH(A176,'２回目'!$A$8:$A$374,FALSE)),0)</f>
        <v>6.710309140471427</v>
      </c>
      <c r="F176" s="113">
        <f>_xlfn.IFNA(INDEX('３回目'!$C$8:$C$374,MATCH(A176,'３回目'!$A$8:$A$374,FALSE)),0)</f>
        <v>3.884859562777955</v>
      </c>
      <c r="G176" s="113">
        <f>_xlfn.IFNA(INDEX('４回目'!$C$8:$C$374,MATCH(A176,'４回目'!$A$8:$A$374,FALSE)),0)</f>
        <v>0</v>
      </c>
      <c r="H176" s="113">
        <f>_xlfn.IFNA(INDEX('５回目'!$C$8:$C$374,MATCH(A176,'５回目'!$A$8:$A$374,FALSE)),0)</f>
        <v>0</v>
      </c>
      <c r="I176" s="113">
        <f>_xlfn.IFNA(INDEX('６回目'!$C$8:$C$374,MATCH(A176,'６回目'!$A$8:$A$374,FALSE)),0)</f>
        <v>0</v>
      </c>
      <c r="J176" s="113">
        <f>_xlfn.IFNA(INDEX('７回目'!$C$8:$C$374,MATCH(A176,'７回目'!$A$8:$A$374,FALSE)),0)</f>
        <v>0</v>
      </c>
      <c r="K176" s="113">
        <f>_xlfn.IFNA(INDEX('８回目'!$C$8:$C$374,MATCH(A176,'８回目'!$A$8:$A$374,FALSE)),0)</f>
        <v>0</v>
      </c>
      <c r="M176" s="113">
        <f>INDEX(降水量!$V$2:$V$366,MATCH(A176,降水量!$E$2:$E$366,FALSE))</f>
        <v>5.4417266639303186e-002</v>
      </c>
      <c r="N176" s="119">
        <f t="shared" si="16"/>
        <v>2.5491466239033582</v>
      </c>
      <c r="O176" s="119">
        <f>INDEX(地温!$J$2:$J$366,MATCH(A176,地温!$C$2:$C$366,FALSE))</f>
        <v>3.5055438105720801e-002</v>
      </c>
      <c r="P176" s="119">
        <f t="shared" si="17"/>
        <v>7.6655798224958813</v>
      </c>
      <c r="Q176" s="119"/>
      <c r="R176" s="119">
        <f t="shared" si="13"/>
        <v>6.9433895354548101</v>
      </c>
      <c r="S176" s="119"/>
      <c r="T176" s="119"/>
      <c r="U176" s="119"/>
      <c r="W176" s="113">
        <f>R176*1000*1000/($K$1*10)+指導機関用調整項目!$C$25</f>
        <v>33.037710757955537</v>
      </c>
    </row>
    <row r="177" spans="1:23">
      <c r="A177" s="115">
        <f t="shared" si="14"/>
        <v>174</v>
      </c>
      <c r="B177" s="113">
        <f t="shared" si="15"/>
        <v>174</v>
      </c>
      <c r="C177" s="119">
        <f t="shared" si="12"/>
        <v>17.189147419929142</v>
      </c>
      <c r="D177" s="119">
        <f>_xlfn.IFNA(INDEX('１回目'!$C$8:$C$374,MATCH(A177,'１回目'!$A$8:$A$374,FALSE)),0)</f>
        <v>6.5685907606474778</v>
      </c>
      <c r="E177" s="113">
        <f>_xlfn.IFNA(INDEX('２回目'!$C$8:$C$374,MATCH(A177,'２回目'!$A$8:$A$374,FALSE)),0)</f>
        <v>6.7110604544143984</v>
      </c>
      <c r="F177" s="113">
        <f>_xlfn.IFNA(INDEX('３回目'!$C$8:$C$374,MATCH(A177,'３回目'!$A$8:$A$374,FALSE)),0)</f>
        <v>3.9094962048672666</v>
      </c>
      <c r="G177" s="113">
        <f>_xlfn.IFNA(INDEX('４回目'!$C$8:$C$374,MATCH(A177,'４回目'!$A$8:$A$374,FALSE)),0)</f>
        <v>0</v>
      </c>
      <c r="H177" s="113">
        <f>_xlfn.IFNA(INDEX('５回目'!$C$8:$C$374,MATCH(A177,'５回目'!$A$8:$A$374,FALSE)),0)</f>
        <v>0</v>
      </c>
      <c r="I177" s="113">
        <f>_xlfn.IFNA(INDEX('６回目'!$C$8:$C$374,MATCH(A177,'６回目'!$A$8:$A$374,FALSE)),0)</f>
        <v>0</v>
      </c>
      <c r="J177" s="113">
        <f>_xlfn.IFNA(INDEX('７回目'!$C$8:$C$374,MATCH(A177,'７回目'!$A$8:$A$374,FALSE)),0)</f>
        <v>0</v>
      </c>
      <c r="K177" s="113">
        <f>_xlfn.IFNA(INDEX('８回目'!$C$8:$C$374,MATCH(A177,'８回目'!$A$8:$A$374,FALSE)),0)</f>
        <v>0</v>
      </c>
      <c r="M177" s="113">
        <f>INDEX(降水量!$V$2:$V$366,MATCH(A177,降水量!$E$2:$E$366,FALSE))</f>
        <v>0</v>
      </c>
      <c r="N177" s="119">
        <f t="shared" si="16"/>
        <v>2.5491466239033582</v>
      </c>
      <c r="O177" s="119">
        <f>INDEX(地温!$J$2:$J$366,MATCH(A177,地温!$C$2:$C$366,FALSE))</f>
        <v>6.3060108021058853e-002</v>
      </c>
      <c r="P177" s="119">
        <f t="shared" si="17"/>
        <v>7.7286399305169402</v>
      </c>
      <c r="Q177" s="119"/>
      <c r="R177" s="119">
        <f t="shared" si="13"/>
        <v>6.9113608655088443</v>
      </c>
      <c r="S177" s="119"/>
      <c r="T177" s="119"/>
      <c r="U177" s="119"/>
      <c r="W177" s="113">
        <f>R177*1000*1000/($K$1*10)+指導機関用調整項目!$C$25</f>
        <v>32.917603245658157</v>
      </c>
    </row>
    <row r="178" spans="1:23">
      <c r="A178" s="115">
        <f t="shared" si="14"/>
        <v>175</v>
      </c>
      <c r="B178" s="113">
        <f t="shared" si="15"/>
        <v>175</v>
      </c>
      <c r="C178" s="119">
        <f t="shared" si="12"/>
        <v>17.21814787541469</v>
      </c>
      <c r="D178" s="119">
        <f>_xlfn.IFNA(INDEX('１回目'!$C$8:$C$374,MATCH(A178,'１回目'!$A$8:$A$374,FALSE)),0)</f>
        <v>6.5740631280418347</v>
      </c>
      <c r="E178" s="113">
        <f>_xlfn.IFNA(INDEX('２回目'!$C$8:$C$374,MATCH(A178,'２回目'!$A$8:$A$374,FALSE)),0)</f>
        <v>6.7117570286312533</v>
      </c>
      <c r="F178" s="113">
        <f>_xlfn.IFNA(INDEX('３回目'!$C$8:$C$374,MATCH(A178,'３回目'!$A$8:$A$374,FALSE)),0)</f>
        <v>3.9323277187416035</v>
      </c>
      <c r="G178" s="113">
        <f>_xlfn.IFNA(INDEX('４回目'!$C$8:$C$374,MATCH(A178,'４回目'!$A$8:$A$374,FALSE)),0)</f>
        <v>0</v>
      </c>
      <c r="H178" s="113">
        <f>_xlfn.IFNA(INDEX('５回目'!$C$8:$C$374,MATCH(A178,'５回目'!$A$8:$A$374,FALSE)),0)</f>
        <v>0</v>
      </c>
      <c r="I178" s="113">
        <f>_xlfn.IFNA(INDEX('６回目'!$C$8:$C$374,MATCH(A178,'６回目'!$A$8:$A$374,FALSE)),0)</f>
        <v>0</v>
      </c>
      <c r="J178" s="113">
        <f>_xlfn.IFNA(INDEX('７回目'!$C$8:$C$374,MATCH(A178,'７回目'!$A$8:$A$374,FALSE)),0)</f>
        <v>0</v>
      </c>
      <c r="K178" s="113">
        <f>_xlfn.IFNA(INDEX('８回目'!$C$8:$C$374,MATCH(A178,'８回目'!$A$8:$A$374,FALSE)),0)</f>
        <v>0</v>
      </c>
      <c r="M178" s="113">
        <f>INDEX(降水量!$V$2:$V$366,MATCH(A178,降水量!$E$2:$E$366,FALSE))</f>
        <v>5.4417266639303186e-002</v>
      </c>
      <c r="N178" s="119">
        <f t="shared" si="16"/>
        <v>2.6035638905426612</v>
      </c>
      <c r="O178" s="119">
        <f>INDEX(地温!$J$2:$J$366,MATCH(A178,地温!$C$2:$C$366,FALSE))</f>
        <v>3.2092253790977743e-002</v>
      </c>
      <c r="P178" s="119">
        <f t="shared" si="17"/>
        <v>7.7607321843079182</v>
      </c>
      <c r="Q178" s="119"/>
      <c r="R178" s="119">
        <f t="shared" si="13"/>
        <v>6.8538518005641107</v>
      </c>
      <c r="S178" s="119"/>
      <c r="T178" s="119"/>
      <c r="U178" s="119"/>
      <c r="W178" s="113">
        <f>R178*1000*1000/($K$1*10)+指導機関用調整項目!$C$25</f>
        <v>32.70194425211541</v>
      </c>
    </row>
    <row r="179" spans="1:23">
      <c r="A179" s="115">
        <f t="shared" si="14"/>
        <v>176</v>
      </c>
      <c r="B179" s="113">
        <f t="shared" si="15"/>
        <v>176</v>
      </c>
      <c r="C179" s="119">
        <f t="shared" si="12"/>
        <v>17.246051004244794</v>
      </c>
      <c r="D179" s="119">
        <f>_xlfn.IFNA(INDEX('１回目'!$C$8:$C$374,MATCH(A179,'１回目'!$A$8:$A$374,FALSE)),0)</f>
        <v>6.5795302811216603</v>
      </c>
      <c r="E179" s="113">
        <f>_xlfn.IFNA(INDEX('２回目'!$C$8:$C$374,MATCH(A179,'２回目'!$A$8:$A$374,FALSE)),0)</f>
        <v>6.7124202732661598</v>
      </c>
      <c r="F179" s="113">
        <f>_xlfn.IFNA(INDEX('３回目'!$C$8:$C$374,MATCH(A179,'３回目'!$A$8:$A$374,FALSE)),0)</f>
        <v>3.954100449856973</v>
      </c>
      <c r="G179" s="113">
        <f>_xlfn.IFNA(INDEX('４回目'!$C$8:$C$374,MATCH(A179,'４回目'!$A$8:$A$374,FALSE)),0)</f>
        <v>0</v>
      </c>
      <c r="H179" s="113">
        <f>_xlfn.IFNA(INDEX('５回目'!$C$8:$C$374,MATCH(A179,'５回目'!$A$8:$A$374,FALSE)),0)</f>
        <v>0</v>
      </c>
      <c r="I179" s="113">
        <f>_xlfn.IFNA(INDEX('６回目'!$C$8:$C$374,MATCH(A179,'６回目'!$A$8:$A$374,FALSE)),0)</f>
        <v>0</v>
      </c>
      <c r="J179" s="113">
        <f>_xlfn.IFNA(INDEX('７回目'!$C$8:$C$374,MATCH(A179,'７回目'!$A$8:$A$374,FALSE)),0)</f>
        <v>0</v>
      </c>
      <c r="K179" s="113">
        <f>_xlfn.IFNA(INDEX('８回目'!$C$8:$C$374,MATCH(A179,'８回目'!$A$8:$A$374,FALSE)),0)</f>
        <v>0</v>
      </c>
      <c r="M179" s="113">
        <f>INDEX(降水量!$V$2:$V$366,MATCH(A179,降水量!$E$2:$E$366,FALSE))</f>
        <v>0</v>
      </c>
      <c r="N179" s="119">
        <f t="shared" si="16"/>
        <v>2.6035638905426612</v>
      </c>
      <c r="O179" s="119">
        <f>INDEX(地温!$J$2:$J$366,MATCH(A179,地温!$C$2:$C$366,FALSE))</f>
        <v>0.1213232437460952</v>
      </c>
      <c r="P179" s="119">
        <f t="shared" si="17"/>
        <v>7.8820554280540138</v>
      </c>
      <c r="Q179" s="119"/>
      <c r="R179" s="119">
        <f t="shared" si="13"/>
        <v>6.7604316856481192</v>
      </c>
      <c r="S179" s="119"/>
      <c r="T179" s="119"/>
      <c r="U179" s="119"/>
      <c r="W179" s="113">
        <f>R179*1000*1000/($K$1*10)+指導機関用調整項目!$C$25</f>
        <v>32.351618821180438</v>
      </c>
    </row>
    <row r="180" spans="1:23">
      <c r="A180" s="115">
        <f t="shared" si="14"/>
        <v>177</v>
      </c>
      <c r="B180" s="113">
        <f t="shared" si="15"/>
        <v>177</v>
      </c>
      <c r="C180" s="119">
        <f t="shared" si="12"/>
        <v>17.271801253443407</v>
      </c>
      <c r="D180" s="119">
        <f>_xlfn.IFNA(INDEX('１回目'!$C$8:$C$374,MATCH(A180,'１回目'!$A$8:$A$374,FALSE)),0)</f>
        <v>6.5847680330559468</v>
      </c>
      <c r="E180" s="113">
        <f>_xlfn.IFNA(INDEX('２回目'!$C$8:$C$374,MATCH(A180,'２回目'!$A$8:$A$374,FALSE)),0)</f>
        <v>6.7130274722702605</v>
      </c>
      <c r="F180" s="113">
        <f>_xlfn.IFNA(INDEX('３回目'!$C$8:$C$374,MATCH(A180,'３回目'!$A$8:$A$374,FALSE)),0)</f>
        <v>3.9740057481172002</v>
      </c>
      <c r="G180" s="113">
        <f>_xlfn.IFNA(INDEX('４回目'!$C$8:$C$374,MATCH(A180,'４回目'!$A$8:$A$374,FALSE)),0)</f>
        <v>0</v>
      </c>
      <c r="H180" s="113">
        <f>_xlfn.IFNA(INDEX('５回目'!$C$8:$C$374,MATCH(A180,'５回目'!$A$8:$A$374,FALSE)),0)</f>
        <v>0</v>
      </c>
      <c r="I180" s="113">
        <f>_xlfn.IFNA(INDEX('６回目'!$C$8:$C$374,MATCH(A180,'６回目'!$A$8:$A$374,FALSE)),0)</f>
        <v>0</v>
      </c>
      <c r="J180" s="113">
        <f>_xlfn.IFNA(INDEX('７回目'!$C$8:$C$374,MATCH(A180,'７回目'!$A$8:$A$374,FALSE)),0)</f>
        <v>0</v>
      </c>
      <c r="K180" s="113">
        <f>_xlfn.IFNA(INDEX('８回目'!$C$8:$C$374,MATCH(A180,'８回目'!$A$8:$A$374,FALSE)),0)</f>
        <v>0</v>
      </c>
      <c r="M180" s="113">
        <f>INDEX(降水量!$V$2:$V$366,MATCH(A180,降水量!$E$2:$E$366,FALSE))</f>
        <v>0</v>
      </c>
      <c r="N180" s="119">
        <f t="shared" si="16"/>
        <v>2.6035638905426612</v>
      </c>
      <c r="O180" s="119">
        <f>INDEX(地温!$J$2:$J$366,MATCH(A180,地温!$C$2:$C$366,FALSE))</f>
        <v>9.9602204433649616e-002</v>
      </c>
      <c r="P180" s="119">
        <f t="shared" si="17"/>
        <v>7.9816576324876634</v>
      </c>
      <c r="Q180" s="119"/>
      <c r="R180" s="119">
        <f t="shared" si="13"/>
        <v>6.6865797304130821</v>
      </c>
      <c r="S180" s="119"/>
      <c r="T180" s="119"/>
      <c r="U180" s="119"/>
      <c r="W180" s="113">
        <f>R180*1000*1000/($K$1*10)+指導機関用調整項目!$C$25</f>
        <v>32.074673989049046</v>
      </c>
    </row>
    <row r="181" spans="1:23">
      <c r="A181" s="115">
        <f t="shared" si="14"/>
        <v>178</v>
      </c>
      <c r="B181" s="113">
        <f t="shared" si="15"/>
        <v>178</v>
      </c>
      <c r="C181" s="119">
        <f t="shared" si="12"/>
        <v>17.296128344194397</v>
      </c>
      <c r="D181" s="119">
        <f>_xlfn.IFNA(INDEX('１回目'!$C$8:$C$374,MATCH(A181,'１回目'!$A$8:$A$374,FALSE)),0)</f>
        <v>6.5899054863607978</v>
      </c>
      <c r="E181" s="113">
        <f>_xlfn.IFNA(INDEX('２回目'!$C$8:$C$374,MATCH(A181,'２回目'!$A$8:$A$374,FALSE)),0)</f>
        <v>6.7135953952018887</v>
      </c>
      <c r="F181" s="113">
        <f>_xlfn.IFNA(INDEX('３回目'!$C$8:$C$374,MATCH(A181,'３回目'!$A$8:$A$374,FALSE)),0)</f>
        <v>3.9926274626317086</v>
      </c>
      <c r="G181" s="113">
        <f>_xlfn.IFNA(INDEX('４回目'!$C$8:$C$374,MATCH(A181,'４回目'!$A$8:$A$374,FALSE)),0)</f>
        <v>0</v>
      </c>
      <c r="H181" s="113">
        <f>_xlfn.IFNA(INDEX('５回目'!$C$8:$C$374,MATCH(A181,'５回目'!$A$8:$A$374,FALSE)),0)</f>
        <v>0</v>
      </c>
      <c r="I181" s="113">
        <f>_xlfn.IFNA(INDEX('６回目'!$C$8:$C$374,MATCH(A181,'６回目'!$A$8:$A$374,FALSE)),0)</f>
        <v>0</v>
      </c>
      <c r="J181" s="113">
        <f>_xlfn.IFNA(INDEX('７回目'!$C$8:$C$374,MATCH(A181,'７回目'!$A$8:$A$374,FALSE)),0)</f>
        <v>0</v>
      </c>
      <c r="K181" s="113">
        <f>_xlfn.IFNA(INDEX('８回目'!$C$8:$C$374,MATCH(A181,'８回目'!$A$8:$A$374,FALSE)),0)</f>
        <v>0</v>
      </c>
      <c r="M181" s="113">
        <f>INDEX(降水量!$V$2:$V$366,MATCH(A181,降水量!$E$2:$E$366,FALSE))</f>
        <v>0</v>
      </c>
      <c r="N181" s="119">
        <f t="shared" si="16"/>
        <v>2.6035638905426612</v>
      </c>
      <c r="O181" s="119">
        <f>INDEX(地温!$J$2:$J$366,MATCH(A181,地温!$C$2:$C$366,FALSE))</f>
        <v>0.35569976826957656</v>
      </c>
      <c r="P181" s="119">
        <f t="shared" si="17"/>
        <v>8.3373574007572397</v>
      </c>
      <c r="Q181" s="119"/>
      <c r="R181" s="119">
        <f t="shared" si="13"/>
        <v>6.3552070528944959</v>
      </c>
      <c r="S181" s="119"/>
      <c r="T181" s="119"/>
      <c r="U181" s="119"/>
      <c r="W181" s="113">
        <f>R181*1000*1000/($K$1*10)+指導機関用調整項目!$C$25</f>
        <v>30.832026448354355</v>
      </c>
    </row>
    <row r="182" spans="1:23">
      <c r="A182" s="115">
        <f t="shared" si="14"/>
        <v>179</v>
      </c>
      <c r="B182" s="113">
        <f t="shared" si="15"/>
        <v>179</v>
      </c>
      <c r="C182" s="119">
        <f t="shared" si="12"/>
        <v>17.318596064921675</v>
      </c>
      <c r="D182" s="119">
        <f>_xlfn.IFNA(INDEX('１回目'!$C$8:$C$374,MATCH(A182,'１回目'!$A$8:$A$374,FALSE)),0)</f>
        <v>6.594830157611602</v>
      </c>
      <c r="E182" s="113">
        <f>_xlfn.IFNA(INDEX('２回目'!$C$8:$C$374,MATCH(A182,'２回目'!$A$8:$A$374,FALSE)),0)</f>
        <v>6.7141152862778481</v>
      </c>
      <c r="F182" s="113">
        <f>_xlfn.IFNA(INDEX('３回目'!$C$8:$C$374,MATCH(A182,'３回目'!$A$8:$A$374,FALSE)),0)</f>
        <v>4.0096506210322245</v>
      </c>
      <c r="G182" s="113">
        <f>_xlfn.IFNA(INDEX('４回目'!$C$8:$C$374,MATCH(A182,'４回目'!$A$8:$A$374,FALSE)),0)</f>
        <v>0</v>
      </c>
      <c r="H182" s="113">
        <f>_xlfn.IFNA(INDEX('５回目'!$C$8:$C$374,MATCH(A182,'５回目'!$A$8:$A$374,FALSE)),0)</f>
        <v>0</v>
      </c>
      <c r="I182" s="113">
        <f>_xlfn.IFNA(INDEX('６回目'!$C$8:$C$374,MATCH(A182,'６回目'!$A$8:$A$374,FALSE)),0)</f>
        <v>0</v>
      </c>
      <c r="J182" s="113">
        <f>_xlfn.IFNA(INDEX('７回目'!$C$8:$C$374,MATCH(A182,'７回目'!$A$8:$A$374,FALSE)),0)</f>
        <v>0</v>
      </c>
      <c r="K182" s="113">
        <f>_xlfn.IFNA(INDEX('８回目'!$C$8:$C$374,MATCH(A182,'８回目'!$A$8:$A$374,FALSE)),0)</f>
        <v>0</v>
      </c>
      <c r="M182" s="113">
        <f>INDEX(降水量!$V$2:$V$366,MATCH(A182,降水量!$E$2:$E$366,FALSE))</f>
        <v>0</v>
      </c>
      <c r="N182" s="119">
        <f t="shared" si="16"/>
        <v>2.6035638905426612</v>
      </c>
      <c r="O182" s="119">
        <f>INDEX(地温!$J$2:$J$366,MATCH(A182,地温!$C$2:$C$366,FALSE))</f>
        <v>0.21358942795333172</v>
      </c>
      <c r="P182" s="119">
        <f t="shared" si="17"/>
        <v>8.5509468287105719</v>
      </c>
      <c r="Q182" s="119"/>
      <c r="R182" s="119">
        <f t="shared" si="13"/>
        <v>6.1640853456684415</v>
      </c>
      <c r="S182" s="119"/>
      <c r="T182" s="119"/>
      <c r="U182" s="119"/>
      <c r="W182" s="113">
        <f>R182*1000*1000/($K$1*10)+指導機関用調整項目!$C$25</f>
        <v>30.115320046256649</v>
      </c>
    </row>
    <row r="183" spans="1:23">
      <c r="A183" s="115">
        <f t="shared" si="14"/>
        <v>180</v>
      </c>
      <c r="B183" s="113">
        <f t="shared" si="15"/>
        <v>180</v>
      </c>
      <c r="C183" s="119">
        <f t="shared" si="12"/>
        <v>17.339275228293761</v>
      </c>
      <c r="D183" s="119">
        <f>_xlfn.IFNA(INDEX('１回目'!$C$8:$C$374,MATCH(A183,'１回目'!$A$8:$A$374,FALSE)),0)</f>
        <v>6.5995316399978865</v>
      </c>
      <c r="E183" s="113">
        <f>_xlfn.IFNA(INDEX('２回目'!$C$8:$C$374,MATCH(A183,'２回目'!$A$8:$A$374,FALSE)),0)</f>
        <v>6.7145895479789885</v>
      </c>
      <c r="F183" s="113">
        <f>_xlfn.IFNA(INDEX('３回目'!$C$8:$C$374,MATCH(A183,'３回目'!$A$8:$A$374,FALSE)),0)</f>
        <v>4.0251540403168873</v>
      </c>
      <c r="G183" s="113">
        <f>_xlfn.IFNA(INDEX('４回目'!$C$8:$C$374,MATCH(A183,'４回目'!$A$8:$A$374,FALSE)),0)</f>
        <v>0</v>
      </c>
      <c r="H183" s="113">
        <f>_xlfn.IFNA(INDEX('５回目'!$C$8:$C$374,MATCH(A183,'５回目'!$A$8:$A$374,FALSE)),0)</f>
        <v>0</v>
      </c>
      <c r="I183" s="113">
        <f>_xlfn.IFNA(INDEX('６回目'!$C$8:$C$374,MATCH(A183,'６回目'!$A$8:$A$374,FALSE)),0)</f>
        <v>0</v>
      </c>
      <c r="J183" s="113">
        <f>_xlfn.IFNA(INDEX('７回目'!$C$8:$C$374,MATCH(A183,'７回目'!$A$8:$A$374,FALSE)),0)</f>
        <v>0</v>
      </c>
      <c r="K183" s="113">
        <f>_xlfn.IFNA(INDEX('８回目'!$C$8:$C$374,MATCH(A183,'８回目'!$A$8:$A$374,FALSE)),0)</f>
        <v>0</v>
      </c>
      <c r="M183" s="113">
        <f>INDEX(降水量!$V$2:$V$366,MATCH(A183,降水量!$E$2:$E$366,FALSE))</f>
        <v>7.1044764779090275e-002</v>
      </c>
      <c r="N183" s="119">
        <f t="shared" si="16"/>
        <v>2.6746086553217516</v>
      </c>
      <c r="O183" s="119">
        <f>INDEX(地温!$J$2:$J$366,MATCH(A183,地温!$C$2:$C$366,FALSE))</f>
        <v>0.16021005387076112</v>
      </c>
      <c r="P183" s="119">
        <f t="shared" si="17"/>
        <v>8.7111568825813332</v>
      </c>
      <c r="Q183" s="119"/>
      <c r="R183" s="119">
        <f t="shared" si="13"/>
        <v>5.9535096903906766</v>
      </c>
      <c r="S183" s="119"/>
      <c r="T183" s="119"/>
      <c r="U183" s="119"/>
      <c r="W183" s="113">
        <f>R183*1000*1000/($K$1*10)+指導機関用調整項目!$C$25</f>
        <v>29.325661338965034</v>
      </c>
    </row>
    <row r="184" spans="1:23">
      <c r="A184" s="115">
        <f t="shared" si="14"/>
        <v>181</v>
      </c>
      <c r="B184" s="113">
        <f t="shared" si="15"/>
        <v>181</v>
      </c>
      <c r="C184" s="119">
        <f t="shared" si="12"/>
        <v>17.358461885373018</v>
      </c>
      <c r="D184" s="119">
        <f>_xlfn.IFNA(INDEX('１回目'!$C$8:$C$374,MATCH(A184,'１回目'!$A$8:$A$374,FALSE)),0)</f>
        <v>6.6040540205811675</v>
      </c>
      <c r="E184" s="113">
        <f>_xlfn.IFNA(INDEX('２回目'!$C$8:$C$374,MATCH(A184,'２回目'!$A$8:$A$374,FALSE)),0)</f>
        <v>6.7150252914238546</v>
      </c>
      <c r="F184" s="113">
        <f>_xlfn.IFNA(INDEX('３回目'!$C$8:$C$374,MATCH(A184,'３回目'!$A$8:$A$374,FALSE)),0)</f>
        <v>4.0393825733679947</v>
      </c>
      <c r="G184" s="113">
        <f>_xlfn.IFNA(INDEX('４回目'!$C$8:$C$374,MATCH(A184,'４回目'!$A$8:$A$374,FALSE)),0)</f>
        <v>0</v>
      </c>
      <c r="H184" s="113">
        <f>_xlfn.IFNA(INDEX('５回目'!$C$8:$C$374,MATCH(A184,'５回目'!$A$8:$A$374,FALSE)),0)</f>
        <v>0</v>
      </c>
      <c r="I184" s="113">
        <f>_xlfn.IFNA(INDEX('６回目'!$C$8:$C$374,MATCH(A184,'６回目'!$A$8:$A$374,FALSE)),0)</f>
        <v>0</v>
      </c>
      <c r="J184" s="113">
        <f>_xlfn.IFNA(INDEX('７回目'!$C$8:$C$374,MATCH(A184,'７回目'!$A$8:$A$374,FALSE)),0)</f>
        <v>0</v>
      </c>
      <c r="K184" s="113">
        <f>_xlfn.IFNA(INDEX('８回目'!$C$8:$C$374,MATCH(A184,'８回目'!$A$8:$A$374,FALSE)),0)</f>
        <v>0</v>
      </c>
      <c r="M184" s="113">
        <f>INDEX(降水量!$V$2:$V$366,MATCH(A184,降水量!$E$2:$E$366,FALSE))</f>
        <v>0</v>
      </c>
      <c r="N184" s="119">
        <f t="shared" si="16"/>
        <v>2.6746086553217516</v>
      </c>
      <c r="O184" s="119">
        <f>INDEX(地温!$J$2:$J$366,MATCH(A184,地温!$C$2:$C$366,FALSE))</f>
        <v>5.1324105212479779e-002</v>
      </c>
      <c r="P184" s="119">
        <f t="shared" si="17"/>
        <v>8.762480987793813</v>
      </c>
      <c r="Q184" s="119"/>
      <c r="R184" s="119">
        <f t="shared" si="13"/>
        <v>5.9213722422574531</v>
      </c>
      <c r="S184" s="119"/>
      <c r="T184" s="119"/>
      <c r="U184" s="119"/>
      <c r="W184" s="113">
        <f>R184*1000*1000/($K$1*10)+指導機関用調整項目!$C$25</f>
        <v>29.20514590846544</v>
      </c>
    </row>
    <row r="185" spans="1:23">
      <c r="A185" s="115">
        <f t="shared" si="14"/>
        <v>182</v>
      </c>
      <c r="B185" s="113">
        <f t="shared" si="15"/>
        <v>182</v>
      </c>
      <c r="C185" s="119">
        <f t="shared" si="12"/>
        <v>17.792178724829046</v>
      </c>
      <c r="D185" s="119">
        <f>_xlfn.IFNA(INDEX('１回目'!$C$8:$C$374,MATCH(A185,'１回目'!$A$8:$A$374,FALSE)),0)</f>
        <v>6.6083538901086127</v>
      </c>
      <c r="E185" s="113">
        <f>_xlfn.IFNA(INDEX('２回目'!$C$8:$C$374,MATCH(A185,'２回目'!$A$8:$A$374,FALSE)),0)</f>
        <v>6.7154215010178078</v>
      </c>
      <c r="F185" s="113">
        <f>_xlfn.IFNA(INDEX('３回目'!$C$8:$C$374,MATCH(A185,'３回目'!$A$8:$A$374,FALSE)),0)</f>
        <v>4.0522956048297551</v>
      </c>
      <c r="G185" s="113">
        <f>_xlfn.IFNA(INDEX('４回目'!$C$8:$C$374,MATCH(A185,'４回目'!$A$8:$A$374,FALSE)),0)</f>
        <v>0.41610772887287034</v>
      </c>
      <c r="H185" s="113">
        <f>_xlfn.IFNA(INDEX('５回目'!$C$8:$C$374,MATCH(A185,'５回目'!$A$8:$A$374,FALSE)),0)</f>
        <v>0</v>
      </c>
      <c r="I185" s="113">
        <f>_xlfn.IFNA(INDEX('６回目'!$C$8:$C$374,MATCH(A185,'６回目'!$A$8:$A$374,FALSE)),0)</f>
        <v>0</v>
      </c>
      <c r="J185" s="113">
        <f>_xlfn.IFNA(INDEX('７回目'!$C$8:$C$374,MATCH(A185,'７回目'!$A$8:$A$374,FALSE)),0)</f>
        <v>0</v>
      </c>
      <c r="K185" s="113">
        <f>_xlfn.IFNA(INDEX('８回目'!$C$8:$C$374,MATCH(A185,'８回目'!$A$8:$A$374,FALSE)),0)</f>
        <v>0</v>
      </c>
      <c r="M185" s="113">
        <f>INDEX(降水量!$V$2:$V$366,MATCH(A185,降水量!$E$2:$E$366,FALSE))</f>
        <v>7.1044764779090275e-002</v>
      </c>
      <c r="N185" s="119">
        <f t="shared" si="16"/>
        <v>2.745653420100842</v>
      </c>
      <c r="O185" s="119">
        <f>INDEX(地温!$J$2:$J$366,MATCH(A185,地温!$C$2:$C$366,FALSE))</f>
        <v>8.1762289308462827e-003</v>
      </c>
      <c r="P185" s="119">
        <f t="shared" si="17"/>
        <v>8.7706572167246595</v>
      </c>
      <c r="Q185" s="119"/>
      <c r="R185" s="119">
        <f t="shared" si="13"/>
        <v>6.2758680880035449</v>
      </c>
      <c r="S185" s="119"/>
      <c r="T185" s="119"/>
      <c r="U185" s="119"/>
      <c r="W185" s="113">
        <f>R185*1000*1000/($K$1*10)+指導機関用調整項目!$C$25</f>
        <v>30.534505330013285</v>
      </c>
    </row>
    <row r="186" spans="1:23">
      <c r="A186" s="115">
        <f t="shared" si="14"/>
        <v>183</v>
      </c>
      <c r="B186" s="113">
        <f t="shared" si="15"/>
        <v>183</v>
      </c>
      <c r="C186" s="119">
        <f t="shared" si="12"/>
        <v>18.207565868642988</v>
      </c>
      <c r="D186" s="119">
        <f>_xlfn.IFNA(INDEX('１回目'!$C$8:$C$374,MATCH(A186,'１回目'!$A$8:$A$374,FALSE)),0)</f>
        <v>6.6125842005046982</v>
      </c>
      <c r="E186" s="113">
        <f>_xlfn.IFNA(INDEX('２回目'!$C$8:$C$374,MATCH(A186,'２回目'!$A$8:$A$374,FALSE)),0)</f>
        <v>6.7157932062834114</v>
      </c>
      <c r="F186" s="113">
        <f>_xlfn.IFNA(INDEX('３回目'!$C$8:$C$374,MATCH(A186,'３回目'!$A$8:$A$374,FALSE)),0)</f>
        <v>4.0644163971282241</v>
      </c>
      <c r="G186" s="113">
        <f>_xlfn.IFNA(INDEX('４回目'!$C$8:$C$374,MATCH(A186,'４回目'!$A$8:$A$374,FALSE)),0)</f>
        <v>0.8147720647266532</v>
      </c>
      <c r="H186" s="113">
        <f>_xlfn.IFNA(INDEX('５回目'!$C$8:$C$374,MATCH(A186,'５回目'!$A$8:$A$374,FALSE)),0)</f>
        <v>0</v>
      </c>
      <c r="I186" s="113">
        <f>_xlfn.IFNA(INDEX('６回目'!$C$8:$C$374,MATCH(A186,'６回目'!$A$8:$A$374,FALSE)),0)</f>
        <v>0</v>
      </c>
      <c r="J186" s="113">
        <f>_xlfn.IFNA(INDEX('７回目'!$C$8:$C$374,MATCH(A186,'７回目'!$A$8:$A$374,FALSE)),0)</f>
        <v>0</v>
      </c>
      <c r="K186" s="113">
        <f>_xlfn.IFNA(INDEX('８回目'!$C$8:$C$374,MATCH(A186,'８回目'!$A$8:$A$374,FALSE)),0)</f>
        <v>0</v>
      </c>
      <c r="M186" s="113">
        <f>INDEX(降水量!$V$2:$V$366,MATCH(A186,降水量!$E$2:$E$366,FALSE))</f>
        <v>0.25576115320472498</v>
      </c>
      <c r="N186" s="119">
        <f t="shared" si="16"/>
        <v>3.001414573305567</v>
      </c>
      <c r="O186" s="119">
        <f>INDEX(地温!$J$2:$J$366,MATCH(A186,地温!$C$2:$C$366,FALSE))</f>
        <v>1.5441782534599467e-002</v>
      </c>
      <c r="P186" s="119">
        <f t="shared" si="17"/>
        <v>8.7860989992592593</v>
      </c>
      <c r="Q186" s="119"/>
      <c r="R186" s="119">
        <f t="shared" si="13"/>
        <v>6.4200522960781612</v>
      </c>
      <c r="S186" s="119"/>
      <c r="T186" s="119"/>
      <c r="U186" s="119"/>
      <c r="W186" s="113">
        <f>R186*1000*1000/($K$1*10)+指導機関用調整項目!$C$25</f>
        <v>31.075196110293099</v>
      </c>
    </row>
    <row r="187" spans="1:23">
      <c r="A187" s="115">
        <f t="shared" si="14"/>
        <v>184</v>
      </c>
      <c r="B187" s="113">
        <f t="shared" si="15"/>
        <v>184</v>
      </c>
      <c r="C187" s="119">
        <f t="shared" si="12"/>
        <v>18.601305746969459</v>
      </c>
      <c r="D187" s="119">
        <f>_xlfn.IFNA(INDEX('１回目'!$C$8:$C$374,MATCH(A187,'１回目'!$A$8:$A$374,FALSE)),0)</f>
        <v>6.6167114036273107</v>
      </c>
      <c r="E187" s="113">
        <f>_xlfn.IFNA(INDEX('２回目'!$C$8:$C$374,MATCH(A187,'２回目'!$A$8:$A$374,FALSE)),0)</f>
        <v>6.7161389896262262</v>
      </c>
      <c r="F187" s="113">
        <f>_xlfn.IFNA(INDEX('３回目'!$C$8:$C$374,MATCH(A187,'３回目'!$A$8:$A$374,FALSE)),0)</f>
        <v>4.0756903625948766</v>
      </c>
      <c r="G187" s="113">
        <f>_xlfn.IFNA(INDEX('４回目'!$C$8:$C$374,MATCH(A187,'４回目'!$A$8:$A$374,FALSE)),0)</f>
        <v>1.1927649911210434</v>
      </c>
      <c r="H187" s="113">
        <f>_xlfn.IFNA(INDEX('５回目'!$C$8:$C$374,MATCH(A187,'５回目'!$A$8:$A$374,FALSE)),0)</f>
        <v>0</v>
      </c>
      <c r="I187" s="113">
        <f>_xlfn.IFNA(INDEX('６回目'!$C$8:$C$374,MATCH(A187,'６回目'!$A$8:$A$374,FALSE)),0)</f>
        <v>0</v>
      </c>
      <c r="J187" s="113">
        <f>_xlfn.IFNA(INDEX('７回目'!$C$8:$C$374,MATCH(A187,'７回目'!$A$8:$A$374,FALSE)),0)</f>
        <v>0</v>
      </c>
      <c r="K187" s="113">
        <f>_xlfn.IFNA(INDEX('８回目'!$C$8:$C$374,MATCH(A187,'８回目'!$A$8:$A$374,FALSE)),0)</f>
        <v>0</v>
      </c>
      <c r="M187" s="113">
        <f>INDEX(降水量!$V$2:$V$366,MATCH(A187,降水量!$E$2:$E$366,FALSE))</f>
        <v>0</v>
      </c>
      <c r="N187" s="119">
        <f t="shared" si="16"/>
        <v>3.001414573305567</v>
      </c>
      <c r="O187" s="119">
        <f>INDEX(地温!$J$2:$J$366,MATCH(A187,地温!$C$2:$C$366,FALSE))</f>
        <v>4.3970936351781155e-002</v>
      </c>
      <c r="P187" s="119">
        <f t="shared" si="17"/>
        <v>8.830069935611041</v>
      </c>
      <c r="Q187" s="119"/>
      <c r="R187" s="119">
        <f t="shared" si="13"/>
        <v>6.7698212380528506</v>
      </c>
      <c r="S187" s="119"/>
      <c r="T187" s="119"/>
      <c r="U187" s="119"/>
      <c r="W187" s="113">
        <f>R187*1000*1000/($K$1*10)+指導機関用調整項目!$C$25</f>
        <v>32.386829642698181</v>
      </c>
    </row>
    <row r="188" spans="1:23">
      <c r="A188" s="115">
        <f t="shared" si="14"/>
        <v>185</v>
      </c>
      <c r="B188" s="113">
        <f t="shared" si="15"/>
        <v>185</v>
      </c>
      <c r="C188" s="119">
        <f t="shared" si="12"/>
        <v>18.959480651791509</v>
      </c>
      <c r="D188" s="119">
        <f>_xlfn.IFNA(INDEX('１回目'!$C$8:$C$374,MATCH(A188,'１回目'!$A$8:$A$374,FALSE)),0)</f>
        <v>6.6206002884928399</v>
      </c>
      <c r="E188" s="113">
        <f>_xlfn.IFNA(INDEX('２回目'!$C$8:$C$374,MATCH(A188,'２回目'!$A$8:$A$374,FALSE)),0)</f>
        <v>6.7164505483255539</v>
      </c>
      <c r="F188" s="113">
        <f>_xlfn.IFNA(INDEX('３回目'!$C$8:$C$374,MATCH(A188,'３回目'!$A$8:$A$374,FALSE)),0)</f>
        <v>4.0858222694447797</v>
      </c>
      <c r="G188" s="113">
        <f>_xlfn.IFNA(INDEX('４回目'!$C$8:$C$374,MATCH(A188,'４回目'!$A$8:$A$374,FALSE)),0)</f>
        <v>1.5366075455283328</v>
      </c>
      <c r="H188" s="113">
        <f>_xlfn.IFNA(INDEX('５回目'!$C$8:$C$374,MATCH(A188,'５回目'!$A$8:$A$374,FALSE)),0)</f>
        <v>0</v>
      </c>
      <c r="I188" s="113">
        <f>_xlfn.IFNA(INDEX('６回目'!$C$8:$C$374,MATCH(A188,'６回目'!$A$8:$A$374,FALSE)),0)</f>
        <v>0</v>
      </c>
      <c r="J188" s="113">
        <f>_xlfn.IFNA(INDEX('７回目'!$C$8:$C$374,MATCH(A188,'７回目'!$A$8:$A$374,FALSE)),0)</f>
        <v>0</v>
      </c>
      <c r="K188" s="113">
        <f>_xlfn.IFNA(INDEX('８回目'!$C$8:$C$374,MATCH(A188,'８回目'!$A$8:$A$374,FALSE)),0)</f>
        <v>0</v>
      </c>
      <c r="M188" s="113">
        <f>INDEX(降水量!$V$2:$V$366,MATCH(A188,降水量!$E$2:$E$366,FALSE))</f>
        <v>0</v>
      </c>
      <c r="N188" s="119">
        <f t="shared" si="16"/>
        <v>3.001414573305567</v>
      </c>
      <c r="O188" s="119">
        <f>INDEX(地温!$J$2:$J$366,MATCH(A188,地温!$C$2:$C$366,FALSE))</f>
        <v>3.6907095238785985e-002</v>
      </c>
      <c r="P188" s="119">
        <f t="shared" si="17"/>
        <v>8.8669770308498261</v>
      </c>
      <c r="Q188" s="119"/>
      <c r="R188" s="119">
        <f t="shared" si="13"/>
        <v>7.0910890476361157</v>
      </c>
      <c r="S188" s="119"/>
      <c r="T188" s="119"/>
      <c r="U188" s="119"/>
      <c r="W188" s="113">
        <f>R188*1000*1000/($K$1*10)+指導機関用調整項目!$C$25</f>
        <v>33.59158392863543</v>
      </c>
    </row>
    <row r="189" spans="1:23">
      <c r="A189" s="115">
        <f t="shared" si="14"/>
        <v>186</v>
      </c>
      <c r="B189" s="113">
        <f t="shared" si="15"/>
        <v>186</v>
      </c>
      <c r="C189" s="119">
        <f t="shared" si="12"/>
        <v>19.307277872571671</v>
      </c>
      <c r="D189" s="119">
        <f>_xlfn.IFNA(INDEX('１回目'!$C$8:$C$374,MATCH(A189,'１回目'!$A$8:$A$374,FALSE)),0)</f>
        <v>6.6244725869618923</v>
      </c>
      <c r="E189" s="113">
        <f>_xlfn.IFNA(INDEX('２回目'!$C$8:$C$374,MATCH(A189,'２回目'!$A$8:$A$374,FALSE)),0)</f>
        <v>6.7167458447090604</v>
      </c>
      <c r="F189" s="113">
        <f>_xlfn.IFNA(INDEX('３回目'!$C$8:$C$374,MATCH(A189,'３回目'!$A$8:$A$374,FALSE)),0)</f>
        <v>4.0954380193186228</v>
      </c>
      <c r="G189" s="113">
        <f>_xlfn.IFNA(INDEX('４回目'!$C$8:$C$374,MATCH(A189,'４回目'!$A$8:$A$374,FALSE)),0)</f>
        <v>1.8706214215820987</v>
      </c>
      <c r="H189" s="113">
        <f>_xlfn.IFNA(INDEX('５回目'!$C$8:$C$374,MATCH(A189,'５回目'!$A$8:$A$374,FALSE)),0)</f>
        <v>0</v>
      </c>
      <c r="I189" s="113">
        <f>_xlfn.IFNA(INDEX('６回目'!$C$8:$C$374,MATCH(A189,'６回目'!$A$8:$A$374,FALSE)),0)</f>
        <v>0</v>
      </c>
      <c r="J189" s="113">
        <f>_xlfn.IFNA(INDEX('７回目'!$C$8:$C$374,MATCH(A189,'７回目'!$A$8:$A$374,FALSE)),0)</f>
        <v>0</v>
      </c>
      <c r="K189" s="113">
        <f>_xlfn.IFNA(INDEX('８回目'!$C$8:$C$374,MATCH(A189,'８回目'!$A$8:$A$374,FALSE)),0)</f>
        <v>0</v>
      </c>
      <c r="M189" s="113">
        <f>INDEX(降水量!$V$2:$V$366,MATCH(A189,降水量!$E$2:$E$366,FALSE))</f>
        <v>5.4417266639303186e-002</v>
      </c>
      <c r="N189" s="119">
        <f t="shared" si="16"/>
        <v>3.0558318399448701</v>
      </c>
      <c r="O189" s="119">
        <f>INDEX(地温!$J$2:$J$366,MATCH(A189,地温!$C$2:$C$366,FALSE))</f>
        <v>0.12391394197387381</v>
      </c>
      <c r="P189" s="119">
        <f t="shared" si="17"/>
        <v>8.9908909728236992</v>
      </c>
      <c r="Q189" s="119"/>
      <c r="R189" s="119">
        <f t="shared" si="13"/>
        <v>7.260555059803103</v>
      </c>
      <c r="S189" s="119"/>
      <c r="T189" s="119"/>
      <c r="U189" s="119"/>
      <c r="W189" s="113">
        <f>R189*1000*1000/($K$1*10)+指導機関用調整項目!$C$25</f>
        <v>34.227081474261624</v>
      </c>
    </row>
    <row r="190" spans="1:23">
      <c r="A190" s="115">
        <f t="shared" si="14"/>
        <v>187</v>
      </c>
      <c r="B190" s="113">
        <f t="shared" si="15"/>
        <v>187</v>
      </c>
      <c r="C190" s="119">
        <f t="shared" si="12"/>
        <v>19.636913862926683</v>
      </c>
      <c r="D190" s="119">
        <f>_xlfn.IFNA(INDEX('１回目'!$C$8:$C$374,MATCH(A190,'１回目'!$A$8:$A$374,FALSE)),0)</f>
        <v>6.6282530057784967</v>
      </c>
      <c r="E190" s="113">
        <f>_xlfn.IFNA(INDEX('２回目'!$C$8:$C$374,MATCH(A190,'２回目'!$A$8:$A$374,FALSE)),0)</f>
        <v>6.7170203862069373</v>
      </c>
      <c r="F190" s="113">
        <f>_xlfn.IFNA(INDEX('３回目'!$C$8:$C$374,MATCH(A190,'３回目'!$A$8:$A$374,FALSE)),0)</f>
        <v>4.1043762967754862</v>
      </c>
      <c r="G190" s="113">
        <f>_xlfn.IFNA(INDEX('４回目'!$C$8:$C$374,MATCH(A190,'４回目'!$A$8:$A$374,FALSE)),0)</f>
        <v>2.187264174165763</v>
      </c>
      <c r="H190" s="113">
        <f>_xlfn.IFNA(INDEX('５回目'!$C$8:$C$374,MATCH(A190,'５回目'!$A$8:$A$374,FALSE)),0)</f>
        <v>0</v>
      </c>
      <c r="I190" s="113">
        <f>_xlfn.IFNA(INDEX('６回目'!$C$8:$C$374,MATCH(A190,'６回目'!$A$8:$A$374,FALSE)),0)</f>
        <v>0</v>
      </c>
      <c r="J190" s="113">
        <f>_xlfn.IFNA(INDEX('７回目'!$C$8:$C$374,MATCH(A190,'７回目'!$A$8:$A$374,FALSE)),0)</f>
        <v>0</v>
      </c>
      <c r="K190" s="113">
        <f>_xlfn.IFNA(INDEX('８回目'!$C$8:$C$374,MATCH(A190,'８回目'!$A$8:$A$374,FALSE)),0)</f>
        <v>0</v>
      </c>
      <c r="M190" s="113">
        <f>INDEX(降水量!$V$2:$V$366,MATCH(A190,降水量!$E$2:$E$366,FALSE))</f>
        <v>0</v>
      </c>
      <c r="N190" s="119">
        <f t="shared" si="16"/>
        <v>3.0558318399448701</v>
      </c>
      <c r="O190" s="119">
        <f>INDEX(地温!$J$2:$J$366,MATCH(A190,地温!$C$2:$C$366,FALSE))</f>
        <v>0.32849748154472241</v>
      </c>
      <c r="P190" s="119">
        <f t="shared" si="17"/>
        <v>9.319388454368422</v>
      </c>
      <c r="Q190" s="119"/>
      <c r="R190" s="119">
        <f t="shared" si="13"/>
        <v>7.2616935686133921</v>
      </c>
      <c r="S190" s="119"/>
      <c r="T190" s="119"/>
      <c r="U190" s="119"/>
      <c r="W190" s="113">
        <f>R190*1000*1000/($K$1*10)+指導機関用調整項目!$C$25</f>
        <v>34.231350882300212</v>
      </c>
    </row>
    <row r="191" spans="1:23">
      <c r="A191" s="115">
        <f t="shared" si="14"/>
        <v>188</v>
      </c>
      <c r="B191" s="113">
        <f t="shared" si="15"/>
        <v>188</v>
      </c>
      <c r="C191" s="119">
        <f t="shared" si="12"/>
        <v>19.943286113739475</v>
      </c>
      <c r="D191" s="119">
        <f>_xlfn.IFNA(INDEX('１回目'!$C$8:$C$374,MATCH(A191,'１回目'!$A$8:$A$374,FALSE)),0)</f>
        <v>6.6318841548510257</v>
      </c>
      <c r="E191" s="113">
        <f>_xlfn.IFNA(INDEX('２回目'!$C$8:$C$374,MATCH(A191,'２回目'!$A$8:$A$374,FALSE)),0)</f>
        <v>6.7172717377970761</v>
      </c>
      <c r="F191" s="113">
        <f>_xlfn.IFNA(INDEX('３回目'!$C$8:$C$374,MATCH(A191,'３回目'!$A$8:$A$374,FALSE)),0)</f>
        <v>4.1125486141116721</v>
      </c>
      <c r="G191" s="113">
        <f>_xlfn.IFNA(INDEX('４回目'!$C$8:$C$374,MATCH(A191,'４回目'!$A$8:$A$374,FALSE)),0)</f>
        <v>2.4815816069797032</v>
      </c>
      <c r="H191" s="113">
        <f>_xlfn.IFNA(INDEX('５回目'!$C$8:$C$374,MATCH(A191,'５回目'!$A$8:$A$374,FALSE)),0)</f>
        <v>0</v>
      </c>
      <c r="I191" s="113">
        <f>_xlfn.IFNA(INDEX('６回目'!$C$8:$C$374,MATCH(A191,'６回目'!$A$8:$A$374,FALSE)),0)</f>
        <v>0</v>
      </c>
      <c r="J191" s="113">
        <f>_xlfn.IFNA(INDEX('７回目'!$C$8:$C$374,MATCH(A191,'７回目'!$A$8:$A$374,FALSE)),0)</f>
        <v>0</v>
      </c>
      <c r="K191" s="113">
        <f>_xlfn.IFNA(INDEX('８回目'!$C$8:$C$374,MATCH(A191,'８回目'!$A$8:$A$374,FALSE)),0)</f>
        <v>0</v>
      </c>
      <c r="M191" s="113">
        <f>INDEX(降水量!$V$2:$V$366,MATCH(A191,降水量!$E$2:$E$366,FALSE))</f>
        <v>0</v>
      </c>
      <c r="N191" s="119">
        <f t="shared" si="16"/>
        <v>3.0558318399448701</v>
      </c>
      <c r="O191" s="119">
        <f>INDEX(地温!$J$2:$J$366,MATCH(A191,地温!$C$2:$C$366,FALSE))</f>
        <v>0.28804008557384453</v>
      </c>
      <c r="P191" s="119">
        <f t="shared" si="17"/>
        <v>9.6074285399422656</v>
      </c>
      <c r="Q191" s="119"/>
      <c r="R191" s="119">
        <f t="shared" si="13"/>
        <v>7.2800257338523409</v>
      </c>
      <c r="S191" s="119"/>
      <c r="T191" s="119"/>
      <c r="U191" s="119"/>
      <c r="W191" s="113">
        <f>R191*1000*1000/($K$1*10)+指導機関用調整項目!$C$25</f>
        <v>34.300096501946271</v>
      </c>
    </row>
    <row r="192" spans="1:23">
      <c r="A192" s="115">
        <f t="shared" si="14"/>
        <v>189</v>
      </c>
      <c r="B192" s="113">
        <f t="shared" si="15"/>
        <v>189</v>
      </c>
      <c r="C192" s="119">
        <f t="shared" si="12"/>
        <v>20.224322776053445</v>
      </c>
      <c r="D192" s="119">
        <f>_xlfn.IFNA(INDEX('１回目'!$C$8:$C$374,MATCH(A192,'１回目'!$A$8:$A$374,FALSE)),0)</f>
        <v>6.6353331966561102</v>
      </c>
      <c r="E192" s="113">
        <f>_xlfn.IFNA(INDEX('２回目'!$C$8:$C$374,MATCH(A192,'２回目'!$A$8:$A$374,FALSE)),0)</f>
        <v>6.7174995575175895</v>
      </c>
      <c r="F192" s="113">
        <f>_xlfn.IFNA(INDEX('３回目'!$C$8:$C$374,MATCH(A192,'３回目'!$A$8:$A$374,FALSE)),0)</f>
        <v>4.1199402700211909</v>
      </c>
      <c r="G192" s="113">
        <f>_xlfn.IFNA(INDEX('４回目'!$C$8:$C$374,MATCH(A192,'４回目'!$A$8:$A$374,FALSE)),0)</f>
        <v>2.7515497518585508</v>
      </c>
      <c r="H192" s="113">
        <f>_xlfn.IFNA(INDEX('５回目'!$C$8:$C$374,MATCH(A192,'５回目'!$A$8:$A$374,FALSE)),0)</f>
        <v>0</v>
      </c>
      <c r="I192" s="113">
        <f>_xlfn.IFNA(INDEX('６回目'!$C$8:$C$374,MATCH(A192,'６回目'!$A$8:$A$374,FALSE)),0)</f>
        <v>0</v>
      </c>
      <c r="J192" s="113">
        <f>_xlfn.IFNA(INDEX('７回目'!$C$8:$C$374,MATCH(A192,'７回目'!$A$8:$A$374,FALSE)),0)</f>
        <v>0</v>
      </c>
      <c r="K192" s="113">
        <f>_xlfn.IFNA(INDEX('８回目'!$C$8:$C$374,MATCH(A192,'８回目'!$A$8:$A$374,FALSE)),0)</f>
        <v>0</v>
      </c>
      <c r="M192" s="113">
        <f>INDEX(降水量!$V$2:$V$366,MATCH(A192,降水量!$E$2:$E$366,FALSE))</f>
        <v>0</v>
      </c>
      <c r="N192" s="119">
        <f t="shared" si="16"/>
        <v>3.0558318399448701</v>
      </c>
      <c r="O192" s="119">
        <f>INDEX(地温!$J$2:$J$366,MATCH(A192,地温!$C$2:$C$366,FALSE))</f>
        <v>0.26627418499742589</v>
      </c>
      <c r="P192" s="119">
        <f t="shared" si="17"/>
        <v>9.873702724939692</v>
      </c>
      <c r="Q192" s="119"/>
      <c r="R192" s="119">
        <f t="shared" si="13"/>
        <v>7.2947882111688838</v>
      </c>
      <c r="S192" s="119"/>
      <c r="T192" s="119"/>
      <c r="U192" s="119"/>
      <c r="W192" s="113">
        <f>R192*1000*1000/($K$1*10)+指導機関用調整項目!$C$25</f>
        <v>34.355455791883308</v>
      </c>
    </row>
    <row r="193" spans="1:23">
      <c r="A193" s="115">
        <f t="shared" si="14"/>
        <v>190</v>
      </c>
      <c r="B193" s="113">
        <f t="shared" si="15"/>
        <v>190</v>
      </c>
      <c r="C193" s="119">
        <f t="shared" si="12"/>
        <v>20.487326870719169</v>
      </c>
      <c r="D193" s="119">
        <f>_xlfn.IFNA(INDEX('１回目'!$C$8:$C$374,MATCH(A193,'１回目'!$A$8:$A$374,FALSE)),0)</f>
        <v>6.6386642235910465</v>
      </c>
      <c r="E193" s="113">
        <f>_xlfn.IFNA(INDEX('２回目'!$C$8:$C$374,MATCH(A193,'２回目'!$A$8:$A$374,FALSE)),0)</f>
        <v>6.7177092785207364</v>
      </c>
      <c r="F193" s="113">
        <f>_xlfn.IFNA(INDEX('３回目'!$C$8:$C$374,MATCH(A193,'３回目'!$A$8:$A$374,FALSE)),0)</f>
        <v>4.1267385679808948</v>
      </c>
      <c r="G193" s="113">
        <f>_xlfn.IFNA(INDEX('４回目'!$C$8:$C$374,MATCH(A193,'４回目'!$A$8:$A$374,FALSE)),0)</f>
        <v>3.0042148006264928</v>
      </c>
      <c r="H193" s="113">
        <f>_xlfn.IFNA(INDEX('５回目'!$C$8:$C$374,MATCH(A193,'５回目'!$A$8:$A$374,FALSE)),0)</f>
        <v>0</v>
      </c>
      <c r="I193" s="113">
        <f>_xlfn.IFNA(INDEX('６回目'!$C$8:$C$374,MATCH(A193,'６回目'!$A$8:$A$374,FALSE)),0)</f>
        <v>0</v>
      </c>
      <c r="J193" s="113">
        <f>_xlfn.IFNA(INDEX('７回目'!$C$8:$C$374,MATCH(A193,'７回目'!$A$8:$A$374,FALSE)),0)</f>
        <v>0</v>
      </c>
      <c r="K193" s="113">
        <f>_xlfn.IFNA(INDEX('８回目'!$C$8:$C$374,MATCH(A193,'８回目'!$A$8:$A$374,FALSE)),0)</f>
        <v>0</v>
      </c>
      <c r="M193" s="113">
        <f>INDEX(降水量!$V$2:$V$366,MATCH(A193,降水量!$E$2:$E$366,FALSE))</f>
        <v>7.1044764779090275e-002</v>
      </c>
      <c r="N193" s="119">
        <f t="shared" si="16"/>
        <v>3.1268766047239605</v>
      </c>
      <c r="O193" s="119">
        <f>INDEX(地温!$J$2:$J$366,MATCH(A193,地温!$C$2:$C$366,FALSE))</f>
        <v>0.36766243115987607</v>
      </c>
      <c r="P193" s="119">
        <f t="shared" si="17"/>
        <v>10.241365156099569</v>
      </c>
      <c r="Q193" s="119"/>
      <c r="R193" s="119">
        <f t="shared" si="13"/>
        <v>7.1190851098956394</v>
      </c>
      <c r="S193" s="119"/>
      <c r="T193" s="119"/>
      <c r="U193" s="119"/>
      <c r="W193" s="113">
        <f>R193*1000*1000/($K$1*10)+指導機関用調整項目!$C$25</f>
        <v>33.696569162108638</v>
      </c>
    </row>
    <row r="194" spans="1:23">
      <c r="A194" s="115">
        <f t="shared" si="14"/>
        <v>191</v>
      </c>
      <c r="B194" s="113">
        <f t="shared" si="15"/>
        <v>191</v>
      </c>
      <c r="C194" s="119">
        <f t="shared" si="12"/>
        <v>20.735844352848581</v>
      </c>
      <c r="D194" s="119">
        <f>_xlfn.IFNA(INDEX('１回目'!$C$8:$C$374,MATCH(A194,'１回目'!$A$8:$A$374,FALSE)),0)</f>
        <v>6.6419082581199183</v>
      </c>
      <c r="E194" s="113">
        <f>_xlfn.IFNA(INDEX('２回目'!$C$8:$C$374,MATCH(A194,'２回目'!$A$8:$A$374,FALSE)),0)</f>
        <v>6.7179037556331442</v>
      </c>
      <c r="F194" s="113">
        <f>_xlfn.IFNA(INDEX('３回目'!$C$8:$C$374,MATCH(A194,'３回目'!$A$8:$A$374,FALSE)),0)</f>
        <v>4.1330405854584198</v>
      </c>
      <c r="G194" s="113">
        <f>_xlfn.IFNA(INDEX('４回目'!$C$8:$C$374,MATCH(A194,'４回目'!$A$8:$A$374,FALSE)),0)</f>
        <v>3.2429917536370998</v>
      </c>
      <c r="H194" s="113">
        <f>_xlfn.IFNA(INDEX('５回目'!$C$8:$C$374,MATCH(A194,'５回目'!$A$8:$A$374,FALSE)),0)</f>
        <v>0</v>
      </c>
      <c r="I194" s="113">
        <f>_xlfn.IFNA(INDEX('６回目'!$C$8:$C$374,MATCH(A194,'６回目'!$A$8:$A$374,FALSE)),0)</f>
        <v>0</v>
      </c>
      <c r="J194" s="113">
        <f>_xlfn.IFNA(INDEX('７回目'!$C$8:$C$374,MATCH(A194,'７回目'!$A$8:$A$374,FALSE)),0)</f>
        <v>0</v>
      </c>
      <c r="K194" s="113">
        <f>_xlfn.IFNA(INDEX('８回目'!$C$8:$C$374,MATCH(A194,'８回目'!$A$8:$A$374,FALSE)),0)</f>
        <v>0</v>
      </c>
      <c r="M194" s="113">
        <f>INDEX(降水量!$V$2:$V$366,MATCH(A194,降水量!$E$2:$E$366,FALSE))</f>
        <v>0</v>
      </c>
      <c r="N194" s="119">
        <f t="shared" si="16"/>
        <v>3.1268766047239605</v>
      </c>
      <c r="O194" s="119">
        <f>INDEX(地温!$J$2:$J$366,MATCH(A194,地温!$C$2:$C$366,FALSE))</f>
        <v>0.33494054339973545</v>
      </c>
      <c r="P194" s="119">
        <f t="shared" si="17"/>
        <v>10.576305699499304</v>
      </c>
      <c r="Q194" s="119"/>
      <c r="R194" s="119">
        <f t="shared" si="13"/>
        <v>7.0326620486253155</v>
      </c>
      <c r="S194" s="119"/>
      <c r="T194" s="119"/>
      <c r="U194" s="119"/>
      <c r="W194" s="113">
        <f>R194*1000*1000/($K$1*10)+指導機関用調整項目!$C$25</f>
        <v>33.372482682344923</v>
      </c>
    </row>
    <row r="195" spans="1:23">
      <c r="A195" s="115">
        <f t="shared" si="14"/>
        <v>192</v>
      </c>
      <c r="B195" s="113">
        <f t="shared" si="15"/>
        <v>192</v>
      </c>
      <c r="C195" s="119">
        <f t="shared" si="12"/>
        <v>20.966145349245316</v>
      </c>
      <c r="D195" s="119">
        <f>_xlfn.IFNA(INDEX('１回目'!$C$8:$C$374,MATCH(A195,'１回目'!$A$8:$A$374,FALSE)),0)</f>
        <v>6.6450168557058342</v>
      </c>
      <c r="E195" s="113">
        <f>_xlfn.IFNA(INDEX('２回目'!$C$8:$C$374,MATCH(A195,'２回目'!$A$8:$A$374,FALSE)),0)</f>
        <v>6.718081376440618</v>
      </c>
      <c r="F195" s="113">
        <f>_xlfn.IFNA(INDEX('３回目'!$C$8:$C$374,MATCH(A195,'３回目'!$A$8:$A$374,FALSE)),0)</f>
        <v>4.1387877335530501</v>
      </c>
      <c r="G195" s="113">
        <f>_xlfn.IFNA(INDEX('４回目'!$C$8:$C$374,MATCH(A195,'４回目'!$A$8:$A$374,FALSE)),0)</f>
        <v>3.4642593835458166</v>
      </c>
      <c r="H195" s="113">
        <f>_xlfn.IFNA(INDEX('５回目'!$C$8:$C$374,MATCH(A195,'５回目'!$A$8:$A$374,FALSE)),0)</f>
        <v>0</v>
      </c>
      <c r="I195" s="113">
        <f>_xlfn.IFNA(INDEX('６回目'!$C$8:$C$374,MATCH(A195,'６回目'!$A$8:$A$374,FALSE)),0)</f>
        <v>0</v>
      </c>
      <c r="J195" s="113">
        <f>_xlfn.IFNA(INDEX('７回目'!$C$8:$C$374,MATCH(A195,'７回目'!$A$8:$A$374,FALSE)),0)</f>
        <v>0</v>
      </c>
      <c r="K195" s="113">
        <f>_xlfn.IFNA(INDEX('８回目'!$C$8:$C$374,MATCH(A195,'８回目'!$A$8:$A$374,FALSE)),0)</f>
        <v>0</v>
      </c>
      <c r="M195" s="113">
        <f>INDEX(降水量!$V$2:$V$366,MATCH(A195,降水量!$E$2:$E$366,FALSE))</f>
        <v>0</v>
      </c>
      <c r="N195" s="119">
        <f t="shared" si="16"/>
        <v>3.1268766047239605</v>
      </c>
      <c r="O195" s="119">
        <f>INDEX(地温!$J$2:$J$366,MATCH(A195,地温!$C$2:$C$366,FALSE))</f>
        <v>0.28599845472773472</v>
      </c>
      <c r="P195" s="119">
        <f t="shared" si="17"/>
        <v>10.862304154227038</v>
      </c>
      <c r="Q195" s="119"/>
      <c r="R195" s="119">
        <f t="shared" si="13"/>
        <v>6.9769645902943171</v>
      </c>
      <c r="S195" s="119"/>
      <c r="T195" s="119"/>
      <c r="U195" s="119"/>
      <c r="W195" s="113">
        <f>R195*1000*1000/($K$1*10)+指導機関用調整項目!$C$25</f>
        <v>33.163617213603686</v>
      </c>
    </row>
    <row r="196" spans="1:23">
      <c r="A196" s="115">
        <f t="shared" si="14"/>
        <v>193</v>
      </c>
      <c r="B196" s="113">
        <f t="shared" si="15"/>
        <v>193</v>
      </c>
      <c r="C196" s="119">
        <f t="shared" ref="C196:C259" si="18">SUM(D196:K196)</f>
        <v>21.172244615462052</v>
      </c>
      <c r="D196" s="119">
        <f>_xlfn.IFNA(INDEX('１回目'!$C$8:$C$374,MATCH(A196,'１回目'!$A$8:$A$374,FALSE)),0)</f>
        <v>6.6479083405583621</v>
      </c>
      <c r="E196" s="113">
        <f>_xlfn.IFNA(INDEX('２回目'!$C$8:$C$374,MATCH(A196,'２回目'!$A$8:$A$374,FALSE)),0)</f>
        <v>6.7182393316113327</v>
      </c>
      <c r="F196" s="113">
        <f>_xlfn.IFNA(INDEX('３回目'!$C$8:$C$374,MATCH(A196,'３回目'!$A$8:$A$374,FALSE)),0)</f>
        <v>4.1438802982126264</v>
      </c>
      <c r="G196" s="113">
        <f>_xlfn.IFNA(INDEX('４回目'!$C$8:$C$374,MATCH(A196,'４回目'!$A$8:$A$374,FALSE)),0)</f>
        <v>3.6622166450797313</v>
      </c>
      <c r="H196" s="113">
        <f>_xlfn.IFNA(INDEX('５回目'!$C$8:$C$374,MATCH(A196,'５回目'!$A$8:$A$374,FALSE)),0)</f>
        <v>0</v>
      </c>
      <c r="I196" s="113">
        <f>_xlfn.IFNA(INDEX('６回目'!$C$8:$C$374,MATCH(A196,'６回目'!$A$8:$A$374,FALSE)),0)</f>
        <v>0</v>
      </c>
      <c r="J196" s="113">
        <f>_xlfn.IFNA(INDEX('７回目'!$C$8:$C$374,MATCH(A196,'７回目'!$A$8:$A$374,FALSE)),0)</f>
        <v>0</v>
      </c>
      <c r="K196" s="113">
        <f>_xlfn.IFNA(INDEX('８回目'!$C$8:$C$374,MATCH(A196,'８回目'!$A$8:$A$374,FALSE)),0)</f>
        <v>0</v>
      </c>
      <c r="M196" s="113">
        <f>INDEX(降水量!$V$2:$V$366,MATCH(A196,降水量!$E$2:$E$366,FALSE))</f>
        <v>0</v>
      </c>
      <c r="N196" s="119">
        <f t="shared" si="16"/>
        <v>3.1268766047239605</v>
      </c>
      <c r="O196" s="119">
        <f>INDEX(地温!$J$2:$J$366,MATCH(A196,地温!$C$2:$C$366,FALSE))</f>
        <v>0.20657636066612384</v>
      </c>
      <c r="P196" s="119">
        <f t="shared" si="17"/>
        <v>11.068880514893163</v>
      </c>
      <c r="Q196" s="119"/>
      <c r="R196" s="119">
        <f t="shared" ref="R196:R259" si="19">C196-N196-P196</f>
        <v>6.9764874958449283</v>
      </c>
      <c r="S196" s="119"/>
      <c r="T196" s="119"/>
      <c r="U196" s="119"/>
      <c r="W196" s="113">
        <f>R196*1000*1000/($K$1*10)+指導機関用調整項目!$C$25</f>
        <v>33.161828109418479</v>
      </c>
    </row>
    <row r="197" spans="1:23">
      <c r="A197" s="115">
        <f t="shared" ref="A197:A260" si="20">A196+1</f>
        <v>194</v>
      </c>
      <c r="B197" s="113">
        <f t="shared" ref="B197:B260" si="21">A197-$A$4+1</f>
        <v>194</v>
      </c>
      <c r="C197" s="119">
        <f t="shared" si="18"/>
        <v>21.361657833118095</v>
      </c>
      <c r="D197" s="119">
        <f>_xlfn.IFNA(INDEX('１回目'!$C$8:$C$374,MATCH(A197,'１回目'!$A$8:$A$374,FALSE)),0)</f>
        <v>6.6506560997017949</v>
      </c>
      <c r="E197" s="113">
        <f>_xlfn.IFNA(INDEX('２回目'!$C$8:$C$374,MATCH(A197,'２回目'!$A$8:$A$374,FALSE)),0)</f>
        <v>6.7183827471021633</v>
      </c>
      <c r="F197" s="113">
        <f>_xlfn.IFNA(INDEX('３回目'!$C$8:$C$374,MATCH(A197,'３回目'!$A$8:$A$374,FALSE)),0)</f>
        <v>4.1484951502677161</v>
      </c>
      <c r="G197" s="113">
        <f>_xlfn.IFNA(INDEX('４回目'!$C$8:$C$374,MATCH(A197,'４回目'!$A$8:$A$374,FALSE)),0)</f>
        <v>3.8441238360464198</v>
      </c>
      <c r="H197" s="113">
        <f>_xlfn.IFNA(INDEX('５回目'!$C$8:$C$374,MATCH(A197,'５回目'!$A$8:$A$374,FALSE)),0)</f>
        <v>0</v>
      </c>
      <c r="I197" s="113">
        <f>_xlfn.IFNA(INDEX('６回目'!$C$8:$C$374,MATCH(A197,'６回目'!$A$8:$A$374,FALSE)),0)</f>
        <v>0</v>
      </c>
      <c r="J197" s="113">
        <f>_xlfn.IFNA(INDEX('７回目'!$C$8:$C$374,MATCH(A197,'７回目'!$A$8:$A$374,FALSE)),0)</f>
        <v>0</v>
      </c>
      <c r="K197" s="113">
        <f>_xlfn.IFNA(INDEX('８回目'!$C$8:$C$374,MATCH(A197,'８回目'!$A$8:$A$374,FALSE)),0)</f>
        <v>0</v>
      </c>
      <c r="M197" s="113">
        <f>INDEX(降水量!$V$2:$V$366,MATCH(A197,降水量!$E$2:$E$366,FALSE))</f>
        <v>0</v>
      </c>
      <c r="N197" s="119">
        <f t="shared" ref="N197:N260" si="22">N196+M197</f>
        <v>3.1268766047239605</v>
      </c>
      <c r="O197" s="119">
        <f>INDEX(地温!$J$2:$J$366,MATCH(A197,地温!$C$2:$C$366,FALSE))</f>
        <v>0.19710666276445815</v>
      </c>
      <c r="P197" s="119">
        <f t="shared" ref="P197:P260" si="23">O197+P196</f>
        <v>11.265987177657621</v>
      </c>
      <c r="Q197" s="119"/>
      <c r="R197" s="119">
        <f t="shared" si="19"/>
        <v>6.9687940507365127</v>
      </c>
      <c r="S197" s="119"/>
      <c r="T197" s="119"/>
      <c r="U197" s="119"/>
      <c r="W197" s="113">
        <f>R197*1000*1000/($K$1*10)+指導機関用調整項目!$C$25</f>
        <v>33.132977690261917</v>
      </c>
    </row>
    <row r="198" spans="1:23">
      <c r="A198" s="115">
        <f t="shared" si="20"/>
        <v>195</v>
      </c>
      <c r="B198" s="113">
        <f t="shared" si="21"/>
        <v>195</v>
      </c>
      <c r="C198" s="119">
        <f t="shared" si="18"/>
        <v>21.539196809362927</v>
      </c>
      <c r="D198" s="119">
        <f>_xlfn.IFNA(INDEX('１回目'!$C$8:$C$374,MATCH(A198,'１回目'!$A$8:$A$374,FALSE)),0)</f>
        <v>6.653309967555435</v>
      </c>
      <c r="E198" s="113">
        <f>_xlfn.IFNA(INDEX('２回目'!$C$8:$C$374,MATCH(A198,'２回目'!$A$8:$A$374,FALSE)),0)</f>
        <v>6.718514944658363</v>
      </c>
      <c r="F198" s="113">
        <f>_xlfn.IFNA(INDEX('３回目'!$C$8:$C$374,MATCH(A198,'３回目'!$A$8:$A$374,FALSE)),0)</f>
        <v>4.1527460488224355</v>
      </c>
      <c r="G198" s="113">
        <f>_xlfn.IFNA(INDEX('４回目'!$C$8:$C$374,MATCH(A198,'４回目'!$A$8:$A$374,FALSE)),0)</f>
        <v>4.0146258483266957</v>
      </c>
      <c r="H198" s="113">
        <f>_xlfn.IFNA(INDEX('５回目'!$C$8:$C$374,MATCH(A198,'５回目'!$A$8:$A$374,FALSE)),0)</f>
        <v>0</v>
      </c>
      <c r="I198" s="113">
        <f>_xlfn.IFNA(INDEX('６回目'!$C$8:$C$374,MATCH(A198,'６回目'!$A$8:$A$374,FALSE)),0)</f>
        <v>0</v>
      </c>
      <c r="J198" s="113">
        <f>_xlfn.IFNA(INDEX('７回目'!$C$8:$C$374,MATCH(A198,'７回目'!$A$8:$A$374,FALSE)),0)</f>
        <v>0</v>
      </c>
      <c r="K198" s="113">
        <f>_xlfn.IFNA(INDEX('８回目'!$C$8:$C$374,MATCH(A198,'８回目'!$A$8:$A$374,FALSE)),0)</f>
        <v>0</v>
      </c>
      <c r="M198" s="113">
        <f>INDEX(降水量!$V$2:$V$366,MATCH(A198,降水量!$E$2:$E$366,FALSE))</f>
        <v>0</v>
      </c>
      <c r="N198" s="119">
        <f t="shared" si="22"/>
        <v>3.1268766047239605</v>
      </c>
      <c r="O198" s="119">
        <f>INDEX(地温!$J$2:$J$366,MATCH(A198,地温!$C$2:$C$366,FALSE))</f>
        <v>0.20078939101836418</v>
      </c>
      <c r="P198" s="119">
        <f t="shared" si="23"/>
        <v>11.466776568675986</v>
      </c>
      <c r="Q198" s="119"/>
      <c r="R198" s="119">
        <f t="shared" si="19"/>
        <v>6.9455436359629807</v>
      </c>
      <c r="S198" s="119"/>
      <c r="T198" s="119"/>
      <c r="U198" s="119"/>
      <c r="W198" s="113">
        <f>R198*1000*1000/($K$1*10)+指導機関用調整項目!$C$25</f>
        <v>33.045788634861168</v>
      </c>
    </row>
    <row r="199" spans="1:23">
      <c r="A199" s="115">
        <f t="shared" si="20"/>
        <v>196</v>
      </c>
      <c r="B199" s="113">
        <f t="shared" si="21"/>
        <v>196</v>
      </c>
      <c r="C199" s="119">
        <f t="shared" si="18"/>
        <v>21.703804019374864</v>
      </c>
      <c r="D199" s="119">
        <f>_xlfn.IFNA(INDEX('１回目'!$C$8:$C$374,MATCH(A199,'１回目'!$A$8:$A$374,FALSE)),0)</f>
        <v>6.6558497811783877</v>
      </c>
      <c r="E199" s="113">
        <f>_xlfn.IFNA(INDEX('２回目'!$C$8:$C$374,MATCH(A199,'２回目'!$A$8:$A$374,FALSE)),0)</f>
        <v>6.7186357829445766</v>
      </c>
      <c r="F199" s="113">
        <f>_xlfn.IFNA(INDEX('３回目'!$C$8:$C$374,MATCH(A199,'３回目'!$A$8:$A$374,FALSE)),0)</f>
        <v>4.156626384658999</v>
      </c>
      <c r="G199" s="113">
        <f>_xlfn.IFNA(INDEX('４回目'!$C$8:$C$374,MATCH(A199,'４回目'!$A$8:$A$374,FALSE)),0)</f>
        <v>4.1726920705929027</v>
      </c>
      <c r="H199" s="113">
        <f>_xlfn.IFNA(INDEX('５回目'!$C$8:$C$374,MATCH(A199,'５回目'!$A$8:$A$374,FALSE)),0)</f>
        <v>0</v>
      </c>
      <c r="I199" s="113">
        <f>_xlfn.IFNA(INDEX('６回目'!$C$8:$C$374,MATCH(A199,'６回目'!$A$8:$A$374,FALSE)),0)</f>
        <v>0</v>
      </c>
      <c r="J199" s="113">
        <f>_xlfn.IFNA(INDEX('７回目'!$C$8:$C$374,MATCH(A199,'７回目'!$A$8:$A$374,FALSE)),0)</f>
        <v>0</v>
      </c>
      <c r="K199" s="113">
        <f>_xlfn.IFNA(INDEX('８回目'!$C$8:$C$374,MATCH(A199,'８回目'!$A$8:$A$374,FALSE)),0)</f>
        <v>0</v>
      </c>
      <c r="M199" s="113">
        <f>INDEX(降水量!$V$2:$V$366,MATCH(A199,降水量!$E$2:$E$366,FALSE))</f>
        <v>7.1044764779090275e-002</v>
      </c>
      <c r="N199" s="119">
        <f t="shared" si="22"/>
        <v>3.1979213695030508</v>
      </c>
      <c r="O199" s="119">
        <f>INDEX(地温!$J$2:$J$366,MATCH(A199,地温!$C$2:$C$366,FALSE))</f>
        <v>0.22762208252293853</v>
      </c>
      <c r="P199" s="119">
        <f t="shared" si="23"/>
        <v>11.694398651198924</v>
      </c>
      <c r="Q199" s="119"/>
      <c r="R199" s="119">
        <f t="shared" si="19"/>
        <v>6.811483998672891</v>
      </c>
      <c r="S199" s="119"/>
      <c r="T199" s="119"/>
      <c r="U199" s="119"/>
      <c r="W199" s="113">
        <f>R199*1000*1000/($K$1*10)+指導機関用調整項目!$C$25</f>
        <v>32.543064995023336</v>
      </c>
    </row>
    <row r="200" spans="1:23">
      <c r="A200" s="115">
        <f t="shared" si="20"/>
        <v>197</v>
      </c>
      <c r="B200" s="113">
        <f t="shared" si="21"/>
        <v>197</v>
      </c>
      <c r="C200" s="119">
        <f t="shared" si="18"/>
        <v>21.861276613739712</v>
      </c>
      <c r="D200" s="119">
        <f>_xlfn.IFNA(INDEX('１回目'!$C$8:$C$374,MATCH(A200,'１回目'!$A$8:$A$374,FALSE)),0)</f>
        <v>6.6583457723020754</v>
      </c>
      <c r="E200" s="113">
        <f>_xlfn.IFNA(INDEX('２回目'!$C$8:$C$374,MATCH(A200,'２回目'!$A$8:$A$374,FALSE)),0)</f>
        <v>6.7187489284171305</v>
      </c>
      <c r="F200" s="113">
        <f>_xlfn.IFNA(INDEX('３回目'!$C$8:$C$374,MATCH(A200,'３回目'!$A$8:$A$374,FALSE)),0)</f>
        <v>4.1602617575757916</v>
      </c>
      <c r="G200" s="113">
        <f>_xlfn.IFNA(INDEX('４回目'!$C$8:$C$374,MATCH(A200,'４回目'!$A$8:$A$374,FALSE)),0)</f>
        <v>4.3239201554447151</v>
      </c>
      <c r="H200" s="113">
        <f>_xlfn.IFNA(INDEX('５回目'!$C$8:$C$374,MATCH(A200,'５回目'!$A$8:$A$374,FALSE)),0)</f>
        <v>0</v>
      </c>
      <c r="I200" s="113">
        <f>_xlfn.IFNA(INDEX('６回目'!$C$8:$C$374,MATCH(A200,'６回目'!$A$8:$A$374,FALSE)),0)</f>
        <v>0</v>
      </c>
      <c r="J200" s="113">
        <f>_xlfn.IFNA(INDEX('７回目'!$C$8:$C$374,MATCH(A200,'７回目'!$A$8:$A$374,FALSE)),0)</f>
        <v>0</v>
      </c>
      <c r="K200" s="113">
        <f>_xlfn.IFNA(INDEX('８回目'!$C$8:$C$374,MATCH(A200,'８回目'!$A$8:$A$374,FALSE)),0)</f>
        <v>0</v>
      </c>
      <c r="M200" s="113">
        <f>INDEX(降水量!$V$2:$V$366,MATCH(A200,降水量!$E$2:$E$366,FALSE))</f>
        <v>5.4417266639303186e-002</v>
      </c>
      <c r="N200" s="119">
        <f t="shared" si="22"/>
        <v>3.2523386361423539</v>
      </c>
      <c r="O200" s="119">
        <f>INDEX(地温!$J$2:$J$366,MATCH(A200,地温!$C$2:$C$366,FALSE))</f>
        <v>0.25220952368489358</v>
      </c>
      <c r="P200" s="119">
        <f t="shared" si="23"/>
        <v>11.946608174883817</v>
      </c>
      <c r="Q200" s="119"/>
      <c r="R200" s="119">
        <f t="shared" si="19"/>
        <v>6.6623298027135398</v>
      </c>
      <c r="S200" s="119"/>
      <c r="T200" s="119"/>
      <c r="U200" s="119"/>
      <c r="W200" s="113">
        <f>R200*1000*1000/($K$1*10)+指導機関用調整項目!$C$25</f>
        <v>31.983736760175766</v>
      </c>
    </row>
    <row r="201" spans="1:23">
      <c r="A201" s="115">
        <f t="shared" si="20"/>
        <v>198</v>
      </c>
      <c r="B201" s="113">
        <f t="shared" si="21"/>
        <v>198</v>
      </c>
      <c r="C201" s="119">
        <f t="shared" si="18"/>
        <v>22.008353950186724</v>
      </c>
      <c r="D201" s="119">
        <f>_xlfn.IFNA(INDEX('１回目'!$C$8:$C$374,MATCH(A201,'１回目'!$A$8:$A$374,FALSE)),0)</f>
        <v>6.6607506771527012</v>
      </c>
      <c r="E201" s="113">
        <f>_xlfn.IFNA(INDEX('２回目'!$C$8:$C$374,MATCH(A201,'２回目'!$A$8:$A$374,FALSE)),0)</f>
        <v>6.7188529068901701</v>
      </c>
      <c r="F201" s="113">
        <f>_xlfn.IFNA(INDEX('３回目'!$C$8:$C$374,MATCH(A201,'３回目'!$A$8:$A$374,FALSE)),0)</f>
        <v>4.1635994912241374</v>
      </c>
      <c r="G201" s="113">
        <f>_xlfn.IFNA(INDEX('４回目'!$C$8:$C$374,MATCH(A201,'４回目'!$A$8:$A$374,FALSE)),0)</f>
        <v>4.4651508749197157</v>
      </c>
      <c r="H201" s="113">
        <f>_xlfn.IFNA(INDEX('５回目'!$C$8:$C$374,MATCH(A201,'５回目'!$A$8:$A$374,FALSE)),0)</f>
        <v>0</v>
      </c>
      <c r="I201" s="113">
        <f>_xlfn.IFNA(INDEX('６回目'!$C$8:$C$374,MATCH(A201,'６回目'!$A$8:$A$374,FALSE)),0)</f>
        <v>0</v>
      </c>
      <c r="J201" s="113">
        <f>_xlfn.IFNA(INDEX('７回目'!$C$8:$C$374,MATCH(A201,'７回目'!$A$8:$A$374,FALSE)),0)</f>
        <v>0</v>
      </c>
      <c r="K201" s="113">
        <f>_xlfn.IFNA(INDEX('８回目'!$C$8:$C$374,MATCH(A201,'８回目'!$A$8:$A$374,FALSE)),0)</f>
        <v>0</v>
      </c>
      <c r="M201" s="113">
        <f>INDEX(降水量!$V$2:$V$366,MATCH(A201,降水量!$E$2:$E$366,FALSE))</f>
        <v>5.4417266639303186e-002</v>
      </c>
      <c r="N201" s="119">
        <f t="shared" si="22"/>
        <v>3.3067559027816569</v>
      </c>
      <c r="O201" s="119">
        <f>INDEX(地温!$J$2:$J$366,MATCH(A201,地温!$C$2:$C$366,FALSE))</f>
        <v>0.29566035441670813</v>
      </c>
      <c r="P201" s="119">
        <f t="shared" si="23"/>
        <v>12.242268529300524</v>
      </c>
      <c r="Q201" s="119"/>
      <c r="R201" s="119">
        <f t="shared" si="19"/>
        <v>6.4593295181045427</v>
      </c>
      <c r="S201" s="119"/>
      <c r="T201" s="119"/>
      <c r="U201" s="119"/>
      <c r="W201" s="113">
        <f>R201*1000*1000/($K$1*10)+指導機関用調整項目!$C$25</f>
        <v>31.222485692892025</v>
      </c>
    </row>
    <row r="202" spans="1:23">
      <c r="A202" s="115">
        <f t="shared" si="20"/>
        <v>199</v>
      </c>
      <c r="B202" s="113">
        <f t="shared" si="21"/>
        <v>199</v>
      </c>
      <c r="C202" s="119">
        <f t="shared" si="18"/>
        <v>22.148940331274062</v>
      </c>
      <c r="D202" s="119">
        <f>_xlfn.IFNA(INDEX('１回目'!$C$8:$C$374,MATCH(A202,'１回目'!$A$8:$A$374,FALSE)),0)</f>
        <v>6.6631145218530472</v>
      </c>
      <c r="E202" s="113">
        <f>_xlfn.IFNA(INDEX('２回目'!$C$8:$C$374,MATCH(A202,'２回目'!$A$8:$A$374,FALSE)),0)</f>
        <v>6.718950182272529</v>
      </c>
      <c r="F202" s="113">
        <f>_xlfn.IFNA(INDEX('３回目'!$C$8:$C$374,MATCH(A202,'３回目'!$A$8:$A$374,FALSE)),0)</f>
        <v>4.166723503564584</v>
      </c>
      <c r="G202" s="113">
        <f>_xlfn.IFNA(INDEX('４回目'!$C$8:$C$374,MATCH(A202,'４回目'!$A$8:$A$374,FALSE)),0)</f>
        <v>4.6001521235839027</v>
      </c>
      <c r="H202" s="113">
        <f>_xlfn.IFNA(INDEX('５回目'!$C$8:$C$374,MATCH(A202,'５回目'!$A$8:$A$374,FALSE)),0)</f>
        <v>0</v>
      </c>
      <c r="I202" s="113">
        <f>_xlfn.IFNA(INDEX('６回目'!$C$8:$C$374,MATCH(A202,'６回目'!$A$8:$A$374,FALSE)),0)</f>
        <v>0</v>
      </c>
      <c r="J202" s="113">
        <f>_xlfn.IFNA(INDEX('７回目'!$C$8:$C$374,MATCH(A202,'７回目'!$A$8:$A$374,FALSE)),0)</f>
        <v>0</v>
      </c>
      <c r="K202" s="113">
        <f>_xlfn.IFNA(INDEX('８回目'!$C$8:$C$374,MATCH(A202,'８回目'!$A$8:$A$374,FALSE)),0)</f>
        <v>0</v>
      </c>
      <c r="M202" s="113">
        <f>INDEX(降水量!$V$2:$V$366,MATCH(A202,降水量!$E$2:$E$366,FALSE))</f>
        <v>0</v>
      </c>
      <c r="N202" s="119">
        <f t="shared" si="22"/>
        <v>3.3067559027816569</v>
      </c>
      <c r="O202" s="119">
        <f>INDEX(地温!$J$2:$J$366,MATCH(A202,地温!$C$2:$C$366,FALSE))</f>
        <v>0.31524933532643545</v>
      </c>
      <c r="P202" s="119">
        <f t="shared" si="23"/>
        <v>12.557517864626959</v>
      </c>
      <c r="Q202" s="119"/>
      <c r="R202" s="119">
        <f t="shared" si="19"/>
        <v>6.2846665638654464</v>
      </c>
      <c r="S202" s="119"/>
      <c r="T202" s="119"/>
      <c r="U202" s="119"/>
      <c r="W202" s="113">
        <f>R202*1000*1000/($K$1*10)+指導機関用調整項目!$C$25</f>
        <v>30.567499614495418</v>
      </c>
    </row>
    <row r="203" spans="1:23">
      <c r="A203" s="115">
        <f t="shared" si="20"/>
        <v>200</v>
      </c>
      <c r="B203" s="113">
        <f t="shared" si="21"/>
        <v>200</v>
      </c>
      <c r="C203" s="119">
        <f t="shared" si="18"/>
        <v>22.279587075692028</v>
      </c>
      <c r="D203" s="119">
        <f>_xlfn.IFNA(INDEX('１回目'!$C$8:$C$374,MATCH(A203,'１回目'!$A$8:$A$374,FALSE)),0)</f>
        <v>6.6653840068373151</v>
      </c>
      <c r="E203" s="113">
        <f>_xlfn.IFNA(INDEX('２回目'!$C$8:$C$374,MATCH(A203,'２回目'!$A$8:$A$374,FALSE)),0)</f>
        <v>6.7190391910456766</v>
      </c>
      <c r="F203" s="113">
        <f>_xlfn.IFNA(INDEX('３回目'!$C$8:$C$374,MATCH(A203,'３回目'!$A$8:$A$374,FALSE)),0)</f>
        <v>4.1695784142915926</v>
      </c>
      <c r="G203" s="113">
        <f>_xlfn.IFNA(INDEX('４回目'!$C$8:$C$374,MATCH(A203,'４回目'!$A$8:$A$374,FALSE)),0)</f>
        <v>4.7255854635174455</v>
      </c>
      <c r="H203" s="113">
        <f>_xlfn.IFNA(INDEX('５回目'!$C$8:$C$374,MATCH(A203,'５回目'!$A$8:$A$374,FALSE)),0)</f>
        <v>0</v>
      </c>
      <c r="I203" s="113">
        <f>_xlfn.IFNA(INDEX('６回目'!$C$8:$C$374,MATCH(A203,'６回目'!$A$8:$A$374,FALSE)),0)</f>
        <v>0</v>
      </c>
      <c r="J203" s="113">
        <f>_xlfn.IFNA(INDEX('７回目'!$C$8:$C$374,MATCH(A203,'７回目'!$A$8:$A$374,FALSE)),0)</f>
        <v>0</v>
      </c>
      <c r="K203" s="113">
        <f>_xlfn.IFNA(INDEX('８回目'!$C$8:$C$374,MATCH(A203,'８回目'!$A$8:$A$374,FALSE)),0)</f>
        <v>0</v>
      </c>
      <c r="M203" s="113">
        <f>INDEX(降水量!$V$2:$V$366,MATCH(A203,降水量!$E$2:$E$366,FALSE))</f>
        <v>0</v>
      </c>
      <c r="N203" s="119">
        <f t="shared" si="22"/>
        <v>3.3067559027816569</v>
      </c>
      <c r="O203" s="119">
        <f>INDEX(地温!$J$2:$J$366,MATCH(A203,地温!$C$2:$C$366,FALSE))</f>
        <v>0.32099771197045557</v>
      </c>
      <c r="P203" s="119">
        <f t="shared" si="23"/>
        <v>12.878515576597415</v>
      </c>
      <c r="Q203" s="119"/>
      <c r="R203" s="119">
        <f t="shared" si="19"/>
        <v>6.0943155963129563</v>
      </c>
      <c r="S203" s="119"/>
      <c r="T203" s="119"/>
      <c r="U203" s="119"/>
      <c r="W203" s="113">
        <f>R203*1000*1000/($K$1*10)+指導機関用調整項目!$C$25</f>
        <v>29.853683486173583</v>
      </c>
    </row>
    <row r="204" spans="1:23">
      <c r="A204" s="115">
        <f t="shared" si="20"/>
        <v>201</v>
      </c>
      <c r="B204" s="113">
        <f t="shared" si="21"/>
        <v>201</v>
      </c>
      <c r="C204" s="119">
        <f t="shared" si="18"/>
        <v>22.402155559384887</v>
      </c>
      <c r="D204" s="119">
        <f>_xlfn.IFNA(INDEX('１回目'!$C$8:$C$374,MATCH(A204,'１回目'!$A$8:$A$374,FALSE)),0)</f>
        <v>6.667580687486848</v>
      </c>
      <c r="E204" s="113">
        <f>_xlfn.IFNA(INDEX('２回目'!$C$8:$C$374,MATCH(A204,'２回目'!$A$8:$A$374,FALSE)),0)</f>
        <v>6.7191212354332279</v>
      </c>
      <c r="F204" s="113">
        <f>_xlfn.IFNA(INDEX('３回目'!$C$8:$C$374,MATCH(A204,'３回目'!$A$8:$A$374,FALSE)),0)</f>
        <v>4.1722081280619534</v>
      </c>
      <c r="G204" s="113">
        <f>_xlfn.IFNA(INDEX('４回目'!$C$8:$C$374,MATCH(A204,'４回目'!$A$8:$A$374,FALSE)),0)</f>
        <v>4.8432455084028607</v>
      </c>
      <c r="H204" s="113">
        <f>_xlfn.IFNA(INDEX('５回目'!$C$8:$C$374,MATCH(A204,'５回目'!$A$8:$A$374,FALSE)),0)</f>
        <v>0</v>
      </c>
      <c r="I204" s="113">
        <f>_xlfn.IFNA(INDEX('６回目'!$C$8:$C$374,MATCH(A204,'６回目'!$A$8:$A$374,FALSE)),0)</f>
        <v>0</v>
      </c>
      <c r="J204" s="113">
        <f>_xlfn.IFNA(INDEX('７回目'!$C$8:$C$374,MATCH(A204,'７回目'!$A$8:$A$374,FALSE)),0)</f>
        <v>0</v>
      </c>
      <c r="K204" s="113">
        <f>_xlfn.IFNA(INDEX('８回目'!$C$8:$C$374,MATCH(A204,'８回目'!$A$8:$A$374,FALSE)),0)</f>
        <v>0</v>
      </c>
      <c r="M204" s="113">
        <f>INDEX(降水量!$V$2:$V$366,MATCH(A204,降水量!$E$2:$E$366,FALSE))</f>
        <v>0</v>
      </c>
      <c r="N204" s="119">
        <f t="shared" si="22"/>
        <v>3.3067559027816569</v>
      </c>
      <c r="O204" s="119">
        <f>INDEX(地温!$J$2:$J$366,MATCH(A204,地温!$C$2:$C$366,FALSE))</f>
        <v>0.27920955276645087</v>
      </c>
      <c r="P204" s="119">
        <f t="shared" si="23"/>
        <v>13.157725129363866</v>
      </c>
      <c r="Q204" s="119"/>
      <c r="R204" s="119">
        <f t="shared" si="19"/>
        <v>5.9376745272393645</v>
      </c>
      <c r="S204" s="119"/>
      <c r="T204" s="119"/>
      <c r="U204" s="119"/>
      <c r="W204" s="113">
        <f>R204*1000*1000/($K$1*10)+指導機関用調整項目!$C$25</f>
        <v>29.266279477147609</v>
      </c>
    </row>
    <row r="205" spans="1:23">
      <c r="A205" s="115">
        <f t="shared" si="20"/>
        <v>202</v>
      </c>
      <c r="B205" s="113">
        <f t="shared" si="21"/>
        <v>202</v>
      </c>
      <c r="C205" s="119">
        <f t="shared" si="18"/>
        <v>22.516930896396353</v>
      </c>
      <c r="D205" s="119">
        <f>_xlfn.IFNA(INDEX('１回目'!$C$8:$C$374,MATCH(A205,'１回目'!$A$8:$A$374,FALSE)),0)</f>
        <v>6.6697039692812981</v>
      </c>
      <c r="E205" s="113">
        <f>_xlfn.IFNA(INDEX('２回目'!$C$8:$C$374,MATCH(A205,'２回目'!$A$8:$A$374,FALSE)),0)</f>
        <v>6.7191967394736833</v>
      </c>
      <c r="F205" s="113">
        <f>_xlfn.IFNA(INDEX('３回目'!$C$8:$C$374,MATCH(A205,'３回目'!$A$8:$A$374,FALSE)),0)</f>
        <v>4.174626243769298</v>
      </c>
      <c r="G205" s="113">
        <f>_xlfn.IFNA(INDEX('４回目'!$C$8:$C$374,MATCH(A205,'４回目'!$A$8:$A$374,FALSE)),0)</f>
        <v>4.9534039438720736</v>
      </c>
      <c r="H205" s="113">
        <f>_xlfn.IFNA(INDEX('５回目'!$C$8:$C$374,MATCH(A205,'５回目'!$A$8:$A$374,FALSE)),0)</f>
        <v>0</v>
      </c>
      <c r="I205" s="113">
        <f>_xlfn.IFNA(INDEX('６回目'!$C$8:$C$374,MATCH(A205,'６回目'!$A$8:$A$374,FALSE)),0)</f>
        <v>0</v>
      </c>
      <c r="J205" s="113">
        <f>_xlfn.IFNA(INDEX('７回目'!$C$8:$C$374,MATCH(A205,'７回目'!$A$8:$A$374,FALSE)),0)</f>
        <v>0</v>
      </c>
      <c r="K205" s="113">
        <f>_xlfn.IFNA(INDEX('８回目'!$C$8:$C$374,MATCH(A205,'８回目'!$A$8:$A$374,FALSE)),0)</f>
        <v>0</v>
      </c>
      <c r="M205" s="113">
        <f>INDEX(降水量!$V$2:$V$366,MATCH(A205,降水量!$E$2:$E$366,FALSE))</f>
        <v>0</v>
      </c>
      <c r="N205" s="119">
        <f t="shared" si="22"/>
        <v>3.3067559027816569</v>
      </c>
      <c r="O205" s="119">
        <f>INDEX(地温!$J$2:$J$366,MATCH(A205,地温!$C$2:$C$366,FALSE))</f>
        <v>0.2688501179919881</v>
      </c>
      <c r="P205" s="119">
        <f t="shared" si="23"/>
        <v>13.426575247355855</v>
      </c>
      <c r="Q205" s="119"/>
      <c r="R205" s="119">
        <f t="shared" si="19"/>
        <v>5.783599746258842</v>
      </c>
      <c r="S205" s="119"/>
      <c r="T205" s="119"/>
      <c r="U205" s="119"/>
      <c r="W205" s="113">
        <f>R205*1000*1000/($K$1*10)+指導機関用調整項目!$C$25</f>
        <v>28.68849904847065</v>
      </c>
    </row>
    <row r="206" spans="1:23">
      <c r="A206" s="115">
        <f t="shared" si="20"/>
        <v>203</v>
      </c>
      <c r="B206" s="113">
        <f t="shared" si="21"/>
        <v>203</v>
      </c>
      <c r="C206" s="119">
        <f t="shared" si="18"/>
        <v>22.623099336538047</v>
      </c>
      <c r="D206" s="119">
        <f>_xlfn.IFNA(INDEX('１回目'!$C$8:$C$374,MATCH(A206,'１回目'!$A$8:$A$374,FALSE)),0)</f>
        <v>6.6717350770244028</v>
      </c>
      <c r="E206" s="113">
        <f>_xlfn.IFNA(INDEX('２回目'!$C$8:$C$374,MATCH(A206,'２回目'!$A$8:$A$374,FALSE)),0)</f>
        <v>6.7192655557119219</v>
      </c>
      <c r="F206" s="113">
        <f>_xlfn.IFNA(INDEX('３回目'!$C$8:$C$374,MATCH(A206,'３回目'!$A$8:$A$374,FALSE)),0)</f>
        <v>4.1768267689561265</v>
      </c>
      <c r="G206" s="113">
        <f>_xlfn.IFNA(INDEX('４回目'!$C$8:$C$374,MATCH(A206,'４回目'!$A$8:$A$374,FALSE)),0)</f>
        <v>5.0552719348455968</v>
      </c>
      <c r="H206" s="113">
        <f>_xlfn.IFNA(INDEX('５回目'!$C$8:$C$374,MATCH(A206,'５回目'!$A$8:$A$374,FALSE)),0)</f>
        <v>0</v>
      </c>
      <c r="I206" s="113">
        <f>_xlfn.IFNA(INDEX('６回目'!$C$8:$C$374,MATCH(A206,'６回目'!$A$8:$A$374,FALSE)),0)</f>
        <v>0</v>
      </c>
      <c r="J206" s="113">
        <f>_xlfn.IFNA(INDEX('７回目'!$C$8:$C$374,MATCH(A206,'７回目'!$A$8:$A$374,FALSE)),0)</f>
        <v>0</v>
      </c>
      <c r="K206" s="113">
        <f>_xlfn.IFNA(INDEX('８回目'!$C$8:$C$374,MATCH(A206,'８回目'!$A$8:$A$374,FALSE)),0)</f>
        <v>0</v>
      </c>
      <c r="M206" s="113">
        <f>INDEX(降水量!$V$2:$V$366,MATCH(A206,降水量!$E$2:$E$366,FALSE))</f>
        <v>0</v>
      </c>
      <c r="N206" s="119">
        <f t="shared" si="22"/>
        <v>3.3067559027816569</v>
      </c>
      <c r="O206" s="119">
        <f>INDEX(地温!$J$2:$J$366,MATCH(A206,地温!$C$2:$C$366,FALSE))</f>
        <v>0.2649502591849443</v>
      </c>
      <c r="P206" s="119">
        <f t="shared" si="23"/>
        <v>13.691525506540799</v>
      </c>
      <c r="Q206" s="119"/>
      <c r="R206" s="119">
        <f t="shared" si="19"/>
        <v>5.6248179272155916</v>
      </c>
      <c r="S206" s="119"/>
      <c r="T206" s="119"/>
      <c r="U206" s="119"/>
      <c r="W206" s="113">
        <f>R206*1000*1000/($K$1*10)+指導機関用調整項目!$C$25</f>
        <v>28.093067227058459</v>
      </c>
    </row>
    <row r="207" spans="1:23">
      <c r="A207" s="115">
        <f t="shared" si="20"/>
        <v>204</v>
      </c>
      <c r="B207" s="113">
        <f t="shared" si="21"/>
        <v>204</v>
      </c>
      <c r="C207" s="119">
        <f t="shared" si="18"/>
        <v>22.722957186500281</v>
      </c>
      <c r="D207" s="119">
        <f>_xlfn.IFNA(INDEX('１回目'!$C$8:$C$374,MATCH(A207,'１回目'!$A$8:$A$374,FALSE)),0)</f>
        <v>6.67370587554446</v>
      </c>
      <c r="E207" s="113">
        <f>_xlfn.IFNA(INDEX('２回目'!$C$8:$C$374,MATCH(A207,'２回目'!$A$8:$A$374,FALSE)),0)</f>
        <v>6.7193290958063336</v>
      </c>
      <c r="F207" s="113">
        <f>_xlfn.IFNA(INDEX('３回目'!$C$8:$C$374,MATCH(A207,'３回目'!$A$8:$A$374,FALSE)),0)</f>
        <v>4.178857482757544</v>
      </c>
      <c r="G207" s="113">
        <f>_xlfn.IFNA(INDEX('４回目'!$C$8:$C$374,MATCH(A207,'４回目'!$A$8:$A$374,FALSE)),0)</f>
        <v>5.1510647323919434</v>
      </c>
      <c r="H207" s="113">
        <f>_xlfn.IFNA(INDEX('５回目'!$C$8:$C$374,MATCH(A207,'５回目'!$A$8:$A$374,FALSE)),0)</f>
        <v>0</v>
      </c>
      <c r="I207" s="113">
        <f>_xlfn.IFNA(INDEX('６回目'!$C$8:$C$374,MATCH(A207,'６回目'!$A$8:$A$374,FALSE)),0)</f>
        <v>0</v>
      </c>
      <c r="J207" s="113">
        <f>_xlfn.IFNA(INDEX('７回目'!$C$8:$C$374,MATCH(A207,'７回目'!$A$8:$A$374,FALSE)),0)</f>
        <v>0</v>
      </c>
      <c r="K207" s="113">
        <f>_xlfn.IFNA(INDEX('８回目'!$C$8:$C$374,MATCH(A207,'８回目'!$A$8:$A$374,FALSE)),0)</f>
        <v>0</v>
      </c>
      <c r="M207" s="113">
        <f>INDEX(降水量!$V$2:$V$366,MATCH(A207,降水量!$E$2:$E$366,FALSE))</f>
        <v>0</v>
      </c>
      <c r="N207" s="119">
        <f t="shared" si="22"/>
        <v>3.3067559027816569</v>
      </c>
      <c r="O207" s="119">
        <f>INDEX(地温!$J$2:$J$366,MATCH(A207,地温!$C$2:$C$366,FALSE))</f>
        <v>0.26803823743504746</v>
      </c>
      <c r="P207" s="119">
        <f t="shared" si="23"/>
        <v>13.959563743975847</v>
      </c>
      <c r="Q207" s="119"/>
      <c r="R207" s="119">
        <f t="shared" si="19"/>
        <v>5.4566375397427773</v>
      </c>
      <c r="S207" s="119"/>
      <c r="T207" s="119"/>
      <c r="U207" s="119"/>
      <c r="W207" s="113">
        <f>R207*1000*1000/($K$1*10)+指導機関用調整項目!$C$25</f>
        <v>27.462390774035409</v>
      </c>
    </row>
    <row r="208" spans="1:23">
      <c r="A208" s="115">
        <f t="shared" si="20"/>
        <v>205</v>
      </c>
      <c r="B208" s="113">
        <f t="shared" si="21"/>
        <v>205</v>
      </c>
      <c r="C208" s="119">
        <f t="shared" si="18"/>
        <v>22.814845075579075</v>
      </c>
      <c r="D208" s="119">
        <f>_xlfn.IFNA(INDEX('１回目'!$C$8:$C$374,MATCH(A208,'１回目'!$A$8:$A$374,FALSE)),0)</f>
        <v>6.6755829156491586</v>
      </c>
      <c r="E208" s="113">
        <f>_xlfn.IFNA(INDEX('２回目'!$C$8:$C$374,MATCH(A208,'２回目'!$A$8:$A$374,FALSE)),0)</f>
        <v>6.7193867611464437</v>
      </c>
      <c r="F208" s="113">
        <f>_xlfn.IFNA(INDEX('３回目'!$C$8:$C$374,MATCH(A208,'３回目'!$A$8:$A$374,FALSE)),0)</f>
        <v>4.1806970254360962</v>
      </c>
      <c r="G208" s="113">
        <f>_xlfn.IFNA(INDEX('４回目'!$C$8:$C$374,MATCH(A208,'４回目'!$A$8:$A$374,FALSE)),0)</f>
        <v>5.2391783733473751</v>
      </c>
      <c r="H208" s="113">
        <f>_xlfn.IFNA(INDEX('５回目'!$C$8:$C$374,MATCH(A208,'５回目'!$A$8:$A$374,FALSE)),0)</f>
        <v>0</v>
      </c>
      <c r="I208" s="113">
        <f>_xlfn.IFNA(INDEX('６回目'!$C$8:$C$374,MATCH(A208,'６回目'!$A$8:$A$374,FALSE)),0)</f>
        <v>0</v>
      </c>
      <c r="J208" s="113">
        <f>_xlfn.IFNA(INDEX('７回目'!$C$8:$C$374,MATCH(A208,'７回目'!$A$8:$A$374,FALSE)),0)</f>
        <v>0</v>
      </c>
      <c r="K208" s="113">
        <f>_xlfn.IFNA(INDEX('８回目'!$C$8:$C$374,MATCH(A208,'８回目'!$A$8:$A$374,FALSE)),0)</f>
        <v>0</v>
      </c>
      <c r="M208" s="113">
        <f>INDEX(降水量!$V$2:$V$366,MATCH(A208,降水量!$E$2:$E$366,FALSE))</f>
        <v>0</v>
      </c>
      <c r="N208" s="119">
        <f t="shared" si="22"/>
        <v>3.3067559027816569</v>
      </c>
      <c r="O208" s="119">
        <f>INDEX(地温!$J$2:$J$366,MATCH(A208,地温!$C$2:$C$366,FALSE))</f>
        <v>0.20557100253964392</v>
      </c>
      <c r="P208" s="119">
        <f t="shared" si="23"/>
        <v>14.165134746515491</v>
      </c>
      <c r="Q208" s="119"/>
      <c r="R208" s="119">
        <f t="shared" si="19"/>
        <v>5.3429544262819277</v>
      </c>
      <c r="S208" s="119"/>
      <c r="T208" s="119"/>
      <c r="U208" s="119"/>
      <c r="W208" s="113">
        <f>R208*1000*1000/($K$1*10)+指導機関用調整項目!$C$25</f>
        <v>27.036079098557224</v>
      </c>
    </row>
    <row r="209" spans="1:23">
      <c r="A209" s="115">
        <f t="shared" si="20"/>
        <v>206</v>
      </c>
      <c r="B209" s="113">
        <f t="shared" si="21"/>
        <v>206</v>
      </c>
      <c r="C209" s="119">
        <f t="shared" si="18"/>
        <v>22.901600932983655</v>
      </c>
      <c r="D209" s="119">
        <f>_xlfn.IFNA(INDEX('１回目'!$C$8:$C$374,MATCH(A209,'１回目'!$A$8:$A$374,FALSE)),0)</f>
        <v>6.6774102820689407</v>
      </c>
      <c r="E209" s="113">
        <f>_xlfn.IFNA(INDEX('２回目'!$C$8:$C$374,MATCH(A209,'２回目'!$A$8:$A$374,FALSE)),0)</f>
        <v>6.7194401565554216</v>
      </c>
      <c r="F209" s="113">
        <f>_xlfn.IFNA(INDEX('３回目'!$C$8:$C$374,MATCH(A209,'３回目'!$A$8:$A$374,FALSE)),0)</f>
        <v>4.1823998382868295</v>
      </c>
      <c r="G209" s="113">
        <f>_xlfn.IFNA(INDEX('４回目'!$C$8:$C$374,MATCH(A209,'４回目'!$A$8:$A$374,FALSE)),0)</f>
        <v>5.3223506560724623</v>
      </c>
      <c r="H209" s="113">
        <f>_xlfn.IFNA(INDEX('５回目'!$C$8:$C$374,MATCH(A209,'５回目'!$A$8:$A$374,FALSE)),0)</f>
        <v>0</v>
      </c>
      <c r="I209" s="113">
        <f>_xlfn.IFNA(INDEX('６回目'!$C$8:$C$374,MATCH(A209,'６回目'!$A$8:$A$374,FALSE)),0)</f>
        <v>0</v>
      </c>
      <c r="J209" s="113">
        <f>_xlfn.IFNA(INDEX('７回目'!$C$8:$C$374,MATCH(A209,'７回目'!$A$8:$A$374,FALSE)),0)</f>
        <v>0</v>
      </c>
      <c r="K209" s="113">
        <f>_xlfn.IFNA(INDEX('８回目'!$C$8:$C$374,MATCH(A209,'８回目'!$A$8:$A$374,FALSE)),0)</f>
        <v>0</v>
      </c>
      <c r="M209" s="113">
        <f>INDEX(降水量!$V$2:$V$366,MATCH(A209,降水量!$E$2:$E$366,FALSE))</f>
        <v>0</v>
      </c>
      <c r="N209" s="119">
        <f t="shared" si="22"/>
        <v>3.3067559027816569</v>
      </c>
      <c r="O209" s="119">
        <f>INDEX(地温!$J$2:$J$366,MATCH(A209,地温!$C$2:$C$366,FALSE))</f>
        <v>0.19920978996771638</v>
      </c>
      <c r="P209" s="119">
        <f t="shared" si="23"/>
        <v>14.364344536483207</v>
      </c>
      <c r="Q209" s="119"/>
      <c r="R209" s="119">
        <f t="shared" si="19"/>
        <v>5.2305004937187913</v>
      </c>
      <c r="S209" s="119"/>
      <c r="T209" s="119"/>
      <c r="U209" s="119"/>
      <c r="W209" s="113">
        <f>R209*1000*1000/($K$1*10)+指導機関用調整項目!$C$25</f>
        <v>26.614376851445464</v>
      </c>
    </row>
    <row r="210" spans="1:23">
      <c r="A210" s="115">
        <f t="shared" si="20"/>
        <v>207</v>
      </c>
      <c r="B210" s="113">
        <f t="shared" si="21"/>
        <v>207</v>
      </c>
      <c r="C210" s="119">
        <f t="shared" si="18"/>
        <v>22.980928591639223</v>
      </c>
      <c r="D210" s="119">
        <f>_xlfn.IFNA(INDEX('１回目'!$C$8:$C$374,MATCH(A210,'１回目'!$A$8:$A$374,FALSE)),0)</f>
        <v>6.6791414410863368</v>
      </c>
      <c r="E210" s="113">
        <f>_xlfn.IFNA(INDEX('２回目'!$C$8:$C$374,MATCH(A210,'２回目'!$A$8:$A$374,FALSE)),0)</f>
        <v>6.7194883673311905</v>
      </c>
      <c r="F210" s="113">
        <f>_xlfn.IFNA(INDEX('３回目'!$C$8:$C$374,MATCH(A210,'３回目'!$A$8:$A$374,FALSE)),0)</f>
        <v>4.1839338857477886</v>
      </c>
      <c r="G210" s="113">
        <f>_xlfn.IFNA(INDEX('４回目'!$C$8:$C$374,MATCH(A210,'４回目'!$A$8:$A$374,FALSE)),0)</f>
        <v>5.3983648974739076</v>
      </c>
      <c r="H210" s="113">
        <f>_xlfn.IFNA(INDEX('５回目'!$C$8:$C$374,MATCH(A210,'５回目'!$A$8:$A$374,FALSE)),0)</f>
        <v>0</v>
      </c>
      <c r="I210" s="113">
        <f>_xlfn.IFNA(INDEX('６回目'!$C$8:$C$374,MATCH(A210,'６回目'!$A$8:$A$374,FALSE)),0)</f>
        <v>0</v>
      </c>
      <c r="J210" s="113">
        <f>_xlfn.IFNA(INDEX('７回目'!$C$8:$C$374,MATCH(A210,'７回目'!$A$8:$A$374,FALSE)),0)</f>
        <v>0</v>
      </c>
      <c r="K210" s="113">
        <f>_xlfn.IFNA(INDEX('８回目'!$C$8:$C$374,MATCH(A210,'８回目'!$A$8:$A$374,FALSE)),0)</f>
        <v>0</v>
      </c>
      <c r="M210" s="113">
        <f>INDEX(降水量!$V$2:$V$366,MATCH(A210,降水量!$E$2:$E$366,FALSE))</f>
        <v>0</v>
      </c>
      <c r="N210" s="119">
        <f t="shared" si="22"/>
        <v>3.3067559027816569</v>
      </c>
      <c r="O210" s="119">
        <f>INDEX(地温!$J$2:$J$366,MATCH(A210,地温!$C$2:$C$366,FALSE))</f>
        <v>0.18006595113735174</v>
      </c>
      <c r="P210" s="119">
        <f t="shared" si="23"/>
        <v>14.544410487620558</v>
      </c>
      <c r="Q210" s="119"/>
      <c r="R210" s="119">
        <f t="shared" si="19"/>
        <v>5.1297622012370088</v>
      </c>
      <c r="S210" s="119"/>
      <c r="T210" s="119"/>
      <c r="U210" s="119"/>
      <c r="W210" s="113">
        <f>R210*1000*1000/($K$1*10)+指導機関用調整項目!$C$25</f>
        <v>26.236608254638774</v>
      </c>
    </row>
    <row r="211" spans="1:23">
      <c r="A211" s="115">
        <f t="shared" si="20"/>
        <v>208</v>
      </c>
      <c r="B211" s="113">
        <f t="shared" si="21"/>
        <v>208</v>
      </c>
      <c r="C211" s="119">
        <f t="shared" si="18"/>
        <v>23.054781822240859</v>
      </c>
      <c r="D211" s="119">
        <f>_xlfn.IFNA(INDEX('１回目'!$C$8:$C$374,MATCH(A211,'１回目'!$A$8:$A$374,FALSE)),0)</f>
        <v>6.6808063823513928</v>
      </c>
      <c r="E211" s="113">
        <f>_xlfn.IFNA(INDEX('２回目'!$C$8:$C$374,MATCH(A211,'２回目'!$A$8:$A$374,FALSE)),0)</f>
        <v>6.7195325178812322</v>
      </c>
      <c r="F211" s="113">
        <f>_xlfn.IFNA(INDEX('３回目'!$C$8:$C$374,MATCH(A211,'３回目'!$A$8:$A$374,FALSE)),0)</f>
        <v>4.1853371642820161</v>
      </c>
      <c r="G211" s="113">
        <f>_xlfn.IFNA(INDEX('４回目'!$C$8:$C$374,MATCH(A211,'４回目'!$A$8:$A$374,FALSE)),0)</f>
        <v>5.469105757726215</v>
      </c>
      <c r="H211" s="113">
        <f>_xlfn.IFNA(INDEX('５回目'!$C$8:$C$374,MATCH(A211,'５回目'!$A$8:$A$374,FALSE)),0)</f>
        <v>0</v>
      </c>
      <c r="I211" s="113">
        <f>_xlfn.IFNA(INDEX('６回目'!$C$8:$C$374,MATCH(A211,'６回目'!$A$8:$A$374,FALSE)),0)</f>
        <v>0</v>
      </c>
      <c r="J211" s="113">
        <f>_xlfn.IFNA(INDEX('７回目'!$C$8:$C$374,MATCH(A211,'７回目'!$A$8:$A$374,FALSE)),0)</f>
        <v>0</v>
      </c>
      <c r="K211" s="113">
        <f>_xlfn.IFNA(INDEX('８回目'!$C$8:$C$374,MATCH(A211,'８回目'!$A$8:$A$374,FALSE)),0)</f>
        <v>0</v>
      </c>
      <c r="M211" s="113">
        <f>INDEX(降水量!$V$2:$V$366,MATCH(A211,降水量!$E$2:$E$366,FALSE))</f>
        <v>0</v>
      </c>
      <c r="N211" s="119">
        <f t="shared" si="22"/>
        <v>3.3067559027816569</v>
      </c>
      <c r="O211" s="119">
        <f>INDEX(地温!$J$2:$J$366,MATCH(A211,地温!$C$2:$C$366,FALSE))</f>
        <v>0.14460672478437142</v>
      </c>
      <c r="P211" s="119">
        <f t="shared" si="23"/>
        <v>14.689017212404929</v>
      </c>
      <c r="Q211" s="119"/>
      <c r="R211" s="119">
        <f t="shared" si="19"/>
        <v>5.0590087070542733</v>
      </c>
      <c r="S211" s="119"/>
      <c r="T211" s="119"/>
      <c r="U211" s="119"/>
      <c r="W211" s="113">
        <f>R211*1000*1000/($K$1*10)+指導機関用調整項目!$C$25</f>
        <v>25.971282651453517</v>
      </c>
    </row>
    <row r="212" spans="1:23">
      <c r="A212" s="115">
        <f t="shared" si="20"/>
        <v>209</v>
      </c>
      <c r="B212" s="113">
        <f t="shared" si="21"/>
        <v>209</v>
      </c>
      <c r="C212" s="119">
        <f t="shared" si="18"/>
        <v>23.124411966760448</v>
      </c>
      <c r="D212" s="119">
        <f>_xlfn.IFNA(INDEX('１回目'!$C$8:$C$374,MATCH(A212,'１回目'!$A$8:$A$374,FALSE)),0)</f>
        <v>6.6824252861002256</v>
      </c>
      <c r="E212" s="113">
        <f>_xlfn.IFNA(INDEX('２回目'!$C$8:$C$374,MATCH(A212,'２回目'!$A$8:$A$374,FALSE)),0)</f>
        <v>6.7195733468054168</v>
      </c>
      <c r="F212" s="113">
        <f>_xlfn.IFNA(INDEX('３回目'!$C$8:$C$374,MATCH(A212,'３回目'!$A$8:$A$374,FALSE)),0)</f>
        <v>4.1866343915381981</v>
      </c>
      <c r="G212" s="113">
        <f>_xlfn.IFNA(INDEX('４回目'!$C$8:$C$374,MATCH(A212,'４回目'!$A$8:$A$374,FALSE)),0)</f>
        <v>5.5357789423166093</v>
      </c>
      <c r="H212" s="113">
        <f>_xlfn.IFNA(INDEX('５回目'!$C$8:$C$374,MATCH(A212,'５回目'!$A$8:$A$374,FALSE)),0)</f>
        <v>0</v>
      </c>
      <c r="I212" s="113">
        <f>_xlfn.IFNA(INDEX('６回目'!$C$8:$C$374,MATCH(A212,'６回目'!$A$8:$A$374,FALSE)),0)</f>
        <v>0</v>
      </c>
      <c r="J212" s="113">
        <f>_xlfn.IFNA(INDEX('７回目'!$C$8:$C$374,MATCH(A212,'７回目'!$A$8:$A$374,FALSE)),0)</f>
        <v>0</v>
      </c>
      <c r="K212" s="113">
        <f>_xlfn.IFNA(INDEX('８回目'!$C$8:$C$374,MATCH(A212,'８回目'!$A$8:$A$374,FALSE)),0)</f>
        <v>0</v>
      </c>
      <c r="M212" s="113">
        <f>INDEX(降水量!$V$2:$V$366,MATCH(A212,降水量!$E$2:$E$366,FALSE))</f>
        <v>0</v>
      </c>
      <c r="N212" s="119">
        <f t="shared" si="22"/>
        <v>3.3067559027816569</v>
      </c>
      <c r="O212" s="119">
        <f>INDEX(地温!$J$2:$J$366,MATCH(A212,地温!$C$2:$C$366,FALSE))</f>
        <v>0.12486295116804784</v>
      </c>
      <c r="P212" s="119">
        <f t="shared" si="23"/>
        <v>14.813880163572977</v>
      </c>
      <c r="Q212" s="119"/>
      <c r="R212" s="119">
        <f t="shared" si="19"/>
        <v>5.0037759004058149</v>
      </c>
      <c r="S212" s="119"/>
      <c r="T212" s="119"/>
      <c r="U212" s="119"/>
      <c r="W212" s="113">
        <f>R212*1000*1000/($K$1*10)+指導機関用調整項目!$C$25</f>
        <v>25.764159626521799</v>
      </c>
    </row>
    <row r="213" spans="1:23">
      <c r="A213" s="115">
        <f t="shared" si="20"/>
        <v>210</v>
      </c>
      <c r="B213" s="113">
        <f t="shared" si="21"/>
        <v>210</v>
      </c>
      <c r="C213" s="119">
        <f t="shared" si="18"/>
        <v>23.188592602941242</v>
      </c>
      <c r="D213" s="119">
        <f>_xlfn.IFNA(INDEX('１回目'!$C$8:$C$374,MATCH(A213,'１回目'!$A$8:$A$374,FALSE)),0)</f>
        <v>6.683969537137509</v>
      </c>
      <c r="E213" s="113">
        <f>_xlfn.IFNA(INDEX('２回目'!$C$8:$C$374,MATCH(A213,'２回目'!$A$8:$A$374,FALSE)),0)</f>
        <v>6.7196104350928501</v>
      </c>
      <c r="F213" s="113">
        <f>_xlfn.IFNA(INDEX('３回目'!$C$8:$C$374,MATCH(A213,'３回目'!$A$8:$A$374,FALSE)),0)</f>
        <v>4.1878107302009697</v>
      </c>
      <c r="G213" s="113">
        <f>_xlfn.IFNA(INDEX('４回目'!$C$8:$C$374,MATCH(A213,'４回目'!$A$8:$A$374,FALSE)),0)</f>
        <v>5.5972019005099121</v>
      </c>
      <c r="H213" s="113">
        <f>_xlfn.IFNA(INDEX('５回目'!$C$8:$C$374,MATCH(A213,'５回目'!$A$8:$A$374,FALSE)),0)</f>
        <v>0</v>
      </c>
      <c r="I213" s="113">
        <f>_xlfn.IFNA(INDEX('６回目'!$C$8:$C$374,MATCH(A213,'６回目'!$A$8:$A$374,FALSE)),0)</f>
        <v>0</v>
      </c>
      <c r="J213" s="113">
        <f>_xlfn.IFNA(INDEX('７回目'!$C$8:$C$374,MATCH(A213,'７回目'!$A$8:$A$374,FALSE)),0)</f>
        <v>0</v>
      </c>
      <c r="K213" s="113">
        <f>_xlfn.IFNA(INDEX('８回目'!$C$8:$C$374,MATCH(A213,'８回目'!$A$8:$A$374,FALSE)),0)</f>
        <v>0</v>
      </c>
      <c r="M213" s="113">
        <f>INDEX(降水量!$V$2:$V$366,MATCH(A213,降水量!$E$2:$E$366,FALSE))</f>
        <v>7.1044764779090275e-002</v>
      </c>
      <c r="N213" s="119">
        <f t="shared" si="22"/>
        <v>3.3778006675607473</v>
      </c>
      <c r="O213" s="119">
        <f>INDEX(地温!$J$2:$J$366,MATCH(A213,地温!$C$2:$C$366,FALSE))</f>
        <v>0.2053375830712646</v>
      </c>
      <c r="P213" s="119">
        <f t="shared" si="23"/>
        <v>15.019217746644241</v>
      </c>
      <c r="Q213" s="119"/>
      <c r="R213" s="119">
        <f t="shared" si="19"/>
        <v>4.7915741887362522</v>
      </c>
      <c r="S213" s="119"/>
      <c r="T213" s="119"/>
      <c r="U213" s="119"/>
      <c r="W213" s="113">
        <f>R213*1000*1000/($K$1*10)+指導機関用調整項目!$C$25</f>
        <v>24.968403207760939</v>
      </c>
    </row>
    <row r="214" spans="1:23">
      <c r="A214" s="115">
        <f t="shared" si="20"/>
        <v>211</v>
      </c>
      <c r="B214" s="113">
        <f t="shared" si="21"/>
        <v>211</v>
      </c>
      <c r="C214" s="119">
        <f t="shared" si="18"/>
        <v>23.249129381823082</v>
      </c>
      <c r="D214" s="119">
        <f>_xlfn.IFNA(INDEX('１回目'!$C$8:$C$374,MATCH(A214,'１回目'!$A$8:$A$374,FALSE)),0)</f>
        <v>6.6854719453574392</v>
      </c>
      <c r="E214" s="113">
        <f>_xlfn.IFNA(INDEX('２回目'!$C$8:$C$374,MATCH(A214,'２回目'!$A$8:$A$374,FALSE)),0)</f>
        <v>6.719644738115667</v>
      </c>
      <c r="F214" s="113">
        <f>_xlfn.IFNA(INDEX('３回目'!$C$8:$C$374,MATCH(A214,'３回目'!$A$8:$A$374,FALSE)),0)</f>
        <v>4.1888983518676595</v>
      </c>
      <c r="G214" s="113">
        <f>_xlfn.IFNA(INDEX('４回目'!$C$8:$C$374,MATCH(A214,'４回目'!$A$8:$A$374,FALSE)),0)</f>
        <v>5.6551143464823133</v>
      </c>
      <c r="H214" s="113">
        <f>_xlfn.IFNA(INDEX('５回目'!$C$8:$C$374,MATCH(A214,'５回目'!$A$8:$A$374,FALSE)),0)</f>
        <v>0</v>
      </c>
      <c r="I214" s="113">
        <f>_xlfn.IFNA(INDEX('６回目'!$C$8:$C$374,MATCH(A214,'６回目'!$A$8:$A$374,FALSE)),0)</f>
        <v>0</v>
      </c>
      <c r="J214" s="113">
        <f>_xlfn.IFNA(INDEX('７回目'!$C$8:$C$374,MATCH(A214,'７回目'!$A$8:$A$374,FALSE)),0)</f>
        <v>0</v>
      </c>
      <c r="K214" s="113">
        <f>_xlfn.IFNA(INDEX('８回目'!$C$8:$C$374,MATCH(A214,'８回目'!$A$8:$A$374,FALSE)),0)</f>
        <v>0</v>
      </c>
      <c r="M214" s="113">
        <f>INDEX(降水量!$V$2:$V$366,MATCH(A214,降水量!$E$2:$E$366,FALSE))</f>
        <v>0</v>
      </c>
      <c r="N214" s="119">
        <f t="shared" si="22"/>
        <v>3.3778006675607473</v>
      </c>
      <c r="O214" s="119">
        <f>INDEX(地温!$J$2:$J$366,MATCH(A214,地温!$C$2:$C$366,FALSE))</f>
        <v>0.19241534503405638</v>
      </c>
      <c r="P214" s="119">
        <f t="shared" si="23"/>
        <v>15.211633091678298</v>
      </c>
      <c r="Q214" s="119"/>
      <c r="R214" s="119">
        <f t="shared" si="19"/>
        <v>4.6596956225840351</v>
      </c>
      <c r="S214" s="119"/>
      <c r="T214" s="119"/>
      <c r="U214" s="119"/>
      <c r="W214" s="113">
        <f>R214*1000*1000/($K$1*10)+指導機関用調整項目!$C$25</f>
        <v>24.473858584690124</v>
      </c>
    </row>
    <row r="215" spans="1:23">
      <c r="A215" s="115">
        <f t="shared" si="20"/>
        <v>212</v>
      </c>
      <c r="B215" s="113">
        <f t="shared" si="21"/>
        <v>212</v>
      </c>
      <c r="C215" s="119">
        <f t="shared" si="18"/>
        <v>23.304859967273842</v>
      </c>
      <c r="D215" s="119">
        <f>_xlfn.IFNA(INDEX('１回目'!$C$8:$C$374,MATCH(A215,'１回目'!$A$8:$A$374,FALSE)),0)</f>
        <v>6.6869038320256378</v>
      </c>
      <c r="E215" s="113">
        <f>_xlfn.IFNA(INDEX('２回目'!$C$8:$C$374,MATCH(A215,'２回目'!$A$8:$A$374,FALSE)),0)</f>
        <v>6.7196758610774197</v>
      </c>
      <c r="F215" s="113">
        <f>_xlfn.IFNA(INDEX('３回目'!$C$8:$C$374,MATCH(A215,'３回目'!$A$8:$A$374,FALSE)),0)</f>
        <v>4.1898833642552322</v>
      </c>
      <c r="G215" s="113">
        <f>_xlfn.IFNA(INDEX('４回目'!$C$8:$C$374,MATCH(A215,'４回目'!$A$8:$A$374,FALSE)),0)</f>
        <v>5.7083969099155514</v>
      </c>
      <c r="H215" s="113">
        <f>_xlfn.IFNA(INDEX('５回目'!$C$8:$C$374,MATCH(A215,'５回目'!$A$8:$A$374,FALSE)),0)</f>
        <v>0</v>
      </c>
      <c r="I215" s="113">
        <f>_xlfn.IFNA(INDEX('６回目'!$C$8:$C$374,MATCH(A215,'６回目'!$A$8:$A$374,FALSE)),0)</f>
        <v>0</v>
      </c>
      <c r="J215" s="113">
        <f>_xlfn.IFNA(INDEX('７回目'!$C$8:$C$374,MATCH(A215,'７回目'!$A$8:$A$374,FALSE)),0)</f>
        <v>0</v>
      </c>
      <c r="K215" s="113">
        <f>_xlfn.IFNA(INDEX('８回目'!$C$8:$C$374,MATCH(A215,'８回目'!$A$8:$A$374,FALSE)),0)</f>
        <v>0</v>
      </c>
      <c r="M215" s="113">
        <f>INDEX(降水量!$V$2:$V$366,MATCH(A215,降水量!$E$2:$E$366,FALSE))</f>
        <v>0</v>
      </c>
      <c r="N215" s="119">
        <f t="shared" si="22"/>
        <v>3.3778006675607473</v>
      </c>
      <c r="O215" s="119">
        <f>INDEX(地温!$J$2:$J$366,MATCH(A215,地温!$C$2:$C$366,FALSE))</f>
        <v>0.13919928188138239</v>
      </c>
      <c r="P215" s="119">
        <f t="shared" si="23"/>
        <v>15.35083237355968</v>
      </c>
      <c r="Q215" s="119"/>
      <c r="R215" s="119">
        <f t="shared" si="19"/>
        <v>4.5762269261534136</v>
      </c>
      <c r="S215" s="119"/>
      <c r="T215" s="119"/>
      <c r="U215" s="119"/>
      <c r="W215" s="113">
        <f>R215*1000*1000/($K$1*10)+指導機関用調整項目!$C$25</f>
        <v>24.160850973075298</v>
      </c>
    </row>
    <row r="216" spans="1:23">
      <c r="A216" s="115">
        <f t="shared" si="20"/>
        <v>213</v>
      </c>
      <c r="B216" s="113">
        <f t="shared" si="21"/>
        <v>213</v>
      </c>
      <c r="C216" s="119">
        <f t="shared" si="18"/>
        <v>23.356967864974639</v>
      </c>
      <c r="D216" s="119">
        <f>_xlfn.IFNA(INDEX('１回目'!$C$8:$C$374,MATCH(A216,'１回目'!$A$8:$A$374,FALSE)),0)</f>
        <v>6.6882866425904268</v>
      </c>
      <c r="E216" s="113">
        <f>_xlfn.IFNA(INDEX('２回目'!$C$8:$C$374,MATCH(A216,'２回目'!$A$8:$A$374,FALSE)),0)</f>
        <v>6.719704444310346</v>
      </c>
      <c r="F216" s="113">
        <f>_xlfn.IFNA(INDEX('３回目'!$C$8:$C$374,MATCH(A216,'３回目'!$A$8:$A$374,FALSE)),0)</f>
        <v>4.1907872130627997</v>
      </c>
      <c r="G216" s="113">
        <f>_xlfn.IFNA(INDEX('４回目'!$C$8:$C$374,MATCH(A216,'４回目'!$A$8:$A$374,FALSE)),0)</f>
        <v>5.7581895650110679</v>
      </c>
      <c r="H216" s="113">
        <f>_xlfn.IFNA(INDEX('５回目'!$C$8:$C$374,MATCH(A216,'５回目'!$A$8:$A$374,FALSE)),0)</f>
        <v>0</v>
      </c>
      <c r="I216" s="113">
        <f>_xlfn.IFNA(INDEX('６回目'!$C$8:$C$374,MATCH(A216,'６回目'!$A$8:$A$374,FALSE)),0)</f>
        <v>0</v>
      </c>
      <c r="J216" s="113">
        <f>_xlfn.IFNA(INDEX('７回目'!$C$8:$C$374,MATCH(A216,'７回目'!$A$8:$A$374,FALSE)),0)</f>
        <v>0</v>
      </c>
      <c r="K216" s="113">
        <f>_xlfn.IFNA(INDEX('８回目'!$C$8:$C$374,MATCH(A216,'８回目'!$A$8:$A$374,FALSE)),0)</f>
        <v>0</v>
      </c>
      <c r="M216" s="113">
        <f>INDEX(降水量!$V$2:$V$366,MATCH(A216,降水量!$E$2:$E$366,FALSE))</f>
        <v>0</v>
      </c>
      <c r="N216" s="119">
        <f t="shared" si="22"/>
        <v>3.3778006675607473</v>
      </c>
      <c r="O216" s="119">
        <f>INDEX(地温!$J$2:$J$366,MATCH(A216,地温!$C$2:$C$366,FALSE))</f>
        <v>8.7411755682694839e-002</v>
      </c>
      <c r="P216" s="119">
        <f t="shared" si="23"/>
        <v>15.438244129242374</v>
      </c>
      <c r="Q216" s="119"/>
      <c r="R216" s="119">
        <f t="shared" si="19"/>
        <v>4.5409230681715158</v>
      </c>
      <c r="S216" s="119"/>
      <c r="T216" s="119"/>
      <c r="U216" s="119"/>
      <c r="W216" s="113">
        <f>R216*1000*1000/($K$1*10)+指導機関用調整項目!$C$25</f>
        <v>24.028461505643179</v>
      </c>
    </row>
    <row r="217" spans="1:23">
      <c r="A217" s="115">
        <f t="shared" si="20"/>
        <v>214</v>
      </c>
      <c r="B217" s="113">
        <f t="shared" si="21"/>
        <v>214</v>
      </c>
      <c r="C217" s="119">
        <f t="shared" si="18"/>
        <v>23.405102679341205</v>
      </c>
      <c r="D217" s="119">
        <f>_xlfn.IFNA(INDEX('１回目'!$C$8:$C$374,MATCH(A217,'１回目'!$A$8:$A$374,FALSE)),0)</f>
        <v>6.6896083679909344</v>
      </c>
      <c r="E217" s="113">
        <f>_xlfn.IFNA(INDEX('２回目'!$C$8:$C$374,MATCH(A217,'２回目'!$A$8:$A$374,FALSE)),0)</f>
        <v>6.7197304438994854</v>
      </c>
      <c r="F217" s="113">
        <f>_xlfn.IFNA(INDEX('３回目'!$C$8:$C$374,MATCH(A217,'３回目'!$A$8:$A$374,FALSE)),0)</f>
        <v>4.1916080563970199</v>
      </c>
      <c r="G217" s="113">
        <f>_xlfn.IFNA(INDEX('４回目'!$C$8:$C$374,MATCH(A217,'４回目'!$A$8:$A$374,FALSE)),0)</f>
        <v>5.8041558110537634</v>
      </c>
      <c r="H217" s="113">
        <f>_xlfn.IFNA(INDEX('５回目'!$C$8:$C$374,MATCH(A217,'５回目'!$A$8:$A$374,FALSE)),0)</f>
        <v>0</v>
      </c>
      <c r="I217" s="113">
        <f>_xlfn.IFNA(INDEX('６回目'!$C$8:$C$374,MATCH(A217,'６回目'!$A$8:$A$374,FALSE)),0)</f>
        <v>0</v>
      </c>
      <c r="J217" s="113">
        <f>_xlfn.IFNA(INDEX('７回目'!$C$8:$C$374,MATCH(A217,'７回目'!$A$8:$A$374,FALSE)),0)</f>
        <v>0</v>
      </c>
      <c r="K217" s="113">
        <f>_xlfn.IFNA(INDEX('８回目'!$C$8:$C$374,MATCH(A217,'８回目'!$A$8:$A$374,FALSE)),0)</f>
        <v>0</v>
      </c>
      <c r="M217" s="113">
        <f>INDEX(降水量!$V$2:$V$366,MATCH(A217,降水量!$E$2:$E$366,FALSE))</f>
        <v>0</v>
      </c>
      <c r="N217" s="119">
        <f t="shared" si="22"/>
        <v>3.3778006675607473</v>
      </c>
      <c r="O217" s="119">
        <f>INDEX(地温!$J$2:$J$366,MATCH(A217,地温!$C$2:$C$366,FALSE))</f>
        <v>4.0801664809307137e-002</v>
      </c>
      <c r="P217" s="119">
        <f t="shared" si="23"/>
        <v>15.479045794051681</v>
      </c>
      <c r="Q217" s="119"/>
      <c r="R217" s="119">
        <f t="shared" si="19"/>
        <v>4.5482562177287758</v>
      </c>
      <c r="S217" s="119"/>
      <c r="T217" s="119"/>
      <c r="U217" s="119"/>
      <c r="W217" s="113">
        <f>R217*1000*1000/($K$1*10)+指導機関用調整項目!$C$25</f>
        <v>24.055960816482905</v>
      </c>
    </row>
    <row r="218" spans="1:23">
      <c r="A218" s="115">
        <f t="shared" si="20"/>
        <v>215</v>
      </c>
      <c r="B218" s="113">
        <f t="shared" si="21"/>
        <v>215</v>
      </c>
      <c r="C218" s="119">
        <f t="shared" si="18"/>
        <v>23.450016913334448</v>
      </c>
      <c r="D218" s="119">
        <f>_xlfn.IFNA(INDEX('１回目'!$C$8:$C$374,MATCH(A218,'１回目'!$A$8:$A$374,FALSE)),0)</f>
        <v>6.6908825954831013</v>
      </c>
      <c r="E218" s="113">
        <f>_xlfn.IFNA(INDEX('２回目'!$C$8:$C$374,MATCH(A218,'２回目'!$A$8:$A$374,FALSE)),0)</f>
        <v>6.7197542800092016</v>
      </c>
      <c r="F218" s="113">
        <f>_xlfn.IFNA(INDEX('３回目'!$C$8:$C$374,MATCH(A218,'３回目'!$A$8:$A$374,FALSE)),0)</f>
        <v>4.1923598590771887</v>
      </c>
      <c r="G218" s="113">
        <f>_xlfn.IFNA(INDEX('４回目'!$C$8:$C$374,MATCH(A218,'４回目'!$A$8:$A$374,FALSE)),0)</f>
        <v>5.8470201787649563</v>
      </c>
      <c r="H218" s="113">
        <f>_xlfn.IFNA(INDEX('５回目'!$C$8:$C$374,MATCH(A218,'５回目'!$A$8:$A$374,FALSE)),0)</f>
        <v>0</v>
      </c>
      <c r="I218" s="113">
        <f>_xlfn.IFNA(INDEX('６回目'!$C$8:$C$374,MATCH(A218,'６回目'!$A$8:$A$374,FALSE)),0)</f>
        <v>0</v>
      </c>
      <c r="J218" s="113">
        <f>_xlfn.IFNA(INDEX('７回目'!$C$8:$C$374,MATCH(A218,'７回目'!$A$8:$A$374,FALSE)),0)</f>
        <v>0</v>
      </c>
      <c r="K218" s="113">
        <f>_xlfn.IFNA(INDEX('８回目'!$C$8:$C$374,MATCH(A218,'８回目'!$A$8:$A$374,FALSE)),0)</f>
        <v>0</v>
      </c>
      <c r="M218" s="113">
        <f>INDEX(降水量!$V$2:$V$366,MATCH(A218,降水量!$E$2:$E$366,FALSE))</f>
        <v>0</v>
      </c>
      <c r="N218" s="119">
        <f t="shared" si="22"/>
        <v>3.3778006675607473</v>
      </c>
      <c r="O218" s="119">
        <f>INDEX(地温!$J$2:$J$366,MATCH(A218,地温!$C$2:$C$366,FALSE))</f>
        <v>1.5269955436560645e-002</v>
      </c>
      <c r="P218" s="119">
        <f t="shared" si="23"/>
        <v>15.494315749488241</v>
      </c>
      <c r="Q218" s="119"/>
      <c r="R218" s="119">
        <f t="shared" si="19"/>
        <v>4.5779004962854586</v>
      </c>
      <c r="S218" s="119"/>
      <c r="T218" s="119"/>
      <c r="U218" s="119"/>
      <c r="W218" s="113">
        <f>R218*1000*1000/($K$1*10)+指導機関用調整項目!$C$25</f>
        <v>24.167126861070468</v>
      </c>
    </row>
    <row r="219" spans="1:23">
      <c r="A219" s="115">
        <f t="shared" si="20"/>
        <v>216</v>
      </c>
      <c r="B219" s="113">
        <f t="shared" si="21"/>
        <v>216</v>
      </c>
      <c r="C219" s="119">
        <f t="shared" si="18"/>
        <v>23.491045904487891</v>
      </c>
      <c r="D219" s="119">
        <f>_xlfn.IFNA(INDEX('１回目'!$C$8:$C$374,MATCH(A219,'１回目'!$A$8:$A$374,FALSE)),0)</f>
        <v>6.6920887639452333</v>
      </c>
      <c r="E219" s="113">
        <f>_xlfn.IFNA(INDEX('２回目'!$C$8:$C$374,MATCH(A219,'２回目'!$A$8:$A$374,FALSE)),0)</f>
        <v>6.7197757702522889</v>
      </c>
      <c r="F219" s="113">
        <f>_xlfn.IFNA(INDEX('３回目'!$C$8:$C$374,MATCH(A219,'３回目'!$A$8:$A$374,FALSE)),0)</f>
        <v>4.1930361539870118</v>
      </c>
      <c r="G219" s="113">
        <f>_xlfn.IFNA(INDEX('４回目'!$C$8:$C$374,MATCH(A219,'４回目'!$A$8:$A$374,FALSE)),0)</f>
        <v>5.8861452163033556</v>
      </c>
      <c r="H219" s="113">
        <f>_xlfn.IFNA(INDEX('５回目'!$C$8:$C$374,MATCH(A219,'５回目'!$A$8:$A$374,FALSE)),0)</f>
        <v>0</v>
      </c>
      <c r="I219" s="113">
        <f>_xlfn.IFNA(INDEX('６回目'!$C$8:$C$374,MATCH(A219,'６回目'!$A$8:$A$374,FALSE)),0)</f>
        <v>0</v>
      </c>
      <c r="J219" s="113">
        <f>_xlfn.IFNA(INDEX('７回目'!$C$8:$C$374,MATCH(A219,'７回目'!$A$8:$A$374,FALSE)),0)</f>
        <v>0</v>
      </c>
      <c r="K219" s="113">
        <f>_xlfn.IFNA(INDEX('８回目'!$C$8:$C$374,MATCH(A219,'８回目'!$A$8:$A$374,FALSE)),0)</f>
        <v>0</v>
      </c>
      <c r="M219" s="113">
        <f>INDEX(降水量!$V$2:$V$366,MATCH(A219,降水量!$E$2:$E$366,FALSE))</f>
        <v>0</v>
      </c>
      <c r="N219" s="119">
        <f t="shared" si="22"/>
        <v>3.3778006675607473</v>
      </c>
      <c r="O219" s="119">
        <f>INDEX(地温!$J$2:$J$366,MATCH(A219,地温!$C$2:$C$366,FALSE))</f>
        <v>5.2462949512775703e-004</v>
      </c>
      <c r="P219" s="119">
        <f t="shared" si="23"/>
        <v>15.494840378983369</v>
      </c>
      <c r="Q219" s="119"/>
      <c r="R219" s="119">
        <f t="shared" si="19"/>
        <v>4.6184048579437729</v>
      </c>
      <c r="S219" s="119"/>
      <c r="T219" s="119"/>
      <c r="U219" s="119"/>
      <c r="W219" s="113">
        <f>R219*1000*1000/($K$1*10)+指導機関用調整項目!$C$25</f>
        <v>24.319018217289145</v>
      </c>
    </row>
    <row r="220" spans="1:23">
      <c r="A220" s="115">
        <f t="shared" si="20"/>
        <v>217</v>
      </c>
      <c r="B220" s="113">
        <f t="shared" si="21"/>
        <v>217</v>
      </c>
      <c r="C220" s="119">
        <f t="shared" si="18"/>
        <v>23.528936734066011</v>
      </c>
      <c r="D220" s="119">
        <f>_xlfn.IFNA(INDEX('１回目'!$C$8:$C$374,MATCH(A220,'１回目'!$A$8:$A$374,FALSE)),0)</f>
        <v>6.6932407981771025</v>
      </c>
      <c r="E220" s="113">
        <f>_xlfn.IFNA(INDEX('２回目'!$C$8:$C$374,MATCH(A220,'２回目'!$A$8:$A$374,FALSE)),0)</f>
        <v>6.7197953142064311</v>
      </c>
      <c r="F220" s="113">
        <f>_xlfn.IFNA(INDEX('３回目'!$C$8:$C$374,MATCH(A220,'３回目'!$A$8:$A$374,FALSE)),0)</f>
        <v>4.1936502431579914</v>
      </c>
      <c r="G220" s="113">
        <f>_xlfn.IFNA(INDEX('４回目'!$C$8:$C$374,MATCH(A220,'４回目'!$A$8:$A$374,FALSE)),0)</f>
        <v>5.9222503785244855</v>
      </c>
      <c r="H220" s="113">
        <f>_xlfn.IFNA(INDEX('５回目'!$C$8:$C$374,MATCH(A220,'５回目'!$A$8:$A$374,FALSE)),0)</f>
        <v>0</v>
      </c>
      <c r="I220" s="113">
        <f>_xlfn.IFNA(INDEX('６回目'!$C$8:$C$374,MATCH(A220,'６回目'!$A$8:$A$374,FALSE)),0)</f>
        <v>0</v>
      </c>
      <c r="J220" s="113">
        <f>_xlfn.IFNA(INDEX('７回目'!$C$8:$C$374,MATCH(A220,'７回目'!$A$8:$A$374,FALSE)),0)</f>
        <v>0</v>
      </c>
      <c r="K220" s="113">
        <f>_xlfn.IFNA(INDEX('８回目'!$C$8:$C$374,MATCH(A220,'８回目'!$A$8:$A$374,FALSE)),0)</f>
        <v>0</v>
      </c>
      <c r="M220" s="113">
        <f>INDEX(降水量!$V$2:$V$366,MATCH(A220,降水量!$E$2:$E$366,FALSE))</f>
        <v>0</v>
      </c>
      <c r="N220" s="119">
        <f t="shared" si="22"/>
        <v>3.3778006675607473</v>
      </c>
      <c r="O220" s="119">
        <f>INDEX(地温!$J$2:$J$366,MATCH(A220,地温!$C$2:$C$366,FALSE))</f>
        <v>0</v>
      </c>
      <c r="P220" s="119">
        <f t="shared" si="23"/>
        <v>15.494840378983369</v>
      </c>
      <c r="Q220" s="119"/>
      <c r="R220" s="119">
        <f t="shared" si="19"/>
        <v>4.6562956875218937</v>
      </c>
      <c r="S220" s="119"/>
      <c r="T220" s="119"/>
      <c r="U220" s="119"/>
      <c r="W220" s="113">
        <f>R220*1000*1000/($K$1*10)+指導機関用調整項目!$C$25</f>
        <v>24.461108828207095</v>
      </c>
    </row>
    <row r="221" spans="1:23">
      <c r="A221" s="115">
        <f t="shared" si="20"/>
        <v>218</v>
      </c>
      <c r="B221" s="113">
        <f t="shared" si="21"/>
        <v>218</v>
      </c>
      <c r="C221" s="119">
        <f t="shared" si="18"/>
        <v>23.563900908356757</v>
      </c>
      <c r="D221" s="119">
        <f>_xlfn.IFNA(INDEX('１回目'!$C$8:$C$374,MATCH(A221,'１回目'!$A$8:$A$374,FALSE)),0)</f>
        <v>6.6943401301601373</v>
      </c>
      <c r="E221" s="113">
        <f>_xlfn.IFNA(INDEX('２回目'!$C$8:$C$374,MATCH(A221,'２回目'!$A$8:$A$374,FALSE)),0)</f>
        <v>6.7198130770663891</v>
      </c>
      <c r="F221" s="113">
        <f>_xlfn.IFNA(INDEX('３回目'!$C$8:$C$374,MATCH(A221,'３回目'!$A$8:$A$374,FALSE)),0)</f>
        <v>4.1942074839656334</v>
      </c>
      <c r="G221" s="113">
        <f>_xlfn.IFNA(INDEX('４回目'!$C$8:$C$374,MATCH(A221,'４回目'!$A$8:$A$374,FALSE)),0)</f>
        <v>5.9555402171645975</v>
      </c>
      <c r="H221" s="113">
        <f>_xlfn.IFNA(INDEX('５回目'!$C$8:$C$374,MATCH(A221,'５回目'!$A$8:$A$374,FALSE)),0)</f>
        <v>0</v>
      </c>
      <c r="I221" s="113">
        <f>_xlfn.IFNA(INDEX('６回目'!$C$8:$C$374,MATCH(A221,'６回目'!$A$8:$A$374,FALSE)),0)</f>
        <v>0</v>
      </c>
      <c r="J221" s="113">
        <f>_xlfn.IFNA(INDEX('７回目'!$C$8:$C$374,MATCH(A221,'７回目'!$A$8:$A$374,FALSE)),0)</f>
        <v>0</v>
      </c>
      <c r="K221" s="113">
        <f>_xlfn.IFNA(INDEX('８回目'!$C$8:$C$374,MATCH(A221,'８回目'!$A$8:$A$374,FALSE)),0)</f>
        <v>0</v>
      </c>
      <c r="M221" s="113">
        <f>INDEX(降水量!$V$2:$V$366,MATCH(A221,降水量!$E$2:$E$366,FALSE))</f>
        <v>5.4417266639303186e-002</v>
      </c>
      <c r="N221" s="119">
        <f t="shared" si="22"/>
        <v>3.4322179342000503</v>
      </c>
      <c r="O221" s="119">
        <f>INDEX(地温!$J$2:$J$366,MATCH(A221,地温!$C$2:$C$366,FALSE))</f>
        <v>1.1099221555553878e-002</v>
      </c>
      <c r="P221" s="119">
        <f t="shared" si="23"/>
        <v>15.505939600538923</v>
      </c>
      <c r="Q221" s="119"/>
      <c r="R221" s="119">
        <f t="shared" si="19"/>
        <v>4.6257433736177838</v>
      </c>
      <c r="S221" s="119"/>
      <c r="T221" s="119"/>
      <c r="U221" s="119"/>
      <c r="W221" s="113">
        <f>R221*1000*1000/($K$1*10)+指導機関用調整項目!$C$25</f>
        <v>24.346537651066683</v>
      </c>
    </row>
    <row r="222" spans="1:23">
      <c r="A222" s="115">
        <f t="shared" si="20"/>
        <v>219</v>
      </c>
      <c r="B222" s="113">
        <f t="shared" si="21"/>
        <v>219</v>
      </c>
      <c r="C222" s="119">
        <f t="shared" si="18"/>
        <v>23.596159607116366</v>
      </c>
      <c r="D222" s="119">
        <f>_xlfn.IFNA(INDEX('１回目'!$C$8:$C$374,MATCH(A222,'１回目'!$A$8:$A$374,FALSE)),0)</f>
        <v>6.6953887846385847</v>
      </c>
      <c r="E222" s="113">
        <f>_xlfn.IFNA(INDEX('２回目'!$C$8:$C$374,MATCH(A222,'２回目'!$A$8:$A$374,FALSE)),0)</f>
        <v>6.7198292197115137</v>
      </c>
      <c r="F222" s="113">
        <f>_xlfn.IFNA(INDEX('３回目'!$C$8:$C$374,MATCH(A222,'３回目'!$A$8:$A$374,FALSE)),0)</f>
        <v>4.194713099999583</v>
      </c>
      <c r="G222" s="113">
        <f>_xlfn.IFNA(INDEX('４回目'!$C$8:$C$374,MATCH(A222,'４回目'!$A$8:$A$374,FALSE)),0)</f>
        <v>5.9862285027666857</v>
      </c>
      <c r="H222" s="113">
        <f>_xlfn.IFNA(INDEX('５回目'!$C$8:$C$374,MATCH(A222,'５回目'!$A$8:$A$374,FALSE)),0)</f>
        <v>0</v>
      </c>
      <c r="I222" s="113">
        <f>_xlfn.IFNA(INDEX('６回目'!$C$8:$C$374,MATCH(A222,'６回目'!$A$8:$A$374,FALSE)),0)</f>
        <v>0</v>
      </c>
      <c r="J222" s="113">
        <f>_xlfn.IFNA(INDEX('７回目'!$C$8:$C$374,MATCH(A222,'７回目'!$A$8:$A$374,FALSE)),0)</f>
        <v>0</v>
      </c>
      <c r="K222" s="113">
        <f>_xlfn.IFNA(INDEX('８回目'!$C$8:$C$374,MATCH(A222,'８回目'!$A$8:$A$374,FALSE)),0)</f>
        <v>0</v>
      </c>
      <c r="M222" s="113">
        <f>INDEX(降水量!$V$2:$V$366,MATCH(A222,降水量!$E$2:$E$366,FALSE))</f>
        <v>0</v>
      </c>
      <c r="N222" s="119">
        <f t="shared" si="22"/>
        <v>3.4322179342000503</v>
      </c>
      <c r="O222" s="119">
        <f>INDEX(地温!$J$2:$J$366,MATCH(A222,地温!$C$2:$C$366,FALSE))</f>
        <v>1.4197217114741626e-002</v>
      </c>
      <c r="P222" s="119">
        <f t="shared" si="23"/>
        <v>15.520136817653665</v>
      </c>
      <c r="Q222" s="119"/>
      <c r="R222" s="119">
        <f t="shared" si="19"/>
        <v>4.6438048552626512</v>
      </c>
      <c r="S222" s="119"/>
      <c r="T222" s="119"/>
      <c r="U222" s="119"/>
      <c r="W222" s="113">
        <f>R222*1000*1000/($K$1*10)+指導機関用調整項目!$C$25</f>
        <v>24.414268207234937</v>
      </c>
    </row>
    <row r="223" spans="1:23">
      <c r="A223" s="115">
        <f t="shared" si="20"/>
        <v>220</v>
      </c>
      <c r="B223" s="113">
        <f t="shared" si="21"/>
        <v>220</v>
      </c>
      <c r="C223" s="119">
        <f t="shared" si="18"/>
        <v>23.626506303921506</v>
      </c>
      <c r="D223" s="119">
        <f>_xlfn.IFNA(INDEX('１回目'!$C$8:$C$374,MATCH(A223,'１回目'!$A$8:$A$374,FALSE)),0)</f>
        <v>6.696405856137555</v>
      </c>
      <c r="E223" s="113">
        <f>_xlfn.IFNA(INDEX('２回目'!$C$8:$C$374,MATCH(A223,'２回目'!$A$8:$A$374,FALSE)),0)</f>
        <v>6.7198441143385041</v>
      </c>
      <c r="F223" s="113">
        <f>_xlfn.IFNA(INDEX('３回目'!$C$8:$C$374,MATCH(A223,'３回目'!$A$8:$A$374,FALSE)),0)</f>
        <v>4.1951794470021984</v>
      </c>
      <c r="G223" s="113">
        <f>_xlfn.IFNA(INDEX('４回目'!$C$8:$C$374,MATCH(A223,'４回目'!$A$8:$A$374,FALSE)),0)</f>
        <v>6.0150768864432509</v>
      </c>
      <c r="H223" s="113">
        <f>_xlfn.IFNA(INDEX('５回目'!$C$8:$C$374,MATCH(A223,'５回目'!$A$8:$A$374,FALSE)),0)</f>
        <v>0</v>
      </c>
      <c r="I223" s="113">
        <f>_xlfn.IFNA(INDEX('６回目'!$C$8:$C$374,MATCH(A223,'６回目'!$A$8:$A$374,FALSE)),0)</f>
        <v>0</v>
      </c>
      <c r="J223" s="113">
        <f>_xlfn.IFNA(INDEX('７回目'!$C$8:$C$374,MATCH(A223,'７回目'!$A$8:$A$374,FALSE)),0)</f>
        <v>0</v>
      </c>
      <c r="K223" s="113">
        <f>_xlfn.IFNA(INDEX('８回目'!$C$8:$C$374,MATCH(A223,'８回目'!$A$8:$A$374,FALSE)),0)</f>
        <v>0</v>
      </c>
      <c r="M223" s="113">
        <f>INDEX(降水量!$V$2:$V$366,MATCH(A223,降水量!$E$2:$E$366,FALSE))</f>
        <v>0</v>
      </c>
      <c r="N223" s="119">
        <f t="shared" si="22"/>
        <v>3.4322179342000503</v>
      </c>
      <c r="O223" s="119">
        <f>INDEX(地温!$J$2:$J$366,MATCH(A223,地温!$C$2:$C$366,FALSE))</f>
        <v>3.069833144458289e-002</v>
      </c>
      <c r="P223" s="119">
        <f t="shared" si="23"/>
        <v>15.550835149098248</v>
      </c>
      <c r="Q223" s="119"/>
      <c r="R223" s="119">
        <f t="shared" si="19"/>
        <v>4.6434532206232078</v>
      </c>
      <c r="S223" s="119"/>
      <c r="T223" s="119"/>
      <c r="U223" s="119"/>
      <c r="W223" s="113">
        <f>R223*1000*1000/($K$1*10)+指導機関用調整項目!$C$25</f>
        <v>24.412949577337027</v>
      </c>
    </row>
    <row r="224" spans="1:23">
      <c r="A224" s="115">
        <f t="shared" si="20"/>
        <v>221</v>
      </c>
      <c r="B224" s="113">
        <f t="shared" si="21"/>
        <v>221</v>
      </c>
      <c r="C224" s="119">
        <f t="shared" si="18"/>
        <v>23.65416460653822</v>
      </c>
      <c r="D224" s="119">
        <f>_xlfn.IFNA(INDEX('１回目'!$C$8:$C$374,MATCH(A224,'１回目'!$A$8:$A$374,FALSE)),0)</f>
        <v>6.6973658535636984</v>
      </c>
      <c r="E224" s="113">
        <f>_xlfn.IFNA(INDEX('２回目'!$C$8:$C$374,MATCH(A224,'２回目'!$A$8:$A$374,FALSE)),0)</f>
        <v>6.7198575194318604</v>
      </c>
      <c r="F224" s="113">
        <f>_xlfn.IFNA(INDEX('３回目'!$C$8:$C$374,MATCH(A224,'３回目'!$A$8:$A$374,FALSE)),0)</f>
        <v>4.1955981912850024</v>
      </c>
      <c r="G224" s="113">
        <f>_xlfn.IFNA(INDEX('４回目'!$C$8:$C$374,MATCH(A224,'４回目'!$A$8:$A$374,FALSE)),0)</f>
        <v>6.0413430422576626</v>
      </c>
      <c r="H224" s="113">
        <f>_xlfn.IFNA(INDEX('５回目'!$C$8:$C$374,MATCH(A224,'５回目'!$A$8:$A$374,FALSE)),0)</f>
        <v>0</v>
      </c>
      <c r="I224" s="113">
        <f>_xlfn.IFNA(INDEX('６回目'!$C$8:$C$374,MATCH(A224,'６回目'!$A$8:$A$374,FALSE)),0)</f>
        <v>0</v>
      </c>
      <c r="J224" s="113">
        <f>_xlfn.IFNA(INDEX('７回目'!$C$8:$C$374,MATCH(A224,'７回目'!$A$8:$A$374,FALSE)),0)</f>
        <v>0</v>
      </c>
      <c r="K224" s="113">
        <f>_xlfn.IFNA(INDEX('８回目'!$C$8:$C$374,MATCH(A224,'８回目'!$A$8:$A$374,FALSE)),0)</f>
        <v>0</v>
      </c>
      <c r="M224" s="113">
        <f>INDEX(降水量!$V$2:$V$366,MATCH(A224,降水量!$E$2:$E$366,FALSE))</f>
        <v>5.4417266639303186e-002</v>
      </c>
      <c r="N224" s="119">
        <f t="shared" si="22"/>
        <v>3.4866352008393533</v>
      </c>
      <c r="O224" s="119">
        <f>INDEX(地温!$J$2:$J$366,MATCH(A224,地温!$C$2:$C$366,FALSE))</f>
        <v>3.5605585175725367e-002</v>
      </c>
      <c r="P224" s="119">
        <f t="shared" si="23"/>
        <v>15.586440734273973</v>
      </c>
      <c r="Q224" s="119"/>
      <c r="R224" s="119">
        <f t="shared" si="19"/>
        <v>4.5810886714248955</v>
      </c>
      <c r="S224" s="119"/>
      <c r="T224" s="119"/>
      <c r="U224" s="119"/>
      <c r="W224" s="113">
        <f>R224*1000*1000/($K$1*10)+指導機関用調整項目!$C$25</f>
        <v>24.179082517843351</v>
      </c>
    </row>
    <row r="225" spans="1:23">
      <c r="A225" s="115">
        <f t="shared" si="20"/>
        <v>222</v>
      </c>
      <c r="B225" s="113">
        <f t="shared" si="21"/>
        <v>222</v>
      </c>
      <c r="C225" s="119">
        <f t="shared" si="18"/>
        <v>23.680168825400429</v>
      </c>
      <c r="D225" s="119">
        <f>_xlfn.IFNA(INDEX('１回目'!$C$8:$C$374,MATCH(A225,'１回目'!$A$8:$A$374,FALSE)),0)</f>
        <v>6.6982962086054441</v>
      </c>
      <c r="E225" s="113">
        <f>_xlfn.IFNA(INDEX('２回目'!$C$8:$C$374,MATCH(A225,'２回目'!$A$8:$A$374,FALSE)),0)</f>
        <v>6.719869882326523</v>
      </c>
      <c r="F225" s="113">
        <f>_xlfn.IFNA(INDEX('３回目'!$C$8:$C$374,MATCH(A225,'３回目'!$A$8:$A$374,FALSE)),0)</f>
        <v>4.1959842313963751</v>
      </c>
      <c r="G225" s="113">
        <f>_xlfn.IFNA(INDEX('４回目'!$C$8:$C$374,MATCH(A225,'４回目'!$A$8:$A$374,FALSE)),0)</f>
        <v>6.0660185030720868</v>
      </c>
      <c r="H225" s="113">
        <f>_xlfn.IFNA(INDEX('５回目'!$C$8:$C$374,MATCH(A225,'５回目'!$A$8:$A$374,FALSE)),0)</f>
        <v>0</v>
      </c>
      <c r="I225" s="113">
        <f>_xlfn.IFNA(INDEX('６回目'!$C$8:$C$374,MATCH(A225,'６回目'!$A$8:$A$374,FALSE)),0)</f>
        <v>0</v>
      </c>
      <c r="J225" s="113">
        <f>_xlfn.IFNA(INDEX('７回目'!$C$8:$C$374,MATCH(A225,'７回目'!$A$8:$A$374,FALSE)),0)</f>
        <v>0</v>
      </c>
      <c r="K225" s="113">
        <f>_xlfn.IFNA(INDEX('８回目'!$C$8:$C$374,MATCH(A225,'８回目'!$A$8:$A$374,FALSE)),0)</f>
        <v>0</v>
      </c>
      <c r="M225" s="113">
        <f>INDEX(降水量!$V$2:$V$366,MATCH(A225,降水量!$E$2:$E$366,FALSE))</f>
        <v>0</v>
      </c>
      <c r="N225" s="119">
        <f t="shared" si="22"/>
        <v>3.4866352008393533</v>
      </c>
      <c r="O225" s="119">
        <f>INDEX(地温!$J$2:$J$366,MATCH(A225,地温!$C$2:$C$366,FALSE))</f>
        <v>3.5711364994529732e-002</v>
      </c>
      <c r="P225" s="119">
        <f t="shared" si="23"/>
        <v>15.622152099268503</v>
      </c>
      <c r="Q225" s="119"/>
      <c r="R225" s="119">
        <f t="shared" si="19"/>
        <v>4.5713815252925745</v>
      </c>
      <c r="S225" s="119"/>
      <c r="T225" s="119"/>
      <c r="U225" s="119"/>
      <c r="W225" s="113">
        <f>R225*1000*1000/($K$1*10)+指導機関用調整項目!$C$25</f>
        <v>24.142680719847149</v>
      </c>
    </row>
    <row r="226" spans="1:23">
      <c r="A226" s="115">
        <f t="shared" si="20"/>
        <v>223</v>
      </c>
      <c r="B226" s="113">
        <f t="shared" si="21"/>
        <v>223</v>
      </c>
      <c r="C226" s="119">
        <f t="shared" si="18"/>
        <v>23.704223510887154</v>
      </c>
      <c r="D226" s="119">
        <f>_xlfn.IFNA(INDEX('１回目'!$C$8:$C$374,MATCH(A226,'１回目'!$A$8:$A$374,FALSE)),0)</f>
        <v>6.6991854410322409</v>
      </c>
      <c r="E226" s="113">
        <f>_xlfn.IFNA(INDEX('２回目'!$C$8:$C$374,MATCH(A226,'２回目'!$A$8:$A$374,FALSE)),0)</f>
        <v>6.7198811381012309</v>
      </c>
      <c r="F226" s="113">
        <f>_xlfn.IFNA(INDEX('３回目'!$C$8:$C$374,MATCH(A226,'３回目'!$A$8:$A$374,FALSE)),0)</f>
        <v>4.1963352168558306</v>
      </c>
      <c r="G226" s="113">
        <f>_xlfn.IFNA(INDEX('４回目'!$C$8:$C$374,MATCH(A226,'４回目'!$A$8:$A$374,FALSE)),0)</f>
        <v>6.0888217148978532</v>
      </c>
      <c r="H226" s="113">
        <f>_xlfn.IFNA(INDEX('５回目'!$C$8:$C$374,MATCH(A226,'５回目'!$A$8:$A$374,FALSE)),0)</f>
        <v>0</v>
      </c>
      <c r="I226" s="113">
        <f>_xlfn.IFNA(INDEX('６回目'!$C$8:$C$374,MATCH(A226,'６回目'!$A$8:$A$374,FALSE)),0)</f>
        <v>0</v>
      </c>
      <c r="J226" s="113">
        <f>_xlfn.IFNA(INDEX('７回目'!$C$8:$C$374,MATCH(A226,'７回目'!$A$8:$A$374,FALSE)),0)</f>
        <v>0</v>
      </c>
      <c r="K226" s="113">
        <f>_xlfn.IFNA(INDEX('８回目'!$C$8:$C$374,MATCH(A226,'８回目'!$A$8:$A$374,FALSE)),0)</f>
        <v>0</v>
      </c>
      <c r="M226" s="113">
        <f>INDEX(降水量!$V$2:$V$366,MATCH(A226,降水量!$E$2:$E$366,FALSE))</f>
        <v>0</v>
      </c>
      <c r="N226" s="119">
        <f t="shared" si="22"/>
        <v>3.4866352008393533</v>
      </c>
      <c r="O226" s="119">
        <f>INDEX(地温!$J$2:$J$366,MATCH(A226,地温!$C$2:$C$366,FALSE))</f>
        <v>5.9900226269767758e-002</v>
      </c>
      <c r="P226" s="119">
        <f t="shared" si="23"/>
        <v>15.682052325538271</v>
      </c>
      <c r="Q226" s="119"/>
      <c r="R226" s="119">
        <f t="shared" si="19"/>
        <v>4.5355359845095311</v>
      </c>
      <c r="S226" s="119"/>
      <c r="T226" s="119"/>
      <c r="U226" s="119"/>
      <c r="W226" s="113">
        <f>R226*1000*1000/($K$1*10)+指導機関用調整項目!$C$25</f>
        <v>24.008259941910733</v>
      </c>
    </row>
    <row r="227" spans="1:23">
      <c r="A227" s="115">
        <f t="shared" si="20"/>
        <v>224</v>
      </c>
      <c r="B227" s="113">
        <f t="shared" si="21"/>
        <v>224</v>
      </c>
      <c r="C227" s="119">
        <f t="shared" si="18"/>
        <v>23.726216593400473</v>
      </c>
      <c r="D227" s="119">
        <f>_xlfn.IFNA(INDEX('１回目'!$C$8:$C$374,MATCH(A227,'１回目'!$A$8:$A$374,FALSE)),0)</f>
        <v>6.7000266294278781</v>
      </c>
      <c r="E227" s="113">
        <f>_xlfn.IFNA(INDEX('２回目'!$C$8:$C$374,MATCH(A227,'２回目'!$A$8:$A$374,FALSE)),0)</f>
        <v>6.7198912931267785</v>
      </c>
      <c r="F227" s="113">
        <f>_xlfn.IFNA(INDEX('３回目'!$C$8:$C$374,MATCH(A227,'３回目'!$A$8:$A$374,FALSE)),0)</f>
        <v>4.1966512244539134</v>
      </c>
      <c r="G227" s="113">
        <f>_xlfn.IFNA(INDEX('４回目'!$C$8:$C$374,MATCH(A227,'４回目'!$A$8:$A$374,FALSE)),0)</f>
        <v>6.1096474463919046</v>
      </c>
      <c r="H227" s="113">
        <f>_xlfn.IFNA(INDEX('５回目'!$C$8:$C$374,MATCH(A227,'５回目'!$A$8:$A$374,FALSE)),0)</f>
        <v>0</v>
      </c>
      <c r="I227" s="113">
        <f>_xlfn.IFNA(INDEX('６回目'!$C$8:$C$374,MATCH(A227,'６回目'!$A$8:$A$374,FALSE)),0)</f>
        <v>0</v>
      </c>
      <c r="J227" s="113">
        <f>_xlfn.IFNA(INDEX('７回目'!$C$8:$C$374,MATCH(A227,'７回目'!$A$8:$A$374,FALSE)),0)</f>
        <v>0</v>
      </c>
      <c r="K227" s="113">
        <f>_xlfn.IFNA(INDEX('８回目'!$C$8:$C$374,MATCH(A227,'８回目'!$A$8:$A$374,FALSE)),0)</f>
        <v>0</v>
      </c>
      <c r="M227" s="113">
        <f>INDEX(降水量!$V$2:$V$366,MATCH(A227,降水量!$E$2:$E$366,FALSE))</f>
        <v>0.25576115320472498</v>
      </c>
      <c r="N227" s="119">
        <f t="shared" si="22"/>
        <v>3.7423963540440783</v>
      </c>
      <c r="O227" s="119">
        <f>INDEX(地温!$J$2:$J$366,MATCH(A227,地温!$C$2:$C$366,FALSE))</f>
        <v>0.12067346528039559</v>
      </c>
      <c r="P227" s="119">
        <f t="shared" si="23"/>
        <v>15.802725790818666</v>
      </c>
      <c r="Q227" s="119"/>
      <c r="R227" s="119">
        <f t="shared" si="19"/>
        <v>4.1810944485377277</v>
      </c>
      <c r="S227" s="119"/>
      <c r="T227" s="119"/>
      <c r="U227" s="119"/>
      <c r="W227" s="113">
        <f>R227*1000*1000/($K$1*10)+指導機関用調整項目!$C$25</f>
        <v>22.679104182016474</v>
      </c>
    </row>
    <row r="228" spans="1:23">
      <c r="A228" s="115">
        <f t="shared" si="20"/>
        <v>225</v>
      </c>
      <c r="B228" s="113">
        <f t="shared" si="21"/>
        <v>225</v>
      </c>
      <c r="C228" s="119">
        <f t="shared" si="18"/>
        <v>23.746530114267721</v>
      </c>
      <c r="D228" s="119">
        <f>_xlfn.IFNA(INDEX('１回目'!$C$8:$C$374,MATCH(A228,'１回目'!$A$8:$A$374,FALSE)),0)</f>
        <v>6.7008289884091896</v>
      </c>
      <c r="E228" s="113">
        <f>_xlfn.IFNA(INDEX('２回目'!$C$8:$C$374,MATCH(A228,'２回目'!$A$8:$A$374,FALSE)),0)</f>
        <v>6.719900529452195</v>
      </c>
      <c r="F228" s="113">
        <f>_xlfn.IFNA(INDEX('３回目'!$C$8:$C$374,MATCH(A228,'３回目'!$A$8:$A$374,FALSE)),0)</f>
        <v>4.1969382383604268</v>
      </c>
      <c r="G228" s="113">
        <f>_xlfn.IFNA(INDEX('４回目'!$C$8:$C$374,MATCH(A228,'４回目'!$A$8:$A$374,FALSE)),0)</f>
        <v>6.1288623580459083</v>
      </c>
      <c r="H228" s="113">
        <f>_xlfn.IFNA(INDEX('５回目'!$C$8:$C$374,MATCH(A228,'５回目'!$A$8:$A$374,FALSE)),0)</f>
        <v>0</v>
      </c>
      <c r="I228" s="113">
        <f>_xlfn.IFNA(INDEX('６回目'!$C$8:$C$374,MATCH(A228,'６回目'!$A$8:$A$374,FALSE)),0)</f>
        <v>0</v>
      </c>
      <c r="J228" s="113">
        <f>_xlfn.IFNA(INDEX('７回目'!$C$8:$C$374,MATCH(A228,'７回目'!$A$8:$A$374,FALSE)),0)</f>
        <v>0</v>
      </c>
      <c r="K228" s="113">
        <f>_xlfn.IFNA(INDEX('８回目'!$C$8:$C$374,MATCH(A228,'８回目'!$A$8:$A$374,FALSE)),0)</f>
        <v>0</v>
      </c>
      <c r="M228" s="113">
        <f>INDEX(降水量!$V$2:$V$366,MATCH(A228,降水量!$E$2:$E$366,FALSE))</f>
        <v>7.1044764779090275e-002</v>
      </c>
      <c r="N228" s="119">
        <f t="shared" si="22"/>
        <v>3.8134411188231687</v>
      </c>
      <c r="O228" s="119">
        <f>INDEX(地温!$J$2:$J$366,MATCH(A228,地温!$C$2:$C$366,FALSE))</f>
        <v>0.17082521929043673</v>
      </c>
      <c r="P228" s="119">
        <f t="shared" si="23"/>
        <v>15.973551010109103</v>
      </c>
      <c r="Q228" s="119"/>
      <c r="R228" s="119">
        <f t="shared" si="19"/>
        <v>3.9595379853354498</v>
      </c>
      <c r="S228" s="119"/>
      <c r="T228" s="119"/>
      <c r="U228" s="119"/>
      <c r="W228" s="113">
        <f>R228*1000*1000/($K$1*10)+指導機関用調整項目!$C$25</f>
        <v>21.848267445007934</v>
      </c>
    </row>
    <row r="229" spans="1:23">
      <c r="A229" s="115">
        <f t="shared" si="20"/>
        <v>226</v>
      </c>
      <c r="B229" s="113">
        <f t="shared" si="21"/>
        <v>226</v>
      </c>
      <c r="C229" s="119">
        <f t="shared" si="18"/>
        <v>23.765613163385702</v>
      </c>
      <c r="D229" s="119">
        <f>_xlfn.IFNA(INDEX('１回目'!$C$8:$C$374,MATCH(A229,'１回目'!$A$8:$A$374,FALSE)),0)</f>
        <v>6.701605462759459</v>
      </c>
      <c r="E229" s="113">
        <f>_xlfn.IFNA(INDEX('２回目'!$C$8:$C$374,MATCH(A229,'２回目'!$A$8:$A$374,FALSE)),0)</f>
        <v>6.7199090422406753</v>
      </c>
      <c r="F229" s="113">
        <f>_xlfn.IFNA(INDEX('３回目'!$C$8:$C$374,MATCH(A229,'３回目'!$A$8:$A$374,FALSE)),0)</f>
        <v>4.1972026738068946</v>
      </c>
      <c r="G229" s="113">
        <f>_xlfn.IFNA(INDEX('４回目'!$C$8:$C$374,MATCH(A229,'４回目'!$A$8:$A$374,FALSE)),0)</f>
        <v>6.1468959845786726</v>
      </c>
      <c r="H229" s="113">
        <f>_xlfn.IFNA(INDEX('５回目'!$C$8:$C$374,MATCH(A229,'５回目'!$A$8:$A$374,FALSE)),0)</f>
        <v>0</v>
      </c>
      <c r="I229" s="113">
        <f>_xlfn.IFNA(INDEX('６回目'!$C$8:$C$374,MATCH(A229,'６回目'!$A$8:$A$374,FALSE)),0)</f>
        <v>0</v>
      </c>
      <c r="J229" s="113">
        <f>_xlfn.IFNA(INDEX('７回目'!$C$8:$C$374,MATCH(A229,'７回目'!$A$8:$A$374,FALSE)),0)</f>
        <v>0</v>
      </c>
      <c r="K229" s="113">
        <f>_xlfn.IFNA(INDEX('８回目'!$C$8:$C$374,MATCH(A229,'８回目'!$A$8:$A$374,FALSE)),0)</f>
        <v>0</v>
      </c>
      <c r="M229" s="113">
        <f>INDEX(降水量!$V$2:$V$366,MATCH(A229,降水量!$E$2:$E$366,FALSE))</f>
        <v>5.4417266639303186e-002</v>
      </c>
      <c r="N229" s="119">
        <f t="shared" si="22"/>
        <v>3.8678583854624717</v>
      </c>
      <c r="O229" s="119">
        <f>INDEX(地温!$J$2:$J$366,MATCH(A229,地温!$C$2:$C$366,FALSE))</f>
        <v>9.4918156393241998e-002</v>
      </c>
      <c r="P229" s="119">
        <f t="shared" si="23"/>
        <v>16.068469166502346</v>
      </c>
      <c r="Q229" s="119"/>
      <c r="R229" s="119">
        <f t="shared" si="19"/>
        <v>3.8292856114208824</v>
      </c>
      <c r="S229" s="119"/>
      <c r="T229" s="119"/>
      <c r="U229" s="119"/>
      <c r="W229" s="113">
        <f>R229*1000*1000/($K$1*10)+指導機関用調整項目!$C$25</f>
        <v>21.359821042828305</v>
      </c>
    </row>
    <row r="230" spans="1:23">
      <c r="A230" s="115">
        <f t="shared" si="20"/>
        <v>227</v>
      </c>
      <c r="B230" s="113">
        <f t="shared" si="21"/>
        <v>227</v>
      </c>
      <c r="C230" s="119">
        <f t="shared" si="18"/>
        <v>23.783484516960101</v>
      </c>
      <c r="D230" s="119">
        <f>_xlfn.IFNA(INDEX('１回目'!$C$8:$C$374,MATCH(A230,'１回目'!$A$8:$A$374,FALSE)),0)</f>
        <v>6.70235503017964</v>
      </c>
      <c r="E230" s="113">
        <f>_xlfn.IFNA(INDEX('２回目'!$C$8:$C$374,MATCH(A230,'２回目'!$A$8:$A$374,FALSE)),0)</f>
        <v>6.7199168679389389</v>
      </c>
      <c r="F230" s="113">
        <f>_xlfn.IFNA(INDEX('３回目'!$C$8:$C$374,MATCH(A230,'３回目'!$A$8:$A$374,FALSE)),0)</f>
        <v>4.1974456292169418</v>
      </c>
      <c r="G230" s="113">
        <f>_xlfn.IFNA(INDEX('４回目'!$C$8:$C$374,MATCH(A230,'４回目'!$A$8:$A$374,FALSE)),0)</f>
        <v>6.1637669896245804</v>
      </c>
      <c r="H230" s="113">
        <f>_xlfn.IFNA(INDEX('５回目'!$C$8:$C$374,MATCH(A230,'５回目'!$A$8:$A$374,FALSE)),0)</f>
        <v>0</v>
      </c>
      <c r="I230" s="113">
        <f>_xlfn.IFNA(INDEX('６回目'!$C$8:$C$374,MATCH(A230,'６回目'!$A$8:$A$374,FALSE)),0)</f>
        <v>0</v>
      </c>
      <c r="J230" s="113">
        <f>_xlfn.IFNA(INDEX('７回目'!$C$8:$C$374,MATCH(A230,'７回目'!$A$8:$A$374,FALSE)),0)</f>
        <v>0</v>
      </c>
      <c r="K230" s="113">
        <f>_xlfn.IFNA(INDEX('８回目'!$C$8:$C$374,MATCH(A230,'８回目'!$A$8:$A$374,FALSE)),0)</f>
        <v>0</v>
      </c>
      <c r="M230" s="113">
        <f>INDEX(降水量!$V$2:$V$366,MATCH(A230,降水量!$E$2:$E$366,FALSE))</f>
        <v>0</v>
      </c>
      <c r="N230" s="119">
        <f t="shared" si="22"/>
        <v>3.8678583854624717</v>
      </c>
      <c r="O230" s="119">
        <f>INDEX(地温!$J$2:$J$366,MATCH(A230,地温!$C$2:$C$366,FALSE))</f>
        <v>9.4538416088743388e-002</v>
      </c>
      <c r="P230" s="119">
        <f t="shared" si="23"/>
        <v>16.163007582591089</v>
      </c>
      <c r="Q230" s="119"/>
      <c r="R230" s="119">
        <f t="shared" si="19"/>
        <v>3.7526185489065398</v>
      </c>
      <c r="S230" s="119"/>
      <c r="T230" s="119"/>
      <c r="U230" s="119"/>
      <c r="W230" s="113">
        <f>R230*1000*1000/($K$1*10)+指導機関用調整項目!$C$25</f>
        <v>21.072319558399521</v>
      </c>
    </row>
    <row r="231" spans="1:23">
      <c r="A231" s="115">
        <f t="shared" si="20"/>
        <v>228</v>
      </c>
      <c r="B231" s="113">
        <f t="shared" si="21"/>
        <v>228</v>
      </c>
      <c r="C231" s="119">
        <f t="shared" si="18"/>
        <v>23.799824607703279</v>
      </c>
      <c r="D231" s="119">
        <f>_xlfn.IFNA(INDEX('１回目'!$C$8:$C$374,MATCH(A231,'１回目'!$A$8:$A$374,FALSE)),0)</f>
        <v>6.7030637479434576</v>
      </c>
      <c r="E231" s="113">
        <f>_xlfn.IFNA(INDEX('２回目'!$C$8:$C$374,MATCH(A231,'２回目'!$A$8:$A$374,FALSE)),0)</f>
        <v>6.7199239275294467</v>
      </c>
      <c r="F231" s="113">
        <f>_xlfn.IFNA(INDEX('３回目'!$C$8:$C$374,MATCH(A231,'３回目'!$A$8:$A$374,FALSE)),0)</f>
        <v>4.197664359500231</v>
      </c>
      <c r="G231" s="113">
        <f>_xlfn.IFNA(INDEX('４回目'!$C$8:$C$374,MATCH(A231,'４回目'!$A$8:$A$374,FALSE)),0)</f>
        <v>6.1791725727301472</v>
      </c>
      <c r="H231" s="113">
        <f>_xlfn.IFNA(INDEX('５回目'!$C$8:$C$374,MATCH(A231,'５回目'!$A$8:$A$374,FALSE)),0)</f>
        <v>0</v>
      </c>
      <c r="I231" s="113">
        <f>_xlfn.IFNA(INDEX('６回目'!$C$8:$C$374,MATCH(A231,'６回目'!$A$8:$A$374,FALSE)),0)</f>
        <v>0</v>
      </c>
      <c r="J231" s="113">
        <f>_xlfn.IFNA(INDEX('７回目'!$C$8:$C$374,MATCH(A231,'７回目'!$A$8:$A$374,FALSE)),0)</f>
        <v>0</v>
      </c>
      <c r="K231" s="113">
        <f>_xlfn.IFNA(INDEX('８回目'!$C$8:$C$374,MATCH(A231,'８回目'!$A$8:$A$374,FALSE)),0)</f>
        <v>0</v>
      </c>
      <c r="M231" s="113">
        <f>INDEX(降水量!$V$2:$V$366,MATCH(A231,降水量!$E$2:$E$366,FALSE))</f>
        <v>0</v>
      </c>
      <c r="N231" s="119">
        <f t="shared" si="22"/>
        <v>3.8678583854624717</v>
      </c>
      <c r="O231" s="119">
        <f>INDEX(地温!$J$2:$J$366,MATCH(A231,地温!$C$2:$C$366,FALSE))</f>
        <v>7.3572924432858011e-002</v>
      </c>
      <c r="P231" s="119">
        <f t="shared" si="23"/>
        <v>16.236580507023948</v>
      </c>
      <c r="Q231" s="119"/>
      <c r="R231" s="119">
        <f t="shared" si="19"/>
        <v>3.6953857152168581</v>
      </c>
      <c r="S231" s="119"/>
      <c r="T231" s="119"/>
      <c r="U231" s="119"/>
      <c r="W231" s="113">
        <f>R231*1000*1000/($K$1*10)+指導機関用調整項目!$C$25</f>
        <v>20.857696432063214</v>
      </c>
    </row>
    <row r="232" spans="1:23">
      <c r="A232" s="115">
        <f t="shared" si="20"/>
        <v>229</v>
      </c>
      <c r="B232" s="113">
        <f t="shared" si="21"/>
        <v>229</v>
      </c>
      <c r="C232" s="119">
        <f t="shared" si="18"/>
        <v>23.815298982141204</v>
      </c>
      <c r="D232" s="119">
        <f>_xlfn.IFNA(INDEX('１回目'!$C$8:$C$374,MATCH(A232,'１回目'!$A$8:$A$374,FALSE)),0)</f>
        <v>6.7037543189734574</v>
      </c>
      <c r="E232" s="113">
        <f>_xlfn.IFNA(INDEX('２回目'!$C$8:$C$374,MATCH(A232,'２回目'!$A$8:$A$374,FALSE)),0)</f>
        <v>6.7199304744372581</v>
      </c>
      <c r="F232" s="113">
        <f>_xlfn.IFNA(INDEX('３回目'!$C$8:$C$374,MATCH(A232,'３回目'!$A$8:$A$374,FALSE)),0)</f>
        <v>4.1978672348814179</v>
      </c>
      <c r="G232" s="113">
        <f>_xlfn.IFNA(INDEX('４回目'!$C$8:$C$374,MATCH(A232,'４回目'!$A$8:$A$374,FALSE)),0)</f>
        <v>6.1937469538490717</v>
      </c>
      <c r="H232" s="113">
        <f>_xlfn.IFNA(INDEX('５回目'!$C$8:$C$374,MATCH(A232,'５回目'!$A$8:$A$374,FALSE)),0)</f>
        <v>0</v>
      </c>
      <c r="I232" s="113">
        <f>_xlfn.IFNA(INDEX('６回目'!$C$8:$C$374,MATCH(A232,'６回目'!$A$8:$A$374,FALSE)),0)</f>
        <v>0</v>
      </c>
      <c r="J232" s="113">
        <f>_xlfn.IFNA(INDEX('７回目'!$C$8:$C$374,MATCH(A232,'７回目'!$A$8:$A$374,FALSE)),0)</f>
        <v>0</v>
      </c>
      <c r="K232" s="113">
        <f>_xlfn.IFNA(INDEX('８回目'!$C$8:$C$374,MATCH(A232,'８回目'!$A$8:$A$374,FALSE)),0)</f>
        <v>0</v>
      </c>
      <c r="M232" s="113">
        <f>INDEX(降水量!$V$2:$V$366,MATCH(A232,降水量!$E$2:$E$366,FALSE))</f>
        <v>0</v>
      </c>
      <c r="N232" s="119">
        <f t="shared" si="22"/>
        <v>3.8678583854624717</v>
      </c>
      <c r="O232" s="119">
        <f>INDEX(地温!$J$2:$J$366,MATCH(A232,地温!$C$2:$C$366,FALSE))</f>
        <v>0.10705273568514774</v>
      </c>
      <c r="P232" s="119">
        <f t="shared" si="23"/>
        <v>16.343633242709096</v>
      </c>
      <c r="Q232" s="119"/>
      <c r="R232" s="119">
        <f t="shared" si="19"/>
        <v>3.6038073539696356</v>
      </c>
      <c r="S232" s="119"/>
      <c r="T232" s="119"/>
      <c r="U232" s="119"/>
      <c r="W232" s="113">
        <f>R232*1000*1000/($K$1*10)+指導機関用調整項目!$C$25</f>
        <v>20.514277577386128</v>
      </c>
    </row>
    <row r="233" spans="1:23">
      <c r="A233" s="115">
        <f t="shared" si="20"/>
        <v>230</v>
      </c>
      <c r="B233" s="113">
        <f t="shared" si="21"/>
        <v>230</v>
      </c>
      <c r="C233" s="119">
        <f t="shared" si="18"/>
        <v>23.829905501654505</v>
      </c>
      <c r="D233" s="119">
        <f>_xlfn.IFNA(INDEX('１回目'!$C$8:$C$374,MATCH(A233,'１回目'!$A$8:$A$374,FALSE)),0)</f>
        <v>6.7044256197707064</v>
      </c>
      <c r="E233" s="113">
        <f>_xlfn.IFNA(INDEX('２回目'!$C$8:$C$374,MATCH(A233,'２回目'!$A$8:$A$374,FALSE)),0)</f>
        <v>6.7199365289581934</v>
      </c>
      <c r="F233" s="113">
        <f>_xlfn.IFNA(INDEX('３回目'!$C$8:$C$374,MATCH(A233,'３回目'!$A$8:$A$374,FALSE)),0)</f>
        <v>4.1980548349664035</v>
      </c>
      <c r="G233" s="113">
        <f>_xlfn.IFNA(INDEX('４回目'!$C$8:$C$374,MATCH(A233,'４回目'!$A$8:$A$374,FALSE)),0)</f>
        <v>6.2074885179592023</v>
      </c>
      <c r="H233" s="113">
        <f>_xlfn.IFNA(INDEX('５回目'!$C$8:$C$374,MATCH(A233,'５回目'!$A$8:$A$374,FALSE)),0)</f>
        <v>0</v>
      </c>
      <c r="I233" s="113">
        <f>_xlfn.IFNA(INDEX('６回目'!$C$8:$C$374,MATCH(A233,'６回目'!$A$8:$A$374,FALSE)),0)</f>
        <v>0</v>
      </c>
      <c r="J233" s="113">
        <f>_xlfn.IFNA(INDEX('７回目'!$C$8:$C$374,MATCH(A233,'７回目'!$A$8:$A$374,FALSE)),0)</f>
        <v>0</v>
      </c>
      <c r="K233" s="113">
        <f>_xlfn.IFNA(INDEX('８回目'!$C$8:$C$374,MATCH(A233,'８回目'!$A$8:$A$374,FALSE)),0)</f>
        <v>0</v>
      </c>
      <c r="M233" s="113">
        <f>INDEX(降水量!$V$2:$V$366,MATCH(A233,降水量!$E$2:$E$366,FALSE))</f>
        <v>0</v>
      </c>
      <c r="N233" s="119">
        <f t="shared" si="22"/>
        <v>3.8678583854624717</v>
      </c>
      <c r="O233" s="119">
        <f>INDEX(地温!$J$2:$J$366,MATCH(A233,地温!$C$2:$C$366,FALSE))</f>
        <v>0.15053181646999572</v>
      </c>
      <c r="P233" s="119">
        <f t="shared" si="23"/>
        <v>16.494165059179092</v>
      </c>
      <c r="Q233" s="119"/>
      <c r="R233" s="119">
        <f t="shared" si="19"/>
        <v>3.4678820570129396</v>
      </c>
      <c r="S233" s="119"/>
      <c r="T233" s="119"/>
      <c r="U233" s="119"/>
      <c r="W233" s="113">
        <f>R233*1000*1000/($K$1*10)+指導機関用調整項目!$C$25</f>
        <v>20.004557713798519</v>
      </c>
    </row>
    <row r="234" spans="1:23">
      <c r="A234" s="115">
        <f t="shared" si="20"/>
        <v>231</v>
      </c>
      <c r="B234" s="113">
        <f t="shared" si="21"/>
        <v>231</v>
      </c>
      <c r="C234" s="119">
        <f t="shared" si="18"/>
        <v>23.843299035182064</v>
      </c>
      <c r="D234" s="119">
        <f>_xlfn.IFNA(INDEX('１回目'!$C$8:$C$374,MATCH(A234,'１回目'!$A$8:$A$374,FALSE)),0)</f>
        <v>6.7050620668699299</v>
      </c>
      <c r="E234" s="113">
        <f>_xlfn.IFNA(INDEX('２回目'!$C$8:$C$374,MATCH(A234,'２回目'!$A$8:$A$374,FALSE)),0)</f>
        <v>6.7199420007169017</v>
      </c>
      <c r="F234" s="113">
        <f>_xlfn.IFNA(INDEX('３回目'!$C$8:$C$374,MATCH(A234,'３回目'!$A$8:$A$374,FALSE)),0)</f>
        <v>4.1982240671689741</v>
      </c>
      <c r="G234" s="113">
        <f>_xlfn.IFNA(INDEX('４回目'!$C$8:$C$374,MATCH(A234,'４回目'!$A$8:$A$374,FALSE)),0)</f>
        <v>6.2200709004262569</v>
      </c>
      <c r="H234" s="113">
        <f>_xlfn.IFNA(INDEX('５回目'!$C$8:$C$374,MATCH(A234,'５回目'!$A$8:$A$374,FALSE)),0)</f>
        <v>0</v>
      </c>
      <c r="I234" s="113">
        <f>_xlfn.IFNA(INDEX('６回目'!$C$8:$C$374,MATCH(A234,'６回目'!$A$8:$A$374,FALSE)),0)</f>
        <v>0</v>
      </c>
      <c r="J234" s="113">
        <f>_xlfn.IFNA(INDEX('７回目'!$C$8:$C$374,MATCH(A234,'７回目'!$A$8:$A$374,FALSE)),0)</f>
        <v>0</v>
      </c>
      <c r="K234" s="113">
        <f>_xlfn.IFNA(INDEX('８回目'!$C$8:$C$374,MATCH(A234,'８回目'!$A$8:$A$374,FALSE)),0)</f>
        <v>0</v>
      </c>
      <c r="M234" s="113">
        <f>INDEX(降水量!$V$2:$V$366,MATCH(A234,降水量!$E$2:$E$366,FALSE))</f>
        <v>0</v>
      </c>
      <c r="N234" s="119">
        <f t="shared" si="22"/>
        <v>3.8678583854624717</v>
      </c>
      <c r="O234" s="119">
        <f>INDEX(地温!$J$2:$J$366,MATCH(A234,地温!$C$2:$C$366,FALSE))</f>
        <v>0.13108076022189832</v>
      </c>
      <c r="P234" s="119">
        <f t="shared" si="23"/>
        <v>16.625245819400991</v>
      </c>
      <c r="Q234" s="119"/>
      <c r="R234" s="119">
        <f t="shared" si="19"/>
        <v>3.3501948303185998</v>
      </c>
      <c r="S234" s="119"/>
      <c r="T234" s="119"/>
      <c r="U234" s="119"/>
      <c r="W234" s="113">
        <f>R234*1000*1000/($K$1*10)+指導機関用調整項目!$C$25</f>
        <v>19.563230613694746</v>
      </c>
    </row>
    <row r="235" spans="1:23">
      <c r="A235" s="115">
        <f t="shared" si="20"/>
        <v>232</v>
      </c>
      <c r="B235" s="113">
        <f t="shared" si="21"/>
        <v>232</v>
      </c>
      <c r="C235" s="119">
        <f t="shared" si="18"/>
        <v>24.440494255025847</v>
      </c>
      <c r="D235" s="119">
        <f>_xlfn.IFNA(INDEX('１回目'!$C$8:$C$374,MATCH(A235,'１回目'!$A$8:$A$374,FALSE)),0)</f>
        <v>6.7056869355116593</v>
      </c>
      <c r="E235" s="113">
        <f>_xlfn.IFNA(INDEX('２回目'!$C$8:$C$374,MATCH(A235,'２回目'!$A$8:$A$374,FALSE)),0)</f>
        <v>6.7199471058297746</v>
      </c>
      <c r="F235" s="113">
        <f>_xlfn.IFNA(INDEX('３回目'!$C$8:$C$374,MATCH(A235,'３回目'!$A$8:$A$374,FALSE)),0)</f>
        <v>4.1983820511808112</v>
      </c>
      <c r="G235" s="113">
        <f>_xlfn.IFNA(INDEX('４回目'!$C$8:$C$374,MATCH(A235,'４回目'!$A$8:$A$374,FALSE)),0)</f>
        <v>6.2320695939195225</v>
      </c>
      <c r="H235" s="113">
        <f>_xlfn.IFNA(INDEX('５回目'!$C$8:$C$374,MATCH(A235,'５回目'!$A$8:$A$374,FALSE)),0)</f>
        <v>0.58440856858407908</v>
      </c>
      <c r="I235" s="113">
        <f>_xlfn.IFNA(INDEX('６回目'!$C$8:$C$374,MATCH(A235,'６回目'!$A$8:$A$374,FALSE)),0)</f>
        <v>0</v>
      </c>
      <c r="J235" s="113">
        <f>_xlfn.IFNA(INDEX('７回目'!$C$8:$C$374,MATCH(A235,'７回目'!$A$8:$A$374,FALSE)),0)</f>
        <v>0</v>
      </c>
      <c r="K235" s="113">
        <f>_xlfn.IFNA(INDEX('８回目'!$C$8:$C$374,MATCH(A235,'８回目'!$A$8:$A$374,FALSE)),0)</f>
        <v>0</v>
      </c>
      <c r="M235" s="113">
        <f>INDEX(降水量!$V$2:$V$366,MATCH(A235,降水量!$E$2:$E$366,FALSE))</f>
        <v>5.4417266639303186e-002</v>
      </c>
      <c r="N235" s="119">
        <f t="shared" si="22"/>
        <v>3.9222756521017748</v>
      </c>
      <c r="O235" s="119">
        <f>INDEX(地温!$J$2:$J$366,MATCH(A235,地温!$C$2:$C$366,FALSE))</f>
        <v>0.13293432619981599</v>
      </c>
      <c r="P235" s="119">
        <f t="shared" si="23"/>
        <v>16.758180145600807</v>
      </c>
      <c r="Q235" s="119"/>
      <c r="R235" s="119">
        <f t="shared" si="19"/>
        <v>3.7600384573232652</v>
      </c>
      <c r="S235" s="119"/>
      <c r="T235" s="119"/>
      <c r="U235" s="119"/>
      <c r="W235" s="113">
        <f>R235*1000*1000/($K$1*10)+指導機関用調整項目!$C$25</f>
        <v>21.100144214962242</v>
      </c>
    </row>
    <row r="236" spans="1:23">
      <c r="A236" s="115">
        <f t="shared" si="20"/>
        <v>233</v>
      </c>
      <c r="B236" s="113">
        <f t="shared" si="21"/>
        <v>233</v>
      </c>
      <c r="C236" s="119">
        <f t="shared" si="18"/>
        <v>24.98232345870376</v>
      </c>
      <c r="D236" s="119">
        <f>_xlfn.IFNA(INDEX('１回目'!$C$8:$C$374,MATCH(A236,'１回目'!$A$8:$A$374,FALSE)),0)</f>
        <v>6.7062751323328067</v>
      </c>
      <c r="E236" s="113">
        <f>_xlfn.IFNA(INDEX('２回目'!$C$8:$C$374,MATCH(A236,'２回目'!$A$8:$A$374,FALSE)),0)</f>
        <v>6.7199516875095409</v>
      </c>
      <c r="F236" s="113">
        <f>_xlfn.IFNA(INDEX('３回目'!$C$8:$C$374,MATCH(A236,'３回目'!$A$8:$A$374,FALSE)),0)</f>
        <v>4.1985235059092307</v>
      </c>
      <c r="G236" s="113">
        <f>_xlfn.IFNA(INDEX('４回目'!$C$8:$C$374,MATCH(A236,'４回目'!$A$8:$A$374,FALSE)),0)</f>
        <v>6.2429618690436675</v>
      </c>
      <c r="H236" s="113">
        <f>_xlfn.IFNA(INDEX('５回目'!$C$8:$C$374,MATCH(A236,'５回目'!$A$8:$A$374,FALSE)),0)</f>
        <v>1.1146112639085162</v>
      </c>
      <c r="I236" s="113">
        <f>_xlfn.IFNA(INDEX('６回目'!$C$8:$C$374,MATCH(A236,'６回目'!$A$8:$A$374,FALSE)),0)</f>
        <v>0</v>
      </c>
      <c r="J236" s="113">
        <f>_xlfn.IFNA(INDEX('７回目'!$C$8:$C$374,MATCH(A236,'７回目'!$A$8:$A$374,FALSE)),0)</f>
        <v>0</v>
      </c>
      <c r="K236" s="113">
        <f>_xlfn.IFNA(INDEX('８回目'!$C$8:$C$374,MATCH(A236,'８回目'!$A$8:$A$374,FALSE)),0)</f>
        <v>0</v>
      </c>
      <c r="M236" s="113">
        <f>INDEX(降水量!$V$2:$V$366,MATCH(A236,降水量!$E$2:$E$366,FALSE))</f>
        <v>0</v>
      </c>
      <c r="N236" s="119">
        <f t="shared" si="22"/>
        <v>3.9222756521017748</v>
      </c>
      <c r="O236" s="119">
        <f>INDEX(地温!$J$2:$J$366,MATCH(A236,地温!$C$2:$C$366,FALSE))</f>
        <v>0.10078973847263371</v>
      </c>
      <c r="P236" s="119">
        <f t="shared" si="23"/>
        <v>16.858969884073442</v>
      </c>
      <c r="Q236" s="119"/>
      <c r="R236" s="119">
        <f t="shared" si="19"/>
        <v>4.201077922528544</v>
      </c>
      <c r="S236" s="119"/>
      <c r="T236" s="119"/>
      <c r="U236" s="119"/>
      <c r="W236" s="113">
        <f>R236*1000*1000/($K$1*10)+指導機関用調整項目!$C$25</f>
        <v>22.754042209482037</v>
      </c>
    </row>
    <row r="237" spans="1:23">
      <c r="A237" s="115">
        <f t="shared" si="20"/>
        <v>234</v>
      </c>
      <c r="B237" s="113">
        <f t="shared" si="21"/>
        <v>234</v>
      </c>
      <c r="C237" s="119">
        <f t="shared" si="18"/>
        <v>25.492271677461243</v>
      </c>
      <c r="D237" s="119">
        <f>_xlfn.IFNA(INDEX('１回目'!$C$8:$C$374,MATCH(A237,'１回目'!$A$8:$A$374,FALSE)),0)</f>
        <v>6.706845966652919</v>
      </c>
      <c r="E237" s="113">
        <f>_xlfn.IFNA(INDEX('２回目'!$C$8:$C$374,MATCH(A237,'２回目'!$A$8:$A$374,FALSE)),0)</f>
        <v>6.7199559169761862</v>
      </c>
      <c r="F237" s="113">
        <f>_xlfn.IFNA(INDEX('３回目'!$C$8:$C$374,MATCH(A237,'３回目'!$A$8:$A$374,FALSE)),0)</f>
        <v>4.1986540601450635</v>
      </c>
      <c r="G237" s="113">
        <f>_xlfn.IFNA(INDEX('４回目'!$C$8:$C$374,MATCH(A237,'４回目'!$A$8:$A$374,FALSE)),0)</f>
        <v>6.2532096530851291</v>
      </c>
      <c r="H237" s="113">
        <f>_xlfn.IFNA(INDEX('５回目'!$C$8:$C$374,MATCH(A237,'５回目'!$A$8:$A$374,FALSE)),0)</f>
        <v>1.6136060806019443</v>
      </c>
      <c r="I237" s="113">
        <f>_xlfn.IFNA(INDEX('６回目'!$C$8:$C$374,MATCH(A237,'６回目'!$A$8:$A$374,FALSE)),0)</f>
        <v>0</v>
      </c>
      <c r="J237" s="113">
        <f>_xlfn.IFNA(INDEX('７回目'!$C$8:$C$374,MATCH(A237,'７回目'!$A$8:$A$374,FALSE)),0)</f>
        <v>0</v>
      </c>
      <c r="K237" s="113">
        <f>_xlfn.IFNA(INDEX('８回目'!$C$8:$C$374,MATCH(A237,'８回目'!$A$8:$A$374,FALSE)),0)</f>
        <v>0</v>
      </c>
      <c r="M237" s="113">
        <f>INDEX(降水量!$V$2:$V$366,MATCH(A237,降水量!$E$2:$E$366,FALSE))</f>
        <v>0</v>
      </c>
      <c r="N237" s="119">
        <f t="shared" si="22"/>
        <v>3.9222756521017748</v>
      </c>
      <c r="O237" s="119">
        <f>INDEX(地温!$J$2:$J$366,MATCH(A237,地温!$C$2:$C$366,FALSE))</f>
        <v>0.10604236890812975</v>
      </c>
      <c r="P237" s="119">
        <f t="shared" si="23"/>
        <v>16.965012252981573</v>
      </c>
      <c r="Q237" s="119"/>
      <c r="R237" s="119">
        <f t="shared" si="19"/>
        <v>4.6049837723778957</v>
      </c>
      <c r="S237" s="119"/>
      <c r="T237" s="119"/>
      <c r="U237" s="119"/>
      <c r="W237" s="113">
        <f>R237*1000*1000/($K$1*10)+指導機関用調整項目!$C$25</f>
        <v>24.268689146417103</v>
      </c>
    </row>
    <row r="238" spans="1:23">
      <c r="A238" s="115">
        <f t="shared" si="20"/>
        <v>235</v>
      </c>
      <c r="B238" s="113">
        <f t="shared" si="21"/>
        <v>235</v>
      </c>
      <c r="C238" s="119">
        <f t="shared" si="18"/>
        <v>25.954836189900067</v>
      </c>
      <c r="D238" s="119">
        <f>_xlfn.IFNA(INDEX('１回目'!$C$8:$C$374,MATCH(A238,'１回目'!$A$8:$A$374,FALSE)),0)</f>
        <v>6.7073829808678775</v>
      </c>
      <c r="E238" s="113">
        <f>_xlfn.IFNA(INDEX('２回目'!$C$8:$C$374,MATCH(A238,'２回目'!$A$8:$A$374,FALSE)),0)</f>
        <v>6.7199597119767667</v>
      </c>
      <c r="F238" s="113">
        <f>_xlfn.IFNA(INDEX('３回目'!$C$8:$C$374,MATCH(A238,'３回目'!$A$8:$A$374,FALSE)),0)</f>
        <v>4.1987709314186166</v>
      </c>
      <c r="G238" s="113">
        <f>_xlfn.IFNA(INDEX('４回目'!$C$8:$C$374,MATCH(A238,'４回目'!$A$8:$A$374,FALSE)),0)</f>
        <v>6.2625090634389986</v>
      </c>
      <c r="H238" s="113">
        <f>_xlfn.IFNA(INDEX('５回目'!$C$8:$C$374,MATCH(A238,'５回目'!$A$8:$A$374,FALSE)),0)</f>
        <v>2.0662135021978072</v>
      </c>
      <c r="I238" s="113">
        <f>_xlfn.IFNA(INDEX('６回目'!$C$8:$C$374,MATCH(A238,'６回目'!$A$8:$A$374,FALSE)),0)</f>
        <v>0</v>
      </c>
      <c r="J238" s="113">
        <f>_xlfn.IFNA(INDEX('７回目'!$C$8:$C$374,MATCH(A238,'７回目'!$A$8:$A$374,FALSE)),0)</f>
        <v>0</v>
      </c>
      <c r="K238" s="113">
        <f>_xlfn.IFNA(INDEX('８回目'!$C$8:$C$374,MATCH(A238,'８回目'!$A$8:$A$374,FALSE)),0)</f>
        <v>0</v>
      </c>
      <c r="M238" s="113">
        <f>INDEX(降水量!$V$2:$V$366,MATCH(A238,降水量!$E$2:$E$366,FALSE))</f>
        <v>5.4417266639303186e-002</v>
      </c>
      <c r="N238" s="119">
        <f t="shared" si="22"/>
        <v>3.9766929187410778</v>
      </c>
      <c r="O238" s="119">
        <f>INDEX(地温!$J$2:$J$366,MATCH(A238,地温!$C$2:$C$366,FALSE))</f>
        <v>4.6817105310749639e-002</v>
      </c>
      <c r="P238" s="119">
        <f t="shared" si="23"/>
        <v>17.011829358292324</v>
      </c>
      <c r="Q238" s="119"/>
      <c r="R238" s="119">
        <f t="shared" si="19"/>
        <v>4.9663139128666671</v>
      </c>
      <c r="S238" s="119"/>
      <c r="T238" s="119"/>
      <c r="U238" s="119"/>
      <c r="W238" s="113">
        <f>R238*1000*1000/($K$1*10)+指導機関用調整項目!$C$25</f>
        <v>25.623677173249995</v>
      </c>
    </row>
    <row r="239" spans="1:23">
      <c r="A239" s="115">
        <f t="shared" si="20"/>
        <v>236</v>
      </c>
      <c r="B239" s="113">
        <f t="shared" si="21"/>
        <v>236</v>
      </c>
      <c r="C239" s="119">
        <f t="shared" si="18"/>
        <v>26.385211483998258</v>
      </c>
      <c r="D239" s="119">
        <f>_xlfn.IFNA(INDEX('１回目'!$C$8:$C$374,MATCH(A239,'１回目'!$A$8:$A$374,FALSE)),0)</f>
        <v>6.7078988975324725</v>
      </c>
      <c r="E239" s="113">
        <f>_xlfn.IFNA(INDEX('２回目'!$C$8:$C$374,MATCH(A239,'２回目'!$A$8:$A$374,FALSE)),0)</f>
        <v>6.7199631848158798</v>
      </c>
      <c r="F239" s="113">
        <f>_xlfn.IFNA(INDEX('３回目'!$C$8:$C$374,MATCH(A239,'３回目'!$A$8:$A$374,FALSE)),0)</f>
        <v>4.1988777939804764</v>
      </c>
      <c r="G239" s="113">
        <f>_xlfn.IFNA(INDEX('４回目'!$C$8:$C$374,MATCH(A239,'４回目'!$A$8:$A$374,FALSE)),0)</f>
        <v>6.2711603443026771</v>
      </c>
      <c r="H239" s="113">
        <f>_xlfn.IFNA(INDEX('５回目'!$C$8:$C$374,MATCH(A239,'５回目'!$A$8:$A$374,FALSE)),0)</f>
        <v>2.4873112633667525</v>
      </c>
      <c r="I239" s="113">
        <f>_xlfn.IFNA(INDEX('６回目'!$C$8:$C$374,MATCH(A239,'６回目'!$A$8:$A$374,FALSE)),0)</f>
        <v>0</v>
      </c>
      <c r="J239" s="113">
        <f>_xlfn.IFNA(INDEX('７回目'!$C$8:$C$374,MATCH(A239,'７回目'!$A$8:$A$374,FALSE)),0)</f>
        <v>0</v>
      </c>
      <c r="K239" s="113">
        <f>_xlfn.IFNA(INDEX('８回目'!$C$8:$C$374,MATCH(A239,'８回目'!$A$8:$A$374,FALSE)),0)</f>
        <v>0</v>
      </c>
      <c r="M239" s="113">
        <f>INDEX(降水量!$V$2:$V$366,MATCH(A239,降水量!$E$2:$E$366,FALSE))</f>
        <v>7.1044764779090275e-002</v>
      </c>
      <c r="N239" s="119">
        <f t="shared" si="22"/>
        <v>4.0477376835201682</v>
      </c>
      <c r="O239" s="119">
        <f>INDEX(地温!$J$2:$J$366,MATCH(A239,地温!$C$2:$C$366,FALSE))</f>
        <v>2.9687092961207608e-002</v>
      </c>
      <c r="P239" s="119">
        <f t="shared" si="23"/>
        <v>17.041516451253532</v>
      </c>
      <c r="Q239" s="119"/>
      <c r="R239" s="119">
        <f t="shared" si="19"/>
        <v>5.2959573492245582</v>
      </c>
      <c r="S239" s="119"/>
      <c r="T239" s="119"/>
      <c r="U239" s="119"/>
      <c r="W239" s="113">
        <f>R239*1000*1000/($K$1*10)+指導機関用調整項目!$C$25</f>
        <v>26.859840059592088</v>
      </c>
    </row>
    <row r="240" spans="1:23">
      <c r="A240" s="115">
        <f t="shared" si="20"/>
        <v>237</v>
      </c>
      <c r="B240" s="113">
        <f t="shared" si="21"/>
        <v>237</v>
      </c>
      <c r="C240" s="119">
        <f t="shared" si="18"/>
        <v>26.786370868950353</v>
      </c>
      <c r="D240" s="119">
        <f>_xlfn.IFNA(INDEX('１回目'!$C$8:$C$374,MATCH(A240,'１回目'!$A$8:$A$374,FALSE)),0)</f>
        <v>6.7083953593930801</v>
      </c>
      <c r="E240" s="113">
        <f>_xlfn.IFNA(INDEX('２回目'!$C$8:$C$374,MATCH(A240,'２回目'!$A$8:$A$374,FALSE)),0)</f>
        <v>6.7199663673116232</v>
      </c>
      <c r="F240" s="113">
        <f>_xlfn.IFNA(INDEX('３回目'!$C$8:$C$374,MATCH(A240,'３回目'!$A$8:$A$374,FALSE)),0)</f>
        <v>4.1989756534933997</v>
      </c>
      <c r="G240" s="113">
        <f>_xlfn.IFNA(INDEX('４回目'!$C$8:$C$374,MATCH(A240,'４回目'!$A$8:$A$374,FALSE)),0)</f>
        <v>6.2792234988495954</v>
      </c>
      <c r="H240" s="113">
        <f>_xlfn.IFNA(INDEX('５回目'!$C$8:$C$374,MATCH(A240,'５回目'!$A$8:$A$374,FALSE)),0)</f>
        <v>2.8798099899026526</v>
      </c>
      <c r="I240" s="113">
        <f>_xlfn.IFNA(INDEX('６回目'!$C$8:$C$374,MATCH(A240,'６回目'!$A$8:$A$374,FALSE)),0)</f>
        <v>0</v>
      </c>
      <c r="J240" s="113">
        <f>_xlfn.IFNA(INDEX('７回目'!$C$8:$C$374,MATCH(A240,'７回目'!$A$8:$A$374,FALSE)),0)</f>
        <v>0</v>
      </c>
      <c r="K240" s="113">
        <f>_xlfn.IFNA(INDEX('８回目'!$C$8:$C$374,MATCH(A240,'８回目'!$A$8:$A$374,FALSE)),0)</f>
        <v>0</v>
      </c>
      <c r="M240" s="113">
        <f>INDEX(降水量!$V$2:$V$366,MATCH(A240,降水量!$E$2:$E$366,FALSE))</f>
        <v>0</v>
      </c>
      <c r="N240" s="119">
        <f t="shared" si="22"/>
        <v>4.0477376835201682</v>
      </c>
      <c r="O240" s="119">
        <f>INDEX(地温!$J$2:$J$366,MATCH(A240,地温!$C$2:$C$366,FALSE))</f>
        <v>7.0919684156682386e-002</v>
      </c>
      <c r="P240" s="119">
        <f t="shared" si="23"/>
        <v>17.112436135410213</v>
      </c>
      <c r="Q240" s="119"/>
      <c r="R240" s="119">
        <f t="shared" si="19"/>
        <v>5.6261970500199716</v>
      </c>
      <c r="S240" s="119"/>
      <c r="T240" s="119"/>
      <c r="U240" s="119"/>
      <c r="W240" s="113">
        <f>R240*1000*1000/($K$1*10)+指導機関用調整項目!$C$25</f>
        <v>28.098238937574884</v>
      </c>
    </row>
    <row r="241" spans="1:23">
      <c r="A241" s="115">
        <f t="shared" si="20"/>
        <v>238</v>
      </c>
      <c r="B241" s="113">
        <f t="shared" si="21"/>
        <v>238</v>
      </c>
      <c r="C241" s="119">
        <f t="shared" si="18"/>
        <v>27.16251423044352</v>
      </c>
      <c r="D241" s="119">
        <f>_xlfn.IFNA(INDEX('１回目'!$C$8:$C$374,MATCH(A241,'１回目'!$A$8:$A$374,FALSE)),0)</f>
        <v>6.7088755997165244</v>
      </c>
      <c r="E241" s="113">
        <f>_xlfn.IFNA(INDEX('２回目'!$C$8:$C$374,MATCH(A241,'２回目'!$A$8:$A$374,FALSE)),0)</f>
        <v>6.7199692969667604</v>
      </c>
      <c r="F241" s="113">
        <f>_xlfn.IFNA(INDEX('３回目'!$C$8:$C$374,MATCH(A241,'３回目'!$A$8:$A$374,FALSE)),0)</f>
        <v>4.1990657055648972</v>
      </c>
      <c r="G241" s="113">
        <f>_xlfn.IFNA(INDEX('４回目'!$C$8:$C$374,MATCH(A241,'４回目'!$A$8:$A$374,FALSE)),0)</f>
        <v>6.2867826175457457</v>
      </c>
      <c r="H241" s="113">
        <f>_xlfn.IFNA(INDEX('５回目'!$C$8:$C$374,MATCH(A241,'５回目'!$A$8:$A$374,FALSE)),0)</f>
        <v>3.2478210106495933</v>
      </c>
      <c r="I241" s="113">
        <f>_xlfn.IFNA(INDEX('６回目'!$C$8:$C$374,MATCH(A241,'６回目'!$A$8:$A$374,FALSE)),0)</f>
        <v>0</v>
      </c>
      <c r="J241" s="113">
        <f>_xlfn.IFNA(INDEX('７回目'!$C$8:$C$374,MATCH(A241,'７回目'!$A$8:$A$374,FALSE)),0)</f>
        <v>0</v>
      </c>
      <c r="K241" s="113">
        <f>_xlfn.IFNA(INDEX('８回目'!$C$8:$C$374,MATCH(A241,'８回目'!$A$8:$A$374,FALSE)),0)</f>
        <v>0</v>
      </c>
      <c r="M241" s="113">
        <f>INDEX(降水量!$V$2:$V$366,MATCH(A241,降水量!$E$2:$E$366,FALSE))</f>
        <v>7.1044764779090275e-002</v>
      </c>
      <c r="N241" s="119">
        <f t="shared" si="22"/>
        <v>4.1187824482992585</v>
      </c>
      <c r="O241" s="119">
        <f>INDEX(地温!$J$2:$J$366,MATCH(A241,地温!$C$2:$C$366,FALSE))</f>
        <v>9.2978733135559252e-002</v>
      </c>
      <c r="P241" s="119">
        <f t="shared" si="23"/>
        <v>17.205414868545773</v>
      </c>
      <c r="Q241" s="119"/>
      <c r="R241" s="119">
        <f t="shared" si="19"/>
        <v>5.83831691359849</v>
      </c>
      <c r="S241" s="119"/>
      <c r="T241" s="119"/>
      <c r="U241" s="119"/>
      <c r="W241" s="113">
        <f>R241*1000*1000/($K$1*10)+指導機関用調整項目!$C$25</f>
        <v>28.893688425994331</v>
      </c>
    </row>
    <row r="242" spans="1:23">
      <c r="A242" s="115">
        <f t="shared" si="20"/>
        <v>239</v>
      </c>
      <c r="B242" s="113">
        <f t="shared" si="21"/>
        <v>239</v>
      </c>
      <c r="C242" s="119">
        <f t="shared" si="18"/>
        <v>27.513006765922093</v>
      </c>
      <c r="D242" s="119">
        <f>_xlfn.IFNA(INDEX('１回目'!$C$8:$C$374,MATCH(A242,'１回目'!$A$8:$A$374,FALSE)),0)</f>
        <v>6.7093377879880673</v>
      </c>
      <c r="E242" s="113">
        <f>_xlfn.IFNA(INDEX('２回目'!$C$8:$C$374,MATCH(A242,'２回目'!$A$8:$A$374,FALSE)),0)</f>
        <v>6.7199719805515743</v>
      </c>
      <c r="F242" s="113">
        <f>_xlfn.IFNA(INDEX('３回目'!$C$8:$C$374,MATCH(A242,'３回目'!$A$8:$A$374,FALSE)),0)</f>
        <v>4.1991481334495884</v>
      </c>
      <c r="G242" s="113">
        <f>_xlfn.IFNA(INDEX('４回目'!$C$8:$C$374,MATCH(A242,'４回目'!$A$8:$A$374,FALSE)),0)</f>
        <v>6.2938256926668723</v>
      </c>
      <c r="H242" s="113">
        <f>_xlfn.IFNA(INDEX('５回目'!$C$8:$C$374,MATCH(A242,'５回目'!$A$8:$A$374,FALSE)),0)</f>
        <v>3.5907231712659917</v>
      </c>
      <c r="I242" s="113">
        <f>_xlfn.IFNA(INDEX('６回目'!$C$8:$C$374,MATCH(A242,'６回目'!$A$8:$A$374,FALSE)),0)</f>
        <v>0</v>
      </c>
      <c r="J242" s="113">
        <f>_xlfn.IFNA(INDEX('７回目'!$C$8:$C$374,MATCH(A242,'７回目'!$A$8:$A$374,FALSE)),0)</f>
        <v>0</v>
      </c>
      <c r="K242" s="113">
        <f>_xlfn.IFNA(INDEX('８回目'!$C$8:$C$374,MATCH(A242,'８回目'!$A$8:$A$374,FALSE)),0)</f>
        <v>0</v>
      </c>
      <c r="M242" s="113">
        <f>INDEX(降水量!$V$2:$V$366,MATCH(A242,降水量!$E$2:$E$366,FALSE))</f>
        <v>0</v>
      </c>
      <c r="N242" s="119">
        <f t="shared" si="22"/>
        <v>4.1187824482992585</v>
      </c>
      <c r="O242" s="119">
        <f>INDEX(地温!$J$2:$J$366,MATCH(A242,地温!$C$2:$C$366,FALSE))</f>
        <v>0.11972657429920436</v>
      </c>
      <c r="P242" s="119">
        <f t="shared" si="23"/>
        <v>17.325141442844977</v>
      </c>
      <c r="Q242" s="119"/>
      <c r="R242" s="119">
        <f t="shared" si="19"/>
        <v>6.0690828747778589</v>
      </c>
      <c r="S242" s="119"/>
      <c r="T242" s="119"/>
      <c r="U242" s="119"/>
      <c r="W242" s="113">
        <f>R242*1000*1000/($K$1*10)+指導機関用調整項目!$C$25</f>
        <v>29.759060780416966</v>
      </c>
    </row>
    <row r="243" spans="1:23">
      <c r="A243" s="115">
        <f t="shared" si="20"/>
        <v>240</v>
      </c>
      <c r="B243" s="113">
        <f t="shared" si="21"/>
        <v>240</v>
      </c>
      <c r="C243" s="119">
        <f t="shared" si="18"/>
        <v>27.826961718254125</v>
      </c>
      <c r="D243" s="119">
        <f>_xlfn.IFNA(INDEX('１回目'!$C$8:$C$374,MATCH(A243,'１回目'!$A$8:$A$374,FALSE)),0)</f>
        <v>6.7097677438794507</v>
      </c>
      <c r="E243" s="113">
        <f>_xlfn.IFNA(INDEX('２回目'!$C$8:$C$374,MATCH(A243,'２回目'!$A$8:$A$374,FALSE)),0)</f>
        <v>6.719974364806907</v>
      </c>
      <c r="F243" s="113">
        <f>_xlfn.IFNA(INDEX('３回目'!$C$8:$C$374,MATCH(A243,'３回目'!$A$8:$A$374,FALSE)),0)</f>
        <v>4.1992211484325521</v>
      </c>
      <c r="G243" s="113">
        <f>_xlfn.IFNA(INDEX('４回目'!$C$8:$C$374,MATCH(A243,'４回目'!$A$8:$A$374,FALSE)),0)</f>
        <v>6.3001372002196945</v>
      </c>
      <c r="H243" s="113">
        <f>_xlfn.IFNA(INDEX('５回目'!$C$8:$C$374,MATCH(A243,'５回目'!$A$8:$A$374,FALSE)),0)</f>
        <v>3.8978612609155201</v>
      </c>
      <c r="I243" s="113">
        <f>_xlfn.IFNA(INDEX('６回目'!$C$8:$C$374,MATCH(A243,'６回目'!$A$8:$A$374,FALSE)),0)</f>
        <v>0</v>
      </c>
      <c r="J243" s="113">
        <f>_xlfn.IFNA(INDEX('７回目'!$C$8:$C$374,MATCH(A243,'７回目'!$A$8:$A$374,FALSE)),0)</f>
        <v>0</v>
      </c>
      <c r="K243" s="113">
        <f>_xlfn.IFNA(INDEX('８回目'!$C$8:$C$374,MATCH(A243,'８回目'!$A$8:$A$374,FALSE)),0)</f>
        <v>0</v>
      </c>
      <c r="M243" s="113">
        <f>INDEX(降水量!$V$2:$V$366,MATCH(A243,降水量!$E$2:$E$366,FALSE))</f>
        <v>0.25576115320472498</v>
      </c>
      <c r="N243" s="119">
        <f t="shared" si="22"/>
        <v>4.3745436015039836</v>
      </c>
      <c r="O243" s="119">
        <f>INDEX(地温!$J$2:$J$366,MATCH(A243,地温!$C$2:$C$366,FALSE))</f>
        <v>0.11371897924428376</v>
      </c>
      <c r="P243" s="119">
        <f t="shared" si="23"/>
        <v>17.43886042208926</v>
      </c>
      <c r="Q243" s="119"/>
      <c r="R243" s="119">
        <f t="shared" si="19"/>
        <v>6.0135576946608822</v>
      </c>
      <c r="S243" s="119"/>
      <c r="T243" s="119"/>
      <c r="U243" s="119"/>
      <c r="W243" s="113">
        <f>R243*1000*1000/($K$1*10)+指導機関用調整項目!$C$25</f>
        <v>29.550841354978303</v>
      </c>
    </row>
    <row r="244" spans="1:23">
      <c r="A244" s="115">
        <f t="shared" si="20"/>
        <v>241</v>
      </c>
      <c r="B244" s="113">
        <f t="shared" si="21"/>
        <v>241</v>
      </c>
      <c r="C244" s="119">
        <f t="shared" si="18"/>
        <v>28.113530199432816</v>
      </c>
      <c r="D244" s="119">
        <f>_xlfn.IFNA(INDEX('１回目'!$C$8:$C$374,MATCH(A244,'１回目'!$A$8:$A$374,FALSE)),0)</f>
        <v>6.7101737963962789</v>
      </c>
      <c r="E244" s="113">
        <f>_xlfn.IFNA(INDEX('２回目'!$C$8:$C$374,MATCH(A244,'２回目'!$A$8:$A$374,FALSE)),0)</f>
        <v>6.7199765149550972</v>
      </c>
      <c r="F244" s="113">
        <f>_xlfn.IFNA(INDEX('３回目'!$C$8:$C$374,MATCH(A244,'３回目'!$A$8:$A$374,FALSE)),0)</f>
        <v>4.1992868721081127</v>
      </c>
      <c r="G244" s="113">
        <f>_xlfn.IFNA(INDEX('４回目'!$C$8:$C$374,MATCH(A244,'４回目'!$A$8:$A$374,FALSE)),0)</f>
        <v>6.3058984466781736</v>
      </c>
      <c r="H244" s="113">
        <f>_xlfn.IFNA(INDEX('５回目'!$C$8:$C$374,MATCH(A244,'５回目'!$A$8:$A$374,FALSE)),0)</f>
        <v>4.1781945692951554</v>
      </c>
      <c r="I244" s="113">
        <f>_xlfn.IFNA(INDEX('６回目'!$C$8:$C$374,MATCH(A244,'６回目'!$A$8:$A$374,FALSE)),0)</f>
        <v>0</v>
      </c>
      <c r="J244" s="113">
        <f>_xlfn.IFNA(INDEX('７回目'!$C$8:$C$374,MATCH(A244,'７回目'!$A$8:$A$374,FALSE)),0)</f>
        <v>0</v>
      </c>
      <c r="K244" s="113">
        <f>_xlfn.IFNA(INDEX('８回目'!$C$8:$C$374,MATCH(A244,'８回目'!$A$8:$A$374,FALSE)),0)</f>
        <v>0</v>
      </c>
      <c r="M244" s="113">
        <f>INDEX(降水量!$V$2:$V$366,MATCH(A244,降水量!$E$2:$E$366,FALSE))</f>
        <v>5.4417266639303186e-002</v>
      </c>
      <c r="N244" s="119">
        <f t="shared" si="22"/>
        <v>4.428960868143287</v>
      </c>
      <c r="O244" s="119">
        <f>INDEX(地温!$J$2:$J$366,MATCH(A244,地温!$C$2:$C$366,FALSE))</f>
        <v>7.705246443978489e-002</v>
      </c>
      <c r="P244" s="119">
        <f t="shared" si="23"/>
        <v>17.515912886529044</v>
      </c>
      <c r="Q244" s="119"/>
      <c r="R244" s="119">
        <f t="shared" si="19"/>
        <v>6.1686564447604866</v>
      </c>
      <c r="S244" s="119"/>
      <c r="T244" s="119"/>
      <c r="U244" s="119"/>
      <c r="W244" s="113">
        <f>R244*1000*1000/($K$1*10)+指導機関用調整項目!$C$25</f>
        <v>30.132461667851818</v>
      </c>
    </row>
    <row r="245" spans="1:23">
      <c r="A245" s="115">
        <f t="shared" si="20"/>
        <v>242</v>
      </c>
      <c r="B245" s="113">
        <f t="shared" si="21"/>
        <v>242</v>
      </c>
      <c r="C245" s="119">
        <f t="shared" si="18"/>
        <v>28.387883419350683</v>
      </c>
      <c r="D245" s="119">
        <f>_xlfn.IFNA(INDEX('１回目'!$C$8:$C$374,MATCH(A245,'１回目'!$A$8:$A$374,FALSE)),0)</f>
        <v>6.7105732056034606</v>
      </c>
      <c r="E245" s="113">
        <f>_xlfn.IFNA(INDEX('２回目'!$C$8:$C$374,MATCH(A245,'２回目'!$A$8:$A$374,FALSE)),0)</f>
        <v>6.7199785271748897</v>
      </c>
      <c r="F245" s="113">
        <f>_xlfn.IFNA(INDEX('３回目'!$C$8:$C$374,MATCH(A245,'３回目'!$A$8:$A$374,FALSE)),0)</f>
        <v>4.1993484393516241</v>
      </c>
      <c r="G245" s="113">
        <f>_xlfn.IFNA(INDEX('４回目'!$C$8:$C$374,MATCH(A245,'４回目'!$A$8:$A$374,FALSE)),0)</f>
        <v>6.3114120934378271</v>
      </c>
      <c r="H245" s="113">
        <f>_xlfn.IFNA(INDEX('５回目'!$C$8:$C$374,MATCH(A245,'５回目'!$A$8:$A$374,FALSE)),0)</f>
        <v>4.4465711537828811</v>
      </c>
      <c r="I245" s="113">
        <f>_xlfn.IFNA(INDEX('６回目'!$C$8:$C$374,MATCH(A245,'６回目'!$A$8:$A$374,FALSE)),0)</f>
        <v>0</v>
      </c>
      <c r="J245" s="113">
        <f>_xlfn.IFNA(INDEX('７回目'!$C$8:$C$374,MATCH(A245,'７回目'!$A$8:$A$374,FALSE)),0)</f>
        <v>0</v>
      </c>
      <c r="K245" s="113">
        <f>_xlfn.IFNA(INDEX('８回目'!$C$8:$C$374,MATCH(A245,'８回目'!$A$8:$A$374,FALSE)),0)</f>
        <v>0</v>
      </c>
      <c r="M245" s="113">
        <f>INDEX(降水量!$V$2:$V$366,MATCH(A245,降水量!$E$2:$E$366,FALSE))</f>
        <v>7.1044764779090275e-002</v>
      </c>
      <c r="N245" s="119">
        <f t="shared" si="22"/>
        <v>4.5000056329223774</v>
      </c>
      <c r="O245" s="119">
        <f>INDEX(地温!$J$2:$J$366,MATCH(A245,地温!$C$2:$C$366,FALSE))</f>
        <v>0.11714342222429877</v>
      </c>
      <c r="P245" s="119">
        <f t="shared" si="23"/>
        <v>17.633056308753343</v>
      </c>
      <c r="Q245" s="119"/>
      <c r="R245" s="119">
        <f t="shared" si="19"/>
        <v>6.2548214776749624</v>
      </c>
      <c r="S245" s="119"/>
      <c r="T245" s="119"/>
      <c r="U245" s="119"/>
      <c r="W245" s="113">
        <f>R245*1000*1000/($K$1*10)+指導機関用調整項目!$C$25</f>
        <v>30.455580541281105</v>
      </c>
    </row>
    <row r="246" spans="1:23">
      <c r="A246" s="115">
        <f t="shared" si="20"/>
        <v>243</v>
      </c>
      <c r="B246" s="113">
        <f t="shared" si="21"/>
        <v>243</v>
      </c>
      <c r="C246" s="119">
        <f t="shared" si="18"/>
        <v>28.646953567390725</v>
      </c>
      <c r="D246" s="119">
        <f>_xlfn.IFNA(INDEX('１回目'!$C$8:$C$374,MATCH(A246,'１回目'!$A$8:$A$374,FALSE)),0)</f>
        <v>6.7109617999538109</v>
      </c>
      <c r="E246" s="113">
        <f>_xlfn.IFNA(INDEX('２回目'!$C$8:$C$374,MATCH(A246,'２回目'!$A$8:$A$374,FALSE)),0)</f>
        <v>6.7199803899973256</v>
      </c>
      <c r="F246" s="113">
        <f>_xlfn.IFNA(INDEX('３回目'!$C$8:$C$374,MATCH(A246,'３回目'!$A$8:$A$374,FALSE)),0)</f>
        <v>4.1994054418629867</v>
      </c>
      <c r="G246" s="113">
        <f>_xlfn.IFNA(INDEX('４回目'!$C$8:$C$374,MATCH(A246,'４回目'!$A$8:$A$374,FALSE)),0)</f>
        <v>6.3166177371480989</v>
      </c>
      <c r="H246" s="113">
        <f>_xlfn.IFNA(INDEX('５回目'!$C$8:$C$374,MATCH(A246,'５回目'!$A$8:$A$374,FALSE)),0)</f>
        <v>4.699988198428505</v>
      </c>
      <c r="I246" s="113">
        <f>_xlfn.IFNA(INDEX('６回目'!$C$8:$C$374,MATCH(A246,'６回目'!$A$8:$A$374,FALSE)),0)</f>
        <v>0</v>
      </c>
      <c r="J246" s="113">
        <f>_xlfn.IFNA(INDEX('７回目'!$C$8:$C$374,MATCH(A246,'７回目'!$A$8:$A$374,FALSE)),0)</f>
        <v>0</v>
      </c>
      <c r="K246" s="113">
        <f>_xlfn.IFNA(INDEX('８回目'!$C$8:$C$374,MATCH(A246,'８回目'!$A$8:$A$374,FALSE)),0)</f>
        <v>0</v>
      </c>
      <c r="M246" s="113">
        <f>INDEX(降水量!$V$2:$V$366,MATCH(A246,降水量!$E$2:$E$366,FALSE))</f>
        <v>0</v>
      </c>
      <c r="N246" s="119">
        <f t="shared" si="22"/>
        <v>4.5000056329223774</v>
      </c>
      <c r="O246" s="119">
        <f>INDEX(地温!$J$2:$J$366,MATCH(A246,地温!$C$2:$C$366,FALSE))</f>
        <v>9.182196947699095e-002</v>
      </c>
      <c r="P246" s="119">
        <f t="shared" si="23"/>
        <v>17.724878278230335</v>
      </c>
      <c r="Q246" s="119"/>
      <c r="R246" s="119">
        <f t="shared" si="19"/>
        <v>6.422069656238012</v>
      </c>
      <c r="S246" s="119"/>
      <c r="T246" s="119"/>
      <c r="U246" s="119"/>
      <c r="W246" s="113">
        <f>R246*1000*1000/($K$1*10)+指導機関用調整項目!$C$25</f>
        <v>31.082761210892539</v>
      </c>
    </row>
    <row r="247" spans="1:23">
      <c r="A247" s="115">
        <f t="shared" si="20"/>
        <v>244</v>
      </c>
      <c r="B247" s="113">
        <f t="shared" si="21"/>
        <v>244</v>
      </c>
      <c r="C247" s="119">
        <f t="shared" si="18"/>
        <v>28.883383821487215</v>
      </c>
      <c r="D247" s="119">
        <f>_xlfn.IFNA(INDEX('１回目'!$C$8:$C$374,MATCH(A247,'１回目'!$A$8:$A$374,FALSE)),0)</f>
        <v>6.7113289692298137</v>
      </c>
      <c r="E247" s="113">
        <f>_xlfn.IFNA(INDEX('２回目'!$C$8:$C$374,MATCH(A247,'２回目'!$A$8:$A$374,FALSE)),0)</f>
        <v>6.7199820689627474</v>
      </c>
      <c r="F247" s="113">
        <f>_xlfn.IFNA(INDEX('３回目'!$C$8:$C$374,MATCH(A247,'３回目'!$A$8:$A$374,FALSE)),0)</f>
        <v>4.1994567227654596</v>
      </c>
      <c r="G247" s="113">
        <f>_xlfn.IFNA(INDEX('４回目'!$C$8:$C$374,MATCH(A247,'４回目'!$A$8:$A$374,FALSE)),0)</f>
        <v>6.3213688395161194</v>
      </c>
      <c r="H247" s="113">
        <f>_xlfn.IFNA(INDEX('５回目'!$C$8:$C$374,MATCH(A247,'５回目'!$A$8:$A$374,FALSE)),0)</f>
        <v>4.9312472210130744</v>
      </c>
      <c r="I247" s="113">
        <f>_xlfn.IFNA(INDEX('６回目'!$C$8:$C$374,MATCH(A247,'６回目'!$A$8:$A$374,FALSE)),0)</f>
        <v>0</v>
      </c>
      <c r="J247" s="113">
        <f>_xlfn.IFNA(INDEX('７回目'!$C$8:$C$374,MATCH(A247,'７回目'!$A$8:$A$374,FALSE)),0)</f>
        <v>0</v>
      </c>
      <c r="K247" s="113">
        <f>_xlfn.IFNA(INDEX('８回目'!$C$8:$C$374,MATCH(A247,'８回目'!$A$8:$A$374,FALSE)),0)</f>
        <v>0</v>
      </c>
      <c r="M247" s="113">
        <f>INDEX(降水量!$V$2:$V$366,MATCH(A247,降水量!$E$2:$E$366,FALSE))</f>
        <v>0.25576115320472498</v>
      </c>
      <c r="N247" s="119">
        <f t="shared" si="22"/>
        <v>4.7557667861271025</v>
      </c>
      <c r="O247" s="119">
        <f>INDEX(地温!$J$2:$J$366,MATCH(A247,地温!$C$2:$C$366,FALSE))</f>
        <v>0.29868927360786246</v>
      </c>
      <c r="P247" s="119">
        <f t="shared" si="23"/>
        <v>18.023567551838198</v>
      </c>
      <c r="Q247" s="119"/>
      <c r="R247" s="119">
        <f t="shared" si="19"/>
        <v>6.1040494835219121</v>
      </c>
      <c r="S247" s="119"/>
      <c r="T247" s="119"/>
      <c r="U247" s="119"/>
      <c r="W247" s="113">
        <f>R247*1000*1000/($K$1*10)+指導機関用調整項目!$C$25</f>
        <v>29.890185563207165</v>
      </c>
    </row>
    <row r="248" spans="1:23">
      <c r="A248" s="115">
        <f t="shared" si="20"/>
        <v>245</v>
      </c>
      <c r="B248" s="113">
        <f t="shared" si="21"/>
        <v>245</v>
      </c>
      <c r="C248" s="119">
        <f t="shared" si="18"/>
        <v>29.100049928878331</v>
      </c>
      <c r="D248" s="119">
        <f>_xlfn.IFNA(INDEX('１回目'!$C$8:$C$374,MATCH(A248,'１回目'!$A$8:$A$374,FALSE)),0)</f>
        <v>6.7116769587684786</v>
      </c>
      <c r="E248" s="113">
        <f>_xlfn.IFNA(INDEX('２回目'!$C$8:$C$374,MATCH(A248,'２回目'!$A$8:$A$374,FALSE)),0)</f>
        <v>6.719983587432024</v>
      </c>
      <c r="F248" s="113">
        <f>_xlfn.IFNA(INDEX('３回目'!$C$8:$C$374,MATCH(A248,'３回目'!$A$8:$A$374,FALSE)),0)</f>
        <v>4.1995030279652541</v>
      </c>
      <c r="G248" s="113">
        <f>_xlfn.IFNA(INDEX('４回目'!$C$8:$C$374,MATCH(A248,'４回目'!$A$8:$A$374,FALSE)),0)</f>
        <v>6.3257228668054015</v>
      </c>
      <c r="H248" s="113">
        <f>_xlfn.IFNA(INDEX('５回目'!$C$8:$C$374,MATCH(A248,'５回目'!$A$8:$A$374,FALSE)),0)</f>
        <v>5.1431634879071702</v>
      </c>
      <c r="I248" s="113">
        <f>_xlfn.IFNA(INDEX('６回目'!$C$8:$C$374,MATCH(A248,'６回目'!$A$8:$A$374,FALSE)),0)</f>
        <v>0</v>
      </c>
      <c r="J248" s="113">
        <f>_xlfn.IFNA(INDEX('７回目'!$C$8:$C$374,MATCH(A248,'７回目'!$A$8:$A$374,FALSE)),0)</f>
        <v>0</v>
      </c>
      <c r="K248" s="113">
        <f>_xlfn.IFNA(INDEX('８回目'!$C$8:$C$374,MATCH(A248,'８回目'!$A$8:$A$374,FALSE)),0)</f>
        <v>0</v>
      </c>
      <c r="M248" s="113">
        <f>INDEX(降水量!$V$2:$V$366,MATCH(A248,降水量!$E$2:$E$366,FALSE))</f>
        <v>0</v>
      </c>
      <c r="N248" s="119">
        <f t="shared" si="22"/>
        <v>4.7557667861271025</v>
      </c>
      <c r="O248" s="119">
        <f>INDEX(地温!$J$2:$J$366,MATCH(A248,地温!$C$2:$C$366,FALSE))</f>
        <v>0.16388331282956806</v>
      </c>
      <c r="P248" s="119">
        <f t="shared" si="23"/>
        <v>18.187450864667767</v>
      </c>
      <c r="Q248" s="119"/>
      <c r="R248" s="119">
        <f t="shared" si="19"/>
        <v>6.1568322780834635</v>
      </c>
      <c r="S248" s="119"/>
      <c r="T248" s="119"/>
      <c r="U248" s="119"/>
      <c r="W248" s="113">
        <f>R248*1000*1000/($K$1*10)+指導機関用調整項目!$C$25</f>
        <v>30.088121042812979</v>
      </c>
    </row>
    <row r="249" spans="1:23">
      <c r="A249" s="115">
        <f t="shared" si="20"/>
        <v>246</v>
      </c>
      <c r="B249" s="113">
        <f t="shared" si="21"/>
        <v>246</v>
      </c>
      <c r="C249" s="119">
        <f t="shared" si="18"/>
        <v>29.301421326963908</v>
      </c>
      <c r="D249" s="119">
        <f>_xlfn.IFNA(INDEX('１回目'!$C$8:$C$374,MATCH(A249,'１回目'!$A$8:$A$374,FALSE)),0)</f>
        <v>6.7120106887836863</v>
      </c>
      <c r="E249" s="113">
        <f>_xlfn.IFNA(INDEX('２回目'!$C$8:$C$374,MATCH(A249,'２回目'!$A$8:$A$374,FALSE)),0)</f>
        <v>6.71998497608101</v>
      </c>
      <c r="F249" s="113">
        <f>_xlfn.IFNA(INDEX('３回目'!$C$8:$C$374,MATCH(A249,'３回目'!$A$8:$A$374,FALSE)),0)</f>
        <v>4.1995453429216827</v>
      </c>
      <c r="G249" s="113">
        <f>_xlfn.IFNA(INDEX('４回目'!$C$8:$C$374,MATCH(A249,'４回目'!$A$8:$A$374,FALSE)),0)</f>
        <v>6.3297692013217235</v>
      </c>
      <c r="H249" s="113">
        <f>_xlfn.IFNA(INDEX('５回目'!$C$8:$C$374,MATCH(A249,'５回目'!$A$8:$A$374,FALSE)),0)</f>
        <v>5.3401111178558018</v>
      </c>
      <c r="I249" s="113">
        <f>_xlfn.IFNA(INDEX('６回目'!$C$8:$C$374,MATCH(A249,'６回目'!$A$8:$A$374,FALSE)),0)</f>
        <v>0</v>
      </c>
      <c r="J249" s="113">
        <f>_xlfn.IFNA(INDEX('７回目'!$C$8:$C$374,MATCH(A249,'７回目'!$A$8:$A$374,FALSE)),0)</f>
        <v>0</v>
      </c>
      <c r="K249" s="113">
        <f>_xlfn.IFNA(INDEX('８回目'!$C$8:$C$374,MATCH(A249,'８回目'!$A$8:$A$374,FALSE)),0)</f>
        <v>0</v>
      </c>
      <c r="M249" s="113">
        <f>INDEX(降水量!$V$2:$V$366,MATCH(A249,降水量!$E$2:$E$366,FALSE))</f>
        <v>0</v>
      </c>
      <c r="N249" s="119">
        <f t="shared" si="22"/>
        <v>4.7557667861271025</v>
      </c>
      <c r="O249" s="119">
        <f>INDEX(地温!$J$2:$J$366,MATCH(A249,地温!$C$2:$C$366,FALSE))</f>
        <v>0.21977476959261674</v>
      </c>
      <c r="P249" s="119">
        <f t="shared" si="23"/>
        <v>18.407225634260385</v>
      </c>
      <c r="Q249" s="119"/>
      <c r="R249" s="119">
        <f t="shared" si="19"/>
        <v>6.1384289065764222</v>
      </c>
      <c r="S249" s="119"/>
      <c r="T249" s="119"/>
      <c r="U249" s="119"/>
      <c r="W249" s="113">
        <f>R249*1000*1000/($K$1*10)+指導機関用調整項目!$C$25</f>
        <v>30.019108399661576</v>
      </c>
    </row>
    <row r="250" spans="1:23">
      <c r="A250" s="115">
        <f t="shared" si="20"/>
        <v>247</v>
      </c>
      <c r="B250" s="113">
        <f t="shared" si="21"/>
        <v>247</v>
      </c>
      <c r="C250" s="119">
        <f t="shared" si="18"/>
        <v>29.483575166287672</v>
      </c>
      <c r="D250" s="119">
        <f>_xlfn.IFNA(INDEX('１回目'!$C$8:$C$374,MATCH(A250,'１回目'!$A$8:$A$374,FALSE)),0)</f>
        <v>6.7123232450370507</v>
      </c>
      <c r="E250" s="113">
        <f>_xlfn.IFNA(INDEX('２回目'!$C$8:$C$374,MATCH(A250,'２回目'!$A$8:$A$374,FALSE)),0)</f>
        <v>6.7199862195553024</v>
      </c>
      <c r="F250" s="113">
        <f>_xlfn.IFNA(INDEX('３回目'!$C$8:$C$374,MATCH(A250,'３回目'!$A$8:$A$374,FALSE)),0)</f>
        <v>4.1995831466349136</v>
      </c>
      <c r="G250" s="113">
        <f>_xlfn.IFNA(INDEX('４回目'!$C$8:$C$374,MATCH(A250,'４回目'!$A$8:$A$374,FALSE)),0)</f>
        <v>6.3334293446053298</v>
      </c>
      <c r="H250" s="113">
        <f>_xlfn.IFNA(INDEX('５回目'!$C$8:$C$374,MATCH(A250,'５回目'!$A$8:$A$374,FALSE)),0)</f>
        <v>5.5182532104550734</v>
      </c>
      <c r="I250" s="113">
        <f>_xlfn.IFNA(INDEX('６回目'!$C$8:$C$374,MATCH(A250,'６回目'!$A$8:$A$374,FALSE)),0)</f>
        <v>0</v>
      </c>
      <c r="J250" s="113">
        <f>_xlfn.IFNA(INDEX('７回目'!$C$8:$C$374,MATCH(A250,'７回目'!$A$8:$A$374,FALSE)),0)</f>
        <v>0</v>
      </c>
      <c r="K250" s="113">
        <f>_xlfn.IFNA(INDEX('８回目'!$C$8:$C$374,MATCH(A250,'８回目'!$A$8:$A$374,FALSE)),0)</f>
        <v>0</v>
      </c>
      <c r="M250" s="113">
        <f>INDEX(降水量!$V$2:$V$366,MATCH(A250,降水量!$E$2:$E$366,FALSE))</f>
        <v>5.4417266639303186e-002</v>
      </c>
      <c r="N250" s="119">
        <f t="shared" si="22"/>
        <v>4.8101840527664059</v>
      </c>
      <c r="O250" s="119">
        <f>INDEX(地温!$J$2:$J$366,MATCH(A250,地温!$C$2:$C$366,FALSE))</f>
        <v>9.3250545987659736e-002</v>
      </c>
      <c r="P250" s="119">
        <f t="shared" si="23"/>
        <v>18.500476180248043</v>
      </c>
      <c r="Q250" s="119"/>
      <c r="R250" s="119">
        <f t="shared" si="19"/>
        <v>6.1729149332732227</v>
      </c>
      <c r="S250" s="119"/>
      <c r="T250" s="119"/>
      <c r="U250" s="119"/>
      <c r="W250" s="113">
        <f>R250*1000*1000/($K$1*10)+指導機関用調整項目!$C$25</f>
        <v>30.148430999774579</v>
      </c>
    </row>
    <row r="251" spans="1:23">
      <c r="A251" s="115">
        <f t="shared" si="20"/>
        <v>248</v>
      </c>
      <c r="B251" s="113">
        <f t="shared" si="21"/>
        <v>248</v>
      </c>
      <c r="C251" s="119">
        <f t="shared" si="18"/>
        <v>29.654118629927144</v>
      </c>
      <c r="D251" s="119">
        <f>_xlfn.IFNA(INDEX('１回目'!$C$8:$C$374,MATCH(A251,'１回目'!$A$8:$A$374,FALSE)),0)</f>
        <v>6.712624628723689</v>
      </c>
      <c r="E251" s="113">
        <f>_xlfn.IFNA(INDEX('２回目'!$C$8:$C$374,MATCH(A251,'２回目'!$A$8:$A$374,FALSE)),0)</f>
        <v>6.7199873635765242</v>
      </c>
      <c r="F251" s="113">
        <f>_xlfn.IFNA(INDEX('３回目'!$C$8:$C$374,MATCH(A251,'３回目'!$A$8:$A$374,FALSE)),0)</f>
        <v>4.1996179183344404</v>
      </c>
      <c r="G251" s="113">
        <f>_xlfn.IFNA(INDEX('４回目'!$C$8:$C$374,MATCH(A251,'４回目'!$A$8:$A$374,FALSE)),0)</f>
        <v>6.3368556423028179</v>
      </c>
      <c r="H251" s="113">
        <f>_xlfn.IFNA(INDEX('５回目'!$C$8:$C$374,MATCH(A251,'５回目'!$A$8:$A$374,FALSE)),0)</f>
        <v>5.6850330769896722</v>
      </c>
      <c r="I251" s="113">
        <f>_xlfn.IFNA(INDEX('６回目'!$C$8:$C$374,MATCH(A251,'６回目'!$A$8:$A$374,FALSE)),0)</f>
        <v>0</v>
      </c>
      <c r="J251" s="113">
        <f>_xlfn.IFNA(INDEX('７回目'!$C$8:$C$374,MATCH(A251,'７回目'!$A$8:$A$374,FALSE)),0)</f>
        <v>0</v>
      </c>
      <c r="K251" s="113">
        <f>_xlfn.IFNA(INDEX('８回目'!$C$8:$C$374,MATCH(A251,'８回目'!$A$8:$A$374,FALSE)),0)</f>
        <v>0</v>
      </c>
      <c r="M251" s="113">
        <f>INDEX(降水量!$V$2:$V$366,MATCH(A251,降水量!$E$2:$E$366,FALSE))</f>
        <v>0.25576115320472498</v>
      </c>
      <c r="N251" s="119">
        <f t="shared" si="22"/>
        <v>5.065945205971131</v>
      </c>
      <c r="O251" s="119">
        <f>INDEX(地温!$J$2:$J$366,MATCH(A251,地温!$C$2:$C$366,FALSE))</f>
        <v>0.19517240106911954</v>
      </c>
      <c r="P251" s="119">
        <f t="shared" si="23"/>
        <v>18.695648581317162</v>
      </c>
      <c r="Q251" s="119"/>
      <c r="R251" s="119">
        <f t="shared" si="19"/>
        <v>5.8925248426388528</v>
      </c>
      <c r="S251" s="119"/>
      <c r="T251" s="119"/>
      <c r="U251" s="119"/>
      <c r="W251" s="113">
        <f>R251*1000*1000/($K$1*10)+指導機関用調整項目!$C$25</f>
        <v>29.096968159895688</v>
      </c>
    </row>
    <row r="252" spans="1:23">
      <c r="A252" s="115">
        <f t="shared" si="20"/>
        <v>249</v>
      </c>
      <c r="B252" s="113">
        <f t="shared" si="21"/>
        <v>249</v>
      </c>
      <c r="C252" s="119">
        <f t="shared" si="18"/>
        <v>29.810198755716325</v>
      </c>
      <c r="D252" s="119">
        <f>_xlfn.IFNA(INDEX('１回目'!$C$8:$C$374,MATCH(A252,'１回目'!$A$8:$A$374,FALSE)),0)</f>
        <v>6.7129095412652138</v>
      </c>
      <c r="E252" s="113">
        <f>_xlfn.IFNA(INDEX('２回目'!$C$8:$C$374,MATCH(A252,'２回目'!$A$8:$A$374,FALSE)),0)</f>
        <v>6.7199883975859835</v>
      </c>
      <c r="F252" s="113">
        <f>_xlfn.IFNA(INDEX('３回目'!$C$8:$C$374,MATCH(A252,'３回目'!$A$8:$A$374,FALSE)),0)</f>
        <v>4.199649296657439</v>
      </c>
      <c r="G252" s="113">
        <f>_xlfn.IFNA(INDEX('４回目'!$C$8:$C$374,MATCH(A252,'４回目'!$A$8:$A$374,FALSE)),0)</f>
        <v>6.3399908944744716</v>
      </c>
      <c r="H252" s="113">
        <f>_xlfn.IFNA(INDEX('５回目'!$C$8:$C$374,MATCH(A252,'５回目'!$A$8:$A$374,FALSE)),0)</f>
        <v>5.8376606257332142</v>
      </c>
      <c r="I252" s="113">
        <f>_xlfn.IFNA(INDEX('６回目'!$C$8:$C$374,MATCH(A252,'６回目'!$A$8:$A$374,FALSE)),0)</f>
        <v>0</v>
      </c>
      <c r="J252" s="113">
        <f>_xlfn.IFNA(INDEX('７回目'!$C$8:$C$374,MATCH(A252,'７回目'!$A$8:$A$374,FALSE)),0)</f>
        <v>0</v>
      </c>
      <c r="K252" s="113">
        <f>_xlfn.IFNA(INDEX('８回目'!$C$8:$C$374,MATCH(A252,'８回目'!$A$8:$A$374,FALSE)),0)</f>
        <v>0</v>
      </c>
      <c r="M252" s="113">
        <f>INDEX(降水量!$V$2:$V$366,MATCH(A252,降水量!$E$2:$E$366,FALSE))</f>
        <v>0</v>
      </c>
      <c r="N252" s="119">
        <f t="shared" si="22"/>
        <v>5.065945205971131</v>
      </c>
      <c r="O252" s="119">
        <f>INDEX(地温!$J$2:$J$366,MATCH(A252,地温!$C$2:$C$366,FALSE))</f>
        <v>0.10724590241380241</v>
      </c>
      <c r="P252" s="119">
        <f t="shared" si="23"/>
        <v>18.802894483730963</v>
      </c>
      <c r="Q252" s="119"/>
      <c r="R252" s="119">
        <f t="shared" si="19"/>
        <v>5.9413590660142326</v>
      </c>
      <c r="S252" s="119"/>
      <c r="T252" s="119"/>
      <c r="U252" s="119"/>
      <c r="W252" s="113">
        <f>R252*1000*1000/($K$1*10)+指導機関用調整項目!$C$25</f>
        <v>29.280096497553366</v>
      </c>
    </row>
    <row r="253" spans="1:23">
      <c r="A253" s="115">
        <f t="shared" si="20"/>
        <v>250</v>
      </c>
      <c r="B253" s="113">
        <f t="shared" si="21"/>
        <v>250</v>
      </c>
      <c r="C253" s="119">
        <f t="shared" si="18"/>
        <v>29.955364005958725</v>
      </c>
      <c r="D253" s="119">
        <f>_xlfn.IFNA(INDEX('１回目'!$C$8:$C$374,MATCH(A253,'１回目'!$A$8:$A$374,FALSE)),0)</f>
        <v>6.7131825510147509</v>
      </c>
      <c r="E253" s="113">
        <f>_xlfn.IFNA(INDEX('２回目'!$C$8:$C$374,MATCH(A253,'２回目'!$A$8:$A$374,FALSE)),0)</f>
        <v>6.719989344152788</v>
      </c>
      <c r="F253" s="113">
        <f>_xlfn.IFNA(INDEX('３回目'!$C$8:$C$374,MATCH(A253,'３回目'!$A$8:$A$374,FALSE)),0)</f>
        <v>4.1996780043515773</v>
      </c>
      <c r="G253" s="113">
        <f>_xlfn.IFNA(INDEX('４回目'!$C$8:$C$374,MATCH(A253,'４回目'!$A$8:$A$374,FALSE)),0)</f>
        <v>6.3429063833007264</v>
      </c>
      <c r="H253" s="113">
        <f>_xlfn.IFNA(INDEX('５回目'!$C$8:$C$374,MATCH(A253,'５回目'!$A$8:$A$374,FALSE)),0)</f>
        <v>5.9796077231388836</v>
      </c>
      <c r="I253" s="113">
        <f>_xlfn.IFNA(INDEX('６回目'!$C$8:$C$374,MATCH(A253,'６回目'!$A$8:$A$374,FALSE)),0)</f>
        <v>0</v>
      </c>
      <c r="J253" s="113">
        <f>_xlfn.IFNA(INDEX('７回目'!$C$8:$C$374,MATCH(A253,'７回目'!$A$8:$A$374,FALSE)),0)</f>
        <v>0</v>
      </c>
      <c r="K253" s="113">
        <f>_xlfn.IFNA(INDEX('８回目'!$C$8:$C$374,MATCH(A253,'８回目'!$A$8:$A$374,FALSE)),0)</f>
        <v>0</v>
      </c>
      <c r="M253" s="113">
        <f>INDEX(降水量!$V$2:$V$366,MATCH(A253,降水量!$E$2:$E$366,FALSE))</f>
        <v>0</v>
      </c>
      <c r="N253" s="119">
        <f t="shared" si="22"/>
        <v>5.065945205971131</v>
      </c>
      <c r="O253" s="119">
        <f>INDEX(地温!$J$2:$J$366,MATCH(A253,地温!$C$2:$C$366,FALSE))</f>
        <v>0.15026561350581952</v>
      </c>
      <c r="P253" s="119">
        <f t="shared" si="23"/>
        <v>18.953160097236783</v>
      </c>
      <c r="Q253" s="119"/>
      <c r="R253" s="119">
        <f t="shared" si="19"/>
        <v>5.9362587027508127</v>
      </c>
      <c r="S253" s="119"/>
      <c r="T253" s="119"/>
      <c r="U253" s="119"/>
      <c r="W253" s="113">
        <f>R253*1000*1000/($K$1*10)+指導機関用調整項目!$C$25</f>
        <v>29.260970135315539</v>
      </c>
    </row>
    <row r="254" spans="1:23">
      <c r="A254" s="115">
        <f t="shared" si="20"/>
        <v>251</v>
      </c>
      <c r="B254" s="113">
        <f t="shared" si="21"/>
        <v>251</v>
      </c>
      <c r="C254" s="119">
        <f t="shared" si="18"/>
        <v>30.092166538910103</v>
      </c>
      <c r="D254" s="119">
        <f>_xlfn.IFNA(INDEX('１回目'!$C$8:$C$374,MATCH(A254,'１回目'!$A$8:$A$374,FALSE)),0)</f>
        <v>6.7134471768099129</v>
      </c>
      <c r="E254" s="113">
        <f>_xlfn.IFNA(INDEX('２回目'!$C$8:$C$374,MATCH(A254,'２回目'!$A$8:$A$374,FALSE)),0)</f>
        <v>6.7199902196833623</v>
      </c>
      <c r="F254" s="113">
        <f>_xlfn.IFNA(INDEX('３回目'!$C$8:$C$374,MATCH(A254,'３回目'!$A$8:$A$374,FALSE)),0)</f>
        <v>4.1997045628031859</v>
      </c>
      <c r="G254" s="113">
        <f>_xlfn.IFNA(INDEX('４回目'!$C$8:$C$374,MATCH(A254,'４回目'!$A$8:$A$374,FALSE)),0)</f>
        <v>6.3456536544969282</v>
      </c>
      <c r="H254" s="113">
        <f>_xlfn.IFNA(INDEX('５回目'!$C$8:$C$374,MATCH(A254,'５回目'!$A$8:$A$374,FALSE)),0)</f>
        <v>6.1133709251167163</v>
      </c>
      <c r="I254" s="113">
        <f>_xlfn.IFNA(INDEX('６回目'!$C$8:$C$374,MATCH(A254,'６回目'!$A$8:$A$374,FALSE)),0)</f>
        <v>0</v>
      </c>
      <c r="J254" s="113">
        <f>_xlfn.IFNA(INDEX('７回目'!$C$8:$C$374,MATCH(A254,'７回目'!$A$8:$A$374,FALSE)),0)</f>
        <v>0</v>
      </c>
      <c r="K254" s="113">
        <f>_xlfn.IFNA(INDEX('８回目'!$C$8:$C$374,MATCH(A254,'８回目'!$A$8:$A$374,FALSE)),0)</f>
        <v>0</v>
      </c>
      <c r="M254" s="113">
        <f>INDEX(降水量!$V$2:$V$366,MATCH(A254,降水量!$E$2:$E$366,FALSE))</f>
        <v>5.4417266639303186e-002</v>
      </c>
      <c r="N254" s="119">
        <f t="shared" si="22"/>
        <v>5.1203624726104344</v>
      </c>
      <c r="O254" s="119">
        <f>INDEX(地温!$J$2:$J$366,MATCH(A254,地温!$C$2:$C$366,FALSE))</f>
        <v>0.16481779968293939</v>
      </c>
      <c r="P254" s="119">
        <f t="shared" si="23"/>
        <v>19.117977896919722</v>
      </c>
      <c r="Q254" s="119"/>
      <c r="R254" s="119">
        <f t="shared" si="19"/>
        <v>5.8538261693799463</v>
      </c>
      <c r="S254" s="119"/>
      <c r="T254" s="119"/>
      <c r="U254" s="119"/>
      <c r="W254" s="113">
        <f>R254*1000*1000/($K$1*10)+指導機関用調整項目!$C$25</f>
        <v>28.951848135174792</v>
      </c>
    </row>
    <row r="255" spans="1:23">
      <c r="A255" s="115">
        <f t="shared" si="20"/>
        <v>252</v>
      </c>
      <c r="B255" s="113">
        <f t="shared" si="21"/>
        <v>252</v>
      </c>
      <c r="C255" s="119">
        <f t="shared" si="18"/>
        <v>30.222534913564786</v>
      </c>
      <c r="D255" s="119">
        <f>_xlfn.IFNA(INDEX('１回目'!$C$8:$C$374,MATCH(A255,'１回目'!$A$8:$A$374,FALSE)),0)</f>
        <v>6.7137063131522616</v>
      </c>
      <c r="E255" s="113">
        <f>_xlfn.IFNA(INDEX('２回目'!$C$8:$C$374,MATCH(A255,'２回目'!$A$8:$A$374,FALSE)),0)</f>
        <v>6.7199910366209634</v>
      </c>
      <c r="F255" s="113">
        <f>_xlfn.IFNA(INDEX('３回目'!$C$8:$C$374,MATCH(A255,'３回目'!$A$8:$A$374,FALSE)),0)</f>
        <v>4.1997293643296354</v>
      </c>
      <c r="G255" s="113">
        <f>_xlfn.IFNA(INDEX('４回目'!$C$8:$C$374,MATCH(A255,'４回目'!$A$8:$A$374,FALSE)),0)</f>
        <v>6.3482717982642605</v>
      </c>
      <c r="H255" s="113">
        <f>_xlfn.IFNA(INDEX('５回目'!$C$8:$C$374,MATCH(A255,'５回目'!$A$8:$A$374,FALSE)),0)</f>
        <v>6.2408364011976669</v>
      </c>
      <c r="I255" s="113">
        <f>_xlfn.IFNA(INDEX('６回目'!$C$8:$C$374,MATCH(A255,'６回目'!$A$8:$A$374,FALSE)),0)</f>
        <v>0</v>
      </c>
      <c r="J255" s="113">
        <f>_xlfn.IFNA(INDEX('７回目'!$C$8:$C$374,MATCH(A255,'７回目'!$A$8:$A$374,FALSE)),0)</f>
        <v>0</v>
      </c>
      <c r="K255" s="113">
        <f>_xlfn.IFNA(INDEX('８回目'!$C$8:$C$374,MATCH(A255,'８回目'!$A$8:$A$374,FALSE)),0)</f>
        <v>0</v>
      </c>
      <c r="M255" s="113">
        <f>INDEX(降水量!$V$2:$V$366,MATCH(A255,降水量!$E$2:$E$366,FALSE))</f>
        <v>0</v>
      </c>
      <c r="N255" s="119">
        <f t="shared" si="22"/>
        <v>5.1203624726104344</v>
      </c>
      <c r="O255" s="119">
        <f>INDEX(地温!$J$2:$J$366,MATCH(A255,地温!$C$2:$C$366,FALSE))</f>
        <v>0.14815961255005358</v>
      </c>
      <c r="P255" s="119">
        <f t="shared" si="23"/>
        <v>19.266137509469775</v>
      </c>
      <c r="Q255" s="119"/>
      <c r="R255" s="119">
        <f t="shared" si="19"/>
        <v>5.8360349314845763</v>
      </c>
      <c r="S255" s="119"/>
      <c r="T255" s="119"/>
      <c r="U255" s="119"/>
      <c r="W255" s="113">
        <f>R255*1000*1000/($K$1*10)+指導機関用調整項目!$C$25</f>
        <v>28.885130993067154</v>
      </c>
    </row>
    <row r="256" spans="1:23">
      <c r="A256" s="115">
        <f t="shared" si="20"/>
        <v>253</v>
      </c>
      <c r="B256" s="113">
        <f t="shared" si="21"/>
        <v>253</v>
      </c>
      <c r="C256" s="119">
        <f t="shared" si="18"/>
        <v>30.346137996266936</v>
      </c>
      <c r="D256" s="119">
        <f>_xlfn.IFNA(INDEX('１回目'!$C$8:$C$374,MATCH(A256,'１回目'!$A$8:$A$374,FALSE)),0)</f>
        <v>6.7139591123567852</v>
      </c>
      <c r="E256" s="113">
        <f>_xlfn.IFNA(INDEX('２回目'!$C$8:$C$374,MATCH(A256,'２回目'!$A$8:$A$374,FALSE)),0)</f>
        <v>6.7199917957070081</v>
      </c>
      <c r="F256" s="113">
        <f>_xlfn.IFNA(INDEX('３回目'!$C$8:$C$374,MATCH(A256,'３回目'!$A$8:$A$374,FALSE)),0)</f>
        <v>4.1997524205570675</v>
      </c>
      <c r="G256" s="113">
        <f>_xlfn.IFNA(INDEX('４回目'!$C$8:$C$374,MATCH(A256,'４回目'!$A$8:$A$374,FALSE)),0)</f>
        <v>6.3507541937230556</v>
      </c>
      <c r="H256" s="113">
        <f>_xlfn.IFNA(INDEX('５回目'!$C$8:$C$374,MATCH(A256,'５回目'!$A$8:$A$374,FALSE)),0)</f>
        <v>6.3616804739230206</v>
      </c>
      <c r="I256" s="113">
        <f>_xlfn.IFNA(INDEX('６回目'!$C$8:$C$374,MATCH(A256,'６回目'!$A$8:$A$374,FALSE)),0)</f>
        <v>0</v>
      </c>
      <c r="J256" s="113">
        <f>_xlfn.IFNA(INDEX('７回目'!$C$8:$C$374,MATCH(A256,'７回目'!$A$8:$A$374,FALSE)),0)</f>
        <v>0</v>
      </c>
      <c r="K256" s="113">
        <f>_xlfn.IFNA(INDEX('８回目'!$C$8:$C$374,MATCH(A256,'８回目'!$A$8:$A$374,FALSE)),0)</f>
        <v>0</v>
      </c>
      <c r="M256" s="113">
        <f>INDEX(降水量!$V$2:$V$366,MATCH(A256,降水量!$E$2:$E$366,FALSE))</f>
        <v>0</v>
      </c>
      <c r="N256" s="119">
        <f t="shared" si="22"/>
        <v>5.1203624726104344</v>
      </c>
      <c r="O256" s="119">
        <f>INDEX(地温!$J$2:$J$366,MATCH(A256,地温!$C$2:$C$366,FALSE))</f>
        <v>0.10660721426948455</v>
      </c>
      <c r="P256" s="119">
        <f t="shared" si="23"/>
        <v>19.37274472373926</v>
      </c>
      <c r="Q256" s="119"/>
      <c r="R256" s="119">
        <f t="shared" si="19"/>
        <v>5.8530307999172422</v>
      </c>
      <c r="S256" s="119"/>
      <c r="T256" s="119"/>
      <c r="U256" s="119"/>
      <c r="W256" s="113">
        <f>R256*1000*1000/($K$1*10)+指導機関用調整項目!$C$25</f>
        <v>28.948865499689649</v>
      </c>
    </row>
    <row r="257" spans="1:23">
      <c r="A257" s="115">
        <f t="shared" si="20"/>
        <v>254</v>
      </c>
      <c r="B257" s="113">
        <f t="shared" si="21"/>
        <v>254</v>
      </c>
      <c r="C257" s="119">
        <f t="shared" si="18"/>
        <v>30.460241335284199</v>
      </c>
      <c r="D257" s="119">
        <f>_xlfn.IFNA(INDEX('１回目'!$C$8:$C$374,MATCH(A257,'１回目'!$A$8:$A$374,FALSE)),0)</f>
        <v>6.7142000766357155</v>
      </c>
      <c r="E257" s="113">
        <f>_xlfn.IFNA(INDEX('２回目'!$C$8:$C$374,MATCH(A257,'２回目'!$A$8:$A$374,FALSE)),0)</f>
        <v>6.7199924861627176</v>
      </c>
      <c r="F257" s="113">
        <f>_xlfn.IFNA(INDEX('３回目'!$C$8:$C$374,MATCH(A257,'３回目'!$A$8:$A$374,FALSE)),0)</f>
        <v>4.1997733698258441</v>
      </c>
      <c r="G257" s="113">
        <f>_xlfn.IFNA(INDEX('４回目'!$C$8:$C$374,MATCH(A257,'４回目'!$A$8:$A$374,FALSE)),0)</f>
        <v>6.3530455570980289</v>
      </c>
      <c r="H257" s="113">
        <f>_xlfn.IFNA(INDEX('５回目'!$C$8:$C$374,MATCH(A257,'５回目'!$A$8:$A$374,FALSE)),0)</f>
        <v>6.4732298455618924</v>
      </c>
      <c r="I257" s="113">
        <f>_xlfn.IFNA(INDEX('６回目'!$C$8:$C$374,MATCH(A257,'６回目'!$A$8:$A$374,FALSE)),0)</f>
        <v>0</v>
      </c>
      <c r="J257" s="113">
        <f>_xlfn.IFNA(INDEX('７回目'!$C$8:$C$374,MATCH(A257,'７回目'!$A$8:$A$374,FALSE)),0)</f>
        <v>0</v>
      </c>
      <c r="K257" s="113">
        <f>_xlfn.IFNA(INDEX('８回目'!$C$8:$C$374,MATCH(A257,'８回目'!$A$8:$A$374,FALSE)),0)</f>
        <v>0</v>
      </c>
      <c r="M257" s="113">
        <f>INDEX(降水量!$V$2:$V$366,MATCH(A257,降水量!$E$2:$E$366,FALSE))</f>
        <v>0</v>
      </c>
      <c r="N257" s="119">
        <f t="shared" si="22"/>
        <v>5.1203624726104344</v>
      </c>
      <c r="O257" s="119">
        <f>INDEX(地温!$J$2:$J$366,MATCH(A257,地温!$C$2:$C$366,FALSE))</f>
        <v>0.14423247732271205</v>
      </c>
      <c r="P257" s="119">
        <f t="shared" si="23"/>
        <v>19.516977201061973</v>
      </c>
      <c r="Q257" s="119"/>
      <c r="R257" s="119">
        <f t="shared" si="19"/>
        <v>5.822901661611791</v>
      </c>
      <c r="S257" s="119"/>
      <c r="T257" s="119"/>
      <c r="U257" s="119"/>
      <c r="W257" s="113">
        <f>R257*1000*1000/($K$1*10)+指導機関用調整項目!$C$25</f>
        <v>28.835881231044208</v>
      </c>
    </row>
    <row r="258" spans="1:23">
      <c r="A258" s="115">
        <f t="shared" si="20"/>
        <v>255</v>
      </c>
      <c r="B258" s="113">
        <f t="shared" si="21"/>
        <v>255</v>
      </c>
      <c r="C258" s="119">
        <f t="shared" si="18"/>
        <v>30.565105565240227</v>
      </c>
      <c r="D258" s="119">
        <f>_xlfn.IFNA(INDEX('１回目'!$C$8:$C$374,MATCH(A258,'１回目'!$A$8:$A$374,FALSE)),0)</f>
        <v>6.714428788626619</v>
      </c>
      <c r="E258" s="113">
        <f>_xlfn.IFNA(INDEX('２回目'!$C$8:$C$374,MATCH(A258,'２回目'!$A$8:$A$374,FALSE)),0)</f>
        <v>6.7199931120396998</v>
      </c>
      <c r="F258" s="113">
        <f>_xlfn.IFNA(INDEX('３回目'!$C$8:$C$374,MATCH(A258,'３回目'!$A$8:$A$374,FALSE)),0)</f>
        <v>4.1997923349604473</v>
      </c>
      <c r="G258" s="113">
        <f>_xlfn.IFNA(INDEX('４回目'!$C$8:$C$374,MATCH(A258,'４回目'!$A$8:$A$374,FALSE)),0)</f>
        <v>6.3551510795222361</v>
      </c>
      <c r="H258" s="113">
        <f>_xlfn.IFNA(INDEX('５回目'!$C$8:$C$374,MATCH(A258,'５回目'!$A$8:$A$374,FALSE)),0)</f>
        <v>6.5757402500912265</v>
      </c>
      <c r="I258" s="113">
        <f>_xlfn.IFNA(INDEX('６回目'!$C$8:$C$374,MATCH(A258,'６回目'!$A$8:$A$374,FALSE)),0)</f>
        <v>0</v>
      </c>
      <c r="J258" s="113">
        <f>_xlfn.IFNA(INDEX('７回目'!$C$8:$C$374,MATCH(A258,'７回目'!$A$8:$A$374,FALSE)),0)</f>
        <v>0</v>
      </c>
      <c r="K258" s="113">
        <f>_xlfn.IFNA(INDEX('８回目'!$C$8:$C$374,MATCH(A258,'８回目'!$A$8:$A$374,FALSE)),0)</f>
        <v>0</v>
      </c>
      <c r="M258" s="113">
        <f>INDEX(降水量!$V$2:$V$366,MATCH(A258,降水量!$E$2:$E$366,FALSE))</f>
        <v>0</v>
      </c>
      <c r="N258" s="119">
        <f t="shared" si="22"/>
        <v>5.1203624726104344</v>
      </c>
      <c r="O258" s="119">
        <f>INDEX(地温!$J$2:$J$366,MATCH(A258,地温!$C$2:$C$366,FALSE))</f>
        <v>0.12887118957707266</v>
      </c>
      <c r="P258" s="119">
        <f t="shared" si="23"/>
        <v>19.645848390639046</v>
      </c>
      <c r="Q258" s="119"/>
      <c r="R258" s="119">
        <f t="shared" si="19"/>
        <v>5.7988947019907471</v>
      </c>
      <c r="S258" s="119"/>
      <c r="T258" s="119"/>
      <c r="U258" s="119"/>
      <c r="W258" s="113">
        <f>R258*1000*1000/($K$1*10)+指導機関用調整項目!$C$25</f>
        <v>28.745855132465294</v>
      </c>
    </row>
    <row r="259" spans="1:23">
      <c r="A259" s="115">
        <f t="shared" si="20"/>
        <v>256</v>
      </c>
      <c r="B259" s="113">
        <f t="shared" si="21"/>
        <v>256</v>
      </c>
      <c r="C259" s="119">
        <f t="shared" si="18"/>
        <v>30.663579443206437</v>
      </c>
      <c r="D259" s="119">
        <f>_xlfn.IFNA(INDEX('１回目'!$C$8:$C$374,MATCH(A259,'１回目'!$A$8:$A$374,FALSE)),0)</f>
        <v>6.7146499874846999</v>
      </c>
      <c r="E259" s="113">
        <f>_xlfn.IFNA(INDEX('２回目'!$C$8:$C$374,MATCH(A259,'２回目'!$A$8:$A$374,FALSE)),0)</f>
        <v>6.7199936892276764</v>
      </c>
      <c r="F259" s="113">
        <f>_xlfn.IFNA(INDEX('３回目'!$C$8:$C$374,MATCH(A259,'３回目'!$A$8:$A$374,FALSE)),0)</f>
        <v>4.1998098239420445</v>
      </c>
      <c r="G259" s="113">
        <f>_xlfn.IFNA(INDEX('４回目'!$C$8:$C$374,MATCH(A259,'４回目'!$A$8:$A$374,FALSE)),0)</f>
        <v>6.3571282803076077</v>
      </c>
      <c r="H259" s="113">
        <f>_xlfn.IFNA(INDEX('５回目'!$C$8:$C$374,MATCH(A259,'５回目'!$A$8:$A$374,FALSE)),0)</f>
        <v>6.671997662244407</v>
      </c>
      <c r="I259" s="113">
        <f>_xlfn.IFNA(INDEX('６回目'!$C$8:$C$374,MATCH(A259,'６回目'!$A$8:$A$374,FALSE)),0)</f>
        <v>0</v>
      </c>
      <c r="J259" s="113">
        <f>_xlfn.IFNA(INDEX('７回目'!$C$8:$C$374,MATCH(A259,'７回目'!$A$8:$A$374,FALSE)),0)</f>
        <v>0</v>
      </c>
      <c r="K259" s="113">
        <f>_xlfn.IFNA(INDEX('８回目'!$C$8:$C$374,MATCH(A259,'８回目'!$A$8:$A$374,FALSE)),0)</f>
        <v>0</v>
      </c>
      <c r="M259" s="113">
        <f>INDEX(降水量!$V$2:$V$366,MATCH(A259,降水量!$E$2:$E$366,FALSE))</f>
        <v>5.4417266639303186e-002</v>
      </c>
      <c r="N259" s="119">
        <f t="shared" si="22"/>
        <v>5.1747797392497379</v>
      </c>
      <c r="O259" s="119">
        <f>INDEX(地温!$J$2:$J$366,MATCH(A259,地温!$C$2:$C$366,FALSE))</f>
        <v>0.15045408010103009</v>
      </c>
      <c r="P259" s="119">
        <f t="shared" si="23"/>
        <v>19.796302470740077</v>
      </c>
      <c r="Q259" s="119"/>
      <c r="R259" s="119">
        <f t="shared" si="19"/>
        <v>5.6924972332166242</v>
      </c>
      <c r="S259" s="119"/>
      <c r="T259" s="119"/>
      <c r="U259" s="119"/>
      <c r="W259" s="113">
        <f>R259*1000*1000/($K$1*10)+指導機関用調整項目!$C$25</f>
        <v>28.346864624562336</v>
      </c>
    </row>
    <row r="260" spans="1:23">
      <c r="A260" s="115">
        <f t="shared" si="20"/>
        <v>257</v>
      </c>
      <c r="B260" s="113">
        <f t="shared" si="21"/>
        <v>257</v>
      </c>
      <c r="C260" s="119">
        <f t="shared" ref="C260:C323" si="24">SUM(D260:K260)</f>
        <v>30.755310411777163</v>
      </c>
      <c r="D260" s="119">
        <f>_xlfn.IFNA(INDEX('１回目'!$C$8:$C$374,MATCH(A260,'１回目'!$A$8:$A$374,FALSE)),0)</f>
        <v>6.7148624377935793</v>
      </c>
      <c r="E260" s="113">
        <f>_xlfn.IFNA(INDEX('２回目'!$C$8:$C$374,MATCH(A260,'２回目'!$A$8:$A$374,FALSE)),0)</f>
        <v>6.7199942180800569</v>
      </c>
      <c r="F260" s="113">
        <f>_xlfn.IFNA(INDEX('３回目'!$C$8:$C$374,MATCH(A260,'３回目'!$A$8:$A$374,FALSE)),0)</f>
        <v>4.1998258401363691</v>
      </c>
      <c r="G260" s="113">
        <f>_xlfn.IFNA(INDEX('４回目'!$C$8:$C$374,MATCH(A260,'４回目'!$A$8:$A$374,FALSE)),0)</f>
        <v>6.3589699851974668</v>
      </c>
      <c r="H260" s="113">
        <f>_xlfn.IFNA(INDEX('５回目'!$C$8:$C$374,MATCH(A260,'５回目'!$A$8:$A$374,FALSE)),0)</f>
        <v>6.7616579305696938</v>
      </c>
      <c r="I260" s="113">
        <f>_xlfn.IFNA(INDEX('６回目'!$C$8:$C$374,MATCH(A260,'６回目'!$A$8:$A$374,FALSE)),0)</f>
        <v>0</v>
      </c>
      <c r="J260" s="113">
        <f>_xlfn.IFNA(INDEX('７回目'!$C$8:$C$374,MATCH(A260,'７回目'!$A$8:$A$374,FALSE)),0)</f>
        <v>0</v>
      </c>
      <c r="K260" s="113">
        <f>_xlfn.IFNA(INDEX('８回目'!$C$8:$C$374,MATCH(A260,'８回目'!$A$8:$A$374,FALSE)),0)</f>
        <v>0</v>
      </c>
      <c r="M260" s="113">
        <f>INDEX(降水量!$V$2:$V$366,MATCH(A260,降水量!$E$2:$E$366,FALSE))</f>
        <v>0</v>
      </c>
      <c r="N260" s="119">
        <f t="shared" si="22"/>
        <v>5.1747797392497379</v>
      </c>
      <c r="O260" s="119">
        <f>INDEX(地温!$J$2:$J$366,MATCH(A260,地温!$C$2:$C$366,FALSE))</f>
        <v>0.10614647842164114</v>
      </c>
      <c r="P260" s="119">
        <f t="shared" si="23"/>
        <v>19.90244894916172</v>
      </c>
      <c r="Q260" s="119"/>
      <c r="R260" s="119">
        <f t="shared" ref="R260:R323" si="25">C260-N260-P260</f>
        <v>5.6780817233657039</v>
      </c>
      <c r="S260" s="119"/>
      <c r="T260" s="119"/>
      <c r="U260" s="119"/>
      <c r="W260" s="113">
        <f>R260*1000*1000/($K$1*10)+指導機関用調整項目!$C$25</f>
        <v>28.292806462621382</v>
      </c>
    </row>
    <row r="261" spans="1:23">
      <c r="A261" s="115">
        <f t="shared" ref="A261:A324" si="26">A260+1</f>
        <v>258</v>
      </c>
      <c r="B261" s="113">
        <f t="shared" ref="B261:B324" si="27">A261-$A$4+1</f>
        <v>258</v>
      </c>
      <c r="C261" s="119">
        <f t="shared" si="24"/>
        <v>30.840069820084999</v>
      </c>
      <c r="D261" s="119">
        <f>_xlfn.IFNA(INDEX('１回目'!$C$8:$C$374,MATCH(A261,'１回目'!$A$8:$A$374,FALSE)),0)</f>
        <v>6.7150650100833476</v>
      </c>
      <c r="E261" s="113">
        <f>_xlfn.IFNA(INDEX('２回目'!$C$8:$C$374,MATCH(A261,'２回目'!$A$8:$A$374,FALSE)),0)</f>
        <v>6.7199946995335589</v>
      </c>
      <c r="F261" s="113">
        <f>_xlfn.IFNA(INDEX('３回目'!$C$8:$C$374,MATCH(A261,'３回目'!$A$8:$A$374,FALSE)),0)</f>
        <v>4.1998404068043573</v>
      </c>
      <c r="G261" s="113">
        <f>_xlfn.IFNA(INDEX('４回目'!$C$8:$C$374,MATCH(A261,'４回目'!$A$8:$A$374,FALSE)),0)</f>
        <v>6.3606715093210049</v>
      </c>
      <c r="H261" s="113">
        <f>_xlfn.IFNA(INDEX('５回目'!$C$8:$C$374,MATCH(A261,'５回目'!$A$8:$A$374,FALSE)),0)</f>
        <v>6.8444981943427292</v>
      </c>
      <c r="I261" s="113">
        <f>_xlfn.IFNA(INDEX('６回目'!$C$8:$C$374,MATCH(A261,'６回目'!$A$8:$A$374,FALSE)),0)</f>
        <v>0</v>
      </c>
      <c r="J261" s="113">
        <f>_xlfn.IFNA(INDEX('７回目'!$C$8:$C$374,MATCH(A261,'７回目'!$A$8:$A$374,FALSE)),0)</f>
        <v>0</v>
      </c>
      <c r="K261" s="113">
        <f>_xlfn.IFNA(INDEX('８回目'!$C$8:$C$374,MATCH(A261,'８回目'!$A$8:$A$374,FALSE)),0)</f>
        <v>0</v>
      </c>
      <c r="M261" s="113">
        <f>INDEX(降水量!$V$2:$V$366,MATCH(A261,降水量!$E$2:$E$366,FALSE))</f>
        <v>0</v>
      </c>
      <c r="N261" s="119">
        <f t="shared" ref="N261:N324" si="28">N260+M261</f>
        <v>5.1747797392497379</v>
      </c>
      <c r="O261" s="119">
        <f>INDEX(地温!$J$2:$J$366,MATCH(A261,地温!$C$2:$C$366,FALSE))</f>
        <v>0.10424613744748677</v>
      </c>
      <c r="P261" s="119">
        <f t="shared" ref="P261:P324" si="29">O261+P260</f>
        <v>20.006695086609206</v>
      </c>
      <c r="Q261" s="119"/>
      <c r="R261" s="119">
        <f t="shared" si="25"/>
        <v>5.6585949942260569</v>
      </c>
      <c r="S261" s="119"/>
      <c r="T261" s="119"/>
      <c r="U261" s="119"/>
      <c r="W261" s="113">
        <f>R261*1000*1000/($K$1*10)+指導機関用調整項目!$C$25</f>
        <v>28.219731228347708</v>
      </c>
    </row>
    <row r="262" spans="1:23">
      <c r="A262" s="115">
        <f t="shared" si="26"/>
        <v>259</v>
      </c>
      <c r="B262" s="113">
        <f t="shared" si="27"/>
        <v>259</v>
      </c>
      <c r="C262" s="119">
        <f t="shared" si="24"/>
        <v>30.919716170000424</v>
      </c>
      <c r="D262" s="119">
        <f>_xlfn.IFNA(INDEX('１回目'!$C$8:$C$374,MATCH(A262,'１回目'!$A$8:$A$374,FALSE)),0)</f>
        <v>6.7152610398606862</v>
      </c>
      <c r="E262" s="113">
        <f>_xlfn.IFNA(INDEX('２回目'!$C$8:$C$374,MATCH(A262,'２回目'!$A$8:$A$374,FALSE)),0)</f>
        <v>6.7199951437697303</v>
      </c>
      <c r="F262" s="113">
        <f>_xlfn.IFNA(INDEX('３回目'!$C$8:$C$374,MATCH(A262,'３回目'!$A$8:$A$374,FALSE)),0)</f>
        <v>4.1998538475023564</v>
      </c>
      <c r="G262" s="113">
        <f>_xlfn.IFNA(INDEX('４回目'!$C$8:$C$374,MATCH(A262,'４回目'!$A$8:$A$374,FALSE)),0)</f>
        <v>6.3622703991895451</v>
      </c>
      <c r="H262" s="113">
        <f>_xlfn.IFNA(INDEX('５回目'!$C$8:$C$374,MATCH(A262,'５回目'!$A$8:$A$374,FALSE)),0)</f>
        <v>6.9223357396781084</v>
      </c>
      <c r="I262" s="113">
        <f>_xlfn.IFNA(INDEX('６回目'!$C$8:$C$374,MATCH(A262,'６回目'!$A$8:$A$374,FALSE)),0)</f>
        <v>0</v>
      </c>
      <c r="J262" s="113">
        <f>_xlfn.IFNA(INDEX('７回目'!$C$8:$C$374,MATCH(A262,'７回目'!$A$8:$A$374,FALSE)),0)</f>
        <v>0</v>
      </c>
      <c r="K262" s="113">
        <f>_xlfn.IFNA(INDEX('８回目'!$C$8:$C$374,MATCH(A262,'８回目'!$A$8:$A$374,FALSE)),0)</f>
        <v>0</v>
      </c>
      <c r="M262" s="113">
        <f>INDEX(降水量!$V$2:$V$366,MATCH(A262,降水量!$E$2:$E$366,FALSE))</f>
        <v>0</v>
      </c>
      <c r="N262" s="119">
        <f t="shared" si="28"/>
        <v>5.1747797392497379</v>
      </c>
      <c r="O262" s="119">
        <f>INDEX(地温!$J$2:$J$366,MATCH(A262,地温!$C$2:$C$366,FALSE))</f>
        <v>8.1542711999833539e-002</v>
      </c>
      <c r="P262" s="119">
        <f t="shared" si="29"/>
        <v>20.08823779860904</v>
      </c>
      <c r="Q262" s="119"/>
      <c r="R262" s="119">
        <f t="shared" si="25"/>
        <v>5.6566986321416444</v>
      </c>
      <c r="S262" s="119"/>
      <c r="T262" s="119"/>
      <c r="U262" s="119"/>
      <c r="W262" s="113">
        <f>R262*1000*1000/($K$1*10)+指導機関用調整項目!$C$25</f>
        <v>28.21261987053116</v>
      </c>
    </row>
    <row r="263" spans="1:23">
      <c r="A263" s="115">
        <f t="shared" si="26"/>
        <v>260</v>
      </c>
      <c r="B263" s="113">
        <f t="shared" si="27"/>
        <v>260</v>
      </c>
      <c r="C263" s="119">
        <f t="shared" si="24"/>
        <v>30.993678632869521</v>
      </c>
      <c r="D263" s="119">
        <f>_xlfn.IFNA(INDEX('１回目'!$C$8:$C$374,MATCH(A263,'１回目'!$A$8:$A$374,FALSE)),0)</f>
        <v>6.7154487880846823</v>
      </c>
      <c r="E263" s="113">
        <f>_xlfn.IFNA(INDEX('２回目'!$C$8:$C$374,MATCH(A263,'２回目'!$A$8:$A$374,FALSE)),0)</f>
        <v>6.7199955497918475</v>
      </c>
      <c r="F263" s="113">
        <f>_xlfn.IFNA(INDEX('３回目'!$C$8:$C$374,MATCH(A263,'３回目'!$A$8:$A$374,FALSE)),0)</f>
        <v>4.1998661237817227</v>
      </c>
      <c r="G263" s="113">
        <f>_xlfn.IFNA(INDEX('４回目'!$C$8:$C$374,MATCH(A263,'４回目'!$A$8:$A$374,FALSE)),0)</f>
        <v>6.3637550539022012</v>
      </c>
      <c r="H263" s="113">
        <f>_xlfn.IFNA(INDEX('５回目'!$C$8:$C$374,MATCH(A263,'５回目'!$A$8:$A$374,FALSE)),0)</f>
        <v>6.9946131173090684</v>
      </c>
      <c r="I263" s="113">
        <f>_xlfn.IFNA(INDEX('６回目'!$C$8:$C$374,MATCH(A263,'６回目'!$A$8:$A$374,FALSE)),0)</f>
        <v>0</v>
      </c>
      <c r="J263" s="113">
        <f>_xlfn.IFNA(INDEX('７回目'!$C$8:$C$374,MATCH(A263,'７回目'!$A$8:$A$374,FALSE)),0)</f>
        <v>0</v>
      </c>
      <c r="K263" s="113">
        <f>_xlfn.IFNA(INDEX('８回目'!$C$8:$C$374,MATCH(A263,'８回目'!$A$8:$A$374,FALSE)),0)</f>
        <v>0</v>
      </c>
      <c r="M263" s="113">
        <f>INDEX(降水量!$V$2:$V$366,MATCH(A263,降水量!$E$2:$E$366,FALSE))</f>
        <v>0</v>
      </c>
      <c r="N263" s="119">
        <f t="shared" si="28"/>
        <v>5.1747797392497379</v>
      </c>
      <c r="O263" s="119">
        <f>INDEX(地温!$J$2:$J$366,MATCH(A263,地温!$C$2:$C$366,FALSE))</f>
        <v>0.10552507826389722</v>
      </c>
      <c r="P263" s="119">
        <f t="shared" si="29"/>
        <v>20.193762876872938</v>
      </c>
      <c r="Q263" s="119"/>
      <c r="R263" s="119">
        <f t="shared" si="25"/>
        <v>5.6251360167468434</v>
      </c>
      <c r="S263" s="119"/>
      <c r="T263" s="119"/>
      <c r="U263" s="119"/>
      <c r="W263" s="113">
        <f>R263*1000*1000/($K$1*10)+指導機関用調整項目!$C$25</f>
        <v>28.094260062800661</v>
      </c>
    </row>
    <row r="264" spans="1:23">
      <c r="A264" s="115">
        <f t="shared" si="26"/>
        <v>261</v>
      </c>
      <c r="B264" s="113">
        <f t="shared" si="27"/>
        <v>261</v>
      </c>
      <c r="C264" s="119">
        <f t="shared" si="24"/>
        <v>31.06362156247463</v>
      </c>
      <c r="D264" s="119">
        <f>_xlfn.IFNA(INDEX('１回目'!$C$8:$C$374,MATCH(A264,'１回目'!$A$8:$A$374,FALSE)),0)</f>
        <v>6.7156315401673421</v>
      </c>
      <c r="E264" s="113">
        <f>_xlfn.IFNA(INDEX('２回目'!$C$8:$C$374,MATCH(A264,'２回目'!$A$8:$A$374,FALSE)),0)</f>
        <v>6.719995926307095</v>
      </c>
      <c r="F264" s="113">
        <f>_xlfn.IFNA(INDEX('３回目'!$C$8:$C$374,MATCH(A264,'３回目'!$A$8:$A$374,FALSE)),0)</f>
        <v>4.199877511915143</v>
      </c>
      <c r="G264" s="113">
        <f>_xlfn.IFNA(INDEX('４回目'!$C$8:$C$374,MATCH(A264,'４回目'!$A$8:$A$374,FALSE)),0)</f>
        <v>6.365159110580751</v>
      </c>
      <c r="H264" s="113">
        <f>_xlfn.IFNA(INDEX('５回目'!$C$8:$C$374,MATCH(A264,'５回目'!$A$8:$A$374,FALSE)),0)</f>
        <v>7.0629574735042988</v>
      </c>
      <c r="I264" s="113">
        <f>_xlfn.IFNA(INDEX('６回目'!$C$8:$C$374,MATCH(A264,'６回目'!$A$8:$A$374,FALSE)),0)</f>
        <v>0</v>
      </c>
      <c r="J264" s="113">
        <f>_xlfn.IFNA(INDEX('７回目'!$C$8:$C$374,MATCH(A264,'７回目'!$A$8:$A$374,FALSE)),0)</f>
        <v>0</v>
      </c>
      <c r="K264" s="113">
        <f>_xlfn.IFNA(INDEX('８回目'!$C$8:$C$374,MATCH(A264,'８回目'!$A$8:$A$374,FALSE)),0)</f>
        <v>0</v>
      </c>
      <c r="M264" s="113">
        <f>INDEX(降水量!$V$2:$V$366,MATCH(A264,降水量!$E$2:$E$366,FALSE))</f>
        <v>7.1044764779090275e-002</v>
      </c>
      <c r="N264" s="119">
        <f t="shared" si="28"/>
        <v>5.2458245040288283</v>
      </c>
      <c r="O264" s="119">
        <f>INDEX(地温!$J$2:$J$366,MATCH(A264,地温!$C$2:$C$366,FALSE))</f>
        <v>0.15717345672731195</v>
      </c>
      <c r="P264" s="119">
        <f t="shared" si="29"/>
        <v>20.350936333600249</v>
      </c>
      <c r="Q264" s="119"/>
      <c r="R264" s="119">
        <f t="shared" si="25"/>
        <v>5.466860724845553</v>
      </c>
      <c r="S264" s="119"/>
      <c r="T264" s="119"/>
      <c r="U264" s="119"/>
      <c r="W264" s="113">
        <f>R264*1000*1000/($K$1*10)+指導機関用調整項目!$C$25</f>
        <v>27.500727718170818</v>
      </c>
    </row>
    <row r="265" spans="1:23">
      <c r="A265" s="115">
        <f t="shared" si="26"/>
        <v>262</v>
      </c>
      <c r="B265" s="113">
        <f t="shared" si="27"/>
        <v>262</v>
      </c>
      <c r="C265" s="119">
        <f t="shared" si="24"/>
        <v>31.12796060479922</v>
      </c>
      <c r="D265" s="119">
        <f>_xlfn.IFNA(INDEX('１回目'!$C$8:$C$374,MATCH(A265,'１回目'!$A$8:$A$374,FALSE)),0)</f>
        <v>6.7158051459924559</v>
      </c>
      <c r="E265" s="113">
        <f>_xlfn.IFNA(INDEX('２回目'!$C$8:$C$374,MATCH(A265,'２回目'!$A$8:$A$374,FALSE)),0)</f>
        <v>6.7199962677836398</v>
      </c>
      <c r="F265" s="113">
        <f>_xlfn.IFNA(INDEX('３回目'!$C$8:$C$374,MATCH(A265,'３回目'!$A$8:$A$374,FALSE)),0)</f>
        <v>4.1998878278433507</v>
      </c>
      <c r="G265" s="113">
        <f>_xlfn.IFNA(INDEX('４回目'!$C$8:$C$374,MATCH(A265,'４回目'!$A$8:$A$374,FALSE)),0)</f>
        <v>6.3664504515317928</v>
      </c>
      <c r="H265" s="113">
        <f>_xlfn.IFNA(INDEX('５回目'!$C$8:$C$374,MATCH(A265,'５回目'!$A$8:$A$374,FALSE)),0)</f>
        <v>7.1258209116479811</v>
      </c>
      <c r="I265" s="113">
        <f>_xlfn.IFNA(INDEX('６回目'!$C$8:$C$374,MATCH(A265,'６回目'!$A$8:$A$374,FALSE)),0)</f>
        <v>0</v>
      </c>
      <c r="J265" s="113">
        <f>_xlfn.IFNA(INDEX('７回目'!$C$8:$C$374,MATCH(A265,'７回目'!$A$8:$A$374,FALSE)),0)</f>
        <v>0</v>
      </c>
      <c r="K265" s="113">
        <f>_xlfn.IFNA(INDEX('８回目'!$C$8:$C$374,MATCH(A265,'８回目'!$A$8:$A$374,FALSE)),0)</f>
        <v>0</v>
      </c>
      <c r="M265" s="113">
        <f>INDEX(降水量!$V$2:$V$366,MATCH(A265,降水量!$E$2:$E$366,FALSE))</f>
        <v>0</v>
      </c>
      <c r="N265" s="119">
        <f t="shared" si="28"/>
        <v>5.2458245040288283</v>
      </c>
      <c r="O265" s="119">
        <f>INDEX(地温!$J$2:$J$366,MATCH(A265,地温!$C$2:$C$366,FALSE))</f>
        <v>0.1376032459917664</v>
      </c>
      <c r="P265" s="119">
        <f t="shared" si="29"/>
        <v>20.488539579592015</v>
      </c>
      <c r="Q265" s="119"/>
      <c r="R265" s="119">
        <f t="shared" si="25"/>
        <v>5.3935965211783774</v>
      </c>
      <c r="S265" s="119"/>
      <c r="T265" s="119"/>
      <c r="U265" s="119"/>
      <c r="W265" s="113">
        <f>R265*1000*1000/($K$1*10)+指導機関用調整項目!$C$25</f>
        <v>27.225986954418911</v>
      </c>
    </row>
    <row r="266" spans="1:23">
      <c r="A266" s="115">
        <f t="shared" si="26"/>
        <v>263</v>
      </c>
      <c r="B266" s="113">
        <f t="shared" si="27"/>
        <v>263</v>
      </c>
      <c r="C266" s="119">
        <f t="shared" si="24"/>
        <v>31.186555985644198</v>
      </c>
      <c r="D266" s="119">
        <f>_xlfn.IFNA(INDEX('１回目'!$C$8:$C$374,MATCH(A266,'１回目'!$A$8:$A$374,FALSE)),0)</f>
        <v>6.7159685301799898</v>
      </c>
      <c r="E266" s="113">
        <f>_xlfn.IFNA(INDEX('２回目'!$C$8:$C$374,MATCH(A266,'２回目'!$A$8:$A$374,FALSE)),0)</f>
        <v>6.7199965750794579</v>
      </c>
      <c r="F266" s="113">
        <f>_xlfn.IFNA(INDEX('３回目'!$C$8:$C$374,MATCH(A266,'３回目'!$A$8:$A$374,FALSE)),0)</f>
        <v>4.1998970950399706</v>
      </c>
      <c r="G266" s="113">
        <f>_xlfn.IFNA(INDEX('４回目'!$C$8:$C$374,MATCH(A266,'４回目'!$A$8:$A$374,FALSE)),0)</f>
        <v>6.3676261932850604</v>
      </c>
      <c r="H266" s="113">
        <f>_xlfn.IFNA(INDEX('５回目'!$C$8:$C$374,MATCH(A266,'５回目'!$A$8:$A$374,FALSE)),0)</f>
        <v>7.1830675920597153</v>
      </c>
      <c r="I266" s="113">
        <f>_xlfn.IFNA(INDEX('６回目'!$C$8:$C$374,MATCH(A266,'６回目'!$A$8:$A$374,FALSE)),0)</f>
        <v>0</v>
      </c>
      <c r="J266" s="113">
        <f>_xlfn.IFNA(INDEX('７回目'!$C$8:$C$374,MATCH(A266,'７回目'!$A$8:$A$374,FALSE)),0)</f>
        <v>0</v>
      </c>
      <c r="K266" s="113">
        <f>_xlfn.IFNA(INDEX('８回目'!$C$8:$C$374,MATCH(A266,'８回目'!$A$8:$A$374,FALSE)),0)</f>
        <v>0</v>
      </c>
      <c r="M266" s="113">
        <f>INDEX(降水量!$V$2:$V$366,MATCH(A266,降水量!$E$2:$E$366,FALSE))</f>
        <v>0</v>
      </c>
      <c r="N266" s="119">
        <f t="shared" si="28"/>
        <v>5.2458245040288283</v>
      </c>
      <c r="O266" s="119">
        <f>INDEX(地温!$J$2:$J$366,MATCH(A266,地温!$C$2:$C$366,FALSE))</f>
        <v>0.11792615864277879</v>
      </c>
      <c r="P266" s="119">
        <f t="shared" si="29"/>
        <v>20.606465738234792</v>
      </c>
      <c r="Q266" s="119"/>
      <c r="R266" s="119">
        <f t="shared" si="25"/>
        <v>5.3342657433805769</v>
      </c>
      <c r="S266" s="119"/>
      <c r="T266" s="119"/>
      <c r="U266" s="119"/>
      <c r="W266" s="113">
        <f>R266*1000*1000/($K$1*10)+指導機関用調整項目!$C$25</f>
        <v>27.003496537677158</v>
      </c>
    </row>
    <row r="267" spans="1:23">
      <c r="A267" s="115">
        <f t="shared" si="26"/>
        <v>264</v>
      </c>
      <c r="B267" s="113">
        <f t="shared" si="27"/>
        <v>264</v>
      </c>
      <c r="C267" s="119">
        <f t="shared" si="24"/>
        <v>31.240849185057741</v>
      </c>
      <c r="D267" s="119">
        <f>_xlfn.IFNA(INDEX('１回目'!$C$8:$C$374,MATCH(A267,'１回目'!$A$8:$A$374,FALSE)),0)</f>
        <v>6.7161245850656499</v>
      </c>
      <c r="E267" s="113">
        <f>_xlfn.IFNA(INDEX('２回目'!$C$8:$C$374,MATCH(A267,'２回目'!$A$8:$A$374,FALSE)),0)</f>
        <v>6.7199968555190361</v>
      </c>
      <c r="F267" s="113">
        <f>_xlfn.IFNA(INDEX('３回目'!$C$8:$C$374,MATCH(A267,'３回目'!$A$8:$A$374,FALSE)),0)</f>
        <v>4.1999055461187877</v>
      </c>
      <c r="G267" s="113">
        <f>_xlfn.IFNA(INDEX('４回目'!$C$8:$C$374,MATCH(A267,'４回目'!$A$8:$A$374,FALSE)),0)</f>
        <v>6.3687154611592591</v>
      </c>
      <c r="H267" s="113">
        <f>_xlfn.IFNA(INDEX('５回目'!$C$8:$C$374,MATCH(A267,'５回目'!$A$8:$A$374,FALSE)),0)</f>
        <v>7.2361067371950103</v>
      </c>
      <c r="I267" s="113">
        <f>_xlfn.IFNA(INDEX('６回目'!$C$8:$C$374,MATCH(A267,'６回目'!$A$8:$A$374,FALSE)),0)</f>
        <v>0</v>
      </c>
      <c r="J267" s="113">
        <f>_xlfn.IFNA(INDEX('７回目'!$C$8:$C$374,MATCH(A267,'７回目'!$A$8:$A$374,FALSE)),0)</f>
        <v>0</v>
      </c>
      <c r="K267" s="113">
        <f>_xlfn.IFNA(INDEX('８回目'!$C$8:$C$374,MATCH(A267,'８回目'!$A$8:$A$374,FALSE)),0)</f>
        <v>0</v>
      </c>
      <c r="M267" s="113">
        <f>INDEX(降水量!$V$2:$V$366,MATCH(A267,降水量!$E$2:$E$366,FALSE))</f>
        <v>0</v>
      </c>
      <c r="N267" s="119">
        <f t="shared" si="28"/>
        <v>5.2458245040288283</v>
      </c>
      <c r="O267" s="119">
        <f>INDEX(地温!$J$2:$J$366,MATCH(A267,地温!$C$2:$C$366,FALSE))</f>
        <v>0.17252655457430666</v>
      </c>
      <c r="P267" s="119">
        <f t="shared" si="29"/>
        <v>20.7789922928091</v>
      </c>
      <c r="Q267" s="119"/>
      <c r="R267" s="119">
        <f t="shared" si="25"/>
        <v>5.2160323882198121</v>
      </c>
      <c r="S267" s="119"/>
      <c r="T267" s="119"/>
      <c r="U267" s="119"/>
      <c r="W267" s="113">
        <f>R267*1000*1000/($K$1*10)+指導機関用調整項目!$C$25</f>
        <v>26.560121455824291</v>
      </c>
    </row>
    <row r="268" spans="1:23">
      <c r="A268" s="115">
        <f t="shared" si="26"/>
        <v>265</v>
      </c>
      <c r="B268" s="113">
        <f t="shared" si="27"/>
        <v>265</v>
      </c>
      <c r="C268" s="119">
        <f t="shared" si="24"/>
        <v>31.290305510139415</v>
      </c>
      <c r="D268" s="119">
        <f>_xlfn.IFNA(INDEX('１回目'!$C$8:$C$374,MATCH(A268,'１回目'!$A$8:$A$374,FALSE)),0)</f>
        <v>6.7162713435235215</v>
      </c>
      <c r="E268" s="113">
        <f>_xlfn.IFNA(INDEX('２回目'!$C$8:$C$374,MATCH(A268,'２回目'!$A$8:$A$374,FALSE)),0)</f>
        <v>6.7199971080331844</v>
      </c>
      <c r="F268" s="113">
        <f>_xlfn.IFNA(INDEX('３回目'!$C$8:$C$374,MATCH(A268,'３回目'!$A$8:$A$374,FALSE)),0)</f>
        <v>4.1999131428368095</v>
      </c>
      <c r="G268" s="113">
        <f>_xlfn.IFNA(INDEX('４回目'!$C$8:$C$374,MATCH(A268,'４回目'!$A$8:$A$374,FALSE)),0)</f>
        <v>6.3697073594312323</v>
      </c>
      <c r="H268" s="113">
        <f>_xlfn.IFNA(INDEX('５回目'!$C$8:$C$374,MATCH(A268,'５回目'!$A$8:$A$374,FALSE)),0)</f>
        <v>7.2844165563146674</v>
      </c>
      <c r="I268" s="113">
        <f>_xlfn.IFNA(INDEX('６回目'!$C$8:$C$374,MATCH(A268,'６回目'!$A$8:$A$374,FALSE)),0)</f>
        <v>0</v>
      </c>
      <c r="J268" s="113">
        <f>_xlfn.IFNA(INDEX('７回目'!$C$8:$C$374,MATCH(A268,'７回目'!$A$8:$A$374,FALSE)),0)</f>
        <v>0</v>
      </c>
      <c r="K268" s="113">
        <f>_xlfn.IFNA(INDEX('８回目'!$C$8:$C$374,MATCH(A268,'８回目'!$A$8:$A$374,FALSE)),0)</f>
        <v>0</v>
      </c>
      <c r="M268" s="113">
        <f>INDEX(降水量!$V$2:$V$366,MATCH(A268,降水量!$E$2:$E$366,FALSE))</f>
        <v>0</v>
      </c>
      <c r="N268" s="119">
        <f t="shared" si="28"/>
        <v>5.2458245040288283</v>
      </c>
      <c r="O268" s="119">
        <f>INDEX(地温!$J$2:$J$366,MATCH(A268,地温!$C$2:$C$366,FALSE))</f>
        <v>0.1513148732372214</v>
      </c>
      <c r="P268" s="119">
        <f t="shared" si="29"/>
        <v>20.930307166046322</v>
      </c>
      <c r="Q268" s="119"/>
      <c r="R268" s="119">
        <f t="shared" si="25"/>
        <v>5.1141738400642645</v>
      </c>
      <c r="S268" s="119"/>
      <c r="T268" s="119"/>
      <c r="U268" s="119"/>
      <c r="W268" s="113">
        <f>R268*1000*1000/($K$1*10)+指導機関用調整項目!$C$25</f>
        <v>26.178151900240987</v>
      </c>
    </row>
    <row r="269" spans="1:23">
      <c r="A269" s="115">
        <f t="shared" si="26"/>
        <v>266</v>
      </c>
      <c r="B269" s="113">
        <f t="shared" si="27"/>
        <v>266</v>
      </c>
      <c r="C269" s="119">
        <f t="shared" si="24"/>
        <v>31.33622603623062</v>
      </c>
      <c r="D269" s="119">
        <f>_xlfn.IFNA(INDEX('１回目'!$C$8:$C$374,MATCH(A269,'１回目'!$A$8:$A$374,FALSE)),0)</f>
        <v>6.7164116434134327</v>
      </c>
      <c r="E269" s="113">
        <f>_xlfn.IFNA(INDEX('２回目'!$C$8:$C$374,MATCH(A269,'２回目'!$A$8:$A$374,FALSE)),0)</f>
        <v>6.7199973389485725</v>
      </c>
      <c r="F269" s="113">
        <f>_xlfn.IFNA(INDEX('３回目'!$C$8:$C$374,MATCH(A269,'３回目'!$A$8:$A$374,FALSE)),0)</f>
        <v>4.1999200858699721</v>
      </c>
      <c r="G269" s="113">
        <f>_xlfn.IFNA(INDEX('４回目'!$C$8:$C$374,MATCH(A269,'４回目'!$A$8:$A$374,FALSE)),0)</f>
        <v>6.3706281925224193</v>
      </c>
      <c r="H269" s="113">
        <f>_xlfn.IFNA(INDEX('５回目'!$C$8:$C$374,MATCH(A269,'５回目'!$A$8:$A$374,FALSE)),0)</f>
        <v>7.3292687754762209</v>
      </c>
      <c r="I269" s="113">
        <f>_xlfn.IFNA(INDEX('６回目'!$C$8:$C$374,MATCH(A269,'６回目'!$A$8:$A$374,FALSE)),0)</f>
        <v>0</v>
      </c>
      <c r="J269" s="113">
        <f>_xlfn.IFNA(INDEX('７回目'!$C$8:$C$374,MATCH(A269,'７回目'!$A$8:$A$374,FALSE)),0)</f>
        <v>0</v>
      </c>
      <c r="K269" s="113">
        <f>_xlfn.IFNA(INDEX('８回目'!$C$8:$C$374,MATCH(A269,'８回目'!$A$8:$A$374,FALSE)),0)</f>
        <v>0</v>
      </c>
      <c r="M269" s="113">
        <f>INDEX(降水量!$V$2:$V$366,MATCH(A269,降水量!$E$2:$E$366,FALSE))</f>
        <v>0.25576115320472498</v>
      </c>
      <c r="N269" s="119">
        <f t="shared" si="28"/>
        <v>5.5015856572335533</v>
      </c>
      <c r="O269" s="119">
        <f>INDEX(地温!$J$2:$J$366,MATCH(A269,地温!$C$2:$C$366,FALSE))</f>
        <v>0.24107919965122648</v>
      </c>
      <c r="P269" s="119">
        <f t="shared" si="29"/>
        <v>21.171386365697551</v>
      </c>
      <c r="Q269" s="119"/>
      <c r="R269" s="119">
        <f t="shared" si="25"/>
        <v>4.6632540132995146</v>
      </c>
      <c r="S269" s="119"/>
      <c r="T269" s="119"/>
      <c r="U269" s="119"/>
      <c r="W269" s="113">
        <f>R269*1000*1000/($K$1*10)+指導機関用調整項目!$C$25</f>
        <v>24.487202549873174</v>
      </c>
    </row>
    <row r="270" spans="1:23">
      <c r="A270" s="115">
        <f t="shared" si="26"/>
        <v>267</v>
      </c>
      <c r="B270" s="113">
        <f t="shared" si="27"/>
        <v>267</v>
      </c>
      <c r="C270" s="119">
        <f t="shared" si="24"/>
        <v>31.378657248268503</v>
      </c>
      <c r="D270" s="119">
        <f>_xlfn.IFNA(INDEX('１回目'!$C$8:$C$374,MATCH(A270,'１回目'!$A$8:$A$374,FALSE)),0)</f>
        <v>6.7165451562037539</v>
      </c>
      <c r="E270" s="113">
        <f>_xlfn.IFNA(INDEX('２回目'!$C$8:$C$374,MATCH(A270,'２回目'!$A$8:$A$374,FALSE)),0)</f>
        <v>6.7199975493212385</v>
      </c>
      <c r="F270" s="113">
        <f>_xlfn.IFNA(INDEX('３回目'!$C$8:$C$374,MATCH(A270,'３回目'!$A$8:$A$374,FALSE)),0)</f>
        <v>4.1999264060128407</v>
      </c>
      <c r="G270" s="113">
        <f>_xlfn.IFNA(INDEX('４回目'!$C$8:$C$374,MATCH(A270,'４回目'!$A$8:$A$374,FALSE)),0)</f>
        <v>6.371478851325187</v>
      </c>
      <c r="H270" s="113">
        <f>_xlfn.IFNA(INDEX('５回目'!$C$8:$C$374,MATCH(A270,'５回目'!$A$8:$A$374,FALSE)),0)</f>
        <v>7.3707092854054839</v>
      </c>
      <c r="I270" s="113">
        <f>_xlfn.IFNA(INDEX('６回目'!$C$8:$C$374,MATCH(A270,'６回目'!$A$8:$A$374,FALSE)),0)</f>
        <v>0</v>
      </c>
      <c r="J270" s="113">
        <f>_xlfn.IFNA(INDEX('７回目'!$C$8:$C$374,MATCH(A270,'７回目'!$A$8:$A$374,FALSE)),0)</f>
        <v>0</v>
      </c>
      <c r="K270" s="113">
        <f>_xlfn.IFNA(INDEX('８回目'!$C$8:$C$374,MATCH(A270,'８回目'!$A$8:$A$374,FALSE)),0)</f>
        <v>0</v>
      </c>
      <c r="M270" s="113">
        <f>INDEX(降水量!$V$2:$V$366,MATCH(A270,降水量!$E$2:$E$366,FALSE))</f>
        <v>5.4417266639303186e-002</v>
      </c>
      <c r="N270" s="119">
        <f t="shared" si="28"/>
        <v>5.5560029238728568</v>
      </c>
      <c r="O270" s="119">
        <f>INDEX(地温!$J$2:$J$366,MATCH(A270,地温!$C$2:$C$366,FALSE))</f>
        <v>0.25808264002333636</v>
      </c>
      <c r="P270" s="119">
        <f t="shared" si="29"/>
        <v>21.429469005720886</v>
      </c>
      <c r="Q270" s="119"/>
      <c r="R270" s="119">
        <f t="shared" si="25"/>
        <v>4.3931853186747603</v>
      </c>
      <c r="S270" s="119"/>
      <c r="T270" s="119"/>
      <c r="U270" s="119"/>
      <c r="W270" s="113">
        <f>R270*1000*1000/($K$1*10)+指導機関用調整項目!$C$25</f>
        <v>23.474444945030346</v>
      </c>
    </row>
    <row r="271" spans="1:23">
      <c r="A271" s="115">
        <f t="shared" si="26"/>
        <v>268</v>
      </c>
      <c r="B271" s="113">
        <f t="shared" si="27"/>
        <v>268</v>
      </c>
      <c r="C271" s="119">
        <f t="shared" si="24"/>
        <v>31.418025688337622</v>
      </c>
      <c r="D271" s="119">
        <f>_xlfn.IFNA(INDEX('１回目'!$C$8:$C$374,MATCH(A271,'１回目'!$A$8:$A$374,FALSE)),0)</f>
        <v>6.7166726314508383</v>
      </c>
      <c r="E271" s="113">
        <f>_xlfn.IFNA(INDEX('２回目'!$C$8:$C$374,MATCH(A271,'２回目'!$A$8:$A$374,FALSE)),0)</f>
        <v>6.7199977416328291</v>
      </c>
      <c r="F271" s="113">
        <f>_xlfn.IFNA(INDEX('３回目'!$C$8:$C$374,MATCH(A271,'３回目'!$A$8:$A$374,FALSE)),0)</f>
        <v>4.1999321802560434</v>
      </c>
      <c r="G271" s="113">
        <f>_xlfn.IFNA(INDEX('４回目'!$C$8:$C$374,MATCH(A271,'４回目'!$A$8:$A$374,FALSE)),0)</f>
        <v>6.3722679418454806</v>
      </c>
      <c r="H271" s="113">
        <f>_xlfn.IFNA(INDEX('５回目'!$C$8:$C$374,MATCH(A271,'５回目'!$A$8:$A$374,FALSE)),0)</f>
        <v>7.4091551931524275</v>
      </c>
      <c r="I271" s="113">
        <f>_xlfn.IFNA(INDEX('６回目'!$C$8:$C$374,MATCH(A271,'６回目'!$A$8:$A$374,FALSE)),0)</f>
        <v>0</v>
      </c>
      <c r="J271" s="113">
        <f>_xlfn.IFNA(INDEX('７回目'!$C$8:$C$374,MATCH(A271,'７回目'!$A$8:$A$374,FALSE)),0)</f>
        <v>0</v>
      </c>
      <c r="K271" s="113">
        <f>_xlfn.IFNA(INDEX('８回目'!$C$8:$C$374,MATCH(A271,'８回目'!$A$8:$A$374,FALSE)),0)</f>
        <v>0</v>
      </c>
      <c r="M271" s="113">
        <f>INDEX(降水量!$V$2:$V$366,MATCH(A271,降水量!$E$2:$E$366,FALSE))</f>
        <v>0</v>
      </c>
      <c r="N271" s="119">
        <f t="shared" si="28"/>
        <v>5.5560029238728568</v>
      </c>
      <c r="O271" s="119">
        <f>INDEX(地温!$J$2:$J$366,MATCH(A271,地温!$C$2:$C$366,FALSE))</f>
        <v>0.25478499299844465</v>
      </c>
      <c r="P271" s="119">
        <f t="shared" si="29"/>
        <v>21.684253998719331</v>
      </c>
      <c r="Q271" s="119"/>
      <c r="R271" s="119">
        <f t="shared" si="25"/>
        <v>4.1777687657454337</v>
      </c>
      <c r="S271" s="119"/>
      <c r="T271" s="119"/>
      <c r="U271" s="119"/>
      <c r="W271" s="113">
        <f>R271*1000*1000/($K$1*10)+指導機関用調整項目!$C$25</f>
        <v>22.666632871545371</v>
      </c>
    </row>
    <row r="272" spans="1:23">
      <c r="A272" s="115">
        <f t="shared" si="26"/>
        <v>269</v>
      </c>
      <c r="B272" s="113">
        <f t="shared" si="27"/>
        <v>269</v>
      </c>
      <c r="C272" s="119">
        <f t="shared" si="24"/>
        <v>31.454301239464733</v>
      </c>
      <c r="D272" s="119">
        <f>_xlfn.IFNA(INDEX('１回目'!$C$8:$C$374,MATCH(A272,'１回目'!$A$8:$A$374,FALSE)),0)</f>
        <v>6.7167935546278263</v>
      </c>
      <c r="E272" s="113">
        <f>_xlfn.IFNA(INDEX('２回目'!$C$8:$C$374,MATCH(A272,'２回目'!$A$8:$A$374,FALSE)),0)</f>
        <v>6.7199979164960268</v>
      </c>
      <c r="F272" s="113">
        <f>_xlfn.IFNA(INDEX('３回目'!$C$8:$C$374,MATCH(A272,'３回目'!$A$8:$A$374,FALSE)),0)</f>
        <v>4.1999374255885051</v>
      </c>
      <c r="G272" s="113">
        <f>_xlfn.IFNA(INDEX('４回目'!$C$8:$C$374,MATCH(A272,'４回目'!$A$8:$A$374,FALSE)),0)</f>
        <v>6.3729947937570257</v>
      </c>
      <c r="H272" s="113">
        <f>_xlfn.IFNA(INDEX('５回目'!$C$8:$C$374,MATCH(A272,'５回目'!$A$8:$A$374,FALSE)),0)</f>
        <v>7.4445775489953494</v>
      </c>
      <c r="I272" s="113">
        <f>_xlfn.IFNA(INDEX('６回目'!$C$8:$C$374,MATCH(A272,'６回目'!$A$8:$A$374,FALSE)),0)</f>
        <v>0</v>
      </c>
      <c r="J272" s="113">
        <f>_xlfn.IFNA(INDEX('７回目'!$C$8:$C$374,MATCH(A272,'７回目'!$A$8:$A$374,FALSE)),0)</f>
        <v>0</v>
      </c>
      <c r="K272" s="113">
        <f>_xlfn.IFNA(INDEX('８回目'!$C$8:$C$374,MATCH(A272,'８回目'!$A$8:$A$374,FALSE)),0)</f>
        <v>0</v>
      </c>
      <c r="M272" s="113">
        <f>INDEX(降水量!$V$2:$V$366,MATCH(A272,降水量!$E$2:$E$366,FALSE))</f>
        <v>0</v>
      </c>
      <c r="N272" s="119">
        <f t="shared" si="28"/>
        <v>5.5560029238728568</v>
      </c>
      <c r="O272" s="119">
        <f>INDEX(地温!$J$2:$J$366,MATCH(A272,地温!$C$2:$C$366,FALSE))</f>
        <v>0.18378932097526934</v>
      </c>
      <c r="P272" s="119">
        <f t="shared" si="29"/>
        <v>21.8680433196946</v>
      </c>
      <c r="Q272" s="119"/>
      <c r="R272" s="119">
        <f t="shared" si="25"/>
        <v>4.0302549958972769</v>
      </c>
      <c r="S272" s="119"/>
      <c r="T272" s="119"/>
      <c r="U272" s="119"/>
      <c r="W272" s="113">
        <f>R272*1000*1000/($K$1*10)+指導機関用調整項目!$C$25</f>
        <v>22.113456234614784</v>
      </c>
    </row>
    <row r="273" spans="1:23">
      <c r="A273" s="115">
        <f t="shared" si="26"/>
        <v>270</v>
      </c>
      <c r="B273" s="113">
        <f t="shared" si="27"/>
        <v>270</v>
      </c>
      <c r="C273" s="119">
        <f t="shared" si="24"/>
        <v>31.489424543437071</v>
      </c>
      <c r="D273" s="119">
        <f>_xlfn.IFNA(INDEX('１回目'!$C$8:$C$374,MATCH(A273,'１回目'!$A$8:$A$374,FALSE)),0)</f>
        <v>6.716913448626709</v>
      </c>
      <c r="E273" s="113">
        <f>_xlfn.IFNA(INDEX('２回目'!$C$8:$C$374,MATCH(A273,'２回目'!$A$8:$A$374,FALSE)),0)</f>
        <v>6.7199980819091936</v>
      </c>
      <c r="F273" s="113">
        <f>_xlfn.IFNA(INDEX('３回目'!$C$8:$C$374,MATCH(A273,'３回目'!$A$8:$A$374,FALSE)),0)</f>
        <v>4.1999423969279581</v>
      </c>
      <c r="G273" s="113">
        <f>_xlfn.IFNA(INDEX('４回目'!$C$8:$C$374,MATCH(A273,'４回目'!$A$8:$A$374,FALSE)),0)</f>
        <v>6.3736988714376785</v>
      </c>
      <c r="H273" s="113">
        <f>_xlfn.IFNA(INDEX('５回目'!$C$8:$C$374,MATCH(A273,'５回目'!$A$8:$A$374,FALSE)),0)</f>
        <v>7.4788717445355326</v>
      </c>
      <c r="I273" s="113">
        <f>_xlfn.IFNA(INDEX('６回目'!$C$8:$C$374,MATCH(A273,'６回目'!$A$8:$A$374,FALSE)),0)</f>
        <v>0</v>
      </c>
      <c r="J273" s="113">
        <f>_xlfn.IFNA(INDEX('７回目'!$C$8:$C$374,MATCH(A273,'７回目'!$A$8:$A$374,FALSE)),0)</f>
        <v>0</v>
      </c>
      <c r="K273" s="113">
        <f>_xlfn.IFNA(INDEX('８回目'!$C$8:$C$374,MATCH(A273,'８回目'!$A$8:$A$374,FALSE)),0)</f>
        <v>0</v>
      </c>
      <c r="M273" s="113">
        <f>INDEX(降水量!$V$2:$V$366,MATCH(A273,降水量!$E$2:$E$366,FALSE))</f>
        <v>0</v>
      </c>
      <c r="N273" s="119">
        <f t="shared" si="28"/>
        <v>5.5560029238728568</v>
      </c>
      <c r="O273" s="119">
        <f>INDEX(地温!$J$2:$J$366,MATCH(A273,地温!$C$2:$C$366,FALSE))</f>
        <v>0.11445266534595235</v>
      </c>
      <c r="P273" s="119">
        <f t="shared" si="29"/>
        <v>21.982495985040551</v>
      </c>
      <c r="Q273" s="119"/>
      <c r="R273" s="119">
        <f t="shared" si="25"/>
        <v>3.9509256345236636</v>
      </c>
      <c r="S273" s="119"/>
      <c r="T273" s="119"/>
      <c r="U273" s="119"/>
      <c r="W273" s="113">
        <f>R273*1000*1000/($K$1*10)+指導機関用調整項目!$C$25</f>
        <v>21.815971129463733</v>
      </c>
    </row>
    <row r="274" spans="1:23">
      <c r="A274" s="115">
        <f t="shared" si="26"/>
        <v>271</v>
      </c>
      <c r="B274" s="113">
        <f t="shared" si="27"/>
        <v>271</v>
      </c>
      <c r="C274" s="119">
        <f t="shared" si="24"/>
        <v>31.522261359867365</v>
      </c>
      <c r="D274" s="119">
        <f>_xlfn.IFNA(INDEX('１回目'!$C$8:$C$374,MATCH(A274,'１回目'!$A$8:$A$374,FALSE)),0)</f>
        <v>6.7170287290888524</v>
      </c>
      <c r="E274" s="113">
        <f>_xlfn.IFNA(INDEX('２回目'!$C$8:$C$374,MATCH(A274,'２回目'!$A$8:$A$374,FALSE)),0)</f>
        <v>6.7199982340315456</v>
      </c>
      <c r="F274" s="113">
        <f>_xlfn.IFNA(INDEX('３回目'!$C$8:$C$374,MATCH(A274,'３回目'!$A$8:$A$374,FALSE)),0)</f>
        <v>4.1999469681895656</v>
      </c>
      <c r="G274" s="113">
        <f>_xlfn.IFNA(INDEX('４回目'!$C$8:$C$374,MATCH(A274,'４回目'!$A$8:$A$374,FALSE)),0)</f>
        <v>6.3743570698140806</v>
      </c>
      <c r="H274" s="113">
        <f>_xlfn.IFNA(INDEX('５回目'!$C$8:$C$374,MATCH(A274,'５回目'!$A$8:$A$374,FALSE)),0)</f>
        <v>7.5109303587433205</v>
      </c>
      <c r="I274" s="113">
        <f>_xlfn.IFNA(INDEX('６回目'!$C$8:$C$374,MATCH(A274,'６回目'!$A$8:$A$374,FALSE)),0)</f>
        <v>0</v>
      </c>
      <c r="J274" s="113">
        <f>_xlfn.IFNA(INDEX('７回目'!$C$8:$C$374,MATCH(A274,'７回目'!$A$8:$A$374,FALSE)),0)</f>
        <v>0</v>
      </c>
      <c r="K274" s="113">
        <f>_xlfn.IFNA(INDEX('８回目'!$C$8:$C$374,MATCH(A274,'８回目'!$A$8:$A$374,FALSE)),0)</f>
        <v>0</v>
      </c>
      <c r="M274" s="113">
        <f>INDEX(降水量!$V$2:$V$366,MATCH(A274,降水量!$E$2:$E$366,FALSE))</f>
        <v>0</v>
      </c>
      <c r="N274" s="119">
        <f t="shared" si="28"/>
        <v>5.5560029238728568</v>
      </c>
      <c r="O274" s="119">
        <f>INDEX(地温!$J$2:$J$366,MATCH(A274,地温!$C$2:$C$366,FALSE))</f>
        <v>8.3609692402185187e-002</v>
      </c>
      <c r="P274" s="119">
        <f t="shared" si="29"/>
        <v>22.066105677442735</v>
      </c>
      <c r="Q274" s="119"/>
      <c r="R274" s="119">
        <f t="shared" si="25"/>
        <v>3.9001527585517728</v>
      </c>
      <c r="S274" s="119"/>
      <c r="T274" s="119"/>
      <c r="U274" s="119"/>
      <c r="W274" s="113">
        <f>R274*1000*1000/($K$1*10)+指導機関用調整項目!$C$25</f>
        <v>21.625572844569142</v>
      </c>
    </row>
    <row r="275" spans="1:23">
      <c r="A275" s="115">
        <f t="shared" si="26"/>
        <v>272</v>
      </c>
      <c r="B275" s="113">
        <f t="shared" si="27"/>
        <v>272</v>
      </c>
      <c r="C275" s="119">
        <f t="shared" si="24"/>
        <v>31.552558638474338</v>
      </c>
      <c r="D275" s="119">
        <f>_xlfn.IFNA(INDEX('１回目'!$C$8:$C$374,MATCH(A275,'１回目'!$A$8:$A$374,FALSE)),0)</f>
        <v>6.717138251606757</v>
      </c>
      <c r="E275" s="113">
        <f>_xlfn.IFNA(INDEX('２回目'!$C$8:$C$374,MATCH(A275,'２回目'!$A$8:$A$374,FALSE)),0)</f>
        <v>6.7199983724683836</v>
      </c>
      <c r="F275" s="113">
        <f>_xlfn.IFNA(INDEX('３回目'!$C$8:$C$374,MATCH(A275,'３回目'!$A$8:$A$374,FALSE)),0)</f>
        <v>4.1999511245559384</v>
      </c>
      <c r="G275" s="113">
        <f>_xlfn.IFNA(INDEX('４回目'!$C$8:$C$374,MATCH(A275,'４回目'!$A$8:$A$374,FALSE)),0)</f>
        <v>6.3749641833290527</v>
      </c>
      <c r="H275" s="113">
        <f>_xlfn.IFNA(INDEX('５回目'!$C$8:$C$374,MATCH(A275,'５回目'!$A$8:$A$374,FALSE)),0)</f>
        <v>7.540506706514206</v>
      </c>
      <c r="I275" s="113">
        <f>_xlfn.IFNA(INDEX('６回目'!$C$8:$C$374,MATCH(A275,'６回目'!$A$8:$A$374,FALSE)),0)</f>
        <v>0</v>
      </c>
      <c r="J275" s="113">
        <f>_xlfn.IFNA(INDEX('７回目'!$C$8:$C$374,MATCH(A275,'７回目'!$A$8:$A$374,FALSE)),0)</f>
        <v>0</v>
      </c>
      <c r="K275" s="113">
        <f>_xlfn.IFNA(INDEX('８回目'!$C$8:$C$374,MATCH(A275,'８回目'!$A$8:$A$374,FALSE)),0)</f>
        <v>0</v>
      </c>
      <c r="M275" s="113">
        <f>INDEX(降水量!$V$2:$V$366,MATCH(A275,降水量!$E$2:$E$366,FALSE))</f>
        <v>0</v>
      </c>
      <c r="N275" s="119">
        <f t="shared" si="28"/>
        <v>5.5560029238728568</v>
      </c>
      <c r="O275" s="119">
        <f>INDEX(地温!$J$2:$J$366,MATCH(A275,地温!$C$2:$C$366,FALSE))</f>
        <v>6.0120997879384692e-002</v>
      </c>
      <c r="P275" s="119">
        <f t="shared" si="29"/>
        <v>22.126226675322119</v>
      </c>
      <c r="Q275" s="119"/>
      <c r="R275" s="119">
        <f t="shared" si="25"/>
        <v>3.8703290392793619</v>
      </c>
      <c r="S275" s="119"/>
      <c r="T275" s="119"/>
      <c r="U275" s="119"/>
      <c r="W275" s="113">
        <f>R275*1000*1000/($K$1*10)+指導機関用調整項目!$C$25</f>
        <v>21.513733897297602</v>
      </c>
    </row>
    <row r="276" spans="1:23">
      <c r="A276" s="115">
        <f t="shared" si="26"/>
        <v>273</v>
      </c>
      <c r="B276" s="113">
        <f t="shared" si="27"/>
        <v>273</v>
      </c>
      <c r="C276" s="119">
        <f t="shared" si="24"/>
        <v>31.580819672697501</v>
      </c>
      <c r="D276" s="119">
        <f>_xlfn.IFNA(INDEX('１回目'!$C$8:$C$374,MATCH(A276,'１回目'!$A$8:$A$374,FALSE)),0)</f>
        <v>6.7172432946612286</v>
      </c>
      <c r="E276" s="113">
        <f>_xlfn.IFNA(INDEX('２回目'!$C$8:$C$374,MATCH(A276,'２回目'!$A$8:$A$374,FALSE)),0)</f>
        <v>6.7199984995776365</v>
      </c>
      <c r="F276" s="113">
        <f>_xlfn.IFNA(INDEX('３回目'!$C$8:$C$374,MATCH(A276,'３回目'!$A$8:$A$374,FALSE)),0)</f>
        <v>4.1999549399133622</v>
      </c>
      <c r="G276" s="113">
        <f>_xlfn.IFNA(INDEX('４回目'!$C$8:$C$374,MATCH(A276,'４回目'!$A$8:$A$374,FALSE)),0)</f>
        <v>6.3755304226452392</v>
      </c>
      <c r="H276" s="113">
        <f>_xlfn.IFNA(INDEX('５回目'!$C$8:$C$374,MATCH(A276,'５回目'!$A$8:$A$374,FALSE)),0)</f>
        <v>7.5680925159000321</v>
      </c>
      <c r="I276" s="113">
        <f>_xlfn.IFNA(INDEX('６回目'!$C$8:$C$374,MATCH(A276,'６回目'!$A$8:$A$374,FALSE)),0)</f>
        <v>0</v>
      </c>
      <c r="J276" s="113">
        <f>_xlfn.IFNA(INDEX('７回目'!$C$8:$C$374,MATCH(A276,'７回目'!$A$8:$A$374,FALSE)),0)</f>
        <v>0</v>
      </c>
      <c r="K276" s="113">
        <f>_xlfn.IFNA(INDEX('８回目'!$C$8:$C$374,MATCH(A276,'８回目'!$A$8:$A$374,FALSE)),0)</f>
        <v>0</v>
      </c>
      <c r="M276" s="113">
        <f>INDEX(降水量!$V$2:$V$366,MATCH(A276,降水量!$E$2:$E$366,FALSE))</f>
        <v>0</v>
      </c>
      <c r="N276" s="119">
        <f t="shared" si="28"/>
        <v>5.5560029238728568</v>
      </c>
      <c r="O276" s="119">
        <f>INDEX(地温!$J$2:$J$366,MATCH(A276,地温!$C$2:$C$366,FALSE))</f>
        <v>9.0432553875434696e-002</v>
      </c>
      <c r="P276" s="119">
        <f t="shared" si="29"/>
        <v>22.216659229197553</v>
      </c>
      <c r="Q276" s="119"/>
      <c r="R276" s="119">
        <f t="shared" si="25"/>
        <v>3.8081575196270911</v>
      </c>
      <c r="S276" s="119"/>
      <c r="T276" s="119"/>
      <c r="U276" s="119"/>
      <c r="W276" s="113">
        <f>R276*1000*1000/($K$1*10)+指導機関用調整項目!$C$25</f>
        <v>21.280590698601586</v>
      </c>
    </row>
    <row r="277" spans="1:23">
      <c r="A277" s="115">
        <f t="shared" si="26"/>
        <v>274</v>
      </c>
      <c r="B277" s="113">
        <f t="shared" si="27"/>
        <v>274</v>
      </c>
      <c r="C277" s="119">
        <f t="shared" si="24"/>
        <v>31.606799216092391</v>
      </c>
      <c r="D277" s="119">
        <f>_xlfn.IFNA(INDEX('１回目'!$C$8:$C$374,MATCH(A277,'１回目'!$A$8:$A$374,FALSE)),0)</f>
        <v>6.7173426993739067</v>
      </c>
      <c r="E277" s="113">
        <f>_xlfn.IFNA(INDEX('２回目'!$C$8:$C$374,MATCH(A277,'２回目'!$A$8:$A$374,FALSE)),0)</f>
        <v>6.7199986149402902</v>
      </c>
      <c r="F277" s="113">
        <f>_xlfn.IFNA(INDEX('３回目'!$C$8:$C$374,MATCH(A277,'３回目'!$A$8:$A$374,FALSE)),0)</f>
        <v>4.1999583990132541</v>
      </c>
      <c r="G277" s="113">
        <f>_xlfn.IFNA(INDEX('４回目'!$C$8:$C$374,MATCH(A277,'４回目'!$A$8:$A$374,FALSE)),0)</f>
        <v>6.376050732402156</v>
      </c>
      <c r="H277" s="113">
        <f>_xlfn.IFNA(INDEX('５回目'!$C$8:$C$374,MATCH(A277,'５回目'!$A$8:$A$374,FALSE)),0)</f>
        <v>7.5934487703627838</v>
      </c>
      <c r="I277" s="113">
        <f>_xlfn.IFNA(INDEX('６回目'!$C$8:$C$374,MATCH(A277,'６回目'!$A$8:$A$374,FALSE)),0)</f>
        <v>0</v>
      </c>
      <c r="J277" s="113">
        <f>_xlfn.IFNA(INDEX('７回目'!$C$8:$C$374,MATCH(A277,'７回目'!$A$8:$A$374,FALSE)),0)</f>
        <v>0</v>
      </c>
      <c r="K277" s="113">
        <f>_xlfn.IFNA(INDEX('８回目'!$C$8:$C$374,MATCH(A277,'８回目'!$A$8:$A$374,FALSE)),0)</f>
        <v>0</v>
      </c>
      <c r="M277" s="113">
        <f>INDEX(降水量!$V$2:$V$366,MATCH(A277,降水量!$E$2:$E$366,FALSE))</f>
        <v>0</v>
      </c>
      <c r="N277" s="119">
        <f t="shared" si="28"/>
        <v>5.5560029238728568</v>
      </c>
      <c r="O277" s="119">
        <f>INDEX(地温!$J$2:$J$366,MATCH(A277,地温!$C$2:$C$366,FALSE))</f>
        <v>0.10605127819194389</v>
      </c>
      <c r="P277" s="119">
        <f t="shared" si="29"/>
        <v>22.322710507389498</v>
      </c>
      <c r="Q277" s="119"/>
      <c r="R277" s="119">
        <f t="shared" si="25"/>
        <v>3.7280857848300357</v>
      </c>
      <c r="S277" s="119"/>
      <c r="T277" s="119"/>
      <c r="U277" s="119"/>
      <c r="W277" s="113">
        <f>R277*1000*1000/($K$1*10)+指導機関用調整項目!$C$25</f>
        <v>20.980321693112629</v>
      </c>
    </row>
    <row r="278" spans="1:23">
      <c r="A278" s="115">
        <f t="shared" si="26"/>
        <v>275</v>
      </c>
      <c r="B278" s="113">
        <f t="shared" si="27"/>
        <v>275</v>
      </c>
      <c r="C278" s="119">
        <f t="shared" si="24"/>
        <v>31.631402713663292</v>
      </c>
      <c r="D278" s="119">
        <f>_xlfn.IFNA(INDEX('１回目'!$C$8:$C$374,MATCH(A278,'１回目'!$A$8:$A$374,FALSE)),0)</f>
        <v>6.7174392951191573</v>
      </c>
      <c r="E278" s="113">
        <f>_xlfn.IFNA(INDEX('２回目'!$C$8:$C$374,MATCH(A278,'２回目'!$A$8:$A$374,FALSE)),0)</f>
        <v>6.719998722186677</v>
      </c>
      <c r="F278" s="113">
        <f>_xlfn.IFNA(INDEX('３回目'!$C$8:$C$374,MATCH(A278,'３回目'!$A$8:$A$374,FALSE)),0)</f>
        <v>4.1999616168493121</v>
      </c>
      <c r="G278" s="113">
        <f>_xlfn.IFNA(INDEX('４回目'!$C$8:$C$374,MATCH(A278,'４回目'!$A$8:$A$374,FALSE)),0)</f>
        <v>6.3765435589974411</v>
      </c>
      <c r="H278" s="113">
        <f>_xlfn.IFNA(INDEX('５回目'!$C$8:$C$374,MATCH(A278,'５回目'!$A$8:$A$374,FALSE)),0)</f>
        <v>7.6174595205107059</v>
      </c>
      <c r="I278" s="113">
        <f>_xlfn.IFNA(INDEX('６回目'!$C$8:$C$374,MATCH(A278,'６回目'!$A$8:$A$374,FALSE)),0)</f>
        <v>0</v>
      </c>
      <c r="J278" s="113">
        <f>_xlfn.IFNA(INDEX('７回目'!$C$8:$C$374,MATCH(A278,'７回目'!$A$8:$A$374,FALSE)),0)</f>
        <v>0</v>
      </c>
      <c r="K278" s="113">
        <f>_xlfn.IFNA(INDEX('８回目'!$C$8:$C$374,MATCH(A278,'８回目'!$A$8:$A$374,FALSE)),0)</f>
        <v>0</v>
      </c>
      <c r="M278" s="113">
        <f>INDEX(降水量!$V$2:$V$366,MATCH(A278,降水量!$E$2:$E$366,FALSE))</f>
        <v>0</v>
      </c>
      <c r="N278" s="119">
        <f t="shared" si="28"/>
        <v>5.5560029238728568</v>
      </c>
      <c r="O278" s="119">
        <f>INDEX(地温!$J$2:$J$366,MATCH(A278,地温!$C$2:$C$366,FALSE))</f>
        <v>0.11573784060565433</v>
      </c>
      <c r="P278" s="119">
        <f t="shared" si="29"/>
        <v>22.438448347995152</v>
      </c>
      <c r="Q278" s="119"/>
      <c r="R278" s="119">
        <f t="shared" si="25"/>
        <v>3.6369514417952828</v>
      </c>
      <c r="S278" s="119"/>
      <c r="T278" s="119"/>
      <c r="U278" s="119"/>
      <c r="W278" s="113">
        <f>R278*1000*1000/($K$1*10)+指導機関用調整項目!$C$25</f>
        <v>20.638567906732305</v>
      </c>
    </row>
    <row r="279" spans="1:23">
      <c r="A279" s="115">
        <f t="shared" si="26"/>
        <v>276</v>
      </c>
      <c r="B279" s="113">
        <f t="shared" si="27"/>
        <v>276</v>
      </c>
      <c r="C279" s="119">
        <f t="shared" si="24"/>
        <v>31.654577229441053</v>
      </c>
      <c r="D279" s="119">
        <f>_xlfn.IFNA(INDEX('１回目'!$C$8:$C$374,MATCH(A279,'１回目'!$A$8:$A$374,FALSE)),0)</f>
        <v>6.7175327264729816</v>
      </c>
      <c r="E279" s="113">
        <f>_xlfn.IFNA(INDEX('２回目'!$C$8:$C$374,MATCH(A279,'２回目'!$A$8:$A$374,FALSE)),0)</f>
        <v>6.7199988214498614</v>
      </c>
      <c r="F279" s="113">
        <f>_xlfn.IFNA(INDEX('３回目'!$C$8:$C$374,MATCH(A279,'３回目'!$A$8:$A$374,FALSE)),0)</f>
        <v>4.1999645961394174</v>
      </c>
      <c r="G279" s="113">
        <f>_xlfn.IFNA(INDEX('４回目'!$C$8:$C$374,MATCH(A279,'４回目'!$A$8:$A$374,FALSE)),0)</f>
        <v>6.3770077930623073</v>
      </c>
      <c r="H279" s="113">
        <f>_xlfn.IFNA(INDEX('５回目'!$C$8:$C$374,MATCH(A279,'５回目'!$A$8:$A$374,FALSE)),0)</f>
        <v>7.6400732923164822</v>
      </c>
      <c r="I279" s="113">
        <f>_xlfn.IFNA(INDEX('６回目'!$C$8:$C$374,MATCH(A279,'６回目'!$A$8:$A$374,FALSE)),0)</f>
        <v>0</v>
      </c>
      <c r="J279" s="113">
        <f>_xlfn.IFNA(INDEX('７回目'!$C$8:$C$374,MATCH(A279,'７回目'!$A$8:$A$374,FALSE)),0)</f>
        <v>0</v>
      </c>
      <c r="K279" s="113">
        <f>_xlfn.IFNA(INDEX('８回目'!$C$8:$C$374,MATCH(A279,'８回目'!$A$8:$A$374,FALSE)),0)</f>
        <v>0</v>
      </c>
      <c r="M279" s="113">
        <f>INDEX(降水量!$V$2:$V$366,MATCH(A279,降水量!$E$2:$E$366,FALSE))</f>
        <v>0</v>
      </c>
      <c r="N279" s="119">
        <f t="shared" si="28"/>
        <v>5.5560029238728568</v>
      </c>
      <c r="O279" s="119">
        <f>INDEX(地温!$J$2:$J$366,MATCH(A279,地温!$C$2:$C$366,FALSE))</f>
        <v>0.13373810367571459</v>
      </c>
      <c r="P279" s="119">
        <f t="shared" si="29"/>
        <v>22.572186451670866</v>
      </c>
      <c r="Q279" s="119"/>
      <c r="R279" s="119">
        <f t="shared" si="25"/>
        <v>3.5263878538973294</v>
      </c>
      <c r="S279" s="119"/>
      <c r="T279" s="119"/>
      <c r="U279" s="119"/>
      <c r="W279" s="113">
        <f>R279*1000*1000/($K$1*10)+指導機関用調整項目!$C$25</f>
        <v>20.223954452114981</v>
      </c>
    </row>
    <row r="280" spans="1:23">
      <c r="A280" s="115">
        <f t="shared" si="26"/>
        <v>277</v>
      </c>
      <c r="B280" s="113">
        <f t="shared" si="27"/>
        <v>277</v>
      </c>
      <c r="C280" s="119">
        <f t="shared" si="24"/>
        <v>31.675685036628369</v>
      </c>
      <c r="D280" s="119">
        <f>_xlfn.IFNA(INDEX('１回目'!$C$8:$C$374,MATCH(A280,'１回目'!$A$8:$A$374,FALSE)),0)</f>
        <v>6.7176203771820333</v>
      </c>
      <c r="E280" s="113">
        <f>_xlfn.IFNA(INDEX('２回目'!$C$8:$C$374,MATCH(A280,'２回目'!$A$8:$A$374,FALSE)),0)</f>
        <v>6.7199989108804674</v>
      </c>
      <c r="F280" s="113">
        <f>_xlfn.IFNA(INDEX('３回目'!$C$8:$C$374,MATCH(A280,'３回目'!$A$8:$A$374,FALSE)),0)</f>
        <v>4.199967276123644</v>
      </c>
      <c r="G280" s="113">
        <f>_xlfn.IFNA(INDEX('４回目'!$C$8:$C$374,MATCH(A280,'４回目'!$A$8:$A$374,FALSE)),0)</f>
        <v>6.3774303461503985</v>
      </c>
      <c r="H280" s="113">
        <f>_xlfn.IFNA(INDEX('５回目'!$C$8:$C$374,MATCH(A280,'５回目'!$A$8:$A$374,FALSE)),0)</f>
        <v>7.6606681262918288</v>
      </c>
      <c r="I280" s="113">
        <f>_xlfn.IFNA(INDEX('６回目'!$C$8:$C$374,MATCH(A280,'６回目'!$A$8:$A$374,FALSE)),0)</f>
        <v>0</v>
      </c>
      <c r="J280" s="113">
        <f>_xlfn.IFNA(INDEX('７回目'!$C$8:$C$374,MATCH(A280,'７回目'!$A$8:$A$374,FALSE)),0)</f>
        <v>0</v>
      </c>
      <c r="K280" s="113">
        <f>_xlfn.IFNA(INDEX('８回目'!$C$8:$C$374,MATCH(A280,'８回目'!$A$8:$A$374,FALSE)),0)</f>
        <v>0</v>
      </c>
      <c r="M280" s="113">
        <f>INDEX(降水量!$V$2:$V$366,MATCH(A280,降水量!$E$2:$E$366,FALSE))</f>
        <v>5.4417266639303186e-002</v>
      </c>
      <c r="N280" s="119">
        <f t="shared" si="28"/>
        <v>5.6104201905121602</v>
      </c>
      <c r="O280" s="119">
        <f>INDEX(地温!$J$2:$J$366,MATCH(A280,地温!$C$2:$C$366,FALSE))</f>
        <v>5.0931127382177324e-002</v>
      </c>
      <c r="P280" s="119">
        <f t="shared" si="29"/>
        <v>22.623117579053044</v>
      </c>
      <c r="Q280" s="119"/>
      <c r="R280" s="119">
        <f t="shared" si="25"/>
        <v>3.442147267063163</v>
      </c>
      <c r="S280" s="119"/>
      <c r="T280" s="119"/>
      <c r="U280" s="119"/>
      <c r="W280" s="113">
        <f>R280*1000*1000/($K$1*10)+指導機関用調整項目!$C$25</f>
        <v>19.908052251486858</v>
      </c>
    </row>
    <row r="281" spans="1:23">
      <c r="A281" s="115">
        <f t="shared" si="26"/>
        <v>278</v>
      </c>
      <c r="B281" s="113">
        <f t="shared" si="27"/>
        <v>278</v>
      </c>
      <c r="C281" s="119">
        <f t="shared" si="24"/>
        <v>31.695670944193033</v>
      </c>
      <c r="D281" s="119">
        <f>_xlfn.IFNA(INDEX('１回目'!$C$8:$C$374,MATCH(A281,'１回目'!$A$8:$A$374,FALSE)),0)</f>
        <v>6.7177055021104888</v>
      </c>
      <c r="E281" s="113">
        <f>_xlfn.IFNA(INDEX('２回目'!$C$8:$C$374,MATCH(A281,'２回目'!$A$8:$A$374,FALSE)),0)</f>
        <v>6.719998994026894</v>
      </c>
      <c r="F281" s="113">
        <f>_xlfn.IFNA(INDEX('３回目'!$C$8:$C$374,MATCH(A281,'３回目'!$A$8:$A$374,FALSE)),0)</f>
        <v>4.1999697694346736</v>
      </c>
      <c r="G281" s="113">
        <f>_xlfn.IFNA(INDEX('４回目'!$C$8:$C$374,MATCH(A281,'４回目'!$A$8:$A$374,FALSE)),0)</f>
        <v>6.3778305086028437</v>
      </c>
      <c r="H281" s="113">
        <f>_xlfn.IFNA(INDEX('５回目'!$C$8:$C$374,MATCH(A281,'５回目'!$A$8:$A$374,FALSE)),0)</f>
        <v>7.6801661700181327</v>
      </c>
      <c r="I281" s="113">
        <f>_xlfn.IFNA(INDEX('６回目'!$C$8:$C$374,MATCH(A281,'６回目'!$A$8:$A$374,FALSE)),0)</f>
        <v>0</v>
      </c>
      <c r="J281" s="113">
        <f>_xlfn.IFNA(INDEX('７回目'!$C$8:$C$374,MATCH(A281,'７回目'!$A$8:$A$374,FALSE)),0)</f>
        <v>0</v>
      </c>
      <c r="K281" s="113">
        <f>_xlfn.IFNA(INDEX('８回目'!$C$8:$C$374,MATCH(A281,'８回目'!$A$8:$A$374,FALSE)),0)</f>
        <v>0</v>
      </c>
      <c r="M281" s="113">
        <f>INDEX(降水量!$V$2:$V$366,MATCH(A281,降水量!$E$2:$E$366,FALSE))</f>
        <v>0</v>
      </c>
      <c r="N281" s="119">
        <f t="shared" si="28"/>
        <v>5.6104201905121602</v>
      </c>
      <c r="O281" s="119">
        <f>INDEX(地温!$J$2:$J$366,MATCH(A281,地温!$C$2:$C$366,FALSE))</f>
        <v>9.256273675923625e-002</v>
      </c>
      <c r="P281" s="119">
        <f t="shared" si="29"/>
        <v>22.715680315812282</v>
      </c>
      <c r="Q281" s="119"/>
      <c r="R281" s="119">
        <f t="shared" si="25"/>
        <v>3.3695704378685924</v>
      </c>
      <c r="S281" s="119"/>
      <c r="T281" s="119"/>
      <c r="U281" s="119"/>
      <c r="W281" s="113">
        <f>R281*1000*1000/($K$1*10)+指導機関用調整項目!$C$25</f>
        <v>19.635889142007215</v>
      </c>
    </row>
    <row r="282" spans="1:23">
      <c r="A282" s="115">
        <f t="shared" si="26"/>
        <v>279</v>
      </c>
      <c r="B282" s="113">
        <f t="shared" si="27"/>
        <v>279</v>
      </c>
      <c r="C282" s="119">
        <f t="shared" si="24"/>
        <v>31.713390137754185</v>
      </c>
      <c r="D282" s="119">
        <f>_xlfn.IFNA(INDEX('１回目'!$C$8:$C$374,MATCH(A282,'１回目'!$A$8:$A$374,FALSE)),0)</f>
        <v>6.7177833649319885</v>
      </c>
      <c r="E282" s="113">
        <f>_xlfn.IFNA(INDEX('２回目'!$C$8:$C$374,MATCH(A282,'２回目'!$A$8:$A$374,FALSE)),0)</f>
        <v>6.7199990673639469</v>
      </c>
      <c r="F282" s="113">
        <f>_xlfn.IFNA(INDEX('３回目'!$C$8:$C$374,MATCH(A282,'３回目'!$A$8:$A$374,FALSE)),0)</f>
        <v>4.1999719617901663</v>
      </c>
      <c r="G282" s="113">
        <f>_xlfn.IFNA(INDEX('４回目'!$C$8:$C$374,MATCH(A282,'４回目'!$A$8:$A$374,FALSE)),0)</f>
        <v>6.3781847765607873</v>
      </c>
      <c r="H282" s="113">
        <f>_xlfn.IFNA(INDEX('５回目'!$C$8:$C$374,MATCH(A282,'５回目'!$A$8:$A$374,FALSE)),0)</f>
        <v>7.6974509671072981</v>
      </c>
      <c r="I282" s="113">
        <f>_xlfn.IFNA(INDEX('６回目'!$C$8:$C$374,MATCH(A282,'６回目'!$A$8:$A$374,FALSE)),0)</f>
        <v>0</v>
      </c>
      <c r="J282" s="113">
        <f>_xlfn.IFNA(INDEX('７回目'!$C$8:$C$374,MATCH(A282,'７回目'!$A$8:$A$374,FALSE)),0)</f>
        <v>0</v>
      </c>
      <c r="K282" s="113">
        <f>_xlfn.IFNA(INDEX('８回目'!$C$8:$C$374,MATCH(A282,'８回目'!$A$8:$A$374,FALSE)),0)</f>
        <v>0</v>
      </c>
      <c r="M282" s="113">
        <f>INDEX(降水量!$V$2:$V$366,MATCH(A282,降水量!$E$2:$E$366,FALSE))</f>
        <v>0</v>
      </c>
      <c r="N282" s="119">
        <f t="shared" si="28"/>
        <v>5.6104201905121602</v>
      </c>
      <c r="O282" s="119">
        <f>INDEX(地温!$J$2:$J$366,MATCH(A282,地温!$C$2:$C$366,FALSE))</f>
        <v>0.12781203613277964</v>
      </c>
      <c r="P282" s="119">
        <f t="shared" si="29"/>
        <v>22.843492351945063</v>
      </c>
      <c r="Q282" s="119"/>
      <c r="R282" s="119">
        <f t="shared" si="25"/>
        <v>3.2594775952969606</v>
      </c>
      <c r="S282" s="119"/>
      <c r="T282" s="119"/>
      <c r="U282" s="119"/>
      <c r="W282" s="113">
        <f>R282*1000*1000/($K$1*10)+指導機関用調整項目!$C$25</f>
        <v>19.223040982363599</v>
      </c>
    </row>
    <row r="283" spans="1:23">
      <c r="A283" s="115">
        <f t="shared" si="26"/>
        <v>280</v>
      </c>
      <c r="B283" s="113">
        <f t="shared" si="27"/>
        <v>280</v>
      </c>
      <c r="C283" s="119">
        <f t="shared" si="24"/>
        <v>31.72992763519094</v>
      </c>
      <c r="D283" s="119">
        <f>_xlfn.IFNA(INDEX('１回目'!$C$8:$C$374,MATCH(A283,'１回目'!$A$8:$A$374,FALSE)),0)</f>
        <v>6.7178578890999061</v>
      </c>
      <c r="E283" s="113">
        <f>_xlfn.IFNA(INDEX('２回目'!$C$8:$C$374,MATCH(A283,'２回目'!$A$8:$A$374,FALSE)),0)</f>
        <v>6.719999134805974</v>
      </c>
      <c r="F283" s="113">
        <f>_xlfn.IFNA(INDEX('３回目'!$C$8:$C$374,MATCH(A283,'３回目'!$A$8:$A$374,FALSE)),0)</f>
        <v>4.1999739777129479</v>
      </c>
      <c r="G283" s="113">
        <f>_xlfn.IFNA(INDEX('４回目'!$C$8:$C$374,MATCH(A283,'４回目'!$A$8:$A$374,FALSE)),0)</f>
        <v>6.3785153264553713</v>
      </c>
      <c r="H283" s="113">
        <f>_xlfn.IFNA(INDEX('５回目'!$C$8:$C$374,MATCH(A283,'５回目'!$A$8:$A$374,FALSE)),0)</f>
        <v>7.7135813071167396</v>
      </c>
      <c r="I283" s="113">
        <f>_xlfn.IFNA(INDEX('６回目'!$C$8:$C$374,MATCH(A283,'６回目'!$A$8:$A$374,FALSE)),0)</f>
        <v>0</v>
      </c>
      <c r="J283" s="113">
        <f>_xlfn.IFNA(INDEX('７回目'!$C$8:$C$374,MATCH(A283,'７回目'!$A$8:$A$374,FALSE)),0)</f>
        <v>0</v>
      </c>
      <c r="K283" s="113">
        <f>_xlfn.IFNA(INDEX('８回目'!$C$8:$C$374,MATCH(A283,'８回目'!$A$8:$A$374,FALSE)),0)</f>
        <v>0</v>
      </c>
      <c r="M283" s="113">
        <f>INDEX(降水量!$V$2:$V$366,MATCH(A283,降水量!$E$2:$E$366,FALSE))</f>
        <v>0</v>
      </c>
      <c r="N283" s="119">
        <f t="shared" si="28"/>
        <v>5.6104201905121602</v>
      </c>
      <c r="O283" s="119">
        <f>INDEX(地温!$J$2:$J$366,MATCH(A283,地温!$C$2:$C$366,FALSE))</f>
        <v>0.13338193811174606</v>
      </c>
      <c r="P283" s="119">
        <f t="shared" si="29"/>
        <v>22.976874290056809</v>
      </c>
      <c r="Q283" s="119"/>
      <c r="R283" s="119">
        <f t="shared" si="25"/>
        <v>3.1426331546219721</v>
      </c>
      <c r="S283" s="119"/>
      <c r="T283" s="119"/>
      <c r="U283" s="119"/>
      <c r="W283" s="113">
        <f>R283*1000*1000/($K$1*10)+指導機関用調整項目!$C$25</f>
        <v>18.784874329832391</v>
      </c>
    </row>
    <row r="284" spans="1:23">
      <c r="A284" s="115">
        <f t="shared" si="26"/>
        <v>281</v>
      </c>
      <c r="B284" s="113">
        <f t="shared" si="27"/>
        <v>281</v>
      </c>
      <c r="C284" s="119">
        <f t="shared" si="24"/>
        <v>31.745938696701703</v>
      </c>
      <c r="D284" s="119">
        <f>_xlfn.IFNA(INDEX('１回目'!$C$8:$C$374,MATCH(A284,'１回目'!$A$8:$A$374,FALSE)),0)</f>
        <v>6.7179316386509313</v>
      </c>
      <c r="E284" s="113">
        <f>_xlfn.IFNA(INDEX('２回目'!$C$8:$C$374,MATCH(A284,'２回目'!$A$8:$A$374,FALSE)),0)</f>
        <v>6.7199991986803171</v>
      </c>
      <c r="F284" s="113">
        <f>_xlfn.IFNA(INDEX('３回目'!$C$8:$C$374,MATCH(A284,'３回目'!$A$8:$A$374,FALSE)),0)</f>
        <v>4.199975890849629</v>
      </c>
      <c r="G284" s="113">
        <f>_xlfn.IFNA(INDEX('４回目'!$C$8:$C$374,MATCH(A284,'４回目'!$A$8:$A$374,FALSE)),0)</f>
        <v>6.3788355936792387</v>
      </c>
      <c r="H284" s="113">
        <f>_xlfn.IFNA(INDEX('５回目'!$C$8:$C$374,MATCH(A284,'５回目'!$A$8:$A$374,FALSE)),0)</f>
        <v>7.7291963748415879</v>
      </c>
      <c r="I284" s="113">
        <f>_xlfn.IFNA(INDEX('６回目'!$C$8:$C$374,MATCH(A284,'６回目'!$A$8:$A$374,FALSE)),0)</f>
        <v>0</v>
      </c>
      <c r="J284" s="113">
        <f>_xlfn.IFNA(INDEX('７回目'!$C$8:$C$374,MATCH(A284,'７回目'!$A$8:$A$374,FALSE)),0)</f>
        <v>0</v>
      </c>
      <c r="K284" s="113">
        <f>_xlfn.IFNA(INDEX('８回目'!$C$8:$C$374,MATCH(A284,'８回目'!$A$8:$A$374,FALSE)),0)</f>
        <v>0</v>
      </c>
      <c r="M284" s="113">
        <f>INDEX(降水量!$V$2:$V$366,MATCH(A284,降水量!$E$2:$E$366,FALSE))</f>
        <v>0</v>
      </c>
      <c r="N284" s="119">
        <f t="shared" si="28"/>
        <v>5.6104201905121602</v>
      </c>
      <c r="O284" s="119">
        <f>INDEX(地温!$J$2:$J$366,MATCH(A284,地温!$C$2:$C$366,FALSE))</f>
        <v>0.10510667741967701</v>
      </c>
      <c r="P284" s="119">
        <f t="shared" si="29"/>
        <v>23.081980967476486</v>
      </c>
      <c r="Q284" s="119"/>
      <c r="R284" s="119">
        <f t="shared" si="25"/>
        <v>3.053537538713055</v>
      </c>
      <c r="S284" s="119"/>
      <c r="T284" s="119"/>
      <c r="U284" s="119"/>
      <c r="W284" s="113">
        <f>R284*1000*1000/($K$1*10)+指導機関用調整項目!$C$25</f>
        <v>18.450765770173952</v>
      </c>
    </row>
    <row r="285" spans="1:23">
      <c r="A285" s="115">
        <f t="shared" si="26"/>
        <v>282</v>
      </c>
      <c r="B285" s="113">
        <f t="shared" si="27"/>
        <v>282</v>
      </c>
      <c r="C285" s="119">
        <f t="shared" si="24"/>
        <v>31.760932274636708</v>
      </c>
      <c r="D285" s="119">
        <f>_xlfn.IFNA(INDEX('１回目'!$C$8:$C$374,MATCH(A285,'１回目'!$A$8:$A$374,FALSE)),0)</f>
        <v>6.718002478242342</v>
      </c>
      <c r="E285" s="113">
        <f>_xlfn.IFNA(INDEX('２回目'!$C$8:$C$374,MATCH(A285,'２回目'!$A$8:$A$374,FALSE)),0)</f>
        <v>6.7199992575699801</v>
      </c>
      <c r="F285" s="113">
        <f>_xlfn.IFNA(INDEX('３回目'!$C$8:$C$374,MATCH(A285,'３回目'!$A$8:$A$374,FALSE)),0)</f>
        <v>4.1999776548129351</v>
      </c>
      <c r="G285" s="113">
        <f>_xlfn.IFNA(INDEX('４回目'!$C$8:$C$374,MATCH(A285,'４回目'!$A$8:$A$374,FALSE)),0)</f>
        <v>6.3791354724317602</v>
      </c>
      <c r="H285" s="113">
        <f>_xlfn.IFNA(INDEX('５回目'!$C$8:$C$374,MATCH(A285,'５回目'!$A$8:$A$374,FALSE)),0)</f>
        <v>7.7438174115796956</v>
      </c>
      <c r="I285" s="113">
        <f>_xlfn.IFNA(INDEX('６回目'!$C$8:$C$374,MATCH(A285,'６回目'!$A$8:$A$374,FALSE)),0)</f>
        <v>0</v>
      </c>
      <c r="J285" s="113">
        <f>_xlfn.IFNA(INDEX('７回目'!$C$8:$C$374,MATCH(A285,'７回目'!$A$8:$A$374,FALSE)),0)</f>
        <v>0</v>
      </c>
      <c r="K285" s="113">
        <f>_xlfn.IFNA(INDEX('８回目'!$C$8:$C$374,MATCH(A285,'８回目'!$A$8:$A$374,FALSE)),0)</f>
        <v>0</v>
      </c>
      <c r="M285" s="113">
        <f>INDEX(降水量!$V$2:$V$366,MATCH(A285,降水量!$E$2:$E$366,FALSE))</f>
        <v>0</v>
      </c>
      <c r="N285" s="119">
        <f t="shared" si="28"/>
        <v>5.6104201905121602</v>
      </c>
      <c r="O285" s="119">
        <f>INDEX(地温!$J$2:$J$366,MATCH(A285,地温!$C$2:$C$366,FALSE))</f>
        <v>8.1122598279085592e-002</v>
      </c>
      <c r="P285" s="119">
        <f t="shared" si="29"/>
        <v>23.163103565755573</v>
      </c>
      <c r="Q285" s="119"/>
      <c r="R285" s="119">
        <f t="shared" si="25"/>
        <v>2.9874085183689765</v>
      </c>
      <c r="S285" s="119"/>
      <c r="T285" s="119"/>
      <c r="U285" s="119"/>
      <c r="W285" s="113">
        <f>R285*1000*1000/($K$1*10)+指導機関用調整項目!$C$25</f>
        <v>18.202781943883657</v>
      </c>
    </row>
    <row r="286" spans="1:23">
      <c r="A286" s="115">
        <f t="shared" si="26"/>
        <v>283</v>
      </c>
      <c r="B286" s="113">
        <f t="shared" si="27"/>
        <v>283</v>
      </c>
      <c r="C286" s="119">
        <f t="shared" si="24"/>
        <v>31.774596205720684</v>
      </c>
      <c r="D286" s="119">
        <f>_xlfn.IFNA(INDEX('１回目'!$C$8:$C$374,MATCH(A286,'１回目'!$A$8:$A$374,FALSE)),0)</f>
        <v>6.7180688284935997</v>
      </c>
      <c r="E286" s="113">
        <f>_xlfn.IFNA(INDEX('２回目'!$C$8:$C$374,MATCH(A286,'２回目'!$A$8:$A$374,FALSE)),0)</f>
        <v>6.7199993106964131</v>
      </c>
      <c r="F286" s="113">
        <f>_xlfn.IFNA(INDEX('３回目'!$C$8:$C$374,MATCH(A286,'３回目'!$A$8:$A$374,FALSE)),0)</f>
        <v>4.1999792437910983</v>
      </c>
      <c r="G286" s="113">
        <f>_xlfn.IFNA(INDEX('４回目'!$C$8:$C$374,MATCH(A286,'４回目'!$A$8:$A$374,FALSE)),0)</f>
        <v>6.3794084971952252</v>
      </c>
      <c r="H286" s="113">
        <f>_xlfn.IFNA(INDEX('５回目'!$C$8:$C$374,MATCH(A286,'５回目'!$A$8:$A$374,FALSE)),0)</f>
        <v>7.7571403255443485</v>
      </c>
      <c r="I286" s="113">
        <f>_xlfn.IFNA(INDEX('６回目'!$C$8:$C$374,MATCH(A286,'６回目'!$A$8:$A$374,FALSE)),0)</f>
        <v>0</v>
      </c>
      <c r="J286" s="113">
        <f>_xlfn.IFNA(INDEX('７回目'!$C$8:$C$374,MATCH(A286,'７回目'!$A$8:$A$374,FALSE)),0)</f>
        <v>0</v>
      </c>
      <c r="K286" s="113">
        <f>_xlfn.IFNA(INDEX('８回目'!$C$8:$C$374,MATCH(A286,'８回目'!$A$8:$A$374,FALSE)),0)</f>
        <v>0</v>
      </c>
      <c r="M286" s="113">
        <f>INDEX(降水量!$V$2:$V$366,MATCH(A286,降水量!$E$2:$E$366,FALSE))</f>
        <v>0</v>
      </c>
      <c r="N286" s="119">
        <f t="shared" si="28"/>
        <v>5.6104201905121602</v>
      </c>
      <c r="O286" s="119">
        <f>INDEX(地温!$J$2:$J$366,MATCH(A286,地温!$C$2:$C$366,FALSE))</f>
        <v>8.5591764972166362e-002</v>
      </c>
      <c r="P286" s="119">
        <f t="shared" si="29"/>
        <v>23.248695330727738</v>
      </c>
      <c r="Q286" s="119"/>
      <c r="R286" s="119">
        <f t="shared" si="25"/>
        <v>2.9154806844807872</v>
      </c>
      <c r="S286" s="119"/>
      <c r="T286" s="119"/>
      <c r="U286" s="119"/>
      <c r="W286" s="113">
        <f>R286*1000*1000/($K$1*10)+指導機関用調整項目!$C$25</f>
        <v>17.933052566802949</v>
      </c>
    </row>
    <row r="287" spans="1:23">
      <c r="A287" s="115">
        <f t="shared" si="26"/>
        <v>284</v>
      </c>
      <c r="B287" s="113">
        <f t="shared" si="27"/>
        <v>284</v>
      </c>
      <c r="C287" s="119">
        <f t="shared" si="24"/>
        <v>31.787402112305912</v>
      </c>
      <c r="D287" s="119">
        <f>_xlfn.IFNA(INDEX('１回目'!$C$8:$C$374,MATCH(A287,'１回目'!$A$8:$A$374,FALSE)),0)</f>
        <v>6.7181325409003314</v>
      </c>
      <c r="E287" s="113">
        <f>_xlfn.IFNA(INDEX('２回目'!$C$8:$C$374,MATCH(A287,'２回目'!$A$8:$A$374,FALSE)),0)</f>
        <v>6.7199993597318031</v>
      </c>
      <c r="F287" s="113">
        <f>_xlfn.IFNA(INDEX('３回目'!$C$8:$C$374,MATCH(A287,'３回目'!$A$8:$A$374,FALSE)),0)</f>
        <v>4.1999807106322589</v>
      </c>
      <c r="G287" s="113">
        <f>_xlfn.IFNA(INDEX('４回目'!$C$8:$C$374,MATCH(A287,'４回目'!$A$8:$A$374,FALSE)),0)</f>
        <v>6.3796643344087052</v>
      </c>
      <c r="H287" s="113">
        <f>_xlfn.IFNA(INDEX('５回目'!$C$8:$C$374,MATCH(A287,'５回目'!$A$8:$A$374,FALSE)),0)</f>
        <v>7.7696251666328138</v>
      </c>
      <c r="I287" s="113">
        <f>_xlfn.IFNA(INDEX('６回目'!$C$8:$C$374,MATCH(A287,'６回目'!$A$8:$A$374,FALSE)),0)</f>
        <v>0</v>
      </c>
      <c r="J287" s="113">
        <f>_xlfn.IFNA(INDEX('７回目'!$C$8:$C$374,MATCH(A287,'７回目'!$A$8:$A$374,FALSE)),0)</f>
        <v>0</v>
      </c>
      <c r="K287" s="113">
        <f>_xlfn.IFNA(INDEX('８回目'!$C$8:$C$374,MATCH(A287,'８回目'!$A$8:$A$374,FALSE)),0)</f>
        <v>0</v>
      </c>
      <c r="M287" s="113">
        <f>INDEX(降水量!$V$2:$V$366,MATCH(A287,降水量!$E$2:$E$366,FALSE))</f>
        <v>0</v>
      </c>
      <c r="N287" s="119">
        <f t="shared" si="28"/>
        <v>5.6104201905121602</v>
      </c>
      <c r="O287" s="119">
        <f>INDEX(地温!$J$2:$J$366,MATCH(A287,地温!$C$2:$C$366,FALSE))</f>
        <v>8.3130543585164945e-002</v>
      </c>
      <c r="P287" s="119">
        <f t="shared" si="29"/>
        <v>23.331825874312901</v>
      </c>
      <c r="Q287" s="119"/>
      <c r="R287" s="119">
        <f t="shared" si="25"/>
        <v>2.8451560474808524</v>
      </c>
      <c r="S287" s="119"/>
      <c r="T287" s="119"/>
      <c r="U287" s="119"/>
      <c r="W287" s="113">
        <f>R287*1000*1000/($K$1*10)+指導機関用調整項目!$C$25</f>
        <v>17.669335178053196</v>
      </c>
    </row>
    <row r="288" spans="1:23">
      <c r="A288" s="115">
        <f t="shared" si="26"/>
        <v>285</v>
      </c>
      <c r="B288" s="113">
        <f t="shared" si="27"/>
        <v>285</v>
      </c>
      <c r="C288" s="119">
        <f t="shared" si="24"/>
        <v>31.799800291435876</v>
      </c>
      <c r="D288" s="119">
        <f>_xlfn.IFNA(INDEX('１回目'!$C$8:$C$374,MATCH(A288,'１回目'!$A$8:$A$374,FALSE)),0)</f>
        <v>6.7181955777125779</v>
      </c>
      <c r="E288" s="113">
        <f>_xlfn.IFNA(INDEX('２回目'!$C$8:$C$374,MATCH(A288,'２回目'!$A$8:$A$374,FALSE)),0)</f>
        <v>6.7199994061948578</v>
      </c>
      <c r="F288" s="113">
        <f>_xlfn.IFNA(INDEX('３回目'!$C$8:$C$374,MATCH(A288,'３回目'!$A$8:$A$374,FALSE)),0)</f>
        <v>4.1999821033162359</v>
      </c>
      <c r="G288" s="113">
        <f>_xlfn.IFNA(INDEX('４回目'!$C$8:$C$374,MATCH(A288,'４回目'!$A$8:$A$374,FALSE)),0)</f>
        <v>6.3799122497055585</v>
      </c>
      <c r="H288" s="113">
        <f>_xlfn.IFNA(INDEX('５回目'!$C$8:$C$374,MATCH(A288,'５回目'!$A$8:$A$374,FALSE)),0)</f>
        <v>7.7817109545066439</v>
      </c>
      <c r="I288" s="113">
        <f>_xlfn.IFNA(INDEX('６回目'!$C$8:$C$374,MATCH(A288,'６回目'!$A$8:$A$374,FALSE)),0)</f>
        <v>0</v>
      </c>
      <c r="J288" s="113">
        <f>_xlfn.IFNA(INDEX('７回目'!$C$8:$C$374,MATCH(A288,'７回目'!$A$8:$A$374,FALSE)),0)</f>
        <v>0</v>
      </c>
      <c r="K288" s="113">
        <f>_xlfn.IFNA(INDEX('８回目'!$C$8:$C$374,MATCH(A288,'８回目'!$A$8:$A$374,FALSE)),0)</f>
        <v>0</v>
      </c>
      <c r="M288" s="113">
        <f>INDEX(降水量!$V$2:$V$366,MATCH(A288,降水量!$E$2:$E$366,FALSE))</f>
        <v>0</v>
      </c>
      <c r="N288" s="119">
        <f t="shared" si="28"/>
        <v>5.6104201905121602</v>
      </c>
      <c r="O288" s="119">
        <f>INDEX(地温!$J$2:$J$366,MATCH(A288,地温!$C$2:$C$366,FALSE))</f>
        <v>8.5020189272423344e-002</v>
      </c>
      <c r="P288" s="119">
        <f t="shared" si="29"/>
        <v>23.416846063585325</v>
      </c>
      <c r="Q288" s="119"/>
      <c r="R288" s="119">
        <f t="shared" si="25"/>
        <v>2.7725340373383887</v>
      </c>
      <c r="S288" s="119"/>
      <c r="T288" s="119"/>
      <c r="U288" s="119"/>
      <c r="W288" s="113">
        <f>R288*1000*1000/($K$1*10)+指導機関用調整項目!$C$25</f>
        <v>17.397002640018954</v>
      </c>
    </row>
    <row r="289" spans="1:23">
      <c r="A289" s="115">
        <f t="shared" si="26"/>
        <v>286</v>
      </c>
      <c r="B289" s="113">
        <f t="shared" si="27"/>
        <v>286</v>
      </c>
      <c r="C289" s="119">
        <f t="shared" si="24"/>
        <v>31.811340716391555</v>
      </c>
      <c r="D289" s="119">
        <f>_xlfn.IFNA(INDEX('１回目'!$C$8:$C$374,MATCH(A289,'１回目'!$A$8:$A$374,FALSE)),0)</f>
        <v>6.7182557572126251</v>
      </c>
      <c r="E289" s="113">
        <f>_xlfn.IFNA(INDEX('２回目'!$C$8:$C$374,MATCH(A289,'２回目'!$A$8:$A$374,FALSE)),0)</f>
        <v>6.7199994488372781</v>
      </c>
      <c r="F289" s="113">
        <f>_xlfn.IFNA(INDEX('３回目'!$C$8:$C$374,MATCH(A289,'３回目'!$A$8:$A$374,FALSE)),0)</f>
        <v>4.1999833811509459</v>
      </c>
      <c r="G289" s="113">
        <f>_xlfn.IFNA(INDEX('４回目'!$C$8:$C$374,MATCH(A289,'４回目'!$A$8:$A$374,FALSE)),0)</f>
        <v>6.3801429360747433</v>
      </c>
      <c r="H289" s="113">
        <f>_xlfn.IFNA(INDEX('５回目'!$C$8:$C$374,MATCH(A289,'５回目'!$A$8:$A$374,FALSE)),0)</f>
        <v>7.7929591931159603</v>
      </c>
      <c r="I289" s="113">
        <f>_xlfn.IFNA(INDEX('６回目'!$C$8:$C$374,MATCH(A289,'６回目'!$A$8:$A$374,FALSE)),0)</f>
        <v>0</v>
      </c>
      <c r="J289" s="113">
        <f>_xlfn.IFNA(INDEX('７回目'!$C$8:$C$374,MATCH(A289,'７回目'!$A$8:$A$374,FALSE)),0)</f>
        <v>0</v>
      </c>
      <c r="K289" s="113">
        <f>_xlfn.IFNA(INDEX('８回目'!$C$8:$C$374,MATCH(A289,'８回目'!$A$8:$A$374,FALSE)),0)</f>
        <v>0</v>
      </c>
      <c r="M289" s="113">
        <f>INDEX(降水量!$V$2:$V$366,MATCH(A289,降水量!$E$2:$E$366,FALSE))</f>
        <v>0</v>
      </c>
      <c r="N289" s="119">
        <f t="shared" si="28"/>
        <v>5.6104201905121602</v>
      </c>
      <c r="O289" s="119">
        <f>INDEX(地温!$J$2:$J$366,MATCH(A289,地温!$C$2:$C$366,FALSE))</f>
        <v>0.12172302303811104</v>
      </c>
      <c r="P289" s="119">
        <f t="shared" si="29"/>
        <v>23.538569086623436</v>
      </c>
      <c r="Q289" s="119"/>
      <c r="R289" s="119">
        <f t="shared" si="25"/>
        <v>2.6623514392559606</v>
      </c>
      <c r="S289" s="119"/>
      <c r="T289" s="119"/>
      <c r="U289" s="119"/>
      <c r="W289" s="113">
        <f>R289*1000*1000/($K$1*10)+指導機関用調整項目!$C$25</f>
        <v>16.983817897209846</v>
      </c>
    </row>
    <row r="290" spans="1:23">
      <c r="A290" s="115">
        <f t="shared" si="26"/>
        <v>287</v>
      </c>
      <c r="B290" s="113">
        <f t="shared" si="27"/>
        <v>287</v>
      </c>
      <c r="C290" s="119">
        <f t="shared" si="24"/>
        <v>31.82201884149077</v>
      </c>
      <c r="D290" s="119">
        <f>_xlfn.IFNA(INDEX('１回目'!$C$8:$C$374,MATCH(A290,'１回目'!$A$8:$A$374,FALSE)),0)</f>
        <v>6.7183128712630342</v>
      </c>
      <c r="E290" s="113">
        <f>_xlfn.IFNA(INDEX('２回目'!$C$8:$C$374,MATCH(A290,'２回目'!$A$8:$A$374,FALSE)),0)</f>
        <v>6.7199994877919957</v>
      </c>
      <c r="F290" s="113">
        <f>_xlfn.IFNA(INDEX('３回目'!$C$8:$C$374,MATCH(A290,'３回目'!$A$8:$A$374,FALSE)),0)</f>
        <v>4.1999845477926767</v>
      </c>
      <c r="G290" s="113">
        <f>_xlfn.IFNA(INDEX('４回目'!$C$8:$C$374,MATCH(A290,'４回目'!$A$8:$A$374,FALSE)),0)</f>
        <v>6.3803562627064156</v>
      </c>
      <c r="H290" s="113">
        <f>_xlfn.IFNA(INDEX('５回目'!$C$8:$C$374,MATCH(A290,'５回目'!$A$8:$A$374,FALSE)),0)</f>
        <v>7.8033656719366506</v>
      </c>
      <c r="I290" s="113">
        <f>_xlfn.IFNA(INDEX('６回目'!$C$8:$C$374,MATCH(A290,'６回目'!$A$8:$A$374,FALSE)),0)</f>
        <v>0</v>
      </c>
      <c r="J290" s="113">
        <f>_xlfn.IFNA(INDEX('７回目'!$C$8:$C$374,MATCH(A290,'７回目'!$A$8:$A$374,FALSE)),0)</f>
        <v>0</v>
      </c>
      <c r="K290" s="113">
        <f>_xlfn.IFNA(INDEX('８回目'!$C$8:$C$374,MATCH(A290,'８回目'!$A$8:$A$374,FALSE)),0)</f>
        <v>0</v>
      </c>
      <c r="M290" s="113">
        <f>INDEX(降水量!$V$2:$V$366,MATCH(A290,降水量!$E$2:$E$366,FALSE))</f>
        <v>0</v>
      </c>
      <c r="N290" s="119">
        <f t="shared" si="28"/>
        <v>5.6104201905121602</v>
      </c>
      <c r="O290" s="119">
        <f>INDEX(地温!$J$2:$J$366,MATCH(A290,地温!$C$2:$C$366,FALSE))</f>
        <v>7.5209310351063721e-002</v>
      </c>
      <c r="P290" s="119">
        <f t="shared" si="29"/>
        <v>23.613778396974499</v>
      </c>
      <c r="Q290" s="119"/>
      <c r="R290" s="119">
        <f t="shared" si="25"/>
        <v>2.5978202540041089</v>
      </c>
      <c r="S290" s="119"/>
      <c r="T290" s="119"/>
      <c r="U290" s="119"/>
      <c r="W290" s="113">
        <f>R290*1000*1000/($K$1*10)+指導機関用調整項目!$C$25</f>
        <v>16.741825952515406</v>
      </c>
    </row>
    <row r="291" spans="1:23">
      <c r="A291" s="115">
        <f t="shared" si="26"/>
        <v>288</v>
      </c>
      <c r="B291" s="113">
        <f t="shared" si="27"/>
        <v>288</v>
      </c>
      <c r="C291" s="119">
        <f t="shared" si="24"/>
        <v>31.832257180473199</v>
      </c>
      <c r="D291" s="119">
        <f>_xlfn.IFNA(INDEX('１回目'!$C$8:$C$374,MATCH(A291,'１回目'!$A$8:$A$374,FALSE)),0)</f>
        <v>6.7183688735405118</v>
      </c>
      <c r="E291" s="113">
        <f>_xlfn.IFNA(INDEX('２回目'!$C$8:$C$374,MATCH(A291,'２回目'!$A$8:$A$374,FALSE)),0)</f>
        <v>6.7199995244248978</v>
      </c>
      <c r="F291" s="113">
        <f>_xlfn.IFNA(INDEX('３回目'!$C$8:$C$374,MATCH(A291,'３回目'!$A$8:$A$374,FALSE)),0)</f>
        <v>4.1999856464768834</v>
      </c>
      <c r="G291" s="113">
        <f>_xlfn.IFNA(INDEX('４回目'!$C$8:$C$374,MATCH(A291,'４回目'!$A$8:$A$374,FALSE)),0)</f>
        <v>6.3805609390710192</v>
      </c>
      <c r="H291" s="113">
        <f>_xlfn.IFNA(INDEX('５回目'!$C$8:$C$374,MATCH(A291,'５回目'!$A$8:$A$374,FALSE)),0)</f>
        <v>7.8133421969598862</v>
      </c>
      <c r="I291" s="113">
        <f>_xlfn.IFNA(INDEX('６回目'!$C$8:$C$374,MATCH(A291,'６回目'!$A$8:$A$374,FALSE)),0)</f>
        <v>0</v>
      </c>
      <c r="J291" s="113">
        <f>_xlfn.IFNA(INDEX('７回目'!$C$8:$C$374,MATCH(A291,'７回目'!$A$8:$A$374,FALSE)),0)</f>
        <v>0</v>
      </c>
      <c r="K291" s="113">
        <f>_xlfn.IFNA(INDEX('８回目'!$C$8:$C$374,MATCH(A291,'８回目'!$A$8:$A$374,FALSE)),0)</f>
        <v>0</v>
      </c>
      <c r="M291" s="113">
        <f>INDEX(降水量!$V$2:$V$366,MATCH(A291,降水量!$E$2:$E$366,FALSE))</f>
        <v>5.4417266639303186e-002</v>
      </c>
      <c r="N291" s="119">
        <f t="shared" si="28"/>
        <v>5.6648374571514637</v>
      </c>
      <c r="O291" s="119">
        <f>INDEX(地温!$J$2:$J$366,MATCH(A291,地温!$C$2:$C$366,FALSE))</f>
        <v>9.7725105076682986e-002</v>
      </c>
      <c r="P291" s="119">
        <f t="shared" si="29"/>
        <v>23.711503502051183</v>
      </c>
      <c r="Q291" s="119"/>
      <c r="R291" s="119">
        <f t="shared" si="25"/>
        <v>2.4559162212705523</v>
      </c>
      <c r="S291" s="119"/>
      <c r="T291" s="119"/>
      <c r="U291" s="119"/>
      <c r="W291" s="113">
        <f>R291*1000*1000/($K$1*10)+指導機関用調整項目!$C$25</f>
        <v>16.209685829764567</v>
      </c>
    </row>
    <row r="292" spans="1:23">
      <c r="A292" s="115">
        <f t="shared" si="26"/>
        <v>289</v>
      </c>
      <c r="B292" s="113">
        <f t="shared" si="27"/>
        <v>289</v>
      </c>
      <c r="C292" s="119">
        <f t="shared" si="24"/>
        <v>31.842110679765462</v>
      </c>
      <c r="D292" s="119">
        <f>_xlfn.IFNA(INDEX('１回目'!$C$8:$C$374,MATCH(A292,'１回目'!$A$8:$A$374,FALSE)),0)</f>
        <v>6.718424006250352</v>
      </c>
      <c r="E292" s="113">
        <f>_xlfn.IFNA(INDEX('２回目'!$C$8:$C$374,MATCH(A292,'２回目'!$A$8:$A$374,FALSE)),0)</f>
        <v>6.719999558977519</v>
      </c>
      <c r="F292" s="113">
        <f>_xlfn.IFNA(INDEX('３回目'!$C$8:$C$374,MATCH(A292,'３回目'!$A$8:$A$374,FALSE)),0)</f>
        <v>4.1999866844311322</v>
      </c>
      <c r="G292" s="113">
        <f>_xlfn.IFNA(INDEX('４回目'!$C$8:$C$374,MATCH(A292,'４回目'!$A$8:$A$374,FALSE)),0)</f>
        <v>6.3807580874467806</v>
      </c>
      <c r="H292" s="113">
        <f>_xlfn.IFNA(INDEX('５回目'!$C$8:$C$374,MATCH(A292,'５回目'!$A$8:$A$374,FALSE)),0)</f>
        <v>7.8229423426596796</v>
      </c>
      <c r="I292" s="113">
        <f>_xlfn.IFNA(INDEX('６回目'!$C$8:$C$374,MATCH(A292,'６回目'!$A$8:$A$374,FALSE)),0)</f>
        <v>0</v>
      </c>
      <c r="J292" s="113">
        <f>_xlfn.IFNA(INDEX('７回目'!$C$8:$C$374,MATCH(A292,'７回目'!$A$8:$A$374,FALSE)),0)</f>
        <v>0</v>
      </c>
      <c r="K292" s="113">
        <f>_xlfn.IFNA(INDEX('８回目'!$C$8:$C$374,MATCH(A292,'８回目'!$A$8:$A$374,FALSE)),0)</f>
        <v>0</v>
      </c>
      <c r="M292" s="113">
        <f>INDEX(降水量!$V$2:$V$366,MATCH(A292,降水量!$E$2:$E$366,FALSE))</f>
        <v>0</v>
      </c>
      <c r="N292" s="119">
        <f t="shared" si="28"/>
        <v>5.6648374571514637</v>
      </c>
      <c r="O292" s="119">
        <f>INDEX(地温!$J$2:$J$366,MATCH(A292,地温!$C$2:$C$366,FALSE))</f>
        <v>0.11733298197202847</v>
      </c>
      <c r="P292" s="119">
        <f t="shared" si="29"/>
        <v>23.828836484023213</v>
      </c>
      <c r="Q292" s="119"/>
      <c r="R292" s="119">
        <f t="shared" si="25"/>
        <v>2.3484367385907845</v>
      </c>
      <c r="S292" s="119"/>
      <c r="T292" s="119"/>
      <c r="U292" s="119"/>
      <c r="W292" s="113">
        <f>R292*1000*1000/($K$1*10)+指導機関用調整項目!$C$25</f>
        <v>15.806637769715438</v>
      </c>
    </row>
    <row r="293" spans="1:23">
      <c r="A293" s="115">
        <f t="shared" si="26"/>
        <v>290</v>
      </c>
      <c r="B293" s="113">
        <f t="shared" si="27"/>
        <v>290</v>
      </c>
      <c r="C293" s="119">
        <f t="shared" si="24"/>
        <v>31.851275162582741</v>
      </c>
      <c r="D293" s="119">
        <f>_xlfn.IFNA(INDEX('１回目'!$C$8:$C$374,MATCH(A293,'１回目'!$A$8:$A$374,FALSE)),0)</f>
        <v>6.7184766028751115</v>
      </c>
      <c r="E293" s="113">
        <f>_xlfn.IFNA(INDEX('２回目'!$C$8:$C$374,MATCH(A293,'２回目'!$A$8:$A$374,FALSE)),0)</f>
        <v>6.7199995906680883</v>
      </c>
      <c r="F293" s="113">
        <f>_xlfn.IFNA(INDEX('３回目'!$C$8:$C$374,MATCH(A293,'３回目'!$A$8:$A$374,FALSE)),0)</f>
        <v>4.1999876361175739</v>
      </c>
      <c r="G293" s="113">
        <f>_xlfn.IFNA(INDEX('４回目'!$C$8:$C$374,MATCH(A293,'４回目'!$A$8:$A$374,FALSE)),0)</f>
        <v>6.3809413837997351</v>
      </c>
      <c r="H293" s="113">
        <f>_xlfn.IFNA(INDEX('５回目'!$C$8:$C$374,MATCH(A293,'５回目'!$A$8:$A$374,FALSE)),0)</f>
        <v>7.8318699491222326</v>
      </c>
      <c r="I293" s="113">
        <f>_xlfn.IFNA(INDEX('６回目'!$C$8:$C$374,MATCH(A293,'６回目'!$A$8:$A$374,FALSE)),0)</f>
        <v>0</v>
      </c>
      <c r="J293" s="113">
        <f>_xlfn.IFNA(INDEX('７回目'!$C$8:$C$374,MATCH(A293,'７回目'!$A$8:$A$374,FALSE)),0)</f>
        <v>0</v>
      </c>
      <c r="K293" s="113">
        <f>_xlfn.IFNA(INDEX('８回目'!$C$8:$C$374,MATCH(A293,'８回目'!$A$8:$A$374,FALSE)),0)</f>
        <v>0</v>
      </c>
      <c r="M293" s="113">
        <f>INDEX(降水量!$V$2:$V$366,MATCH(A293,降水量!$E$2:$E$366,FALSE))</f>
        <v>0</v>
      </c>
      <c r="N293" s="119">
        <f t="shared" si="28"/>
        <v>5.6648374571514637</v>
      </c>
      <c r="O293" s="119">
        <f>INDEX(地温!$J$2:$J$366,MATCH(A293,地温!$C$2:$C$366,FALSE))</f>
        <v>0.10500578949717508</v>
      </c>
      <c r="P293" s="119">
        <f t="shared" si="29"/>
        <v>23.933842273520387</v>
      </c>
      <c r="Q293" s="119"/>
      <c r="R293" s="119">
        <f t="shared" si="25"/>
        <v>2.2525954319108905</v>
      </c>
      <c r="S293" s="119"/>
      <c r="T293" s="119"/>
      <c r="U293" s="119"/>
      <c r="W293" s="113">
        <f>R293*1000*1000/($K$1*10)+指導機関用調整項目!$C$25</f>
        <v>15.447232869665838</v>
      </c>
    </row>
    <row r="294" spans="1:23">
      <c r="A294" s="115">
        <f t="shared" si="26"/>
        <v>291</v>
      </c>
      <c r="B294" s="113">
        <f t="shared" si="27"/>
        <v>291</v>
      </c>
      <c r="C294" s="119">
        <f t="shared" si="24"/>
        <v>31.859581250841167</v>
      </c>
      <c r="D294" s="119">
        <f>_xlfn.IFNA(INDEX('１回目'!$C$8:$C$374,MATCH(A294,'１回目'!$A$8:$A$374,FALSE)),0)</f>
        <v>6.718525560404796</v>
      </c>
      <c r="E294" s="113">
        <f>_xlfn.IFNA(INDEX('２回目'!$C$8:$C$374,MATCH(A294,'２回目'!$A$8:$A$374,FALSE)),0)</f>
        <v>6.7199996191351374</v>
      </c>
      <c r="F294" s="113">
        <f>_xlfn.IFNA(INDEX('３回目'!$C$8:$C$374,MATCH(A294,'３回目'!$A$8:$A$374,FALSE)),0)</f>
        <v>4.1999884895150563</v>
      </c>
      <c r="G294" s="113">
        <f>_xlfn.IFNA(INDEX('４回目'!$C$8:$C$374,MATCH(A294,'４回目'!$A$8:$A$374,FALSE)),0)</f>
        <v>6.3811072805858213</v>
      </c>
      <c r="H294" s="113">
        <f>_xlfn.IFNA(INDEX('５回目'!$C$8:$C$374,MATCH(A294,'５回目'!$A$8:$A$374,FALSE)),0)</f>
        <v>7.8399603012003576</v>
      </c>
      <c r="I294" s="113">
        <f>_xlfn.IFNA(INDEX('６回目'!$C$8:$C$374,MATCH(A294,'６回目'!$A$8:$A$374,FALSE)),0)</f>
        <v>0</v>
      </c>
      <c r="J294" s="113">
        <f>_xlfn.IFNA(INDEX('７回目'!$C$8:$C$374,MATCH(A294,'７回目'!$A$8:$A$374,FALSE)),0)</f>
        <v>0</v>
      </c>
      <c r="K294" s="113">
        <f>_xlfn.IFNA(INDEX('８回目'!$C$8:$C$374,MATCH(A294,'８回目'!$A$8:$A$374,FALSE)),0)</f>
        <v>0</v>
      </c>
      <c r="M294" s="113">
        <f>INDEX(降水量!$V$2:$V$366,MATCH(A294,降水量!$E$2:$E$366,FALSE))</f>
        <v>0</v>
      </c>
      <c r="N294" s="119">
        <f t="shared" si="28"/>
        <v>5.6648374571514637</v>
      </c>
      <c r="O294" s="119">
        <f>INDEX(地温!$J$2:$J$366,MATCH(A294,地温!$C$2:$C$366,FALSE))</f>
        <v>8.3209775831086352e-002</v>
      </c>
      <c r="P294" s="119">
        <f t="shared" si="29"/>
        <v>24.017052049351474</v>
      </c>
      <c r="Q294" s="119"/>
      <c r="R294" s="119">
        <f t="shared" si="25"/>
        <v>2.1776917443382295</v>
      </c>
      <c r="S294" s="119"/>
      <c r="T294" s="119"/>
      <c r="U294" s="119"/>
      <c r="W294" s="113">
        <f>R294*1000*1000/($K$1*10)+指導機関用調整項目!$C$25</f>
        <v>15.166344041268358</v>
      </c>
    </row>
    <row r="295" spans="1:23">
      <c r="A295" s="115">
        <f t="shared" si="26"/>
        <v>292</v>
      </c>
      <c r="B295" s="113">
        <f t="shared" si="27"/>
        <v>292</v>
      </c>
      <c r="C295" s="119">
        <f t="shared" si="24"/>
        <v>31.867280096054483</v>
      </c>
      <c r="D295" s="119">
        <f>_xlfn.IFNA(INDEX('１回目'!$C$8:$C$374,MATCH(A295,'１回目'!$A$8:$A$374,FALSE)),0)</f>
        <v>6.7185720489663412</v>
      </c>
      <c r="E295" s="113">
        <f>_xlfn.IFNA(INDEX('２回目'!$C$8:$C$374,MATCH(A295,'２回目'!$A$8:$A$374,FALSE)),0)</f>
        <v>6.7199996451901063</v>
      </c>
      <c r="F295" s="113">
        <f>_xlfn.IFNA(INDEX('３回目'!$C$8:$C$374,MATCH(A295,'３回目'!$A$8:$A$374,FALSE)),0)</f>
        <v>4.1999892702347124</v>
      </c>
      <c r="G295" s="113">
        <f>_xlfn.IFNA(INDEX('４回目'!$C$8:$C$374,MATCH(A295,'４回目'!$A$8:$A$374,FALSE)),0)</f>
        <v>6.3812609512156833</v>
      </c>
      <c r="H295" s="113">
        <f>_xlfn.IFNA(INDEX('５回目'!$C$8:$C$374,MATCH(A295,'５回目'!$A$8:$A$374,FALSE)),0)</f>
        <v>7.8474581804476378</v>
      </c>
      <c r="I295" s="113">
        <f>_xlfn.IFNA(INDEX('６回目'!$C$8:$C$374,MATCH(A295,'６回目'!$A$8:$A$374,FALSE)),0)</f>
        <v>0</v>
      </c>
      <c r="J295" s="113">
        <f>_xlfn.IFNA(INDEX('７回目'!$C$8:$C$374,MATCH(A295,'７回目'!$A$8:$A$374,FALSE)),0)</f>
        <v>0</v>
      </c>
      <c r="K295" s="113">
        <f>_xlfn.IFNA(INDEX('８回目'!$C$8:$C$374,MATCH(A295,'８回目'!$A$8:$A$374,FALSE)),0)</f>
        <v>0</v>
      </c>
      <c r="M295" s="113">
        <f>INDEX(降水量!$V$2:$V$366,MATCH(A295,降水量!$E$2:$E$366,FALSE))</f>
        <v>0</v>
      </c>
      <c r="N295" s="119">
        <f t="shared" si="28"/>
        <v>5.6648374571514637</v>
      </c>
      <c r="O295" s="119">
        <f>INDEX(地温!$J$2:$J$366,MATCH(A295,地温!$C$2:$C$366,FALSE))</f>
        <v>5.1861011056826459e-002</v>
      </c>
      <c r="P295" s="119">
        <f t="shared" si="29"/>
        <v>24.068913060408299</v>
      </c>
      <c r="Q295" s="119"/>
      <c r="R295" s="119">
        <f t="shared" si="25"/>
        <v>2.1335295784947199</v>
      </c>
      <c r="S295" s="119"/>
      <c r="T295" s="119"/>
      <c r="U295" s="119"/>
      <c r="W295" s="113">
        <f>R295*1000*1000/($K$1*10)+指導機関用調整項目!$C$25</f>
        <v>15.000735919355197</v>
      </c>
    </row>
    <row r="296" spans="1:23">
      <c r="A296" s="115">
        <f t="shared" si="26"/>
        <v>293</v>
      </c>
      <c r="B296" s="113">
        <f t="shared" si="27"/>
        <v>293</v>
      </c>
      <c r="C296" s="119">
        <f t="shared" si="24"/>
        <v>31.874671241078374</v>
      </c>
      <c r="D296" s="119">
        <f>_xlfn.IFNA(INDEX('１回目'!$C$8:$C$374,MATCH(A296,'１回目'!$A$8:$A$374,FALSE)),0)</f>
        <v>6.7186176503713861</v>
      </c>
      <c r="E296" s="113">
        <f>_xlfn.IFNA(INDEX('２回目'!$C$8:$C$374,MATCH(A296,'２回目'!$A$8:$A$374,FALSE)),0)</f>
        <v>6.7199996697324194</v>
      </c>
      <c r="F296" s="113">
        <f>_xlfn.IFNA(INDEX('３回目'!$C$8:$C$374,MATCH(A296,'３回目'!$A$8:$A$374,FALSE)),0)</f>
        <v>4.1999900067443861</v>
      </c>
      <c r="G296" s="113">
        <f>_xlfn.IFNA(INDEX('４回目'!$C$8:$C$374,MATCH(A296,'４回目'!$A$8:$A$374,FALSE)),0)</f>
        <v>6.3814085952983772</v>
      </c>
      <c r="H296" s="113">
        <f>_xlfn.IFNA(INDEX('５回目'!$C$8:$C$374,MATCH(A296,'５回目'!$A$8:$A$374,FALSE)),0)</f>
        <v>7.8546553189318065</v>
      </c>
      <c r="I296" s="113">
        <f>_xlfn.IFNA(INDEX('６回目'!$C$8:$C$374,MATCH(A296,'６回目'!$A$8:$A$374,FALSE)),0)</f>
        <v>0</v>
      </c>
      <c r="J296" s="113">
        <f>_xlfn.IFNA(INDEX('７回目'!$C$8:$C$374,MATCH(A296,'７回目'!$A$8:$A$374,FALSE)),0)</f>
        <v>0</v>
      </c>
      <c r="K296" s="113">
        <f>_xlfn.IFNA(INDEX('８回目'!$C$8:$C$374,MATCH(A296,'８回目'!$A$8:$A$374,FALSE)),0)</f>
        <v>0</v>
      </c>
      <c r="M296" s="113">
        <f>INDEX(降水量!$V$2:$V$366,MATCH(A296,降水量!$E$2:$E$366,FALSE))</f>
        <v>0</v>
      </c>
      <c r="N296" s="119">
        <f t="shared" si="28"/>
        <v>5.6648374571514637</v>
      </c>
      <c r="O296" s="119">
        <f>INDEX(地温!$J$2:$J$366,MATCH(A296,地温!$C$2:$C$366,FALSE))</f>
        <v>3.5618413406888254e-002</v>
      </c>
      <c r="P296" s="119">
        <f t="shared" si="29"/>
        <v>24.104531473815186</v>
      </c>
      <c r="Q296" s="119"/>
      <c r="R296" s="119">
        <f t="shared" si="25"/>
        <v>2.1053023101117248</v>
      </c>
      <c r="S296" s="119"/>
      <c r="T296" s="119"/>
      <c r="U296" s="119"/>
      <c r="W296" s="113">
        <f>R296*1000*1000/($K$1*10)+指導機関用調整項目!$C$25</f>
        <v>14.894883662918966</v>
      </c>
    </row>
    <row r="297" spans="1:23">
      <c r="A297" s="115">
        <f t="shared" si="26"/>
        <v>294</v>
      </c>
      <c r="B297" s="113">
        <f t="shared" si="27"/>
        <v>294</v>
      </c>
      <c r="C297" s="119">
        <f t="shared" si="24"/>
        <v>31.880916591066015</v>
      </c>
      <c r="D297" s="119">
        <f>_xlfn.IFNA(INDEX('１回目'!$C$8:$C$374,MATCH(A297,'１回目'!$A$8:$A$374,FALSE)),0)</f>
        <v>6.7186573428152325</v>
      </c>
      <c r="E297" s="113">
        <f>_xlfn.IFNA(INDEX('２回目'!$C$8:$C$374,MATCH(A297,'２回目'!$A$8:$A$374,FALSE)),0)</f>
        <v>6.7199996905847135</v>
      </c>
      <c r="F297" s="113">
        <f>_xlfn.IFNA(INDEX('３回目'!$C$8:$C$374,MATCH(A297,'３回目'!$A$8:$A$374,FALSE)),0)</f>
        <v>4.199990628875323</v>
      </c>
      <c r="G297" s="113">
        <f>_xlfn.IFNA(INDEX('４回目'!$C$8:$C$374,MATCH(A297,'４回目'!$A$8:$A$374,FALSE)),0)</f>
        <v>6.3815327434577345</v>
      </c>
      <c r="H297" s="113">
        <f>_xlfn.IFNA(INDEX('５回目'!$C$8:$C$374,MATCH(A297,'５回目'!$A$8:$A$374,FALSE)),0)</f>
        <v>7.8607361853330149</v>
      </c>
      <c r="I297" s="113">
        <f>_xlfn.IFNA(INDEX('６回目'!$C$8:$C$374,MATCH(A297,'６回目'!$A$8:$A$374,FALSE)),0)</f>
        <v>0</v>
      </c>
      <c r="J297" s="113">
        <f>_xlfn.IFNA(INDEX('７回目'!$C$8:$C$374,MATCH(A297,'７回目'!$A$8:$A$374,FALSE)),0)</f>
        <v>0</v>
      </c>
      <c r="K297" s="113">
        <f>_xlfn.IFNA(INDEX('８回目'!$C$8:$C$374,MATCH(A297,'８回目'!$A$8:$A$374,FALSE)),0)</f>
        <v>0</v>
      </c>
      <c r="M297" s="113">
        <f>INDEX(降水量!$V$2:$V$366,MATCH(A297,降水量!$E$2:$E$366,FALSE))</f>
        <v>0</v>
      </c>
      <c r="N297" s="119">
        <f t="shared" si="28"/>
        <v>5.6648374571514637</v>
      </c>
      <c r="O297" s="119">
        <f>INDEX(地温!$J$2:$J$366,MATCH(A297,地温!$C$2:$C$366,FALSE))</f>
        <v>5.0592055396113396e-002</v>
      </c>
      <c r="P297" s="119">
        <f t="shared" si="29"/>
        <v>24.155123529211298</v>
      </c>
      <c r="Q297" s="119"/>
      <c r="R297" s="119">
        <f t="shared" si="25"/>
        <v>2.0609556047032527</v>
      </c>
      <c r="S297" s="119"/>
      <c r="T297" s="119"/>
      <c r="U297" s="119"/>
      <c r="W297" s="113">
        <f>R297*1000*1000/($K$1*10)+指導機関用調整項目!$C$25</f>
        <v>14.728583517637196</v>
      </c>
    </row>
    <row r="298" spans="1:23">
      <c r="A298" s="115">
        <f t="shared" si="26"/>
        <v>295</v>
      </c>
      <c r="B298" s="113">
        <f t="shared" si="27"/>
        <v>295</v>
      </c>
      <c r="C298" s="119">
        <f t="shared" si="24"/>
        <v>31.886662175861186</v>
      </c>
      <c r="D298" s="119">
        <f>_xlfn.IFNA(INDEX('１回目'!$C$8:$C$374,MATCH(A298,'１回目'!$A$8:$A$374,FALSE)),0)</f>
        <v>6.7186946561535157</v>
      </c>
      <c r="E298" s="113">
        <f>_xlfn.IFNA(INDEX('２回目'!$C$8:$C$374,MATCH(A298,'２回目'!$A$8:$A$374,FALSE)),0)</f>
        <v>6.7199997095856494</v>
      </c>
      <c r="F298" s="113">
        <f>_xlfn.IFNA(INDEX('３回目'!$C$8:$C$374,MATCH(A298,'３回目'!$A$8:$A$374,FALSE)),0)</f>
        <v>4.1999911952510613</v>
      </c>
      <c r="G298" s="113">
        <f>_xlfn.IFNA(INDEX('４回目'!$C$8:$C$374,MATCH(A298,'４回目'!$A$8:$A$374,FALSE)),0)</f>
        <v>6.3816467853813492</v>
      </c>
      <c r="H298" s="113">
        <f>_xlfn.IFNA(INDEX('５回目'!$C$8:$C$374,MATCH(A298,'５回目'!$A$8:$A$374,FALSE)),0)</f>
        <v>7.8663298294896116</v>
      </c>
      <c r="I298" s="113">
        <f>_xlfn.IFNA(INDEX('６回目'!$C$8:$C$374,MATCH(A298,'６回目'!$A$8:$A$374,FALSE)),0)</f>
        <v>0</v>
      </c>
      <c r="J298" s="113">
        <f>_xlfn.IFNA(INDEX('７回目'!$C$8:$C$374,MATCH(A298,'７回目'!$A$8:$A$374,FALSE)),0)</f>
        <v>0</v>
      </c>
      <c r="K298" s="113">
        <f>_xlfn.IFNA(INDEX('８回目'!$C$8:$C$374,MATCH(A298,'８回目'!$A$8:$A$374,FALSE)),0)</f>
        <v>0</v>
      </c>
      <c r="M298" s="113">
        <f>INDEX(降水量!$V$2:$V$366,MATCH(A298,降水量!$E$2:$E$366,FALSE))</f>
        <v>0</v>
      </c>
      <c r="N298" s="119">
        <f t="shared" si="28"/>
        <v>5.6648374571514637</v>
      </c>
      <c r="O298" s="119">
        <f>INDEX(地温!$J$2:$J$366,MATCH(A298,地温!$C$2:$C$366,FALSE))</f>
        <v>4.6103965472010025e-002</v>
      </c>
      <c r="P298" s="119">
        <f t="shared" si="29"/>
        <v>24.201227494683309</v>
      </c>
      <c r="Q298" s="119"/>
      <c r="R298" s="119">
        <f t="shared" si="25"/>
        <v>2.0205972240264138</v>
      </c>
      <c r="S298" s="119"/>
      <c r="T298" s="119"/>
      <c r="U298" s="119"/>
      <c r="W298" s="113">
        <f>R298*1000*1000/($K$1*10)+指導機関用調整項目!$C$25</f>
        <v>14.577239590099051</v>
      </c>
    </row>
    <row r="299" spans="1:23">
      <c r="A299" s="115">
        <f t="shared" si="26"/>
        <v>296</v>
      </c>
      <c r="B299" s="113">
        <f t="shared" si="27"/>
        <v>296</v>
      </c>
      <c r="C299" s="119">
        <f t="shared" si="24"/>
        <v>31.892477297945398</v>
      </c>
      <c r="D299" s="119">
        <f>_xlfn.IFNA(INDEX('１回目'!$C$8:$C$374,MATCH(A299,'１回目'!$A$8:$A$374,FALSE)),0)</f>
        <v>6.7187329957319557</v>
      </c>
      <c r="E299" s="113">
        <f>_xlfn.IFNA(INDEX('２回目'!$C$8:$C$374,MATCH(A299,'２回目'!$A$8:$A$374,FALSE)),0)</f>
        <v>6.7199997282822013</v>
      </c>
      <c r="F299" s="113">
        <f>_xlfn.IFNA(INDEX('３回目'!$C$8:$C$374,MATCH(A299,'３回目'!$A$8:$A$374,FALSE)),0)</f>
        <v>4.199991755225148</v>
      </c>
      <c r="G299" s="113">
        <f>_xlfn.IFNA(INDEX('４回目'!$C$8:$C$374,MATCH(A299,'４回目'!$A$8:$A$374,FALSE)),0)</f>
        <v>6.3817625903910571</v>
      </c>
      <c r="H299" s="113">
        <f>_xlfn.IFNA(INDEX('５回目'!$C$8:$C$374,MATCH(A299,'５回目'!$A$8:$A$374,FALSE)),0)</f>
        <v>7.8719902283150329</v>
      </c>
      <c r="I299" s="113">
        <f>_xlfn.IFNA(INDEX('６回目'!$C$8:$C$374,MATCH(A299,'６回目'!$A$8:$A$374,FALSE)),0)</f>
        <v>0</v>
      </c>
      <c r="J299" s="113">
        <f>_xlfn.IFNA(INDEX('７回目'!$C$8:$C$374,MATCH(A299,'７回目'!$A$8:$A$374,FALSE)),0)</f>
        <v>0</v>
      </c>
      <c r="K299" s="113">
        <f>_xlfn.IFNA(INDEX('８回目'!$C$8:$C$374,MATCH(A299,'８回目'!$A$8:$A$374,FALSE)),0)</f>
        <v>0</v>
      </c>
      <c r="M299" s="113">
        <f>INDEX(降水量!$V$2:$V$366,MATCH(A299,降水量!$E$2:$E$366,FALSE))</f>
        <v>0</v>
      </c>
      <c r="N299" s="119">
        <f t="shared" si="28"/>
        <v>5.6648374571514637</v>
      </c>
      <c r="O299" s="119">
        <f>INDEX(地温!$J$2:$J$366,MATCH(A299,地温!$C$2:$C$366,FALSE))</f>
        <v>5.7913355217348653e-002</v>
      </c>
      <c r="P299" s="119">
        <f t="shared" si="29"/>
        <v>24.259140849900657</v>
      </c>
      <c r="Q299" s="119"/>
      <c r="R299" s="119">
        <f t="shared" si="25"/>
        <v>1.9684989908932771</v>
      </c>
      <c r="S299" s="119"/>
      <c r="T299" s="119"/>
      <c r="U299" s="119"/>
      <c r="W299" s="113">
        <f>R299*1000*1000/($K$1*10)+指導機関用調整項目!$C$25</f>
        <v>14.381871215849788</v>
      </c>
    </row>
    <row r="300" spans="1:23">
      <c r="A300" s="115">
        <f t="shared" si="26"/>
        <v>297</v>
      </c>
      <c r="B300" s="113">
        <f t="shared" si="27"/>
        <v>297</v>
      </c>
      <c r="C300" s="119">
        <f t="shared" si="24"/>
        <v>31.898035130499558</v>
      </c>
      <c r="D300" s="119">
        <f>_xlfn.IFNA(INDEX('１回目'!$C$8:$C$374,MATCH(A300,'１回目'!$A$8:$A$374,FALSE)),0)</f>
        <v>6.7187703820291755</v>
      </c>
      <c r="E300" s="113">
        <f>_xlfn.IFNA(INDEX('２回目'!$C$8:$C$374,MATCH(A300,'２回目'!$A$8:$A$374,FALSE)),0)</f>
        <v>6.7199997458454899</v>
      </c>
      <c r="F300" s="113">
        <f>_xlfn.IFNA(INDEX('３回目'!$C$8:$C$374,MATCH(A300,'３回目'!$A$8:$A$374,FALSE)),0)</f>
        <v>4.1999922819476181</v>
      </c>
      <c r="G300" s="113">
        <f>_xlfn.IFNA(INDEX('４回目'!$C$8:$C$374,MATCH(A300,'４回目'!$A$8:$A$374,FALSE)),0)</f>
        <v>6.3818733361408739</v>
      </c>
      <c r="H300" s="113">
        <f>_xlfn.IFNA(INDEX('５回目'!$C$8:$C$374,MATCH(A300,'５回目'!$A$8:$A$374,FALSE)),0)</f>
        <v>7.8773993845363979</v>
      </c>
      <c r="I300" s="113">
        <f>_xlfn.IFNA(INDEX('６回目'!$C$8:$C$374,MATCH(A300,'６回目'!$A$8:$A$374,FALSE)),0)</f>
        <v>0</v>
      </c>
      <c r="J300" s="113">
        <f>_xlfn.IFNA(INDEX('７回目'!$C$8:$C$374,MATCH(A300,'７回目'!$A$8:$A$374,FALSE)),0)</f>
        <v>0</v>
      </c>
      <c r="K300" s="113">
        <f>_xlfn.IFNA(INDEX('８回目'!$C$8:$C$374,MATCH(A300,'８回目'!$A$8:$A$374,FALSE)),0)</f>
        <v>0</v>
      </c>
      <c r="M300" s="113">
        <f>INDEX(降水量!$V$2:$V$366,MATCH(A300,降水量!$E$2:$E$366,FALSE))</f>
        <v>0</v>
      </c>
      <c r="N300" s="119">
        <f t="shared" si="28"/>
        <v>5.6648374571514637</v>
      </c>
      <c r="O300" s="119">
        <f>INDEX(地温!$J$2:$J$366,MATCH(A300,地温!$C$2:$C$366,FALSE))</f>
        <v>3.7032368836982819e-002</v>
      </c>
      <c r="P300" s="119">
        <f t="shared" si="29"/>
        <v>24.296173218737639</v>
      </c>
      <c r="Q300" s="119"/>
      <c r="R300" s="119">
        <f t="shared" si="25"/>
        <v>1.9370244546104551</v>
      </c>
      <c r="S300" s="119"/>
      <c r="T300" s="119"/>
      <c r="U300" s="119"/>
      <c r="W300" s="113">
        <f>R300*1000*1000/($K$1*10)+指導機関用調整項目!$C$25</f>
        <v>14.263841704789204</v>
      </c>
    </row>
    <row r="301" spans="1:23">
      <c r="A301" s="115">
        <f t="shared" si="26"/>
        <v>298</v>
      </c>
      <c r="B301" s="113">
        <f t="shared" si="27"/>
        <v>298</v>
      </c>
      <c r="C301" s="119">
        <f t="shared" si="24"/>
        <v>31.903213447727232</v>
      </c>
      <c r="D301" s="119">
        <f>_xlfn.IFNA(INDEX('１回目'!$C$8:$C$374,MATCH(A301,'１回目'!$A$8:$A$374,FALSE)),0)</f>
        <v>6.7188059745881601</v>
      </c>
      <c r="E301" s="113">
        <f>_xlfn.IFNA(INDEX('２回目'!$C$8:$C$374,MATCH(A301,'２回目'!$A$8:$A$374,FALSE)),0)</f>
        <v>6.7199997620068901</v>
      </c>
      <c r="F301" s="113">
        <f>_xlfn.IFNA(INDEX('３回目'!$C$8:$C$374,MATCH(A301,'３回目'!$A$8:$A$374,FALSE)),0)</f>
        <v>4.1999927665483128</v>
      </c>
      <c r="G301" s="113">
        <f>_xlfn.IFNA(INDEX('４回目'!$C$8:$C$374,MATCH(A301,'４回目'!$A$8:$A$374,FALSE)),0)</f>
        <v>6.3819764476091239</v>
      </c>
      <c r="H301" s="113">
        <f>_xlfn.IFNA(INDEX('５回目'!$C$8:$C$374,MATCH(A301,'５回目'!$A$8:$A$374,FALSE)),0)</f>
        <v>7.8824384969747445</v>
      </c>
      <c r="I301" s="113">
        <f>_xlfn.IFNA(INDEX('６回目'!$C$8:$C$374,MATCH(A301,'６回目'!$A$8:$A$374,FALSE)),0)</f>
        <v>0</v>
      </c>
      <c r="J301" s="113">
        <f>_xlfn.IFNA(INDEX('７回目'!$C$8:$C$374,MATCH(A301,'７回目'!$A$8:$A$374,FALSE)),0)</f>
        <v>0</v>
      </c>
      <c r="K301" s="113">
        <f>_xlfn.IFNA(INDEX('８回目'!$C$8:$C$374,MATCH(A301,'８回目'!$A$8:$A$374,FALSE)),0)</f>
        <v>0</v>
      </c>
      <c r="M301" s="113">
        <f>INDEX(降水量!$V$2:$V$366,MATCH(A301,降水量!$E$2:$E$366,FALSE))</f>
        <v>0</v>
      </c>
      <c r="N301" s="119">
        <f t="shared" si="28"/>
        <v>5.6648374571514637</v>
      </c>
      <c r="O301" s="119">
        <f>INDEX(地温!$J$2:$J$366,MATCH(A301,地温!$C$2:$C$366,FALSE))</f>
        <v>3.0947837541444739e-002</v>
      </c>
      <c r="P301" s="119">
        <f t="shared" si="29"/>
        <v>24.327121056279083</v>
      </c>
      <c r="Q301" s="119"/>
      <c r="R301" s="119">
        <f t="shared" si="25"/>
        <v>1.9112549342966858</v>
      </c>
      <c r="S301" s="119"/>
      <c r="T301" s="119"/>
      <c r="U301" s="119"/>
      <c r="W301" s="113">
        <f>R301*1000*1000/($K$1*10)+指導機関用調整項目!$C$25</f>
        <v>14.16720600361257</v>
      </c>
    </row>
    <row r="302" spans="1:23">
      <c r="A302" s="115">
        <f t="shared" si="26"/>
        <v>299</v>
      </c>
      <c r="B302" s="113">
        <f t="shared" si="27"/>
        <v>299</v>
      </c>
      <c r="C302" s="119">
        <f t="shared" si="24"/>
        <v>31.90843977249629</v>
      </c>
      <c r="D302" s="119">
        <f>_xlfn.IFNA(INDEX('１回目'!$C$8:$C$374,MATCH(A302,'１回目'!$A$8:$A$374,FALSE)),0)</f>
        <v>6.7188425260381184</v>
      </c>
      <c r="E302" s="113">
        <f>_xlfn.IFNA(INDEX('２回目'!$C$8:$C$374,MATCH(A302,'２回目'!$A$8:$A$374,FALSE)),0)</f>
        <v>6.7199997778839542</v>
      </c>
      <c r="F302" s="113">
        <f>_xlfn.IFNA(INDEX('３回目'!$C$8:$C$374,MATCH(A302,'３回目'!$A$8:$A$374,FALSE)),0)</f>
        <v>4.1999932446926467</v>
      </c>
      <c r="G302" s="113">
        <f>_xlfn.IFNA(INDEX('４回目'!$C$8:$C$374,MATCH(A302,'４回目'!$A$8:$A$374,FALSE)),0)</f>
        <v>6.3820808733658119</v>
      </c>
      <c r="H302" s="113">
        <f>_xlfn.IFNA(INDEX('５回目'!$C$8:$C$374,MATCH(A302,'５回目'!$A$8:$A$374,FALSE)),0)</f>
        <v>7.8875233505157594</v>
      </c>
      <c r="I302" s="113">
        <f>_xlfn.IFNA(INDEX('６回目'!$C$8:$C$374,MATCH(A302,'６回目'!$A$8:$A$374,FALSE)),0)</f>
        <v>0</v>
      </c>
      <c r="J302" s="113">
        <f>_xlfn.IFNA(INDEX('７回目'!$C$8:$C$374,MATCH(A302,'７回目'!$A$8:$A$374,FALSE)),0)</f>
        <v>0</v>
      </c>
      <c r="K302" s="113">
        <f>_xlfn.IFNA(INDEX('８回目'!$C$8:$C$374,MATCH(A302,'８回目'!$A$8:$A$374,FALSE)),0)</f>
        <v>0</v>
      </c>
      <c r="M302" s="113">
        <f>INDEX(降水量!$V$2:$V$366,MATCH(A302,降水量!$E$2:$E$366,FALSE))</f>
        <v>0</v>
      </c>
      <c r="N302" s="119">
        <f t="shared" si="28"/>
        <v>5.6648374571514637</v>
      </c>
      <c r="O302" s="119">
        <f>INDEX(地温!$J$2:$J$366,MATCH(A302,地温!$C$2:$C$366,FALSE))</f>
        <v>3.9329809321134133e-002</v>
      </c>
      <c r="P302" s="119">
        <f t="shared" si="29"/>
        <v>24.366450865600218</v>
      </c>
      <c r="Q302" s="119"/>
      <c r="R302" s="119">
        <f t="shared" si="25"/>
        <v>1.8771514497446091</v>
      </c>
      <c r="S302" s="119"/>
      <c r="T302" s="119"/>
      <c r="U302" s="119"/>
      <c r="W302" s="113">
        <f>R302*1000*1000/($K$1*10)+指導機関用調整項目!$C$25</f>
        <v>14.039317936542282</v>
      </c>
    </row>
    <row r="303" spans="1:23">
      <c r="A303" s="115">
        <f t="shared" si="26"/>
        <v>300</v>
      </c>
      <c r="B303" s="113">
        <f t="shared" si="27"/>
        <v>300</v>
      </c>
      <c r="C303" s="119">
        <f t="shared" si="24"/>
        <v>31.91330199415426</v>
      </c>
      <c r="D303" s="119">
        <f>_xlfn.IFNA(INDEX('１回目'!$C$8:$C$374,MATCH(A303,'１回目'!$A$8:$A$374,FALSE)),0)</f>
        <v>6.7188773088534903</v>
      </c>
      <c r="E303" s="113">
        <f>_xlfn.IFNA(INDEX('２回目'!$C$8:$C$374,MATCH(A303,'２回目'!$A$8:$A$374,FALSE)),0)</f>
        <v>6.7199997924690633</v>
      </c>
      <c r="F303" s="113">
        <f>_xlfn.IFNA(INDEX('３回目'!$C$8:$C$374,MATCH(A303,'３回目'!$A$8:$A$374,FALSE)),0)</f>
        <v>4.1999936838141387</v>
      </c>
      <c r="G303" s="113">
        <f>_xlfn.IFNA(INDEX('４回目'!$C$8:$C$374,MATCH(A303,'４回目'!$A$8:$A$374,FALSE)),0)</f>
        <v>6.3821779618615961</v>
      </c>
      <c r="H303" s="113">
        <f>_xlfn.IFNA(INDEX('５回目'!$C$8:$C$374,MATCH(A303,'５回目'!$A$8:$A$374,FALSE)),0)</f>
        <v>7.8922532471559714</v>
      </c>
      <c r="I303" s="113">
        <f>_xlfn.IFNA(INDEX('６回目'!$C$8:$C$374,MATCH(A303,'６回目'!$A$8:$A$374,FALSE)),0)</f>
        <v>0</v>
      </c>
      <c r="J303" s="113">
        <f>_xlfn.IFNA(INDEX('７回目'!$C$8:$C$374,MATCH(A303,'７回目'!$A$8:$A$374,FALSE)),0)</f>
        <v>0</v>
      </c>
      <c r="K303" s="113">
        <f>_xlfn.IFNA(INDEX('８回目'!$C$8:$C$374,MATCH(A303,'８回目'!$A$8:$A$374,FALSE)),0)</f>
        <v>0</v>
      </c>
      <c r="M303" s="113">
        <f>INDEX(降水量!$V$2:$V$366,MATCH(A303,降水量!$E$2:$E$366,FALSE))</f>
        <v>0</v>
      </c>
      <c r="N303" s="119">
        <f t="shared" si="28"/>
        <v>5.6648374571514637</v>
      </c>
      <c r="O303" s="119">
        <f>INDEX(地温!$J$2:$J$366,MATCH(A303,地温!$C$2:$C$366,FALSE))</f>
        <v>5.8648766329881634e-002</v>
      </c>
      <c r="P303" s="119">
        <f t="shared" si="29"/>
        <v>24.425099631930099</v>
      </c>
      <c r="Q303" s="119"/>
      <c r="R303" s="119">
        <f t="shared" si="25"/>
        <v>1.8233649050726974</v>
      </c>
      <c r="S303" s="119"/>
      <c r="T303" s="119"/>
      <c r="U303" s="119"/>
      <c r="W303" s="113">
        <f>R303*1000*1000/($K$1*10)+指導機関用調整項目!$C$25</f>
        <v>13.837618394022613</v>
      </c>
    </row>
    <row r="304" spans="1:23">
      <c r="A304" s="115">
        <f t="shared" si="26"/>
        <v>301</v>
      </c>
      <c r="B304" s="113">
        <f t="shared" si="27"/>
        <v>301</v>
      </c>
      <c r="C304" s="119">
        <f t="shared" si="24"/>
        <v>31.917803711974525</v>
      </c>
      <c r="D304" s="119">
        <f>_xlfn.IFNA(INDEX('１回目'!$C$8:$C$374,MATCH(A304,'１回目'!$A$8:$A$374,FALSE)),0)</f>
        <v>6.7189102396660223</v>
      </c>
      <c r="E304" s="113">
        <f>_xlfn.IFNA(INDEX('２回目'!$C$8:$C$374,MATCH(A304,'２回目'!$A$8:$A$374,FALSE)),0)</f>
        <v>6.7199998058178512</v>
      </c>
      <c r="F304" s="113">
        <f>_xlfn.IFNA(INDEX('３回目'!$C$8:$C$374,MATCH(A304,'３回目'!$A$8:$A$374,FALSE)),0)</f>
        <v>4.199994085501265</v>
      </c>
      <c r="G304" s="113">
        <f>_xlfn.IFNA(INDEX('４回目'!$C$8:$C$374,MATCH(A304,'４回目'!$A$8:$A$374,FALSE)),0)</f>
        <v>6.3822677651540465</v>
      </c>
      <c r="H304" s="113">
        <f>_xlfn.IFNA(INDEX('５回目'!$C$8:$C$374,MATCH(A304,'５回目'!$A$8:$A$374,FALSE)),0)</f>
        <v>7.896631815835339</v>
      </c>
      <c r="I304" s="113">
        <f>_xlfn.IFNA(INDEX('６回目'!$C$8:$C$374,MATCH(A304,'６回目'!$A$8:$A$374,FALSE)),0)</f>
        <v>0</v>
      </c>
      <c r="J304" s="113">
        <f>_xlfn.IFNA(INDEX('７回目'!$C$8:$C$374,MATCH(A304,'７回目'!$A$8:$A$374,FALSE)),0)</f>
        <v>0</v>
      </c>
      <c r="K304" s="113">
        <f>_xlfn.IFNA(INDEX('８回目'!$C$8:$C$374,MATCH(A304,'８回目'!$A$8:$A$374,FALSE)),0)</f>
        <v>0</v>
      </c>
      <c r="M304" s="113">
        <f>INDEX(降水量!$V$2:$V$366,MATCH(A304,降水量!$E$2:$E$366,FALSE))</f>
        <v>0</v>
      </c>
      <c r="N304" s="119">
        <f t="shared" si="28"/>
        <v>5.6648374571514637</v>
      </c>
      <c r="O304" s="119">
        <f>INDEX(地温!$J$2:$J$366,MATCH(A304,地温!$C$2:$C$366,FALSE))</f>
        <v>4.49093073752777e-002</v>
      </c>
      <c r="P304" s="119">
        <f t="shared" si="29"/>
        <v>24.470008939305377</v>
      </c>
      <c r="Q304" s="119"/>
      <c r="R304" s="119">
        <f t="shared" si="25"/>
        <v>1.7829573155176845</v>
      </c>
      <c r="S304" s="119"/>
      <c r="T304" s="119"/>
      <c r="U304" s="119"/>
      <c r="W304" s="113">
        <f>R304*1000*1000/($K$1*10)+指導機関用調整項目!$C$25</f>
        <v>13.686089933191315</v>
      </c>
    </row>
    <row r="305" spans="1:23">
      <c r="A305" s="115">
        <f t="shared" si="26"/>
        <v>302</v>
      </c>
      <c r="B305" s="113">
        <f t="shared" si="27"/>
        <v>302</v>
      </c>
      <c r="C305" s="119">
        <f t="shared" si="24"/>
        <v>31.922074145329027</v>
      </c>
      <c r="D305" s="119">
        <f>_xlfn.IFNA(INDEX('１回目'!$C$8:$C$374,MATCH(A305,'１回目'!$A$8:$A$374,FALSE)),0)</f>
        <v>6.7189421324219349</v>
      </c>
      <c r="E305" s="113">
        <f>_xlfn.IFNA(INDEX('２回目'!$C$8:$C$374,MATCH(A305,'２回目'!$A$8:$A$374,FALSE)),0)</f>
        <v>6.7199998182845908</v>
      </c>
      <c r="F305" s="113">
        <f>_xlfn.IFNA(INDEX('３回目'!$C$8:$C$374,MATCH(A305,'３回目'!$A$8:$A$374,FALSE)),0)</f>
        <v>4.1999944609555975</v>
      </c>
      <c r="G305" s="113">
        <f>_xlfn.IFNA(INDEX('４回目'!$C$8:$C$374,MATCH(A305,'４回目'!$A$8:$A$374,FALSE)),0)</f>
        <v>6.3823529798375498</v>
      </c>
      <c r="H305" s="113">
        <f>_xlfn.IFNA(INDEX('５回目'!$C$8:$C$374,MATCH(A305,'５回目'!$A$8:$A$374,FALSE)),0)</f>
        <v>7.9007847538293552</v>
      </c>
      <c r="I305" s="113">
        <f>_xlfn.IFNA(INDEX('６回目'!$C$8:$C$374,MATCH(A305,'６回目'!$A$8:$A$374,FALSE)),0)</f>
        <v>0</v>
      </c>
      <c r="J305" s="113">
        <f>_xlfn.IFNA(INDEX('７回目'!$C$8:$C$374,MATCH(A305,'７回目'!$A$8:$A$374,FALSE)),0)</f>
        <v>0</v>
      </c>
      <c r="K305" s="113">
        <f>_xlfn.IFNA(INDEX('８回目'!$C$8:$C$374,MATCH(A305,'８回目'!$A$8:$A$374,FALSE)),0)</f>
        <v>0</v>
      </c>
      <c r="M305" s="113">
        <f>INDEX(降水量!$V$2:$V$366,MATCH(A305,降水量!$E$2:$E$366,FALSE))</f>
        <v>0</v>
      </c>
      <c r="N305" s="119">
        <f t="shared" si="28"/>
        <v>5.6648374571514637</v>
      </c>
      <c r="O305" s="119">
        <f>INDEX(地温!$J$2:$J$366,MATCH(A305,地温!$C$2:$C$366,FALSE))</f>
        <v>3.1858858950798742e-002</v>
      </c>
      <c r="P305" s="119">
        <f t="shared" si="29"/>
        <v>24.501867798256175</v>
      </c>
      <c r="Q305" s="119"/>
      <c r="R305" s="119">
        <f t="shared" si="25"/>
        <v>1.7553688899213888</v>
      </c>
      <c r="S305" s="119"/>
      <c r="T305" s="119"/>
      <c r="U305" s="119"/>
      <c r="W305" s="113">
        <f>R305*1000*1000/($K$1*10)+指導機関用調整項目!$C$25</f>
        <v>13.582633337205205</v>
      </c>
    </row>
    <row r="306" spans="1:23">
      <c r="A306" s="115">
        <f t="shared" si="26"/>
        <v>303</v>
      </c>
      <c r="B306" s="113">
        <f t="shared" si="27"/>
        <v>303</v>
      </c>
      <c r="C306" s="119">
        <f t="shared" si="24"/>
        <v>31.926067215164775</v>
      </c>
      <c r="D306" s="119">
        <f>_xlfn.IFNA(INDEX('１回目'!$C$8:$C$374,MATCH(A306,'１回目'!$A$8:$A$374,FALSE)),0)</f>
        <v>6.7189725937925742</v>
      </c>
      <c r="E306" s="113">
        <f>_xlfn.IFNA(INDEX('２回目'!$C$8:$C$374,MATCH(A306,'２回目'!$A$8:$A$374,FALSE)),0)</f>
        <v>6.7199998297913464</v>
      </c>
      <c r="F306" s="113">
        <f>_xlfn.IFNA(INDEX('３回目'!$C$8:$C$374,MATCH(A306,'３回目'!$A$8:$A$374,FALSE)),0)</f>
        <v>4.1999948075057487</v>
      </c>
      <c r="G306" s="113">
        <f>_xlfn.IFNA(INDEX('４回目'!$C$8:$C$374,MATCH(A306,'４回目'!$A$8:$A$374,FALSE)),0)</f>
        <v>6.3824326191155292</v>
      </c>
      <c r="H306" s="113">
        <f>_xlfn.IFNA(INDEX('５回目'!$C$8:$C$374,MATCH(A306,'５回目'!$A$8:$A$374,FALSE)),0)</f>
        <v>7.9046673649595753</v>
      </c>
      <c r="I306" s="113">
        <f>_xlfn.IFNA(INDEX('６回目'!$C$8:$C$374,MATCH(A306,'６回目'!$A$8:$A$374,FALSE)),0)</f>
        <v>0</v>
      </c>
      <c r="J306" s="113">
        <f>_xlfn.IFNA(INDEX('７回目'!$C$8:$C$374,MATCH(A306,'７回目'!$A$8:$A$374,FALSE)),0)</f>
        <v>0</v>
      </c>
      <c r="K306" s="113">
        <f>_xlfn.IFNA(INDEX('８回目'!$C$8:$C$374,MATCH(A306,'８回目'!$A$8:$A$374,FALSE)),0)</f>
        <v>0</v>
      </c>
      <c r="M306" s="113">
        <f>INDEX(降水量!$V$2:$V$366,MATCH(A306,降水量!$E$2:$E$366,FALSE))</f>
        <v>0</v>
      </c>
      <c r="N306" s="119">
        <f t="shared" si="28"/>
        <v>5.6648374571514637</v>
      </c>
      <c r="O306" s="119">
        <f>INDEX(地温!$J$2:$J$366,MATCH(A306,地温!$C$2:$C$366,FALSE))</f>
        <v>4.1379922996403751e-002</v>
      </c>
      <c r="P306" s="119">
        <f t="shared" si="29"/>
        <v>24.543247721252577</v>
      </c>
      <c r="Q306" s="119"/>
      <c r="R306" s="119">
        <f t="shared" si="25"/>
        <v>1.7179820367607341</v>
      </c>
      <c r="S306" s="119"/>
      <c r="T306" s="119"/>
      <c r="U306" s="119"/>
      <c r="W306" s="113">
        <f>R306*1000*1000/($K$1*10)+指導機関用調整項目!$C$25</f>
        <v>13.44243263785275</v>
      </c>
    </row>
    <row r="307" spans="1:23">
      <c r="A307" s="115">
        <f t="shared" si="26"/>
        <v>304</v>
      </c>
      <c r="B307" s="113">
        <f t="shared" si="27"/>
        <v>304</v>
      </c>
      <c r="C307" s="119">
        <f t="shared" si="24"/>
        <v>31.929944753312995</v>
      </c>
      <c r="D307" s="119">
        <f>_xlfn.IFNA(INDEX('１回目'!$C$8:$C$374,MATCH(A307,'１回目'!$A$8:$A$374,FALSE)),0)</f>
        <v>6.7190027568287993</v>
      </c>
      <c r="E307" s="113">
        <f>_xlfn.IFNA(INDEX('２回目'!$C$8:$C$374,MATCH(A307,'２回目'!$A$8:$A$374,FALSE)),0)</f>
        <v>6.7199998407495904</v>
      </c>
      <c r="F307" s="113">
        <f>_xlfn.IFNA(INDEX('３回目'!$C$8:$C$374,MATCH(A307,'３回目'!$A$8:$A$374,FALSE)),0)</f>
        <v>4.1999951382284344</v>
      </c>
      <c r="G307" s="113">
        <f>_xlfn.IFNA(INDEX('４回目'!$C$8:$C$374,MATCH(A307,'４回目'!$A$8:$A$374,FALSE)),0)</f>
        <v>6.3825100796027945</v>
      </c>
      <c r="H307" s="113">
        <f>_xlfn.IFNA(INDEX('５回目'!$C$8:$C$374,MATCH(A307,'５回目'!$A$8:$A$374,FALSE)),0)</f>
        <v>7.9084369379033737</v>
      </c>
      <c r="I307" s="113">
        <f>_xlfn.IFNA(INDEX('６回目'!$C$8:$C$374,MATCH(A307,'６回目'!$A$8:$A$374,FALSE)),0)</f>
        <v>0</v>
      </c>
      <c r="J307" s="113">
        <f>_xlfn.IFNA(INDEX('７回目'!$C$8:$C$374,MATCH(A307,'７回目'!$A$8:$A$374,FALSE)),0)</f>
        <v>0</v>
      </c>
      <c r="K307" s="113">
        <f>_xlfn.IFNA(INDEX('８回目'!$C$8:$C$374,MATCH(A307,'８回目'!$A$8:$A$374,FALSE)),0)</f>
        <v>0</v>
      </c>
      <c r="M307" s="113">
        <f>INDEX(降水量!$V$2:$V$366,MATCH(A307,降水量!$E$2:$E$366,FALSE))</f>
        <v>5.4417266639303186e-002</v>
      </c>
      <c r="N307" s="119">
        <f t="shared" si="28"/>
        <v>5.7192547237907672</v>
      </c>
      <c r="O307" s="119">
        <f>INDEX(地温!$J$2:$J$366,MATCH(A307,地温!$C$2:$C$366,FALSE))</f>
        <v>3.2090183877432295e-002</v>
      </c>
      <c r="P307" s="119">
        <f t="shared" si="29"/>
        <v>24.575337905130009</v>
      </c>
      <c r="Q307" s="119"/>
      <c r="R307" s="119">
        <f t="shared" si="25"/>
        <v>1.6353521243922167</v>
      </c>
      <c r="S307" s="119"/>
      <c r="T307" s="119"/>
      <c r="U307" s="119"/>
      <c r="W307" s="113">
        <f>R307*1000*1000/($K$1*10)+指導機関用調整項目!$C$25</f>
        <v>13.13257046647081</v>
      </c>
    </row>
    <row r="308" spans="1:23">
      <c r="A308" s="115">
        <f t="shared" si="26"/>
        <v>305</v>
      </c>
      <c r="B308" s="113">
        <f t="shared" si="27"/>
        <v>305</v>
      </c>
      <c r="C308" s="119">
        <f t="shared" si="24"/>
        <v>31.933619428979053</v>
      </c>
      <c r="D308" s="119">
        <f>_xlfn.IFNA(INDEX('１回目'!$C$8:$C$374,MATCH(A308,'１回目'!$A$8:$A$374,FALSE)),0)</f>
        <v>6.7190319459398093</v>
      </c>
      <c r="E308" s="113">
        <f>_xlfn.IFNA(INDEX('２回目'!$C$8:$C$374,MATCH(A308,'２回目'!$A$8:$A$374,FALSE)),0)</f>
        <v>6.7199998509764107</v>
      </c>
      <c r="F308" s="113">
        <f>_xlfn.IFNA(INDEX('３回目'!$C$8:$C$374,MATCH(A308,'３回目'!$A$8:$A$374,FALSE)),0)</f>
        <v>4.1999954471035537</v>
      </c>
      <c r="G308" s="113">
        <f>_xlfn.IFNA(INDEX('４回目'!$C$8:$C$374,MATCH(A308,'４回目'!$A$8:$A$374,FALSE)),0)</f>
        <v>6.3825835080448661</v>
      </c>
      <c r="H308" s="113">
        <f>_xlfn.IFNA(INDEX('５回目'!$C$8:$C$374,MATCH(A308,'５回目'!$A$8:$A$374,FALSE)),0)</f>
        <v>7.9120086769144153</v>
      </c>
      <c r="I308" s="113">
        <f>_xlfn.IFNA(INDEX('６回目'!$C$8:$C$374,MATCH(A308,'６回目'!$A$8:$A$374,FALSE)),0)</f>
        <v>0</v>
      </c>
      <c r="J308" s="113">
        <f>_xlfn.IFNA(INDEX('７回目'!$C$8:$C$374,MATCH(A308,'７回目'!$A$8:$A$374,FALSE)),0)</f>
        <v>0</v>
      </c>
      <c r="K308" s="113">
        <f>_xlfn.IFNA(INDEX('８回目'!$C$8:$C$374,MATCH(A308,'８回目'!$A$8:$A$374,FALSE)),0)</f>
        <v>0</v>
      </c>
      <c r="M308" s="113">
        <f>INDEX(降水量!$V$2:$V$366,MATCH(A308,降水量!$E$2:$E$366,FALSE))</f>
        <v>0</v>
      </c>
      <c r="N308" s="119">
        <f t="shared" si="28"/>
        <v>5.7192547237907672</v>
      </c>
      <c r="O308" s="119">
        <f>INDEX(地温!$J$2:$J$366,MATCH(A308,地温!$C$2:$C$366,FALSE))</f>
        <v>5.3746035068374394e-002</v>
      </c>
      <c r="P308" s="119">
        <f t="shared" si="29"/>
        <v>24.629083940198385</v>
      </c>
      <c r="Q308" s="119"/>
      <c r="R308" s="119">
        <f t="shared" si="25"/>
        <v>1.5852807649899034</v>
      </c>
      <c r="S308" s="119"/>
      <c r="T308" s="119"/>
      <c r="U308" s="119"/>
      <c r="W308" s="113">
        <f>R308*1000*1000/($K$1*10)+指導機関用調整項目!$C$25</f>
        <v>12.944802868712136</v>
      </c>
    </row>
    <row r="309" spans="1:23">
      <c r="A309" s="115">
        <f t="shared" si="26"/>
        <v>306</v>
      </c>
      <c r="B309" s="113">
        <f t="shared" si="27"/>
        <v>306</v>
      </c>
      <c r="C309" s="119">
        <f t="shared" si="24"/>
        <v>31.937185061845867</v>
      </c>
      <c r="D309" s="119">
        <f>_xlfn.IFNA(INDEX('１回目'!$C$8:$C$374,MATCH(A309,'１回目'!$A$8:$A$374,FALSE)),0)</f>
        <v>6.7190608467891648</v>
      </c>
      <c r="E309" s="113">
        <f>_xlfn.IFNA(INDEX('２回目'!$C$8:$C$374,MATCH(A309,'２回目'!$A$8:$A$374,FALSE)),0)</f>
        <v>6.719999860709974</v>
      </c>
      <c r="F309" s="113">
        <f>_xlfn.IFNA(INDEX('３回目'!$C$8:$C$374,MATCH(A309,'３回目'!$A$8:$A$374,FALSE)),0)</f>
        <v>4.1999957416630025</v>
      </c>
      <c r="G309" s="113">
        <f>_xlfn.IFNA(INDEX('４回目'!$C$8:$C$374,MATCH(A309,'４回目'!$A$8:$A$374,FALSE)),0)</f>
        <v>6.3826548742277645</v>
      </c>
      <c r="H309" s="113">
        <f>_xlfn.IFNA(INDEX('５回目'!$C$8:$C$374,MATCH(A309,'５回目'!$A$8:$A$374,FALSE)),0)</f>
        <v>7.9154737384559617</v>
      </c>
      <c r="I309" s="113">
        <f>_xlfn.IFNA(INDEX('６回目'!$C$8:$C$374,MATCH(A309,'６回目'!$A$8:$A$374,FALSE)),0)</f>
        <v>0</v>
      </c>
      <c r="J309" s="113">
        <f>_xlfn.IFNA(INDEX('７回目'!$C$8:$C$374,MATCH(A309,'７回目'!$A$8:$A$374,FALSE)),0)</f>
        <v>0</v>
      </c>
      <c r="K309" s="113">
        <f>_xlfn.IFNA(INDEX('８回目'!$C$8:$C$374,MATCH(A309,'８回目'!$A$8:$A$374,FALSE)),0)</f>
        <v>0</v>
      </c>
      <c r="M309" s="113">
        <f>INDEX(降水量!$V$2:$V$366,MATCH(A309,降水量!$E$2:$E$366,FALSE))</f>
        <v>0</v>
      </c>
      <c r="N309" s="119">
        <f t="shared" si="28"/>
        <v>5.7192547237907672</v>
      </c>
      <c r="O309" s="119">
        <f>INDEX(地温!$J$2:$J$366,MATCH(A309,地温!$C$2:$C$366,FALSE))</f>
        <v>6.9560118897110571e-002</v>
      </c>
      <c r="P309" s="119">
        <f t="shared" si="29"/>
        <v>24.698644059095496</v>
      </c>
      <c r="Q309" s="119"/>
      <c r="R309" s="119">
        <f t="shared" si="25"/>
        <v>1.5192862789596013</v>
      </c>
      <c r="S309" s="119"/>
      <c r="T309" s="119"/>
      <c r="U309" s="119"/>
      <c r="W309" s="113">
        <f>R309*1000*1000/($K$1*10)+指導機関用調整項目!$C$25</f>
        <v>12.697323546098502</v>
      </c>
    </row>
    <row r="310" spans="1:23">
      <c r="A310" s="115">
        <f t="shared" si="26"/>
        <v>307</v>
      </c>
      <c r="B310" s="113">
        <f t="shared" si="27"/>
        <v>307</v>
      </c>
      <c r="C310" s="119">
        <f t="shared" si="24"/>
        <v>31.940578993967286</v>
      </c>
      <c r="D310" s="119">
        <f>_xlfn.IFNA(INDEX('１回目'!$C$8:$C$374,MATCH(A310,'１回目'!$A$8:$A$374,FALSE)),0)</f>
        <v>6.719088948819615</v>
      </c>
      <c r="E310" s="113">
        <f>_xlfn.IFNA(INDEX('２回目'!$C$8:$C$374,MATCH(A310,'２回目'!$A$8:$A$374,FALSE)),0)</f>
        <v>6.7199998698259114</v>
      </c>
      <c r="F310" s="113">
        <f>_xlfn.IFNA(INDEX('３回目'!$C$8:$C$374,MATCH(A310,'３回目'!$A$8:$A$374,FALSE)),0)</f>
        <v>4.1999960177872628</v>
      </c>
      <c r="G310" s="113">
        <f>_xlfn.IFNA(INDEX('４回目'!$C$8:$C$374,MATCH(A310,'４回目'!$A$8:$A$374,FALSE)),0)</f>
        <v>6.3827228427848688</v>
      </c>
      <c r="H310" s="113">
        <f>_xlfn.IFNA(INDEX('５回目'!$C$8:$C$374,MATCH(A310,'５回目'!$A$8:$A$374,FALSE)),0)</f>
        <v>7.9187713147496286</v>
      </c>
      <c r="I310" s="113">
        <f>_xlfn.IFNA(INDEX('６回目'!$C$8:$C$374,MATCH(A310,'６回目'!$A$8:$A$374,FALSE)),0)</f>
        <v>0</v>
      </c>
      <c r="J310" s="113">
        <f>_xlfn.IFNA(INDEX('７回目'!$C$8:$C$374,MATCH(A310,'７回目'!$A$8:$A$374,FALSE)),0)</f>
        <v>0</v>
      </c>
      <c r="K310" s="113">
        <f>_xlfn.IFNA(INDEX('８回目'!$C$8:$C$374,MATCH(A310,'８回目'!$A$8:$A$374,FALSE)),0)</f>
        <v>0</v>
      </c>
      <c r="M310" s="113">
        <f>INDEX(降水量!$V$2:$V$366,MATCH(A310,降水量!$E$2:$E$366,FALSE))</f>
        <v>0</v>
      </c>
      <c r="N310" s="119">
        <f t="shared" si="28"/>
        <v>5.7192547237907672</v>
      </c>
      <c r="O310" s="119">
        <f>INDEX(地温!$J$2:$J$366,MATCH(A310,地温!$C$2:$C$366,FALSE))</f>
        <v>7.4279756916912687e-002</v>
      </c>
      <c r="P310" s="119">
        <f t="shared" si="29"/>
        <v>24.772923816012408</v>
      </c>
      <c r="Q310" s="119"/>
      <c r="R310" s="119">
        <f t="shared" si="25"/>
        <v>1.4484004541641085</v>
      </c>
      <c r="S310" s="119"/>
      <c r="T310" s="119"/>
      <c r="U310" s="119"/>
      <c r="W310" s="113">
        <f>R310*1000*1000/($K$1*10)+指導機関用調整項目!$C$25</f>
        <v>12.431501703115405</v>
      </c>
    </row>
    <row r="311" spans="1:23">
      <c r="A311" s="115">
        <f t="shared" si="26"/>
        <v>308</v>
      </c>
      <c r="B311" s="113">
        <f t="shared" si="27"/>
        <v>308</v>
      </c>
      <c r="C311" s="119">
        <f t="shared" si="24"/>
        <v>31.943747036364819</v>
      </c>
      <c r="D311" s="119">
        <f>_xlfn.IFNA(INDEX('１回目'!$C$8:$C$374,MATCH(A311,'１回目'!$A$8:$A$374,FALSE)),0)</f>
        <v>6.7191157611628638</v>
      </c>
      <c r="E311" s="113">
        <f>_xlfn.IFNA(INDEX('２回目'!$C$8:$C$374,MATCH(A311,'２回目'!$A$8:$A$374,FALSE)),0)</f>
        <v>6.7199998782256856</v>
      </c>
      <c r="F311" s="113">
        <f>_xlfn.IFNA(INDEX('３回目'!$C$8:$C$374,MATCH(A311,'３回目'!$A$8:$A$374,FALSE)),0)</f>
        <v>4.1999962721932631</v>
      </c>
      <c r="G311" s="113">
        <f>_xlfn.IFNA(INDEX('４回目'!$C$8:$C$374,MATCH(A311,'４回目'!$A$8:$A$374,FALSE)),0)</f>
        <v>6.3827862528446397</v>
      </c>
      <c r="H311" s="113">
        <f>_xlfn.IFNA(INDEX('５回目'!$C$8:$C$374,MATCH(A311,'５回目'!$A$8:$A$374,FALSE)),0)</f>
        <v>7.9218488719383675</v>
      </c>
      <c r="I311" s="113">
        <f>_xlfn.IFNA(INDEX('６回目'!$C$8:$C$374,MATCH(A311,'６回目'!$A$8:$A$374,FALSE)),0)</f>
        <v>0</v>
      </c>
      <c r="J311" s="113">
        <f>_xlfn.IFNA(INDEX('７回目'!$C$8:$C$374,MATCH(A311,'７回目'!$A$8:$A$374,FALSE)),0)</f>
        <v>0</v>
      </c>
      <c r="K311" s="113">
        <f>_xlfn.IFNA(INDEX('８回目'!$C$8:$C$374,MATCH(A311,'８回目'!$A$8:$A$374,FALSE)),0)</f>
        <v>0</v>
      </c>
      <c r="M311" s="113">
        <f>INDEX(降水量!$V$2:$V$366,MATCH(A311,降水量!$E$2:$E$366,FALSE))</f>
        <v>0</v>
      </c>
      <c r="N311" s="119">
        <f t="shared" si="28"/>
        <v>5.7192547237907672</v>
      </c>
      <c r="O311" s="119">
        <f>INDEX(地温!$J$2:$J$366,MATCH(A311,地温!$C$2:$C$366,FALSE))</f>
        <v>6.2739267792331119e-002</v>
      </c>
      <c r="P311" s="119">
        <f t="shared" si="29"/>
        <v>24.835663083804739</v>
      </c>
      <c r="Q311" s="119"/>
      <c r="R311" s="119">
        <f t="shared" si="25"/>
        <v>1.3888292287693105</v>
      </c>
      <c r="S311" s="119"/>
      <c r="T311" s="119"/>
      <c r="U311" s="119"/>
      <c r="W311" s="113">
        <f>R311*1000*1000/($K$1*10)+指導機関用調整項目!$C$25</f>
        <v>12.208109607884913</v>
      </c>
    </row>
    <row r="312" spans="1:23">
      <c r="A312" s="115">
        <f t="shared" si="26"/>
        <v>309</v>
      </c>
      <c r="B312" s="113">
        <f t="shared" si="27"/>
        <v>309</v>
      </c>
      <c r="C312" s="119">
        <f t="shared" si="24"/>
        <v>31.946743805073432</v>
      </c>
      <c r="D312" s="119">
        <f>_xlfn.IFNA(INDEX('１回目'!$C$8:$C$374,MATCH(A312,'１回目'!$A$8:$A$374,FALSE)),0)</f>
        <v>6.7191416664000858</v>
      </c>
      <c r="E312" s="113">
        <f>_xlfn.IFNA(INDEX('２回目'!$C$8:$C$374,MATCH(A312,'２回目'!$A$8:$A$374,FALSE)),0)</f>
        <v>6.7199998860534054</v>
      </c>
      <c r="F312" s="113">
        <f>_xlfn.IFNA(INDEX('３回目'!$C$8:$C$374,MATCH(A312,'３回目'!$A$8:$A$374,FALSE)),0)</f>
        <v>4.1999965094145244</v>
      </c>
      <c r="G312" s="113">
        <f>_xlfn.IFNA(INDEX('４回目'!$C$8:$C$374,MATCH(A312,'４回目'!$A$8:$A$374,FALSE)),0)</f>
        <v>6.3828462465605309</v>
      </c>
      <c r="H312" s="113">
        <f>_xlfn.IFNA(INDEX('５回目'!$C$8:$C$374,MATCH(A312,'５回目'!$A$8:$A$374,FALSE)),0)</f>
        <v>7.9247594966448833</v>
      </c>
      <c r="I312" s="113">
        <f>_xlfn.IFNA(INDEX('６回目'!$C$8:$C$374,MATCH(A312,'６回目'!$A$8:$A$374,FALSE)),0)</f>
        <v>0</v>
      </c>
      <c r="J312" s="113">
        <f>_xlfn.IFNA(INDEX('７回目'!$C$8:$C$374,MATCH(A312,'７回目'!$A$8:$A$374,FALSE)),0)</f>
        <v>0</v>
      </c>
      <c r="K312" s="113">
        <f>_xlfn.IFNA(INDEX('８回目'!$C$8:$C$374,MATCH(A312,'８回目'!$A$8:$A$374,FALSE)),0)</f>
        <v>0</v>
      </c>
      <c r="M312" s="113">
        <f>INDEX(降水量!$V$2:$V$366,MATCH(A312,降水量!$E$2:$E$366,FALSE))</f>
        <v>0</v>
      </c>
      <c r="N312" s="119">
        <f t="shared" si="28"/>
        <v>5.7192547237907672</v>
      </c>
      <c r="O312" s="119">
        <f>INDEX(地温!$J$2:$J$366,MATCH(A312,地温!$C$2:$C$366,FALSE))</f>
        <v>5.7338386481758978e-002</v>
      </c>
      <c r="P312" s="119">
        <f t="shared" si="29"/>
        <v>24.893001470286499</v>
      </c>
      <c r="Q312" s="119"/>
      <c r="R312" s="119">
        <f t="shared" si="25"/>
        <v>1.3344876109961632</v>
      </c>
      <c r="S312" s="119"/>
      <c r="T312" s="119"/>
      <c r="U312" s="119"/>
      <c r="W312" s="113">
        <f>R312*1000*1000/($K$1*10)+指導機関用調整項目!$C$25</f>
        <v>12.00432854123561</v>
      </c>
    </row>
    <row r="313" spans="1:23">
      <c r="A313" s="115">
        <f t="shared" si="26"/>
        <v>310</v>
      </c>
      <c r="B313" s="113">
        <f t="shared" si="27"/>
        <v>310</v>
      </c>
      <c r="C313" s="119">
        <f t="shared" si="24"/>
        <v>31.94960142922784</v>
      </c>
      <c r="D313" s="119">
        <f>_xlfn.IFNA(INDEX('１回目'!$C$8:$C$374,MATCH(A313,'１回目'!$A$8:$A$374,FALSE)),0)</f>
        <v>6.7191668906884301</v>
      </c>
      <c r="E313" s="113">
        <f>_xlfn.IFNA(INDEX('２回目'!$C$8:$C$374,MATCH(A313,'２回目'!$A$8:$A$374,FALSE)),0)</f>
        <v>6.7199998933976497</v>
      </c>
      <c r="F313" s="113">
        <f>_xlfn.IFNA(INDEX('３回目'!$C$8:$C$374,MATCH(A313,'３回目'!$A$8:$A$374,FALSE)),0)</f>
        <v>4.1999967322074614</v>
      </c>
      <c r="G313" s="113">
        <f>_xlfn.IFNA(INDEX('４回目'!$C$8:$C$374,MATCH(A313,'４回目'!$A$8:$A$374,FALSE)),0)</f>
        <v>6.3829034930323321</v>
      </c>
      <c r="H313" s="113">
        <f>_xlfn.IFNA(INDEX('５回目'!$C$8:$C$374,MATCH(A313,'５回目'!$A$8:$A$374,FALSE)),0)</f>
        <v>7.9275344199019653</v>
      </c>
      <c r="I313" s="113">
        <f>_xlfn.IFNA(INDEX('６回目'!$C$8:$C$374,MATCH(A313,'６回目'!$A$8:$A$374,FALSE)),0)</f>
        <v>0</v>
      </c>
      <c r="J313" s="113">
        <f>_xlfn.IFNA(INDEX('７回目'!$C$8:$C$374,MATCH(A313,'７回目'!$A$8:$A$374,FALSE)),0)</f>
        <v>0</v>
      </c>
      <c r="K313" s="113">
        <f>_xlfn.IFNA(INDEX('８回目'!$C$8:$C$374,MATCH(A313,'８回目'!$A$8:$A$374,FALSE)),0)</f>
        <v>0</v>
      </c>
      <c r="M313" s="113">
        <f>INDEX(降水量!$V$2:$V$366,MATCH(A313,降水量!$E$2:$E$366,FALSE))</f>
        <v>0</v>
      </c>
      <c r="N313" s="119">
        <f t="shared" si="28"/>
        <v>5.7192547237907672</v>
      </c>
      <c r="O313" s="119">
        <f>INDEX(地温!$J$2:$J$366,MATCH(A313,地温!$C$2:$C$366,FALSE))</f>
        <v>4.5301532599569504e-002</v>
      </c>
      <c r="P313" s="119">
        <f t="shared" si="29"/>
        <v>24.938303002886069</v>
      </c>
      <c r="Q313" s="119"/>
      <c r="R313" s="119">
        <f t="shared" si="25"/>
        <v>1.2920437025510019</v>
      </c>
      <c r="S313" s="119"/>
      <c r="T313" s="119"/>
      <c r="U313" s="119"/>
      <c r="W313" s="113">
        <f>R313*1000*1000/($K$1*10)+指導機関用調整項目!$C$25</f>
        <v>11.845163884566256</v>
      </c>
    </row>
    <row r="314" spans="1:23">
      <c r="A314" s="115">
        <f t="shared" si="26"/>
        <v>311</v>
      </c>
      <c r="B314" s="113">
        <f t="shared" si="27"/>
        <v>311</v>
      </c>
      <c r="C314" s="119">
        <f t="shared" si="24"/>
        <v>31.952298296373314</v>
      </c>
      <c r="D314" s="119">
        <f>_xlfn.IFNA(INDEX('１回目'!$C$8:$C$374,MATCH(A314,'１回目'!$A$8:$A$374,FALSE)),0)</f>
        <v>6.7191912065542896</v>
      </c>
      <c r="E314" s="113">
        <f>_xlfn.IFNA(INDEX('２回目'!$C$8:$C$374,MATCH(A314,'２回目'!$A$8:$A$374,FALSE)),0)</f>
        <v>6.7199999002288484</v>
      </c>
      <c r="F314" s="113">
        <f>_xlfn.IFNA(INDEX('３回目'!$C$8:$C$374,MATCH(A314,'３回目'!$A$8:$A$374,FALSE)),0)</f>
        <v>4.199996939532026</v>
      </c>
      <c r="G314" s="113">
        <f>_xlfn.IFNA(INDEX('４回目'!$C$8:$C$374,MATCH(A314,'４回目'!$A$8:$A$374,FALSE)),0)</f>
        <v>6.3829575221865831</v>
      </c>
      <c r="H314" s="113">
        <f>_xlfn.IFNA(INDEX('５回目'!$C$8:$C$374,MATCH(A314,'５回目'!$A$8:$A$374,FALSE)),0)</f>
        <v>7.9301527278715698</v>
      </c>
      <c r="I314" s="113">
        <f>_xlfn.IFNA(INDEX('６回目'!$C$8:$C$374,MATCH(A314,'６回目'!$A$8:$A$374,FALSE)),0)</f>
        <v>0</v>
      </c>
      <c r="J314" s="113">
        <f>_xlfn.IFNA(INDEX('７回目'!$C$8:$C$374,MATCH(A314,'７回目'!$A$8:$A$374,FALSE)),0)</f>
        <v>0</v>
      </c>
      <c r="K314" s="113">
        <f>_xlfn.IFNA(INDEX('８回目'!$C$8:$C$374,MATCH(A314,'８回目'!$A$8:$A$374,FALSE)),0)</f>
        <v>0</v>
      </c>
      <c r="M314" s="113">
        <f>INDEX(降水量!$V$2:$V$366,MATCH(A314,降水量!$E$2:$E$366,FALSE))</f>
        <v>0</v>
      </c>
      <c r="N314" s="119">
        <f t="shared" si="28"/>
        <v>5.7192547237907672</v>
      </c>
      <c r="O314" s="119">
        <f>INDEX(地温!$J$2:$J$366,MATCH(A314,地温!$C$2:$C$366,FALSE))</f>
        <v>6.3365660568603308e-002</v>
      </c>
      <c r="P314" s="119">
        <f t="shared" si="29"/>
        <v>25.001668663454673</v>
      </c>
      <c r="Q314" s="119"/>
      <c r="R314" s="119">
        <f t="shared" si="25"/>
        <v>1.2313749091278723</v>
      </c>
      <c r="S314" s="119"/>
      <c r="T314" s="119"/>
      <c r="U314" s="119"/>
      <c r="W314" s="113">
        <f>R314*1000*1000/($K$1*10)+指導機関用調整項目!$C$25</f>
        <v>11.617655909229519</v>
      </c>
    </row>
    <row r="315" spans="1:23">
      <c r="A315" s="115">
        <f t="shared" si="26"/>
        <v>312</v>
      </c>
      <c r="B315" s="113">
        <f t="shared" si="27"/>
        <v>312</v>
      </c>
      <c r="C315" s="119">
        <f t="shared" si="24"/>
        <v>31.954800217092405</v>
      </c>
      <c r="D315" s="119">
        <f>_xlfn.IFNA(INDEX('１回目'!$C$8:$C$374,MATCH(A315,'１回目'!$A$8:$A$374,FALSE)),0)</f>
        <v>6.7192142516752842</v>
      </c>
      <c r="E315" s="113">
        <f>_xlfn.IFNA(INDEX('２回目'!$C$8:$C$374,MATCH(A315,'２回目'!$A$8:$A$374,FALSE)),0)</f>
        <v>6.7199999064931575</v>
      </c>
      <c r="F315" s="113">
        <f>_xlfn.IFNA(INDEX('３回目'!$C$8:$C$374,MATCH(A315,'３回目'!$A$8:$A$374,FALSE)),0)</f>
        <v>4.1999971295710044</v>
      </c>
      <c r="G315" s="113">
        <f>_xlfn.IFNA(INDEX('４回目'!$C$8:$C$374,MATCH(A315,'４回目'!$A$8:$A$374,FALSE)),0)</f>
        <v>6.3830075949187561</v>
      </c>
      <c r="H315" s="113">
        <f>_xlfn.IFNA(INDEX('５回目'!$C$8:$C$374,MATCH(A315,'５回目'!$A$8:$A$374,FALSE)),0)</f>
        <v>7.9325813344342055</v>
      </c>
      <c r="I315" s="113">
        <f>_xlfn.IFNA(INDEX('６回目'!$C$8:$C$374,MATCH(A315,'６回目'!$A$8:$A$374,FALSE)),0)</f>
        <v>0</v>
      </c>
      <c r="J315" s="113">
        <f>_xlfn.IFNA(INDEX('７回目'!$C$8:$C$374,MATCH(A315,'７回目'!$A$8:$A$374,FALSE)),0)</f>
        <v>0</v>
      </c>
      <c r="K315" s="113">
        <f>_xlfn.IFNA(INDEX('８回目'!$C$8:$C$374,MATCH(A315,'８回目'!$A$8:$A$374,FALSE)),0)</f>
        <v>0</v>
      </c>
      <c r="M315" s="113">
        <f>INDEX(降水量!$V$2:$V$366,MATCH(A315,降水量!$E$2:$E$366,FALSE))</f>
        <v>0</v>
      </c>
      <c r="N315" s="119">
        <f t="shared" si="28"/>
        <v>5.7192547237907672</v>
      </c>
      <c r="O315" s="119">
        <f>INDEX(地温!$J$2:$J$366,MATCH(A315,地温!$C$2:$C$366,FALSE))</f>
        <v>4.8574958653956384e-002</v>
      </c>
      <c r="P315" s="119">
        <f t="shared" si="29"/>
        <v>25.050243622108628</v>
      </c>
      <c r="Q315" s="119"/>
      <c r="R315" s="119">
        <f t="shared" si="25"/>
        <v>1.1853018711930083</v>
      </c>
      <c r="S315" s="119"/>
      <c r="T315" s="119"/>
      <c r="U315" s="119"/>
      <c r="W315" s="113">
        <f>R315*1000*1000/($K$1*10)+指導機関用調整項目!$C$25</f>
        <v>11.444882016973779</v>
      </c>
    </row>
    <row r="316" spans="1:23">
      <c r="A316" s="115">
        <f t="shared" si="26"/>
        <v>313</v>
      </c>
      <c r="B316" s="113">
        <f t="shared" si="27"/>
        <v>313</v>
      </c>
      <c r="C316" s="119">
        <f t="shared" si="24"/>
        <v>31.957140197736816</v>
      </c>
      <c r="D316" s="119">
        <f>_xlfn.IFNA(INDEX('１回目'!$C$8:$C$374,MATCH(A316,'１回目'!$A$8:$A$374,FALSE)),0)</f>
        <v>6.7192362539730652</v>
      </c>
      <c r="E316" s="113">
        <f>_xlfn.IFNA(INDEX('２回目'!$C$8:$C$374,MATCH(A316,'２回目'!$A$8:$A$374,FALSE)),0)</f>
        <v>6.719999912278471</v>
      </c>
      <c r="F316" s="113">
        <f>_xlfn.IFNA(INDEX('３回目'!$C$8:$C$374,MATCH(A316,'３回目'!$A$8:$A$374,FALSE)),0)</f>
        <v>4.1999973050782291</v>
      </c>
      <c r="G316" s="113">
        <f>_xlfn.IFNA(INDEX('４回目'!$C$8:$C$374,MATCH(A316,'４回目'!$A$8:$A$374,FALSE)),0)</f>
        <v>6.3830543993862126</v>
      </c>
      <c r="H316" s="113">
        <f>_xlfn.IFNA(INDEX('５回目'!$C$8:$C$374,MATCH(A316,'５回目'!$A$8:$A$374,FALSE)),0)</f>
        <v>7.9348523270208382</v>
      </c>
      <c r="I316" s="113">
        <f>_xlfn.IFNA(INDEX('６回目'!$C$8:$C$374,MATCH(A316,'６回目'!$A$8:$A$374,FALSE)),0)</f>
        <v>0</v>
      </c>
      <c r="J316" s="113">
        <f>_xlfn.IFNA(INDEX('７回目'!$C$8:$C$374,MATCH(A316,'７回目'!$A$8:$A$374,FALSE)),0)</f>
        <v>0</v>
      </c>
      <c r="K316" s="113">
        <f>_xlfn.IFNA(INDEX('８回目'!$C$8:$C$374,MATCH(A316,'８回目'!$A$8:$A$374,FALSE)),0)</f>
        <v>0</v>
      </c>
      <c r="M316" s="113">
        <f>INDEX(降水量!$V$2:$V$366,MATCH(A316,降水量!$E$2:$E$366,FALSE))</f>
        <v>5.4417266639303186e-002</v>
      </c>
      <c r="N316" s="119">
        <f t="shared" si="28"/>
        <v>5.7736719904300706</v>
      </c>
      <c r="O316" s="119">
        <f>INDEX(地温!$J$2:$J$366,MATCH(A316,地温!$C$2:$C$366,FALSE))</f>
        <v>2.9609083592404797e-002</v>
      </c>
      <c r="P316" s="119">
        <f t="shared" si="29"/>
        <v>25.079852705701033</v>
      </c>
      <c r="Q316" s="119"/>
      <c r="R316" s="119">
        <f t="shared" si="25"/>
        <v>1.103615501605713</v>
      </c>
      <c r="S316" s="119"/>
      <c r="T316" s="119"/>
      <c r="U316" s="119"/>
      <c r="W316" s="113">
        <f>R316*1000*1000/($K$1*10)+指導機関用調整項目!$C$25</f>
        <v>11.138558131021423</v>
      </c>
    </row>
    <row r="317" spans="1:23">
      <c r="A317" s="115">
        <f t="shared" si="26"/>
        <v>314</v>
      </c>
      <c r="B317" s="113">
        <f t="shared" si="27"/>
        <v>314</v>
      </c>
      <c r="C317" s="119">
        <f t="shared" si="24"/>
        <v>31.959292121830604</v>
      </c>
      <c r="D317" s="119">
        <f>_xlfn.IFNA(INDEX('１回目'!$C$8:$C$374,MATCH(A317,'１回目'!$A$8:$A$374,FALSE)),0)</f>
        <v>6.7192569053483009</v>
      </c>
      <c r="E317" s="113">
        <f>_xlfn.IFNA(INDEX('２回目'!$C$8:$C$374,MATCH(A317,'２回目'!$A$8:$A$374,FALSE)),0)</f>
        <v>6.719999917548158</v>
      </c>
      <c r="F317" s="113">
        <f>_xlfn.IFNA(INDEX('３回目'!$C$8:$C$374,MATCH(A317,'３回目'!$A$8:$A$374,FALSE)),0)</f>
        <v>4.1999974648007843</v>
      </c>
      <c r="G317" s="113">
        <f>_xlfn.IFNA(INDEX('４回目'!$C$8:$C$374,MATCH(A317,'４回目'!$A$8:$A$374,FALSE)),0)</f>
        <v>6.3830973665006772</v>
      </c>
      <c r="H317" s="113">
        <f>_xlfn.IFNA(INDEX('５回目'!$C$8:$C$374,MATCH(A317,'５回目'!$A$8:$A$374,FALSE)),0)</f>
        <v>7.9369404676326845</v>
      </c>
      <c r="I317" s="113">
        <f>_xlfn.IFNA(INDEX('６回目'!$C$8:$C$374,MATCH(A317,'６回目'!$A$8:$A$374,FALSE)),0)</f>
        <v>0</v>
      </c>
      <c r="J317" s="113">
        <f>_xlfn.IFNA(INDEX('７回目'!$C$8:$C$374,MATCH(A317,'７回目'!$A$8:$A$374,FALSE)),0)</f>
        <v>0</v>
      </c>
      <c r="K317" s="113">
        <f>_xlfn.IFNA(INDEX('８回目'!$C$8:$C$374,MATCH(A317,'８回目'!$A$8:$A$374,FALSE)),0)</f>
        <v>0</v>
      </c>
      <c r="M317" s="113">
        <f>INDEX(降水量!$V$2:$V$366,MATCH(A317,降水量!$E$2:$E$366,FALSE))</f>
        <v>0</v>
      </c>
      <c r="N317" s="119">
        <f t="shared" si="28"/>
        <v>5.7736719904300706</v>
      </c>
      <c r="O317" s="119">
        <f>INDEX(地温!$J$2:$J$366,MATCH(A317,地温!$C$2:$C$366,FALSE))</f>
        <v>4.3044375810641917e-002</v>
      </c>
      <c r="P317" s="119">
        <f t="shared" si="29"/>
        <v>25.122897081511674</v>
      </c>
      <c r="Q317" s="119"/>
      <c r="R317" s="119">
        <f t="shared" si="25"/>
        <v>1.0627230498888594</v>
      </c>
      <c r="S317" s="119"/>
      <c r="T317" s="119"/>
      <c r="U317" s="119"/>
      <c r="W317" s="113">
        <f>R317*1000*1000/($K$1*10)+指導機関用調整項目!$C$25</f>
        <v>10.985211437083221</v>
      </c>
    </row>
    <row r="318" spans="1:23">
      <c r="A318" s="115">
        <f t="shared" si="26"/>
        <v>315</v>
      </c>
      <c r="B318" s="113">
        <f t="shared" si="27"/>
        <v>315</v>
      </c>
      <c r="C318" s="119">
        <f t="shared" si="24"/>
        <v>31.961325868309427</v>
      </c>
      <c r="D318" s="119">
        <f>_xlfn.IFNA(INDEX('１回目'!$C$8:$C$374,MATCH(A318,'１回目'!$A$8:$A$374,FALSE)),0)</f>
        <v>6.7192768006212127</v>
      </c>
      <c r="E318" s="113">
        <f>_xlfn.IFNA(INDEX('２回目'!$C$8:$C$374,MATCH(A318,'２回目'!$A$8:$A$374,FALSE)),0)</f>
        <v>6.7199999224605245</v>
      </c>
      <c r="F318" s="113">
        <f>_xlfn.IFNA(INDEX('３回目'!$C$8:$C$374,MATCH(A318,'３回目'!$A$8:$A$374,FALSE)),0)</f>
        <v>4.1999976137746735</v>
      </c>
      <c r="G318" s="113">
        <f>_xlfn.IFNA(INDEX('４回目'!$C$8:$C$374,MATCH(A318,'４回目'!$A$8:$A$374,FALSE)),0)</f>
        <v>6.3831379723971589</v>
      </c>
      <c r="H318" s="113">
        <f>_xlfn.IFNA(INDEX('５回目'!$C$8:$C$374,MATCH(A318,'５回目'!$A$8:$A$374,FALSE)),0)</f>
        <v>7.9389135590558597</v>
      </c>
      <c r="I318" s="113">
        <f>_xlfn.IFNA(INDEX('６回目'!$C$8:$C$374,MATCH(A318,'６回目'!$A$8:$A$374,FALSE)),0)</f>
        <v>0</v>
      </c>
      <c r="J318" s="113">
        <f>_xlfn.IFNA(INDEX('７回目'!$C$8:$C$374,MATCH(A318,'７回目'!$A$8:$A$374,FALSE)),0)</f>
        <v>0</v>
      </c>
      <c r="K318" s="113">
        <f>_xlfn.IFNA(INDEX('８回目'!$C$8:$C$374,MATCH(A318,'８回目'!$A$8:$A$374,FALSE)),0)</f>
        <v>0</v>
      </c>
      <c r="M318" s="113">
        <f>INDEX(降水量!$V$2:$V$366,MATCH(A318,降水量!$E$2:$E$366,FALSE))</f>
        <v>0</v>
      </c>
      <c r="N318" s="119">
        <f t="shared" si="28"/>
        <v>5.7736719904300706</v>
      </c>
      <c r="O318" s="119">
        <f>INDEX(地温!$J$2:$J$366,MATCH(A318,地温!$C$2:$C$366,FALSE))</f>
        <v>2.5585958263479144e-002</v>
      </c>
      <c r="P318" s="119">
        <f t="shared" si="29"/>
        <v>25.148483039775154</v>
      </c>
      <c r="Q318" s="119"/>
      <c r="R318" s="119">
        <f t="shared" si="25"/>
        <v>1.0391708381042015</v>
      </c>
      <c r="S318" s="119"/>
      <c r="T318" s="119"/>
      <c r="U318" s="119"/>
      <c r="W318" s="113">
        <f>R318*1000*1000/($K$1*10)+指導機関用調整項目!$C$25</f>
        <v>10.896890642890755</v>
      </c>
    </row>
    <row r="319" spans="1:23">
      <c r="A319" s="115">
        <f t="shared" si="26"/>
        <v>316</v>
      </c>
      <c r="B319" s="113">
        <f t="shared" si="27"/>
        <v>316</v>
      </c>
      <c r="C319" s="119">
        <f t="shared" si="24"/>
        <v>31.963293037650594</v>
      </c>
      <c r="D319" s="119">
        <f>_xlfn.IFNA(INDEX('１回目'!$C$8:$C$374,MATCH(A319,'１回目'!$A$8:$A$374,FALSE)),0)</f>
        <v>6.7192964087539755</v>
      </c>
      <c r="E319" s="113">
        <f>_xlfn.IFNA(INDEX('２回目'!$C$8:$C$374,MATCH(A319,'２回目'!$A$8:$A$374,FALSE)),0)</f>
        <v>6.7199999271298267</v>
      </c>
      <c r="F319" s="113">
        <f>_xlfn.IFNA(INDEX('３回目'!$C$8:$C$374,MATCH(A319,'３回目'!$A$8:$A$374,FALSE)),0)</f>
        <v>4.1999977556258008</v>
      </c>
      <c r="G319" s="113">
        <f>_xlfn.IFNA(INDEX('４回目'!$C$8:$C$374,MATCH(A319,'４回目'!$A$8:$A$374,FALSE)),0)</f>
        <v>6.3831773097233873</v>
      </c>
      <c r="H319" s="113">
        <f>_xlfn.IFNA(INDEX('５回目'!$C$8:$C$374,MATCH(A319,'５回目'!$A$8:$A$374,FALSE)),0)</f>
        <v>7.9408216364176019</v>
      </c>
      <c r="I319" s="113">
        <f>_xlfn.IFNA(INDEX('６回目'!$C$8:$C$374,MATCH(A319,'６回目'!$A$8:$A$374,FALSE)),0)</f>
        <v>0</v>
      </c>
      <c r="J319" s="113">
        <f>_xlfn.IFNA(INDEX('７回目'!$C$8:$C$374,MATCH(A319,'７回目'!$A$8:$A$374,FALSE)),0)</f>
        <v>0</v>
      </c>
      <c r="K319" s="113">
        <f>_xlfn.IFNA(INDEX('８回目'!$C$8:$C$374,MATCH(A319,'８回目'!$A$8:$A$374,FALSE)),0)</f>
        <v>0</v>
      </c>
      <c r="M319" s="113">
        <f>INDEX(降水量!$V$2:$V$366,MATCH(A319,降水量!$E$2:$E$366,FALSE))</f>
        <v>0</v>
      </c>
      <c r="N319" s="119">
        <f t="shared" si="28"/>
        <v>5.7736719904300706</v>
      </c>
      <c r="O319" s="119">
        <f>INDEX(地温!$J$2:$J$366,MATCH(A319,地温!$C$2:$C$366,FALSE))</f>
        <v>2.2063852862296795e-002</v>
      </c>
      <c r="P319" s="119">
        <f t="shared" si="29"/>
        <v>25.17054689263745</v>
      </c>
      <c r="Q319" s="119"/>
      <c r="R319" s="119">
        <f t="shared" si="25"/>
        <v>1.0190741545830733</v>
      </c>
      <c r="S319" s="119"/>
      <c r="T319" s="119"/>
      <c r="U319" s="119"/>
      <c r="W319" s="113">
        <f>R319*1000*1000/($K$1*10)+指導機関用調整項目!$C$25</f>
        <v>10.821528079686523</v>
      </c>
    </row>
    <row r="320" spans="1:23">
      <c r="A320" s="115">
        <f t="shared" si="26"/>
        <v>317</v>
      </c>
      <c r="B320" s="113">
        <f t="shared" si="27"/>
        <v>317</v>
      </c>
      <c r="C320" s="119">
        <f t="shared" si="24"/>
        <v>31.965122163766889</v>
      </c>
      <c r="D320" s="119">
        <f>_xlfn.IFNA(INDEX('１回目'!$C$8:$C$374,MATCH(A320,'１回目'!$A$8:$A$374,FALSE)),0)</f>
        <v>6.7193149986406855</v>
      </c>
      <c r="E320" s="113">
        <f>_xlfn.IFNA(INDEX('２回目'!$C$8:$C$374,MATCH(A320,'２回目'!$A$8:$A$374,FALSE)),0)</f>
        <v>6.7199999314238568</v>
      </c>
      <c r="F320" s="113">
        <f>_xlfn.IFNA(INDEX('３回目'!$C$8:$C$374,MATCH(A320,'３回目'!$A$8:$A$374,FALSE)),0)</f>
        <v>4.1999978860346889</v>
      </c>
      <c r="G320" s="113">
        <f>_xlfn.IFNA(INDEX('４回目'!$C$8:$C$374,MATCH(A320,'４回目'!$A$8:$A$374,FALSE)),0)</f>
        <v>6.383213844025609</v>
      </c>
      <c r="H320" s="113">
        <f>_xlfn.IFNA(INDEX('５回目'!$C$8:$C$374,MATCH(A320,'５回目'!$A$8:$A$374,FALSE)),0)</f>
        <v>7.9425955036420497</v>
      </c>
      <c r="I320" s="113">
        <f>_xlfn.IFNA(INDEX('６回目'!$C$8:$C$374,MATCH(A320,'６回目'!$A$8:$A$374,FALSE)),0)</f>
        <v>0</v>
      </c>
      <c r="J320" s="113">
        <f>_xlfn.IFNA(INDEX('７回目'!$C$8:$C$374,MATCH(A320,'７回目'!$A$8:$A$374,FALSE)),0)</f>
        <v>0</v>
      </c>
      <c r="K320" s="113">
        <f>_xlfn.IFNA(INDEX('８回目'!$C$8:$C$374,MATCH(A320,'８回目'!$A$8:$A$374,FALSE)),0)</f>
        <v>0</v>
      </c>
      <c r="M320" s="113">
        <f>INDEX(降水量!$V$2:$V$366,MATCH(A320,降水量!$E$2:$E$366,FALSE))</f>
        <v>0</v>
      </c>
      <c r="N320" s="119">
        <f t="shared" si="28"/>
        <v>5.7736719904300706</v>
      </c>
      <c r="O320" s="119">
        <f>INDEX(地温!$J$2:$J$366,MATCH(A320,地温!$C$2:$C$366,FALSE))</f>
        <v>2.1719238372381919e-002</v>
      </c>
      <c r="P320" s="119">
        <f t="shared" si="29"/>
        <v>25.192266131009831</v>
      </c>
      <c r="Q320" s="119"/>
      <c r="R320" s="119">
        <f t="shared" si="25"/>
        <v>0.99918404232698776</v>
      </c>
      <c r="S320" s="119"/>
      <c r="T320" s="119"/>
      <c r="U320" s="119"/>
      <c r="W320" s="113">
        <f>R320*1000*1000/($K$1*10)+指導機関用調整項目!$C$25</f>
        <v>10.746940158726202</v>
      </c>
    </row>
    <row r="321" spans="1:23">
      <c r="A321" s="115">
        <f t="shared" si="26"/>
        <v>318</v>
      </c>
      <c r="B321" s="113">
        <f t="shared" si="27"/>
        <v>318</v>
      </c>
      <c r="C321" s="119">
        <f t="shared" si="24"/>
        <v>31.966858389840429</v>
      </c>
      <c r="D321" s="119">
        <f>_xlfn.IFNA(INDEX('１回目'!$C$8:$C$374,MATCH(A321,'１回目'!$A$8:$A$374,FALSE)),0)</f>
        <v>6.7193329771062835</v>
      </c>
      <c r="E321" s="113">
        <f>_xlfn.IFNA(INDEX('２回目'!$C$8:$C$374,MATCH(A321,'２回目'!$A$8:$A$374,FALSE)),0)</f>
        <v>6.7199999354425834</v>
      </c>
      <c r="F321" s="113">
        <f>_xlfn.IFNA(INDEX('３回目'!$C$8:$C$374,MATCH(A321,'３回目'!$A$8:$A$374,FALSE)),0)</f>
        <v>4.1999980081749078</v>
      </c>
      <c r="G321" s="113">
        <f>_xlfn.IFNA(INDEX('４回目'!$C$8:$C$374,MATCH(A321,'４回目'!$A$8:$A$374,FALSE)),0)</f>
        <v>6.3832485305774318</v>
      </c>
      <c r="H321" s="113">
        <f>_xlfn.IFNA(INDEX('５回目'!$C$8:$C$374,MATCH(A321,'５回目'!$A$8:$A$374,FALSE)),0)</f>
        <v>7.9442789385392203</v>
      </c>
      <c r="I321" s="113">
        <f>_xlfn.IFNA(INDEX('６回目'!$C$8:$C$374,MATCH(A321,'６回目'!$A$8:$A$374,FALSE)),0)</f>
        <v>0</v>
      </c>
      <c r="J321" s="113">
        <f>_xlfn.IFNA(INDEX('７回目'!$C$8:$C$374,MATCH(A321,'７回目'!$A$8:$A$374,FALSE)),0)</f>
        <v>0</v>
      </c>
      <c r="K321" s="113">
        <f>_xlfn.IFNA(INDEX('８回目'!$C$8:$C$374,MATCH(A321,'８回目'!$A$8:$A$374,FALSE)),0)</f>
        <v>0</v>
      </c>
      <c r="M321" s="113">
        <f>INDEX(降水量!$V$2:$V$366,MATCH(A321,降水量!$E$2:$E$366,FALSE))</f>
        <v>0</v>
      </c>
      <c r="N321" s="119">
        <f t="shared" si="28"/>
        <v>5.7736719904300706</v>
      </c>
      <c r="O321" s="119">
        <f>INDEX(地温!$J$2:$J$366,MATCH(A321,地温!$C$2:$C$366,FALSE))</f>
        <v>2.9586170275662096e-002</v>
      </c>
      <c r="P321" s="119">
        <f t="shared" si="29"/>
        <v>25.221852301285491</v>
      </c>
      <c r="Q321" s="119"/>
      <c r="R321" s="119">
        <f t="shared" si="25"/>
        <v>0.97133409812486704</v>
      </c>
      <c r="S321" s="119"/>
      <c r="T321" s="119"/>
      <c r="U321" s="119"/>
      <c r="W321" s="113">
        <f>R321*1000*1000/($K$1*10)+指導機関用調整項目!$C$25</f>
        <v>10.642502867968251</v>
      </c>
    </row>
    <row r="322" spans="1:23">
      <c r="A322" s="115">
        <f t="shared" si="26"/>
        <v>319</v>
      </c>
      <c r="B322" s="113">
        <f t="shared" si="27"/>
        <v>319</v>
      </c>
      <c r="C322" s="119">
        <f t="shared" si="24"/>
        <v>31.968512554885425</v>
      </c>
      <c r="D322" s="119">
        <f>_xlfn.IFNA(INDEX('１回目'!$C$8:$C$374,MATCH(A322,'１回目'!$A$8:$A$374,FALSE)),0)</f>
        <v>6.7193504265250485</v>
      </c>
      <c r="E322" s="113">
        <f>_xlfn.IFNA(INDEX('２回目'!$C$8:$C$374,MATCH(A322,'２回目'!$A$8:$A$374,FALSE)),0)</f>
        <v>6.719999939215703</v>
      </c>
      <c r="F322" s="113">
        <f>_xlfn.IFNA(INDEX('３回目'!$C$8:$C$374,MATCH(A322,'３回目'!$A$8:$A$374,FALSE)),0)</f>
        <v>4.1999981229580792</v>
      </c>
      <c r="G322" s="113">
        <f>_xlfn.IFNA(INDEX('４回目'!$C$8:$C$374,MATCH(A322,'４回目'!$A$8:$A$374,FALSE)),0)</f>
        <v>6.383281593749988</v>
      </c>
      <c r="H322" s="113">
        <f>_xlfn.IFNA(INDEX('５回目'!$C$8:$C$374,MATCH(A322,'５回目'!$A$8:$A$374,FALSE)),0)</f>
        <v>7.9458824724366073</v>
      </c>
      <c r="I322" s="113">
        <f>_xlfn.IFNA(INDEX('６回目'!$C$8:$C$374,MATCH(A322,'６回目'!$A$8:$A$374,FALSE)),0)</f>
        <v>0</v>
      </c>
      <c r="J322" s="113">
        <f>_xlfn.IFNA(INDEX('７回目'!$C$8:$C$374,MATCH(A322,'７回目'!$A$8:$A$374,FALSE)),0)</f>
        <v>0</v>
      </c>
      <c r="K322" s="113">
        <f>_xlfn.IFNA(INDEX('８回目'!$C$8:$C$374,MATCH(A322,'８回目'!$A$8:$A$374,FALSE)),0)</f>
        <v>0</v>
      </c>
      <c r="M322" s="113">
        <f>INDEX(降水量!$V$2:$V$366,MATCH(A322,降水量!$E$2:$E$366,FALSE))</f>
        <v>0</v>
      </c>
      <c r="N322" s="119">
        <f t="shared" si="28"/>
        <v>5.7736719904300706</v>
      </c>
      <c r="O322" s="119">
        <f>INDEX(地温!$J$2:$J$366,MATCH(A322,地温!$C$2:$C$366,FALSE))</f>
        <v>1.8194866931668392e-002</v>
      </c>
      <c r="P322" s="119">
        <f t="shared" si="29"/>
        <v>25.24004716821716</v>
      </c>
      <c r="Q322" s="119"/>
      <c r="R322" s="119">
        <f t="shared" si="25"/>
        <v>0.9547933962381947</v>
      </c>
      <c r="S322" s="119"/>
      <c r="T322" s="119"/>
      <c r="U322" s="119"/>
      <c r="W322" s="113">
        <f>R322*1000*1000/($K$1*10)+指導機関用調整項目!$C$25</f>
        <v>10.580475235893228</v>
      </c>
    </row>
    <row r="323" spans="1:23">
      <c r="A323" s="115">
        <f t="shared" si="26"/>
        <v>320</v>
      </c>
      <c r="B323" s="113">
        <f t="shared" si="27"/>
        <v>320</v>
      </c>
      <c r="C323" s="119">
        <f t="shared" si="24"/>
        <v>31.97014415059062</v>
      </c>
      <c r="D323" s="119">
        <f>_xlfn.IFNA(INDEX('１回目'!$C$8:$C$374,MATCH(A323,'１回目'!$A$8:$A$374,FALSE)),0)</f>
        <v>6.7193679595920095</v>
      </c>
      <c r="E323" s="113">
        <f>_xlfn.IFNA(INDEX('２回目'!$C$8:$C$374,MATCH(A323,'２回目'!$A$8:$A$374,FALSE)),0)</f>
        <v>6.7199999428631747</v>
      </c>
      <c r="F323" s="113">
        <f>_xlfn.IFNA(INDEX('３回目'!$C$8:$C$374,MATCH(A323,'３回目'!$A$8:$A$374,FALSE)),0)</f>
        <v>4.199998234216487</v>
      </c>
      <c r="G323" s="113">
        <f>_xlfn.IFNA(INDEX('４回目'!$C$8:$C$374,MATCH(A323,'４回目'!$A$8:$A$374,FALSE)),0)</f>
        <v>6.3833143033916047</v>
      </c>
      <c r="H323" s="113">
        <f>_xlfn.IFNA(INDEX('５回目'!$C$8:$C$374,MATCH(A323,'５回目'!$A$8:$A$374,FALSE)),0)</f>
        <v>7.9474637105273445</v>
      </c>
      <c r="I323" s="113">
        <f>_xlfn.IFNA(INDEX('６回目'!$C$8:$C$374,MATCH(A323,'６回目'!$A$8:$A$374,FALSE)),0)</f>
        <v>0</v>
      </c>
      <c r="J323" s="113">
        <f>_xlfn.IFNA(INDEX('７回目'!$C$8:$C$374,MATCH(A323,'７回目'!$A$8:$A$374,FALSE)),0)</f>
        <v>0</v>
      </c>
      <c r="K323" s="113">
        <f>_xlfn.IFNA(INDEX('８回目'!$C$8:$C$374,MATCH(A323,'８回目'!$A$8:$A$374,FALSE)),0)</f>
        <v>0</v>
      </c>
      <c r="M323" s="113">
        <f>INDEX(降水量!$V$2:$V$366,MATCH(A323,降水量!$E$2:$E$366,FALSE))</f>
        <v>0</v>
      </c>
      <c r="N323" s="119">
        <f t="shared" si="28"/>
        <v>5.7736719904300706</v>
      </c>
      <c r="O323" s="119">
        <f>INDEX(地温!$J$2:$J$366,MATCH(A323,地温!$C$2:$C$366,FALSE))</f>
        <v>1.7890433010007787e-002</v>
      </c>
      <c r="P323" s="119">
        <f t="shared" si="29"/>
        <v>25.257937601227166</v>
      </c>
      <c r="Q323" s="119"/>
      <c r="R323" s="119">
        <f t="shared" si="25"/>
        <v>0.93853455893338378</v>
      </c>
      <c r="S323" s="119"/>
      <c r="T323" s="119"/>
      <c r="U323" s="119"/>
      <c r="W323" s="113">
        <f>R323*1000*1000/($K$1*10)+指導機関用調整項目!$C$25</f>
        <v>10.519504596000189</v>
      </c>
    </row>
    <row r="324" spans="1:23">
      <c r="A324" s="115">
        <f t="shared" si="26"/>
        <v>321</v>
      </c>
      <c r="B324" s="113">
        <f t="shared" si="27"/>
        <v>321</v>
      </c>
      <c r="C324" s="119">
        <f t="shared" ref="C324:C370" si="30">SUM(D324:K324)</f>
        <v>31.971686045804734</v>
      </c>
      <c r="D324" s="119">
        <f>_xlfn.IFNA(INDEX('１回目'!$C$8:$C$374,MATCH(A324,'１回目'!$A$8:$A$374,FALSE)),0)</f>
        <v>6.7193848517389938</v>
      </c>
      <c r="E324" s="113">
        <f>_xlfn.IFNA(INDEX('２回目'!$C$8:$C$374,MATCH(A324,'２回目'!$A$8:$A$374,FALSE)),0)</f>
        <v>6.7199999462636155</v>
      </c>
      <c r="F324" s="113">
        <f>_xlfn.IFNA(INDEX('３回目'!$C$8:$C$374,MATCH(A324,'３回目'!$A$8:$A$374,FALSE)),0)</f>
        <v>4.1999983379900394</v>
      </c>
      <c r="G324" s="113">
        <f>_xlfn.IFNA(INDEX('４回目'!$C$8:$C$374,MATCH(A324,'４回目'!$A$8:$A$374,FALSE)),0)</f>
        <v>6.3833452138412721</v>
      </c>
      <c r="H324" s="113">
        <f>_xlfn.IFNA(INDEX('５回目'!$C$8:$C$374,MATCH(A324,'５回目'!$A$8:$A$374,FALSE)),0)</f>
        <v>7.9489576959708153</v>
      </c>
      <c r="I324" s="113">
        <f>_xlfn.IFNA(INDEX('６回目'!$C$8:$C$374,MATCH(A324,'６回目'!$A$8:$A$374,FALSE)),0)</f>
        <v>0</v>
      </c>
      <c r="J324" s="113">
        <f>_xlfn.IFNA(INDEX('７回目'!$C$8:$C$374,MATCH(A324,'７回目'!$A$8:$A$374,FALSE)),0)</f>
        <v>0</v>
      </c>
      <c r="K324" s="113">
        <f>_xlfn.IFNA(INDEX('８回目'!$C$8:$C$374,MATCH(A324,'８回目'!$A$8:$A$374,FALSE)),0)</f>
        <v>0</v>
      </c>
      <c r="M324" s="113">
        <f>INDEX(降水量!$V$2:$V$366,MATCH(A324,降水量!$E$2:$E$366,FALSE))</f>
        <v>0</v>
      </c>
      <c r="N324" s="119">
        <f t="shared" si="28"/>
        <v>5.7736719904300706</v>
      </c>
      <c r="O324" s="119">
        <f>INDEX(地温!$J$2:$J$366,MATCH(A324,地温!$C$2:$C$366,FALSE))</f>
        <v>2.3590178634439546e-002</v>
      </c>
      <c r="P324" s="119">
        <f t="shared" si="29"/>
        <v>25.281527779861605</v>
      </c>
      <c r="Q324" s="119"/>
      <c r="R324" s="119">
        <f t="shared" ref="R324:R370" si="31">C324-N324-P324</f>
        <v>0.9164862755130585</v>
      </c>
      <c r="S324" s="119"/>
      <c r="T324" s="119"/>
      <c r="U324" s="119"/>
      <c r="W324" s="113">
        <f>R324*1000*1000/($K$1*10)+指導機関用調整項目!$C$25</f>
        <v>10.436823533173968</v>
      </c>
    </row>
    <row r="325" spans="1:23">
      <c r="A325" s="115">
        <f t="shared" ref="A325:A370" si="32">A324+1</f>
        <v>322</v>
      </c>
      <c r="B325" s="113">
        <f t="shared" ref="B325:B370" si="33">A325-$A$4+1</f>
        <v>322</v>
      </c>
      <c r="C325" s="119">
        <f t="shared" si="30"/>
        <v>31.973079970509303</v>
      </c>
      <c r="D325" s="119">
        <f>_xlfn.IFNA(INDEX('１回目'!$C$8:$C$374,MATCH(A325,'１回目'!$A$8:$A$374,FALSE)),0)</f>
        <v>6.7194004142179589</v>
      </c>
      <c r="E325" s="113">
        <f>_xlfn.IFNA(INDEX('２回目'!$C$8:$C$374,MATCH(A325,'２回目'!$A$8:$A$374,FALSE)),0)</f>
        <v>6.7199999493182148</v>
      </c>
      <c r="F325" s="113">
        <f>_xlfn.IFNA(INDEX('３回目'!$C$8:$C$374,MATCH(A325,'３回目'!$A$8:$A$374,FALSE)),0)</f>
        <v>4.1999984310454694</v>
      </c>
      <c r="G325" s="113">
        <f>_xlfn.IFNA(INDEX('４回目'!$C$8:$C$374,MATCH(A325,'４回目'!$A$8:$A$374,FALSE)),0)</f>
        <v>6.3833730636804802</v>
      </c>
      <c r="H325" s="113">
        <f>_xlfn.IFNA(INDEX('５回目'!$C$8:$C$374,MATCH(A325,'５回目'!$A$8:$A$374,FALSE)),0)</f>
        <v>7.9503081122471828</v>
      </c>
      <c r="I325" s="113">
        <f>_xlfn.IFNA(INDEX('６回目'!$C$8:$C$374,MATCH(A325,'６回目'!$A$8:$A$374,FALSE)),0)</f>
        <v>0</v>
      </c>
      <c r="J325" s="113">
        <f>_xlfn.IFNA(INDEX('７回目'!$C$8:$C$374,MATCH(A325,'７回目'!$A$8:$A$374,FALSE)),0)</f>
        <v>0</v>
      </c>
      <c r="K325" s="113">
        <f>_xlfn.IFNA(INDEX('８回目'!$C$8:$C$374,MATCH(A325,'８回目'!$A$8:$A$374,FALSE)),0)</f>
        <v>0</v>
      </c>
      <c r="M325" s="113">
        <f>INDEX(降水量!$V$2:$V$366,MATCH(A325,降水量!$E$2:$E$366,FALSE))</f>
        <v>0</v>
      </c>
      <c r="N325" s="119">
        <f t="shared" ref="N325:N370" si="34">N324+M325</f>
        <v>5.7736719904300706</v>
      </c>
      <c r="O325" s="119">
        <f>INDEX(地温!$J$2:$J$366,MATCH(A325,地温!$C$2:$C$366,FALSE))</f>
        <v>1.9668212621802798e-002</v>
      </c>
      <c r="P325" s="119">
        <f t="shared" ref="P325:P370" si="35">O325+P324</f>
        <v>25.301195992483407</v>
      </c>
      <c r="Q325" s="119"/>
      <c r="R325" s="119">
        <f t="shared" si="31"/>
        <v>0.89821198759582543</v>
      </c>
      <c r="S325" s="119"/>
      <c r="T325" s="119"/>
      <c r="U325" s="119"/>
      <c r="W325" s="113">
        <f>R325*1000*1000/($K$1*10)+指導機関用調整項目!$C$25</f>
        <v>10.368294953484344</v>
      </c>
    </row>
    <row r="326" spans="1:23">
      <c r="A326" s="115">
        <f t="shared" si="32"/>
        <v>323</v>
      </c>
      <c r="B326" s="113">
        <f t="shared" si="33"/>
        <v>323</v>
      </c>
      <c r="C326" s="119">
        <f t="shared" si="30"/>
        <v>31.974383159784473</v>
      </c>
      <c r="D326" s="119">
        <f>_xlfn.IFNA(INDEX('１回目'!$C$8:$C$374,MATCH(A326,'１回目'!$A$8:$A$374,FALSE)),0)</f>
        <v>6.7194152238834715</v>
      </c>
      <c r="E326" s="113">
        <f>_xlfn.IFNA(INDEX('２回目'!$C$8:$C$374,MATCH(A326,'２回目'!$A$8:$A$374,FALSE)),0)</f>
        <v>6.7199999521425013</v>
      </c>
      <c r="F326" s="113">
        <f>_xlfn.IFNA(INDEX('３回目'!$C$8:$C$374,MATCH(A326,'３回目'!$A$8:$A$374,FALSE)),0)</f>
        <v>4.1999985170792593</v>
      </c>
      <c r="G326" s="113">
        <f>_xlfn.IFNA(INDEX('４回目'!$C$8:$C$374,MATCH(A326,'４回目'!$A$8:$A$374,FALSE)),0)</f>
        <v>6.3833990731560162</v>
      </c>
      <c r="H326" s="113">
        <f>_xlfn.IFNA(INDEX('５回目'!$C$8:$C$374,MATCH(A326,'５回目'!$A$8:$A$374,FALSE)),0)</f>
        <v>7.951570393523224</v>
      </c>
      <c r="I326" s="113">
        <f>_xlfn.IFNA(INDEX('６回目'!$C$8:$C$374,MATCH(A326,'６回目'!$A$8:$A$374,FALSE)),0)</f>
        <v>0</v>
      </c>
      <c r="J326" s="113">
        <f>_xlfn.IFNA(INDEX('７回目'!$C$8:$C$374,MATCH(A326,'７回目'!$A$8:$A$374,FALSE)),0)</f>
        <v>0</v>
      </c>
      <c r="K326" s="113">
        <f>_xlfn.IFNA(INDEX('８回目'!$C$8:$C$374,MATCH(A326,'８回目'!$A$8:$A$374,FALSE)),0)</f>
        <v>0</v>
      </c>
      <c r="M326" s="113">
        <f>INDEX(降水量!$V$2:$V$366,MATCH(A326,降水量!$E$2:$E$366,FALSE))</f>
        <v>0</v>
      </c>
      <c r="N326" s="119">
        <f t="shared" si="34"/>
        <v>5.7736719904300706</v>
      </c>
      <c r="O326" s="119">
        <f>INDEX(地温!$J$2:$J$366,MATCH(A326,地温!$C$2:$C$366,FALSE))</f>
        <v>1.2916048409486833e-002</v>
      </c>
      <c r="P326" s="119">
        <f t="shared" si="35"/>
        <v>25.314112040892894</v>
      </c>
      <c r="Q326" s="119"/>
      <c r="R326" s="119">
        <f t="shared" si="31"/>
        <v>0.88659912846150846</v>
      </c>
      <c r="S326" s="119"/>
      <c r="T326" s="119"/>
      <c r="U326" s="119"/>
      <c r="W326" s="113">
        <f>R326*1000*1000/($K$1*10)+指導機関用調整項目!$C$25</f>
        <v>10.324746731730656</v>
      </c>
    </row>
    <row r="327" spans="1:23">
      <c r="A327" s="115">
        <f t="shared" si="32"/>
        <v>324</v>
      </c>
      <c r="B327" s="113">
        <f t="shared" si="33"/>
        <v>324</v>
      </c>
      <c r="C327" s="119">
        <f t="shared" si="30"/>
        <v>31.975630300244202</v>
      </c>
      <c r="D327" s="119">
        <f>_xlfn.IFNA(INDEX('１回目'!$C$8:$C$374,MATCH(A327,'１回目'!$A$8:$A$374,FALSE)),0)</f>
        <v>6.719429644914892</v>
      </c>
      <c r="E327" s="113">
        <f>_xlfn.IFNA(INDEX('２回目'!$C$8:$C$374,MATCH(A327,'２回目'!$A$8:$A$374,FALSE)),0)</f>
        <v>6.7199999548061156</v>
      </c>
      <c r="F327" s="113">
        <f>_xlfn.IFNA(INDEX('３回目'!$C$8:$C$374,MATCH(A327,'３回目'!$A$8:$A$374,FALSE)),0)</f>
        <v>4.1999985983108266</v>
      </c>
      <c r="G327" s="113">
        <f>_xlfn.IFNA(INDEX('４回目'!$C$8:$C$374,MATCH(A327,'４回目'!$A$8:$A$374,FALSE)),0)</f>
        <v>6.3834239823010996</v>
      </c>
      <c r="H327" s="113">
        <f>_xlfn.IFNA(INDEX('５回目'!$C$8:$C$374,MATCH(A327,'５回目'!$A$8:$A$374,FALSE)),0)</f>
        <v>7.9527781199112679</v>
      </c>
      <c r="I327" s="113">
        <f>_xlfn.IFNA(INDEX('６回目'!$C$8:$C$374,MATCH(A327,'６回目'!$A$8:$A$374,FALSE)),0)</f>
        <v>0</v>
      </c>
      <c r="J327" s="113">
        <f>_xlfn.IFNA(INDEX('７回目'!$C$8:$C$374,MATCH(A327,'７回目'!$A$8:$A$374,FALSE)),0)</f>
        <v>0</v>
      </c>
      <c r="K327" s="113">
        <f>_xlfn.IFNA(INDEX('８回目'!$C$8:$C$374,MATCH(A327,'８回目'!$A$8:$A$374,FALSE)),0)</f>
        <v>0</v>
      </c>
      <c r="M327" s="113">
        <f>INDEX(降水量!$V$2:$V$366,MATCH(A327,降水量!$E$2:$E$366,FALSE))</f>
        <v>0</v>
      </c>
      <c r="N327" s="119">
        <f t="shared" si="34"/>
        <v>5.7736719904300706</v>
      </c>
      <c r="O327" s="119">
        <f>INDEX(地温!$J$2:$J$366,MATCH(A327,地温!$C$2:$C$366,FALSE))</f>
        <v>1.0655968903290238e-002</v>
      </c>
      <c r="P327" s="119">
        <f t="shared" si="35"/>
        <v>25.324768009796184</v>
      </c>
      <c r="Q327" s="119"/>
      <c r="R327" s="119">
        <f t="shared" si="31"/>
        <v>0.87719030001794707</v>
      </c>
      <c r="S327" s="119"/>
      <c r="T327" s="119"/>
      <c r="U327" s="119"/>
      <c r="W327" s="113">
        <f>R327*1000*1000/($K$1*10)+指導機関用調整項目!$C$25</f>
        <v>10.289463625067301</v>
      </c>
    </row>
    <row r="328" spans="1:23">
      <c r="A328" s="115">
        <f t="shared" si="32"/>
        <v>325</v>
      </c>
      <c r="B328" s="113">
        <f t="shared" si="33"/>
        <v>325</v>
      </c>
      <c r="C328" s="119">
        <f t="shared" si="30"/>
        <v>31.976853774716297</v>
      </c>
      <c r="D328" s="119">
        <f>_xlfn.IFNA(INDEX('１回目'!$C$8:$C$374,MATCH(A328,'１回目'!$A$8:$A$374,FALSE)),0)</f>
        <v>6.7194440446907322</v>
      </c>
      <c r="E328" s="113">
        <f>_xlfn.IFNA(INDEX('２回目'!$C$8:$C$374,MATCH(A328,'２回目'!$A$8:$A$374,FALSE)),0)</f>
        <v>6.719999957371332</v>
      </c>
      <c r="F328" s="113">
        <f>_xlfn.IFNA(INDEX('３回目'!$C$8:$C$374,MATCH(A328,'３回目'!$A$8:$A$374,FALSE)),0)</f>
        <v>4.1999986767270414</v>
      </c>
      <c r="G328" s="113">
        <f>_xlfn.IFNA(INDEX('４回目'!$C$8:$C$374,MATCH(A328,'４回目'!$A$8:$A$374,FALSE)),0)</f>
        <v>6.383448485357583</v>
      </c>
      <c r="H328" s="113">
        <f>_xlfn.IFNA(INDEX('５回目'!$C$8:$C$374,MATCH(A328,'５回目'!$A$8:$A$374,FALSE)),0)</f>
        <v>7.953962610569608</v>
      </c>
      <c r="I328" s="113">
        <f>_xlfn.IFNA(INDEX('６回目'!$C$8:$C$374,MATCH(A328,'６回目'!$A$8:$A$374,FALSE)),0)</f>
        <v>0</v>
      </c>
      <c r="J328" s="113">
        <f>_xlfn.IFNA(INDEX('７回目'!$C$8:$C$374,MATCH(A328,'７回目'!$A$8:$A$374,FALSE)),0)</f>
        <v>0</v>
      </c>
      <c r="K328" s="113">
        <f>_xlfn.IFNA(INDEX('８回目'!$C$8:$C$374,MATCH(A328,'８回目'!$A$8:$A$374,FALSE)),0)</f>
        <v>0</v>
      </c>
      <c r="M328" s="113">
        <f>INDEX(降水量!$V$2:$V$366,MATCH(A328,降水量!$E$2:$E$366,FALSE))</f>
        <v>0</v>
      </c>
      <c r="N328" s="119">
        <f t="shared" si="34"/>
        <v>5.7736719904300706</v>
      </c>
      <c r="O328" s="119">
        <f>INDEX(地温!$J$2:$J$366,MATCH(A328,地温!$C$2:$C$366,FALSE))</f>
        <v>8.7156195314470747e-003</v>
      </c>
      <c r="P328" s="119">
        <f t="shared" si="35"/>
        <v>25.333483629327631</v>
      </c>
      <c r="Q328" s="119"/>
      <c r="R328" s="119">
        <f t="shared" si="31"/>
        <v>0.86969815495859493</v>
      </c>
      <c r="S328" s="119"/>
      <c r="T328" s="119"/>
      <c r="U328" s="119"/>
      <c r="W328" s="113">
        <f>R328*1000*1000/($K$1*10)+指導機関用調整項目!$C$25</f>
        <v>10.26136808109473</v>
      </c>
    </row>
    <row r="329" spans="1:23">
      <c r="A329" s="115">
        <f t="shared" si="32"/>
        <v>326</v>
      </c>
      <c r="B329" s="113">
        <f t="shared" si="33"/>
        <v>326</v>
      </c>
      <c r="C329" s="119">
        <f t="shared" si="30"/>
        <v>31.978097673811785</v>
      </c>
      <c r="D329" s="119">
        <f>_xlfn.IFNA(INDEX('１回目'!$C$8:$C$374,MATCH(A329,'１回目'!$A$8:$A$374,FALSE)),0)</f>
        <v>6.7194589635744091</v>
      </c>
      <c r="E329" s="113">
        <f>_xlfn.IFNA(INDEX('２回目'!$C$8:$C$374,MATCH(A329,'２回目'!$A$8:$A$374,FALSE)),0)</f>
        <v>6.7199999599178071</v>
      </c>
      <c r="F329" s="113">
        <f>_xlfn.IFNA(INDEX('３回目'!$C$8:$C$374,MATCH(A329,'３回目'!$A$8:$A$374,FALSE)),0)</f>
        <v>4.1999987548821061</v>
      </c>
      <c r="G329" s="113">
        <f>_xlfn.IFNA(INDEX('４回目'!$C$8:$C$374,MATCH(A329,'４回目'!$A$8:$A$374,FALSE)),0)</f>
        <v>6.3834735328740688</v>
      </c>
      <c r="H329" s="113">
        <f>_xlfn.IFNA(INDEX('５回目'!$C$8:$C$374,MATCH(A329,'５回目'!$A$8:$A$374,FALSE)),0)</f>
        <v>7.955166462563394</v>
      </c>
      <c r="I329" s="113">
        <f>_xlfn.IFNA(INDEX('６回目'!$C$8:$C$374,MATCH(A329,'６回目'!$A$8:$A$374,FALSE)),0)</f>
        <v>0</v>
      </c>
      <c r="J329" s="113">
        <f>_xlfn.IFNA(INDEX('７回目'!$C$8:$C$374,MATCH(A329,'７回目'!$A$8:$A$374,FALSE)),0)</f>
        <v>0</v>
      </c>
      <c r="K329" s="113">
        <f>_xlfn.IFNA(INDEX('８回目'!$C$8:$C$374,MATCH(A329,'８回目'!$A$8:$A$374,FALSE)),0)</f>
        <v>0</v>
      </c>
      <c r="M329" s="113">
        <f>INDEX(降水量!$V$2:$V$366,MATCH(A329,降水量!$E$2:$E$366,FALSE))</f>
        <v>0</v>
      </c>
      <c r="N329" s="119">
        <f t="shared" si="34"/>
        <v>5.7736719904300706</v>
      </c>
      <c r="O329" s="119">
        <f>INDEX(地温!$J$2:$J$366,MATCH(A329,地温!$C$2:$C$366,FALSE))</f>
        <v>1.5954059546836964e-002</v>
      </c>
      <c r="P329" s="119">
        <f t="shared" si="35"/>
        <v>25.349437688874467</v>
      </c>
      <c r="Q329" s="119"/>
      <c r="R329" s="119">
        <f t="shared" si="31"/>
        <v>0.85498799450724761</v>
      </c>
      <c r="S329" s="119"/>
      <c r="T329" s="119"/>
      <c r="U329" s="119"/>
      <c r="W329" s="113">
        <f>R329*1000*1000/($K$1*10)+指導機関用調整項目!$C$25</f>
        <v>10.206204979402177</v>
      </c>
    </row>
    <row r="330" spans="1:23">
      <c r="A330" s="115">
        <f t="shared" si="32"/>
        <v>327</v>
      </c>
      <c r="B330" s="113">
        <f t="shared" si="33"/>
        <v>327</v>
      </c>
      <c r="C330" s="119">
        <f t="shared" si="30"/>
        <v>31.97920150188812</v>
      </c>
      <c r="D330" s="119">
        <f>_xlfn.IFNA(INDEX('１回目'!$C$8:$C$374,MATCH(A330,'１回目'!$A$8:$A$374,FALSE)),0)</f>
        <v>6.7194724467380125</v>
      </c>
      <c r="E330" s="113">
        <f>_xlfn.IFNA(INDEX('２回目'!$C$8:$C$374,MATCH(A330,'２回目'!$A$8:$A$374,FALSE)),0)</f>
        <v>6.7199999621687168</v>
      </c>
      <c r="F330" s="113">
        <f>_xlfn.IFNA(INDEX('３回目'!$C$8:$C$374,MATCH(A330,'３回目'!$A$8:$A$374,FALSE)),0)</f>
        <v>4.1999988237867916</v>
      </c>
      <c r="G330" s="113">
        <f>_xlfn.IFNA(INDEX('４回目'!$C$8:$C$374,MATCH(A330,'４回目'!$A$8:$A$374,FALSE)),0)</f>
        <v>6.3834956505559752</v>
      </c>
      <c r="H330" s="113">
        <f>_xlfn.IFNA(INDEX('５回目'!$C$8:$C$374,MATCH(A330,'５回目'!$A$8:$A$374,FALSE)),0)</f>
        <v>7.956234618638625</v>
      </c>
      <c r="I330" s="113">
        <f>_xlfn.IFNA(INDEX('６回目'!$C$8:$C$374,MATCH(A330,'６回目'!$A$8:$A$374,FALSE)),0)</f>
        <v>0</v>
      </c>
      <c r="J330" s="113">
        <f>_xlfn.IFNA(INDEX('７回目'!$C$8:$C$374,MATCH(A330,'７回目'!$A$8:$A$374,FALSE)),0)</f>
        <v>0</v>
      </c>
      <c r="K330" s="113">
        <f>_xlfn.IFNA(INDEX('８回目'!$C$8:$C$374,MATCH(A330,'８回目'!$A$8:$A$374,FALSE)),0)</f>
        <v>0</v>
      </c>
      <c r="M330" s="113">
        <f>INDEX(降水量!$V$2:$V$366,MATCH(A330,降水量!$E$2:$E$366,FALSE))</f>
        <v>0</v>
      </c>
      <c r="N330" s="119">
        <f t="shared" si="34"/>
        <v>5.7736719904300706</v>
      </c>
      <c r="O330" s="119">
        <f>INDEX(地温!$J$2:$J$366,MATCH(A330,地温!$C$2:$C$366,FALSE))</f>
        <v>1.247954066864276e-002</v>
      </c>
      <c r="P330" s="119">
        <f t="shared" si="35"/>
        <v>25.36191722954311</v>
      </c>
      <c r="Q330" s="119"/>
      <c r="R330" s="119">
        <f t="shared" si="31"/>
        <v>0.84361228191493964</v>
      </c>
      <c r="S330" s="119"/>
      <c r="T330" s="119"/>
      <c r="U330" s="119"/>
      <c r="W330" s="113">
        <f>R330*1000*1000/($K$1*10)+指導機関用調整項目!$C$25</f>
        <v>10.163546057181023</v>
      </c>
    </row>
    <row r="331" spans="1:23">
      <c r="A331" s="115">
        <f t="shared" si="32"/>
        <v>328</v>
      </c>
      <c r="B331" s="113">
        <f t="shared" si="33"/>
        <v>328</v>
      </c>
      <c r="C331" s="119">
        <f t="shared" si="30"/>
        <v>31.980219079974052</v>
      </c>
      <c r="D331" s="119">
        <f>_xlfn.IFNA(INDEX('１回目'!$C$8:$C$374,MATCH(A331,'１回目'!$A$8:$A$374,FALSE)),0)</f>
        <v>6.7194850907214807</v>
      </c>
      <c r="E331" s="113">
        <f>_xlfn.IFNA(INDEX('２回目'!$C$8:$C$374,MATCH(A331,'２回目'!$A$8:$A$374,FALSE)),0)</f>
        <v>6.7199999642257495</v>
      </c>
      <c r="F331" s="113">
        <f>_xlfn.IFNA(INDEX('３回目'!$C$8:$C$374,MATCH(A331,'３回目'!$A$8:$A$374,FALSE)),0)</f>
        <v>4.1999988867070428</v>
      </c>
      <c r="G331" s="113">
        <f>_xlfn.IFNA(INDEX('４回目'!$C$8:$C$374,MATCH(A331,'４回目'!$A$8:$A$374,FALSE)),0)</f>
        <v>6.3835159930658776</v>
      </c>
      <c r="H331" s="113">
        <f>_xlfn.IFNA(INDEX('５回目'!$C$8:$C$374,MATCH(A331,'５回目'!$A$8:$A$374,FALSE)),0)</f>
        <v>7.9572191452539025</v>
      </c>
      <c r="I331" s="113">
        <f>_xlfn.IFNA(INDEX('６回目'!$C$8:$C$374,MATCH(A331,'６回目'!$A$8:$A$374,FALSE)),0)</f>
        <v>0</v>
      </c>
      <c r="J331" s="113">
        <f>_xlfn.IFNA(INDEX('７回目'!$C$8:$C$374,MATCH(A331,'７回目'!$A$8:$A$374,FALSE)),0)</f>
        <v>0</v>
      </c>
      <c r="K331" s="113">
        <f>_xlfn.IFNA(INDEX('８回目'!$C$8:$C$374,MATCH(A331,'８回目'!$A$8:$A$374,FALSE)),0)</f>
        <v>0</v>
      </c>
      <c r="M331" s="113">
        <f>INDEX(降水量!$V$2:$V$366,MATCH(A331,降水量!$E$2:$E$366,FALSE))</f>
        <v>0</v>
      </c>
      <c r="N331" s="119">
        <f t="shared" si="34"/>
        <v>5.7736719904300706</v>
      </c>
      <c r="O331" s="119">
        <f>INDEX(地温!$J$2:$J$366,MATCH(A331,地温!$C$2:$C$366,FALSE))</f>
        <v>9.3488427339957578e-003</v>
      </c>
      <c r="P331" s="119">
        <f t="shared" si="35"/>
        <v>25.371266072277106</v>
      </c>
      <c r="Q331" s="119"/>
      <c r="R331" s="119">
        <f t="shared" si="31"/>
        <v>0.83528101726687609</v>
      </c>
      <c r="S331" s="119"/>
      <c r="T331" s="119"/>
      <c r="U331" s="119"/>
      <c r="W331" s="113">
        <f>R331*1000*1000/($K$1*10)+指導機関用調整項目!$C$25</f>
        <v>10.132303814750784</v>
      </c>
    </row>
    <row r="332" spans="1:23">
      <c r="A332" s="115">
        <f t="shared" si="32"/>
        <v>329</v>
      </c>
      <c r="B332" s="113">
        <f t="shared" si="33"/>
        <v>329</v>
      </c>
      <c r="C332" s="119">
        <f t="shared" si="30"/>
        <v>31.981170870256804</v>
      </c>
      <c r="D332" s="119">
        <f>_xlfn.IFNA(INDEX('１回目'!$C$8:$C$374,MATCH(A332,'１回目'!$A$8:$A$374,FALSE)),0)</f>
        <v>6.719497113493504</v>
      </c>
      <c r="E332" s="113">
        <f>_xlfn.IFNA(INDEX('２回目'!$C$8:$C$374,MATCH(A332,'２回目'!$A$8:$A$374,FALSE)),0)</f>
        <v>6.7199999661296328</v>
      </c>
      <c r="F332" s="113">
        <f>_xlfn.IFNA(INDEX('３回目'!$C$8:$C$374,MATCH(A332,'３回目'!$A$8:$A$374,FALSE)),0)</f>
        <v>4.1999989449386126</v>
      </c>
      <c r="G332" s="113">
        <f>_xlfn.IFNA(INDEX('４回目'!$C$8:$C$374,MATCH(A332,'４回目'!$A$8:$A$374,FALSE)),0)</f>
        <v>6.3835349964249328</v>
      </c>
      <c r="H332" s="113">
        <f>_xlfn.IFNA(INDEX('５回目'!$C$8:$C$374,MATCH(A332,'５回目'!$A$8:$A$374,FALSE)),0)</f>
        <v>7.9581398492701174</v>
      </c>
      <c r="I332" s="113">
        <f>_xlfn.IFNA(INDEX('６回目'!$C$8:$C$374,MATCH(A332,'６回目'!$A$8:$A$374,FALSE)),0)</f>
        <v>0</v>
      </c>
      <c r="J332" s="113">
        <f>_xlfn.IFNA(INDEX('７回目'!$C$8:$C$374,MATCH(A332,'７回目'!$A$8:$A$374,FALSE)),0)</f>
        <v>0</v>
      </c>
      <c r="K332" s="113">
        <f>_xlfn.IFNA(INDEX('８回目'!$C$8:$C$374,MATCH(A332,'８回目'!$A$8:$A$374,FALSE)),0)</f>
        <v>0</v>
      </c>
      <c r="M332" s="113">
        <f>INDEX(降水量!$V$2:$V$366,MATCH(A332,降水量!$E$2:$E$366,FALSE))</f>
        <v>0</v>
      </c>
      <c r="N332" s="119">
        <f t="shared" si="34"/>
        <v>5.7736719904300706</v>
      </c>
      <c r="O332" s="119">
        <f>INDEX(地温!$J$2:$J$366,MATCH(A332,地温!$C$2:$C$366,FALSE))</f>
        <v>3.5026195938210312e-003</v>
      </c>
      <c r="P332" s="119">
        <f t="shared" si="35"/>
        <v>25.374768691870926</v>
      </c>
      <c r="Q332" s="119"/>
      <c r="R332" s="119">
        <f t="shared" si="31"/>
        <v>0.83273018795580711</v>
      </c>
      <c r="S332" s="119"/>
      <c r="T332" s="119"/>
      <c r="U332" s="119"/>
      <c r="W332" s="113">
        <f>R332*1000*1000/($K$1*10)+指導機関用調整項目!$C$25</f>
        <v>10.122738204834276</v>
      </c>
    </row>
    <row r="333" spans="1:23">
      <c r="A333" s="115">
        <f t="shared" si="32"/>
        <v>330</v>
      </c>
      <c r="B333" s="113">
        <f t="shared" si="33"/>
        <v>330</v>
      </c>
      <c r="C333" s="119">
        <f t="shared" si="30"/>
        <v>31.982115313304632</v>
      </c>
      <c r="D333" s="119">
        <f>_xlfn.IFNA(INDEX('１回目'!$C$8:$C$374,MATCH(A333,'１回目'!$A$8:$A$374,FALSE)),0)</f>
        <v>6.7195092514038484</v>
      </c>
      <c r="E333" s="113">
        <f>_xlfn.IFNA(INDEX('２回目'!$C$8:$C$374,MATCH(A333,'２回目'!$A$8:$A$374,FALSE)),0)</f>
        <v>6.7199999679823446</v>
      </c>
      <c r="F333" s="113">
        <f>_xlfn.IFNA(INDEX('３回目'!$C$8:$C$374,MATCH(A333,'３回目'!$A$8:$A$374,FALSE)),0)</f>
        <v>4.1999990017677469</v>
      </c>
      <c r="G333" s="113">
        <f>_xlfn.IFNA(INDEX('４回目'!$C$8:$C$374,MATCH(A333,'４回目'!$A$8:$A$374,FALSE)),0)</f>
        <v>6.3835539246755646</v>
      </c>
      <c r="H333" s="113">
        <f>_xlfn.IFNA(INDEX('５回目'!$C$8:$C$374,MATCH(A333,'５回目'!$A$8:$A$374,FALSE)),0)</f>
        <v>7.9590531674751279</v>
      </c>
      <c r="I333" s="113">
        <f>_xlfn.IFNA(INDEX('６回目'!$C$8:$C$374,MATCH(A333,'６回目'!$A$8:$A$374,FALSE)),0)</f>
        <v>0</v>
      </c>
      <c r="J333" s="113">
        <f>_xlfn.IFNA(INDEX('７回目'!$C$8:$C$374,MATCH(A333,'７回目'!$A$8:$A$374,FALSE)),0)</f>
        <v>0</v>
      </c>
      <c r="K333" s="113">
        <f>_xlfn.IFNA(INDEX('８回目'!$C$8:$C$374,MATCH(A333,'８回目'!$A$8:$A$374,FALSE)),0)</f>
        <v>0</v>
      </c>
      <c r="M333" s="113">
        <f>INDEX(降水量!$V$2:$V$366,MATCH(A333,降水量!$E$2:$E$366,FALSE))</f>
        <v>0</v>
      </c>
      <c r="N333" s="119">
        <f t="shared" si="34"/>
        <v>5.7736719904300706</v>
      </c>
      <c r="O333" s="119">
        <f>INDEX(地温!$J$2:$J$366,MATCH(A333,地温!$C$2:$C$366,FALSE))</f>
        <v>3.6007995791010692e-003</v>
      </c>
      <c r="P333" s="119">
        <f t="shared" si="35"/>
        <v>25.378369491450027</v>
      </c>
      <c r="Q333" s="119"/>
      <c r="R333" s="119">
        <f t="shared" si="31"/>
        <v>0.83007383142453506</v>
      </c>
      <c r="S333" s="119"/>
      <c r="T333" s="119"/>
      <c r="U333" s="119"/>
      <c r="W333" s="113">
        <f>R333*1000*1000/($K$1*10)+指導機関用調整項目!$C$25</f>
        <v>10.112776867842005</v>
      </c>
    </row>
    <row r="334" spans="1:23">
      <c r="A334" s="115">
        <f t="shared" si="32"/>
        <v>331</v>
      </c>
      <c r="B334" s="113">
        <f t="shared" si="33"/>
        <v>331</v>
      </c>
      <c r="C334" s="119">
        <f t="shared" si="30"/>
        <v>31.98301814185135</v>
      </c>
      <c r="D334" s="119">
        <f>_xlfn.IFNA(INDEX('１回目'!$C$8:$C$374,MATCH(A334,'１回目'!$A$8:$A$374,FALSE)),0)</f>
        <v>6.7195210556512075</v>
      </c>
      <c r="E334" s="113">
        <f>_xlfn.IFNA(INDEX('２回目'!$C$8:$C$374,MATCH(A334,'２回目'!$A$8:$A$374,FALSE)),0)</f>
        <v>6.719999969728871</v>
      </c>
      <c r="F334" s="113">
        <f>_xlfn.IFNA(INDEX('３回目'!$C$8:$C$374,MATCH(A334,'３回目'!$A$8:$A$374,FALSE)),0)</f>
        <v>4.1999990553925421</v>
      </c>
      <c r="G334" s="113">
        <f>_xlfn.IFNA(INDEX('４回目'!$C$8:$C$374,MATCH(A334,'４回目'!$A$8:$A$374,FALSE)),0)</f>
        <v>6.3835720306352153</v>
      </c>
      <c r="H334" s="113">
        <f>_xlfn.IFNA(INDEX('５回目'!$C$8:$C$374,MATCH(A334,'５回目'!$A$8:$A$374,FALSE)),0)</f>
        <v>7.9599260304435164</v>
      </c>
      <c r="I334" s="113">
        <f>_xlfn.IFNA(INDEX('６回目'!$C$8:$C$374,MATCH(A334,'６回目'!$A$8:$A$374,FALSE)),0)</f>
        <v>0</v>
      </c>
      <c r="J334" s="113">
        <f>_xlfn.IFNA(INDEX('７回目'!$C$8:$C$374,MATCH(A334,'７回目'!$A$8:$A$374,FALSE)),0)</f>
        <v>0</v>
      </c>
      <c r="K334" s="113">
        <f>_xlfn.IFNA(INDEX('８回目'!$C$8:$C$374,MATCH(A334,'８回目'!$A$8:$A$374,FALSE)),0)</f>
        <v>0</v>
      </c>
      <c r="M334" s="113">
        <f>INDEX(降水量!$V$2:$V$366,MATCH(A334,降水量!$E$2:$E$366,FALSE))</f>
        <v>5.4417266639303186e-002</v>
      </c>
      <c r="N334" s="119">
        <f t="shared" si="34"/>
        <v>5.8280892570693741</v>
      </c>
      <c r="O334" s="119">
        <f>INDEX(地温!$J$2:$J$366,MATCH(A334,地温!$C$2:$C$366,FALSE))</f>
        <v>8.6055889015983957e-003</v>
      </c>
      <c r="P334" s="119">
        <f t="shared" si="35"/>
        <v>25.386975080351625</v>
      </c>
      <c r="Q334" s="119"/>
      <c r="R334" s="119">
        <f t="shared" si="31"/>
        <v>0.76795380443034844</v>
      </c>
      <c r="S334" s="119"/>
      <c r="T334" s="119"/>
      <c r="U334" s="119"/>
      <c r="W334" s="113">
        <f>R334*1000*1000/($K$1*10)+指導機関用調整項目!$C$25</f>
        <v>9.8798267666138067</v>
      </c>
    </row>
    <row r="335" spans="1:23">
      <c r="A335" s="115">
        <f t="shared" si="32"/>
        <v>332</v>
      </c>
      <c r="B335" s="113">
        <f t="shared" si="33"/>
        <v>332</v>
      </c>
      <c r="C335" s="119">
        <f t="shared" si="30"/>
        <v>31.983899179179748</v>
      </c>
      <c r="D335" s="119">
        <f>_xlfn.IFNA(INDEX('１回目'!$C$8:$C$374,MATCH(A335,'１回目'!$A$8:$A$374,FALSE)),0)</f>
        <v>6.7195327812591863</v>
      </c>
      <c r="E335" s="113">
        <f>_xlfn.IFNA(INDEX('２回目'!$C$8:$C$374,MATCH(A335,'２回目'!$A$8:$A$374,FALSE)),0)</f>
        <v>6.7199999714045688</v>
      </c>
      <c r="F335" s="113">
        <f>_xlfn.IFNA(INDEX('３回目'!$C$8:$C$374,MATCH(A335,'３回目'!$A$8:$A$374,FALSE)),0)</f>
        <v>4.1999991069430695</v>
      </c>
      <c r="G335" s="113">
        <f>_xlfn.IFNA(INDEX('４回目'!$C$8:$C$374,MATCH(A335,'４回目'!$A$8:$A$374,FALSE)),0)</f>
        <v>6.383589742031706</v>
      </c>
      <c r="H335" s="113">
        <f>_xlfn.IFNA(INDEX('５回目'!$C$8:$C$374,MATCH(A335,'５回目'!$A$8:$A$374,FALSE)),0)</f>
        <v>7.9607775775412142</v>
      </c>
      <c r="I335" s="113">
        <f>_xlfn.IFNA(INDEX('６回目'!$C$8:$C$374,MATCH(A335,'６回目'!$A$8:$A$374,FALSE)),0)</f>
        <v>0</v>
      </c>
      <c r="J335" s="113">
        <f>_xlfn.IFNA(INDEX('７回目'!$C$8:$C$374,MATCH(A335,'７回目'!$A$8:$A$374,FALSE)),0)</f>
        <v>0</v>
      </c>
      <c r="K335" s="113">
        <f>_xlfn.IFNA(INDEX('８回目'!$C$8:$C$374,MATCH(A335,'８回目'!$A$8:$A$374,FALSE)),0)</f>
        <v>0</v>
      </c>
      <c r="M335" s="113">
        <f>INDEX(降水量!$V$2:$V$366,MATCH(A335,降水量!$E$2:$E$366,FALSE))</f>
        <v>0</v>
      </c>
      <c r="N335" s="119">
        <f t="shared" si="34"/>
        <v>5.8280892570693741</v>
      </c>
      <c r="O335" s="119">
        <f>INDEX(地温!$J$2:$J$366,MATCH(A335,地温!$C$2:$C$366,FALSE))</f>
        <v>1.2122147234403141e-002</v>
      </c>
      <c r="P335" s="119">
        <f t="shared" si="35"/>
        <v>25.399097227586029</v>
      </c>
      <c r="Q335" s="119"/>
      <c r="R335" s="119">
        <f t="shared" si="31"/>
        <v>0.75671269452434231</v>
      </c>
      <c r="S335" s="119"/>
      <c r="T335" s="119"/>
      <c r="U335" s="119"/>
      <c r="W335" s="113">
        <f>R335*1000*1000/($K$1*10)+指導機関用調整項目!$C$25</f>
        <v>9.8376726044662828</v>
      </c>
    </row>
    <row r="336" spans="1:23">
      <c r="A336" s="115">
        <f t="shared" si="32"/>
        <v>333</v>
      </c>
      <c r="B336" s="113">
        <f t="shared" si="33"/>
        <v>333</v>
      </c>
      <c r="C336" s="119">
        <f t="shared" si="30"/>
        <v>31.984720708265442</v>
      </c>
      <c r="D336" s="119">
        <f>_xlfn.IFNA(INDEX('１回目'!$C$8:$C$374,MATCH(A336,'１回目'!$A$8:$A$374,FALSE)),0)</f>
        <v>6.7195439004915416</v>
      </c>
      <c r="E336" s="113">
        <f>_xlfn.IFNA(INDEX('２回目'!$C$8:$C$374,MATCH(A336,'２回目'!$A$8:$A$374,FALSE)),0)</f>
        <v>6.7199999729509967</v>
      </c>
      <c r="F336" s="113">
        <f>_xlfn.IFNA(INDEX('３回目'!$C$8:$C$374,MATCH(A336,'３回目'!$A$8:$A$374,FALSE)),0)</f>
        <v>4.1999991545058748</v>
      </c>
      <c r="G336" s="113">
        <f>_xlfn.IFNA(INDEX('４回目'!$C$8:$C$374,MATCH(A336,'４回目'!$A$8:$A$374,FALSE)),0)</f>
        <v>6.3836062332186563</v>
      </c>
      <c r="H336" s="113">
        <f>_xlfn.IFNA(INDEX('５回目'!$C$8:$C$374,MATCH(A336,'５回目'!$A$8:$A$374,FALSE)),0)</f>
        <v>7.9615714470983727</v>
      </c>
      <c r="I336" s="113">
        <f>_xlfn.IFNA(INDEX('６回目'!$C$8:$C$374,MATCH(A336,'６回目'!$A$8:$A$374,FALSE)),0)</f>
        <v>0</v>
      </c>
      <c r="J336" s="113">
        <f>_xlfn.IFNA(INDEX('７回目'!$C$8:$C$374,MATCH(A336,'７回目'!$A$8:$A$374,FALSE)),0)</f>
        <v>0</v>
      </c>
      <c r="K336" s="113">
        <f>_xlfn.IFNA(INDEX('８回目'!$C$8:$C$374,MATCH(A336,'８回目'!$A$8:$A$374,FALSE)),0)</f>
        <v>0</v>
      </c>
      <c r="M336" s="113">
        <f>INDEX(降水量!$V$2:$V$366,MATCH(A336,降水量!$E$2:$E$366,FALSE))</f>
        <v>5.4417266639303186e-002</v>
      </c>
      <c r="N336" s="119">
        <f t="shared" si="34"/>
        <v>5.8825065237086775</v>
      </c>
      <c r="O336" s="119">
        <f>INDEX(地温!$J$2:$J$366,MATCH(A336,地温!$C$2:$C$366,FALSE))</f>
        <v>1.4938756021012219e-002</v>
      </c>
      <c r="P336" s="119">
        <f t="shared" si="35"/>
        <v>25.414035983607043</v>
      </c>
      <c r="Q336" s="119"/>
      <c r="R336" s="119">
        <f t="shared" si="31"/>
        <v>0.68817820094972149</v>
      </c>
      <c r="S336" s="119"/>
      <c r="T336" s="119"/>
      <c r="U336" s="119"/>
      <c r="W336" s="113">
        <f>R336*1000*1000/($K$1*10)+指導機関用調整項目!$C$25</f>
        <v>9.5806682535614556</v>
      </c>
    </row>
    <row r="337" spans="1:23">
      <c r="A337" s="115">
        <f t="shared" si="32"/>
        <v>334</v>
      </c>
      <c r="B337" s="113">
        <f t="shared" si="33"/>
        <v>334</v>
      </c>
      <c r="C337" s="119">
        <f t="shared" si="30"/>
        <v>31.985485046678068</v>
      </c>
      <c r="D337" s="119">
        <f>_xlfn.IFNA(INDEX('１回目'!$C$8:$C$374,MATCH(A337,'１回目'!$A$8:$A$374,FALSE)),0)</f>
        <v>6.7195544134467742</v>
      </c>
      <c r="E337" s="113">
        <f>_xlfn.IFNA(INDEX('２回目'!$C$8:$C$374,MATCH(A337,'２回目'!$A$8:$A$374,FALSE)),0)</f>
        <v>6.7199999743759165</v>
      </c>
      <c r="F337" s="113">
        <f>_xlfn.IFNA(INDEX('３回目'!$C$8:$C$374,MATCH(A337,'３回目'!$A$8:$A$374,FALSE)),0)</f>
        <v>4.199999198316231</v>
      </c>
      <c r="G337" s="113">
        <f>_xlfn.IFNA(INDEX('４回目'!$C$8:$C$374,MATCH(A337,'４回目'!$A$8:$A$374,FALSE)),0)</f>
        <v>6.3836215490518775</v>
      </c>
      <c r="H337" s="113">
        <f>_xlfn.IFNA(INDEX('５回目'!$C$8:$C$374,MATCH(A337,'５回目'!$A$8:$A$374,FALSE)),0)</f>
        <v>7.9623099114872673</v>
      </c>
      <c r="I337" s="113">
        <f>_xlfn.IFNA(INDEX('６回目'!$C$8:$C$374,MATCH(A337,'６回目'!$A$8:$A$374,FALSE)),0)</f>
        <v>0</v>
      </c>
      <c r="J337" s="113">
        <f>_xlfn.IFNA(INDEX('７回目'!$C$8:$C$374,MATCH(A337,'７回目'!$A$8:$A$374,FALSE)),0)</f>
        <v>0</v>
      </c>
      <c r="K337" s="113">
        <f>_xlfn.IFNA(INDEX('８回目'!$C$8:$C$374,MATCH(A337,'８回目'!$A$8:$A$374,FALSE)),0)</f>
        <v>0</v>
      </c>
      <c r="M337" s="113">
        <f>INDEX(降水量!$V$2:$V$366,MATCH(A337,降水量!$E$2:$E$366,FALSE))</f>
        <v>0</v>
      </c>
      <c r="N337" s="119">
        <f t="shared" si="34"/>
        <v>5.8825065237086775</v>
      </c>
      <c r="O337" s="119">
        <f>INDEX(地温!$J$2:$J$366,MATCH(A337,地温!$C$2:$C$366,FALSE))</f>
        <v>1.0366622521615087e-002</v>
      </c>
      <c r="P337" s="119">
        <f t="shared" si="35"/>
        <v>25.424402606128659</v>
      </c>
      <c r="Q337" s="119"/>
      <c r="R337" s="119">
        <f t="shared" si="31"/>
        <v>0.67857591684073171</v>
      </c>
      <c r="S337" s="119"/>
      <c r="T337" s="119"/>
      <c r="U337" s="119"/>
      <c r="W337" s="113">
        <f>R337*1000*1000/($K$1*10)+指導機関用調整項目!$C$25</f>
        <v>9.544659688152743</v>
      </c>
    </row>
    <row r="338" spans="1:23">
      <c r="A338" s="115">
        <f t="shared" si="32"/>
        <v>335</v>
      </c>
      <c r="B338" s="113">
        <f t="shared" si="33"/>
        <v>335</v>
      </c>
      <c r="C338" s="119">
        <f t="shared" si="30"/>
        <v>31.986182175526515</v>
      </c>
      <c r="D338" s="119">
        <f>_xlfn.IFNA(INDEX('１回目'!$C$8:$C$374,MATCH(A338,'１回目'!$A$8:$A$374,FALSE)),0)</f>
        <v>6.719564142824856</v>
      </c>
      <c r="E338" s="113">
        <f>_xlfn.IFNA(INDEX('２回目'!$C$8:$C$374,MATCH(A338,'２回目'!$A$8:$A$374,FALSE)),0)</f>
        <v>6.71999997566747</v>
      </c>
      <c r="F338" s="113">
        <f>_xlfn.IFNA(INDEX('３回目'!$C$8:$C$374,MATCH(A338,'３回目'!$A$8:$A$374,FALSE)),0)</f>
        <v>4.1999992379729374</v>
      </c>
      <c r="G338" s="113">
        <f>_xlfn.IFNA(INDEX('４回目'!$C$8:$C$374,MATCH(A338,'４回目'!$A$8:$A$374,FALSE)),0)</f>
        <v>6.3836354645233362</v>
      </c>
      <c r="H338" s="113">
        <f>_xlfn.IFNA(INDEX('５回目'!$C$8:$C$374,MATCH(A338,'５回目'!$A$8:$A$374,FALSE)),0)</f>
        <v>7.9629833545379158</v>
      </c>
      <c r="I338" s="113">
        <f>_xlfn.IFNA(INDEX('６回目'!$C$8:$C$374,MATCH(A338,'６回目'!$A$8:$A$374,FALSE)),0)</f>
        <v>0</v>
      </c>
      <c r="J338" s="113">
        <f>_xlfn.IFNA(INDEX('７回目'!$C$8:$C$374,MATCH(A338,'７回目'!$A$8:$A$374,FALSE)),0)</f>
        <v>0</v>
      </c>
      <c r="K338" s="113">
        <f>_xlfn.IFNA(INDEX('８回目'!$C$8:$C$374,MATCH(A338,'８回目'!$A$8:$A$374,FALSE)),0)</f>
        <v>0</v>
      </c>
      <c r="M338" s="113">
        <f>INDEX(降水量!$V$2:$V$366,MATCH(A338,降水量!$E$2:$E$366,FALSE))</f>
        <v>0</v>
      </c>
      <c r="N338" s="119">
        <f t="shared" si="34"/>
        <v>5.8825065237086775</v>
      </c>
      <c r="O338" s="119">
        <f>INDEX(地温!$J$2:$J$366,MATCH(A338,地温!$C$2:$C$366,FALSE))</f>
        <v>8.6947871129156307e-003</v>
      </c>
      <c r="P338" s="119">
        <f t="shared" si="35"/>
        <v>25.433097393241574</v>
      </c>
      <c r="Q338" s="119"/>
      <c r="R338" s="119">
        <f t="shared" si="31"/>
        <v>0.67057825857626341</v>
      </c>
      <c r="S338" s="119"/>
      <c r="T338" s="119"/>
      <c r="U338" s="119"/>
      <c r="W338" s="113">
        <f>R338*1000*1000/($K$1*10)+指導機関用調整項目!$C$25</f>
        <v>9.514668469660986</v>
      </c>
    </row>
    <row r="339" spans="1:23">
      <c r="A339" s="115">
        <f t="shared" si="32"/>
        <v>336</v>
      </c>
      <c r="B339" s="113">
        <f t="shared" si="33"/>
        <v>336</v>
      </c>
      <c r="C339" s="119">
        <f t="shared" si="30"/>
        <v>31.986837463806662</v>
      </c>
      <c r="D339" s="119">
        <f>_xlfn.IFNA(INDEX('１回目'!$C$8:$C$374,MATCH(A339,'１回目'!$A$8:$A$374,FALSE)),0)</f>
        <v>6.7195734218232666</v>
      </c>
      <c r="E339" s="113">
        <f>_xlfn.IFNA(INDEX('２回目'!$C$8:$C$374,MATCH(A339,'２回目'!$A$8:$A$374,FALSE)),0)</f>
        <v>6.7199999768690892</v>
      </c>
      <c r="F339" s="113">
        <f>_xlfn.IFNA(INDEX('３回目'!$C$8:$C$374,MATCH(A339,'３回目'!$A$8:$A$374,FALSE)),0)</f>
        <v>4.1999992748728321</v>
      </c>
      <c r="G339" s="113">
        <f>_xlfn.IFNA(INDEX('４回目'!$C$8:$C$374,MATCH(A339,'４回目'!$A$8:$A$374,FALSE)),0)</f>
        <v>6.3836485286464848</v>
      </c>
      <c r="H339" s="113">
        <f>_xlfn.IFNA(INDEX('５回目'!$C$8:$C$374,MATCH(A339,'５回目'!$A$8:$A$374,FALSE)),0)</f>
        <v>7.9636162615949857</v>
      </c>
      <c r="I339" s="113">
        <f>_xlfn.IFNA(INDEX('６回目'!$C$8:$C$374,MATCH(A339,'６回目'!$A$8:$A$374,FALSE)),0)</f>
        <v>0</v>
      </c>
      <c r="J339" s="113">
        <f>_xlfn.IFNA(INDEX('７回目'!$C$8:$C$374,MATCH(A339,'７回目'!$A$8:$A$374,FALSE)),0)</f>
        <v>0</v>
      </c>
      <c r="K339" s="113">
        <f>_xlfn.IFNA(INDEX('８回目'!$C$8:$C$374,MATCH(A339,'８回目'!$A$8:$A$374,FALSE)),0)</f>
        <v>0</v>
      </c>
      <c r="M339" s="113">
        <f>INDEX(降水量!$V$2:$V$366,MATCH(A339,降水量!$E$2:$E$366,FALSE))</f>
        <v>0</v>
      </c>
      <c r="N339" s="119">
        <f t="shared" si="34"/>
        <v>5.8825065237086775</v>
      </c>
      <c r="O339" s="119">
        <f>INDEX(地温!$J$2:$J$366,MATCH(A339,地温!$C$2:$C$366,FALSE))</f>
        <v>7.1745668914168382e-003</v>
      </c>
      <c r="P339" s="119">
        <f t="shared" si="35"/>
        <v>25.440271960132993</v>
      </c>
      <c r="Q339" s="119"/>
      <c r="R339" s="119">
        <f t="shared" si="31"/>
        <v>0.66405897996499164</v>
      </c>
      <c r="S339" s="119"/>
      <c r="T339" s="119"/>
      <c r="U339" s="119"/>
      <c r="W339" s="113">
        <f>R339*1000*1000/($K$1*10)+指導機関用調整項目!$C$25</f>
        <v>9.4902211748687186</v>
      </c>
    </row>
    <row r="340" spans="1:23">
      <c r="A340" s="115">
        <f t="shared" si="32"/>
        <v>337</v>
      </c>
      <c r="B340" s="113">
        <f t="shared" si="33"/>
        <v>337</v>
      </c>
      <c r="C340" s="119">
        <f t="shared" si="30"/>
        <v>31.987460672446499</v>
      </c>
      <c r="D340" s="119">
        <f>_xlfn.IFNA(INDEX('１回目'!$C$8:$C$374,MATCH(A340,'１回目'!$A$8:$A$374,FALSE)),0)</f>
        <v>6.7195823751541202</v>
      </c>
      <c r="E340" s="113">
        <f>_xlfn.IFNA(INDEX('２回目'!$C$8:$C$374,MATCH(A340,'２回目'!$A$8:$A$374,FALSE)),0)</f>
        <v>6.719999977998425</v>
      </c>
      <c r="F340" s="113">
        <f>_xlfn.IFNA(INDEX('３回目'!$C$8:$C$374,MATCH(A340,'３回目'!$A$8:$A$374,FALSE)),0)</f>
        <v>4.1999993095772394</v>
      </c>
      <c r="G340" s="113">
        <f>_xlfn.IFNA(INDEX('４回目'!$C$8:$C$374,MATCH(A340,'４回目'!$A$8:$A$374,FALSE)),0)</f>
        <v>6.3836609511677</v>
      </c>
      <c r="H340" s="113">
        <f>_xlfn.IFNA(INDEX('５回目'!$C$8:$C$374,MATCH(A340,'５回目'!$A$8:$A$374,FALSE)),0)</f>
        <v>7.9642180585490117</v>
      </c>
      <c r="I340" s="113">
        <f>_xlfn.IFNA(INDEX('６回目'!$C$8:$C$374,MATCH(A340,'６回目'!$A$8:$A$374,FALSE)),0)</f>
        <v>0</v>
      </c>
      <c r="J340" s="113">
        <f>_xlfn.IFNA(INDEX('７回目'!$C$8:$C$374,MATCH(A340,'７回目'!$A$8:$A$374,FALSE)),0)</f>
        <v>0</v>
      </c>
      <c r="K340" s="113">
        <f>_xlfn.IFNA(INDEX('８回目'!$C$8:$C$374,MATCH(A340,'８回目'!$A$8:$A$374,FALSE)),0)</f>
        <v>0</v>
      </c>
      <c r="M340" s="113">
        <f>INDEX(降水量!$V$2:$V$366,MATCH(A340,降水量!$E$2:$E$366,FALSE))</f>
        <v>0</v>
      </c>
      <c r="N340" s="119">
        <f t="shared" si="34"/>
        <v>5.8825065237086775</v>
      </c>
      <c r="O340" s="119">
        <f>INDEX(地温!$J$2:$J$366,MATCH(A340,地温!$C$2:$C$366,FALSE))</f>
        <v>5.9137412461484811e-003</v>
      </c>
      <c r="P340" s="119">
        <f t="shared" si="35"/>
        <v>25.446185701379139</v>
      </c>
      <c r="Q340" s="119"/>
      <c r="R340" s="119">
        <f t="shared" si="31"/>
        <v>0.6587684473586819</v>
      </c>
      <c r="S340" s="119"/>
      <c r="T340" s="119"/>
      <c r="U340" s="119"/>
      <c r="W340" s="113">
        <f>R340*1000*1000/($K$1*10)+指導機関用調整項目!$C$25</f>
        <v>9.4703816775950571</v>
      </c>
    </row>
    <row r="341" spans="1:23">
      <c r="A341" s="115">
        <f t="shared" si="32"/>
        <v>338</v>
      </c>
      <c r="B341" s="113">
        <f t="shared" si="33"/>
        <v>338</v>
      </c>
      <c r="C341" s="119">
        <f t="shared" si="30"/>
        <v>31.9880457138674</v>
      </c>
      <c r="D341" s="119">
        <f>_xlfn.IFNA(INDEX('１回目'!$C$8:$C$374,MATCH(A341,'１回目'!$A$8:$A$374,FALSE)),0)</f>
        <v>6.7195908949094134</v>
      </c>
      <c r="E341" s="113">
        <f>_xlfn.IFNA(INDEX('２回目'!$C$8:$C$374,MATCH(A341,'２回目'!$A$8:$A$374,FALSE)),0)</f>
        <v>6.7199999790484002</v>
      </c>
      <c r="F341" s="113">
        <f>_xlfn.IFNA(INDEX('３回目'!$C$8:$C$374,MATCH(A341,'３回目'!$A$8:$A$374,FALSE)),0)</f>
        <v>4.199999341844225</v>
      </c>
      <c r="G341" s="113">
        <f>_xlfn.IFNA(INDEX('４回目'!$C$8:$C$374,MATCH(A341,'４回目'!$A$8:$A$374,FALSE)),0)</f>
        <v>6.3836725945983614</v>
      </c>
      <c r="H341" s="113">
        <f>_xlfn.IFNA(INDEX('５回目'!$C$8:$C$374,MATCH(A341,'５回目'!$A$8:$A$374,FALSE)),0)</f>
        <v>7.9647829034670021</v>
      </c>
      <c r="I341" s="113">
        <f>_xlfn.IFNA(INDEX('６回目'!$C$8:$C$374,MATCH(A341,'６回目'!$A$8:$A$374,FALSE)),0)</f>
        <v>0</v>
      </c>
      <c r="J341" s="113">
        <f>_xlfn.IFNA(INDEX('７回目'!$C$8:$C$374,MATCH(A341,'７回目'!$A$8:$A$374,FALSE)),0)</f>
        <v>0</v>
      </c>
      <c r="K341" s="113">
        <f>_xlfn.IFNA(INDEX('８回目'!$C$8:$C$374,MATCH(A341,'８回目'!$A$8:$A$374,FALSE)),0)</f>
        <v>0</v>
      </c>
      <c r="M341" s="113">
        <f>INDEX(降水量!$V$2:$V$366,MATCH(A341,降水量!$E$2:$E$366,FALSE))</f>
        <v>0</v>
      </c>
      <c r="N341" s="119">
        <f t="shared" si="34"/>
        <v>5.8825065237086775</v>
      </c>
      <c r="O341" s="119">
        <f>INDEX(地温!$J$2:$J$366,MATCH(A341,地温!$C$2:$C$366,FALSE))</f>
        <v>4.5315775364649516e-003</v>
      </c>
      <c r="P341" s="119">
        <f t="shared" si="35"/>
        <v>25.450717278915604</v>
      </c>
      <c r="Q341" s="119"/>
      <c r="R341" s="119">
        <f t="shared" si="31"/>
        <v>0.65482191124311839</v>
      </c>
      <c r="S341" s="119"/>
      <c r="T341" s="119"/>
      <c r="U341" s="119"/>
      <c r="W341" s="113">
        <f>R341*1000*1000/($K$1*10)+指導機関用調整項目!$C$25</f>
        <v>9.455582167161694</v>
      </c>
    </row>
    <row r="342" spans="1:23">
      <c r="A342" s="115">
        <f t="shared" si="32"/>
        <v>339</v>
      </c>
      <c r="B342" s="113">
        <f t="shared" si="33"/>
        <v>339</v>
      </c>
      <c r="C342" s="119">
        <f t="shared" si="30"/>
        <v>31.988624939684385</v>
      </c>
      <c r="D342" s="119">
        <f>_xlfn.IFNA(INDEX('１回目'!$C$8:$C$374,MATCH(A342,'１回目'!$A$8:$A$374,FALSE)),0)</f>
        <v>6.7195994635270386</v>
      </c>
      <c r="E342" s="113">
        <f>_xlfn.IFNA(INDEX('２回目'!$C$8:$C$374,MATCH(A342,'２回目'!$A$8:$A$374,FALSE)),0)</f>
        <v>6.7199999800697992</v>
      </c>
      <c r="F342" s="113">
        <f>_xlfn.IFNA(INDEX('３回目'!$C$8:$C$374,MATCH(A342,'３回目'!$A$8:$A$374,FALSE)),0)</f>
        <v>4.1999993733166958</v>
      </c>
      <c r="G342" s="113">
        <f>_xlfn.IFNA(INDEX('４回目'!$C$8:$C$374,MATCH(A342,'４回目'!$A$8:$A$374,FALSE)),0)</f>
        <v>6.3836841674862548</v>
      </c>
      <c r="H342" s="113">
        <f>_xlfn.IFNA(INDEX('５回目'!$C$8:$C$374,MATCH(A342,'５回目'!$A$8:$A$374,FALSE)),0)</f>
        <v>7.9653419552845959</v>
      </c>
      <c r="I342" s="113">
        <f>_xlfn.IFNA(INDEX('６回目'!$C$8:$C$374,MATCH(A342,'６回目'!$A$8:$A$374,FALSE)),0)</f>
        <v>0</v>
      </c>
      <c r="J342" s="113">
        <f>_xlfn.IFNA(INDEX('７回目'!$C$8:$C$374,MATCH(A342,'７回目'!$A$8:$A$374,FALSE)),0)</f>
        <v>0</v>
      </c>
      <c r="K342" s="113">
        <f>_xlfn.IFNA(INDEX('８回目'!$C$8:$C$374,MATCH(A342,'８回目'!$A$8:$A$374,FALSE)),0)</f>
        <v>0</v>
      </c>
      <c r="M342" s="113">
        <f>INDEX(降水量!$V$2:$V$366,MATCH(A342,降水量!$E$2:$E$366,FALSE))</f>
        <v>0</v>
      </c>
      <c r="N342" s="119">
        <f t="shared" si="34"/>
        <v>5.8825065237086775</v>
      </c>
      <c r="O342" s="119">
        <f>INDEX(地温!$J$2:$J$366,MATCH(A342,地温!$C$2:$C$366,FALSE))</f>
        <v>5.5450078460904939e-003</v>
      </c>
      <c r="P342" s="119">
        <f t="shared" si="35"/>
        <v>25.456262286761696</v>
      </c>
      <c r="Q342" s="119"/>
      <c r="R342" s="119">
        <f t="shared" si="31"/>
        <v>0.6498561292140117</v>
      </c>
      <c r="S342" s="119"/>
      <c r="T342" s="119"/>
      <c r="U342" s="119"/>
      <c r="W342" s="113">
        <f>R342*1000*1000/($K$1*10)+指導機関用調整項目!$C$25</f>
        <v>9.436960484552543</v>
      </c>
    </row>
    <row r="343" spans="1:23">
      <c r="A343" s="115">
        <f t="shared" si="32"/>
        <v>340</v>
      </c>
      <c r="B343" s="113">
        <f t="shared" si="33"/>
        <v>340</v>
      </c>
      <c r="C343" s="119">
        <f t="shared" si="30"/>
        <v>31.989206831869165</v>
      </c>
      <c r="D343" s="119">
        <f>_xlfn.IFNA(INDEX('１回目'!$C$8:$C$374,MATCH(A343,'１回目'!$A$8:$A$374,FALSE)),0)</f>
        <v>6.71960822057145</v>
      </c>
      <c r="E343" s="113">
        <f>_xlfn.IFNA(INDEX('２回目'!$C$8:$C$374,MATCH(A343,'２回目'!$A$8:$A$374,FALSE)),0)</f>
        <v>6.7199999810758699</v>
      </c>
      <c r="F343" s="113">
        <f>_xlfn.IFNA(INDEX('３回目'!$C$8:$C$374,MATCH(A343,'３回目'!$A$8:$A$374,FALSE)),0)</f>
        <v>4.1999994044181319</v>
      </c>
      <c r="G343" s="113">
        <f>_xlfn.IFNA(INDEX('４回目'!$C$8:$C$374,MATCH(A343,'４回目'!$A$8:$A$374,FALSE)),0)</f>
        <v>6.3836958562350041</v>
      </c>
      <c r="H343" s="113">
        <f>_xlfn.IFNA(INDEX('５回目'!$C$8:$C$374,MATCH(A343,'５回目'!$A$8:$A$374,FALSE)),0)</f>
        <v>7.9659033695687071</v>
      </c>
      <c r="I343" s="113">
        <f>_xlfn.IFNA(INDEX('６回目'!$C$8:$C$374,MATCH(A343,'６回目'!$A$8:$A$374,FALSE)),0)</f>
        <v>0</v>
      </c>
      <c r="J343" s="113">
        <f>_xlfn.IFNA(INDEX('７回目'!$C$8:$C$374,MATCH(A343,'７回目'!$A$8:$A$374,FALSE)),0)</f>
        <v>0</v>
      </c>
      <c r="K343" s="113">
        <f>_xlfn.IFNA(INDEX('８回目'!$C$8:$C$374,MATCH(A343,'８回目'!$A$8:$A$374,FALSE)),0)</f>
        <v>0</v>
      </c>
      <c r="M343" s="113">
        <f>INDEX(降水量!$V$2:$V$366,MATCH(A343,降水量!$E$2:$E$366,FALSE))</f>
        <v>0</v>
      </c>
      <c r="N343" s="119">
        <f t="shared" si="34"/>
        <v>5.8825065237086775</v>
      </c>
      <c r="O343" s="119">
        <f>INDEX(地温!$J$2:$J$366,MATCH(A343,地温!$C$2:$C$366,FALSE))</f>
        <v>7.9274192327046713e-003</v>
      </c>
      <c r="P343" s="119">
        <f t="shared" si="35"/>
        <v>25.4641897059944</v>
      </c>
      <c r="Q343" s="119"/>
      <c r="R343" s="119">
        <f t="shared" si="31"/>
        <v>0.64251060216608735</v>
      </c>
      <c r="S343" s="119"/>
      <c r="T343" s="119"/>
      <c r="U343" s="119"/>
      <c r="W343" s="113">
        <f>R343*1000*1000/($K$1*10)+指導機関用調整項目!$C$25</f>
        <v>9.4094147581228267</v>
      </c>
    </row>
    <row r="344" spans="1:23">
      <c r="A344" s="115">
        <f t="shared" si="32"/>
        <v>341</v>
      </c>
      <c r="B344" s="113">
        <f t="shared" si="33"/>
        <v>341</v>
      </c>
      <c r="C344" s="119">
        <f t="shared" si="30"/>
        <v>31.989769410418209</v>
      </c>
      <c r="D344" s="119">
        <f>_xlfn.IFNA(INDEX('１回目'!$C$8:$C$374,MATCH(A344,'１回目'!$A$8:$A$374,FALSE)),0)</f>
        <v>6.7196168243710073</v>
      </c>
      <c r="E344" s="113">
        <f>_xlfn.IFNA(INDEX('２回目'!$C$8:$C$374,MATCH(A344,'２回目'!$A$8:$A$374,FALSE)),0)</f>
        <v>6.7199999820346985</v>
      </c>
      <c r="F344" s="113">
        <f>_xlfn.IFNA(INDEX('３回目'!$C$8:$C$374,MATCH(A344,'３回目'!$A$8:$A$374,FALSE)),0)</f>
        <v>4.1999994341005005</v>
      </c>
      <c r="G344" s="113">
        <f>_xlfn.IFNA(INDEX('４回目'!$C$8:$C$374,MATCH(A344,'４回目'!$A$8:$A$374,FALSE)),0)</f>
        <v>6.3837071749693717</v>
      </c>
      <c r="H344" s="113">
        <f>_xlfn.IFNA(INDEX('５回目'!$C$8:$C$374,MATCH(A344,'５回目'!$A$8:$A$374,FALSE)),0)</f>
        <v>7.9664459949426289</v>
      </c>
      <c r="I344" s="113">
        <f>_xlfn.IFNA(INDEX('６回目'!$C$8:$C$374,MATCH(A344,'６回目'!$A$8:$A$374,FALSE)),0)</f>
        <v>0</v>
      </c>
      <c r="J344" s="113">
        <f>_xlfn.IFNA(INDEX('７回目'!$C$8:$C$374,MATCH(A344,'７回目'!$A$8:$A$374,FALSE)),0)</f>
        <v>0</v>
      </c>
      <c r="K344" s="113">
        <f>_xlfn.IFNA(INDEX('８回目'!$C$8:$C$374,MATCH(A344,'８回目'!$A$8:$A$374,FALSE)),0)</f>
        <v>0</v>
      </c>
      <c r="M344" s="113">
        <f>INDEX(降水量!$V$2:$V$366,MATCH(A344,降水量!$E$2:$E$366,FALSE))</f>
        <v>0</v>
      </c>
      <c r="N344" s="119">
        <f t="shared" si="34"/>
        <v>5.8825065237086775</v>
      </c>
      <c r="O344" s="119">
        <f>INDEX(地温!$J$2:$J$366,MATCH(A344,地温!$C$2:$C$366,FALSE))</f>
        <v>6.8734558671861568e-003</v>
      </c>
      <c r="P344" s="119">
        <f t="shared" si="35"/>
        <v>25.471063161861586</v>
      </c>
      <c r="Q344" s="119"/>
      <c r="R344" s="119">
        <f t="shared" si="31"/>
        <v>0.63619972484794474</v>
      </c>
      <c r="S344" s="119"/>
      <c r="T344" s="119"/>
      <c r="U344" s="119"/>
      <c r="W344" s="113">
        <f>R344*1000*1000/($K$1*10)+指導機関用調整項目!$C$25</f>
        <v>9.3857489681797919</v>
      </c>
    </row>
    <row r="345" spans="1:23">
      <c r="A345" s="115">
        <f t="shared" si="32"/>
        <v>342</v>
      </c>
      <c r="B345" s="113">
        <f t="shared" si="33"/>
        <v>342</v>
      </c>
      <c r="C345" s="119">
        <f t="shared" si="30"/>
        <v>31.990304404153978</v>
      </c>
      <c r="D345" s="119">
        <f>_xlfn.IFNA(INDEX('１回目'!$C$8:$C$374,MATCH(A345,'１回目'!$A$8:$A$374,FALSE)),0)</f>
        <v>6.719625132592757</v>
      </c>
      <c r="E345" s="113">
        <f>_xlfn.IFNA(INDEX('２回目'!$C$8:$C$374,MATCH(A345,'２回目'!$A$8:$A$374,FALSE)),0)</f>
        <v>6.7199999829356365</v>
      </c>
      <c r="F345" s="113">
        <f>_xlfn.IFNA(INDEX('３回目'!$C$8:$C$374,MATCH(A345,'３回目'!$A$8:$A$374,FALSE)),0)</f>
        <v>4.1999994620081056</v>
      </c>
      <c r="G345" s="113">
        <f>_xlfn.IFNA(INDEX('４回目'!$C$8:$C$374,MATCH(A345,'４回目'!$A$8:$A$374,FALSE)),0)</f>
        <v>6.3837179383210696</v>
      </c>
      <c r="H345" s="113">
        <f>_xlfn.IFNA(INDEX('５回目'!$C$8:$C$374,MATCH(A345,'５回目'!$A$8:$A$374,FALSE)),0)</f>
        <v>7.9669618882964102</v>
      </c>
      <c r="I345" s="113">
        <f>_xlfn.IFNA(INDEX('６回目'!$C$8:$C$374,MATCH(A345,'６回目'!$A$8:$A$374,FALSE)),0)</f>
        <v>0</v>
      </c>
      <c r="J345" s="113">
        <f>_xlfn.IFNA(INDEX('７回目'!$C$8:$C$374,MATCH(A345,'７回目'!$A$8:$A$374,FALSE)),0)</f>
        <v>0</v>
      </c>
      <c r="K345" s="113">
        <f>_xlfn.IFNA(INDEX('８回目'!$C$8:$C$374,MATCH(A345,'８回目'!$A$8:$A$374,FALSE)),0)</f>
        <v>0</v>
      </c>
      <c r="M345" s="113">
        <f>INDEX(降水量!$V$2:$V$366,MATCH(A345,降水量!$E$2:$E$366,FALSE))</f>
        <v>0</v>
      </c>
      <c r="N345" s="119">
        <f t="shared" si="34"/>
        <v>5.8825065237086775</v>
      </c>
      <c r="O345" s="119">
        <f>INDEX(地温!$J$2:$J$366,MATCH(A345,地温!$C$2:$C$366,FALSE))</f>
        <v>5.3598437442251325e-003</v>
      </c>
      <c r="P345" s="119">
        <f t="shared" si="35"/>
        <v>25.476423005605813</v>
      </c>
      <c r="Q345" s="119"/>
      <c r="R345" s="119">
        <f t="shared" si="31"/>
        <v>0.63137487483948718</v>
      </c>
      <c r="S345" s="119"/>
      <c r="T345" s="119"/>
      <c r="U345" s="119"/>
      <c r="W345" s="113">
        <f>R345*1000*1000/($K$1*10)+指導機関用調整項目!$C$25</f>
        <v>9.3676557806480751</v>
      </c>
    </row>
    <row r="346" spans="1:23">
      <c r="A346" s="115">
        <f t="shared" si="32"/>
        <v>343</v>
      </c>
      <c r="B346" s="113">
        <f t="shared" si="33"/>
        <v>343</v>
      </c>
      <c r="C346" s="119">
        <f t="shared" si="30"/>
        <v>31.990814345758615</v>
      </c>
      <c r="D346" s="119">
        <f>_xlfn.IFNA(INDEX('１回目'!$C$8:$C$374,MATCH(A346,'１回目'!$A$8:$A$374,FALSE)),0)</f>
        <v>6.7196331731290115</v>
      </c>
      <c r="E346" s="113">
        <f>_xlfn.IFNA(INDEX('２回目'!$C$8:$C$374,MATCH(A346,'２回目'!$A$8:$A$374,FALSE)),0)</f>
        <v>6.7199999837839828</v>
      </c>
      <c r="F346" s="113">
        <f>_xlfn.IFNA(INDEX('３回目'!$C$8:$C$374,MATCH(A346,'３回目'!$A$8:$A$374,FALSE)),0)</f>
        <v>4.1999994883055054</v>
      </c>
      <c r="G346" s="113">
        <f>_xlfn.IFNA(INDEX('４回目'!$C$8:$C$374,MATCH(A346,'４回目'!$A$8:$A$374,FALSE)),0)</f>
        <v>6.383728199297992</v>
      </c>
      <c r="H346" s="113">
        <f>_xlfn.IFNA(INDEX('５回目'!$C$8:$C$374,MATCH(A346,'５回目'!$A$8:$A$374,FALSE)),0)</f>
        <v>7.9674535012421268</v>
      </c>
      <c r="I346" s="113">
        <f>_xlfn.IFNA(INDEX('６回目'!$C$8:$C$374,MATCH(A346,'６回目'!$A$8:$A$374,FALSE)),0)</f>
        <v>0</v>
      </c>
      <c r="J346" s="113">
        <f>_xlfn.IFNA(INDEX('７回目'!$C$8:$C$374,MATCH(A346,'７回目'!$A$8:$A$374,FALSE)),0)</f>
        <v>0</v>
      </c>
      <c r="K346" s="113">
        <f>_xlfn.IFNA(INDEX('８回目'!$C$8:$C$374,MATCH(A346,'８回目'!$A$8:$A$374,FALSE)),0)</f>
        <v>0</v>
      </c>
      <c r="M346" s="113">
        <f>INDEX(降水量!$V$2:$V$366,MATCH(A346,降水量!$E$2:$E$366,FALSE))</f>
        <v>0</v>
      </c>
      <c r="N346" s="119">
        <f t="shared" si="34"/>
        <v>5.8825065237086775</v>
      </c>
      <c r="O346" s="119">
        <f>INDEX(地温!$J$2:$J$366,MATCH(A346,地温!$C$2:$C$366,FALSE))</f>
        <v>4.5054664624381109e-003</v>
      </c>
      <c r="P346" s="119">
        <f t="shared" si="35"/>
        <v>25.48092847206825</v>
      </c>
      <c r="Q346" s="119"/>
      <c r="R346" s="119">
        <f t="shared" si="31"/>
        <v>0.62737934998168754</v>
      </c>
      <c r="S346" s="119"/>
      <c r="T346" s="119"/>
      <c r="U346" s="119"/>
      <c r="W346" s="113">
        <f>R346*1000*1000/($K$1*10)+指導機関用調整項目!$C$25</f>
        <v>9.3526725624313265</v>
      </c>
    </row>
    <row r="347" spans="1:23">
      <c r="A347" s="115">
        <f t="shared" si="32"/>
        <v>344</v>
      </c>
      <c r="B347" s="113">
        <f t="shared" si="33"/>
        <v>344</v>
      </c>
      <c r="C347" s="119">
        <f t="shared" si="30"/>
        <v>31.991311019804826</v>
      </c>
      <c r="D347" s="119">
        <f>_xlfn.IFNA(INDEX('１回目'!$C$8:$C$374,MATCH(A347,'１回目'!$A$8:$A$374,FALSE)),0)</f>
        <v>6.7196411337189286</v>
      </c>
      <c r="E347" s="113">
        <f>_xlfn.IFNA(INDEX('２回目'!$C$8:$C$374,MATCH(A347,'２回目'!$A$8:$A$374,FALSE)),0)</f>
        <v>6.7199999845978979</v>
      </c>
      <c r="F347" s="113">
        <f>_xlfn.IFNA(INDEX('３回目'!$C$8:$C$374,MATCH(A347,'３回目'!$A$8:$A$374,FALSE)),0)</f>
        <v>4.1999995135778336</v>
      </c>
      <c r="G347" s="113">
        <f>_xlfn.IFNA(INDEX('４回目'!$C$8:$C$374,MATCH(A347,'４回目'!$A$8:$A$374,FALSE)),0)</f>
        <v>6.3837382165500864</v>
      </c>
      <c r="H347" s="113">
        <f>_xlfn.IFNA(INDEX('５回目'!$C$8:$C$374,MATCH(A347,'５回目'!$A$8:$A$374,FALSE)),0)</f>
        <v>7.9679321713600793</v>
      </c>
      <c r="I347" s="113">
        <f>_xlfn.IFNA(INDEX('６回目'!$C$8:$C$374,MATCH(A347,'６回目'!$A$8:$A$374,FALSE)),0)</f>
        <v>0</v>
      </c>
      <c r="J347" s="113">
        <f>_xlfn.IFNA(INDEX('７回目'!$C$8:$C$374,MATCH(A347,'７回目'!$A$8:$A$374,FALSE)),0)</f>
        <v>0</v>
      </c>
      <c r="K347" s="113">
        <f>_xlfn.IFNA(INDEX('８回目'!$C$8:$C$374,MATCH(A347,'８回目'!$A$8:$A$374,FALSE)),0)</f>
        <v>0</v>
      </c>
      <c r="M347" s="113">
        <f>INDEX(降水量!$V$2:$V$366,MATCH(A347,降水量!$E$2:$E$366,FALSE))</f>
        <v>0</v>
      </c>
      <c r="N347" s="119">
        <f t="shared" si="34"/>
        <v>5.8825065237086775</v>
      </c>
      <c r="O347" s="119">
        <f>INDEX(地温!$J$2:$J$366,MATCH(A347,地温!$C$2:$C$366,FALSE))</f>
        <v>3.7021923099093139e-003</v>
      </c>
      <c r="P347" s="119">
        <f t="shared" si="35"/>
        <v>25.484630664378159</v>
      </c>
      <c r="Q347" s="119"/>
      <c r="R347" s="119">
        <f t="shared" si="31"/>
        <v>0.62417383171798946</v>
      </c>
      <c r="S347" s="119"/>
      <c r="T347" s="119"/>
      <c r="U347" s="119"/>
      <c r="W347" s="113">
        <f>R347*1000*1000/($K$1*10)+指導機関用調整項目!$C$25</f>
        <v>9.3406518689424605</v>
      </c>
    </row>
    <row r="348" spans="1:23">
      <c r="A348" s="115">
        <f t="shared" si="32"/>
        <v>345</v>
      </c>
      <c r="B348" s="113">
        <f t="shared" si="33"/>
        <v>345</v>
      </c>
      <c r="C348" s="119">
        <f t="shared" si="30"/>
        <v>31.991811740878198</v>
      </c>
      <c r="D348" s="119">
        <f>_xlfn.IFNA(INDEX('１回目'!$C$8:$C$374,MATCH(A348,'１回目'!$A$8:$A$374,FALSE)),0)</f>
        <v>6.719649312014889</v>
      </c>
      <c r="E348" s="113">
        <f>_xlfn.IFNA(INDEX('２回目'!$C$8:$C$374,MATCH(A348,'２回目'!$A$8:$A$374,FALSE)),0)</f>
        <v>6.7199999854024552</v>
      </c>
      <c r="F348" s="113">
        <f>_xlfn.IFNA(INDEX('３回目'!$C$8:$C$374,MATCH(A348,'３回目'!$A$8:$A$374,FALSE)),0)</f>
        <v>4.1999995386374103</v>
      </c>
      <c r="G348" s="113">
        <f>_xlfn.IFNA(INDEX('４回目'!$C$8:$C$374,MATCH(A348,'４回目'!$A$8:$A$374,FALSE)),0)</f>
        <v>6.3837483730053508</v>
      </c>
      <c r="H348" s="113">
        <f>_xlfn.IFNA(INDEX('５回目'!$C$8:$C$374,MATCH(A348,'５回目'!$A$8:$A$374,FALSE)),0)</f>
        <v>7.9684145318180963</v>
      </c>
      <c r="I348" s="113">
        <f>_xlfn.IFNA(INDEX('６回目'!$C$8:$C$374,MATCH(A348,'６回目'!$A$8:$A$374,FALSE)),0)</f>
        <v>0</v>
      </c>
      <c r="J348" s="113">
        <f>_xlfn.IFNA(INDEX('７回目'!$C$8:$C$374,MATCH(A348,'７回目'!$A$8:$A$374,FALSE)),0)</f>
        <v>0</v>
      </c>
      <c r="K348" s="113">
        <f>_xlfn.IFNA(INDEX('８回目'!$C$8:$C$374,MATCH(A348,'８回目'!$A$8:$A$374,FALSE)),0)</f>
        <v>0</v>
      </c>
      <c r="M348" s="113">
        <f>INDEX(降水量!$V$2:$V$366,MATCH(A348,降水量!$E$2:$E$366,FALSE))</f>
        <v>0</v>
      </c>
      <c r="N348" s="119">
        <f t="shared" si="34"/>
        <v>5.8825065237086775</v>
      </c>
      <c r="O348" s="119">
        <f>INDEX(地温!$J$2:$J$366,MATCH(A348,地温!$C$2:$C$366,FALSE))</f>
        <v>4.5630152312687499e-003</v>
      </c>
      <c r="P348" s="119">
        <f t="shared" si="35"/>
        <v>25.489193679609429</v>
      </c>
      <c r="Q348" s="119"/>
      <c r="R348" s="119">
        <f t="shared" si="31"/>
        <v>0.62011153756009207</v>
      </c>
      <c r="S348" s="119"/>
      <c r="T348" s="119"/>
      <c r="U348" s="119"/>
      <c r="W348" s="113">
        <f>R348*1000*1000/($K$1*10)+指導機関用調整項目!$C$25</f>
        <v>9.3254182658503453</v>
      </c>
    </row>
    <row r="349" spans="1:23">
      <c r="A349" s="115">
        <f t="shared" si="32"/>
        <v>346</v>
      </c>
      <c r="B349" s="113">
        <f t="shared" si="33"/>
        <v>346</v>
      </c>
      <c r="C349" s="119">
        <f t="shared" si="30"/>
        <v>31.992293435125731</v>
      </c>
      <c r="D349" s="119">
        <f>_xlfn.IFNA(INDEX('１回目'!$C$8:$C$374,MATCH(A349,'１回目'!$A$8:$A$374,FALSE)),0)</f>
        <v>6.7196573141613873</v>
      </c>
      <c r="E349" s="113">
        <f>_xlfn.IFNA(INDEX('２回目'!$C$8:$C$374,MATCH(A349,'２回目'!$A$8:$A$374,FALSE)),0)</f>
        <v>6.7199999861658375</v>
      </c>
      <c r="F349" s="113">
        <f>_xlfn.IFNA(INDEX('３回目'!$C$8:$C$374,MATCH(A349,'３回目'!$A$8:$A$374,FALSE)),0)</f>
        <v>4.1999995624393307</v>
      </c>
      <c r="G349" s="113">
        <f>_xlfn.IFNA(INDEX('４回目'!$C$8:$C$374,MATCH(A349,'４回目'!$A$8:$A$374,FALSE)),0)</f>
        <v>6.3837581549407636</v>
      </c>
      <c r="H349" s="113">
        <f>_xlfn.IFNA(INDEX('５回目'!$C$8:$C$374,MATCH(A349,'５回目'!$A$8:$A$374,FALSE)),0)</f>
        <v>7.9688784174184075</v>
      </c>
      <c r="I349" s="113">
        <f>_xlfn.IFNA(INDEX('６回目'!$C$8:$C$374,MATCH(A349,'６回目'!$A$8:$A$374,FALSE)),0)</f>
        <v>0</v>
      </c>
      <c r="J349" s="113">
        <f>_xlfn.IFNA(INDEX('７回目'!$C$8:$C$374,MATCH(A349,'７回目'!$A$8:$A$374,FALSE)),0)</f>
        <v>0</v>
      </c>
      <c r="K349" s="113">
        <f>_xlfn.IFNA(INDEX('８回目'!$C$8:$C$374,MATCH(A349,'８回目'!$A$8:$A$374,FALSE)),0)</f>
        <v>0</v>
      </c>
      <c r="M349" s="113">
        <f>INDEX(降水量!$V$2:$V$366,MATCH(A349,降水量!$E$2:$E$366,FALSE))</f>
        <v>0</v>
      </c>
      <c r="N349" s="119">
        <f t="shared" si="34"/>
        <v>5.8825065237086775</v>
      </c>
      <c r="O349" s="119">
        <f>INDEX(地温!$J$2:$J$366,MATCH(A349,地温!$C$2:$C$366,FALSE))</f>
        <v>4.4120694203348835e-003</v>
      </c>
      <c r="P349" s="119">
        <f t="shared" si="35"/>
        <v>25.493605749029765</v>
      </c>
      <c r="Q349" s="119"/>
      <c r="R349" s="119">
        <f t="shared" si="31"/>
        <v>0.61618116238728859</v>
      </c>
      <c r="S349" s="119"/>
      <c r="T349" s="119"/>
      <c r="U349" s="119"/>
      <c r="W349" s="113">
        <f>R349*1000*1000/($K$1*10)+指導機関用調整項目!$C$25</f>
        <v>9.3106793589523313</v>
      </c>
    </row>
    <row r="350" spans="1:23">
      <c r="A350" s="115">
        <f t="shared" si="32"/>
        <v>347</v>
      </c>
      <c r="B350" s="113">
        <f t="shared" si="33"/>
        <v>347</v>
      </c>
      <c r="C350" s="119">
        <f t="shared" si="30"/>
        <v>31.99272287217714</v>
      </c>
      <c r="D350" s="119">
        <f>_xlfn.IFNA(INDEX('１回目'!$C$8:$C$374,MATCH(A350,'１回目'!$A$8:$A$374,FALSE)),0)</f>
        <v>6.7196645332471627</v>
      </c>
      <c r="E350" s="113">
        <f>_xlfn.IFNA(INDEX('２回目'!$C$8:$C$374,MATCH(A350,'２回目'!$A$8:$A$374,FALSE)),0)</f>
        <v>6.7199999868438702</v>
      </c>
      <c r="F350" s="113">
        <f>_xlfn.IFNA(INDEX('３回目'!$C$8:$C$374,MATCH(A350,'３回目'!$A$8:$A$374,FALSE)),0)</f>
        <v>4.1999995835338311</v>
      </c>
      <c r="G350" s="113">
        <f>_xlfn.IFNA(INDEX('４回目'!$C$8:$C$374,MATCH(A350,'４回目'!$A$8:$A$374,FALSE)),0)</f>
        <v>6.3837668200120286</v>
      </c>
      <c r="H350" s="113">
        <f>_xlfn.IFNA(INDEX('５回目'!$C$8:$C$374,MATCH(A350,'５回目'!$A$8:$A$374,FALSE)),0)</f>
        <v>7.9692919485402474</v>
      </c>
      <c r="I350" s="113">
        <f>_xlfn.IFNA(INDEX('６回目'!$C$8:$C$374,MATCH(A350,'６回目'!$A$8:$A$374,FALSE)),0)</f>
        <v>0</v>
      </c>
      <c r="J350" s="113">
        <f>_xlfn.IFNA(INDEX('７回目'!$C$8:$C$374,MATCH(A350,'７回目'!$A$8:$A$374,FALSE)),0)</f>
        <v>0</v>
      </c>
      <c r="K350" s="113">
        <f>_xlfn.IFNA(INDEX('８回目'!$C$8:$C$374,MATCH(A350,'８回目'!$A$8:$A$374,FALSE)),0)</f>
        <v>0</v>
      </c>
      <c r="M350" s="113">
        <f>INDEX(降水量!$V$2:$V$366,MATCH(A350,降水量!$E$2:$E$366,FALSE))</f>
        <v>0</v>
      </c>
      <c r="N350" s="119">
        <f t="shared" si="34"/>
        <v>5.8825065237086775</v>
      </c>
      <c r="O350" s="119">
        <f>INDEX(地温!$J$2:$J$366,MATCH(A350,地温!$C$2:$C$366,FALSE))</f>
        <v>2.441530537234241e-003</v>
      </c>
      <c r="P350" s="119">
        <f t="shared" si="35"/>
        <v>25.496047279566998</v>
      </c>
      <c r="Q350" s="119"/>
      <c r="R350" s="119">
        <f t="shared" si="31"/>
        <v>0.6141690689014645</v>
      </c>
      <c r="S350" s="119"/>
      <c r="T350" s="119"/>
      <c r="U350" s="119"/>
      <c r="W350" s="113">
        <f>R350*1000*1000/($K$1*10)+指導機関用調整項目!$C$25</f>
        <v>9.303134008380491</v>
      </c>
    </row>
    <row r="351" spans="1:23">
      <c r="A351" s="115">
        <f t="shared" si="32"/>
        <v>348</v>
      </c>
      <c r="B351" s="113">
        <f t="shared" si="33"/>
        <v>348</v>
      </c>
      <c r="C351" s="119">
        <f t="shared" si="30"/>
        <v>31.993128900247896</v>
      </c>
      <c r="D351" s="119">
        <f>_xlfn.IFNA(INDEX('１回目'!$C$8:$C$374,MATCH(A351,'１回目'!$A$8:$A$374,FALSE)),0)</f>
        <v>6.7196714560522972</v>
      </c>
      <c r="E351" s="113">
        <f>_xlfn.IFNA(INDEX('２回目'!$C$8:$C$374,MATCH(A351,'２回目'!$A$8:$A$374,FALSE)),0)</f>
        <v>6.7199999874781025</v>
      </c>
      <c r="F351" s="113">
        <f>_xlfn.IFNA(INDEX('３回目'!$C$8:$C$374,MATCH(A351,'３回目'!$A$8:$A$374,FALSE)),0)</f>
        <v>4.1999996032718085</v>
      </c>
      <c r="G351" s="113">
        <f>_xlfn.IFNA(INDEX('４回目'!$C$8:$C$374,MATCH(A351,'４回目'!$A$8:$A$374,FALSE)),0)</f>
        <v>6.3837750063681007</v>
      </c>
      <c r="H351" s="113">
        <f>_xlfn.IFNA(INDEX('５回目'!$C$8:$C$374,MATCH(A351,'５回目'!$A$8:$A$374,FALSE)),0)</f>
        <v>7.9696828470775847</v>
      </c>
      <c r="I351" s="113">
        <f>_xlfn.IFNA(INDEX('６回目'!$C$8:$C$374,MATCH(A351,'６回目'!$A$8:$A$374,FALSE)),0)</f>
        <v>0</v>
      </c>
      <c r="J351" s="113">
        <f>_xlfn.IFNA(INDEX('７回目'!$C$8:$C$374,MATCH(A351,'７回目'!$A$8:$A$374,FALSE)),0)</f>
        <v>0</v>
      </c>
      <c r="K351" s="113">
        <f>_xlfn.IFNA(INDEX('８回目'!$C$8:$C$374,MATCH(A351,'８回目'!$A$8:$A$374,FALSE)),0)</f>
        <v>0</v>
      </c>
      <c r="M351" s="113">
        <f>INDEX(降水量!$V$2:$V$366,MATCH(A351,降水量!$E$2:$E$366,FALSE))</f>
        <v>0</v>
      </c>
      <c r="N351" s="119">
        <f t="shared" si="34"/>
        <v>5.8825065237086775</v>
      </c>
      <c r="O351" s="119">
        <f>INDEX(地温!$J$2:$J$366,MATCH(A351,地温!$C$2:$C$366,FALSE))</f>
        <v>1.7548220439621452e-003</v>
      </c>
      <c r="P351" s="119">
        <f t="shared" si="35"/>
        <v>25.497802101610962</v>
      </c>
      <c r="Q351" s="119"/>
      <c r="R351" s="119">
        <f t="shared" si="31"/>
        <v>0.61282027492825719</v>
      </c>
      <c r="S351" s="119"/>
      <c r="T351" s="119"/>
      <c r="U351" s="119"/>
      <c r="W351" s="113">
        <f>R351*1000*1000/($K$1*10)+指導機関用調整項目!$C$25</f>
        <v>9.2980760309809636</v>
      </c>
    </row>
    <row r="352" spans="1:23">
      <c r="A352" s="115">
        <f t="shared" si="32"/>
        <v>349</v>
      </c>
      <c r="B352" s="113">
        <f t="shared" si="33"/>
        <v>349</v>
      </c>
      <c r="C352" s="119">
        <f t="shared" si="30"/>
        <v>31.993511419064038</v>
      </c>
      <c r="D352" s="119">
        <f>_xlfn.IFNA(INDEX('１回目'!$C$8:$C$374,MATCH(A352,'１回目'!$A$8:$A$374,FALSE)),0)</f>
        <v>6.7196780661966029</v>
      </c>
      <c r="E352" s="113">
        <f>_xlfn.IFNA(INDEX('２回目'!$C$8:$C$374,MATCH(A352,'２回目'!$A$8:$A$374,FALSE)),0)</f>
        <v>6.7199999880696497</v>
      </c>
      <c r="F352" s="113">
        <f>_xlfn.IFNA(INDEX('３回目'!$C$8:$C$374,MATCH(A352,'３回目'!$A$8:$A$374,FALSE)),0)</f>
        <v>4.1999996216841149</v>
      </c>
      <c r="G352" s="113">
        <f>_xlfn.IFNA(INDEX('４回目'!$C$8:$C$374,MATCH(A352,'４回目'!$A$8:$A$374,FALSE)),0)</f>
        <v>6.3837827090629435</v>
      </c>
      <c r="H352" s="113">
        <f>_xlfn.IFNA(INDEX('５回目'!$C$8:$C$374,MATCH(A352,'５回目'!$A$8:$A$374,FALSE)),0)</f>
        <v>7.9700510340507309</v>
      </c>
      <c r="I352" s="113">
        <f>_xlfn.IFNA(INDEX('６回目'!$C$8:$C$374,MATCH(A352,'６回目'!$A$8:$A$374,FALSE)),0)</f>
        <v>0</v>
      </c>
      <c r="J352" s="113">
        <f>_xlfn.IFNA(INDEX('７回目'!$C$8:$C$374,MATCH(A352,'７回目'!$A$8:$A$374,FALSE)),0)</f>
        <v>0</v>
      </c>
      <c r="K352" s="113">
        <f>_xlfn.IFNA(INDEX('８回目'!$C$8:$C$374,MATCH(A352,'８回目'!$A$8:$A$374,FALSE)),0)</f>
        <v>0</v>
      </c>
      <c r="M352" s="113">
        <f>INDEX(降水量!$V$2:$V$366,MATCH(A352,降水量!$E$2:$E$366,FALSE))</f>
        <v>0</v>
      </c>
      <c r="N352" s="119">
        <f t="shared" si="34"/>
        <v>5.8825065237086775</v>
      </c>
      <c r="O352" s="119">
        <f>INDEX(地温!$J$2:$J$366,MATCH(A352,地温!$C$2:$C$366,FALSE))</f>
        <v>1.7896107965193527e-003</v>
      </c>
      <c r="P352" s="119">
        <f t="shared" si="35"/>
        <v>25.499591712407479</v>
      </c>
      <c r="Q352" s="119"/>
      <c r="R352" s="119">
        <f t="shared" si="31"/>
        <v>0.6114131829478815</v>
      </c>
      <c r="S352" s="119"/>
      <c r="T352" s="119"/>
      <c r="U352" s="119"/>
      <c r="W352" s="113">
        <f>R352*1000*1000/($K$1*10)+指導機関用調整項目!$C$25</f>
        <v>9.2927994360545547</v>
      </c>
    </row>
    <row r="353" spans="1:23">
      <c r="A353" s="115">
        <f t="shared" si="32"/>
        <v>350</v>
      </c>
      <c r="B353" s="113">
        <f t="shared" si="33"/>
        <v>350</v>
      </c>
      <c r="C353" s="119">
        <f t="shared" si="30"/>
        <v>31.993889860861714</v>
      </c>
      <c r="D353" s="119">
        <f>_xlfn.IFNA(INDEX('１回目'!$C$8:$C$374,MATCH(A353,'１回目'!$A$8:$A$374,FALSE)),0)</f>
        <v>6.7196847167702511</v>
      </c>
      <c r="E353" s="113">
        <f>_xlfn.IFNA(INDEX('２回目'!$C$8:$C$374,MATCH(A353,'２回目'!$A$8:$A$374,FALSE)),0)</f>
        <v>6.7199999886453732</v>
      </c>
      <c r="F353" s="113">
        <f>_xlfn.IFNA(INDEX('３回目'!$C$8:$C$374,MATCH(A353,'３回目'!$A$8:$A$374,FALSE)),0)</f>
        <v>4.1999996396443331</v>
      </c>
      <c r="G353" s="113">
        <f>_xlfn.IFNA(INDEX('４回目'!$C$8:$C$374,MATCH(A353,'４回目'!$A$8:$A$374,FALSE)),0)</f>
        <v>6.3837903601385255</v>
      </c>
      <c r="H353" s="113">
        <f>_xlfn.IFNA(INDEX('５回目'!$C$8:$C$374,MATCH(A353,'５回目'!$A$8:$A$374,FALSE)),0)</f>
        <v>7.970415155663229</v>
      </c>
      <c r="I353" s="113">
        <f>_xlfn.IFNA(INDEX('６回目'!$C$8:$C$374,MATCH(A353,'６回目'!$A$8:$A$374,FALSE)),0)</f>
        <v>0</v>
      </c>
      <c r="J353" s="113">
        <f>_xlfn.IFNA(INDEX('７回目'!$C$8:$C$374,MATCH(A353,'７回目'!$A$8:$A$374,FALSE)),0)</f>
        <v>0</v>
      </c>
      <c r="K353" s="113">
        <f>_xlfn.IFNA(INDEX('８回目'!$C$8:$C$374,MATCH(A353,'８回目'!$A$8:$A$374,FALSE)),0)</f>
        <v>0</v>
      </c>
      <c r="M353" s="113">
        <f>INDEX(降水量!$V$2:$V$366,MATCH(A353,降水量!$E$2:$E$366,FALSE))</f>
        <v>0</v>
      </c>
      <c r="N353" s="119">
        <f t="shared" si="34"/>
        <v>5.8825065237086775</v>
      </c>
      <c r="O353" s="119">
        <f>INDEX(地温!$J$2:$J$366,MATCH(A353,地温!$C$2:$C$366,FALSE))</f>
        <v>2.0045304525298517e-003</v>
      </c>
      <c r="P353" s="119">
        <f t="shared" si="35"/>
        <v>25.50159624286001</v>
      </c>
      <c r="Q353" s="119"/>
      <c r="R353" s="119">
        <f t="shared" si="31"/>
        <v>0.60978709429302569</v>
      </c>
      <c r="S353" s="119"/>
      <c r="T353" s="119"/>
      <c r="U353" s="119"/>
      <c r="W353" s="113">
        <f>R353*1000*1000/($K$1*10)+指導機関用調整項目!$C$25</f>
        <v>9.2867016035988463</v>
      </c>
    </row>
    <row r="354" spans="1:23">
      <c r="A354" s="115">
        <f t="shared" si="32"/>
        <v>351</v>
      </c>
      <c r="B354" s="113">
        <f t="shared" si="33"/>
        <v>351</v>
      </c>
      <c r="C354" s="119">
        <f t="shared" si="30"/>
        <v>31.994229882712744</v>
      </c>
      <c r="D354" s="119">
        <f>_xlfn.IFNA(INDEX('１回目'!$C$8:$C$374,MATCH(A354,'１回目'!$A$8:$A$374,FALSE)),0)</f>
        <v>6.7196907488636821</v>
      </c>
      <c r="E354" s="113">
        <f>_xlfn.IFNA(INDEX('２回目'!$C$8:$C$374,MATCH(A354,'２回目'!$A$8:$A$374,FALSE)),0)</f>
        <v>6.7199999891607938</v>
      </c>
      <c r="F354" s="113">
        <f>_xlfn.IFNA(INDEX('３回目'!$C$8:$C$374,MATCH(A354,'３回目'!$A$8:$A$374,FALSE)),0)</f>
        <v>4.1999996556924497</v>
      </c>
      <c r="G354" s="113">
        <f>_xlfn.IFNA(INDEX('４回目'!$C$8:$C$374,MATCH(A354,'４回目'!$A$8:$A$374,FALSE)),0)</f>
        <v>6.3837971892896075</v>
      </c>
      <c r="H354" s="113">
        <f>_xlfn.IFNA(INDEX('５回目'!$C$8:$C$374,MATCH(A354,'５回目'!$A$8:$A$374,FALSE)),0)</f>
        <v>7.9707422997062114</v>
      </c>
      <c r="I354" s="113">
        <f>_xlfn.IFNA(INDEX('６回目'!$C$8:$C$374,MATCH(A354,'６回目'!$A$8:$A$374,FALSE)),0)</f>
        <v>0</v>
      </c>
      <c r="J354" s="113">
        <f>_xlfn.IFNA(INDEX('７回目'!$C$8:$C$374,MATCH(A354,'７回目'!$A$8:$A$374,FALSE)),0)</f>
        <v>0</v>
      </c>
      <c r="K354" s="113">
        <f>_xlfn.IFNA(INDEX('８回目'!$C$8:$C$374,MATCH(A354,'８回目'!$A$8:$A$374,FALSE)),0)</f>
        <v>0</v>
      </c>
      <c r="M354" s="113">
        <f>INDEX(降水量!$V$2:$V$366,MATCH(A354,降水量!$E$2:$E$366,FALSE))</f>
        <v>0</v>
      </c>
      <c r="N354" s="119">
        <f t="shared" si="34"/>
        <v>5.8825065237086775</v>
      </c>
      <c r="O354" s="119">
        <f>INDEX(地温!$J$2:$J$366,MATCH(A354,地温!$C$2:$C$366,FALSE))</f>
        <v>1.2557767459827466e-003</v>
      </c>
      <c r="P354" s="119">
        <f t="shared" si="35"/>
        <v>25.502852019605992</v>
      </c>
      <c r="Q354" s="119"/>
      <c r="R354" s="119">
        <f t="shared" si="31"/>
        <v>0.6088713393980747</v>
      </c>
      <c r="S354" s="119"/>
      <c r="T354" s="119"/>
      <c r="U354" s="119"/>
      <c r="W354" s="113">
        <f>R354*1000*1000/($K$1*10)+指導機関用調整項目!$C$25</f>
        <v>9.2832675227427792</v>
      </c>
    </row>
    <row r="355" spans="1:23">
      <c r="A355" s="115">
        <f t="shared" si="32"/>
        <v>352</v>
      </c>
      <c r="B355" s="113">
        <f t="shared" si="33"/>
        <v>352</v>
      </c>
      <c r="C355" s="119">
        <f t="shared" si="30"/>
        <v>31.994524598860657</v>
      </c>
      <c r="D355" s="119">
        <f>_xlfn.IFNA(INDEX('１回目'!$C$8:$C$374,MATCH(A355,'１回目'!$A$8:$A$374,FALSE)),0)</f>
        <v>6.7196959973175376</v>
      </c>
      <c r="E355" s="113">
        <f>_xlfn.IFNA(INDEX('２回目'!$C$8:$C$374,MATCH(A355,'２回目'!$A$8:$A$374,FALSE)),0)</f>
        <v>6.7199999896087661</v>
      </c>
      <c r="F355" s="113">
        <f>_xlfn.IFNA(INDEX('３回目'!$C$8:$C$374,MATCH(A355,'３回目'!$A$8:$A$374,FALSE)),0)</f>
        <v>4.1999996695887489</v>
      </c>
      <c r="G355" s="113">
        <f>_xlfn.IFNA(INDEX('４回目'!$C$8:$C$374,MATCH(A355,'４回目'!$A$8:$A$374,FALSE)),0)</f>
        <v>6.3838030373707753</v>
      </c>
      <c r="H355" s="113">
        <f>_xlfn.IFNA(INDEX('５回目'!$C$8:$C$374,MATCH(A355,'５回目'!$A$8:$A$374,FALSE)),0)</f>
        <v>7.9710259049748302</v>
      </c>
      <c r="I355" s="113">
        <f>_xlfn.IFNA(INDEX('６回目'!$C$8:$C$374,MATCH(A355,'６回目'!$A$8:$A$374,FALSE)),0)</f>
        <v>0</v>
      </c>
      <c r="J355" s="113">
        <f>_xlfn.IFNA(INDEX('７回目'!$C$8:$C$374,MATCH(A355,'７回目'!$A$8:$A$374,FALSE)),0)</f>
        <v>0</v>
      </c>
      <c r="K355" s="113">
        <f>_xlfn.IFNA(INDEX('８回目'!$C$8:$C$374,MATCH(A355,'８回目'!$A$8:$A$374,FALSE)),0)</f>
        <v>0</v>
      </c>
      <c r="M355" s="113">
        <f>INDEX(降水量!$V$2:$V$366,MATCH(A355,降水量!$E$2:$E$366,FALSE))</f>
        <v>0</v>
      </c>
      <c r="N355" s="119">
        <f t="shared" si="34"/>
        <v>5.8825065237086775</v>
      </c>
      <c r="O355" s="119">
        <f>INDEX(地温!$J$2:$J$366,MATCH(A355,地温!$C$2:$C$366,FALSE))</f>
        <v>3.0695624524682691e-004</v>
      </c>
      <c r="P355" s="119">
        <f t="shared" si="35"/>
        <v>25.503158975851239</v>
      </c>
      <c r="Q355" s="119"/>
      <c r="R355" s="119">
        <f t="shared" si="31"/>
        <v>0.60885909930074078</v>
      </c>
      <c r="S355" s="119"/>
      <c r="T355" s="119"/>
      <c r="U355" s="119"/>
      <c r="W355" s="113">
        <f>R355*1000*1000/($K$1*10)+指導機関用調整項目!$C$25</f>
        <v>9.283221622377777</v>
      </c>
    </row>
    <row r="356" spans="1:23">
      <c r="A356" s="115">
        <f t="shared" si="32"/>
        <v>353</v>
      </c>
      <c r="B356" s="113">
        <f t="shared" si="33"/>
        <v>353</v>
      </c>
      <c r="C356" s="119">
        <f t="shared" si="30"/>
        <v>31.994815754325952</v>
      </c>
      <c r="D356" s="119">
        <f>_xlfn.IFNA(INDEX('１回目'!$C$8:$C$374,MATCH(A356,'１回目'!$A$8:$A$374,FALSE)),0)</f>
        <v>6.7197012557454379</v>
      </c>
      <c r="E356" s="113">
        <f>_xlfn.IFNA(INDEX('２回目'!$C$8:$C$374,MATCH(A356,'２回目'!$A$8:$A$374,FALSE)),0)</f>
        <v>6.7199999900446459</v>
      </c>
      <c r="F356" s="113">
        <f>_xlfn.IFNA(INDEX('３回目'!$C$8:$C$374,MATCH(A356,'３回目'!$A$8:$A$374,FALSE)),0)</f>
        <v>4.1999996831412929</v>
      </c>
      <c r="G356" s="113">
        <f>_xlfn.IFNA(INDEX('４回目'!$C$8:$C$374,MATCH(A356,'４回目'!$A$8:$A$374,FALSE)),0)</f>
        <v>6.3838088377123139</v>
      </c>
      <c r="H356" s="113">
        <f>_xlfn.IFNA(INDEX('５回目'!$C$8:$C$374,MATCH(A356,'５回目'!$A$8:$A$374,FALSE)),0)</f>
        <v>7.9713059876822605</v>
      </c>
      <c r="I356" s="113">
        <f>_xlfn.IFNA(INDEX('６回目'!$C$8:$C$374,MATCH(A356,'６回目'!$A$8:$A$374,FALSE)),0)</f>
        <v>0</v>
      </c>
      <c r="J356" s="113">
        <f>_xlfn.IFNA(INDEX('７回目'!$C$8:$C$374,MATCH(A356,'７回目'!$A$8:$A$374,FALSE)),0)</f>
        <v>0</v>
      </c>
      <c r="K356" s="113">
        <f>_xlfn.IFNA(INDEX('８回目'!$C$8:$C$374,MATCH(A356,'８回目'!$A$8:$A$374,FALSE)),0)</f>
        <v>0</v>
      </c>
      <c r="M356" s="113">
        <f>INDEX(降水量!$V$2:$V$366,MATCH(A356,降水量!$E$2:$E$366,FALSE))</f>
        <v>0</v>
      </c>
      <c r="N356" s="119">
        <f t="shared" si="34"/>
        <v>5.8825065237086775</v>
      </c>
      <c r="O356" s="119">
        <f>INDEX(地温!$J$2:$J$366,MATCH(A356,地温!$C$2:$C$366,FALSE))</f>
        <v>3.1609225769651947e-004</v>
      </c>
      <c r="P356" s="119">
        <f t="shared" si="35"/>
        <v>25.503475068108937</v>
      </c>
      <c r="Q356" s="119"/>
      <c r="R356" s="119">
        <f t="shared" si="31"/>
        <v>0.60883416250833733</v>
      </c>
      <c r="S356" s="119"/>
      <c r="T356" s="119"/>
      <c r="U356" s="119"/>
      <c r="W356" s="113">
        <f>R356*1000*1000/($K$1*10)+指導機関用調整項目!$C$25</f>
        <v>9.283128109406265</v>
      </c>
    </row>
    <row r="357" spans="1:23">
      <c r="A357" s="115">
        <f t="shared" si="32"/>
        <v>354</v>
      </c>
      <c r="B357" s="113">
        <f t="shared" si="33"/>
        <v>354</v>
      </c>
      <c r="C357" s="119">
        <f t="shared" si="30"/>
        <v>31.995126699511374</v>
      </c>
      <c r="D357" s="119">
        <f>_xlfn.IFNA(INDEX('１回目'!$C$8:$C$374,MATCH(A357,'１回目'!$A$8:$A$374,FALSE)),0)</f>
        <v>6.7197069977534856</v>
      </c>
      <c r="E357" s="113">
        <f>_xlfn.IFNA(INDEX('２回目'!$C$8:$C$374,MATCH(A357,'２回目'!$A$8:$A$374,FALSE)),0)</f>
        <v>6.7199999904983176</v>
      </c>
      <c r="F357" s="113">
        <f>_xlfn.IFNA(INDEX('３回目'!$C$8:$C$374,MATCH(A357,'３回目'!$A$8:$A$374,FALSE)),0)</f>
        <v>4.1999996973267484</v>
      </c>
      <c r="G357" s="113">
        <f>_xlfn.IFNA(INDEX('４回目'!$C$8:$C$374,MATCH(A357,'４回目'!$A$8:$A$374,FALSE)),0)</f>
        <v>6.3838151161578178</v>
      </c>
      <c r="H357" s="113">
        <f>_xlfn.IFNA(INDEX('５回目'!$C$8:$C$374,MATCH(A357,'５回目'!$A$8:$A$374,FALSE)),0)</f>
        <v>7.971604897775002</v>
      </c>
      <c r="I357" s="113">
        <f>_xlfn.IFNA(INDEX('６回目'!$C$8:$C$374,MATCH(A357,'６回目'!$A$8:$A$374,FALSE)),0)</f>
        <v>0</v>
      </c>
      <c r="J357" s="113">
        <f>_xlfn.IFNA(INDEX('７回目'!$C$8:$C$374,MATCH(A357,'７回目'!$A$8:$A$374,FALSE)),0)</f>
        <v>0</v>
      </c>
      <c r="K357" s="113">
        <f>_xlfn.IFNA(INDEX('８回目'!$C$8:$C$374,MATCH(A357,'８回目'!$A$8:$A$374,FALSE)),0)</f>
        <v>0</v>
      </c>
      <c r="M357" s="113">
        <f>INDEX(降水量!$V$2:$V$366,MATCH(A357,降水量!$E$2:$E$366,FALSE))</f>
        <v>0</v>
      </c>
      <c r="N357" s="119">
        <f t="shared" si="34"/>
        <v>5.8825065237086775</v>
      </c>
      <c r="O357" s="119">
        <f>INDEX(地温!$J$2:$J$366,MATCH(A357,地温!$C$2:$C$366,FALSE))</f>
        <v>1.0248092256336999e-003</v>
      </c>
      <c r="P357" s="119">
        <f t="shared" si="35"/>
        <v>25.50449987733457</v>
      </c>
      <c r="Q357" s="119"/>
      <c r="R357" s="119">
        <f t="shared" si="31"/>
        <v>0.60812029846812621</v>
      </c>
      <c r="S357" s="119"/>
      <c r="T357" s="119"/>
      <c r="U357" s="119"/>
      <c r="W357" s="113">
        <f>R357*1000*1000/($K$1*10)+指導機関用調整項目!$C$25</f>
        <v>9.2804511192554724</v>
      </c>
    </row>
    <row r="358" spans="1:23">
      <c r="A358" s="115">
        <f t="shared" si="32"/>
        <v>355</v>
      </c>
      <c r="B358" s="113">
        <f t="shared" si="33"/>
        <v>355</v>
      </c>
      <c r="C358" s="119">
        <f t="shared" si="30"/>
        <v>31.995437765134831</v>
      </c>
      <c r="D358" s="119">
        <f>_xlfn.IFNA(INDEX('１回目'!$C$8:$C$374,MATCH(A358,'１回目'!$A$8:$A$374,FALSE)),0)</f>
        <v>6.7197128445097043</v>
      </c>
      <c r="E358" s="113">
        <f>_xlfn.IFNA(INDEX('２回目'!$C$8:$C$374,MATCH(A358,'２回目'!$A$8:$A$374,FALSE)),0)</f>
        <v>6.7199999909444621</v>
      </c>
      <c r="F358" s="113">
        <f>_xlfn.IFNA(INDEX('３回目'!$C$8:$C$374,MATCH(A358,'３回目'!$A$8:$A$374,FALSE)),0)</f>
        <v>4.1999997113129881</v>
      </c>
      <c r="G358" s="113">
        <f>_xlfn.IFNA(INDEX('４回目'!$C$8:$C$374,MATCH(A358,'４回目'!$A$8:$A$374,FALSE)),0)</f>
        <v>6.3838214307004648</v>
      </c>
      <c r="H358" s="113">
        <f>_xlfn.IFNA(INDEX('５回目'!$C$8:$C$374,MATCH(A358,'５回目'!$A$8:$A$374,FALSE)),0)</f>
        <v>7.9719037876672108</v>
      </c>
      <c r="I358" s="113">
        <f>_xlfn.IFNA(INDEX('６回目'!$C$8:$C$374,MATCH(A358,'６回目'!$A$8:$A$374,FALSE)),0)</f>
        <v>0</v>
      </c>
      <c r="J358" s="113">
        <f>_xlfn.IFNA(INDEX('７回目'!$C$8:$C$374,MATCH(A358,'７回目'!$A$8:$A$374,FALSE)),0)</f>
        <v>0</v>
      </c>
      <c r="K358" s="113">
        <f>_xlfn.IFNA(INDEX('８回目'!$C$8:$C$374,MATCH(A358,'８回目'!$A$8:$A$374,FALSE)),0)</f>
        <v>0</v>
      </c>
      <c r="M358" s="113">
        <f>INDEX(降水量!$V$2:$V$366,MATCH(A358,降水量!$E$2:$E$366,FALSE))</f>
        <v>0</v>
      </c>
      <c r="N358" s="119">
        <f t="shared" si="34"/>
        <v>5.8825065237086775</v>
      </c>
      <c r="O358" s="119">
        <f>INDEX(地温!$J$2:$J$366,MATCH(A358,地温!$C$2:$C$366,FALSE))</f>
        <v>2.0276000357603357e-003</v>
      </c>
      <c r="P358" s="119">
        <f t="shared" si="35"/>
        <v>25.50652747737033</v>
      </c>
      <c r="Q358" s="119"/>
      <c r="R358" s="119">
        <f t="shared" si="31"/>
        <v>0.6064037640558233</v>
      </c>
      <c r="S358" s="119"/>
      <c r="T358" s="119"/>
      <c r="U358" s="119"/>
      <c r="W358" s="113">
        <f>R358*1000*1000/($K$1*10)+指導機関用調整項目!$C$25</f>
        <v>9.2740141152093365</v>
      </c>
    </row>
    <row r="359" spans="1:23">
      <c r="A359" s="115">
        <f t="shared" si="32"/>
        <v>356</v>
      </c>
      <c r="B359" s="113">
        <f t="shared" si="33"/>
        <v>356</v>
      </c>
      <c r="C359" s="119">
        <f t="shared" si="30"/>
        <v>31.99572502975812</v>
      </c>
      <c r="D359" s="119">
        <f>_xlfn.IFNA(INDEX('１回目'!$C$8:$C$374,MATCH(A359,'１回目'!$A$8:$A$374,FALSE)),0)</f>
        <v>6.7197183019812003</v>
      </c>
      <c r="E359" s="113">
        <f>_xlfn.IFNA(INDEX('２回目'!$C$8:$C$374,MATCH(A359,'２回目'!$A$8:$A$374,FALSE)),0)</f>
        <v>6.7199999913535287</v>
      </c>
      <c r="F359" s="113">
        <f>_xlfn.IFNA(INDEX('３回目'!$C$8:$C$374,MATCH(A359,'３回目'!$A$8:$A$374,FALSE)),0)</f>
        <v>4.19999972412778</v>
      </c>
      <c r="G359" s="113">
        <f>_xlfn.IFNA(INDEX('４回目'!$C$8:$C$374,MATCH(A359,'４回目'!$A$8:$A$374,FALSE)),0)</f>
        <v>6.3838272403264753</v>
      </c>
      <c r="H359" s="113">
        <f>_xlfn.IFNA(INDEX('５回目'!$C$8:$C$374,MATCH(A359,'５回目'!$A$8:$A$374,FALSE)),0)</f>
        <v>7.9721797719691372</v>
      </c>
      <c r="I359" s="113">
        <f>_xlfn.IFNA(INDEX('６回目'!$C$8:$C$374,MATCH(A359,'６回目'!$A$8:$A$374,FALSE)),0)</f>
        <v>0</v>
      </c>
      <c r="J359" s="113">
        <f>_xlfn.IFNA(INDEX('７回目'!$C$8:$C$374,MATCH(A359,'７回目'!$A$8:$A$374,FALSE)),0)</f>
        <v>0</v>
      </c>
      <c r="K359" s="113">
        <f>_xlfn.IFNA(INDEX('８回目'!$C$8:$C$374,MATCH(A359,'８回目'!$A$8:$A$374,FALSE)),0)</f>
        <v>0</v>
      </c>
      <c r="M359" s="113">
        <f>INDEX(降水量!$V$2:$V$366,MATCH(A359,降水量!$E$2:$E$366,FALSE))</f>
        <v>0</v>
      </c>
      <c r="N359" s="119">
        <f t="shared" si="34"/>
        <v>5.8825065237086775</v>
      </c>
      <c r="O359" s="119">
        <f>INDEX(地温!$J$2:$J$366,MATCH(A359,地温!$C$2:$C$366,FALSE))</f>
        <v>9.3065201355811895e-004</v>
      </c>
      <c r="P359" s="119">
        <f t="shared" si="35"/>
        <v>25.507458129383888</v>
      </c>
      <c r="Q359" s="119"/>
      <c r="R359" s="119">
        <f t="shared" si="31"/>
        <v>0.60576037666555393</v>
      </c>
      <c r="S359" s="119"/>
      <c r="T359" s="119"/>
      <c r="U359" s="119"/>
      <c r="W359" s="113">
        <f>R359*1000*1000/($K$1*10)+指導機関用調整項目!$C$25</f>
        <v>9.2716014124958264</v>
      </c>
    </row>
    <row r="360" spans="1:23">
      <c r="A360" s="115">
        <f t="shared" si="32"/>
        <v>357</v>
      </c>
      <c r="B360" s="113">
        <f t="shared" si="33"/>
        <v>357</v>
      </c>
      <c r="C360" s="119">
        <f t="shared" si="30"/>
        <v>31.995973453374749</v>
      </c>
      <c r="D360" s="119">
        <f>_xlfn.IFNA(INDEX('１回目'!$C$8:$C$374,MATCH(A360,'１回目'!$A$8:$A$374,FALSE)),0)</f>
        <v>6.7197230318073462</v>
      </c>
      <c r="E360" s="113">
        <f>_xlfn.IFNA(INDEX('２回目'!$C$8:$C$374,MATCH(A360,'２回目'!$A$8:$A$374,FALSE)),0)</f>
        <v>6.719999991708093</v>
      </c>
      <c r="F360" s="113">
        <f>_xlfn.IFNA(INDEX('３回目'!$C$8:$C$374,MATCH(A360,'３回目'!$A$8:$A$374,FALSE)),0)</f>
        <v>4.1999997351955285</v>
      </c>
      <c r="G360" s="113">
        <f>_xlfn.IFNA(INDEX('４回目'!$C$8:$C$374,MATCH(A360,'４回目'!$A$8:$A$374,FALSE)),0)</f>
        <v>6.3838322016289375</v>
      </c>
      <c r="H360" s="113">
        <f>_xlfn.IFNA(INDEX('５回目'!$C$8:$C$374,MATCH(A360,'５回目'!$A$8:$A$374,FALSE)),0)</f>
        <v>7.9724184930348452</v>
      </c>
      <c r="I360" s="113">
        <f>_xlfn.IFNA(INDEX('６回目'!$C$8:$C$374,MATCH(A360,'６回目'!$A$8:$A$374,FALSE)),0)</f>
        <v>0</v>
      </c>
      <c r="J360" s="113">
        <f>_xlfn.IFNA(INDEX('７回目'!$C$8:$C$374,MATCH(A360,'７回目'!$A$8:$A$374,FALSE)),0)</f>
        <v>0</v>
      </c>
      <c r="K360" s="113">
        <f>_xlfn.IFNA(INDEX('８回目'!$C$8:$C$374,MATCH(A360,'８回目'!$A$8:$A$374,FALSE)),0)</f>
        <v>0</v>
      </c>
      <c r="M360" s="113">
        <f>INDEX(降水量!$V$2:$V$366,MATCH(A360,降水量!$E$2:$E$366,FALSE))</f>
        <v>0</v>
      </c>
      <c r="N360" s="119">
        <f t="shared" si="34"/>
        <v>5.8825065237086775</v>
      </c>
      <c r="O360" s="119">
        <f>INDEX(地温!$J$2:$J$366,MATCH(A360,地温!$C$2:$C$366,FALSE))</f>
        <v>3.1833641816624356e-004</v>
      </c>
      <c r="P360" s="119">
        <f t="shared" si="35"/>
        <v>25.507776465802053</v>
      </c>
      <c r="Q360" s="119"/>
      <c r="R360" s="119">
        <f t="shared" si="31"/>
        <v>0.60569046386401837</v>
      </c>
      <c r="S360" s="119"/>
      <c r="T360" s="119"/>
      <c r="U360" s="119"/>
      <c r="W360" s="113">
        <f>R360*1000*1000/($K$1*10)+指導機関用調整項目!$C$25</f>
        <v>9.271339239490068</v>
      </c>
    </row>
    <row r="361" spans="1:23">
      <c r="A361" s="115">
        <f t="shared" si="32"/>
        <v>358</v>
      </c>
      <c r="B361" s="113">
        <f t="shared" si="33"/>
        <v>358</v>
      </c>
      <c r="C361" s="119">
        <f t="shared" si="30"/>
        <v>31.99623059594321</v>
      </c>
      <c r="D361" s="119">
        <f>_xlfn.IFNA(INDEX('１回目'!$C$8:$C$374,MATCH(A361,'１回目'!$A$8:$A$374,FALSE)),0)</f>
        <v>6.7197280258041063</v>
      </c>
      <c r="E361" s="113">
        <f>_xlfn.IFNA(INDEX('２回目'!$C$8:$C$374,MATCH(A361,'２回目'!$A$8:$A$374,FALSE)),0)</f>
        <v>6.7199999920675229</v>
      </c>
      <c r="F361" s="113">
        <f>_xlfn.IFNA(INDEX('３回目'!$C$8:$C$374,MATCH(A361,'３回目'!$A$8:$A$374,FALSE)),0)</f>
        <v>4.1999997464614083</v>
      </c>
      <c r="G361" s="113">
        <f>_xlfn.IFNA(INDEX('４回目'!$C$8:$C$374,MATCH(A361,'４回目'!$A$8:$A$374,FALSE)),0)</f>
        <v>6.3838373887400399</v>
      </c>
      <c r="H361" s="113">
        <f>_xlfn.IFNA(INDEX('５回目'!$C$8:$C$374,MATCH(A361,'５回目'!$A$8:$A$374,FALSE)),0)</f>
        <v>7.9726654428701327</v>
      </c>
      <c r="I361" s="113">
        <f>_xlfn.IFNA(INDEX('６回目'!$C$8:$C$374,MATCH(A361,'６回目'!$A$8:$A$374,FALSE)),0)</f>
        <v>0</v>
      </c>
      <c r="J361" s="113">
        <f>_xlfn.IFNA(INDEX('７回目'!$C$8:$C$374,MATCH(A361,'７回目'!$A$8:$A$374,FALSE)),0)</f>
        <v>0</v>
      </c>
      <c r="K361" s="113">
        <f>_xlfn.IFNA(INDEX('８回目'!$C$8:$C$374,MATCH(A361,'８回目'!$A$8:$A$374,FALSE)),0)</f>
        <v>0</v>
      </c>
      <c r="M361" s="113">
        <f>INDEX(降水量!$V$2:$V$366,MATCH(A361,降水量!$E$2:$E$366,FALSE))</f>
        <v>0</v>
      </c>
      <c r="N361" s="119">
        <f t="shared" si="34"/>
        <v>5.8825065237086775</v>
      </c>
      <c r="O361" s="119">
        <f>INDEX(地温!$J$2:$J$366,MATCH(A361,地温!$C$2:$C$366,FALSE))</f>
        <v>5.3738014995592265e-005</v>
      </c>
      <c r="P361" s="119">
        <f t="shared" si="35"/>
        <v>25.507830203817047</v>
      </c>
      <c r="Q361" s="119"/>
      <c r="R361" s="119">
        <f t="shared" si="31"/>
        <v>0.60589386841748549</v>
      </c>
      <c r="S361" s="119"/>
      <c r="T361" s="119"/>
      <c r="U361" s="119"/>
      <c r="W361" s="113">
        <f>R361*1000*1000/($K$1*10)+指導機関用調整項目!$C$25</f>
        <v>9.2721020065655697</v>
      </c>
    </row>
    <row r="362" spans="1:23">
      <c r="A362" s="115">
        <f t="shared" si="32"/>
        <v>359</v>
      </c>
      <c r="B362" s="113">
        <f t="shared" si="33"/>
        <v>359</v>
      </c>
      <c r="C362" s="119">
        <f t="shared" si="30"/>
        <v>31.996496606494787</v>
      </c>
      <c r="D362" s="119">
        <f>_xlfn.IFNA(INDEX('１回目'!$C$8:$C$374,MATCH(A362,'１回目'!$A$8:$A$374,FALSE)),0)</f>
        <v>6.7197333010597644</v>
      </c>
      <c r="E362" s="113">
        <f>_xlfn.IFNA(INDEX('２回目'!$C$8:$C$374,MATCH(A362,'２回目'!$A$8:$A$374,FALSE)),0)</f>
        <v>6.7199999924317719</v>
      </c>
      <c r="F362" s="113">
        <f>_xlfn.IFNA(INDEX('３回目'!$C$8:$C$374,MATCH(A362,'３回目'!$A$8:$A$374,FALSE)),0)</f>
        <v>4.1999997579222077</v>
      </c>
      <c r="G362" s="113">
        <f>_xlfn.IFNA(INDEX('４回目'!$C$8:$C$374,MATCH(A362,'４回目'!$A$8:$A$374,FALSE)),0)</f>
        <v>6.3838428058726508</v>
      </c>
      <c r="H362" s="113">
        <f>_xlfn.IFNA(INDEX('５回目'!$C$8:$C$374,MATCH(A362,'５回目'!$A$8:$A$374,FALSE)),0)</f>
        <v>7.9729207492083969</v>
      </c>
      <c r="I362" s="113">
        <f>_xlfn.IFNA(INDEX('６回目'!$C$8:$C$374,MATCH(A362,'６回目'!$A$8:$A$374,FALSE)),0)</f>
        <v>0</v>
      </c>
      <c r="J362" s="113">
        <f>_xlfn.IFNA(INDEX('７回目'!$C$8:$C$374,MATCH(A362,'７回目'!$A$8:$A$374,FALSE)),0)</f>
        <v>0</v>
      </c>
      <c r="K362" s="113">
        <f>_xlfn.IFNA(INDEX('８回目'!$C$8:$C$374,MATCH(A362,'８回目'!$A$8:$A$374,FALSE)),0)</f>
        <v>0</v>
      </c>
      <c r="M362" s="113">
        <f>INDEX(降水量!$V$2:$V$366,MATCH(A362,降水量!$E$2:$E$366,FALSE))</f>
        <v>0</v>
      </c>
      <c r="N362" s="119">
        <f t="shared" si="34"/>
        <v>5.8825065237086775</v>
      </c>
      <c r="O362" s="119">
        <f>INDEX(地温!$J$2:$J$366,MATCH(A362,地温!$C$2:$C$366,FALSE))</f>
        <v>1.2353775926507795e-003</v>
      </c>
      <c r="P362" s="119">
        <f t="shared" si="35"/>
        <v>25.509065581409697</v>
      </c>
      <c r="Q362" s="119"/>
      <c r="R362" s="119">
        <f t="shared" si="31"/>
        <v>0.60492450137641285</v>
      </c>
      <c r="S362" s="119"/>
      <c r="T362" s="119"/>
      <c r="U362" s="119"/>
      <c r="W362" s="113">
        <f>R362*1000*1000/($K$1*10)+指導機関用調整項目!$C$25</f>
        <v>9.2684668801615473</v>
      </c>
    </row>
    <row r="363" spans="1:23">
      <c r="A363" s="115">
        <f t="shared" si="32"/>
        <v>360</v>
      </c>
      <c r="B363" s="113">
        <f t="shared" si="33"/>
        <v>360</v>
      </c>
      <c r="C363" s="119">
        <f t="shared" si="30"/>
        <v>31.996717299374424</v>
      </c>
      <c r="D363" s="119">
        <f>_xlfn.IFNA(INDEX('１回目'!$C$8:$C$374,MATCH(A363,'１回目'!$A$8:$A$374,FALSE)),0)</f>
        <v>6.7197376643453621</v>
      </c>
      <c r="E363" s="113">
        <f>_xlfn.IFNA(INDEX('２回目'!$C$8:$C$374,MATCH(A363,'２回目'!$A$8:$A$374,FALSE)),0)</f>
        <v>6.7199999927360663</v>
      </c>
      <c r="F363" s="113">
        <f>_xlfn.IFNA(INDEX('３回目'!$C$8:$C$374,MATCH(A363,'３回目'!$A$8:$A$374,FALSE)),0)</f>
        <v>4.1999997674477125</v>
      </c>
      <c r="G363" s="113">
        <f>_xlfn.IFNA(INDEX('４回目'!$C$8:$C$374,MATCH(A363,'４回目'!$A$8:$A$374,FALSE)),0)</f>
        <v>6.38384722057478</v>
      </c>
      <c r="H363" s="113">
        <f>_xlfn.IFNA(INDEX('５回目'!$C$8:$C$374,MATCH(A363,'５回目'!$A$8:$A$374,FALSE)),0)</f>
        <v>7.9731326542705059</v>
      </c>
      <c r="I363" s="113">
        <f>_xlfn.IFNA(INDEX('６回目'!$C$8:$C$374,MATCH(A363,'６回目'!$A$8:$A$374,FALSE)),0)</f>
        <v>0</v>
      </c>
      <c r="J363" s="113">
        <f>_xlfn.IFNA(INDEX('７回目'!$C$8:$C$374,MATCH(A363,'７回目'!$A$8:$A$374,FALSE)),0)</f>
        <v>0</v>
      </c>
      <c r="K363" s="113">
        <f>_xlfn.IFNA(INDEX('８回目'!$C$8:$C$374,MATCH(A363,'８回目'!$A$8:$A$374,FALSE)),0)</f>
        <v>0</v>
      </c>
      <c r="M363" s="113">
        <f>INDEX(降水量!$V$2:$V$366,MATCH(A363,降水量!$E$2:$E$366,FALSE))</f>
        <v>0</v>
      </c>
      <c r="N363" s="119">
        <f t="shared" si="34"/>
        <v>5.8825065237086775</v>
      </c>
      <c r="O363" s="119">
        <f>INDEX(地温!$J$2:$J$366,MATCH(A363,地温!$C$2:$C$366,FALSE))</f>
        <v>2.6496246105261377e-004</v>
      </c>
      <c r="P363" s="119">
        <f t="shared" si="35"/>
        <v>25.50933054387075</v>
      </c>
      <c r="Q363" s="119"/>
      <c r="R363" s="119">
        <f t="shared" si="31"/>
        <v>0.60488023179499706</v>
      </c>
      <c r="S363" s="119"/>
      <c r="T363" s="119"/>
      <c r="U363" s="119"/>
      <c r="W363" s="113">
        <f>R363*1000*1000/($K$1*10)+指導機関用調整項目!$C$25</f>
        <v>9.2683008692312381</v>
      </c>
    </row>
    <row r="364" spans="1:23">
      <c r="A364" s="115">
        <f t="shared" si="32"/>
        <v>361</v>
      </c>
      <c r="B364" s="113">
        <f t="shared" si="33"/>
        <v>361</v>
      </c>
      <c r="C364" s="119">
        <f t="shared" si="30"/>
        <v>31.996941778790902</v>
      </c>
      <c r="D364" s="119">
        <f>_xlfn.IFNA(INDEX('１回目'!$C$8:$C$374,MATCH(A364,'１回目'!$A$8:$A$374,FALSE)),0)</f>
        <v>6.7197421838846614</v>
      </c>
      <c r="E364" s="113">
        <f>_xlfn.IFNA(INDEX('２回目'!$C$8:$C$374,MATCH(A364,'２回目'!$A$8:$A$374,FALSE)),0)</f>
        <v>6.7199999930400294</v>
      </c>
      <c r="F364" s="113">
        <f>_xlfn.IFNA(INDEX('３回目'!$C$8:$C$374,MATCH(A364,'３回目'!$A$8:$A$374,FALSE)),0)</f>
        <v>4.1999997769940309</v>
      </c>
      <c r="G364" s="113">
        <f>_xlfn.IFNA(INDEX('４回目'!$C$8:$C$374,MATCH(A364,'４回目'!$A$8:$A$374,FALSE)),0)</f>
        <v>6.3838517469254574</v>
      </c>
      <c r="H364" s="113">
        <f>_xlfn.IFNA(INDEX('５回目'!$C$8:$C$374,MATCH(A364,'５回目'!$A$8:$A$374,FALSE)),0)</f>
        <v>7.9733480779467216</v>
      </c>
      <c r="I364" s="113">
        <f>_xlfn.IFNA(INDEX('６回目'!$C$8:$C$374,MATCH(A364,'６回目'!$A$8:$A$374,FALSE)),0)</f>
        <v>0</v>
      </c>
      <c r="J364" s="113">
        <f>_xlfn.IFNA(INDEX('７回目'!$C$8:$C$374,MATCH(A364,'７回目'!$A$8:$A$374,FALSE)),0)</f>
        <v>0</v>
      </c>
      <c r="K364" s="113">
        <f>_xlfn.IFNA(INDEX('８回目'!$C$8:$C$374,MATCH(A364,'８回目'!$A$8:$A$374,FALSE)),0)</f>
        <v>0</v>
      </c>
      <c r="M364" s="113">
        <f>INDEX(降水量!$V$2:$V$366,MATCH(A364,降水量!$E$2:$E$366,FALSE))</f>
        <v>0</v>
      </c>
      <c r="N364" s="119">
        <f t="shared" si="34"/>
        <v>5.8825065237086775</v>
      </c>
      <c r="O364" s="119">
        <f>INDEX(地温!$J$2:$J$366,MATCH(A364,地温!$C$2:$C$366,FALSE))</f>
        <v>3.2551445698790265e-004</v>
      </c>
      <c r="P364" s="119">
        <f t="shared" si="35"/>
        <v>25.509656058327739</v>
      </c>
      <c r="Q364" s="119"/>
      <c r="R364" s="119">
        <f t="shared" si="31"/>
        <v>0.60477919675448533</v>
      </c>
      <c r="S364" s="119"/>
      <c r="T364" s="119"/>
      <c r="U364" s="119"/>
      <c r="W364" s="113">
        <f>R364*1000*1000/($K$1*10)+指導機関用調整項目!$C$25</f>
        <v>9.26792198782932</v>
      </c>
    </row>
    <row r="365" spans="1:23">
      <c r="A365" s="115">
        <f t="shared" si="32"/>
        <v>362</v>
      </c>
      <c r="B365" s="113">
        <f t="shared" si="33"/>
        <v>362</v>
      </c>
      <c r="C365" s="119">
        <f t="shared" si="30"/>
        <v>31.99717138416171</v>
      </c>
      <c r="D365" s="119">
        <f>_xlfn.IFNA(INDEX('１回目'!$C$8:$C$374,MATCH(A365,'１回目'!$A$8:$A$374,FALSE)),0)</f>
        <v>6.7197468986352531</v>
      </c>
      <c r="E365" s="113">
        <f>_xlfn.IFNA(INDEX('２回目'!$C$8:$C$374,MATCH(A365,'２回目'!$A$8:$A$374,FALSE)),0)</f>
        <v>6.7199999933451755</v>
      </c>
      <c r="F365" s="113">
        <f>_xlfn.IFNA(INDEX('３回目'!$C$8:$C$374,MATCH(A365,'３回目'!$A$8:$A$374,FALSE)),0)</f>
        <v>4.1999997866094025</v>
      </c>
      <c r="G365" s="113">
        <f>_xlfn.IFNA(INDEX('４回目'!$C$8:$C$374,MATCH(A365,'４回目'!$A$8:$A$374,FALSE)),0)</f>
        <v>6.3838564158415716</v>
      </c>
      <c r="H365" s="113">
        <f>_xlfn.IFNA(INDEX('５回目'!$C$8:$C$374,MATCH(A365,'５回目'!$A$8:$A$374,FALSE)),0)</f>
        <v>7.9735682897303102</v>
      </c>
      <c r="I365" s="113">
        <f>_xlfn.IFNA(INDEX('６回目'!$C$8:$C$374,MATCH(A365,'６回目'!$A$8:$A$374,FALSE)),0)</f>
        <v>0</v>
      </c>
      <c r="J365" s="113">
        <f>_xlfn.IFNA(INDEX('７回目'!$C$8:$C$374,MATCH(A365,'７回目'!$A$8:$A$374,FALSE)),0)</f>
        <v>0</v>
      </c>
      <c r="K365" s="113">
        <f>_xlfn.IFNA(INDEX('８回目'!$C$8:$C$374,MATCH(A365,'８回目'!$A$8:$A$374,FALSE)),0)</f>
        <v>0</v>
      </c>
      <c r="M365" s="113">
        <f>INDEX(降水量!$V$2:$V$366,MATCH(A365,降水量!$E$2:$E$366,FALSE))</f>
        <v>0</v>
      </c>
      <c r="N365" s="119">
        <f t="shared" si="34"/>
        <v>5.8825065237086775</v>
      </c>
      <c r="O365" s="119">
        <f>INDEX(地温!$J$2:$J$366,MATCH(A365,地温!$C$2:$C$366,FALSE))</f>
        <v>1.786216086024082e-004</v>
      </c>
      <c r="P365" s="119">
        <f t="shared" si="35"/>
        <v>25.50983467993634</v>
      </c>
      <c r="Q365" s="119"/>
      <c r="R365" s="119">
        <f t="shared" si="31"/>
        <v>0.60483018051669291</v>
      </c>
      <c r="S365" s="119"/>
      <c r="T365" s="119"/>
      <c r="U365" s="119"/>
      <c r="W365" s="113">
        <f>R365*1000*1000/($K$1*10)+指導機関用調整項目!$C$25</f>
        <v>9.2681131769375984</v>
      </c>
    </row>
    <row r="366" spans="1:23">
      <c r="A366" s="115">
        <f t="shared" si="32"/>
        <v>363</v>
      </c>
      <c r="B366" s="113">
        <f t="shared" si="33"/>
        <v>363</v>
      </c>
      <c r="C366" s="119">
        <f t="shared" si="30"/>
        <v>31.997398015785041</v>
      </c>
      <c r="D366" s="119">
        <f>_xlfn.IFNA(INDEX('１回目'!$C$8:$C$374,MATCH(A366,'１回目'!$A$8:$A$374,FALSE)),0)</f>
        <v>6.7197516295075905</v>
      </c>
      <c r="E366" s="113">
        <f>_xlfn.IFNA(INDEX('２回目'!$C$8:$C$374,MATCH(A366,'２回目'!$A$8:$A$374,FALSE)),0)</f>
        <v>6.7199999936420269</v>
      </c>
      <c r="F366" s="113">
        <f>_xlfn.IFNA(INDEX('３回目'!$C$8:$C$374,MATCH(A366,'３回目'!$A$8:$A$374,FALSE)),0)</f>
        <v>4.1999997959805544</v>
      </c>
      <c r="G366" s="113">
        <f>_xlfn.IFNA(INDEX('４回目'!$C$8:$C$374,MATCH(A366,'４回目'!$A$8:$A$374,FALSE)),0)</f>
        <v>6.3838610423552362</v>
      </c>
      <c r="H366" s="113">
        <f>_xlfn.IFNA(INDEX('５回目'!$C$8:$C$374,MATCH(A366,'５回目'!$A$8:$A$374,FALSE)),0)</f>
        <v>7.9737855542996359</v>
      </c>
      <c r="I366" s="113">
        <f>_xlfn.IFNA(INDEX('６回目'!$C$8:$C$374,MATCH(A366,'６回目'!$A$8:$A$374,FALSE)),0)</f>
        <v>0</v>
      </c>
      <c r="J366" s="113">
        <f>_xlfn.IFNA(INDEX('７回目'!$C$8:$C$374,MATCH(A366,'７回目'!$A$8:$A$374,FALSE)),0)</f>
        <v>0</v>
      </c>
      <c r="K366" s="113">
        <f>_xlfn.IFNA(INDEX('８回目'!$C$8:$C$374,MATCH(A366,'８回目'!$A$8:$A$374,FALSE)),0)</f>
        <v>0</v>
      </c>
      <c r="M366" s="113">
        <f>INDEX(降水量!$V$2:$V$366,MATCH(A366,降水量!$E$2:$E$366,FALSE))</f>
        <v>0</v>
      </c>
      <c r="N366" s="119">
        <f t="shared" si="34"/>
        <v>5.8825065237086775</v>
      </c>
      <c r="O366" s="119">
        <f>INDEX(地温!$J$2:$J$366,MATCH(A366,地温!$C$2:$C$366,FALSE))</f>
        <v>4.5231511105467599e-004</v>
      </c>
      <c r="P366" s="119">
        <f t="shared" si="35"/>
        <v>25.510286995047394</v>
      </c>
      <c r="Q366" s="119"/>
      <c r="R366" s="119">
        <f t="shared" si="31"/>
        <v>0.60460449702896923</v>
      </c>
      <c r="S366" s="119"/>
      <c r="T366" s="119"/>
      <c r="U366" s="119"/>
      <c r="W366" s="113">
        <f>R366*1000*1000/($K$1*10)+指導機関用調整項目!$C$25</f>
        <v>9.2672668638586337</v>
      </c>
    </row>
    <row r="367" spans="1:23">
      <c r="A367" s="115">
        <f t="shared" si="32"/>
        <v>364</v>
      </c>
      <c r="B367" s="113">
        <f t="shared" si="33"/>
        <v>364</v>
      </c>
      <c r="C367" s="119">
        <f t="shared" si="30"/>
        <v>31.997617129486986</v>
      </c>
      <c r="D367" s="119">
        <f>_xlfn.IFNA(INDEX('１回目'!$C$8:$C$374,MATCH(A367,'１回目'!$A$8:$A$374,FALSE)),0)</f>
        <v>6.7197562698283608</v>
      </c>
      <c r="E367" s="113">
        <f>_xlfn.IFNA(INDEX('２回目'!$C$8:$C$374,MATCH(A367,'２回目'!$A$8:$A$374,FALSE)),0)</f>
        <v>6.719999993925553</v>
      </c>
      <c r="F367" s="113">
        <f>_xlfn.IFNA(INDEX('３回目'!$C$8:$C$374,MATCH(A367,'３回目'!$A$8:$A$374,FALSE)),0)</f>
        <v>4.1999998049402443</v>
      </c>
      <c r="G367" s="113">
        <f>_xlfn.IFNA(INDEX('４回目'!$C$8:$C$374,MATCH(A367,'４回目'!$A$8:$A$374,FALSE)),0)</f>
        <v>6.3838655217699971</v>
      </c>
      <c r="H367" s="113">
        <f>_xlfn.IFNA(INDEX('５回目'!$C$8:$C$374,MATCH(A367,'５回目'!$A$8:$A$374,FALSE)),0)</f>
        <v>7.9739955390228303</v>
      </c>
      <c r="I367" s="113">
        <f>_xlfn.IFNA(INDEX('６回目'!$C$8:$C$374,MATCH(A367,'６回目'!$A$8:$A$374,FALSE)),0)</f>
        <v>0</v>
      </c>
      <c r="J367" s="113">
        <f>_xlfn.IFNA(INDEX('７回目'!$C$8:$C$374,MATCH(A367,'７回目'!$A$8:$A$374,FALSE)),0)</f>
        <v>0</v>
      </c>
      <c r="K367" s="113">
        <f>_xlfn.IFNA(INDEX('８回目'!$C$8:$C$374,MATCH(A367,'８回目'!$A$8:$A$374,FALSE)),0)</f>
        <v>0</v>
      </c>
      <c r="M367" s="113">
        <f>INDEX(降水量!$V$2:$V$366,MATCH(A367,降水量!$E$2:$E$366,FALSE))</f>
        <v>0</v>
      </c>
      <c r="N367" s="119">
        <f t="shared" si="34"/>
        <v>5.8825065237086775</v>
      </c>
      <c r="O367" s="119">
        <f>INDEX(地温!$J$2:$J$366,MATCH(A367,地温!$C$2:$C$366,FALSE))</f>
        <v>3.1937221218776384e-004</v>
      </c>
      <c r="P367" s="119">
        <f t="shared" si="35"/>
        <v>25.510606367259584</v>
      </c>
      <c r="Q367" s="119"/>
      <c r="R367" s="119">
        <f t="shared" si="31"/>
        <v>0.60450423851872515</v>
      </c>
      <c r="S367" s="119"/>
      <c r="T367" s="119"/>
      <c r="U367" s="119"/>
      <c r="W367" s="113">
        <f>R367*1000*1000/($K$1*10)+指導機関用調整項目!$C$25</f>
        <v>9.2668908944452184</v>
      </c>
    </row>
    <row r="368" spans="1:23">
      <c r="A368" s="115">
        <f t="shared" si="32"/>
        <v>365</v>
      </c>
      <c r="B368" s="113">
        <f t="shared" si="33"/>
        <v>365</v>
      </c>
      <c r="C368" s="119">
        <f t="shared" si="30"/>
        <v>31.997824162742837</v>
      </c>
      <c r="D368" s="119">
        <f>_xlfn.IFNA(INDEX('１回目'!$C$8:$C$374,MATCH(A368,'１回目'!$A$8:$A$374,FALSE)),0)</f>
        <v>6.7197607053317423</v>
      </c>
      <c r="E368" s="113">
        <f>_xlfn.IFNA(INDEX('２回目'!$C$8:$C$374,MATCH(A368,'２回目'!$A$8:$A$374,FALSE)),0)</f>
        <v>6.7199999941909168</v>
      </c>
      <c r="F368" s="113">
        <f>_xlfn.IFNA(INDEX('３回目'!$C$8:$C$374,MATCH(A368,'３回目'!$A$8:$A$374,FALSE)),0)</f>
        <v>4.1999998133273619</v>
      </c>
      <c r="G368" s="113">
        <f>_xlfn.IFNA(INDEX('４回目'!$C$8:$C$374,MATCH(A368,'４回目'!$A$8:$A$374,FALSE)),0)</f>
        <v>6.3838697483618807</v>
      </c>
      <c r="H368" s="113">
        <f>_xlfn.IFNA(INDEX('５回目'!$C$8:$C$374,MATCH(A368,'５回目'!$A$8:$A$374,FALSE)),0)</f>
        <v>7.9741939015309367</v>
      </c>
      <c r="I368" s="113">
        <f>_xlfn.IFNA(INDEX('６回目'!$C$8:$C$374,MATCH(A368,'６回目'!$A$8:$A$374,FALSE)),0)</f>
        <v>0</v>
      </c>
      <c r="J368" s="113">
        <f>_xlfn.IFNA(INDEX('７回目'!$C$8:$C$374,MATCH(A368,'７回目'!$A$8:$A$374,FALSE)),0)</f>
        <v>0</v>
      </c>
      <c r="K368" s="113">
        <f>_xlfn.IFNA(INDEX('８回目'!$C$8:$C$374,MATCH(A368,'８回目'!$A$8:$A$374,FALSE)),0)</f>
        <v>0</v>
      </c>
      <c r="M368" s="113">
        <f>INDEX(降水量!$V$2:$V$366,MATCH(A368,降水量!$E$2:$E$366,FALSE))</f>
        <v>0</v>
      </c>
      <c r="N368" s="119">
        <f t="shared" si="34"/>
        <v>5.8825065237086775</v>
      </c>
      <c r="O368" s="119">
        <f>INDEX(地温!$J$2:$J$366,MATCH(A368,地温!$C$2:$C$366,FALSE))</f>
        <v>7.5450922242712012e-005</v>
      </c>
      <c r="P368" s="119">
        <f t="shared" si="35"/>
        <v>25.510681818181794</v>
      </c>
      <c r="Q368" s="119"/>
      <c r="R368" s="119">
        <f t="shared" si="31"/>
        <v>0.60463582085236567</v>
      </c>
      <c r="S368" s="119"/>
      <c r="T368" s="119"/>
      <c r="U368" s="119"/>
      <c r="W368" s="113">
        <f>R368*1000*1000/($K$1*10)+指導機関用調整項目!$C$25</f>
        <v>9.2673843281963713</v>
      </c>
    </row>
    <row r="369" spans="1:23">
      <c r="A369" s="115">
        <f t="shared" si="32"/>
        <v>366</v>
      </c>
      <c r="B369" s="113">
        <f t="shared" si="33"/>
        <v>366</v>
      </c>
      <c r="C369" s="119">
        <f t="shared" si="30"/>
        <v>0</v>
      </c>
      <c r="D369" s="119">
        <f>_xlfn.IFNA(INDEX('１回目'!$C$8:$C$374,MATCH(A369,'１回目'!$A$8:$A$374,FALSE)),0)</f>
        <v>0</v>
      </c>
      <c r="E369" s="113">
        <f>_xlfn.IFNA(INDEX('２回目'!$C$8:$C$374,MATCH(A369,'２回目'!$A$8:$A$374,FALSE)),0)</f>
        <v>0</v>
      </c>
      <c r="F369" s="113">
        <f>_xlfn.IFNA(INDEX('３回目'!$C$8:$C$374,MATCH(A369,'３回目'!$A$8:$A$374,FALSE)),0)</f>
        <v>0</v>
      </c>
      <c r="G369" s="113">
        <f>_xlfn.IFNA(INDEX('４回目'!$C$8:$C$374,MATCH(A369,'４回目'!$A$8:$A$374,FALSE)),0)</f>
        <v>0</v>
      </c>
      <c r="H369" s="113">
        <f>_xlfn.IFNA(INDEX('５回目'!$C$8:$C$374,MATCH(A369,'５回目'!$A$8:$A$374,FALSE)),0)</f>
        <v>0</v>
      </c>
      <c r="I369" s="113">
        <f>_xlfn.IFNA(INDEX('６回目'!$C$8:$C$374,MATCH(A369,'６回目'!$A$8:$A$374,FALSE)),0)</f>
        <v>0</v>
      </c>
      <c r="J369" s="113">
        <f>_xlfn.IFNA(INDEX('７回目'!$C$8:$C$374,MATCH(A369,'７回目'!$A$8:$A$374,FALSE)),0)</f>
        <v>0</v>
      </c>
      <c r="K369" s="113">
        <f>_xlfn.IFNA(INDEX('８回目'!$C$8:$C$374,MATCH(A369,'８回目'!$A$8:$A$374,FALSE)),0)</f>
        <v>0</v>
      </c>
      <c r="M369" s="113" t="e">
        <f>INDEX(降水量!$V$2:$V$366,MATCH(A369,降水量!$E$2:$E$366,FALSE))</f>
        <v>#N/A</v>
      </c>
      <c r="N369" s="119" t="e">
        <f t="shared" si="34"/>
        <v>#N/A</v>
      </c>
      <c r="O369" s="119" t="e">
        <f>INDEX(地温!$J$2:$J$366,MATCH(A369,地温!$C$2:$C$366,FALSE))</f>
        <v>#N/A</v>
      </c>
      <c r="P369" s="119" t="e">
        <f t="shared" si="35"/>
        <v>#N/A</v>
      </c>
      <c r="Q369" s="119"/>
      <c r="R369" s="119" t="e">
        <f t="shared" si="31"/>
        <v>#N/A</v>
      </c>
      <c r="S369" s="119"/>
      <c r="T369" s="119"/>
      <c r="U369" s="119"/>
      <c r="W369" s="113" t="e">
        <f>R369*1000*1000/($K$1*10)+指導機関用調整項目!$C$25</f>
        <v>#N/A</v>
      </c>
    </row>
    <row r="370" spans="1:23">
      <c r="A370" s="115">
        <f t="shared" si="32"/>
        <v>367</v>
      </c>
      <c r="B370" s="113">
        <f t="shared" si="33"/>
        <v>367</v>
      </c>
      <c r="C370" s="119">
        <f t="shared" si="30"/>
        <v>0</v>
      </c>
      <c r="D370" s="119">
        <f>_xlfn.IFNA(INDEX('１回目'!$C$8:$C$374,MATCH(A370,'１回目'!$A$8:$A$374,FALSE)),0)</f>
        <v>0</v>
      </c>
      <c r="E370" s="113">
        <f>_xlfn.IFNA(INDEX('２回目'!$C$8:$C$374,MATCH(A370,'２回目'!$A$8:$A$374,FALSE)),0)</f>
        <v>0</v>
      </c>
      <c r="F370" s="113">
        <f>_xlfn.IFNA(INDEX('３回目'!$C$8:$C$374,MATCH(A370,'３回目'!$A$8:$A$374,FALSE)),0)</f>
        <v>0</v>
      </c>
      <c r="G370" s="113">
        <f>_xlfn.IFNA(INDEX('４回目'!$C$8:$C$374,MATCH(A370,'４回目'!$A$8:$A$374,FALSE)),0)</f>
        <v>0</v>
      </c>
      <c r="H370" s="113">
        <f>_xlfn.IFNA(INDEX('５回目'!$C$8:$C$374,MATCH(A370,'５回目'!$A$8:$A$374,FALSE)),0)</f>
        <v>0</v>
      </c>
      <c r="I370" s="113">
        <f>_xlfn.IFNA(INDEX('６回目'!$C$8:$C$374,MATCH(A370,'６回目'!$A$8:$A$374,FALSE)),0)</f>
        <v>0</v>
      </c>
      <c r="J370" s="113">
        <f>_xlfn.IFNA(INDEX('７回目'!$C$8:$C$374,MATCH(A370,'７回目'!$A$8:$A$374,FALSE)),0)</f>
        <v>0</v>
      </c>
      <c r="K370" s="113">
        <f>_xlfn.IFNA(INDEX('８回目'!$C$8:$C$374,MATCH(A370,'８回目'!$A$8:$A$374,FALSE)),0)</f>
        <v>0</v>
      </c>
      <c r="M370" s="113" t="e">
        <f>INDEX(降水量!$V$2:$V$366,MATCH(A370,降水量!$E$2:$E$366,FALSE))</f>
        <v>#N/A</v>
      </c>
      <c r="N370" s="119" t="e">
        <f t="shared" si="34"/>
        <v>#N/A</v>
      </c>
      <c r="O370" s="119" t="e">
        <f>INDEX(地温!$J$2:$J$366,MATCH(A370,地温!$C$2:$C$366,FALSE))</f>
        <v>#N/A</v>
      </c>
      <c r="P370" s="119" t="e">
        <f t="shared" si="35"/>
        <v>#N/A</v>
      </c>
      <c r="Q370" s="119"/>
      <c r="R370" s="119" t="e">
        <f t="shared" si="31"/>
        <v>#N/A</v>
      </c>
      <c r="S370" s="119"/>
      <c r="T370" s="119"/>
      <c r="U370" s="119"/>
      <c r="W370" s="113" t="e">
        <f>R370*1000*1000/($K$1*10)+指導機関用調整項目!$C$25</f>
        <v>#N/A</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0" tint="-0.25"/>
  </sheetPr>
  <dimension ref="A1:AZ374"/>
  <sheetViews>
    <sheetView workbookViewId="0">
      <selection sqref="A1:XFD1048576"/>
    </sheetView>
  </sheetViews>
  <sheetFormatPr defaultRowHeight="18"/>
  <cols>
    <col min="1" max="1" width="11.8984375" style="113" customWidth="1"/>
    <col min="2" max="3" width="8.796875" style="113" customWidth="1"/>
    <col min="4" max="4" width="9.296875" style="113" bestFit="1" customWidth="1"/>
    <col min="5" max="5" width="11.5" style="113" bestFit="1" customWidth="1"/>
    <col min="6" max="8" width="8.796875" style="113" customWidth="1"/>
    <col min="9" max="9" width="10" style="113" customWidth="1"/>
    <col min="10" max="13" width="8.796875" style="113" customWidth="1"/>
    <col min="14" max="14" width="10" style="113" customWidth="1"/>
    <col min="15" max="17" width="8.796875" style="113" customWidth="1"/>
    <col min="18" max="18" width="10" style="113" customWidth="1"/>
    <col min="19" max="22" width="8.796875" style="113" customWidth="1"/>
    <col min="23" max="23" width="10" style="113" customWidth="1"/>
    <col min="24" max="26" width="8.796875" style="113" customWidth="1"/>
    <col min="27" max="27" width="10" style="113" customWidth="1"/>
    <col min="28" max="31" width="8.796875" style="113" customWidth="1"/>
    <col min="32" max="32" width="10" style="113" customWidth="1"/>
    <col min="33" max="35" width="8.796875" style="113" customWidth="1"/>
    <col min="36" max="36" width="10" style="113" customWidth="1"/>
    <col min="37" max="40" width="8.796875" style="113" customWidth="1"/>
    <col min="41" max="41" width="10" style="113" customWidth="1"/>
    <col min="42" max="44" width="8.796875" style="113" customWidth="1"/>
    <col min="45" max="45" width="10" style="113" customWidth="1"/>
    <col min="46" max="49" width="8.796875" style="113" customWidth="1"/>
    <col min="50" max="50" width="10" style="113" customWidth="1"/>
    <col min="51" max="16384" width="8.796875" style="113" customWidth="1"/>
  </cols>
  <sheetData>
    <row r="1" spans="1:52">
      <c r="A1" s="125" t="s">
        <v>121</v>
      </c>
      <c r="B1" s="125"/>
      <c r="C1" s="125"/>
      <c r="D1" s="125"/>
      <c r="E1" s="114">
        <v>1</v>
      </c>
      <c r="F1" s="125"/>
      <c r="G1" s="125"/>
      <c r="H1" s="125" t="s">
        <v>84</v>
      </c>
      <c r="I1" s="125" t="str">
        <f>'★入力と結果'!D13</f>
        <v>菜種粕・なたね粕</v>
      </c>
      <c r="J1" s="125"/>
      <c r="K1" s="125" t="s">
        <v>104</v>
      </c>
      <c r="L1" s="126">
        <f>'★入力と結果'!F13</f>
        <v>11.2</v>
      </c>
      <c r="M1" s="125" t="s">
        <v>105</v>
      </c>
      <c r="N1" s="125"/>
      <c r="O1" s="125"/>
      <c r="P1" s="125"/>
      <c r="Q1" s="125" t="s">
        <v>109</v>
      </c>
      <c r="R1" s="125">
        <f>'★入力と結果'!D14</f>
        <v>0</v>
      </c>
      <c r="S1" s="125"/>
      <c r="T1" s="125" t="s">
        <v>104</v>
      </c>
      <c r="U1" s="126" t="str">
        <f>'★入力と結果'!F14</f>
        <v xml:space="preserve"> </v>
      </c>
      <c r="V1" s="125" t="s">
        <v>105</v>
      </c>
      <c r="W1" s="125"/>
      <c r="X1" s="125"/>
      <c r="Y1" s="125"/>
      <c r="Z1" s="125" t="s">
        <v>50</v>
      </c>
      <c r="AA1" s="126">
        <f>'★入力と結果'!D15</f>
        <v>0</v>
      </c>
      <c r="AB1" s="125"/>
      <c r="AC1" s="125" t="s">
        <v>104</v>
      </c>
      <c r="AD1" s="126" t="str">
        <f>'★入力と結果'!F15</f>
        <v xml:space="preserve"> </v>
      </c>
      <c r="AE1" s="125" t="s">
        <v>105</v>
      </c>
      <c r="AF1" s="125"/>
      <c r="AG1" s="125"/>
      <c r="AH1" s="125"/>
      <c r="AI1" s="125" t="s">
        <v>25</v>
      </c>
      <c r="AJ1" s="126">
        <f>'★入力と結果'!D16</f>
        <v>0</v>
      </c>
      <c r="AK1" s="125"/>
      <c r="AL1" s="125" t="s">
        <v>104</v>
      </c>
      <c r="AM1" s="126" t="str">
        <f>'★入力と結果'!F16</f>
        <v xml:space="preserve"> </v>
      </c>
      <c r="AN1" s="125" t="s">
        <v>105</v>
      </c>
      <c r="AO1" s="125"/>
      <c r="AP1" s="125"/>
      <c r="AQ1" s="125"/>
      <c r="AR1" s="125" t="s">
        <v>112</v>
      </c>
      <c r="AS1" s="126">
        <f>'★入力と結果'!D17</f>
        <v>0</v>
      </c>
      <c r="AT1" s="125"/>
      <c r="AU1" s="125" t="s">
        <v>104</v>
      </c>
      <c r="AV1" s="126" t="str">
        <f>'★入力と結果'!F17</f>
        <v xml:space="preserve"> </v>
      </c>
      <c r="AW1" s="125" t="s">
        <v>105</v>
      </c>
      <c r="AX1" s="125"/>
      <c r="AY1" s="125"/>
      <c r="AZ1" s="125"/>
    </row>
    <row r="2" spans="1:52">
      <c r="A2" s="113" t="s">
        <v>209</v>
      </c>
      <c r="C2" s="113">
        <v>2026</v>
      </c>
      <c r="D2" s="114">
        <v>46023</v>
      </c>
      <c r="E2" s="114">
        <f>D2-E1</f>
        <v>46022</v>
      </c>
    </row>
    <row r="3" spans="1:52">
      <c r="A3" s="115">
        <f>'★入力と結果'!C12</f>
        <v>46063</v>
      </c>
      <c r="C3" s="113">
        <v>2027</v>
      </c>
      <c r="D3" s="114">
        <v>46388</v>
      </c>
      <c r="E3" s="114">
        <f>D3-E1</f>
        <v>46387</v>
      </c>
      <c r="I3" s="113" t="s">
        <v>72</v>
      </c>
      <c r="J3" s="113" t="s">
        <v>75</v>
      </c>
      <c r="K3" s="113" t="s">
        <v>59</v>
      </c>
      <c r="R3" s="113" t="s">
        <v>72</v>
      </c>
      <c r="S3" s="113" t="s">
        <v>75</v>
      </c>
      <c r="T3" s="113" t="s">
        <v>59</v>
      </c>
      <c r="AA3" s="113" t="s">
        <v>72</v>
      </c>
      <c r="AB3" s="113" t="s">
        <v>75</v>
      </c>
      <c r="AC3" s="113" t="s">
        <v>59</v>
      </c>
      <c r="AJ3" s="113" t="s">
        <v>72</v>
      </c>
      <c r="AK3" s="113" t="s">
        <v>75</v>
      </c>
      <c r="AL3" s="113" t="s">
        <v>59</v>
      </c>
      <c r="AS3" s="113" t="s">
        <v>72</v>
      </c>
      <c r="AT3" s="113" t="s">
        <v>75</v>
      </c>
      <c r="AU3" s="113" t="s">
        <v>59</v>
      </c>
    </row>
    <row r="4" spans="1:52">
      <c r="A4" s="113" t="s">
        <v>210</v>
      </c>
      <c r="C4" s="113">
        <v>2028</v>
      </c>
      <c r="D4" s="114">
        <v>46753</v>
      </c>
      <c r="E4" s="114">
        <f>D4-E1</f>
        <v>46752</v>
      </c>
      <c r="I4" s="113">
        <f>INDEX(肥料成分!$N$4:$N$107,MATCH(I1,肥料成分!$B$4:$B$107,FALSE))</f>
        <v>60</v>
      </c>
      <c r="J4" s="113">
        <f>INDEX(肥料成分!$O$4:$O$107,MATCH(I1,肥料成分!$B$4:$B$107,FALSE))</f>
        <v>10000</v>
      </c>
      <c r="K4" s="113">
        <f>INDEX(肥料成分!$P$4:$P$107,MATCH(I1,肥料成分!$B$4:$B$107,FALSE))</f>
        <v>30600</v>
      </c>
      <c r="R4" s="113" t="e">
        <f>INDEX(肥料成分!$N$4:$N$107,MATCH(R1,肥料成分!$B$4:$B$107,FALSE))</f>
        <v>#N/A</v>
      </c>
      <c r="S4" s="113" t="e">
        <f>INDEX(肥料成分!$O$4:$O$107,MATCH(R1,肥料成分!$B$4:$B$107,FALSE))</f>
        <v>#N/A</v>
      </c>
      <c r="T4" s="113" t="e">
        <f>INDEX(肥料成分!$P$4:$P$107,MATCH(R1,肥料成分!$B$4:$B$107,FALSE))</f>
        <v>#N/A</v>
      </c>
      <c r="AA4" s="113" t="e">
        <f>INDEX(肥料成分!$N$4:$N$107,MATCH(AA1,肥料成分!$B$4:$B$107,FALSE))</f>
        <v>#N/A</v>
      </c>
      <c r="AB4" s="113" t="e">
        <f>INDEX(肥料成分!$O$4:$O$107,MATCH(AA1,肥料成分!$B$4:$B$107,FALSE))</f>
        <v>#N/A</v>
      </c>
      <c r="AC4" s="113" t="e">
        <f>INDEX(肥料成分!$P$4:$P$107,MATCH(AA1,肥料成分!$B$4:$B$107,FALSE))</f>
        <v>#N/A</v>
      </c>
      <c r="AJ4" s="113" t="e">
        <f>INDEX(肥料成分!$N$4:$N$107,MATCH(AJ1,肥料成分!$B$4:$B$107,FALSE))</f>
        <v>#N/A</v>
      </c>
      <c r="AK4" s="113" t="e">
        <f>INDEX(肥料成分!$O$4:$O$107,MATCH(AJ1,肥料成分!$B$4:$B$107,FALSE))</f>
        <v>#N/A</v>
      </c>
      <c r="AL4" s="113" t="e">
        <f>INDEX(肥料成分!$P$4:$P$107,MATCH(AJ1,肥料成分!$B$4:$B$107,FALSE))</f>
        <v>#N/A</v>
      </c>
      <c r="AS4" s="113" t="e">
        <f>INDEX(肥料成分!$N$4:$N$107,MATCH(AS1,肥料成分!$B$4:$B$107,FALSE))</f>
        <v>#N/A</v>
      </c>
      <c r="AT4" s="113" t="e">
        <f>INDEX(肥料成分!$O$4:$O$107,MATCH(AS1,肥料成分!$B$4:$B$107,FALSE))</f>
        <v>#N/A</v>
      </c>
      <c r="AU4" s="113" t="e">
        <f>INDEX(肥料成分!$P$4:$P$107,MATCH(AS1,肥料成分!$B$4:$B$107,FALSE))</f>
        <v>#N/A</v>
      </c>
    </row>
    <row r="5" spans="1:52">
      <c r="A5" s="113">
        <f>'★入力と結果'!D5</f>
        <v>2026</v>
      </c>
      <c r="C5" s="113">
        <v>2029</v>
      </c>
      <c r="D5" s="114">
        <v>47119</v>
      </c>
      <c r="E5" s="114">
        <f>D5-E1</f>
        <v>47118</v>
      </c>
    </row>
    <row r="7" spans="1:52" s="123" customFormat="1" ht="39.6">
      <c r="A7" s="123" t="s">
        <v>51</v>
      </c>
      <c r="B7" s="123" t="s">
        <v>106</v>
      </c>
      <c r="C7" s="123" t="s">
        <v>107</v>
      </c>
      <c r="D7" s="123" t="s">
        <v>130</v>
      </c>
      <c r="H7" s="123" t="s">
        <v>51</v>
      </c>
      <c r="I7" s="123" t="s">
        <v>79</v>
      </c>
      <c r="J7" s="123" t="s">
        <v>76</v>
      </c>
      <c r="K7" s="123" t="s">
        <v>80</v>
      </c>
      <c r="L7" s="124" t="s">
        <v>82</v>
      </c>
      <c r="M7" s="124" t="s">
        <v>111</v>
      </c>
      <c r="N7" s="123" t="s">
        <v>110</v>
      </c>
      <c r="Q7" s="123" t="s">
        <v>51</v>
      </c>
      <c r="R7" s="123" t="s">
        <v>79</v>
      </c>
      <c r="S7" s="123" t="s">
        <v>76</v>
      </c>
      <c r="T7" s="123" t="s">
        <v>80</v>
      </c>
      <c r="U7" s="124" t="s">
        <v>82</v>
      </c>
      <c r="V7" s="124" t="s">
        <v>111</v>
      </c>
      <c r="W7" s="123" t="s">
        <v>110</v>
      </c>
      <c r="Z7" s="123" t="s">
        <v>51</v>
      </c>
      <c r="AA7" s="123" t="s">
        <v>79</v>
      </c>
      <c r="AB7" s="123" t="s">
        <v>76</v>
      </c>
      <c r="AC7" s="123" t="s">
        <v>80</v>
      </c>
      <c r="AD7" s="124" t="s">
        <v>82</v>
      </c>
      <c r="AE7" s="124" t="s">
        <v>111</v>
      </c>
      <c r="AF7" s="123" t="s">
        <v>110</v>
      </c>
      <c r="AI7" s="123" t="s">
        <v>51</v>
      </c>
      <c r="AJ7" s="123" t="s">
        <v>79</v>
      </c>
      <c r="AK7" s="123" t="s">
        <v>76</v>
      </c>
      <c r="AL7" s="123" t="s">
        <v>80</v>
      </c>
      <c r="AM7" s="124" t="s">
        <v>82</v>
      </c>
      <c r="AN7" s="124" t="s">
        <v>111</v>
      </c>
      <c r="AO7" s="123" t="s">
        <v>110</v>
      </c>
      <c r="AR7" s="123" t="s">
        <v>51</v>
      </c>
      <c r="AS7" s="123" t="s">
        <v>79</v>
      </c>
      <c r="AT7" s="123" t="s">
        <v>76</v>
      </c>
      <c r="AU7" s="123" t="s">
        <v>80</v>
      </c>
      <c r="AV7" s="124" t="s">
        <v>82</v>
      </c>
      <c r="AW7" s="124" t="s">
        <v>111</v>
      </c>
      <c r="AX7" s="123" t="s">
        <v>110</v>
      </c>
    </row>
    <row r="8" spans="1:52">
      <c r="A8" s="115">
        <f>A3-INDEX(E2:E5,MATCH(A5,C2:C5,0))</f>
        <v>41</v>
      </c>
      <c r="B8" s="113">
        <f t="shared" ref="B8:B71" si="0">I8</f>
        <v>1</v>
      </c>
      <c r="C8" s="119">
        <f t="shared" ref="C8:C71" si="1">N8+W8+AF8+AO8+AX8</f>
        <v>0.13300942310405794</v>
      </c>
      <c r="D8" s="119">
        <v>0</v>
      </c>
      <c r="E8" s="119"/>
      <c r="F8" s="119"/>
      <c r="G8" s="115"/>
      <c r="H8" s="115">
        <f>A3-INDEX(E2:E5,MATCH(A5,C2:C5,0))</f>
        <v>41</v>
      </c>
      <c r="I8" s="113">
        <v>1</v>
      </c>
      <c r="J8" s="113">
        <f>INDEX(地温!$D$2:$D$366,MATCH(H8,地温!$C$2:$C$366,FALSE))</f>
        <v>7.6043500000000002</v>
      </c>
      <c r="K8" s="113">
        <f>J8</f>
        <v>7.6043500000000002</v>
      </c>
      <c r="L8" s="116">
        <f t="shared" ref="L8:L71" si="2">K8/I8</f>
        <v>7.6043500000000002</v>
      </c>
      <c r="M8" s="119">
        <f t="shared" ref="M8:M71" si="3">$J$4*EXP(-$K$4/(8.31*(L8+273)))</f>
        <v>1.9991575438335858e-002</v>
      </c>
      <c r="N8" s="119">
        <f t="shared" ref="N8:N71" si="4">IF($I$1=0,0,$L$1*$I$4*0.01*(1-EXP(-M8*I8)))</f>
        <v>0.13300942310405794</v>
      </c>
      <c r="Q8" s="115">
        <f>H8</f>
        <v>41</v>
      </c>
      <c r="R8" s="113">
        <v>1</v>
      </c>
      <c r="S8" s="113">
        <f>INDEX(地温!$D$2:$D$366,MATCH(Q8,地温!$C$2:$C$366,FALSE))</f>
        <v>7.6043500000000002</v>
      </c>
      <c r="T8" s="113">
        <f>S8</f>
        <v>7.6043500000000002</v>
      </c>
      <c r="U8" s="116">
        <f t="shared" ref="U8:U71" si="5">T8/R8</f>
        <v>7.6043500000000002</v>
      </c>
      <c r="V8" s="119" t="e">
        <f t="shared" ref="V8:V71" si="6">$S$4*EXP(-$T$4/(8.31*(U8+273)))</f>
        <v>#N/A</v>
      </c>
      <c r="W8" s="119">
        <f t="shared" ref="W8:W71" si="7">IF($R$1=0,0,$U$1*$R$4*0.01*(1-EXP(-V8*R8)))</f>
        <v>0</v>
      </c>
      <c r="Z8" s="115">
        <f>Q8</f>
        <v>41</v>
      </c>
      <c r="AA8" s="113">
        <v>1</v>
      </c>
      <c r="AB8" s="113">
        <f>INDEX(地温!$D$2:$D$366,MATCH(Z8,地温!$C$2:$C$366,FALSE))</f>
        <v>7.6043500000000002</v>
      </c>
      <c r="AC8" s="113">
        <f>AB8</f>
        <v>7.6043500000000002</v>
      </c>
      <c r="AD8" s="116">
        <f t="shared" ref="AD8:AD71" si="8">AC8/AA8</f>
        <v>7.6043500000000002</v>
      </c>
      <c r="AE8" s="119" t="e">
        <f t="shared" ref="AE8:AE71" si="9">$AB$4*EXP(-$AC$4/(8.31*(AD8+273)))</f>
        <v>#N/A</v>
      </c>
      <c r="AF8" s="119">
        <f t="shared" ref="AF8:AF71" si="10">IF($AA$1=0,0,$AD$1*$AA$4*0.01*(1-EXP(-AE8*AA8)))</f>
        <v>0</v>
      </c>
      <c r="AI8" s="115">
        <f>Z8</f>
        <v>41</v>
      </c>
      <c r="AJ8" s="113">
        <v>1</v>
      </c>
      <c r="AK8" s="113">
        <f>INDEX(地温!$D$2:$D$366,MATCH(AI8,地温!$C$2:$C$366,FALSE))</f>
        <v>7.6043500000000002</v>
      </c>
      <c r="AL8" s="113">
        <f>AK8</f>
        <v>7.6043500000000002</v>
      </c>
      <c r="AM8" s="116">
        <f t="shared" ref="AM8:AM71" si="11">AL8/AJ8</f>
        <v>7.6043500000000002</v>
      </c>
      <c r="AN8" s="119" t="e">
        <f t="shared" ref="AN8:AN71" si="12">$AK$4*EXP(-$AL$4/(8.31*(AM8+273)))</f>
        <v>#N/A</v>
      </c>
      <c r="AO8" s="119">
        <f t="shared" ref="AO8:AO71" si="13">IF($AJ$1=0,0,$AM$1*$AJ$4*0.01*(1-EXP(-AN8*AJ8)))</f>
        <v>0</v>
      </c>
      <c r="AR8" s="115">
        <f>AI8</f>
        <v>41</v>
      </c>
      <c r="AS8" s="113">
        <v>1</v>
      </c>
      <c r="AT8" s="113">
        <f>INDEX(地温!$D$2:$D$366,MATCH(AR8,地温!$C$2:$C$366,FALSE))</f>
        <v>7.6043500000000002</v>
      </c>
      <c r="AU8" s="113">
        <f>AT8</f>
        <v>7.6043500000000002</v>
      </c>
      <c r="AV8" s="116">
        <f t="shared" ref="AV8:AV71" si="14">AU8/AS8</f>
        <v>7.6043500000000002</v>
      </c>
      <c r="AW8" s="119" t="e">
        <f t="shared" ref="AW8:AW71" si="15">$AT$4*EXP(-$AU$4/(8.31*(AV8+273)))</f>
        <v>#N/A</v>
      </c>
      <c r="AX8" s="119">
        <f t="shared" ref="AX8:AX71" si="16">IF($AS$1=0,0,$AV$1*$AS$4*0.01*(1-EXP(-AW8*AS8)))</f>
        <v>0</v>
      </c>
    </row>
    <row r="9" spans="1:52">
      <c r="A9" s="115">
        <f t="shared" ref="A9:A72" si="17">A8+1</f>
        <v>42</v>
      </c>
      <c r="B9" s="113">
        <f t="shared" si="0"/>
        <v>2</v>
      </c>
      <c r="C9" s="119">
        <f t="shared" si="1"/>
        <v>0.27143011344974793</v>
      </c>
      <c r="D9" s="119">
        <f t="shared" ref="D9:D72" si="18">(C9-C8)*0.1</f>
        <v>1.3842069034568999e-002</v>
      </c>
      <c r="E9" s="119"/>
      <c r="F9" s="119"/>
      <c r="H9" s="115">
        <f t="shared" ref="H9:H72" si="19">H8+1</f>
        <v>42</v>
      </c>
      <c r="I9" s="113">
        <f t="shared" ref="I9:I72" si="20">H9-H$8+1</f>
        <v>2</v>
      </c>
      <c r="J9" s="113">
        <f>INDEX(地温!$D$2:$D$366,MATCH(H9,地温!$C$2:$C$366,FALSE))</f>
        <v>8.9204500000000007</v>
      </c>
      <c r="K9" s="113">
        <f t="shared" ref="K9:K72" si="21">K8+J9</f>
        <v>16.524799999999999</v>
      </c>
      <c r="L9" s="116">
        <f t="shared" si="2"/>
        <v>8.2623999999999995</v>
      </c>
      <c r="M9" s="119">
        <f t="shared" si="3"/>
        <v>2.0614885663511811e-002</v>
      </c>
      <c r="N9" s="119">
        <f t="shared" si="4"/>
        <v>0.27143011344974793</v>
      </c>
      <c r="Q9" s="115">
        <f t="shared" ref="Q9:Q72" si="22">Q8+1</f>
        <v>42</v>
      </c>
      <c r="R9" s="113">
        <f t="shared" ref="R9:R72" si="23">Q9-Q$8+1</f>
        <v>2</v>
      </c>
      <c r="S9" s="113">
        <f>INDEX(地温!$D$2:$D$366,MATCH(Q9,地温!$C$2:$C$366,FALSE))</f>
        <v>8.9204500000000007</v>
      </c>
      <c r="T9" s="113">
        <f t="shared" ref="T9:T72" si="24">T8+S9</f>
        <v>16.524799999999999</v>
      </c>
      <c r="U9" s="116">
        <f t="shared" si="5"/>
        <v>8.2623999999999995</v>
      </c>
      <c r="V9" s="119" t="e">
        <f t="shared" si="6"/>
        <v>#N/A</v>
      </c>
      <c r="W9" s="119">
        <f t="shared" si="7"/>
        <v>0</v>
      </c>
      <c r="Z9" s="115">
        <f t="shared" ref="Z9:Z72" si="25">Z8+1</f>
        <v>42</v>
      </c>
      <c r="AA9" s="113">
        <f t="shared" ref="AA9:AA72" si="26">Z9-Z$8+1</f>
        <v>2</v>
      </c>
      <c r="AB9" s="113">
        <f>INDEX(地温!$D$2:$D$366,MATCH(Z9,地温!$C$2:$C$366,FALSE))</f>
        <v>8.9204500000000007</v>
      </c>
      <c r="AC9" s="113">
        <f t="shared" ref="AC9:AC72" si="27">AC8+AB9</f>
        <v>16.524799999999999</v>
      </c>
      <c r="AD9" s="116">
        <f t="shared" si="8"/>
        <v>8.2623999999999995</v>
      </c>
      <c r="AE9" s="119" t="e">
        <f t="shared" si="9"/>
        <v>#N/A</v>
      </c>
      <c r="AF9" s="119">
        <f t="shared" si="10"/>
        <v>0</v>
      </c>
      <c r="AI9" s="115">
        <f t="shared" ref="AI9:AI72" si="28">AI8+1</f>
        <v>42</v>
      </c>
      <c r="AJ9" s="113">
        <f t="shared" ref="AJ9:AJ72" si="29">AI9-AI$8+1</f>
        <v>2</v>
      </c>
      <c r="AK9" s="113">
        <f>INDEX(地温!$D$2:$D$366,MATCH(AI9,地温!$C$2:$C$366,FALSE))</f>
        <v>8.9204500000000007</v>
      </c>
      <c r="AL9" s="113">
        <f t="shared" ref="AL9:AL72" si="30">AL8+AK9</f>
        <v>16.524799999999999</v>
      </c>
      <c r="AM9" s="116">
        <f t="shared" si="11"/>
        <v>8.2623999999999995</v>
      </c>
      <c r="AN9" s="119" t="e">
        <f t="shared" si="12"/>
        <v>#N/A</v>
      </c>
      <c r="AO9" s="119">
        <f t="shared" si="13"/>
        <v>0</v>
      </c>
      <c r="AR9" s="115">
        <f t="shared" ref="AR9:AR72" si="31">AR8+1</f>
        <v>42</v>
      </c>
      <c r="AS9" s="113">
        <f t="shared" ref="AS9:AS72" si="32">AR9-AR$8+1</f>
        <v>2</v>
      </c>
      <c r="AT9" s="113">
        <f>INDEX(地温!$D$2:$D$366,MATCH(AR9,地温!$C$2:$C$366,FALSE))</f>
        <v>8.9204500000000007</v>
      </c>
      <c r="AU9" s="113">
        <f t="shared" ref="AU9:AU72" si="33">AU8+AT9</f>
        <v>16.524799999999999</v>
      </c>
      <c r="AV9" s="116">
        <f t="shared" si="14"/>
        <v>8.2623999999999995</v>
      </c>
      <c r="AW9" s="119" t="e">
        <f t="shared" si="15"/>
        <v>#N/A</v>
      </c>
      <c r="AX9" s="119">
        <f t="shared" si="16"/>
        <v>0</v>
      </c>
    </row>
    <row r="10" spans="1:52">
      <c r="A10" s="115">
        <f t="shared" si="17"/>
        <v>43</v>
      </c>
      <c r="B10" s="113">
        <f t="shared" si="0"/>
        <v>3</v>
      </c>
      <c r="C10" s="119">
        <f t="shared" si="1"/>
        <v>0.41283023801512841</v>
      </c>
      <c r="D10" s="119">
        <f t="shared" si="18"/>
        <v>1.4140012456538049e-002</v>
      </c>
      <c r="E10" s="119"/>
      <c r="F10" s="119"/>
      <c r="H10" s="115">
        <f t="shared" si="19"/>
        <v>43</v>
      </c>
      <c r="I10" s="113">
        <f t="shared" si="20"/>
        <v>3</v>
      </c>
      <c r="J10" s="113">
        <f>INDEX(地温!$D$2:$D$366,MATCH(H10,地温!$C$2:$C$366,FALSE))</f>
        <v>9.8673999999999999</v>
      </c>
      <c r="K10" s="113">
        <f t="shared" si="21"/>
        <v>26.392199999999999</v>
      </c>
      <c r="L10" s="116">
        <f t="shared" si="2"/>
        <v>8.7973999999999997</v>
      </c>
      <c r="M10" s="119">
        <f t="shared" si="3"/>
        <v>2.1133703592045e-002</v>
      </c>
      <c r="N10" s="119">
        <f t="shared" si="4"/>
        <v>0.41283023801512841</v>
      </c>
      <c r="Q10" s="115">
        <f t="shared" si="22"/>
        <v>43</v>
      </c>
      <c r="R10" s="113">
        <f t="shared" si="23"/>
        <v>3</v>
      </c>
      <c r="S10" s="113">
        <f>INDEX(地温!$D$2:$D$366,MATCH(Q10,地温!$C$2:$C$366,FALSE))</f>
        <v>9.8673999999999999</v>
      </c>
      <c r="T10" s="113">
        <f t="shared" si="24"/>
        <v>26.392199999999999</v>
      </c>
      <c r="U10" s="116">
        <f t="shared" si="5"/>
        <v>8.7973999999999997</v>
      </c>
      <c r="V10" s="119" t="e">
        <f t="shared" si="6"/>
        <v>#N/A</v>
      </c>
      <c r="W10" s="119">
        <f t="shared" si="7"/>
        <v>0</v>
      </c>
      <c r="Z10" s="115">
        <f t="shared" si="25"/>
        <v>43</v>
      </c>
      <c r="AA10" s="113">
        <f t="shared" si="26"/>
        <v>3</v>
      </c>
      <c r="AB10" s="113">
        <f>INDEX(地温!$D$2:$D$366,MATCH(Z10,地温!$C$2:$C$366,FALSE))</f>
        <v>9.8673999999999999</v>
      </c>
      <c r="AC10" s="113">
        <f t="shared" si="27"/>
        <v>26.392199999999999</v>
      </c>
      <c r="AD10" s="116">
        <f t="shared" si="8"/>
        <v>8.7973999999999997</v>
      </c>
      <c r="AE10" s="119" t="e">
        <f t="shared" si="9"/>
        <v>#N/A</v>
      </c>
      <c r="AF10" s="119">
        <f t="shared" si="10"/>
        <v>0</v>
      </c>
      <c r="AI10" s="115">
        <f t="shared" si="28"/>
        <v>43</v>
      </c>
      <c r="AJ10" s="113">
        <f t="shared" si="29"/>
        <v>3</v>
      </c>
      <c r="AK10" s="113">
        <f>INDEX(地温!$D$2:$D$366,MATCH(AI10,地温!$C$2:$C$366,FALSE))</f>
        <v>9.8673999999999999</v>
      </c>
      <c r="AL10" s="113">
        <f t="shared" si="30"/>
        <v>26.392199999999999</v>
      </c>
      <c r="AM10" s="116">
        <f t="shared" si="11"/>
        <v>8.7973999999999997</v>
      </c>
      <c r="AN10" s="119" t="e">
        <f t="shared" si="12"/>
        <v>#N/A</v>
      </c>
      <c r="AO10" s="119">
        <f t="shared" si="13"/>
        <v>0</v>
      </c>
      <c r="AR10" s="115">
        <f t="shared" si="31"/>
        <v>43</v>
      </c>
      <c r="AS10" s="113">
        <f t="shared" si="32"/>
        <v>3</v>
      </c>
      <c r="AT10" s="113">
        <f>INDEX(地温!$D$2:$D$366,MATCH(AR10,地温!$C$2:$C$366,FALSE))</f>
        <v>9.8673999999999999</v>
      </c>
      <c r="AU10" s="113">
        <f t="shared" si="33"/>
        <v>26.392199999999999</v>
      </c>
      <c r="AV10" s="116">
        <f t="shared" si="14"/>
        <v>8.7973999999999997</v>
      </c>
      <c r="AW10" s="119" t="e">
        <f t="shared" si="15"/>
        <v>#N/A</v>
      </c>
      <c r="AX10" s="119">
        <f t="shared" si="16"/>
        <v>0</v>
      </c>
    </row>
    <row r="11" spans="1:52">
      <c r="A11" s="115">
        <f t="shared" si="17"/>
        <v>44</v>
      </c>
      <c r="B11" s="113">
        <f t="shared" si="0"/>
        <v>4</v>
      </c>
      <c r="C11" s="119">
        <f t="shared" si="1"/>
        <v>0.5533919663777408</v>
      </c>
      <c r="D11" s="119">
        <f t="shared" si="18"/>
        <v>1.405617283626124e-002</v>
      </c>
      <c r="E11" s="119"/>
      <c r="F11" s="119"/>
      <c r="H11" s="115">
        <f t="shared" si="19"/>
        <v>44</v>
      </c>
      <c r="I11" s="113">
        <f t="shared" si="20"/>
        <v>4</v>
      </c>
      <c r="J11" s="113">
        <f>INDEX(地温!$D$2:$D$366,MATCH(H11,地温!$C$2:$C$366,FALSE))</f>
        <v>10.220499999999999</v>
      </c>
      <c r="K11" s="113">
        <f t="shared" si="21"/>
        <v>36.612699999999997</v>
      </c>
      <c r="L11" s="116">
        <f t="shared" si="2"/>
        <v>9.1531749999999992</v>
      </c>
      <c r="M11" s="119">
        <f t="shared" si="3"/>
        <v>2.1484804806336459e-002</v>
      </c>
      <c r="N11" s="119">
        <f t="shared" si="4"/>
        <v>0.5533919663777408</v>
      </c>
      <c r="Q11" s="115">
        <f t="shared" si="22"/>
        <v>44</v>
      </c>
      <c r="R11" s="113">
        <f t="shared" si="23"/>
        <v>4</v>
      </c>
      <c r="S11" s="113">
        <f>INDEX(地温!$D$2:$D$366,MATCH(Q11,地温!$C$2:$C$366,FALSE))</f>
        <v>10.220499999999999</v>
      </c>
      <c r="T11" s="113">
        <f t="shared" si="24"/>
        <v>36.612699999999997</v>
      </c>
      <c r="U11" s="116">
        <f t="shared" si="5"/>
        <v>9.1531749999999992</v>
      </c>
      <c r="V11" s="119" t="e">
        <f t="shared" si="6"/>
        <v>#N/A</v>
      </c>
      <c r="W11" s="119">
        <f t="shared" si="7"/>
        <v>0</v>
      </c>
      <c r="Z11" s="115">
        <f t="shared" si="25"/>
        <v>44</v>
      </c>
      <c r="AA11" s="113">
        <f t="shared" si="26"/>
        <v>4</v>
      </c>
      <c r="AB11" s="113">
        <f>INDEX(地温!$D$2:$D$366,MATCH(Z11,地温!$C$2:$C$366,FALSE))</f>
        <v>10.220499999999999</v>
      </c>
      <c r="AC11" s="113">
        <f t="shared" si="27"/>
        <v>36.612699999999997</v>
      </c>
      <c r="AD11" s="116">
        <f t="shared" si="8"/>
        <v>9.1531749999999992</v>
      </c>
      <c r="AE11" s="119" t="e">
        <f t="shared" si="9"/>
        <v>#N/A</v>
      </c>
      <c r="AF11" s="119">
        <f t="shared" si="10"/>
        <v>0</v>
      </c>
      <c r="AI11" s="115">
        <f t="shared" si="28"/>
        <v>44</v>
      </c>
      <c r="AJ11" s="113">
        <f t="shared" si="29"/>
        <v>4</v>
      </c>
      <c r="AK11" s="113">
        <f>INDEX(地温!$D$2:$D$366,MATCH(AI11,地温!$C$2:$C$366,FALSE))</f>
        <v>10.220499999999999</v>
      </c>
      <c r="AL11" s="113">
        <f t="shared" si="30"/>
        <v>36.612699999999997</v>
      </c>
      <c r="AM11" s="116">
        <f t="shared" si="11"/>
        <v>9.1531749999999992</v>
      </c>
      <c r="AN11" s="119" t="e">
        <f t="shared" si="12"/>
        <v>#N/A</v>
      </c>
      <c r="AO11" s="119">
        <f t="shared" si="13"/>
        <v>0</v>
      </c>
      <c r="AR11" s="115">
        <f t="shared" si="31"/>
        <v>44</v>
      </c>
      <c r="AS11" s="113">
        <f t="shared" si="32"/>
        <v>4</v>
      </c>
      <c r="AT11" s="113">
        <f>INDEX(地温!$D$2:$D$366,MATCH(AR11,地温!$C$2:$C$366,FALSE))</f>
        <v>10.220499999999999</v>
      </c>
      <c r="AU11" s="113">
        <f t="shared" si="33"/>
        <v>36.612699999999997</v>
      </c>
      <c r="AV11" s="116">
        <f t="shared" si="14"/>
        <v>9.1531749999999992</v>
      </c>
      <c r="AW11" s="119" t="e">
        <f t="shared" si="15"/>
        <v>#N/A</v>
      </c>
      <c r="AX11" s="119">
        <f t="shared" si="16"/>
        <v>0</v>
      </c>
    </row>
    <row r="12" spans="1:52">
      <c r="A12" s="115">
        <f t="shared" si="17"/>
        <v>45</v>
      </c>
      <c r="B12" s="113">
        <f t="shared" si="0"/>
        <v>5</v>
      </c>
      <c r="C12" s="119">
        <f t="shared" si="1"/>
        <v>0.6879879818685537</v>
      </c>
      <c r="D12" s="119">
        <f t="shared" si="18"/>
        <v>1.3459601549081291e-002</v>
      </c>
      <c r="E12" s="119"/>
      <c r="F12" s="119"/>
      <c r="H12" s="115">
        <f t="shared" si="19"/>
        <v>45</v>
      </c>
      <c r="I12" s="113">
        <f t="shared" si="20"/>
        <v>5</v>
      </c>
      <c r="J12" s="113">
        <f>INDEX(地温!$D$2:$D$366,MATCH(H12,地温!$C$2:$C$366,FALSE))</f>
        <v>9.738999999999999</v>
      </c>
      <c r="K12" s="113">
        <f t="shared" si="21"/>
        <v>46.351699999999994</v>
      </c>
      <c r="L12" s="116">
        <f t="shared" si="2"/>
        <v>9.2703399999999991</v>
      </c>
      <c r="M12" s="119">
        <f t="shared" si="3"/>
        <v>2.1601506287118249e-002</v>
      </c>
      <c r="N12" s="119">
        <f t="shared" si="4"/>
        <v>0.6879879818685537</v>
      </c>
      <c r="Q12" s="115">
        <f t="shared" si="22"/>
        <v>45</v>
      </c>
      <c r="R12" s="113">
        <f t="shared" si="23"/>
        <v>5</v>
      </c>
      <c r="S12" s="113">
        <f>INDEX(地温!$D$2:$D$366,MATCH(Q12,地温!$C$2:$C$366,FALSE))</f>
        <v>9.738999999999999</v>
      </c>
      <c r="T12" s="113">
        <f t="shared" si="24"/>
        <v>46.351699999999994</v>
      </c>
      <c r="U12" s="116">
        <f t="shared" si="5"/>
        <v>9.2703399999999991</v>
      </c>
      <c r="V12" s="119" t="e">
        <f t="shared" si="6"/>
        <v>#N/A</v>
      </c>
      <c r="W12" s="119">
        <f t="shared" si="7"/>
        <v>0</v>
      </c>
      <c r="Z12" s="115">
        <f t="shared" si="25"/>
        <v>45</v>
      </c>
      <c r="AA12" s="113">
        <f t="shared" si="26"/>
        <v>5</v>
      </c>
      <c r="AB12" s="113">
        <f>INDEX(地温!$D$2:$D$366,MATCH(Z12,地温!$C$2:$C$366,FALSE))</f>
        <v>9.738999999999999</v>
      </c>
      <c r="AC12" s="113">
        <f t="shared" si="27"/>
        <v>46.351699999999994</v>
      </c>
      <c r="AD12" s="116">
        <f t="shared" si="8"/>
        <v>9.2703399999999991</v>
      </c>
      <c r="AE12" s="119" t="e">
        <f t="shared" si="9"/>
        <v>#N/A</v>
      </c>
      <c r="AF12" s="119">
        <f t="shared" si="10"/>
        <v>0</v>
      </c>
      <c r="AI12" s="115">
        <f t="shared" si="28"/>
        <v>45</v>
      </c>
      <c r="AJ12" s="113">
        <f t="shared" si="29"/>
        <v>5</v>
      </c>
      <c r="AK12" s="113">
        <f>INDEX(地温!$D$2:$D$366,MATCH(AI12,地温!$C$2:$C$366,FALSE))</f>
        <v>9.738999999999999</v>
      </c>
      <c r="AL12" s="113">
        <f t="shared" si="30"/>
        <v>46.351699999999994</v>
      </c>
      <c r="AM12" s="116">
        <f t="shared" si="11"/>
        <v>9.2703399999999991</v>
      </c>
      <c r="AN12" s="119" t="e">
        <f t="shared" si="12"/>
        <v>#N/A</v>
      </c>
      <c r="AO12" s="119">
        <f t="shared" si="13"/>
        <v>0</v>
      </c>
      <c r="AR12" s="115">
        <f t="shared" si="31"/>
        <v>45</v>
      </c>
      <c r="AS12" s="113">
        <f t="shared" si="32"/>
        <v>5</v>
      </c>
      <c r="AT12" s="113">
        <f>INDEX(地温!$D$2:$D$366,MATCH(AR12,地温!$C$2:$C$366,FALSE))</f>
        <v>9.738999999999999</v>
      </c>
      <c r="AU12" s="113">
        <f t="shared" si="33"/>
        <v>46.351699999999994</v>
      </c>
      <c r="AV12" s="116">
        <f t="shared" si="14"/>
        <v>9.2703399999999991</v>
      </c>
      <c r="AW12" s="119" t="e">
        <f t="shared" si="15"/>
        <v>#N/A</v>
      </c>
      <c r="AX12" s="119">
        <f t="shared" si="16"/>
        <v>0</v>
      </c>
    </row>
    <row r="13" spans="1:52">
      <c r="A13" s="115">
        <f t="shared" si="17"/>
        <v>46</v>
      </c>
      <c r="B13" s="113">
        <f t="shared" si="0"/>
        <v>6</v>
      </c>
      <c r="C13" s="119">
        <f t="shared" si="1"/>
        <v>0.82222028445960593</v>
      </c>
      <c r="D13" s="119">
        <f t="shared" si="18"/>
        <v>1.3423230259105225e-002</v>
      </c>
      <c r="E13" s="119"/>
      <c r="F13" s="119"/>
      <c r="H13" s="115">
        <f t="shared" si="19"/>
        <v>46</v>
      </c>
      <c r="I13" s="113">
        <f t="shared" si="20"/>
        <v>6</v>
      </c>
      <c r="J13" s="113">
        <f>INDEX(地温!$D$2:$D$366,MATCH(H13,地温!$C$2:$C$366,FALSE))</f>
        <v>10.17235</v>
      </c>
      <c r="K13" s="113">
        <f t="shared" si="21"/>
        <v>56.524049999999995</v>
      </c>
      <c r="L13" s="116">
        <f t="shared" si="2"/>
        <v>9.4206749999999992</v>
      </c>
      <c r="M13" s="119">
        <f t="shared" si="3"/>
        <v>2.1752032308205382e-002</v>
      </c>
      <c r="N13" s="119">
        <f t="shared" si="4"/>
        <v>0.82222028445960593</v>
      </c>
      <c r="Q13" s="115">
        <f t="shared" si="22"/>
        <v>46</v>
      </c>
      <c r="R13" s="113">
        <f t="shared" si="23"/>
        <v>6</v>
      </c>
      <c r="S13" s="113">
        <f>INDEX(地温!$D$2:$D$366,MATCH(Q13,地温!$C$2:$C$366,FALSE))</f>
        <v>10.17235</v>
      </c>
      <c r="T13" s="113">
        <f t="shared" si="24"/>
        <v>56.524049999999995</v>
      </c>
      <c r="U13" s="116">
        <f t="shared" si="5"/>
        <v>9.4206749999999992</v>
      </c>
      <c r="V13" s="119" t="e">
        <f t="shared" si="6"/>
        <v>#N/A</v>
      </c>
      <c r="W13" s="119">
        <f t="shared" si="7"/>
        <v>0</v>
      </c>
      <c r="Z13" s="115">
        <f t="shared" si="25"/>
        <v>46</v>
      </c>
      <c r="AA13" s="113">
        <f t="shared" si="26"/>
        <v>6</v>
      </c>
      <c r="AB13" s="113">
        <f>INDEX(地温!$D$2:$D$366,MATCH(Z13,地温!$C$2:$C$366,FALSE))</f>
        <v>10.17235</v>
      </c>
      <c r="AC13" s="113">
        <f t="shared" si="27"/>
        <v>56.524049999999995</v>
      </c>
      <c r="AD13" s="116">
        <f t="shared" si="8"/>
        <v>9.4206749999999992</v>
      </c>
      <c r="AE13" s="119" t="e">
        <f t="shared" si="9"/>
        <v>#N/A</v>
      </c>
      <c r="AF13" s="119">
        <f t="shared" si="10"/>
        <v>0</v>
      </c>
      <c r="AI13" s="115">
        <f t="shared" si="28"/>
        <v>46</v>
      </c>
      <c r="AJ13" s="113">
        <f t="shared" si="29"/>
        <v>6</v>
      </c>
      <c r="AK13" s="113">
        <f>INDEX(地温!$D$2:$D$366,MATCH(AI13,地温!$C$2:$C$366,FALSE))</f>
        <v>10.17235</v>
      </c>
      <c r="AL13" s="113">
        <f t="shared" si="30"/>
        <v>56.524049999999995</v>
      </c>
      <c r="AM13" s="116">
        <f t="shared" si="11"/>
        <v>9.4206749999999992</v>
      </c>
      <c r="AN13" s="119" t="e">
        <f t="shared" si="12"/>
        <v>#N/A</v>
      </c>
      <c r="AO13" s="119">
        <f t="shared" si="13"/>
        <v>0</v>
      </c>
      <c r="AR13" s="115">
        <f t="shared" si="31"/>
        <v>46</v>
      </c>
      <c r="AS13" s="113">
        <f t="shared" si="32"/>
        <v>6</v>
      </c>
      <c r="AT13" s="113">
        <f>INDEX(地温!$D$2:$D$366,MATCH(AR13,地温!$C$2:$C$366,FALSE))</f>
        <v>10.17235</v>
      </c>
      <c r="AU13" s="113">
        <f t="shared" si="33"/>
        <v>56.524049999999995</v>
      </c>
      <c r="AV13" s="116">
        <f t="shared" si="14"/>
        <v>9.4206749999999992</v>
      </c>
      <c r="AW13" s="119" t="e">
        <f t="shared" si="15"/>
        <v>#N/A</v>
      </c>
      <c r="AX13" s="119">
        <f t="shared" si="16"/>
        <v>0</v>
      </c>
    </row>
    <row r="14" spans="1:52">
      <c r="A14" s="115">
        <f t="shared" si="17"/>
        <v>47</v>
      </c>
      <c r="B14" s="113">
        <f t="shared" si="0"/>
        <v>7</v>
      </c>
      <c r="C14" s="119">
        <f t="shared" si="1"/>
        <v>0.94567150470208239</v>
      </c>
      <c r="D14" s="119">
        <f t="shared" si="18"/>
        <v>1.2345122024247646e-002</v>
      </c>
      <c r="E14" s="119"/>
      <c r="F14" s="119"/>
      <c r="H14" s="115">
        <f t="shared" si="19"/>
        <v>47</v>
      </c>
      <c r="I14" s="113">
        <f t="shared" si="20"/>
        <v>7</v>
      </c>
      <c r="J14" s="113">
        <f>INDEX(地温!$D$2:$D$366,MATCH(H14,地温!$C$2:$C$366,FALSE))</f>
        <v>8.8241499999999995</v>
      </c>
      <c r="K14" s="113">
        <f t="shared" si="21"/>
        <v>65.348199999999991</v>
      </c>
      <c r="L14" s="116">
        <f t="shared" si="2"/>
        <v>9.3354571428571411</v>
      </c>
      <c r="M14" s="119">
        <f t="shared" si="3"/>
        <v>2.1666597536926721e-002</v>
      </c>
      <c r="N14" s="119">
        <f t="shared" si="4"/>
        <v>0.94567150470208239</v>
      </c>
      <c r="Q14" s="115">
        <f t="shared" si="22"/>
        <v>47</v>
      </c>
      <c r="R14" s="113">
        <f t="shared" si="23"/>
        <v>7</v>
      </c>
      <c r="S14" s="113">
        <f>INDEX(地温!$D$2:$D$366,MATCH(Q14,地温!$C$2:$C$366,FALSE))</f>
        <v>8.8241499999999995</v>
      </c>
      <c r="T14" s="113">
        <f t="shared" si="24"/>
        <v>65.348199999999991</v>
      </c>
      <c r="U14" s="116">
        <f t="shared" si="5"/>
        <v>9.3354571428571411</v>
      </c>
      <c r="V14" s="119" t="e">
        <f t="shared" si="6"/>
        <v>#N/A</v>
      </c>
      <c r="W14" s="119">
        <f t="shared" si="7"/>
        <v>0</v>
      </c>
      <c r="Z14" s="115">
        <f t="shared" si="25"/>
        <v>47</v>
      </c>
      <c r="AA14" s="113">
        <f t="shared" si="26"/>
        <v>7</v>
      </c>
      <c r="AB14" s="113">
        <f>INDEX(地温!$D$2:$D$366,MATCH(Z14,地温!$C$2:$C$366,FALSE))</f>
        <v>8.8241499999999995</v>
      </c>
      <c r="AC14" s="113">
        <f t="shared" si="27"/>
        <v>65.348199999999991</v>
      </c>
      <c r="AD14" s="116">
        <f t="shared" si="8"/>
        <v>9.3354571428571411</v>
      </c>
      <c r="AE14" s="119" t="e">
        <f t="shared" si="9"/>
        <v>#N/A</v>
      </c>
      <c r="AF14" s="119">
        <f t="shared" si="10"/>
        <v>0</v>
      </c>
      <c r="AI14" s="115">
        <f t="shared" si="28"/>
        <v>47</v>
      </c>
      <c r="AJ14" s="113">
        <f t="shared" si="29"/>
        <v>7</v>
      </c>
      <c r="AK14" s="113">
        <f>INDEX(地温!$D$2:$D$366,MATCH(AI14,地温!$C$2:$C$366,FALSE))</f>
        <v>8.8241499999999995</v>
      </c>
      <c r="AL14" s="113">
        <f t="shared" si="30"/>
        <v>65.348199999999991</v>
      </c>
      <c r="AM14" s="116">
        <f t="shared" si="11"/>
        <v>9.3354571428571411</v>
      </c>
      <c r="AN14" s="119" t="e">
        <f t="shared" si="12"/>
        <v>#N/A</v>
      </c>
      <c r="AO14" s="119">
        <f t="shared" si="13"/>
        <v>0</v>
      </c>
      <c r="AR14" s="115">
        <f t="shared" si="31"/>
        <v>47</v>
      </c>
      <c r="AS14" s="113">
        <f t="shared" si="32"/>
        <v>7</v>
      </c>
      <c r="AT14" s="113">
        <f>INDEX(地温!$D$2:$D$366,MATCH(AR14,地温!$C$2:$C$366,FALSE))</f>
        <v>8.8241499999999995</v>
      </c>
      <c r="AU14" s="113">
        <f t="shared" si="33"/>
        <v>65.348199999999991</v>
      </c>
      <c r="AV14" s="116">
        <f t="shared" si="14"/>
        <v>9.3354571428571411</v>
      </c>
      <c r="AW14" s="119" t="e">
        <f t="shared" si="15"/>
        <v>#N/A</v>
      </c>
      <c r="AX14" s="119">
        <f t="shared" si="16"/>
        <v>0</v>
      </c>
    </row>
    <row r="15" spans="1:52">
      <c r="A15" s="115">
        <f t="shared" si="17"/>
        <v>48</v>
      </c>
      <c r="B15" s="113">
        <f t="shared" si="0"/>
        <v>8</v>
      </c>
      <c r="C15" s="119">
        <f t="shared" si="1"/>
        <v>1.0585970334982111</v>
      </c>
      <c r="D15" s="119">
        <f t="shared" si="18"/>
        <v>1.1292552879612873e-002</v>
      </c>
      <c r="E15" s="119"/>
      <c r="F15" s="119"/>
      <c r="H15" s="115">
        <f t="shared" si="19"/>
        <v>48</v>
      </c>
      <c r="I15" s="113">
        <f t="shared" si="20"/>
        <v>8</v>
      </c>
      <c r="J15" s="113">
        <f>INDEX(地温!$D$2:$D$366,MATCH(H15,地温!$C$2:$C$366,FALSE))</f>
        <v>7.4117499999999996</v>
      </c>
      <c r="K15" s="113">
        <f t="shared" si="21"/>
        <v>72.759949999999989</v>
      </c>
      <c r="L15" s="116">
        <f t="shared" si="2"/>
        <v>9.0949937499999987</v>
      </c>
      <c r="M15" s="119">
        <f t="shared" si="3"/>
        <v>2.1427052386923835e-002</v>
      </c>
      <c r="N15" s="119">
        <f t="shared" si="4"/>
        <v>1.0585970334982111</v>
      </c>
      <c r="Q15" s="115">
        <f t="shared" si="22"/>
        <v>48</v>
      </c>
      <c r="R15" s="113">
        <f t="shared" si="23"/>
        <v>8</v>
      </c>
      <c r="S15" s="113">
        <f>INDEX(地温!$D$2:$D$366,MATCH(Q15,地温!$C$2:$C$366,FALSE))</f>
        <v>7.4117499999999996</v>
      </c>
      <c r="T15" s="113">
        <f t="shared" si="24"/>
        <v>72.759949999999989</v>
      </c>
      <c r="U15" s="116">
        <f t="shared" si="5"/>
        <v>9.0949937499999987</v>
      </c>
      <c r="V15" s="119" t="e">
        <f t="shared" si="6"/>
        <v>#N/A</v>
      </c>
      <c r="W15" s="119">
        <f t="shared" si="7"/>
        <v>0</v>
      </c>
      <c r="Z15" s="115">
        <f t="shared" si="25"/>
        <v>48</v>
      </c>
      <c r="AA15" s="113">
        <f t="shared" si="26"/>
        <v>8</v>
      </c>
      <c r="AB15" s="113">
        <f>INDEX(地温!$D$2:$D$366,MATCH(Z15,地温!$C$2:$C$366,FALSE))</f>
        <v>7.4117499999999996</v>
      </c>
      <c r="AC15" s="113">
        <f t="shared" si="27"/>
        <v>72.759949999999989</v>
      </c>
      <c r="AD15" s="116">
        <f t="shared" si="8"/>
        <v>9.0949937499999987</v>
      </c>
      <c r="AE15" s="119" t="e">
        <f t="shared" si="9"/>
        <v>#N/A</v>
      </c>
      <c r="AF15" s="119">
        <f t="shared" si="10"/>
        <v>0</v>
      </c>
      <c r="AI15" s="115">
        <f t="shared" si="28"/>
        <v>48</v>
      </c>
      <c r="AJ15" s="113">
        <f t="shared" si="29"/>
        <v>8</v>
      </c>
      <c r="AK15" s="113">
        <f>INDEX(地温!$D$2:$D$366,MATCH(AI15,地温!$C$2:$C$366,FALSE))</f>
        <v>7.4117499999999996</v>
      </c>
      <c r="AL15" s="113">
        <f t="shared" si="30"/>
        <v>72.759949999999989</v>
      </c>
      <c r="AM15" s="116">
        <f t="shared" si="11"/>
        <v>9.0949937499999987</v>
      </c>
      <c r="AN15" s="119" t="e">
        <f t="shared" si="12"/>
        <v>#N/A</v>
      </c>
      <c r="AO15" s="119">
        <f t="shared" si="13"/>
        <v>0</v>
      </c>
      <c r="AR15" s="115">
        <f t="shared" si="31"/>
        <v>48</v>
      </c>
      <c r="AS15" s="113">
        <f t="shared" si="32"/>
        <v>8</v>
      </c>
      <c r="AT15" s="113">
        <f>INDEX(地温!$D$2:$D$366,MATCH(AR15,地温!$C$2:$C$366,FALSE))</f>
        <v>7.4117499999999996</v>
      </c>
      <c r="AU15" s="113">
        <f t="shared" si="33"/>
        <v>72.759949999999989</v>
      </c>
      <c r="AV15" s="116">
        <f t="shared" si="14"/>
        <v>9.0949937499999987</v>
      </c>
      <c r="AW15" s="119" t="e">
        <f t="shared" si="15"/>
        <v>#N/A</v>
      </c>
      <c r="AX15" s="119">
        <f t="shared" si="16"/>
        <v>0</v>
      </c>
    </row>
    <row r="16" spans="1:52">
      <c r="A16" s="115">
        <f t="shared" si="17"/>
        <v>49</v>
      </c>
      <c r="B16" s="113">
        <f t="shared" si="0"/>
        <v>9</v>
      </c>
      <c r="C16" s="119">
        <f t="shared" si="1"/>
        <v>1.1723757847023026</v>
      </c>
      <c r="D16" s="119">
        <f t="shared" si="18"/>
        <v>1.1377875120409154e-002</v>
      </c>
      <c r="E16" s="119"/>
      <c r="F16" s="119"/>
      <c r="H16" s="115">
        <f t="shared" si="19"/>
        <v>49</v>
      </c>
      <c r="I16" s="113">
        <f t="shared" si="20"/>
        <v>9</v>
      </c>
      <c r="J16" s="113">
        <f>INDEX(地温!$D$2:$D$366,MATCH(H16,地温!$C$2:$C$366,FALSE))</f>
        <v>7.9574500000000015</v>
      </c>
      <c r="K16" s="113">
        <f t="shared" si="21"/>
        <v>80.717399999999998</v>
      </c>
      <c r="L16" s="116">
        <f t="shared" si="2"/>
        <v>8.9686000000000003</v>
      </c>
      <c r="M16" s="119">
        <f t="shared" si="3"/>
        <v>2.1302043082252229e-002</v>
      </c>
      <c r="N16" s="119">
        <f t="shared" si="4"/>
        <v>1.1723757847023026</v>
      </c>
      <c r="Q16" s="115">
        <f t="shared" si="22"/>
        <v>49</v>
      </c>
      <c r="R16" s="113">
        <f t="shared" si="23"/>
        <v>9</v>
      </c>
      <c r="S16" s="113">
        <f>INDEX(地温!$D$2:$D$366,MATCH(Q16,地温!$C$2:$C$366,FALSE))</f>
        <v>7.9574500000000015</v>
      </c>
      <c r="T16" s="113">
        <f t="shared" si="24"/>
        <v>80.717399999999998</v>
      </c>
      <c r="U16" s="116">
        <f t="shared" si="5"/>
        <v>8.9686000000000003</v>
      </c>
      <c r="V16" s="119" t="e">
        <f t="shared" si="6"/>
        <v>#N/A</v>
      </c>
      <c r="W16" s="119">
        <f t="shared" si="7"/>
        <v>0</v>
      </c>
      <c r="Z16" s="115">
        <f t="shared" si="25"/>
        <v>49</v>
      </c>
      <c r="AA16" s="113">
        <f t="shared" si="26"/>
        <v>9</v>
      </c>
      <c r="AB16" s="113">
        <f>INDEX(地温!$D$2:$D$366,MATCH(Z16,地温!$C$2:$C$366,FALSE))</f>
        <v>7.9574500000000015</v>
      </c>
      <c r="AC16" s="113">
        <f t="shared" si="27"/>
        <v>80.717399999999998</v>
      </c>
      <c r="AD16" s="116">
        <f t="shared" si="8"/>
        <v>8.9686000000000003</v>
      </c>
      <c r="AE16" s="119" t="e">
        <f t="shared" si="9"/>
        <v>#N/A</v>
      </c>
      <c r="AF16" s="119">
        <f t="shared" si="10"/>
        <v>0</v>
      </c>
      <c r="AI16" s="115">
        <f t="shared" si="28"/>
        <v>49</v>
      </c>
      <c r="AJ16" s="113">
        <f t="shared" si="29"/>
        <v>9</v>
      </c>
      <c r="AK16" s="113">
        <f>INDEX(地温!$D$2:$D$366,MATCH(AI16,地温!$C$2:$C$366,FALSE))</f>
        <v>7.9574500000000015</v>
      </c>
      <c r="AL16" s="113">
        <f t="shared" si="30"/>
        <v>80.717399999999998</v>
      </c>
      <c r="AM16" s="116">
        <f t="shared" si="11"/>
        <v>8.9686000000000003</v>
      </c>
      <c r="AN16" s="119" t="e">
        <f t="shared" si="12"/>
        <v>#N/A</v>
      </c>
      <c r="AO16" s="119">
        <f t="shared" si="13"/>
        <v>0</v>
      </c>
      <c r="AR16" s="115">
        <f t="shared" si="31"/>
        <v>49</v>
      </c>
      <c r="AS16" s="113">
        <f t="shared" si="32"/>
        <v>9</v>
      </c>
      <c r="AT16" s="113">
        <f>INDEX(地温!$D$2:$D$366,MATCH(AR16,地温!$C$2:$C$366,FALSE))</f>
        <v>7.9574500000000015</v>
      </c>
      <c r="AU16" s="113">
        <f t="shared" si="33"/>
        <v>80.717399999999998</v>
      </c>
      <c r="AV16" s="116">
        <f t="shared" si="14"/>
        <v>8.9686000000000003</v>
      </c>
      <c r="AW16" s="119" t="e">
        <f t="shared" si="15"/>
        <v>#N/A</v>
      </c>
      <c r="AX16" s="119">
        <f t="shared" si="16"/>
        <v>0</v>
      </c>
    </row>
    <row r="17" spans="1:50">
      <c r="A17" s="115">
        <f t="shared" si="17"/>
        <v>50</v>
      </c>
      <c r="B17" s="113">
        <f t="shared" si="0"/>
        <v>10</v>
      </c>
      <c r="C17" s="119">
        <f t="shared" si="1"/>
        <v>1.2924862843685532</v>
      </c>
      <c r="D17" s="119">
        <f t="shared" si="18"/>
        <v>1.2011049966625054e-002</v>
      </c>
      <c r="E17" s="119"/>
      <c r="F17" s="119"/>
      <c r="H17" s="115">
        <f t="shared" si="19"/>
        <v>50</v>
      </c>
      <c r="I17" s="113">
        <f t="shared" si="20"/>
        <v>10</v>
      </c>
      <c r="J17" s="113">
        <f>INDEX(地温!$D$2:$D$366,MATCH(H17,地温!$C$2:$C$366,FALSE))</f>
        <v>9.5624500000000001</v>
      </c>
      <c r="K17" s="113">
        <f t="shared" si="21"/>
        <v>90.279849999999996</v>
      </c>
      <c r="L17" s="116">
        <f t="shared" si="2"/>
        <v>9.0279849999999993</v>
      </c>
      <c r="M17" s="119">
        <f t="shared" si="3"/>
        <v>2.1360700470549138e-002</v>
      </c>
      <c r="N17" s="119">
        <f t="shared" si="4"/>
        <v>1.2924862843685532</v>
      </c>
      <c r="Q17" s="115">
        <f t="shared" si="22"/>
        <v>50</v>
      </c>
      <c r="R17" s="113">
        <f t="shared" si="23"/>
        <v>10</v>
      </c>
      <c r="S17" s="113">
        <f>INDEX(地温!$D$2:$D$366,MATCH(Q17,地温!$C$2:$C$366,FALSE))</f>
        <v>9.5624500000000001</v>
      </c>
      <c r="T17" s="113">
        <f t="shared" si="24"/>
        <v>90.279849999999996</v>
      </c>
      <c r="U17" s="116">
        <f t="shared" si="5"/>
        <v>9.0279849999999993</v>
      </c>
      <c r="V17" s="119" t="e">
        <f t="shared" si="6"/>
        <v>#N/A</v>
      </c>
      <c r="W17" s="119">
        <f t="shared" si="7"/>
        <v>0</v>
      </c>
      <c r="Z17" s="115">
        <f t="shared" si="25"/>
        <v>50</v>
      </c>
      <c r="AA17" s="113">
        <f t="shared" si="26"/>
        <v>10</v>
      </c>
      <c r="AB17" s="113">
        <f>INDEX(地温!$D$2:$D$366,MATCH(Z17,地温!$C$2:$C$366,FALSE))</f>
        <v>9.5624500000000001</v>
      </c>
      <c r="AC17" s="113">
        <f t="shared" si="27"/>
        <v>90.279849999999996</v>
      </c>
      <c r="AD17" s="116">
        <f t="shared" si="8"/>
        <v>9.0279849999999993</v>
      </c>
      <c r="AE17" s="119" t="e">
        <f t="shared" si="9"/>
        <v>#N/A</v>
      </c>
      <c r="AF17" s="119">
        <f t="shared" si="10"/>
        <v>0</v>
      </c>
      <c r="AI17" s="115">
        <f t="shared" si="28"/>
        <v>50</v>
      </c>
      <c r="AJ17" s="113">
        <f t="shared" si="29"/>
        <v>10</v>
      </c>
      <c r="AK17" s="113">
        <f>INDEX(地温!$D$2:$D$366,MATCH(AI17,地温!$C$2:$C$366,FALSE))</f>
        <v>9.5624500000000001</v>
      </c>
      <c r="AL17" s="113">
        <f t="shared" si="30"/>
        <v>90.279849999999996</v>
      </c>
      <c r="AM17" s="116">
        <f t="shared" si="11"/>
        <v>9.0279849999999993</v>
      </c>
      <c r="AN17" s="119" t="e">
        <f t="shared" si="12"/>
        <v>#N/A</v>
      </c>
      <c r="AO17" s="119">
        <f t="shared" si="13"/>
        <v>0</v>
      </c>
      <c r="AR17" s="115">
        <f t="shared" si="31"/>
        <v>50</v>
      </c>
      <c r="AS17" s="113">
        <f t="shared" si="32"/>
        <v>10</v>
      </c>
      <c r="AT17" s="113">
        <f>INDEX(地温!$D$2:$D$366,MATCH(AR17,地温!$C$2:$C$366,FALSE))</f>
        <v>9.5624500000000001</v>
      </c>
      <c r="AU17" s="113">
        <f t="shared" si="33"/>
        <v>90.279849999999996</v>
      </c>
      <c r="AV17" s="116">
        <f t="shared" si="14"/>
        <v>9.0279849999999993</v>
      </c>
      <c r="AW17" s="119" t="e">
        <f t="shared" si="15"/>
        <v>#N/A</v>
      </c>
      <c r="AX17" s="119">
        <f t="shared" si="16"/>
        <v>0</v>
      </c>
    </row>
    <row r="18" spans="1:50">
      <c r="A18" s="115">
        <f t="shared" si="17"/>
        <v>51</v>
      </c>
      <c r="B18" s="113">
        <f t="shared" si="0"/>
        <v>11</v>
      </c>
      <c r="C18" s="119">
        <f t="shared" si="1"/>
        <v>1.4122833839864604</v>
      </c>
      <c r="D18" s="119">
        <f t="shared" si="18"/>
        <v>1.197970996179072e-002</v>
      </c>
      <c r="E18" s="119"/>
      <c r="F18" s="119"/>
      <c r="H18" s="115">
        <f t="shared" si="19"/>
        <v>51</v>
      </c>
      <c r="I18" s="113">
        <f t="shared" si="20"/>
        <v>11</v>
      </c>
      <c r="J18" s="113">
        <f>INDEX(地温!$D$2:$D$366,MATCH(H18,地温!$C$2:$C$366,FALSE))</f>
        <v>9.9957999999999991</v>
      </c>
      <c r="K18" s="113">
        <f t="shared" si="21"/>
        <v>100.27565</v>
      </c>
      <c r="L18" s="116">
        <f t="shared" si="2"/>
        <v>9.1159681818181824</v>
      </c>
      <c r="M18" s="119">
        <f t="shared" si="3"/>
        <v>2.1447857052834994e-002</v>
      </c>
      <c r="N18" s="119">
        <f t="shared" si="4"/>
        <v>1.4122833839864604</v>
      </c>
      <c r="Q18" s="115">
        <f t="shared" si="22"/>
        <v>51</v>
      </c>
      <c r="R18" s="113">
        <f t="shared" si="23"/>
        <v>11</v>
      </c>
      <c r="S18" s="113">
        <f>INDEX(地温!$D$2:$D$366,MATCH(Q18,地温!$C$2:$C$366,FALSE))</f>
        <v>9.9957999999999991</v>
      </c>
      <c r="T18" s="113">
        <f t="shared" si="24"/>
        <v>100.27565</v>
      </c>
      <c r="U18" s="116">
        <f t="shared" si="5"/>
        <v>9.1159681818181824</v>
      </c>
      <c r="V18" s="119" t="e">
        <f t="shared" si="6"/>
        <v>#N/A</v>
      </c>
      <c r="W18" s="119">
        <f t="shared" si="7"/>
        <v>0</v>
      </c>
      <c r="Z18" s="115">
        <f t="shared" si="25"/>
        <v>51</v>
      </c>
      <c r="AA18" s="113">
        <f t="shared" si="26"/>
        <v>11</v>
      </c>
      <c r="AB18" s="113">
        <f>INDEX(地温!$D$2:$D$366,MATCH(Z18,地温!$C$2:$C$366,FALSE))</f>
        <v>9.9957999999999991</v>
      </c>
      <c r="AC18" s="113">
        <f t="shared" si="27"/>
        <v>100.27565</v>
      </c>
      <c r="AD18" s="116">
        <f t="shared" si="8"/>
        <v>9.1159681818181824</v>
      </c>
      <c r="AE18" s="119" t="e">
        <f t="shared" si="9"/>
        <v>#N/A</v>
      </c>
      <c r="AF18" s="119">
        <f t="shared" si="10"/>
        <v>0</v>
      </c>
      <c r="AI18" s="115">
        <f t="shared" si="28"/>
        <v>51</v>
      </c>
      <c r="AJ18" s="113">
        <f t="shared" si="29"/>
        <v>11</v>
      </c>
      <c r="AK18" s="113">
        <f>INDEX(地温!$D$2:$D$366,MATCH(AI18,地温!$C$2:$C$366,FALSE))</f>
        <v>9.9957999999999991</v>
      </c>
      <c r="AL18" s="113">
        <f t="shared" si="30"/>
        <v>100.27565</v>
      </c>
      <c r="AM18" s="116">
        <f t="shared" si="11"/>
        <v>9.1159681818181824</v>
      </c>
      <c r="AN18" s="119" t="e">
        <f t="shared" si="12"/>
        <v>#N/A</v>
      </c>
      <c r="AO18" s="119">
        <f t="shared" si="13"/>
        <v>0</v>
      </c>
      <c r="AR18" s="115">
        <f t="shared" si="31"/>
        <v>51</v>
      </c>
      <c r="AS18" s="113">
        <f t="shared" si="32"/>
        <v>11</v>
      </c>
      <c r="AT18" s="113">
        <f>INDEX(地温!$D$2:$D$366,MATCH(AR18,地温!$C$2:$C$366,FALSE))</f>
        <v>9.9957999999999991</v>
      </c>
      <c r="AU18" s="113">
        <f t="shared" si="33"/>
        <v>100.27565</v>
      </c>
      <c r="AV18" s="116">
        <f t="shared" si="14"/>
        <v>9.1159681818181824</v>
      </c>
      <c r="AW18" s="119" t="e">
        <f t="shared" si="15"/>
        <v>#N/A</v>
      </c>
      <c r="AX18" s="119">
        <f t="shared" si="16"/>
        <v>0</v>
      </c>
    </row>
    <row r="19" spans="1:50">
      <c r="A19" s="115">
        <f t="shared" si="17"/>
        <v>52</v>
      </c>
      <c r="B19" s="113">
        <f t="shared" si="0"/>
        <v>12</v>
      </c>
      <c r="C19" s="119">
        <f t="shared" si="1"/>
        <v>1.5228278154674768</v>
      </c>
      <c r="D19" s="119">
        <f t="shared" si="18"/>
        <v>1.1054443148101646e-002</v>
      </c>
      <c r="E19" s="119"/>
      <c r="F19" s="119"/>
      <c r="H19" s="115">
        <f t="shared" si="19"/>
        <v>52</v>
      </c>
      <c r="I19" s="113">
        <f t="shared" si="20"/>
        <v>12</v>
      </c>
      <c r="J19" s="113">
        <f>INDEX(地温!$D$2:$D$366,MATCH(H19,地温!$C$2:$C$366,FALSE))</f>
        <v>8.7118000000000002</v>
      </c>
      <c r="K19" s="113">
        <f t="shared" si="21"/>
        <v>108.98745</v>
      </c>
      <c r="L19" s="116">
        <f t="shared" si="2"/>
        <v>9.0822874999999996</v>
      </c>
      <c r="M19" s="119">
        <f t="shared" si="3"/>
        <v>2.1414457294429048e-002</v>
      </c>
      <c r="N19" s="119">
        <f t="shared" si="4"/>
        <v>1.5228278154674768</v>
      </c>
      <c r="Q19" s="115">
        <f t="shared" si="22"/>
        <v>52</v>
      </c>
      <c r="R19" s="113">
        <f t="shared" si="23"/>
        <v>12</v>
      </c>
      <c r="S19" s="113">
        <f>INDEX(地温!$D$2:$D$366,MATCH(Q19,地温!$C$2:$C$366,FALSE))</f>
        <v>8.7118000000000002</v>
      </c>
      <c r="T19" s="113">
        <f t="shared" si="24"/>
        <v>108.98745</v>
      </c>
      <c r="U19" s="116">
        <f t="shared" si="5"/>
        <v>9.0822874999999996</v>
      </c>
      <c r="V19" s="119" t="e">
        <f t="shared" si="6"/>
        <v>#N/A</v>
      </c>
      <c r="W19" s="119">
        <f t="shared" si="7"/>
        <v>0</v>
      </c>
      <c r="Z19" s="115">
        <f t="shared" si="25"/>
        <v>52</v>
      </c>
      <c r="AA19" s="113">
        <f t="shared" si="26"/>
        <v>12</v>
      </c>
      <c r="AB19" s="113">
        <f>INDEX(地温!$D$2:$D$366,MATCH(Z19,地温!$C$2:$C$366,FALSE))</f>
        <v>8.7118000000000002</v>
      </c>
      <c r="AC19" s="113">
        <f t="shared" si="27"/>
        <v>108.98745</v>
      </c>
      <c r="AD19" s="116">
        <f t="shared" si="8"/>
        <v>9.0822874999999996</v>
      </c>
      <c r="AE19" s="119" t="e">
        <f t="shared" si="9"/>
        <v>#N/A</v>
      </c>
      <c r="AF19" s="119">
        <f t="shared" si="10"/>
        <v>0</v>
      </c>
      <c r="AI19" s="115">
        <f t="shared" si="28"/>
        <v>52</v>
      </c>
      <c r="AJ19" s="113">
        <f t="shared" si="29"/>
        <v>12</v>
      </c>
      <c r="AK19" s="113">
        <f>INDEX(地温!$D$2:$D$366,MATCH(AI19,地温!$C$2:$C$366,FALSE))</f>
        <v>8.7118000000000002</v>
      </c>
      <c r="AL19" s="113">
        <f t="shared" si="30"/>
        <v>108.98745</v>
      </c>
      <c r="AM19" s="116">
        <f t="shared" si="11"/>
        <v>9.0822874999999996</v>
      </c>
      <c r="AN19" s="119" t="e">
        <f t="shared" si="12"/>
        <v>#N/A</v>
      </c>
      <c r="AO19" s="119">
        <f t="shared" si="13"/>
        <v>0</v>
      </c>
      <c r="AR19" s="115">
        <f t="shared" si="31"/>
        <v>52</v>
      </c>
      <c r="AS19" s="113">
        <f t="shared" si="32"/>
        <v>12</v>
      </c>
      <c r="AT19" s="113">
        <f>INDEX(地温!$D$2:$D$366,MATCH(AR19,地温!$C$2:$C$366,FALSE))</f>
        <v>8.7118000000000002</v>
      </c>
      <c r="AU19" s="113">
        <f t="shared" si="33"/>
        <v>108.98745</v>
      </c>
      <c r="AV19" s="116">
        <f t="shared" si="14"/>
        <v>9.0822874999999996</v>
      </c>
      <c r="AW19" s="119" t="e">
        <f t="shared" si="15"/>
        <v>#N/A</v>
      </c>
      <c r="AX19" s="119">
        <f t="shared" si="16"/>
        <v>0</v>
      </c>
    </row>
    <row r="20" spans="1:50">
      <c r="A20" s="115">
        <f t="shared" si="17"/>
        <v>53</v>
      </c>
      <c r="B20" s="113">
        <f t="shared" si="0"/>
        <v>13</v>
      </c>
      <c r="C20" s="119">
        <f t="shared" si="1"/>
        <v>1.6303446379011857</v>
      </c>
      <c r="D20" s="119">
        <f t="shared" si="18"/>
        <v>1.0751682243370886e-002</v>
      </c>
      <c r="E20" s="119"/>
      <c r="F20" s="119"/>
      <c r="H20" s="115">
        <f t="shared" si="19"/>
        <v>53</v>
      </c>
      <c r="I20" s="113">
        <f t="shared" si="20"/>
        <v>13</v>
      </c>
      <c r="J20" s="113">
        <f>INDEX(地温!$D$2:$D$366,MATCH(H20,地温!$C$2:$C$366,FALSE))</f>
        <v>8.5673499999999994</v>
      </c>
      <c r="K20" s="113">
        <f t="shared" si="21"/>
        <v>117.5548</v>
      </c>
      <c r="L20" s="116">
        <f t="shared" si="2"/>
        <v>9.0426769230769235</v>
      </c>
      <c r="M20" s="119">
        <f t="shared" si="3"/>
        <v>2.1375233468186421e-002</v>
      </c>
      <c r="N20" s="119">
        <f t="shared" si="4"/>
        <v>1.6303446379011857</v>
      </c>
      <c r="Q20" s="115">
        <f t="shared" si="22"/>
        <v>53</v>
      </c>
      <c r="R20" s="113">
        <f t="shared" si="23"/>
        <v>13</v>
      </c>
      <c r="S20" s="113">
        <f>INDEX(地温!$D$2:$D$366,MATCH(Q20,地温!$C$2:$C$366,FALSE))</f>
        <v>8.5673499999999994</v>
      </c>
      <c r="T20" s="113">
        <f t="shared" si="24"/>
        <v>117.5548</v>
      </c>
      <c r="U20" s="116">
        <f t="shared" si="5"/>
        <v>9.0426769230769235</v>
      </c>
      <c r="V20" s="119" t="e">
        <f t="shared" si="6"/>
        <v>#N/A</v>
      </c>
      <c r="W20" s="119">
        <f t="shared" si="7"/>
        <v>0</v>
      </c>
      <c r="Z20" s="115">
        <f t="shared" si="25"/>
        <v>53</v>
      </c>
      <c r="AA20" s="113">
        <f t="shared" si="26"/>
        <v>13</v>
      </c>
      <c r="AB20" s="113">
        <f>INDEX(地温!$D$2:$D$366,MATCH(Z20,地温!$C$2:$C$366,FALSE))</f>
        <v>8.5673499999999994</v>
      </c>
      <c r="AC20" s="113">
        <f t="shared" si="27"/>
        <v>117.5548</v>
      </c>
      <c r="AD20" s="116">
        <f t="shared" si="8"/>
        <v>9.0426769230769235</v>
      </c>
      <c r="AE20" s="119" t="e">
        <f t="shared" si="9"/>
        <v>#N/A</v>
      </c>
      <c r="AF20" s="119">
        <f t="shared" si="10"/>
        <v>0</v>
      </c>
      <c r="AI20" s="115">
        <f t="shared" si="28"/>
        <v>53</v>
      </c>
      <c r="AJ20" s="113">
        <f t="shared" si="29"/>
        <v>13</v>
      </c>
      <c r="AK20" s="113">
        <f>INDEX(地温!$D$2:$D$366,MATCH(AI20,地温!$C$2:$C$366,FALSE))</f>
        <v>8.5673499999999994</v>
      </c>
      <c r="AL20" s="113">
        <f t="shared" si="30"/>
        <v>117.5548</v>
      </c>
      <c r="AM20" s="116">
        <f t="shared" si="11"/>
        <v>9.0426769230769235</v>
      </c>
      <c r="AN20" s="119" t="e">
        <f t="shared" si="12"/>
        <v>#N/A</v>
      </c>
      <c r="AO20" s="119">
        <f t="shared" si="13"/>
        <v>0</v>
      </c>
      <c r="AR20" s="115">
        <f t="shared" si="31"/>
        <v>53</v>
      </c>
      <c r="AS20" s="113">
        <f t="shared" si="32"/>
        <v>13</v>
      </c>
      <c r="AT20" s="113">
        <f>INDEX(地温!$D$2:$D$366,MATCH(AR20,地温!$C$2:$C$366,FALSE))</f>
        <v>8.5673499999999994</v>
      </c>
      <c r="AU20" s="113">
        <f t="shared" si="33"/>
        <v>117.5548</v>
      </c>
      <c r="AV20" s="116">
        <f t="shared" si="14"/>
        <v>9.0426769230769235</v>
      </c>
      <c r="AW20" s="119" t="e">
        <f t="shared" si="15"/>
        <v>#N/A</v>
      </c>
      <c r="AX20" s="119">
        <f t="shared" si="16"/>
        <v>0</v>
      </c>
    </row>
    <row r="21" spans="1:50">
      <c r="A21" s="115">
        <f t="shared" si="17"/>
        <v>54</v>
      </c>
      <c r="B21" s="113">
        <f t="shared" si="0"/>
        <v>14</v>
      </c>
      <c r="C21" s="119">
        <f t="shared" si="1"/>
        <v>1.7335860282288875</v>
      </c>
      <c r="D21" s="119">
        <f t="shared" si="18"/>
        <v>1.0324139032770185e-002</v>
      </c>
      <c r="E21" s="119"/>
      <c r="F21" s="119"/>
      <c r="H21" s="115">
        <f t="shared" si="19"/>
        <v>54</v>
      </c>
      <c r="I21" s="113">
        <f t="shared" si="20"/>
        <v>14</v>
      </c>
      <c r="J21" s="113">
        <f>INDEX(地温!$D$2:$D$366,MATCH(H21,地温!$C$2:$C$366,FALSE))</f>
        <v>8.1500500000000002</v>
      </c>
      <c r="K21" s="113">
        <f t="shared" si="21"/>
        <v>125.70484999999999</v>
      </c>
      <c r="L21" s="116">
        <f t="shared" si="2"/>
        <v>8.9789178571428572</v>
      </c>
      <c r="M21" s="119">
        <f t="shared" si="3"/>
        <v>2.1312224717920266e-002</v>
      </c>
      <c r="N21" s="119">
        <f t="shared" si="4"/>
        <v>1.7335860282288875</v>
      </c>
      <c r="Q21" s="115">
        <f t="shared" si="22"/>
        <v>54</v>
      </c>
      <c r="R21" s="113">
        <f t="shared" si="23"/>
        <v>14</v>
      </c>
      <c r="S21" s="113">
        <f>INDEX(地温!$D$2:$D$366,MATCH(Q21,地温!$C$2:$C$366,FALSE))</f>
        <v>8.1500500000000002</v>
      </c>
      <c r="T21" s="113">
        <f t="shared" si="24"/>
        <v>125.70484999999999</v>
      </c>
      <c r="U21" s="116">
        <f t="shared" si="5"/>
        <v>8.9789178571428572</v>
      </c>
      <c r="V21" s="119" t="e">
        <f t="shared" si="6"/>
        <v>#N/A</v>
      </c>
      <c r="W21" s="119">
        <f t="shared" si="7"/>
        <v>0</v>
      </c>
      <c r="Z21" s="115">
        <f t="shared" si="25"/>
        <v>54</v>
      </c>
      <c r="AA21" s="113">
        <f t="shared" si="26"/>
        <v>14</v>
      </c>
      <c r="AB21" s="113">
        <f>INDEX(地温!$D$2:$D$366,MATCH(Z21,地温!$C$2:$C$366,FALSE))</f>
        <v>8.1500500000000002</v>
      </c>
      <c r="AC21" s="113">
        <f t="shared" si="27"/>
        <v>125.70484999999999</v>
      </c>
      <c r="AD21" s="116">
        <f t="shared" si="8"/>
        <v>8.9789178571428572</v>
      </c>
      <c r="AE21" s="119" t="e">
        <f t="shared" si="9"/>
        <v>#N/A</v>
      </c>
      <c r="AF21" s="119">
        <f t="shared" si="10"/>
        <v>0</v>
      </c>
      <c r="AI21" s="115">
        <f t="shared" si="28"/>
        <v>54</v>
      </c>
      <c r="AJ21" s="113">
        <f t="shared" si="29"/>
        <v>14</v>
      </c>
      <c r="AK21" s="113">
        <f>INDEX(地温!$D$2:$D$366,MATCH(AI21,地温!$C$2:$C$366,FALSE))</f>
        <v>8.1500500000000002</v>
      </c>
      <c r="AL21" s="113">
        <f t="shared" si="30"/>
        <v>125.70484999999999</v>
      </c>
      <c r="AM21" s="116">
        <f t="shared" si="11"/>
        <v>8.9789178571428572</v>
      </c>
      <c r="AN21" s="119" t="e">
        <f t="shared" si="12"/>
        <v>#N/A</v>
      </c>
      <c r="AO21" s="119">
        <f t="shared" si="13"/>
        <v>0</v>
      </c>
      <c r="AR21" s="115">
        <f t="shared" si="31"/>
        <v>54</v>
      </c>
      <c r="AS21" s="113">
        <f t="shared" si="32"/>
        <v>14</v>
      </c>
      <c r="AT21" s="113">
        <f>INDEX(地温!$D$2:$D$366,MATCH(AR21,地温!$C$2:$C$366,FALSE))</f>
        <v>8.1500500000000002</v>
      </c>
      <c r="AU21" s="113">
        <f t="shared" si="33"/>
        <v>125.70484999999999</v>
      </c>
      <c r="AV21" s="116">
        <f t="shared" si="14"/>
        <v>8.9789178571428572</v>
      </c>
      <c r="AW21" s="119" t="e">
        <f t="shared" si="15"/>
        <v>#N/A</v>
      </c>
      <c r="AX21" s="119">
        <f t="shared" si="16"/>
        <v>0</v>
      </c>
    </row>
    <row r="22" spans="1:50">
      <c r="A22" s="115">
        <f t="shared" si="17"/>
        <v>55</v>
      </c>
      <c r="B22" s="113">
        <f t="shared" si="0"/>
        <v>15</v>
      </c>
      <c r="C22" s="119">
        <f t="shared" si="1"/>
        <v>1.8311153736741237</v>
      </c>
      <c r="D22" s="119">
        <f t="shared" si="18"/>
        <v>9.7529345445236185e-003</v>
      </c>
      <c r="E22" s="119"/>
      <c r="F22" s="119"/>
      <c r="H22" s="115">
        <f t="shared" si="19"/>
        <v>55</v>
      </c>
      <c r="I22" s="113">
        <f t="shared" si="20"/>
        <v>15</v>
      </c>
      <c r="J22" s="113">
        <f>INDEX(地温!$D$2:$D$366,MATCH(H22,地温!$C$2:$C$366,FALSE))</f>
        <v>7.3957000000000006</v>
      </c>
      <c r="K22" s="113">
        <f t="shared" si="21"/>
        <v>133.10055</v>
      </c>
      <c r="L22" s="116">
        <f t="shared" si="2"/>
        <v>8.8733699999999995</v>
      </c>
      <c r="M22" s="119">
        <f t="shared" si="3"/>
        <v>2.120826465608569e-002</v>
      </c>
      <c r="N22" s="119">
        <f t="shared" si="4"/>
        <v>1.8311153736741237</v>
      </c>
      <c r="Q22" s="115">
        <f t="shared" si="22"/>
        <v>55</v>
      </c>
      <c r="R22" s="113">
        <f t="shared" si="23"/>
        <v>15</v>
      </c>
      <c r="S22" s="113">
        <f>INDEX(地温!$D$2:$D$366,MATCH(Q22,地温!$C$2:$C$366,FALSE))</f>
        <v>7.3957000000000006</v>
      </c>
      <c r="T22" s="113">
        <f t="shared" si="24"/>
        <v>133.10055</v>
      </c>
      <c r="U22" s="116">
        <f t="shared" si="5"/>
        <v>8.8733699999999995</v>
      </c>
      <c r="V22" s="119" t="e">
        <f t="shared" si="6"/>
        <v>#N/A</v>
      </c>
      <c r="W22" s="119">
        <f t="shared" si="7"/>
        <v>0</v>
      </c>
      <c r="Z22" s="115">
        <f t="shared" si="25"/>
        <v>55</v>
      </c>
      <c r="AA22" s="113">
        <f t="shared" si="26"/>
        <v>15</v>
      </c>
      <c r="AB22" s="113">
        <f>INDEX(地温!$D$2:$D$366,MATCH(Z22,地温!$C$2:$C$366,FALSE))</f>
        <v>7.3957000000000006</v>
      </c>
      <c r="AC22" s="113">
        <f t="shared" si="27"/>
        <v>133.10055</v>
      </c>
      <c r="AD22" s="116">
        <f t="shared" si="8"/>
        <v>8.8733699999999995</v>
      </c>
      <c r="AE22" s="119" t="e">
        <f t="shared" si="9"/>
        <v>#N/A</v>
      </c>
      <c r="AF22" s="119">
        <f t="shared" si="10"/>
        <v>0</v>
      </c>
      <c r="AI22" s="115">
        <f t="shared" si="28"/>
        <v>55</v>
      </c>
      <c r="AJ22" s="113">
        <f t="shared" si="29"/>
        <v>15</v>
      </c>
      <c r="AK22" s="113">
        <f>INDEX(地温!$D$2:$D$366,MATCH(AI22,地温!$C$2:$C$366,FALSE))</f>
        <v>7.3957000000000006</v>
      </c>
      <c r="AL22" s="113">
        <f t="shared" si="30"/>
        <v>133.10055</v>
      </c>
      <c r="AM22" s="116">
        <f t="shared" si="11"/>
        <v>8.8733699999999995</v>
      </c>
      <c r="AN22" s="119" t="e">
        <f t="shared" si="12"/>
        <v>#N/A</v>
      </c>
      <c r="AO22" s="119">
        <f t="shared" si="13"/>
        <v>0</v>
      </c>
      <c r="AR22" s="115">
        <f t="shared" si="31"/>
        <v>55</v>
      </c>
      <c r="AS22" s="113">
        <f t="shared" si="32"/>
        <v>15</v>
      </c>
      <c r="AT22" s="113">
        <f>INDEX(地温!$D$2:$D$366,MATCH(AR22,地温!$C$2:$C$366,FALSE))</f>
        <v>7.3957000000000006</v>
      </c>
      <c r="AU22" s="113">
        <f t="shared" si="33"/>
        <v>133.10055</v>
      </c>
      <c r="AV22" s="116">
        <f t="shared" si="14"/>
        <v>8.8733699999999995</v>
      </c>
      <c r="AW22" s="119" t="e">
        <f t="shared" si="15"/>
        <v>#N/A</v>
      </c>
      <c r="AX22" s="119">
        <f t="shared" si="16"/>
        <v>0</v>
      </c>
    </row>
    <row r="23" spans="1:50">
      <c r="A23" s="115">
        <f t="shared" si="17"/>
        <v>56</v>
      </c>
      <c r="B23" s="113">
        <f t="shared" si="0"/>
        <v>16</v>
      </c>
      <c r="C23" s="119">
        <f t="shared" si="1"/>
        <v>1.9295531186614698</v>
      </c>
      <c r="D23" s="119">
        <f t="shared" si="18"/>
        <v>9.8437744987346157e-003</v>
      </c>
      <c r="E23" s="119"/>
      <c r="F23" s="119"/>
      <c r="H23" s="115">
        <f t="shared" si="19"/>
        <v>56</v>
      </c>
      <c r="I23" s="113">
        <f t="shared" si="20"/>
        <v>16</v>
      </c>
      <c r="J23" s="113">
        <f>INDEX(地温!$D$2:$D$366,MATCH(H23,地温!$C$2:$C$366,FALSE))</f>
        <v>7.9895499999999995</v>
      </c>
      <c r="K23" s="113">
        <f t="shared" si="21"/>
        <v>141.09010000000001</v>
      </c>
      <c r="L23" s="116">
        <f t="shared" si="2"/>
        <v>8.8181312500000004</v>
      </c>
      <c r="M23" s="119">
        <f t="shared" si="3"/>
        <v>2.1154028301325584e-002</v>
      </c>
      <c r="N23" s="119">
        <f t="shared" si="4"/>
        <v>1.9295531186614698</v>
      </c>
      <c r="Q23" s="115">
        <f t="shared" si="22"/>
        <v>56</v>
      </c>
      <c r="R23" s="113">
        <f t="shared" si="23"/>
        <v>16</v>
      </c>
      <c r="S23" s="113">
        <f>INDEX(地温!$D$2:$D$366,MATCH(Q23,地温!$C$2:$C$366,FALSE))</f>
        <v>7.9895499999999995</v>
      </c>
      <c r="T23" s="113">
        <f t="shared" si="24"/>
        <v>141.09010000000001</v>
      </c>
      <c r="U23" s="116">
        <f t="shared" si="5"/>
        <v>8.8181312500000004</v>
      </c>
      <c r="V23" s="119" t="e">
        <f t="shared" si="6"/>
        <v>#N/A</v>
      </c>
      <c r="W23" s="119">
        <f t="shared" si="7"/>
        <v>0</v>
      </c>
      <c r="Z23" s="115">
        <f t="shared" si="25"/>
        <v>56</v>
      </c>
      <c r="AA23" s="113">
        <f t="shared" si="26"/>
        <v>16</v>
      </c>
      <c r="AB23" s="113">
        <f>INDEX(地温!$D$2:$D$366,MATCH(Z23,地温!$C$2:$C$366,FALSE))</f>
        <v>7.9895499999999995</v>
      </c>
      <c r="AC23" s="113">
        <f t="shared" si="27"/>
        <v>141.09010000000001</v>
      </c>
      <c r="AD23" s="116">
        <f t="shared" si="8"/>
        <v>8.8181312500000004</v>
      </c>
      <c r="AE23" s="119" t="e">
        <f t="shared" si="9"/>
        <v>#N/A</v>
      </c>
      <c r="AF23" s="119">
        <f t="shared" si="10"/>
        <v>0</v>
      </c>
      <c r="AI23" s="115">
        <f t="shared" si="28"/>
        <v>56</v>
      </c>
      <c r="AJ23" s="113">
        <f t="shared" si="29"/>
        <v>16</v>
      </c>
      <c r="AK23" s="113">
        <f>INDEX(地温!$D$2:$D$366,MATCH(AI23,地温!$C$2:$C$366,FALSE))</f>
        <v>7.9895499999999995</v>
      </c>
      <c r="AL23" s="113">
        <f t="shared" si="30"/>
        <v>141.09010000000001</v>
      </c>
      <c r="AM23" s="116">
        <f t="shared" si="11"/>
        <v>8.8181312500000004</v>
      </c>
      <c r="AN23" s="119" t="e">
        <f t="shared" si="12"/>
        <v>#N/A</v>
      </c>
      <c r="AO23" s="119">
        <f t="shared" si="13"/>
        <v>0</v>
      </c>
      <c r="AR23" s="115">
        <f t="shared" si="31"/>
        <v>56</v>
      </c>
      <c r="AS23" s="113">
        <f t="shared" si="32"/>
        <v>16</v>
      </c>
      <c r="AT23" s="113">
        <f>INDEX(地温!$D$2:$D$366,MATCH(AR23,地温!$C$2:$C$366,FALSE))</f>
        <v>7.9895499999999995</v>
      </c>
      <c r="AU23" s="113">
        <f t="shared" si="33"/>
        <v>141.09010000000001</v>
      </c>
      <c r="AV23" s="116">
        <f t="shared" si="14"/>
        <v>8.8181312500000004</v>
      </c>
      <c r="AW23" s="119" t="e">
        <f t="shared" si="15"/>
        <v>#N/A</v>
      </c>
      <c r="AX23" s="119">
        <f t="shared" si="16"/>
        <v>0</v>
      </c>
    </row>
    <row r="24" spans="1:50">
      <c r="A24" s="115">
        <f t="shared" si="17"/>
        <v>57</v>
      </c>
      <c r="B24" s="113">
        <f t="shared" si="0"/>
        <v>17</v>
      </c>
      <c r="C24" s="119">
        <f t="shared" si="1"/>
        <v>2.0287464281321084</v>
      </c>
      <c r="D24" s="119">
        <f t="shared" si="18"/>
        <v>9.9193309470638549e-003</v>
      </c>
      <c r="E24" s="119"/>
      <c r="F24" s="119"/>
      <c r="H24" s="115">
        <f t="shared" si="19"/>
        <v>57</v>
      </c>
      <c r="I24" s="113">
        <f t="shared" si="20"/>
        <v>17</v>
      </c>
      <c r="J24" s="113">
        <f>INDEX(地温!$D$2:$D$366,MATCH(H24,地温!$C$2:$C$366,FALSE))</f>
        <v>8.5833999999999993</v>
      </c>
      <c r="K24" s="113">
        <f t="shared" si="21"/>
        <v>149.67350000000002</v>
      </c>
      <c r="L24" s="116">
        <f t="shared" si="2"/>
        <v>8.8043235294117661</v>
      </c>
      <c r="M24" s="119">
        <f t="shared" si="3"/>
        <v>2.1140489510522494e-002</v>
      </c>
      <c r="N24" s="119">
        <f t="shared" si="4"/>
        <v>2.0287464281321084</v>
      </c>
      <c r="Q24" s="115">
        <f t="shared" si="22"/>
        <v>57</v>
      </c>
      <c r="R24" s="113">
        <f t="shared" si="23"/>
        <v>17</v>
      </c>
      <c r="S24" s="113">
        <f>INDEX(地温!$D$2:$D$366,MATCH(Q24,地温!$C$2:$C$366,FALSE))</f>
        <v>8.5833999999999993</v>
      </c>
      <c r="T24" s="113">
        <f t="shared" si="24"/>
        <v>149.67350000000002</v>
      </c>
      <c r="U24" s="116">
        <f t="shared" si="5"/>
        <v>8.8043235294117661</v>
      </c>
      <c r="V24" s="119" t="e">
        <f t="shared" si="6"/>
        <v>#N/A</v>
      </c>
      <c r="W24" s="119">
        <f t="shared" si="7"/>
        <v>0</v>
      </c>
      <c r="Z24" s="115">
        <f t="shared" si="25"/>
        <v>57</v>
      </c>
      <c r="AA24" s="113">
        <f t="shared" si="26"/>
        <v>17</v>
      </c>
      <c r="AB24" s="113">
        <f>INDEX(地温!$D$2:$D$366,MATCH(Z24,地温!$C$2:$C$366,FALSE))</f>
        <v>8.5833999999999993</v>
      </c>
      <c r="AC24" s="113">
        <f t="shared" si="27"/>
        <v>149.67350000000002</v>
      </c>
      <c r="AD24" s="116">
        <f t="shared" si="8"/>
        <v>8.8043235294117661</v>
      </c>
      <c r="AE24" s="119" t="e">
        <f t="shared" si="9"/>
        <v>#N/A</v>
      </c>
      <c r="AF24" s="119">
        <f t="shared" si="10"/>
        <v>0</v>
      </c>
      <c r="AI24" s="115">
        <f t="shared" si="28"/>
        <v>57</v>
      </c>
      <c r="AJ24" s="113">
        <f t="shared" si="29"/>
        <v>17</v>
      </c>
      <c r="AK24" s="113">
        <f>INDEX(地温!$D$2:$D$366,MATCH(AI24,地温!$C$2:$C$366,FALSE))</f>
        <v>8.5833999999999993</v>
      </c>
      <c r="AL24" s="113">
        <f t="shared" si="30"/>
        <v>149.67350000000002</v>
      </c>
      <c r="AM24" s="116">
        <f t="shared" si="11"/>
        <v>8.8043235294117661</v>
      </c>
      <c r="AN24" s="119" t="e">
        <f t="shared" si="12"/>
        <v>#N/A</v>
      </c>
      <c r="AO24" s="119">
        <f t="shared" si="13"/>
        <v>0</v>
      </c>
      <c r="AR24" s="115">
        <f t="shared" si="31"/>
        <v>57</v>
      </c>
      <c r="AS24" s="113">
        <f t="shared" si="32"/>
        <v>17</v>
      </c>
      <c r="AT24" s="113">
        <f>INDEX(地温!$D$2:$D$366,MATCH(AR24,地温!$C$2:$C$366,FALSE))</f>
        <v>8.5833999999999993</v>
      </c>
      <c r="AU24" s="113">
        <f t="shared" si="33"/>
        <v>149.67350000000002</v>
      </c>
      <c r="AV24" s="116">
        <f t="shared" si="14"/>
        <v>8.8043235294117661</v>
      </c>
      <c r="AW24" s="119" t="e">
        <f t="shared" si="15"/>
        <v>#N/A</v>
      </c>
      <c r="AX24" s="119">
        <f t="shared" si="16"/>
        <v>0</v>
      </c>
    </row>
    <row r="25" spans="1:50">
      <c r="A25" s="115">
        <f t="shared" si="17"/>
        <v>58</v>
      </c>
      <c r="B25" s="113">
        <f t="shared" si="0"/>
        <v>18</v>
      </c>
      <c r="C25" s="119">
        <f t="shared" si="1"/>
        <v>2.1289941242309256</v>
      </c>
      <c r="D25" s="119">
        <f t="shared" si="18"/>
        <v>1.0024769609881724e-002</v>
      </c>
      <c r="E25" s="119"/>
      <c r="F25" s="119"/>
      <c r="H25" s="115">
        <f t="shared" si="19"/>
        <v>58</v>
      </c>
      <c r="I25" s="113">
        <f t="shared" si="20"/>
        <v>18</v>
      </c>
      <c r="J25" s="113">
        <f>INDEX(地温!$D$2:$D$366,MATCH(H25,地温!$C$2:$C$366,FALSE))</f>
        <v>9.2735500000000002</v>
      </c>
      <c r="K25" s="113">
        <f t="shared" si="21"/>
        <v>158.94705000000002</v>
      </c>
      <c r="L25" s="116">
        <f t="shared" si="2"/>
        <v>8.8303916666666673</v>
      </c>
      <c r="M25" s="119">
        <f t="shared" si="3"/>
        <v>2.116605607909134e-002</v>
      </c>
      <c r="N25" s="119">
        <f t="shared" si="4"/>
        <v>2.1289941242309256</v>
      </c>
      <c r="Q25" s="115">
        <f t="shared" si="22"/>
        <v>58</v>
      </c>
      <c r="R25" s="113">
        <f t="shared" si="23"/>
        <v>18</v>
      </c>
      <c r="S25" s="113">
        <f>INDEX(地温!$D$2:$D$366,MATCH(Q25,地温!$C$2:$C$366,FALSE))</f>
        <v>9.2735500000000002</v>
      </c>
      <c r="T25" s="113">
        <f t="shared" si="24"/>
        <v>158.94705000000002</v>
      </c>
      <c r="U25" s="116">
        <f t="shared" si="5"/>
        <v>8.8303916666666673</v>
      </c>
      <c r="V25" s="119" t="e">
        <f t="shared" si="6"/>
        <v>#N/A</v>
      </c>
      <c r="W25" s="119">
        <f t="shared" si="7"/>
        <v>0</v>
      </c>
      <c r="Z25" s="115">
        <f t="shared" si="25"/>
        <v>58</v>
      </c>
      <c r="AA25" s="113">
        <f t="shared" si="26"/>
        <v>18</v>
      </c>
      <c r="AB25" s="113">
        <f>INDEX(地温!$D$2:$D$366,MATCH(Z25,地温!$C$2:$C$366,FALSE))</f>
        <v>9.2735500000000002</v>
      </c>
      <c r="AC25" s="113">
        <f t="shared" si="27"/>
        <v>158.94705000000002</v>
      </c>
      <c r="AD25" s="116">
        <f t="shared" si="8"/>
        <v>8.8303916666666673</v>
      </c>
      <c r="AE25" s="119" t="e">
        <f t="shared" si="9"/>
        <v>#N/A</v>
      </c>
      <c r="AF25" s="119">
        <f t="shared" si="10"/>
        <v>0</v>
      </c>
      <c r="AI25" s="115">
        <f t="shared" si="28"/>
        <v>58</v>
      </c>
      <c r="AJ25" s="113">
        <f t="shared" si="29"/>
        <v>18</v>
      </c>
      <c r="AK25" s="113">
        <f>INDEX(地温!$D$2:$D$366,MATCH(AI25,地温!$C$2:$C$366,FALSE))</f>
        <v>9.2735500000000002</v>
      </c>
      <c r="AL25" s="113">
        <f t="shared" si="30"/>
        <v>158.94705000000002</v>
      </c>
      <c r="AM25" s="116">
        <f t="shared" si="11"/>
        <v>8.8303916666666673</v>
      </c>
      <c r="AN25" s="119" t="e">
        <f t="shared" si="12"/>
        <v>#N/A</v>
      </c>
      <c r="AO25" s="119">
        <f t="shared" si="13"/>
        <v>0</v>
      </c>
      <c r="AR25" s="115">
        <f t="shared" si="31"/>
        <v>58</v>
      </c>
      <c r="AS25" s="113">
        <f t="shared" si="32"/>
        <v>18</v>
      </c>
      <c r="AT25" s="113">
        <f>INDEX(地温!$D$2:$D$366,MATCH(AR25,地温!$C$2:$C$366,FALSE))</f>
        <v>9.2735500000000002</v>
      </c>
      <c r="AU25" s="113">
        <f t="shared" si="33"/>
        <v>158.94705000000002</v>
      </c>
      <c r="AV25" s="116">
        <f t="shared" si="14"/>
        <v>8.8303916666666673</v>
      </c>
      <c r="AW25" s="119" t="e">
        <f t="shared" si="15"/>
        <v>#N/A</v>
      </c>
      <c r="AX25" s="119">
        <f t="shared" si="16"/>
        <v>0</v>
      </c>
    </row>
    <row r="26" spans="1:50">
      <c r="A26" s="115">
        <f t="shared" si="17"/>
        <v>59</v>
      </c>
      <c r="B26" s="113">
        <f t="shared" si="0"/>
        <v>19</v>
      </c>
      <c r="C26" s="119">
        <f t="shared" si="1"/>
        <v>2.2304316311832304</v>
      </c>
      <c r="D26" s="119">
        <f t="shared" si="18"/>
        <v>1.0143750695230481e-002</v>
      </c>
      <c r="E26" s="119"/>
      <c r="F26" s="119"/>
      <c r="H26" s="115">
        <f t="shared" si="19"/>
        <v>59</v>
      </c>
      <c r="I26" s="113">
        <f t="shared" si="20"/>
        <v>19</v>
      </c>
      <c r="J26" s="113">
        <f>INDEX(地温!$D$2:$D$366,MATCH(H26,地温!$C$2:$C$366,FALSE))</f>
        <v>10.027899999999999</v>
      </c>
      <c r="K26" s="113">
        <f t="shared" si="21"/>
        <v>168.97495000000001</v>
      </c>
      <c r="L26" s="116">
        <f t="shared" si="2"/>
        <v>8.8934184210526315</v>
      </c>
      <c r="M26" s="119">
        <f t="shared" si="3"/>
        <v>2.1227978372025457e-002</v>
      </c>
      <c r="N26" s="119">
        <f t="shared" si="4"/>
        <v>2.2304316311832304</v>
      </c>
      <c r="Q26" s="115">
        <f t="shared" si="22"/>
        <v>59</v>
      </c>
      <c r="R26" s="113">
        <f t="shared" si="23"/>
        <v>19</v>
      </c>
      <c r="S26" s="113">
        <f>INDEX(地温!$D$2:$D$366,MATCH(Q26,地温!$C$2:$C$366,FALSE))</f>
        <v>10.027899999999999</v>
      </c>
      <c r="T26" s="113">
        <f t="shared" si="24"/>
        <v>168.97495000000001</v>
      </c>
      <c r="U26" s="116">
        <f t="shared" si="5"/>
        <v>8.8934184210526315</v>
      </c>
      <c r="V26" s="119" t="e">
        <f t="shared" si="6"/>
        <v>#N/A</v>
      </c>
      <c r="W26" s="119">
        <f t="shared" si="7"/>
        <v>0</v>
      </c>
      <c r="Z26" s="115">
        <f t="shared" si="25"/>
        <v>59</v>
      </c>
      <c r="AA26" s="113">
        <f t="shared" si="26"/>
        <v>19</v>
      </c>
      <c r="AB26" s="113">
        <f>INDEX(地温!$D$2:$D$366,MATCH(Z26,地温!$C$2:$C$366,FALSE))</f>
        <v>10.027899999999999</v>
      </c>
      <c r="AC26" s="113">
        <f t="shared" si="27"/>
        <v>168.97495000000001</v>
      </c>
      <c r="AD26" s="116">
        <f t="shared" si="8"/>
        <v>8.8934184210526315</v>
      </c>
      <c r="AE26" s="119" t="e">
        <f t="shared" si="9"/>
        <v>#N/A</v>
      </c>
      <c r="AF26" s="119">
        <f t="shared" si="10"/>
        <v>0</v>
      </c>
      <c r="AI26" s="115">
        <f t="shared" si="28"/>
        <v>59</v>
      </c>
      <c r="AJ26" s="113">
        <f t="shared" si="29"/>
        <v>19</v>
      </c>
      <c r="AK26" s="113">
        <f>INDEX(地温!$D$2:$D$366,MATCH(AI26,地温!$C$2:$C$366,FALSE))</f>
        <v>10.027899999999999</v>
      </c>
      <c r="AL26" s="113">
        <f t="shared" si="30"/>
        <v>168.97495000000001</v>
      </c>
      <c r="AM26" s="116">
        <f t="shared" si="11"/>
        <v>8.8934184210526315</v>
      </c>
      <c r="AN26" s="119" t="e">
        <f t="shared" si="12"/>
        <v>#N/A</v>
      </c>
      <c r="AO26" s="119">
        <f t="shared" si="13"/>
        <v>0</v>
      </c>
      <c r="AR26" s="115">
        <f t="shared" si="31"/>
        <v>59</v>
      </c>
      <c r="AS26" s="113">
        <f t="shared" si="32"/>
        <v>19</v>
      </c>
      <c r="AT26" s="113">
        <f>INDEX(地温!$D$2:$D$366,MATCH(AR26,地温!$C$2:$C$366,FALSE))</f>
        <v>10.027899999999999</v>
      </c>
      <c r="AU26" s="113">
        <f t="shared" si="33"/>
        <v>168.97495000000001</v>
      </c>
      <c r="AV26" s="116">
        <f t="shared" si="14"/>
        <v>8.8934184210526315</v>
      </c>
      <c r="AW26" s="119" t="e">
        <f t="shared" si="15"/>
        <v>#N/A</v>
      </c>
      <c r="AX26" s="119">
        <f t="shared" si="16"/>
        <v>0</v>
      </c>
    </row>
    <row r="27" spans="1:50">
      <c r="A27" s="115">
        <f t="shared" si="17"/>
        <v>60</v>
      </c>
      <c r="B27" s="113">
        <f t="shared" si="0"/>
        <v>20</v>
      </c>
      <c r="C27" s="119">
        <f t="shared" si="1"/>
        <v>2.3362440149590058</v>
      </c>
      <c r="D27" s="119">
        <f t="shared" si="18"/>
        <v>1.058123837757754e-002</v>
      </c>
      <c r="E27" s="119"/>
      <c r="F27" s="119"/>
      <c r="H27" s="115">
        <f t="shared" si="19"/>
        <v>60</v>
      </c>
      <c r="I27" s="113">
        <f t="shared" si="20"/>
        <v>20</v>
      </c>
      <c r="J27" s="113">
        <f>INDEX(地温!$D$2:$D$366,MATCH(H27,地温!$C$2:$C$366,FALSE))</f>
        <v>11.55265</v>
      </c>
      <c r="K27" s="113">
        <f t="shared" si="21"/>
        <v>180.52760000000001</v>
      </c>
      <c r="L27" s="116">
        <f t="shared" si="2"/>
        <v>9.0263799999999996</v>
      </c>
      <c r="M27" s="119">
        <f t="shared" si="3"/>
        <v>2.1359113339246335e-002</v>
      </c>
      <c r="N27" s="119">
        <f t="shared" si="4"/>
        <v>2.3362440149590058</v>
      </c>
      <c r="Q27" s="115">
        <f t="shared" si="22"/>
        <v>60</v>
      </c>
      <c r="R27" s="113">
        <f t="shared" si="23"/>
        <v>20</v>
      </c>
      <c r="S27" s="113">
        <f>INDEX(地温!$D$2:$D$366,MATCH(Q27,地温!$C$2:$C$366,FALSE))</f>
        <v>11.55265</v>
      </c>
      <c r="T27" s="113">
        <f t="shared" si="24"/>
        <v>180.52760000000001</v>
      </c>
      <c r="U27" s="116">
        <f t="shared" si="5"/>
        <v>9.0263799999999996</v>
      </c>
      <c r="V27" s="119" t="e">
        <f t="shared" si="6"/>
        <v>#N/A</v>
      </c>
      <c r="W27" s="119">
        <f t="shared" si="7"/>
        <v>0</v>
      </c>
      <c r="Z27" s="115">
        <f t="shared" si="25"/>
        <v>60</v>
      </c>
      <c r="AA27" s="113">
        <f t="shared" si="26"/>
        <v>20</v>
      </c>
      <c r="AB27" s="113">
        <f>INDEX(地温!$D$2:$D$366,MATCH(Z27,地温!$C$2:$C$366,FALSE))</f>
        <v>11.55265</v>
      </c>
      <c r="AC27" s="113">
        <f t="shared" si="27"/>
        <v>180.52760000000001</v>
      </c>
      <c r="AD27" s="116">
        <f t="shared" si="8"/>
        <v>9.0263799999999996</v>
      </c>
      <c r="AE27" s="119" t="e">
        <f t="shared" si="9"/>
        <v>#N/A</v>
      </c>
      <c r="AF27" s="119">
        <f t="shared" si="10"/>
        <v>0</v>
      </c>
      <c r="AI27" s="115">
        <f t="shared" si="28"/>
        <v>60</v>
      </c>
      <c r="AJ27" s="113">
        <f t="shared" si="29"/>
        <v>20</v>
      </c>
      <c r="AK27" s="113">
        <f>INDEX(地温!$D$2:$D$366,MATCH(AI27,地温!$C$2:$C$366,FALSE))</f>
        <v>11.55265</v>
      </c>
      <c r="AL27" s="113">
        <f t="shared" si="30"/>
        <v>180.52760000000001</v>
      </c>
      <c r="AM27" s="116">
        <f t="shared" si="11"/>
        <v>9.0263799999999996</v>
      </c>
      <c r="AN27" s="119" t="e">
        <f t="shared" si="12"/>
        <v>#N/A</v>
      </c>
      <c r="AO27" s="119">
        <f t="shared" si="13"/>
        <v>0</v>
      </c>
      <c r="AR27" s="115">
        <f t="shared" si="31"/>
        <v>60</v>
      </c>
      <c r="AS27" s="113">
        <f t="shared" si="32"/>
        <v>20</v>
      </c>
      <c r="AT27" s="113">
        <f>INDEX(地温!$D$2:$D$366,MATCH(AR27,地温!$C$2:$C$366,FALSE))</f>
        <v>11.55265</v>
      </c>
      <c r="AU27" s="113">
        <f t="shared" si="33"/>
        <v>180.52760000000001</v>
      </c>
      <c r="AV27" s="116">
        <f t="shared" si="14"/>
        <v>9.0263799999999996</v>
      </c>
      <c r="AW27" s="119" t="e">
        <f t="shared" si="15"/>
        <v>#N/A</v>
      </c>
      <c r="AX27" s="119">
        <f t="shared" si="16"/>
        <v>0</v>
      </c>
    </row>
    <row r="28" spans="1:50">
      <c r="A28" s="115">
        <f t="shared" si="17"/>
        <v>61</v>
      </c>
      <c r="B28" s="113">
        <f t="shared" si="0"/>
        <v>21</v>
      </c>
      <c r="C28" s="119">
        <f t="shared" si="1"/>
        <v>2.4424831533867133</v>
      </c>
      <c r="D28" s="119">
        <f t="shared" si="18"/>
        <v>1.0623913842770749e-002</v>
      </c>
      <c r="E28" s="119"/>
      <c r="F28" s="119"/>
      <c r="H28" s="115">
        <f t="shared" si="19"/>
        <v>61</v>
      </c>
      <c r="I28" s="113">
        <f t="shared" si="20"/>
        <v>21</v>
      </c>
      <c r="J28" s="113">
        <f>INDEX(地温!$D$2:$D$366,MATCH(H28,地温!$C$2:$C$366,FALSE))</f>
        <v>12.226749999999999</v>
      </c>
      <c r="K28" s="113">
        <f t="shared" si="21"/>
        <v>192.75435000000002</v>
      </c>
      <c r="L28" s="116">
        <f t="shared" si="2"/>
        <v>9.1787785714285715</v>
      </c>
      <c r="M28" s="119">
        <f t="shared" si="3"/>
        <v>2.1510261396834304e-002</v>
      </c>
      <c r="N28" s="119">
        <f t="shared" si="4"/>
        <v>2.4424831533867133</v>
      </c>
      <c r="Q28" s="115">
        <f t="shared" si="22"/>
        <v>61</v>
      </c>
      <c r="R28" s="113">
        <f t="shared" si="23"/>
        <v>21</v>
      </c>
      <c r="S28" s="113">
        <f>INDEX(地温!$D$2:$D$366,MATCH(Q28,地温!$C$2:$C$366,FALSE))</f>
        <v>12.226749999999999</v>
      </c>
      <c r="T28" s="113">
        <f t="shared" si="24"/>
        <v>192.75435000000002</v>
      </c>
      <c r="U28" s="116">
        <f t="shared" si="5"/>
        <v>9.1787785714285715</v>
      </c>
      <c r="V28" s="119" t="e">
        <f t="shared" si="6"/>
        <v>#N/A</v>
      </c>
      <c r="W28" s="119">
        <f t="shared" si="7"/>
        <v>0</v>
      </c>
      <c r="Z28" s="115">
        <f t="shared" si="25"/>
        <v>61</v>
      </c>
      <c r="AA28" s="113">
        <f t="shared" si="26"/>
        <v>21</v>
      </c>
      <c r="AB28" s="113">
        <f>INDEX(地温!$D$2:$D$366,MATCH(Z28,地温!$C$2:$C$366,FALSE))</f>
        <v>12.226749999999999</v>
      </c>
      <c r="AC28" s="113">
        <f t="shared" si="27"/>
        <v>192.75435000000002</v>
      </c>
      <c r="AD28" s="116">
        <f t="shared" si="8"/>
        <v>9.1787785714285715</v>
      </c>
      <c r="AE28" s="119" t="e">
        <f t="shared" si="9"/>
        <v>#N/A</v>
      </c>
      <c r="AF28" s="119">
        <f t="shared" si="10"/>
        <v>0</v>
      </c>
      <c r="AI28" s="115">
        <f t="shared" si="28"/>
        <v>61</v>
      </c>
      <c r="AJ28" s="113">
        <f t="shared" si="29"/>
        <v>21</v>
      </c>
      <c r="AK28" s="113">
        <f>INDEX(地温!$D$2:$D$366,MATCH(AI28,地温!$C$2:$C$366,FALSE))</f>
        <v>12.226749999999999</v>
      </c>
      <c r="AL28" s="113">
        <f t="shared" si="30"/>
        <v>192.75435000000002</v>
      </c>
      <c r="AM28" s="116">
        <f t="shared" si="11"/>
        <v>9.1787785714285715</v>
      </c>
      <c r="AN28" s="119" t="e">
        <f t="shared" si="12"/>
        <v>#N/A</v>
      </c>
      <c r="AO28" s="119">
        <f t="shared" si="13"/>
        <v>0</v>
      </c>
      <c r="AR28" s="115">
        <f t="shared" si="31"/>
        <v>61</v>
      </c>
      <c r="AS28" s="113">
        <f t="shared" si="32"/>
        <v>21</v>
      </c>
      <c r="AT28" s="113">
        <f>INDEX(地温!$D$2:$D$366,MATCH(AR28,地温!$C$2:$C$366,FALSE))</f>
        <v>12.226749999999999</v>
      </c>
      <c r="AU28" s="113">
        <f t="shared" si="33"/>
        <v>192.75435000000002</v>
      </c>
      <c r="AV28" s="116">
        <f t="shared" si="14"/>
        <v>9.1787785714285715</v>
      </c>
      <c r="AW28" s="119" t="e">
        <f t="shared" si="15"/>
        <v>#N/A</v>
      </c>
      <c r="AX28" s="119">
        <f t="shared" si="16"/>
        <v>0</v>
      </c>
    </row>
    <row r="29" spans="1:50">
      <c r="A29" s="115">
        <f t="shared" si="17"/>
        <v>62</v>
      </c>
      <c r="B29" s="113">
        <f t="shared" si="0"/>
        <v>22</v>
      </c>
      <c r="C29" s="119">
        <f t="shared" si="1"/>
        <v>2.5337052917822946</v>
      </c>
      <c r="D29" s="119">
        <f t="shared" si="18"/>
        <v>9.1222138395581354e-003</v>
      </c>
      <c r="E29" s="119"/>
      <c r="F29" s="119"/>
      <c r="H29" s="115">
        <f t="shared" si="19"/>
        <v>62</v>
      </c>
      <c r="I29" s="113">
        <f t="shared" si="20"/>
        <v>22</v>
      </c>
      <c r="J29" s="113">
        <f>INDEX(地温!$D$2:$D$366,MATCH(H29,地温!$C$2:$C$366,FALSE))</f>
        <v>9.2254000000000005</v>
      </c>
      <c r="K29" s="113">
        <f t="shared" si="21"/>
        <v>201.97975000000002</v>
      </c>
      <c r="L29" s="116">
        <f t="shared" si="2"/>
        <v>9.180897727272729</v>
      </c>
      <c r="M29" s="119">
        <f t="shared" si="3"/>
        <v>2.1512369531296056e-002</v>
      </c>
      <c r="N29" s="119">
        <f t="shared" si="4"/>
        <v>2.5337052917822946</v>
      </c>
      <c r="Q29" s="115">
        <f t="shared" si="22"/>
        <v>62</v>
      </c>
      <c r="R29" s="113">
        <f t="shared" si="23"/>
        <v>22</v>
      </c>
      <c r="S29" s="113">
        <f>INDEX(地温!$D$2:$D$366,MATCH(Q29,地温!$C$2:$C$366,FALSE))</f>
        <v>9.2254000000000005</v>
      </c>
      <c r="T29" s="113">
        <f t="shared" si="24"/>
        <v>201.97975000000002</v>
      </c>
      <c r="U29" s="116">
        <f t="shared" si="5"/>
        <v>9.180897727272729</v>
      </c>
      <c r="V29" s="119" t="e">
        <f t="shared" si="6"/>
        <v>#N/A</v>
      </c>
      <c r="W29" s="119">
        <f t="shared" si="7"/>
        <v>0</v>
      </c>
      <c r="Z29" s="115">
        <f t="shared" si="25"/>
        <v>62</v>
      </c>
      <c r="AA29" s="113">
        <f t="shared" si="26"/>
        <v>22</v>
      </c>
      <c r="AB29" s="113">
        <f>INDEX(地温!$D$2:$D$366,MATCH(Z29,地温!$C$2:$C$366,FALSE))</f>
        <v>9.2254000000000005</v>
      </c>
      <c r="AC29" s="113">
        <f t="shared" si="27"/>
        <v>201.97975000000002</v>
      </c>
      <c r="AD29" s="116">
        <f t="shared" si="8"/>
        <v>9.180897727272729</v>
      </c>
      <c r="AE29" s="119" t="e">
        <f t="shared" si="9"/>
        <v>#N/A</v>
      </c>
      <c r="AF29" s="119">
        <f t="shared" si="10"/>
        <v>0</v>
      </c>
      <c r="AI29" s="115">
        <f t="shared" si="28"/>
        <v>62</v>
      </c>
      <c r="AJ29" s="113">
        <f t="shared" si="29"/>
        <v>22</v>
      </c>
      <c r="AK29" s="113">
        <f>INDEX(地温!$D$2:$D$366,MATCH(AI29,地温!$C$2:$C$366,FALSE))</f>
        <v>9.2254000000000005</v>
      </c>
      <c r="AL29" s="113">
        <f t="shared" si="30"/>
        <v>201.97975000000002</v>
      </c>
      <c r="AM29" s="116">
        <f t="shared" si="11"/>
        <v>9.180897727272729</v>
      </c>
      <c r="AN29" s="119" t="e">
        <f t="shared" si="12"/>
        <v>#N/A</v>
      </c>
      <c r="AO29" s="119">
        <f t="shared" si="13"/>
        <v>0</v>
      </c>
      <c r="AR29" s="115">
        <f t="shared" si="31"/>
        <v>62</v>
      </c>
      <c r="AS29" s="113">
        <f t="shared" si="32"/>
        <v>22</v>
      </c>
      <c r="AT29" s="113">
        <f>INDEX(地温!$D$2:$D$366,MATCH(AR29,地温!$C$2:$C$366,FALSE))</f>
        <v>9.2254000000000005</v>
      </c>
      <c r="AU29" s="113">
        <f t="shared" si="33"/>
        <v>201.97975000000002</v>
      </c>
      <c r="AV29" s="116">
        <f t="shared" si="14"/>
        <v>9.180897727272729</v>
      </c>
      <c r="AW29" s="119" t="e">
        <f t="shared" si="15"/>
        <v>#N/A</v>
      </c>
      <c r="AX29" s="119">
        <f t="shared" si="16"/>
        <v>0</v>
      </c>
    </row>
    <row r="30" spans="1:50">
      <c r="A30" s="115">
        <f t="shared" si="17"/>
        <v>63</v>
      </c>
      <c r="B30" s="113">
        <f t="shared" si="0"/>
        <v>23</v>
      </c>
      <c r="C30" s="119">
        <f t="shared" si="1"/>
        <v>2.6212813031867528</v>
      </c>
      <c r="D30" s="119">
        <f t="shared" si="18"/>
        <v>8.757601140445815e-003</v>
      </c>
      <c r="E30" s="119"/>
      <c r="F30" s="119"/>
      <c r="H30" s="115">
        <f t="shared" si="19"/>
        <v>63</v>
      </c>
      <c r="I30" s="113">
        <f t="shared" si="20"/>
        <v>23</v>
      </c>
      <c r="J30" s="113">
        <f>INDEX(地温!$D$2:$D$366,MATCH(H30,地温!$C$2:$C$366,FALSE))</f>
        <v>8.8080999999999996</v>
      </c>
      <c r="K30" s="113">
        <f t="shared" si="21"/>
        <v>210.78785000000002</v>
      </c>
      <c r="L30" s="116">
        <f t="shared" si="2"/>
        <v>9.1646891304347839</v>
      </c>
      <c r="M30" s="119">
        <f t="shared" si="3"/>
        <v>2.1496249679979554e-002</v>
      </c>
      <c r="N30" s="119">
        <f t="shared" si="4"/>
        <v>2.6212813031867528</v>
      </c>
      <c r="Q30" s="115">
        <f t="shared" si="22"/>
        <v>63</v>
      </c>
      <c r="R30" s="113">
        <f t="shared" si="23"/>
        <v>23</v>
      </c>
      <c r="S30" s="113">
        <f>INDEX(地温!$D$2:$D$366,MATCH(Q30,地温!$C$2:$C$366,FALSE))</f>
        <v>8.8080999999999996</v>
      </c>
      <c r="T30" s="113">
        <f t="shared" si="24"/>
        <v>210.78785000000002</v>
      </c>
      <c r="U30" s="116">
        <f t="shared" si="5"/>
        <v>9.1646891304347839</v>
      </c>
      <c r="V30" s="119" t="e">
        <f t="shared" si="6"/>
        <v>#N/A</v>
      </c>
      <c r="W30" s="119">
        <f t="shared" si="7"/>
        <v>0</v>
      </c>
      <c r="Z30" s="115">
        <f t="shared" si="25"/>
        <v>63</v>
      </c>
      <c r="AA30" s="113">
        <f t="shared" si="26"/>
        <v>23</v>
      </c>
      <c r="AB30" s="113">
        <f>INDEX(地温!$D$2:$D$366,MATCH(Z30,地温!$C$2:$C$366,FALSE))</f>
        <v>8.8080999999999996</v>
      </c>
      <c r="AC30" s="113">
        <f t="shared" si="27"/>
        <v>210.78785000000002</v>
      </c>
      <c r="AD30" s="116">
        <f t="shared" si="8"/>
        <v>9.1646891304347839</v>
      </c>
      <c r="AE30" s="119" t="e">
        <f t="shared" si="9"/>
        <v>#N/A</v>
      </c>
      <c r="AF30" s="119">
        <f t="shared" si="10"/>
        <v>0</v>
      </c>
      <c r="AI30" s="115">
        <f t="shared" si="28"/>
        <v>63</v>
      </c>
      <c r="AJ30" s="113">
        <f t="shared" si="29"/>
        <v>23</v>
      </c>
      <c r="AK30" s="113">
        <f>INDEX(地温!$D$2:$D$366,MATCH(AI30,地温!$C$2:$C$366,FALSE))</f>
        <v>8.8080999999999996</v>
      </c>
      <c r="AL30" s="113">
        <f t="shared" si="30"/>
        <v>210.78785000000002</v>
      </c>
      <c r="AM30" s="116">
        <f t="shared" si="11"/>
        <v>9.1646891304347839</v>
      </c>
      <c r="AN30" s="119" t="e">
        <f t="shared" si="12"/>
        <v>#N/A</v>
      </c>
      <c r="AO30" s="119">
        <f t="shared" si="13"/>
        <v>0</v>
      </c>
      <c r="AR30" s="115">
        <f t="shared" si="31"/>
        <v>63</v>
      </c>
      <c r="AS30" s="113">
        <f t="shared" si="32"/>
        <v>23</v>
      </c>
      <c r="AT30" s="113">
        <f>INDEX(地温!$D$2:$D$366,MATCH(AR30,地温!$C$2:$C$366,FALSE))</f>
        <v>8.8080999999999996</v>
      </c>
      <c r="AU30" s="113">
        <f t="shared" si="33"/>
        <v>210.78785000000002</v>
      </c>
      <c r="AV30" s="116">
        <f t="shared" si="14"/>
        <v>9.1646891304347839</v>
      </c>
      <c r="AW30" s="119" t="e">
        <f t="shared" si="15"/>
        <v>#N/A</v>
      </c>
      <c r="AX30" s="119">
        <f t="shared" si="16"/>
        <v>0</v>
      </c>
    </row>
    <row r="31" spans="1:50">
      <c r="A31" s="115">
        <f t="shared" si="17"/>
        <v>64</v>
      </c>
      <c r="B31" s="113">
        <f t="shared" si="0"/>
        <v>24</v>
      </c>
      <c r="C31" s="119">
        <f t="shared" si="1"/>
        <v>2.7141979985135203</v>
      </c>
      <c r="D31" s="119">
        <f t="shared" si="18"/>
        <v>9.2916695326767506e-003</v>
      </c>
      <c r="E31" s="119"/>
      <c r="F31" s="119"/>
      <c r="H31" s="115">
        <f t="shared" si="19"/>
        <v>64</v>
      </c>
      <c r="I31" s="113">
        <f t="shared" si="20"/>
        <v>24</v>
      </c>
      <c r="J31" s="113">
        <f>INDEX(地温!$D$2:$D$366,MATCH(H31,地温!$C$2:$C$366,FALSE))</f>
        <v>10.605700000000001</v>
      </c>
      <c r="K31" s="113">
        <f t="shared" si="21"/>
        <v>221.39355000000003</v>
      </c>
      <c r="L31" s="116">
        <f t="shared" si="2"/>
        <v>9.2247312500000014</v>
      </c>
      <c r="M31" s="119">
        <f t="shared" si="3"/>
        <v>2.1556014333460681e-002</v>
      </c>
      <c r="N31" s="119">
        <f t="shared" si="4"/>
        <v>2.7141979985135203</v>
      </c>
      <c r="Q31" s="115">
        <f t="shared" si="22"/>
        <v>64</v>
      </c>
      <c r="R31" s="113">
        <f t="shared" si="23"/>
        <v>24</v>
      </c>
      <c r="S31" s="113">
        <f>INDEX(地温!$D$2:$D$366,MATCH(Q31,地温!$C$2:$C$366,FALSE))</f>
        <v>10.605700000000001</v>
      </c>
      <c r="T31" s="113">
        <f t="shared" si="24"/>
        <v>221.39355000000003</v>
      </c>
      <c r="U31" s="116">
        <f t="shared" si="5"/>
        <v>9.2247312500000014</v>
      </c>
      <c r="V31" s="119" t="e">
        <f t="shared" si="6"/>
        <v>#N/A</v>
      </c>
      <c r="W31" s="119">
        <f t="shared" si="7"/>
        <v>0</v>
      </c>
      <c r="Z31" s="115">
        <f t="shared" si="25"/>
        <v>64</v>
      </c>
      <c r="AA31" s="113">
        <f t="shared" si="26"/>
        <v>24</v>
      </c>
      <c r="AB31" s="113">
        <f>INDEX(地温!$D$2:$D$366,MATCH(Z31,地温!$C$2:$C$366,FALSE))</f>
        <v>10.605700000000001</v>
      </c>
      <c r="AC31" s="113">
        <f t="shared" si="27"/>
        <v>221.39355000000003</v>
      </c>
      <c r="AD31" s="116">
        <f t="shared" si="8"/>
        <v>9.2247312500000014</v>
      </c>
      <c r="AE31" s="119" t="e">
        <f t="shared" si="9"/>
        <v>#N/A</v>
      </c>
      <c r="AF31" s="119">
        <f t="shared" si="10"/>
        <v>0</v>
      </c>
      <c r="AI31" s="115">
        <f t="shared" si="28"/>
        <v>64</v>
      </c>
      <c r="AJ31" s="113">
        <f t="shared" si="29"/>
        <v>24</v>
      </c>
      <c r="AK31" s="113">
        <f>INDEX(地温!$D$2:$D$366,MATCH(AI31,地温!$C$2:$C$366,FALSE))</f>
        <v>10.605700000000001</v>
      </c>
      <c r="AL31" s="113">
        <f t="shared" si="30"/>
        <v>221.39355000000003</v>
      </c>
      <c r="AM31" s="116">
        <f t="shared" si="11"/>
        <v>9.2247312500000014</v>
      </c>
      <c r="AN31" s="119" t="e">
        <f t="shared" si="12"/>
        <v>#N/A</v>
      </c>
      <c r="AO31" s="119">
        <f t="shared" si="13"/>
        <v>0</v>
      </c>
      <c r="AR31" s="115">
        <f t="shared" si="31"/>
        <v>64</v>
      </c>
      <c r="AS31" s="113">
        <f t="shared" si="32"/>
        <v>24</v>
      </c>
      <c r="AT31" s="113">
        <f>INDEX(地温!$D$2:$D$366,MATCH(AR31,地温!$C$2:$C$366,FALSE))</f>
        <v>10.605700000000001</v>
      </c>
      <c r="AU31" s="113">
        <f t="shared" si="33"/>
        <v>221.39355000000003</v>
      </c>
      <c r="AV31" s="116">
        <f t="shared" si="14"/>
        <v>9.2247312500000014</v>
      </c>
      <c r="AW31" s="119" t="e">
        <f t="shared" si="15"/>
        <v>#N/A</v>
      </c>
      <c r="AX31" s="119">
        <f t="shared" si="16"/>
        <v>0</v>
      </c>
    </row>
    <row r="32" spans="1:50">
      <c r="A32" s="115">
        <f t="shared" si="17"/>
        <v>65</v>
      </c>
      <c r="B32" s="113">
        <f t="shared" si="0"/>
        <v>25</v>
      </c>
      <c r="C32" s="119">
        <f t="shared" si="1"/>
        <v>2.8045811919583783</v>
      </c>
      <c r="D32" s="119">
        <f t="shared" si="18"/>
        <v>9.0383193444858023e-003</v>
      </c>
      <c r="E32" s="119"/>
      <c r="F32" s="119"/>
      <c r="H32" s="115">
        <f t="shared" si="19"/>
        <v>65</v>
      </c>
      <c r="I32" s="113">
        <f t="shared" si="20"/>
        <v>25</v>
      </c>
      <c r="J32" s="113">
        <f>INDEX(地温!$D$2:$D$366,MATCH(H32,地温!$C$2:$C$366,FALSE))</f>
        <v>10.49335</v>
      </c>
      <c r="K32" s="113">
        <f t="shared" si="21"/>
        <v>231.88690000000003</v>
      </c>
      <c r="L32" s="116">
        <f t="shared" si="2"/>
        <v>9.2754760000000012</v>
      </c>
      <c r="M32" s="119">
        <f t="shared" si="3"/>
        <v>2.1606634223184127e-002</v>
      </c>
      <c r="N32" s="119">
        <f t="shared" si="4"/>
        <v>2.8045811919583783</v>
      </c>
      <c r="Q32" s="115">
        <f t="shared" si="22"/>
        <v>65</v>
      </c>
      <c r="R32" s="113">
        <f t="shared" si="23"/>
        <v>25</v>
      </c>
      <c r="S32" s="113">
        <f>INDEX(地温!$D$2:$D$366,MATCH(Q32,地温!$C$2:$C$366,FALSE))</f>
        <v>10.49335</v>
      </c>
      <c r="T32" s="113">
        <f t="shared" si="24"/>
        <v>231.88690000000003</v>
      </c>
      <c r="U32" s="116">
        <f t="shared" si="5"/>
        <v>9.2754760000000012</v>
      </c>
      <c r="V32" s="119" t="e">
        <f t="shared" si="6"/>
        <v>#N/A</v>
      </c>
      <c r="W32" s="119">
        <f t="shared" si="7"/>
        <v>0</v>
      </c>
      <c r="Z32" s="115">
        <f t="shared" si="25"/>
        <v>65</v>
      </c>
      <c r="AA32" s="113">
        <f t="shared" si="26"/>
        <v>25</v>
      </c>
      <c r="AB32" s="113">
        <f>INDEX(地温!$D$2:$D$366,MATCH(Z32,地温!$C$2:$C$366,FALSE))</f>
        <v>10.49335</v>
      </c>
      <c r="AC32" s="113">
        <f t="shared" si="27"/>
        <v>231.88690000000003</v>
      </c>
      <c r="AD32" s="116">
        <f t="shared" si="8"/>
        <v>9.2754760000000012</v>
      </c>
      <c r="AE32" s="119" t="e">
        <f t="shared" si="9"/>
        <v>#N/A</v>
      </c>
      <c r="AF32" s="119">
        <f t="shared" si="10"/>
        <v>0</v>
      </c>
      <c r="AI32" s="115">
        <f t="shared" si="28"/>
        <v>65</v>
      </c>
      <c r="AJ32" s="113">
        <f t="shared" si="29"/>
        <v>25</v>
      </c>
      <c r="AK32" s="113">
        <f>INDEX(地温!$D$2:$D$366,MATCH(AI32,地温!$C$2:$C$366,FALSE))</f>
        <v>10.49335</v>
      </c>
      <c r="AL32" s="113">
        <f t="shared" si="30"/>
        <v>231.88690000000003</v>
      </c>
      <c r="AM32" s="116">
        <f t="shared" si="11"/>
        <v>9.2754760000000012</v>
      </c>
      <c r="AN32" s="119" t="e">
        <f t="shared" si="12"/>
        <v>#N/A</v>
      </c>
      <c r="AO32" s="119">
        <f t="shared" si="13"/>
        <v>0</v>
      </c>
      <c r="AR32" s="115">
        <f t="shared" si="31"/>
        <v>65</v>
      </c>
      <c r="AS32" s="113">
        <f t="shared" si="32"/>
        <v>25</v>
      </c>
      <c r="AT32" s="113">
        <f>INDEX(地温!$D$2:$D$366,MATCH(AR32,地温!$C$2:$C$366,FALSE))</f>
        <v>10.49335</v>
      </c>
      <c r="AU32" s="113">
        <f t="shared" si="33"/>
        <v>231.88690000000003</v>
      </c>
      <c r="AV32" s="116">
        <f t="shared" si="14"/>
        <v>9.2754760000000012</v>
      </c>
      <c r="AW32" s="119" t="e">
        <f t="shared" si="15"/>
        <v>#N/A</v>
      </c>
      <c r="AX32" s="119">
        <f t="shared" si="16"/>
        <v>0</v>
      </c>
    </row>
    <row r="33" spans="1:50">
      <c r="A33" s="115">
        <f t="shared" si="17"/>
        <v>66</v>
      </c>
      <c r="B33" s="113">
        <f t="shared" si="0"/>
        <v>26</v>
      </c>
      <c r="C33" s="119">
        <f t="shared" si="1"/>
        <v>2.8915208072566747</v>
      </c>
      <c r="D33" s="119">
        <f t="shared" si="18"/>
        <v>8.693961529829642e-003</v>
      </c>
      <c r="E33" s="119"/>
      <c r="F33" s="119"/>
      <c r="H33" s="115">
        <f t="shared" si="19"/>
        <v>66</v>
      </c>
      <c r="I33" s="113">
        <f t="shared" si="20"/>
        <v>26</v>
      </c>
      <c r="J33" s="113">
        <f>INDEX(地温!$D$2:$D$366,MATCH(H33,地温!$C$2:$C$366,FALSE))</f>
        <v>10.1242</v>
      </c>
      <c r="K33" s="113">
        <f t="shared" si="21"/>
        <v>242.01110000000003</v>
      </c>
      <c r="L33" s="116">
        <f t="shared" si="2"/>
        <v>9.3081192307692326</v>
      </c>
      <c r="M33" s="119">
        <f t="shared" si="3"/>
        <v>2.1639250300438569e-002</v>
      </c>
      <c r="N33" s="119">
        <f t="shared" si="4"/>
        <v>2.8915208072566747</v>
      </c>
      <c r="Q33" s="115">
        <f t="shared" si="22"/>
        <v>66</v>
      </c>
      <c r="R33" s="113">
        <f t="shared" si="23"/>
        <v>26</v>
      </c>
      <c r="S33" s="113">
        <f>INDEX(地温!$D$2:$D$366,MATCH(Q33,地温!$C$2:$C$366,FALSE))</f>
        <v>10.1242</v>
      </c>
      <c r="T33" s="113">
        <f t="shared" si="24"/>
        <v>242.01110000000003</v>
      </c>
      <c r="U33" s="116">
        <f t="shared" si="5"/>
        <v>9.3081192307692326</v>
      </c>
      <c r="V33" s="119" t="e">
        <f t="shared" si="6"/>
        <v>#N/A</v>
      </c>
      <c r="W33" s="119">
        <f t="shared" si="7"/>
        <v>0</v>
      </c>
      <c r="Z33" s="115">
        <f t="shared" si="25"/>
        <v>66</v>
      </c>
      <c r="AA33" s="113">
        <f t="shared" si="26"/>
        <v>26</v>
      </c>
      <c r="AB33" s="113">
        <f>INDEX(地温!$D$2:$D$366,MATCH(Z33,地温!$C$2:$C$366,FALSE))</f>
        <v>10.1242</v>
      </c>
      <c r="AC33" s="113">
        <f t="shared" si="27"/>
        <v>242.01110000000003</v>
      </c>
      <c r="AD33" s="116">
        <f t="shared" si="8"/>
        <v>9.3081192307692326</v>
      </c>
      <c r="AE33" s="119" t="e">
        <f t="shared" si="9"/>
        <v>#N/A</v>
      </c>
      <c r="AF33" s="119">
        <f t="shared" si="10"/>
        <v>0</v>
      </c>
      <c r="AI33" s="115">
        <f t="shared" si="28"/>
        <v>66</v>
      </c>
      <c r="AJ33" s="113">
        <f t="shared" si="29"/>
        <v>26</v>
      </c>
      <c r="AK33" s="113">
        <f>INDEX(地温!$D$2:$D$366,MATCH(AI33,地温!$C$2:$C$366,FALSE))</f>
        <v>10.1242</v>
      </c>
      <c r="AL33" s="113">
        <f t="shared" si="30"/>
        <v>242.01110000000003</v>
      </c>
      <c r="AM33" s="116">
        <f t="shared" si="11"/>
        <v>9.3081192307692326</v>
      </c>
      <c r="AN33" s="119" t="e">
        <f t="shared" si="12"/>
        <v>#N/A</v>
      </c>
      <c r="AO33" s="119">
        <f t="shared" si="13"/>
        <v>0</v>
      </c>
      <c r="AR33" s="115">
        <f t="shared" si="31"/>
        <v>66</v>
      </c>
      <c r="AS33" s="113">
        <f t="shared" si="32"/>
        <v>26</v>
      </c>
      <c r="AT33" s="113">
        <f>INDEX(地温!$D$2:$D$366,MATCH(AR33,地温!$C$2:$C$366,FALSE))</f>
        <v>10.1242</v>
      </c>
      <c r="AU33" s="113">
        <f t="shared" si="33"/>
        <v>242.01110000000003</v>
      </c>
      <c r="AV33" s="116">
        <f t="shared" si="14"/>
        <v>9.3081192307692326</v>
      </c>
      <c r="AW33" s="119" t="e">
        <f t="shared" si="15"/>
        <v>#N/A</v>
      </c>
      <c r="AX33" s="119">
        <f t="shared" si="16"/>
        <v>0</v>
      </c>
    </row>
    <row r="34" spans="1:50">
      <c r="A34" s="115">
        <f t="shared" si="17"/>
        <v>67</v>
      </c>
      <c r="B34" s="113">
        <f t="shared" si="0"/>
        <v>27</v>
      </c>
      <c r="C34" s="119">
        <f t="shared" si="1"/>
        <v>2.9762330294743515</v>
      </c>
      <c r="D34" s="119">
        <f t="shared" si="18"/>
        <v>8.4712222217676828e-003</v>
      </c>
      <c r="E34" s="119"/>
      <c r="F34" s="119"/>
      <c r="H34" s="115">
        <f t="shared" si="19"/>
        <v>67</v>
      </c>
      <c r="I34" s="113">
        <f t="shared" si="20"/>
        <v>27</v>
      </c>
      <c r="J34" s="113">
        <f>INDEX(地温!$D$2:$D$366,MATCH(H34,地温!$C$2:$C$366,FALSE))</f>
        <v>10.043950000000001</v>
      </c>
      <c r="K34" s="113">
        <f t="shared" si="21"/>
        <v>252.05505000000002</v>
      </c>
      <c r="L34" s="116">
        <f t="shared" si="2"/>
        <v>9.3353722222222224</v>
      </c>
      <c r="M34" s="119">
        <f t="shared" si="3"/>
        <v>2.1666512542042809e-002</v>
      </c>
      <c r="N34" s="119">
        <f t="shared" si="4"/>
        <v>2.9762330294743515</v>
      </c>
      <c r="Q34" s="115">
        <f t="shared" si="22"/>
        <v>67</v>
      </c>
      <c r="R34" s="113">
        <f t="shared" si="23"/>
        <v>27</v>
      </c>
      <c r="S34" s="113">
        <f>INDEX(地温!$D$2:$D$366,MATCH(Q34,地温!$C$2:$C$366,FALSE))</f>
        <v>10.043950000000001</v>
      </c>
      <c r="T34" s="113">
        <f t="shared" si="24"/>
        <v>252.05505000000002</v>
      </c>
      <c r="U34" s="116">
        <f t="shared" si="5"/>
        <v>9.3353722222222224</v>
      </c>
      <c r="V34" s="119" t="e">
        <f t="shared" si="6"/>
        <v>#N/A</v>
      </c>
      <c r="W34" s="119">
        <f t="shared" si="7"/>
        <v>0</v>
      </c>
      <c r="Z34" s="115">
        <f t="shared" si="25"/>
        <v>67</v>
      </c>
      <c r="AA34" s="113">
        <f t="shared" si="26"/>
        <v>27</v>
      </c>
      <c r="AB34" s="113">
        <f>INDEX(地温!$D$2:$D$366,MATCH(Z34,地温!$C$2:$C$366,FALSE))</f>
        <v>10.043950000000001</v>
      </c>
      <c r="AC34" s="113">
        <f t="shared" si="27"/>
        <v>252.05505000000002</v>
      </c>
      <c r="AD34" s="116">
        <f t="shared" si="8"/>
        <v>9.3353722222222224</v>
      </c>
      <c r="AE34" s="119" t="e">
        <f t="shared" si="9"/>
        <v>#N/A</v>
      </c>
      <c r="AF34" s="119">
        <f t="shared" si="10"/>
        <v>0</v>
      </c>
      <c r="AI34" s="115">
        <f t="shared" si="28"/>
        <v>67</v>
      </c>
      <c r="AJ34" s="113">
        <f t="shared" si="29"/>
        <v>27</v>
      </c>
      <c r="AK34" s="113">
        <f>INDEX(地温!$D$2:$D$366,MATCH(AI34,地温!$C$2:$C$366,FALSE))</f>
        <v>10.043950000000001</v>
      </c>
      <c r="AL34" s="113">
        <f t="shared" si="30"/>
        <v>252.05505000000002</v>
      </c>
      <c r="AM34" s="116">
        <f t="shared" si="11"/>
        <v>9.3353722222222224</v>
      </c>
      <c r="AN34" s="119" t="e">
        <f t="shared" si="12"/>
        <v>#N/A</v>
      </c>
      <c r="AO34" s="119">
        <f t="shared" si="13"/>
        <v>0</v>
      </c>
      <c r="AR34" s="115">
        <f t="shared" si="31"/>
        <v>67</v>
      </c>
      <c r="AS34" s="113">
        <f t="shared" si="32"/>
        <v>27</v>
      </c>
      <c r="AT34" s="113">
        <f>INDEX(地温!$D$2:$D$366,MATCH(AR34,地温!$C$2:$C$366,FALSE))</f>
        <v>10.043950000000001</v>
      </c>
      <c r="AU34" s="113">
        <f t="shared" si="33"/>
        <v>252.05505000000002</v>
      </c>
      <c r="AV34" s="116">
        <f t="shared" si="14"/>
        <v>9.3353722222222224</v>
      </c>
      <c r="AW34" s="119" t="e">
        <f t="shared" si="15"/>
        <v>#N/A</v>
      </c>
      <c r="AX34" s="119">
        <f t="shared" si="16"/>
        <v>0</v>
      </c>
    </row>
    <row r="35" spans="1:50">
      <c r="A35" s="115">
        <f t="shared" si="17"/>
        <v>68</v>
      </c>
      <c r="B35" s="113">
        <f t="shared" si="0"/>
        <v>28</v>
      </c>
      <c r="C35" s="119">
        <f t="shared" si="1"/>
        <v>3.0627239977464815</v>
      </c>
      <c r="D35" s="119">
        <f t="shared" si="18"/>
        <v>8.6490968272129997e-003</v>
      </c>
      <c r="E35" s="119"/>
      <c r="F35" s="119"/>
      <c r="H35" s="115">
        <f t="shared" si="19"/>
        <v>68</v>
      </c>
      <c r="I35" s="113">
        <f t="shared" si="20"/>
        <v>28</v>
      </c>
      <c r="J35" s="113">
        <f>INDEX(地温!$D$2:$D$366,MATCH(H35,地温!$C$2:$C$366,FALSE))</f>
        <v>11.039050000000001</v>
      </c>
      <c r="K35" s="113">
        <f t="shared" si="21"/>
        <v>263.09410000000003</v>
      </c>
      <c r="L35" s="116">
        <f t="shared" si="2"/>
        <v>9.3962178571428581</v>
      </c>
      <c r="M35" s="119">
        <f t="shared" si="3"/>
        <v>2.1727483782191855e-002</v>
      </c>
      <c r="N35" s="119">
        <f t="shared" si="4"/>
        <v>3.0627239977464815</v>
      </c>
      <c r="Q35" s="115">
        <f t="shared" si="22"/>
        <v>68</v>
      </c>
      <c r="R35" s="113">
        <f t="shared" si="23"/>
        <v>28</v>
      </c>
      <c r="S35" s="113">
        <f>INDEX(地温!$D$2:$D$366,MATCH(Q35,地温!$C$2:$C$366,FALSE))</f>
        <v>11.039050000000001</v>
      </c>
      <c r="T35" s="113">
        <f t="shared" si="24"/>
        <v>263.09410000000003</v>
      </c>
      <c r="U35" s="116">
        <f t="shared" si="5"/>
        <v>9.3962178571428581</v>
      </c>
      <c r="V35" s="119" t="e">
        <f t="shared" si="6"/>
        <v>#N/A</v>
      </c>
      <c r="W35" s="119">
        <f t="shared" si="7"/>
        <v>0</v>
      </c>
      <c r="Z35" s="115">
        <f t="shared" si="25"/>
        <v>68</v>
      </c>
      <c r="AA35" s="113">
        <f t="shared" si="26"/>
        <v>28</v>
      </c>
      <c r="AB35" s="113">
        <f>INDEX(地温!$D$2:$D$366,MATCH(Z35,地温!$C$2:$C$366,FALSE))</f>
        <v>11.039050000000001</v>
      </c>
      <c r="AC35" s="113">
        <f t="shared" si="27"/>
        <v>263.09410000000003</v>
      </c>
      <c r="AD35" s="116">
        <f t="shared" si="8"/>
        <v>9.3962178571428581</v>
      </c>
      <c r="AE35" s="119" t="e">
        <f t="shared" si="9"/>
        <v>#N/A</v>
      </c>
      <c r="AF35" s="119">
        <f t="shared" si="10"/>
        <v>0</v>
      </c>
      <c r="AI35" s="115">
        <f t="shared" si="28"/>
        <v>68</v>
      </c>
      <c r="AJ35" s="113">
        <f t="shared" si="29"/>
        <v>28</v>
      </c>
      <c r="AK35" s="113">
        <f>INDEX(地温!$D$2:$D$366,MATCH(AI35,地温!$C$2:$C$366,FALSE))</f>
        <v>11.039050000000001</v>
      </c>
      <c r="AL35" s="113">
        <f t="shared" si="30"/>
        <v>263.09410000000003</v>
      </c>
      <c r="AM35" s="116">
        <f t="shared" si="11"/>
        <v>9.3962178571428581</v>
      </c>
      <c r="AN35" s="119" t="e">
        <f t="shared" si="12"/>
        <v>#N/A</v>
      </c>
      <c r="AO35" s="119">
        <f t="shared" si="13"/>
        <v>0</v>
      </c>
      <c r="AR35" s="115">
        <f t="shared" si="31"/>
        <v>68</v>
      </c>
      <c r="AS35" s="113">
        <f t="shared" si="32"/>
        <v>28</v>
      </c>
      <c r="AT35" s="113">
        <f>INDEX(地温!$D$2:$D$366,MATCH(AR35,地温!$C$2:$C$366,FALSE))</f>
        <v>11.039050000000001</v>
      </c>
      <c r="AU35" s="113">
        <f t="shared" si="33"/>
        <v>263.09410000000003</v>
      </c>
      <c r="AV35" s="116">
        <f t="shared" si="14"/>
        <v>9.3962178571428581</v>
      </c>
      <c r="AW35" s="119" t="e">
        <f t="shared" si="15"/>
        <v>#N/A</v>
      </c>
      <c r="AX35" s="119">
        <f t="shared" si="16"/>
        <v>0</v>
      </c>
    </row>
    <row r="36" spans="1:50">
      <c r="A36" s="115">
        <f t="shared" si="17"/>
        <v>69</v>
      </c>
      <c r="B36" s="113">
        <f t="shared" si="0"/>
        <v>29</v>
      </c>
      <c r="C36" s="119">
        <f t="shared" si="1"/>
        <v>3.1492485141001012</v>
      </c>
      <c r="D36" s="119">
        <f t="shared" si="18"/>
        <v>8.6524516353619681e-003</v>
      </c>
      <c r="E36" s="119"/>
      <c r="F36" s="119"/>
      <c r="H36" s="115">
        <f t="shared" si="19"/>
        <v>69</v>
      </c>
      <c r="I36" s="113">
        <f t="shared" si="20"/>
        <v>29</v>
      </c>
      <c r="J36" s="113">
        <f>INDEX(地温!$D$2:$D$366,MATCH(H36,地温!$C$2:$C$366,FALSE))</f>
        <v>11.6008</v>
      </c>
      <c r="K36" s="113">
        <f t="shared" si="21"/>
        <v>274.69490000000002</v>
      </c>
      <c r="L36" s="116">
        <f t="shared" si="2"/>
        <v>9.4722379310344831</v>
      </c>
      <c r="M36" s="119">
        <f t="shared" si="3"/>
        <v>2.180386484977611e-002</v>
      </c>
      <c r="N36" s="119">
        <f t="shared" si="4"/>
        <v>3.1492485141001012</v>
      </c>
      <c r="Q36" s="115">
        <f t="shared" si="22"/>
        <v>69</v>
      </c>
      <c r="R36" s="113">
        <f t="shared" si="23"/>
        <v>29</v>
      </c>
      <c r="S36" s="113">
        <f>INDEX(地温!$D$2:$D$366,MATCH(Q36,地温!$C$2:$C$366,FALSE))</f>
        <v>11.6008</v>
      </c>
      <c r="T36" s="113">
        <f t="shared" si="24"/>
        <v>274.69490000000002</v>
      </c>
      <c r="U36" s="116">
        <f t="shared" si="5"/>
        <v>9.4722379310344831</v>
      </c>
      <c r="V36" s="119" t="e">
        <f t="shared" si="6"/>
        <v>#N/A</v>
      </c>
      <c r="W36" s="119">
        <f t="shared" si="7"/>
        <v>0</v>
      </c>
      <c r="Z36" s="115">
        <f t="shared" si="25"/>
        <v>69</v>
      </c>
      <c r="AA36" s="113">
        <f t="shared" si="26"/>
        <v>29</v>
      </c>
      <c r="AB36" s="113">
        <f>INDEX(地温!$D$2:$D$366,MATCH(Z36,地温!$C$2:$C$366,FALSE))</f>
        <v>11.6008</v>
      </c>
      <c r="AC36" s="113">
        <f t="shared" si="27"/>
        <v>274.69490000000002</v>
      </c>
      <c r="AD36" s="116">
        <f t="shared" si="8"/>
        <v>9.4722379310344831</v>
      </c>
      <c r="AE36" s="119" t="e">
        <f t="shared" si="9"/>
        <v>#N/A</v>
      </c>
      <c r="AF36" s="119">
        <f t="shared" si="10"/>
        <v>0</v>
      </c>
      <c r="AI36" s="115">
        <f t="shared" si="28"/>
        <v>69</v>
      </c>
      <c r="AJ36" s="113">
        <f t="shared" si="29"/>
        <v>29</v>
      </c>
      <c r="AK36" s="113">
        <f>INDEX(地温!$D$2:$D$366,MATCH(AI36,地温!$C$2:$C$366,FALSE))</f>
        <v>11.6008</v>
      </c>
      <c r="AL36" s="113">
        <f t="shared" si="30"/>
        <v>274.69490000000002</v>
      </c>
      <c r="AM36" s="116">
        <f t="shared" si="11"/>
        <v>9.4722379310344831</v>
      </c>
      <c r="AN36" s="119" t="e">
        <f t="shared" si="12"/>
        <v>#N/A</v>
      </c>
      <c r="AO36" s="119">
        <f t="shared" si="13"/>
        <v>0</v>
      </c>
      <c r="AR36" s="115">
        <f t="shared" si="31"/>
        <v>69</v>
      </c>
      <c r="AS36" s="113">
        <f t="shared" si="32"/>
        <v>29</v>
      </c>
      <c r="AT36" s="113">
        <f>INDEX(地温!$D$2:$D$366,MATCH(AR36,地温!$C$2:$C$366,FALSE))</f>
        <v>11.6008</v>
      </c>
      <c r="AU36" s="113">
        <f t="shared" si="33"/>
        <v>274.69490000000002</v>
      </c>
      <c r="AV36" s="116">
        <f t="shared" si="14"/>
        <v>9.4722379310344831</v>
      </c>
      <c r="AW36" s="119" t="e">
        <f t="shared" si="15"/>
        <v>#N/A</v>
      </c>
      <c r="AX36" s="119">
        <f t="shared" si="16"/>
        <v>0</v>
      </c>
    </row>
    <row r="37" spans="1:50">
      <c r="A37" s="115">
        <f t="shared" si="17"/>
        <v>70</v>
      </c>
      <c r="B37" s="113">
        <f t="shared" si="0"/>
        <v>30</v>
      </c>
      <c r="C37" s="119">
        <f t="shared" si="1"/>
        <v>3.2336909947771959</v>
      </c>
      <c r="D37" s="119">
        <f t="shared" si="18"/>
        <v>8.4442480677094697e-003</v>
      </c>
      <c r="E37" s="119"/>
      <c r="F37" s="119"/>
      <c r="H37" s="115">
        <f t="shared" si="19"/>
        <v>70</v>
      </c>
      <c r="I37" s="113">
        <f t="shared" si="20"/>
        <v>30</v>
      </c>
      <c r="J37" s="113">
        <f>INDEX(地温!$D$2:$D$366,MATCH(H37,地温!$C$2:$C$366,FALSE))</f>
        <v>11.58475</v>
      </c>
      <c r="K37" s="113">
        <f t="shared" si="21"/>
        <v>286.27965</v>
      </c>
      <c r="L37" s="116">
        <f t="shared" si="2"/>
        <v>9.5426549999999999</v>
      </c>
      <c r="M37" s="119">
        <f t="shared" si="3"/>
        <v>2.1874818986402294e-002</v>
      </c>
      <c r="N37" s="119">
        <f t="shared" si="4"/>
        <v>3.2336909947771959</v>
      </c>
      <c r="Q37" s="115">
        <f t="shared" si="22"/>
        <v>70</v>
      </c>
      <c r="R37" s="113">
        <f t="shared" si="23"/>
        <v>30</v>
      </c>
      <c r="S37" s="113">
        <f>INDEX(地温!$D$2:$D$366,MATCH(Q37,地温!$C$2:$C$366,FALSE))</f>
        <v>11.58475</v>
      </c>
      <c r="T37" s="113">
        <f t="shared" si="24"/>
        <v>286.27965</v>
      </c>
      <c r="U37" s="116">
        <f t="shared" si="5"/>
        <v>9.5426549999999999</v>
      </c>
      <c r="V37" s="119" t="e">
        <f t="shared" si="6"/>
        <v>#N/A</v>
      </c>
      <c r="W37" s="119">
        <f t="shared" si="7"/>
        <v>0</v>
      </c>
      <c r="Z37" s="115">
        <f t="shared" si="25"/>
        <v>70</v>
      </c>
      <c r="AA37" s="113">
        <f t="shared" si="26"/>
        <v>30</v>
      </c>
      <c r="AB37" s="113">
        <f>INDEX(地温!$D$2:$D$366,MATCH(Z37,地温!$C$2:$C$366,FALSE))</f>
        <v>11.58475</v>
      </c>
      <c r="AC37" s="113">
        <f t="shared" si="27"/>
        <v>286.27965</v>
      </c>
      <c r="AD37" s="116">
        <f t="shared" si="8"/>
        <v>9.5426549999999999</v>
      </c>
      <c r="AE37" s="119" t="e">
        <f t="shared" si="9"/>
        <v>#N/A</v>
      </c>
      <c r="AF37" s="119">
        <f t="shared" si="10"/>
        <v>0</v>
      </c>
      <c r="AI37" s="115">
        <f t="shared" si="28"/>
        <v>70</v>
      </c>
      <c r="AJ37" s="113">
        <f t="shared" si="29"/>
        <v>30</v>
      </c>
      <c r="AK37" s="113">
        <f>INDEX(地温!$D$2:$D$366,MATCH(AI37,地温!$C$2:$C$366,FALSE))</f>
        <v>11.58475</v>
      </c>
      <c r="AL37" s="113">
        <f t="shared" si="30"/>
        <v>286.27965</v>
      </c>
      <c r="AM37" s="116">
        <f t="shared" si="11"/>
        <v>9.5426549999999999</v>
      </c>
      <c r="AN37" s="119" t="e">
        <f t="shared" si="12"/>
        <v>#N/A</v>
      </c>
      <c r="AO37" s="119">
        <f t="shared" si="13"/>
        <v>0</v>
      </c>
      <c r="AR37" s="115">
        <f t="shared" si="31"/>
        <v>70</v>
      </c>
      <c r="AS37" s="113">
        <f t="shared" si="32"/>
        <v>30</v>
      </c>
      <c r="AT37" s="113">
        <f>INDEX(地温!$D$2:$D$366,MATCH(AR37,地温!$C$2:$C$366,FALSE))</f>
        <v>11.58475</v>
      </c>
      <c r="AU37" s="113">
        <f t="shared" si="33"/>
        <v>286.27965</v>
      </c>
      <c r="AV37" s="116">
        <f t="shared" si="14"/>
        <v>9.5426549999999999</v>
      </c>
      <c r="AW37" s="119" t="e">
        <f t="shared" si="15"/>
        <v>#N/A</v>
      </c>
      <c r="AX37" s="119">
        <f t="shared" si="16"/>
        <v>0</v>
      </c>
    </row>
    <row r="38" spans="1:50">
      <c r="A38" s="115">
        <f t="shared" si="17"/>
        <v>71</v>
      </c>
      <c r="B38" s="113">
        <f t="shared" si="0"/>
        <v>31</v>
      </c>
      <c r="C38" s="119">
        <f t="shared" si="1"/>
        <v>3.3201349330333505</v>
      </c>
      <c r="D38" s="119">
        <f t="shared" si="18"/>
        <v>8.6443938256154599e-003</v>
      </c>
      <c r="E38" s="119"/>
      <c r="F38" s="119"/>
      <c r="H38" s="115">
        <f t="shared" si="19"/>
        <v>71</v>
      </c>
      <c r="I38" s="113">
        <f t="shared" si="20"/>
        <v>31</v>
      </c>
      <c r="J38" s="113">
        <f>INDEX(地温!$D$2:$D$366,MATCH(H38,地温!$C$2:$C$366,FALSE))</f>
        <v>12.740350000000001</v>
      </c>
      <c r="K38" s="113">
        <f t="shared" si="21"/>
        <v>299.02</v>
      </c>
      <c r="L38" s="116">
        <f t="shared" si="2"/>
        <v>9.6458064516129021</v>
      </c>
      <c r="M38" s="119">
        <f t="shared" si="3"/>
        <v>2.1979109996346429e-002</v>
      </c>
      <c r="N38" s="119">
        <f t="shared" si="4"/>
        <v>3.3201349330333505</v>
      </c>
      <c r="Q38" s="115">
        <f t="shared" si="22"/>
        <v>71</v>
      </c>
      <c r="R38" s="113">
        <f t="shared" si="23"/>
        <v>31</v>
      </c>
      <c r="S38" s="113">
        <f>INDEX(地温!$D$2:$D$366,MATCH(Q38,地温!$C$2:$C$366,FALSE))</f>
        <v>12.740350000000001</v>
      </c>
      <c r="T38" s="113">
        <f t="shared" si="24"/>
        <v>299.02</v>
      </c>
      <c r="U38" s="116">
        <f t="shared" si="5"/>
        <v>9.6458064516129021</v>
      </c>
      <c r="V38" s="119" t="e">
        <f t="shared" si="6"/>
        <v>#N/A</v>
      </c>
      <c r="W38" s="119">
        <f t="shared" si="7"/>
        <v>0</v>
      </c>
      <c r="Z38" s="115">
        <f t="shared" si="25"/>
        <v>71</v>
      </c>
      <c r="AA38" s="113">
        <f t="shared" si="26"/>
        <v>31</v>
      </c>
      <c r="AB38" s="113">
        <f>INDEX(地温!$D$2:$D$366,MATCH(Z38,地温!$C$2:$C$366,FALSE))</f>
        <v>12.740350000000001</v>
      </c>
      <c r="AC38" s="113">
        <f t="shared" si="27"/>
        <v>299.02</v>
      </c>
      <c r="AD38" s="116">
        <f t="shared" si="8"/>
        <v>9.6458064516129021</v>
      </c>
      <c r="AE38" s="119" t="e">
        <f t="shared" si="9"/>
        <v>#N/A</v>
      </c>
      <c r="AF38" s="119">
        <f t="shared" si="10"/>
        <v>0</v>
      </c>
      <c r="AI38" s="115">
        <f t="shared" si="28"/>
        <v>71</v>
      </c>
      <c r="AJ38" s="113">
        <f t="shared" si="29"/>
        <v>31</v>
      </c>
      <c r="AK38" s="113">
        <f>INDEX(地温!$D$2:$D$366,MATCH(AI38,地温!$C$2:$C$366,FALSE))</f>
        <v>12.740350000000001</v>
      </c>
      <c r="AL38" s="113">
        <f t="shared" si="30"/>
        <v>299.02</v>
      </c>
      <c r="AM38" s="116">
        <f t="shared" si="11"/>
        <v>9.6458064516129021</v>
      </c>
      <c r="AN38" s="119" t="e">
        <f t="shared" si="12"/>
        <v>#N/A</v>
      </c>
      <c r="AO38" s="119">
        <f t="shared" si="13"/>
        <v>0</v>
      </c>
      <c r="AR38" s="115">
        <f t="shared" si="31"/>
        <v>71</v>
      </c>
      <c r="AS38" s="113">
        <f t="shared" si="32"/>
        <v>31</v>
      </c>
      <c r="AT38" s="113">
        <f>INDEX(地温!$D$2:$D$366,MATCH(AR38,地温!$C$2:$C$366,FALSE))</f>
        <v>12.740350000000001</v>
      </c>
      <c r="AU38" s="113">
        <f t="shared" si="33"/>
        <v>299.02</v>
      </c>
      <c r="AV38" s="116">
        <f t="shared" si="14"/>
        <v>9.6458064516129021</v>
      </c>
      <c r="AW38" s="119" t="e">
        <f t="shared" si="15"/>
        <v>#N/A</v>
      </c>
      <c r="AX38" s="119">
        <f t="shared" si="16"/>
        <v>0</v>
      </c>
    </row>
    <row r="39" spans="1:50">
      <c r="A39" s="115">
        <f t="shared" si="17"/>
        <v>72</v>
      </c>
      <c r="B39" s="113">
        <f t="shared" si="0"/>
        <v>32</v>
      </c>
      <c r="C39" s="119">
        <f t="shared" si="1"/>
        <v>3.4049089136998738</v>
      </c>
      <c r="D39" s="119">
        <f t="shared" si="18"/>
        <v>8.4773980666523318e-003</v>
      </c>
      <c r="E39" s="119"/>
      <c r="F39" s="119"/>
      <c r="H39" s="115">
        <f t="shared" si="19"/>
        <v>72</v>
      </c>
      <c r="I39" s="113">
        <f t="shared" si="20"/>
        <v>32</v>
      </c>
      <c r="J39" s="113">
        <f>INDEX(地温!$D$2:$D$366,MATCH(H39,地温!$C$2:$C$366,FALSE))</f>
        <v>12.868750000000002</v>
      </c>
      <c r="K39" s="113">
        <f t="shared" si="21"/>
        <v>311.88874999999996</v>
      </c>
      <c r="L39" s="116">
        <f t="shared" si="2"/>
        <v>9.7465234374999987</v>
      </c>
      <c r="M39" s="119">
        <f t="shared" si="3"/>
        <v>2.208134544565955e-002</v>
      </c>
      <c r="N39" s="119">
        <f t="shared" si="4"/>
        <v>3.4049089136998738</v>
      </c>
      <c r="Q39" s="115">
        <f t="shared" si="22"/>
        <v>72</v>
      </c>
      <c r="R39" s="113">
        <f t="shared" si="23"/>
        <v>32</v>
      </c>
      <c r="S39" s="113">
        <f>INDEX(地温!$D$2:$D$366,MATCH(Q39,地温!$C$2:$C$366,FALSE))</f>
        <v>12.868750000000002</v>
      </c>
      <c r="T39" s="113">
        <f t="shared" si="24"/>
        <v>311.88874999999996</v>
      </c>
      <c r="U39" s="116">
        <f t="shared" si="5"/>
        <v>9.7465234374999987</v>
      </c>
      <c r="V39" s="119" t="e">
        <f t="shared" si="6"/>
        <v>#N/A</v>
      </c>
      <c r="W39" s="119">
        <f t="shared" si="7"/>
        <v>0</v>
      </c>
      <c r="Z39" s="115">
        <f t="shared" si="25"/>
        <v>72</v>
      </c>
      <c r="AA39" s="113">
        <f t="shared" si="26"/>
        <v>32</v>
      </c>
      <c r="AB39" s="113">
        <f>INDEX(地温!$D$2:$D$366,MATCH(Z39,地温!$C$2:$C$366,FALSE))</f>
        <v>12.868750000000002</v>
      </c>
      <c r="AC39" s="113">
        <f t="shared" si="27"/>
        <v>311.88874999999996</v>
      </c>
      <c r="AD39" s="116">
        <f t="shared" si="8"/>
        <v>9.7465234374999987</v>
      </c>
      <c r="AE39" s="119" t="e">
        <f t="shared" si="9"/>
        <v>#N/A</v>
      </c>
      <c r="AF39" s="119">
        <f t="shared" si="10"/>
        <v>0</v>
      </c>
      <c r="AI39" s="115">
        <f t="shared" si="28"/>
        <v>72</v>
      </c>
      <c r="AJ39" s="113">
        <f t="shared" si="29"/>
        <v>32</v>
      </c>
      <c r="AK39" s="113">
        <f>INDEX(地温!$D$2:$D$366,MATCH(AI39,地温!$C$2:$C$366,FALSE))</f>
        <v>12.868750000000002</v>
      </c>
      <c r="AL39" s="113">
        <f t="shared" si="30"/>
        <v>311.88874999999996</v>
      </c>
      <c r="AM39" s="116">
        <f t="shared" si="11"/>
        <v>9.7465234374999987</v>
      </c>
      <c r="AN39" s="119" t="e">
        <f t="shared" si="12"/>
        <v>#N/A</v>
      </c>
      <c r="AO39" s="119">
        <f t="shared" si="13"/>
        <v>0</v>
      </c>
      <c r="AR39" s="115">
        <f t="shared" si="31"/>
        <v>72</v>
      </c>
      <c r="AS39" s="113">
        <f t="shared" si="32"/>
        <v>32</v>
      </c>
      <c r="AT39" s="113">
        <f>INDEX(地温!$D$2:$D$366,MATCH(AR39,地温!$C$2:$C$366,FALSE))</f>
        <v>12.868750000000002</v>
      </c>
      <c r="AU39" s="113">
        <f t="shared" si="33"/>
        <v>311.88874999999996</v>
      </c>
      <c r="AV39" s="116">
        <f t="shared" si="14"/>
        <v>9.7465234374999987</v>
      </c>
      <c r="AW39" s="119" t="e">
        <f t="shared" si="15"/>
        <v>#N/A</v>
      </c>
      <c r="AX39" s="119">
        <f t="shared" si="16"/>
        <v>0</v>
      </c>
    </row>
    <row r="40" spans="1:50">
      <c r="A40" s="115">
        <f t="shared" si="17"/>
        <v>73</v>
      </c>
      <c r="B40" s="113">
        <f t="shared" si="0"/>
        <v>33</v>
      </c>
      <c r="C40" s="119">
        <f t="shared" si="1"/>
        <v>3.4870785799949466</v>
      </c>
      <c r="D40" s="119">
        <f t="shared" si="18"/>
        <v>8.216966629507284e-003</v>
      </c>
      <c r="E40" s="119"/>
      <c r="F40" s="119"/>
      <c r="H40" s="115">
        <f t="shared" si="19"/>
        <v>73</v>
      </c>
      <c r="I40" s="113">
        <f t="shared" si="20"/>
        <v>33</v>
      </c>
      <c r="J40" s="113">
        <f>INDEX(地温!$D$2:$D$366,MATCH(H40,地温!$C$2:$C$366,FALSE))</f>
        <v>12.708250000000001</v>
      </c>
      <c r="K40" s="113">
        <f t="shared" si="21"/>
        <v>324.59699999999998</v>
      </c>
      <c r="L40" s="116">
        <f t="shared" si="2"/>
        <v>9.8362727272727266</v>
      </c>
      <c r="M40" s="119">
        <f t="shared" si="3"/>
        <v>2.2172786717700007e-002</v>
      </c>
      <c r="N40" s="119">
        <f t="shared" si="4"/>
        <v>3.4870785799949466</v>
      </c>
      <c r="Q40" s="115">
        <f t="shared" si="22"/>
        <v>73</v>
      </c>
      <c r="R40" s="113">
        <f t="shared" si="23"/>
        <v>33</v>
      </c>
      <c r="S40" s="113">
        <f>INDEX(地温!$D$2:$D$366,MATCH(Q40,地温!$C$2:$C$366,FALSE))</f>
        <v>12.708250000000001</v>
      </c>
      <c r="T40" s="113">
        <f t="shared" si="24"/>
        <v>324.59699999999998</v>
      </c>
      <c r="U40" s="116">
        <f t="shared" si="5"/>
        <v>9.8362727272727266</v>
      </c>
      <c r="V40" s="119" t="e">
        <f t="shared" si="6"/>
        <v>#N/A</v>
      </c>
      <c r="W40" s="119">
        <f t="shared" si="7"/>
        <v>0</v>
      </c>
      <c r="Z40" s="115">
        <f t="shared" si="25"/>
        <v>73</v>
      </c>
      <c r="AA40" s="113">
        <f t="shared" si="26"/>
        <v>33</v>
      </c>
      <c r="AB40" s="113">
        <f>INDEX(地温!$D$2:$D$366,MATCH(Z40,地温!$C$2:$C$366,FALSE))</f>
        <v>12.708250000000001</v>
      </c>
      <c r="AC40" s="113">
        <f t="shared" si="27"/>
        <v>324.59699999999998</v>
      </c>
      <c r="AD40" s="116">
        <f t="shared" si="8"/>
        <v>9.8362727272727266</v>
      </c>
      <c r="AE40" s="119" t="e">
        <f t="shared" si="9"/>
        <v>#N/A</v>
      </c>
      <c r="AF40" s="119">
        <f t="shared" si="10"/>
        <v>0</v>
      </c>
      <c r="AI40" s="115">
        <f t="shared" si="28"/>
        <v>73</v>
      </c>
      <c r="AJ40" s="113">
        <f t="shared" si="29"/>
        <v>33</v>
      </c>
      <c r="AK40" s="113">
        <f>INDEX(地温!$D$2:$D$366,MATCH(AI40,地温!$C$2:$C$366,FALSE))</f>
        <v>12.708250000000001</v>
      </c>
      <c r="AL40" s="113">
        <f t="shared" si="30"/>
        <v>324.59699999999998</v>
      </c>
      <c r="AM40" s="116">
        <f t="shared" si="11"/>
        <v>9.8362727272727266</v>
      </c>
      <c r="AN40" s="119" t="e">
        <f t="shared" si="12"/>
        <v>#N/A</v>
      </c>
      <c r="AO40" s="119">
        <f t="shared" si="13"/>
        <v>0</v>
      </c>
      <c r="AR40" s="115">
        <f t="shared" si="31"/>
        <v>73</v>
      </c>
      <c r="AS40" s="113">
        <f t="shared" si="32"/>
        <v>33</v>
      </c>
      <c r="AT40" s="113">
        <f>INDEX(地温!$D$2:$D$366,MATCH(AR40,地温!$C$2:$C$366,FALSE))</f>
        <v>12.708250000000001</v>
      </c>
      <c r="AU40" s="113">
        <f t="shared" si="33"/>
        <v>324.59699999999998</v>
      </c>
      <c r="AV40" s="116">
        <f t="shared" si="14"/>
        <v>9.8362727272727266</v>
      </c>
      <c r="AW40" s="119" t="e">
        <f t="shared" si="15"/>
        <v>#N/A</v>
      </c>
      <c r="AX40" s="119">
        <f t="shared" si="16"/>
        <v>0</v>
      </c>
    </row>
    <row r="41" spans="1:50">
      <c r="A41" s="115">
        <f t="shared" si="17"/>
        <v>74</v>
      </c>
      <c r="B41" s="113">
        <f t="shared" si="0"/>
        <v>34</v>
      </c>
      <c r="C41" s="119">
        <f t="shared" si="1"/>
        <v>3.5657402811008505</v>
      </c>
      <c r="D41" s="119">
        <f t="shared" si="18"/>
        <v>7.866170110590388e-003</v>
      </c>
      <c r="E41" s="119"/>
      <c r="F41" s="119"/>
      <c r="H41" s="115">
        <f t="shared" si="19"/>
        <v>74</v>
      </c>
      <c r="I41" s="113">
        <f t="shared" si="20"/>
        <v>34</v>
      </c>
      <c r="J41" s="113">
        <f>INDEX(地温!$D$2:$D$366,MATCH(H41,地温!$C$2:$C$366,FALSE))</f>
        <v>12.242800000000001</v>
      </c>
      <c r="K41" s="113">
        <f t="shared" si="21"/>
        <v>336.83979999999997</v>
      </c>
      <c r="L41" s="116">
        <f t="shared" si="2"/>
        <v>9.9070529411764703</v>
      </c>
      <c r="M41" s="119">
        <f t="shared" si="3"/>
        <v>2.2245127161954904e-002</v>
      </c>
      <c r="N41" s="119">
        <f t="shared" si="4"/>
        <v>3.5657402811008505</v>
      </c>
      <c r="Q41" s="115">
        <f t="shared" si="22"/>
        <v>74</v>
      </c>
      <c r="R41" s="113">
        <f t="shared" si="23"/>
        <v>34</v>
      </c>
      <c r="S41" s="113">
        <f>INDEX(地温!$D$2:$D$366,MATCH(Q41,地温!$C$2:$C$366,FALSE))</f>
        <v>12.242800000000001</v>
      </c>
      <c r="T41" s="113">
        <f t="shared" si="24"/>
        <v>336.83979999999997</v>
      </c>
      <c r="U41" s="116">
        <f t="shared" si="5"/>
        <v>9.9070529411764703</v>
      </c>
      <c r="V41" s="119" t="e">
        <f t="shared" si="6"/>
        <v>#N/A</v>
      </c>
      <c r="W41" s="119">
        <f t="shared" si="7"/>
        <v>0</v>
      </c>
      <c r="Z41" s="115">
        <f t="shared" si="25"/>
        <v>74</v>
      </c>
      <c r="AA41" s="113">
        <f t="shared" si="26"/>
        <v>34</v>
      </c>
      <c r="AB41" s="113">
        <f>INDEX(地温!$D$2:$D$366,MATCH(Z41,地温!$C$2:$C$366,FALSE))</f>
        <v>12.242800000000001</v>
      </c>
      <c r="AC41" s="113">
        <f t="shared" si="27"/>
        <v>336.83979999999997</v>
      </c>
      <c r="AD41" s="116">
        <f t="shared" si="8"/>
        <v>9.9070529411764703</v>
      </c>
      <c r="AE41" s="119" t="e">
        <f t="shared" si="9"/>
        <v>#N/A</v>
      </c>
      <c r="AF41" s="119">
        <f t="shared" si="10"/>
        <v>0</v>
      </c>
      <c r="AI41" s="115">
        <f t="shared" si="28"/>
        <v>74</v>
      </c>
      <c r="AJ41" s="113">
        <f t="shared" si="29"/>
        <v>34</v>
      </c>
      <c r="AK41" s="113">
        <f>INDEX(地温!$D$2:$D$366,MATCH(AI41,地温!$C$2:$C$366,FALSE))</f>
        <v>12.242800000000001</v>
      </c>
      <c r="AL41" s="113">
        <f t="shared" si="30"/>
        <v>336.83979999999997</v>
      </c>
      <c r="AM41" s="116">
        <f t="shared" si="11"/>
        <v>9.9070529411764703</v>
      </c>
      <c r="AN41" s="119" t="e">
        <f t="shared" si="12"/>
        <v>#N/A</v>
      </c>
      <c r="AO41" s="119">
        <f t="shared" si="13"/>
        <v>0</v>
      </c>
      <c r="AR41" s="115">
        <f t="shared" si="31"/>
        <v>74</v>
      </c>
      <c r="AS41" s="113">
        <f t="shared" si="32"/>
        <v>34</v>
      </c>
      <c r="AT41" s="113">
        <f>INDEX(地温!$D$2:$D$366,MATCH(AR41,地温!$C$2:$C$366,FALSE))</f>
        <v>12.242800000000001</v>
      </c>
      <c r="AU41" s="113">
        <f t="shared" si="33"/>
        <v>336.83979999999997</v>
      </c>
      <c r="AV41" s="116">
        <f t="shared" si="14"/>
        <v>9.9070529411764703</v>
      </c>
      <c r="AW41" s="119" t="e">
        <f t="shared" si="15"/>
        <v>#N/A</v>
      </c>
      <c r="AX41" s="119">
        <f t="shared" si="16"/>
        <v>0</v>
      </c>
    </row>
    <row r="42" spans="1:50">
      <c r="A42" s="115">
        <f t="shared" si="17"/>
        <v>75</v>
      </c>
      <c r="B42" s="113">
        <f t="shared" si="0"/>
        <v>35</v>
      </c>
      <c r="C42" s="119">
        <f t="shared" si="1"/>
        <v>3.6458529971314317</v>
      </c>
      <c r="D42" s="119">
        <f t="shared" si="18"/>
        <v>8.0112716030581229e-003</v>
      </c>
      <c r="E42" s="119"/>
      <c r="F42" s="119"/>
      <c r="H42" s="115">
        <f t="shared" si="19"/>
        <v>75</v>
      </c>
      <c r="I42" s="113">
        <f t="shared" si="20"/>
        <v>35</v>
      </c>
      <c r="J42" s="113">
        <f>INDEX(地温!$D$2:$D$366,MATCH(H42,地温!$C$2:$C$366,FALSE))</f>
        <v>13.302099999999999</v>
      </c>
      <c r="K42" s="113">
        <f t="shared" si="21"/>
        <v>350.14189999999996</v>
      </c>
      <c r="L42" s="116">
        <f t="shared" si="2"/>
        <v>10.004054285714284</v>
      </c>
      <c r="M42" s="119">
        <f t="shared" si="3"/>
        <v>2.2344591119985123e-002</v>
      </c>
      <c r="N42" s="119">
        <f t="shared" si="4"/>
        <v>3.6458529971314317</v>
      </c>
      <c r="Q42" s="115">
        <f t="shared" si="22"/>
        <v>75</v>
      </c>
      <c r="R42" s="113">
        <f t="shared" si="23"/>
        <v>35</v>
      </c>
      <c r="S42" s="113">
        <f>INDEX(地温!$D$2:$D$366,MATCH(Q42,地温!$C$2:$C$366,FALSE))</f>
        <v>13.302099999999999</v>
      </c>
      <c r="T42" s="113">
        <f t="shared" si="24"/>
        <v>350.14189999999996</v>
      </c>
      <c r="U42" s="116">
        <f t="shared" si="5"/>
        <v>10.004054285714284</v>
      </c>
      <c r="V42" s="119" t="e">
        <f t="shared" si="6"/>
        <v>#N/A</v>
      </c>
      <c r="W42" s="119">
        <f t="shared" si="7"/>
        <v>0</v>
      </c>
      <c r="Z42" s="115">
        <f t="shared" si="25"/>
        <v>75</v>
      </c>
      <c r="AA42" s="113">
        <f t="shared" si="26"/>
        <v>35</v>
      </c>
      <c r="AB42" s="113">
        <f>INDEX(地温!$D$2:$D$366,MATCH(Z42,地温!$C$2:$C$366,FALSE))</f>
        <v>13.302099999999999</v>
      </c>
      <c r="AC42" s="113">
        <f t="shared" si="27"/>
        <v>350.14189999999996</v>
      </c>
      <c r="AD42" s="116">
        <f t="shared" si="8"/>
        <v>10.004054285714284</v>
      </c>
      <c r="AE42" s="119" t="e">
        <f t="shared" si="9"/>
        <v>#N/A</v>
      </c>
      <c r="AF42" s="119">
        <f t="shared" si="10"/>
        <v>0</v>
      </c>
      <c r="AI42" s="115">
        <f t="shared" si="28"/>
        <v>75</v>
      </c>
      <c r="AJ42" s="113">
        <f t="shared" si="29"/>
        <v>35</v>
      </c>
      <c r="AK42" s="113">
        <f>INDEX(地温!$D$2:$D$366,MATCH(AI42,地温!$C$2:$C$366,FALSE))</f>
        <v>13.302099999999999</v>
      </c>
      <c r="AL42" s="113">
        <f t="shared" si="30"/>
        <v>350.14189999999996</v>
      </c>
      <c r="AM42" s="116">
        <f t="shared" si="11"/>
        <v>10.004054285714284</v>
      </c>
      <c r="AN42" s="119" t="e">
        <f t="shared" si="12"/>
        <v>#N/A</v>
      </c>
      <c r="AO42" s="119">
        <f t="shared" si="13"/>
        <v>0</v>
      </c>
      <c r="AR42" s="115">
        <f t="shared" si="31"/>
        <v>75</v>
      </c>
      <c r="AS42" s="113">
        <f t="shared" si="32"/>
        <v>35</v>
      </c>
      <c r="AT42" s="113">
        <f>INDEX(地温!$D$2:$D$366,MATCH(AR42,地温!$C$2:$C$366,FALSE))</f>
        <v>13.302099999999999</v>
      </c>
      <c r="AU42" s="113">
        <f t="shared" si="33"/>
        <v>350.14189999999996</v>
      </c>
      <c r="AV42" s="116">
        <f t="shared" si="14"/>
        <v>10.004054285714284</v>
      </c>
      <c r="AW42" s="119" t="e">
        <f t="shared" si="15"/>
        <v>#N/A</v>
      </c>
      <c r="AX42" s="119">
        <f t="shared" si="16"/>
        <v>0</v>
      </c>
    </row>
    <row r="43" spans="1:50">
      <c r="A43" s="115">
        <f t="shared" si="17"/>
        <v>76</v>
      </c>
      <c r="B43" s="113">
        <f t="shared" si="0"/>
        <v>36</v>
      </c>
      <c r="C43" s="119">
        <f t="shared" si="1"/>
        <v>3.7243648497999851</v>
      </c>
      <c r="D43" s="119">
        <f t="shared" si="18"/>
        <v>7.8511852668553313e-003</v>
      </c>
      <c r="E43" s="119"/>
      <c r="F43" s="119"/>
      <c r="H43" s="115">
        <f t="shared" si="19"/>
        <v>76</v>
      </c>
      <c r="I43" s="113">
        <f t="shared" si="20"/>
        <v>36</v>
      </c>
      <c r="J43" s="113">
        <f>INDEX(地温!$D$2:$D$366,MATCH(H43,地温!$C$2:$C$366,FALSE))</f>
        <v>13.4305</v>
      </c>
      <c r="K43" s="113">
        <f t="shared" si="21"/>
        <v>363.57239999999996</v>
      </c>
      <c r="L43" s="116">
        <f t="shared" si="2"/>
        <v>10.099233333333332</v>
      </c>
      <c r="M43" s="119">
        <f t="shared" si="3"/>
        <v>2.2442552090769542e-002</v>
      </c>
      <c r="N43" s="119">
        <f t="shared" si="4"/>
        <v>3.7243648497999851</v>
      </c>
      <c r="Q43" s="115">
        <f t="shared" si="22"/>
        <v>76</v>
      </c>
      <c r="R43" s="113">
        <f t="shared" si="23"/>
        <v>36</v>
      </c>
      <c r="S43" s="113">
        <f>INDEX(地温!$D$2:$D$366,MATCH(Q43,地温!$C$2:$C$366,FALSE))</f>
        <v>13.4305</v>
      </c>
      <c r="T43" s="113">
        <f t="shared" si="24"/>
        <v>363.57239999999996</v>
      </c>
      <c r="U43" s="116">
        <f t="shared" si="5"/>
        <v>10.099233333333332</v>
      </c>
      <c r="V43" s="119" t="e">
        <f t="shared" si="6"/>
        <v>#N/A</v>
      </c>
      <c r="W43" s="119">
        <f t="shared" si="7"/>
        <v>0</v>
      </c>
      <c r="Z43" s="115">
        <f t="shared" si="25"/>
        <v>76</v>
      </c>
      <c r="AA43" s="113">
        <f t="shared" si="26"/>
        <v>36</v>
      </c>
      <c r="AB43" s="113">
        <f>INDEX(地温!$D$2:$D$366,MATCH(Z43,地温!$C$2:$C$366,FALSE))</f>
        <v>13.4305</v>
      </c>
      <c r="AC43" s="113">
        <f t="shared" si="27"/>
        <v>363.57239999999996</v>
      </c>
      <c r="AD43" s="116">
        <f t="shared" si="8"/>
        <v>10.099233333333332</v>
      </c>
      <c r="AE43" s="119" t="e">
        <f t="shared" si="9"/>
        <v>#N/A</v>
      </c>
      <c r="AF43" s="119">
        <f t="shared" si="10"/>
        <v>0</v>
      </c>
      <c r="AI43" s="115">
        <f t="shared" si="28"/>
        <v>76</v>
      </c>
      <c r="AJ43" s="113">
        <f t="shared" si="29"/>
        <v>36</v>
      </c>
      <c r="AK43" s="113">
        <f>INDEX(地温!$D$2:$D$366,MATCH(AI43,地温!$C$2:$C$366,FALSE))</f>
        <v>13.4305</v>
      </c>
      <c r="AL43" s="113">
        <f t="shared" si="30"/>
        <v>363.57239999999996</v>
      </c>
      <c r="AM43" s="116">
        <f t="shared" si="11"/>
        <v>10.099233333333332</v>
      </c>
      <c r="AN43" s="119" t="e">
        <f t="shared" si="12"/>
        <v>#N/A</v>
      </c>
      <c r="AO43" s="119">
        <f t="shared" si="13"/>
        <v>0</v>
      </c>
      <c r="AR43" s="115">
        <f t="shared" si="31"/>
        <v>76</v>
      </c>
      <c r="AS43" s="113">
        <f t="shared" si="32"/>
        <v>36</v>
      </c>
      <c r="AT43" s="113">
        <f>INDEX(地温!$D$2:$D$366,MATCH(AR43,地温!$C$2:$C$366,FALSE))</f>
        <v>13.4305</v>
      </c>
      <c r="AU43" s="113">
        <f t="shared" si="33"/>
        <v>363.57239999999996</v>
      </c>
      <c r="AV43" s="116">
        <f t="shared" si="14"/>
        <v>10.099233333333332</v>
      </c>
      <c r="AW43" s="119" t="e">
        <f t="shared" si="15"/>
        <v>#N/A</v>
      </c>
      <c r="AX43" s="119">
        <f t="shared" si="16"/>
        <v>0</v>
      </c>
    </row>
    <row r="44" spans="1:50">
      <c r="A44" s="115">
        <f t="shared" si="17"/>
        <v>77</v>
      </c>
      <c r="B44" s="113">
        <f t="shared" si="0"/>
        <v>37</v>
      </c>
      <c r="C44" s="119">
        <f t="shared" si="1"/>
        <v>3.7964960786168378</v>
      </c>
      <c r="D44" s="119">
        <f t="shared" si="18"/>
        <v>7.2131228816852749e-003</v>
      </c>
      <c r="E44" s="119"/>
      <c r="F44" s="119"/>
      <c r="H44" s="115">
        <f t="shared" si="19"/>
        <v>77</v>
      </c>
      <c r="I44" s="113">
        <f t="shared" si="20"/>
        <v>37</v>
      </c>
      <c r="J44" s="113">
        <f>INDEX(地温!$D$2:$D$366,MATCH(H44,地温!$C$2:$C$366,FALSE))</f>
        <v>11.969950000000001</v>
      </c>
      <c r="K44" s="113">
        <f t="shared" si="21"/>
        <v>375.54234999999994</v>
      </c>
      <c r="L44" s="116">
        <f t="shared" si="2"/>
        <v>10.149793243243241</v>
      </c>
      <c r="M44" s="119">
        <f t="shared" si="3"/>
        <v>2.2494737420829476e-002</v>
      </c>
      <c r="N44" s="119">
        <f t="shared" si="4"/>
        <v>3.7964960786168378</v>
      </c>
      <c r="Q44" s="115">
        <f t="shared" si="22"/>
        <v>77</v>
      </c>
      <c r="R44" s="113">
        <f t="shared" si="23"/>
        <v>37</v>
      </c>
      <c r="S44" s="113">
        <f>INDEX(地温!$D$2:$D$366,MATCH(Q44,地温!$C$2:$C$366,FALSE))</f>
        <v>11.969950000000001</v>
      </c>
      <c r="T44" s="113">
        <f t="shared" si="24"/>
        <v>375.54234999999994</v>
      </c>
      <c r="U44" s="116">
        <f t="shared" si="5"/>
        <v>10.149793243243241</v>
      </c>
      <c r="V44" s="119" t="e">
        <f t="shared" si="6"/>
        <v>#N/A</v>
      </c>
      <c r="W44" s="119">
        <f t="shared" si="7"/>
        <v>0</v>
      </c>
      <c r="Z44" s="115">
        <f t="shared" si="25"/>
        <v>77</v>
      </c>
      <c r="AA44" s="113">
        <f t="shared" si="26"/>
        <v>37</v>
      </c>
      <c r="AB44" s="113">
        <f>INDEX(地温!$D$2:$D$366,MATCH(Z44,地温!$C$2:$C$366,FALSE))</f>
        <v>11.969950000000001</v>
      </c>
      <c r="AC44" s="113">
        <f t="shared" si="27"/>
        <v>375.54234999999994</v>
      </c>
      <c r="AD44" s="116">
        <f t="shared" si="8"/>
        <v>10.149793243243241</v>
      </c>
      <c r="AE44" s="119" t="e">
        <f t="shared" si="9"/>
        <v>#N/A</v>
      </c>
      <c r="AF44" s="119">
        <f t="shared" si="10"/>
        <v>0</v>
      </c>
      <c r="AI44" s="115">
        <f t="shared" si="28"/>
        <v>77</v>
      </c>
      <c r="AJ44" s="113">
        <f t="shared" si="29"/>
        <v>37</v>
      </c>
      <c r="AK44" s="113">
        <f>INDEX(地温!$D$2:$D$366,MATCH(AI44,地温!$C$2:$C$366,FALSE))</f>
        <v>11.969950000000001</v>
      </c>
      <c r="AL44" s="113">
        <f t="shared" si="30"/>
        <v>375.54234999999994</v>
      </c>
      <c r="AM44" s="116">
        <f t="shared" si="11"/>
        <v>10.149793243243241</v>
      </c>
      <c r="AN44" s="119" t="e">
        <f t="shared" si="12"/>
        <v>#N/A</v>
      </c>
      <c r="AO44" s="119">
        <f t="shared" si="13"/>
        <v>0</v>
      </c>
      <c r="AR44" s="115">
        <f t="shared" si="31"/>
        <v>77</v>
      </c>
      <c r="AS44" s="113">
        <f t="shared" si="32"/>
        <v>37</v>
      </c>
      <c r="AT44" s="113">
        <f>INDEX(地温!$D$2:$D$366,MATCH(AR44,地温!$C$2:$C$366,FALSE))</f>
        <v>11.969950000000001</v>
      </c>
      <c r="AU44" s="113">
        <f t="shared" si="33"/>
        <v>375.54234999999994</v>
      </c>
      <c r="AV44" s="116">
        <f t="shared" si="14"/>
        <v>10.149793243243241</v>
      </c>
      <c r="AW44" s="119" t="e">
        <f t="shared" si="15"/>
        <v>#N/A</v>
      </c>
      <c r="AX44" s="119">
        <f t="shared" si="16"/>
        <v>0</v>
      </c>
    </row>
    <row r="45" spans="1:50">
      <c r="A45" s="115">
        <f t="shared" si="17"/>
        <v>78</v>
      </c>
      <c r="B45" s="113">
        <f t="shared" si="0"/>
        <v>38</v>
      </c>
      <c r="C45" s="119">
        <f t="shared" si="1"/>
        <v>3.8650995725959603</v>
      </c>
      <c r="D45" s="119">
        <f t="shared" si="18"/>
        <v>6.8603493979122465e-003</v>
      </c>
      <c r="E45" s="119"/>
      <c r="F45" s="119"/>
      <c r="H45" s="115">
        <f t="shared" si="19"/>
        <v>78</v>
      </c>
      <c r="I45" s="113">
        <f t="shared" si="20"/>
        <v>38</v>
      </c>
      <c r="J45" s="113">
        <f>INDEX(地温!$D$2:$D$366,MATCH(H45,地温!$C$2:$C$366,FALSE))</f>
        <v>11.360050000000001</v>
      </c>
      <c r="K45" s="113">
        <f t="shared" si="21"/>
        <v>386.90239999999994</v>
      </c>
      <c r="L45" s="116">
        <f t="shared" si="2"/>
        <v>10.181642105263156</v>
      </c>
      <c r="M45" s="119">
        <f t="shared" si="3"/>
        <v>2.2527662857928857e-002</v>
      </c>
      <c r="N45" s="119">
        <f t="shared" si="4"/>
        <v>3.8650995725959603</v>
      </c>
      <c r="Q45" s="115">
        <f t="shared" si="22"/>
        <v>78</v>
      </c>
      <c r="R45" s="113">
        <f t="shared" si="23"/>
        <v>38</v>
      </c>
      <c r="S45" s="113">
        <f>INDEX(地温!$D$2:$D$366,MATCH(Q45,地温!$C$2:$C$366,FALSE))</f>
        <v>11.360050000000001</v>
      </c>
      <c r="T45" s="113">
        <f t="shared" si="24"/>
        <v>386.90239999999994</v>
      </c>
      <c r="U45" s="116">
        <f t="shared" si="5"/>
        <v>10.181642105263156</v>
      </c>
      <c r="V45" s="119" t="e">
        <f t="shared" si="6"/>
        <v>#N/A</v>
      </c>
      <c r="W45" s="119">
        <f t="shared" si="7"/>
        <v>0</v>
      </c>
      <c r="Z45" s="115">
        <f t="shared" si="25"/>
        <v>78</v>
      </c>
      <c r="AA45" s="113">
        <f t="shared" si="26"/>
        <v>38</v>
      </c>
      <c r="AB45" s="113">
        <f>INDEX(地温!$D$2:$D$366,MATCH(Z45,地温!$C$2:$C$366,FALSE))</f>
        <v>11.360050000000001</v>
      </c>
      <c r="AC45" s="113">
        <f t="shared" si="27"/>
        <v>386.90239999999994</v>
      </c>
      <c r="AD45" s="116">
        <f t="shared" si="8"/>
        <v>10.181642105263156</v>
      </c>
      <c r="AE45" s="119" t="e">
        <f t="shared" si="9"/>
        <v>#N/A</v>
      </c>
      <c r="AF45" s="119">
        <f t="shared" si="10"/>
        <v>0</v>
      </c>
      <c r="AI45" s="115">
        <f t="shared" si="28"/>
        <v>78</v>
      </c>
      <c r="AJ45" s="113">
        <f t="shared" si="29"/>
        <v>38</v>
      </c>
      <c r="AK45" s="113">
        <f>INDEX(地温!$D$2:$D$366,MATCH(AI45,地温!$C$2:$C$366,FALSE))</f>
        <v>11.360050000000001</v>
      </c>
      <c r="AL45" s="113">
        <f t="shared" si="30"/>
        <v>386.90239999999994</v>
      </c>
      <c r="AM45" s="116">
        <f t="shared" si="11"/>
        <v>10.181642105263156</v>
      </c>
      <c r="AN45" s="119" t="e">
        <f t="shared" si="12"/>
        <v>#N/A</v>
      </c>
      <c r="AO45" s="119">
        <f t="shared" si="13"/>
        <v>0</v>
      </c>
      <c r="AR45" s="115">
        <f t="shared" si="31"/>
        <v>78</v>
      </c>
      <c r="AS45" s="113">
        <f t="shared" si="32"/>
        <v>38</v>
      </c>
      <c r="AT45" s="113">
        <f>INDEX(地温!$D$2:$D$366,MATCH(AR45,地温!$C$2:$C$366,FALSE))</f>
        <v>11.360050000000001</v>
      </c>
      <c r="AU45" s="113">
        <f t="shared" si="33"/>
        <v>386.90239999999994</v>
      </c>
      <c r="AV45" s="116">
        <f t="shared" si="14"/>
        <v>10.181642105263156</v>
      </c>
      <c r="AW45" s="119" t="e">
        <f t="shared" si="15"/>
        <v>#N/A</v>
      </c>
      <c r="AX45" s="119">
        <f t="shared" si="16"/>
        <v>0</v>
      </c>
    </row>
    <row r="46" spans="1:50">
      <c r="A46" s="115">
        <f t="shared" si="17"/>
        <v>79</v>
      </c>
      <c r="B46" s="113">
        <f t="shared" si="0"/>
        <v>39</v>
      </c>
      <c r="C46" s="119">
        <f t="shared" si="1"/>
        <v>3.9316338866807277</v>
      </c>
      <c r="D46" s="119">
        <f t="shared" si="18"/>
        <v>6.6534314084767399e-003</v>
      </c>
      <c r="E46" s="119"/>
      <c r="F46" s="119"/>
      <c r="H46" s="115">
        <f t="shared" si="19"/>
        <v>79</v>
      </c>
      <c r="I46" s="113">
        <f t="shared" si="20"/>
        <v>39</v>
      </c>
      <c r="J46" s="113">
        <f>INDEX(地温!$D$2:$D$366,MATCH(H46,地温!$C$2:$C$366,FALSE))</f>
        <v>11.199549999999999</v>
      </c>
      <c r="K46" s="113">
        <f t="shared" si="21"/>
        <v>398.10194999999993</v>
      </c>
      <c r="L46" s="116">
        <f t="shared" si="2"/>
        <v>10.207742307692305</v>
      </c>
      <c r="M46" s="119">
        <f t="shared" si="3"/>
        <v>2.255467571055916e-002</v>
      </c>
      <c r="N46" s="119">
        <f t="shared" si="4"/>
        <v>3.9316338866807277</v>
      </c>
      <c r="Q46" s="115">
        <f t="shared" si="22"/>
        <v>79</v>
      </c>
      <c r="R46" s="113">
        <f t="shared" si="23"/>
        <v>39</v>
      </c>
      <c r="S46" s="113">
        <f>INDEX(地温!$D$2:$D$366,MATCH(Q46,地温!$C$2:$C$366,FALSE))</f>
        <v>11.199549999999999</v>
      </c>
      <c r="T46" s="113">
        <f t="shared" si="24"/>
        <v>398.10194999999993</v>
      </c>
      <c r="U46" s="116">
        <f t="shared" si="5"/>
        <v>10.207742307692305</v>
      </c>
      <c r="V46" s="119" t="e">
        <f t="shared" si="6"/>
        <v>#N/A</v>
      </c>
      <c r="W46" s="119">
        <f t="shared" si="7"/>
        <v>0</v>
      </c>
      <c r="Z46" s="115">
        <f t="shared" si="25"/>
        <v>79</v>
      </c>
      <c r="AA46" s="113">
        <f t="shared" si="26"/>
        <v>39</v>
      </c>
      <c r="AB46" s="113">
        <f>INDEX(地温!$D$2:$D$366,MATCH(Z46,地温!$C$2:$C$366,FALSE))</f>
        <v>11.199549999999999</v>
      </c>
      <c r="AC46" s="113">
        <f t="shared" si="27"/>
        <v>398.10194999999993</v>
      </c>
      <c r="AD46" s="116">
        <f t="shared" si="8"/>
        <v>10.207742307692305</v>
      </c>
      <c r="AE46" s="119" t="e">
        <f t="shared" si="9"/>
        <v>#N/A</v>
      </c>
      <c r="AF46" s="119">
        <f t="shared" si="10"/>
        <v>0</v>
      </c>
      <c r="AI46" s="115">
        <f t="shared" si="28"/>
        <v>79</v>
      </c>
      <c r="AJ46" s="113">
        <f t="shared" si="29"/>
        <v>39</v>
      </c>
      <c r="AK46" s="113">
        <f>INDEX(地温!$D$2:$D$366,MATCH(AI46,地温!$C$2:$C$366,FALSE))</f>
        <v>11.199549999999999</v>
      </c>
      <c r="AL46" s="113">
        <f t="shared" si="30"/>
        <v>398.10194999999993</v>
      </c>
      <c r="AM46" s="116">
        <f t="shared" si="11"/>
        <v>10.207742307692305</v>
      </c>
      <c r="AN46" s="119" t="e">
        <f t="shared" si="12"/>
        <v>#N/A</v>
      </c>
      <c r="AO46" s="119">
        <f t="shared" si="13"/>
        <v>0</v>
      </c>
      <c r="AR46" s="115">
        <f t="shared" si="31"/>
        <v>79</v>
      </c>
      <c r="AS46" s="113">
        <f t="shared" si="32"/>
        <v>39</v>
      </c>
      <c r="AT46" s="113">
        <f>INDEX(地温!$D$2:$D$366,MATCH(AR46,地温!$C$2:$C$366,FALSE))</f>
        <v>11.199549999999999</v>
      </c>
      <c r="AU46" s="113">
        <f t="shared" si="33"/>
        <v>398.10194999999993</v>
      </c>
      <c r="AV46" s="116">
        <f t="shared" si="14"/>
        <v>10.207742307692305</v>
      </c>
      <c r="AW46" s="119" t="e">
        <f t="shared" si="15"/>
        <v>#N/A</v>
      </c>
      <c r="AX46" s="119">
        <f t="shared" si="16"/>
        <v>0</v>
      </c>
    </row>
    <row r="47" spans="1:50">
      <c r="A47" s="115">
        <f t="shared" si="17"/>
        <v>80</v>
      </c>
      <c r="B47" s="113">
        <f t="shared" si="0"/>
        <v>40</v>
      </c>
      <c r="C47" s="119">
        <f t="shared" si="1"/>
        <v>3.9996104038717895</v>
      </c>
      <c r="D47" s="119">
        <f t="shared" si="18"/>
        <v>6.7976517191061792e-003</v>
      </c>
      <c r="E47" s="119"/>
      <c r="F47" s="119"/>
      <c r="H47" s="115">
        <f t="shared" si="19"/>
        <v>80</v>
      </c>
      <c r="I47" s="113">
        <f t="shared" si="20"/>
        <v>40</v>
      </c>
      <c r="J47" s="113">
        <f>INDEX(地温!$D$2:$D$366,MATCH(H47,地温!$C$2:$C$366,FALSE))</f>
        <v>12.258850000000001</v>
      </c>
      <c r="K47" s="113">
        <f t="shared" si="21"/>
        <v>410.36079999999993</v>
      </c>
      <c r="L47" s="116">
        <f t="shared" si="2"/>
        <v>10.259019999999998</v>
      </c>
      <c r="M47" s="119">
        <f t="shared" si="3"/>
        <v>2.2607826265336937e-002</v>
      </c>
      <c r="N47" s="119">
        <f t="shared" si="4"/>
        <v>3.9996104038717895</v>
      </c>
      <c r="Q47" s="115">
        <f t="shared" si="22"/>
        <v>80</v>
      </c>
      <c r="R47" s="113">
        <f t="shared" si="23"/>
        <v>40</v>
      </c>
      <c r="S47" s="113">
        <f>INDEX(地温!$D$2:$D$366,MATCH(Q47,地温!$C$2:$C$366,FALSE))</f>
        <v>12.258850000000001</v>
      </c>
      <c r="T47" s="113">
        <f t="shared" si="24"/>
        <v>410.36079999999993</v>
      </c>
      <c r="U47" s="116">
        <f t="shared" si="5"/>
        <v>10.259019999999998</v>
      </c>
      <c r="V47" s="119" t="e">
        <f t="shared" si="6"/>
        <v>#N/A</v>
      </c>
      <c r="W47" s="119">
        <f t="shared" si="7"/>
        <v>0</v>
      </c>
      <c r="Z47" s="115">
        <f t="shared" si="25"/>
        <v>80</v>
      </c>
      <c r="AA47" s="113">
        <f t="shared" si="26"/>
        <v>40</v>
      </c>
      <c r="AB47" s="113">
        <f>INDEX(地温!$D$2:$D$366,MATCH(Z47,地温!$C$2:$C$366,FALSE))</f>
        <v>12.258850000000001</v>
      </c>
      <c r="AC47" s="113">
        <f t="shared" si="27"/>
        <v>410.36079999999993</v>
      </c>
      <c r="AD47" s="116">
        <f t="shared" si="8"/>
        <v>10.259019999999998</v>
      </c>
      <c r="AE47" s="119" t="e">
        <f t="shared" si="9"/>
        <v>#N/A</v>
      </c>
      <c r="AF47" s="119">
        <f t="shared" si="10"/>
        <v>0</v>
      </c>
      <c r="AI47" s="115">
        <f t="shared" si="28"/>
        <v>80</v>
      </c>
      <c r="AJ47" s="113">
        <f t="shared" si="29"/>
        <v>40</v>
      </c>
      <c r="AK47" s="113">
        <f>INDEX(地温!$D$2:$D$366,MATCH(AI47,地温!$C$2:$C$366,FALSE))</f>
        <v>12.258850000000001</v>
      </c>
      <c r="AL47" s="113">
        <f t="shared" si="30"/>
        <v>410.36079999999993</v>
      </c>
      <c r="AM47" s="116">
        <f t="shared" si="11"/>
        <v>10.259019999999998</v>
      </c>
      <c r="AN47" s="119" t="e">
        <f t="shared" si="12"/>
        <v>#N/A</v>
      </c>
      <c r="AO47" s="119">
        <f t="shared" si="13"/>
        <v>0</v>
      </c>
      <c r="AR47" s="115">
        <f t="shared" si="31"/>
        <v>80</v>
      </c>
      <c r="AS47" s="113">
        <f t="shared" si="32"/>
        <v>40</v>
      </c>
      <c r="AT47" s="113">
        <f>INDEX(地温!$D$2:$D$366,MATCH(AR47,地温!$C$2:$C$366,FALSE))</f>
        <v>12.258850000000001</v>
      </c>
      <c r="AU47" s="113">
        <f t="shared" si="33"/>
        <v>410.36079999999993</v>
      </c>
      <c r="AV47" s="116">
        <f t="shared" si="14"/>
        <v>10.259019999999998</v>
      </c>
      <c r="AW47" s="119" t="e">
        <f t="shared" si="15"/>
        <v>#N/A</v>
      </c>
      <c r="AX47" s="119">
        <f t="shared" si="16"/>
        <v>0</v>
      </c>
    </row>
    <row r="48" spans="1:50">
      <c r="A48" s="115">
        <f t="shared" si="17"/>
        <v>81</v>
      </c>
      <c r="B48" s="113">
        <f t="shared" si="0"/>
        <v>41</v>
      </c>
      <c r="C48" s="119">
        <f t="shared" si="1"/>
        <v>4.0641248591131136</v>
      </c>
      <c r="D48" s="119">
        <f t="shared" si="18"/>
        <v>6.4514455241324155e-003</v>
      </c>
      <c r="E48" s="119"/>
      <c r="F48" s="119"/>
      <c r="H48" s="115">
        <f t="shared" si="19"/>
        <v>81</v>
      </c>
      <c r="I48" s="113">
        <f t="shared" si="20"/>
        <v>41</v>
      </c>
      <c r="J48" s="113">
        <f>INDEX(地温!$D$2:$D$366,MATCH(H48,地温!$C$2:$C$366,FALSE))</f>
        <v>11.600799999999998</v>
      </c>
      <c r="K48" s="113">
        <f t="shared" si="21"/>
        <v>421.96159999999992</v>
      </c>
      <c r="L48" s="116">
        <f t="shared" si="2"/>
        <v>10.291746341463412</v>
      </c>
      <c r="M48" s="119">
        <f t="shared" si="3"/>
        <v>2.2641803274003305e-002</v>
      </c>
      <c r="N48" s="119">
        <f t="shared" si="4"/>
        <v>4.0641248591131136</v>
      </c>
      <c r="Q48" s="115">
        <f t="shared" si="22"/>
        <v>81</v>
      </c>
      <c r="R48" s="113">
        <f t="shared" si="23"/>
        <v>41</v>
      </c>
      <c r="S48" s="113">
        <f>INDEX(地温!$D$2:$D$366,MATCH(Q48,地温!$C$2:$C$366,FALSE))</f>
        <v>11.600799999999998</v>
      </c>
      <c r="T48" s="113">
        <f t="shared" si="24"/>
        <v>421.96159999999992</v>
      </c>
      <c r="U48" s="116">
        <f t="shared" si="5"/>
        <v>10.291746341463412</v>
      </c>
      <c r="V48" s="119" t="e">
        <f t="shared" si="6"/>
        <v>#N/A</v>
      </c>
      <c r="W48" s="119">
        <f t="shared" si="7"/>
        <v>0</v>
      </c>
      <c r="Z48" s="115">
        <f t="shared" si="25"/>
        <v>81</v>
      </c>
      <c r="AA48" s="113">
        <f t="shared" si="26"/>
        <v>41</v>
      </c>
      <c r="AB48" s="113">
        <f>INDEX(地温!$D$2:$D$366,MATCH(Z48,地温!$C$2:$C$366,FALSE))</f>
        <v>11.600799999999998</v>
      </c>
      <c r="AC48" s="113">
        <f t="shared" si="27"/>
        <v>421.96159999999992</v>
      </c>
      <c r="AD48" s="116">
        <f t="shared" si="8"/>
        <v>10.291746341463412</v>
      </c>
      <c r="AE48" s="119" t="e">
        <f t="shared" si="9"/>
        <v>#N/A</v>
      </c>
      <c r="AF48" s="119">
        <f t="shared" si="10"/>
        <v>0</v>
      </c>
      <c r="AI48" s="115">
        <f t="shared" si="28"/>
        <v>81</v>
      </c>
      <c r="AJ48" s="113">
        <f t="shared" si="29"/>
        <v>41</v>
      </c>
      <c r="AK48" s="113">
        <f>INDEX(地温!$D$2:$D$366,MATCH(AI48,地温!$C$2:$C$366,FALSE))</f>
        <v>11.600799999999998</v>
      </c>
      <c r="AL48" s="113">
        <f t="shared" si="30"/>
        <v>421.96159999999992</v>
      </c>
      <c r="AM48" s="116">
        <f t="shared" si="11"/>
        <v>10.291746341463412</v>
      </c>
      <c r="AN48" s="119" t="e">
        <f t="shared" si="12"/>
        <v>#N/A</v>
      </c>
      <c r="AO48" s="119">
        <f t="shared" si="13"/>
        <v>0</v>
      </c>
      <c r="AR48" s="115">
        <f t="shared" si="31"/>
        <v>81</v>
      </c>
      <c r="AS48" s="113">
        <f t="shared" si="32"/>
        <v>41</v>
      </c>
      <c r="AT48" s="113">
        <f>INDEX(地温!$D$2:$D$366,MATCH(AR48,地温!$C$2:$C$366,FALSE))</f>
        <v>11.600799999999998</v>
      </c>
      <c r="AU48" s="113">
        <f t="shared" si="33"/>
        <v>421.96159999999992</v>
      </c>
      <c r="AV48" s="116">
        <f t="shared" si="14"/>
        <v>10.291746341463412</v>
      </c>
      <c r="AW48" s="119" t="e">
        <f t="shared" si="15"/>
        <v>#N/A</v>
      </c>
      <c r="AX48" s="119">
        <f t="shared" si="16"/>
        <v>0</v>
      </c>
    </row>
    <row r="49" spans="1:50">
      <c r="A49" s="115">
        <f t="shared" si="17"/>
        <v>82</v>
      </c>
      <c r="B49" s="113">
        <f t="shared" si="0"/>
        <v>42</v>
      </c>
      <c r="C49" s="119">
        <f t="shared" si="1"/>
        <v>4.1280227059738372</v>
      </c>
      <c r="D49" s="119">
        <f t="shared" si="18"/>
        <v>6.3897846860723646e-003</v>
      </c>
      <c r="E49" s="119"/>
      <c r="F49" s="119"/>
      <c r="H49" s="115">
        <f t="shared" si="19"/>
        <v>82</v>
      </c>
      <c r="I49" s="113">
        <f t="shared" si="20"/>
        <v>42</v>
      </c>
      <c r="J49" s="113">
        <f>INDEX(地温!$D$2:$D$366,MATCH(H49,地温!$C$2:$C$366,FALSE))</f>
        <v>11.937850000000001</v>
      </c>
      <c r="K49" s="113">
        <f t="shared" si="21"/>
        <v>433.89944999999994</v>
      </c>
      <c r="L49" s="116">
        <f t="shared" si="2"/>
        <v>10.330939285714285</v>
      </c>
      <c r="M49" s="119">
        <f t="shared" si="3"/>
        <v>2.2682550859623073e-002</v>
      </c>
      <c r="N49" s="119">
        <f t="shared" si="4"/>
        <v>4.1280227059738372</v>
      </c>
      <c r="Q49" s="115">
        <f t="shared" si="22"/>
        <v>82</v>
      </c>
      <c r="R49" s="113">
        <f t="shared" si="23"/>
        <v>42</v>
      </c>
      <c r="S49" s="113">
        <f>INDEX(地温!$D$2:$D$366,MATCH(Q49,地温!$C$2:$C$366,FALSE))</f>
        <v>11.937850000000001</v>
      </c>
      <c r="T49" s="113">
        <f t="shared" si="24"/>
        <v>433.89944999999994</v>
      </c>
      <c r="U49" s="116">
        <f t="shared" si="5"/>
        <v>10.330939285714285</v>
      </c>
      <c r="V49" s="119" t="e">
        <f t="shared" si="6"/>
        <v>#N/A</v>
      </c>
      <c r="W49" s="119">
        <f t="shared" si="7"/>
        <v>0</v>
      </c>
      <c r="Z49" s="115">
        <f t="shared" si="25"/>
        <v>82</v>
      </c>
      <c r="AA49" s="113">
        <f t="shared" si="26"/>
        <v>42</v>
      </c>
      <c r="AB49" s="113">
        <f>INDEX(地温!$D$2:$D$366,MATCH(Z49,地温!$C$2:$C$366,FALSE))</f>
        <v>11.937850000000001</v>
      </c>
      <c r="AC49" s="113">
        <f t="shared" si="27"/>
        <v>433.89944999999994</v>
      </c>
      <c r="AD49" s="116">
        <f t="shared" si="8"/>
        <v>10.330939285714285</v>
      </c>
      <c r="AE49" s="119" t="e">
        <f t="shared" si="9"/>
        <v>#N/A</v>
      </c>
      <c r="AF49" s="119">
        <f t="shared" si="10"/>
        <v>0</v>
      </c>
      <c r="AI49" s="115">
        <f t="shared" si="28"/>
        <v>82</v>
      </c>
      <c r="AJ49" s="113">
        <f t="shared" si="29"/>
        <v>42</v>
      </c>
      <c r="AK49" s="113">
        <f>INDEX(地温!$D$2:$D$366,MATCH(AI49,地温!$C$2:$C$366,FALSE))</f>
        <v>11.937850000000001</v>
      </c>
      <c r="AL49" s="113">
        <f t="shared" si="30"/>
        <v>433.89944999999994</v>
      </c>
      <c r="AM49" s="116">
        <f t="shared" si="11"/>
        <v>10.330939285714285</v>
      </c>
      <c r="AN49" s="119" t="e">
        <f t="shared" si="12"/>
        <v>#N/A</v>
      </c>
      <c r="AO49" s="119">
        <f t="shared" si="13"/>
        <v>0</v>
      </c>
      <c r="AR49" s="115">
        <f t="shared" si="31"/>
        <v>82</v>
      </c>
      <c r="AS49" s="113">
        <f t="shared" si="32"/>
        <v>42</v>
      </c>
      <c r="AT49" s="113">
        <f>INDEX(地温!$D$2:$D$366,MATCH(AR49,地温!$C$2:$C$366,FALSE))</f>
        <v>11.937850000000001</v>
      </c>
      <c r="AU49" s="113">
        <f t="shared" si="33"/>
        <v>433.89944999999994</v>
      </c>
      <c r="AV49" s="116">
        <f t="shared" si="14"/>
        <v>10.330939285714285</v>
      </c>
      <c r="AW49" s="119" t="e">
        <f t="shared" si="15"/>
        <v>#N/A</v>
      </c>
      <c r="AX49" s="119">
        <f t="shared" si="16"/>
        <v>0</v>
      </c>
    </row>
    <row r="50" spans="1:50">
      <c r="A50" s="115">
        <f t="shared" si="17"/>
        <v>83</v>
      </c>
      <c r="B50" s="113">
        <f t="shared" si="0"/>
        <v>43</v>
      </c>
      <c r="C50" s="119">
        <f t="shared" si="1"/>
        <v>4.19478862941821</v>
      </c>
      <c r="D50" s="119">
        <f t="shared" si="18"/>
        <v>6.6765923444372715e-003</v>
      </c>
      <c r="E50" s="119"/>
      <c r="F50" s="119"/>
      <c r="H50" s="115">
        <f t="shared" si="19"/>
        <v>83</v>
      </c>
      <c r="I50" s="113">
        <f t="shared" si="20"/>
        <v>43</v>
      </c>
      <c r="J50" s="113">
        <f>INDEX(地温!$D$2:$D$366,MATCH(H50,地温!$C$2:$C$366,FALSE))</f>
        <v>13.607050000000001</v>
      </c>
      <c r="K50" s="113">
        <f t="shared" si="21"/>
        <v>447.50649999999996</v>
      </c>
      <c r="L50" s="116">
        <f t="shared" si="2"/>
        <v>10.407127906976744</v>
      </c>
      <c r="M50" s="119">
        <f t="shared" si="3"/>
        <v>2.2761939167204974e-002</v>
      </c>
      <c r="N50" s="119">
        <f t="shared" si="4"/>
        <v>4.19478862941821</v>
      </c>
      <c r="Q50" s="115">
        <f t="shared" si="22"/>
        <v>83</v>
      </c>
      <c r="R50" s="113">
        <f t="shared" si="23"/>
        <v>43</v>
      </c>
      <c r="S50" s="113">
        <f>INDEX(地温!$D$2:$D$366,MATCH(Q50,地温!$C$2:$C$366,FALSE))</f>
        <v>13.607050000000001</v>
      </c>
      <c r="T50" s="113">
        <f t="shared" si="24"/>
        <v>447.50649999999996</v>
      </c>
      <c r="U50" s="116">
        <f t="shared" si="5"/>
        <v>10.407127906976744</v>
      </c>
      <c r="V50" s="119" t="e">
        <f t="shared" si="6"/>
        <v>#N/A</v>
      </c>
      <c r="W50" s="119">
        <f t="shared" si="7"/>
        <v>0</v>
      </c>
      <c r="Z50" s="115">
        <f t="shared" si="25"/>
        <v>83</v>
      </c>
      <c r="AA50" s="113">
        <f t="shared" si="26"/>
        <v>43</v>
      </c>
      <c r="AB50" s="113">
        <f>INDEX(地温!$D$2:$D$366,MATCH(Z50,地温!$C$2:$C$366,FALSE))</f>
        <v>13.607050000000001</v>
      </c>
      <c r="AC50" s="113">
        <f t="shared" si="27"/>
        <v>447.50649999999996</v>
      </c>
      <c r="AD50" s="116">
        <f t="shared" si="8"/>
        <v>10.407127906976744</v>
      </c>
      <c r="AE50" s="119" t="e">
        <f t="shared" si="9"/>
        <v>#N/A</v>
      </c>
      <c r="AF50" s="119">
        <f t="shared" si="10"/>
        <v>0</v>
      </c>
      <c r="AI50" s="115">
        <f t="shared" si="28"/>
        <v>83</v>
      </c>
      <c r="AJ50" s="113">
        <f t="shared" si="29"/>
        <v>43</v>
      </c>
      <c r="AK50" s="113">
        <f>INDEX(地温!$D$2:$D$366,MATCH(AI50,地温!$C$2:$C$366,FALSE))</f>
        <v>13.607050000000001</v>
      </c>
      <c r="AL50" s="113">
        <f t="shared" si="30"/>
        <v>447.50649999999996</v>
      </c>
      <c r="AM50" s="116">
        <f t="shared" si="11"/>
        <v>10.407127906976744</v>
      </c>
      <c r="AN50" s="119" t="e">
        <f t="shared" si="12"/>
        <v>#N/A</v>
      </c>
      <c r="AO50" s="119">
        <f t="shared" si="13"/>
        <v>0</v>
      </c>
      <c r="AR50" s="115">
        <f t="shared" si="31"/>
        <v>83</v>
      </c>
      <c r="AS50" s="113">
        <f t="shared" si="32"/>
        <v>43</v>
      </c>
      <c r="AT50" s="113">
        <f>INDEX(地温!$D$2:$D$366,MATCH(AR50,地温!$C$2:$C$366,FALSE))</f>
        <v>13.607050000000001</v>
      </c>
      <c r="AU50" s="113">
        <f t="shared" si="33"/>
        <v>447.50649999999996</v>
      </c>
      <c r="AV50" s="116">
        <f t="shared" si="14"/>
        <v>10.407127906976744</v>
      </c>
      <c r="AW50" s="119" t="e">
        <f t="shared" si="15"/>
        <v>#N/A</v>
      </c>
      <c r="AX50" s="119">
        <f t="shared" si="16"/>
        <v>0</v>
      </c>
    </row>
    <row r="51" spans="1:50">
      <c r="A51" s="115">
        <f t="shared" si="17"/>
        <v>84</v>
      </c>
      <c r="B51" s="113">
        <f t="shared" si="0"/>
        <v>44</v>
      </c>
      <c r="C51" s="119">
        <f t="shared" si="1"/>
        <v>4.259279974517856</v>
      </c>
      <c r="D51" s="119">
        <f t="shared" si="18"/>
        <v>6.4491345099646049e-003</v>
      </c>
      <c r="E51" s="119"/>
      <c r="F51" s="119"/>
      <c r="H51" s="115">
        <f t="shared" si="19"/>
        <v>84</v>
      </c>
      <c r="I51" s="113">
        <f t="shared" si="20"/>
        <v>44</v>
      </c>
      <c r="J51" s="113">
        <f>INDEX(地温!$D$2:$D$366,MATCH(H51,地温!$C$2:$C$366,FALSE))</f>
        <v>13.382350000000001</v>
      </c>
      <c r="K51" s="113">
        <f t="shared" si="21"/>
        <v>460.88884999999993</v>
      </c>
      <c r="L51" s="116">
        <f t="shared" si="2"/>
        <v>10.47474659090909</v>
      </c>
      <c r="M51" s="119">
        <f t="shared" si="3"/>
        <v>2.2832594412083757e-002</v>
      </c>
      <c r="N51" s="119">
        <f t="shared" si="4"/>
        <v>4.259279974517856</v>
      </c>
      <c r="Q51" s="115">
        <f t="shared" si="22"/>
        <v>84</v>
      </c>
      <c r="R51" s="113">
        <f t="shared" si="23"/>
        <v>44</v>
      </c>
      <c r="S51" s="113">
        <f>INDEX(地温!$D$2:$D$366,MATCH(Q51,地温!$C$2:$C$366,FALSE))</f>
        <v>13.382350000000001</v>
      </c>
      <c r="T51" s="113">
        <f t="shared" si="24"/>
        <v>460.88884999999993</v>
      </c>
      <c r="U51" s="116">
        <f t="shared" si="5"/>
        <v>10.47474659090909</v>
      </c>
      <c r="V51" s="119" t="e">
        <f t="shared" si="6"/>
        <v>#N/A</v>
      </c>
      <c r="W51" s="119">
        <f t="shared" si="7"/>
        <v>0</v>
      </c>
      <c r="Z51" s="115">
        <f t="shared" si="25"/>
        <v>84</v>
      </c>
      <c r="AA51" s="113">
        <f t="shared" si="26"/>
        <v>44</v>
      </c>
      <c r="AB51" s="113">
        <f>INDEX(地温!$D$2:$D$366,MATCH(Z51,地温!$C$2:$C$366,FALSE))</f>
        <v>13.382350000000001</v>
      </c>
      <c r="AC51" s="113">
        <f t="shared" si="27"/>
        <v>460.88884999999993</v>
      </c>
      <c r="AD51" s="116">
        <f t="shared" si="8"/>
        <v>10.47474659090909</v>
      </c>
      <c r="AE51" s="119" t="e">
        <f t="shared" si="9"/>
        <v>#N/A</v>
      </c>
      <c r="AF51" s="119">
        <f t="shared" si="10"/>
        <v>0</v>
      </c>
      <c r="AI51" s="115">
        <f t="shared" si="28"/>
        <v>84</v>
      </c>
      <c r="AJ51" s="113">
        <f t="shared" si="29"/>
        <v>44</v>
      </c>
      <c r="AK51" s="113">
        <f>INDEX(地温!$D$2:$D$366,MATCH(AI51,地温!$C$2:$C$366,FALSE))</f>
        <v>13.382350000000001</v>
      </c>
      <c r="AL51" s="113">
        <f t="shared" si="30"/>
        <v>460.88884999999993</v>
      </c>
      <c r="AM51" s="116">
        <f t="shared" si="11"/>
        <v>10.47474659090909</v>
      </c>
      <c r="AN51" s="119" t="e">
        <f t="shared" si="12"/>
        <v>#N/A</v>
      </c>
      <c r="AO51" s="119">
        <f t="shared" si="13"/>
        <v>0</v>
      </c>
      <c r="AR51" s="115">
        <f t="shared" si="31"/>
        <v>84</v>
      </c>
      <c r="AS51" s="113">
        <f t="shared" si="32"/>
        <v>44</v>
      </c>
      <c r="AT51" s="113">
        <f>INDEX(地温!$D$2:$D$366,MATCH(AR51,地温!$C$2:$C$366,FALSE))</f>
        <v>13.382350000000001</v>
      </c>
      <c r="AU51" s="113">
        <f t="shared" si="33"/>
        <v>460.88884999999993</v>
      </c>
      <c r="AV51" s="116">
        <f t="shared" si="14"/>
        <v>10.47474659090909</v>
      </c>
      <c r="AW51" s="119" t="e">
        <f t="shared" si="15"/>
        <v>#N/A</v>
      </c>
      <c r="AX51" s="119">
        <f t="shared" si="16"/>
        <v>0</v>
      </c>
    </row>
    <row r="52" spans="1:50">
      <c r="A52" s="115">
        <f t="shared" si="17"/>
        <v>85</v>
      </c>
      <c r="B52" s="113">
        <f t="shared" si="0"/>
        <v>45</v>
      </c>
      <c r="C52" s="119">
        <f t="shared" si="1"/>
        <v>4.3250491238974806</v>
      </c>
      <c r="D52" s="119">
        <f t="shared" si="18"/>
        <v>6.5769149379624643e-003</v>
      </c>
      <c r="E52" s="119"/>
      <c r="F52" s="119"/>
      <c r="H52" s="115">
        <f t="shared" si="19"/>
        <v>85</v>
      </c>
      <c r="I52" s="113">
        <f t="shared" si="20"/>
        <v>45</v>
      </c>
      <c r="J52" s="113">
        <f>INDEX(地温!$D$2:$D$366,MATCH(H52,地温!$C$2:$C$366,FALSE))</f>
        <v>14.537950000000002</v>
      </c>
      <c r="K52" s="113">
        <f t="shared" si="21"/>
        <v>475.42679999999996</v>
      </c>
      <c r="L52" s="116">
        <f t="shared" si="2"/>
        <v>10.56504</v>
      </c>
      <c r="M52" s="119">
        <f t="shared" si="3"/>
        <v>2.2927231886765462e-002</v>
      </c>
      <c r="N52" s="119">
        <f t="shared" si="4"/>
        <v>4.3250491238974806</v>
      </c>
      <c r="Q52" s="115">
        <f t="shared" si="22"/>
        <v>85</v>
      </c>
      <c r="R52" s="113">
        <f t="shared" si="23"/>
        <v>45</v>
      </c>
      <c r="S52" s="113">
        <f>INDEX(地温!$D$2:$D$366,MATCH(Q52,地温!$C$2:$C$366,FALSE))</f>
        <v>14.537950000000002</v>
      </c>
      <c r="T52" s="113">
        <f t="shared" si="24"/>
        <v>475.42679999999996</v>
      </c>
      <c r="U52" s="116">
        <f t="shared" si="5"/>
        <v>10.56504</v>
      </c>
      <c r="V52" s="119" t="e">
        <f t="shared" si="6"/>
        <v>#N/A</v>
      </c>
      <c r="W52" s="119">
        <f t="shared" si="7"/>
        <v>0</v>
      </c>
      <c r="Z52" s="115">
        <f t="shared" si="25"/>
        <v>85</v>
      </c>
      <c r="AA52" s="113">
        <f t="shared" si="26"/>
        <v>45</v>
      </c>
      <c r="AB52" s="113">
        <f>INDEX(地温!$D$2:$D$366,MATCH(Z52,地温!$C$2:$C$366,FALSE))</f>
        <v>14.537950000000002</v>
      </c>
      <c r="AC52" s="113">
        <f t="shared" si="27"/>
        <v>475.42679999999996</v>
      </c>
      <c r="AD52" s="116">
        <f t="shared" si="8"/>
        <v>10.56504</v>
      </c>
      <c r="AE52" s="119" t="e">
        <f t="shared" si="9"/>
        <v>#N/A</v>
      </c>
      <c r="AF52" s="119">
        <f t="shared" si="10"/>
        <v>0</v>
      </c>
      <c r="AI52" s="115">
        <f t="shared" si="28"/>
        <v>85</v>
      </c>
      <c r="AJ52" s="113">
        <f t="shared" si="29"/>
        <v>45</v>
      </c>
      <c r="AK52" s="113">
        <f>INDEX(地温!$D$2:$D$366,MATCH(AI52,地温!$C$2:$C$366,FALSE))</f>
        <v>14.537950000000002</v>
      </c>
      <c r="AL52" s="113">
        <f t="shared" si="30"/>
        <v>475.42679999999996</v>
      </c>
      <c r="AM52" s="116">
        <f t="shared" si="11"/>
        <v>10.56504</v>
      </c>
      <c r="AN52" s="119" t="e">
        <f t="shared" si="12"/>
        <v>#N/A</v>
      </c>
      <c r="AO52" s="119">
        <f t="shared" si="13"/>
        <v>0</v>
      </c>
      <c r="AR52" s="115">
        <f t="shared" si="31"/>
        <v>85</v>
      </c>
      <c r="AS52" s="113">
        <f t="shared" si="32"/>
        <v>45</v>
      </c>
      <c r="AT52" s="113">
        <f>INDEX(地温!$D$2:$D$366,MATCH(AR52,地温!$C$2:$C$366,FALSE))</f>
        <v>14.537950000000002</v>
      </c>
      <c r="AU52" s="113">
        <f t="shared" si="33"/>
        <v>475.42679999999996</v>
      </c>
      <c r="AV52" s="116">
        <f t="shared" si="14"/>
        <v>10.56504</v>
      </c>
      <c r="AW52" s="119" t="e">
        <f t="shared" si="15"/>
        <v>#N/A</v>
      </c>
      <c r="AX52" s="119">
        <f t="shared" si="16"/>
        <v>0</v>
      </c>
    </row>
    <row r="53" spans="1:50">
      <c r="A53" s="115">
        <f t="shared" si="17"/>
        <v>86</v>
      </c>
      <c r="B53" s="113">
        <f t="shared" si="0"/>
        <v>46</v>
      </c>
      <c r="C53" s="119">
        <f t="shared" si="1"/>
        <v>4.3885813368234148</v>
      </c>
      <c r="D53" s="119">
        <f t="shared" si="18"/>
        <v>6.3532212925934139e-003</v>
      </c>
      <c r="E53" s="119"/>
      <c r="F53" s="119"/>
      <c r="H53" s="115">
        <f t="shared" si="19"/>
        <v>86</v>
      </c>
      <c r="I53" s="113">
        <f t="shared" si="20"/>
        <v>46</v>
      </c>
      <c r="J53" s="113">
        <f>INDEX(地温!$D$2:$D$366,MATCH(H53,地温!$C$2:$C$366,FALSE))</f>
        <v>14.329300000000002</v>
      </c>
      <c r="K53" s="113">
        <f t="shared" si="21"/>
        <v>489.75609999999995</v>
      </c>
      <c r="L53" s="116">
        <f t="shared" si="2"/>
        <v>10.646871739130434</v>
      </c>
      <c r="M53" s="119">
        <f t="shared" si="3"/>
        <v>2.3013287041878799e-002</v>
      </c>
      <c r="N53" s="119">
        <f t="shared" si="4"/>
        <v>4.3885813368234148</v>
      </c>
      <c r="Q53" s="115">
        <f t="shared" si="22"/>
        <v>86</v>
      </c>
      <c r="R53" s="113">
        <f t="shared" si="23"/>
        <v>46</v>
      </c>
      <c r="S53" s="113">
        <f>INDEX(地温!$D$2:$D$366,MATCH(Q53,地温!$C$2:$C$366,FALSE))</f>
        <v>14.329300000000002</v>
      </c>
      <c r="T53" s="113">
        <f t="shared" si="24"/>
        <v>489.75609999999995</v>
      </c>
      <c r="U53" s="116">
        <f t="shared" si="5"/>
        <v>10.646871739130434</v>
      </c>
      <c r="V53" s="119" t="e">
        <f t="shared" si="6"/>
        <v>#N/A</v>
      </c>
      <c r="W53" s="119">
        <f t="shared" si="7"/>
        <v>0</v>
      </c>
      <c r="Z53" s="115">
        <f t="shared" si="25"/>
        <v>86</v>
      </c>
      <c r="AA53" s="113">
        <f t="shared" si="26"/>
        <v>46</v>
      </c>
      <c r="AB53" s="113">
        <f>INDEX(地温!$D$2:$D$366,MATCH(Z53,地温!$C$2:$C$366,FALSE))</f>
        <v>14.329300000000002</v>
      </c>
      <c r="AC53" s="113">
        <f t="shared" si="27"/>
        <v>489.75609999999995</v>
      </c>
      <c r="AD53" s="116">
        <f t="shared" si="8"/>
        <v>10.646871739130434</v>
      </c>
      <c r="AE53" s="119" t="e">
        <f t="shared" si="9"/>
        <v>#N/A</v>
      </c>
      <c r="AF53" s="119">
        <f t="shared" si="10"/>
        <v>0</v>
      </c>
      <c r="AI53" s="115">
        <f t="shared" si="28"/>
        <v>86</v>
      </c>
      <c r="AJ53" s="113">
        <f t="shared" si="29"/>
        <v>46</v>
      </c>
      <c r="AK53" s="113">
        <f>INDEX(地温!$D$2:$D$366,MATCH(AI53,地温!$C$2:$C$366,FALSE))</f>
        <v>14.329300000000002</v>
      </c>
      <c r="AL53" s="113">
        <f t="shared" si="30"/>
        <v>489.75609999999995</v>
      </c>
      <c r="AM53" s="116">
        <f t="shared" si="11"/>
        <v>10.646871739130434</v>
      </c>
      <c r="AN53" s="119" t="e">
        <f t="shared" si="12"/>
        <v>#N/A</v>
      </c>
      <c r="AO53" s="119">
        <f t="shared" si="13"/>
        <v>0</v>
      </c>
      <c r="AR53" s="115">
        <f t="shared" si="31"/>
        <v>86</v>
      </c>
      <c r="AS53" s="113">
        <f t="shared" si="32"/>
        <v>46</v>
      </c>
      <c r="AT53" s="113">
        <f>INDEX(地温!$D$2:$D$366,MATCH(AR53,地温!$C$2:$C$366,FALSE))</f>
        <v>14.329300000000002</v>
      </c>
      <c r="AU53" s="113">
        <f t="shared" si="33"/>
        <v>489.75609999999995</v>
      </c>
      <c r="AV53" s="116">
        <f t="shared" si="14"/>
        <v>10.646871739130434</v>
      </c>
      <c r="AW53" s="119" t="e">
        <f t="shared" si="15"/>
        <v>#N/A</v>
      </c>
      <c r="AX53" s="119">
        <f t="shared" si="16"/>
        <v>0</v>
      </c>
    </row>
    <row r="54" spans="1:50">
      <c r="A54" s="115">
        <f t="shared" si="17"/>
        <v>87</v>
      </c>
      <c r="B54" s="113">
        <f t="shared" si="0"/>
        <v>47</v>
      </c>
      <c r="C54" s="119">
        <f t="shared" si="1"/>
        <v>4.4510327256014515</v>
      </c>
      <c r="D54" s="119">
        <f t="shared" si="18"/>
        <v>6.2451388778036691e-003</v>
      </c>
      <c r="E54" s="119"/>
      <c r="F54" s="119"/>
      <c r="H54" s="115">
        <f t="shared" si="19"/>
        <v>87</v>
      </c>
      <c r="I54" s="113">
        <f t="shared" si="20"/>
        <v>47</v>
      </c>
      <c r="J54" s="113">
        <f>INDEX(地温!$D$2:$D$366,MATCH(H54,地温!$C$2:$C$366,FALSE))</f>
        <v>14.57005</v>
      </c>
      <c r="K54" s="113">
        <f t="shared" si="21"/>
        <v>504.32614999999993</v>
      </c>
      <c r="L54" s="116">
        <f t="shared" si="2"/>
        <v>10.730343617021274</v>
      </c>
      <c r="M54" s="119">
        <f t="shared" si="3"/>
        <v>2.3101348335310402e-002</v>
      </c>
      <c r="N54" s="119">
        <f t="shared" si="4"/>
        <v>4.4510327256014515</v>
      </c>
      <c r="Q54" s="115">
        <f t="shared" si="22"/>
        <v>87</v>
      </c>
      <c r="R54" s="113">
        <f t="shared" si="23"/>
        <v>47</v>
      </c>
      <c r="S54" s="113">
        <f>INDEX(地温!$D$2:$D$366,MATCH(Q54,地温!$C$2:$C$366,FALSE))</f>
        <v>14.57005</v>
      </c>
      <c r="T54" s="113">
        <f t="shared" si="24"/>
        <v>504.32614999999993</v>
      </c>
      <c r="U54" s="116">
        <f t="shared" si="5"/>
        <v>10.730343617021274</v>
      </c>
      <c r="V54" s="119" t="e">
        <f t="shared" si="6"/>
        <v>#N/A</v>
      </c>
      <c r="W54" s="119">
        <f t="shared" si="7"/>
        <v>0</v>
      </c>
      <c r="Z54" s="115">
        <f t="shared" si="25"/>
        <v>87</v>
      </c>
      <c r="AA54" s="113">
        <f t="shared" si="26"/>
        <v>47</v>
      </c>
      <c r="AB54" s="113">
        <f>INDEX(地温!$D$2:$D$366,MATCH(Z54,地温!$C$2:$C$366,FALSE))</f>
        <v>14.57005</v>
      </c>
      <c r="AC54" s="113">
        <f t="shared" si="27"/>
        <v>504.32614999999993</v>
      </c>
      <c r="AD54" s="116">
        <f t="shared" si="8"/>
        <v>10.730343617021274</v>
      </c>
      <c r="AE54" s="119" t="e">
        <f t="shared" si="9"/>
        <v>#N/A</v>
      </c>
      <c r="AF54" s="119">
        <f t="shared" si="10"/>
        <v>0</v>
      </c>
      <c r="AI54" s="115">
        <f t="shared" si="28"/>
        <v>87</v>
      </c>
      <c r="AJ54" s="113">
        <f t="shared" si="29"/>
        <v>47</v>
      </c>
      <c r="AK54" s="113">
        <f>INDEX(地温!$D$2:$D$366,MATCH(AI54,地温!$C$2:$C$366,FALSE))</f>
        <v>14.57005</v>
      </c>
      <c r="AL54" s="113">
        <f t="shared" si="30"/>
        <v>504.32614999999993</v>
      </c>
      <c r="AM54" s="116">
        <f t="shared" si="11"/>
        <v>10.730343617021274</v>
      </c>
      <c r="AN54" s="119" t="e">
        <f t="shared" si="12"/>
        <v>#N/A</v>
      </c>
      <c r="AO54" s="119">
        <f t="shared" si="13"/>
        <v>0</v>
      </c>
      <c r="AR54" s="115">
        <f t="shared" si="31"/>
        <v>87</v>
      </c>
      <c r="AS54" s="113">
        <f t="shared" si="32"/>
        <v>47</v>
      </c>
      <c r="AT54" s="113">
        <f>INDEX(地温!$D$2:$D$366,MATCH(AR54,地温!$C$2:$C$366,FALSE))</f>
        <v>14.57005</v>
      </c>
      <c r="AU54" s="113">
        <f t="shared" si="33"/>
        <v>504.32614999999993</v>
      </c>
      <c r="AV54" s="116">
        <f t="shared" si="14"/>
        <v>10.730343617021274</v>
      </c>
      <c r="AW54" s="119" t="e">
        <f t="shared" si="15"/>
        <v>#N/A</v>
      </c>
      <c r="AX54" s="119">
        <f t="shared" si="16"/>
        <v>0</v>
      </c>
    </row>
    <row r="55" spans="1:50">
      <c r="A55" s="115">
        <f t="shared" si="17"/>
        <v>88</v>
      </c>
      <c r="B55" s="113">
        <f t="shared" si="0"/>
        <v>48</v>
      </c>
      <c r="C55" s="119">
        <f t="shared" si="1"/>
        <v>4.5098107796763243</v>
      </c>
      <c r="D55" s="119">
        <f t="shared" si="18"/>
        <v>5.8778054074872799e-003</v>
      </c>
      <c r="E55" s="119"/>
      <c r="F55" s="119"/>
      <c r="H55" s="115">
        <f t="shared" si="19"/>
        <v>88</v>
      </c>
      <c r="I55" s="113">
        <f t="shared" si="20"/>
        <v>48</v>
      </c>
      <c r="J55" s="113">
        <f>INDEX(地温!$D$2:$D$366,MATCH(H55,地温!$C$2:$C$366,FALSE))</f>
        <v>13.70335</v>
      </c>
      <c r="K55" s="113">
        <f t="shared" si="21"/>
        <v>518.02949999999987</v>
      </c>
      <c r="L55" s="116">
        <f t="shared" si="2"/>
        <v>10.792281249999997</v>
      </c>
      <c r="M55" s="119">
        <f t="shared" si="3"/>
        <v>2.3166875471137962e-002</v>
      </c>
      <c r="N55" s="119">
        <f t="shared" si="4"/>
        <v>4.5098107796763243</v>
      </c>
      <c r="Q55" s="115">
        <f t="shared" si="22"/>
        <v>88</v>
      </c>
      <c r="R55" s="113">
        <f t="shared" si="23"/>
        <v>48</v>
      </c>
      <c r="S55" s="113">
        <f>INDEX(地温!$D$2:$D$366,MATCH(Q55,地温!$C$2:$C$366,FALSE))</f>
        <v>13.70335</v>
      </c>
      <c r="T55" s="113">
        <f t="shared" si="24"/>
        <v>518.02949999999987</v>
      </c>
      <c r="U55" s="116">
        <f t="shared" si="5"/>
        <v>10.792281249999997</v>
      </c>
      <c r="V55" s="119" t="e">
        <f t="shared" si="6"/>
        <v>#N/A</v>
      </c>
      <c r="W55" s="119">
        <f t="shared" si="7"/>
        <v>0</v>
      </c>
      <c r="Z55" s="115">
        <f t="shared" si="25"/>
        <v>88</v>
      </c>
      <c r="AA55" s="113">
        <f t="shared" si="26"/>
        <v>48</v>
      </c>
      <c r="AB55" s="113">
        <f>INDEX(地温!$D$2:$D$366,MATCH(Z55,地温!$C$2:$C$366,FALSE))</f>
        <v>13.70335</v>
      </c>
      <c r="AC55" s="113">
        <f t="shared" si="27"/>
        <v>518.02949999999987</v>
      </c>
      <c r="AD55" s="116">
        <f t="shared" si="8"/>
        <v>10.792281249999997</v>
      </c>
      <c r="AE55" s="119" t="e">
        <f t="shared" si="9"/>
        <v>#N/A</v>
      </c>
      <c r="AF55" s="119">
        <f t="shared" si="10"/>
        <v>0</v>
      </c>
      <c r="AI55" s="115">
        <f t="shared" si="28"/>
        <v>88</v>
      </c>
      <c r="AJ55" s="113">
        <f t="shared" si="29"/>
        <v>48</v>
      </c>
      <c r="AK55" s="113">
        <f>INDEX(地温!$D$2:$D$366,MATCH(AI55,地温!$C$2:$C$366,FALSE))</f>
        <v>13.70335</v>
      </c>
      <c r="AL55" s="113">
        <f t="shared" si="30"/>
        <v>518.02949999999987</v>
      </c>
      <c r="AM55" s="116">
        <f t="shared" si="11"/>
        <v>10.792281249999997</v>
      </c>
      <c r="AN55" s="119" t="e">
        <f t="shared" si="12"/>
        <v>#N/A</v>
      </c>
      <c r="AO55" s="119">
        <f t="shared" si="13"/>
        <v>0</v>
      </c>
      <c r="AR55" s="115">
        <f t="shared" si="31"/>
        <v>88</v>
      </c>
      <c r="AS55" s="113">
        <f t="shared" si="32"/>
        <v>48</v>
      </c>
      <c r="AT55" s="113">
        <f>INDEX(地温!$D$2:$D$366,MATCH(AR55,地温!$C$2:$C$366,FALSE))</f>
        <v>13.70335</v>
      </c>
      <c r="AU55" s="113">
        <f t="shared" si="33"/>
        <v>518.02949999999987</v>
      </c>
      <c r="AV55" s="116">
        <f t="shared" si="14"/>
        <v>10.792281249999997</v>
      </c>
      <c r="AW55" s="119" t="e">
        <f t="shared" si="15"/>
        <v>#N/A</v>
      </c>
      <c r="AX55" s="119">
        <f t="shared" si="16"/>
        <v>0</v>
      </c>
    </row>
    <row r="56" spans="1:50">
      <c r="A56" s="115">
        <f t="shared" si="17"/>
        <v>89</v>
      </c>
      <c r="B56" s="113">
        <f t="shared" si="0"/>
        <v>49</v>
      </c>
      <c r="C56" s="119">
        <f t="shared" si="1"/>
        <v>4.5685856974026731</v>
      </c>
      <c r="D56" s="119">
        <f t="shared" si="18"/>
        <v>5.87749177263488e-003</v>
      </c>
      <c r="E56" s="119"/>
      <c r="F56" s="119"/>
      <c r="H56" s="115">
        <f t="shared" si="19"/>
        <v>89</v>
      </c>
      <c r="I56" s="113">
        <f t="shared" si="20"/>
        <v>49</v>
      </c>
      <c r="J56" s="113">
        <f>INDEX(地温!$D$2:$D$366,MATCH(H56,地温!$C$2:$C$366,FALSE))</f>
        <v>14.3614</v>
      </c>
      <c r="K56" s="113">
        <f t="shared" si="21"/>
        <v>532.39089999999987</v>
      </c>
      <c r="L56" s="116">
        <f t="shared" si="2"/>
        <v>10.865120408163262</v>
      </c>
      <c r="M56" s="119">
        <f t="shared" si="3"/>
        <v>2.3244137010193785e-002</v>
      </c>
      <c r="N56" s="119">
        <f t="shared" si="4"/>
        <v>4.5685856974026731</v>
      </c>
      <c r="Q56" s="115">
        <f t="shared" si="22"/>
        <v>89</v>
      </c>
      <c r="R56" s="113">
        <f t="shared" si="23"/>
        <v>49</v>
      </c>
      <c r="S56" s="113">
        <f>INDEX(地温!$D$2:$D$366,MATCH(Q56,地温!$C$2:$C$366,FALSE))</f>
        <v>14.3614</v>
      </c>
      <c r="T56" s="113">
        <f t="shared" si="24"/>
        <v>532.39089999999987</v>
      </c>
      <c r="U56" s="116">
        <f t="shared" si="5"/>
        <v>10.865120408163262</v>
      </c>
      <c r="V56" s="119" t="e">
        <f t="shared" si="6"/>
        <v>#N/A</v>
      </c>
      <c r="W56" s="119">
        <f t="shared" si="7"/>
        <v>0</v>
      </c>
      <c r="Z56" s="115">
        <f t="shared" si="25"/>
        <v>89</v>
      </c>
      <c r="AA56" s="113">
        <f t="shared" si="26"/>
        <v>49</v>
      </c>
      <c r="AB56" s="113">
        <f>INDEX(地温!$D$2:$D$366,MATCH(Z56,地温!$C$2:$C$366,FALSE))</f>
        <v>14.3614</v>
      </c>
      <c r="AC56" s="113">
        <f t="shared" si="27"/>
        <v>532.39089999999987</v>
      </c>
      <c r="AD56" s="116">
        <f t="shared" si="8"/>
        <v>10.865120408163262</v>
      </c>
      <c r="AE56" s="119" t="e">
        <f t="shared" si="9"/>
        <v>#N/A</v>
      </c>
      <c r="AF56" s="119">
        <f t="shared" si="10"/>
        <v>0</v>
      </c>
      <c r="AI56" s="115">
        <f t="shared" si="28"/>
        <v>89</v>
      </c>
      <c r="AJ56" s="113">
        <f t="shared" si="29"/>
        <v>49</v>
      </c>
      <c r="AK56" s="113">
        <f>INDEX(地温!$D$2:$D$366,MATCH(AI56,地温!$C$2:$C$366,FALSE))</f>
        <v>14.3614</v>
      </c>
      <c r="AL56" s="113">
        <f t="shared" si="30"/>
        <v>532.39089999999987</v>
      </c>
      <c r="AM56" s="116">
        <f t="shared" si="11"/>
        <v>10.865120408163262</v>
      </c>
      <c r="AN56" s="119" t="e">
        <f t="shared" si="12"/>
        <v>#N/A</v>
      </c>
      <c r="AO56" s="119">
        <f t="shared" si="13"/>
        <v>0</v>
      </c>
      <c r="AR56" s="115">
        <f t="shared" si="31"/>
        <v>89</v>
      </c>
      <c r="AS56" s="113">
        <f t="shared" si="32"/>
        <v>49</v>
      </c>
      <c r="AT56" s="113">
        <f>INDEX(地温!$D$2:$D$366,MATCH(AR56,地温!$C$2:$C$366,FALSE))</f>
        <v>14.3614</v>
      </c>
      <c r="AU56" s="113">
        <f t="shared" si="33"/>
        <v>532.39089999999987</v>
      </c>
      <c r="AV56" s="116">
        <f t="shared" si="14"/>
        <v>10.865120408163262</v>
      </c>
      <c r="AW56" s="119" t="e">
        <f t="shared" si="15"/>
        <v>#N/A</v>
      </c>
      <c r="AX56" s="119">
        <f t="shared" si="16"/>
        <v>0</v>
      </c>
    </row>
    <row r="57" spans="1:50">
      <c r="A57" s="115">
        <f t="shared" si="17"/>
        <v>90</v>
      </c>
      <c r="B57" s="113">
        <f t="shared" si="0"/>
        <v>50</v>
      </c>
      <c r="C57" s="119">
        <f t="shared" si="1"/>
        <v>4.6258548877533165</v>
      </c>
      <c r="D57" s="119">
        <f t="shared" si="18"/>
        <v>5.7269190350643486e-003</v>
      </c>
      <c r="E57" s="119"/>
      <c r="F57" s="119"/>
      <c r="H57" s="115">
        <f t="shared" si="19"/>
        <v>90</v>
      </c>
      <c r="I57" s="113">
        <f t="shared" si="20"/>
        <v>50</v>
      </c>
      <c r="J57" s="113">
        <f>INDEX(地温!$D$2:$D$366,MATCH(H57,地温!$C$2:$C$366,FALSE))</f>
        <v>14.377450000000001</v>
      </c>
      <c r="K57" s="113">
        <f t="shared" si="21"/>
        <v>546.76834999999983</v>
      </c>
      <c r="L57" s="116">
        <f t="shared" si="2"/>
        <v>10.935366999999996</v>
      </c>
      <c r="M57" s="119">
        <f t="shared" si="3"/>
        <v>2.3318854908411957e-002</v>
      </c>
      <c r="N57" s="119">
        <f t="shared" si="4"/>
        <v>4.6258548877533165</v>
      </c>
      <c r="Q57" s="115">
        <f t="shared" si="22"/>
        <v>90</v>
      </c>
      <c r="R57" s="113">
        <f t="shared" si="23"/>
        <v>50</v>
      </c>
      <c r="S57" s="113">
        <f>INDEX(地温!$D$2:$D$366,MATCH(Q57,地温!$C$2:$C$366,FALSE))</f>
        <v>14.377450000000001</v>
      </c>
      <c r="T57" s="113">
        <f t="shared" si="24"/>
        <v>546.76834999999983</v>
      </c>
      <c r="U57" s="116">
        <f t="shared" si="5"/>
        <v>10.935366999999996</v>
      </c>
      <c r="V57" s="119" t="e">
        <f t="shared" si="6"/>
        <v>#N/A</v>
      </c>
      <c r="W57" s="119">
        <f t="shared" si="7"/>
        <v>0</v>
      </c>
      <c r="Z57" s="115">
        <f t="shared" si="25"/>
        <v>90</v>
      </c>
      <c r="AA57" s="113">
        <f t="shared" si="26"/>
        <v>50</v>
      </c>
      <c r="AB57" s="113">
        <f>INDEX(地温!$D$2:$D$366,MATCH(Z57,地温!$C$2:$C$366,FALSE))</f>
        <v>14.377450000000001</v>
      </c>
      <c r="AC57" s="113">
        <f t="shared" si="27"/>
        <v>546.76834999999983</v>
      </c>
      <c r="AD57" s="116">
        <f t="shared" si="8"/>
        <v>10.935366999999996</v>
      </c>
      <c r="AE57" s="119" t="e">
        <f t="shared" si="9"/>
        <v>#N/A</v>
      </c>
      <c r="AF57" s="119">
        <f t="shared" si="10"/>
        <v>0</v>
      </c>
      <c r="AI57" s="115">
        <f t="shared" si="28"/>
        <v>90</v>
      </c>
      <c r="AJ57" s="113">
        <f t="shared" si="29"/>
        <v>50</v>
      </c>
      <c r="AK57" s="113">
        <f>INDEX(地温!$D$2:$D$366,MATCH(AI57,地温!$C$2:$C$366,FALSE))</f>
        <v>14.377450000000001</v>
      </c>
      <c r="AL57" s="113">
        <f t="shared" si="30"/>
        <v>546.76834999999983</v>
      </c>
      <c r="AM57" s="116">
        <f t="shared" si="11"/>
        <v>10.935366999999996</v>
      </c>
      <c r="AN57" s="119" t="e">
        <f t="shared" si="12"/>
        <v>#N/A</v>
      </c>
      <c r="AO57" s="119">
        <f t="shared" si="13"/>
        <v>0</v>
      </c>
      <c r="AR57" s="115">
        <f t="shared" si="31"/>
        <v>90</v>
      </c>
      <c r="AS57" s="113">
        <f t="shared" si="32"/>
        <v>50</v>
      </c>
      <c r="AT57" s="113">
        <f>INDEX(地温!$D$2:$D$366,MATCH(AR57,地温!$C$2:$C$366,FALSE))</f>
        <v>14.377450000000001</v>
      </c>
      <c r="AU57" s="113">
        <f t="shared" si="33"/>
        <v>546.76834999999983</v>
      </c>
      <c r="AV57" s="116">
        <f t="shared" si="14"/>
        <v>10.935366999999996</v>
      </c>
      <c r="AW57" s="119" t="e">
        <f t="shared" si="15"/>
        <v>#N/A</v>
      </c>
      <c r="AX57" s="119">
        <f t="shared" si="16"/>
        <v>0</v>
      </c>
    </row>
    <row r="58" spans="1:50">
      <c r="A58" s="115">
        <f t="shared" si="17"/>
        <v>91</v>
      </c>
      <c r="B58" s="113">
        <f t="shared" si="0"/>
        <v>51</v>
      </c>
      <c r="C58" s="119">
        <f t="shared" si="1"/>
        <v>4.6812701176832681</v>
      </c>
      <c r="D58" s="119">
        <f t="shared" si="18"/>
        <v>5.5415229929951515e-003</v>
      </c>
      <c r="E58" s="119"/>
      <c r="F58" s="119"/>
      <c r="H58" s="115">
        <f t="shared" si="19"/>
        <v>91</v>
      </c>
      <c r="I58" s="113">
        <f t="shared" si="20"/>
        <v>51</v>
      </c>
      <c r="J58" s="113">
        <f>INDEX(地温!$D$2:$D$366,MATCH(H58,地温!$C$2:$C$366,FALSE))</f>
        <v>14.216949999999999</v>
      </c>
      <c r="K58" s="113">
        <f t="shared" si="21"/>
        <v>560.98529999999982</v>
      </c>
      <c r="L58" s="116">
        <f t="shared" si="2"/>
        <v>10.999711764705879</v>
      </c>
      <c r="M58" s="119">
        <f t="shared" si="3"/>
        <v>2.3387473476205085e-002</v>
      </c>
      <c r="N58" s="119">
        <f t="shared" si="4"/>
        <v>4.6812701176832681</v>
      </c>
      <c r="Q58" s="115">
        <f t="shared" si="22"/>
        <v>91</v>
      </c>
      <c r="R58" s="113">
        <f t="shared" si="23"/>
        <v>51</v>
      </c>
      <c r="S58" s="113">
        <f>INDEX(地温!$D$2:$D$366,MATCH(Q58,地温!$C$2:$C$366,FALSE))</f>
        <v>14.216949999999999</v>
      </c>
      <c r="T58" s="113">
        <f t="shared" si="24"/>
        <v>560.98529999999982</v>
      </c>
      <c r="U58" s="116">
        <f t="shared" si="5"/>
        <v>10.999711764705879</v>
      </c>
      <c r="V58" s="119" t="e">
        <f t="shared" si="6"/>
        <v>#N/A</v>
      </c>
      <c r="W58" s="119">
        <f t="shared" si="7"/>
        <v>0</v>
      </c>
      <c r="Z58" s="115">
        <f t="shared" si="25"/>
        <v>91</v>
      </c>
      <c r="AA58" s="113">
        <f t="shared" si="26"/>
        <v>51</v>
      </c>
      <c r="AB58" s="113">
        <f>INDEX(地温!$D$2:$D$366,MATCH(Z58,地温!$C$2:$C$366,FALSE))</f>
        <v>14.216949999999999</v>
      </c>
      <c r="AC58" s="113">
        <f t="shared" si="27"/>
        <v>560.98529999999982</v>
      </c>
      <c r="AD58" s="116">
        <f t="shared" si="8"/>
        <v>10.999711764705879</v>
      </c>
      <c r="AE58" s="119" t="e">
        <f t="shared" si="9"/>
        <v>#N/A</v>
      </c>
      <c r="AF58" s="119">
        <f t="shared" si="10"/>
        <v>0</v>
      </c>
      <c r="AI58" s="115">
        <f t="shared" si="28"/>
        <v>91</v>
      </c>
      <c r="AJ58" s="113">
        <f t="shared" si="29"/>
        <v>51</v>
      </c>
      <c r="AK58" s="113">
        <f>INDEX(地温!$D$2:$D$366,MATCH(AI58,地温!$C$2:$C$366,FALSE))</f>
        <v>14.216949999999999</v>
      </c>
      <c r="AL58" s="113">
        <f t="shared" si="30"/>
        <v>560.98529999999982</v>
      </c>
      <c r="AM58" s="116">
        <f t="shared" si="11"/>
        <v>10.999711764705879</v>
      </c>
      <c r="AN58" s="119" t="e">
        <f t="shared" si="12"/>
        <v>#N/A</v>
      </c>
      <c r="AO58" s="119">
        <f t="shared" si="13"/>
        <v>0</v>
      </c>
      <c r="AR58" s="115">
        <f t="shared" si="31"/>
        <v>91</v>
      </c>
      <c r="AS58" s="113">
        <f t="shared" si="32"/>
        <v>51</v>
      </c>
      <c r="AT58" s="113">
        <f>INDEX(地温!$D$2:$D$366,MATCH(AR58,地温!$C$2:$C$366,FALSE))</f>
        <v>14.216949999999999</v>
      </c>
      <c r="AU58" s="113">
        <f t="shared" si="33"/>
        <v>560.98529999999982</v>
      </c>
      <c r="AV58" s="116">
        <f t="shared" si="14"/>
        <v>10.999711764705879</v>
      </c>
      <c r="AW58" s="119" t="e">
        <f t="shared" si="15"/>
        <v>#N/A</v>
      </c>
      <c r="AX58" s="119">
        <f t="shared" si="16"/>
        <v>0</v>
      </c>
    </row>
    <row r="59" spans="1:50">
      <c r="A59" s="115">
        <f t="shared" si="17"/>
        <v>92</v>
      </c>
      <c r="B59" s="113">
        <f t="shared" si="0"/>
        <v>52</v>
      </c>
      <c r="C59" s="119">
        <f t="shared" si="1"/>
        <v>4.7358151511778219</v>
      </c>
      <c r="D59" s="119">
        <f t="shared" si="18"/>
        <v>5.4545033494553868e-003</v>
      </c>
      <c r="E59" s="119"/>
      <c r="F59" s="119"/>
      <c r="H59" s="115">
        <f t="shared" si="19"/>
        <v>92</v>
      </c>
      <c r="I59" s="113">
        <f t="shared" si="20"/>
        <v>52</v>
      </c>
      <c r="J59" s="113">
        <f>INDEX(地温!$D$2:$D$366,MATCH(H59,地温!$C$2:$C$366,FALSE))</f>
        <v>14.489800000000001</v>
      </c>
      <c r="K59" s="113">
        <f t="shared" si="21"/>
        <v>575.47509999999977</v>
      </c>
      <c r="L59" s="116">
        <f t="shared" si="2"/>
        <v>11.066828846153841</v>
      </c>
      <c r="M59" s="119">
        <f t="shared" si="3"/>
        <v>2.3459230389291673e-002</v>
      </c>
      <c r="N59" s="119">
        <f t="shared" si="4"/>
        <v>4.7358151511778219</v>
      </c>
      <c r="Q59" s="115">
        <f t="shared" si="22"/>
        <v>92</v>
      </c>
      <c r="R59" s="113">
        <f t="shared" si="23"/>
        <v>52</v>
      </c>
      <c r="S59" s="113">
        <f>INDEX(地温!$D$2:$D$366,MATCH(Q59,地温!$C$2:$C$366,FALSE))</f>
        <v>14.489800000000001</v>
      </c>
      <c r="T59" s="113">
        <f t="shared" si="24"/>
        <v>575.47509999999977</v>
      </c>
      <c r="U59" s="116">
        <f t="shared" si="5"/>
        <v>11.066828846153841</v>
      </c>
      <c r="V59" s="119" t="e">
        <f t="shared" si="6"/>
        <v>#N/A</v>
      </c>
      <c r="W59" s="119">
        <f t="shared" si="7"/>
        <v>0</v>
      </c>
      <c r="Z59" s="115">
        <f t="shared" si="25"/>
        <v>92</v>
      </c>
      <c r="AA59" s="113">
        <f t="shared" si="26"/>
        <v>52</v>
      </c>
      <c r="AB59" s="113">
        <f>INDEX(地温!$D$2:$D$366,MATCH(Z59,地温!$C$2:$C$366,FALSE))</f>
        <v>14.489800000000001</v>
      </c>
      <c r="AC59" s="113">
        <f t="shared" si="27"/>
        <v>575.47509999999977</v>
      </c>
      <c r="AD59" s="116">
        <f t="shared" si="8"/>
        <v>11.066828846153841</v>
      </c>
      <c r="AE59" s="119" t="e">
        <f t="shared" si="9"/>
        <v>#N/A</v>
      </c>
      <c r="AF59" s="119">
        <f t="shared" si="10"/>
        <v>0</v>
      </c>
      <c r="AI59" s="115">
        <f t="shared" si="28"/>
        <v>92</v>
      </c>
      <c r="AJ59" s="113">
        <f t="shared" si="29"/>
        <v>52</v>
      </c>
      <c r="AK59" s="113">
        <f>INDEX(地温!$D$2:$D$366,MATCH(AI59,地温!$C$2:$C$366,FALSE))</f>
        <v>14.489800000000001</v>
      </c>
      <c r="AL59" s="113">
        <f t="shared" si="30"/>
        <v>575.47509999999977</v>
      </c>
      <c r="AM59" s="116">
        <f t="shared" si="11"/>
        <v>11.066828846153841</v>
      </c>
      <c r="AN59" s="119" t="e">
        <f t="shared" si="12"/>
        <v>#N/A</v>
      </c>
      <c r="AO59" s="119">
        <f t="shared" si="13"/>
        <v>0</v>
      </c>
      <c r="AR59" s="115">
        <f t="shared" si="31"/>
        <v>92</v>
      </c>
      <c r="AS59" s="113">
        <f t="shared" si="32"/>
        <v>52</v>
      </c>
      <c r="AT59" s="113">
        <f>INDEX(地温!$D$2:$D$366,MATCH(AR59,地温!$C$2:$C$366,FALSE))</f>
        <v>14.489800000000001</v>
      </c>
      <c r="AU59" s="113">
        <f t="shared" si="33"/>
        <v>575.47509999999977</v>
      </c>
      <c r="AV59" s="116">
        <f t="shared" si="14"/>
        <v>11.066828846153841</v>
      </c>
      <c r="AW59" s="119" t="e">
        <f t="shared" si="15"/>
        <v>#N/A</v>
      </c>
      <c r="AX59" s="119">
        <f t="shared" si="16"/>
        <v>0</v>
      </c>
    </row>
    <row r="60" spans="1:50">
      <c r="A60" s="115">
        <f t="shared" si="17"/>
        <v>93</v>
      </c>
      <c r="B60" s="113">
        <f t="shared" si="0"/>
        <v>53</v>
      </c>
      <c r="C60" s="119">
        <f t="shared" si="1"/>
        <v>4.7863238350843273</v>
      </c>
      <c r="D60" s="119">
        <f t="shared" si="18"/>
        <v>5.0508683906505432e-003</v>
      </c>
      <c r="E60" s="119"/>
      <c r="F60" s="119"/>
      <c r="H60" s="115">
        <f t="shared" si="19"/>
        <v>93</v>
      </c>
      <c r="I60" s="113">
        <f t="shared" si="20"/>
        <v>53</v>
      </c>
      <c r="J60" s="113">
        <f>INDEX(地温!$D$2:$D$366,MATCH(H60,地温!$C$2:$C$366,FALSE))</f>
        <v>13.237900000000002</v>
      </c>
      <c r="K60" s="113">
        <f t="shared" si="21"/>
        <v>588.71299999999974</v>
      </c>
      <c r="L60" s="116">
        <f t="shared" si="2"/>
        <v>11.107792452830184</v>
      </c>
      <c r="M60" s="119">
        <f t="shared" si="3"/>
        <v>2.3503117258316802e-002</v>
      </c>
      <c r="N60" s="119">
        <f t="shared" si="4"/>
        <v>4.7863238350843273</v>
      </c>
      <c r="Q60" s="115">
        <f t="shared" si="22"/>
        <v>93</v>
      </c>
      <c r="R60" s="113">
        <f t="shared" si="23"/>
        <v>53</v>
      </c>
      <c r="S60" s="113">
        <f>INDEX(地温!$D$2:$D$366,MATCH(Q60,地温!$C$2:$C$366,FALSE))</f>
        <v>13.237900000000002</v>
      </c>
      <c r="T60" s="113">
        <f t="shared" si="24"/>
        <v>588.71299999999974</v>
      </c>
      <c r="U60" s="116">
        <f t="shared" si="5"/>
        <v>11.107792452830184</v>
      </c>
      <c r="V60" s="119" t="e">
        <f t="shared" si="6"/>
        <v>#N/A</v>
      </c>
      <c r="W60" s="119">
        <f t="shared" si="7"/>
        <v>0</v>
      </c>
      <c r="Z60" s="115">
        <f t="shared" si="25"/>
        <v>93</v>
      </c>
      <c r="AA60" s="113">
        <f t="shared" si="26"/>
        <v>53</v>
      </c>
      <c r="AB60" s="113">
        <f>INDEX(地温!$D$2:$D$366,MATCH(Z60,地温!$C$2:$C$366,FALSE))</f>
        <v>13.237900000000002</v>
      </c>
      <c r="AC60" s="113">
        <f t="shared" si="27"/>
        <v>588.71299999999974</v>
      </c>
      <c r="AD60" s="116">
        <f t="shared" si="8"/>
        <v>11.107792452830184</v>
      </c>
      <c r="AE60" s="119" t="e">
        <f t="shared" si="9"/>
        <v>#N/A</v>
      </c>
      <c r="AF60" s="119">
        <f t="shared" si="10"/>
        <v>0</v>
      </c>
      <c r="AI60" s="115">
        <f t="shared" si="28"/>
        <v>93</v>
      </c>
      <c r="AJ60" s="113">
        <f t="shared" si="29"/>
        <v>53</v>
      </c>
      <c r="AK60" s="113">
        <f>INDEX(地温!$D$2:$D$366,MATCH(AI60,地温!$C$2:$C$366,FALSE))</f>
        <v>13.237900000000002</v>
      </c>
      <c r="AL60" s="113">
        <f t="shared" si="30"/>
        <v>588.71299999999974</v>
      </c>
      <c r="AM60" s="116">
        <f t="shared" si="11"/>
        <v>11.107792452830184</v>
      </c>
      <c r="AN60" s="119" t="e">
        <f t="shared" si="12"/>
        <v>#N/A</v>
      </c>
      <c r="AO60" s="119">
        <f t="shared" si="13"/>
        <v>0</v>
      </c>
      <c r="AR60" s="115">
        <f t="shared" si="31"/>
        <v>93</v>
      </c>
      <c r="AS60" s="113">
        <f t="shared" si="32"/>
        <v>53</v>
      </c>
      <c r="AT60" s="113">
        <f>INDEX(地温!$D$2:$D$366,MATCH(AR60,地温!$C$2:$C$366,FALSE))</f>
        <v>13.237900000000002</v>
      </c>
      <c r="AU60" s="113">
        <f t="shared" si="33"/>
        <v>588.71299999999974</v>
      </c>
      <c r="AV60" s="116">
        <f t="shared" si="14"/>
        <v>11.107792452830184</v>
      </c>
      <c r="AW60" s="119" t="e">
        <f t="shared" si="15"/>
        <v>#N/A</v>
      </c>
      <c r="AX60" s="119">
        <f t="shared" si="16"/>
        <v>0</v>
      </c>
    </row>
    <row r="61" spans="1:50">
      <c r="A61" s="115">
        <f t="shared" si="17"/>
        <v>94</v>
      </c>
      <c r="B61" s="113">
        <f t="shared" si="0"/>
        <v>54</v>
      </c>
      <c r="C61" s="119">
        <f t="shared" si="1"/>
        <v>4.8363004258176012</v>
      </c>
      <c r="D61" s="119">
        <f t="shared" si="18"/>
        <v>4.9976590733273873e-003</v>
      </c>
      <c r="E61" s="119"/>
      <c r="F61" s="119"/>
      <c r="H61" s="115">
        <f t="shared" si="19"/>
        <v>94</v>
      </c>
      <c r="I61" s="113">
        <f t="shared" si="20"/>
        <v>54</v>
      </c>
      <c r="J61" s="113">
        <f>INDEX(地温!$D$2:$D$366,MATCH(H61,地温!$C$2:$C$366,FALSE))</f>
        <v>13.607050000000001</v>
      </c>
      <c r="K61" s="113">
        <f t="shared" si="21"/>
        <v>602.3200499999997</v>
      </c>
      <c r="L61" s="116">
        <f t="shared" si="2"/>
        <v>11.154074999999994</v>
      </c>
      <c r="M61" s="119">
        <f t="shared" si="3"/>
        <v>2.3552786162645879e-002</v>
      </c>
      <c r="N61" s="119">
        <f t="shared" si="4"/>
        <v>4.8363004258176012</v>
      </c>
      <c r="Q61" s="115">
        <f t="shared" si="22"/>
        <v>94</v>
      </c>
      <c r="R61" s="113">
        <f t="shared" si="23"/>
        <v>54</v>
      </c>
      <c r="S61" s="113">
        <f>INDEX(地温!$D$2:$D$366,MATCH(Q61,地温!$C$2:$C$366,FALSE))</f>
        <v>13.607050000000001</v>
      </c>
      <c r="T61" s="113">
        <f t="shared" si="24"/>
        <v>602.3200499999997</v>
      </c>
      <c r="U61" s="116">
        <f t="shared" si="5"/>
        <v>11.154074999999994</v>
      </c>
      <c r="V61" s="119" t="e">
        <f t="shared" si="6"/>
        <v>#N/A</v>
      </c>
      <c r="W61" s="119">
        <f t="shared" si="7"/>
        <v>0</v>
      </c>
      <c r="Z61" s="115">
        <f t="shared" si="25"/>
        <v>94</v>
      </c>
      <c r="AA61" s="113">
        <f t="shared" si="26"/>
        <v>54</v>
      </c>
      <c r="AB61" s="113">
        <f>INDEX(地温!$D$2:$D$366,MATCH(Z61,地温!$C$2:$C$366,FALSE))</f>
        <v>13.607050000000001</v>
      </c>
      <c r="AC61" s="113">
        <f t="shared" si="27"/>
        <v>602.3200499999997</v>
      </c>
      <c r="AD61" s="116">
        <f t="shared" si="8"/>
        <v>11.154074999999994</v>
      </c>
      <c r="AE61" s="119" t="e">
        <f t="shared" si="9"/>
        <v>#N/A</v>
      </c>
      <c r="AF61" s="119">
        <f t="shared" si="10"/>
        <v>0</v>
      </c>
      <c r="AI61" s="115">
        <f t="shared" si="28"/>
        <v>94</v>
      </c>
      <c r="AJ61" s="113">
        <f t="shared" si="29"/>
        <v>54</v>
      </c>
      <c r="AK61" s="113">
        <f>INDEX(地温!$D$2:$D$366,MATCH(AI61,地温!$C$2:$C$366,FALSE))</f>
        <v>13.607050000000001</v>
      </c>
      <c r="AL61" s="113">
        <f t="shared" si="30"/>
        <v>602.3200499999997</v>
      </c>
      <c r="AM61" s="116">
        <f t="shared" si="11"/>
        <v>11.154074999999994</v>
      </c>
      <c r="AN61" s="119" t="e">
        <f t="shared" si="12"/>
        <v>#N/A</v>
      </c>
      <c r="AO61" s="119">
        <f t="shared" si="13"/>
        <v>0</v>
      </c>
      <c r="AR61" s="115">
        <f t="shared" si="31"/>
        <v>94</v>
      </c>
      <c r="AS61" s="113">
        <f t="shared" si="32"/>
        <v>54</v>
      </c>
      <c r="AT61" s="113">
        <f>INDEX(地温!$D$2:$D$366,MATCH(AR61,地温!$C$2:$C$366,FALSE))</f>
        <v>13.607050000000001</v>
      </c>
      <c r="AU61" s="113">
        <f t="shared" si="33"/>
        <v>602.3200499999997</v>
      </c>
      <c r="AV61" s="116">
        <f t="shared" si="14"/>
        <v>11.154074999999994</v>
      </c>
      <c r="AW61" s="119" t="e">
        <f t="shared" si="15"/>
        <v>#N/A</v>
      </c>
      <c r="AX61" s="119">
        <f t="shared" si="16"/>
        <v>0</v>
      </c>
    </row>
    <row r="62" spans="1:50">
      <c r="A62" s="115">
        <f t="shared" si="17"/>
        <v>95</v>
      </c>
      <c r="B62" s="113">
        <f t="shared" si="0"/>
        <v>55</v>
      </c>
      <c r="C62" s="119">
        <f t="shared" si="1"/>
        <v>4.886799812931387</v>
      </c>
      <c r="D62" s="119">
        <f t="shared" si="18"/>
        <v>5.049938711378577e-003</v>
      </c>
      <c r="E62" s="119"/>
      <c r="F62" s="119"/>
      <c r="H62" s="115">
        <f t="shared" si="19"/>
        <v>95</v>
      </c>
      <c r="I62" s="113">
        <f t="shared" si="20"/>
        <v>55</v>
      </c>
      <c r="J62" s="113">
        <f>INDEX(地温!$D$2:$D$366,MATCH(H62,地温!$C$2:$C$366,FALSE))</f>
        <v>14.521899999999999</v>
      </c>
      <c r="K62" s="113">
        <f t="shared" si="21"/>
        <v>616.84194999999966</v>
      </c>
      <c r="L62" s="116">
        <f t="shared" si="2"/>
        <v>11.215308181818175</v>
      </c>
      <c r="M62" s="119">
        <f t="shared" si="3"/>
        <v>2.3618635978861529e-002</v>
      </c>
      <c r="N62" s="119">
        <f t="shared" si="4"/>
        <v>4.886799812931387</v>
      </c>
      <c r="Q62" s="115">
        <f t="shared" si="22"/>
        <v>95</v>
      </c>
      <c r="R62" s="113">
        <f t="shared" si="23"/>
        <v>55</v>
      </c>
      <c r="S62" s="113">
        <f>INDEX(地温!$D$2:$D$366,MATCH(Q62,地温!$C$2:$C$366,FALSE))</f>
        <v>14.521899999999999</v>
      </c>
      <c r="T62" s="113">
        <f t="shared" si="24"/>
        <v>616.84194999999966</v>
      </c>
      <c r="U62" s="116">
        <f t="shared" si="5"/>
        <v>11.215308181818175</v>
      </c>
      <c r="V62" s="119" t="e">
        <f t="shared" si="6"/>
        <v>#N/A</v>
      </c>
      <c r="W62" s="119">
        <f t="shared" si="7"/>
        <v>0</v>
      </c>
      <c r="Z62" s="115">
        <f t="shared" si="25"/>
        <v>95</v>
      </c>
      <c r="AA62" s="113">
        <f t="shared" si="26"/>
        <v>55</v>
      </c>
      <c r="AB62" s="113">
        <f>INDEX(地温!$D$2:$D$366,MATCH(Z62,地温!$C$2:$C$366,FALSE))</f>
        <v>14.521899999999999</v>
      </c>
      <c r="AC62" s="113">
        <f t="shared" si="27"/>
        <v>616.84194999999966</v>
      </c>
      <c r="AD62" s="116">
        <f t="shared" si="8"/>
        <v>11.215308181818175</v>
      </c>
      <c r="AE62" s="119" t="e">
        <f t="shared" si="9"/>
        <v>#N/A</v>
      </c>
      <c r="AF62" s="119">
        <f t="shared" si="10"/>
        <v>0</v>
      </c>
      <c r="AI62" s="115">
        <f t="shared" si="28"/>
        <v>95</v>
      </c>
      <c r="AJ62" s="113">
        <f t="shared" si="29"/>
        <v>55</v>
      </c>
      <c r="AK62" s="113">
        <f>INDEX(地温!$D$2:$D$366,MATCH(AI62,地温!$C$2:$C$366,FALSE))</f>
        <v>14.521899999999999</v>
      </c>
      <c r="AL62" s="113">
        <f t="shared" si="30"/>
        <v>616.84194999999966</v>
      </c>
      <c r="AM62" s="116">
        <f t="shared" si="11"/>
        <v>11.215308181818175</v>
      </c>
      <c r="AN62" s="119" t="e">
        <f t="shared" si="12"/>
        <v>#N/A</v>
      </c>
      <c r="AO62" s="119">
        <f t="shared" si="13"/>
        <v>0</v>
      </c>
      <c r="AR62" s="115">
        <f t="shared" si="31"/>
        <v>95</v>
      </c>
      <c r="AS62" s="113">
        <f t="shared" si="32"/>
        <v>55</v>
      </c>
      <c r="AT62" s="113">
        <f>INDEX(地温!$D$2:$D$366,MATCH(AR62,地温!$C$2:$C$366,FALSE))</f>
        <v>14.521899999999999</v>
      </c>
      <c r="AU62" s="113">
        <f t="shared" si="33"/>
        <v>616.84194999999966</v>
      </c>
      <c r="AV62" s="116">
        <f t="shared" si="14"/>
        <v>11.215308181818175</v>
      </c>
      <c r="AW62" s="119" t="e">
        <f t="shared" si="15"/>
        <v>#N/A</v>
      </c>
      <c r="AX62" s="119">
        <f t="shared" si="16"/>
        <v>0</v>
      </c>
    </row>
    <row r="63" spans="1:50">
      <c r="A63" s="115">
        <f t="shared" si="17"/>
        <v>96</v>
      </c>
      <c r="B63" s="113">
        <f t="shared" si="0"/>
        <v>56</v>
      </c>
      <c r="C63" s="119">
        <f t="shared" si="1"/>
        <v>4.9346312574431836</v>
      </c>
      <c r="D63" s="119">
        <f t="shared" si="18"/>
        <v>4.7831444511796661e-003</v>
      </c>
      <c r="E63" s="119"/>
      <c r="F63" s="119"/>
      <c r="H63" s="115">
        <f t="shared" si="19"/>
        <v>96</v>
      </c>
      <c r="I63" s="113">
        <f t="shared" si="20"/>
        <v>56</v>
      </c>
      <c r="J63" s="113">
        <f>INDEX(地温!$D$2:$D$366,MATCH(H63,地温!$C$2:$C$366,FALSE))</f>
        <v>13.83175</v>
      </c>
      <c r="K63" s="113">
        <f t="shared" si="21"/>
        <v>630.6736999999996</v>
      </c>
      <c r="L63" s="116">
        <f t="shared" si="2"/>
        <v>11.26203035714285</v>
      </c>
      <c r="M63" s="119">
        <f t="shared" si="3"/>
        <v>2.3668985395975815e-002</v>
      </c>
      <c r="N63" s="119">
        <f t="shared" si="4"/>
        <v>4.9346312574431836</v>
      </c>
      <c r="Q63" s="115">
        <f t="shared" si="22"/>
        <v>96</v>
      </c>
      <c r="R63" s="113">
        <f t="shared" si="23"/>
        <v>56</v>
      </c>
      <c r="S63" s="113">
        <f>INDEX(地温!$D$2:$D$366,MATCH(Q63,地温!$C$2:$C$366,FALSE))</f>
        <v>13.83175</v>
      </c>
      <c r="T63" s="113">
        <f t="shared" si="24"/>
        <v>630.6736999999996</v>
      </c>
      <c r="U63" s="116">
        <f t="shared" si="5"/>
        <v>11.26203035714285</v>
      </c>
      <c r="V63" s="119" t="e">
        <f t="shared" si="6"/>
        <v>#N/A</v>
      </c>
      <c r="W63" s="119">
        <f t="shared" si="7"/>
        <v>0</v>
      </c>
      <c r="Z63" s="115">
        <f t="shared" si="25"/>
        <v>96</v>
      </c>
      <c r="AA63" s="113">
        <f t="shared" si="26"/>
        <v>56</v>
      </c>
      <c r="AB63" s="113">
        <f>INDEX(地温!$D$2:$D$366,MATCH(Z63,地温!$C$2:$C$366,FALSE))</f>
        <v>13.83175</v>
      </c>
      <c r="AC63" s="113">
        <f t="shared" si="27"/>
        <v>630.6736999999996</v>
      </c>
      <c r="AD63" s="116">
        <f t="shared" si="8"/>
        <v>11.26203035714285</v>
      </c>
      <c r="AE63" s="119" t="e">
        <f t="shared" si="9"/>
        <v>#N/A</v>
      </c>
      <c r="AF63" s="119">
        <f t="shared" si="10"/>
        <v>0</v>
      </c>
      <c r="AI63" s="115">
        <f t="shared" si="28"/>
        <v>96</v>
      </c>
      <c r="AJ63" s="113">
        <f t="shared" si="29"/>
        <v>56</v>
      </c>
      <c r="AK63" s="113">
        <f>INDEX(地温!$D$2:$D$366,MATCH(AI63,地温!$C$2:$C$366,FALSE))</f>
        <v>13.83175</v>
      </c>
      <c r="AL63" s="113">
        <f t="shared" si="30"/>
        <v>630.6736999999996</v>
      </c>
      <c r="AM63" s="116">
        <f t="shared" si="11"/>
        <v>11.26203035714285</v>
      </c>
      <c r="AN63" s="119" t="e">
        <f t="shared" si="12"/>
        <v>#N/A</v>
      </c>
      <c r="AO63" s="119">
        <f t="shared" si="13"/>
        <v>0</v>
      </c>
      <c r="AR63" s="115">
        <f t="shared" si="31"/>
        <v>96</v>
      </c>
      <c r="AS63" s="113">
        <f t="shared" si="32"/>
        <v>56</v>
      </c>
      <c r="AT63" s="113">
        <f>INDEX(地温!$D$2:$D$366,MATCH(AR63,地温!$C$2:$C$366,FALSE))</f>
        <v>13.83175</v>
      </c>
      <c r="AU63" s="113">
        <f t="shared" si="33"/>
        <v>630.6736999999996</v>
      </c>
      <c r="AV63" s="116">
        <f t="shared" si="14"/>
        <v>11.26203035714285</v>
      </c>
      <c r="AW63" s="119" t="e">
        <f t="shared" si="15"/>
        <v>#N/A</v>
      </c>
      <c r="AX63" s="119">
        <f t="shared" si="16"/>
        <v>0</v>
      </c>
    </row>
    <row r="64" spans="1:50">
      <c r="A64" s="115">
        <f t="shared" si="17"/>
        <v>97</v>
      </c>
      <c r="B64" s="113">
        <f t="shared" si="0"/>
        <v>57</v>
      </c>
      <c r="C64" s="119">
        <f t="shared" si="1"/>
        <v>4.9830019258521432</v>
      </c>
      <c r="D64" s="119">
        <f t="shared" si="18"/>
        <v>4.8370668408959545e-003</v>
      </c>
      <c r="E64" s="119"/>
      <c r="F64" s="119"/>
      <c r="H64" s="115">
        <f t="shared" si="19"/>
        <v>97</v>
      </c>
      <c r="I64" s="113">
        <f t="shared" si="20"/>
        <v>57</v>
      </c>
      <c r="J64" s="113">
        <f>INDEX(地温!$D$2:$D$366,MATCH(H64,地温!$C$2:$C$366,FALSE))</f>
        <v>14.778700000000001</v>
      </c>
      <c r="K64" s="113">
        <f t="shared" si="21"/>
        <v>645.45239999999956</v>
      </c>
      <c r="L64" s="116">
        <f t="shared" si="2"/>
        <v>11.323726315789466</v>
      </c>
      <c r="M64" s="119">
        <f t="shared" si="3"/>
        <v>2.3735610105260919e-002</v>
      </c>
      <c r="N64" s="119">
        <f t="shared" si="4"/>
        <v>4.9830019258521432</v>
      </c>
      <c r="Q64" s="115">
        <f t="shared" si="22"/>
        <v>97</v>
      </c>
      <c r="R64" s="113">
        <f t="shared" si="23"/>
        <v>57</v>
      </c>
      <c r="S64" s="113">
        <f>INDEX(地温!$D$2:$D$366,MATCH(Q64,地温!$C$2:$C$366,FALSE))</f>
        <v>14.778700000000001</v>
      </c>
      <c r="T64" s="113">
        <f t="shared" si="24"/>
        <v>645.45239999999956</v>
      </c>
      <c r="U64" s="116">
        <f t="shared" si="5"/>
        <v>11.323726315789466</v>
      </c>
      <c r="V64" s="119" t="e">
        <f t="shared" si="6"/>
        <v>#N/A</v>
      </c>
      <c r="W64" s="119">
        <f t="shared" si="7"/>
        <v>0</v>
      </c>
      <c r="Z64" s="115">
        <f t="shared" si="25"/>
        <v>97</v>
      </c>
      <c r="AA64" s="113">
        <f t="shared" si="26"/>
        <v>57</v>
      </c>
      <c r="AB64" s="113">
        <f>INDEX(地温!$D$2:$D$366,MATCH(Z64,地温!$C$2:$C$366,FALSE))</f>
        <v>14.778700000000001</v>
      </c>
      <c r="AC64" s="113">
        <f t="shared" si="27"/>
        <v>645.45239999999956</v>
      </c>
      <c r="AD64" s="116">
        <f t="shared" si="8"/>
        <v>11.323726315789466</v>
      </c>
      <c r="AE64" s="119" t="e">
        <f t="shared" si="9"/>
        <v>#N/A</v>
      </c>
      <c r="AF64" s="119">
        <f t="shared" si="10"/>
        <v>0</v>
      </c>
      <c r="AI64" s="115">
        <f t="shared" si="28"/>
        <v>97</v>
      </c>
      <c r="AJ64" s="113">
        <f t="shared" si="29"/>
        <v>57</v>
      </c>
      <c r="AK64" s="113">
        <f>INDEX(地温!$D$2:$D$366,MATCH(AI64,地温!$C$2:$C$366,FALSE))</f>
        <v>14.778700000000001</v>
      </c>
      <c r="AL64" s="113">
        <f t="shared" si="30"/>
        <v>645.45239999999956</v>
      </c>
      <c r="AM64" s="116">
        <f t="shared" si="11"/>
        <v>11.323726315789466</v>
      </c>
      <c r="AN64" s="119" t="e">
        <f t="shared" si="12"/>
        <v>#N/A</v>
      </c>
      <c r="AO64" s="119">
        <f t="shared" si="13"/>
        <v>0</v>
      </c>
      <c r="AR64" s="115">
        <f t="shared" si="31"/>
        <v>97</v>
      </c>
      <c r="AS64" s="113">
        <f t="shared" si="32"/>
        <v>57</v>
      </c>
      <c r="AT64" s="113">
        <f>INDEX(地温!$D$2:$D$366,MATCH(AR64,地温!$C$2:$C$366,FALSE))</f>
        <v>14.778700000000001</v>
      </c>
      <c r="AU64" s="113">
        <f t="shared" si="33"/>
        <v>645.45239999999956</v>
      </c>
      <c r="AV64" s="116">
        <f t="shared" si="14"/>
        <v>11.323726315789466</v>
      </c>
      <c r="AW64" s="119" t="e">
        <f t="shared" si="15"/>
        <v>#N/A</v>
      </c>
      <c r="AX64" s="119">
        <f t="shared" si="16"/>
        <v>0</v>
      </c>
    </row>
    <row r="65" spans="1:50">
      <c r="A65" s="115">
        <f t="shared" si="17"/>
        <v>98</v>
      </c>
      <c r="B65" s="113">
        <f t="shared" si="0"/>
        <v>58</v>
      </c>
      <c r="C65" s="119">
        <f t="shared" si="1"/>
        <v>5.0302825791846013</v>
      </c>
      <c r="D65" s="119">
        <f t="shared" si="18"/>
        <v>4.7280653332458129e-003</v>
      </c>
      <c r="E65" s="119"/>
      <c r="F65" s="119"/>
      <c r="H65" s="115">
        <f t="shared" si="19"/>
        <v>98</v>
      </c>
      <c r="I65" s="113">
        <f t="shared" si="20"/>
        <v>58</v>
      </c>
      <c r="J65" s="113">
        <f>INDEX(地温!$D$2:$D$366,MATCH(H65,地温!$C$2:$C$366,FALSE))</f>
        <v>14.891050000000002</v>
      </c>
      <c r="K65" s="113">
        <f t="shared" si="21"/>
        <v>660.34344999999951</v>
      </c>
      <c r="L65" s="116">
        <f t="shared" si="2"/>
        <v>11.385231896551716</v>
      </c>
      <c r="M65" s="119">
        <f t="shared" si="3"/>
        <v>2.3802187003427032e-002</v>
      </c>
      <c r="N65" s="119">
        <f t="shared" si="4"/>
        <v>5.0302825791846013</v>
      </c>
      <c r="Q65" s="115">
        <f t="shared" si="22"/>
        <v>98</v>
      </c>
      <c r="R65" s="113">
        <f t="shared" si="23"/>
        <v>58</v>
      </c>
      <c r="S65" s="113">
        <f>INDEX(地温!$D$2:$D$366,MATCH(Q65,地温!$C$2:$C$366,FALSE))</f>
        <v>14.891050000000002</v>
      </c>
      <c r="T65" s="113">
        <f t="shared" si="24"/>
        <v>660.34344999999951</v>
      </c>
      <c r="U65" s="116">
        <f t="shared" si="5"/>
        <v>11.385231896551716</v>
      </c>
      <c r="V65" s="119" t="e">
        <f t="shared" si="6"/>
        <v>#N/A</v>
      </c>
      <c r="W65" s="119">
        <f t="shared" si="7"/>
        <v>0</v>
      </c>
      <c r="Z65" s="115">
        <f t="shared" si="25"/>
        <v>98</v>
      </c>
      <c r="AA65" s="113">
        <f t="shared" si="26"/>
        <v>58</v>
      </c>
      <c r="AB65" s="113">
        <f>INDEX(地温!$D$2:$D$366,MATCH(Z65,地温!$C$2:$C$366,FALSE))</f>
        <v>14.891050000000002</v>
      </c>
      <c r="AC65" s="113">
        <f t="shared" si="27"/>
        <v>660.34344999999951</v>
      </c>
      <c r="AD65" s="116">
        <f t="shared" si="8"/>
        <v>11.385231896551716</v>
      </c>
      <c r="AE65" s="119" t="e">
        <f t="shared" si="9"/>
        <v>#N/A</v>
      </c>
      <c r="AF65" s="119">
        <f t="shared" si="10"/>
        <v>0</v>
      </c>
      <c r="AI65" s="115">
        <f t="shared" si="28"/>
        <v>98</v>
      </c>
      <c r="AJ65" s="113">
        <f t="shared" si="29"/>
        <v>58</v>
      </c>
      <c r="AK65" s="113">
        <f>INDEX(地温!$D$2:$D$366,MATCH(AI65,地温!$C$2:$C$366,FALSE))</f>
        <v>14.891050000000002</v>
      </c>
      <c r="AL65" s="113">
        <f t="shared" si="30"/>
        <v>660.34344999999951</v>
      </c>
      <c r="AM65" s="116">
        <f t="shared" si="11"/>
        <v>11.385231896551716</v>
      </c>
      <c r="AN65" s="119" t="e">
        <f t="shared" si="12"/>
        <v>#N/A</v>
      </c>
      <c r="AO65" s="119">
        <f t="shared" si="13"/>
        <v>0</v>
      </c>
      <c r="AR65" s="115">
        <f t="shared" si="31"/>
        <v>98</v>
      </c>
      <c r="AS65" s="113">
        <f t="shared" si="32"/>
        <v>58</v>
      </c>
      <c r="AT65" s="113">
        <f>INDEX(地温!$D$2:$D$366,MATCH(AR65,地温!$C$2:$C$366,FALSE))</f>
        <v>14.891050000000002</v>
      </c>
      <c r="AU65" s="113">
        <f t="shared" si="33"/>
        <v>660.34344999999951</v>
      </c>
      <c r="AV65" s="116">
        <f t="shared" si="14"/>
        <v>11.385231896551716</v>
      </c>
      <c r="AW65" s="119" t="e">
        <f t="shared" si="15"/>
        <v>#N/A</v>
      </c>
      <c r="AX65" s="119">
        <f t="shared" si="16"/>
        <v>0</v>
      </c>
    </row>
    <row r="66" spans="1:50">
      <c r="A66" s="115">
        <f t="shared" si="17"/>
        <v>99</v>
      </c>
      <c r="B66" s="113">
        <f t="shared" si="0"/>
        <v>59</v>
      </c>
      <c r="C66" s="119">
        <f t="shared" si="1"/>
        <v>5.0758322789989627</v>
      </c>
      <c r="D66" s="119">
        <f t="shared" si="18"/>
        <v>4.5549699814361414e-003</v>
      </c>
      <c r="E66" s="119"/>
      <c r="F66" s="119"/>
      <c r="H66" s="115">
        <f t="shared" si="19"/>
        <v>99</v>
      </c>
      <c r="I66" s="113">
        <f t="shared" si="20"/>
        <v>59</v>
      </c>
      <c r="J66" s="113">
        <f>INDEX(地温!$D$2:$D$366,MATCH(H66,地温!$C$2:$C$366,FALSE))</f>
        <v>14.63425</v>
      </c>
      <c r="K66" s="113">
        <f t="shared" si="21"/>
        <v>674.97769999999946</v>
      </c>
      <c r="L66" s="116">
        <f t="shared" si="2"/>
        <v>11.440299999999992</v>
      </c>
      <c r="M66" s="119">
        <f t="shared" si="3"/>
        <v>2.3861929542900666e-002</v>
      </c>
      <c r="N66" s="119">
        <f t="shared" si="4"/>
        <v>5.0758322789989627</v>
      </c>
      <c r="Q66" s="115">
        <f t="shared" si="22"/>
        <v>99</v>
      </c>
      <c r="R66" s="113">
        <f t="shared" si="23"/>
        <v>59</v>
      </c>
      <c r="S66" s="113">
        <f>INDEX(地温!$D$2:$D$366,MATCH(Q66,地温!$C$2:$C$366,FALSE))</f>
        <v>14.63425</v>
      </c>
      <c r="T66" s="113">
        <f t="shared" si="24"/>
        <v>674.97769999999946</v>
      </c>
      <c r="U66" s="116">
        <f t="shared" si="5"/>
        <v>11.440299999999992</v>
      </c>
      <c r="V66" s="119" t="e">
        <f t="shared" si="6"/>
        <v>#N/A</v>
      </c>
      <c r="W66" s="119">
        <f t="shared" si="7"/>
        <v>0</v>
      </c>
      <c r="Z66" s="115">
        <f t="shared" si="25"/>
        <v>99</v>
      </c>
      <c r="AA66" s="113">
        <f t="shared" si="26"/>
        <v>59</v>
      </c>
      <c r="AB66" s="113">
        <f>INDEX(地温!$D$2:$D$366,MATCH(Z66,地温!$C$2:$C$366,FALSE))</f>
        <v>14.63425</v>
      </c>
      <c r="AC66" s="113">
        <f t="shared" si="27"/>
        <v>674.97769999999946</v>
      </c>
      <c r="AD66" s="116">
        <f t="shared" si="8"/>
        <v>11.440299999999992</v>
      </c>
      <c r="AE66" s="119" t="e">
        <f t="shared" si="9"/>
        <v>#N/A</v>
      </c>
      <c r="AF66" s="119">
        <f t="shared" si="10"/>
        <v>0</v>
      </c>
      <c r="AI66" s="115">
        <f t="shared" si="28"/>
        <v>99</v>
      </c>
      <c r="AJ66" s="113">
        <f t="shared" si="29"/>
        <v>59</v>
      </c>
      <c r="AK66" s="113">
        <f>INDEX(地温!$D$2:$D$366,MATCH(AI66,地温!$C$2:$C$366,FALSE))</f>
        <v>14.63425</v>
      </c>
      <c r="AL66" s="113">
        <f t="shared" si="30"/>
        <v>674.97769999999946</v>
      </c>
      <c r="AM66" s="116">
        <f t="shared" si="11"/>
        <v>11.440299999999992</v>
      </c>
      <c r="AN66" s="119" t="e">
        <f t="shared" si="12"/>
        <v>#N/A</v>
      </c>
      <c r="AO66" s="119">
        <f t="shared" si="13"/>
        <v>0</v>
      </c>
      <c r="AR66" s="115">
        <f t="shared" si="31"/>
        <v>99</v>
      </c>
      <c r="AS66" s="113">
        <f t="shared" si="32"/>
        <v>59</v>
      </c>
      <c r="AT66" s="113">
        <f>INDEX(地温!$D$2:$D$366,MATCH(AR66,地温!$C$2:$C$366,FALSE))</f>
        <v>14.63425</v>
      </c>
      <c r="AU66" s="113">
        <f t="shared" si="33"/>
        <v>674.97769999999946</v>
      </c>
      <c r="AV66" s="116">
        <f t="shared" si="14"/>
        <v>11.440299999999992</v>
      </c>
      <c r="AW66" s="119" t="e">
        <f t="shared" si="15"/>
        <v>#N/A</v>
      </c>
      <c r="AX66" s="119">
        <f t="shared" si="16"/>
        <v>0</v>
      </c>
    </row>
    <row r="67" spans="1:50">
      <c r="A67" s="115">
        <f t="shared" si="17"/>
        <v>100</v>
      </c>
      <c r="B67" s="113">
        <f t="shared" si="0"/>
        <v>60</v>
      </c>
      <c r="C67" s="119">
        <f t="shared" si="1"/>
        <v>5.1214229210212867</v>
      </c>
      <c r="D67" s="119">
        <f t="shared" si="18"/>
        <v>4.5590642022323991e-003</v>
      </c>
      <c r="E67" s="119"/>
      <c r="F67" s="119"/>
      <c r="H67" s="115">
        <f t="shared" si="19"/>
        <v>100</v>
      </c>
      <c r="I67" s="113">
        <f t="shared" si="20"/>
        <v>60</v>
      </c>
      <c r="J67" s="113">
        <f>INDEX(地温!$D$2:$D$366,MATCH(H67,地温!$C$2:$C$366,FALSE))</f>
        <v>15.3565</v>
      </c>
      <c r="K67" s="113">
        <f t="shared" si="21"/>
        <v>690.33419999999944</v>
      </c>
      <c r="L67" s="116">
        <f t="shared" si="2"/>
        <v>11.50556999999999</v>
      </c>
      <c r="M67" s="119">
        <f t="shared" si="3"/>
        <v>2.3932904110204732e-002</v>
      </c>
      <c r="N67" s="119">
        <f t="shared" si="4"/>
        <v>5.1214229210212867</v>
      </c>
      <c r="Q67" s="115">
        <f t="shared" si="22"/>
        <v>100</v>
      </c>
      <c r="R67" s="113">
        <f t="shared" si="23"/>
        <v>60</v>
      </c>
      <c r="S67" s="113">
        <f>INDEX(地温!$D$2:$D$366,MATCH(Q67,地温!$C$2:$C$366,FALSE))</f>
        <v>15.3565</v>
      </c>
      <c r="T67" s="113">
        <f t="shared" si="24"/>
        <v>690.33419999999944</v>
      </c>
      <c r="U67" s="116">
        <f t="shared" si="5"/>
        <v>11.50556999999999</v>
      </c>
      <c r="V67" s="119" t="e">
        <f t="shared" si="6"/>
        <v>#N/A</v>
      </c>
      <c r="W67" s="119">
        <f t="shared" si="7"/>
        <v>0</v>
      </c>
      <c r="Z67" s="115">
        <f t="shared" si="25"/>
        <v>100</v>
      </c>
      <c r="AA67" s="113">
        <f t="shared" si="26"/>
        <v>60</v>
      </c>
      <c r="AB67" s="113">
        <f>INDEX(地温!$D$2:$D$366,MATCH(Z67,地温!$C$2:$C$366,FALSE))</f>
        <v>15.3565</v>
      </c>
      <c r="AC67" s="113">
        <f t="shared" si="27"/>
        <v>690.33419999999944</v>
      </c>
      <c r="AD67" s="116">
        <f t="shared" si="8"/>
        <v>11.50556999999999</v>
      </c>
      <c r="AE67" s="119" t="e">
        <f t="shared" si="9"/>
        <v>#N/A</v>
      </c>
      <c r="AF67" s="119">
        <f t="shared" si="10"/>
        <v>0</v>
      </c>
      <c r="AI67" s="115">
        <f t="shared" si="28"/>
        <v>100</v>
      </c>
      <c r="AJ67" s="113">
        <f t="shared" si="29"/>
        <v>60</v>
      </c>
      <c r="AK67" s="113">
        <f>INDEX(地温!$D$2:$D$366,MATCH(AI67,地温!$C$2:$C$366,FALSE))</f>
        <v>15.3565</v>
      </c>
      <c r="AL67" s="113">
        <f t="shared" si="30"/>
        <v>690.33419999999944</v>
      </c>
      <c r="AM67" s="116">
        <f t="shared" si="11"/>
        <v>11.50556999999999</v>
      </c>
      <c r="AN67" s="119" t="e">
        <f t="shared" si="12"/>
        <v>#N/A</v>
      </c>
      <c r="AO67" s="119">
        <f t="shared" si="13"/>
        <v>0</v>
      </c>
      <c r="AR67" s="115">
        <f t="shared" si="31"/>
        <v>100</v>
      </c>
      <c r="AS67" s="113">
        <f t="shared" si="32"/>
        <v>60</v>
      </c>
      <c r="AT67" s="113">
        <f>INDEX(地温!$D$2:$D$366,MATCH(AR67,地温!$C$2:$C$366,FALSE))</f>
        <v>15.3565</v>
      </c>
      <c r="AU67" s="113">
        <f t="shared" si="33"/>
        <v>690.33419999999944</v>
      </c>
      <c r="AV67" s="116">
        <f t="shared" si="14"/>
        <v>11.50556999999999</v>
      </c>
      <c r="AW67" s="119" t="e">
        <f t="shared" si="15"/>
        <v>#N/A</v>
      </c>
      <c r="AX67" s="119">
        <f t="shared" si="16"/>
        <v>0</v>
      </c>
    </row>
    <row r="68" spans="1:50">
      <c r="A68" s="115">
        <f t="shared" si="17"/>
        <v>101</v>
      </c>
      <c r="B68" s="113">
        <f t="shared" si="0"/>
        <v>61</v>
      </c>
      <c r="C68" s="119">
        <f t="shared" si="1"/>
        <v>5.1662419046477233</v>
      </c>
      <c r="D68" s="119">
        <f t="shared" si="18"/>
        <v>4.4818983626436553e-003</v>
      </c>
      <c r="E68" s="119"/>
      <c r="F68" s="119"/>
      <c r="H68" s="115">
        <f t="shared" si="19"/>
        <v>101</v>
      </c>
      <c r="I68" s="113">
        <f t="shared" si="20"/>
        <v>61</v>
      </c>
      <c r="J68" s="113">
        <f>INDEX(地温!$D$2:$D$366,MATCH(H68,地温!$C$2:$C$366,FALSE))</f>
        <v>15.637375</v>
      </c>
      <c r="K68" s="113">
        <f t="shared" si="21"/>
        <v>705.97157499999946</v>
      </c>
      <c r="L68" s="116">
        <f t="shared" si="2"/>
        <v>11.573304508196712</v>
      </c>
      <c r="M68" s="119">
        <f t="shared" si="3"/>
        <v>2.4006747221364842e-002</v>
      </c>
      <c r="N68" s="119">
        <f t="shared" si="4"/>
        <v>5.1662419046477233</v>
      </c>
      <c r="Q68" s="115">
        <f t="shared" si="22"/>
        <v>101</v>
      </c>
      <c r="R68" s="113">
        <f t="shared" si="23"/>
        <v>61</v>
      </c>
      <c r="S68" s="113">
        <f>INDEX(地温!$D$2:$D$366,MATCH(Q68,地温!$C$2:$C$366,FALSE))</f>
        <v>15.637375</v>
      </c>
      <c r="T68" s="113">
        <f t="shared" si="24"/>
        <v>705.97157499999946</v>
      </c>
      <c r="U68" s="116">
        <f t="shared" si="5"/>
        <v>11.573304508196712</v>
      </c>
      <c r="V68" s="119" t="e">
        <f t="shared" si="6"/>
        <v>#N/A</v>
      </c>
      <c r="W68" s="119">
        <f t="shared" si="7"/>
        <v>0</v>
      </c>
      <c r="Z68" s="115">
        <f t="shared" si="25"/>
        <v>101</v>
      </c>
      <c r="AA68" s="113">
        <f t="shared" si="26"/>
        <v>61</v>
      </c>
      <c r="AB68" s="113">
        <f>INDEX(地温!$D$2:$D$366,MATCH(Z68,地温!$C$2:$C$366,FALSE))</f>
        <v>15.637375</v>
      </c>
      <c r="AC68" s="113">
        <f t="shared" si="27"/>
        <v>705.97157499999946</v>
      </c>
      <c r="AD68" s="116">
        <f t="shared" si="8"/>
        <v>11.573304508196712</v>
      </c>
      <c r="AE68" s="119" t="e">
        <f t="shared" si="9"/>
        <v>#N/A</v>
      </c>
      <c r="AF68" s="119">
        <f t="shared" si="10"/>
        <v>0</v>
      </c>
      <c r="AI68" s="115">
        <f t="shared" si="28"/>
        <v>101</v>
      </c>
      <c r="AJ68" s="113">
        <f t="shared" si="29"/>
        <v>61</v>
      </c>
      <c r="AK68" s="113">
        <f>INDEX(地温!$D$2:$D$366,MATCH(AI68,地温!$C$2:$C$366,FALSE))</f>
        <v>15.637375</v>
      </c>
      <c r="AL68" s="113">
        <f t="shared" si="30"/>
        <v>705.97157499999946</v>
      </c>
      <c r="AM68" s="116">
        <f t="shared" si="11"/>
        <v>11.573304508196712</v>
      </c>
      <c r="AN68" s="119" t="e">
        <f t="shared" si="12"/>
        <v>#N/A</v>
      </c>
      <c r="AO68" s="119">
        <f t="shared" si="13"/>
        <v>0</v>
      </c>
      <c r="AR68" s="115">
        <f t="shared" si="31"/>
        <v>101</v>
      </c>
      <c r="AS68" s="113">
        <f t="shared" si="32"/>
        <v>61</v>
      </c>
      <c r="AT68" s="113">
        <f>INDEX(地温!$D$2:$D$366,MATCH(AR68,地温!$C$2:$C$366,FALSE))</f>
        <v>15.637375</v>
      </c>
      <c r="AU68" s="113">
        <f t="shared" si="33"/>
        <v>705.97157499999946</v>
      </c>
      <c r="AV68" s="116">
        <f t="shared" si="14"/>
        <v>11.573304508196712</v>
      </c>
      <c r="AW68" s="119" t="e">
        <f t="shared" si="15"/>
        <v>#N/A</v>
      </c>
      <c r="AX68" s="119">
        <f t="shared" si="16"/>
        <v>0</v>
      </c>
    </row>
    <row r="69" spans="1:50">
      <c r="A69" s="115">
        <f t="shared" si="17"/>
        <v>102</v>
      </c>
      <c r="B69" s="113">
        <f t="shared" si="0"/>
        <v>62</v>
      </c>
      <c r="C69" s="119">
        <f t="shared" si="1"/>
        <v>5.2108491807371466</v>
      </c>
      <c r="D69" s="119">
        <f t="shared" si="18"/>
        <v>4.4607276089423387e-003</v>
      </c>
      <c r="E69" s="119"/>
      <c r="F69" s="119"/>
      <c r="H69" s="115">
        <f t="shared" si="19"/>
        <v>102</v>
      </c>
      <c r="I69" s="113">
        <f t="shared" si="20"/>
        <v>62</v>
      </c>
      <c r="J69" s="113">
        <f>INDEX(地温!$D$2:$D$366,MATCH(H69,地温!$C$2:$C$366,FALSE))</f>
        <v>16.2593125</v>
      </c>
      <c r="K69" s="113">
        <f t="shared" si="21"/>
        <v>722.23088749999943</v>
      </c>
      <c r="L69" s="116">
        <f t="shared" si="2"/>
        <v>11.648885282258055</v>
      </c>
      <c r="M69" s="119">
        <f t="shared" si="3"/>
        <v>2.4089371503990421e-002</v>
      </c>
      <c r="N69" s="119">
        <f t="shared" si="4"/>
        <v>5.2108491807371466</v>
      </c>
      <c r="Q69" s="115">
        <f t="shared" si="22"/>
        <v>102</v>
      </c>
      <c r="R69" s="113">
        <f t="shared" si="23"/>
        <v>62</v>
      </c>
      <c r="S69" s="113">
        <f>INDEX(地温!$D$2:$D$366,MATCH(Q69,地温!$C$2:$C$366,FALSE))</f>
        <v>16.2593125</v>
      </c>
      <c r="T69" s="113">
        <f t="shared" si="24"/>
        <v>722.23088749999943</v>
      </c>
      <c r="U69" s="116">
        <f t="shared" si="5"/>
        <v>11.648885282258055</v>
      </c>
      <c r="V69" s="119" t="e">
        <f t="shared" si="6"/>
        <v>#N/A</v>
      </c>
      <c r="W69" s="119">
        <f t="shared" si="7"/>
        <v>0</v>
      </c>
      <c r="Z69" s="115">
        <f t="shared" si="25"/>
        <v>102</v>
      </c>
      <c r="AA69" s="113">
        <f t="shared" si="26"/>
        <v>62</v>
      </c>
      <c r="AB69" s="113">
        <f>INDEX(地温!$D$2:$D$366,MATCH(Z69,地温!$C$2:$C$366,FALSE))</f>
        <v>16.2593125</v>
      </c>
      <c r="AC69" s="113">
        <f t="shared" si="27"/>
        <v>722.23088749999943</v>
      </c>
      <c r="AD69" s="116">
        <f t="shared" si="8"/>
        <v>11.648885282258055</v>
      </c>
      <c r="AE69" s="119" t="e">
        <f t="shared" si="9"/>
        <v>#N/A</v>
      </c>
      <c r="AF69" s="119">
        <f t="shared" si="10"/>
        <v>0</v>
      </c>
      <c r="AI69" s="115">
        <f t="shared" si="28"/>
        <v>102</v>
      </c>
      <c r="AJ69" s="113">
        <f t="shared" si="29"/>
        <v>62</v>
      </c>
      <c r="AK69" s="113">
        <f>INDEX(地温!$D$2:$D$366,MATCH(AI69,地温!$C$2:$C$366,FALSE))</f>
        <v>16.2593125</v>
      </c>
      <c r="AL69" s="113">
        <f t="shared" si="30"/>
        <v>722.23088749999943</v>
      </c>
      <c r="AM69" s="116">
        <f t="shared" si="11"/>
        <v>11.648885282258055</v>
      </c>
      <c r="AN69" s="119" t="e">
        <f t="shared" si="12"/>
        <v>#N/A</v>
      </c>
      <c r="AO69" s="119">
        <f t="shared" si="13"/>
        <v>0</v>
      </c>
      <c r="AR69" s="115">
        <f t="shared" si="31"/>
        <v>102</v>
      </c>
      <c r="AS69" s="113">
        <f t="shared" si="32"/>
        <v>62</v>
      </c>
      <c r="AT69" s="113">
        <f>INDEX(地温!$D$2:$D$366,MATCH(AR69,地温!$C$2:$C$366,FALSE))</f>
        <v>16.2593125</v>
      </c>
      <c r="AU69" s="113">
        <f t="shared" si="33"/>
        <v>722.23088749999943</v>
      </c>
      <c r="AV69" s="116">
        <f t="shared" si="14"/>
        <v>11.648885282258055</v>
      </c>
      <c r="AW69" s="119" t="e">
        <f t="shared" si="15"/>
        <v>#N/A</v>
      </c>
      <c r="AX69" s="119">
        <f t="shared" si="16"/>
        <v>0</v>
      </c>
    </row>
    <row r="70" spans="1:50">
      <c r="A70" s="115">
        <f t="shared" si="17"/>
        <v>103</v>
      </c>
      <c r="B70" s="113">
        <f t="shared" si="0"/>
        <v>63</v>
      </c>
      <c r="C70" s="119">
        <f t="shared" si="1"/>
        <v>5.2530344717092499</v>
      </c>
      <c r="D70" s="119">
        <f t="shared" si="18"/>
        <v>4.2185290972103218e-003</v>
      </c>
      <c r="E70" s="119"/>
      <c r="F70" s="119"/>
      <c r="H70" s="115">
        <f t="shared" si="19"/>
        <v>103</v>
      </c>
      <c r="I70" s="113">
        <f t="shared" si="20"/>
        <v>63</v>
      </c>
      <c r="J70" s="113">
        <f>INDEX(地温!$D$2:$D$366,MATCH(H70,地温!$C$2:$C$366,FALSE))</f>
        <v>15.537062499999999</v>
      </c>
      <c r="K70" s="113">
        <f t="shared" si="21"/>
        <v>737.76794999999947</v>
      </c>
      <c r="L70" s="116">
        <f t="shared" si="2"/>
        <v>11.710602380952373</v>
      </c>
      <c r="M70" s="119">
        <f t="shared" si="3"/>
        <v>2.4157018313459455e-002</v>
      </c>
      <c r="N70" s="119">
        <f t="shared" si="4"/>
        <v>5.2530344717092499</v>
      </c>
      <c r="Q70" s="115">
        <f t="shared" si="22"/>
        <v>103</v>
      </c>
      <c r="R70" s="113">
        <f t="shared" si="23"/>
        <v>63</v>
      </c>
      <c r="S70" s="113">
        <f>INDEX(地温!$D$2:$D$366,MATCH(Q70,地温!$C$2:$C$366,FALSE))</f>
        <v>15.537062499999999</v>
      </c>
      <c r="T70" s="113">
        <f t="shared" si="24"/>
        <v>737.76794999999947</v>
      </c>
      <c r="U70" s="116">
        <f t="shared" si="5"/>
        <v>11.710602380952373</v>
      </c>
      <c r="V70" s="119" t="e">
        <f t="shared" si="6"/>
        <v>#N/A</v>
      </c>
      <c r="W70" s="119">
        <f t="shared" si="7"/>
        <v>0</v>
      </c>
      <c r="Z70" s="115">
        <f t="shared" si="25"/>
        <v>103</v>
      </c>
      <c r="AA70" s="113">
        <f t="shared" si="26"/>
        <v>63</v>
      </c>
      <c r="AB70" s="113">
        <f>INDEX(地温!$D$2:$D$366,MATCH(Z70,地温!$C$2:$C$366,FALSE))</f>
        <v>15.537062499999999</v>
      </c>
      <c r="AC70" s="113">
        <f t="shared" si="27"/>
        <v>737.76794999999947</v>
      </c>
      <c r="AD70" s="116">
        <f t="shared" si="8"/>
        <v>11.710602380952373</v>
      </c>
      <c r="AE70" s="119" t="e">
        <f t="shared" si="9"/>
        <v>#N/A</v>
      </c>
      <c r="AF70" s="119">
        <f t="shared" si="10"/>
        <v>0</v>
      </c>
      <c r="AI70" s="115">
        <f t="shared" si="28"/>
        <v>103</v>
      </c>
      <c r="AJ70" s="113">
        <f t="shared" si="29"/>
        <v>63</v>
      </c>
      <c r="AK70" s="113">
        <f>INDEX(地温!$D$2:$D$366,MATCH(AI70,地温!$C$2:$C$366,FALSE))</f>
        <v>15.537062499999999</v>
      </c>
      <c r="AL70" s="113">
        <f t="shared" si="30"/>
        <v>737.76794999999947</v>
      </c>
      <c r="AM70" s="116">
        <f t="shared" si="11"/>
        <v>11.710602380952373</v>
      </c>
      <c r="AN70" s="119" t="e">
        <f t="shared" si="12"/>
        <v>#N/A</v>
      </c>
      <c r="AO70" s="119">
        <f t="shared" si="13"/>
        <v>0</v>
      </c>
      <c r="AR70" s="115">
        <f t="shared" si="31"/>
        <v>103</v>
      </c>
      <c r="AS70" s="113">
        <f t="shared" si="32"/>
        <v>63</v>
      </c>
      <c r="AT70" s="113">
        <f>INDEX(地温!$D$2:$D$366,MATCH(AR70,地温!$C$2:$C$366,FALSE))</f>
        <v>15.537062499999999</v>
      </c>
      <c r="AU70" s="113">
        <f t="shared" si="33"/>
        <v>737.76794999999947</v>
      </c>
      <c r="AV70" s="116">
        <f t="shared" si="14"/>
        <v>11.710602380952373</v>
      </c>
      <c r="AW70" s="119" t="e">
        <f t="shared" si="15"/>
        <v>#N/A</v>
      </c>
      <c r="AX70" s="119">
        <f t="shared" si="16"/>
        <v>0</v>
      </c>
    </row>
    <row r="71" spans="1:50">
      <c r="A71" s="115">
        <f t="shared" si="17"/>
        <v>104</v>
      </c>
      <c r="B71" s="113">
        <f t="shared" si="0"/>
        <v>64</v>
      </c>
      <c r="C71" s="119">
        <f t="shared" si="1"/>
        <v>5.2951870973598529</v>
      </c>
      <c r="D71" s="119">
        <f t="shared" si="18"/>
        <v>4.2152625650603076e-003</v>
      </c>
      <c r="E71" s="119"/>
      <c r="F71" s="119"/>
      <c r="H71" s="115">
        <f t="shared" si="19"/>
        <v>104</v>
      </c>
      <c r="I71" s="113">
        <f t="shared" si="20"/>
        <v>64</v>
      </c>
      <c r="J71" s="113">
        <f>INDEX(地温!$D$2:$D$366,MATCH(H71,地温!$C$2:$C$366,FALSE))</f>
        <v>16.2593125</v>
      </c>
      <c r="K71" s="113">
        <f t="shared" si="21"/>
        <v>754.02726249999944</v>
      </c>
      <c r="L71" s="116">
        <f t="shared" si="2"/>
        <v>11.781675976562491</v>
      </c>
      <c r="M71" s="119">
        <f t="shared" si="3"/>
        <v>2.4235119466053886e-002</v>
      </c>
      <c r="N71" s="119">
        <f t="shared" si="4"/>
        <v>5.2951870973598529</v>
      </c>
      <c r="Q71" s="115">
        <f t="shared" si="22"/>
        <v>104</v>
      </c>
      <c r="R71" s="113">
        <f t="shared" si="23"/>
        <v>64</v>
      </c>
      <c r="S71" s="113">
        <f>INDEX(地温!$D$2:$D$366,MATCH(Q71,地温!$C$2:$C$366,FALSE))</f>
        <v>16.2593125</v>
      </c>
      <c r="T71" s="113">
        <f t="shared" si="24"/>
        <v>754.02726249999944</v>
      </c>
      <c r="U71" s="116">
        <f t="shared" si="5"/>
        <v>11.781675976562491</v>
      </c>
      <c r="V71" s="119" t="e">
        <f t="shared" si="6"/>
        <v>#N/A</v>
      </c>
      <c r="W71" s="119">
        <f t="shared" si="7"/>
        <v>0</v>
      </c>
      <c r="Z71" s="115">
        <f t="shared" si="25"/>
        <v>104</v>
      </c>
      <c r="AA71" s="113">
        <f t="shared" si="26"/>
        <v>64</v>
      </c>
      <c r="AB71" s="113">
        <f>INDEX(地温!$D$2:$D$366,MATCH(Z71,地温!$C$2:$C$366,FALSE))</f>
        <v>16.2593125</v>
      </c>
      <c r="AC71" s="113">
        <f t="shared" si="27"/>
        <v>754.02726249999944</v>
      </c>
      <c r="AD71" s="116">
        <f t="shared" si="8"/>
        <v>11.781675976562491</v>
      </c>
      <c r="AE71" s="119" t="e">
        <f t="shared" si="9"/>
        <v>#N/A</v>
      </c>
      <c r="AF71" s="119">
        <f t="shared" si="10"/>
        <v>0</v>
      </c>
      <c r="AI71" s="115">
        <f t="shared" si="28"/>
        <v>104</v>
      </c>
      <c r="AJ71" s="113">
        <f t="shared" si="29"/>
        <v>64</v>
      </c>
      <c r="AK71" s="113">
        <f>INDEX(地温!$D$2:$D$366,MATCH(AI71,地温!$C$2:$C$366,FALSE))</f>
        <v>16.2593125</v>
      </c>
      <c r="AL71" s="113">
        <f t="shared" si="30"/>
        <v>754.02726249999944</v>
      </c>
      <c r="AM71" s="116">
        <f t="shared" si="11"/>
        <v>11.781675976562491</v>
      </c>
      <c r="AN71" s="119" t="e">
        <f t="shared" si="12"/>
        <v>#N/A</v>
      </c>
      <c r="AO71" s="119">
        <f t="shared" si="13"/>
        <v>0</v>
      </c>
      <c r="AR71" s="115">
        <f t="shared" si="31"/>
        <v>104</v>
      </c>
      <c r="AS71" s="113">
        <f t="shared" si="32"/>
        <v>64</v>
      </c>
      <c r="AT71" s="113">
        <f>INDEX(地温!$D$2:$D$366,MATCH(AR71,地温!$C$2:$C$366,FALSE))</f>
        <v>16.2593125</v>
      </c>
      <c r="AU71" s="113">
        <f t="shared" si="33"/>
        <v>754.02726249999944</v>
      </c>
      <c r="AV71" s="116">
        <f t="shared" si="14"/>
        <v>11.781675976562491</v>
      </c>
      <c r="AW71" s="119" t="e">
        <f t="shared" si="15"/>
        <v>#N/A</v>
      </c>
      <c r="AX71" s="119">
        <f t="shared" si="16"/>
        <v>0</v>
      </c>
    </row>
    <row r="72" spans="1:50">
      <c r="A72" s="115">
        <f t="shared" si="17"/>
        <v>105</v>
      </c>
      <c r="B72" s="113">
        <f t="shared" ref="B72:B135" si="34">I72</f>
        <v>65</v>
      </c>
      <c r="C72" s="119">
        <f t="shared" ref="C72:C135" si="35">N72+W72+AF72+AO72+AX72</f>
        <v>5.3317326343094962</v>
      </c>
      <c r="D72" s="119">
        <f t="shared" si="18"/>
        <v>3.6545536949643244e-003</v>
      </c>
      <c r="E72" s="119"/>
      <c r="F72" s="119"/>
      <c r="H72" s="115">
        <f t="shared" si="19"/>
        <v>105</v>
      </c>
      <c r="I72" s="113">
        <f t="shared" si="20"/>
        <v>65</v>
      </c>
      <c r="J72" s="113">
        <f>INDEX(地温!$D$2:$D$366,MATCH(H72,地温!$C$2:$C$366,FALSE))</f>
        <v>13.370312500000001</v>
      </c>
      <c r="K72" s="113">
        <f t="shared" si="21"/>
        <v>767.39757499999939</v>
      </c>
      <c r="L72" s="116">
        <f t="shared" ref="L72:L135" si="36">K72/I72</f>
        <v>11.806116538461529</v>
      </c>
      <c r="M72" s="119">
        <f t="shared" ref="M72:M135" si="37">$J$4*EXP(-$K$4/(8.31*(L72+273)))</f>
        <v>2.4262025914190598e-002</v>
      </c>
      <c r="N72" s="119">
        <f t="shared" ref="N72:N135" si="38">IF($I$1=0,0,$L$1*$I$4*0.01*(1-EXP(-M72*I72)))</f>
        <v>5.3317326343094962</v>
      </c>
      <c r="Q72" s="115">
        <f t="shared" si="22"/>
        <v>105</v>
      </c>
      <c r="R72" s="113">
        <f t="shared" si="23"/>
        <v>65</v>
      </c>
      <c r="S72" s="113">
        <f>INDEX(地温!$D$2:$D$366,MATCH(Q72,地温!$C$2:$C$366,FALSE))</f>
        <v>13.370312500000001</v>
      </c>
      <c r="T72" s="113">
        <f t="shared" si="24"/>
        <v>767.39757499999939</v>
      </c>
      <c r="U72" s="116">
        <f t="shared" ref="U72:U135" si="39">T72/R72</f>
        <v>11.806116538461529</v>
      </c>
      <c r="V72" s="119" t="e">
        <f t="shared" ref="V72:V135" si="40">$S$4*EXP(-$T$4/(8.31*(U72+273)))</f>
        <v>#N/A</v>
      </c>
      <c r="W72" s="119">
        <f t="shared" ref="W72:W135" si="41">IF($R$1=0,0,$U$1*$R$4*0.01*(1-EXP(-V72*R72)))</f>
        <v>0</v>
      </c>
      <c r="Z72" s="115">
        <f t="shared" si="25"/>
        <v>105</v>
      </c>
      <c r="AA72" s="113">
        <f t="shared" si="26"/>
        <v>65</v>
      </c>
      <c r="AB72" s="113">
        <f>INDEX(地温!$D$2:$D$366,MATCH(Z72,地温!$C$2:$C$366,FALSE))</f>
        <v>13.370312500000001</v>
      </c>
      <c r="AC72" s="113">
        <f t="shared" si="27"/>
        <v>767.39757499999939</v>
      </c>
      <c r="AD72" s="116">
        <f t="shared" ref="AD72:AD135" si="42">AC72/AA72</f>
        <v>11.806116538461529</v>
      </c>
      <c r="AE72" s="119" t="e">
        <f t="shared" ref="AE72:AE135" si="43">$AB$4*EXP(-$AC$4/(8.31*(AD72+273)))</f>
        <v>#N/A</v>
      </c>
      <c r="AF72" s="119">
        <f t="shared" ref="AF72:AF135" si="44">IF($AA$1=0,0,$AD$1*$AA$4*0.01*(1-EXP(-AE72*AA72)))</f>
        <v>0</v>
      </c>
      <c r="AI72" s="115">
        <f t="shared" si="28"/>
        <v>105</v>
      </c>
      <c r="AJ72" s="113">
        <f t="shared" si="29"/>
        <v>65</v>
      </c>
      <c r="AK72" s="113">
        <f>INDEX(地温!$D$2:$D$366,MATCH(AI72,地温!$C$2:$C$366,FALSE))</f>
        <v>13.370312500000001</v>
      </c>
      <c r="AL72" s="113">
        <f t="shared" si="30"/>
        <v>767.39757499999939</v>
      </c>
      <c r="AM72" s="116">
        <f t="shared" ref="AM72:AM135" si="45">AL72/AJ72</f>
        <v>11.806116538461529</v>
      </c>
      <c r="AN72" s="119" t="e">
        <f t="shared" ref="AN72:AN135" si="46">$AK$4*EXP(-$AL$4/(8.31*(AM72+273)))</f>
        <v>#N/A</v>
      </c>
      <c r="AO72" s="119">
        <f t="shared" ref="AO72:AO135" si="47">IF($AJ$1=0,0,$AM$1*$AJ$4*0.01*(1-EXP(-AN72*AJ72)))</f>
        <v>0</v>
      </c>
      <c r="AR72" s="115">
        <f t="shared" si="31"/>
        <v>105</v>
      </c>
      <c r="AS72" s="113">
        <f t="shared" si="32"/>
        <v>65</v>
      </c>
      <c r="AT72" s="113">
        <f>INDEX(地温!$D$2:$D$366,MATCH(AR72,地温!$C$2:$C$366,FALSE))</f>
        <v>13.370312500000001</v>
      </c>
      <c r="AU72" s="113">
        <f t="shared" si="33"/>
        <v>767.39757499999939</v>
      </c>
      <c r="AV72" s="116">
        <f t="shared" ref="AV72:AV135" si="48">AU72/AS72</f>
        <v>11.806116538461529</v>
      </c>
      <c r="AW72" s="119" t="e">
        <f t="shared" ref="AW72:AW135" si="49">$AT$4*EXP(-$AU$4/(8.31*(AV72+273)))</f>
        <v>#N/A</v>
      </c>
      <c r="AX72" s="119">
        <f t="shared" ref="AX72:AX135" si="50">IF($AS$1=0,0,$AV$1*$AS$4*0.01*(1-EXP(-AW72*AS72)))</f>
        <v>0</v>
      </c>
    </row>
    <row r="73" spans="1:50">
      <c r="A73" s="115">
        <f t="shared" ref="A73:A136" si="51">A72+1</f>
        <v>106</v>
      </c>
      <c r="B73" s="113">
        <f t="shared" si="34"/>
        <v>66</v>
      </c>
      <c r="C73" s="119">
        <f t="shared" si="35"/>
        <v>5.3684197597212355</v>
      </c>
      <c r="D73" s="119">
        <f t="shared" ref="D73:D136" si="52">(C73-C72)*0.1</f>
        <v>3.6687125411739353e-003</v>
      </c>
      <c r="E73" s="119"/>
      <c r="F73" s="119"/>
      <c r="H73" s="115">
        <f t="shared" ref="H73:H136" si="53">H72+1</f>
        <v>106</v>
      </c>
      <c r="I73" s="113">
        <f t="shared" ref="I73:I136" si="54">H73-H$8+1</f>
        <v>66</v>
      </c>
      <c r="J73" s="113">
        <f>INDEX(地温!$D$2:$D$366,MATCH(H73,地温!$C$2:$C$366,FALSE))</f>
        <v>14.0925625</v>
      </c>
      <c r="K73" s="113">
        <f t="shared" ref="K73:K136" si="55">K72+J73</f>
        <v>781.49013749999938</v>
      </c>
      <c r="L73" s="116">
        <f t="shared" si="36"/>
        <v>11.840759659090899</v>
      </c>
      <c r="M73" s="119">
        <f t="shared" si="37"/>
        <v>2.4300207549812894e-002</v>
      </c>
      <c r="N73" s="119">
        <f t="shared" si="38"/>
        <v>5.3684197597212355</v>
      </c>
      <c r="Q73" s="115">
        <f t="shared" ref="Q73:Q136" si="56">Q72+1</f>
        <v>106</v>
      </c>
      <c r="R73" s="113">
        <f t="shared" ref="R73:R136" si="57">Q73-Q$8+1</f>
        <v>66</v>
      </c>
      <c r="S73" s="113">
        <f>INDEX(地温!$D$2:$D$366,MATCH(Q73,地温!$C$2:$C$366,FALSE))</f>
        <v>14.0925625</v>
      </c>
      <c r="T73" s="113">
        <f t="shared" ref="T73:T136" si="58">T72+S73</f>
        <v>781.49013749999938</v>
      </c>
      <c r="U73" s="116">
        <f t="shared" si="39"/>
        <v>11.840759659090899</v>
      </c>
      <c r="V73" s="119" t="e">
        <f t="shared" si="40"/>
        <v>#N/A</v>
      </c>
      <c r="W73" s="119">
        <f t="shared" si="41"/>
        <v>0</v>
      </c>
      <c r="Z73" s="115">
        <f t="shared" ref="Z73:Z136" si="59">Z72+1</f>
        <v>106</v>
      </c>
      <c r="AA73" s="113">
        <f t="shared" ref="AA73:AA136" si="60">Z73-Z$8+1</f>
        <v>66</v>
      </c>
      <c r="AB73" s="113">
        <f>INDEX(地温!$D$2:$D$366,MATCH(Z73,地温!$C$2:$C$366,FALSE))</f>
        <v>14.0925625</v>
      </c>
      <c r="AC73" s="113">
        <f t="shared" ref="AC73:AC136" si="61">AC72+AB73</f>
        <v>781.49013749999938</v>
      </c>
      <c r="AD73" s="116">
        <f t="shared" si="42"/>
        <v>11.840759659090899</v>
      </c>
      <c r="AE73" s="119" t="e">
        <f t="shared" si="43"/>
        <v>#N/A</v>
      </c>
      <c r="AF73" s="119">
        <f t="shared" si="44"/>
        <v>0</v>
      </c>
      <c r="AI73" s="115">
        <f t="shared" ref="AI73:AI136" si="62">AI72+1</f>
        <v>106</v>
      </c>
      <c r="AJ73" s="113">
        <f t="shared" ref="AJ73:AJ136" si="63">AI73-AI$8+1</f>
        <v>66</v>
      </c>
      <c r="AK73" s="113">
        <f>INDEX(地温!$D$2:$D$366,MATCH(AI73,地温!$C$2:$C$366,FALSE))</f>
        <v>14.0925625</v>
      </c>
      <c r="AL73" s="113">
        <f t="shared" ref="AL73:AL136" si="64">AL72+AK73</f>
        <v>781.49013749999938</v>
      </c>
      <c r="AM73" s="116">
        <f t="shared" si="45"/>
        <v>11.840759659090899</v>
      </c>
      <c r="AN73" s="119" t="e">
        <f t="shared" si="46"/>
        <v>#N/A</v>
      </c>
      <c r="AO73" s="119">
        <f t="shared" si="47"/>
        <v>0</v>
      </c>
      <c r="AR73" s="115">
        <f t="shared" ref="AR73:AR136" si="65">AR72+1</f>
        <v>106</v>
      </c>
      <c r="AS73" s="113">
        <f t="shared" ref="AS73:AS136" si="66">AR73-AR$8+1</f>
        <v>66</v>
      </c>
      <c r="AT73" s="113">
        <f>INDEX(地温!$D$2:$D$366,MATCH(AR73,地温!$C$2:$C$366,FALSE))</f>
        <v>14.0925625</v>
      </c>
      <c r="AU73" s="113">
        <f t="shared" ref="AU73:AU136" si="67">AU72+AT73</f>
        <v>781.49013749999938</v>
      </c>
      <c r="AV73" s="116">
        <f t="shared" si="48"/>
        <v>11.840759659090899</v>
      </c>
      <c r="AW73" s="119" t="e">
        <f t="shared" si="49"/>
        <v>#N/A</v>
      </c>
      <c r="AX73" s="119">
        <f t="shared" si="50"/>
        <v>0</v>
      </c>
    </row>
    <row r="74" spans="1:50">
      <c r="A74" s="115">
        <f t="shared" si="51"/>
        <v>107</v>
      </c>
      <c r="B74" s="113">
        <f t="shared" si="34"/>
        <v>67</v>
      </c>
      <c r="C74" s="119">
        <f t="shared" si="35"/>
        <v>5.4046954960080411</v>
      </c>
      <c r="D74" s="119">
        <f t="shared" si="52"/>
        <v>3.6275736286805584e-003</v>
      </c>
      <c r="E74" s="119"/>
      <c r="F74" s="119"/>
      <c r="H74" s="115">
        <f t="shared" si="53"/>
        <v>107</v>
      </c>
      <c r="I74" s="113">
        <f t="shared" si="54"/>
        <v>67</v>
      </c>
      <c r="J74" s="113">
        <f>INDEX(地温!$D$2:$D$366,MATCH(H74,地温!$C$2:$C$366,FALSE))</f>
        <v>14.473750000000001</v>
      </c>
      <c r="K74" s="113">
        <f t="shared" si="55"/>
        <v>795.96388749999937</v>
      </c>
      <c r="L74" s="116">
        <f t="shared" si="36"/>
        <v>11.880058022388051</v>
      </c>
      <c r="M74" s="119">
        <f t="shared" si="37"/>
        <v>2.4343581399113329e-002</v>
      </c>
      <c r="N74" s="119">
        <f t="shared" si="38"/>
        <v>5.4046954960080411</v>
      </c>
      <c r="Q74" s="115">
        <f t="shared" si="56"/>
        <v>107</v>
      </c>
      <c r="R74" s="113">
        <f t="shared" si="57"/>
        <v>67</v>
      </c>
      <c r="S74" s="113">
        <f>INDEX(地温!$D$2:$D$366,MATCH(Q74,地温!$C$2:$C$366,FALSE))</f>
        <v>14.473750000000001</v>
      </c>
      <c r="T74" s="113">
        <f t="shared" si="58"/>
        <v>795.96388749999937</v>
      </c>
      <c r="U74" s="116">
        <f t="shared" si="39"/>
        <v>11.880058022388051</v>
      </c>
      <c r="V74" s="119" t="e">
        <f t="shared" si="40"/>
        <v>#N/A</v>
      </c>
      <c r="W74" s="119">
        <f t="shared" si="41"/>
        <v>0</v>
      </c>
      <c r="Z74" s="115">
        <f t="shared" si="59"/>
        <v>107</v>
      </c>
      <c r="AA74" s="113">
        <f t="shared" si="60"/>
        <v>67</v>
      </c>
      <c r="AB74" s="113">
        <f>INDEX(地温!$D$2:$D$366,MATCH(Z74,地温!$C$2:$C$366,FALSE))</f>
        <v>14.473750000000001</v>
      </c>
      <c r="AC74" s="113">
        <f t="shared" si="61"/>
        <v>795.96388749999937</v>
      </c>
      <c r="AD74" s="116">
        <f t="shared" si="42"/>
        <v>11.880058022388051</v>
      </c>
      <c r="AE74" s="119" t="e">
        <f t="shared" si="43"/>
        <v>#N/A</v>
      </c>
      <c r="AF74" s="119">
        <f t="shared" si="44"/>
        <v>0</v>
      </c>
      <c r="AI74" s="115">
        <f t="shared" si="62"/>
        <v>107</v>
      </c>
      <c r="AJ74" s="113">
        <f t="shared" si="63"/>
        <v>67</v>
      </c>
      <c r="AK74" s="113">
        <f>INDEX(地温!$D$2:$D$366,MATCH(AI74,地温!$C$2:$C$366,FALSE))</f>
        <v>14.473750000000001</v>
      </c>
      <c r="AL74" s="113">
        <f t="shared" si="64"/>
        <v>795.96388749999937</v>
      </c>
      <c r="AM74" s="116">
        <f t="shared" si="45"/>
        <v>11.880058022388051</v>
      </c>
      <c r="AN74" s="119" t="e">
        <f t="shared" si="46"/>
        <v>#N/A</v>
      </c>
      <c r="AO74" s="119">
        <f t="shared" si="47"/>
        <v>0</v>
      </c>
      <c r="AR74" s="115">
        <f t="shared" si="65"/>
        <v>107</v>
      </c>
      <c r="AS74" s="113">
        <f t="shared" si="66"/>
        <v>67</v>
      </c>
      <c r="AT74" s="113">
        <f>INDEX(地温!$D$2:$D$366,MATCH(AR74,地温!$C$2:$C$366,FALSE))</f>
        <v>14.473750000000001</v>
      </c>
      <c r="AU74" s="113">
        <f t="shared" si="67"/>
        <v>795.96388749999937</v>
      </c>
      <c r="AV74" s="116">
        <f t="shared" si="48"/>
        <v>11.880058022388051</v>
      </c>
      <c r="AW74" s="119" t="e">
        <f t="shared" si="49"/>
        <v>#N/A</v>
      </c>
      <c r="AX74" s="119">
        <f t="shared" si="50"/>
        <v>0</v>
      </c>
    </row>
    <row r="75" spans="1:50">
      <c r="A75" s="115">
        <f t="shared" si="51"/>
        <v>108</v>
      </c>
      <c r="B75" s="113">
        <f t="shared" si="34"/>
        <v>68</v>
      </c>
      <c r="C75" s="119">
        <f t="shared" si="35"/>
        <v>5.4407131084306837</v>
      </c>
      <c r="D75" s="119">
        <f t="shared" si="52"/>
        <v>3.6017612422642566e-003</v>
      </c>
      <c r="E75" s="119"/>
      <c r="F75" s="119"/>
      <c r="H75" s="115">
        <f t="shared" si="53"/>
        <v>108</v>
      </c>
      <c r="I75" s="113">
        <f t="shared" si="54"/>
        <v>68</v>
      </c>
      <c r="J75" s="113">
        <f>INDEX(地温!$D$2:$D$366,MATCH(H75,地温!$C$2:$C$366,FALSE))</f>
        <v>14.975312500000001</v>
      </c>
      <c r="K75" s="113">
        <f t="shared" si="55"/>
        <v>810.93919999999935</v>
      </c>
      <c r="L75" s="116">
        <f t="shared" si="36"/>
        <v>11.925576470588226</v>
      </c>
      <c r="M75" s="119">
        <f t="shared" si="37"/>
        <v>2.4393902173702405e-002</v>
      </c>
      <c r="N75" s="119">
        <f t="shared" si="38"/>
        <v>5.4407131084306837</v>
      </c>
      <c r="Q75" s="115">
        <f t="shared" si="56"/>
        <v>108</v>
      </c>
      <c r="R75" s="113">
        <f t="shared" si="57"/>
        <v>68</v>
      </c>
      <c r="S75" s="113">
        <f>INDEX(地温!$D$2:$D$366,MATCH(Q75,地温!$C$2:$C$366,FALSE))</f>
        <v>14.975312500000001</v>
      </c>
      <c r="T75" s="113">
        <f t="shared" si="58"/>
        <v>810.93919999999935</v>
      </c>
      <c r="U75" s="116">
        <f t="shared" si="39"/>
        <v>11.925576470588226</v>
      </c>
      <c r="V75" s="119" t="e">
        <f t="shared" si="40"/>
        <v>#N/A</v>
      </c>
      <c r="W75" s="119">
        <f t="shared" si="41"/>
        <v>0</v>
      </c>
      <c r="Z75" s="115">
        <f t="shared" si="59"/>
        <v>108</v>
      </c>
      <c r="AA75" s="113">
        <f t="shared" si="60"/>
        <v>68</v>
      </c>
      <c r="AB75" s="113">
        <f>INDEX(地温!$D$2:$D$366,MATCH(Z75,地温!$C$2:$C$366,FALSE))</f>
        <v>14.975312500000001</v>
      </c>
      <c r="AC75" s="113">
        <f t="shared" si="61"/>
        <v>810.93919999999935</v>
      </c>
      <c r="AD75" s="116">
        <f t="shared" si="42"/>
        <v>11.925576470588226</v>
      </c>
      <c r="AE75" s="119" t="e">
        <f t="shared" si="43"/>
        <v>#N/A</v>
      </c>
      <c r="AF75" s="119">
        <f t="shared" si="44"/>
        <v>0</v>
      </c>
      <c r="AI75" s="115">
        <f t="shared" si="62"/>
        <v>108</v>
      </c>
      <c r="AJ75" s="113">
        <f t="shared" si="63"/>
        <v>68</v>
      </c>
      <c r="AK75" s="113">
        <f>INDEX(地温!$D$2:$D$366,MATCH(AI75,地温!$C$2:$C$366,FALSE))</f>
        <v>14.975312500000001</v>
      </c>
      <c r="AL75" s="113">
        <f t="shared" si="64"/>
        <v>810.93919999999935</v>
      </c>
      <c r="AM75" s="116">
        <f t="shared" si="45"/>
        <v>11.925576470588226</v>
      </c>
      <c r="AN75" s="119" t="e">
        <f t="shared" si="46"/>
        <v>#N/A</v>
      </c>
      <c r="AO75" s="119">
        <f t="shared" si="47"/>
        <v>0</v>
      </c>
      <c r="AR75" s="115">
        <f t="shared" si="65"/>
        <v>108</v>
      </c>
      <c r="AS75" s="113">
        <f t="shared" si="66"/>
        <v>68</v>
      </c>
      <c r="AT75" s="113">
        <f>INDEX(地温!$D$2:$D$366,MATCH(AR75,地温!$C$2:$C$366,FALSE))</f>
        <v>14.975312500000001</v>
      </c>
      <c r="AU75" s="113">
        <f t="shared" si="67"/>
        <v>810.93919999999935</v>
      </c>
      <c r="AV75" s="116">
        <f t="shared" si="48"/>
        <v>11.925576470588226</v>
      </c>
      <c r="AW75" s="119" t="e">
        <f t="shared" si="49"/>
        <v>#N/A</v>
      </c>
      <c r="AX75" s="119">
        <f t="shared" si="50"/>
        <v>0</v>
      </c>
    </row>
    <row r="76" spans="1:50">
      <c r="A76" s="115">
        <f t="shared" si="51"/>
        <v>109</v>
      </c>
      <c r="B76" s="113">
        <f t="shared" si="34"/>
        <v>69</v>
      </c>
      <c r="C76" s="119">
        <f t="shared" si="35"/>
        <v>5.4778811260396836</v>
      </c>
      <c r="D76" s="119">
        <f t="shared" si="52"/>
        <v>3.7168017608999906e-003</v>
      </c>
      <c r="E76" s="119"/>
      <c r="F76" s="119"/>
      <c r="H76" s="115">
        <f t="shared" si="53"/>
        <v>109</v>
      </c>
      <c r="I76" s="113">
        <f t="shared" si="54"/>
        <v>69</v>
      </c>
      <c r="J76" s="113">
        <f>INDEX(地温!$D$2:$D$366,MATCH(H76,地温!$C$2:$C$366,FALSE))</f>
        <v>16.520125</v>
      </c>
      <c r="K76" s="113">
        <f t="shared" si="55"/>
        <v>827.45932499999935</v>
      </c>
      <c r="L76" s="116">
        <f t="shared" si="36"/>
        <v>11.992164130434773</v>
      </c>
      <c r="M76" s="119">
        <f t="shared" si="37"/>
        <v>2.4467673389573372e-002</v>
      </c>
      <c r="N76" s="119">
        <f t="shared" si="38"/>
        <v>5.4778811260396836</v>
      </c>
      <c r="Q76" s="115">
        <f t="shared" si="56"/>
        <v>109</v>
      </c>
      <c r="R76" s="113">
        <f t="shared" si="57"/>
        <v>69</v>
      </c>
      <c r="S76" s="113">
        <f>INDEX(地温!$D$2:$D$366,MATCH(Q76,地温!$C$2:$C$366,FALSE))</f>
        <v>16.520125</v>
      </c>
      <c r="T76" s="113">
        <f t="shared" si="58"/>
        <v>827.45932499999935</v>
      </c>
      <c r="U76" s="116">
        <f t="shared" si="39"/>
        <v>11.992164130434773</v>
      </c>
      <c r="V76" s="119" t="e">
        <f t="shared" si="40"/>
        <v>#N/A</v>
      </c>
      <c r="W76" s="119">
        <f t="shared" si="41"/>
        <v>0</v>
      </c>
      <c r="Z76" s="115">
        <f t="shared" si="59"/>
        <v>109</v>
      </c>
      <c r="AA76" s="113">
        <f t="shared" si="60"/>
        <v>69</v>
      </c>
      <c r="AB76" s="113">
        <f>INDEX(地温!$D$2:$D$366,MATCH(Z76,地温!$C$2:$C$366,FALSE))</f>
        <v>16.520125</v>
      </c>
      <c r="AC76" s="113">
        <f t="shared" si="61"/>
        <v>827.45932499999935</v>
      </c>
      <c r="AD76" s="116">
        <f t="shared" si="42"/>
        <v>11.992164130434773</v>
      </c>
      <c r="AE76" s="119" t="e">
        <f t="shared" si="43"/>
        <v>#N/A</v>
      </c>
      <c r="AF76" s="119">
        <f t="shared" si="44"/>
        <v>0</v>
      </c>
      <c r="AI76" s="115">
        <f t="shared" si="62"/>
        <v>109</v>
      </c>
      <c r="AJ76" s="113">
        <f t="shared" si="63"/>
        <v>69</v>
      </c>
      <c r="AK76" s="113">
        <f>INDEX(地温!$D$2:$D$366,MATCH(AI76,地温!$C$2:$C$366,FALSE))</f>
        <v>16.520125</v>
      </c>
      <c r="AL76" s="113">
        <f t="shared" si="64"/>
        <v>827.45932499999935</v>
      </c>
      <c r="AM76" s="116">
        <f t="shared" si="45"/>
        <v>11.992164130434773</v>
      </c>
      <c r="AN76" s="119" t="e">
        <f t="shared" si="46"/>
        <v>#N/A</v>
      </c>
      <c r="AO76" s="119">
        <f t="shared" si="47"/>
        <v>0</v>
      </c>
      <c r="AR76" s="115">
        <f t="shared" si="65"/>
        <v>109</v>
      </c>
      <c r="AS76" s="113">
        <f t="shared" si="66"/>
        <v>69</v>
      </c>
      <c r="AT76" s="113">
        <f>INDEX(地温!$D$2:$D$366,MATCH(AR76,地温!$C$2:$C$366,FALSE))</f>
        <v>16.520125</v>
      </c>
      <c r="AU76" s="113">
        <f t="shared" si="67"/>
        <v>827.45932499999935</v>
      </c>
      <c r="AV76" s="116">
        <f t="shared" si="48"/>
        <v>11.992164130434773</v>
      </c>
      <c r="AW76" s="119" t="e">
        <f t="shared" si="49"/>
        <v>#N/A</v>
      </c>
      <c r="AX76" s="119">
        <f t="shared" si="50"/>
        <v>0</v>
      </c>
    </row>
    <row r="77" spans="1:50">
      <c r="A77" s="115">
        <f t="shared" si="51"/>
        <v>110</v>
      </c>
      <c r="B77" s="113">
        <f t="shared" si="34"/>
        <v>70</v>
      </c>
      <c r="C77" s="119">
        <f t="shared" si="35"/>
        <v>5.514683983533101</v>
      </c>
      <c r="D77" s="119">
        <f t="shared" si="52"/>
        <v>3.6802857493417386e-003</v>
      </c>
      <c r="E77" s="119"/>
      <c r="F77" s="119"/>
      <c r="H77" s="115">
        <f t="shared" si="53"/>
        <v>110</v>
      </c>
      <c r="I77" s="113">
        <f t="shared" si="54"/>
        <v>70</v>
      </c>
      <c r="J77" s="113">
        <f>INDEX(地温!$D$2:$D$366,MATCH(H77,地温!$C$2:$C$366,FALSE))</f>
        <v>17.04175</v>
      </c>
      <c r="K77" s="113">
        <f t="shared" si="55"/>
        <v>844.50107499999933</v>
      </c>
      <c r="L77" s="116">
        <f t="shared" si="36"/>
        <v>12.064301071428561</v>
      </c>
      <c r="M77" s="119">
        <f t="shared" si="37"/>
        <v>2.4547805252081674e-002</v>
      </c>
      <c r="N77" s="119">
        <f t="shared" si="38"/>
        <v>5.514683983533101</v>
      </c>
      <c r="Q77" s="115">
        <f t="shared" si="56"/>
        <v>110</v>
      </c>
      <c r="R77" s="113">
        <f t="shared" si="57"/>
        <v>70</v>
      </c>
      <c r="S77" s="113">
        <f>INDEX(地温!$D$2:$D$366,MATCH(Q77,地温!$C$2:$C$366,FALSE))</f>
        <v>17.04175</v>
      </c>
      <c r="T77" s="113">
        <f t="shared" si="58"/>
        <v>844.50107499999933</v>
      </c>
      <c r="U77" s="116">
        <f t="shared" si="39"/>
        <v>12.064301071428561</v>
      </c>
      <c r="V77" s="119" t="e">
        <f t="shared" si="40"/>
        <v>#N/A</v>
      </c>
      <c r="W77" s="119">
        <f t="shared" si="41"/>
        <v>0</v>
      </c>
      <c r="Z77" s="115">
        <f t="shared" si="59"/>
        <v>110</v>
      </c>
      <c r="AA77" s="113">
        <f t="shared" si="60"/>
        <v>70</v>
      </c>
      <c r="AB77" s="113">
        <f>INDEX(地温!$D$2:$D$366,MATCH(Z77,地温!$C$2:$C$366,FALSE))</f>
        <v>17.04175</v>
      </c>
      <c r="AC77" s="113">
        <f t="shared" si="61"/>
        <v>844.50107499999933</v>
      </c>
      <c r="AD77" s="116">
        <f t="shared" si="42"/>
        <v>12.064301071428561</v>
      </c>
      <c r="AE77" s="119" t="e">
        <f t="shared" si="43"/>
        <v>#N/A</v>
      </c>
      <c r="AF77" s="119">
        <f t="shared" si="44"/>
        <v>0</v>
      </c>
      <c r="AI77" s="115">
        <f t="shared" si="62"/>
        <v>110</v>
      </c>
      <c r="AJ77" s="113">
        <f t="shared" si="63"/>
        <v>70</v>
      </c>
      <c r="AK77" s="113">
        <f>INDEX(地温!$D$2:$D$366,MATCH(AI77,地温!$C$2:$C$366,FALSE))</f>
        <v>17.04175</v>
      </c>
      <c r="AL77" s="113">
        <f t="shared" si="64"/>
        <v>844.50107499999933</v>
      </c>
      <c r="AM77" s="116">
        <f t="shared" si="45"/>
        <v>12.064301071428561</v>
      </c>
      <c r="AN77" s="119" t="e">
        <f t="shared" si="46"/>
        <v>#N/A</v>
      </c>
      <c r="AO77" s="119">
        <f t="shared" si="47"/>
        <v>0</v>
      </c>
      <c r="AR77" s="115">
        <f t="shared" si="65"/>
        <v>110</v>
      </c>
      <c r="AS77" s="113">
        <f t="shared" si="66"/>
        <v>70</v>
      </c>
      <c r="AT77" s="113">
        <f>INDEX(地温!$D$2:$D$366,MATCH(AR77,地温!$C$2:$C$366,FALSE))</f>
        <v>17.04175</v>
      </c>
      <c r="AU77" s="113">
        <f t="shared" si="67"/>
        <v>844.50107499999933</v>
      </c>
      <c r="AV77" s="116">
        <f t="shared" si="48"/>
        <v>12.064301071428561</v>
      </c>
      <c r="AW77" s="119" t="e">
        <f t="shared" si="49"/>
        <v>#N/A</v>
      </c>
      <c r="AX77" s="119">
        <f t="shared" si="50"/>
        <v>0</v>
      </c>
    </row>
    <row r="78" spans="1:50">
      <c r="A78" s="115">
        <f t="shared" si="51"/>
        <v>111</v>
      </c>
      <c r="B78" s="113">
        <f t="shared" si="34"/>
        <v>71</v>
      </c>
      <c r="C78" s="119">
        <f t="shared" si="35"/>
        <v>5.5504140440139462</v>
      </c>
      <c r="D78" s="119">
        <f t="shared" si="52"/>
        <v>3.573006048084526e-003</v>
      </c>
      <c r="E78" s="119"/>
      <c r="F78" s="119"/>
      <c r="H78" s="115">
        <f t="shared" si="53"/>
        <v>111</v>
      </c>
      <c r="I78" s="113">
        <f t="shared" si="54"/>
        <v>71</v>
      </c>
      <c r="J78" s="113">
        <f>INDEX(地温!$D$2:$D$366,MATCH(H78,地温!$C$2:$C$366,FALSE))</f>
        <v>17.04175</v>
      </c>
      <c r="K78" s="113">
        <f t="shared" si="55"/>
        <v>861.54282499999931</v>
      </c>
      <c r="L78" s="116">
        <f t="shared" si="36"/>
        <v>12.134405985915484</v>
      </c>
      <c r="M78" s="119">
        <f t="shared" si="37"/>
        <v>2.4625892283515981e-002</v>
      </c>
      <c r="N78" s="119">
        <f t="shared" si="38"/>
        <v>5.5504140440139462</v>
      </c>
      <c r="Q78" s="115">
        <f t="shared" si="56"/>
        <v>111</v>
      </c>
      <c r="R78" s="113">
        <f t="shared" si="57"/>
        <v>71</v>
      </c>
      <c r="S78" s="113">
        <f>INDEX(地温!$D$2:$D$366,MATCH(Q78,地温!$C$2:$C$366,FALSE))</f>
        <v>17.04175</v>
      </c>
      <c r="T78" s="113">
        <f t="shared" si="58"/>
        <v>861.54282499999931</v>
      </c>
      <c r="U78" s="116">
        <f t="shared" si="39"/>
        <v>12.134405985915484</v>
      </c>
      <c r="V78" s="119" t="e">
        <f t="shared" si="40"/>
        <v>#N/A</v>
      </c>
      <c r="W78" s="119">
        <f t="shared" si="41"/>
        <v>0</v>
      </c>
      <c r="Z78" s="115">
        <f t="shared" si="59"/>
        <v>111</v>
      </c>
      <c r="AA78" s="113">
        <f t="shared" si="60"/>
        <v>71</v>
      </c>
      <c r="AB78" s="113">
        <f>INDEX(地温!$D$2:$D$366,MATCH(Z78,地温!$C$2:$C$366,FALSE))</f>
        <v>17.04175</v>
      </c>
      <c r="AC78" s="113">
        <f t="shared" si="61"/>
        <v>861.54282499999931</v>
      </c>
      <c r="AD78" s="116">
        <f t="shared" si="42"/>
        <v>12.134405985915484</v>
      </c>
      <c r="AE78" s="119" t="e">
        <f t="shared" si="43"/>
        <v>#N/A</v>
      </c>
      <c r="AF78" s="119">
        <f t="shared" si="44"/>
        <v>0</v>
      </c>
      <c r="AI78" s="115">
        <f t="shared" si="62"/>
        <v>111</v>
      </c>
      <c r="AJ78" s="113">
        <f t="shared" si="63"/>
        <v>71</v>
      </c>
      <c r="AK78" s="113">
        <f>INDEX(地温!$D$2:$D$366,MATCH(AI78,地温!$C$2:$C$366,FALSE))</f>
        <v>17.04175</v>
      </c>
      <c r="AL78" s="113">
        <f t="shared" si="64"/>
        <v>861.54282499999931</v>
      </c>
      <c r="AM78" s="116">
        <f t="shared" si="45"/>
        <v>12.134405985915484</v>
      </c>
      <c r="AN78" s="119" t="e">
        <f t="shared" si="46"/>
        <v>#N/A</v>
      </c>
      <c r="AO78" s="119">
        <f t="shared" si="47"/>
        <v>0</v>
      </c>
      <c r="AR78" s="115">
        <f t="shared" si="65"/>
        <v>111</v>
      </c>
      <c r="AS78" s="113">
        <f t="shared" si="66"/>
        <v>71</v>
      </c>
      <c r="AT78" s="113">
        <f>INDEX(地温!$D$2:$D$366,MATCH(AR78,地温!$C$2:$C$366,FALSE))</f>
        <v>17.04175</v>
      </c>
      <c r="AU78" s="113">
        <f t="shared" si="67"/>
        <v>861.54282499999931</v>
      </c>
      <c r="AV78" s="116">
        <f t="shared" si="48"/>
        <v>12.134405985915484</v>
      </c>
      <c r="AW78" s="119" t="e">
        <f t="shared" si="49"/>
        <v>#N/A</v>
      </c>
      <c r="AX78" s="119">
        <f t="shared" si="50"/>
        <v>0</v>
      </c>
    </row>
    <row r="79" spans="1:50">
      <c r="A79" s="115">
        <f t="shared" si="51"/>
        <v>112</v>
      </c>
      <c r="B79" s="113">
        <f t="shared" si="34"/>
        <v>72</v>
      </c>
      <c r="C79" s="119">
        <f t="shared" si="35"/>
        <v>5.5851522925106707</v>
      </c>
      <c r="D79" s="119">
        <f t="shared" si="52"/>
        <v>3.4738248496724469e-003</v>
      </c>
      <c r="E79" s="119"/>
      <c r="F79" s="119"/>
      <c r="H79" s="115">
        <f t="shared" si="53"/>
        <v>112</v>
      </c>
      <c r="I79" s="113">
        <f t="shared" si="54"/>
        <v>72</v>
      </c>
      <c r="J79" s="113">
        <f>INDEX(地温!$D$2:$D$366,MATCH(H79,地温!$C$2:$C$366,FALSE))</f>
        <v>17.081875</v>
      </c>
      <c r="K79" s="113">
        <f t="shared" si="55"/>
        <v>878.62469999999928</v>
      </c>
      <c r="L79" s="116">
        <f t="shared" si="36"/>
        <v>12.203120833333323</v>
      </c>
      <c r="M79" s="119">
        <f t="shared" si="37"/>
        <v>2.4702634597609997e-002</v>
      </c>
      <c r="N79" s="119">
        <f t="shared" si="38"/>
        <v>5.5851522925106707</v>
      </c>
      <c r="Q79" s="115">
        <f t="shared" si="56"/>
        <v>112</v>
      </c>
      <c r="R79" s="113">
        <f t="shared" si="57"/>
        <v>72</v>
      </c>
      <c r="S79" s="113">
        <f>INDEX(地温!$D$2:$D$366,MATCH(Q79,地温!$C$2:$C$366,FALSE))</f>
        <v>17.081875</v>
      </c>
      <c r="T79" s="113">
        <f t="shared" si="58"/>
        <v>878.62469999999928</v>
      </c>
      <c r="U79" s="116">
        <f t="shared" si="39"/>
        <v>12.203120833333323</v>
      </c>
      <c r="V79" s="119" t="e">
        <f t="shared" si="40"/>
        <v>#N/A</v>
      </c>
      <c r="W79" s="119">
        <f t="shared" si="41"/>
        <v>0</v>
      </c>
      <c r="Z79" s="115">
        <f t="shared" si="59"/>
        <v>112</v>
      </c>
      <c r="AA79" s="113">
        <f t="shared" si="60"/>
        <v>72</v>
      </c>
      <c r="AB79" s="113">
        <f>INDEX(地温!$D$2:$D$366,MATCH(Z79,地温!$C$2:$C$366,FALSE))</f>
        <v>17.081875</v>
      </c>
      <c r="AC79" s="113">
        <f t="shared" si="61"/>
        <v>878.62469999999928</v>
      </c>
      <c r="AD79" s="116">
        <f t="shared" si="42"/>
        <v>12.203120833333323</v>
      </c>
      <c r="AE79" s="119" t="e">
        <f t="shared" si="43"/>
        <v>#N/A</v>
      </c>
      <c r="AF79" s="119">
        <f t="shared" si="44"/>
        <v>0</v>
      </c>
      <c r="AI79" s="115">
        <f t="shared" si="62"/>
        <v>112</v>
      </c>
      <c r="AJ79" s="113">
        <f t="shared" si="63"/>
        <v>72</v>
      </c>
      <c r="AK79" s="113">
        <f>INDEX(地温!$D$2:$D$366,MATCH(AI79,地温!$C$2:$C$366,FALSE))</f>
        <v>17.081875</v>
      </c>
      <c r="AL79" s="113">
        <f t="shared" si="64"/>
        <v>878.62469999999928</v>
      </c>
      <c r="AM79" s="116">
        <f t="shared" si="45"/>
        <v>12.203120833333323</v>
      </c>
      <c r="AN79" s="119" t="e">
        <f t="shared" si="46"/>
        <v>#N/A</v>
      </c>
      <c r="AO79" s="119">
        <f t="shared" si="47"/>
        <v>0</v>
      </c>
      <c r="AR79" s="115">
        <f t="shared" si="65"/>
        <v>112</v>
      </c>
      <c r="AS79" s="113">
        <f t="shared" si="66"/>
        <v>72</v>
      </c>
      <c r="AT79" s="113">
        <f>INDEX(地温!$D$2:$D$366,MATCH(AR79,地温!$C$2:$C$366,FALSE))</f>
        <v>17.081875</v>
      </c>
      <c r="AU79" s="113">
        <f t="shared" si="67"/>
        <v>878.62469999999928</v>
      </c>
      <c r="AV79" s="116">
        <f t="shared" si="48"/>
        <v>12.203120833333323</v>
      </c>
      <c r="AW79" s="119" t="e">
        <f t="shared" si="49"/>
        <v>#N/A</v>
      </c>
      <c r="AX79" s="119">
        <f t="shared" si="50"/>
        <v>0</v>
      </c>
    </row>
    <row r="80" spans="1:50">
      <c r="A80" s="115">
        <f t="shared" si="51"/>
        <v>113</v>
      </c>
      <c r="B80" s="113">
        <f t="shared" si="34"/>
        <v>73</v>
      </c>
      <c r="C80" s="119">
        <f t="shared" si="35"/>
        <v>5.6183095630757158</v>
      </c>
      <c r="D80" s="119">
        <f t="shared" si="52"/>
        <v>3.3157270565045138e-003</v>
      </c>
      <c r="E80" s="119"/>
      <c r="F80" s="119"/>
      <c r="H80" s="115">
        <f t="shared" si="53"/>
        <v>113</v>
      </c>
      <c r="I80" s="113">
        <f t="shared" si="54"/>
        <v>73</v>
      </c>
      <c r="J80" s="113">
        <f>INDEX(地温!$D$2:$D$366,MATCH(H80,地温!$C$2:$C$366,FALSE))</f>
        <v>16.62445</v>
      </c>
      <c r="K80" s="113">
        <f t="shared" si="55"/>
        <v>895.2491499999993</v>
      </c>
      <c r="L80" s="116">
        <f t="shared" si="36"/>
        <v>12.26368698630136</v>
      </c>
      <c r="M80" s="119">
        <f t="shared" si="37"/>
        <v>2.4770443746562346e-002</v>
      </c>
      <c r="N80" s="119">
        <f t="shared" si="38"/>
        <v>5.6183095630757158</v>
      </c>
      <c r="Q80" s="115">
        <f t="shared" si="56"/>
        <v>113</v>
      </c>
      <c r="R80" s="113">
        <f t="shared" si="57"/>
        <v>73</v>
      </c>
      <c r="S80" s="113">
        <f>INDEX(地温!$D$2:$D$366,MATCH(Q80,地温!$C$2:$C$366,FALSE))</f>
        <v>16.62445</v>
      </c>
      <c r="T80" s="113">
        <f t="shared" si="58"/>
        <v>895.2491499999993</v>
      </c>
      <c r="U80" s="116">
        <f t="shared" si="39"/>
        <v>12.26368698630136</v>
      </c>
      <c r="V80" s="119" t="e">
        <f t="shared" si="40"/>
        <v>#N/A</v>
      </c>
      <c r="W80" s="119">
        <f t="shared" si="41"/>
        <v>0</v>
      </c>
      <c r="Z80" s="115">
        <f t="shared" si="59"/>
        <v>113</v>
      </c>
      <c r="AA80" s="113">
        <f t="shared" si="60"/>
        <v>73</v>
      </c>
      <c r="AB80" s="113">
        <f>INDEX(地温!$D$2:$D$366,MATCH(Z80,地温!$C$2:$C$366,FALSE))</f>
        <v>16.62445</v>
      </c>
      <c r="AC80" s="113">
        <f t="shared" si="61"/>
        <v>895.2491499999993</v>
      </c>
      <c r="AD80" s="116">
        <f t="shared" si="42"/>
        <v>12.26368698630136</v>
      </c>
      <c r="AE80" s="119" t="e">
        <f t="shared" si="43"/>
        <v>#N/A</v>
      </c>
      <c r="AF80" s="119">
        <f t="shared" si="44"/>
        <v>0</v>
      </c>
      <c r="AI80" s="115">
        <f t="shared" si="62"/>
        <v>113</v>
      </c>
      <c r="AJ80" s="113">
        <f t="shared" si="63"/>
        <v>73</v>
      </c>
      <c r="AK80" s="113">
        <f>INDEX(地温!$D$2:$D$366,MATCH(AI80,地温!$C$2:$C$366,FALSE))</f>
        <v>16.62445</v>
      </c>
      <c r="AL80" s="113">
        <f t="shared" si="64"/>
        <v>895.2491499999993</v>
      </c>
      <c r="AM80" s="116">
        <f t="shared" si="45"/>
        <v>12.26368698630136</v>
      </c>
      <c r="AN80" s="119" t="e">
        <f t="shared" si="46"/>
        <v>#N/A</v>
      </c>
      <c r="AO80" s="119">
        <f t="shared" si="47"/>
        <v>0</v>
      </c>
      <c r="AR80" s="115">
        <f t="shared" si="65"/>
        <v>113</v>
      </c>
      <c r="AS80" s="113">
        <f t="shared" si="66"/>
        <v>73</v>
      </c>
      <c r="AT80" s="113">
        <f>INDEX(地温!$D$2:$D$366,MATCH(AR80,地温!$C$2:$C$366,FALSE))</f>
        <v>16.62445</v>
      </c>
      <c r="AU80" s="113">
        <f t="shared" si="67"/>
        <v>895.2491499999993</v>
      </c>
      <c r="AV80" s="116">
        <f t="shared" si="48"/>
        <v>12.26368698630136</v>
      </c>
      <c r="AW80" s="119" t="e">
        <f t="shared" si="49"/>
        <v>#N/A</v>
      </c>
      <c r="AX80" s="119">
        <f t="shared" si="50"/>
        <v>0</v>
      </c>
    </row>
    <row r="81" spans="1:50">
      <c r="A81" s="115">
        <f t="shared" si="51"/>
        <v>114</v>
      </c>
      <c r="B81" s="113">
        <f t="shared" si="34"/>
        <v>74</v>
      </c>
      <c r="C81" s="119">
        <f t="shared" si="35"/>
        <v>5.6499699902682723</v>
      </c>
      <c r="D81" s="119">
        <f t="shared" si="52"/>
        <v>3.1660427192556463e-003</v>
      </c>
      <c r="E81" s="119"/>
      <c r="F81" s="119"/>
      <c r="H81" s="115">
        <f t="shared" si="53"/>
        <v>114</v>
      </c>
      <c r="I81" s="113">
        <f t="shared" si="54"/>
        <v>74</v>
      </c>
      <c r="J81" s="113">
        <f>INDEX(地温!$D$2:$D$366,MATCH(H81,地温!$C$2:$C$366,FALSE))</f>
        <v>16.175049999999999</v>
      </c>
      <c r="K81" s="113">
        <f t="shared" si="55"/>
        <v>911.42419999999925</v>
      </c>
      <c r="L81" s="116">
        <f t="shared" si="36"/>
        <v>12.316543243243233</v>
      </c>
      <c r="M81" s="119">
        <f t="shared" si="37"/>
        <v>2.4829749459139017e-002</v>
      </c>
      <c r="N81" s="119">
        <f t="shared" si="38"/>
        <v>5.6499699902682723</v>
      </c>
      <c r="Q81" s="115">
        <f t="shared" si="56"/>
        <v>114</v>
      </c>
      <c r="R81" s="113">
        <f t="shared" si="57"/>
        <v>74</v>
      </c>
      <c r="S81" s="113">
        <f>INDEX(地温!$D$2:$D$366,MATCH(Q81,地温!$C$2:$C$366,FALSE))</f>
        <v>16.175049999999999</v>
      </c>
      <c r="T81" s="113">
        <f t="shared" si="58"/>
        <v>911.42419999999925</v>
      </c>
      <c r="U81" s="116">
        <f t="shared" si="39"/>
        <v>12.316543243243233</v>
      </c>
      <c r="V81" s="119" t="e">
        <f t="shared" si="40"/>
        <v>#N/A</v>
      </c>
      <c r="W81" s="119">
        <f t="shared" si="41"/>
        <v>0</v>
      </c>
      <c r="Z81" s="115">
        <f t="shared" si="59"/>
        <v>114</v>
      </c>
      <c r="AA81" s="113">
        <f t="shared" si="60"/>
        <v>74</v>
      </c>
      <c r="AB81" s="113">
        <f>INDEX(地温!$D$2:$D$366,MATCH(Z81,地温!$C$2:$C$366,FALSE))</f>
        <v>16.175049999999999</v>
      </c>
      <c r="AC81" s="113">
        <f t="shared" si="61"/>
        <v>911.42419999999925</v>
      </c>
      <c r="AD81" s="116">
        <f t="shared" si="42"/>
        <v>12.316543243243233</v>
      </c>
      <c r="AE81" s="119" t="e">
        <f t="shared" si="43"/>
        <v>#N/A</v>
      </c>
      <c r="AF81" s="119">
        <f t="shared" si="44"/>
        <v>0</v>
      </c>
      <c r="AI81" s="115">
        <f t="shared" si="62"/>
        <v>114</v>
      </c>
      <c r="AJ81" s="113">
        <f t="shared" si="63"/>
        <v>74</v>
      </c>
      <c r="AK81" s="113">
        <f>INDEX(地温!$D$2:$D$366,MATCH(AI81,地温!$C$2:$C$366,FALSE))</f>
        <v>16.175049999999999</v>
      </c>
      <c r="AL81" s="113">
        <f t="shared" si="64"/>
        <v>911.42419999999925</v>
      </c>
      <c r="AM81" s="116">
        <f t="shared" si="45"/>
        <v>12.316543243243233</v>
      </c>
      <c r="AN81" s="119" t="e">
        <f t="shared" si="46"/>
        <v>#N/A</v>
      </c>
      <c r="AO81" s="119">
        <f t="shared" si="47"/>
        <v>0</v>
      </c>
      <c r="AR81" s="115">
        <f t="shared" si="65"/>
        <v>114</v>
      </c>
      <c r="AS81" s="113">
        <f t="shared" si="66"/>
        <v>74</v>
      </c>
      <c r="AT81" s="113">
        <f>INDEX(地温!$D$2:$D$366,MATCH(AR81,地温!$C$2:$C$366,FALSE))</f>
        <v>16.175049999999999</v>
      </c>
      <c r="AU81" s="113">
        <f t="shared" si="67"/>
        <v>911.42419999999925</v>
      </c>
      <c r="AV81" s="116">
        <f t="shared" si="48"/>
        <v>12.316543243243233</v>
      </c>
      <c r="AW81" s="119" t="e">
        <f t="shared" si="49"/>
        <v>#N/A</v>
      </c>
      <c r="AX81" s="119">
        <f t="shared" si="50"/>
        <v>0</v>
      </c>
    </row>
    <row r="82" spans="1:50">
      <c r="A82" s="115">
        <f t="shared" si="51"/>
        <v>115</v>
      </c>
      <c r="B82" s="113">
        <f t="shared" si="34"/>
        <v>75</v>
      </c>
      <c r="C82" s="119">
        <f t="shared" si="35"/>
        <v>5.6808421619290392</v>
      </c>
      <c r="D82" s="119">
        <f t="shared" si="52"/>
        <v>3.0872171660766947e-003</v>
      </c>
      <c r="E82" s="119"/>
      <c r="F82" s="119"/>
      <c r="H82" s="115">
        <f t="shared" si="53"/>
        <v>115</v>
      </c>
      <c r="I82" s="113">
        <f t="shared" si="54"/>
        <v>75</v>
      </c>
      <c r="J82" s="113">
        <f>INDEX(地温!$D$2:$D$366,MATCH(H82,地温!$C$2:$C$366,FALSE))</f>
        <v>16.271349999999998</v>
      </c>
      <c r="K82" s="113">
        <f t="shared" si="55"/>
        <v>927.69554999999923</v>
      </c>
      <c r="L82" s="116">
        <f t="shared" si="36"/>
        <v>12.36927399999999</v>
      </c>
      <c r="M82" s="119">
        <f t="shared" si="37"/>
        <v>2.4889033873454664e-002</v>
      </c>
      <c r="N82" s="119">
        <f t="shared" si="38"/>
        <v>5.6808421619290392</v>
      </c>
      <c r="Q82" s="115">
        <f t="shared" si="56"/>
        <v>115</v>
      </c>
      <c r="R82" s="113">
        <f t="shared" si="57"/>
        <v>75</v>
      </c>
      <c r="S82" s="113">
        <f>INDEX(地温!$D$2:$D$366,MATCH(Q82,地温!$C$2:$C$366,FALSE))</f>
        <v>16.271349999999998</v>
      </c>
      <c r="T82" s="113">
        <f t="shared" si="58"/>
        <v>927.69554999999923</v>
      </c>
      <c r="U82" s="116">
        <f t="shared" si="39"/>
        <v>12.36927399999999</v>
      </c>
      <c r="V82" s="119" t="e">
        <f t="shared" si="40"/>
        <v>#N/A</v>
      </c>
      <c r="W82" s="119">
        <f t="shared" si="41"/>
        <v>0</v>
      </c>
      <c r="Z82" s="115">
        <f t="shared" si="59"/>
        <v>115</v>
      </c>
      <c r="AA82" s="113">
        <f t="shared" si="60"/>
        <v>75</v>
      </c>
      <c r="AB82" s="113">
        <f>INDEX(地温!$D$2:$D$366,MATCH(Z82,地温!$C$2:$C$366,FALSE))</f>
        <v>16.271349999999998</v>
      </c>
      <c r="AC82" s="113">
        <f t="shared" si="61"/>
        <v>927.69554999999923</v>
      </c>
      <c r="AD82" s="116">
        <f t="shared" si="42"/>
        <v>12.36927399999999</v>
      </c>
      <c r="AE82" s="119" t="e">
        <f t="shared" si="43"/>
        <v>#N/A</v>
      </c>
      <c r="AF82" s="119">
        <f t="shared" si="44"/>
        <v>0</v>
      </c>
      <c r="AI82" s="115">
        <f t="shared" si="62"/>
        <v>115</v>
      </c>
      <c r="AJ82" s="113">
        <f t="shared" si="63"/>
        <v>75</v>
      </c>
      <c r="AK82" s="113">
        <f>INDEX(地温!$D$2:$D$366,MATCH(AI82,地温!$C$2:$C$366,FALSE))</f>
        <v>16.271349999999998</v>
      </c>
      <c r="AL82" s="113">
        <f t="shared" si="64"/>
        <v>927.69554999999923</v>
      </c>
      <c r="AM82" s="116">
        <f t="shared" si="45"/>
        <v>12.36927399999999</v>
      </c>
      <c r="AN82" s="119" t="e">
        <f t="shared" si="46"/>
        <v>#N/A</v>
      </c>
      <c r="AO82" s="119">
        <f t="shared" si="47"/>
        <v>0</v>
      </c>
      <c r="AR82" s="115">
        <f t="shared" si="65"/>
        <v>115</v>
      </c>
      <c r="AS82" s="113">
        <f t="shared" si="66"/>
        <v>75</v>
      </c>
      <c r="AT82" s="113">
        <f>INDEX(地温!$D$2:$D$366,MATCH(AR82,地温!$C$2:$C$366,FALSE))</f>
        <v>16.271349999999998</v>
      </c>
      <c r="AU82" s="113">
        <f t="shared" si="67"/>
        <v>927.69554999999923</v>
      </c>
      <c r="AV82" s="116">
        <f t="shared" si="48"/>
        <v>12.36927399999999</v>
      </c>
      <c r="AW82" s="119" t="e">
        <f t="shared" si="49"/>
        <v>#N/A</v>
      </c>
      <c r="AX82" s="119">
        <f t="shared" si="50"/>
        <v>0</v>
      </c>
    </row>
    <row r="83" spans="1:50">
      <c r="A83" s="115">
        <f t="shared" si="51"/>
        <v>116</v>
      </c>
      <c r="B83" s="113">
        <f t="shared" si="34"/>
        <v>76</v>
      </c>
      <c r="C83" s="119">
        <f t="shared" si="35"/>
        <v>5.7111063753528599</v>
      </c>
      <c r="D83" s="119">
        <f t="shared" si="52"/>
        <v>3.0264213423820685e-003</v>
      </c>
      <c r="E83" s="119"/>
      <c r="F83" s="119"/>
      <c r="H83" s="115">
        <f t="shared" si="53"/>
        <v>116</v>
      </c>
      <c r="I83" s="113">
        <f t="shared" si="54"/>
        <v>76</v>
      </c>
      <c r="J83" s="113">
        <f>INDEX(地温!$D$2:$D$366,MATCH(H83,地温!$C$2:$C$366,FALSE))</f>
        <v>16.5121</v>
      </c>
      <c r="K83" s="113">
        <f t="shared" si="55"/>
        <v>944.20764999999926</v>
      </c>
      <c r="L83" s="116">
        <f t="shared" si="36"/>
        <v>12.423784868421043</v>
      </c>
      <c r="M83" s="119">
        <f t="shared" si="37"/>
        <v>2.4950445332047138e-002</v>
      </c>
      <c r="N83" s="119">
        <f t="shared" si="38"/>
        <v>5.7111063753528599</v>
      </c>
      <c r="Q83" s="115">
        <f t="shared" si="56"/>
        <v>116</v>
      </c>
      <c r="R83" s="113">
        <f t="shared" si="57"/>
        <v>76</v>
      </c>
      <c r="S83" s="113">
        <f>INDEX(地温!$D$2:$D$366,MATCH(Q83,地温!$C$2:$C$366,FALSE))</f>
        <v>16.5121</v>
      </c>
      <c r="T83" s="113">
        <f t="shared" si="58"/>
        <v>944.20764999999926</v>
      </c>
      <c r="U83" s="116">
        <f t="shared" si="39"/>
        <v>12.423784868421043</v>
      </c>
      <c r="V83" s="119" t="e">
        <f t="shared" si="40"/>
        <v>#N/A</v>
      </c>
      <c r="W83" s="119">
        <f t="shared" si="41"/>
        <v>0</v>
      </c>
      <c r="Z83" s="115">
        <f t="shared" si="59"/>
        <v>116</v>
      </c>
      <c r="AA83" s="113">
        <f t="shared" si="60"/>
        <v>76</v>
      </c>
      <c r="AB83" s="113">
        <f>INDEX(地温!$D$2:$D$366,MATCH(Z83,地温!$C$2:$C$366,FALSE))</f>
        <v>16.5121</v>
      </c>
      <c r="AC83" s="113">
        <f t="shared" si="61"/>
        <v>944.20764999999926</v>
      </c>
      <c r="AD83" s="116">
        <f t="shared" si="42"/>
        <v>12.423784868421043</v>
      </c>
      <c r="AE83" s="119" t="e">
        <f t="shared" si="43"/>
        <v>#N/A</v>
      </c>
      <c r="AF83" s="119">
        <f t="shared" si="44"/>
        <v>0</v>
      </c>
      <c r="AI83" s="115">
        <f t="shared" si="62"/>
        <v>116</v>
      </c>
      <c r="AJ83" s="113">
        <f t="shared" si="63"/>
        <v>76</v>
      </c>
      <c r="AK83" s="113">
        <f>INDEX(地温!$D$2:$D$366,MATCH(AI83,地温!$C$2:$C$366,FALSE))</f>
        <v>16.5121</v>
      </c>
      <c r="AL83" s="113">
        <f t="shared" si="64"/>
        <v>944.20764999999926</v>
      </c>
      <c r="AM83" s="116">
        <f t="shared" si="45"/>
        <v>12.423784868421043</v>
      </c>
      <c r="AN83" s="119" t="e">
        <f t="shared" si="46"/>
        <v>#N/A</v>
      </c>
      <c r="AO83" s="119">
        <f t="shared" si="47"/>
        <v>0</v>
      </c>
      <c r="AR83" s="115">
        <f t="shared" si="65"/>
        <v>116</v>
      </c>
      <c r="AS83" s="113">
        <f t="shared" si="66"/>
        <v>76</v>
      </c>
      <c r="AT83" s="113">
        <f>INDEX(地温!$D$2:$D$366,MATCH(AR83,地温!$C$2:$C$366,FALSE))</f>
        <v>16.5121</v>
      </c>
      <c r="AU83" s="113">
        <f t="shared" si="67"/>
        <v>944.20764999999926</v>
      </c>
      <c r="AV83" s="116">
        <f t="shared" si="48"/>
        <v>12.423784868421043</v>
      </c>
      <c r="AW83" s="119" t="e">
        <f t="shared" si="49"/>
        <v>#N/A</v>
      </c>
      <c r="AX83" s="119">
        <f t="shared" si="50"/>
        <v>0</v>
      </c>
    </row>
    <row r="84" spans="1:50">
      <c r="A84" s="115">
        <f t="shared" si="51"/>
        <v>117</v>
      </c>
      <c r="B84" s="113">
        <f t="shared" si="34"/>
        <v>77</v>
      </c>
      <c r="C84" s="119">
        <f t="shared" si="35"/>
        <v>5.7409603039362462</v>
      </c>
      <c r="D84" s="119">
        <f t="shared" si="52"/>
        <v>2.9853928583386314e-003</v>
      </c>
      <c r="E84" s="119"/>
      <c r="F84" s="119"/>
      <c r="H84" s="115">
        <f t="shared" si="53"/>
        <v>117</v>
      </c>
      <c r="I84" s="113">
        <f t="shared" si="54"/>
        <v>77</v>
      </c>
      <c r="J84" s="113">
        <f>INDEX(地温!$D$2:$D$366,MATCH(H84,地温!$C$2:$C$366,FALSE))</f>
        <v>16.929400000000001</v>
      </c>
      <c r="K84" s="113">
        <f t="shared" si="55"/>
        <v>961.13704999999925</v>
      </c>
      <c r="L84" s="116">
        <f t="shared" si="36"/>
        <v>12.48229935064934</v>
      </c>
      <c r="M84" s="119">
        <f t="shared" si="37"/>
        <v>2.501650966553437e-002</v>
      </c>
      <c r="N84" s="119">
        <f t="shared" si="38"/>
        <v>5.7409603039362462</v>
      </c>
      <c r="Q84" s="115">
        <f t="shared" si="56"/>
        <v>117</v>
      </c>
      <c r="R84" s="113">
        <f t="shared" si="57"/>
        <v>77</v>
      </c>
      <c r="S84" s="113">
        <f>INDEX(地温!$D$2:$D$366,MATCH(Q84,地温!$C$2:$C$366,FALSE))</f>
        <v>16.929400000000001</v>
      </c>
      <c r="T84" s="113">
        <f t="shared" si="58"/>
        <v>961.13704999999925</v>
      </c>
      <c r="U84" s="116">
        <f t="shared" si="39"/>
        <v>12.48229935064934</v>
      </c>
      <c r="V84" s="119" t="e">
        <f t="shared" si="40"/>
        <v>#N/A</v>
      </c>
      <c r="W84" s="119">
        <f t="shared" si="41"/>
        <v>0</v>
      </c>
      <c r="Z84" s="115">
        <f t="shared" si="59"/>
        <v>117</v>
      </c>
      <c r="AA84" s="113">
        <f t="shared" si="60"/>
        <v>77</v>
      </c>
      <c r="AB84" s="113">
        <f>INDEX(地温!$D$2:$D$366,MATCH(Z84,地温!$C$2:$C$366,FALSE))</f>
        <v>16.929400000000001</v>
      </c>
      <c r="AC84" s="113">
        <f t="shared" si="61"/>
        <v>961.13704999999925</v>
      </c>
      <c r="AD84" s="116">
        <f t="shared" si="42"/>
        <v>12.48229935064934</v>
      </c>
      <c r="AE84" s="119" t="e">
        <f t="shared" si="43"/>
        <v>#N/A</v>
      </c>
      <c r="AF84" s="119">
        <f t="shared" si="44"/>
        <v>0</v>
      </c>
      <c r="AI84" s="115">
        <f t="shared" si="62"/>
        <v>117</v>
      </c>
      <c r="AJ84" s="113">
        <f t="shared" si="63"/>
        <v>77</v>
      </c>
      <c r="AK84" s="113">
        <f>INDEX(地温!$D$2:$D$366,MATCH(AI84,地温!$C$2:$C$366,FALSE))</f>
        <v>16.929400000000001</v>
      </c>
      <c r="AL84" s="113">
        <f t="shared" si="64"/>
        <v>961.13704999999925</v>
      </c>
      <c r="AM84" s="116">
        <f t="shared" si="45"/>
        <v>12.48229935064934</v>
      </c>
      <c r="AN84" s="119" t="e">
        <f t="shared" si="46"/>
        <v>#N/A</v>
      </c>
      <c r="AO84" s="119">
        <f t="shared" si="47"/>
        <v>0</v>
      </c>
      <c r="AR84" s="115">
        <f t="shared" si="65"/>
        <v>117</v>
      </c>
      <c r="AS84" s="113">
        <f t="shared" si="66"/>
        <v>77</v>
      </c>
      <c r="AT84" s="113">
        <f>INDEX(地温!$D$2:$D$366,MATCH(AR84,地温!$C$2:$C$366,FALSE))</f>
        <v>16.929400000000001</v>
      </c>
      <c r="AU84" s="113">
        <f t="shared" si="67"/>
        <v>961.13704999999925</v>
      </c>
      <c r="AV84" s="116">
        <f t="shared" si="48"/>
        <v>12.48229935064934</v>
      </c>
      <c r="AW84" s="119" t="e">
        <f t="shared" si="49"/>
        <v>#N/A</v>
      </c>
      <c r="AX84" s="119">
        <f t="shared" si="50"/>
        <v>0</v>
      </c>
    </row>
    <row r="85" spans="1:50">
      <c r="A85" s="115">
        <f t="shared" si="51"/>
        <v>118</v>
      </c>
      <c r="B85" s="113">
        <f t="shared" si="34"/>
        <v>78</v>
      </c>
      <c r="C85" s="119">
        <f t="shared" si="35"/>
        <v>5.7696477018775187</v>
      </c>
      <c r="D85" s="119">
        <f t="shared" si="52"/>
        <v>2.8687397941272509e-003</v>
      </c>
      <c r="E85" s="119"/>
      <c r="F85" s="119"/>
      <c r="H85" s="115">
        <f t="shared" si="53"/>
        <v>118</v>
      </c>
      <c r="I85" s="113">
        <f t="shared" si="54"/>
        <v>78</v>
      </c>
      <c r="J85" s="113">
        <f>INDEX(地温!$D$2:$D$366,MATCH(H85,地温!$C$2:$C$366,FALSE))</f>
        <v>16.656549999999999</v>
      </c>
      <c r="K85" s="113">
        <f t="shared" si="55"/>
        <v>977.79359999999929</v>
      </c>
      <c r="L85" s="116">
        <f t="shared" si="36"/>
        <v>12.535815384615375</v>
      </c>
      <c r="M85" s="119">
        <f t="shared" si="37"/>
        <v>2.5077059968434425e-002</v>
      </c>
      <c r="N85" s="119">
        <f t="shared" si="38"/>
        <v>5.7696477018775187</v>
      </c>
      <c r="Q85" s="115">
        <f t="shared" si="56"/>
        <v>118</v>
      </c>
      <c r="R85" s="113">
        <f t="shared" si="57"/>
        <v>78</v>
      </c>
      <c r="S85" s="113">
        <f>INDEX(地温!$D$2:$D$366,MATCH(Q85,地温!$C$2:$C$366,FALSE))</f>
        <v>16.656549999999999</v>
      </c>
      <c r="T85" s="113">
        <f t="shared" si="58"/>
        <v>977.79359999999929</v>
      </c>
      <c r="U85" s="116">
        <f t="shared" si="39"/>
        <v>12.535815384615375</v>
      </c>
      <c r="V85" s="119" t="e">
        <f t="shared" si="40"/>
        <v>#N/A</v>
      </c>
      <c r="W85" s="119">
        <f t="shared" si="41"/>
        <v>0</v>
      </c>
      <c r="Z85" s="115">
        <f t="shared" si="59"/>
        <v>118</v>
      </c>
      <c r="AA85" s="113">
        <f t="shared" si="60"/>
        <v>78</v>
      </c>
      <c r="AB85" s="113">
        <f>INDEX(地温!$D$2:$D$366,MATCH(Z85,地温!$C$2:$C$366,FALSE))</f>
        <v>16.656549999999999</v>
      </c>
      <c r="AC85" s="113">
        <f t="shared" si="61"/>
        <v>977.79359999999929</v>
      </c>
      <c r="AD85" s="116">
        <f t="shared" si="42"/>
        <v>12.535815384615375</v>
      </c>
      <c r="AE85" s="119" t="e">
        <f t="shared" si="43"/>
        <v>#N/A</v>
      </c>
      <c r="AF85" s="119">
        <f t="shared" si="44"/>
        <v>0</v>
      </c>
      <c r="AI85" s="115">
        <f t="shared" si="62"/>
        <v>118</v>
      </c>
      <c r="AJ85" s="113">
        <f t="shared" si="63"/>
        <v>78</v>
      </c>
      <c r="AK85" s="113">
        <f>INDEX(地温!$D$2:$D$366,MATCH(AI85,地温!$C$2:$C$366,FALSE))</f>
        <v>16.656549999999999</v>
      </c>
      <c r="AL85" s="113">
        <f t="shared" si="64"/>
        <v>977.79359999999929</v>
      </c>
      <c r="AM85" s="116">
        <f t="shared" si="45"/>
        <v>12.535815384615375</v>
      </c>
      <c r="AN85" s="119" t="e">
        <f t="shared" si="46"/>
        <v>#N/A</v>
      </c>
      <c r="AO85" s="119">
        <f t="shared" si="47"/>
        <v>0</v>
      </c>
      <c r="AR85" s="115">
        <f t="shared" si="65"/>
        <v>118</v>
      </c>
      <c r="AS85" s="113">
        <f t="shared" si="66"/>
        <v>78</v>
      </c>
      <c r="AT85" s="113">
        <f>INDEX(地温!$D$2:$D$366,MATCH(AR85,地温!$C$2:$C$366,FALSE))</f>
        <v>16.656549999999999</v>
      </c>
      <c r="AU85" s="113">
        <f t="shared" si="67"/>
        <v>977.79359999999929</v>
      </c>
      <c r="AV85" s="116">
        <f t="shared" si="48"/>
        <v>12.535815384615375</v>
      </c>
      <c r="AW85" s="119" t="e">
        <f t="shared" si="49"/>
        <v>#N/A</v>
      </c>
      <c r="AX85" s="119">
        <f t="shared" si="50"/>
        <v>0</v>
      </c>
    </row>
    <row r="86" spans="1:50">
      <c r="A86" s="115">
        <f t="shared" si="51"/>
        <v>119</v>
      </c>
      <c r="B86" s="113">
        <f t="shared" si="34"/>
        <v>79</v>
      </c>
      <c r="C86" s="119">
        <f t="shared" si="35"/>
        <v>5.7973015496865932</v>
      </c>
      <c r="D86" s="119">
        <f t="shared" si="52"/>
        <v>2.7653847809074429e-003</v>
      </c>
      <c r="E86" s="119"/>
      <c r="F86" s="119"/>
      <c r="H86" s="115">
        <f t="shared" si="53"/>
        <v>119</v>
      </c>
      <c r="I86" s="113">
        <f t="shared" si="54"/>
        <v>79</v>
      </c>
      <c r="J86" s="113">
        <f>INDEX(地温!$D$2:$D$366,MATCH(H86,地温!$C$2:$C$366,FALSE))</f>
        <v>16.463949999999997</v>
      </c>
      <c r="K86" s="113">
        <f t="shared" si="55"/>
        <v>994.25754999999924</v>
      </c>
      <c r="L86" s="116">
        <f t="shared" si="36"/>
        <v>12.585538607594927</v>
      </c>
      <c r="M86" s="119">
        <f t="shared" si="37"/>
        <v>2.5133429853759982e-002</v>
      </c>
      <c r="N86" s="119">
        <f t="shared" si="38"/>
        <v>5.7973015496865932</v>
      </c>
      <c r="Q86" s="115">
        <f t="shared" si="56"/>
        <v>119</v>
      </c>
      <c r="R86" s="113">
        <f t="shared" si="57"/>
        <v>79</v>
      </c>
      <c r="S86" s="113">
        <f>INDEX(地温!$D$2:$D$366,MATCH(Q86,地温!$C$2:$C$366,FALSE))</f>
        <v>16.463949999999997</v>
      </c>
      <c r="T86" s="113">
        <f t="shared" si="58"/>
        <v>994.25754999999924</v>
      </c>
      <c r="U86" s="116">
        <f t="shared" si="39"/>
        <v>12.585538607594927</v>
      </c>
      <c r="V86" s="119" t="e">
        <f t="shared" si="40"/>
        <v>#N/A</v>
      </c>
      <c r="W86" s="119">
        <f t="shared" si="41"/>
        <v>0</v>
      </c>
      <c r="Z86" s="115">
        <f t="shared" si="59"/>
        <v>119</v>
      </c>
      <c r="AA86" s="113">
        <f t="shared" si="60"/>
        <v>79</v>
      </c>
      <c r="AB86" s="113">
        <f>INDEX(地温!$D$2:$D$366,MATCH(Z86,地温!$C$2:$C$366,FALSE))</f>
        <v>16.463949999999997</v>
      </c>
      <c r="AC86" s="113">
        <f t="shared" si="61"/>
        <v>994.25754999999924</v>
      </c>
      <c r="AD86" s="116">
        <f t="shared" si="42"/>
        <v>12.585538607594927</v>
      </c>
      <c r="AE86" s="119" t="e">
        <f t="shared" si="43"/>
        <v>#N/A</v>
      </c>
      <c r="AF86" s="119">
        <f t="shared" si="44"/>
        <v>0</v>
      </c>
      <c r="AI86" s="115">
        <f t="shared" si="62"/>
        <v>119</v>
      </c>
      <c r="AJ86" s="113">
        <f t="shared" si="63"/>
        <v>79</v>
      </c>
      <c r="AK86" s="113">
        <f>INDEX(地温!$D$2:$D$366,MATCH(AI86,地温!$C$2:$C$366,FALSE))</f>
        <v>16.463949999999997</v>
      </c>
      <c r="AL86" s="113">
        <f t="shared" si="64"/>
        <v>994.25754999999924</v>
      </c>
      <c r="AM86" s="116">
        <f t="shared" si="45"/>
        <v>12.585538607594927</v>
      </c>
      <c r="AN86" s="119" t="e">
        <f t="shared" si="46"/>
        <v>#N/A</v>
      </c>
      <c r="AO86" s="119">
        <f t="shared" si="47"/>
        <v>0</v>
      </c>
      <c r="AR86" s="115">
        <f t="shared" si="65"/>
        <v>119</v>
      </c>
      <c r="AS86" s="113">
        <f t="shared" si="66"/>
        <v>79</v>
      </c>
      <c r="AT86" s="113">
        <f>INDEX(地温!$D$2:$D$366,MATCH(AR86,地温!$C$2:$C$366,FALSE))</f>
        <v>16.463949999999997</v>
      </c>
      <c r="AU86" s="113">
        <f t="shared" si="67"/>
        <v>994.25754999999924</v>
      </c>
      <c r="AV86" s="116">
        <f t="shared" si="48"/>
        <v>12.585538607594927</v>
      </c>
      <c r="AW86" s="119" t="e">
        <f t="shared" si="49"/>
        <v>#N/A</v>
      </c>
      <c r="AX86" s="119">
        <f t="shared" si="50"/>
        <v>0</v>
      </c>
    </row>
    <row r="87" spans="1:50">
      <c r="A87" s="115">
        <f t="shared" si="51"/>
        <v>120</v>
      </c>
      <c r="B87" s="113">
        <f t="shared" si="34"/>
        <v>80</v>
      </c>
      <c r="C87" s="119">
        <f t="shared" si="35"/>
        <v>5.8242234782038951</v>
      </c>
      <c r="D87" s="119">
        <f t="shared" si="52"/>
        <v>2.6921928517301911e-003</v>
      </c>
      <c r="E87" s="119"/>
      <c r="F87" s="119"/>
      <c r="H87" s="115">
        <f t="shared" si="53"/>
        <v>120</v>
      </c>
      <c r="I87" s="113">
        <f t="shared" si="54"/>
        <v>80</v>
      </c>
      <c r="J87" s="113">
        <f>INDEX(地温!$D$2:$D$366,MATCH(H87,地温!$C$2:$C$366,FALSE))</f>
        <v>16.52815</v>
      </c>
      <c r="K87" s="113">
        <f t="shared" si="55"/>
        <v>1010.7856999999992</v>
      </c>
      <c r="L87" s="116">
        <f t="shared" si="36"/>
        <v>12.634821249999991</v>
      </c>
      <c r="M87" s="119">
        <f t="shared" si="37"/>
        <v>2.5189405866128636e-002</v>
      </c>
      <c r="N87" s="119">
        <f t="shared" si="38"/>
        <v>5.8242234782038951</v>
      </c>
      <c r="Q87" s="115">
        <f t="shared" si="56"/>
        <v>120</v>
      </c>
      <c r="R87" s="113">
        <f t="shared" si="57"/>
        <v>80</v>
      </c>
      <c r="S87" s="113">
        <f>INDEX(地温!$D$2:$D$366,MATCH(Q87,地温!$C$2:$C$366,FALSE))</f>
        <v>16.52815</v>
      </c>
      <c r="T87" s="113">
        <f t="shared" si="58"/>
        <v>1010.7856999999992</v>
      </c>
      <c r="U87" s="116">
        <f t="shared" si="39"/>
        <v>12.634821249999991</v>
      </c>
      <c r="V87" s="119" t="e">
        <f t="shared" si="40"/>
        <v>#N/A</v>
      </c>
      <c r="W87" s="119">
        <f t="shared" si="41"/>
        <v>0</v>
      </c>
      <c r="Z87" s="115">
        <f t="shared" si="59"/>
        <v>120</v>
      </c>
      <c r="AA87" s="113">
        <f t="shared" si="60"/>
        <v>80</v>
      </c>
      <c r="AB87" s="113">
        <f>INDEX(地温!$D$2:$D$366,MATCH(Z87,地温!$C$2:$C$366,FALSE))</f>
        <v>16.52815</v>
      </c>
      <c r="AC87" s="113">
        <f t="shared" si="61"/>
        <v>1010.7856999999992</v>
      </c>
      <c r="AD87" s="116">
        <f t="shared" si="42"/>
        <v>12.634821249999991</v>
      </c>
      <c r="AE87" s="119" t="e">
        <f t="shared" si="43"/>
        <v>#N/A</v>
      </c>
      <c r="AF87" s="119">
        <f t="shared" si="44"/>
        <v>0</v>
      </c>
      <c r="AI87" s="115">
        <f t="shared" si="62"/>
        <v>120</v>
      </c>
      <c r="AJ87" s="113">
        <f t="shared" si="63"/>
        <v>80</v>
      </c>
      <c r="AK87" s="113">
        <f>INDEX(地温!$D$2:$D$366,MATCH(AI87,地温!$C$2:$C$366,FALSE))</f>
        <v>16.52815</v>
      </c>
      <c r="AL87" s="113">
        <f t="shared" si="64"/>
        <v>1010.7856999999992</v>
      </c>
      <c r="AM87" s="116">
        <f t="shared" si="45"/>
        <v>12.634821249999991</v>
      </c>
      <c r="AN87" s="119" t="e">
        <f t="shared" si="46"/>
        <v>#N/A</v>
      </c>
      <c r="AO87" s="119">
        <f t="shared" si="47"/>
        <v>0</v>
      </c>
      <c r="AR87" s="115">
        <f t="shared" si="65"/>
        <v>120</v>
      </c>
      <c r="AS87" s="113">
        <f t="shared" si="66"/>
        <v>80</v>
      </c>
      <c r="AT87" s="113">
        <f>INDEX(地温!$D$2:$D$366,MATCH(AR87,地温!$C$2:$C$366,FALSE))</f>
        <v>16.52815</v>
      </c>
      <c r="AU87" s="113">
        <f t="shared" si="67"/>
        <v>1010.7856999999992</v>
      </c>
      <c r="AV87" s="116">
        <f t="shared" si="48"/>
        <v>12.634821249999991</v>
      </c>
      <c r="AW87" s="119" t="e">
        <f t="shared" si="49"/>
        <v>#N/A</v>
      </c>
      <c r="AX87" s="119">
        <f t="shared" si="50"/>
        <v>0</v>
      </c>
    </row>
    <row r="88" spans="1:50">
      <c r="A88" s="115">
        <f t="shared" si="51"/>
        <v>121</v>
      </c>
      <c r="B88" s="113">
        <f t="shared" si="34"/>
        <v>81</v>
      </c>
      <c r="C88" s="119">
        <f t="shared" si="35"/>
        <v>5.8503193467881456</v>
      </c>
      <c r="D88" s="119">
        <f t="shared" si="52"/>
        <v>2.6095868584250503e-003</v>
      </c>
      <c r="E88" s="119"/>
      <c r="F88" s="119"/>
      <c r="H88" s="115">
        <f t="shared" si="53"/>
        <v>121</v>
      </c>
      <c r="I88" s="113">
        <f t="shared" si="54"/>
        <v>81</v>
      </c>
      <c r="J88" s="113">
        <f>INDEX(地温!$D$2:$D$366,MATCH(H88,地温!$C$2:$C$366,FALSE))</f>
        <v>16.480000000000004</v>
      </c>
      <c r="K88" s="113">
        <f t="shared" si="55"/>
        <v>1027.2656999999992</v>
      </c>
      <c r="L88" s="116">
        <f t="shared" si="36"/>
        <v>12.682292592592583</v>
      </c>
      <c r="M88" s="119">
        <f t="shared" si="37"/>
        <v>2.5243424129965959e-002</v>
      </c>
      <c r="N88" s="119">
        <f t="shared" si="38"/>
        <v>5.8503193467881456</v>
      </c>
      <c r="Q88" s="115">
        <f t="shared" si="56"/>
        <v>121</v>
      </c>
      <c r="R88" s="113">
        <f t="shared" si="57"/>
        <v>81</v>
      </c>
      <c r="S88" s="113">
        <f>INDEX(地温!$D$2:$D$366,MATCH(Q88,地温!$C$2:$C$366,FALSE))</f>
        <v>16.480000000000004</v>
      </c>
      <c r="T88" s="113">
        <f t="shared" si="58"/>
        <v>1027.2656999999992</v>
      </c>
      <c r="U88" s="116">
        <f t="shared" si="39"/>
        <v>12.682292592592583</v>
      </c>
      <c r="V88" s="119" t="e">
        <f t="shared" si="40"/>
        <v>#N/A</v>
      </c>
      <c r="W88" s="119">
        <f t="shared" si="41"/>
        <v>0</v>
      </c>
      <c r="Z88" s="115">
        <f t="shared" si="59"/>
        <v>121</v>
      </c>
      <c r="AA88" s="113">
        <f t="shared" si="60"/>
        <v>81</v>
      </c>
      <c r="AB88" s="113">
        <f>INDEX(地温!$D$2:$D$366,MATCH(Z88,地温!$C$2:$C$366,FALSE))</f>
        <v>16.480000000000004</v>
      </c>
      <c r="AC88" s="113">
        <f t="shared" si="61"/>
        <v>1027.2656999999992</v>
      </c>
      <c r="AD88" s="116">
        <f t="shared" si="42"/>
        <v>12.682292592592583</v>
      </c>
      <c r="AE88" s="119" t="e">
        <f t="shared" si="43"/>
        <v>#N/A</v>
      </c>
      <c r="AF88" s="119">
        <f t="shared" si="44"/>
        <v>0</v>
      </c>
      <c r="AI88" s="115">
        <f t="shared" si="62"/>
        <v>121</v>
      </c>
      <c r="AJ88" s="113">
        <f t="shared" si="63"/>
        <v>81</v>
      </c>
      <c r="AK88" s="113">
        <f>INDEX(地温!$D$2:$D$366,MATCH(AI88,地温!$C$2:$C$366,FALSE))</f>
        <v>16.480000000000004</v>
      </c>
      <c r="AL88" s="113">
        <f t="shared" si="64"/>
        <v>1027.2656999999992</v>
      </c>
      <c r="AM88" s="116">
        <f t="shared" si="45"/>
        <v>12.682292592592583</v>
      </c>
      <c r="AN88" s="119" t="e">
        <f t="shared" si="46"/>
        <v>#N/A</v>
      </c>
      <c r="AO88" s="119">
        <f t="shared" si="47"/>
        <v>0</v>
      </c>
      <c r="AR88" s="115">
        <f t="shared" si="65"/>
        <v>121</v>
      </c>
      <c r="AS88" s="113">
        <f t="shared" si="66"/>
        <v>81</v>
      </c>
      <c r="AT88" s="113">
        <f>INDEX(地温!$D$2:$D$366,MATCH(AR88,地温!$C$2:$C$366,FALSE))</f>
        <v>16.480000000000004</v>
      </c>
      <c r="AU88" s="113">
        <f t="shared" si="67"/>
        <v>1027.2656999999992</v>
      </c>
      <c r="AV88" s="116">
        <f t="shared" si="48"/>
        <v>12.682292592592583</v>
      </c>
      <c r="AW88" s="119" t="e">
        <f t="shared" si="49"/>
        <v>#N/A</v>
      </c>
      <c r="AX88" s="119">
        <f t="shared" si="50"/>
        <v>0</v>
      </c>
    </row>
    <row r="89" spans="1:50">
      <c r="A89" s="115">
        <f t="shared" si="51"/>
        <v>122</v>
      </c>
      <c r="B89" s="113">
        <f t="shared" si="34"/>
        <v>82</v>
      </c>
      <c r="C89" s="119">
        <f t="shared" si="35"/>
        <v>5.874454983905661</v>
      </c>
      <c r="D89" s="119">
        <f t="shared" si="52"/>
        <v>2.4135637117515432e-003</v>
      </c>
      <c r="E89" s="119"/>
      <c r="F89" s="119"/>
      <c r="H89" s="115">
        <f t="shared" si="53"/>
        <v>122</v>
      </c>
      <c r="I89" s="113">
        <f t="shared" si="54"/>
        <v>82</v>
      </c>
      <c r="J89" s="113">
        <f>INDEX(地温!$D$2:$D$366,MATCH(H89,地温!$C$2:$C$366,FALSE))</f>
        <v>15.228100000000001</v>
      </c>
      <c r="K89" s="113">
        <f t="shared" si="55"/>
        <v>1042.4937999999993</v>
      </c>
      <c r="L89" s="116">
        <f t="shared" si="36"/>
        <v>12.713339024390235</v>
      </c>
      <c r="M89" s="119">
        <f t="shared" si="37"/>
        <v>2.527880517823863e-002</v>
      </c>
      <c r="N89" s="119">
        <f t="shared" si="38"/>
        <v>5.874454983905661</v>
      </c>
      <c r="Q89" s="115">
        <f t="shared" si="56"/>
        <v>122</v>
      </c>
      <c r="R89" s="113">
        <f t="shared" si="57"/>
        <v>82</v>
      </c>
      <c r="S89" s="113">
        <f>INDEX(地温!$D$2:$D$366,MATCH(Q89,地温!$C$2:$C$366,FALSE))</f>
        <v>15.228100000000001</v>
      </c>
      <c r="T89" s="113">
        <f t="shared" si="58"/>
        <v>1042.4937999999993</v>
      </c>
      <c r="U89" s="116">
        <f t="shared" si="39"/>
        <v>12.713339024390235</v>
      </c>
      <c r="V89" s="119" t="e">
        <f t="shared" si="40"/>
        <v>#N/A</v>
      </c>
      <c r="W89" s="119">
        <f t="shared" si="41"/>
        <v>0</v>
      </c>
      <c r="Z89" s="115">
        <f t="shared" si="59"/>
        <v>122</v>
      </c>
      <c r="AA89" s="113">
        <f t="shared" si="60"/>
        <v>82</v>
      </c>
      <c r="AB89" s="113">
        <f>INDEX(地温!$D$2:$D$366,MATCH(Z89,地温!$C$2:$C$366,FALSE))</f>
        <v>15.228100000000001</v>
      </c>
      <c r="AC89" s="113">
        <f t="shared" si="61"/>
        <v>1042.4937999999993</v>
      </c>
      <c r="AD89" s="116">
        <f t="shared" si="42"/>
        <v>12.713339024390235</v>
      </c>
      <c r="AE89" s="119" t="e">
        <f t="shared" si="43"/>
        <v>#N/A</v>
      </c>
      <c r="AF89" s="119">
        <f t="shared" si="44"/>
        <v>0</v>
      </c>
      <c r="AI89" s="115">
        <f t="shared" si="62"/>
        <v>122</v>
      </c>
      <c r="AJ89" s="113">
        <f t="shared" si="63"/>
        <v>82</v>
      </c>
      <c r="AK89" s="113">
        <f>INDEX(地温!$D$2:$D$366,MATCH(AI89,地温!$C$2:$C$366,FALSE))</f>
        <v>15.228100000000001</v>
      </c>
      <c r="AL89" s="113">
        <f t="shared" si="64"/>
        <v>1042.4937999999993</v>
      </c>
      <c r="AM89" s="116">
        <f t="shared" si="45"/>
        <v>12.713339024390235</v>
      </c>
      <c r="AN89" s="119" t="e">
        <f t="shared" si="46"/>
        <v>#N/A</v>
      </c>
      <c r="AO89" s="119">
        <f t="shared" si="47"/>
        <v>0</v>
      </c>
      <c r="AR89" s="115">
        <f t="shared" si="65"/>
        <v>122</v>
      </c>
      <c r="AS89" s="113">
        <f t="shared" si="66"/>
        <v>82</v>
      </c>
      <c r="AT89" s="113">
        <f>INDEX(地温!$D$2:$D$366,MATCH(AR89,地温!$C$2:$C$366,FALSE))</f>
        <v>15.228100000000001</v>
      </c>
      <c r="AU89" s="113">
        <f t="shared" si="67"/>
        <v>1042.4937999999993</v>
      </c>
      <c r="AV89" s="116">
        <f t="shared" si="48"/>
        <v>12.713339024390235</v>
      </c>
      <c r="AW89" s="119" t="e">
        <f t="shared" si="49"/>
        <v>#N/A</v>
      </c>
      <c r="AX89" s="119">
        <f t="shared" si="50"/>
        <v>0</v>
      </c>
    </row>
    <row r="90" spans="1:50">
      <c r="A90" s="115">
        <f t="shared" si="51"/>
        <v>123</v>
      </c>
      <c r="B90" s="113">
        <f t="shared" si="34"/>
        <v>83</v>
      </c>
      <c r="C90" s="119">
        <f t="shared" si="35"/>
        <v>5.8980892374371665</v>
      </c>
      <c r="D90" s="119">
        <f t="shared" si="52"/>
        <v>2.3634253531505502e-003</v>
      </c>
      <c r="E90" s="119"/>
      <c r="F90" s="119"/>
      <c r="H90" s="115">
        <f t="shared" si="53"/>
        <v>123</v>
      </c>
      <c r="I90" s="113">
        <f t="shared" si="54"/>
        <v>83</v>
      </c>
      <c r="J90" s="113">
        <f>INDEX(地温!$D$2:$D$366,MATCH(H90,地温!$C$2:$C$366,FALSE))</f>
        <v>15.40465</v>
      </c>
      <c r="K90" s="113">
        <f t="shared" si="55"/>
        <v>1057.8984499999992</v>
      </c>
      <c r="L90" s="116">
        <f t="shared" si="36"/>
        <v>12.745764457831315</v>
      </c>
      <c r="M90" s="119">
        <f t="shared" si="37"/>
        <v>2.5315802478473592e-002</v>
      </c>
      <c r="N90" s="119">
        <f t="shared" si="38"/>
        <v>5.8980892374371665</v>
      </c>
      <c r="Q90" s="115">
        <f t="shared" si="56"/>
        <v>123</v>
      </c>
      <c r="R90" s="113">
        <f t="shared" si="57"/>
        <v>83</v>
      </c>
      <c r="S90" s="113">
        <f>INDEX(地温!$D$2:$D$366,MATCH(Q90,地温!$C$2:$C$366,FALSE))</f>
        <v>15.40465</v>
      </c>
      <c r="T90" s="113">
        <f t="shared" si="58"/>
        <v>1057.8984499999992</v>
      </c>
      <c r="U90" s="116">
        <f t="shared" si="39"/>
        <v>12.745764457831315</v>
      </c>
      <c r="V90" s="119" t="e">
        <f t="shared" si="40"/>
        <v>#N/A</v>
      </c>
      <c r="W90" s="119">
        <f t="shared" si="41"/>
        <v>0</v>
      </c>
      <c r="Z90" s="115">
        <f t="shared" si="59"/>
        <v>123</v>
      </c>
      <c r="AA90" s="113">
        <f t="shared" si="60"/>
        <v>83</v>
      </c>
      <c r="AB90" s="113">
        <f>INDEX(地温!$D$2:$D$366,MATCH(Z90,地温!$C$2:$C$366,FALSE))</f>
        <v>15.40465</v>
      </c>
      <c r="AC90" s="113">
        <f t="shared" si="61"/>
        <v>1057.8984499999992</v>
      </c>
      <c r="AD90" s="116">
        <f t="shared" si="42"/>
        <v>12.745764457831315</v>
      </c>
      <c r="AE90" s="119" t="e">
        <f t="shared" si="43"/>
        <v>#N/A</v>
      </c>
      <c r="AF90" s="119">
        <f t="shared" si="44"/>
        <v>0</v>
      </c>
      <c r="AI90" s="115">
        <f t="shared" si="62"/>
        <v>123</v>
      </c>
      <c r="AJ90" s="113">
        <f t="shared" si="63"/>
        <v>83</v>
      </c>
      <c r="AK90" s="113">
        <f>INDEX(地温!$D$2:$D$366,MATCH(AI90,地温!$C$2:$C$366,FALSE))</f>
        <v>15.40465</v>
      </c>
      <c r="AL90" s="113">
        <f t="shared" si="64"/>
        <v>1057.8984499999992</v>
      </c>
      <c r="AM90" s="116">
        <f t="shared" si="45"/>
        <v>12.745764457831315</v>
      </c>
      <c r="AN90" s="119" t="e">
        <f t="shared" si="46"/>
        <v>#N/A</v>
      </c>
      <c r="AO90" s="119">
        <f t="shared" si="47"/>
        <v>0</v>
      </c>
      <c r="AR90" s="115">
        <f t="shared" si="65"/>
        <v>123</v>
      </c>
      <c r="AS90" s="113">
        <f t="shared" si="66"/>
        <v>83</v>
      </c>
      <c r="AT90" s="113">
        <f>INDEX(地温!$D$2:$D$366,MATCH(AR90,地温!$C$2:$C$366,FALSE))</f>
        <v>15.40465</v>
      </c>
      <c r="AU90" s="113">
        <f t="shared" si="67"/>
        <v>1057.8984499999992</v>
      </c>
      <c r="AV90" s="116">
        <f t="shared" si="48"/>
        <v>12.745764457831315</v>
      </c>
      <c r="AW90" s="119" t="e">
        <f t="shared" si="49"/>
        <v>#N/A</v>
      </c>
      <c r="AX90" s="119">
        <f t="shared" si="50"/>
        <v>0</v>
      </c>
    </row>
    <row r="91" spans="1:50">
      <c r="A91" s="115">
        <f t="shared" si="51"/>
        <v>124</v>
      </c>
      <c r="B91" s="113">
        <f t="shared" si="34"/>
        <v>84</v>
      </c>
      <c r="C91" s="119">
        <f t="shared" si="35"/>
        <v>5.9223843634419469</v>
      </c>
      <c r="D91" s="119">
        <f t="shared" si="52"/>
        <v>2.4295126004780345e-003</v>
      </c>
      <c r="E91" s="119"/>
      <c r="F91" s="119"/>
      <c r="H91" s="115">
        <f t="shared" si="53"/>
        <v>124</v>
      </c>
      <c r="I91" s="113">
        <f t="shared" si="54"/>
        <v>84</v>
      </c>
      <c r="J91" s="113">
        <f>INDEX(地温!$D$2:$D$366,MATCH(H91,地温!$C$2:$C$366,FALSE))</f>
        <v>16.849150000000002</v>
      </c>
      <c r="K91" s="113">
        <f t="shared" si="55"/>
        <v>1074.7475999999992</v>
      </c>
      <c r="L91" s="116">
        <f t="shared" si="36"/>
        <v>12.794614285714276</v>
      </c>
      <c r="M91" s="119">
        <f t="shared" si="37"/>
        <v>2.5371626316078935e-002</v>
      </c>
      <c r="N91" s="119">
        <f t="shared" si="38"/>
        <v>5.9223843634419469</v>
      </c>
      <c r="Q91" s="115">
        <f t="shared" si="56"/>
        <v>124</v>
      </c>
      <c r="R91" s="113">
        <f t="shared" si="57"/>
        <v>84</v>
      </c>
      <c r="S91" s="113">
        <f>INDEX(地温!$D$2:$D$366,MATCH(Q91,地温!$C$2:$C$366,FALSE))</f>
        <v>16.849150000000002</v>
      </c>
      <c r="T91" s="113">
        <f t="shared" si="58"/>
        <v>1074.7475999999992</v>
      </c>
      <c r="U91" s="116">
        <f t="shared" si="39"/>
        <v>12.794614285714276</v>
      </c>
      <c r="V91" s="119" t="e">
        <f t="shared" si="40"/>
        <v>#N/A</v>
      </c>
      <c r="W91" s="119">
        <f t="shared" si="41"/>
        <v>0</v>
      </c>
      <c r="Z91" s="115">
        <f t="shared" si="59"/>
        <v>124</v>
      </c>
      <c r="AA91" s="113">
        <f t="shared" si="60"/>
        <v>84</v>
      </c>
      <c r="AB91" s="113">
        <f>INDEX(地温!$D$2:$D$366,MATCH(Z91,地温!$C$2:$C$366,FALSE))</f>
        <v>16.849150000000002</v>
      </c>
      <c r="AC91" s="113">
        <f t="shared" si="61"/>
        <v>1074.7475999999992</v>
      </c>
      <c r="AD91" s="116">
        <f t="shared" si="42"/>
        <v>12.794614285714276</v>
      </c>
      <c r="AE91" s="119" t="e">
        <f t="shared" si="43"/>
        <v>#N/A</v>
      </c>
      <c r="AF91" s="119">
        <f t="shared" si="44"/>
        <v>0</v>
      </c>
      <c r="AI91" s="115">
        <f t="shared" si="62"/>
        <v>124</v>
      </c>
      <c r="AJ91" s="113">
        <f t="shared" si="63"/>
        <v>84</v>
      </c>
      <c r="AK91" s="113">
        <f>INDEX(地温!$D$2:$D$366,MATCH(AI91,地温!$C$2:$C$366,FALSE))</f>
        <v>16.849150000000002</v>
      </c>
      <c r="AL91" s="113">
        <f t="shared" si="64"/>
        <v>1074.7475999999992</v>
      </c>
      <c r="AM91" s="116">
        <f t="shared" si="45"/>
        <v>12.794614285714276</v>
      </c>
      <c r="AN91" s="119" t="e">
        <f t="shared" si="46"/>
        <v>#N/A</v>
      </c>
      <c r="AO91" s="119">
        <f t="shared" si="47"/>
        <v>0</v>
      </c>
      <c r="AR91" s="115">
        <f t="shared" si="65"/>
        <v>124</v>
      </c>
      <c r="AS91" s="113">
        <f t="shared" si="66"/>
        <v>84</v>
      </c>
      <c r="AT91" s="113">
        <f>INDEX(地温!$D$2:$D$366,MATCH(AR91,地温!$C$2:$C$366,FALSE))</f>
        <v>16.849150000000002</v>
      </c>
      <c r="AU91" s="113">
        <f t="shared" si="67"/>
        <v>1074.7475999999992</v>
      </c>
      <c r="AV91" s="116">
        <f t="shared" si="48"/>
        <v>12.794614285714276</v>
      </c>
      <c r="AW91" s="119" t="e">
        <f t="shared" si="49"/>
        <v>#N/A</v>
      </c>
      <c r="AX91" s="119">
        <f t="shared" si="50"/>
        <v>0</v>
      </c>
    </row>
    <row r="92" spans="1:50">
      <c r="A92" s="115">
        <f t="shared" si="51"/>
        <v>125</v>
      </c>
      <c r="B92" s="113">
        <f t="shared" si="34"/>
        <v>85</v>
      </c>
      <c r="C92" s="119">
        <f t="shared" si="35"/>
        <v>5.9464091765604081</v>
      </c>
      <c r="D92" s="119">
        <f t="shared" si="52"/>
        <v>2.4024813118461276e-003</v>
      </c>
      <c r="E92" s="119"/>
      <c r="F92" s="119"/>
      <c r="H92" s="115">
        <f t="shared" si="53"/>
        <v>125</v>
      </c>
      <c r="I92" s="113">
        <f t="shared" si="54"/>
        <v>85</v>
      </c>
      <c r="J92" s="113">
        <f>INDEX(地温!$D$2:$D$366,MATCH(H92,地温!$C$2:$C$366,FALSE))</f>
        <v>17.346700000000002</v>
      </c>
      <c r="K92" s="113">
        <f t="shared" si="55"/>
        <v>1092.0942999999993</v>
      </c>
      <c r="L92" s="116">
        <f t="shared" si="36"/>
        <v>12.848168235294109</v>
      </c>
      <c r="M92" s="119">
        <f t="shared" si="37"/>
        <v>2.5432945312940877e-002</v>
      </c>
      <c r="N92" s="119">
        <f t="shared" si="38"/>
        <v>5.9464091765604081</v>
      </c>
      <c r="Q92" s="115">
        <f t="shared" si="56"/>
        <v>125</v>
      </c>
      <c r="R92" s="113">
        <f t="shared" si="57"/>
        <v>85</v>
      </c>
      <c r="S92" s="113">
        <f>INDEX(地温!$D$2:$D$366,MATCH(Q92,地温!$C$2:$C$366,FALSE))</f>
        <v>17.346700000000002</v>
      </c>
      <c r="T92" s="113">
        <f t="shared" si="58"/>
        <v>1092.0942999999993</v>
      </c>
      <c r="U92" s="116">
        <f t="shared" si="39"/>
        <v>12.848168235294109</v>
      </c>
      <c r="V92" s="119" t="e">
        <f t="shared" si="40"/>
        <v>#N/A</v>
      </c>
      <c r="W92" s="119">
        <f t="shared" si="41"/>
        <v>0</v>
      </c>
      <c r="Z92" s="115">
        <f t="shared" si="59"/>
        <v>125</v>
      </c>
      <c r="AA92" s="113">
        <f t="shared" si="60"/>
        <v>85</v>
      </c>
      <c r="AB92" s="113">
        <f>INDEX(地温!$D$2:$D$366,MATCH(Z92,地温!$C$2:$C$366,FALSE))</f>
        <v>17.346700000000002</v>
      </c>
      <c r="AC92" s="113">
        <f t="shared" si="61"/>
        <v>1092.0942999999993</v>
      </c>
      <c r="AD92" s="116">
        <f t="shared" si="42"/>
        <v>12.848168235294109</v>
      </c>
      <c r="AE92" s="119" t="e">
        <f t="shared" si="43"/>
        <v>#N/A</v>
      </c>
      <c r="AF92" s="119">
        <f t="shared" si="44"/>
        <v>0</v>
      </c>
      <c r="AI92" s="115">
        <f t="shared" si="62"/>
        <v>125</v>
      </c>
      <c r="AJ92" s="113">
        <f t="shared" si="63"/>
        <v>85</v>
      </c>
      <c r="AK92" s="113">
        <f>INDEX(地温!$D$2:$D$366,MATCH(AI92,地温!$C$2:$C$366,FALSE))</f>
        <v>17.346700000000002</v>
      </c>
      <c r="AL92" s="113">
        <f t="shared" si="64"/>
        <v>1092.0942999999993</v>
      </c>
      <c r="AM92" s="116">
        <f t="shared" si="45"/>
        <v>12.848168235294109</v>
      </c>
      <c r="AN92" s="119" t="e">
        <f t="shared" si="46"/>
        <v>#N/A</v>
      </c>
      <c r="AO92" s="119">
        <f t="shared" si="47"/>
        <v>0</v>
      </c>
      <c r="AR92" s="115">
        <f t="shared" si="65"/>
        <v>125</v>
      </c>
      <c r="AS92" s="113">
        <f t="shared" si="66"/>
        <v>85</v>
      </c>
      <c r="AT92" s="113">
        <f>INDEX(地温!$D$2:$D$366,MATCH(AR92,地温!$C$2:$C$366,FALSE))</f>
        <v>17.346700000000002</v>
      </c>
      <c r="AU92" s="113">
        <f t="shared" si="67"/>
        <v>1092.0942999999993</v>
      </c>
      <c r="AV92" s="116">
        <f t="shared" si="48"/>
        <v>12.848168235294109</v>
      </c>
      <c r="AW92" s="119" t="e">
        <f t="shared" si="49"/>
        <v>#N/A</v>
      </c>
      <c r="AX92" s="119">
        <f t="shared" si="50"/>
        <v>0</v>
      </c>
    </row>
    <row r="93" spans="1:50">
      <c r="A93" s="115">
        <f t="shared" si="51"/>
        <v>126</v>
      </c>
      <c r="B93" s="113">
        <f t="shared" si="34"/>
        <v>86</v>
      </c>
      <c r="C93" s="119">
        <f t="shared" si="35"/>
        <v>5.9698979103700927</v>
      </c>
      <c r="D93" s="119">
        <f t="shared" si="52"/>
        <v>2.3488733809684526e-003</v>
      </c>
      <c r="E93" s="119"/>
      <c r="F93" s="119"/>
      <c r="H93" s="115">
        <f t="shared" si="53"/>
        <v>126</v>
      </c>
      <c r="I93" s="113">
        <f t="shared" si="54"/>
        <v>86</v>
      </c>
      <c r="J93" s="113">
        <f>INDEX(地温!$D$2:$D$366,MATCH(H93,地温!$C$2:$C$366,FALSE))</f>
        <v>17.555350000000001</v>
      </c>
      <c r="K93" s="113">
        <f t="shared" si="55"/>
        <v>1109.6496499999994</v>
      </c>
      <c r="L93" s="116">
        <f t="shared" si="36"/>
        <v>12.902902906976736</v>
      </c>
      <c r="M93" s="119">
        <f t="shared" si="37"/>
        <v>2.5495745543531546e-002</v>
      </c>
      <c r="N93" s="119">
        <f t="shared" si="38"/>
        <v>5.9698979103700927</v>
      </c>
      <c r="Q93" s="115">
        <f t="shared" si="56"/>
        <v>126</v>
      </c>
      <c r="R93" s="113">
        <f t="shared" si="57"/>
        <v>86</v>
      </c>
      <c r="S93" s="113">
        <f>INDEX(地温!$D$2:$D$366,MATCH(Q93,地温!$C$2:$C$366,FALSE))</f>
        <v>17.555350000000001</v>
      </c>
      <c r="T93" s="113">
        <f t="shared" si="58"/>
        <v>1109.6496499999994</v>
      </c>
      <c r="U93" s="116">
        <f t="shared" si="39"/>
        <v>12.902902906976736</v>
      </c>
      <c r="V93" s="119" t="e">
        <f t="shared" si="40"/>
        <v>#N/A</v>
      </c>
      <c r="W93" s="119">
        <f t="shared" si="41"/>
        <v>0</v>
      </c>
      <c r="Z93" s="115">
        <f t="shared" si="59"/>
        <v>126</v>
      </c>
      <c r="AA93" s="113">
        <f t="shared" si="60"/>
        <v>86</v>
      </c>
      <c r="AB93" s="113">
        <f>INDEX(地温!$D$2:$D$366,MATCH(Z93,地温!$C$2:$C$366,FALSE))</f>
        <v>17.555350000000001</v>
      </c>
      <c r="AC93" s="113">
        <f t="shared" si="61"/>
        <v>1109.6496499999994</v>
      </c>
      <c r="AD93" s="116">
        <f t="shared" si="42"/>
        <v>12.902902906976736</v>
      </c>
      <c r="AE93" s="119" t="e">
        <f t="shared" si="43"/>
        <v>#N/A</v>
      </c>
      <c r="AF93" s="119">
        <f t="shared" si="44"/>
        <v>0</v>
      </c>
      <c r="AI93" s="115">
        <f t="shared" si="62"/>
        <v>126</v>
      </c>
      <c r="AJ93" s="113">
        <f t="shared" si="63"/>
        <v>86</v>
      </c>
      <c r="AK93" s="113">
        <f>INDEX(地温!$D$2:$D$366,MATCH(AI93,地温!$C$2:$C$366,FALSE))</f>
        <v>17.555350000000001</v>
      </c>
      <c r="AL93" s="113">
        <f t="shared" si="64"/>
        <v>1109.6496499999994</v>
      </c>
      <c r="AM93" s="116">
        <f t="shared" si="45"/>
        <v>12.902902906976736</v>
      </c>
      <c r="AN93" s="119" t="e">
        <f t="shared" si="46"/>
        <v>#N/A</v>
      </c>
      <c r="AO93" s="119">
        <f t="shared" si="47"/>
        <v>0</v>
      </c>
      <c r="AR93" s="115">
        <f t="shared" si="65"/>
        <v>126</v>
      </c>
      <c r="AS93" s="113">
        <f t="shared" si="66"/>
        <v>86</v>
      </c>
      <c r="AT93" s="113">
        <f>INDEX(地温!$D$2:$D$366,MATCH(AR93,地温!$C$2:$C$366,FALSE))</f>
        <v>17.555350000000001</v>
      </c>
      <c r="AU93" s="113">
        <f t="shared" si="67"/>
        <v>1109.6496499999994</v>
      </c>
      <c r="AV93" s="116">
        <f t="shared" si="48"/>
        <v>12.902902906976736</v>
      </c>
      <c r="AW93" s="119" t="e">
        <f t="shared" si="49"/>
        <v>#N/A</v>
      </c>
      <c r="AX93" s="119">
        <f t="shared" si="50"/>
        <v>0</v>
      </c>
    </row>
    <row r="94" spans="1:50">
      <c r="A94" s="115">
        <f t="shared" si="51"/>
        <v>127</v>
      </c>
      <c r="B94" s="113">
        <f t="shared" si="34"/>
        <v>87</v>
      </c>
      <c r="C94" s="119">
        <f t="shared" si="35"/>
        <v>5.9930038448097092</v>
      </c>
      <c r="D94" s="119">
        <f t="shared" si="52"/>
        <v>2.3105934439616505e-003</v>
      </c>
      <c r="E94" s="119"/>
      <c r="F94" s="119"/>
      <c r="H94" s="115">
        <f t="shared" si="53"/>
        <v>127</v>
      </c>
      <c r="I94" s="113">
        <f t="shared" si="54"/>
        <v>87</v>
      </c>
      <c r="J94" s="113">
        <f>INDEX(地温!$D$2:$D$366,MATCH(H94,地温!$C$2:$C$366,FALSE))</f>
        <v>17.940549999999998</v>
      </c>
      <c r="K94" s="113">
        <f t="shared" si="55"/>
        <v>1127.5901999999994</v>
      </c>
      <c r="L94" s="116">
        <f t="shared" si="36"/>
        <v>12.960806896551718</v>
      </c>
      <c r="M94" s="119">
        <f t="shared" si="37"/>
        <v>2.5562324650508415e-002</v>
      </c>
      <c r="N94" s="119">
        <f t="shared" si="38"/>
        <v>5.9930038448097092</v>
      </c>
      <c r="Q94" s="115">
        <f t="shared" si="56"/>
        <v>127</v>
      </c>
      <c r="R94" s="113">
        <f t="shared" si="57"/>
        <v>87</v>
      </c>
      <c r="S94" s="113">
        <f>INDEX(地温!$D$2:$D$366,MATCH(Q94,地温!$C$2:$C$366,FALSE))</f>
        <v>17.940549999999998</v>
      </c>
      <c r="T94" s="113">
        <f t="shared" si="58"/>
        <v>1127.5901999999994</v>
      </c>
      <c r="U94" s="116">
        <f t="shared" si="39"/>
        <v>12.960806896551718</v>
      </c>
      <c r="V94" s="119" t="e">
        <f t="shared" si="40"/>
        <v>#N/A</v>
      </c>
      <c r="W94" s="119">
        <f t="shared" si="41"/>
        <v>0</v>
      </c>
      <c r="Z94" s="115">
        <f t="shared" si="59"/>
        <v>127</v>
      </c>
      <c r="AA94" s="113">
        <f t="shared" si="60"/>
        <v>87</v>
      </c>
      <c r="AB94" s="113">
        <f>INDEX(地温!$D$2:$D$366,MATCH(Z94,地温!$C$2:$C$366,FALSE))</f>
        <v>17.940549999999998</v>
      </c>
      <c r="AC94" s="113">
        <f t="shared" si="61"/>
        <v>1127.5901999999994</v>
      </c>
      <c r="AD94" s="116">
        <f t="shared" si="42"/>
        <v>12.960806896551718</v>
      </c>
      <c r="AE94" s="119" t="e">
        <f t="shared" si="43"/>
        <v>#N/A</v>
      </c>
      <c r="AF94" s="119">
        <f t="shared" si="44"/>
        <v>0</v>
      </c>
      <c r="AI94" s="115">
        <f t="shared" si="62"/>
        <v>127</v>
      </c>
      <c r="AJ94" s="113">
        <f t="shared" si="63"/>
        <v>87</v>
      </c>
      <c r="AK94" s="113">
        <f>INDEX(地温!$D$2:$D$366,MATCH(AI94,地温!$C$2:$C$366,FALSE))</f>
        <v>17.940549999999998</v>
      </c>
      <c r="AL94" s="113">
        <f t="shared" si="64"/>
        <v>1127.5901999999994</v>
      </c>
      <c r="AM94" s="116">
        <f t="shared" si="45"/>
        <v>12.960806896551718</v>
      </c>
      <c r="AN94" s="119" t="e">
        <f t="shared" si="46"/>
        <v>#N/A</v>
      </c>
      <c r="AO94" s="119">
        <f t="shared" si="47"/>
        <v>0</v>
      </c>
      <c r="AR94" s="115">
        <f t="shared" si="65"/>
        <v>127</v>
      </c>
      <c r="AS94" s="113">
        <f t="shared" si="66"/>
        <v>87</v>
      </c>
      <c r="AT94" s="113">
        <f>INDEX(地温!$D$2:$D$366,MATCH(AR94,地温!$C$2:$C$366,FALSE))</f>
        <v>17.940549999999998</v>
      </c>
      <c r="AU94" s="113">
        <f t="shared" si="67"/>
        <v>1127.5901999999994</v>
      </c>
      <c r="AV94" s="116">
        <f t="shared" si="48"/>
        <v>12.960806896551718</v>
      </c>
      <c r="AW94" s="119" t="e">
        <f t="shared" si="49"/>
        <v>#N/A</v>
      </c>
      <c r="AX94" s="119">
        <f t="shared" si="50"/>
        <v>0</v>
      </c>
    </row>
    <row r="95" spans="1:50">
      <c r="A95" s="115">
        <f t="shared" si="51"/>
        <v>128</v>
      </c>
      <c r="B95" s="113">
        <f t="shared" si="34"/>
        <v>88</v>
      </c>
      <c r="C95" s="119">
        <f t="shared" si="35"/>
        <v>6.0153285499079683</v>
      </c>
      <c r="D95" s="119">
        <f t="shared" si="52"/>
        <v>2.2324705098259122e-003</v>
      </c>
      <c r="E95" s="119"/>
      <c r="F95" s="119"/>
      <c r="H95" s="115">
        <f t="shared" si="53"/>
        <v>128</v>
      </c>
      <c r="I95" s="113">
        <f t="shared" si="54"/>
        <v>88</v>
      </c>
      <c r="J95" s="113">
        <f>INDEX(地温!$D$2:$D$366,MATCH(H95,地温!$C$2:$C$366,FALSE))</f>
        <v>17.844249999999999</v>
      </c>
      <c r="K95" s="113">
        <f t="shared" si="55"/>
        <v>1145.4344499999995</v>
      </c>
      <c r="L95" s="116">
        <f t="shared" si="36"/>
        <v>13.016300568181812</v>
      </c>
      <c r="M95" s="119">
        <f t="shared" si="37"/>
        <v>2.5626270086000987e-002</v>
      </c>
      <c r="N95" s="119">
        <f t="shared" si="38"/>
        <v>6.0153285499079683</v>
      </c>
      <c r="Q95" s="115">
        <f t="shared" si="56"/>
        <v>128</v>
      </c>
      <c r="R95" s="113">
        <f t="shared" si="57"/>
        <v>88</v>
      </c>
      <c r="S95" s="113">
        <f>INDEX(地温!$D$2:$D$366,MATCH(Q95,地温!$C$2:$C$366,FALSE))</f>
        <v>17.844249999999999</v>
      </c>
      <c r="T95" s="113">
        <f t="shared" si="58"/>
        <v>1145.4344499999995</v>
      </c>
      <c r="U95" s="116">
        <f t="shared" si="39"/>
        <v>13.016300568181812</v>
      </c>
      <c r="V95" s="119" t="e">
        <f t="shared" si="40"/>
        <v>#N/A</v>
      </c>
      <c r="W95" s="119">
        <f t="shared" si="41"/>
        <v>0</v>
      </c>
      <c r="Z95" s="115">
        <f t="shared" si="59"/>
        <v>128</v>
      </c>
      <c r="AA95" s="113">
        <f t="shared" si="60"/>
        <v>88</v>
      </c>
      <c r="AB95" s="113">
        <f>INDEX(地温!$D$2:$D$366,MATCH(Z95,地温!$C$2:$C$366,FALSE))</f>
        <v>17.844249999999999</v>
      </c>
      <c r="AC95" s="113">
        <f t="shared" si="61"/>
        <v>1145.4344499999995</v>
      </c>
      <c r="AD95" s="116">
        <f t="shared" si="42"/>
        <v>13.016300568181812</v>
      </c>
      <c r="AE95" s="119" t="e">
        <f t="shared" si="43"/>
        <v>#N/A</v>
      </c>
      <c r="AF95" s="119">
        <f t="shared" si="44"/>
        <v>0</v>
      </c>
      <c r="AI95" s="115">
        <f t="shared" si="62"/>
        <v>128</v>
      </c>
      <c r="AJ95" s="113">
        <f t="shared" si="63"/>
        <v>88</v>
      </c>
      <c r="AK95" s="113">
        <f>INDEX(地温!$D$2:$D$366,MATCH(AI95,地温!$C$2:$C$366,FALSE))</f>
        <v>17.844249999999999</v>
      </c>
      <c r="AL95" s="113">
        <f t="shared" si="64"/>
        <v>1145.4344499999995</v>
      </c>
      <c r="AM95" s="116">
        <f t="shared" si="45"/>
        <v>13.016300568181812</v>
      </c>
      <c r="AN95" s="119" t="e">
        <f t="shared" si="46"/>
        <v>#N/A</v>
      </c>
      <c r="AO95" s="119">
        <f t="shared" si="47"/>
        <v>0</v>
      </c>
      <c r="AR95" s="115">
        <f t="shared" si="65"/>
        <v>128</v>
      </c>
      <c r="AS95" s="113">
        <f t="shared" si="66"/>
        <v>88</v>
      </c>
      <c r="AT95" s="113">
        <f>INDEX(地温!$D$2:$D$366,MATCH(AR95,地温!$C$2:$C$366,FALSE))</f>
        <v>17.844249999999999</v>
      </c>
      <c r="AU95" s="113">
        <f t="shared" si="67"/>
        <v>1145.4344499999995</v>
      </c>
      <c r="AV95" s="116">
        <f t="shared" si="48"/>
        <v>13.016300568181812</v>
      </c>
      <c r="AW95" s="119" t="e">
        <f t="shared" si="49"/>
        <v>#N/A</v>
      </c>
      <c r="AX95" s="119">
        <f t="shared" si="50"/>
        <v>0</v>
      </c>
    </row>
    <row r="96" spans="1:50">
      <c r="A96" s="115">
        <f t="shared" si="51"/>
        <v>129</v>
      </c>
      <c r="B96" s="113">
        <f t="shared" si="34"/>
        <v>89</v>
      </c>
      <c r="C96" s="119">
        <f t="shared" si="35"/>
        <v>6.03645598051473</v>
      </c>
      <c r="D96" s="119">
        <f t="shared" si="52"/>
        <v>2.1127430606761701e-003</v>
      </c>
      <c r="E96" s="119"/>
      <c r="F96" s="119"/>
      <c r="H96" s="115">
        <f t="shared" si="53"/>
        <v>129</v>
      </c>
      <c r="I96" s="113">
        <f t="shared" si="54"/>
        <v>89</v>
      </c>
      <c r="J96" s="113">
        <f>INDEX(地温!$D$2:$D$366,MATCH(H96,地温!$C$2:$C$366,FALSE))</f>
        <v>17.186200000000003</v>
      </c>
      <c r="K96" s="113">
        <f t="shared" si="55"/>
        <v>1162.6206499999996</v>
      </c>
      <c r="L96" s="116">
        <f t="shared" si="36"/>
        <v>13.063153370786512</v>
      </c>
      <c r="M96" s="119">
        <f t="shared" si="37"/>
        <v>2.5680363779506814e-002</v>
      </c>
      <c r="N96" s="119">
        <f t="shared" si="38"/>
        <v>6.03645598051473</v>
      </c>
      <c r="Q96" s="115">
        <f t="shared" si="56"/>
        <v>129</v>
      </c>
      <c r="R96" s="113">
        <f t="shared" si="57"/>
        <v>89</v>
      </c>
      <c r="S96" s="113">
        <f>INDEX(地温!$D$2:$D$366,MATCH(Q96,地温!$C$2:$C$366,FALSE))</f>
        <v>17.186200000000003</v>
      </c>
      <c r="T96" s="113">
        <f t="shared" si="58"/>
        <v>1162.6206499999996</v>
      </c>
      <c r="U96" s="116">
        <f t="shared" si="39"/>
        <v>13.063153370786512</v>
      </c>
      <c r="V96" s="119" t="e">
        <f t="shared" si="40"/>
        <v>#N/A</v>
      </c>
      <c r="W96" s="119">
        <f t="shared" si="41"/>
        <v>0</v>
      </c>
      <c r="Z96" s="115">
        <f t="shared" si="59"/>
        <v>129</v>
      </c>
      <c r="AA96" s="113">
        <f t="shared" si="60"/>
        <v>89</v>
      </c>
      <c r="AB96" s="113">
        <f>INDEX(地温!$D$2:$D$366,MATCH(Z96,地温!$C$2:$C$366,FALSE))</f>
        <v>17.186200000000003</v>
      </c>
      <c r="AC96" s="113">
        <f t="shared" si="61"/>
        <v>1162.6206499999996</v>
      </c>
      <c r="AD96" s="116">
        <f t="shared" si="42"/>
        <v>13.063153370786512</v>
      </c>
      <c r="AE96" s="119" t="e">
        <f t="shared" si="43"/>
        <v>#N/A</v>
      </c>
      <c r="AF96" s="119">
        <f t="shared" si="44"/>
        <v>0</v>
      </c>
      <c r="AI96" s="115">
        <f t="shared" si="62"/>
        <v>129</v>
      </c>
      <c r="AJ96" s="113">
        <f t="shared" si="63"/>
        <v>89</v>
      </c>
      <c r="AK96" s="113">
        <f>INDEX(地温!$D$2:$D$366,MATCH(AI96,地温!$C$2:$C$366,FALSE))</f>
        <v>17.186200000000003</v>
      </c>
      <c r="AL96" s="113">
        <f t="shared" si="64"/>
        <v>1162.6206499999996</v>
      </c>
      <c r="AM96" s="116">
        <f t="shared" si="45"/>
        <v>13.063153370786512</v>
      </c>
      <c r="AN96" s="119" t="e">
        <f t="shared" si="46"/>
        <v>#N/A</v>
      </c>
      <c r="AO96" s="119">
        <f t="shared" si="47"/>
        <v>0</v>
      </c>
      <c r="AR96" s="115">
        <f t="shared" si="65"/>
        <v>129</v>
      </c>
      <c r="AS96" s="113">
        <f t="shared" si="66"/>
        <v>89</v>
      </c>
      <c r="AT96" s="113">
        <f>INDEX(地温!$D$2:$D$366,MATCH(AR96,地温!$C$2:$C$366,FALSE))</f>
        <v>17.186200000000003</v>
      </c>
      <c r="AU96" s="113">
        <f t="shared" si="67"/>
        <v>1162.6206499999996</v>
      </c>
      <c r="AV96" s="116">
        <f t="shared" si="48"/>
        <v>13.063153370786512</v>
      </c>
      <c r="AW96" s="119" t="e">
        <f t="shared" si="49"/>
        <v>#N/A</v>
      </c>
      <c r="AX96" s="119">
        <f t="shared" si="50"/>
        <v>0</v>
      </c>
    </row>
    <row r="97" spans="1:50">
      <c r="A97" s="115">
        <f t="shared" si="51"/>
        <v>130</v>
      </c>
      <c r="B97" s="113">
        <f t="shared" si="34"/>
        <v>90</v>
      </c>
      <c r="C97" s="119">
        <f t="shared" si="35"/>
        <v>6.056635192054487</v>
      </c>
      <c r="D97" s="119">
        <f t="shared" si="52"/>
        <v>2.0179211539756992e-003</v>
      </c>
      <c r="E97" s="119"/>
      <c r="F97" s="119"/>
      <c r="H97" s="115">
        <f t="shared" si="53"/>
        <v>130</v>
      </c>
      <c r="I97" s="113">
        <f t="shared" si="54"/>
        <v>90</v>
      </c>
      <c r="J97" s="113">
        <f>INDEX(地温!$D$2:$D$366,MATCH(H97,地温!$C$2:$C$366,FALSE))</f>
        <v>16.768900000000002</v>
      </c>
      <c r="K97" s="113">
        <f t="shared" si="55"/>
        <v>1179.3895499999996</v>
      </c>
      <c r="L97" s="116">
        <f t="shared" si="36"/>
        <v>13.10432833333333</v>
      </c>
      <c r="M97" s="119">
        <f t="shared" si="37"/>
        <v>2.5727981738092792e-002</v>
      </c>
      <c r="N97" s="119">
        <f t="shared" si="38"/>
        <v>6.056635192054487</v>
      </c>
      <c r="Q97" s="115">
        <f t="shared" si="56"/>
        <v>130</v>
      </c>
      <c r="R97" s="113">
        <f t="shared" si="57"/>
        <v>90</v>
      </c>
      <c r="S97" s="113">
        <f>INDEX(地温!$D$2:$D$366,MATCH(Q97,地温!$C$2:$C$366,FALSE))</f>
        <v>16.768900000000002</v>
      </c>
      <c r="T97" s="113">
        <f t="shared" si="58"/>
        <v>1179.3895499999996</v>
      </c>
      <c r="U97" s="116">
        <f t="shared" si="39"/>
        <v>13.10432833333333</v>
      </c>
      <c r="V97" s="119" t="e">
        <f t="shared" si="40"/>
        <v>#N/A</v>
      </c>
      <c r="W97" s="119">
        <f t="shared" si="41"/>
        <v>0</v>
      </c>
      <c r="Z97" s="115">
        <f t="shared" si="59"/>
        <v>130</v>
      </c>
      <c r="AA97" s="113">
        <f t="shared" si="60"/>
        <v>90</v>
      </c>
      <c r="AB97" s="113">
        <f>INDEX(地温!$D$2:$D$366,MATCH(Z97,地温!$C$2:$C$366,FALSE))</f>
        <v>16.768900000000002</v>
      </c>
      <c r="AC97" s="113">
        <f t="shared" si="61"/>
        <v>1179.3895499999996</v>
      </c>
      <c r="AD97" s="116">
        <f t="shared" si="42"/>
        <v>13.10432833333333</v>
      </c>
      <c r="AE97" s="119" t="e">
        <f t="shared" si="43"/>
        <v>#N/A</v>
      </c>
      <c r="AF97" s="119">
        <f t="shared" si="44"/>
        <v>0</v>
      </c>
      <c r="AI97" s="115">
        <f t="shared" si="62"/>
        <v>130</v>
      </c>
      <c r="AJ97" s="113">
        <f t="shared" si="63"/>
        <v>90</v>
      </c>
      <c r="AK97" s="113">
        <f>INDEX(地温!$D$2:$D$366,MATCH(AI97,地温!$C$2:$C$366,FALSE))</f>
        <v>16.768900000000002</v>
      </c>
      <c r="AL97" s="113">
        <f t="shared" si="64"/>
        <v>1179.3895499999996</v>
      </c>
      <c r="AM97" s="116">
        <f t="shared" si="45"/>
        <v>13.10432833333333</v>
      </c>
      <c r="AN97" s="119" t="e">
        <f t="shared" si="46"/>
        <v>#N/A</v>
      </c>
      <c r="AO97" s="119">
        <f t="shared" si="47"/>
        <v>0</v>
      </c>
      <c r="AR97" s="115">
        <f t="shared" si="65"/>
        <v>130</v>
      </c>
      <c r="AS97" s="113">
        <f t="shared" si="66"/>
        <v>90</v>
      </c>
      <c r="AT97" s="113">
        <f>INDEX(地温!$D$2:$D$366,MATCH(AR97,地温!$C$2:$C$366,FALSE))</f>
        <v>16.768900000000002</v>
      </c>
      <c r="AU97" s="113">
        <f t="shared" si="67"/>
        <v>1179.3895499999996</v>
      </c>
      <c r="AV97" s="116">
        <f t="shared" si="48"/>
        <v>13.10432833333333</v>
      </c>
      <c r="AW97" s="119" t="e">
        <f t="shared" si="49"/>
        <v>#N/A</v>
      </c>
      <c r="AX97" s="119">
        <f t="shared" si="50"/>
        <v>0</v>
      </c>
    </row>
    <row r="98" spans="1:50">
      <c r="A98" s="115">
        <f t="shared" si="51"/>
        <v>131</v>
      </c>
      <c r="B98" s="113">
        <f t="shared" si="34"/>
        <v>91</v>
      </c>
      <c r="C98" s="119">
        <f t="shared" si="35"/>
        <v>6.0764983445857856</v>
      </c>
      <c r="D98" s="119">
        <f t="shared" si="52"/>
        <v>1.9863152531298667e-003</v>
      </c>
      <c r="E98" s="119"/>
      <c r="F98" s="119"/>
      <c r="H98" s="115">
        <f t="shared" si="53"/>
        <v>131</v>
      </c>
      <c r="I98" s="113">
        <f t="shared" si="54"/>
        <v>91</v>
      </c>
      <c r="J98" s="113">
        <f>INDEX(地温!$D$2:$D$366,MATCH(H98,地温!$C$2:$C$366,FALSE))</f>
        <v>17.13805</v>
      </c>
      <c r="K98" s="113">
        <f t="shared" si="55"/>
        <v>1196.5275999999997</v>
      </c>
      <c r="L98" s="116">
        <f t="shared" si="36"/>
        <v>13.148654945054941</v>
      </c>
      <c r="M98" s="119">
        <f t="shared" si="37"/>
        <v>2.5779327845802853e-002</v>
      </c>
      <c r="N98" s="119">
        <f t="shared" si="38"/>
        <v>6.0764983445857856</v>
      </c>
      <c r="Q98" s="115">
        <f t="shared" si="56"/>
        <v>131</v>
      </c>
      <c r="R98" s="113">
        <f t="shared" si="57"/>
        <v>91</v>
      </c>
      <c r="S98" s="113">
        <f>INDEX(地温!$D$2:$D$366,MATCH(Q98,地温!$C$2:$C$366,FALSE))</f>
        <v>17.13805</v>
      </c>
      <c r="T98" s="113">
        <f t="shared" si="58"/>
        <v>1196.5275999999997</v>
      </c>
      <c r="U98" s="116">
        <f t="shared" si="39"/>
        <v>13.148654945054941</v>
      </c>
      <c r="V98" s="119" t="e">
        <f t="shared" si="40"/>
        <v>#N/A</v>
      </c>
      <c r="W98" s="119">
        <f t="shared" si="41"/>
        <v>0</v>
      </c>
      <c r="Z98" s="115">
        <f t="shared" si="59"/>
        <v>131</v>
      </c>
      <c r="AA98" s="113">
        <f t="shared" si="60"/>
        <v>91</v>
      </c>
      <c r="AB98" s="113">
        <f>INDEX(地温!$D$2:$D$366,MATCH(Z98,地温!$C$2:$C$366,FALSE))</f>
        <v>17.13805</v>
      </c>
      <c r="AC98" s="113">
        <f t="shared" si="61"/>
        <v>1196.5275999999997</v>
      </c>
      <c r="AD98" s="116">
        <f t="shared" si="42"/>
        <v>13.148654945054941</v>
      </c>
      <c r="AE98" s="119" t="e">
        <f t="shared" si="43"/>
        <v>#N/A</v>
      </c>
      <c r="AF98" s="119">
        <f t="shared" si="44"/>
        <v>0</v>
      </c>
      <c r="AI98" s="115">
        <f t="shared" si="62"/>
        <v>131</v>
      </c>
      <c r="AJ98" s="113">
        <f t="shared" si="63"/>
        <v>91</v>
      </c>
      <c r="AK98" s="113">
        <f>INDEX(地温!$D$2:$D$366,MATCH(AI98,地温!$C$2:$C$366,FALSE))</f>
        <v>17.13805</v>
      </c>
      <c r="AL98" s="113">
        <f t="shared" si="64"/>
        <v>1196.5275999999997</v>
      </c>
      <c r="AM98" s="116">
        <f t="shared" si="45"/>
        <v>13.148654945054941</v>
      </c>
      <c r="AN98" s="119" t="e">
        <f t="shared" si="46"/>
        <v>#N/A</v>
      </c>
      <c r="AO98" s="119">
        <f t="shared" si="47"/>
        <v>0</v>
      </c>
      <c r="AR98" s="115">
        <f t="shared" si="65"/>
        <v>131</v>
      </c>
      <c r="AS98" s="113">
        <f t="shared" si="66"/>
        <v>91</v>
      </c>
      <c r="AT98" s="113">
        <f>INDEX(地温!$D$2:$D$366,MATCH(AR98,地温!$C$2:$C$366,FALSE))</f>
        <v>17.13805</v>
      </c>
      <c r="AU98" s="113">
        <f t="shared" si="67"/>
        <v>1196.5275999999997</v>
      </c>
      <c r="AV98" s="116">
        <f t="shared" si="48"/>
        <v>13.148654945054941</v>
      </c>
      <c r="AW98" s="119" t="e">
        <f t="shared" si="49"/>
        <v>#N/A</v>
      </c>
      <c r="AX98" s="119">
        <f t="shared" si="50"/>
        <v>0</v>
      </c>
    </row>
    <row r="99" spans="1:50">
      <c r="A99" s="115">
        <f t="shared" si="51"/>
        <v>132</v>
      </c>
      <c r="B99" s="113">
        <f t="shared" si="34"/>
        <v>92</v>
      </c>
      <c r="C99" s="119">
        <f t="shared" si="35"/>
        <v>6.0956668271543597</v>
      </c>
      <c r="D99" s="119">
        <f t="shared" si="52"/>
        <v>1.9168482568574065e-003</v>
      </c>
      <c r="E99" s="119"/>
      <c r="F99" s="119"/>
      <c r="H99" s="115">
        <f t="shared" si="53"/>
        <v>132</v>
      </c>
      <c r="I99" s="113">
        <f t="shared" si="54"/>
        <v>92</v>
      </c>
      <c r="J99" s="113">
        <f>INDEX(地温!$D$2:$D$366,MATCH(H99,地温!$C$2:$C$366,FALSE))</f>
        <v>16.993600000000001</v>
      </c>
      <c r="K99" s="113">
        <f t="shared" si="55"/>
        <v>1213.5211999999997</v>
      </c>
      <c r="L99" s="116">
        <f t="shared" si="36"/>
        <v>13.190447826086952</v>
      </c>
      <c r="M99" s="119">
        <f t="shared" si="37"/>
        <v>2.582781822604072e-002</v>
      </c>
      <c r="N99" s="119">
        <f t="shared" si="38"/>
        <v>6.0956668271543597</v>
      </c>
      <c r="Q99" s="115">
        <f t="shared" si="56"/>
        <v>132</v>
      </c>
      <c r="R99" s="113">
        <f t="shared" si="57"/>
        <v>92</v>
      </c>
      <c r="S99" s="113">
        <f>INDEX(地温!$D$2:$D$366,MATCH(Q99,地温!$C$2:$C$366,FALSE))</f>
        <v>16.993600000000001</v>
      </c>
      <c r="T99" s="113">
        <f t="shared" si="58"/>
        <v>1213.5211999999997</v>
      </c>
      <c r="U99" s="116">
        <f t="shared" si="39"/>
        <v>13.190447826086952</v>
      </c>
      <c r="V99" s="119" t="e">
        <f t="shared" si="40"/>
        <v>#N/A</v>
      </c>
      <c r="W99" s="119">
        <f t="shared" si="41"/>
        <v>0</v>
      </c>
      <c r="Z99" s="115">
        <f t="shared" si="59"/>
        <v>132</v>
      </c>
      <c r="AA99" s="113">
        <f t="shared" si="60"/>
        <v>92</v>
      </c>
      <c r="AB99" s="113">
        <f>INDEX(地温!$D$2:$D$366,MATCH(Z99,地温!$C$2:$C$366,FALSE))</f>
        <v>16.993600000000001</v>
      </c>
      <c r="AC99" s="113">
        <f t="shared" si="61"/>
        <v>1213.5211999999997</v>
      </c>
      <c r="AD99" s="116">
        <f t="shared" si="42"/>
        <v>13.190447826086952</v>
      </c>
      <c r="AE99" s="119" t="e">
        <f t="shared" si="43"/>
        <v>#N/A</v>
      </c>
      <c r="AF99" s="119">
        <f t="shared" si="44"/>
        <v>0</v>
      </c>
      <c r="AI99" s="115">
        <f t="shared" si="62"/>
        <v>132</v>
      </c>
      <c r="AJ99" s="113">
        <f t="shared" si="63"/>
        <v>92</v>
      </c>
      <c r="AK99" s="113">
        <f>INDEX(地温!$D$2:$D$366,MATCH(AI99,地温!$C$2:$C$366,FALSE))</f>
        <v>16.993600000000001</v>
      </c>
      <c r="AL99" s="113">
        <f t="shared" si="64"/>
        <v>1213.5211999999997</v>
      </c>
      <c r="AM99" s="116">
        <f t="shared" si="45"/>
        <v>13.190447826086952</v>
      </c>
      <c r="AN99" s="119" t="e">
        <f t="shared" si="46"/>
        <v>#N/A</v>
      </c>
      <c r="AO99" s="119">
        <f t="shared" si="47"/>
        <v>0</v>
      </c>
      <c r="AR99" s="115">
        <f t="shared" si="65"/>
        <v>132</v>
      </c>
      <c r="AS99" s="113">
        <f t="shared" si="66"/>
        <v>92</v>
      </c>
      <c r="AT99" s="113">
        <f>INDEX(地温!$D$2:$D$366,MATCH(AR99,地温!$C$2:$C$366,FALSE))</f>
        <v>16.993600000000001</v>
      </c>
      <c r="AU99" s="113">
        <f t="shared" si="67"/>
        <v>1213.5211999999997</v>
      </c>
      <c r="AV99" s="116">
        <f t="shared" si="48"/>
        <v>13.190447826086952</v>
      </c>
      <c r="AW99" s="119" t="e">
        <f t="shared" si="49"/>
        <v>#N/A</v>
      </c>
      <c r="AX99" s="119">
        <f t="shared" si="50"/>
        <v>0</v>
      </c>
    </row>
    <row r="100" spans="1:50">
      <c r="A100" s="115">
        <f t="shared" si="51"/>
        <v>133</v>
      </c>
      <c r="B100" s="113">
        <f t="shared" si="34"/>
        <v>93</v>
      </c>
      <c r="C100" s="119">
        <f t="shared" si="35"/>
        <v>6.1146189574287053</v>
      </c>
      <c r="D100" s="119">
        <f t="shared" si="52"/>
        <v>1.8952130274345613e-003</v>
      </c>
      <c r="E100" s="119"/>
      <c r="F100" s="119"/>
      <c r="H100" s="115">
        <f t="shared" si="53"/>
        <v>133</v>
      </c>
      <c r="I100" s="113">
        <f t="shared" si="54"/>
        <v>93</v>
      </c>
      <c r="J100" s="113">
        <f>INDEX(地温!$D$2:$D$366,MATCH(H100,地温!$C$2:$C$366,FALSE))</f>
        <v>17.491149999999998</v>
      </c>
      <c r="K100" s="113">
        <f t="shared" si="55"/>
        <v>1231.0123499999997</v>
      </c>
      <c r="L100" s="116">
        <f t="shared" si="36"/>
        <v>13.236691935483869</v>
      </c>
      <c r="M100" s="119">
        <f t="shared" si="37"/>
        <v>2.5881562917305027e-002</v>
      </c>
      <c r="N100" s="119">
        <f t="shared" si="38"/>
        <v>6.1146189574287053</v>
      </c>
      <c r="Q100" s="115">
        <f t="shared" si="56"/>
        <v>133</v>
      </c>
      <c r="R100" s="113">
        <f t="shared" si="57"/>
        <v>93</v>
      </c>
      <c r="S100" s="113">
        <f>INDEX(地温!$D$2:$D$366,MATCH(Q100,地温!$C$2:$C$366,FALSE))</f>
        <v>17.491149999999998</v>
      </c>
      <c r="T100" s="113">
        <f t="shared" si="58"/>
        <v>1231.0123499999997</v>
      </c>
      <c r="U100" s="116">
        <f t="shared" si="39"/>
        <v>13.236691935483869</v>
      </c>
      <c r="V100" s="119" t="e">
        <f t="shared" si="40"/>
        <v>#N/A</v>
      </c>
      <c r="W100" s="119">
        <f t="shared" si="41"/>
        <v>0</v>
      </c>
      <c r="Z100" s="115">
        <f t="shared" si="59"/>
        <v>133</v>
      </c>
      <c r="AA100" s="113">
        <f t="shared" si="60"/>
        <v>93</v>
      </c>
      <c r="AB100" s="113">
        <f>INDEX(地温!$D$2:$D$366,MATCH(Z100,地温!$C$2:$C$366,FALSE))</f>
        <v>17.491149999999998</v>
      </c>
      <c r="AC100" s="113">
        <f t="shared" si="61"/>
        <v>1231.0123499999997</v>
      </c>
      <c r="AD100" s="116">
        <f t="shared" si="42"/>
        <v>13.236691935483869</v>
      </c>
      <c r="AE100" s="119" t="e">
        <f t="shared" si="43"/>
        <v>#N/A</v>
      </c>
      <c r="AF100" s="119">
        <f t="shared" si="44"/>
        <v>0</v>
      </c>
      <c r="AI100" s="115">
        <f t="shared" si="62"/>
        <v>133</v>
      </c>
      <c r="AJ100" s="113">
        <f t="shared" si="63"/>
        <v>93</v>
      </c>
      <c r="AK100" s="113">
        <f>INDEX(地温!$D$2:$D$366,MATCH(AI100,地温!$C$2:$C$366,FALSE))</f>
        <v>17.491149999999998</v>
      </c>
      <c r="AL100" s="113">
        <f t="shared" si="64"/>
        <v>1231.0123499999997</v>
      </c>
      <c r="AM100" s="116">
        <f t="shared" si="45"/>
        <v>13.236691935483869</v>
      </c>
      <c r="AN100" s="119" t="e">
        <f t="shared" si="46"/>
        <v>#N/A</v>
      </c>
      <c r="AO100" s="119">
        <f t="shared" si="47"/>
        <v>0</v>
      </c>
      <c r="AR100" s="115">
        <f t="shared" si="65"/>
        <v>133</v>
      </c>
      <c r="AS100" s="113">
        <f t="shared" si="66"/>
        <v>93</v>
      </c>
      <c r="AT100" s="113">
        <f>INDEX(地温!$D$2:$D$366,MATCH(AR100,地温!$C$2:$C$366,FALSE))</f>
        <v>17.491149999999998</v>
      </c>
      <c r="AU100" s="113">
        <f t="shared" si="67"/>
        <v>1231.0123499999997</v>
      </c>
      <c r="AV100" s="116">
        <f t="shared" si="48"/>
        <v>13.236691935483869</v>
      </c>
      <c r="AW100" s="119" t="e">
        <f t="shared" si="49"/>
        <v>#N/A</v>
      </c>
      <c r="AX100" s="119">
        <f t="shared" si="50"/>
        <v>0</v>
      </c>
    </row>
    <row r="101" spans="1:50">
      <c r="A101" s="115">
        <f t="shared" si="51"/>
        <v>134</v>
      </c>
      <c r="B101" s="113">
        <f t="shared" si="34"/>
        <v>94</v>
      </c>
      <c r="C101" s="119">
        <f t="shared" si="35"/>
        <v>6.1333849693168387</v>
      </c>
      <c r="D101" s="119">
        <f t="shared" si="52"/>
        <v>1.8766011888133429e-003</v>
      </c>
      <c r="E101" s="119"/>
      <c r="F101" s="119"/>
      <c r="H101" s="115">
        <f t="shared" si="53"/>
        <v>134</v>
      </c>
      <c r="I101" s="113">
        <f t="shared" si="54"/>
        <v>94</v>
      </c>
      <c r="J101" s="113">
        <f>INDEX(地温!$D$2:$D$366,MATCH(H101,地温!$C$2:$C$366,FALSE))</f>
        <v>18.052900000000001</v>
      </c>
      <c r="K101" s="113">
        <f t="shared" si="55"/>
        <v>1249.0652499999997</v>
      </c>
      <c r="L101" s="116">
        <f t="shared" si="36"/>
        <v>13.287928191489359</v>
      </c>
      <c r="M101" s="119">
        <f t="shared" si="37"/>
        <v>2.5941219722422394e-002</v>
      </c>
      <c r="N101" s="119">
        <f t="shared" si="38"/>
        <v>6.1333849693168387</v>
      </c>
      <c r="Q101" s="115">
        <f t="shared" si="56"/>
        <v>134</v>
      </c>
      <c r="R101" s="113">
        <f t="shared" si="57"/>
        <v>94</v>
      </c>
      <c r="S101" s="113">
        <f>INDEX(地温!$D$2:$D$366,MATCH(Q101,地温!$C$2:$C$366,FALSE))</f>
        <v>18.052900000000001</v>
      </c>
      <c r="T101" s="113">
        <f t="shared" si="58"/>
        <v>1249.0652499999997</v>
      </c>
      <c r="U101" s="116">
        <f t="shared" si="39"/>
        <v>13.287928191489359</v>
      </c>
      <c r="V101" s="119" t="e">
        <f t="shared" si="40"/>
        <v>#N/A</v>
      </c>
      <c r="W101" s="119">
        <f t="shared" si="41"/>
        <v>0</v>
      </c>
      <c r="Z101" s="115">
        <f t="shared" si="59"/>
        <v>134</v>
      </c>
      <c r="AA101" s="113">
        <f t="shared" si="60"/>
        <v>94</v>
      </c>
      <c r="AB101" s="113">
        <f>INDEX(地温!$D$2:$D$366,MATCH(Z101,地温!$C$2:$C$366,FALSE))</f>
        <v>18.052900000000001</v>
      </c>
      <c r="AC101" s="113">
        <f t="shared" si="61"/>
        <v>1249.0652499999997</v>
      </c>
      <c r="AD101" s="116">
        <f t="shared" si="42"/>
        <v>13.287928191489359</v>
      </c>
      <c r="AE101" s="119" t="e">
        <f t="shared" si="43"/>
        <v>#N/A</v>
      </c>
      <c r="AF101" s="119">
        <f t="shared" si="44"/>
        <v>0</v>
      </c>
      <c r="AI101" s="115">
        <f t="shared" si="62"/>
        <v>134</v>
      </c>
      <c r="AJ101" s="113">
        <f t="shared" si="63"/>
        <v>94</v>
      </c>
      <c r="AK101" s="113">
        <f>INDEX(地温!$D$2:$D$366,MATCH(AI101,地温!$C$2:$C$366,FALSE))</f>
        <v>18.052900000000001</v>
      </c>
      <c r="AL101" s="113">
        <f t="shared" si="64"/>
        <v>1249.0652499999997</v>
      </c>
      <c r="AM101" s="116">
        <f t="shared" si="45"/>
        <v>13.287928191489359</v>
      </c>
      <c r="AN101" s="119" t="e">
        <f t="shared" si="46"/>
        <v>#N/A</v>
      </c>
      <c r="AO101" s="119">
        <f t="shared" si="47"/>
        <v>0</v>
      </c>
      <c r="AR101" s="115">
        <f t="shared" si="65"/>
        <v>134</v>
      </c>
      <c r="AS101" s="113">
        <f t="shared" si="66"/>
        <v>94</v>
      </c>
      <c r="AT101" s="113">
        <f>INDEX(地温!$D$2:$D$366,MATCH(AR101,地温!$C$2:$C$366,FALSE))</f>
        <v>18.052900000000001</v>
      </c>
      <c r="AU101" s="113">
        <f t="shared" si="67"/>
        <v>1249.0652499999997</v>
      </c>
      <c r="AV101" s="116">
        <f t="shared" si="48"/>
        <v>13.287928191489359</v>
      </c>
      <c r="AW101" s="119" t="e">
        <f t="shared" si="49"/>
        <v>#N/A</v>
      </c>
      <c r="AX101" s="119">
        <f t="shared" si="50"/>
        <v>0</v>
      </c>
    </row>
    <row r="102" spans="1:50">
      <c r="A102" s="115">
        <f t="shared" si="51"/>
        <v>135</v>
      </c>
      <c r="B102" s="113">
        <f t="shared" si="34"/>
        <v>95</v>
      </c>
      <c r="C102" s="119">
        <f t="shared" si="35"/>
        <v>6.151426174377824</v>
      </c>
      <c r="D102" s="119">
        <f t="shared" si="52"/>
        <v>1.8041205060985279e-003</v>
      </c>
      <c r="E102" s="119"/>
      <c r="F102" s="119"/>
      <c r="H102" s="115">
        <f t="shared" si="53"/>
        <v>135</v>
      </c>
      <c r="I102" s="113">
        <f t="shared" si="54"/>
        <v>95</v>
      </c>
      <c r="J102" s="113">
        <f>INDEX(地温!$D$2:$D$366,MATCH(H102,地温!$C$2:$C$366,FALSE))</f>
        <v>17.828199999999999</v>
      </c>
      <c r="K102" s="113">
        <f t="shared" si="55"/>
        <v>1266.8934499999996</v>
      </c>
      <c r="L102" s="116">
        <f t="shared" si="36"/>
        <v>13.335720526315786</v>
      </c>
      <c r="M102" s="119">
        <f t="shared" si="37"/>
        <v>2.5996971246152734e-002</v>
      </c>
      <c r="N102" s="119">
        <f t="shared" si="38"/>
        <v>6.151426174377824</v>
      </c>
      <c r="Q102" s="115">
        <f t="shared" si="56"/>
        <v>135</v>
      </c>
      <c r="R102" s="113">
        <f t="shared" si="57"/>
        <v>95</v>
      </c>
      <c r="S102" s="113">
        <f>INDEX(地温!$D$2:$D$366,MATCH(Q102,地温!$C$2:$C$366,FALSE))</f>
        <v>17.828199999999999</v>
      </c>
      <c r="T102" s="113">
        <f t="shared" si="58"/>
        <v>1266.8934499999996</v>
      </c>
      <c r="U102" s="116">
        <f t="shared" si="39"/>
        <v>13.335720526315786</v>
      </c>
      <c r="V102" s="119" t="e">
        <f t="shared" si="40"/>
        <v>#N/A</v>
      </c>
      <c r="W102" s="119">
        <f t="shared" si="41"/>
        <v>0</v>
      </c>
      <c r="Z102" s="115">
        <f t="shared" si="59"/>
        <v>135</v>
      </c>
      <c r="AA102" s="113">
        <f t="shared" si="60"/>
        <v>95</v>
      </c>
      <c r="AB102" s="113">
        <f>INDEX(地温!$D$2:$D$366,MATCH(Z102,地温!$C$2:$C$366,FALSE))</f>
        <v>17.828199999999999</v>
      </c>
      <c r="AC102" s="113">
        <f t="shared" si="61"/>
        <v>1266.8934499999996</v>
      </c>
      <c r="AD102" s="116">
        <f t="shared" si="42"/>
        <v>13.335720526315786</v>
      </c>
      <c r="AE102" s="119" t="e">
        <f t="shared" si="43"/>
        <v>#N/A</v>
      </c>
      <c r="AF102" s="119">
        <f t="shared" si="44"/>
        <v>0</v>
      </c>
      <c r="AI102" s="115">
        <f t="shared" si="62"/>
        <v>135</v>
      </c>
      <c r="AJ102" s="113">
        <f t="shared" si="63"/>
        <v>95</v>
      </c>
      <c r="AK102" s="113">
        <f>INDEX(地温!$D$2:$D$366,MATCH(AI102,地温!$C$2:$C$366,FALSE))</f>
        <v>17.828199999999999</v>
      </c>
      <c r="AL102" s="113">
        <f t="shared" si="64"/>
        <v>1266.8934499999996</v>
      </c>
      <c r="AM102" s="116">
        <f t="shared" si="45"/>
        <v>13.335720526315786</v>
      </c>
      <c r="AN102" s="119" t="e">
        <f t="shared" si="46"/>
        <v>#N/A</v>
      </c>
      <c r="AO102" s="119">
        <f t="shared" si="47"/>
        <v>0</v>
      </c>
      <c r="AR102" s="115">
        <f t="shared" si="65"/>
        <v>135</v>
      </c>
      <c r="AS102" s="113">
        <f t="shared" si="66"/>
        <v>95</v>
      </c>
      <c r="AT102" s="113">
        <f>INDEX(地温!$D$2:$D$366,MATCH(AR102,地温!$C$2:$C$366,FALSE))</f>
        <v>17.828199999999999</v>
      </c>
      <c r="AU102" s="113">
        <f t="shared" si="67"/>
        <v>1266.8934499999996</v>
      </c>
      <c r="AV102" s="116">
        <f t="shared" si="48"/>
        <v>13.335720526315786</v>
      </c>
      <c r="AW102" s="119" t="e">
        <f t="shared" si="49"/>
        <v>#N/A</v>
      </c>
      <c r="AX102" s="119">
        <f t="shared" si="50"/>
        <v>0</v>
      </c>
    </row>
    <row r="103" spans="1:50">
      <c r="A103" s="115">
        <f t="shared" si="51"/>
        <v>136</v>
      </c>
      <c r="B103" s="113">
        <f t="shared" si="34"/>
        <v>96</v>
      </c>
      <c r="C103" s="119">
        <f t="shared" si="35"/>
        <v>6.1689177116463094</v>
      </c>
      <c r="D103" s="119">
        <f t="shared" si="52"/>
        <v>1.7491537268485404e-003</v>
      </c>
      <c r="E103" s="119"/>
      <c r="F103" s="119"/>
      <c r="H103" s="115">
        <f t="shared" si="53"/>
        <v>136</v>
      </c>
      <c r="I103" s="113">
        <f t="shared" si="54"/>
        <v>96</v>
      </c>
      <c r="J103" s="113">
        <f>INDEX(地温!$D$2:$D$366,MATCH(H103,地温!$C$2:$C$366,FALSE))</f>
        <v>17.828199999999999</v>
      </c>
      <c r="K103" s="113">
        <f t="shared" si="55"/>
        <v>1284.7216499999995</v>
      </c>
      <c r="L103" s="116">
        <f t="shared" si="36"/>
        <v>13.382517187499994</v>
      </c>
      <c r="M103" s="119">
        <f t="shared" si="37"/>
        <v>2.6051659290211669e-002</v>
      </c>
      <c r="N103" s="119">
        <f t="shared" si="38"/>
        <v>6.1689177116463094</v>
      </c>
      <c r="Q103" s="115">
        <f t="shared" si="56"/>
        <v>136</v>
      </c>
      <c r="R103" s="113">
        <f t="shared" si="57"/>
        <v>96</v>
      </c>
      <c r="S103" s="113">
        <f>INDEX(地温!$D$2:$D$366,MATCH(Q103,地温!$C$2:$C$366,FALSE))</f>
        <v>17.828199999999999</v>
      </c>
      <c r="T103" s="113">
        <f t="shared" si="58"/>
        <v>1284.7216499999995</v>
      </c>
      <c r="U103" s="116">
        <f t="shared" si="39"/>
        <v>13.382517187499994</v>
      </c>
      <c r="V103" s="119" t="e">
        <f t="shared" si="40"/>
        <v>#N/A</v>
      </c>
      <c r="W103" s="119">
        <f t="shared" si="41"/>
        <v>0</v>
      </c>
      <c r="Z103" s="115">
        <f t="shared" si="59"/>
        <v>136</v>
      </c>
      <c r="AA103" s="113">
        <f t="shared" si="60"/>
        <v>96</v>
      </c>
      <c r="AB103" s="113">
        <f>INDEX(地温!$D$2:$D$366,MATCH(Z103,地温!$C$2:$C$366,FALSE))</f>
        <v>17.828199999999999</v>
      </c>
      <c r="AC103" s="113">
        <f t="shared" si="61"/>
        <v>1284.7216499999995</v>
      </c>
      <c r="AD103" s="116">
        <f t="shared" si="42"/>
        <v>13.382517187499994</v>
      </c>
      <c r="AE103" s="119" t="e">
        <f t="shared" si="43"/>
        <v>#N/A</v>
      </c>
      <c r="AF103" s="119">
        <f t="shared" si="44"/>
        <v>0</v>
      </c>
      <c r="AI103" s="115">
        <f t="shared" si="62"/>
        <v>136</v>
      </c>
      <c r="AJ103" s="113">
        <f t="shared" si="63"/>
        <v>96</v>
      </c>
      <c r="AK103" s="113">
        <f>INDEX(地温!$D$2:$D$366,MATCH(AI103,地温!$C$2:$C$366,FALSE))</f>
        <v>17.828199999999999</v>
      </c>
      <c r="AL103" s="113">
        <f t="shared" si="64"/>
        <v>1284.7216499999995</v>
      </c>
      <c r="AM103" s="116">
        <f t="shared" si="45"/>
        <v>13.382517187499994</v>
      </c>
      <c r="AN103" s="119" t="e">
        <f t="shared" si="46"/>
        <v>#N/A</v>
      </c>
      <c r="AO103" s="119">
        <f t="shared" si="47"/>
        <v>0</v>
      </c>
      <c r="AR103" s="115">
        <f t="shared" si="65"/>
        <v>136</v>
      </c>
      <c r="AS103" s="113">
        <f t="shared" si="66"/>
        <v>96</v>
      </c>
      <c r="AT103" s="113">
        <f>INDEX(地温!$D$2:$D$366,MATCH(AR103,地温!$C$2:$C$366,FALSE))</f>
        <v>17.828199999999999</v>
      </c>
      <c r="AU103" s="113">
        <f t="shared" si="67"/>
        <v>1284.7216499999995</v>
      </c>
      <c r="AV103" s="116">
        <f t="shared" si="48"/>
        <v>13.382517187499994</v>
      </c>
      <c r="AW103" s="119" t="e">
        <f t="shared" si="49"/>
        <v>#N/A</v>
      </c>
      <c r="AX103" s="119">
        <f t="shared" si="50"/>
        <v>0</v>
      </c>
    </row>
    <row r="104" spans="1:50">
      <c r="A104" s="115">
        <f t="shared" si="51"/>
        <v>137</v>
      </c>
      <c r="B104" s="113">
        <f t="shared" si="34"/>
        <v>97</v>
      </c>
      <c r="C104" s="119">
        <f t="shared" si="35"/>
        <v>6.1864082075948374</v>
      </c>
      <c r="D104" s="119">
        <f t="shared" si="52"/>
        <v>1.749049594852803e-003</v>
      </c>
      <c r="E104" s="119"/>
      <c r="F104" s="119"/>
      <c r="H104" s="115">
        <f t="shared" si="53"/>
        <v>137</v>
      </c>
      <c r="I104" s="113">
        <f t="shared" si="54"/>
        <v>97</v>
      </c>
      <c r="J104" s="113">
        <f>INDEX(地温!$D$2:$D$366,MATCH(H104,地温!$C$2:$C$366,FALSE))</f>
        <v>18.678850000000001</v>
      </c>
      <c r="K104" s="113">
        <f t="shared" si="55"/>
        <v>1303.4004999999995</v>
      </c>
      <c r="L104" s="116">
        <f t="shared" si="36"/>
        <v>13.437118556701027</v>
      </c>
      <c r="M104" s="119">
        <f t="shared" si="37"/>
        <v>2.6115590933851775e-002</v>
      </c>
      <c r="N104" s="119">
        <f t="shared" si="38"/>
        <v>6.1864082075948374</v>
      </c>
      <c r="Q104" s="115">
        <f t="shared" si="56"/>
        <v>137</v>
      </c>
      <c r="R104" s="113">
        <f t="shared" si="57"/>
        <v>97</v>
      </c>
      <c r="S104" s="113">
        <f>INDEX(地温!$D$2:$D$366,MATCH(Q104,地温!$C$2:$C$366,FALSE))</f>
        <v>18.678850000000001</v>
      </c>
      <c r="T104" s="113">
        <f t="shared" si="58"/>
        <v>1303.4004999999995</v>
      </c>
      <c r="U104" s="116">
        <f t="shared" si="39"/>
        <v>13.437118556701027</v>
      </c>
      <c r="V104" s="119" t="e">
        <f t="shared" si="40"/>
        <v>#N/A</v>
      </c>
      <c r="W104" s="119">
        <f t="shared" si="41"/>
        <v>0</v>
      </c>
      <c r="Z104" s="115">
        <f t="shared" si="59"/>
        <v>137</v>
      </c>
      <c r="AA104" s="113">
        <f t="shared" si="60"/>
        <v>97</v>
      </c>
      <c r="AB104" s="113">
        <f>INDEX(地温!$D$2:$D$366,MATCH(Z104,地温!$C$2:$C$366,FALSE))</f>
        <v>18.678850000000001</v>
      </c>
      <c r="AC104" s="113">
        <f t="shared" si="61"/>
        <v>1303.4004999999995</v>
      </c>
      <c r="AD104" s="116">
        <f t="shared" si="42"/>
        <v>13.437118556701027</v>
      </c>
      <c r="AE104" s="119" t="e">
        <f t="shared" si="43"/>
        <v>#N/A</v>
      </c>
      <c r="AF104" s="119">
        <f t="shared" si="44"/>
        <v>0</v>
      </c>
      <c r="AI104" s="115">
        <f t="shared" si="62"/>
        <v>137</v>
      </c>
      <c r="AJ104" s="113">
        <f t="shared" si="63"/>
        <v>97</v>
      </c>
      <c r="AK104" s="113">
        <f>INDEX(地温!$D$2:$D$366,MATCH(AI104,地温!$C$2:$C$366,FALSE))</f>
        <v>18.678850000000001</v>
      </c>
      <c r="AL104" s="113">
        <f t="shared" si="64"/>
        <v>1303.4004999999995</v>
      </c>
      <c r="AM104" s="116">
        <f t="shared" si="45"/>
        <v>13.437118556701027</v>
      </c>
      <c r="AN104" s="119" t="e">
        <f t="shared" si="46"/>
        <v>#N/A</v>
      </c>
      <c r="AO104" s="119">
        <f t="shared" si="47"/>
        <v>0</v>
      </c>
      <c r="AR104" s="115">
        <f t="shared" si="65"/>
        <v>137</v>
      </c>
      <c r="AS104" s="113">
        <f t="shared" si="66"/>
        <v>97</v>
      </c>
      <c r="AT104" s="113">
        <f>INDEX(地温!$D$2:$D$366,MATCH(AR104,地温!$C$2:$C$366,FALSE))</f>
        <v>18.678850000000001</v>
      </c>
      <c r="AU104" s="113">
        <f t="shared" si="67"/>
        <v>1303.4004999999995</v>
      </c>
      <c r="AV104" s="116">
        <f t="shared" si="48"/>
        <v>13.437118556701027</v>
      </c>
      <c r="AW104" s="119" t="e">
        <f t="shared" si="49"/>
        <v>#N/A</v>
      </c>
      <c r="AX104" s="119">
        <f t="shared" si="50"/>
        <v>0</v>
      </c>
    </row>
    <row r="105" spans="1:50">
      <c r="A105" s="115">
        <f t="shared" si="51"/>
        <v>138</v>
      </c>
      <c r="B105" s="113">
        <f t="shared" si="34"/>
        <v>98</v>
      </c>
      <c r="C105" s="119">
        <f t="shared" si="35"/>
        <v>6.203914737101937</v>
      </c>
      <c r="D105" s="119">
        <f t="shared" si="52"/>
        <v>1.7506529507099523e-003</v>
      </c>
      <c r="E105" s="119"/>
      <c r="F105" s="119"/>
      <c r="H105" s="115">
        <f t="shared" si="53"/>
        <v>138</v>
      </c>
      <c r="I105" s="113">
        <f t="shared" si="54"/>
        <v>98</v>
      </c>
      <c r="J105" s="113">
        <f>INDEX(地温!$D$2:$D$366,MATCH(H105,地温!$C$2:$C$366,FALSE))</f>
        <v>19.609749999999998</v>
      </c>
      <c r="K105" s="113">
        <f t="shared" si="55"/>
        <v>1323.0102499999996</v>
      </c>
      <c r="L105" s="116">
        <f t="shared" si="36"/>
        <v>13.500104591836731</v>
      </c>
      <c r="M105" s="119">
        <f t="shared" si="37"/>
        <v>2.6189504525626656e-002</v>
      </c>
      <c r="N105" s="119">
        <f t="shared" si="38"/>
        <v>6.203914737101937</v>
      </c>
      <c r="Q105" s="115">
        <f t="shared" si="56"/>
        <v>138</v>
      </c>
      <c r="R105" s="113">
        <f t="shared" si="57"/>
        <v>98</v>
      </c>
      <c r="S105" s="113">
        <f>INDEX(地温!$D$2:$D$366,MATCH(Q105,地温!$C$2:$C$366,FALSE))</f>
        <v>19.609749999999998</v>
      </c>
      <c r="T105" s="113">
        <f t="shared" si="58"/>
        <v>1323.0102499999996</v>
      </c>
      <c r="U105" s="116">
        <f t="shared" si="39"/>
        <v>13.500104591836731</v>
      </c>
      <c r="V105" s="119" t="e">
        <f t="shared" si="40"/>
        <v>#N/A</v>
      </c>
      <c r="W105" s="119">
        <f t="shared" si="41"/>
        <v>0</v>
      </c>
      <c r="Z105" s="115">
        <f t="shared" si="59"/>
        <v>138</v>
      </c>
      <c r="AA105" s="113">
        <f t="shared" si="60"/>
        <v>98</v>
      </c>
      <c r="AB105" s="113">
        <f>INDEX(地温!$D$2:$D$366,MATCH(Z105,地温!$C$2:$C$366,FALSE))</f>
        <v>19.609749999999998</v>
      </c>
      <c r="AC105" s="113">
        <f t="shared" si="61"/>
        <v>1323.0102499999996</v>
      </c>
      <c r="AD105" s="116">
        <f t="shared" si="42"/>
        <v>13.500104591836731</v>
      </c>
      <c r="AE105" s="119" t="e">
        <f t="shared" si="43"/>
        <v>#N/A</v>
      </c>
      <c r="AF105" s="119">
        <f t="shared" si="44"/>
        <v>0</v>
      </c>
      <c r="AI105" s="115">
        <f t="shared" si="62"/>
        <v>138</v>
      </c>
      <c r="AJ105" s="113">
        <f t="shared" si="63"/>
        <v>98</v>
      </c>
      <c r="AK105" s="113">
        <f>INDEX(地温!$D$2:$D$366,MATCH(AI105,地温!$C$2:$C$366,FALSE))</f>
        <v>19.609749999999998</v>
      </c>
      <c r="AL105" s="113">
        <f t="shared" si="64"/>
        <v>1323.0102499999996</v>
      </c>
      <c r="AM105" s="116">
        <f t="shared" si="45"/>
        <v>13.500104591836731</v>
      </c>
      <c r="AN105" s="119" t="e">
        <f t="shared" si="46"/>
        <v>#N/A</v>
      </c>
      <c r="AO105" s="119">
        <f t="shared" si="47"/>
        <v>0</v>
      </c>
      <c r="AR105" s="115">
        <f t="shared" si="65"/>
        <v>138</v>
      </c>
      <c r="AS105" s="113">
        <f t="shared" si="66"/>
        <v>98</v>
      </c>
      <c r="AT105" s="113">
        <f>INDEX(地温!$D$2:$D$366,MATCH(AR105,地温!$C$2:$C$366,FALSE))</f>
        <v>19.609749999999998</v>
      </c>
      <c r="AU105" s="113">
        <f t="shared" si="67"/>
        <v>1323.0102499999996</v>
      </c>
      <c r="AV105" s="116">
        <f t="shared" si="48"/>
        <v>13.500104591836731</v>
      </c>
      <c r="AW105" s="119" t="e">
        <f t="shared" si="49"/>
        <v>#N/A</v>
      </c>
      <c r="AX105" s="119">
        <f t="shared" si="50"/>
        <v>0</v>
      </c>
    </row>
    <row r="106" spans="1:50">
      <c r="A106" s="115">
        <f t="shared" si="51"/>
        <v>139</v>
      </c>
      <c r="B106" s="113">
        <f t="shared" si="34"/>
        <v>99</v>
      </c>
      <c r="C106" s="119">
        <f t="shared" si="35"/>
        <v>6.2204590086406215</v>
      </c>
      <c r="D106" s="119">
        <f t="shared" si="52"/>
        <v>1.6544271538684542e-003</v>
      </c>
      <c r="E106" s="119"/>
      <c r="F106" s="119"/>
      <c r="H106" s="115">
        <f t="shared" si="53"/>
        <v>139</v>
      </c>
      <c r="I106" s="113">
        <f t="shared" si="54"/>
        <v>99</v>
      </c>
      <c r="J106" s="113">
        <f>INDEX(地温!$D$2:$D$366,MATCH(H106,地温!$C$2:$C$366,FALSE))</f>
        <v>18.935650000000003</v>
      </c>
      <c r="K106" s="113">
        <f t="shared" si="55"/>
        <v>1341.9458999999995</v>
      </c>
      <c r="L106" s="116">
        <f t="shared" si="36"/>
        <v>13.555009090909087</v>
      </c>
      <c r="M106" s="119">
        <f t="shared" si="37"/>
        <v>2.6254078525375486e-002</v>
      </c>
      <c r="N106" s="119">
        <f t="shared" si="38"/>
        <v>6.2204590086406215</v>
      </c>
      <c r="Q106" s="115">
        <f t="shared" si="56"/>
        <v>139</v>
      </c>
      <c r="R106" s="113">
        <f t="shared" si="57"/>
        <v>99</v>
      </c>
      <c r="S106" s="113">
        <f>INDEX(地温!$D$2:$D$366,MATCH(Q106,地温!$C$2:$C$366,FALSE))</f>
        <v>18.935650000000003</v>
      </c>
      <c r="T106" s="113">
        <f t="shared" si="58"/>
        <v>1341.9458999999995</v>
      </c>
      <c r="U106" s="116">
        <f t="shared" si="39"/>
        <v>13.555009090909087</v>
      </c>
      <c r="V106" s="119" t="e">
        <f t="shared" si="40"/>
        <v>#N/A</v>
      </c>
      <c r="W106" s="119">
        <f t="shared" si="41"/>
        <v>0</v>
      </c>
      <c r="Z106" s="115">
        <f t="shared" si="59"/>
        <v>139</v>
      </c>
      <c r="AA106" s="113">
        <f t="shared" si="60"/>
        <v>99</v>
      </c>
      <c r="AB106" s="113">
        <f>INDEX(地温!$D$2:$D$366,MATCH(Z106,地温!$C$2:$C$366,FALSE))</f>
        <v>18.935650000000003</v>
      </c>
      <c r="AC106" s="113">
        <f t="shared" si="61"/>
        <v>1341.9458999999995</v>
      </c>
      <c r="AD106" s="116">
        <f t="shared" si="42"/>
        <v>13.555009090909087</v>
      </c>
      <c r="AE106" s="119" t="e">
        <f t="shared" si="43"/>
        <v>#N/A</v>
      </c>
      <c r="AF106" s="119">
        <f t="shared" si="44"/>
        <v>0</v>
      </c>
      <c r="AI106" s="115">
        <f t="shared" si="62"/>
        <v>139</v>
      </c>
      <c r="AJ106" s="113">
        <f t="shared" si="63"/>
        <v>99</v>
      </c>
      <c r="AK106" s="113">
        <f>INDEX(地温!$D$2:$D$366,MATCH(AI106,地温!$C$2:$C$366,FALSE))</f>
        <v>18.935650000000003</v>
      </c>
      <c r="AL106" s="113">
        <f t="shared" si="64"/>
        <v>1341.9458999999995</v>
      </c>
      <c r="AM106" s="116">
        <f t="shared" si="45"/>
        <v>13.555009090909087</v>
      </c>
      <c r="AN106" s="119" t="e">
        <f t="shared" si="46"/>
        <v>#N/A</v>
      </c>
      <c r="AO106" s="119">
        <f t="shared" si="47"/>
        <v>0</v>
      </c>
      <c r="AR106" s="115">
        <f t="shared" si="65"/>
        <v>139</v>
      </c>
      <c r="AS106" s="113">
        <f t="shared" si="66"/>
        <v>99</v>
      </c>
      <c r="AT106" s="113">
        <f>INDEX(地温!$D$2:$D$366,MATCH(AR106,地温!$C$2:$C$366,FALSE))</f>
        <v>18.935650000000003</v>
      </c>
      <c r="AU106" s="113">
        <f t="shared" si="67"/>
        <v>1341.9458999999995</v>
      </c>
      <c r="AV106" s="116">
        <f t="shared" si="48"/>
        <v>13.555009090909087</v>
      </c>
      <c r="AW106" s="119" t="e">
        <f t="shared" si="49"/>
        <v>#N/A</v>
      </c>
      <c r="AX106" s="119">
        <f t="shared" si="50"/>
        <v>0</v>
      </c>
    </row>
    <row r="107" spans="1:50">
      <c r="A107" s="115">
        <f t="shared" si="51"/>
        <v>140</v>
      </c>
      <c r="B107" s="113">
        <f t="shared" si="34"/>
        <v>100</v>
      </c>
      <c r="C107" s="119">
        <f t="shared" si="35"/>
        <v>6.2365890765198246</v>
      </c>
      <c r="D107" s="119">
        <f t="shared" si="52"/>
        <v>1.6130067879203125e-003</v>
      </c>
      <c r="E107" s="119"/>
      <c r="F107" s="119"/>
      <c r="H107" s="115">
        <f t="shared" si="53"/>
        <v>140</v>
      </c>
      <c r="I107" s="113">
        <f t="shared" si="54"/>
        <v>100</v>
      </c>
      <c r="J107" s="113">
        <f>INDEX(地温!$D$2:$D$366,MATCH(H107,地温!$C$2:$C$366,FALSE))</f>
        <v>19.128250000000001</v>
      </c>
      <c r="K107" s="113">
        <f t="shared" si="55"/>
        <v>1361.0741499999995</v>
      </c>
      <c r="L107" s="116">
        <f t="shared" si="36"/>
        <v>13.610741499999994</v>
      </c>
      <c r="M107" s="119">
        <f t="shared" si="37"/>
        <v>2.6319763683161655e-002</v>
      </c>
      <c r="N107" s="119">
        <f t="shared" si="38"/>
        <v>6.2365890765198246</v>
      </c>
      <c r="Q107" s="115">
        <f t="shared" si="56"/>
        <v>140</v>
      </c>
      <c r="R107" s="113">
        <f t="shared" si="57"/>
        <v>100</v>
      </c>
      <c r="S107" s="113">
        <f>INDEX(地温!$D$2:$D$366,MATCH(Q107,地温!$C$2:$C$366,FALSE))</f>
        <v>19.128250000000001</v>
      </c>
      <c r="T107" s="113">
        <f t="shared" si="58"/>
        <v>1361.0741499999995</v>
      </c>
      <c r="U107" s="116">
        <f t="shared" si="39"/>
        <v>13.610741499999994</v>
      </c>
      <c r="V107" s="119" t="e">
        <f t="shared" si="40"/>
        <v>#N/A</v>
      </c>
      <c r="W107" s="119">
        <f t="shared" si="41"/>
        <v>0</v>
      </c>
      <c r="Z107" s="115">
        <f t="shared" si="59"/>
        <v>140</v>
      </c>
      <c r="AA107" s="113">
        <f t="shared" si="60"/>
        <v>100</v>
      </c>
      <c r="AB107" s="113">
        <f>INDEX(地温!$D$2:$D$366,MATCH(Z107,地温!$C$2:$C$366,FALSE))</f>
        <v>19.128250000000001</v>
      </c>
      <c r="AC107" s="113">
        <f t="shared" si="61"/>
        <v>1361.0741499999995</v>
      </c>
      <c r="AD107" s="116">
        <f t="shared" si="42"/>
        <v>13.610741499999994</v>
      </c>
      <c r="AE107" s="119" t="e">
        <f t="shared" si="43"/>
        <v>#N/A</v>
      </c>
      <c r="AF107" s="119">
        <f t="shared" si="44"/>
        <v>0</v>
      </c>
      <c r="AI107" s="115">
        <f t="shared" si="62"/>
        <v>140</v>
      </c>
      <c r="AJ107" s="113">
        <f t="shared" si="63"/>
        <v>100</v>
      </c>
      <c r="AK107" s="113">
        <f>INDEX(地温!$D$2:$D$366,MATCH(AI107,地温!$C$2:$C$366,FALSE))</f>
        <v>19.128250000000001</v>
      </c>
      <c r="AL107" s="113">
        <f t="shared" si="64"/>
        <v>1361.0741499999995</v>
      </c>
      <c r="AM107" s="116">
        <f t="shared" si="45"/>
        <v>13.610741499999994</v>
      </c>
      <c r="AN107" s="119" t="e">
        <f t="shared" si="46"/>
        <v>#N/A</v>
      </c>
      <c r="AO107" s="119">
        <f t="shared" si="47"/>
        <v>0</v>
      </c>
      <c r="AR107" s="115">
        <f t="shared" si="65"/>
        <v>140</v>
      </c>
      <c r="AS107" s="113">
        <f t="shared" si="66"/>
        <v>100</v>
      </c>
      <c r="AT107" s="113">
        <f>INDEX(地温!$D$2:$D$366,MATCH(AR107,地温!$C$2:$C$366,FALSE))</f>
        <v>19.128250000000001</v>
      </c>
      <c r="AU107" s="113">
        <f t="shared" si="67"/>
        <v>1361.0741499999995</v>
      </c>
      <c r="AV107" s="116">
        <f t="shared" si="48"/>
        <v>13.610741499999994</v>
      </c>
      <c r="AW107" s="119" t="e">
        <f t="shared" si="49"/>
        <v>#N/A</v>
      </c>
      <c r="AX107" s="119">
        <f t="shared" si="50"/>
        <v>0</v>
      </c>
    </row>
    <row r="108" spans="1:50">
      <c r="A108" s="115">
        <f t="shared" si="51"/>
        <v>141</v>
      </c>
      <c r="B108" s="113">
        <f t="shared" si="34"/>
        <v>101</v>
      </c>
      <c r="C108" s="119">
        <f t="shared" si="35"/>
        <v>6.2522579254346251</v>
      </c>
      <c r="D108" s="119">
        <f t="shared" si="52"/>
        <v>1.5668848914800471e-003</v>
      </c>
      <c r="E108" s="119"/>
      <c r="F108" s="119"/>
      <c r="H108" s="115">
        <f t="shared" si="53"/>
        <v>141</v>
      </c>
      <c r="I108" s="113">
        <f t="shared" si="54"/>
        <v>101</v>
      </c>
      <c r="J108" s="113">
        <f>INDEX(地温!$D$2:$D$366,MATCH(H108,地温!$C$2:$C$366,FALSE))</f>
        <v>19.224550000000001</v>
      </c>
      <c r="K108" s="113">
        <f t="shared" si="55"/>
        <v>1380.2986999999994</v>
      </c>
      <c r="L108" s="116">
        <f t="shared" si="36"/>
        <v>13.666323762376232</v>
      </c>
      <c r="M108" s="119">
        <f t="shared" si="37"/>
        <v>2.6385410022248056e-002</v>
      </c>
      <c r="N108" s="119">
        <f t="shared" si="38"/>
        <v>6.2522579254346251</v>
      </c>
      <c r="Q108" s="115">
        <f t="shared" si="56"/>
        <v>141</v>
      </c>
      <c r="R108" s="113">
        <f t="shared" si="57"/>
        <v>101</v>
      </c>
      <c r="S108" s="113">
        <f>INDEX(地温!$D$2:$D$366,MATCH(Q108,地温!$C$2:$C$366,FALSE))</f>
        <v>19.224550000000001</v>
      </c>
      <c r="T108" s="113">
        <f t="shared" si="58"/>
        <v>1380.2986999999994</v>
      </c>
      <c r="U108" s="116">
        <f t="shared" si="39"/>
        <v>13.666323762376232</v>
      </c>
      <c r="V108" s="119" t="e">
        <f t="shared" si="40"/>
        <v>#N/A</v>
      </c>
      <c r="W108" s="119">
        <f t="shared" si="41"/>
        <v>0</v>
      </c>
      <c r="Z108" s="115">
        <f t="shared" si="59"/>
        <v>141</v>
      </c>
      <c r="AA108" s="113">
        <f t="shared" si="60"/>
        <v>101</v>
      </c>
      <c r="AB108" s="113">
        <f>INDEX(地温!$D$2:$D$366,MATCH(Z108,地温!$C$2:$C$366,FALSE))</f>
        <v>19.224550000000001</v>
      </c>
      <c r="AC108" s="113">
        <f t="shared" si="61"/>
        <v>1380.2986999999994</v>
      </c>
      <c r="AD108" s="116">
        <f t="shared" si="42"/>
        <v>13.666323762376232</v>
      </c>
      <c r="AE108" s="119" t="e">
        <f t="shared" si="43"/>
        <v>#N/A</v>
      </c>
      <c r="AF108" s="119">
        <f t="shared" si="44"/>
        <v>0</v>
      </c>
      <c r="AI108" s="115">
        <f t="shared" si="62"/>
        <v>141</v>
      </c>
      <c r="AJ108" s="113">
        <f t="shared" si="63"/>
        <v>101</v>
      </c>
      <c r="AK108" s="113">
        <f>INDEX(地温!$D$2:$D$366,MATCH(AI108,地温!$C$2:$C$366,FALSE))</f>
        <v>19.224550000000001</v>
      </c>
      <c r="AL108" s="113">
        <f t="shared" si="64"/>
        <v>1380.2986999999994</v>
      </c>
      <c r="AM108" s="116">
        <f t="shared" si="45"/>
        <v>13.666323762376232</v>
      </c>
      <c r="AN108" s="119" t="e">
        <f t="shared" si="46"/>
        <v>#N/A</v>
      </c>
      <c r="AO108" s="119">
        <f t="shared" si="47"/>
        <v>0</v>
      </c>
      <c r="AR108" s="115">
        <f t="shared" si="65"/>
        <v>141</v>
      </c>
      <c r="AS108" s="113">
        <f t="shared" si="66"/>
        <v>101</v>
      </c>
      <c r="AT108" s="113">
        <f>INDEX(地温!$D$2:$D$366,MATCH(AR108,地温!$C$2:$C$366,FALSE))</f>
        <v>19.224550000000001</v>
      </c>
      <c r="AU108" s="113">
        <f t="shared" si="67"/>
        <v>1380.2986999999994</v>
      </c>
      <c r="AV108" s="116">
        <f t="shared" si="48"/>
        <v>13.666323762376232</v>
      </c>
      <c r="AW108" s="119" t="e">
        <f t="shared" si="49"/>
        <v>#N/A</v>
      </c>
      <c r="AX108" s="119">
        <f t="shared" si="50"/>
        <v>0</v>
      </c>
    </row>
    <row r="109" spans="1:50">
      <c r="A109" s="115">
        <f t="shared" si="51"/>
        <v>142</v>
      </c>
      <c r="B109" s="113">
        <f t="shared" si="34"/>
        <v>102</v>
      </c>
      <c r="C109" s="119">
        <f t="shared" si="35"/>
        <v>6.2676229947735624</v>
      </c>
      <c r="D109" s="119">
        <f t="shared" si="52"/>
        <v>1.5365069338937332e-003</v>
      </c>
      <c r="E109" s="119"/>
      <c r="F109" s="119"/>
      <c r="H109" s="115">
        <f t="shared" si="53"/>
        <v>142</v>
      </c>
      <c r="I109" s="113">
        <f t="shared" si="54"/>
        <v>102</v>
      </c>
      <c r="J109" s="113">
        <f>INDEX(地温!$D$2:$D$366,MATCH(H109,地温!$C$2:$C$366,FALSE))</f>
        <v>19.593699999999998</v>
      </c>
      <c r="K109" s="113">
        <f t="shared" si="55"/>
        <v>1399.8923999999993</v>
      </c>
      <c r="L109" s="116">
        <f t="shared" si="36"/>
        <v>13.72443529411764</v>
      </c>
      <c r="M109" s="119">
        <f t="shared" si="37"/>
        <v>2.6454191362538966e-002</v>
      </c>
      <c r="N109" s="119">
        <f t="shared" si="38"/>
        <v>6.2676229947735624</v>
      </c>
      <c r="Q109" s="115">
        <f t="shared" si="56"/>
        <v>142</v>
      </c>
      <c r="R109" s="113">
        <f t="shared" si="57"/>
        <v>102</v>
      </c>
      <c r="S109" s="113">
        <f>INDEX(地温!$D$2:$D$366,MATCH(Q109,地温!$C$2:$C$366,FALSE))</f>
        <v>19.593699999999998</v>
      </c>
      <c r="T109" s="113">
        <f t="shared" si="58"/>
        <v>1399.8923999999993</v>
      </c>
      <c r="U109" s="116">
        <f t="shared" si="39"/>
        <v>13.72443529411764</v>
      </c>
      <c r="V109" s="119" t="e">
        <f t="shared" si="40"/>
        <v>#N/A</v>
      </c>
      <c r="W109" s="119">
        <f t="shared" si="41"/>
        <v>0</v>
      </c>
      <c r="Z109" s="115">
        <f t="shared" si="59"/>
        <v>142</v>
      </c>
      <c r="AA109" s="113">
        <f t="shared" si="60"/>
        <v>102</v>
      </c>
      <c r="AB109" s="113">
        <f>INDEX(地温!$D$2:$D$366,MATCH(Z109,地温!$C$2:$C$366,FALSE))</f>
        <v>19.593699999999998</v>
      </c>
      <c r="AC109" s="113">
        <f t="shared" si="61"/>
        <v>1399.8923999999993</v>
      </c>
      <c r="AD109" s="116">
        <f t="shared" si="42"/>
        <v>13.72443529411764</v>
      </c>
      <c r="AE109" s="119" t="e">
        <f t="shared" si="43"/>
        <v>#N/A</v>
      </c>
      <c r="AF109" s="119">
        <f t="shared" si="44"/>
        <v>0</v>
      </c>
      <c r="AI109" s="115">
        <f t="shared" si="62"/>
        <v>142</v>
      </c>
      <c r="AJ109" s="113">
        <f t="shared" si="63"/>
        <v>102</v>
      </c>
      <c r="AK109" s="113">
        <f>INDEX(地温!$D$2:$D$366,MATCH(AI109,地温!$C$2:$C$366,FALSE))</f>
        <v>19.593699999999998</v>
      </c>
      <c r="AL109" s="113">
        <f t="shared" si="64"/>
        <v>1399.8923999999993</v>
      </c>
      <c r="AM109" s="116">
        <f t="shared" si="45"/>
        <v>13.72443529411764</v>
      </c>
      <c r="AN109" s="119" t="e">
        <f t="shared" si="46"/>
        <v>#N/A</v>
      </c>
      <c r="AO109" s="119">
        <f t="shared" si="47"/>
        <v>0</v>
      </c>
      <c r="AR109" s="115">
        <f t="shared" si="65"/>
        <v>142</v>
      </c>
      <c r="AS109" s="113">
        <f t="shared" si="66"/>
        <v>102</v>
      </c>
      <c r="AT109" s="113">
        <f>INDEX(地温!$D$2:$D$366,MATCH(AR109,地温!$C$2:$C$366,FALSE))</f>
        <v>19.593699999999998</v>
      </c>
      <c r="AU109" s="113">
        <f t="shared" si="67"/>
        <v>1399.8923999999993</v>
      </c>
      <c r="AV109" s="116">
        <f t="shared" si="48"/>
        <v>13.72443529411764</v>
      </c>
      <c r="AW109" s="119" t="e">
        <f t="shared" si="49"/>
        <v>#N/A</v>
      </c>
      <c r="AX109" s="119">
        <f t="shared" si="50"/>
        <v>0</v>
      </c>
    </row>
    <row r="110" spans="1:50">
      <c r="A110" s="115">
        <f t="shared" si="51"/>
        <v>143</v>
      </c>
      <c r="B110" s="113">
        <f t="shared" si="34"/>
        <v>103</v>
      </c>
      <c r="C110" s="119">
        <f t="shared" si="35"/>
        <v>6.2819310303323483</v>
      </c>
      <c r="D110" s="119">
        <f t="shared" si="52"/>
        <v>1.4308035558785904e-003</v>
      </c>
      <c r="E110" s="119"/>
      <c r="F110" s="119"/>
      <c r="H110" s="115">
        <f t="shared" si="53"/>
        <v>143</v>
      </c>
      <c r="I110" s="113">
        <f t="shared" si="54"/>
        <v>103</v>
      </c>
      <c r="J110" s="113">
        <f>INDEX(地温!$D$2:$D$366,MATCH(H110,地温!$C$2:$C$366,FALSE))</f>
        <v>18.518349999999998</v>
      </c>
      <c r="K110" s="113">
        <f t="shared" si="55"/>
        <v>1418.4107499999993</v>
      </c>
      <c r="L110" s="116">
        <f t="shared" si="36"/>
        <v>13.770978155339799</v>
      </c>
      <c r="M110" s="119">
        <f t="shared" si="37"/>
        <v>2.65093890343924e-002</v>
      </c>
      <c r="N110" s="119">
        <f t="shared" si="38"/>
        <v>6.2819310303323483</v>
      </c>
      <c r="Q110" s="115">
        <f t="shared" si="56"/>
        <v>143</v>
      </c>
      <c r="R110" s="113">
        <f t="shared" si="57"/>
        <v>103</v>
      </c>
      <c r="S110" s="113">
        <f>INDEX(地温!$D$2:$D$366,MATCH(Q110,地温!$C$2:$C$366,FALSE))</f>
        <v>18.518349999999998</v>
      </c>
      <c r="T110" s="113">
        <f t="shared" si="58"/>
        <v>1418.4107499999993</v>
      </c>
      <c r="U110" s="116">
        <f t="shared" si="39"/>
        <v>13.770978155339799</v>
      </c>
      <c r="V110" s="119" t="e">
        <f t="shared" si="40"/>
        <v>#N/A</v>
      </c>
      <c r="W110" s="119">
        <f t="shared" si="41"/>
        <v>0</v>
      </c>
      <c r="Z110" s="115">
        <f t="shared" si="59"/>
        <v>143</v>
      </c>
      <c r="AA110" s="113">
        <f t="shared" si="60"/>
        <v>103</v>
      </c>
      <c r="AB110" s="113">
        <f>INDEX(地温!$D$2:$D$366,MATCH(Z110,地温!$C$2:$C$366,FALSE))</f>
        <v>18.518349999999998</v>
      </c>
      <c r="AC110" s="113">
        <f t="shared" si="61"/>
        <v>1418.4107499999993</v>
      </c>
      <c r="AD110" s="116">
        <f t="shared" si="42"/>
        <v>13.770978155339799</v>
      </c>
      <c r="AE110" s="119" t="e">
        <f t="shared" si="43"/>
        <v>#N/A</v>
      </c>
      <c r="AF110" s="119">
        <f t="shared" si="44"/>
        <v>0</v>
      </c>
      <c r="AI110" s="115">
        <f t="shared" si="62"/>
        <v>143</v>
      </c>
      <c r="AJ110" s="113">
        <f t="shared" si="63"/>
        <v>103</v>
      </c>
      <c r="AK110" s="113">
        <f>INDEX(地温!$D$2:$D$366,MATCH(AI110,地温!$C$2:$C$366,FALSE))</f>
        <v>18.518349999999998</v>
      </c>
      <c r="AL110" s="113">
        <f t="shared" si="64"/>
        <v>1418.4107499999993</v>
      </c>
      <c r="AM110" s="116">
        <f t="shared" si="45"/>
        <v>13.770978155339799</v>
      </c>
      <c r="AN110" s="119" t="e">
        <f t="shared" si="46"/>
        <v>#N/A</v>
      </c>
      <c r="AO110" s="119">
        <f t="shared" si="47"/>
        <v>0</v>
      </c>
      <c r="AR110" s="115">
        <f t="shared" si="65"/>
        <v>143</v>
      </c>
      <c r="AS110" s="113">
        <f t="shared" si="66"/>
        <v>103</v>
      </c>
      <c r="AT110" s="113">
        <f>INDEX(地温!$D$2:$D$366,MATCH(AR110,地温!$C$2:$C$366,FALSE))</f>
        <v>18.518349999999998</v>
      </c>
      <c r="AU110" s="113">
        <f t="shared" si="67"/>
        <v>1418.4107499999993</v>
      </c>
      <c r="AV110" s="116">
        <f t="shared" si="48"/>
        <v>13.770978155339799</v>
      </c>
      <c r="AW110" s="119" t="e">
        <f t="shared" si="49"/>
        <v>#N/A</v>
      </c>
      <c r="AX110" s="119">
        <f t="shared" si="50"/>
        <v>0</v>
      </c>
    </row>
    <row r="111" spans="1:50">
      <c r="A111" s="115">
        <f t="shared" si="51"/>
        <v>144</v>
      </c>
      <c r="B111" s="113">
        <f t="shared" si="34"/>
        <v>104</v>
      </c>
      <c r="C111" s="119">
        <f t="shared" si="35"/>
        <v>6.2956854355273961</v>
      </c>
      <c r="D111" s="119">
        <f t="shared" si="52"/>
        <v>1.3754405195047781e-003</v>
      </c>
      <c r="E111" s="119"/>
      <c r="F111" s="119"/>
      <c r="H111" s="115">
        <f t="shared" si="53"/>
        <v>144</v>
      </c>
      <c r="I111" s="113">
        <f t="shared" si="54"/>
        <v>104</v>
      </c>
      <c r="J111" s="113">
        <f>INDEX(地温!$D$2:$D$366,MATCH(H111,地温!$C$2:$C$366,FALSE))</f>
        <v>18.309699999999996</v>
      </c>
      <c r="K111" s="113">
        <f t="shared" si="55"/>
        <v>1436.7204499999993</v>
      </c>
      <c r="L111" s="116">
        <f t="shared" si="36"/>
        <v>13.814619711538455</v>
      </c>
      <c r="M111" s="119">
        <f t="shared" si="37"/>
        <v>2.65612341924421e-002</v>
      </c>
      <c r="N111" s="119">
        <f t="shared" si="38"/>
        <v>6.2956854355273961</v>
      </c>
      <c r="Q111" s="115">
        <f t="shared" si="56"/>
        <v>144</v>
      </c>
      <c r="R111" s="113">
        <f t="shared" si="57"/>
        <v>104</v>
      </c>
      <c r="S111" s="113">
        <f>INDEX(地温!$D$2:$D$366,MATCH(Q111,地温!$C$2:$C$366,FALSE))</f>
        <v>18.309699999999996</v>
      </c>
      <c r="T111" s="113">
        <f t="shared" si="58"/>
        <v>1436.7204499999993</v>
      </c>
      <c r="U111" s="116">
        <f t="shared" si="39"/>
        <v>13.814619711538455</v>
      </c>
      <c r="V111" s="119" t="e">
        <f t="shared" si="40"/>
        <v>#N/A</v>
      </c>
      <c r="W111" s="119">
        <f t="shared" si="41"/>
        <v>0</v>
      </c>
      <c r="Z111" s="115">
        <f t="shared" si="59"/>
        <v>144</v>
      </c>
      <c r="AA111" s="113">
        <f t="shared" si="60"/>
        <v>104</v>
      </c>
      <c r="AB111" s="113">
        <f>INDEX(地温!$D$2:$D$366,MATCH(Z111,地温!$C$2:$C$366,FALSE))</f>
        <v>18.309699999999996</v>
      </c>
      <c r="AC111" s="113">
        <f t="shared" si="61"/>
        <v>1436.7204499999993</v>
      </c>
      <c r="AD111" s="116">
        <f t="shared" si="42"/>
        <v>13.814619711538455</v>
      </c>
      <c r="AE111" s="119" t="e">
        <f t="shared" si="43"/>
        <v>#N/A</v>
      </c>
      <c r="AF111" s="119">
        <f t="shared" si="44"/>
        <v>0</v>
      </c>
      <c r="AI111" s="115">
        <f t="shared" si="62"/>
        <v>144</v>
      </c>
      <c r="AJ111" s="113">
        <f t="shared" si="63"/>
        <v>104</v>
      </c>
      <c r="AK111" s="113">
        <f>INDEX(地温!$D$2:$D$366,MATCH(AI111,地温!$C$2:$C$366,FALSE))</f>
        <v>18.309699999999996</v>
      </c>
      <c r="AL111" s="113">
        <f t="shared" si="64"/>
        <v>1436.7204499999993</v>
      </c>
      <c r="AM111" s="116">
        <f t="shared" si="45"/>
        <v>13.814619711538455</v>
      </c>
      <c r="AN111" s="119" t="e">
        <f t="shared" si="46"/>
        <v>#N/A</v>
      </c>
      <c r="AO111" s="119">
        <f t="shared" si="47"/>
        <v>0</v>
      </c>
      <c r="AR111" s="115">
        <f t="shared" si="65"/>
        <v>144</v>
      </c>
      <c r="AS111" s="113">
        <f t="shared" si="66"/>
        <v>104</v>
      </c>
      <c r="AT111" s="113">
        <f>INDEX(地温!$D$2:$D$366,MATCH(AR111,地温!$C$2:$C$366,FALSE))</f>
        <v>18.309699999999996</v>
      </c>
      <c r="AU111" s="113">
        <f t="shared" si="67"/>
        <v>1436.7204499999993</v>
      </c>
      <c r="AV111" s="116">
        <f t="shared" si="48"/>
        <v>13.814619711538455</v>
      </c>
      <c r="AW111" s="119" t="e">
        <f t="shared" si="49"/>
        <v>#N/A</v>
      </c>
      <c r="AX111" s="119">
        <f t="shared" si="50"/>
        <v>0</v>
      </c>
    </row>
    <row r="112" spans="1:50">
      <c r="A112" s="115">
        <f t="shared" si="51"/>
        <v>145</v>
      </c>
      <c r="B112" s="113">
        <f t="shared" si="34"/>
        <v>105</v>
      </c>
      <c r="C112" s="119">
        <f t="shared" si="35"/>
        <v>6.309490560395111</v>
      </c>
      <c r="D112" s="119">
        <f t="shared" si="52"/>
        <v>1.3805124867714903e-003</v>
      </c>
      <c r="E112" s="119"/>
      <c r="F112" s="119"/>
      <c r="H112" s="115">
        <f t="shared" si="53"/>
        <v>145</v>
      </c>
      <c r="I112" s="113">
        <f t="shared" si="54"/>
        <v>105</v>
      </c>
      <c r="J112" s="113">
        <f>INDEX(地温!$D$2:$D$366,MATCH(H112,地温!$C$2:$C$366,FALSE))</f>
        <v>19.28875</v>
      </c>
      <c r="K112" s="113">
        <f t="shared" si="55"/>
        <v>1456.0091999999993</v>
      </c>
      <c r="L112" s="116">
        <f t="shared" si="36"/>
        <v>13.866754285714279</v>
      </c>
      <c r="M112" s="119">
        <f t="shared" si="37"/>
        <v>2.6623281042911336e-002</v>
      </c>
      <c r="N112" s="119">
        <f t="shared" si="38"/>
        <v>6.309490560395111</v>
      </c>
      <c r="Q112" s="115">
        <f t="shared" si="56"/>
        <v>145</v>
      </c>
      <c r="R112" s="113">
        <f t="shared" si="57"/>
        <v>105</v>
      </c>
      <c r="S112" s="113">
        <f>INDEX(地温!$D$2:$D$366,MATCH(Q112,地温!$C$2:$C$366,FALSE))</f>
        <v>19.28875</v>
      </c>
      <c r="T112" s="113">
        <f t="shared" si="58"/>
        <v>1456.0091999999993</v>
      </c>
      <c r="U112" s="116">
        <f t="shared" si="39"/>
        <v>13.866754285714279</v>
      </c>
      <c r="V112" s="119" t="e">
        <f t="shared" si="40"/>
        <v>#N/A</v>
      </c>
      <c r="W112" s="119">
        <f t="shared" si="41"/>
        <v>0</v>
      </c>
      <c r="Z112" s="115">
        <f t="shared" si="59"/>
        <v>145</v>
      </c>
      <c r="AA112" s="113">
        <f t="shared" si="60"/>
        <v>105</v>
      </c>
      <c r="AB112" s="113">
        <f>INDEX(地温!$D$2:$D$366,MATCH(Z112,地温!$C$2:$C$366,FALSE))</f>
        <v>19.28875</v>
      </c>
      <c r="AC112" s="113">
        <f t="shared" si="61"/>
        <v>1456.0091999999993</v>
      </c>
      <c r="AD112" s="116">
        <f t="shared" si="42"/>
        <v>13.866754285714279</v>
      </c>
      <c r="AE112" s="119" t="e">
        <f t="shared" si="43"/>
        <v>#N/A</v>
      </c>
      <c r="AF112" s="119">
        <f t="shared" si="44"/>
        <v>0</v>
      </c>
      <c r="AI112" s="115">
        <f t="shared" si="62"/>
        <v>145</v>
      </c>
      <c r="AJ112" s="113">
        <f t="shared" si="63"/>
        <v>105</v>
      </c>
      <c r="AK112" s="113">
        <f>INDEX(地温!$D$2:$D$366,MATCH(AI112,地温!$C$2:$C$366,FALSE))</f>
        <v>19.28875</v>
      </c>
      <c r="AL112" s="113">
        <f t="shared" si="64"/>
        <v>1456.0091999999993</v>
      </c>
      <c r="AM112" s="116">
        <f t="shared" si="45"/>
        <v>13.866754285714279</v>
      </c>
      <c r="AN112" s="119" t="e">
        <f t="shared" si="46"/>
        <v>#N/A</v>
      </c>
      <c r="AO112" s="119">
        <f t="shared" si="47"/>
        <v>0</v>
      </c>
      <c r="AR112" s="115">
        <f t="shared" si="65"/>
        <v>145</v>
      </c>
      <c r="AS112" s="113">
        <f t="shared" si="66"/>
        <v>105</v>
      </c>
      <c r="AT112" s="113">
        <f>INDEX(地温!$D$2:$D$366,MATCH(AR112,地温!$C$2:$C$366,FALSE))</f>
        <v>19.28875</v>
      </c>
      <c r="AU112" s="113">
        <f t="shared" si="67"/>
        <v>1456.0091999999993</v>
      </c>
      <c r="AV112" s="116">
        <f t="shared" si="48"/>
        <v>13.866754285714279</v>
      </c>
      <c r="AW112" s="119" t="e">
        <f t="shared" si="49"/>
        <v>#N/A</v>
      </c>
      <c r="AX112" s="119">
        <f t="shared" si="50"/>
        <v>0</v>
      </c>
    </row>
    <row r="113" spans="1:50">
      <c r="A113" s="115">
        <f t="shared" si="51"/>
        <v>146</v>
      </c>
      <c r="B113" s="113">
        <f t="shared" si="34"/>
        <v>106</v>
      </c>
      <c r="C113" s="119">
        <f t="shared" si="35"/>
        <v>6.3225699605447563</v>
      </c>
      <c r="D113" s="119">
        <f t="shared" si="52"/>
        <v>1.307940014964526e-003</v>
      </c>
      <c r="E113" s="119"/>
      <c r="F113" s="119"/>
      <c r="H113" s="115">
        <f t="shared" si="53"/>
        <v>146</v>
      </c>
      <c r="I113" s="113">
        <f t="shared" si="54"/>
        <v>106</v>
      </c>
      <c r="J113" s="113">
        <f>INDEX(地温!$D$2:$D$366,MATCH(H113,地温!$C$2:$C$366,FALSE))</f>
        <v>18.694899999999997</v>
      </c>
      <c r="K113" s="113">
        <f t="shared" si="55"/>
        <v>1474.7040999999992</v>
      </c>
      <c r="L113" s="116">
        <f t="shared" si="36"/>
        <v>13.912302830188672</v>
      </c>
      <c r="M113" s="119">
        <f t="shared" si="37"/>
        <v>2.6677589776257747e-002</v>
      </c>
      <c r="N113" s="119">
        <f t="shared" si="38"/>
        <v>6.3225699605447563</v>
      </c>
      <c r="Q113" s="115">
        <f t="shared" si="56"/>
        <v>146</v>
      </c>
      <c r="R113" s="113">
        <f t="shared" si="57"/>
        <v>106</v>
      </c>
      <c r="S113" s="113">
        <f>INDEX(地温!$D$2:$D$366,MATCH(Q113,地温!$C$2:$C$366,FALSE))</f>
        <v>18.694899999999997</v>
      </c>
      <c r="T113" s="113">
        <f t="shared" si="58"/>
        <v>1474.7040999999992</v>
      </c>
      <c r="U113" s="116">
        <f t="shared" si="39"/>
        <v>13.912302830188672</v>
      </c>
      <c r="V113" s="119" t="e">
        <f t="shared" si="40"/>
        <v>#N/A</v>
      </c>
      <c r="W113" s="119">
        <f t="shared" si="41"/>
        <v>0</v>
      </c>
      <c r="Z113" s="115">
        <f t="shared" si="59"/>
        <v>146</v>
      </c>
      <c r="AA113" s="113">
        <f t="shared" si="60"/>
        <v>106</v>
      </c>
      <c r="AB113" s="113">
        <f>INDEX(地温!$D$2:$D$366,MATCH(Z113,地温!$C$2:$C$366,FALSE))</f>
        <v>18.694899999999997</v>
      </c>
      <c r="AC113" s="113">
        <f t="shared" si="61"/>
        <v>1474.7040999999992</v>
      </c>
      <c r="AD113" s="116">
        <f t="shared" si="42"/>
        <v>13.912302830188672</v>
      </c>
      <c r="AE113" s="119" t="e">
        <f t="shared" si="43"/>
        <v>#N/A</v>
      </c>
      <c r="AF113" s="119">
        <f t="shared" si="44"/>
        <v>0</v>
      </c>
      <c r="AI113" s="115">
        <f t="shared" si="62"/>
        <v>146</v>
      </c>
      <c r="AJ113" s="113">
        <f t="shared" si="63"/>
        <v>106</v>
      </c>
      <c r="AK113" s="113">
        <f>INDEX(地温!$D$2:$D$366,MATCH(AI113,地温!$C$2:$C$366,FALSE))</f>
        <v>18.694899999999997</v>
      </c>
      <c r="AL113" s="113">
        <f t="shared" si="64"/>
        <v>1474.7040999999992</v>
      </c>
      <c r="AM113" s="116">
        <f t="shared" si="45"/>
        <v>13.912302830188672</v>
      </c>
      <c r="AN113" s="119" t="e">
        <f t="shared" si="46"/>
        <v>#N/A</v>
      </c>
      <c r="AO113" s="119">
        <f t="shared" si="47"/>
        <v>0</v>
      </c>
      <c r="AR113" s="115">
        <f t="shared" si="65"/>
        <v>146</v>
      </c>
      <c r="AS113" s="113">
        <f t="shared" si="66"/>
        <v>106</v>
      </c>
      <c r="AT113" s="113">
        <f>INDEX(地温!$D$2:$D$366,MATCH(AR113,地温!$C$2:$C$366,FALSE))</f>
        <v>18.694899999999997</v>
      </c>
      <c r="AU113" s="113">
        <f t="shared" si="67"/>
        <v>1474.7040999999992</v>
      </c>
      <c r="AV113" s="116">
        <f t="shared" si="48"/>
        <v>13.912302830188672</v>
      </c>
      <c r="AW113" s="119" t="e">
        <f t="shared" si="49"/>
        <v>#N/A</v>
      </c>
      <c r="AX113" s="119">
        <f t="shared" si="50"/>
        <v>0</v>
      </c>
    </row>
    <row r="114" spans="1:50">
      <c r="A114" s="115">
        <f t="shared" si="51"/>
        <v>147</v>
      </c>
      <c r="B114" s="113">
        <f t="shared" si="34"/>
        <v>107</v>
      </c>
      <c r="C114" s="119">
        <f t="shared" si="35"/>
        <v>6.3351404009172994</v>
      </c>
      <c r="D114" s="119">
        <f t="shared" si="52"/>
        <v>1.257044037254307e-003</v>
      </c>
      <c r="E114" s="119"/>
      <c r="F114" s="119"/>
      <c r="H114" s="115">
        <f t="shared" si="53"/>
        <v>147</v>
      </c>
      <c r="I114" s="113">
        <f t="shared" si="54"/>
        <v>107</v>
      </c>
      <c r="J114" s="113">
        <f>INDEX(地温!$D$2:$D$366,MATCH(H114,地温!$C$2:$C$366,FALSE))</f>
        <v>18.486249999999998</v>
      </c>
      <c r="K114" s="113">
        <f t="shared" si="55"/>
        <v>1493.1903499999992</v>
      </c>
      <c r="L114" s="116">
        <f t="shared" si="36"/>
        <v>13.955049999999993</v>
      </c>
      <c r="M114" s="119">
        <f t="shared" si="37"/>
        <v>2.6728643396708083e-002</v>
      </c>
      <c r="N114" s="119">
        <f t="shared" si="38"/>
        <v>6.3351404009172994</v>
      </c>
      <c r="Q114" s="115">
        <f t="shared" si="56"/>
        <v>147</v>
      </c>
      <c r="R114" s="113">
        <f t="shared" si="57"/>
        <v>107</v>
      </c>
      <c r="S114" s="113">
        <f>INDEX(地温!$D$2:$D$366,MATCH(Q114,地温!$C$2:$C$366,FALSE))</f>
        <v>18.486249999999998</v>
      </c>
      <c r="T114" s="113">
        <f t="shared" si="58"/>
        <v>1493.1903499999992</v>
      </c>
      <c r="U114" s="116">
        <f t="shared" si="39"/>
        <v>13.955049999999993</v>
      </c>
      <c r="V114" s="119" t="e">
        <f t="shared" si="40"/>
        <v>#N/A</v>
      </c>
      <c r="W114" s="119">
        <f t="shared" si="41"/>
        <v>0</v>
      </c>
      <c r="Z114" s="115">
        <f t="shared" si="59"/>
        <v>147</v>
      </c>
      <c r="AA114" s="113">
        <f t="shared" si="60"/>
        <v>107</v>
      </c>
      <c r="AB114" s="113">
        <f>INDEX(地温!$D$2:$D$366,MATCH(Z114,地温!$C$2:$C$366,FALSE))</f>
        <v>18.486249999999998</v>
      </c>
      <c r="AC114" s="113">
        <f t="shared" si="61"/>
        <v>1493.1903499999992</v>
      </c>
      <c r="AD114" s="116">
        <f t="shared" si="42"/>
        <v>13.955049999999993</v>
      </c>
      <c r="AE114" s="119" t="e">
        <f t="shared" si="43"/>
        <v>#N/A</v>
      </c>
      <c r="AF114" s="119">
        <f t="shared" si="44"/>
        <v>0</v>
      </c>
      <c r="AI114" s="115">
        <f t="shared" si="62"/>
        <v>147</v>
      </c>
      <c r="AJ114" s="113">
        <f t="shared" si="63"/>
        <v>107</v>
      </c>
      <c r="AK114" s="113">
        <f>INDEX(地温!$D$2:$D$366,MATCH(AI114,地温!$C$2:$C$366,FALSE))</f>
        <v>18.486249999999998</v>
      </c>
      <c r="AL114" s="113">
        <f t="shared" si="64"/>
        <v>1493.1903499999992</v>
      </c>
      <c r="AM114" s="116">
        <f t="shared" si="45"/>
        <v>13.955049999999993</v>
      </c>
      <c r="AN114" s="119" t="e">
        <f t="shared" si="46"/>
        <v>#N/A</v>
      </c>
      <c r="AO114" s="119">
        <f t="shared" si="47"/>
        <v>0</v>
      </c>
      <c r="AR114" s="115">
        <f t="shared" si="65"/>
        <v>147</v>
      </c>
      <c r="AS114" s="113">
        <f t="shared" si="66"/>
        <v>107</v>
      </c>
      <c r="AT114" s="113">
        <f>INDEX(地温!$D$2:$D$366,MATCH(AR114,地温!$C$2:$C$366,FALSE))</f>
        <v>18.486249999999998</v>
      </c>
      <c r="AU114" s="113">
        <f t="shared" si="67"/>
        <v>1493.1903499999992</v>
      </c>
      <c r="AV114" s="116">
        <f t="shared" si="48"/>
        <v>13.955049999999993</v>
      </c>
      <c r="AW114" s="119" t="e">
        <f t="shared" si="49"/>
        <v>#N/A</v>
      </c>
      <c r="AX114" s="119">
        <f t="shared" si="50"/>
        <v>0</v>
      </c>
    </row>
    <row r="115" spans="1:50">
      <c r="A115" s="115">
        <f t="shared" si="51"/>
        <v>148</v>
      </c>
      <c r="B115" s="113">
        <f t="shared" si="34"/>
        <v>108</v>
      </c>
      <c r="C115" s="119">
        <f t="shared" si="35"/>
        <v>6.3477674223234937</v>
      </c>
      <c r="D115" s="119">
        <f t="shared" si="52"/>
        <v>1.2627021406194318e-003</v>
      </c>
      <c r="E115" s="119"/>
      <c r="F115" s="119"/>
      <c r="H115" s="115">
        <f t="shared" si="53"/>
        <v>148</v>
      </c>
      <c r="I115" s="113">
        <f t="shared" si="54"/>
        <v>108</v>
      </c>
      <c r="J115" s="113">
        <f>INDEX(地温!$D$2:$D$366,MATCH(H115,地温!$C$2:$C$366,FALSE))</f>
        <v>19.497399999999999</v>
      </c>
      <c r="K115" s="113">
        <f t="shared" si="55"/>
        <v>1512.6877499999991</v>
      </c>
      <c r="L115" s="116">
        <f t="shared" si="36"/>
        <v>14.006368055555548</v>
      </c>
      <c r="M115" s="119">
        <f t="shared" si="37"/>
        <v>2.6790042275905881e-002</v>
      </c>
      <c r="N115" s="119">
        <f t="shared" si="38"/>
        <v>6.3477674223234937</v>
      </c>
      <c r="Q115" s="115">
        <f t="shared" si="56"/>
        <v>148</v>
      </c>
      <c r="R115" s="113">
        <f t="shared" si="57"/>
        <v>108</v>
      </c>
      <c r="S115" s="113">
        <f>INDEX(地温!$D$2:$D$366,MATCH(Q115,地温!$C$2:$C$366,FALSE))</f>
        <v>19.497399999999999</v>
      </c>
      <c r="T115" s="113">
        <f t="shared" si="58"/>
        <v>1512.6877499999991</v>
      </c>
      <c r="U115" s="116">
        <f t="shared" si="39"/>
        <v>14.006368055555548</v>
      </c>
      <c r="V115" s="119" t="e">
        <f t="shared" si="40"/>
        <v>#N/A</v>
      </c>
      <c r="W115" s="119">
        <f t="shared" si="41"/>
        <v>0</v>
      </c>
      <c r="Z115" s="115">
        <f t="shared" si="59"/>
        <v>148</v>
      </c>
      <c r="AA115" s="113">
        <f t="shared" si="60"/>
        <v>108</v>
      </c>
      <c r="AB115" s="113">
        <f>INDEX(地温!$D$2:$D$366,MATCH(Z115,地温!$C$2:$C$366,FALSE))</f>
        <v>19.497399999999999</v>
      </c>
      <c r="AC115" s="113">
        <f t="shared" si="61"/>
        <v>1512.6877499999991</v>
      </c>
      <c r="AD115" s="116">
        <f t="shared" si="42"/>
        <v>14.006368055555548</v>
      </c>
      <c r="AE115" s="119" t="e">
        <f t="shared" si="43"/>
        <v>#N/A</v>
      </c>
      <c r="AF115" s="119">
        <f t="shared" si="44"/>
        <v>0</v>
      </c>
      <c r="AI115" s="115">
        <f t="shared" si="62"/>
        <v>148</v>
      </c>
      <c r="AJ115" s="113">
        <f t="shared" si="63"/>
        <v>108</v>
      </c>
      <c r="AK115" s="113">
        <f>INDEX(地温!$D$2:$D$366,MATCH(AI115,地温!$C$2:$C$366,FALSE))</f>
        <v>19.497399999999999</v>
      </c>
      <c r="AL115" s="113">
        <f t="shared" si="64"/>
        <v>1512.6877499999991</v>
      </c>
      <c r="AM115" s="116">
        <f t="shared" si="45"/>
        <v>14.006368055555548</v>
      </c>
      <c r="AN115" s="119" t="e">
        <f t="shared" si="46"/>
        <v>#N/A</v>
      </c>
      <c r="AO115" s="119">
        <f t="shared" si="47"/>
        <v>0</v>
      </c>
      <c r="AR115" s="115">
        <f t="shared" si="65"/>
        <v>148</v>
      </c>
      <c r="AS115" s="113">
        <f t="shared" si="66"/>
        <v>108</v>
      </c>
      <c r="AT115" s="113">
        <f>INDEX(地温!$D$2:$D$366,MATCH(AR115,地温!$C$2:$C$366,FALSE))</f>
        <v>19.497399999999999</v>
      </c>
      <c r="AU115" s="113">
        <f t="shared" si="67"/>
        <v>1512.6877499999991</v>
      </c>
      <c r="AV115" s="116">
        <f t="shared" si="48"/>
        <v>14.006368055555548</v>
      </c>
      <c r="AW115" s="119" t="e">
        <f t="shared" si="49"/>
        <v>#N/A</v>
      </c>
      <c r="AX115" s="119">
        <f t="shared" si="50"/>
        <v>0</v>
      </c>
    </row>
    <row r="116" spans="1:50">
      <c r="A116" s="115">
        <f t="shared" si="51"/>
        <v>149</v>
      </c>
      <c r="B116" s="113">
        <f t="shared" si="34"/>
        <v>109</v>
      </c>
      <c r="C116" s="119">
        <f t="shared" si="35"/>
        <v>6.3603104551797589</v>
      </c>
      <c r="D116" s="119">
        <f t="shared" si="52"/>
        <v>1.2543032856265235e-003</v>
      </c>
      <c r="E116" s="119"/>
      <c r="F116" s="119"/>
      <c r="H116" s="115">
        <f t="shared" si="53"/>
        <v>149</v>
      </c>
      <c r="I116" s="113">
        <f t="shared" si="54"/>
        <v>109</v>
      </c>
      <c r="J116" s="113">
        <f>INDEX(地温!$D$2:$D$366,MATCH(H116,地温!$C$2:$C$366,FALSE))</f>
        <v>20.251750000000001</v>
      </c>
      <c r="K116" s="113">
        <f t="shared" si="55"/>
        <v>1532.939499999999</v>
      </c>
      <c r="L116" s="116">
        <f t="shared" si="36"/>
        <v>14.06366513761467</v>
      </c>
      <c r="M116" s="119">
        <f t="shared" si="37"/>
        <v>2.6858735317670052e-002</v>
      </c>
      <c r="N116" s="119">
        <f t="shared" si="38"/>
        <v>6.3603104551797589</v>
      </c>
      <c r="Q116" s="115">
        <f t="shared" si="56"/>
        <v>149</v>
      </c>
      <c r="R116" s="113">
        <f t="shared" si="57"/>
        <v>109</v>
      </c>
      <c r="S116" s="113">
        <f>INDEX(地温!$D$2:$D$366,MATCH(Q116,地温!$C$2:$C$366,FALSE))</f>
        <v>20.251750000000001</v>
      </c>
      <c r="T116" s="113">
        <f t="shared" si="58"/>
        <v>1532.939499999999</v>
      </c>
      <c r="U116" s="116">
        <f t="shared" si="39"/>
        <v>14.06366513761467</v>
      </c>
      <c r="V116" s="119" t="e">
        <f t="shared" si="40"/>
        <v>#N/A</v>
      </c>
      <c r="W116" s="119">
        <f t="shared" si="41"/>
        <v>0</v>
      </c>
      <c r="Z116" s="115">
        <f t="shared" si="59"/>
        <v>149</v>
      </c>
      <c r="AA116" s="113">
        <f t="shared" si="60"/>
        <v>109</v>
      </c>
      <c r="AB116" s="113">
        <f>INDEX(地温!$D$2:$D$366,MATCH(Z116,地温!$C$2:$C$366,FALSE))</f>
        <v>20.251750000000001</v>
      </c>
      <c r="AC116" s="113">
        <f t="shared" si="61"/>
        <v>1532.939499999999</v>
      </c>
      <c r="AD116" s="116">
        <f t="shared" si="42"/>
        <v>14.06366513761467</v>
      </c>
      <c r="AE116" s="119" t="e">
        <f t="shared" si="43"/>
        <v>#N/A</v>
      </c>
      <c r="AF116" s="119">
        <f t="shared" si="44"/>
        <v>0</v>
      </c>
      <c r="AI116" s="115">
        <f t="shared" si="62"/>
        <v>149</v>
      </c>
      <c r="AJ116" s="113">
        <f t="shared" si="63"/>
        <v>109</v>
      </c>
      <c r="AK116" s="113">
        <f>INDEX(地温!$D$2:$D$366,MATCH(AI116,地温!$C$2:$C$366,FALSE))</f>
        <v>20.251750000000001</v>
      </c>
      <c r="AL116" s="113">
        <f t="shared" si="64"/>
        <v>1532.939499999999</v>
      </c>
      <c r="AM116" s="116">
        <f t="shared" si="45"/>
        <v>14.06366513761467</v>
      </c>
      <c r="AN116" s="119" t="e">
        <f t="shared" si="46"/>
        <v>#N/A</v>
      </c>
      <c r="AO116" s="119">
        <f t="shared" si="47"/>
        <v>0</v>
      </c>
      <c r="AR116" s="115">
        <f t="shared" si="65"/>
        <v>149</v>
      </c>
      <c r="AS116" s="113">
        <f t="shared" si="66"/>
        <v>109</v>
      </c>
      <c r="AT116" s="113">
        <f>INDEX(地温!$D$2:$D$366,MATCH(AR116,地温!$C$2:$C$366,FALSE))</f>
        <v>20.251750000000001</v>
      </c>
      <c r="AU116" s="113">
        <f t="shared" si="67"/>
        <v>1532.939499999999</v>
      </c>
      <c r="AV116" s="116">
        <f t="shared" si="48"/>
        <v>14.06366513761467</v>
      </c>
      <c r="AW116" s="119" t="e">
        <f t="shared" si="49"/>
        <v>#N/A</v>
      </c>
      <c r="AX116" s="119">
        <f t="shared" si="50"/>
        <v>0</v>
      </c>
    </row>
    <row r="117" spans="1:50">
      <c r="A117" s="115">
        <f t="shared" si="51"/>
        <v>150</v>
      </c>
      <c r="B117" s="113">
        <f t="shared" si="34"/>
        <v>110</v>
      </c>
      <c r="C117" s="119">
        <f t="shared" si="35"/>
        <v>6.3721813342538507</v>
      </c>
      <c r="D117" s="119">
        <f t="shared" si="52"/>
        <v>1.1870879074091789e-003</v>
      </c>
      <c r="E117" s="119"/>
      <c r="F117" s="119"/>
      <c r="H117" s="115">
        <f t="shared" si="53"/>
        <v>150</v>
      </c>
      <c r="I117" s="113">
        <f t="shared" si="54"/>
        <v>110</v>
      </c>
      <c r="J117" s="113">
        <f>INDEX(地温!$D$2:$D$366,MATCH(H117,地温!$C$2:$C$366,FALSE))</f>
        <v>19.641849999999998</v>
      </c>
      <c r="K117" s="113">
        <f t="shared" si="55"/>
        <v>1552.581349999999</v>
      </c>
      <c r="L117" s="116">
        <f t="shared" si="36"/>
        <v>14.114375909090899</v>
      </c>
      <c r="M117" s="119">
        <f t="shared" si="37"/>
        <v>2.6919656045380019e-002</v>
      </c>
      <c r="N117" s="119">
        <f t="shared" si="38"/>
        <v>6.3721813342538507</v>
      </c>
      <c r="Q117" s="115">
        <f t="shared" si="56"/>
        <v>150</v>
      </c>
      <c r="R117" s="113">
        <f t="shared" si="57"/>
        <v>110</v>
      </c>
      <c r="S117" s="113">
        <f>INDEX(地温!$D$2:$D$366,MATCH(Q117,地温!$C$2:$C$366,FALSE))</f>
        <v>19.641849999999998</v>
      </c>
      <c r="T117" s="113">
        <f t="shared" si="58"/>
        <v>1552.581349999999</v>
      </c>
      <c r="U117" s="116">
        <f t="shared" si="39"/>
        <v>14.114375909090899</v>
      </c>
      <c r="V117" s="119" t="e">
        <f t="shared" si="40"/>
        <v>#N/A</v>
      </c>
      <c r="W117" s="119">
        <f t="shared" si="41"/>
        <v>0</v>
      </c>
      <c r="Z117" s="115">
        <f t="shared" si="59"/>
        <v>150</v>
      </c>
      <c r="AA117" s="113">
        <f t="shared" si="60"/>
        <v>110</v>
      </c>
      <c r="AB117" s="113">
        <f>INDEX(地温!$D$2:$D$366,MATCH(Z117,地温!$C$2:$C$366,FALSE))</f>
        <v>19.641849999999998</v>
      </c>
      <c r="AC117" s="113">
        <f t="shared" si="61"/>
        <v>1552.581349999999</v>
      </c>
      <c r="AD117" s="116">
        <f t="shared" si="42"/>
        <v>14.114375909090899</v>
      </c>
      <c r="AE117" s="119" t="e">
        <f t="shared" si="43"/>
        <v>#N/A</v>
      </c>
      <c r="AF117" s="119">
        <f t="shared" si="44"/>
        <v>0</v>
      </c>
      <c r="AI117" s="115">
        <f t="shared" si="62"/>
        <v>150</v>
      </c>
      <c r="AJ117" s="113">
        <f t="shared" si="63"/>
        <v>110</v>
      </c>
      <c r="AK117" s="113">
        <f>INDEX(地温!$D$2:$D$366,MATCH(AI117,地温!$C$2:$C$366,FALSE))</f>
        <v>19.641849999999998</v>
      </c>
      <c r="AL117" s="113">
        <f t="shared" si="64"/>
        <v>1552.581349999999</v>
      </c>
      <c r="AM117" s="116">
        <f t="shared" si="45"/>
        <v>14.114375909090899</v>
      </c>
      <c r="AN117" s="119" t="e">
        <f t="shared" si="46"/>
        <v>#N/A</v>
      </c>
      <c r="AO117" s="119">
        <f t="shared" si="47"/>
        <v>0</v>
      </c>
      <c r="AR117" s="115">
        <f t="shared" si="65"/>
        <v>150</v>
      </c>
      <c r="AS117" s="113">
        <f t="shared" si="66"/>
        <v>110</v>
      </c>
      <c r="AT117" s="113">
        <f>INDEX(地温!$D$2:$D$366,MATCH(AR117,地温!$C$2:$C$366,FALSE))</f>
        <v>19.641849999999998</v>
      </c>
      <c r="AU117" s="113">
        <f t="shared" si="67"/>
        <v>1552.581349999999</v>
      </c>
      <c r="AV117" s="116">
        <f t="shared" si="48"/>
        <v>14.114375909090899</v>
      </c>
      <c r="AW117" s="119" t="e">
        <f t="shared" si="49"/>
        <v>#N/A</v>
      </c>
      <c r="AX117" s="119">
        <f t="shared" si="50"/>
        <v>0</v>
      </c>
    </row>
    <row r="118" spans="1:50">
      <c r="A118" s="115">
        <f t="shared" si="51"/>
        <v>151</v>
      </c>
      <c r="B118" s="113">
        <f t="shared" si="34"/>
        <v>111</v>
      </c>
      <c r="C118" s="119">
        <f t="shared" si="35"/>
        <v>6.3832547773278563</v>
      </c>
      <c r="D118" s="119">
        <f t="shared" si="52"/>
        <v>1.1073443074005596e-003</v>
      </c>
      <c r="E118" s="119"/>
      <c r="F118" s="119"/>
      <c r="H118" s="115">
        <f t="shared" si="53"/>
        <v>151</v>
      </c>
      <c r="I118" s="113">
        <f t="shared" si="54"/>
        <v>111</v>
      </c>
      <c r="J118" s="113">
        <f>INDEX(地温!$D$2:$D$366,MATCH(H118,地温!$C$2:$C$366,FALSE))</f>
        <v>18.630700000000001</v>
      </c>
      <c r="K118" s="113">
        <f t="shared" si="55"/>
        <v>1571.212049999999</v>
      </c>
      <c r="L118" s="116">
        <f t="shared" si="36"/>
        <v>14.155063513513504</v>
      </c>
      <c r="M118" s="119">
        <f t="shared" si="37"/>
        <v>2.6968619863951011e-002</v>
      </c>
      <c r="N118" s="119">
        <f t="shared" si="38"/>
        <v>6.3832547773278563</v>
      </c>
      <c r="Q118" s="115">
        <f t="shared" si="56"/>
        <v>151</v>
      </c>
      <c r="R118" s="113">
        <f t="shared" si="57"/>
        <v>111</v>
      </c>
      <c r="S118" s="113">
        <f>INDEX(地温!$D$2:$D$366,MATCH(Q118,地温!$C$2:$C$366,FALSE))</f>
        <v>18.630700000000001</v>
      </c>
      <c r="T118" s="113">
        <f t="shared" si="58"/>
        <v>1571.212049999999</v>
      </c>
      <c r="U118" s="116">
        <f t="shared" si="39"/>
        <v>14.155063513513504</v>
      </c>
      <c r="V118" s="119" t="e">
        <f t="shared" si="40"/>
        <v>#N/A</v>
      </c>
      <c r="W118" s="119">
        <f t="shared" si="41"/>
        <v>0</v>
      </c>
      <c r="Z118" s="115">
        <f t="shared" si="59"/>
        <v>151</v>
      </c>
      <c r="AA118" s="113">
        <f t="shared" si="60"/>
        <v>111</v>
      </c>
      <c r="AB118" s="113">
        <f>INDEX(地温!$D$2:$D$366,MATCH(Z118,地温!$C$2:$C$366,FALSE))</f>
        <v>18.630700000000001</v>
      </c>
      <c r="AC118" s="113">
        <f t="shared" si="61"/>
        <v>1571.212049999999</v>
      </c>
      <c r="AD118" s="116">
        <f t="shared" si="42"/>
        <v>14.155063513513504</v>
      </c>
      <c r="AE118" s="119" t="e">
        <f t="shared" si="43"/>
        <v>#N/A</v>
      </c>
      <c r="AF118" s="119">
        <f t="shared" si="44"/>
        <v>0</v>
      </c>
      <c r="AI118" s="115">
        <f t="shared" si="62"/>
        <v>151</v>
      </c>
      <c r="AJ118" s="113">
        <f t="shared" si="63"/>
        <v>111</v>
      </c>
      <c r="AK118" s="113">
        <f>INDEX(地温!$D$2:$D$366,MATCH(AI118,地温!$C$2:$C$366,FALSE))</f>
        <v>18.630700000000001</v>
      </c>
      <c r="AL118" s="113">
        <f t="shared" si="64"/>
        <v>1571.212049999999</v>
      </c>
      <c r="AM118" s="116">
        <f t="shared" si="45"/>
        <v>14.155063513513504</v>
      </c>
      <c r="AN118" s="119" t="e">
        <f t="shared" si="46"/>
        <v>#N/A</v>
      </c>
      <c r="AO118" s="119">
        <f t="shared" si="47"/>
        <v>0</v>
      </c>
      <c r="AR118" s="115">
        <f t="shared" si="65"/>
        <v>151</v>
      </c>
      <c r="AS118" s="113">
        <f t="shared" si="66"/>
        <v>111</v>
      </c>
      <c r="AT118" s="113">
        <f>INDEX(地温!$D$2:$D$366,MATCH(AR118,地温!$C$2:$C$366,FALSE))</f>
        <v>18.630700000000001</v>
      </c>
      <c r="AU118" s="113">
        <f t="shared" si="67"/>
        <v>1571.212049999999</v>
      </c>
      <c r="AV118" s="116">
        <f t="shared" si="48"/>
        <v>14.155063513513504</v>
      </c>
      <c r="AW118" s="119" t="e">
        <f t="shared" si="49"/>
        <v>#N/A</v>
      </c>
      <c r="AX118" s="119">
        <f t="shared" si="50"/>
        <v>0</v>
      </c>
    </row>
    <row r="119" spans="1:50">
      <c r="A119" s="115">
        <f t="shared" si="51"/>
        <v>152</v>
      </c>
      <c r="B119" s="113">
        <f t="shared" si="34"/>
        <v>112</v>
      </c>
      <c r="C119" s="119">
        <f t="shared" si="35"/>
        <v>6.3940919378972749</v>
      </c>
      <c r="D119" s="119">
        <f t="shared" si="52"/>
        <v>1.0837160569418635e-003</v>
      </c>
      <c r="E119" s="119"/>
      <c r="F119" s="119"/>
      <c r="H119" s="115">
        <f t="shared" si="53"/>
        <v>152</v>
      </c>
      <c r="I119" s="113">
        <f t="shared" si="54"/>
        <v>112</v>
      </c>
      <c r="J119" s="113">
        <f>INDEX(地温!$D$2:$D$366,MATCH(H119,地温!$C$2:$C$366,FALSE))</f>
        <v>18.919599999999999</v>
      </c>
      <c r="K119" s="113">
        <f t="shared" si="55"/>
        <v>1590.1316499999989</v>
      </c>
      <c r="L119" s="116">
        <f t="shared" si="36"/>
        <v>14.197604017857133</v>
      </c>
      <c r="M119" s="119">
        <f t="shared" si="37"/>
        <v>2.701989383941842e-002</v>
      </c>
      <c r="N119" s="119">
        <f t="shared" si="38"/>
        <v>6.3940919378972749</v>
      </c>
      <c r="Q119" s="115">
        <f t="shared" si="56"/>
        <v>152</v>
      </c>
      <c r="R119" s="113">
        <f t="shared" si="57"/>
        <v>112</v>
      </c>
      <c r="S119" s="113">
        <f>INDEX(地温!$D$2:$D$366,MATCH(Q119,地温!$C$2:$C$366,FALSE))</f>
        <v>18.919599999999999</v>
      </c>
      <c r="T119" s="113">
        <f t="shared" si="58"/>
        <v>1590.1316499999989</v>
      </c>
      <c r="U119" s="116">
        <f t="shared" si="39"/>
        <v>14.197604017857133</v>
      </c>
      <c r="V119" s="119" t="e">
        <f t="shared" si="40"/>
        <v>#N/A</v>
      </c>
      <c r="W119" s="119">
        <f t="shared" si="41"/>
        <v>0</v>
      </c>
      <c r="Z119" s="115">
        <f t="shared" si="59"/>
        <v>152</v>
      </c>
      <c r="AA119" s="113">
        <f t="shared" si="60"/>
        <v>112</v>
      </c>
      <c r="AB119" s="113">
        <f>INDEX(地温!$D$2:$D$366,MATCH(Z119,地温!$C$2:$C$366,FALSE))</f>
        <v>18.919599999999999</v>
      </c>
      <c r="AC119" s="113">
        <f t="shared" si="61"/>
        <v>1590.1316499999989</v>
      </c>
      <c r="AD119" s="116">
        <f t="shared" si="42"/>
        <v>14.197604017857133</v>
      </c>
      <c r="AE119" s="119" t="e">
        <f t="shared" si="43"/>
        <v>#N/A</v>
      </c>
      <c r="AF119" s="119">
        <f t="shared" si="44"/>
        <v>0</v>
      </c>
      <c r="AI119" s="115">
        <f t="shared" si="62"/>
        <v>152</v>
      </c>
      <c r="AJ119" s="113">
        <f t="shared" si="63"/>
        <v>112</v>
      </c>
      <c r="AK119" s="113">
        <f>INDEX(地温!$D$2:$D$366,MATCH(AI119,地温!$C$2:$C$366,FALSE))</f>
        <v>18.919599999999999</v>
      </c>
      <c r="AL119" s="113">
        <f t="shared" si="64"/>
        <v>1590.1316499999989</v>
      </c>
      <c r="AM119" s="116">
        <f t="shared" si="45"/>
        <v>14.197604017857133</v>
      </c>
      <c r="AN119" s="119" t="e">
        <f t="shared" si="46"/>
        <v>#N/A</v>
      </c>
      <c r="AO119" s="119">
        <f t="shared" si="47"/>
        <v>0</v>
      </c>
      <c r="AR119" s="115">
        <f t="shared" si="65"/>
        <v>152</v>
      </c>
      <c r="AS119" s="113">
        <f t="shared" si="66"/>
        <v>112</v>
      </c>
      <c r="AT119" s="113">
        <f>INDEX(地温!$D$2:$D$366,MATCH(AR119,地温!$C$2:$C$366,FALSE))</f>
        <v>18.919599999999999</v>
      </c>
      <c r="AU119" s="113">
        <f t="shared" si="67"/>
        <v>1590.1316499999989</v>
      </c>
      <c r="AV119" s="116">
        <f t="shared" si="48"/>
        <v>14.197604017857133</v>
      </c>
      <c r="AW119" s="119" t="e">
        <f t="shared" si="49"/>
        <v>#N/A</v>
      </c>
      <c r="AX119" s="119">
        <f t="shared" si="50"/>
        <v>0</v>
      </c>
    </row>
    <row r="120" spans="1:50">
      <c r="A120" s="115">
        <f t="shared" si="51"/>
        <v>153</v>
      </c>
      <c r="B120" s="113">
        <f t="shared" si="34"/>
        <v>113</v>
      </c>
      <c r="C120" s="119">
        <f t="shared" si="35"/>
        <v>6.4049316778186718</v>
      </c>
      <c r="D120" s="119">
        <f t="shared" si="52"/>
        <v>1.0839739921396864e-003</v>
      </c>
      <c r="E120" s="119"/>
      <c r="F120" s="119"/>
      <c r="H120" s="115">
        <f t="shared" si="53"/>
        <v>153</v>
      </c>
      <c r="I120" s="113">
        <f t="shared" si="54"/>
        <v>113</v>
      </c>
      <c r="J120" s="113">
        <f>INDEX(地温!$D$2:$D$366,MATCH(H120,地温!$C$2:$C$366,FALSE))</f>
        <v>19.83445</v>
      </c>
      <c r="K120" s="113">
        <f t="shared" si="55"/>
        <v>1609.966099999999</v>
      </c>
      <c r="L120" s="116">
        <f t="shared" si="36"/>
        <v>14.24748761061946</v>
      </c>
      <c r="M120" s="119">
        <f t="shared" si="37"/>
        <v>2.7080123207047013e-002</v>
      </c>
      <c r="N120" s="119">
        <f t="shared" si="38"/>
        <v>6.4049316778186718</v>
      </c>
      <c r="Q120" s="115">
        <f t="shared" si="56"/>
        <v>153</v>
      </c>
      <c r="R120" s="113">
        <f t="shared" si="57"/>
        <v>113</v>
      </c>
      <c r="S120" s="113">
        <f>INDEX(地温!$D$2:$D$366,MATCH(Q120,地温!$C$2:$C$366,FALSE))</f>
        <v>19.83445</v>
      </c>
      <c r="T120" s="113">
        <f t="shared" si="58"/>
        <v>1609.966099999999</v>
      </c>
      <c r="U120" s="116">
        <f t="shared" si="39"/>
        <v>14.24748761061946</v>
      </c>
      <c r="V120" s="119" t="e">
        <f t="shared" si="40"/>
        <v>#N/A</v>
      </c>
      <c r="W120" s="119">
        <f t="shared" si="41"/>
        <v>0</v>
      </c>
      <c r="Z120" s="115">
        <f t="shared" si="59"/>
        <v>153</v>
      </c>
      <c r="AA120" s="113">
        <f t="shared" si="60"/>
        <v>113</v>
      </c>
      <c r="AB120" s="113">
        <f>INDEX(地温!$D$2:$D$366,MATCH(Z120,地温!$C$2:$C$366,FALSE))</f>
        <v>19.83445</v>
      </c>
      <c r="AC120" s="113">
        <f t="shared" si="61"/>
        <v>1609.966099999999</v>
      </c>
      <c r="AD120" s="116">
        <f t="shared" si="42"/>
        <v>14.24748761061946</v>
      </c>
      <c r="AE120" s="119" t="e">
        <f t="shared" si="43"/>
        <v>#N/A</v>
      </c>
      <c r="AF120" s="119">
        <f t="shared" si="44"/>
        <v>0</v>
      </c>
      <c r="AI120" s="115">
        <f t="shared" si="62"/>
        <v>153</v>
      </c>
      <c r="AJ120" s="113">
        <f t="shared" si="63"/>
        <v>113</v>
      </c>
      <c r="AK120" s="113">
        <f>INDEX(地温!$D$2:$D$366,MATCH(AI120,地温!$C$2:$C$366,FALSE))</f>
        <v>19.83445</v>
      </c>
      <c r="AL120" s="113">
        <f t="shared" si="64"/>
        <v>1609.966099999999</v>
      </c>
      <c r="AM120" s="116">
        <f t="shared" si="45"/>
        <v>14.24748761061946</v>
      </c>
      <c r="AN120" s="119" t="e">
        <f t="shared" si="46"/>
        <v>#N/A</v>
      </c>
      <c r="AO120" s="119">
        <f t="shared" si="47"/>
        <v>0</v>
      </c>
      <c r="AR120" s="115">
        <f t="shared" si="65"/>
        <v>153</v>
      </c>
      <c r="AS120" s="113">
        <f t="shared" si="66"/>
        <v>113</v>
      </c>
      <c r="AT120" s="113">
        <f>INDEX(地温!$D$2:$D$366,MATCH(AR120,地温!$C$2:$C$366,FALSE))</f>
        <v>19.83445</v>
      </c>
      <c r="AU120" s="113">
        <f t="shared" si="67"/>
        <v>1609.966099999999</v>
      </c>
      <c r="AV120" s="116">
        <f t="shared" si="48"/>
        <v>14.24748761061946</v>
      </c>
      <c r="AW120" s="119" t="e">
        <f t="shared" si="49"/>
        <v>#N/A</v>
      </c>
      <c r="AX120" s="119">
        <f t="shared" si="50"/>
        <v>0</v>
      </c>
    </row>
    <row r="121" spans="1:50">
      <c r="A121" s="115">
        <f t="shared" si="51"/>
        <v>154</v>
      </c>
      <c r="B121" s="113">
        <f t="shared" si="34"/>
        <v>114</v>
      </c>
      <c r="C121" s="119">
        <f t="shared" si="35"/>
        <v>6.415189736719042</v>
      </c>
      <c r="D121" s="119">
        <f t="shared" si="52"/>
        <v>1.0258058900370238e-003</v>
      </c>
      <c r="E121" s="119"/>
      <c r="F121" s="119"/>
      <c r="H121" s="115">
        <f t="shared" si="53"/>
        <v>154</v>
      </c>
      <c r="I121" s="113">
        <f t="shared" si="54"/>
        <v>114</v>
      </c>
      <c r="J121" s="113">
        <f>INDEX(地温!$D$2:$D$366,MATCH(H121,地温!$C$2:$C$366,FALSE))</f>
        <v>19.224549999999997</v>
      </c>
      <c r="K121" s="113">
        <f t="shared" si="55"/>
        <v>1629.1906499999989</v>
      </c>
      <c r="L121" s="116">
        <f t="shared" si="36"/>
        <v>14.29114605263157</v>
      </c>
      <c r="M121" s="119">
        <f t="shared" si="37"/>
        <v>2.7132929281490994e-002</v>
      </c>
      <c r="N121" s="119">
        <f t="shared" si="38"/>
        <v>6.415189736719042</v>
      </c>
      <c r="Q121" s="115">
        <f t="shared" si="56"/>
        <v>154</v>
      </c>
      <c r="R121" s="113">
        <f t="shared" si="57"/>
        <v>114</v>
      </c>
      <c r="S121" s="113">
        <f>INDEX(地温!$D$2:$D$366,MATCH(Q121,地温!$C$2:$C$366,FALSE))</f>
        <v>19.224549999999997</v>
      </c>
      <c r="T121" s="113">
        <f t="shared" si="58"/>
        <v>1629.1906499999989</v>
      </c>
      <c r="U121" s="116">
        <f t="shared" si="39"/>
        <v>14.29114605263157</v>
      </c>
      <c r="V121" s="119" t="e">
        <f t="shared" si="40"/>
        <v>#N/A</v>
      </c>
      <c r="W121" s="119">
        <f t="shared" si="41"/>
        <v>0</v>
      </c>
      <c r="Z121" s="115">
        <f t="shared" si="59"/>
        <v>154</v>
      </c>
      <c r="AA121" s="113">
        <f t="shared" si="60"/>
        <v>114</v>
      </c>
      <c r="AB121" s="113">
        <f>INDEX(地温!$D$2:$D$366,MATCH(Z121,地温!$C$2:$C$366,FALSE))</f>
        <v>19.224549999999997</v>
      </c>
      <c r="AC121" s="113">
        <f t="shared" si="61"/>
        <v>1629.1906499999989</v>
      </c>
      <c r="AD121" s="116">
        <f t="shared" si="42"/>
        <v>14.29114605263157</v>
      </c>
      <c r="AE121" s="119" t="e">
        <f t="shared" si="43"/>
        <v>#N/A</v>
      </c>
      <c r="AF121" s="119">
        <f t="shared" si="44"/>
        <v>0</v>
      </c>
      <c r="AI121" s="115">
        <f t="shared" si="62"/>
        <v>154</v>
      </c>
      <c r="AJ121" s="113">
        <f t="shared" si="63"/>
        <v>114</v>
      </c>
      <c r="AK121" s="113">
        <f>INDEX(地温!$D$2:$D$366,MATCH(AI121,地温!$C$2:$C$366,FALSE))</f>
        <v>19.224549999999997</v>
      </c>
      <c r="AL121" s="113">
        <f t="shared" si="64"/>
        <v>1629.1906499999989</v>
      </c>
      <c r="AM121" s="116">
        <f t="shared" si="45"/>
        <v>14.29114605263157</v>
      </c>
      <c r="AN121" s="119" t="e">
        <f t="shared" si="46"/>
        <v>#N/A</v>
      </c>
      <c r="AO121" s="119">
        <f t="shared" si="47"/>
        <v>0</v>
      </c>
      <c r="AR121" s="115">
        <f t="shared" si="65"/>
        <v>154</v>
      </c>
      <c r="AS121" s="113">
        <f t="shared" si="66"/>
        <v>114</v>
      </c>
      <c r="AT121" s="113">
        <f>INDEX(地温!$D$2:$D$366,MATCH(AR121,地温!$C$2:$C$366,FALSE))</f>
        <v>19.224549999999997</v>
      </c>
      <c r="AU121" s="113">
        <f t="shared" si="67"/>
        <v>1629.1906499999989</v>
      </c>
      <c r="AV121" s="116">
        <f t="shared" si="48"/>
        <v>14.29114605263157</v>
      </c>
      <c r="AW121" s="119" t="e">
        <f t="shared" si="49"/>
        <v>#N/A</v>
      </c>
      <c r="AX121" s="119">
        <f t="shared" si="50"/>
        <v>0</v>
      </c>
    </row>
    <row r="122" spans="1:50">
      <c r="A122" s="115">
        <f t="shared" si="51"/>
        <v>155</v>
      </c>
      <c r="B122" s="113">
        <f t="shared" si="34"/>
        <v>115</v>
      </c>
      <c r="C122" s="119">
        <f t="shared" si="35"/>
        <v>6.4252715914646092</v>
      </c>
      <c r="D122" s="119">
        <f t="shared" si="52"/>
        <v>1.008185474556722e-003</v>
      </c>
      <c r="E122" s="119"/>
      <c r="F122" s="119"/>
      <c r="H122" s="115">
        <f t="shared" si="53"/>
        <v>155</v>
      </c>
      <c r="I122" s="113">
        <f t="shared" si="54"/>
        <v>115</v>
      </c>
      <c r="J122" s="113">
        <f>INDEX(地温!$D$2:$D$366,MATCH(H122,地温!$C$2:$C$366,FALSE))</f>
        <v>19.657900000000001</v>
      </c>
      <c r="K122" s="113">
        <f t="shared" si="55"/>
        <v>1648.8485499999988</v>
      </c>
      <c r="L122" s="116">
        <f t="shared" si="36"/>
        <v>14.337813478260859</v>
      </c>
      <c r="M122" s="119">
        <f t="shared" si="37"/>
        <v>2.7189470871891785e-002</v>
      </c>
      <c r="N122" s="119">
        <f t="shared" si="38"/>
        <v>6.4252715914646092</v>
      </c>
      <c r="Q122" s="115">
        <f t="shared" si="56"/>
        <v>155</v>
      </c>
      <c r="R122" s="113">
        <f t="shared" si="57"/>
        <v>115</v>
      </c>
      <c r="S122" s="113">
        <f>INDEX(地温!$D$2:$D$366,MATCH(Q122,地温!$C$2:$C$366,FALSE))</f>
        <v>19.657900000000001</v>
      </c>
      <c r="T122" s="113">
        <f t="shared" si="58"/>
        <v>1648.8485499999988</v>
      </c>
      <c r="U122" s="116">
        <f t="shared" si="39"/>
        <v>14.337813478260859</v>
      </c>
      <c r="V122" s="119" t="e">
        <f t="shared" si="40"/>
        <v>#N/A</v>
      </c>
      <c r="W122" s="119">
        <f t="shared" si="41"/>
        <v>0</v>
      </c>
      <c r="Z122" s="115">
        <f t="shared" si="59"/>
        <v>155</v>
      </c>
      <c r="AA122" s="113">
        <f t="shared" si="60"/>
        <v>115</v>
      </c>
      <c r="AB122" s="113">
        <f>INDEX(地温!$D$2:$D$366,MATCH(Z122,地温!$C$2:$C$366,FALSE))</f>
        <v>19.657900000000001</v>
      </c>
      <c r="AC122" s="113">
        <f t="shared" si="61"/>
        <v>1648.8485499999988</v>
      </c>
      <c r="AD122" s="116">
        <f t="shared" si="42"/>
        <v>14.337813478260859</v>
      </c>
      <c r="AE122" s="119" t="e">
        <f t="shared" si="43"/>
        <v>#N/A</v>
      </c>
      <c r="AF122" s="119">
        <f t="shared" si="44"/>
        <v>0</v>
      </c>
      <c r="AI122" s="115">
        <f t="shared" si="62"/>
        <v>155</v>
      </c>
      <c r="AJ122" s="113">
        <f t="shared" si="63"/>
        <v>115</v>
      </c>
      <c r="AK122" s="113">
        <f>INDEX(地温!$D$2:$D$366,MATCH(AI122,地温!$C$2:$C$366,FALSE))</f>
        <v>19.657900000000001</v>
      </c>
      <c r="AL122" s="113">
        <f t="shared" si="64"/>
        <v>1648.8485499999988</v>
      </c>
      <c r="AM122" s="116">
        <f t="shared" si="45"/>
        <v>14.337813478260859</v>
      </c>
      <c r="AN122" s="119" t="e">
        <f t="shared" si="46"/>
        <v>#N/A</v>
      </c>
      <c r="AO122" s="119">
        <f t="shared" si="47"/>
        <v>0</v>
      </c>
      <c r="AR122" s="115">
        <f t="shared" si="65"/>
        <v>155</v>
      </c>
      <c r="AS122" s="113">
        <f t="shared" si="66"/>
        <v>115</v>
      </c>
      <c r="AT122" s="113">
        <f>INDEX(地温!$D$2:$D$366,MATCH(AR122,地温!$C$2:$C$366,FALSE))</f>
        <v>19.657900000000001</v>
      </c>
      <c r="AU122" s="113">
        <f t="shared" si="67"/>
        <v>1648.8485499999988</v>
      </c>
      <c r="AV122" s="116">
        <f t="shared" si="48"/>
        <v>14.337813478260859</v>
      </c>
      <c r="AW122" s="119" t="e">
        <f t="shared" si="49"/>
        <v>#N/A</v>
      </c>
      <c r="AX122" s="119">
        <f t="shared" si="50"/>
        <v>0</v>
      </c>
    </row>
    <row r="123" spans="1:50">
      <c r="A123" s="115">
        <f t="shared" si="51"/>
        <v>156</v>
      </c>
      <c r="B123" s="113">
        <f t="shared" si="34"/>
        <v>116</v>
      </c>
      <c r="C123" s="119">
        <f t="shared" si="35"/>
        <v>6.435067628202007</v>
      </c>
      <c r="D123" s="119">
        <f t="shared" si="52"/>
        <v>9.7960367373977069e-004</v>
      </c>
      <c r="E123" s="119"/>
      <c r="F123" s="119"/>
      <c r="H123" s="115">
        <f t="shared" si="53"/>
        <v>156</v>
      </c>
      <c r="I123" s="113">
        <f t="shared" si="54"/>
        <v>116</v>
      </c>
      <c r="J123" s="113">
        <f>INDEX(地温!$D$2:$D$366,MATCH(H123,地温!$C$2:$C$366,FALSE))</f>
        <v>19.786299999999997</v>
      </c>
      <c r="K123" s="113">
        <f t="shared" si="55"/>
        <v>1668.6348499999988</v>
      </c>
      <c r="L123" s="116">
        <f t="shared" si="36"/>
        <v>14.384783189655161</v>
      </c>
      <c r="M123" s="119">
        <f t="shared" si="37"/>
        <v>2.7246479080548218e-002</v>
      </c>
      <c r="N123" s="119">
        <f t="shared" si="38"/>
        <v>6.435067628202007</v>
      </c>
      <c r="Q123" s="115">
        <f t="shared" si="56"/>
        <v>156</v>
      </c>
      <c r="R123" s="113">
        <f t="shared" si="57"/>
        <v>116</v>
      </c>
      <c r="S123" s="113">
        <f>INDEX(地温!$D$2:$D$366,MATCH(Q123,地温!$C$2:$C$366,FALSE))</f>
        <v>19.786299999999997</v>
      </c>
      <c r="T123" s="113">
        <f t="shared" si="58"/>
        <v>1668.6348499999988</v>
      </c>
      <c r="U123" s="116">
        <f t="shared" si="39"/>
        <v>14.384783189655161</v>
      </c>
      <c r="V123" s="119" t="e">
        <f t="shared" si="40"/>
        <v>#N/A</v>
      </c>
      <c r="W123" s="119">
        <f t="shared" si="41"/>
        <v>0</v>
      </c>
      <c r="Z123" s="115">
        <f t="shared" si="59"/>
        <v>156</v>
      </c>
      <c r="AA123" s="113">
        <f t="shared" si="60"/>
        <v>116</v>
      </c>
      <c r="AB123" s="113">
        <f>INDEX(地温!$D$2:$D$366,MATCH(Z123,地温!$C$2:$C$366,FALSE))</f>
        <v>19.786299999999997</v>
      </c>
      <c r="AC123" s="113">
        <f t="shared" si="61"/>
        <v>1668.6348499999988</v>
      </c>
      <c r="AD123" s="116">
        <f t="shared" si="42"/>
        <v>14.384783189655161</v>
      </c>
      <c r="AE123" s="119" t="e">
        <f t="shared" si="43"/>
        <v>#N/A</v>
      </c>
      <c r="AF123" s="119">
        <f t="shared" si="44"/>
        <v>0</v>
      </c>
      <c r="AI123" s="115">
        <f t="shared" si="62"/>
        <v>156</v>
      </c>
      <c r="AJ123" s="113">
        <f t="shared" si="63"/>
        <v>116</v>
      </c>
      <c r="AK123" s="113">
        <f>INDEX(地温!$D$2:$D$366,MATCH(AI123,地温!$C$2:$C$366,FALSE))</f>
        <v>19.786299999999997</v>
      </c>
      <c r="AL123" s="113">
        <f t="shared" si="64"/>
        <v>1668.6348499999988</v>
      </c>
      <c r="AM123" s="116">
        <f t="shared" si="45"/>
        <v>14.384783189655161</v>
      </c>
      <c r="AN123" s="119" t="e">
        <f t="shared" si="46"/>
        <v>#N/A</v>
      </c>
      <c r="AO123" s="119">
        <f t="shared" si="47"/>
        <v>0</v>
      </c>
      <c r="AR123" s="115">
        <f t="shared" si="65"/>
        <v>156</v>
      </c>
      <c r="AS123" s="113">
        <f t="shared" si="66"/>
        <v>116</v>
      </c>
      <c r="AT123" s="113">
        <f>INDEX(地温!$D$2:$D$366,MATCH(AR123,地温!$C$2:$C$366,FALSE))</f>
        <v>19.786299999999997</v>
      </c>
      <c r="AU123" s="113">
        <f t="shared" si="67"/>
        <v>1668.6348499999988</v>
      </c>
      <c r="AV123" s="116">
        <f t="shared" si="48"/>
        <v>14.384783189655161</v>
      </c>
      <c r="AW123" s="119" t="e">
        <f t="shared" si="49"/>
        <v>#N/A</v>
      </c>
      <c r="AX123" s="119">
        <f t="shared" si="50"/>
        <v>0</v>
      </c>
    </row>
    <row r="124" spans="1:50">
      <c r="A124" s="115">
        <f t="shared" si="51"/>
        <v>157</v>
      </c>
      <c r="B124" s="113">
        <f t="shared" si="34"/>
        <v>117</v>
      </c>
      <c r="C124" s="119">
        <f t="shared" si="35"/>
        <v>6.4442021373350009</v>
      </c>
      <c r="D124" s="119">
        <f t="shared" si="52"/>
        <v>9.1345091329939629e-004</v>
      </c>
      <c r="E124" s="119"/>
      <c r="F124" s="119"/>
      <c r="H124" s="115">
        <f t="shared" si="53"/>
        <v>157</v>
      </c>
      <c r="I124" s="113">
        <f t="shared" si="54"/>
        <v>117</v>
      </c>
      <c r="J124" s="113">
        <f>INDEX(地温!$D$2:$D$366,MATCH(H124,地温!$C$2:$C$366,FALSE))</f>
        <v>18.77515</v>
      </c>
      <c r="K124" s="113">
        <f t="shared" si="55"/>
        <v>1687.4099999999987</v>
      </c>
      <c r="L124" s="116">
        <f t="shared" si="36"/>
        <v>14.422307692307681</v>
      </c>
      <c r="M124" s="119">
        <f t="shared" si="37"/>
        <v>2.7292095878385065e-002</v>
      </c>
      <c r="N124" s="119">
        <f t="shared" si="38"/>
        <v>6.4442021373350009</v>
      </c>
      <c r="Q124" s="115">
        <f t="shared" si="56"/>
        <v>157</v>
      </c>
      <c r="R124" s="113">
        <f t="shared" si="57"/>
        <v>117</v>
      </c>
      <c r="S124" s="113">
        <f>INDEX(地温!$D$2:$D$366,MATCH(Q124,地温!$C$2:$C$366,FALSE))</f>
        <v>18.77515</v>
      </c>
      <c r="T124" s="113">
        <f t="shared" si="58"/>
        <v>1687.4099999999987</v>
      </c>
      <c r="U124" s="116">
        <f t="shared" si="39"/>
        <v>14.422307692307681</v>
      </c>
      <c r="V124" s="119" t="e">
        <f t="shared" si="40"/>
        <v>#N/A</v>
      </c>
      <c r="W124" s="119">
        <f t="shared" si="41"/>
        <v>0</v>
      </c>
      <c r="Z124" s="115">
        <f t="shared" si="59"/>
        <v>157</v>
      </c>
      <c r="AA124" s="113">
        <f t="shared" si="60"/>
        <v>117</v>
      </c>
      <c r="AB124" s="113">
        <f>INDEX(地温!$D$2:$D$366,MATCH(Z124,地温!$C$2:$C$366,FALSE))</f>
        <v>18.77515</v>
      </c>
      <c r="AC124" s="113">
        <f t="shared" si="61"/>
        <v>1687.4099999999987</v>
      </c>
      <c r="AD124" s="116">
        <f t="shared" si="42"/>
        <v>14.422307692307681</v>
      </c>
      <c r="AE124" s="119" t="e">
        <f t="shared" si="43"/>
        <v>#N/A</v>
      </c>
      <c r="AF124" s="119">
        <f t="shared" si="44"/>
        <v>0</v>
      </c>
      <c r="AI124" s="115">
        <f t="shared" si="62"/>
        <v>157</v>
      </c>
      <c r="AJ124" s="113">
        <f t="shared" si="63"/>
        <v>117</v>
      </c>
      <c r="AK124" s="113">
        <f>INDEX(地温!$D$2:$D$366,MATCH(AI124,地温!$C$2:$C$366,FALSE))</f>
        <v>18.77515</v>
      </c>
      <c r="AL124" s="113">
        <f t="shared" si="64"/>
        <v>1687.4099999999987</v>
      </c>
      <c r="AM124" s="116">
        <f t="shared" si="45"/>
        <v>14.422307692307681</v>
      </c>
      <c r="AN124" s="119" t="e">
        <f t="shared" si="46"/>
        <v>#N/A</v>
      </c>
      <c r="AO124" s="119">
        <f t="shared" si="47"/>
        <v>0</v>
      </c>
      <c r="AR124" s="115">
        <f t="shared" si="65"/>
        <v>157</v>
      </c>
      <c r="AS124" s="113">
        <f t="shared" si="66"/>
        <v>117</v>
      </c>
      <c r="AT124" s="113">
        <f>INDEX(地温!$D$2:$D$366,MATCH(AR124,地温!$C$2:$C$366,FALSE))</f>
        <v>18.77515</v>
      </c>
      <c r="AU124" s="113">
        <f t="shared" si="67"/>
        <v>1687.4099999999987</v>
      </c>
      <c r="AV124" s="116">
        <f t="shared" si="48"/>
        <v>14.422307692307681</v>
      </c>
      <c r="AW124" s="119" t="e">
        <f t="shared" si="49"/>
        <v>#N/A</v>
      </c>
      <c r="AX124" s="119">
        <f t="shared" si="50"/>
        <v>0</v>
      </c>
    </row>
    <row r="125" spans="1:50">
      <c r="A125" s="115">
        <f t="shared" si="51"/>
        <v>158</v>
      </c>
      <c r="B125" s="113">
        <f t="shared" si="34"/>
        <v>118</v>
      </c>
      <c r="C125" s="119">
        <f t="shared" si="35"/>
        <v>6.4534578931350941</v>
      </c>
      <c r="D125" s="119">
        <f t="shared" si="52"/>
        <v>9.255755800093191e-004</v>
      </c>
      <c r="E125" s="119"/>
      <c r="F125" s="119"/>
      <c r="H125" s="115">
        <f t="shared" si="53"/>
        <v>158</v>
      </c>
      <c r="I125" s="113">
        <f t="shared" si="54"/>
        <v>118</v>
      </c>
      <c r="J125" s="113">
        <f>INDEX(地温!$D$2:$D$366,MATCH(H125,地温!$C$2:$C$366,FALSE))</f>
        <v>20.043100000000003</v>
      </c>
      <c r="K125" s="113">
        <f t="shared" si="55"/>
        <v>1707.4530999999988</v>
      </c>
      <c r="L125" s="116">
        <f t="shared" si="36"/>
        <v>14.469941525423719</v>
      </c>
      <c r="M125" s="119">
        <f t="shared" si="37"/>
        <v>2.735009493982048e-002</v>
      </c>
      <c r="N125" s="119">
        <f t="shared" si="38"/>
        <v>6.4534578931350941</v>
      </c>
      <c r="Q125" s="115">
        <f t="shared" si="56"/>
        <v>158</v>
      </c>
      <c r="R125" s="113">
        <f t="shared" si="57"/>
        <v>118</v>
      </c>
      <c r="S125" s="113">
        <f>INDEX(地温!$D$2:$D$366,MATCH(Q125,地温!$C$2:$C$366,FALSE))</f>
        <v>20.043100000000003</v>
      </c>
      <c r="T125" s="113">
        <f t="shared" si="58"/>
        <v>1707.4530999999988</v>
      </c>
      <c r="U125" s="116">
        <f t="shared" si="39"/>
        <v>14.469941525423719</v>
      </c>
      <c r="V125" s="119" t="e">
        <f t="shared" si="40"/>
        <v>#N/A</v>
      </c>
      <c r="W125" s="119">
        <f t="shared" si="41"/>
        <v>0</v>
      </c>
      <c r="Z125" s="115">
        <f t="shared" si="59"/>
        <v>158</v>
      </c>
      <c r="AA125" s="113">
        <f t="shared" si="60"/>
        <v>118</v>
      </c>
      <c r="AB125" s="113">
        <f>INDEX(地温!$D$2:$D$366,MATCH(Z125,地温!$C$2:$C$366,FALSE))</f>
        <v>20.043100000000003</v>
      </c>
      <c r="AC125" s="113">
        <f t="shared" si="61"/>
        <v>1707.4530999999988</v>
      </c>
      <c r="AD125" s="116">
        <f t="shared" si="42"/>
        <v>14.469941525423719</v>
      </c>
      <c r="AE125" s="119" t="e">
        <f t="shared" si="43"/>
        <v>#N/A</v>
      </c>
      <c r="AF125" s="119">
        <f t="shared" si="44"/>
        <v>0</v>
      </c>
      <c r="AI125" s="115">
        <f t="shared" si="62"/>
        <v>158</v>
      </c>
      <c r="AJ125" s="113">
        <f t="shared" si="63"/>
        <v>118</v>
      </c>
      <c r="AK125" s="113">
        <f>INDEX(地温!$D$2:$D$366,MATCH(AI125,地温!$C$2:$C$366,FALSE))</f>
        <v>20.043100000000003</v>
      </c>
      <c r="AL125" s="113">
        <f t="shared" si="64"/>
        <v>1707.4530999999988</v>
      </c>
      <c r="AM125" s="116">
        <f t="shared" si="45"/>
        <v>14.469941525423719</v>
      </c>
      <c r="AN125" s="119" t="e">
        <f t="shared" si="46"/>
        <v>#N/A</v>
      </c>
      <c r="AO125" s="119">
        <f t="shared" si="47"/>
        <v>0</v>
      </c>
      <c r="AR125" s="115">
        <f t="shared" si="65"/>
        <v>158</v>
      </c>
      <c r="AS125" s="113">
        <f t="shared" si="66"/>
        <v>118</v>
      </c>
      <c r="AT125" s="113">
        <f>INDEX(地温!$D$2:$D$366,MATCH(AR125,地温!$C$2:$C$366,FALSE))</f>
        <v>20.043100000000003</v>
      </c>
      <c r="AU125" s="113">
        <f t="shared" si="67"/>
        <v>1707.4530999999988</v>
      </c>
      <c r="AV125" s="116">
        <f t="shared" si="48"/>
        <v>14.469941525423719</v>
      </c>
      <c r="AW125" s="119" t="e">
        <f t="shared" si="49"/>
        <v>#N/A</v>
      </c>
      <c r="AX125" s="119">
        <f t="shared" si="50"/>
        <v>0</v>
      </c>
    </row>
    <row r="126" spans="1:50">
      <c r="A126" s="115">
        <f t="shared" si="51"/>
        <v>159</v>
      </c>
      <c r="B126" s="113">
        <f t="shared" si="34"/>
        <v>119</v>
      </c>
      <c r="C126" s="119">
        <f t="shared" si="35"/>
        <v>6.4625121134881685</v>
      </c>
      <c r="D126" s="119">
        <f t="shared" si="52"/>
        <v>9.0542203530743495e-004</v>
      </c>
      <c r="E126" s="119"/>
      <c r="F126" s="119"/>
      <c r="H126" s="115">
        <f t="shared" si="53"/>
        <v>159</v>
      </c>
      <c r="I126" s="113">
        <f t="shared" si="54"/>
        <v>119</v>
      </c>
      <c r="J126" s="113">
        <f>INDEX(地温!$D$2:$D$366,MATCH(H126,地温!$C$2:$C$366,FALSE))</f>
        <v>20.380150000000004</v>
      </c>
      <c r="K126" s="113">
        <f t="shared" si="55"/>
        <v>1727.8332499999988</v>
      </c>
      <c r="L126" s="116">
        <f t="shared" si="36"/>
        <v>14.519607142857133</v>
      </c>
      <c r="M126" s="119">
        <f t="shared" si="37"/>
        <v>2.7410678631869231e-002</v>
      </c>
      <c r="N126" s="119">
        <f t="shared" si="38"/>
        <v>6.4625121134881685</v>
      </c>
      <c r="Q126" s="115">
        <f t="shared" si="56"/>
        <v>159</v>
      </c>
      <c r="R126" s="113">
        <f t="shared" si="57"/>
        <v>119</v>
      </c>
      <c r="S126" s="113">
        <f>INDEX(地温!$D$2:$D$366,MATCH(Q126,地温!$C$2:$C$366,FALSE))</f>
        <v>20.380150000000004</v>
      </c>
      <c r="T126" s="113">
        <f t="shared" si="58"/>
        <v>1727.8332499999988</v>
      </c>
      <c r="U126" s="116">
        <f t="shared" si="39"/>
        <v>14.519607142857133</v>
      </c>
      <c r="V126" s="119" t="e">
        <f t="shared" si="40"/>
        <v>#N/A</v>
      </c>
      <c r="W126" s="119">
        <f t="shared" si="41"/>
        <v>0</v>
      </c>
      <c r="Z126" s="115">
        <f t="shared" si="59"/>
        <v>159</v>
      </c>
      <c r="AA126" s="113">
        <f t="shared" si="60"/>
        <v>119</v>
      </c>
      <c r="AB126" s="113">
        <f>INDEX(地温!$D$2:$D$366,MATCH(Z126,地温!$C$2:$C$366,FALSE))</f>
        <v>20.380150000000004</v>
      </c>
      <c r="AC126" s="113">
        <f t="shared" si="61"/>
        <v>1727.8332499999988</v>
      </c>
      <c r="AD126" s="116">
        <f t="shared" si="42"/>
        <v>14.519607142857133</v>
      </c>
      <c r="AE126" s="119" t="e">
        <f t="shared" si="43"/>
        <v>#N/A</v>
      </c>
      <c r="AF126" s="119">
        <f t="shared" si="44"/>
        <v>0</v>
      </c>
      <c r="AI126" s="115">
        <f t="shared" si="62"/>
        <v>159</v>
      </c>
      <c r="AJ126" s="113">
        <f t="shared" si="63"/>
        <v>119</v>
      </c>
      <c r="AK126" s="113">
        <f>INDEX(地温!$D$2:$D$366,MATCH(AI126,地温!$C$2:$C$366,FALSE))</f>
        <v>20.380150000000004</v>
      </c>
      <c r="AL126" s="113">
        <f t="shared" si="64"/>
        <v>1727.8332499999988</v>
      </c>
      <c r="AM126" s="116">
        <f t="shared" si="45"/>
        <v>14.519607142857133</v>
      </c>
      <c r="AN126" s="119" t="e">
        <f t="shared" si="46"/>
        <v>#N/A</v>
      </c>
      <c r="AO126" s="119">
        <f t="shared" si="47"/>
        <v>0</v>
      </c>
      <c r="AR126" s="115">
        <f t="shared" si="65"/>
        <v>159</v>
      </c>
      <c r="AS126" s="113">
        <f t="shared" si="66"/>
        <v>119</v>
      </c>
      <c r="AT126" s="113">
        <f>INDEX(地温!$D$2:$D$366,MATCH(AR126,地温!$C$2:$C$366,FALSE))</f>
        <v>20.380150000000004</v>
      </c>
      <c r="AU126" s="113">
        <f t="shared" si="67"/>
        <v>1727.8332499999988</v>
      </c>
      <c r="AV126" s="116">
        <f t="shared" si="48"/>
        <v>14.519607142857133</v>
      </c>
      <c r="AW126" s="119" t="e">
        <f t="shared" si="49"/>
        <v>#N/A</v>
      </c>
      <c r="AX126" s="119">
        <f t="shared" si="50"/>
        <v>0</v>
      </c>
    </row>
    <row r="127" spans="1:50">
      <c r="A127" s="115">
        <f t="shared" si="51"/>
        <v>160</v>
      </c>
      <c r="B127" s="113">
        <f t="shared" si="34"/>
        <v>120</v>
      </c>
      <c r="C127" s="119">
        <f t="shared" si="35"/>
        <v>6.4711497279206105</v>
      </c>
      <c r="D127" s="119">
        <f t="shared" si="52"/>
        <v>8.6376144324420425e-004</v>
      </c>
      <c r="E127" s="119"/>
      <c r="F127" s="119"/>
      <c r="H127" s="115">
        <f t="shared" si="53"/>
        <v>160</v>
      </c>
      <c r="I127" s="113">
        <f t="shared" si="54"/>
        <v>120</v>
      </c>
      <c r="J127" s="113">
        <f>INDEX(地温!$D$2:$D$366,MATCH(H127,地温!$C$2:$C$366,FALSE))</f>
        <v>20.010999999999999</v>
      </c>
      <c r="K127" s="113">
        <f t="shared" si="55"/>
        <v>1747.8442499999987</v>
      </c>
      <c r="L127" s="116">
        <f t="shared" si="36"/>
        <v>14.565368749999989</v>
      </c>
      <c r="M127" s="119">
        <f t="shared" si="37"/>
        <v>2.746660029055225e-002</v>
      </c>
      <c r="N127" s="119">
        <f t="shared" si="38"/>
        <v>6.4711497279206105</v>
      </c>
      <c r="Q127" s="115">
        <f t="shared" si="56"/>
        <v>160</v>
      </c>
      <c r="R127" s="113">
        <f t="shared" si="57"/>
        <v>120</v>
      </c>
      <c r="S127" s="113">
        <f>INDEX(地温!$D$2:$D$366,MATCH(Q127,地温!$C$2:$C$366,FALSE))</f>
        <v>20.010999999999999</v>
      </c>
      <c r="T127" s="113">
        <f t="shared" si="58"/>
        <v>1747.8442499999987</v>
      </c>
      <c r="U127" s="116">
        <f t="shared" si="39"/>
        <v>14.565368749999989</v>
      </c>
      <c r="V127" s="119" t="e">
        <f t="shared" si="40"/>
        <v>#N/A</v>
      </c>
      <c r="W127" s="119">
        <f t="shared" si="41"/>
        <v>0</v>
      </c>
      <c r="Z127" s="115">
        <f t="shared" si="59"/>
        <v>160</v>
      </c>
      <c r="AA127" s="113">
        <f t="shared" si="60"/>
        <v>120</v>
      </c>
      <c r="AB127" s="113">
        <f>INDEX(地温!$D$2:$D$366,MATCH(Z127,地温!$C$2:$C$366,FALSE))</f>
        <v>20.010999999999999</v>
      </c>
      <c r="AC127" s="113">
        <f t="shared" si="61"/>
        <v>1747.8442499999987</v>
      </c>
      <c r="AD127" s="116">
        <f t="shared" si="42"/>
        <v>14.565368749999989</v>
      </c>
      <c r="AE127" s="119" t="e">
        <f t="shared" si="43"/>
        <v>#N/A</v>
      </c>
      <c r="AF127" s="119">
        <f t="shared" si="44"/>
        <v>0</v>
      </c>
      <c r="AI127" s="115">
        <f t="shared" si="62"/>
        <v>160</v>
      </c>
      <c r="AJ127" s="113">
        <f t="shared" si="63"/>
        <v>120</v>
      </c>
      <c r="AK127" s="113">
        <f>INDEX(地温!$D$2:$D$366,MATCH(AI127,地温!$C$2:$C$366,FALSE))</f>
        <v>20.010999999999999</v>
      </c>
      <c r="AL127" s="113">
        <f t="shared" si="64"/>
        <v>1747.8442499999987</v>
      </c>
      <c r="AM127" s="116">
        <f t="shared" si="45"/>
        <v>14.565368749999989</v>
      </c>
      <c r="AN127" s="119" t="e">
        <f t="shared" si="46"/>
        <v>#N/A</v>
      </c>
      <c r="AO127" s="119">
        <f t="shared" si="47"/>
        <v>0</v>
      </c>
      <c r="AR127" s="115">
        <f t="shared" si="65"/>
        <v>160</v>
      </c>
      <c r="AS127" s="113">
        <f t="shared" si="66"/>
        <v>120</v>
      </c>
      <c r="AT127" s="113">
        <f>INDEX(地温!$D$2:$D$366,MATCH(AR127,地温!$C$2:$C$366,FALSE))</f>
        <v>20.010999999999999</v>
      </c>
      <c r="AU127" s="113">
        <f t="shared" si="67"/>
        <v>1747.8442499999987</v>
      </c>
      <c r="AV127" s="116">
        <f t="shared" si="48"/>
        <v>14.565368749999989</v>
      </c>
      <c r="AW127" s="119" t="e">
        <f t="shared" si="49"/>
        <v>#N/A</v>
      </c>
      <c r="AX127" s="119">
        <f t="shared" si="50"/>
        <v>0</v>
      </c>
    </row>
    <row r="128" spans="1:50">
      <c r="A128" s="115">
        <f t="shared" si="51"/>
        <v>161</v>
      </c>
      <c r="B128" s="113">
        <f t="shared" si="34"/>
        <v>121</v>
      </c>
      <c r="C128" s="119">
        <f t="shared" si="35"/>
        <v>6.4795712472263958</v>
      </c>
      <c r="D128" s="119">
        <f t="shared" si="52"/>
        <v>8.4215193057852751e-004</v>
      </c>
      <c r="E128" s="119"/>
      <c r="F128" s="119"/>
      <c r="H128" s="115">
        <f t="shared" si="53"/>
        <v>161</v>
      </c>
      <c r="I128" s="113">
        <f t="shared" si="54"/>
        <v>121</v>
      </c>
      <c r="J128" s="113">
        <f>INDEX(地温!$D$2:$D$366,MATCH(H128,地温!$C$2:$C$366,FALSE))</f>
        <v>20.251750000000001</v>
      </c>
      <c r="K128" s="113">
        <f t="shared" si="55"/>
        <v>1768.0959999999986</v>
      </c>
      <c r="L128" s="116">
        <f t="shared" si="36"/>
        <v>14.612363636363625</v>
      </c>
      <c r="M128" s="119">
        <f t="shared" si="37"/>
        <v>2.7524129207641027e-002</v>
      </c>
      <c r="N128" s="119">
        <f t="shared" si="38"/>
        <v>6.4795712472263958</v>
      </c>
      <c r="Q128" s="115">
        <f t="shared" si="56"/>
        <v>161</v>
      </c>
      <c r="R128" s="113">
        <f t="shared" si="57"/>
        <v>121</v>
      </c>
      <c r="S128" s="113">
        <f>INDEX(地温!$D$2:$D$366,MATCH(Q128,地温!$C$2:$C$366,FALSE))</f>
        <v>20.251750000000001</v>
      </c>
      <c r="T128" s="113">
        <f t="shared" si="58"/>
        <v>1768.0959999999986</v>
      </c>
      <c r="U128" s="116">
        <f t="shared" si="39"/>
        <v>14.612363636363625</v>
      </c>
      <c r="V128" s="119" t="e">
        <f t="shared" si="40"/>
        <v>#N/A</v>
      </c>
      <c r="W128" s="119">
        <f t="shared" si="41"/>
        <v>0</v>
      </c>
      <c r="Z128" s="115">
        <f t="shared" si="59"/>
        <v>161</v>
      </c>
      <c r="AA128" s="113">
        <f t="shared" si="60"/>
        <v>121</v>
      </c>
      <c r="AB128" s="113">
        <f>INDEX(地温!$D$2:$D$366,MATCH(Z128,地温!$C$2:$C$366,FALSE))</f>
        <v>20.251750000000001</v>
      </c>
      <c r="AC128" s="113">
        <f t="shared" si="61"/>
        <v>1768.0959999999986</v>
      </c>
      <c r="AD128" s="116">
        <f t="shared" si="42"/>
        <v>14.612363636363625</v>
      </c>
      <c r="AE128" s="119" t="e">
        <f t="shared" si="43"/>
        <v>#N/A</v>
      </c>
      <c r="AF128" s="119">
        <f t="shared" si="44"/>
        <v>0</v>
      </c>
      <c r="AI128" s="115">
        <f t="shared" si="62"/>
        <v>161</v>
      </c>
      <c r="AJ128" s="113">
        <f t="shared" si="63"/>
        <v>121</v>
      </c>
      <c r="AK128" s="113">
        <f>INDEX(地温!$D$2:$D$366,MATCH(AI128,地温!$C$2:$C$366,FALSE))</f>
        <v>20.251750000000001</v>
      </c>
      <c r="AL128" s="113">
        <f t="shared" si="64"/>
        <v>1768.0959999999986</v>
      </c>
      <c r="AM128" s="116">
        <f t="shared" si="45"/>
        <v>14.612363636363625</v>
      </c>
      <c r="AN128" s="119" t="e">
        <f t="shared" si="46"/>
        <v>#N/A</v>
      </c>
      <c r="AO128" s="119">
        <f t="shared" si="47"/>
        <v>0</v>
      </c>
      <c r="AR128" s="115">
        <f t="shared" si="65"/>
        <v>161</v>
      </c>
      <c r="AS128" s="113">
        <f t="shared" si="66"/>
        <v>121</v>
      </c>
      <c r="AT128" s="113">
        <f>INDEX(地温!$D$2:$D$366,MATCH(AR128,地温!$C$2:$C$366,FALSE))</f>
        <v>20.251750000000001</v>
      </c>
      <c r="AU128" s="113">
        <f t="shared" si="67"/>
        <v>1768.0959999999986</v>
      </c>
      <c r="AV128" s="116">
        <f t="shared" si="48"/>
        <v>14.612363636363625</v>
      </c>
      <c r="AW128" s="119" t="e">
        <f t="shared" si="49"/>
        <v>#N/A</v>
      </c>
      <c r="AX128" s="119">
        <f t="shared" si="50"/>
        <v>0</v>
      </c>
    </row>
    <row r="129" spans="1:50">
      <c r="A129" s="115">
        <f t="shared" si="51"/>
        <v>162</v>
      </c>
      <c r="B129" s="113">
        <f t="shared" si="34"/>
        <v>122</v>
      </c>
      <c r="C129" s="119">
        <f t="shared" si="35"/>
        <v>6.4877105778178716</v>
      </c>
      <c r="D129" s="119">
        <f t="shared" si="52"/>
        <v>8.1393305914758687e-004</v>
      </c>
      <c r="E129" s="119"/>
      <c r="F129" s="119"/>
      <c r="H129" s="115">
        <f t="shared" si="53"/>
        <v>162</v>
      </c>
      <c r="I129" s="113">
        <f t="shared" si="54"/>
        <v>122</v>
      </c>
      <c r="J129" s="113">
        <f>INDEX(地温!$D$2:$D$366,MATCH(H129,地温!$C$2:$C$366,FALSE))</f>
        <v>20.251750000000001</v>
      </c>
      <c r="K129" s="113">
        <f t="shared" si="55"/>
        <v>1788.3477499999985</v>
      </c>
      <c r="L129" s="116">
        <f t="shared" si="36"/>
        <v>14.658588114754087</v>
      </c>
      <c r="M129" s="119">
        <f t="shared" si="37"/>
        <v>2.7580814179823429e-002</v>
      </c>
      <c r="N129" s="119">
        <f t="shared" si="38"/>
        <v>6.4877105778178716</v>
      </c>
      <c r="Q129" s="115">
        <f t="shared" si="56"/>
        <v>162</v>
      </c>
      <c r="R129" s="113">
        <f t="shared" si="57"/>
        <v>122</v>
      </c>
      <c r="S129" s="113">
        <f>INDEX(地温!$D$2:$D$366,MATCH(Q129,地温!$C$2:$C$366,FALSE))</f>
        <v>20.251750000000001</v>
      </c>
      <c r="T129" s="113">
        <f t="shared" si="58"/>
        <v>1788.3477499999985</v>
      </c>
      <c r="U129" s="116">
        <f t="shared" si="39"/>
        <v>14.658588114754087</v>
      </c>
      <c r="V129" s="119" t="e">
        <f t="shared" si="40"/>
        <v>#N/A</v>
      </c>
      <c r="W129" s="119">
        <f t="shared" si="41"/>
        <v>0</v>
      </c>
      <c r="Z129" s="115">
        <f t="shared" si="59"/>
        <v>162</v>
      </c>
      <c r="AA129" s="113">
        <f t="shared" si="60"/>
        <v>122</v>
      </c>
      <c r="AB129" s="113">
        <f>INDEX(地温!$D$2:$D$366,MATCH(Z129,地温!$C$2:$C$366,FALSE))</f>
        <v>20.251750000000001</v>
      </c>
      <c r="AC129" s="113">
        <f t="shared" si="61"/>
        <v>1788.3477499999985</v>
      </c>
      <c r="AD129" s="116">
        <f t="shared" si="42"/>
        <v>14.658588114754087</v>
      </c>
      <c r="AE129" s="119" t="e">
        <f t="shared" si="43"/>
        <v>#N/A</v>
      </c>
      <c r="AF129" s="119">
        <f t="shared" si="44"/>
        <v>0</v>
      </c>
      <c r="AI129" s="115">
        <f t="shared" si="62"/>
        <v>162</v>
      </c>
      <c r="AJ129" s="113">
        <f t="shared" si="63"/>
        <v>122</v>
      </c>
      <c r="AK129" s="113">
        <f>INDEX(地温!$D$2:$D$366,MATCH(AI129,地温!$C$2:$C$366,FALSE))</f>
        <v>20.251750000000001</v>
      </c>
      <c r="AL129" s="113">
        <f t="shared" si="64"/>
        <v>1788.3477499999985</v>
      </c>
      <c r="AM129" s="116">
        <f t="shared" si="45"/>
        <v>14.658588114754087</v>
      </c>
      <c r="AN129" s="119" t="e">
        <f t="shared" si="46"/>
        <v>#N/A</v>
      </c>
      <c r="AO129" s="119">
        <f t="shared" si="47"/>
        <v>0</v>
      </c>
      <c r="AR129" s="115">
        <f t="shared" si="65"/>
        <v>162</v>
      </c>
      <c r="AS129" s="113">
        <f t="shared" si="66"/>
        <v>122</v>
      </c>
      <c r="AT129" s="113">
        <f>INDEX(地温!$D$2:$D$366,MATCH(AR129,地温!$C$2:$C$366,FALSE))</f>
        <v>20.251750000000001</v>
      </c>
      <c r="AU129" s="113">
        <f t="shared" si="67"/>
        <v>1788.3477499999985</v>
      </c>
      <c r="AV129" s="116">
        <f t="shared" si="48"/>
        <v>14.658588114754087</v>
      </c>
      <c r="AW129" s="119" t="e">
        <f t="shared" si="49"/>
        <v>#N/A</v>
      </c>
      <c r="AX129" s="119">
        <f t="shared" si="50"/>
        <v>0</v>
      </c>
    </row>
    <row r="130" spans="1:50">
      <c r="A130" s="115">
        <f t="shared" si="51"/>
        <v>163</v>
      </c>
      <c r="B130" s="113">
        <f t="shared" si="34"/>
        <v>123</v>
      </c>
      <c r="C130" s="119">
        <f t="shared" si="35"/>
        <v>6.4957009888401878</v>
      </c>
      <c r="D130" s="119">
        <f t="shared" si="52"/>
        <v>7.990411022316124e-004</v>
      </c>
      <c r="E130" s="119"/>
      <c r="F130" s="119"/>
      <c r="H130" s="115">
        <f t="shared" si="53"/>
        <v>163</v>
      </c>
      <c r="I130" s="113">
        <f t="shared" si="54"/>
        <v>123</v>
      </c>
      <c r="J130" s="113">
        <f>INDEX(地温!$D$2:$D$366,MATCH(H130,地温!$C$2:$C$366,FALSE))</f>
        <v>20.701150000000002</v>
      </c>
      <c r="K130" s="113">
        <f t="shared" si="55"/>
        <v>1809.0488999999986</v>
      </c>
      <c r="L130" s="116">
        <f t="shared" si="36"/>
        <v>14.707714634146331</v>
      </c>
      <c r="M130" s="119">
        <f t="shared" si="37"/>
        <v>2.7641165858223963e-002</v>
      </c>
      <c r="N130" s="119">
        <f t="shared" si="38"/>
        <v>6.4957009888401878</v>
      </c>
      <c r="Q130" s="115">
        <f t="shared" si="56"/>
        <v>163</v>
      </c>
      <c r="R130" s="113">
        <f t="shared" si="57"/>
        <v>123</v>
      </c>
      <c r="S130" s="113">
        <f>INDEX(地温!$D$2:$D$366,MATCH(Q130,地温!$C$2:$C$366,FALSE))</f>
        <v>20.701150000000002</v>
      </c>
      <c r="T130" s="113">
        <f t="shared" si="58"/>
        <v>1809.0488999999986</v>
      </c>
      <c r="U130" s="116">
        <f t="shared" si="39"/>
        <v>14.707714634146331</v>
      </c>
      <c r="V130" s="119" t="e">
        <f t="shared" si="40"/>
        <v>#N/A</v>
      </c>
      <c r="W130" s="119">
        <f t="shared" si="41"/>
        <v>0</v>
      </c>
      <c r="Z130" s="115">
        <f t="shared" si="59"/>
        <v>163</v>
      </c>
      <c r="AA130" s="113">
        <f t="shared" si="60"/>
        <v>123</v>
      </c>
      <c r="AB130" s="113">
        <f>INDEX(地温!$D$2:$D$366,MATCH(Z130,地温!$C$2:$C$366,FALSE))</f>
        <v>20.701150000000002</v>
      </c>
      <c r="AC130" s="113">
        <f t="shared" si="61"/>
        <v>1809.0488999999986</v>
      </c>
      <c r="AD130" s="116">
        <f t="shared" si="42"/>
        <v>14.707714634146331</v>
      </c>
      <c r="AE130" s="119" t="e">
        <f t="shared" si="43"/>
        <v>#N/A</v>
      </c>
      <c r="AF130" s="119">
        <f t="shared" si="44"/>
        <v>0</v>
      </c>
      <c r="AI130" s="115">
        <f t="shared" si="62"/>
        <v>163</v>
      </c>
      <c r="AJ130" s="113">
        <f t="shared" si="63"/>
        <v>123</v>
      </c>
      <c r="AK130" s="113">
        <f>INDEX(地温!$D$2:$D$366,MATCH(AI130,地温!$C$2:$C$366,FALSE))</f>
        <v>20.701150000000002</v>
      </c>
      <c r="AL130" s="113">
        <f t="shared" si="64"/>
        <v>1809.0488999999986</v>
      </c>
      <c r="AM130" s="116">
        <f t="shared" si="45"/>
        <v>14.707714634146331</v>
      </c>
      <c r="AN130" s="119" t="e">
        <f t="shared" si="46"/>
        <v>#N/A</v>
      </c>
      <c r="AO130" s="119">
        <f t="shared" si="47"/>
        <v>0</v>
      </c>
      <c r="AR130" s="115">
        <f t="shared" si="65"/>
        <v>163</v>
      </c>
      <c r="AS130" s="113">
        <f t="shared" si="66"/>
        <v>123</v>
      </c>
      <c r="AT130" s="113">
        <f>INDEX(地温!$D$2:$D$366,MATCH(AR130,地温!$C$2:$C$366,FALSE))</f>
        <v>20.701150000000002</v>
      </c>
      <c r="AU130" s="113">
        <f t="shared" si="67"/>
        <v>1809.0488999999986</v>
      </c>
      <c r="AV130" s="116">
        <f t="shared" si="48"/>
        <v>14.707714634146331</v>
      </c>
      <c r="AW130" s="119" t="e">
        <f t="shared" si="49"/>
        <v>#N/A</v>
      </c>
      <c r="AX130" s="119">
        <f t="shared" si="50"/>
        <v>0</v>
      </c>
    </row>
    <row r="131" spans="1:50">
      <c r="A131" s="115">
        <f t="shared" si="51"/>
        <v>164</v>
      </c>
      <c r="B131" s="113">
        <f t="shared" si="34"/>
        <v>124</v>
      </c>
      <c r="C131" s="119">
        <f t="shared" si="35"/>
        <v>6.5035564552137926</v>
      </c>
      <c r="D131" s="119">
        <f t="shared" si="52"/>
        <v>7.855466373604792e-004</v>
      </c>
      <c r="E131" s="119"/>
      <c r="F131" s="119"/>
      <c r="H131" s="115">
        <f t="shared" si="53"/>
        <v>164</v>
      </c>
      <c r="I131" s="113">
        <f t="shared" si="54"/>
        <v>124</v>
      </c>
      <c r="J131" s="113">
        <f>INDEX(地温!$D$2:$D$366,MATCH(H131,地温!$C$2:$C$366,FALSE))</f>
        <v>21.214749999999999</v>
      </c>
      <c r="K131" s="113">
        <f t="shared" si="55"/>
        <v>1830.2636499999987</v>
      </c>
      <c r="L131" s="116">
        <f t="shared" si="36"/>
        <v>14.760190725806442</v>
      </c>
      <c r="M131" s="119">
        <f t="shared" si="37"/>
        <v>2.7705755509608566e-002</v>
      </c>
      <c r="N131" s="119">
        <f t="shared" si="38"/>
        <v>6.5035564552137926</v>
      </c>
      <c r="Q131" s="115">
        <f t="shared" si="56"/>
        <v>164</v>
      </c>
      <c r="R131" s="113">
        <f t="shared" si="57"/>
        <v>124</v>
      </c>
      <c r="S131" s="113">
        <f>INDEX(地温!$D$2:$D$366,MATCH(Q131,地温!$C$2:$C$366,FALSE))</f>
        <v>21.214749999999999</v>
      </c>
      <c r="T131" s="113">
        <f t="shared" si="58"/>
        <v>1830.2636499999987</v>
      </c>
      <c r="U131" s="116">
        <f t="shared" si="39"/>
        <v>14.760190725806442</v>
      </c>
      <c r="V131" s="119" t="e">
        <f t="shared" si="40"/>
        <v>#N/A</v>
      </c>
      <c r="W131" s="119">
        <f t="shared" si="41"/>
        <v>0</v>
      </c>
      <c r="Z131" s="115">
        <f t="shared" si="59"/>
        <v>164</v>
      </c>
      <c r="AA131" s="113">
        <f t="shared" si="60"/>
        <v>124</v>
      </c>
      <c r="AB131" s="113">
        <f>INDEX(地温!$D$2:$D$366,MATCH(Z131,地温!$C$2:$C$366,FALSE))</f>
        <v>21.214749999999999</v>
      </c>
      <c r="AC131" s="113">
        <f t="shared" si="61"/>
        <v>1830.2636499999987</v>
      </c>
      <c r="AD131" s="116">
        <f t="shared" si="42"/>
        <v>14.760190725806442</v>
      </c>
      <c r="AE131" s="119" t="e">
        <f t="shared" si="43"/>
        <v>#N/A</v>
      </c>
      <c r="AF131" s="119">
        <f t="shared" si="44"/>
        <v>0</v>
      </c>
      <c r="AI131" s="115">
        <f t="shared" si="62"/>
        <v>164</v>
      </c>
      <c r="AJ131" s="113">
        <f t="shared" si="63"/>
        <v>124</v>
      </c>
      <c r="AK131" s="113">
        <f>INDEX(地温!$D$2:$D$366,MATCH(AI131,地温!$C$2:$C$366,FALSE))</f>
        <v>21.214749999999999</v>
      </c>
      <c r="AL131" s="113">
        <f t="shared" si="64"/>
        <v>1830.2636499999987</v>
      </c>
      <c r="AM131" s="116">
        <f t="shared" si="45"/>
        <v>14.760190725806442</v>
      </c>
      <c r="AN131" s="119" t="e">
        <f t="shared" si="46"/>
        <v>#N/A</v>
      </c>
      <c r="AO131" s="119">
        <f t="shared" si="47"/>
        <v>0</v>
      </c>
      <c r="AR131" s="115">
        <f t="shared" si="65"/>
        <v>164</v>
      </c>
      <c r="AS131" s="113">
        <f t="shared" si="66"/>
        <v>124</v>
      </c>
      <c r="AT131" s="113">
        <f>INDEX(地温!$D$2:$D$366,MATCH(AR131,地温!$C$2:$C$366,FALSE))</f>
        <v>21.214749999999999</v>
      </c>
      <c r="AU131" s="113">
        <f t="shared" si="67"/>
        <v>1830.2636499999987</v>
      </c>
      <c r="AV131" s="116">
        <f t="shared" si="48"/>
        <v>14.760190725806442</v>
      </c>
      <c r="AW131" s="119" t="e">
        <f t="shared" si="49"/>
        <v>#N/A</v>
      </c>
      <c r="AX131" s="119">
        <f t="shared" si="50"/>
        <v>0</v>
      </c>
    </row>
    <row r="132" spans="1:50">
      <c r="A132" s="115">
        <f t="shared" si="51"/>
        <v>165</v>
      </c>
      <c r="B132" s="113">
        <f t="shared" si="34"/>
        <v>125</v>
      </c>
      <c r="C132" s="119">
        <f t="shared" si="35"/>
        <v>6.5107756564041424</v>
      </c>
      <c r="D132" s="119">
        <f t="shared" si="52"/>
        <v>7.2192011903498003e-004</v>
      </c>
      <c r="E132" s="119"/>
      <c r="F132" s="119"/>
      <c r="H132" s="115">
        <f t="shared" si="53"/>
        <v>165</v>
      </c>
      <c r="I132" s="113">
        <f t="shared" si="54"/>
        <v>125</v>
      </c>
      <c r="J132" s="113">
        <f>INDEX(地温!$D$2:$D$366,MATCH(H132,地温!$C$2:$C$366,FALSE))</f>
        <v>19.802349999999997</v>
      </c>
      <c r="K132" s="113">
        <f t="shared" si="55"/>
        <v>1850.0659999999987</v>
      </c>
      <c r="L132" s="116">
        <f t="shared" si="36"/>
        <v>14.800527999999989</v>
      </c>
      <c r="M132" s="119">
        <f t="shared" si="37"/>
        <v>2.775549074332288e-002</v>
      </c>
      <c r="N132" s="119">
        <f t="shared" si="38"/>
        <v>6.5107756564041424</v>
      </c>
      <c r="Q132" s="115">
        <f t="shared" si="56"/>
        <v>165</v>
      </c>
      <c r="R132" s="113">
        <f t="shared" si="57"/>
        <v>125</v>
      </c>
      <c r="S132" s="113">
        <f>INDEX(地温!$D$2:$D$366,MATCH(Q132,地温!$C$2:$C$366,FALSE))</f>
        <v>19.802349999999997</v>
      </c>
      <c r="T132" s="113">
        <f t="shared" si="58"/>
        <v>1850.0659999999987</v>
      </c>
      <c r="U132" s="116">
        <f t="shared" si="39"/>
        <v>14.800527999999989</v>
      </c>
      <c r="V132" s="119" t="e">
        <f t="shared" si="40"/>
        <v>#N/A</v>
      </c>
      <c r="W132" s="119">
        <f t="shared" si="41"/>
        <v>0</v>
      </c>
      <c r="Z132" s="115">
        <f t="shared" si="59"/>
        <v>165</v>
      </c>
      <c r="AA132" s="113">
        <f t="shared" si="60"/>
        <v>125</v>
      </c>
      <c r="AB132" s="113">
        <f>INDEX(地温!$D$2:$D$366,MATCH(Z132,地温!$C$2:$C$366,FALSE))</f>
        <v>19.802349999999997</v>
      </c>
      <c r="AC132" s="113">
        <f t="shared" si="61"/>
        <v>1850.0659999999987</v>
      </c>
      <c r="AD132" s="116">
        <f t="shared" si="42"/>
        <v>14.800527999999989</v>
      </c>
      <c r="AE132" s="119" t="e">
        <f t="shared" si="43"/>
        <v>#N/A</v>
      </c>
      <c r="AF132" s="119">
        <f t="shared" si="44"/>
        <v>0</v>
      </c>
      <c r="AI132" s="115">
        <f t="shared" si="62"/>
        <v>165</v>
      </c>
      <c r="AJ132" s="113">
        <f t="shared" si="63"/>
        <v>125</v>
      </c>
      <c r="AK132" s="113">
        <f>INDEX(地温!$D$2:$D$366,MATCH(AI132,地温!$C$2:$C$366,FALSE))</f>
        <v>19.802349999999997</v>
      </c>
      <c r="AL132" s="113">
        <f t="shared" si="64"/>
        <v>1850.0659999999987</v>
      </c>
      <c r="AM132" s="116">
        <f t="shared" si="45"/>
        <v>14.800527999999989</v>
      </c>
      <c r="AN132" s="119" t="e">
        <f t="shared" si="46"/>
        <v>#N/A</v>
      </c>
      <c r="AO132" s="119">
        <f t="shared" si="47"/>
        <v>0</v>
      </c>
      <c r="AR132" s="115">
        <f t="shared" si="65"/>
        <v>165</v>
      </c>
      <c r="AS132" s="113">
        <f t="shared" si="66"/>
        <v>125</v>
      </c>
      <c r="AT132" s="113">
        <f>INDEX(地温!$D$2:$D$366,MATCH(AR132,地温!$C$2:$C$366,FALSE))</f>
        <v>19.802349999999997</v>
      </c>
      <c r="AU132" s="113">
        <f t="shared" si="67"/>
        <v>1850.0659999999987</v>
      </c>
      <c r="AV132" s="116">
        <f t="shared" si="48"/>
        <v>14.800527999999989</v>
      </c>
      <c r="AW132" s="119" t="e">
        <f t="shared" si="49"/>
        <v>#N/A</v>
      </c>
      <c r="AX132" s="119">
        <f t="shared" si="50"/>
        <v>0</v>
      </c>
    </row>
    <row r="133" spans="1:50">
      <c r="A133" s="115">
        <f t="shared" si="51"/>
        <v>166</v>
      </c>
      <c r="B133" s="113">
        <f t="shared" si="34"/>
        <v>126</v>
      </c>
      <c r="C133" s="119">
        <f t="shared" si="35"/>
        <v>6.5181006909233661</v>
      </c>
      <c r="D133" s="119">
        <f t="shared" si="52"/>
        <v>7.325034519223728e-004</v>
      </c>
      <c r="E133" s="119"/>
      <c r="F133" s="119"/>
      <c r="H133" s="115">
        <f t="shared" si="53"/>
        <v>166</v>
      </c>
      <c r="I133" s="113">
        <f t="shared" si="54"/>
        <v>126</v>
      </c>
      <c r="J133" s="113">
        <f>INDEX(地温!$D$2:$D$366,MATCH(H133,地温!$C$2:$C$366,FALSE))</f>
        <v>21.182650000000002</v>
      </c>
      <c r="K133" s="113">
        <f t="shared" si="55"/>
        <v>1871.2486499999986</v>
      </c>
      <c r="L133" s="116">
        <f t="shared" si="36"/>
        <v>14.851179761904751</v>
      </c>
      <c r="M133" s="119">
        <f t="shared" si="37"/>
        <v>2.7818050240564038e-002</v>
      </c>
      <c r="N133" s="119">
        <f t="shared" si="38"/>
        <v>6.5181006909233661</v>
      </c>
      <c r="Q133" s="115">
        <f t="shared" si="56"/>
        <v>166</v>
      </c>
      <c r="R133" s="113">
        <f t="shared" si="57"/>
        <v>126</v>
      </c>
      <c r="S133" s="113">
        <f>INDEX(地温!$D$2:$D$366,MATCH(Q133,地温!$C$2:$C$366,FALSE))</f>
        <v>21.182650000000002</v>
      </c>
      <c r="T133" s="113">
        <f t="shared" si="58"/>
        <v>1871.2486499999986</v>
      </c>
      <c r="U133" s="116">
        <f t="shared" si="39"/>
        <v>14.851179761904751</v>
      </c>
      <c r="V133" s="119" t="e">
        <f t="shared" si="40"/>
        <v>#N/A</v>
      </c>
      <c r="W133" s="119">
        <f t="shared" si="41"/>
        <v>0</v>
      </c>
      <c r="Z133" s="115">
        <f t="shared" si="59"/>
        <v>166</v>
      </c>
      <c r="AA133" s="113">
        <f t="shared" si="60"/>
        <v>126</v>
      </c>
      <c r="AB133" s="113">
        <f>INDEX(地温!$D$2:$D$366,MATCH(Z133,地温!$C$2:$C$366,FALSE))</f>
        <v>21.182650000000002</v>
      </c>
      <c r="AC133" s="113">
        <f t="shared" si="61"/>
        <v>1871.2486499999986</v>
      </c>
      <c r="AD133" s="116">
        <f t="shared" si="42"/>
        <v>14.851179761904751</v>
      </c>
      <c r="AE133" s="119" t="e">
        <f t="shared" si="43"/>
        <v>#N/A</v>
      </c>
      <c r="AF133" s="119">
        <f t="shared" si="44"/>
        <v>0</v>
      </c>
      <c r="AI133" s="115">
        <f t="shared" si="62"/>
        <v>166</v>
      </c>
      <c r="AJ133" s="113">
        <f t="shared" si="63"/>
        <v>126</v>
      </c>
      <c r="AK133" s="113">
        <f>INDEX(地温!$D$2:$D$366,MATCH(AI133,地温!$C$2:$C$366,FALSE))</f>
        <v>21.182650000000002</v>
      </c>
      <c r="AL133" s="113">
        <f t="shared" si="64"/>
        <v>1871.2486499999986</v>
      </c>
      <c r="AM133" s="116">
        <f t="shared" si="45"/>
        <v>14.851179761904751</v>
      </c>
      <c r="AN133" s="119" t="e">
        <f t="shared" si="46"/>
        <v>#N/A</v>
      </c>
      <c r="AO133" s="119">
        <f t="shared" si="47"/>
        <v>0</v>
      </c>
      <c r="AR133" s="115">
        <f t="shared" si="65"/>
        <v>166</v>
      </c>
      <c r="AS133" s="113">
        <f t="shared" si="66"/>
        <v>126</v>
      </c>
      <c r="AT133" s="113">
        <f>INDEX(地温!$D$2:$D$366,MATCH(AR133,地温!$C$2:$C$366,FALSE))</f>
        <v>21.182650000000002</v>
      </c>
      <c r="AU133" s="113">
        <f t="shared" si="67"/>
        <v>1871.2486499999986</v>
      </c>
      <c r="AV133" s="116">
        <f t="shared" si="48"/>
        <v>14.851179761904751</v>
      </c>
      <c r="AW133" s="119" t="e">
        <f t="shared" si="49"/>
        <v>#N/A</v>
      </c>
      <c r="AX133" s="119">
        <f t="shared" si="50"/>
        <v>0</v>
      </c>
    </row>
    <row r="134" spans="1:50">
      <c r="A134" s="115">
        <f t="shared" si="51"/>
        <v>167</v>
      </c>
      <c r="B134" s="113">
        <f t="shared" si="34"/>
        <v>127</v>
      </c>
      <c r="C134" s="119">
        <f t="shared" si="35"/>
        <v>6.5252612098559881</v>
      </c>
      <c r="D134" s="119">
        <f t="shared" si="52"/>
        <v>7.16051893262204e-004</v>
      </c>
      <c r="E134" s="119"/>
      <c r="F134" s="119"/>
      <c r="H134" s="115">
        <f t="shared" si="53"/>
        <v>167</v>
      </c>
      <c r="I134" s="113">
        <f t="shared" si="54"/>
        <v>127</v>
      </c>
      <c r="J134" s="113">
        <f>INDEX(地温!$D$2:$D$366,MATCH(H134,地温!$C$2:$C$366,FALSE))</f>
        <v>21.5518</v>
      </c>
      <c r="K134" s="113">
        <f t="shared" si="55"/>
        <v>1892.8004499999986</v>
      </c>
      <c r="L134" s="116">
        <f t="shared" si="36"/>
        <v>14.903940551181091</v>
      </c>
      <c r="M134" s="119">
        <f t="shared" si="37"/>
        <v>2.7883341028811969e-002</v>
      </c>
      <c r="N134" s="119">
        <f t="shared" si="38"/>
        <v>6.5252612098559881</v>
      </c>
      <c r="Q134" s="115">
        <f t="shared" si="56"/>
        <v>167</v>
      </c>
      <c r="R134" s="113">
        <f t="shared" si="57"/>
        <v>127</v>
      </c>
      <c r="S134" s="113">
        <f>INDEX(地温!$D$2:$D$366,MATCH(Q134,地温!$C$2:$C$366,FALSE))</f>
        <v>21.5518</v>
      </c>
      <c r="T134" s="113">
        <f t="shared" si="58"/>
        <v>1892.8004499999986</v>
      </c>
      <c r="U134" s="116">
        <f t="shared" si="39"/>
        <v>14.903940551181091</v>
      </c>
      <c r="V134" s="119" t="e">
        <f t="shared" si="40"/>
        <v>#N/A</v>
      </c>
      <c r="W134" s="119">
        <f t="shared" si="41"/>
        <v>0</v>
      </c>
      <c r="Z134" s="115">
        <f t="shared" si="59"/>
        <v>167</v>
      </c>
      <c r="AA134" s="113">
        <f t="shared" si="60"/>
        <v>127</v>
      </c>
      <c r="AB134" s="113">
        <f>INDEX(地温!$D$2:$D$366,MATCH(Z134,地温!$C$2:$C$366,FALSE))</f>
        <v>21.5518</v>
      </c>
      <c r="AC134" s="113">
        <f t="shared" si="61"/>
        <v>1892.8004499999986</v>
      </c>
      <c r="AD134" s="116">
        <f t="shared" si="42"/>
        <v>14.903940551181091</v>
      </c>
      <c r="AE134" s="119" t="e">
        <f t="shared" si="43"/>
        <v>#N/A</v>
      </c>
      <c r="AF134" s="119">
        <f t="shared" si="44"/>
        <v>0</v>
      </c>
      <c r="AI134" s="115">
        <f t="shared" si="62"/>
        <v>167</v>
      </c>
      <c r="AJ134" s="113">
        <f t="shared" si="63"/>
        <v>127</v>
      </c>
      <c r="AK134" s="113">
        <f>INDEX(地温!$D$2:$D$366,MATCH(AI134,地温!$C$2:$C$366,FALSE))</f>
        <v>21.5518</v>
      </c>
      <c r="AL134" s="113">
        <f t="shared" si="64"/>
        <v>1892.8004499999986</v>
      </c>
      <c r="AM134" s="116">
        <f t="shared" si="45"/>
        <v>14.903940551181091</v>
      </c>
      <c r="AN134" s="119" t="e">
        <f t="shared" si="46"/>
        <v>#N/A</v>
      </c>
      <c r="AO134" s="119">
        <f t="shared" si="47"/>
        <v>0</v>
      </c>
      <c r="AR134" s="115">
        <f t="shared" si="65"/>
        <v>167</v>
      </c>
      <c r="AS134" s="113">
        <f t="shared" si="66"/>
        <v>127</v>
      </c>
      <c r="AT134" s="113">
        <f>INDEX(地温!$D$2:$D$366,MATCH(AR134,地温!$C$2:$C$366,FALSE))</f>
        <v>21.5518</v>
      </c>
      <c r="AU134" s="113">
        <f t="shared" si="67"/>
        <v>1892.8004499999986</v>
      </c>
      <c r="AV134" s="116">
        <f t="shared" si="48"/>
        <v>14.903940551181091</v>
      </c>
      <c r="AW134" s="119" t="e">
        <f t="shared" si="49"/>
        <v>#N/A</v>
      </c>
      <c r="AX134" s="119">
        <f t="shared" si="50"/>
        <v>0</v>
      </c>
    </row>
    <row r="135" spans="1:50">
      <c r="A135" s="115">
        <f t="shared" si="51"/>
        <v>168</v>
      </c>
      <c r="B135" s="113">
        <f t="shared" si="34"/>
        <v>128</v>
      </c>
      <c r="C135" s="119">
        <f t="shared" si="35"/>
        <v>6.5322942505126305</v>
      </c>
      <c r="D135" s="119">
        <f t="shared" si="52"/>
        <v>7.0330406566423422e-004</v>
      </c>
      <c r="E135" s="119"/>
      <c r="F135" s="119"/>
      <c r="H135" s="115">
        <f t="shared" si="53"/>
        <v>168</v>
      </c>
      <c r="I135" s="113">
        <f t="shared" si="54"/>
        <v>128</v>
      </c>
      <c r="J135" s="113">
        <f>INDEX(地温!$D$2:$D$366,MATCH(H135,地温!$C$2:$C$366,FALSE))</f>
        <v>22.08145</v>
      </c>
      <c r="K135" s="113">
        <f t="shared" si="55"/>
        <v>1914.8818999999985</v>
      </c>
      <c r="L135" s="116">
        <f t="shared" si="36"/>
        <v>14.960014843749988</v>
      </c>
      <c r="M135" s="119">
        <f t="shared" si="37"/>
        <v>2.795287389948873e-002</v>
      </c>
      <c r="N135" s="119">
        <f t="shared" si="38"/>
        <v>6.5322942505126305</v>
      </c>
      <c r="Q135" s="115">
        <f t="shared" si="56"/>
        <v>168</v>
      </c>
      <c r="R135" s="113">
        <f t="shared" si="57"/>
        <v>128</v>
      </c>
      <c r="S135" s="113">
        <f>INDEX(地温!$D$2:$D$366,MATCH(Q135,地温!$C$2:$C$366,FALSE))</f>
        <v>22.08145</v>
      </c>
      <c r="T135" s="113">
        <f t="shared" si="58"/>
        <v>1914.8818999999985</v>
      </c>
      <c r="U135" s="116">
        <f t="shared" si="39"/>
        <v>14.960014843749988</v>
      </c>
      <c r="V135" s="119" t="e">
        <f t="shared" si="40"/>
        <v>#N/A</v>
      </c>
      <c r="W135" s="119">
        <f t="shared" si="41"/>
        <v>0</v>
      </c>
      <c r="Z135" s="115">
        <f t="shared" si="59"/>
        <v>168</v>
      </c>
      <c r="AA135" s="113">
        <f t="shared" si="60"/>
        <v>128</v>
      </c>
      <c r="AB135" s="113">
        <f>INDEX(地温!$D$2:$D$366,MATCH(Z135,地温!$C$2:$C$366,FALSE))</f>
        <v>22.08145</v>
      </c>
      <c r="AC135" s="113">
        <f t="shared" si="61"/>
        <v>1914.8818999999985</v>
      </c>
      <c r="AD135" s="116">
        <f t="shared" si="42"/>
        <v>14.960014843749988</v>
      </c>
      <c r="AE135" s="119" t="e">
        <f t="shared" si="43"/>
        <v>#N/A</v>
      </c>
      <c r="AF135" s="119">
        <f t="shared" si="44"/>
        <v>0</v>
      </c>
      <c r="AI135" s="115">
        <f t="shared" si="62"/>
        <v>168</v>
      </c>
      <c r="AJ135" s="113">
        <f t="shared" si="63"/>
        <v>128</v>
      </c>
      <c r="AK135" s="113">
        <f>INDEX(地温!$D$2:$D$366,MATCH(AI135,地温!$C$2:$C$366,FALSE))</f>
        <v>22.08145</v>
      </c>
      <c r="AL135" s="113">
        <f t="shared" si="64"/>
        <v>1914.8818999999985</v>
      </c>
      <c r="AM135" s="116">
        <f t="shared" si="45"/>
        <v>14.960014843749988</v>
      </c>
      <c r="AN135" s="119" t="e">
        <f t="shared" si="46"/>
        <v>#N/A</v>
      </c>
      <c r="AO135" s="119">
        <f t="shared" si="47"/>
        <v>0</v>
      </c>
      <c r="AR135" s="115">
        <f t="shared" si="65"/>
        <v>168</v>
      </c>
      <c r="AS135" s="113">
        <f t="shared" si="66"/>
        <v>128</v>
      </c>
      <c r="AT135" s="113">
        <f>INDEX(地温!$D$2:$D$366,MATCH(AR135,地温!$C$2:$C$366,FALSE))</f>
        <v>22.08145</v>
      </c>
      <c r="AU135" s="113">
        <f t="shared" si="67"/>
        <v>1914.8818999999985</v>
      </c>
      <c r="AV135" s="116">
        <f t="shared" si="48"/>
        <v>14.960014843749988</v>
      </c>
      <c r="AW135" s="119" t="e">
        <f t="shared" si="49"/>
        <v>#N/A</v>
      </c>
      <c r="AX135" s="119">
        <f t="shared" si="50"/>
        <v>0</v>
      </c>
    </row>
    <row r="136" spans="1:50">
      <c r="A136" s="115">
        <f t="shared" si="51"/>
        <v>169</v>
      </c>
      <c r="B136" s="113">
        <f t="shared" ref="B136:B199" si="68">I136</f>
        <v>129</v>
      </c>
      <c r="C136" s="119">
        <f t="shared" ref="C136:C199" si="69">N136+W136+AF136+AO136+AX136</f>
        <v>6.538968239294026</v>
      </c>
      <c r="D136" s="119">
        <f t="shared" si="52"/>
        <v>6.6739887813955796e-004</v>
      </c>
      <c r="E136" s="119"/>
      <c r="F136" s="119"/>
      <c r="H136" s="115">
        <f t="shared" si="53"/>
        <v>169</v>
      </c>
      <c r="I136" s="113">
        <f t="shared" si="54"/>
        <v>129</v>
      </c>
      <c r="J136" s="113">
        <f>INDEX(地温!$D$2:$D$366,MATCH(H136,地温!$C$2:$C$366,FALSE))</f>
        <v>21.599950000000003</v>
      </c>
      <c r="K136" s="113">
        <f t="shared" si="55"/>
        <v>1936.4818499999985</v>
      </c>
      <c r="L136" s="116">
        <f t="shared" ref="L136:L199" si="70">K136/I136</f>
        <v>15.011487209302315</v>
      </c>
      <c r="M136" s="119">
        <f t="shared" ref="M136:M199" si="71">$J$4*EXP(-$K$4/(8.31*(L136+273)))</f>
        <v>2.8016829024274166e-002</v>
      </c>
      <c r="N136" s="119">
        <f t="shared" ref="N136:N199" si="72">IF($I$1=0,0,$L$1*$I$4*0.01*(1-EXP(-M136*I136)))</f>
        <v>6.538968239294026</v>
      </c>
      <c r="Q136" s="115">
        <f t="shared" si="56"/>
        <v>169</v>
      </c>
      <c r="R136" s="113">
        <f t="shared" si="57"/>
        <v>129</v>
      </c>
      <c r="S136" s="113">
        <f>INDEX(地温!$D$2:$D$366,MATCH(Q136,地温!$C$2:$C$366,FALSE))</f>
        <v>21.599950000000003</v>
      </c>
      <c r="T136" s="113">
        <f t="shared" si="58"/>
        <v>1936.4818499999985</v>
      </c>
      <c r="U136" s="116">
        <f t="shared" ref="U136:U199" si="73">T136/R136</f>
        <v>15.011487209302315</v>
      </c>
      <c r="V136" s="119" t="e">
        <f t="shared" ref="V136:V199" si="74">$S$4*EXP(-$T$4/(8.31*(U136+273)))</f>
        <v>#N/A</v>
      </c>
      <c r="W136" s="119">
        <f t="shared" ref="W136:W199" si="75">IF($R$1=0,0,$U$1*$R$4*0.01*(1-EXP(-V136*R136)))</f>
        <v>0</v>
      </c>
      <c r="Z136" s="115">
        <f t="shared" si="59"/>
        <v>169</v>
      </c>
      <c r="AA136" s="113">
        <f t="shared" si="60"/>
        <v>129</v>
      </c>
      <c r="AB136" s="113">
        <f>INDEX(地温!$D$2:$D$366,MATCH(Z136,地温!$C$2:$C$366,FALSE))</f>
        <v>21.599950000000003</v>
      </c>
      <c r="AC136" s="113">
        <f t="shared" si="61"/>
        <v>1936.4818499999985</v>
      </c>
      <c r="AD136" s="116">
        <f t="shared" ref="AD136:AD199" si="76">AC136/AA136</f>
        <v>15.011487209302315</v>
      </c>
      <c r="AE136" s="119" t="e">
        <f t="shared" ref="AE136:AE199" si="77">$AB$4*EXP(-$AC$4/(8.31*(AD136+273)))</f>
        <v>#N/A</v>
      </c>
      <c r="AF136" s="119">
        <f t="shared" ref="AF136:AF199" si="78">IF($AA$1=0,0,$AD$1*$AA$4*0.01*(1-EXP(-AE136*AA136)))</f>
        <v>0</v>
      </c>
      <c r="AI136" s="115">
        <f t="shared" si="62"/>
        <v>169</v>
      </c>
      <c r="AJ136" s="113">
        <f t="shared" si="63"/>
        <v>129</v>
      </c>
      <c r="AK136" s="113">
        <f>INDEX(地温!$D$2:$D$366,MATCH(AI136,地温!$C$2:$C$366,FALSE))</f>
        <v>21.599950000000003</v>
      </c>
      <c r="AL136" s="113">
        <f t="shared" si="64"/>
        <v>1936.4818499999985</v>
      </c>
      <c r="AM136" s="116">
        <f t="shared" ref="AM136:AM199" si="79">AL136/AJ136</f>
        <v>15.011487209302315</v>
      </c>
      <c r="AN136" s="119" t="e">
        <f t="shared" ref="AN136:AN199" si="80">$AK$4*EXP(-$AL$4/(8.31*(AM136+273)))</f>
        <v>#N/A</v>
      </c>
      <c r="AO136" s="119">
        <f t="shared" ref="AO136:AO199" si="81">IF($AJ$1=0,0,$AM$1*$AJ$4*0.01*(1-EXP(-AN136*AJ136)))</f>
        <v>0</v>
      </c>
      <c r="AR136" s="115">
        <f t="shared" si="65"/>
        <v>169</v>
      </c>
      <c r="AS136" s="113">
        <f t="shared" si="66"/>
        <v>129</v>
      </c>
      <c r="AT136" s="113">
        <f>INDEX(地温!$D$2:$D$366,MATCH(AR136,地温!$C$2:$C$366,FALSE))</f>
        <v>21.599950000000003</v>
      </c>
      <c r="AU136" s="113">
        <f t="shared" si="67"/>
        <v>1936.4818499999985</v>
      </c>
      <c r="AV136" s="116">
        <f t="shared" ref="AV136:AV199" si="82">AU136/AS136</f>
        <v>15.011487209302315</v>
      </c>
      <c r="AW136" s="119" t="e">
        <f t="shared" ref="AW136:AW199" si="83">$AT$4*EXP(-$AU$4/(8.31*(AV136+273)))</f>
        <v>#N/A</v>
      </c>
      <c r="AX136" s="119">
        <f t="shared" ref="AX136:AX199" si="84">IF($AS$1=0,0,$AV$1*$AS$4*0.01*(1-EXP(-AW136*AS136)))</f>
        <v>0</v>
      </c>
    </row>
    <row r="137" spans="1:50">
      <c r="A137" s="115">
        <f t="shared" ref="A137:A200" si="85">A136+1</f>
        <v>170</v>
      </c>
      <c r="B137" s="113">
        <f t="shared" si="68"/>
        <v>130</v>
      </c>
      <c r="C137" s="119">
        <f t="shared" si="69"/>
        <v>6.5452085494074757</v>
      </c>
      <c r="D137" s="119">
        <f t="shared" ref="D137:D200" si="86">(C137-C136)*0.1</f>
        <v>6.2403101134496104e-004</v>
      </c>
      <c r="E137" s="119"/>
      <c r="F137" s="119"/>
      <c r="H137" s="115">
        <f t="shared" ref="H137:H200" si="87">H136+1</f>
        <v>170</v>
      </c>
      <c r="I137" s="113">
        <f t="shared" ref="I137:I200" si="88">H137-H$8+1</f>
        <v>130</v>
      </c>
      <c r="J137" s="113">
        <f>INDEX(地温!$D$2:$D$366,MATCH(H137,地温!$C$2:$C$366,FALSE))</f>
        <v>20.685099999999998</v>
      </c>
      <c r="K137" s="113">
        <f t="shared" ref="K137:K200" si="89">K136+J137</f>
        <v>1957.1669499999985</v>
      </c>
      <c r="L137" s="116">
        <f t="shared" si="70"/>
        <v>15.055130384615373</v>
      </c>
      <c r="M137" s="119">
        <f t="shared" si="71"/>
        <v>2.807115293188937e-002</v>
      </c>
      <c r="N137" s="119">
        <f t="shared" si="72"/>
        <v>6.5452085494074757</v>
      </c>
      <c r="Q137" s="115">
        <f t="shared" ref="Q137:Q200" si="90">Q136+1</f>
        <v>170</v>
      </c>
      <c r="R137" s="113">
        <f t="shared" ref="R137:R200" si="91">Q137-Q$8+1</f>
        <v>130</v>
      </c>
      <c r="S137" s="113">
        <f>INDEX(地温!$D$2:$D$366,MATCH(Q137,地温!$C$2:$C$366,FALSE))</f>
        <v>20.685099999999998</v>
      </c>
      <c r="T137" s="113">
        <f t="shared" ref="T137:T200" si="92">T136+S137</f>
        <v>1957.1669499999985</v>
      </c>
      <c r="U137" s="116">
        <f t="shared" si="73"/>
        <v>15.055130384615373</v>
      </c>
      <c r="V137" s="119" t="e">
        <f t="shared" si="74"/>
        <v>#N/A</v>
      </c>
      <c r="W137" s="119">
        <f t="shared" si="75"/>
        <v>0</v>
      </c>
      <c r="Z137" s="115">
        <f t="shared" ref="Z137:Z200" si="93">Z136+1</f>
        <v>170</v>
      </c>
      <c r="AA137" s="113">
        <f t="shared" ref="AA137:AA200" si="94">Z137-Z$8+1</f>
        <v>130</v>
      </c>
      <c r="AB137" s="113">
        <f>INDEX(地温!$D$2:$D$366,MATCH(Z137,地温!$C$2:$C$366,FALSE))</f>
        <v>20.685099999999998</v>
      </c>
      <c r="AC137" s="113">
        <f t="shared" ref="AC137:AC200" si="95">AC136+AB137</f>
        <v>1957.1669499999985</v>
      </c>
      <c r="AD137" s="116">
        <f t="shared" si="76"/>
        <v>15.055130384615373</v>
      </c>
      <c r="AE137" s="119" t="e">
        <f t="shared" si="77"/>
        <v>#N/A</v>
      </c>
      <c r="AF137" s="119">
        <f t="shared" si="78"/>
        <v>0</v>
      </c>
      <c r="AI137" s="115">
        <f t="shared" ref="AI137:AI200" si="96">AI136+1</f>
        <v>170</v>
      </c>
      <c r="AJ137" s="113">
        <f t="shared" ref="AJ137:AJ200" si="97">AI137-AI$8+1</f>
        <v>130</v>
      </c>
      <c r="AK137" s="113">
        <f>INDEX(地温!$D$2:$D$366,MATCH(AI137,地温!$C$2:$C$366,FALSE))</f>
        <v>20.685099999999998</v>
      </c>
      <c r="AL137" s="113">
        <f t="shared" ref="AL137:AL200" si="98">AL136+AK137</f>
        <v>1957.1669499999985</v>
      </c>
      <c r="AM137" s="116">
        <f t="shared" si="79"/>
        <v>15.055130384615373</v>
      </c>
      <c r="AN137" s="119" t="e">
        <f t="shared" si="80"/>
        <v>#N/A</v>
      </c>
      <c r="AO137" s="119">
        <f t="shared" si="81"/>
        <v>0</v>
      </c>
      <c r="AR137" s="115">
        <f t="shared" ref="AR137:AR200" si="99">AR136+1</f>
        <v>170</v>
      </c>
      <c r="AS137" s="113">
        <f t="shared" ref="AS137:AS200" si="100">AR137-AR$8+1</f>
        <v>130</v>
      </c>
      <c r="AT137" s="113">
        <f>INDEX(地温!$D$2:$D$366,MATCH(AR137,地温!$C$2:$C$366,FALSE))</f>
        <v>20.685099999999998</v>
      </c>
      <c r="AU137" s="113">
        <f t="shared" ref="AU137:AU200" si="101">AU136+AT137</f>
        <v>1957.1669499999985</v>
      </c>
      <c r="AV137" s="116">
        <f t="shared" si="82"/>
        <v>15.055130384615373</v>
      </c>
      <c r="AW137" s="119" t="e">
        <f t="shared" si="83"/>
        <v>#N/A</v>
      </c>
      <c r="AX137" s="119">
        <f t="shared" si="84"/>
        <v>0</v>
      </c>
    </row>
    <row r="138" spans="1:50">
      <c r="A138" s="115">
        <f t="shared" si="85"/>
        <v>171</v>
      </c>
      <c r="B138" s="113">
        <f t="shared" si="68"/>
        <v>131</v>
      </c>
      <c r="C138" s="119">
        <f t="shared" si="69"/>
        <v>6.5514248538631739</v>
      </c>
      <c r="D138" s="119">
        <f t="shared" si="86"/>
        <v>6.2163044556982081e-004</v>
      </c>
      <c r="E138" s="119"/>
      <c r="F138" s="119"/>
      <c r="H138" s="115">
        <f t="shared" si="87"/>
        <v>171</v>
      </c>
      <c r="I138" s="113">
        <f t="shared" si="88"/>
        <v>131</v>
      </c>
      <c r="J138" s="113">
        <f>INDEX(地温!$D$2:$D$366,MATCH(H138,地温!$C$2:$C$366,FALSE))</f>
        <v>21.5839</v>
      </c>
      <c r="K138" s="113">
        <f t="shared" si="89"/>
        <v>1978.7508499999985</v>
      </c>
      <c r="L138" s="116">
        <f t="shared" si="70"/>
        <v>15.104968320610675</v>
      </c>
      <c r="M138" s="119">
        <f t="shared" si="71"/>
        <v>2.8133296274823714e-002</v>
      </c>
      <c r="N138" s="119">
        <f t="shared" si="72"/>
        <v>6.5514248538631739</v>
      </c>
      <c r="Q138" s="115">
        <f t="shared" si="90"/>
        <v>171</v>
      </c>
      <c r="R138" s="113">
        <f t="shared" si="91"/>
        <v>131</v>
      </c>
      <c r="S138" s="113">
        <f>INDEX(地温!$D$2:$D$366,MATCH(Q138,地温!$C$2:$C$366,FALSE))</f>
        <v>21.5839</v>
      </c>
      <c r="T138" s="113">
        <f t="shared" si="92"/>
        <v>1978.7508499999985</v>
      </c>
      <c r="U138" s="116">
        <f t="shared" si="73"/>
        <v>15.104968320610675</v>
      </c>
      <c r="V138" s="119" t="e">
        <f t="shared" si="74"/>
        <v>#N/A</v>
      </c>
      <c r="W138" s="119">
        <f t="shared" si="75"/>
        <v>0</v>
      </c>
      <c r="Z138" s="115">
        <f t="shared" si="93"/>
        <v>171</v>
      </c>
      <c r="AA138" s="113">
        <f t="shared" si="94"/>
        <v>131</v>
      </c>
      <c r="AB138" s="113">
        <f>INDEX(地温!$D$2:$D$366,MATCH(Z138,地温!$C$2:$C$366,FALSE))</f>
        <v>21.5839</v>
      </c>
      <c r="AC138" s="113">
        <f t="shared" si="95"/>
        <v>1978.7508499999985</v>
      </c>
      <c r="AD138" s="116">
        <f t="shared" si="76"/>
        <v>15.104968320610675</v>
      </c>
      <c r="AE138" s="119" t="e">
        <f t="shared" si="77"/>
        <v>#N/A</v>
      </c>
      <c r="AF138" s="119">
        <f t="shared" si="78"/>
        <v>0</v>
      </c>
      <c r="AI138" s="115">
        <f t="shared" si="96"/>
        <v>171</v>
      </c>
      <c r="AJ138" s="113">
        <f t="shared" si="97"/>
        <v>131</v>
      </c>
      <c r="AK138" s="113">
        <f>INDEX(地温!$D$2:$D$366,MATCH(AI138,地温!$C$2:$C$366,FALSE))</f>
        <v>21.5839</v>
      </c>
      <c r="AL138" s="113">
        <f t="shared" si="98"/>
        <v>1978.7508499999985</v>
      </c>
      <c r="AM138" s="116">
        <f t="shared" si="79"/>
        <v>15.104968320610675</v>
      </c>
      <c r="AN138" s="119" t="e">
        <f t="shared" si="80"/>
        <v>#N/A</v>
      </c>
      <c r="AO138" s="119">
        <f t="shared" si="81"/>
        <v>0</v>
      </c>
      <c r="AR138" s="115">
        <f t="shared" si="99"/>
        <v>171</v>
      </c>
      <c r="AS138" s="113">
        <f t="shared" si="100"/>
        <v>131</v>
      </c>
      <c r="AT138" s="113">
        <f>INDEX(地温!$D$2:$D$366,MATCH(AR138,地温!$C$2:$C$366,FALSE))</f>
        <v>21.5839</v>
      </c>
      <c r="AU138" s="113">
        <f t="shared" si="101"/>
        <v>1978.7508499999985</v>
      </c>
      <c r="AV138" s="116">
        <f t="shared" si="82"/>
        <v>15.104968320610675</v>
      </c>
      <c r="AW138" s="119" t="e">
        <f t="shared" si="83"/>
        <v>#N/A</v>
      </c>
      <c r="AX138" s="119">
        <f t="shared" si="84"/>
        <v>0</v>
      </c>
    </row>
    <row r="139" spans="1:50">
      <c r="A139" s="115">
        <f t="shared" si="85"/>
        <v>172</v>
      </c>
      <c r="B139" s="113">
        <f t="shared" si="68"/>
        <v>132</v>
      </c>
      <c r="C139" s="119">
        <f t="shared" si="69"/>
        <v>6.5573605143152864</v>
      </c>
      <c r="D139" s="119">
        <f t="shared" si="86"/>
        <v>5.9356604521125793e-004</v>
      </c>
      <c r="E139" s="119"/>
      <c r="F139" s="119"/>
      <c r="H139" s="115">
        <f t="shared" si="87"/>
        <v>172</v>
      </c>
      <c r="I139" s="113">
        <f t="shared" si="88"/>
        <v>132</v>
      </c>
      <c r="J139" s="113">
        <f>INDEX(地温!$D$2:$D$366,MATCH(H139,地温!$C$2:$C$366,FALSE))</f>
        <v>21.278950000000002</v>
      </c>
      <c r="K139" s="113">
        <f t="shared" si="89"/>
        <v>2000.0297999999984</v>
      </c>
      <c r="L139" s="116">
        <f t="shared" si="70"/>
        <v>15.151740909090897</v>
      </c>
      <c r="M139" s="119">
        <f t="shared" si="71"/>
        <v>2.8191722927990936e-002</v>
      </c>
      <c r="N139" s="119">
        <f t="shared" si="72"/>
        <v>6.5573605143152864</v>
      </c>
      <c r="Q139" s="115">
        <f t="shared" si="90"/>
        <v>172</v>
      </c>
      <c r="R139" s="113">
        <f t="shared" si="91"/>
        <v>132</v>
      </c>
      <c r="S139" s="113">
        <f>INDEX(地温!$D$2:$D$366,MATCH(Q139,地温!$C$2:$C$366,FALSE))</f>
        <v>21.278950000000002</v>
      </c>
      <c r="T139" s="113">
        <f t="shared" si="92"/>
        <v>2000.0297999999984</v>
      </c>
      <c r="U139" s="116">
        <f t="shared" si="73"/>
        <v>15.151740909090897</v>
      </c>
      <c r="V139" s="119" t="e">
        <f t="shared" si="74"/>
        <v>#N/A</v>
      </c>
      <c r="W139" s="119">
        <f t="shared" si="75"/>
        <v>0</v>
      </c>
      <c r="Z139" s="115">
        <f t="shared" si="93"/>
        <v>172</v>
      </c>
      <c r="AA139" s="113">
        <f t="shared" si="94"/>
        <v>132</v>
      </c>
      <c r="AB139" s="113">
        <f>INDEX(地温!$D$2:$D$366,MATCH(Z139,地温!$C$2:$C$366,FALSE))</f>
        <v>21.278950000000002</v>
      </c>
      <c r="AC139" s="113">
        <f t="shared" si="95"/>
        <v>2000.0297999999984</v>
      </c>
      <c r="AD139" s="116">
        <f t="shared" si="76"/>
        <v>15.151740909090897</v>
      </c>
      <c r="AE139" s="119" t="e">
        <f t="shared" si="77"/>
        <v>#N/A</v>
      </c>
      <c r="AF139" s="119">
        <f t="shared" si="78"/>
        <v>0</v>
      </c>
      <c r="AI139" s="115">
        <f t="shared" si="96"/>
        <v>172</v>
      </c>
      <c r="AJ139" s="113">
        <f t="shared" si="97"/>
        <v>132</v>
      </c>
      <c r="AK139" s="113">
        <f>INDEX(地温!$D$2:$D$366,MATCH(AI139,地温!$C$2:$C$366,FALSE))</f>
        <v>21.278950000000002</v>
      </c>
      <c r="AL139" s="113">
        <f t="shared" si="98"/>
        <v>2000.0297999999984</v>
      </c>
      <c r="AM139" s="116">
        <f t="shared" si="79"/>
        <v>15.151740909090897</v>
      </c>
      <c r="AN139" s="119" t="e">
        <f t="shared" si="80"/>
        <v>#N/A</v>
      </c>
      <c r="AO139" s="119">
        <f t="shared" si="81"/>
        <v>0</v>
      </c>
      <c r="AR139" s="115">
        <f t="shared" si="99"/>
        <v>172</v>
      </c>
      <c r="AS139" s="113">
        <f t="shared" si="100"/>
        <v>132</v>
      </c>
      <c r="AT139" s="113">
        <f>INDEX(地温!$D$2:$D$366,MATCH(AR139,地温!$C$2:$C$366,FALSE))</f>
        <v>21.278950000000002</v>
      </c>
      <c r="AU139" s="113">
        <f t="shared" si="101"/>
        <v>2000.0297999999984</v>
      </c>
      <c r="AV139" s="116">
        <f t="shared" si="82"/>
        <v>15.151740909090897</v>
      </c>
      <c r="AW139" s="119" t="e">
        <f t="shared" si="83"/>
        <v>#N/A</v>
      </c>
      <c r="AX139" s="119">
        <f t="shared" si="84"/>
        <v>0</v>
      </c>
    </row>
    <row r="140" spans="1:50">
      <c r="A140" s="115">
        <f t="shared" si="85"/>
        <v>173</v>
      </c>
      <c r="B140" s="113">
        <f t="shared" si="68"/>
        <v>133</v>
      </c>
      <c r="C140" s="119">
        <f t="shared" si="69"/>
        <v>6.5629472786046685</v>
      </c>
      <c r="D140" s="119">
        <f t="shared" si="86"/>
        <v>5.5867642893820963e-004</v>
      </c>
      <c r="E140" s="119"/>
      <c r="F140" s="119"/>
      <c r="H140" s="115">
        <f t="shared" si="87"/>
        <v>173</v>
      </c>
      <c r="I140" s="113">
        <f t="shared" si="88"/>
        <v>133</v>
      </c>
      <c r="J140" s="113">
        <f>INDEX(地温!$D$2:$D$366,MATCH(H140,地温!$C$2:$C$366,FALSE))</f>
        <v>20.556699999999999</v>
      </c>
      <c r="K140" s="113">
        <f t="shared" si="89"/>
        <v>2020.5864999999985</v>
      </c>
      <c r="L140" s="116">
        <f t="shared" si="70"/>
        <v>15.192379699248109</v>
      </c>
      <c r="M140" s="119">
        <f t="shared" si="71"/>
        <v>2.824257052235319e-002</v>
      </c>
      <c r="N140" s="119">
        <f t="shared" si="72"/>
        <v>6.5629472786046685</v>
      </c>
      <c r="Q140" s="115">
        <f t="shared" si="90"/>
        <v>173</v>
      </c>
      <c r="R140" s="113">
        <f t="shared" si="91"/>
        <v>133</v>
      </c>
      <c r="S140" s="113">
        <f>INDEX(地温!$D$2:$D$366,MATCH(Q140,地温!$C$2:$C$366,FALSE))</f>
        <v>20.556699999999999</v>
      </c>
      <c r="T140" s="113">
        <f t="shared" si="92"/>
        <v>2020.5864999999985</v>
      </c>
      <c r="U140" s="116">
        <f t="shared" si="73"/>
        <v>15.192379699248109</v>
      </c>
      <c r="V140" s="119" t="e">
        <f t="shared" si="74"/>
        <v>#N/A</v>
      </c>
      <c r="W140" s="119">
        <f t="shared" si="75"/>
        <v>0</v>
      </c>
      <c r="Z140" s="115">
        <f t="shared" si="93"/>
        <v>173</v>
      </c>
      <c r="AA140" s="113">
        <f t="shared" si="94"/>
        <v>133</v>
      </c>
      <c r="AB140" s="113">
        <f>INDEX(地温!$D$2:$D$366,MATCH(Z140,地温!$C$2:$C$366,FALSE))</f>
        <v>20.556699999999999</v>
      </c>
      <c r="AC140" s="113">
        <f t="shared" si="95"/>
        <v>2020.5864999999985</v>
      </c>
      <c r="AD140" s="116">
        <f t="shared" si="76"/>
        <v>15.192379699248109</v>
      </c>
      <c r="AE140" s="119" t="e">
        <f t="shared" si="77"/>
        <v>#N/A</v>
      </c>
      <c r="AF140" s="119">
        <f t="shared" si="78"/>
        <v>0</v>
      </c>
      <c r="AI140" s="115">
        <f t="shared" si="96"/>
        <v>173</v>
      </c>
      <c r="AJ140" s="113">
        <f t="shared" si="97"/>
        <v>133</v>
      </c>
      <c r="AK140" s="113">
        <f>INDEX(地温!$D$2:$D$366,MATCH(AI140,地温!$C$2:$C$366,FALSE))</f>
        <v>20.556699999999999</v>
      </c>
      <c r="AL140" s="113">
        <f t="shared" si="98"/>
        <v>2020.5864999999985</v>
      </c>
      <c r="AM140" s="116">
        <f t="shared" si="79"/>
        <v>15.192379699248109</v>
      </c>
      <c r="AN140" s="119" t="e">
        <f t="shared" si="80"/>
        <v>#N/A</v>
      </c>
      <c r="AO140" s="119">
        <f t="shared" si="81"/>
        <v>0</v>
      </c>
      <c r="AR140" s="115">
        <f t="shared" si="99"/>
        <v>173</v>
      </c>
      <c r="AS140" s="113">
        <f t="shared" si="100"/>
        <v>133</v>
      </c>
      <c r="AT140" s="113">
        <f>INDEX(地温!$D$2:$D$366,MATCH(AR140,地温!$C$2:$C$366,FALSE))</f>
        <v>20.556699999999999</v>
      </c>
      <c r="AU140" s="113">
        <f t="shared" si="101"/>
        <v>2020.5864999999985</v>
      </c>
      <c r="AV140" s="116">
        <f t="shared" si="82"/>
        <v>15.192379699248109</v>
      </c>
      <c r="AW140" s="119" t="e">
        <f t="shared" si="83"/>
        <v>#N/A</v>
      </c>
      <c r="AX140" s="119">
        <f t="shared" si="84"/>
        <v>0</v>
      </c>
    </row>
    <row r="141" spans="1:50">
      <c r="A141" s="115">
        <f t="shared" si="85"/>
        <v>174</v>
      </c>
      <c r="B141" s="113">
        <f t="shared" si="68"/>
        <v>134</v>
      </c>
      <c r="C141" s="119">
        <f t="shared" si="69"/>
        <v>6.5685907606474778</v>
      </c>
      <c r="D141" s="119">
        <f t="shared" si="86"/>
        <v>5.6434820428092898e-004</v>
      </c>
      <c r="E141" s="119"/>
      <c r="F141" s="119"/>
      <c r="H141" s="115">
        <f t="shared" si="87"/>
        <v>174</v>
      </c>
      <c r="I141" s="113">
        <f t="shared" si="88"/>
        <v>134</v>
      </c>
      <c r="J141" s="113">
        <f>INDEX(地温!$D$2:$D$366,MATCH(H141,地温!$C$2:$C$366,FALSE))</f>
        <v>21.856749999999998</v>
      </c>
      <c r="K141" s="113">
        <f t="shared" si="89"/>
        <v>2042.4432499999984</v>
      </c>
      <c r="L141" s="116">
        <f t="shared" si="70"/>
        <v>15.242113805970138</v>
      </c>
      <c r="M141" s="119">
        <f t="shared" si="71"/>
        <v>2.8304903494547538e-002</v>
      </c>
      <c r="N141" s="119">
        <f t="shared" si="72"/>
        <v>6.5685907606474778</v>
      </c>
      <c r="Q141" s="115">
        <f t="shared" si="90"/>
        <v>174</v>
      </c>
      <c r="R141" s="113">
        <f t="shared" si="91"/>
        <v>134</v>
      </c>
      <c r="S141" s="113">
        <f>INDEX(地温!$D$2:$D$366,MATCH(Q141,地温!$C$2:$C$366,FALSE))</f>
        <v>21.856749999999998</v>
      </c>
      <c r="T141" s="113">
        <f t="shared" si="92"/>
        <v>2042.4432499999984</v>
      </c>
      <c r="U141" s="116">
        <f t="shared" si="73"/>
        <v>15.242113805970138</v>
      </c>
      <c r="V141" s="119" t="e">
        <f t="shared" si="74"/>
        <v>#N/A</v>
      </c>
      <c r="W141" s="119">
        <f t="shared" si="75"/>
        <v>0</v>
      </c>
      <c r="Z141" s="115">
        <f t="shared" si="93"/>
        <v>174</v>
      </c>
      <c r="AA141" s="113">
        <f t="shared" si="94"/>
        <v>134</v>
      </c>
      <c r="AB141" s="113">
        <f>INDEX(地温!$D$2:$D$366,MATCH(Z141,地温!$C$2:$C$366,FALSE))</f>
        <v>21.856749999999998</v>
      </c>
      <c r="AC141" s="113">
        <f t="shared" si="95"/>
        <v>2042.4432499999984</v>
      </c>
      <c r="AD141" s="116">
        <f t="shared" si="76"/>
        <v>15.242113805970138</v>
      </c>
      <c r="AE141" s="119" t="e">
        <f t="shared" si="77"/>
        <v>#N/A</v>
      </c>
      <c r="AF141" s="119">
        <f t="shared" si="78"/>
        <v>0</v>
      </c>
      <c r="AI141" s="115">
        <f t="shared" si="96"/>
        <v>174</v>
      </c>
      <c r="AJ141" s="113">
        <f t="shared" si="97"/>
        <v>134</v>
      </c>
      <c r="AK141" s="113">
        <f>INDEX(地温!$D$2:$D$366,MATCH(AI141,地温!$C$2:$C$366,FALSE))</f>
        <v>21.856749999999998</v>
      </c>
      <c r="AL141" s="113">
        <f t="shared" si="98"/>
        <v>2042.4432499999984</v>
      </c>
      <c r="AM141" s="116">
        <f t="shared" si="79"/>
        <v>15.242113805970138</v>
      </c>
      <c r="AN141" s="119" t="e">
        <f t="shared" si="80"/>
        <v>#N/A</v>
      </c>
      <c r="AO141" s="119">
        <f t="shared" si="81"/>
        <v>0</v>
      </c>
      <c r="AR141" s="115">
        <f t="shared" si="99"/>
        <v>174</v>
      </c>
      <c r="AS141" s="113">
        <f t="shared" si="100"/>
        <v>134</v>
      </c>
      <c r="AT141" s="113">
        <f>INDEX(地温!$D$2:$D$366,MATCH(AR141,地温!$C$2:$C$366,FALSE))</f>
        <v>21.856749999999998</v>
      </c>
      <c r="AU141" s="113">
        <f t="shared" si="101"/>
        <v>2042.4432499999984</v>
      </c>
      <c r="AV141" s="116">
        <f t="shared" si="82"/>
        <v>15.242113805970138</v>
      </c>
      <c r="AW141" s="119" t="e">
        <f t="shared" si="83"/>
        <v>#N/A</v>
      </c>
      <c r="AX141" s="119">
        <f t="shared" si="84"/>
        <v>0</v>
      </c>
    </row>
    <row r="142" spans="1:50">
      <c r="A142" s="115">
        <f t="shared" si="85"/>
        <v>175</v>
      </c>
      <c r="B142" s="113">
        <f t="shared" si="68"/>
        <v>135</v>
      </c>
      <c r="C142" s="119">
        <f t="shared" si="69"/>
        <v>6.5740631280418347</v>
      </c>
      <c r="D142" s="119">
        <f t="shared" si="86"/>
        <v>5.4723673943568585e-004</v>
      </c>
      <c r="E142" s="119"/>
      <c r="F142" s="119"/>
      <c r="H142" s="115">
        <f t="shared" si="87"/>
        <v>175</v>
      </c>
      <c r="I142" s="113">
        <f t="shared" si="88"/>
        <v>135</v>
      </c>
      <c r="J142" s="113">
        <f>INDEX(地温!$D$2:$D$366,MATCH(H142,地温!$C$2:$C$366,FALSE))</f>
        <v>22.017250000000001</v>
      </c>
      <c r="K142" s="113">
        <f t="shared" si="89"/>
        <v>2064.4604999999983</v>
      </c>
      <c r="L142" s="116">
        <f t="shared" si="70"/>
        <v>15.292299999999987</v>
      </c>
      <c r="M142" s="119">
        <f t="shared" si="71"/>
        <v>2.8367920660458391e-002</v>
      </c>
      <c r="N142" s="119">
        <f t="shared" si="72"/>
        <v>6.5740631280418347</v>
      </c>
      <c r="Q142" s="115">
        <f t="shared" si="90"/>
        <v>175</v>
      </c>
      <c r="R142" s="113">
        <f t="shared" si="91"/>
        <v>135</v>
      </c>
      <c r="S142" s="113">
        <f>INDEX(地温!$D$2:$D$366,MATCH(Q142,地温!$C$2:$C$366,FALSE))</f>
        <v>22.017250000000001</v>
      </c>
      <c r="T142" s="113">
        <f t="shared" si="92"/>
        <v>2064.4604999999983</v>
      </c>
      <c r="U142" s="116">
        <f t="shared" si="73"/>
        <v>15.292299999999987</v>
      </c>
      <c r="V142" s="119" t="e">
        <f t="shared" si="74"/>
        <v>#N/A</v>
      </c>
      <c r="W142" s="119">
        <f t="shared" si="75"/>
        <v>0</v>
      </c>
      <c r="Z142" s="115">
        <f t="shared" si="93"/>
        <v>175</v>
      </c>
      <c r="AA142" s="113">
        <f t="shared" si="94"/>
        <v>135</v>
      </c>
      <c r="AB142" s="113">
        <f>INDEX(地温!$D$2:$D$366,MATCH(Z142,地温!$C$2:$C$366,FALSE))</f>
        <v>22.017250000000001</v>
      </c>
      <c r="AC142" s="113">
        <f t="shared" si="95"/>
        <v>2064.4604999999983</v>
      </c>
      <c r="AD142" s="116">
        <f t="shared" si="76"/>
        <v>15.292299999999987</v>
      </c>
      <c r="AE142" s="119" t="e">
        <f t="shared" si="77"/>
        <v>#N/A</v>
      </c>
      <c r="AF142" s="119">
        <f t="shared" si="78"/>
        <v>0</v>
      </c>
      <c r="AI142" s="115">
        <f t="shared" si="96"/>
        <v>175</v>
      </c>
      <c r="AJ142" s="113">
        <f t="shared" si="97"/>
        <v>135</v>
      </c>
      <c r="AK142" s="113">
        <f>INDEX(地温!$D$2:$D$366,MATCH(AI142,地温!$C$2:$C$366,FALSE))</f>
        <v>22.017250000000001</v>
      </c>
      <c r="AL142" s="113">
        <f t="shared" si="98"/>
        <v>2064.4604999999983</v>
      </c>
      <c r="AM142" s="116">
        <f t="shared" si="79"/>
        <v>15.292299999999987</v>
      </c>
      <c r="AN142" s="119" t="e">
        <f t="shared" si="80"/>
        <v>#N/A</v>
      </c>
      <c r="AO142" s="119">
        <f t="shared" si="81"/>
        <v>0</v>
      </c>
      <c r="AR142" s="115">
        <f t="shared" si="99"/>
        <v>175</v>
      </c>
      <c r="AS142" s="113">
        <f t="shared" si="100"/>
        <v>135</v>
      </c>
      <c r="AT142" s="113">
        <f>INDEX(地温!$D$2:$D$366,MATCH(AR142,地温!$C$2:$C$366,FALSE))</f>
        <v>22.017250000000001</v>
      </c>
      <c r="AU142" s="113">
        <f t="shared" si="101"/>
        <v>2064.4604999999983</v>
      </c>
      <c r="AV142" s="116">
        <f t="shared" si="82"/>
        <v>15.292299999999987</v>
      </c>
      <c r="AW142" s="119" t="e">
        <f t="shared" si="83"/>
        <v>#N/A</v>
      </c>
      <c r="AX142" s="119">
        <f t="shared" si="84"/>
        <v>0</v>
      </c>
    </row>
    <row r="143" spans="1:50">
      <c r="A143" s="115">
        <f t="shared" si="85"/>
        <v>176</v>
      </c>
      <c r="B143" s="113">
        <f t="shared" si="68"/>
        <v>136</v>
      </c>
      <c r="C143" s="119">
        <f t="shared" si="69"/>
        <v>6.5795302811216603</v>
      </c>
      <c r="D143" s="119">
        <f t="shared" si="86"/>
        <v>5.467153079825593e-004</v>
      </c>
      <c r="E143" s="119"/>
      <c r="F143" s="119"/>
      <c r="H143" s="115">
        <f t="shared" si="87"/>
        <v>176</v>
      </c>
      <c r="I143" s="113">
        <f t="shared" si="88"/>
        <v>136</v>
      </c>
      <c r="J143" s="113">
        <f>INDEX(地温!$D$2:$D$366,MATCH(H143,地温!$C$2:$C$366,FALSE))</f>
        <v>23.092599999999997</v>
      </c>
      <c r="K143" s="113">
        <f t="shared" si="89"/>
        <v>2087.5530999999983</v>
      </c>
      <c r="L143" s="116">
        <f t="shared" si="70"/>
        <v>15.349655147058812</v>
      </c>
      <c r="M143" s="119">
        <f t="shared" si="71"/>
        <v>2.8440084499776482e-002</v>
      </c>
      <c r="N143" s="119">
        <f t="shared" si="72"/>
        <v>6.5795302811216603</v>
      </c>
      <c r="Q143" s="115">
        <f t="shared" si="90"/>
        <v>176</v>
      </c>
      <c r="R143" s="113">
        <f t="shared" si="91"/>
        <v>136</v>
      </c>
      <c r="S143" s="113">
        <f>INDEX(地温!$D$2:$D$366,MATCH(Q143,地温!$C$2:$C$366,FALSE))</f>
        <v>23.092599999999997</v>
      </c>
      <c r="T143" s="113">
        <f t="shared" si="92"/>
        <v>2087.5530999999983</v>
      </c>
      <c r="U143" s="116">
        <f t="shared" si="73"/>
        <v>15.349655147058812</v>
      </c>
      <c r="V143" s="119" t="e">
        <f t="shared" si="74"/>
        <v>#N/A</v>
      </c>
      <c r="W143" s="119">
        <f t="shared" si="75"/>
        <v>0</v>
      </c>
      <c r="Z143" s="115">
        <f t="shared" si="93"/>
        <v>176</v>
      </c>
      <c r="AA143" s="113">
        <f t="shared" si="94"/>
        <v>136</v>
      </c>
      <c r="AB143" s="113">
        <f>INDEX(地温!$D$2:$D$366,MATCH(Z143,地温!$C$2:$C$366,FALSE))</f>
        <v>23.092599999999997</v>
      </c>
      <c r="AC143" s="113">
        <f t="shared" si="95"/>
        <v>2087.5530999999983</v>
      </c>
      <c r="AD143" s="116">
        <f t="shared" si="76"/>
        <v>15.349655147058812</v>
      </c>
      <c r="AE143" s="119" t="e">
        <f t="shared" si="77"/>
        <v>#N/A</v>
      </c>
      <c r="AF143" s="119">
        <f t="shared" si="78"/>
        <v>0</v>
      </c>
      <c r="AI143" s="115">
        <f t="shared" si="96"/>
        <v>176</v>
      </c>
      <c r="AJ143" s="113">
        <f t="shared" si="97"/>
        <v>136</v>
      </c>
      <c r="AK143" s="113">
        <f>INDEX(地温!$D$2:$D$366,MATCH(AI143,地温!$C$2:$C$366,FALSE))</f>
        <v>23.092599999999997</v>
      </c>
      <c r="AL143" s="113">
        <f t="shared" si="98"/>
        <v>2087.5530999999983</v>
      </c>
      <c r="AM143" s="116">
        <f t="shared" si="79"/>
        <v>15.349655147058812</v>
      </c>
      <c r="AN143" s="119" t="e">
        <f t="shared" si="80"/>
        <v>#N/A</v>
      </c>
      <c r="AO143" s="119">
        <f t="shared" si="81"/>
        <v>0</v>
      </c>
      <c r="AR143" s="115">
        <f t="shared" si="99"/>
        <v>176</v>
      </c>
      <c r="AS143" s="113">
        <f t="shared" si="100"/>
        <v>136</v>
      </c>
      <c r="AT143" s="113">
        <f>INDEX(地温!$D$2:$D$366,MATCH(AR143,地温!$C$2:$C$366,FALSE))</f>
        <v>23.092599999999997</v>
      </c>
      <c r="AU143" s="113">
        <f t="shared" si="101"/>
        <v>2087.5530999999983</v>
      </c>
      <c r="AV143" s="116">
        <f t="shared" si="82"/>
        <v>15.349655147058812</v>
      </c>
      <c r="AW143" s="119" t="e">
        <f t="shared" si="83"/>
        <v>#N/A</v>
      </c>
      <c r="AX143" s="119">
        <f t="shared" si="84"/>
        <v>0</v>
      </c>
    </row>
    <row r="144" spans="1:50">
      <c r="A144" s="115">
        <f t="shared" si="85"/>
        <v>177</v>
      </c>
      <c r="B144" s="113">
        <f t="shared" si="68"/>
        <v>137</v>
      </c>
      <c r="C144" s="119">
        <f t="shared" si="69"/>
        <v>6.5847680330559468</v>
      </c>
      <c r="D144" s="119">
        <f t="shared" si="86"/>
        <v>5.2377519342865502e-004</v>
      </c>
      <c r="E144" s="119"/>
      <c r="F144" s="119"/>
      <c r="H144" s="115">
        <f t="shared" si="87"/>
        <v>177</v>
      </c>
      <c r="I144" s="113">
        <f t="shared" si="88"/>
        <v>137</v>
      </c>
      <c r="J144" s="113">
        <f>INDEX(地温!$D$2:$D$366,MATCH(H144,地温!$C$2:$C$366,FALSE))</f>
        <v>22.932099999999998</v>
      </c>
      <c r="K144" s="113">
        <f t="shared" si="89"/>
        <v>2110.4851999999983</v>
      </c>
      <c r="L144" s="116">
        <f t="shared" si="70"/>
        <v>15.405001459854002</v>
      </c>
      <c r="M144" s="119">
        <f t="shared" si="71"/>
        <v>2.8509867561769469e-002</v>
      </c>
      <c r="N144" s="119">
        <f t="shared" si="72"/>
        <v>6.5847680330559468</v>
      </c>
      <c r="Q144" s="115">
        <f t="shared" si="90"/>
        <v>177</v>
      </c>
      <c r="R144" s="113">
        <f t="shared" si="91"/>
        <v>137</v>
      </c>
      <c r="S144" s="113">
        <f>INDEX(地温!$D$2:$D$366,MATCH(Q144,地温!$C$2:$C$366,FALSE))</f>
        <v>22.932099999999998</v>
      </c>
      <c r="T144" s="113">
        <f t="shared" si="92"/>
        <v>2110.4851999999983</v>
      </c>
      <c r="U144" s="116">
        <f t="shared" si="73"/>
        <v>15.405001459854002</v>
      </c>
      <c r="V144" s="119" t="e">
        <f t="shared" si="74"/>
        <v>#N/A</v>
      </c>
      <c r="W144" s="119">
        <f t="shared" si="75"/>
        <v>0</v>
      </c>
      <c r="Z144" s="115">
        <f t="shared" si="93"/>
        <v>177</v>
      </c>
      <c r="AA144" s="113">
        <f t="shared" si="94"/>
        <v>137</v>
      </c>
      <c r="AB144" s="113">
        <f>INDEX(地温!$D$2:$D$366,MATCH(Z144,地温!$C$2:$C$366,FALSE))</f>
        <v>22.932099999999998</v>
      </c>
      <c r="AC144" s="113">
        <f t="shared" si="95"/>
        <v>2110.4851999999983</v>
      </c>
      <c r="AD144" s="116">
        <f t="shared" si="76"/>
        <v>15.405001459854002</v>
      </c>
      <c r="AE144" s="119" t="e">
        <f t="shared" si="77"/>
        <v>#N/A</v>
      </c>
      <c r="AF144" s="119">
        <f t="shared" si="78"/>
        <v>0</v>
      </c>
      <c r="AI144" s="115">
        <f t="shared" si="96"/>
        <v>177</v>
      </c>
      <c r="AJ144" s="113">
        <f t="shared" si="97"/>
        <v>137</v>
      </c>
      <c r="AK144" s="113">
        <f>INDEX(地温!$D$2:$D$366,MATCH(AI144,地温!$C$2:$C$366,FALSE))</f>
        <v>22.932099999999998</v>
      </c>
      <c r="AL144" s="113">
        <f t="shared" si="98"/>
        <v>2110.4851999999983</v>
      </c>
      <c r="AM144" s="116">
        <f t="shared" si="79"/>
        <v>15.405001459854002</v>
      </c>
      <c r="AN144" s="119" t="e">
        <f t="shared" si="80"/>
        <v>#N/A</v>
      </c>
      <c r="AO144" s="119">
        <f t="shared" si="81"/>
        <v>0</v>
      </c>
      <c r="AR144" s="115">
        <f t="shared" si="99"/>
        <v>177</v>
      </c>
      <c r="AS144" s="113">
        <f t="shared" si="100"/>
        <v>137</v>
      </c>
      <c r="AT144" s="113">
        <f>INDEX(地温!$D$2:$D$366,MATCH(AR144,地温!$C$2:$C$366,FALSE))</f>
        <v>22.932099999999998</v>
      </c>
      <c r="AU144" s="113">
        <f t="shared" si="101"/>
        <v>2110.4851999999983</v>
      </c>
      <c r="AV144" s="116">
        <f t="shared" si="82"/>
        <v>15.405001459854002</v>
      </c>
      <c r="AW144" s="119" t="e">
        <f t="shared" si="83"/>
        <v>#N/A</v>
      </c>
      <c r="AX144" s="119">
        <f t="shared" si="84"/>
        <v>0</v>
      </c>
    </row>
    <row r="145" spans="1:50">
      <c r="A145" s="115">
        <f t="shared" si="85"/>
        <v>178</v>
      </c>
      <c r="B145" s="113">
        <f t="shared" si="68"/>
        <v>138</v>
      </c>
      <c r="C145" s="119">
        <f t="shared" si="69"/>
        <v>6.5899054863607978</v>
      </c>
      <c r="D145" s="119">
        <f t="shared" si="86"/>
        <v>5.1374533048509363e-004</v>
      </c>
      <c r="E145" s="119"/>
      <c r="F145" s="119"/>
      <c r="H145" s="115">
        <f t="shared" si="87"/>
        <v>178</v>
      </c>
      <c r="I145" s="113">
        <f t="shared" si="88"/>
        <v>138</v>
      </c>
      <c r="J145" s="113">
        <f>INDEX(地温!$D$2:$D$366,MATCH(H145,地温!$C$2:$C$366,FALSE))</f>
        <v>23.493849999999998</v>
      </c>
      <c r="K145" s="113">
        <f t="shared" si="89"/>
        <v>2133.9790499999981</v>
      </c>
      <c r="L145" s="116">
        <f t="shared" si="70"/>
        <v>15.463616304347813</v>
      </c>
      <c r="M145" s="119">
        <f t="shared" si="71"/>
        <v>2.8583929124815669e-002</v>
      </c>
      <c r="N145" s="119">
        <f t="shared" si="72"/>
        <v>6.5899054863607978</v>
      </c>
      <c r="Q145" s="115">
        <f t="shared" si="90"/>
        <v>178</v>
      </c>
      <c r="R145" s="113">
        <f t="shared" si="91"/>
        <v>138</v>
      </c>
      <c r="S145" s="113">
        <f>INDEX(地温!$D$2:$D$366,MATCH(Q145,地温!$C$2:$C$366,FALSE))</f>
        <v>23.493849999999998</v>
      </c>
      <c r="T145" s="113">
        <f t="shared" si="92"/>
        <v>2133.9790499999981</v>
      </c>
      <c r="U145" s="116">
        <f t="shared" si="73"/>
        <v>15.463616304347813</v>
      </c>
      <c r="V145" s="119" t="e">
        <f t="shared" si="74"/>
        <v>#N/A</v>
      </c>
      <c r="W145" s="119">
        <f t="shared" si="75"/>
        <v>0</v>
      </c>
      <c r="Z145" s="115">
        <f t="shared" si="93"/>
        <v>178</v>
      </c>
      <c r="AA145" s="113">
        <f t="shared" si="94"/>
        <v>138</v>
      </c>
      <c r="AB145" s="113">
        <f>INDEX(地温!$D$2:$D$366,MATCH(Z145,地温!$C$2:$C$366,FALSE))</f>
        <v>23.493849999999998</v>
      </c>
      <c r="AC145" s="113">
        <f t="shared" si="95"/>
        <v>2133.9790499999981</v>
      </c>
      <c r="AD145" s="116">
        <f t="shared" si="76"/>
        <v>15.463616304347813</v>
      </c>
      <c r="AE145" s="119" t="e">
        <f t="shared" si="77"/>
        <v>#N/A</v>
      </c>
      <c r="AF145" s="119">
        <f t="shared" si="78"/>
        <v>0</v>
      </c>
      <c r="AI145" s="115">
        <f t="shared" si="96"/>
        <v>178</v>
      </c>
      <c r="AJ145" s="113">
        <f t="shared" si="97"/>
        <v>138</v>
      </c>
      <c r="AK145" s="113">
        <f>INDEX(地温!$D$2:$D$366,MATCH(AI145,地温!$C$2:$C$366,FALSE))</f>
        <v>23.493849999999998</v>
      </c>
      <c r="AL145" s="113">
        <f t="shared" si="98"/>
        <v>2133.9790499999981</v>
      </c>
      <c r="AM145" s="116">
        <f t="shared" si="79"/>
        <v>15.463616304347813</v>
      </c>
      <c r="AN145" s="119" t="e">
        <f t="shared" si="80"/>
        <v>#N/A</v>
      </c>
      <c r="AO145" s="119">
        <f t="shared" si="81"/>
        <v>0</v>
      </c>
      <c r="AR145" s="115">
        <f t="shared" si="99"/>
        <v>178</v>
      </c>
      <c r="AS145" s="113">
        <f t="shared" si="100"/>
        <v>138</v>
      </c>
      <c r="AT145" s="113">
        <f>INDEX(地温!$D$2:$D$366,MATCH(AR145,地温!$C$2:$C$366,FALSE))</f>
        <v>23.493849999999998</v>
      </c>
      <c r="AU145" s="113">
        <f t="shared" si="101"/>
        <v>2133.9790499999981</v>
      </c>
      <c r="AV145" s="116">
        <f t="shared" si="82"/>
        <v>15.463616304347813</v>
      </c>
      <c r="AW145" s="119" t="e">
        <f t="shared" si="83"/>
        <v>#N/A</v>
      </c>
      <c r="AX145" s="119">
        <f t="shared" si="84"/>
        <v>0</v>
      </c>
    </row>
    <row r="146" spans="1:50">
      <c r="A146" s="115">
        <f t="shared" si="85"/>
        <v>179</v>
      </c>
      <c r="B146" s="113">
        <f t="shared" si="68"/>
        <v>139</v>
      </c>
      <c r="C146" s="119">
        <f t="shared" si="69"/>
        <v>6.594830157611602</v>
      </c>
      <c r="D146" s="119">
        <f t="shared" si="86"/>
        <v>4.9246712508042021e-004</v>
      </c>
      <c r="E146" s="119"/>
      <c r="F146" s="119"/>
      <c r="H146" s="115">
        <f t="shared" si="87"/>
        <v>179</v>
      </c>
      <c r="I146" s="113">
        <f t="shared" si="88"/>
        <v>139</v>
      </c>
      <c r="J146" s="113">
        <f>INDEX(地温!$D$2:$D$366,MATCH(H146,地温!$C$2:$C$366,FALSE))</f>
        <v>23.365449999999999</v>
      </c>
      <c r="K146" s="113">
        <f t="shared" si="89"/>
        <v>2157.3444999999979</v>
      </c>
      <c r="L146" s="116">
        <f t="shared" si="70"/>
        <v>15.520464028776964</v>
      </c>
      <c r="M146" s="119">
        <f t="shared" si="71"/>
        <v>2.8655912801139351e-002</v>
      </c>
      <c r="N146" s="119">
        <f t="shared" si="72"/>
        <v>6.594830157611602</v>
      </c>
      <c r="Q146" s="115">
        <f t="shared" si="90"/>
        <v>179</v>
      </c>
      <c r="R146" s="113">
        <f t="shared" si="91"/>
        <v>139</v>
      </c>
      <c r="S146" s="113">
        <f>INDEX(地温!$D$2:$D$366,MATCH(Q146,地温!$C$2:$C$366,FALSE))</f>
        <v>23.365449999999999</v>
      </c>
      <c r="T146" s="113">
        <f t="shared" si="92"/>
        <v>2157.3444999999979</v>
      </c>
      <c r="U146" s="116">
        <f t="shared" si="73"/>
        <v>15.520464028776964</v>
      </c>
      <c r="V146" s="119" t="e">
        <f t="shared" si="74"/>
        <v>#N/A</v>
      </c>
      <c r="W146" s="119">
        <f t="shared" si="75"/>
        <v>0</v>
      </c>
      <c r="Z146" s="115">
        <f t="shared" si="93"/>
        <v>179</v>
      </c>
      <c r="AA146" s="113">
        <f t="shared" si="94"/>
        <v>139</v>
      </c>
      <c r="AB146" s="113">
        <f>INDEX(地温!$D$2:$D$366,MATCH(Z146,地温!$C$2:$C$366,FALSE))</f>
        <v>23.365449999999999</v>
      </c>
      <c r="AC146" s="113">
        <f t="shared" si="95"/>
        <v>2157.3444999999979</v>
      </c>
      <c r="AD146" s="116">
        <f t="shared" si="76"/>
        <v>15.520464028776964</v>
      </c>
      <c r="AE146" s="119" t="e">
        <f t="shared" si="77"/>
        <v>#N/A</v>
      </c>
      <c r="AF146" s="119">
        <f t="shared" si="78"/>
        <v>0</v>
      </c>
      <c r="AI146" s="115">
        <f t="shared" si="96"/>
        <v>179</v>
      </c>
      <c r="AJ146" s="113">
        <f t="shared" si="97"/>
        <v>139</v>
      </c>
      <c r="AK146" s="113">
        <f>INDEX(地温!$D$2:$D$366,MATCH(AI146,地温!$C$2:$C$366,FALSE))</f>
        <v>23.365449999999999</v>
      </c>
      <c r="AL146" s="113">
        <f t="shared" si="98"/>
        <v>2157.3444999999979</v>
      </c>
      <c r="AM146" s="116">
        <f t="shared" si="79"/>
        <v>15.520464028776964</v>
      </c>
      <c r="AN146" s="119" t="e">
        <f t="shared" si="80"/>
        <v>#N/A</v>
      </c>
      <c r="AO146" s="119">
        <f t="shared" si="81"/>
        <v>0</v>
      </c>
      <c r="AR146" s="115">
        <f t="shared" si="99"/>
        <v>179</v>
      </c>
      <c r="AS146" s="113">
        <f t="shared" si="100"/>
        <v>139</v>
      </c>
      <c r="AT146" s="113">
        <f>INDEX(地温!$D$2:$D$366,MATCH(AR146,地温!$C$2:$C$366,FALSE))</f>
        <v>23.365449999999999</v>
      </c>
      <c r="AU146" s="113">
        <f t="shared" si="101"/>
        <v>2157.3444999999979</v>
      </c>
      <c r="AV146" s="116">
        <f t="shared" si="82"/>
        <v>15.520464028776964</v>
      </c>
      <c r="AW146" s="119" t="e">
        <f t="shared" si="83"/>
        <v>#N/A</v>
      </c>
      <c r="AX146" s="119">
        <f t="shared" si="84"/>
        <v>0</v>
      </c>
    </row>
    <row r="147" spans="1:50">
      <c r="A147" s="115">
        <f t="shared" si="85"/>
        <v>180</v>
      </c>
      <c r="B147" s="113">
        <f t="shared" si="68"/>
        <v>140</v>
      </c>
      <c r="C147" s="119">
        <f t="shared" si="69"/>
        <v>6.5995316399978865</v>
      </c>
      <c r="D147" s="119">
        <f t="shared" si="86"/>
        <v>4.701482386284539e-004</v>
      </c>
      <c r="E147" s="119"/>
      <c r="F147" s="119"/>
      <c r="H147" s="115">
        <f t="shared" si="87"/>
        <v>180</v>
      </c>
      <c r="I147" s="113">
        <f t="shared" si="88"/>
        <v>140</v>
      </c>
      <c r="J147" s="113">
        <f>INDEX(地温!$D$2:$D$366,MATCH(H147,地温!$C$2:$C$366,FALSE))</f>
        <v>23.108650000000001</v>
      </c>
      <c r="K147" s="113">
        <f t="shared" si="89"/>
        <v>2180.453149999998</v>
      </c>
      <c r="L147" s="116">
        <f t="shared" si="70"/>
        <v>15.574665357142843</v>
      </c>
      <c r="M147" s="119">
        <f t="shared" si="71"/>
        <v>2.8724687769008998e-002</v>
      </c>
      <c r="N147" s="119">
        <f t="shared" si="72"/>
        <v>6.5995316399978865</v>
      </c>
      <c r="Q147" s="115">
        <f t="shared" si="90"/>
        <v>180</v>
      </c>
      <c r="R147" s="113">
        <f t="shared" si="91"/>
        <v>140</v>
      </c>
      <c r="S147" s="113">
        <f>INDEX(地温!$D$2:$D$366,MATCH(Q147,地温!$C$2:$C$366,FALSE))</f>
        <v>23.108650000000001</v>
      </c>
      <c r="T147" s="113">
        <f t="shared" si="92"/>
        <v>2180.453149999998</v>
      </c>
      <c r="U147" s="116">
        <f t="shared" si="73"/>
        <v>15.574665357142843</v>
      </c>
      <c r="V147" s="119" t="e">
        <f t="shared" si="74"/>
        <v>#N/A</v>
      </c>
      <c r="W147" s="119">
        <f t="shared" si="75"/>
        <v>0</v>
      </c>
      <c r="Z147" s="115">
        <f t="shared" si="93"/>
        <v>180</v>
      </c>
      <c r="AA147" s="113">
        <f t="shared" si="94"/>
        <v>140</v>
      </c>
      <c r="AB147" s="113">
        <f>INDEX(地温!$D$2:$D$366,MATCH(Z147,地温!$C$2:$C$366,FALSE))</f>
        <v>23.108650000000001</v>
      </c>
      <c r="AC147" s="113">
        <f t="shared" si="95"/>
        <v>2180.453149999998</v>
      </c>
      <c r="AD147" s="116">
        <f t="shared" si="76"/>
        <v>15.574665357142843</v>
      </c>
      <c r="AE147" s="119" t="e">
        <f t="shared" si="77"/>
        <v>#N/A</v>
      </c>
      <c r="AF147" s="119">
        <f t="shared" si="78"/>
        <v>0</v>
      </c>
      <c r="AI147" s="115">
        <f t="shared" si="96"/>
        <v>180</v>
      </c>
      <c r="AJ147" s="113">
        <f t="shared" si="97"/>
        <v>140</v>
      </c>
      <c r="AK147" s="113">
        <f>INDEX(地温!$D$2:$D$366,MATCH(AI147,地温!$C$2:$C$366,FALSE))</f>
        <v>23.108650000000001</v>
      </c>
      <c r="AL147" s="113">
        <f t="shared" si="98"/>
        <v>2180.453149999998</v>
      </c>
      <c r="AM147" s="116">
        <f t="shared" si="79"/>
        <v>15.574665357142843</v>
      </c>
      <c r="AN147" s="119" t="e">
        <f t="shared" si="80"/>
        <v>#N/A</v>
      </c>
      <c r="AO147" s="119">
        <f t="shared" si="81"/>
        <v>0</v>
      </c>
      <c r="AR147" s="115">
        <f t="shared" si="99"/>
        <v>180</v>
      </c>
      <c r="AS147" s="113">
        <f t="shared" si="100"/>
        <v>140</v>
      </c>
      <c r="AT147" s="113">
        <f>INDEX(地温!$D$2:$D$366,MATCH(AR147,地温!$C$2:$C$366,FALSE))</f>
        <v>23.108650000000001</v>
      </c>
      <c r="AU147" s="113">
        <f t="shared" si="101"/>
        <v>2180.453149999998</v>
      </c>
      <c r="AV147" s="116">
        <f t="shared" si="82"/>
        <v>15.574665357142843</v>
      </c>
      <c r="AW147" s="119" t="e">
        <f t="shared" si="83"/>
        <v>#N/A</v>
      </c>
      <c r="AX147" s="119">
        <f t="shared" si="84"/>
        <v>0</v>
      </c>
    </row>
    <row r="148" spans="1:50">
      <c r="A148" s="115">
        <f t="shared" si="85"/>
        <v>181</v>
      </c>
      <c r="B148" s="113">
        <f t="shared" si="68"/>
        <v>141</v>
      </c>
      <c r="C148" s="119">
        <f t="shared" si="69"/>
        <v>6.6040540205811675</v>
      </c>
      <c r="D148" s="119">
        <f t="shared" si="86"/>
        <v>4.5223805832810275e-004</v>
      </c>
      <c r="E148" s="119"/>
      <c r="F148" s="119"/>
      <c r="H148" s="115">
        <f t="shared" si="87"/>
        <v>181</v>
      </c>
      <c r="I148" s="113">
        <f t="shared" si="88"/>
        <v>141</v>
      </c>
      <c r="J148" s="113">
        <f>INDEX(地温!$D$2:$D$366,MATCH(H148,地温!$C$2:$C$366,FALSE))</f>
        <v>23.076550000000001</v>
      </c>
      <c r="K148" s="113">
        <f t="shared" si="89"/>
        <v>2203.5296999999982</v>
      </c>
      <c r="L148" s="116">
        <f t="shared" si="70"/>
        <v>15.627870212765945</v>
      </c>
      <c r="M148" s="119">
        <f t="shared" si="71"/>
        <v>2.8792333656351043e-002</v>
      </c>
      <c r="N148" s="119">
        <f t="shared" si="72"/>
        <v>6.6040540205811675</v>
      </c>
      <c r="Q148" s="115">
        <f t="shared" si="90"/>
        <v>181</v>
      </c>
      <c r="R148" s="113">
        <f t="shared" si="91"/>
        <v>141</v>
      </c>
      <c r="S148" s="113">
        <f>INDEX(地温!$D$2:$D$366,MATCH(Q148,地温!$C$2:$C$366,FALSE))</f>
        <v>23.076550000000001</v>
      </c>
      <c r="T148" s="113">
        <f t="shared" si="92"/>
        <v>2203.5296999999982</v>
      </c>
      <c r="U148" s="116">
        <f t="shared" si="73"/>
        <v>15.627870212765945</v>
      </c>
      <c r="V148" s="119" t="e">
        <f t="shared" si="74"/>
        <v>#N/A</v>
      </c>
      <c r="W148" s="119">
        <f t="shared" si="75"/>
        <v>0</v>
      </c>
      <c r="Z148" s="115">
        <f t="shared" si="93"/>
        <v>181</v>
      </c>
      <c r="AA148" s="113">
        <f t="shared" si="94"/>
        <v>141</v>
      </c>
      <c r="AB148" s="113">
        <f>INDEX(地温!$D$2:$D$366,MATCH(Z148,地温!$C$2:$C$366,FALSE))</f>
        <v>23.076550000000001</v>
      </c>
      <c r="AC148" s="113">
        <f t="shared" si="95"/>
        <v>2203.5296999999982</v>
      </c>
      <c r="AD148" s="116">
        <f t="shared" si="76"/>
        <v>15.627870212765945</v>
      </c>
      <c r="AE148" s="119" t="e">
        <f t="shared" si="77"/>
        <v>#N/A</v>
      </c>
      <c r="AF148" s="119">
        <f t="shared" si="78"/>
        <v>0</v>
      </c>
      <c r="AI148" s="115">
        <f t="shared" si="96"/>
        <v>181</v>
      </c>
      <c r="AJ148" s="113">
        <f t="shared" si="97"/>
        <v>141</v>
      </c>
      <c r="AK148" s="113">
        <f>INDEX(地温!$D$2:$D$366,MATCH(AI148,地温!$C$2:$C$366,FALSE))</f>
        <v>23.076550000000001</v>
      </c>
      <c r="AL148" s="113">
        <f t="shared" si="98"/>
        <v>2203.5296999999982</v>
      </c>
      <c r="AM148" s="116">
        <f t="shared" si="79"/>
        <v>15.627870212765945</v>
      </c>
      <c r="AN148" s="119" t="e">
        <f t="shared" si="80"/>
        <v>#N/A</v>
      </c>
      <c r="AO148" s="119">
        <f t="shared" si="81"/>
        <v>0</v>
      </c>
      <c r="AR148" s="115">
        <f t="shared" si="99"/>
        <v>181</v>
      </c>
      <c r="AS148" s="113">
        <f t="shared" si="100"/>
        <v>141</v>
      </c>
      <c r="AT148" s="113">
        <f>INDEX(地温!$D$2:$D$366,MATCH(AR148,地温!$C$2:$C$366,FALSE))</f>
        <v>23.076550000000001</v>
      </c>
      <c r="AU148" s="113">
        <f t="shared" si="101"/>
        <v>2203.5296999999982</v>
      </c>
      <c r="AV148" s="116">
        <f t="shared" si="82"/>
        <v>15.627870212765945</v>
      </c>
      <c r="AW148" s="119" t="e">
        <f t="shared" si="83"/>
        <v>#N/A</v>
      </c>
      <c r="AX148" s="119">
        <f t="shared" si="84"/>
        <v>0</v>
      </c>
    </row>
    <row r="149" spans="1:50">
      <c r="A149" s="115">
        <f t="shared" si="85"/>
        <v>182</v>
      </c>
      <c r="B149" s="113">
        <f t="shared" si="68"/>
        <v>142</v>
      </c>
      <c r="C149" s="119">
        <f t="shared" si="69"/>
        <v>6.6083538901086127</v>
      </c>
      <c r="D149" s="119">
        <f t="shared" si="86"/>
        <v>4.2998695274452107e-004</v>
      </c>
      <c r="E149" s="119"/>
      <c r="F149" s="119"/>
      <c r="H149" s="115">
        <f t="shared" si="87"/>
        <v>182</v>
      </c>
      <c r="I149" s="113">
        <f t="shared" si="88"/>
        <v>142</v>
      </c>
      <c r="J149" s="113">
        <f>INDEX(地温!$D$2:$D$366,MATCH(H149,地温!$C$2:$C$366,FALSE))</f>
        <v>22.69135</v>
      </c>
      <c r="K149" s="113">
        <f t="shared" si="89"/>
        <v>2226.2210499999983</v>
      </c>
      <c r="L149" s="116">
        <f t="shared" si="70"/>
        <v>15.677613028169002</v>
      </c>
      <c r="M149" s="119">
        <f t="shared" si="71"/>
        <v>2.8855699280506006e-002</v>
      </c>
      <c r="N149" s="119">
        <f t="shared" si="72"/>
        <v>6.6083538901086127</v>
      </c>
      <c r="Q149" s="115">
        <f t="shared" si="90"/>
        <v>182</v>
      </c>
      <c r="R149" s="113">
        <f t="shared" si="91"/>
        <v>142</v>
      </c>
      <c r="S149" s="113">
        <f>INDEX(地温!$D$2:$D$366,MATCH(Q149,地温!$C$2:$C$366,FALSE))</f>
        <v>22.69135</v>
      </c>
      <c r="T149" s="113">
        <f t="shared" si="92"/>
        <v>2226.2210499999983</v>
      </c>
      <c r="U149" s="116">
        <f t="shared" si="73"/>
        <v>15.677613028169002</v>
      </c>
      <c r="V149" s="119" t="e">
        <f t="shared" si="74"/>
        <v>#N/A</v>
      </c>
      <c r="W149" s="119">
        <f t="shared" si="75"/>
        <v>0</v>
      </c>
      <c r="Z149" s="115">
        <f t="shared" si="93"/>
        <v>182</v>
      </c>
      <c r="AA149" s="113">
        <f t="shared" si="94"/>
        <v>142</v>
      </c>
      <c r="AB149" s="113">
        <f>INDEX(地温!$D$2:$D$366,MATCH(Z149,地温!$C$2:$C$366,FALSE))</f>
        <v>22.69135</v>
      </c>
      <c r="AC149" s="113">
        <f t="shared" si="95"/>
        <v>2226.2210499999983</v>
      </c>
      <c r="AD149" s="116">
        <f t="shared" si="76"/>
        <v>15.677613028169002</v>
      </c>
      <c r="AE149" s="119" t="e">
        <f t="shared" si="77"/>
        <v>#N/A</v>
      </c>
      <c r="AF149" s="119">
        <f t="shared" si="78"/>
        <v>0</v>
      </c>
      <c r="AI149" s="115">
        <f t="shared" si="96"/>
        <v>182</v>
      </c>
      <c r="AJ149" s="113">
        <f t="shared" si="97"/>
        <v>142</v>
      </c>
      <c r="AK149" s="113">
        <f>INDEX(地温!$D$2:$D$366,MATCH(AI149,地温!$C$2:$C$366,FALSE))</f>
        <v>22.69135</v>
      </c>
      <c r="AL149" s="113">
        <f t="shared" si="98"/>
        <v>2226.2210499999983</v>
      </c>
      <c r="AM149" s="116">
        <f t="shared" si="79"/>
        <v>15.677613028169002</v>
      </c>
      <c r="AN149" s="119" t="e">
        <f t="shared" si="80"/>
        <v>#N/A</v>
      </c>
      <c r="AO149" s="119">
        <f t="shared" si="81"/>
        <v>0</v>
      </c>
      <c r="AR149" s="115">
        <f t="shared" si="99"/>
        <v>182</v>
      </c>
      <c r="AS149" s="113">
        <f t="shared" si="100"/>
        <v>142</v>
      </c>
      <c r="AT149" s="113">
        <f>INDEX(地温!$D$2:$D$366,MATCH(AR149,地温!$C$2:$C$366,FALSE))</f>
        <v>22.69135</v>
      </c>
      <c r="AU149" s="113">
        <f t="shared" si="101"/>
        <v>2226.2210499999983</v>
      </c>
      <c r="AV149" s="116">
        <f t="shared" si="82"/>
        <v>15.677613028169002</v>
      </c>
      <c r="AW149" s="119" t="e">
        <f t="shared" si="83"/>
        <v>#N/A</v>
      </c>
      <c r="AX149" s="119">
        <f t="shared" si="84"/>
        <v>0</v>
      </c>
    </row>
    <row r="150" spans="1:50">
      <c r="A150" s="115">
        <f t="shared" si="85"/>
        <v>183</v>
      </c>
      <c r="B150" s="113">
        <f t="shared" si="68"/>
        <v>143</v>
      </c>
      <c r="C150" s="119">
        <f t="shared" si="69"/>
        <v>6.6125842005046982</v>
      </c>
      <c r="D150" s="119">
        <f t="shared" si="86"/>
        <v>4.2303103960854575e-004</v>
      </c>
      <c r="E150" s="119"/>
      <c r="F150" s="119"/>
      <c r="H150" s="115">
        <f t="shared" si="87"/>
        <v>183</v>
      </c>
      <c r="I150" s="113">
        <f t="shared" si="88"/>
        <v>143</v>
      </c>
      <c r="J150" s="113">
        <f>INDEX(地温!$D$2:$D$366,MATCH(H150,地温!$C$2:$C$366,FALSE))</f>
        <v>23.333349999999999</v>
      </c>
      <c r="K150" s="113">
        <f t="shared" si="89"/>
        <v>2249.5543999999982</v>
      </c>
      <c r="L150" s="116">
        <f t="shared" si="70"/>
        <v>15.731149650349638</v>
      </c>
      <c r="M150" s="119">
        <f t="shared" si="71"/>
        <v>2.8924029044524943e-002</v>
      </c>
      <c r="N150" s="119">
        <f t="shared" si="72"/>
        <v>6.6125842005046982</v>
      </c>
      <c r="Q150" s="115">
        <f t="shared" si="90"/>
        <v>183</v>
      </c>
      <c r="R150" s="113">
        <f t="shared" si="91"/>
        <v>143</v>
      </c>
      <c r="S150" s="113">
        <f>INDEX(地温!$D$2:$D$366,MATCH(Q150,地温!$C$2:$C$366,FALSE))</f>
        <v>23.333349999999999</v>
      </c>
      <c r="T150" s="113">
        <f t="shared" si="92"/>
        <v>2249.5543999999982</v>
      </c>
      <c r="U150" s="116">
        <f t="shared" si="73"/>
        <v>15.731149650349638</v>
      </c>
      <c r="V150" s="119" t="e">
        <f t="shared" si="74"/>
        <v>#N/A</v>
      </c>
      <c r="W150" s="119">
        <f t="shared" si="75"/>
        <v>0</v>
      </c>
      <c r="Z150" s="115">
        <f t="shared" si="93"/>
        <v>183</v>
      </c>
      <c r="AA150" s="113">
        <f t="shared" si="94"/>
        <v>143</v>
      </c>
      <c r="AB150" s="113">
        <f>INDEX(地温!$D$2:$D$366,MATCH(Z150,地温!$C$2:$C$366,FALSE))</f>
        <v>23.333349999999999</v>
      </c>
      <c r="AC150" s="113">
        <f t="shared" si="95"/>
        <v>2249.5543999999982</v>
      </c>
      <c r="AD150" s="116">
        <f t="shared" si="76"/>
        <v>15.731149650349638</v>
      </c>
      <c r="AE150" s="119" t="e">
        <f t="shared" si="77"/>
        <v>#N/A</v>
      </c>
      <c r="AF150" s="119">
        <f t="shared" si="78"/>
        <v>0</v>
      </c>
      <c r="AI150" s="115">
        <f t="shared" si="96"/>
        <v>183</v>
      </c>
      <c r="AJ150" s="113">
        <f t="shared" si="97"/>
        <v>143</v>
      </c>
      <c r="AK150" s="113">
        <f>INDEX(地温!$D$2:$D$366,MATCH(AI150,地温!$C$2:$C$366,FALSE))</f>
        <v>23.333349999999999</v>
      </c>
      <c r="AL150" s="113">
        <f t="shared" si="98"/>
        <v>2249.5543999999982</v>
      </c>
      <c r="AM150" s="116">
        <f t="shared" si="79"/>
        <v>15.731149650349638</v>
      </c>
      <c r="AN150" s="119" t="e">
        <f t="shared" si="80"/>
        <v>#N/A</v>
      </c>
      <c r="AO150" s="119">
        <f t="shared" si="81"/>
        <v>0</v>
      </c>
      <c r="AR150" s="115">
        <f t="shared" si="99"/>
        <v>183</v>
      </c>
      <c r="AS150" s="113">
        <f t="shared" si="100"/>
        <v>143</v>
      </c>
      <c r="AT150" s="113">
        <f>INDEX(地温!$D$2:$D$366,MATCH(AR150,地温!$C$2:$C$366,FALSE))</f>
        <v>23.333349999999999</v>
      </c>
      <c r="AU150" s="113">
        <f t="shared" si="101"/>
        <v>2249.5543999999982</v>
      </c>
      <c r="AV150" s="116">
        <f t="shared" si="82"/>
        <v>15.731149650349638</v>
      </c>
      <c r="AW150" s="119" t="e">
        <f t="shared" si="83"/>
        <v>#N/A</v>
      </c>
      <c r="AX150" s="119">
        <f t="shared" si="84"/>
        <v>0</v>
      </c>
    </row>
    <row r="151" spans="1:50">
      <c r="A151" s="115">
        <f t="shared" si="85"/>
        <v>184</v>
      </c>
      <c r="B151" s="113">
        <f t="shared" si="68"/>
        <v>144</v>
      </c>
      <c r="C151" s="119">
        <f t="shared" si="69"/>
        <v>6.6167114036273107</v>
      </c>
      <c r="D151" s="119">
        <f t="shared" si="86"/>
        <v>4.1272031226124994e-004</v>
      </c>
      <c r="E151" s="119"/>
      <c r="F151" s="119"/>
      <c r="H151" s="115">
        <f t="shared" si="87"/>
        <v>184</v>
      </c>
      <c r="I151" s="113">
        <f t="shared" si="88"/>
        <v>144</v>
      </c>
      <c r="J151" s="113">
        <f>INDEX(地温!$D$2:$D$366,MATCH(H151,地温!$C$2:$C$366,FALSE))</f>
        <v>23.75065</v>
      </c>
      <c r="K151" s="113">
        <f t="shared" si="89"/>
        <v>2273.3050499999981</v>
      </c>
      <c r="L151" s="116">
        <f t="shared" si="70"/>
        <v>15.786840624999988</v>
      </c>
      <c r="M151" s="119">
        <f t="shared" si="71"/>
        <v>2.8995253172081722e-002</v>
      </c>
      <c r="N151" s="119">
        <f t="shared" si="72"/>
        <v>6.6167114036273107</v>
      </c>
      <c r="Q151" s="115">
        <f t="shared" si="90"/>
        <v>184</v>
      </c>
      <c r="R151" s="113">
        <f t="shared" si="91"/>
        <v>144</v>
      </c>
      <c r="S151" s="113">
        <f>INDEX(地温!$D$2:$D$366,MATCH(Q151,地温!$C$2:$C$366,FALSE))</f>
        <v>23.75065</v>
      </c>
      <c r="T151" s="113">
        <f t="shared" si="92"/>
        <v>2273.3050499999981</v>
      </c>
      <c r="U151" s="116">
        <f t="shared" si="73"/>
        <v>15.786840624999988</v>
      </c>
      <c r="V151" s="119" t="e">
        <f t="shared" si="74"/>
        <v>#N/A</v>
      </c>
      <c r="W151" s="119">
        <f t="shared" si="75"/>
        <v>0</v>
      </c>
      <c r="Z151" s="115">
        <f t="shared" si="93"/>
        <v>184</v>
      </c>
      <c r="AA151" s="113">
        <f t="shared" si="94"/>
        <v>144</v>
      </c>
      <c r="AB151" s="113">
        <f>INDEX(地温!$D$2:$D$366,MATCH(Z151,地温!$C$2:$C$366,FALSE))</f>
        <v>23.75065</v>
      </c>
      <c r="AC151" s="113">
        <f t="shared" si="95"/>
        <v>2273.3050499999981</v>
      </c>
      <c r="AD151" s="116">
        <f t="shared" si="76"/>
        <v>15.786840624999988</v>
      </c>
      <c r="AE151" s="119" t="e">
        <f t="shared" si="77"/>
        <v>#N/A</v>
      </c>
      <c r="AF151" s="119">
        <f t="shared" si="78"/>
        <v>0</v>
      </c>
      <c r="AI151" s="115">
        <f t="shared" si="96"/>
        <v>184</v>
      </c>
      <c r="AJ151" s="113">
        <f t="shared" si="97"/>
        <v>144</v>
      </c>
      <c r="AK151" s="113">
        <f>INDEX(地温!$D$2:$D$366,MATCH(AI151,地温!$C$2:$C$366,FALSE))</f>
        <v>23.75065</v>
      </c>
      <c r="AL151" s="113">
        <f t="shared" si="98"/>
        <v>2273.3050499999981</v>
      </c>
      <c r="AM151" s="116">
        <f t="shared" si="79"/>
        <v>15.786840624999988</v>
      </c>
      <c r="AN151" s="119" t="e">
        <f t="shared" si="80"/>
        <v>#N/A</v>
      </c>
      <c r="AO151" s="119">
        <f t="shared" si="81"/>
        <v>0</v>
      </c>
      <c r="AR151" s="115">
        <f t="shared" si="99"/>
        <v>184</v>
      </c>
      <c r="AS151" s="113">
        <f t="shared" si="100"/>
        <v>144</v>
      </c>
      <c r="AT151" s="113">
        <f>INDEX(地温!$D$2:$D$366,MATCH(AR151,地温!$C$2:$C$366,FALSE))</f>
        <v>23.75065</v>
      </c>
      <c r="AU151" s="113">
        <f t="shared" si="101"/>
        <v>2273.3050499999981</v>
      </c>
      <c r="AV151" s="116">
        <f t="shared" si="82"/>
        <v>15.786840624999988</v>
      </c>
      <c r="AW151" s="119" t="e">
        <f t="shared" si="83"/>
        <v>#N/A</v>
      </c>
      <c r="AX151" s="119">
        <f t="shared" si="84"/>
        <v>0</v>
      </c>
    </row>
    <row r="152" spans="1:50">
      <c r="A152" s="115">
        <f t="shared" si="85"/>
        <v>185</v>
      </c>
      <c r="B152" s="113">
        <f t="shared" si="68"/>
        <v>145</v>
      </c>
      <c r="C152" s="119">
        <f t="shared" si="69"/>
        <v>6.6206002884928399</v>
      </c>
      <c r="D152" s="119">
        <f t="shared" si="86"/>
        <v>3.8888848655291855e-004</v>
      </c>
      <c r="E152" s="119"/>
      <c r="F152" s="119"/>
      <c r="H152" s="115">
        <f t="shared" si="87"/>
        <v>185</v>
      </c>
      <c r="I152" s="113">
        <f t="shared" si="88"/>
        <v>145</v>
      </c>
      <c r="J152" s="113">
        <f>INDEX(地温!$D$2:$D$366,MATCH(H152,地温!$C$2:$C$366,FALSE))</f>
        <v>23.108650000000001</v>
      </c>
      <c r="K152" s="113">
        <f t="shared" si="89"/>
        <v>2296.4136999999982</v>
      </c>
      <c r="L152" s="116">
        <f t="shared" si="70"/>
        <v>15.837335862068953</v>
      </c>
      <c r="M152" s="119">
        <f t="shared" si="71"/>
        <v>2.905996015311255e-002</v>
      </c>
      <c r="N152" s="119">
        <f t="shared" si="72"/>
        <v>6.6206002884928399</v>
      </c>
      <c r="Q152" s="115">
        <f t="shared" si="90"/>
        <v>185</v>
      </c>
      <c r="R152" s="113">
        <f t="shared" si="91"/>
        <v>145</v>
      </c>
      <c r="S152" s="113">
        <f>INDEX(地温!$D$2:$D$366,MATCH(Q152,地温!$C$2:$C$366,FALSE))</f>
        <v>23.108650000000001</v>
      </c>
      <c r="T152" s="113">
        <f t="shared" si="92"/>
        <v>2296.4136999999982</v>
      </c>
      <c r="U152" s="116">
        <f t="shared" si="73"/>
        <v>15.837335862068953</v>
      </c>
      <c r="V152" s="119" t="e">
        <f t="shared" si="74"/>
        <v>#N/A</v>
      </c>
      <c r="W152" s="119">
        <f t="shared" si="75"/>
        <v>0</v>
      </c>
      <c r="Z152" s="115">
        <f t="shared" si="93"/>
        <v>185</v>
      </c>
      <c r="AA152" s="113">
        <f t="shared" si="94"/>
        <v>145</v>
      </c>
      <c r="AB152" s="113">
        <f>INDEX(地温!$D$2:$D$366,MATCH(Z152,地温!$C$2:$C$366,FALSE))</f>
        <v>23.108650000000001</v>
      </c>
      <c r="AC152" s="113">
        <f t="shared" si="95"/>
        <v>2296.4136999999982</v>
      </c>
      <c r="AD152" s="116">
        <f t="shared" si="76"/>
        <v>15.837335862068953</v>
      </c>
      <c r="AE152" s="119" t="e">
        <f t="shared" si="77"/>
        <v>#N/A</v>
      </c>
      <c r="AF152" s="119">
        <f t="shared" si="78"/>
        <v>0</v>
      </c>
      <c r="AI152" s="115">
        <f t="shared" si="96"/>
        <v>185</v>
      </c>
      <c r="AJ152" s="113">
        <f t="shared" si="97"/>
        <v>145</v>
      </c>
      <c r="AK152" s="113">
        <f>INDEX(地温!$D$2:$D$366,MATCH(AI152,地温!$C$2:$C$366,FALSE))</f>
        <v>23.108650000000001</v>
      </c>
      <c r="AL152" s="113">
        <f t="shared" si="98"/>
        <v>2296.4136999999982</v>
      </c>
      <c r="AM152" s="116">
        <f t="shared" si="79"/>
        <v>15.837335862068953</v>
      </c>
      <c r="AN152" s="119" t="e">
        <f t="shared" si="80"/>
        <v>#N/A</v>
      </c>
      <c r="AO152" s="119">
        <f t="shared" si="81"/>
        <v>0</v>
      </c>
      <c r="AR152" s="115">
        <f t="shared" si="99"/>
        <v>185</v>
      </c>
      <c r="AS152" s="113">
        <f t="shared" si="100"/>
        <v>145</v>
      </c>
      <c r="AT152" s="113">
        <f>INDEX(地温!$D$2:$D$366,MATCH(AR152,地温!$C$2:$C$366,FALSE))</f>
        <v>23.108650000000001</v>
      </c>
      <c r="AU152" s="113">
        <f t="shared" si="101"/>
        <v>2296.4136999999982</v>
      </c>
      <c r="AV152" s="116">
        <f t="shared" si="82"/>
        <v>15.837335862068953</v>
      </c>
      <c r="AW152" s="119" t="e">
        <f t="shared" si="83"/>
        <v>#N/A</v>
      </c>
      <c r="AX152" s="119">
        <f t="shared" si="84"/>
        <v>0</v>
      </c>
    </row>
    <row r="153" spans="1:50">
      <c r="A153" s="115">
        <f t="shared" si="85"/>
        <v>186</v>
      </c>
      <c r="B153" s="113">
        <f t="shared" si="68"/>
        <v>146</v>
      </c>
      <c r="C153" s="119">
        <f t="shared" si="69"/>
        <v>6.6244725869618923</v>
      </c>
      <c r="D153" s="119">
        <f t="shared" si="86"/>
        <v>3.8722984690524602e-004</v>
      </c>
      <c r="E153" s="119"/>
      <c r="F153" s="119"/>
      <c r="H153" s="115">
        <f t="shared" si="87"/>
        <v>186</v>
      </c>
      <c r="I153" s="113">
        <f t="shared" si="88"/>
        <v>146</v>
      </c>
      <c r="J153" s="113">
        <f>INDEX(地温!$D$2:$D$366,MATCH(H153,地温!$C$2:$C$366,FALSE))</f>
        <v>24.151899999999998</v>
      </c>
      <c r="K153" s="113">
        <f t="shared" si="89"/>
        <v>2320.5655999999981</v>
      </c>
      <c r="L153" s="116">
        <f t="shared" si="70"/>
        <v>15.894284931506837</v>
      </c>
      <c r="M153" s="119">
        <f t="shared" si="71"/>
        <v>2.9133083422611662e-002</v>
      </c>
      <c r="N153" s="119">
        <f t="shared" si="72"/>
        <v>6.6244725869618923</v>
      </c>
      <c r="Q153" s="115">
        <f t="shared" si="90"/>
        <v>186</v>
      </c>
      <c r="R153" s="113">
        <f t="shared" si="91"/>
        <v>146</v>
      </c>
      <c r="S153" s="113">
        <f>INDEX(地温!$D$2:$D$366,MATCH(Q153,地温!$C$2:$C$366,FALSE))</f>
        <v>24.151899999999998</v>
      </c>
      <c r="T153" s="113">
        <f t="shared" si="92"/>
        <v>2320.5655999999981</v>
      </c>
      <c r="U153" s="116">
        <f t="shared" si="73"/>
        <v>15.894284931506837</v>
      </c>
      <c r="V153" s="119" t="e">
        <f t="shared" si="74"/>
        <v>#N/A</v>
      </c>
      <c r="W153" s="119">
        <f t="shared" si="75"/>
        <v>0</v>
      </c>
      <c r="Z153" s="115">
        <f t="shared" si="93"/>
        <v>186</v>
      </c>
      <c r="AA153" s="113">
        <f t="shared" si="94"/>
        <v>146</v>
      </c>
      <c r="AB153" s="113">
        <f>INDEX(地温!$D$2:$D$366,MATCH(Z153,地温!$C$2:$C$366,FALSE))</f>
        <v>24.151899999999998</v>
      </c>
      <c r="AC153" s="113">
        <f t="shared" si="95"/>
        <v>2320.5655999999981</v>
      </c>
      <c r="AD153" s="116">
        <f t="shared" si="76"/>
        <v>15.894284931506837</v>
      </c>
      <c r="AE153" s="119" t="e">
        <f t="shared" si="77"/>
        <v>#N/A</v>
      </c>
      <c r="AF153" s="119">
        <f t="shared" si="78"/>
        <v>0</v>
      </c>
      <c r="AI153" s="115">
        <f t="shared" si="96"/>
        <v>186</v>
      </c>
      <c r="AJ153" s="113">
        <f t="shared" si="97"/>
        <v>146</v>
      </c>
      <c r="AK153" s="113">
        <f>INDEX(地温!$D$2:$D$366,MATCH(AI153,地温!$C$2:$C$366,FALSE))</f>
        <v>24.151899999999998</v>
      </c>
      <c r="AL153" s="113">
        <f t="shared" si="98"/>
        <v>2320.5655999999981</v>
      </c>
      <c r="AM153" s="116">
        <f t="shared" si="79"/>
        <v>15.894284931506837</v>
      </c>
      <c r="AN153" s="119" t="e">
        <f t="shared" si="80"/>
        <v>#N/A</v>
      </c>
      <c r="AO153" s="119">
        <f t="shared" si="81"/>
        <v>0</v>
      </c>
      <c r="AR153" s="115">
        <f t="shared" si="99"/>
        <v>186</v>
      </c>
      <c r="AS153" s="113">
        <f t="shared" si="100"/>
        <v>146</v>
      </c>
      <c r="AT153" s="113">
        <f>INDEX(地温!$D$2:$D$366,MATCH(AR153,地温!$C$2:$C$366,FALSE))</f>
        <v>24.151899999999998</v>
      </c>
      <c r="AU153" s="113">
        <f t="shared" si="101"/>
        <v>2320.5655999999981</v>
      </c>
      <c r="AV153" s="116">
        <f t="shared" si="82"/>
        <v>15.894284931506837</v>
      </c>
      <c r="AW153" s="119" t="e">
        <f t="shared" si="83"/>
        <v>#N/A</v>
      </c>
      <c r="AX153" s="119">
        <f t="shared" si="84"/>
        <v>0</v>
      </c>
    </row>
    <row r="154" spans="1:50">
      <c r="A154" s="115">
        <f t="shared" si="85"/>
        <v>187</v>
      </c>
      <c r="B154" s="113">
        <f t="shared" si="68"/>
        <v>147</v>
      </c>
      <c r="C154" s="119">
        <f t="shared" si="69"/>
        <v>6.6282530057784967</v>
      </c>
      <c r="D154" s="119">
        <f t="shared" si="86"/>
        <v>3.7804188166044031e-004</v>
      </c>
      <c r="E154" s="119"/>
      <c r="F154" s="119"/>
      <c r="H154" s="115">
        <f t="shared" si="87"/>
        <v>187</v>
      </c>
      <c r="I154" s="113">
        <f t="shared" si="88"/>
        <v>147</v>
      </c>
      <c r="J154" s="113">
        <f>INDEX(地温!$D$2:$D$366,MATCH(H154,地温!$C$2:$C$366,FALSE))</f>
        <v>24.633400000000002</v>
      </c>
      <c r="K154" s="113">
        <f t="shared" si="89"/>
        <v>2345.1989999999983</v>
      </c>
      <c r="L154" s="116">
        <f t="shared" si="70"/>
        <v>15.953734693877539</v>
      </c>
      <c r="M154" s="119">
        <f t="shared" si="71"/>
        <v>2.9209583045222535e-002</v>
      </c>
      <c r="N154" s="119">
        <f t="shared" si="72"/>
        <v>6.6282530057784967</v>
      </c>
      <c r="Q154" s="115">
        <f t="shared" si="90"/>
        <v>187</v>
      </c>
      <c r="R154" s="113">
        <f t="shared" si="91"/>
        <v>147</v>
      </c>
      <c r="S154" s="113">
        <f>INDEX(地温!$D$2:$D$366,MATCH(Q154,地温!$C$2:$C$366,FALSE))</f>
        <v>24.633400000000002</v>
      </c>
      <c r="T154" s="113">
        <f t="shared" si="92"/>
        <v>2345.1989999999983</v>
      </c>
      <c r="U154" s="116">
        <f t="shared" si="73"/>
        <v>15.953734693877539</v>
      </c>
      <c r="V154" s="119" t="e">
        <f t="shared" si="74"/>
        <v>#N/A</v>
      </c>
      <c r="W154" s="119">
        <f t="shared" si="75"/>
        <v>0</v>
      </c>
      <c r="Z154" s="115">
        <f t="shared" si="93"/>
        <v>187</v>
      </c>
      <c r="AA154" s="113">
        <f t="shared" si="94"/>
        <v>147</v>
      </c>
      <c r="AB154" s="113">
        <f>INDEX(地温!$D$2:$D$366,MATCH(Z154,地温!$C$2:$C$366,FALSE))</f>
        <v>24.633400000000002</v>
      </c>
      <c r="AC154" s="113">
        <f t="shared" si="95"/>
        <v>2345.1989999999983</v>
      </c>
      <c r="AD154" s="116">
        <f t="shared" si="76"/>
        <v>15.953734693877539</v>
      </c>
      <c r="AE154" s="119" t="e">
        <f t="shared" si="77"/>
        <v>#N/A</v>
      </c>
      <c r="AF154" s="119">
        <f t="shared" si="78"/>
        <v>0</v>
      </c>
      <c r="AI154" s="115">
        <f t="shared" si="96"/>
        <v>187</v>
      </c>
      <c r="AJ154" s="113">
        <f t="shared" si="97"/>
        <v>147</v>
      </c>
      <c r="AK154" s="113">
        <f>INDEX(地温!$D$2:$D$366,MATCH(AI154,地温!$C$2:$C$366,FALSE))</f>
        <v>24.633400000000002</v>
      </c>
      <c r="AL154" s="113">
        <f t="shared" si="98"/>
        <v>2345.1989999999983</v>
      </c>
      <c r="AM154" s="116">
        <f t="shared" si="79"/>
        <v>15.953734693877539</v>
      </c>
      <c r="AN154" s="119" t="e">
        <f t="shared" si="80"/>
        <v>#N/A</v>
      </c>
      <c r="AO154" s="119">
        <f t="shared" si="81"/>
        <v>0</v>
      </c>
      <c r="AR154" s="115">
        <f t="shared" si="99"/>
        <v>187</v>
      </c>
      <c r="AS154" s="113">
        <f t="shared" si="100"/>
        <v>147</v>
      </c>
      <c r="AT154" s="113">
        <f>INDEX(地温!$D$2:$D$366,MATCH(AR154,地温!$C$2:$C$366,FALSE))</f>
        <v>24.633400000000002</v>
      </c>
      <c r="AU154" s="113">
        <f t="shared" si="101"/>
        <v>2345.1989999999983</v>
      </c>
      <c r="AV154" s="116">
        <f t="shared" si="82"/>
        <v>15.953734693877539</v>
      </c>
      <c r="AW154" s="119" t="e">
        <f t="shared" si="83"/>
        <v>#N/A</v>
      </c>
      <c r="AX154" s="119">
        <f t="shared" si="84"/>
        <v>0</v>
      </c>
    </row>
    <row r="155" spans="1:50">
      <c r="A155" s="115">
        <f t="shared" si="85"/>
        <v>188</v>
      </c>
      <c r="B155" s="113">
        <f t="shared" si="68"/>
        <v>148</v>
      </c>
      <c r="C155" s="119">
        <f t="shared" si="69"/>
        <v>6.6318841548510257</v>
      </c>
      <c r="D155" s="119">
        <f t="shared" si="86"/>
        <v>3.6311490725289276e-004</v>
      </c>
      <c r="E155" s="119"/>
      <c r="F155" s="119"/>
      <c r="H155" s="115">
        <f t="shared" si="87"/>
        <v>188</v>
      </c>
      <c r="I155" s="113">
        <f t="shared" si="88"/>
        <v>148</v>
      </c>
      <c r="J155" s="113">
        <f>INDEX(地温!$D$2:$D$366,MATCH(H155,地温!$C$2:$C$366,FALSE))</f>
        <v>24.617349999999998</v>
      </c>
      <c r="K155" s="113">
        <f t="shared" si="89"/>
        <v>2369.8163499999982</v>
      </c>
      <c r="L155" s="116">
        <f t="shared" si="70"/>
        <v>16.012272635135123</v>
      </c>
      <c r="M155" s="119">
        <f t="shared" si="71"/>
        <v>2.9285074747401937e-002</v>
      </c>
      <c r="N155" s="119">
        <f t="shared" si="72"/>
        <v>6.6318841548510257</v>
      </c>
      <c r="Q155" s="115">
        <f t="shared" si="90"/>
        <v>188</v>
      </c>
      <c r="R155" s="113">
        <f t="shared" si="91"/>
        <v>148</v>
      </c>
      <c r="S155" s="113">
        <f>INDEX(地温!$D$2:$D$366,MATCH(Q155,地温!$C$2:$C$366,FALSE))</f>
        <v>24.617349999999998</v>
      </c>
      <c r="T155" s="113">
        <f t="shared" si="92"/>
        <v>2369.8163499999982</v>
      </c>
      <c r="U155" s="116">
        <f t="shared" si="73"/>
        <v>16.012272635135123</v>
      </c>
      <c r="V155" s="119" t="e">
        <f t="shared" si="74"/>
        <v>#N/A</v>
      </c>
      <c r="W155" s="119">
        <f t="shared" si="75"/>
        <v>0</v>
      </c>
      <c r="Z155" s="115">
        <f t="shared" si="93"/>
        <v>188</v>
      </c>
      <c r="AA155" s="113">
        <f t="shared" si="94"/>
        <v>148</v>
      </c>
      <c r="AB155" s="113">
        <f>INDEX(地温!$D$2:$D$366,MATCH(Z155,地温!$C$2:$C$366,FALSE))</f>
        <v>24.617349999999998</v>
      </c>
      <c r="AC155" s="113">
        <f t="shared" si="95"/>
        <v>2369.8163499999982</v>
      </c>
      <c r="AD155" s="116">
        <f t="shared" si="76"/>
        <v>16.012272635135123</v>
      </c>
      <c r="AE155" s="119" t="e">
        <f t="shared" si="77"/>
        <v>#N/A</v>
      </c>
      <c r="AF155" s="119">
        <f t="shared" si="78"/>
        <v>0</v>
      </c>
      <c r="AI155" s="115">
        <f t="shared" si="96"/>
        <v>188</v>
      </c>
      <c r="AJ155" s="113">
        <f t="shared" si="97"/>
        <v>148</v>
      </c>
      <c r="AK155" s="113">
        <f>INDEX(地温!$D$2:$D$366,MATCH(AI155,地温!$C$2:$C$366,FALSE))</f>
        <v>24.617349999999998</v>
      </c>
      <c r="AL155" s="113">
        <f t="shared" si="98"/>
        <v>2369.8163499999982</v>
      </c>
      <c r="AM155" s="116">
        <f t="shared" si="79"/>
        <v>16.012272635135123</v>
      </c>
      <c r="AN155" s="119" t="e">
        <f t="shared" si="80"/>
        <v>#N/A</v>
      </c>
      <c r="AO155" s="119">
        <f t="shared" si="81"/>
        <v>0</v>
      </c>
      <c r="AR155" s="115">
        <f t="shared" si="99"/>
        <v>188</v>
      </c>
      <c r="AS155" s="113">
        <f t="shared" si="100"/>
        <v>148</v>
      </c>
      <c r="AT155" s="113">
        <f>INDEX(地温!$D$2:$D$366,MATCH(AR155,地温!$C$2:$C$366,FALSE))</f>
        <v>24.617349999999998</v>
      </c>
      <c r="AU155" s="113">
        <f t="shared" si="101"/>
        <v>2369.8163499999982</v>
      </c>
      <c r="AV155" s="116">
        <f t="shared" si="82"/>
        <v>16.012272635135123</v>
      </c>
      <c r="AW155" s="119" t="e">
        <f t="shared" si="83"/>
        <v>#N/A</v>
      </c>
      <c r="AX155" s="119">
        <f t="shared" si="84"/>
        <v>0</v>
      </c>
    </row>
    <row r="156" spans="1:50">
      <c r="A156" s="115">
        <f t="shared" si="85"/>
        <v>189</v>
      </c>
      <c r="B156" s="113">
        <f t="shared" si="68"/>
        <v>149</v>
      </c>
      <c r="C156" s="119">
        <f t="shared" si="69"/>
        <v>6.6353331966561102</v>
      </c>
      <c r="D156" s="119">
        <f t="shared" si="86"/>
        <v>3.4490418050845409e-004</v>
      </c>
      <c r="E156" s="119"/>
      <c r="F156" s="119"/>
      <c r="H156" s="115">
        <f t="shared" si="87"/>
        <v>189</v>
      </c>
      <c r="I156" s="113">
        <f t="shared" si="88"/>
        <v>149</v>
      </c>
      <c r="J156" s="113">
        <f>INDEX(地温!$D$2:$D$366,MATCH(H156,地温!$C$2:$C$366,FALSE))</f>
        <v>24.248199999999997</v>
      </c>
      <c r="K156" s="113">
        <f t="shared" si="89"/>
        <v>2394.0645499999982</v>
      </c>
      <c r="L156" s="116">
        <f t="shared" si="70"/>
        <v>16.067547315436229</v>
      </c>
      <c r="M156" s="119">
        <f t="shared" si="71"/>
        <v>2.9356508999128537e-002</v>
      </c>
      <c r="N156" s="119">
        <f t="shared" si="72"/>
        <v>6.6353331966561102</v>
      </c>
      <c r="Q156" s="115">
        <f t="shared" si="90"/>
        <v>189</v>
      </c>
      <c r="R156" s="113">
        <f t="shared" si="91"/>
        <v>149</v>
      </c>
      <c r="S156" s="113">
        <f>INDEX(地温!$D$2:$D$366,MATCH(Q156,地温!$C$2:$C$366,FALSE))</f>
        <v>24.248199999999997</v>
      </c>
      <c r="T156" s="113">
        <f t="shared" si="92"/>
        <v>2394.0645499999982</v>
      </c>
      <c r="U156" s="116">
        <f t="shared" si="73"/>
        <v>16.067547315436229</v>
      </c>
      <c r="V156" s="119" t="e">
        <f t="shared" si="74"/>
        <v>#N/A</v>
      </c>
      <c r="W156" s="119">
        <f t="shared" si="75"/>
        <v>0</v>
      </c>
      <c r="Z156" s="115">
        <f t="shared" si="93"/>
        <v>189</v>
      </c>
      <c r="AA156" s="113">
        <f t="shared" si="94"/>
        <v>149</v>
      </c>
      <c r="AB156" s="113">
        <f>INDEX(地温!$D$2:$D$366,MATCH(Z156,地温!$C$2:$C$366,FALSE))</f>
        <v>24.248199999999997</v>
      </c>
      <c r="AC156" s="113">
        <f t="shared" si="95"/>
        <v>2394.0645499999982</v>
      </c>
      <c r="AD156" s="116">
        <f t="shared" si="76"/>
        <v>16.067547315436229</v>
      </c>
      <c r="AE156" s="119" t="e">
        <f t="shared" si="77"/>
        <v>#N/A</v>
      </c>
      <c r="AF156" s="119">
        <f t="shared" si="78"/>
        <v>0</v>
      </c>
      <c r="AI156" s="115">
        <f t="shared" si="96"/>
        <v>189</v>
      </c>
      <c r="AJ156" s="113">
        <f t="shared" si="97"/>
        <v>149</v>
      </c>
      <c r="AK156" s="113">
        <f>INDEX(地温!$D$2:$D$366,MATCH(AI156,地温!$C$2:$C$366,FALSE))</f>
        <v>24.248199999999997</v>
      </c>
      <c r="AL156" s="113">
        <f t="shared" si="98"/>
        <v>2394.0645499999982</v>
      </c>
      <c r="AM156" s="116">
        <f t="shared" si="79"/>
        <v>16.067547315436229</v>
      </c>
      <c r="AN156" s="119" t="e">
        <f t="shared" si="80"/>
        <v>#N/A</v>
      </c>
      <c r="AO156" s="119">
        <f t="shared" si="81"/>
        <v>0</v>
      </c>
      <c r="AR156" s="115">
        <f t="shared" si="99"/>
        <v>189</v>
      </c>
      <c r="AS156" s="113">
        <f t="shared" si="100"/>
        <v>149</v>
      </c>
      <c r="AT156" s="113">
        <f>INDEX(地温!$D$2:$D$366,MATCH(AR156,地温!$C$2:$C$366,FALSE))</f>
        <v>24.248199999999997</v>
      </c>
      <c r="AU156" s="113">
        <f t="shared" si="101"/>
        <v>2394.0645499999982</v>
      </c>
      <c r="AV156" s="116">
        <f t="shared" si="82"/>
        <v>16.067547315436229</v>
      </c>
      <c r="AW156" s="119" t="e">
        <f t="shared" si="83"/>
        <v>#N/A</v>
      </c>
      <c r="AX156" s="119">
        <f t="shared" si="84"/>
        <v>0</v>
      </c>
    </row>
    <row r="157" spans="1:50">
      <c r="A157" s="115">
        <f t="shared" si="85"/>
        <v>190</v>
      </c>
      <c r="B157" s="113">
        <f t="shared" si="68"/>
        <v>150</v>
      </c>
      <c r="C157" s="119">
        <f t="shared" si="69"/>
        <v>6.6386642235910465</v>
      </c>
      <c r="D157" s="119">
        <f t="shared" si="86"/>
        <v>3.3310269349362542e-004</v>
      </c>
      <c r="E157" s="119"/>
      <c r="F157" s="119"/>
      <c r="H157" s="115">
        <f t="shared" si="87"/>
        <v>190</v>
      </c>
      <c r="I157" s="113">
        <f t="shared" si="88"/>
        <v>150</v>
      </c>
      <c r="J157" s="113">
        <f>INDEX(地温!$D$2:$D$366,MATCH(H157,地温!$C$2:$C$366,FALSE))</f>
        <v>24.392649999999996</v>
      </c>
      <c r="K157" s="113">
        <f t="shared" si="89"/>
        <v>2418.457199999998</v>
      </c>
      <c r="L157" s="116">
        <f t="shared" si="70"/>
        <v>16.123047999999987</v>
      </c>
      <c r="M157" s="119">
        <f t="shared" si="71"/>
        <v>2.9428383063521368e-002</v>
      </c>
      <c r="N157" s="119">
        <f t="shared" si="72"/>
        <v>6.6386642235910465</v>
      </c>
      <c r="Q157" s="115">
        <f t="shared" si="90"/>
        <v>190</v>
      </c>
      <c r="R157" s="113">
        <f t="shared" si="91"/>
        <v>150</v>
      </c>
      <c r="S157" s="113">
        <f>INDEX(地温!$D$2:$D$366,MATCH(Q157,地温!$C$2:$C$366,FALSE))</f>
        <v>24.392649999999996</v>
      </c>
      <c r="T157" s="113">
        <f t="shared" si="92"/>
        <v>2418.457199999998</v>
      </c>
      <c r="U157" s="116">
        <f t="shared" si="73"/>
        <v>16.123047999999987</v>
      </c>
      <c r="V157" s="119" t="e">
        <f t="shared" si="74"/>
        <v>#N/A</v>
      </c>
      <c r="W157" s="119">
        <f t="shared" si="75"/>
        <v>0</v>
      </c>
      <c r="Z157" s="115">
        <f t="shared" si="93"/>
        <v>190</v>
      </c>
      <c r="AA157" s="113">
        <f t="shared" si="94"/>
        <v>150</v>
      </c>
      <c r="AB157" s="113">
        <f>INDEX(地温!$D$2:$D$366,MATCH(Z157,地温!$C$2:$C$366,FALSE))</f>
        <v>24.392649999999996</v>
      </c>
      <c r="AC157" s="113">
        <f t="shared" si="95"/>
        <v>2418.457199999998</v>
      </c>
      <c r="AD157" s="116">
        <f t="shared" si="76"/>
        <v>16.123047999999987</v>
      </c>
      <c r="AE157" s="119" t="e">
        <f t="shared" si="77"/>
        <v>#N/A</v>
      </c>
      <c r="AF157" s="119">
        <f t="shared" si="78"/>
        <v>0</v>
      </c>
      <c r="AI157" s="115">
        <f t="shared" si="96"/>
        <v>190</v>
      </c>
      <c r="AJ157" s="113">
        <f t="shared" si="97"/>
        <v>150</v>
      </c>
      <c r="AK157" s="113">
        <f>INDEX(地温!$D$2:$D$366,MATCH(AI157,地温!$C$2:$C$366,FALSE))</f>
        <v>24.392649999999996</v>
      </c>
      <c r="AL157" s="113">
        <f t="shared" si="98"/>
        <v>2418.457199999998</v>
      </c>
      <c r="AM157" s="116">
        <f t="shared" si="79"/>
        <v>16.123047999999987</v>
      </c>
      <c r="AN157" s="119" t="e">
        <f t="shared" si="80"/>
        <v>#N/A</v>
      </c>
      <c r="AO157" s="119">
        <f t="shared" si="81"/>
        <v>0</v>
      </c>
      <c r="AR157" s="115">
        <f t="shared" si="99"/>
        <v>190</v>
      </c>
      <c r="AS157" s="113">
        <f t="shared" si="100"/>
        <v>150</v>
      </c>
      <c r="AT157" s="113">
        <f>INDEX(地温!$D$2:$D$366,MATCH(AR157,地温!$C$2:$C$366,FALSE))</f>
        <v>24.392649999999996</v>
      </c>
      <c r="AU157" s="113">
        <f t="shared" si="101"/>
        <v>2418.457199999998</v>
      </c>
      <c r="AV157" s="116">
        <f t="shared" si="82"/>
        <v>16.123047999999987</v>
      </c>
      <c r="AW157" s="119" t="e">
        <f t="shared" si="83"/>
        <v>#N/A</v>
      </c>
      <c r="AX157" s="119">
        <f t="shared" si="84"/>
        <v>0</v>
      </c>
    </row>
    <row r="158" spans="1:50">
      <c r="A158" s="115">
        <f t="shared" si="85"/>
        <v>191</v>
      </c>
      <c r="B158" s="113">
        <f t="shared" si="68"/>
        <v>151</v>
      </c>
      <c r="C158" s="119">
        <f t="shared" si="69"/>
        <v>6.6419082581199183</v>
      </c>
      <c r="D158" s="119">
        <f t="shared" si="86"/>
        <v>3.2440345288717868e-004</v>
      </c>
      <c r="E158" s="119"/>
      <c r="F158" s="119"/>
      <c r="H158" s="115">
        <f t="shared" si="87"/>
        <v>191</v>
      </c>
      <c r="I158" s="113">
        <f t="shared" si="88"/>
        <v>151</v>
      </c>
      <c r="J158" s="113">
        <f>INDEX(地温!$D$2:$D$366,MATCH(H158,地温!$C$2:$C$366,FALSE))</f>
        <v>24.809950000000001</v>
      </c>
      <c r="K158" s="113">
        <f t="shared" si="89"/>
        <v>2443.2671499999979</v>
      </c>
      <c r="L158" s="116">
        <f t="shared" si="70"/>
        <v>16.180577152317866</v>
      </c>
      <c r="M158" s="119">
        <f t="shared" si="71"/>
        <v>2.9503040530021216e-002</v>
      </c>
      <c r="N158" s="119">
        <f t="shared" si="72"/>
        <v>6.6419082581199183</v>
      </c>
      <c r="Q158" s="115">
        <f t="shared" si="90"/>
        <v>191</v>
      </c>
      <c r="R158" s="113">
        <f t="shared" si="91"/>
        <v>151</v>
      </c>
      <c r="S158" s="113">
        <f>INDEX(地温!$D$2:$D$366,MATCH(Q158,地温!$C$2:$C$366,FALSE))</f>
        <v>24.809950000000001</v>
      </c>
      <c r="T158" s="113">
        <f t="shared" si="92"/>
        <v>2443.2671499999979</v>
      </c>
      <c r="U158" s="116">
        <f t="shared" si="73"/>
        <v>16.180577152317866</v>
      </c>
      <c r="V158" s="119" t="e">
        <f t="shared" si="74"/>
        <v>#N/A</v>
      </c>
      <c r="W158" s="119">
        <f t="shared" si="75"/>
        <v>0</v>
      </c>
      <c r="Z158" s="115">
        <f t="shared" si="93"/>
        <v>191</v>
      </c>
      <c r="AA158" s="113">
        <f t="shared" si="94"/>
        <v>151</v>
      </c>
      <c r="AB158" s="113">
        <f>INDEX(地温!$D$2:$D$366,MATCH(Z158,地温!$C$2:$C$366,FALSE))</f>
        <v>24.809950000000001</v>
      </c>
      <c r="AC158" s="113">
        <f t="shared" si="95"/>
        <v>2443.2671499999979</v>
      </c>
      <c r="AD158" s="116">
        <f t="shared" si="76"/>
        <v>16.180577152317866</v>
      </c>
      <c r="AE158" s="119" t="e">
        <f t="shared" si="77"/>
        <v>#N/A</v>
      </c>
      <c r="AF158" s="119">
        <f t="shared" si="78"/>
        <v>0</v>
      </c>
      <c r="AI158" s="115">
        <f t="shared" si="96"/>
        <v>191</v>
      </c>
      <c r="AJ158" s="113">
        <f t="shared" si="97"/>
        <v>151</v>
      </c>
      <c r="AK158" s="113">
        <f>INDEX(地温!$D$2:$D$366,MATCH(AI158,地温!$C$2:$C$366,FALSE))</f>
        <v>24.809950000000001</v>
      </c>
      <c r="AL158" s="113">
        <f t="shared" si="98"/>
        <v>2443.2671499999979</v>
      </c>
      <c r="AM158" s="116">
        <f t="shared" si="79"/>
        <v>16.180577152317866</v>
      </c>
      <c r="AN158" s="119" t="e">
        <f t="shared" si="80"/>
        <v>#N/A</v>
      </c>
      <c r="AO158" s="119">
        <f t="shared" si="81"/>
        <v>0</v>
      </c>
      <c r="AR158" s="115">
        <f t="shared" si="99"/>
        <v>191</v>
      </c>
      <c r="AS158" s="113">
        <f t="shared" si="100"/>
        <v>151</v>
      </c>
      <c r="AT158" s="113">
        <f>INDEX(地温!$D$2:$D$366,MATCH(AR158,地温!$C$2:$C$366,FALSE))</f>
        <v>24.809950000000001</v>
      </c>
      <c r="AU158" s="113">
        <f t="shared" si="101"/>
        <v>2443.2671499999979</v>
      </c>
      <c r="AV158" s="116">
        <f t="shared" si="82"/>
        <v>16.180577152317866</v>
      </c>
      <c r="AW158" s="119" t="e">
        <f t="shared" si="83"/>
        <v>#N/A</v>
      </c>
      <c r="AX158" s="119">
        <f t="shared" si="84"/>
        <v>0</v>
      </c>
    </row>
    <row r="159" spans="1:50">
      <c r="A159" s="115">
        <f t="shared" si="85"/>
        <v>192</v>
      </c>
      <c r="B159" s="113">
        <f t="shared" si="68"/>
        <v>152</v>
      </c>
      <c r="C159" s="119">
        <f t="shared" si="69"/>
        <v>6.6450168557058342</v>
      </c>
      <c r="D159" s="119">
        <f t="shared" si="86"/>
        <v>3.1085975859159733e-004</v>
      </c>
      <c r="E159" s="119"/>
      <c r="F159" s="119"/>
      <c r="H159" s="115">
        <f t="shared" si="87"/>
        <v>192</v>
      </c>
      <c r="I159" s="113">
        <f t="shared" si="88"/>
        <v>152</v>
      </c>
      <c r="J159" s="113">
        <f>INDEX(地温!$D$2:$D$366,MATCH(H159,地温!$C$2:$C$366,FALSE))</f>
        <v>24.729700000000001</v>
      </c>
      <c r="K159" s="113">
        <f t="shared" si="89"/>
        <v>2467.9968499999977</v>
      </c>
      <c r="L159" s="116">
        <f t="shared" si="70"/>
        <v>16.236821381578931</v>
      </c>
      <c r="M159" s="119">
        <f t="shared" si="71"/>
        <v>2.9576184789366872e-002</v>
      </c>
      <c r="N159" s="119">
        <f t="shared" si="72"/>
        <v>6.6450168557058342</v>
      </c>
      <c r="Q159" s="115">
        <f t="shared" si="90"/>
        <v>192</v>
      </c>
      <c r="R159" s="113">
        <f t="shared" si="91"/>
        <v>152</v>
      </c>
      <c r="S159" s="113">
        <f>INDEX(地温!$D$2:$D$366,MATCH(Q159,地温!$C$2:$C$366,FALSE))</f>
        <v>24.729700000000001</v>
      </c>
      <c r="T159" s="113">
        <f t="shared" si="92"/>
        <v>2467.9968499999977</v>
      </c>
      <c r="U159" s="116">
        <f t="shared" si="73"/>
        <v>16.236821381578931</v>
      </c>
      <c r="V159" s="119" t="e">
        <f t="shared" si="74"/>
        <v>#N/A</v>
      </c>
      <c r="W159" s="119">
        <f t="shared" si="75"/>
        <v>0</v>
      </c>
      <c r="Z159" s="115">
        <f t="shared" si="93"/>
        <v>192</v>
      </c>
      <c r="AA159" s="113">
        <f t="shared" si="94"/>
        <v>152</v>
      </c>
      <c r="AB159" s="113">
        <f>INDEX(地温!$D$2:$D$366,MATCH(Z159,地温!$C$2:$C$366,FALSE))</f>
        <v>24.729700000000001</v>
      </c>
      <c r="AC159" s="113">
        <f t="shared" si="95"/>
        <v>2467.9968499999977</v>
      </c>
      <c r="AD159" s="116">
        <f t="shared" si="76"/>
        <v>16.236821381578931</v>
      </c>
      <c r="AE159" s="119" t="e">
        <f t="shared" si="77"/>
        <v>#N/A</v>
      </c>
      <c r="AF159" s="119">
        <f t="shared" si="78"/>
        <v>0</v>
      </c>
      <c r="AI159" s="115">
        <f t="shared" si="96"/>
        <v>192</v>
      </c>
      <c r="AJ159" s="113">
        <f t="shared" si="97"/>
        <v>152</v>
      </c>
      <c r="AK159" s="113">
        <f>INDEX(地温!$D$2:$D$366,MATCH(AI159,地温!$C$2:$C$366,FALSE))</f>
        <v>24.729700000000001</v>
      </c>
      <c r="AL159" s="113">
        <f t="shared" si="98"/>
        <v>2467.9968499999977</v>
      </c>
      <c r="AM159" s="116">
        <f t="shared" si="79"/>
        <v>16.236821381578931</v>
      </c>
      <c r="AN159" s="119" t="e">
        <f t="shared" si="80"/>
        <v>#N/A</v>
      </c>
      <c r="AO159" s="119">
        <f t="shared" si="81"/>
        <v>0</v>
      </c>
      <c r="AR159" s="115">
        <f t="shared" si="99"/>
        <v>192</v>
      </c>
      <c r="AS159" s="113">
        <f t="shared" si="100"/>
        <v>152</v>
      </c>
      <c r="AT159" s="113">
        <f>INDEX(地温!$D$2:$D$366,MATCH(AR159,地温!$C$2:$C$366,FALSE))</f>
        <v>24.729700000000001</v>
      </c>
      <c r="AU159" s="113">
        <f t="shared" si="101"/>
        <v>2467.9968499999977</v>
      </c>
      <c r="AV159" s="116">
        <f t="shared" si="82"/>
        <v>16.236821381578931</v>
      </c>
      <c r="AW159" s="119" t="e">
        <f t="shared" si="83"/>
        <v>#N/A</v>
      </c>
      <c r="AX159" s="119">
        <f t="shared" si="84"/>
        <v>0</v>
      </c>
    </row>
    <row r="160" spans="1:50">
      <c r="A160" s="115">
        <f t="shared" si="85"/>
        <v>193</v>
      </c>
      <c r="B160" s="113">
        <f t="shared" si="68"/>
        <v>153</v>
      </c>
      <c r="C160" s="119">
        <f t="shared" si="69"/>
        <v>6.6479083405583621</v>
      </c>
      <c r="D160" s="119">
        <f t="shared" si="86"/>
        <v>2.8914848525278812e-004</v>
      </c>
      <c r="E160" s="119"/>
      <c r="F160" s="119"/>
      <c r="H160" s="115">
        <f t="shared" si="87"/>
        <v>193</v>
      </c>
      <c r="I160" s="113">
        <f t="shared" si="88"/>
        <v>153</v>
      </c>
      <c r="J160" s="113">
        <f>INDEX(地温!$D$2:$D$366,MATCH(H160,地温!$C$2:$C$366,FALSE))</f>
        <v>23.71855</v>
      </c>
      <c r="K160" s="113">
        <f t="shared" si="89"/>
        <v>2491.7153999999978</v>
      </c>
      <c r="L160" s="116">
        <f t="shared" si="70"/>
        <v>16.285721568627437</v>
      </c>
      <c r="M160" s="119">
        <f t="shared" si="71"/>
        <v>2.9639902459731211e-002</v>
      </c>
      <c r="N160" s="119">
        <f t="shared" si="72"/>
        <v>6.6479083405583621</v>
      </c>
      <c r="Q160" s="115">
        <f t="shared" si="90"/>
        <v>193</v>
      </c>
      <c r="R160" s="113">
        <f t="shared" si="91"/>
        <v>153</v>
      </c>
      <c r="S160" s="113">
        <f>INDEX(地温!$D$2:$D$366,MATCH(Q160,地温!$C$2:$C$366,FALSE))</f>
        <v>23.71855</v>
      </c>
      <c r="T160" s="113">
        <f t="shared" si="92"/>
        <v>2491.7153999999978</v>
      </c>
      <c r="U160" s="116">
        <f t="shared" si="73"/>
        <v>16.285721568627437</v>
      </c>
      <c r="V160" s="119" t="e">
        <f t="shared" si="74"/>
        <v>#N/A</v>
      </c>
      <c r="W160" s="119">
        <f t="shared" si="75"/>
        <v>0</v>
      </c>
      <c r="Z160" s="115">
        <f t="shared" si="93"/>
        <v>193</v>
      </c>
      <c r="AA160" s="113">
        <f t="shared" si="94"/>
        <v>153</v>
      </c>
      <c r="AB160" s="113">
        <f>INDEX(地温!$D$2:$D$366,MATCH(Z160,地温!$C$2:$C$366,FALSE))</f>
        <v>23.71855</v>
      </c>
      <c r="AC160" s="113">
        <f t="shared" si="95"/>
        <v>2491.7153999999978</v>
      </c>
      <c r="AD160" s="116">
        <f t="shared" si="76"/>
        <v>16.285721568627437</v>
      </c>
      <c r="AE160" s="119" t="e">
        <f t="shared" si="77"/>
        <v>#N/A</v>
      </c>
      <c r="AF160" s="119">
        <f t="shared" si="78"/>
        <v>0</v>
      </c>
      <c r="AI160" s="115">
        <f t="shared" si="96"/>
        <v>193</v>
      </c>
      <c r="AJ160" s="113">
        <f t="shared" si="97"/>
        <v>153</v>
      </c>
      <c r="AK160" s="113">
        <f>INDEX(地温!$D$2:$D$366,MATCH(AI160,地温!$C$2:$C$366,FALSE))</f>
        <v>23.71855</v>
      </c>
      <c r="AL160" s="113">
        <f t="shared" si="98"/>
        <v>2491.7153999999978</v>
      </c>
      <c r="AM160" s="116">
        <f t="shared" si="79"/>
        <v>16.285721568627437</v>
      </c>
      <c r="AN160" s="119" t="e">
        <f t="shared" si="80"/>
        <v>#N/A</v>
      </c>
      <c r="AO160" s="119">
        <f t="shared" si="81"/>
        <v>0</v>
      </c>
      <c r="AR160" s="115">
        <f t="shared" si="99"/>
        <v>193</v>
      </c>
      <c r="AS160" s="113">
        <f t="shared" si="100"/>
        <v>153</v>
      </c>
      <c r="AT160" s="113">
        <f>INDEX(地温!$D$2:$D$366,MATCH(AR160,地温!$C$2:$C$366,FALSE))</f>
        <v>23.71855</v>
      </c>
      <c r="AU160" s="113">
        <f t="shared" si="101"/>
        <v>2491.7153999999978</v>
      </c>
      <c r="AV160" s="116">
        <f t="shared" si="82"/>
        <v>16.285721568627437</v>
      </c>
      <c r="AW160" s="119" t="e">
        <f t="shared" si="83"/>
        <v>#N/A</v>
      </c>
      <c r="AX160" s="119">
        <f t="shared" si="84"/>
        <v>0</v>
      </c>
    </row>
    <row r="161" spans="1:50">
      <c r="A161" s="115">
        <f t="shared" si="85"/>
        <v>194</v>
      </c>
      <c r="B161" s="113">
        <f t="shared" si="68"/>
        <v>154</v>
      </c>
      <c r="C161" s="119">
        <f t="shared" si="69"/>
        <v>6.6506560997017949</v>
      </c>
      <c r="D161" s="119">
        <f t="shared" si="86"/>
        <v>2.7477591434328376e-004</v>
      </c>
      <c r="E161" s="119"/>
      <c r="F161" s="119"/>
      <c r="H161" s="115">
        <f t="shared" si="87"/>
        <v>194</v>
      </c>
      <c r="I161" s="113">
        <f t="shared" si="88"/>
        <v>154</v>
      </c>
      <c r="J161" s="113">
        <f>INDEX(地温!$D$2:$D$366,MATCH(H161,地温!$C$2:$C$366,FALSE))</f>
        <v>23.349399999999999</v>
      </c>
      <c r="K161" s="113">
        <f t="shared" si="89"/>
        <v>2515.0647999999978</v>
      </c>
      <c r="L161" s="116">
        <f t="shared" si="70"/>
        <v>16.331589610389596</v>
      </c>
      <c r="M161" s="119">
        <f t="shared" si="71"/>
        <v>2.9699774324348827e-002</v>
      </c>
      <c r="N161" s="119">
        <f t="shared" si="72"/>
        <v>6.6506560997017949</v>
      </c>
      <c r="Q161" s="115">
        <f t="shared" si="90"/>
        <v>194</v>
      </c>
      <c r="R161" s="113">
        <f t="shared" si="91"/>
        <v>154</v>
      </c>
      <c r="S161" s="113">
        <f>INDEX(地温!$D$2:$D$366,MATCH(Q161,地温!$C$2:$C$366,FALSE))</f>
        <v>23.349399999999999</v>
      </c>
      <c r="T161" s="113">
        <f t="shared" si="92"/>
        <v>2515.0647999999978</v>
      </c>
      <c r="U161" s="116">
        <f t="shared" si="73"/>
        <v>16.331589610389596</v>
      </c>
      <c r="V161" s="119" t="e">
        <f t="shared" si="74"/>
        <v>#N/A</v>
      </c>
      <c r="W161" s="119">
        <f t="shared" si="75"/>
        <v>0</v>
      </c>
      <c r="Z161" s="115">
        <f t="shared" si="93"/>
        <v>194</v>
      </c>
      <c r="AA161" s="113">
        <f t="shared" si="94"/>
        <v>154</v>
      </c>
      <c r="AB161" s="113">
        <f>INDEX(地温!$D$2:$D$366,MATCH(Z161,地温!$C$2:$C$366,FALSE))</f>
        <v>23.349399999999999</v>
      </c>
      <c r="AC161" s="113">
        <f t="shared" si="95"/>
        <v>2515.0647999999978</v>
      </c>
      <c r="AD161" s="116">
        <f t="shared" si="76"/>
        <v>16.331589610389596</v>
      </c>
      <c r="AE161" s="119" t="e">
        <f t="shared" si="77"/>
        <v>#N/A</v>
      </c>
      <c r="AF161" s="119">
        <f t="shared" si="78"/>
        <v>0</v>
      </c>
      <c r="AI161" s="115">
        <f t="shared" si="96"/>
        <v>194</v>
      </c>
      <c r="AJ161" s="113">
        <f t="shared" si="97"/>
        <v>154</v>
      </c>
      <c r="AK161" s="113">
        <f>INDEX(地温!$D$2:$D$366,MATCH(AI161,地温!$C$2:$C$366,FALSE))</f>
        <v>23.349399999999999</v>
      </c>
      <c r="AL161" s="113">
        <f t="shared" si="98"/>
        <v>2515.0647999999978</v>
      </c>
      <c r="AM161" s="116">
        <f t="shared" si="79"/>
        <v>16.331589610389596</v>
      </c>
      <c r="AN161" s="119" t="e">
        <f t="shared" si="80"/>
        <v>#N/A</v>
      </c>
      <c r="AO161" s="119">
        <f t="shared" si="81"/>
        <v>0</v>
      </c>
      <c r="AR161" s="115">
        <f t="shared" si="99"/>
        <v>194</v>
      </c>
      <c r="AS161" s="113">
        <f t="shared" si="100"/>
        <v>154</v>
      </c>
      <c r="AT161" s="113">
        <f>INDEX(地温!$D$2:$D$366,MATCH(AR161,地温!$C$2:$C$366,FALSE))</f>
        <v>23.349399999999999</v>
      </c>
      <c r="AU161" s="113">
        <f t="shared" si="101"/>
        <v>2515.0647999999978</v>
      </c>
      <c r="AV161" s="116">
        <f t="shared" si="82"/>
        <v>16.331589610389596</v>
      </c>
      <c r="AW161" s="119" t="e">
        <f t="shared" si="83"/>
        <v>#N/A</v>
      </c>
      <c r="AX161" s="119">
        <f t="shared" si="84"/>
        <v>0</v>
      </c>
    </row>
    <row r="162" spans="1:50">
      <c r="A162" s="115">
        <f t="shared" si="85"/>
        <v>195</v>
      </c>
      <c r="B162" s="113">
        <f t="shared" si="68"/>
        <v>155</v>
      </c>
      <c r="C162" s="119">
        <f t="shared" si="69"/>
        <v>6.653309967555435</v>
      </c>
      <c r="D162" s="119">
        <f t="shared" si="86"/>
        <v>2.6538678536400798e-004</v>
      </c>
      <c r="E162" s="119"/>
      <c r="F162" s="119"/>
      <c r="H162" s="115">
        <f t="shared" si="87"/>
        <v>195</v>
      </c>
      <c r="I162" s="113">
        <f t="shared" si="88"/>
        <v>155</v>
      </c>
      <c r="J162" s="113">
        <f>INDEX(地温!$D$2:$D$366,MATCH(H162,地温!$C$2:$C$366,FALSE))</f>
        <v>23.461749999999999</v>
      </c>
      <c r="K162" s="113">
        <f t="shared" si="89"/>
        <v>2538.5265499999978</v>
      </c>
      <c r="L162" s="116">
        <f t="shared" si="70"/>
        <v>16.377590645161277</v>
      </c>
      <c r="M162" s="119">
        <f t="shared" si="71"/>
        <v>2.9759922131450775e-002</v>
      </c>
      <c r="N162" s="119">
        <f t="shared" si="72"/>
        <v>6.653309967555435</v>
      </c>
      <c r="Q162" s="115">
        <f t="shared" si="90"/>
        <v>195</v>
      </c>
      <c r="R162" s="113">
        <f t="shared" si="91"/>
        <v>155</v>
      </c>
      <c r="S162" s="113">
        <f>INDEX(地温!$D$2:$D$366,MATCH(Q162,地温!$C$2:$C$366,FALSE))</f>
        <v>23.461749999999999</v>
      </c>
      <c r="T162" s="113">
        <f t="shared" si="92"/>
        <v>2538.5265499999978</v>
      </c>
      <c r="U162" s="116">
        <f t="shared" si="73"/>
        <v>16.377590645161277</v>
      </c>
      <c r="V162" s="119" t="e">
        <f t="shared" si="74"/>
        <v>#N/A</v>
      </c>
      <c r="W162" s="119">
        <f t="shared" si="75"/>
        <v>0</v>
      </c>
      <c r="Z162" s="115">
        <f t="shared" si="93"/>
        <v>195</v>
      </c>
      <c r="AA162" s="113">
        <f t="shared" si="94"/>
        <v>155</v>
      </c>
      <c r="AB162" s="113">
        <f>INDEX(地温!$D$2:$D$366,MATCH(Z162,地温!$C$2:$C$366,FALSE))</f>
        <v>23.461749999999999</v>
      </c>
      <c r="AC162" s="113">
        <f t="shared" si="95"/>
        <v>2538.5265499999978</v>
      </c>
      <c r="AD162" s="116">
        <f t="shared" si="76"/>
        <v>16.377590645161277</v>
      </c>
      <c r="AE162" s="119" t="e">
        <f t="shared" si="77"/>
        <v>#N/A</v>
      </c>
      <c r="AF162" s="119">
        <f t="shared" si="78"/>
        <v>0</v>
      </c>
      <c r="AI162" s="115">
        <f t="shared" si="96"/>
        <v>195</v>
      </c>
      <c r="AJ162" s="113">
        <f t="shared" si="97"/>
        <v>155</v>
      </c>
      <c r="AK162" s="113">
        <f>INDEX(地温!$D$2:$D$366,MATCH(AI162,地温!$C$2:$C$366,FALSE))</f>
        <v>23.461749999999999</v>
      </c>
      <c r="AL162" s="113">
        <f t="shared" si="98"/>
        <v>2538.5265499999978</v>
      </c>
      <c r="AM162" s="116">
        <f t="shared" si="79"/>
        <v>16.377590645161277</v>
      </c>
      <c r="AN162" s="119" t="e">
        <f t="shared" si="80"/>
        <v>#N/A</v>
      </c>
      <c r="AO162" s="119">
        <f t="shared" si="81"/>
        <v>0</v>
      </c>
      <c r="AR162" s="115">
        <f t="shared" si="99"/>
        <v>195</v>
      </c>
      <c r="AS162" s="113">
        <f t="shared" si="100"/>
        <v>155</v>
      </c>
      <c r="AT162" s="113">
        <f>INDEX(地温!$D$2:$D$366,MATCH(AR162,地温!$C$2:$C$366,FALSE))</f>
        <v>23.461749999999999</v>
      </c>
      <c r="AU162" s="113">
        <f t="shared" si="101"/>
        <v>2538.5265499999978</v>
      </c>
      <c r="AV162" s="116">
        <f t="shared" si="82"/>
        <v>16.377590645161277</v>
      </c>
      <c r="AW162" s="119" t="e">
        <f t="shared" si="83"/>
        <v>#N/A</v>
      </c>
      <c r="AX162" s="119">
        <f t="shared" si="84"/>
        <v>0</v>
      </c>
    </row>
    <row r="163" spans="1:50">
      <c r="A163" s="115">
        <f t="shared" si="85"/>
        <v>196</v>
      </c>
      <c r="B163" s="113">
        <f t="shared" si="68"/>
        <v>156</v>
      </c>
      <c r="C163" s="119">
        <f t="shared" si="69"/>
        <v>6.6558497811783877</v>
      </c>
      <c r="D163" s="119">
        <f t="shared" si="86"/>
        <v>2.5398136229526358e-004</v>
      </c>
      <c r="E163" s="119"/>
      <c r="F163" s="119"/>
      <c r="H163" s="115">
        <f t="shared" si="87"/>
        <v>196</v>
      </c>
      <c r="I163" s="113">
        <f t="shared" si="88"/>
        <v>156</v>
      </c>
      <c r="J163" s="113">
        <f>INDEX(地温!$D$2:$D$366,MATCH(H163,地温!$C$2:$C$366,FALSE))</f>
        <v>23.30125</v>
      </c>
      <c r="K163" s="113">
        <f t="shared" si="89"/>
        <v>2561.8277999999978</v>
      </c>
      <c r="L163" s="116">
        <f t="shared" si="70"/>
        <v>16.421973076923063</v>
      </c>
      <c r="M163" s="119">
        <f t="shared" si="71"/>
        <v>2.981805084210519e-002</v>
      </c>
      <c r="N163" s="119">
        <f t="shared" si="72"/>
        <v>6.6558497811783877</v>
      </c>
      <c r="Q163" s="115">
        <f t="shared" si="90"/>
        <v>196</v>
      </c>
      <c r="R163" s="113">
        <f t="shared" si="91"/>
        <v>156</v>
      </c>
      <c r="S163" s="113">
        <f>INDEX(地温!$D$2:$D$366,MATCH(Q163,地温!$C$2:$C$366,FALSE))</f>
        <v>23.30125</v>
      </c>
      <c r="T163" s="113">
        <f t="shared" si="92"/>
        <v>2561.8277999999978</v>
      </c>
      <c r="U163" s="116">
        <f t="shared" si="73"/>
        <v>16.421973076923063</v>
      </c>
      <c r="V163" s="119" t="e">
        <f t="shared" si="74"/>
        <v>#N/A</v>
      </c>
      <c r="W163" s="119">
        <f t="shared" si="75"/>
        <v>0</v>
      </c>
      <c r="Z163" s="115">
        <f t="shared" si="93"/>
        <v>196</v>
      </c>
      <c r="AA163" s="113">
        <f t="shared" si="94"/>
        <v>156</v>
      </c>
      <c r="AB163" s="113">
        <f>INDEX(地温!$D$2:$D$366,MATCH(Z163,地温!$C$2:$C$366,FALSE))</f>
        <v>23.30125</v>
      </c>
      <c r="AC163" s="113">
        <f t="shared" si="95"/>
        <v>2561.8277999999978</v>
      </c>
      <c r="AD163" s="116">
        <f t="shared" si="76"/>
        <v>16.421973076923063</v>
      </c>
      <c r="AE163" s="119" t="e">
        <f t="shared" si="77"/>
        <v>#N/A</v>
      </c>
      <c r="AF163" s="119">
        <f t="shared" si="78"/>
        <v>0</v>
      </c>
      <c r="AI163" s="115">
        <f t="shared" si="96"/>
        <v>196</v>
      </c>
      <c r="AJ163" s="113">
        <f t="shared" si="97"/>
        <v>156</v>
      </c>
      <c r="AK163" s="113">
        <f>INDEX(地温!$D$2:$D$366,MATCH(AI163,地温!$C$2:$C$366,FALSE))</f>
        <v>23.30125</v>
      </c>
      <c r="AL163" s="113">
        <f t="shared" si="98"/>
        <v>2561.8277999999978</v>
      </c>
      <c r="AM163" s="116">
        <f t="shared" si="79"/>
        <v>16.421973076923063</v>
      </c>
      <c r="AN163" s="119" t="e">
        <f t="shared" si="80"/>
        <v>#N/A</v>
      </c>
      <c r="AO163" s="119">
        <f t="shared" si="81"/>
        <v>0</v>
      </c>
      <c r="AR163" s="115">
        <f t="shared" si="99"/>
        <v>196</v>
      </c>
      <c r="AS163" s="113">
        <f t="shared" si="100"/>
        <v>156</v>
      </c>
      <c r="AT163" s="113">
        <f>INDEX(地温!$D$2:$D$366,MATCH(AR163,地温!$C$2:$C$366,FALSE))</f>
        <v>23.30125</v>
      </c>
      <c r="AU163" s="113">
        <f t="shared" si="101"/>
        <v>2561.8277999999978</v>
      </c>
      <c r="AV163" s="116">
        <f t="shared" si="82"/>
        <v>16.421973076923063</v>
      </c>
      <c r="AW163" s="119" t="e">
        <f t="shared" si="83"/>
        <v>#N/A</v>
      </c>
      <c r="AX163" s="119">
        <f t="shared" si="84"/>
        <v>0</v>
      </c>
    </row>
    <row r="164" spans="1:50">
      <c r="A164" s="115">
        <f t="shared" si="85"/>
        <v>197</v>
      </c>
      <c r="B164" s="113">
        <f t="shared" si="68"/>
        <v>157</v>
      </c>
      <c r="C164" s="119">
        <f t="shared" si="69"/>
        <v>6.6583457723020754</v>
      </c>
      <c r="D164" s="119">
        <f t="shared" si="86"/>
        <v>2.4959911236877019e-004</v>
      </c>
      <c r="E164" s="119"/>
      <c r="F164" s="119"/>
      <c r="H164" s="115">
        <f t="shared" si="87"/>
        <v>197</v>
      </c>
      <c r="I164" s="113">
        <f t="shared" si="88"/>
        <v>157</v>
      </c>
      <c r="J164" s="113">
        <f>INDEX(地温!$D$2:$D$366,MATCH(H164,地温!$C$2:$C$366,FALSE))</f>
        <v>23.943250000000003</v>
      </c>
      <c r="K164" s="113">
        <f t="shared" si="89"/>
        <v>2585.7710499999976</v>
      </c>
      <c r="L164" s="116">
        <f t="shared" si="70"/>
        <v>16.469879299363043</v>
      </c>
      <c r="M164" s="119">
        <f t="shared" si="71"/>
        <v>2.9880902104843277e-002</v>
      </c>
      <c r="N164" s="119">
        <f t="shared" si="72"/>
        <v>6.6583457723020754</v>
      </c>
      <c r="Q164" s="115">
        <f t="shared" si="90"/>
        <v>197</v>
      </c>
      <c r="R164" s="113">
        <f t="shared" si="91"/>
        <v>157</v>
      </c>
      <c r="S164" s="113">
        <f>INDEX(地温!$D$2:$D$366,MATCH(Q164,地温!$C$2:$C$366,FALSE))</f>
        <v>23.943250000000003</v>
      </c>
      <c r="T164" s="113">
        <f t="shared" si="92"/>
        <v>2585.7710499999976</v>
      </c>
      <c r="U164" s="116">
        <f t="shared" si="73"/>
        <v>16.469879299363043</v>
      </c>
      <c r="V164" s="119" t="e">
        <f t="shared" si="74"/>
        <v>#N/A</v>
      </c>
      <c r="W164" s="119">
        <f t="shared" si="75"/>
        <v>0</v>
      </c>
      <c r="Z164" s="115">
        <f t="shared" si="93"/>
        <v>197</v>
      </c>
      <c r="AA164" s="113">
        <f t="shared" si="94"/>
        <v>157</v>
      </c>
      <c r="AB164" s="113">
        <f>INDEX(地温!$D$2:$D$366,MATCH(Z164,地温!$C$2:$C$366,FALSE))</f>
        <v>23.943250000000003</v>
      </c>
      <c r="AC164" s="113">
        <f t="shared" si="95"/>
        <v>2585.7710499999976</v>
      </c>
      <c r="AD164" s="116">
        <f t="shared" si="76"/>
        <v>16.469879299363043</v>
      </c>
      <c r="AE164" s="119" t="e">
        <f t="shared" si="77"/>
        <v>#N/A</v>
      </c>
      <c r="AF164" s="119">
        <f t="shared" si="78"/>
        <v>0</v>
      </c>
      <c r="AI164" s="115">
        <f t="shared" si="96"/>
        <v>197</v>
      </c>
      <c r="AJ164" s="113">
        <f t="shared" si="97"/>
        <v>157</v>
      </c>
      <c r="AK164" s="113">
        <f>INDEX(地温!$D$2:$D$366,MATCH(AI164,地温!$C$2:$C$366,FALSE))</f>
        <v>23.943250000000003</v>
      </c>
      <c r="AL164" s="113">
        <f t="shared" si="98"/>
        <v>2585.7710499999976</v>
      </c>
      <c r="AM164" s="116">
        <f t="shared" si="79"/>
        <v>16.469879299363043</v>
      </c>
      <c r="AN164" s="119" t="e">
        <f t="shared" si="80"/>
        <v>#N/A</v>
      </c>
      <c r="AO164" s="119">
        <f t="shared" si="81"/>
        <v>0</v>
      </c>
      <c r="AR164" s="115">
        <f t="shared" si="99"/>
        <v>197</v>
      </c>
      <c r="AS164" s="113">
        <f t="shared" si="100"/>
        <v>157</v>
      </c>
      <c r="AT164" s="113">
        <f>INDEX(地温!$D$2:$D$366,MATCH(AR164,地温!$C$2:$C$366,FALSE))</f>
        <v>23.943250000000003</v>
      </c>
      <c r="AU164" s="113">
        <f t="shared" si="101"/>
        <v>2585.7710499999976</v>
      </c>
      <c r="AV164" s="116">
        <f t="shared" si="82"/>
        <v>16.469879299363043</v>
      </c>
      <c r="AW164" s="119" t="e">
        <f t="shared" si="83"/>
        <v>#N/A</v>
      </c>
      <c r="AX164" s="119">
        <f t="shared" si="84"/>
        <v>0</v>
      </c>
    </row>
    <row r="165" spans="1:50">
      <c r="A165" s="115">
        <f t="shared" si="85"/>
        <v>198</v>
      </c>
      <c r="B165" s="113">
        <f t="shared" si="68"/>
        <v>158</v>
      </c>
      <c r="C165" s="119">
        <f t="shared" si="69"/>
        <v>6.6607506771527012</v>
      </c>
      <c r="D165" s="119">
        <f t="shared" si="86"/>
        <v>2.404904850625833e-004</v>
      </c>
      <c r="E165" s="119"/>
      <c r="F165" s="119"/>
      <c r="H165" s="115">
        <f t="shared" si="87"/>
        <v>198</v>
      </c>
      <c r="I165" s="113">
        <f t="shared" si="88"/>
        <v>158</v>
      </c>
      <c r="J165" s="113">
        <f>INDEX(地温!$D$2:$D$366,MATCH(H165,地温!$C$2:$C$366,FALSE))</f>
        <v>24.007449999999999</v>
      </c>
      <c r="K165" s="113">
        <f t="shared" si="89"/>
        <v>2609.7784999999976</v>
      </c>
      <c r="L165" s="116">
        <f t="shared" si="70"/>
        <v>16.517585443037959</v>
      </c>
      <c r="M165" s="119">
        <f t="shared" si="71"/>
        <v>2.9943601786739309e-002</v>
      </c>
      <c r="N165" s="119">
        <f t="shared" si="72"/>
        <v>6.6607506771527012</v>
      </c>
      <c r="Q165" s="115">
        <f t="shared" si="90"/>
        <v>198</v>
      </c>
      <c r="R165" s="113">
        <f t="shared" si="91"/>
        <v>158</v>
      </c>
      <c r="S165" s="113">
        <f>INDEX(地温!$D$2:$D$366,MATCH(Q165,地温!$C$2:$C$366,FALSE))</f>
        <v>24.007449999999999</v>
      </c>
      <c r="T165" s="113">
        <f t="shared" si="92"/>
        <v>2609.7784999999976</v>
      </c>
      <c r="U165" s="116">
        <f t="shared" si="73"/>
        <v>16.517585443037959</v>
      </c>
      <c r="V165" s="119" t="e">
        <f t="shared" si="74"/>
        <v>#N/A</v>
      </c>
      <c r="W165" s="119">
        <f t="shared" si="75"/>
        <v>0</v>
      </c>
      <c r="Z165" s="115">
        <f t="shared" si="93"/>
        <v>198</v>
      </c>
      <c r="AA165" s="113">
        <f t="shared" si="94"/>
        <v>158</v>
      </c>
      <c r="AB165" s="113">
        <f>INDEX(地温!$D$2:$D$366,MATCH(Z165,地温!$C$2:$C$366,FALSE))</f>
        <v>24.007449999999999</v>
      </c>
      <c r="AC165" s="113">
        <f t="shared" si="95"/>
        <v>2609.7784999999976</v>
      </c>
      <c r="AD165" s="116">
        <f t="shared" si="76"/>
        <v>16.517585443037959</v>
      </c>
      <c r="AE165" s="119" t="e">
        <f t="shared" si="77"/>
        <v>#N/A</v>
      </c>
      <c r="AF165" s="119">
        <f t="shared" si="78"/>
        <v>0</v>
      </c>
      <c r="AI165" s="115">
        <f t="shared" si="96"/>
        <v>198</v>
      </c>
      <c r="AJ165" s="113">
        <f t="shared" si="97"/>
        <v>158</v>
      </c>
      <c r="AK165" s="113">
        <f>INDEX(地温!$D$2:$D$366,MATCH(AI165,地温!$C$2:$C$366,FALSE))</f>
        <v>24.007449999999999</v>
      </c>
      <c r="AL165" s="113">
        <f t="shared" si="98"/>
        <v>2609.7784999999976</v>
      </c>
      <c r="AM165" s="116">
        <f t="shared" si="79"/>
        <v>16.517585443037959</v>
      </c>
      <c r="AN165" s="119" t="e">
        <f t="shared" si="80"/>
        <v>#N/A</v>
      </c>
      <c r="AO165" s="119">
        <f t="shared" si="81"/>
        <v>0</v>
      </c>
      <c r="AR165" s="115">
        <f t="shared" si="99"/>
        <v>198</v>
      </c>
      <c r="AS165" s="113">
        <f t="shared" si="100"/>
        <v>158</v>
      </c>
      <c r="AT165" s="113">
        <f>INDEX(地温!$D$2:$D$366,MATCH(AR165,地温!$C$2:$C$366,FALSE))</f>
        <v>24.007449999999999</v>
      </c>
      <c r="AU165" s="113">
        <f t="shared" si="101"/>
        <v>2609.7784999999976</v>
      </c>
      <c r="AV165" s="116">
        <f t="shared" si="82"/>
        <v>16.517585443037959</v>
      </c>
      <c r="AW165" s="119" t="e">
        <f t="shared" si="83"/>
        <v>#N/A</v>
      </c>
      <c r="AX165" s="119">
        <f t="shared" si="84"/>
        <v>0</v>
      </c>
    </row>
    <row r="166" spans="1:50">
      <c r="A166" s="115">
        <f t="shared" si="85"/>
        <v>199</v>
      </c>
      <c r="B166" s="113">
        <f t="shared" si="68"/>
        <v>159</v>
      </c>
      <c r="C166" s="119">
        <f t="shared" si="69"/>
        <v>6.6631145218530472</v>
      </c>
      <c r="D166" s="119">
        <f t="shared" si="86"/>
        <v>2.3638447003460072e-004</v>
      </c>
      <c r="E166" s="119"/>
      <c r="F166" s="119"/>
      <c r="H166" s="115">
        <f t="shared" si="87"/>
        <v>199</v>
      </c>
      <c r="I166" s="113">
        <f t="shared" si="88"/>
        <v>159</v>
      </c>
      <c r="J166" s="113">
        <f>INDEX(地温!$D$2:$D$366,MATCH(H166,地温!$C$2:$C$366,FALSE))</f>
        <v>24.697599999999998</v>
      </c>
      <c r="K166" s="113">
        <f t="shared" si="89"/>
        <v>2634.4760999999976</v>
      </c>
      <c r="L166" s="116">
        <f t="shared" si="70"/>
        <v>16.569032075471682</v>
      </c>
      <c r="M166" s="119">
        <f t="shared" si="71"/>
        <v>3.0011341773958013e-002</v>
      </c>
      <c r="N166" s="119">
        <f t="shared" si="72"/>
        <v>6.6631145218530472</v>
      </c>
      <c r="Q166" s="115">
        <f t="shared" si="90"/>
        <v>199</v>
      </c>
      <c r="R166" s="113">
        <f t="shared" si="91"/>
        <v>159</v>
      </c>
      <c r="S166" s="113">
        <f>INDEX(地温!$D$2:$D$366,MATCH(Q166,地温!$C$2:$C$366,FALSE))</f>
        <v>24.697599999999998</v>
      </c>
      <c r="T166" s="113">
        <f t="shared" si="92"/>
        <v>2634.4760999999976</v>
      </c>
      <c r="U166" s="116">
        <f t="shared" si="73"/>
        <v>16.569032075471682</v>
      </c>
      <c r="V166" s="119" t="e">
        <f t="shared" si="74"/>
        <v>#N/A</v>
      </c>
      <c r="W166" s="119">
        <f t="shared" si="75"/>
        <v>0</v>
      </c>
      <c r="Z166" s="115">
        <f t="shared" si="93"/>
        <v>199</v>
      </c>
      <c r="AA166" s="113">
        <f t="shared" si="94"/>
        <v>159</v>
      </c>
      <c r="AB166" s="113">
        <f>INDEX(地温!$D$2:$D$366,MATCH(Z166,地温!$C$2:$C$366,FALSE))</f>
        <v>24.697599999999998</v>
      </c>
      <c r="AC166" s="113">
        <f t="shared" si="95"/>
        <v>2634.4760999999976</v>
      </c>
      <c r="AD166" s="116">
        <f t="shared" si="76"/>
        <v>16.569032075471682</v>
      </c>
      <c r="AE166" s="119" t="e">
        <f t="shared" si="77"/>
        <v>#N/A</v>
      </c>
      <c r="AF166" s="119">
        <f t="shared" si="78"/>
        <v>0</v>
      </c>
      <c r="AI166" s="115">
        <f t="shared" si="96"/>
        <v>199</v>
      </c>
      <c r="AJ166" s="113">
        <f t="shared" si="97"/>
        <v>159</v>
      </c>
      <c r="AK166" s="113">
        <f>INDEX(地温!$D$2:$D$366,MATCH(AI166,地温!$C$2:$C$366,FALSE))</f>
        <v>24.697599999999998</v>
      </c>
      <c r="AL166" s="113">
        <f t="shared" si="98"/>
        <v>2634.4760999999976</v>
      </c>
      <c r="AM166" s="116">
        <f t="shared" si="79"/>
        <v>16.569032075471682</v>
      </c>
      <c r="AN166" s="119" t="e">
        <f t="shared" si="80"/>
        <v>#N/A</v>
      </c>
      <c r="AO166" s="119">
        <f t="shared" si="81"/>
        <v>0</v>
      </c>
      <c r="AR166" s="115">
        <f t="shared" si="99"/>
        <v>199</v>
      </c>
      <c r="AS166" s="113">
        <f t="shared" si="100"/>
        <v>159</v>
      </c>
      <c r="AT166" s="113">
        <f>INDEX(地温!$D$2:$D$366,MATCH(AR166,地温!$C$2:$C$366,FALSE))</f>
        <v>24.697599999999998</v>
      </c>
      <c r="AU166" s="113">
        <f t="shared" si="101"/>
        <v>2634.4760999999976</v>
      </c>
      <c r="AV166" s="116">
        <f t="shared" si="82"/>
        <v>16.569032075471682</v>
      </c>
      <c r="AW166" s="119" t="e">
        <f t="shared" si="83"/>
        <v>#N/A</v>
      </c>
      <c r="AX166" s="119">
        <f t="shared" si="84"/>
        <v>0</v>
      </c>
    </row>
    <row r="167" spans="1:50">
      <c r="A167" s="115">
        <f t="shared" si="85"/>
        <v>200</v>
      </c>
      <c r="B167" s="113">
        <f t="shared" si="68"/>
        <v>160</v>
      </c>
      <c r="C167" s="119">
        <f t="shared" si="69"/>
        <v>6.6653840068373151</v>
      </c>
      <c r="D167" s="119">
        <f t="shared" si="86"/>
        <v>2.2694849842679334e-004</v>
      </c>
      <c r="E167" s="119"/>
      <c r="F167" s="119"/>
      <c r="H167" s="115">
        <f t="shared" si="87"/>
        <v>200</v>
      </c>
      <c r="I167" s="113">
        <f t="shared" si="88"/>
        <v>160</v>
      </c>
      <c r="J167" s="113">
        <f>INDEX(地温!$D$2:$D$366,MATCH(H167,地温!$C$2:$C$366,FALSE))</f>
        <v>24.681549999999998</v>
      </c>
      <c r="K167" s="113">
        <f t="shared" si="89"/>
        <v>2659.1576499999974</v>
      </c>
      <c r="L167" s="116">
        <f t="shared" si="70"/>
        <v>16.619735312499984</v>
      </c>
      <c r="M167" s="119">
        <f t="shared" si="71"/>
        <v>3.0078229241187818e-002</v>
      </c>
      <c r="N167" s="119">
        <f t="shared" si="72"/>
        <v>6.6653840068373151</v>
      </c>
      <c r="Q167" s="115">
        <f t="shared" si="90"/>
        <v>200</v>
      </c>
      <c r="R167" s="113">
        <f t="shared" si="91"/>
        <v>160</v>
      </c>
      <c r="S167" s="113">
        <f>INDEX(地温!$D$2:$D$366,MATCH(Q167,地温!$C$2:$C$366,FALSE))</f>
        <v>24.681549999999998</v>
      </c>
      <c r="T167" s="113">
        <f t="shared" si="92"/>
        <v>2659.1576499999974</v>
      </c>
      <c r="U167" s="116">
        <f t="shared" si="73"/>
        <v>16.619735312499984</v>
      </c>
      <c r="V167" s="119" t="e">
        <f t="shared" si="74"/>
        <v>#N/A</v>
      </c>
      <c r="W167" s="119">
        <f t="shared" si="75"/>
        <v>0</v>
      </c>
      <c r="Z167" s="115">
        <f t="shared" si="93"/>
        <v>200</v>
      </c>
      <c r="AA167" s="113">
        <f t="shared" si="94"/>
        <v>160</v>
      </c>
      <c r="AB167" s="113">
        <f>INDEX(地温!$D$2:$D$366,MATCH(Z167,地温!$C$2:$C$366,FALSE))</f>
        <v>24.681549999999998</v>
      </c>
      <c r="AC167" s="113">
        <f t="shared" si="95"/>
        <v>2659.1576499999974</v>
      </c>
      <c r="AD167" s="116">
        <f t="shared" si="76"/>
        <v>16.619735312499984</v>
      </c>
      <c r="AE167" s="119" t="e">
        <f t="shared" si="77"/>
        <v>#N/A</v>
      </c>
      <c r="AF167" s="119">
        <f t="shared" si="78"/>
        <v>0</v>
      </c>
      <c r="AI167" s="115">
        <f t="shared" si="96"/>
        <v>200</v>
      </c>
      <c r="AJ167" s="113">
        <f t="shared" si="97"/>
        <v>160</v>
      </c>
      <c r="AK167" s="113">
        <f>INDEX(地温!$D$2:$D$366,MATCH(AI167,地温!$C$2:$C$366,FALSE))</f>
        <v>24.681549999999998</v>
      </c>
      <c r="AL167" s="113">
        <f t="shared" si="98"/>
        <v>2659.1576499999974</v>
      </c>
      <c r="AM167" s="116">
        <f t="shared" si="79"/>
        <v>16.619735312499984</v>
      </c>
      <c r="AN167" s="119" t="e">
        <f t="shared" si="80"/>
        <v>#N/A</v>
      </c>
      <c r="AO167" s="119">
        <f t="shared" si="81"/>
        <v>0</v>
      </c>
      <c r="AR167" s="115">
        <f t="shared" si="99"/>
        <v>200</v>
      </c>
      <c r="AS167" s="113">
        <f t="shared" si="100"/>
        <v>160</v>
      </c>
      <c r="AT167" s="113">
        <f>INDEX(地温!$D$2:$D$366,MATCH(AR167,地温!$C$2:$C$366,FALSE))</f>
        <v>24.681549999999998</v>
      </c>
      <c r="AU167" s="113">
        <f t="shared" si="101"/>
        <v>2659.1576499999974</v>
      </c>
      <c r="AV167" s="116">
        <f t="shared" si="82"/>
        <v>16.619735312499984</v>
      </c>
      <c r="AW167" s="119" t="e">
        <f t="shared" si="83"/>
        <v>#N/A</v>
      </c>
      <c r="AX167" s="119">
        <f t="shared" si="84"/>
        <v>0</v>
      </c>
    </row>
    <row r="168" spans="1:50">
      <c r="A168" s="115">
        <f t="shared" si="85"/>
        <v>201</v>
      </c>
      <c r="B168" s="113">
        <f t="shared" si="68"/>
        <v>161</v>
      </c>
      <c r="C168" s="119">
        <f t="shared" si="69"/>
        <v>6.667580687486848</v>
      </c>
      <c r="D168" s="119">
        <f t="shared" si="86"/>
        <v>2.1966806495328229e-004</v>
      </c>
      <c r="E168" s="119"/>
      <c r="F168" s="119"/>
      <c r="H168" s="115">
        <f t="shared" si="87"/>
        <v>201</v>
      </c>
      <c r="I168" s="113">
        <f t="shared" si="88"/>
        <v>161</v>
      </c>
      <c r="J168" s="113">
        <f>INDEX(地温!$D$2:$D$366,MATCH(H168,地温!$C$2:$C$366,FALSE))</f>
        <v>24.9223</v>
      </c>
      <c r="K168" s="113">
        <f t="shared" si="89"/>
        <v>2684.0799499999976</v>
      </c>
      <c r="L168" s="116">
        <f t="shared" si="70"/>
        <v>16.671304037267067</v>
      </c>
      <c r="M168" s="119">
        <f t="shared" si="71"/>
        <v>3.0146387271305582e-002</v>
      </c>
      <c r="N168" s="119">
        <f t="shared" si="72"/>
        <v>6.667580687486848</v>
      </c>
      <c r="Q168" s="115">
        <f t="shared" si="90"/>
        <v>201</v>
      </c>
      <c r="R168" s="113">
        <f t="shared" si="91"/>
        <v>161</v>
      </c>
      <c r="S168" s="113">
        <f>INDEX(地温!$D$2:$D$366,MATCH(Q168,地温!$C$2:$C$366,FALSE))</f>
        <v>24.9223</v>
      </c>
      <c r="T168" s="113">
        <f t="shared" si="92"/>
        <v>2684.0799499999976</v>
      </c>
      <c r="U168" s="116">
        <f t="shared" si="73"/>
        <v>16.671304037267067</v>
      </c>
      <c r="V168" s="119" t="e">
        <f t="shared" si="74"/>
        <v>#N/A</v>
      </c>
      <c r="W168" s="119">
        <f t="shared" si="75"/>
        <v>0</v>
      </c>
      <c r="Z168" s="115">
        <f t="shared" si="93"/>
        <v>201</v>
      </c>
      <c r="AA168" s="113">
        <f t="shared" si="94"/>
        <v>161</v>
      </c>
      <c r="AB168" s="113">
        <f>INDEX(地温!$D$2:$D$366,MATCH(Z168,地温!$C$2:$C$366,FALSE))</f>
        <v>24.9223</v>
      </c>
      <c r="AC168" s="113">
        <f t="shared" si="95"/>
        <v>2684.0799499999976</v>
      </c>
      <c r="AD168" s="116">
        <f t="shared" si="76"/>
        <v>16.671304037267067</v>
      </c>
      <c r="AE168" s="119" t="e">
        <f t="shared" si="77"/>
        <v>#N/A</v>
      </c>
      <c r="AF168" s="119">
        <f t="shared" si="78"/>
        <v>0</v>
      </c>
      <c r="AI168" s="115">
        <f t="shared" si="96"/>
        <v>201</v>
      </c>
      <c r="AJ168" s="113">
        <f t="shared" si="97"/>
        <v>161</v>
      </c>
      <c r="AK168" s="113">
        <f>INDEX(地温!$D$2:$D$366,MATCH(AI168,地温!$C$2:$C$366,FALSE))</f>
        <v>24.9223</v>
      </c>
      <c r="AL168" s="113">
        <f t="shared" si="98"/>
        <v>2684.0799499999976</v>
      </c>
      <c r="AM168" s="116">
        <f t="shared" si="79"/>
        <v>16.671304037267067</v>
      </c>
      <c r="AN168" s="119" t="e">
        <f t="shared" si="80"/>
        <v>#N/A</v>
      </c>
      <c r="AO168" s="119">
        <f t="shared" si="81"/>
        <v>0</v>
      </c>
      <c r="AR168" s="115">
        <f t="shared" si="99"/>
        <v>201</v>
      </c>
      <c r="AS168" s="113">
        <f t="shared" si="100"/>
        <v>161</v>
      </c>
      <c r="AT168" s="113">
        <f>INDEX(地温!$D$2:$D$366,MATCH(AR168,地温!$C$2:$C$366,FALSE))</f>
        <v>24.9223</v>
      </c>
      <c r="AU168" s="113">
        <f t="shared" si="101"/>
        <v>2684.0799499999976</v>
      </c>
      <c r="AV168" s="116">
        <f t="shared" si="82"/>
        <v>16.671304037267067</v>
      </c>
      <c r="AW168" s="119" t="e">
        <f t="shared" si="83"/>
        <v>#N/A</v>
      </c>
      <c r="AX168" s="119">
        <f t="shared" si="84"/>
        <v>0</v>
      </c>
    </row>
    <row r="169" spans="1:50">
      <c r="A169" s="115">
        <f t="shared" si="85"/>
        <v>202</v>
      </c>
      <c r="B169" s="113">
        <f t="shared" si="68"/>
        <v>162</v>
      </c>
      <c r="C169" s="119">
        <f t="shared" si="69"/>
        <v>6.6697039692812981</v>
      </c>
      <c r="D169" s="119">
        <f t="shared" si="86"/>
        <v>2.1232817944500938e-004</v>
      </c>
      <c r="E169" s="119"/>
      <c r="F169" s="119"/>
      <c r="H169" s="115">
        <f t="shared" si="87"/>
        <v>202</v>
      </c>
      <c r="I169" s="113">
        <f t="shared" si="88"/>
        <v>162</v>
      </c>
      <c r="J169" s="113">
        <f>INDEX(地温!$D$2:$D$366,MATCH(H169,地温!$C$2:$C$366,FALSE))</f>
        <v>25.130950000000002</v>
      </c>
      <c r="K169" s="113">
        <f t="shared" si="89"/>
        <v>2709.2108999999978</v>
      </c>
      <c r="L169" s="116">
        <f t="shared" si="70"/>
        <v>16.72352407407406</v>
      </c>
      <c r="M169" s="119">
        <f t="shared" si="71"/>
        <v>3.0215538714063291e-002</v>
      </c>
      <c r="N169" s="119">
        <f t="shared" si="72"/>
        <v>6.6697039692812981</v>
      </c>
      <c r="Q169" s="115">
        <f t="shared" si="90"/>
        <v>202</v>
      </c>
      <c r="R169" s="113">
        <f t="shared" si="91"/>
        <v>162</v>
      </c>
      <c r="S169" s="113">
        <f>INDEX(地温!$D$2:$D$366,MATCH(Q169,地温!$C$2:$C$366,FALSE))</f>
        <v>25.130950000000002</v>
      </c>
      <c r="T169" s="113">
        <f t="shared" si="92"/>
        <v>2709.2108999999978</v>
      </c>
      <c r="U169" s="116">
        <f t="shared" si="73"/>
        <v>16.72352407407406</v>
      </c>
      <c r="V169" s="119" t="e">
        <f t="shared" si="74"/>
        <v>#N/A</v>
      </c>
      <c r="W169" s="119">
        <f t="shared" si="75"/>
        <v>0</v>
      </c>
      <c r="Z169" s="115">
        <f t="shared" si="93"/>
        <v>202</v>
      </c>
      <c r="AA169" s="113">
        <f t="shared" si="94"/>
        <v>162</v>
      </c>
      <c r="AB169" s="113">
        <f>INDEX(地温!$D$2:$D$366,MATCH(Z169,地温!$C$2:$C$366,FALSE))</f>
        <v>25.130950000000002</v>
      </c>
      <c r="AC169" s="113">
        <f t="shared" si="95"/>
        <v>2709.2108999999978</v>
      </c>
      <c r="AD169" s="116">
        <f t="shared" si="76"/>
        <v>16.72352407407406</v>
      </c>
      <c r="AE169" s="119" t="e">
        <f t="shared" si="77"/>
        <v>#N/A</v>
      </c>
      <c r="AF169" s="119">
        <f t="shared" si="78"/>
        <v>0</v>
      </c>
      <c r="AI169" s="115">
        <f t="shared" si="96"/>
        <v>202</v>
      </c>
      <c r="AJ169" s="113">
        <f t="shared" si="97"/>
        <v>162</v>
      </c>
      <c r="AK169" s="113">
        <f>INDEX(地温!$D$2:$D$366,MATCH(AI169,地温!$C$2:$C$366,FALSE))</f>
        <v>25.130950000000002</v>
      </c>
      <c r="AL169" s="113">
        <f t="shared" si="98"/>
        <v>2709.2108999999978</v>
      </c>
      <c r="AM169" s="116">
        <f t="shared" si="79"/>
        <v>16.72352407407406</v>
      </c>
      <c r="AN169" s="119" t="e">
        <f t="shared" si="80"/>
        <v>#N/A</v>
      </c>
      <c r="AO169" s="119">
        <f t="shared" si="81"/>
        <v>0</v>
      </c>
      <c r="AR169" s="115">
        <f t="shared" si="99"/>
        <v>202</v>
      </c>
      <c r="AS169" s="113">
        <f t="shared" si="100"/>
        <v>162</v>
      </c>
      <c r="AT169" s="113">
        <f>INDEX(地温!$D$2:$D$366,MATCH(AR169,地温!$C$2:$C$366,FALSE))</f>
        <v>25.130950000000002</v>
      </c>
      <c r="AU169" s="113">
        <f t="shared" si="101"/>
        <v>2709.2108999999978</v>
      </c>
      <c r="AV169" s="116">
        <f t="shared" si="82"/>
        <v>16.72352407407406</v>
      </c>
      <c r="AW169" s="119" t="e">
        <f t="shared" si="83"/>
        <v>#N/A</v>
      </c>
      <c r="AX169" s="119">
        <f t="shared" si="84"/>
        <v>0</v>
      </c>
    </row>
    <row r="170" spans="1:50">
      <c r="A170" s="115">
        <f t="shared" si="85"/>
        <v>203</v>
      </c>
      <c r="B170" s="113">
        <f t="shared" si="68"/>
        <v>163</v>
      </c>
      <c r="C170" s="119">
        <f t="shared" si="69"/>
        <v>6.6717350770244028</v>
      </c>
      <c r="D170" s="119">
        <f t="shared" si="86"/>
        <v>2.0311077431047766e-004</v>
      </c>
      <c r="E170" s="119"/>
      <c r="F170" s="119"/>
      <c r="H170" s="115">
        <f t="shared" si="87"/>
        <v>203</v>
      </c>
      <c r="I170" s="113">
        <f t="shared" si="88"/>
        <v>163</v>
      </c>
      <c r="J170" s="113">
        <f>INDEX(地温!$D$2:$D$366,MATCH(H170,地温!$C$2:$C$366,FALSE))</f>
        <v>25.018599999999999</v>
      </c>
      <c r="K170" s="113">
        <f t="shared" si="89"/>
        <v>2734.2294999999976</v>
      </c>
      <c r="L170" s="116">
        <f t="shared" si="70"/>
        <v>16.774414110429433</v>
      </c>
      <c r="M170" s="119">
        <f t="shared" si="71"/>
        <v>3.0283057479033291e-002</v>
      </c>
      <c r="N170" s="119">
        <f t="shared" si="72"/>
        <v>6.6717350770244028</v>
      </c>
      <c r="Q170" s="115">
        <f t="shared" si="90"/>
        <v>203</v>
      </c>
      <c r="R170" s="113">
        <f t="shared" si="91"/>
        <v>163</v>
      </c>
      <c r="S170" s="113">
        <f>INDEX(地温!$D$2:$D$366,MATCH(Q170,地温!$C$2:$C$366,FALSE))</f>
        <v>25.018599999999999</v>
      </c>
      <c r="T170" s="113">
        <f t="shared" si="92"/>
        <v>2734.2294999999976</v>
      </c>
      <c r="U170" s="116">
        <f t="shared" si="73"/>
        <v>16.774414110429433</v>
      </c>
      <c r="V170" s="119" t="e">
        <f t="shared" si="74"/>
        <v>#N/A</v>
      </c>
      <c r="W170" s="119">
        <f t="shared" si="75"/>
        <v>0</v>
      </c>
      <c r="Z170" s="115">
        <f t="shared" si="93"/>
        <v>203</v>
      </c>
      <c r="AA170" s="113">
        <f t="shared" si="94"/>
        <v>163</v>
      </c>
      <c r="AB170" s="113">
        <f>INDEX(地温!$D$2:$D$366,MATCH(Z170,地温!$C$2:$C$366,FALSE))</f>
        <v>25.018599999999999</v>
      </c>
      <c r="AC170" s="113">
        <f t="shared" si="95"/>
        <v>2734.2294999999976</v>
      </c>
      <c r="AD170" s="116">
        <f t="shared" si="76"/>
        <v>16.774414110429433</v>
      </c>
      <c r="AE170" s="119" t="e">
        <f t="shared" si="77"/>
        <v>#N/A</v>
      </c>
      <c r="AF170" s="119">
        <f t="shared" si="78"/>
        <v>0</v>
      </c>
      <c r="AI170" s="115">
        <f t="shared" si="96"/>
        <v>203</v>
      </c>
      <c r="AJ170" s="113">
        <f t="shared" si="97"/>
        <v>163</v>
      </c>
      <c r="AK170" s="113">
        <f>INDEX(地温!$D$2:$D$366,MATCH(AI170,地温!$C$2:$C$366,FALSE))</f>
        <v>25.018599999999999</v>
      </c>
      <c r="AL170" s="113">
        <f t="shared" si="98"/>
        <v>2734.2294999999976</v>
      </c>
      <c r="AM170" s="116">
        <f t="shared" si="79"/>
        <v>16.774414110429433</v>
      </c>
      <c r="AN170" s="119" t="e">
        <f t="shared" si="80"/>
        <v>#N/A</v>
      </c>
      <c r="AO170" s="119">
        <f t="shared" si="81"/>
        <v>0</v>
      </c>
      <c r="AR170" s="115">
        <f t="shared" si="99"/>
        <v>203</v>
      </c>
      <c r="AS170" s="113">
        <f t="shared" si="100"/>
        <v>163</v>
      </c>
      <c r="AT170" s="113">
        <f>INDEX(地温!$D$2:$D$366,MATCH(AR170,地温!$C$2:$C$366,FALSE))</f>
        <v>25.018599999999999</v>
      </c>
      <c r="AU170" s="113">
        <f t="shared" si="101"/>
        <v>2734.2294999999976</v>
      </c>
      <c r="AV170" s="116">
        <f t="shared" si="82"/>
        <v>16.774414110429433</v>
      </c>
      <c r="AW170" s="119" t="e">
        <f t="shared" si="83"/>
        <v>#N/A</v>
      </c>
      <c r="AX170" s="119">
        <f t="shared" si="84"/>
        <v>0</v>
      </c>
    </row>
    <row r="171" spans="1:50">
      <c r="A171" s="115">
        <f t="shared" si="85"/>
        <v>204</v>
      </c>
      <c r="B171" s="113">
        <f t="shared" si="68"/>
        <v>164</v>
      </c>
      <c r="C171" s="119">
        <f t="shared" si="69"/>
        <v>6.67370587554446</v>
      </c>
      <c r="D171" s="119">
        <f t="shared" si="86"/>
        <v>1.9707985200572155e-004</v>
      </c>
      <c r="E171" s="119"/>
      <c r="F171" s="119"/>
      <c r="H171" s="115">
        <f t="shared" si="87"/>
        <v>204</v>
      </c>
      <c r="I171" s="113">
        <f t="shared" si="88"/>
        <v>164</v>
      </c>
      <c r="J171" s="113">
        <f>INDEX(地温!$D$2:$D$366,MATCH(H171,地温!$C$2:$C$366,FALSE))</f>
        <v>25.355650000000001</v>
      </c>
      <c r="K171" s="113">
        <f t="shared" si="89"/>
        <v>2759.5851499999976</v>
      </c>
      <c r="L171" s="116">
        <f t="shared" si="70"/>
        <v>16.826738719512182</v>
      </c>
      <c r="M171" s="119">
        <f t="shared" si="71"/>
        <v>3.0352612085889519e-002</v>
      </c>
      <c r="N171" s="119">
        <f t="shared" si="72"/>
        <v>6.67370587554446</v>
      </c>
      <c r="Q171" s="115">
        <f t="shared" si="90"/>
        <v>204</v>
      </c>
      <c r="R171" s="113">
        <f t="shared" si="91"/>
        <v>164</v>
      </c>
      <c r="S171" s="113">
        <f>INDEX(地温!$D$2:$D$366,MATCH(Q171,地温!$C$2:$C$366,FALSE))</f>
        <v>25.355650000000001</v>
      </c>
      <c r="T171" s="113">
        <f t="shared" si="92"/>
        <v>2759.5851499999976</v>
      </c>
      <c r="U171" s="116">
        <f t="shared" si="73"/>
        <v>16.826738719512182</v>
      </c>
      <c r="V171" s="119" t="e">
        <f t="shared" si="74"/>
        <v>#N/A</v>
      </c>
      <c r="W171" s="119">
        <f t="shared" si="75"/>
        <v>0</v>
      </c>
      <c r="Z171" s="115">
        <f t="shared" si="93"/>
        <v>204</v>
      </c>
      <c r="AA171" s="113">
        <f t="shared" si="94"/>
        <v>164</v>
      </c>
      <c r="AB171" s="113">
        <f>INDEX(地温!$D$2:$D$366,MATCH(Z171,地温!$C$2:$C$366,FALSE))</f>
        <v>25.355650000000001</v>
      </c>
      <c r="AC171" s="113">
        <f t="shared" si="95"/>
        <v>2759.5851499999976</v>
      </c>
      <c r="AD171" s="116">
        <f t="shared" si="76"/>
        <v>16.826738719512182</v>
      </c>
      <c r="AE171" s="119" t="e">
        <f t="shared" si="77"/>
        <v>#N/A</v>
      </c>
      <c r="AF171" s="119">
        <f t="shared" si="78"/>
        <v>0</v>
      </c>
      <c r="AI171" s="115">
        <f t="shared" si="96"/>
        <v>204</v>
      </c>
      <c r="AJ171" s="113">
        <f t="shared" si="97"/>
        <v>164</v>
      </c>
      <c r="AK171" s="113">
        <f>INDEX(地温!$D$2:$D$366,MATCH(AI171,地温!$C$2:$C$366,FALSE))</f>
        <v>25.355650000000001</v>
      </c>
      <c r="AL171" s="113">
        <f t="shared" si="98"/>
        <v>2759.5851499999976</v>
      </c>
      <c r="AM171" s="116">
        <f t="shared" si="79"/>
        <v>16.826738719512182</v>
      </c>
      <c r="AN171" s="119" t="e">
        <f t="shared" si="80"/>
        <v>#N/A</v>
      </c>
      <c r="AO171" s="119">
        <f t="shared" si="81"/>
        <v>0</v>
      </c>
      <c r="AR171" s="115">
        <f t="shared" si="99"/>
        <v>204</v>
      </c>
      <c r="AS171" s="113">
        <f t="shared" si="100"/>
        <v>164</v>
      </c>
      <c r="AT171" s="113">
        <f>INDEX(地温!$D$2:$D$366,MATCH(AR171,地温!$C$2:$C$366,FALSE))</f>
        <v>25.355650000000001</v>
      </c>
      <c r="AU171" s="113">
        <f t="shared" si="101"/>
        <v>2759.5851499999976</v>
      </c>
      <c r="AV171" s="116">
        <f t="shared" si="82"/>
        <v>16.826738719512182</v>
      </c>
      <c r="AW171" s="119" t="e">
        <f t="shared" si="83"/>
        <v>#N/A</v>
      </c>
      <c r="AX171" s="119">
        <f t="shared" si="84"/>
        <v>0</v>
      </c>
    </row>
    <row r="172" spans="1:50">
      <c r="A172" s="115">
        <f t="shared" si="85"/>
        <v>205</v>
      </c>
      <c r="B172" s="113">
        <f t="shared" si="68"/>
        <v>165</v>
      </c>
      <c r="C172" s="119">
        <f t="shared" si="69"/>
        <v>6.6755829156491586</v>
      </c>
      <c r="D172" s="119">
        <f t="shared" si="86"/>
        <v>1.8770401046985796e-004</v>
      </c>
      <c r="E172" s="119"/>
      <c r="F172" s="119"/>
      <c r="H172" s="115">
        <f t="shared" si="87"/>
        <v>205</v>
      </c>
      <c r="I172" s="113">
        <f t="shared" si="88"/>
        <v>165</v>
      </c>
      <c r="J172" s="113">
        <f>INDEX(地温!$D$2:$D$366,MATCH(H172,地温!$C$2:$C$366,FALSE))</f>
        <v>25.114900000000002</v>
      </c>
      <c r="K172" s="113">
        <f t="shared" si="89"/>
        <v>2784.7000499999976</v>
      </c>
      <c r="L172" s="116">
        <f t="shared" si="70"/>
        <v>16.876969999999986</v>
      </c>
      <c r="M172" s="119">
        <f t="shared" si="71"/>
        <v>3.0419510638862085e-002</v>
      </c>
      <c r="N172" s="119">
        <f t="shared" si="72"/>
        <v>6.6755829156491586</v>
      </c>
      <c r="Q172" s="115">
        <f t="shared" si="90"/>
        <v>205</v>
      </c>
      <c r="R172" s="113">
        <f t="shared" si="91"/>
        <v>165</v>
      </c>
      <c r="S172" s="113">
        <f>INDEX(地温!$D$2:$D$366,MATCH(Q172,地温!$C$2:$C$366,FALSE))</f>
        <v>25.114900000000002</v>
      </c>
      <c r="T172" s="113">
        <f t="shared" si="92"/>
        <v>2784.7000499999976</v>
      </c>
      <c r="U172" s="116">
        <f t="shared" si="73"/>
        <v>16.876969999999986</v>
      </c>
      <c r="V172" s="119" t="e">
        <f t="shared" si="74"/>
        <v>#N/A</v>
      </c>
      <c r="W172" s="119">
        <f t="shared" si="75"/>
        <v>0</v>
      </c>
      <c r="Z172" s="115">
        <f t="shared" si="93"/>
        <v>205</v>
      </c>
      <c r="AA172" s="113">
        <f t="shared" si="94"/>
        <v>165</v>
      </c>
      <c r="AB172" s="113">
        <f>INDEX(地温!$D$2:$D$366,MATCH(Z172,地温!$C$2:$C$366,FALSE))</f>
        <v>25.114900000000002</v>
      </c>
      <c r="AC172" s="113">
        <f t="shared" si="95"/>
        <v>2784.7000499999976</v>
      </c>
      <c r="AD172" s="116">
        <f t="shared" si="76"/>
        <v>16.876969999999986</v>
      </c>
      <c r="AE172" s="119" t="e">
        <f t="shared" si="77"/>
        <v>#N/A</v>
      </c>
      <c r="AF172" s="119">
        <f t="shared" si="78"/>
        <v>0</v>
      </c>
      <c r="AI172" s="115">
        <f t="shared" si="96"/>
        <v>205</v>
      </c>
      <c r="AJ172" s="113">
        <f t="shared" si="97"/>
        <v>165</v>
      </c>
      <c r="AK172" s="113">
        <f>INDEX(地温!$D$2:$D$366,MATCH(AI172,地温!$C$2:$C$366,FALSE))</f>
        <v>25.114900000000002</v>
      </c>
      <c r="AL172" s="113">
        <f t="shared" si="98"/>
        <v>2784.7000499999976</v>
      </c>
      <c r="AM172" s="116">
        <f t="shared" si="79"/>
        <v>16.876969999999986</v>
      </c>
      <c r="AN172" s="119" t="e">
        <f t="shared" si="80"/>
        <v>#N/A</v>
      </c>
      <c r="AO172" s="119">
        <f t="shared" si="81"/>
        <v>0</v>
      </c>
      <c r="AR172" s="115">
        <f t="shared" si="99"/>
        <v>205</v>
      </c>
      <c r="AS172" s="113">
        <f t="shared" si="100"/>
        <v>165</v>
      </c>
      <c r="AT172" s="113">
        <f>INDEX(地温!$D$2:$D$366,MATCH(AR172,地温!$C$2:$C$366,FALSE))</f>
        <v>25.114900000000002</v>
      </c>
      <c r="AU172" s="113">
        <f t="shared" si="101"/>
        <v>2784.7000499999976</v>
      </c>
      <c r="AV172" s="116">
        <f t="shared" si="82"/>
        <v>16.876969999999986</v>
      </c>
      <c r="AW172" s="119" t="e">
        <f t="shared" si="83"/>
        <v>#N/A</v>
      </c>
      <c r="AX172" s="119">
        <f t="shared" si="84"/>
        <v>0</v>
      </c>
    </row>
    <row r="173" spans="1:50">
      <c r="A173" s="115">
        <f t="shared" si="85"/>
        <v>206</v>
      </c>
      <c r="B173" s="113">
        <f t="shared" si="68"/>
        <v>166</v>
      </c>
      <c r="C173" s="119">
        <f t="shared" si="69"/>
        <v>6.6774102820689407</v>
      </c>
      <c r="D173" s="119">
        <f t="shared" si="86"/>
        <v>1.8273664197820949e-004</v>
      </c>
      <c r="E173" s="119"/>
      <c r="F173" s="119"/>
      <c r="H173" s="115">
        <f t="shared" si="87"/>
        <v>206</v>
      </c>
      <c r="I173" s="113">
        <f t="shared" si="88"/>
        <v>166</v>
      </c>
      <c r="J173" s="113">
        <f>INDEX(地温!$D$2:$D$366,MATCH(H173,地温!$C$2:$C$366,FALSE))</f>
        <v>25.564299999999999</v>
      </c>
      <c r="K173" s="113">
        <f t="shared" si="89"/>
        <v>2810.2643499999976</v>
      </c>
      <c r="L173" s="116">
        <f t="shared" si="70"/>
        <v>16.929303313252998</v>
      </c>
      <c r="M173" s="119">
        <f t="shared" si="71"/>
        <v>3.0489340798164313e-002</v>
      </c>
      <c r="N173" s="119">
        <f t="shared" si="72"/>
        <v>6.6774102820689407</v>
      </c>
      <c r="Q173" s="115">
        <f t="shared" si="90"/>
        <v>206</v>
      </c>
      <c r="R173" s="113">
        <f t="shared" si="91"/>
        <v>166</v>
      </c>
      <c r="S173" s="113">
        <f>INDEX(地温!$D$2:$D$366,MATCH(Q173,地温!$C$2:$C$366,FALSE))</f>
        <v>25.564299999999999</v>
      </c>
      <c r="T173" s="113">
        <f t="shared" si="92"/>
        <v>2810.2643499999976</v>
      </c>
      <c r="U173" s="116">
        <f t="shared" si="73"/>
        <v>16.929303313252998</v>
      </c>
      <c r="V173" s="119" t="e">
        <f t="shared" si="74"/>
        <v>#N/A</v>
      </c>
      <c r="W173" s="119">
        <f t="shared" si="75"/>
        <v>0</v>
      </c>
      <c r="Z173" s="115">
        <f t="shared" si="93"/>
        <v>206</v>
      </c>
      <c r="AA173" s="113">
        <f t="shared" si="94"/>
        <v>166</v>
      </c>
      <c r="AB173" s="113">
        <f>INDEX(地温!$D$2:$D$366,MATCH(Z173,地温!$C$2:$C$366,FALSE))</f>
        <v>25.564299999999999</v>
      </c>
      <c r="AC173" s="113">
        <f t="shared" si="95"/>
        <v>2810.2643499999976</v>
      </c>
      <c r="AD173" s="116">
        <f t="shared" si="76"/>
        <v>16.929303313252998</v>
      </c>
      <c r="AE173" s="119" t="e">
        <f t="shared" si="77"/>
        <v>#N/A</v>
      </c>
      <c r="AF173" s="119">
        <f t="shared" si="78"/>
        <v>0</v>
      </c>
      <c r="AI173" s="115">
        <f t="shared" si="96"/>
        <v>206</v>
      </c>
      <c r="AJ173" s="113">
        <f t="shared" si="97"/>
        <v>166</v>
      </c>
      <c r="AK173" s="113">
        <f>INDEX(地温!$D$2:$D$366,MATCH(AI173,地温!$C$2:$C$366,FALSE))</f>
        <v>25.564299999999999</v>
      </c>
      <c r="AL173" s="113">
        <f t="shared" si="98"/>
        <v>2810.2643499999976</v>
      </c>
      <c r="AM173" s="116">
        <f t="shared" si="79"/>
        <v>16.929303313252998</v>
      </c>
      <c r="AN173" s="119" t="e">
        <f t="shared" si="80"/>
        <v>#N/A</v>
      </c>
      <c r="AO173" s="119">
        <f t="shared" si="81"/>
        <v>0</v>
      </c>
      <c r="AR173" s="115">
        <f t="shared" si="99"/>
        <v>206</v>
      </c>
      <c r="AS173" s="113">
        <f t="shared" si="100"/>
        <v>166</v>
      </c>
      <c r="AT173" s="113">
        <f>INDEX(地温!$D$2:$D$366,MATCH(AR173,地温!$C$2:$C$366,FALSE))</f>
        <v>25.564299999999999</v>
      </c>
      <c r="AU173" s="113">
        <f t="shared" si="101"/>
        <v>2810.2643499999976</v>
      </c>
      <c r="AV173" s="116">
        <f t="shared" si="82"/>
        <v>16.929303313252998</v>
      </c>
      <c r="AW173" s="119" t="e">
        <f t="shared" si="83"/>
        <v>#N/A</v>
      </c>
      <c r="AX173" s="119">
        <f t="shared" si="84"/>
        <v>0</v>
      </c>
    </row>
    <row r="174" spans="1:50">
      <c r="A174" s="115">
        <f t="shared" si="85"/>
        <v>207</v>
      </c>
      <c r="B174" s="113">
        <f t="shared" si="68"/>
        <v>167</v>
      </c>
      <c r="C174" s="119">
        <f t="shared" si="69"/>
        <v>6.6791414410863368</v>
      </c>
      <c r="D174" s="119">
        <f t="shared" si="86"/>
        <v>1.7311590173960668e-004</v>
      </c>
      <c r="E174" s="119"/>
      <c r="F174" s="119"/>
      <c r="H174" s="115">
        <f t="shared" si="87"/>
        <v>207</v>
      </c>
      <c r="I174" s="113">
        <f t="shared" si="88"/>
        <v>167</v>
      </c>
      <c r="J174" s="113">
        <f>INDEX(地温!$D$2:$D$366,MATCH(H174,地温!$C$2:$C$366,FALSE))</f>
        <v>25.163050000000002</v>
      </c>
      <c r="K174" s="113">
        <f t="shared" si="89"/>
        <v>2835.4273999999978</v>
      </c>
      <c r="L174" s="116">
        <f t="shared" si="70"/>
        <v>16.978607185628729</v>
      </c>
      <c r="M174" s="119">
        <f t="shared" si="71"/>
        <v>3.0555252177408374e-002</v>
      </c>
      <c r="N174" s="119">
        <f t="shared" si="72"/>
        <v>6.6791414410863368</v>
      </c>
      <c r="Q174" s="115">
        <f t="shared" si="90"/>
        <v>207</v>
      </c>
      <c r="R174" s="113">
        <f t="shared" si="91"/>
        <v>167</v>
      </c>
      <c r="S174" s="113">
        <f>INDEX(地温!$D$2:$D$366,MATCH(Q174,地温!$C$2:$C$366,FALSE))</f>
        <v>25.163050000000002</v>
      </c>
      <c r="T174" s="113">
        <f t="shared" si="92"/>
        <v>2835.4273999999978</v>
      </c>
      <c r="U174" s="116">
        <f t="shared" si="73"/>
        <v>16.978607185628729</v>
      </c>
      <c r="V174" s="119" t="e">
        <f t="shared" si="74"/>
        <v>#N/A</v>
      </c>
      <c r="W174" s="119">
        <f t="shared" si="75"/>
        <v>0</v>
      </c>
      <c r="Z174" s="115">
        <f t="shared" si="93"/>
        <v>207</v>
      </c>
      <c r="AA174" s="113">
        <f t="shared" si="94"/>
        <v>167</v>
      </c>
      <c r="AB174" s="113">
        <f>INDEX(地温!$D$2:$D$366,MATCH(Z174,地温!$C$2:$C$366,FALSE))</f>
        <v>25.163050000000002</v>
      </c>
      <c r="AC174" s="113">
        <f t="shared" si="95"/>
        <v>2835.4273999999978</v>
      </c>
      <c r="AD174" s="116">
        <f t="shared" si="76"/>
        <v>16.978607185628729</v>
      </c>
      <c r="AE174" s="119" t="e">
        <f t="shared" si="77"/>
        <v>#N/A</v>
      </c>
      <c r="AF174" s="119">
        <f t="shared" si="78"/>
        <v>0</v>
      </c>
      <c r="AI174" s="115">
        <f t="shared" si="96"/>
        <v>207</v>
      </c>
      <c r="AJ174" s="113">
        <f t="shared" si="97"/>
        <v>167</v>
      </c>
      <c r="AK174" s="113">
        <f>INDEX(地温!$D$2:$D$366,MATCH(AI174,地温!$C$2:$C$366,FALSE))</f>
        <v>25.163050000000002</v>
      </c>
      <c r="AL174" s="113">
        <f t="shared" si="98"/>
        <v>2835.4273999999978</v>
      </c>
      <c r="AM174" s="116">
        <f t="shared" si="79"/>
        <v>16.978607185628729</v>
      </c>
      <c r="AN174" s="119" t="e">
        <f t="shared" si="80"/>
        <v>#N/A</v>
      </c>
      <c r="AO174" s="119">
        <f t="shared" si="81"/>
        <v>0</v>
      </c>
      <c r="AR174" s="115">
        <f t="shared" si="99"/>
        <v>207</v>
      </c>
      <c r="AS174" s="113">
        <f t="shared" si="100"/>
        <v>167</v>
      </c>
      <c r="AT174" s="113">
        <f>INDEX(地温!$D$2:$D$366,MATCH(AR174,地温!$C$2:$C$366,FALSE))</f>
        <v>25.163050000000002</v>
      </c>
      <c r="AU174" s="113">
        <f t="shared" si="101"/>
        <v>2835.4273999999978</v>
      </c>
      <c r="AV174" s="116">
        <f t="shared" si="82"/>
        <v>16.978607185628729</v>
      </c>
      <c r="AW174" s="119" t="e">
        <f t="shared" si="83"/>
        <v>#N/A</v>
      </c>
      <c r="AX174" s="119">
        <f t="shared" si="84"/>
        <v>0</v>
      </c>
    </row>
    <row r="175" spans="1:50">
      <c r="A175" s="115">
        <f t="shared" si="85"/>
        <v>208</v>
      </c>
      <c r="B175" s="113">
        <f t="shared" si="68"/>
        <v>168</v>
      </c>
      <c r="C175" s="119">
        <f t="shared" si="69"/>
        <v>6.6808063823513928</v>
      </c>
      <c r="D175" s="119">
        <f t="shared" si="86"/>
        <v>1.664941265056008e-004</v>
      </c>
      <c r="E175" s="119"/>
      <c r="F175" s="119"/>
      <c r="H175" s="115">
        <f t="shared" si="87"/>
        <v>208</v>
      </c>
      <c r="I175" s="113">
        <f t="shared" si="88"/>
        <v>168</v>
      </c>
      <c r="J175" s="113">
        <f>INDEX(地温!$D$2:$D$366,MATCH(H175,地温!$C$2:$C$366,FALSE))</f>
        <v>25.227249999999998</v>
      </c>
      <c r="K175" s="113">
        <f t="shared" si="89"/>
        <v>2860.6546499999977</v>
      </c>
      <c r="L175" s="116">
        <f t="shared" si="70"/>
        <v>17.027706249999987</v>
      </c>
      <c r="M175" s="119">
        <f t="shared" si="71"/>
        <v>3.0621009018232836e-002</v>
      </c>
      <c r="N175" s="119">
        <f t="shared" si="72"/>
        <v>6.6808063823513928</v>
      </c>
      <c r="Q175" s="115">
        <f t="shared" si="90"/>
        <v>208</v>
      </c>
      <c r="R175" s="113">
        <f t="shared" si="91"/>
        <v>168</v>
      </c>
      <c r="S175" s="113">
        <f>INDEX(地温!$D$2:$D$366,MATCH(Q175,地温!$C$2:$C$366,FALSE))</f>
        <v>25.227249999999998</v>
      </c>
      <c r="T175" s="113">
        <f t="shared" si="92"/>
        <v>2860.6546499999977</v>
      </c>
      <c r="U175" s="116">
        <f t="shared" si="73"/>
        <v>17.027706249999987</v>
      </c>
      <c r="V175" s="119" t="e">
        <f t="shared" si="74"/>
        <v>#N/A</v>
      </c>
      <c r="W175" s="119">
        <f t="shared" si="75"/>
        <v>0</v>
      </c>
      <c r="Z175" s="115">
        <f t="shared" si="93"/>
        <v>208</v>
      </c>
      <c r="AA175" s="113">
        <f t="shared" si="94"/>
        <v>168</v>
      </c>
      <c r="AB175" s="113">
        <f>INDEX(地温!$D$2:$D$366,MATCH(Z175,地温!$C$2:$C$366,FALSE))</f>
        <v>25.227249999999998</v>
      </c>
      <c r="AC175" s="113">
        <f t="shared" si="95"/>
        <v>2860.6546499999977</v>
      </c>
      <c r="AD175" s="116">
        <f t="shared" si="76"/>
        <v>17.027706249999987</v>
      </c>
      <c r="AE175" s="119" t="e">
        <f t="shared" si="77"/>
        <v>#N/A</v>
      </c>
      <c r="AF175" s="119">
        <f t="shared" si="78"/>
        <v>0</v>
      </c>
      <c r="AI175" s="115">
        <f t="shared" si="96"/>
        <v>208</v>
      </c>
      <c r="AJ175" s="113">
        <f t="shared" si="97"/>
        <v>168</v>
      </c>
      <c r="AK175" s="113">
        <f>INDEX(地温!$D$2:$D$366,MATCH(AI175,地温!$C$2:$C$366,FALSE))</f>
        <v>25.227249999999998</v>
      </c>
      <c r="AL175" s="113">
        <f t="shared" si="98"/>
        <v>2860.6546499999977</v>
      </c>
      <c r="AM175" s="116">
        <f t="shared" si="79"/>
        <v>17.027706249999987</v>
      </c>
      <c r="AN175" s="119" t="e">
        <f t="shared" si="80"/>
        <v>#N/A</v>
      </c>
      <c r="AO175" s="119">
        <f t="shared" si="81"/>
        <v>0</v>
      </c>
      <c r="AR175" s="115">
        <f t="shared" si="99"/>
        <v>208</v>
      </c>
      <c r="AS175" s="113">
        <f t="shared" si="100"/>
        <v>168</v>
      </c>
      <c r="AT175" s="113">
        <f>INDEX(地温!$D$2:$D$366,MATCH(AR175,地温!$C$2:$C$366,FALSE))</f>
        <v>25.227249999999998</v>
      </c>
      <c r="AU175" s="113">
        <f t="shared" si="101"/>
        <v>2860.6546499999977</v>
      </c>
      <c r="AV175" s="116">
        <f t="shared" si="82"/>
        <v>17.027706249999987</v>
      </c>
      <c r="AW175" s="119" t="e">
        <f t="shared" si="83"/>
        <v>#N/A</v>
      </c>
      <c r="AX175" s="119">
        <f t="shared" si="84"/>
        <v>0</v>
      </c>
    </row>
    <row r="176" spans="1:50">
      <c r="A176" s="115">
        <f t="shared" si="85"/>
        <v>209</v>
      </c>
      <c r="B176" s="113">
        <f t="shared" si="68"/>
        <v>169</v>
      </c>
      <c r="C176" s="119">
        <f t="shared" si="69"/>
        <v>6.6824252861002256</v>
      </c>
      <c r="D176" s="119">
        <f t="shared" si="86"/>
        <v>1.6189037488327786e-004</v>
      </c>
      <c r="E176" s="119"/>
      <c r="F176" s="119"/>
      <c r="H176" s="115">
        <f t="shared" si="87"/>
        <v>209</v>
      </c>
      <c r="I176" s="113">
        <f t="shared" si="88"/>
        <v>169</v>
      </c>
      <c r="J176" s="113">
        <f>INDEX(地温!$D$2:$D$366,MATCH(H176,地温!$C$2:$C$366,FALSE))</f>
        <v>25.644550000000006</v>
      </c>
      <c r="K176" s="113">
        <f t="shared" si="89"/>
        <v>2886.2991999999977</v>
      </c>
      <c r="L176" s="116">
        <f t="shared" si="70"/>
        <v>17.078693491124245</v>
      </c>
      <c r="M176" s="119">
        <f t="shared" si="71"/>
        <v>3.0689420781172937e-002</v>
      </c>
      <c r="N176" s="119">
        <f t="shared" si="72"/>
        <v>6.6824252861002256</v>
      </c>
      <c r="Q176" s="115">
        <f t="shared" si="90"/>
        <v>209</v>
      </c>
      <c r="R176" s="113">
        <f t="shared" si="91"/>
        <v>169</v>
      </c>
      <c r="S176" s="113">
        <f>INDEX(地温!$D$2:$D$366,MATCH(Q176,地温!$C$2:$C$366,FALSE))</f>
        <v>25.644550000000006</v>
      </c>
      <c r="T176" s="113">
        <f t="shared" si="92"/>
        <v>2886.2991999999977</v>
      </c>
      <c r="U176" s="116">
        <f t="shared" si="73"/>
        <v>17.078693491124245</v>
      </c>
      <c r="V176" s="119" t="e">
        <f t="shared" si="74"/>
        <v>#N/A</v>
      </c>
      <c r="W176" s="119">
        <f t="shared" si="75"/>
        <v>0</v>
      </c>
      <c r="Z176" s="115">
        <f t="shared" si="93"/>
        <v>209</v>
      </c>
      <c r="AA176" s="113">
        <f t="shared" si="94"/>
        <v>169</v>
      </c>
      <c r="AB176" s="113">
        <f>INDEX(地温!$D$2:$D$366,MATCH(Z176,地温!$C$2:$C$366,FALSE))</f>
        <v>25.644550000000006</v>
      </c>
      <c r="AC176" s="113">
        <f t="shared" si="95"/>
        <v>2886.2991999999977</v>
      </c>
      <c r="AD176" s="116">
        <f t="shared" si="76"/>
        <v>17.078693491124245</v>
      </c>
      <c r="AE176" s="119" t="e">
        <f t="shared" si="77"/>
        <v>#N/A</v>
      </c>
      <c r="AF176" s="119">
        <f t="shared" si="78"/>
        <v>0</v>
      </c>
      <c r="AI176" s="115">
        <f t="shared" si="96"/>
        <v>209</v>
      </c>
      <c r="AJ176" s="113">
        <f t="shared" si="97"/>
        <v>169</v>
      </c>
      <c r="AK176" s="113">
        <f>INDEX(地温!$D$2:$D$366,MATCH(AI176,地温!$C$2:$C$366,FALSE))</f>
        <v>25.644550000000006</v>
      </c>
      <c r="AL176" s="113">
        <f t="shared" si="98"/>
        <v>2886.2991999999977</v>
      </c>
      <c r="AM176" s="116">
        <f t="shared" si="79"/>
        <v>17.078693491124245</v>
      </c>
      <c r="AN176" s="119" t="e">
        <f t="shared" si="80"/>
        <v>#N/A</v>
      </c>
      <c r="AO176" s="119">
        <f t="shared" si="81"/>
        <v>0</v>
      </c>
      <c r="AR176" s="115">
        <f t="shared" si="99"/>
        <v>209</v>
      </c>
      <c r="AS176" s="113">
        <f t="shared" si="100"/>
        <v>169</v>
      </c>
      <c r="AT176" s="113">
        <f>INDEX(地温!$D$2:$D$366,MATCH(AR176,地温!$C$2:$C$366,FALSE))</f>
        <v>25.644550000000006</v>
      </c>
      <c r="AU176" s="113">
        <f t="shared" si="101"/>
        <v>2886.2991999999977</v>
      </c>
      <c r="AV176" s="116">
        <f t="shared" si="82"/>
        <v>17.078693491124245</v>
      </c>
      <c r="AW176" s="119" t="e">
        <f t="shared" si="83"/>
        <v>#N/A</v>
      </c>
      <c r="AX176" s="119">
        <f t="shared" si="84"/>
        <v>0</v>
      </c>
    </row>
    <row r="177" spans="1:50">
      <c r="A177" s="115">
        <f t="shared" si="85"/>
        <v>210</v>
      </c>
      <c r="B177" s="113">
        <f t="shared" si="68"/>
        <v>170</v>
      </c>
      <c r="C177" s="119">
        <f t="shared" si="69"/>
        <v>6.683969537137509</v>
      </c>
      <c r="D177" s="119">
        <f t="shared" si="86"/>
        <v>1.5442510372833953e-004</v>
      </c>
      <c r="E177" s="119"/>
      <c r="F177" s="119"/>
      <c r="H177" s="115">
        <f t="shared" si="87"/>
        <v>210</v>
      </c>
      <c r="I177" s="113">
        <f t="shared" si="88"/>
        <v>170</v>
      </c>
      <c r="J177" s="113">
        <f>INDEX(地温!$D$2:$D$366,MATCH(H177,地温!$C$2:$C$366,FALSE))</f>
        <v>25.468</v>
      </c>
      <c r="K177" s="113">
        <f t="shared" si="89"/>
        <v>2911.7671999999975</v>
      </c>
      <c r="L177" s="116">
        <f t="shared" si="70"/>
        <v>17.128042352941161</v>
      </c>
      <c r="M177" s="119">
        <f t="shared" si="71"/>
        <v>3.0755756836786659e-002</v>
      </c>
      <c r="N177" s="119">
        <f t="shared" si="72"/>
        <v>6.683969537137509</v>
      </c>
      <c r="Q177" s="115">
        <f t="shared" si="90"/>
        <v>210</v>
      </c>
      <c r="R177" s="113">
        <f t="shared" si="91"/>
        <v>170</v>
      </c>
      <c r="S177" s="113">
        <f>INDEX(地温!$D$2:$D$366,MATCH(Q177,地温!$C$2:$C$366,FALSE))</f>
        <v>25.468</v>
      </c>
      <c r="T177" s="113">
        <f t="shared" si="92"/>
        <v>2911.7671999999975</v>
      </c>
      <c r="U177" s="116">
        <f t="shared" si="73"/>
        <v>17.128042352941161</v>
      </c>
      <c r="V177" s="119" t="e">
        <f t="shared" si="74"/>
        <v>#N/A</v>
      </c>
      <c r="W177" s="119">
        <f t="shared" si="75"/>
        <v>0</v>
      </c>
      <c r="Z177" s="115">
        <f t="shared" si="93"/>
        <v>210</v>
      </c>
      <c r="AA177" s="113">
        <f t="shared" si="94"/>
        <v>170</v>
      </c>
      <c r="AB177" s="113">
        <f>INDEX(地温!$D$2:$D$366,MATCH(Z177,地温!$C$2:$C$366,FALSE))</f>
        <v>25.468</v>
      </c>
      <c r="AC177" s="113">
        <f t="shared" si="95"/>
        <v>2911.7671999999975</v>
      </c>
      <c r="AD177" s="116">
        <f t="shared" si="76"/>
        <v>17.128042352941161</v>
      </c>
      <c r="AE177" s="119" t="e">
        <f t="shared" si="77"/>
        <v>#N/A</v>
      </c>
      <c r="AF177" s="119">
        <f t="shared" si="78"/>
        <v>0</v>
      </c>
      <c r="AI177" s="115">
        <f t="shared" si="96"/>
        <v>210</v>
      </c>
      <c r="AJ177" s="113">
        <f t="shared" si="97"/>
        <v>170</v>
      </c>
      <c r="AK177" s="113">
        <f>INDEX(地温!$D$2:$D$366,MATCH(AI177,地温!$C$2:$C$366,FALSE))</f>
        <v>25.468</v>
      </c>
      <c r="AL177" s="113">
        <f t="shared" si="98"/>
        <v>2911.7671999999975</v>
      </c>
      <c r="AM177" s="116">
        <f t="shared" si="79"/>
        <v>17.128042352941161</v>
      </c>
      <c r="AN177" s="119" t="e">
        <f t="shared" si="80"/>
        <v>#N/A</v>
      </c>
      <c r="AO177" s="119">
        <f t="shared" si="81"/>
        <v>0</v>
      </c>
      <c r="AR177" s="115">
        <f t="shared" si="99"/>
        <v>210</v>
      </c>
      <c r="AS177" s="113">
        <f t="shared" si="100"/>
        <v>170</v>
      </c>
      <c r="AT177" s="113">
        <f>INDEX(地温!$D$2:$D$366,MATCH(AR177,地温!$C$2:$C$366,FALSE))</f>
        <v>25.468</v>
      </c>
      <c r="AU177" s="113">
        <f t="shared" si="101"/>
        <v>2911.7671999999975</v>
      </c>
      <c r="AV177" s="116">
        <f t="shared" si="82"/>
        <v>17.128042352941161</v>
      </c>
      <c r="AW177" s="119" t="e">
        <f t="shared" si="83"/>
        <v>#N/A</v>
      </c>
      <c r="AX177" s="119">
        <f t="shared" si="84"/>
        <v>0</v>
      </c>
    </row>
    <row r="178" spans="1:50">
      <c r="A178" s="115">
        <f t="shared" si="85"/>
        <v>211</v>
      </c>
      <c r="B178" s="113">
        <f t="shared" si="68"/>
        <v>171</v>
      </c>
      <c r="C178" s="119">
        <f t="shared" si="69"/>
        <v>6.6854719453574392</v>
      </c>
      <c r="D178" s="119">
        <f t="shared" si="86"/>
        <v>1.502408219930196e-004</v>
      </c>
      <c r="E178" s="119"/>
      <c r="F178" s="119"/>
      <c r="H178" s="115">
        <f t="shared" si="87"/>
        <v>211</v>
      </c>
      <c r="I178" s="113">
        <f t="shared" si="88"/>
        <v>171</v>
      </c>
      <c r="J178" s="113">
        <f>INDEX(地温!$D$2:$D$366,MATCH(H178,地温!$C$2:$C$366,FALSE))</f>
        <v>25.917400000000001</v>
      </c>
      <c r="K178" s="113">
        <f t="shared" si="89"/>
        <v>2937.6845999999973</v>
      </c>
      <c r="L178" s="116">
        <f t="shared" si="70"/>
        <v>17.179442105263142</v>
      </c>
      <c r="M178" s="119">
        <f t="shared" si="71"/>
        <v>3.0824978139676884e-002</v>
      </c>
      <c r="N178" s="119">
        <f t="shared" si="72"/>
        <v>6.6854719453574392</v>
      </c>
      <c r="Q178" s="115">
        <f t="shared" si="90"/>
        <v>211</v>
      </c>
      <c r="R178" s="113">
        <f t="shared" si="91"/>
        <v>171</v>
      </c>
      <c r="S178" s="113">
        <f>INDEX(地温!$D$2:$D$366,MATCH(Q178,地温!$C$2:$C$366,FALSE))</f>
        <v>25.917400000000001</v>
      </c>
      <c r="T178" s="113">
        <f t="shared" si="92"/>
        <v>2937.6845999999973</v>
      </c>
      <c r="U178" s="116">
        <f t="shared" si="73"/>
        <v>17.179442105263142</v>
      </c>
      <c r="V178" s="119" t="e">
        <f t="shared" si="74"/>
        <v>#N/A</v>
      </c>
      <c r="W178" s="119">
        <f t="shared" si="75"/>
        <v>0</v>
      </c>
      <c r="Z178" s="115">
        <f t="shared" si="93"/>
        <v>211</v>
      </c>
      <c r="AA178" s="113">
        <f t="shared" si="94"/>
        <v>171</v>
      </c>
      <c r="AB178" s="113">
        <f>INDEX(地温!$D$2:$D$366,MATCH(Z178,地温!$C$2:$C$366,FALSE))</f>
        <v>25.917400000000001</v>
      </c>
      <c r="AC178" s="113">
        <f t="shared" si="95"/>
        <v>2937.6845999999973</v>
      </c>
      <c r="AD178" s="116">
        <f t="shared" si="76"/>
        <v>17.179442105263142</v>
      </c>
      <c r="AE178" s="119" t="e">
        <f t="shared" si="77"/>
        <v>#N/A</v>
      </c>
      <c r="AF178" s="119">
        <f t="shared" si="78"/>
        <v>0</v>
      </c>
      <c r="AI178" s="115">
        <f t="shared" si="96"/>
        <v>211</v>
      </c>
      <c r="AJ178" s="113">
        <f t="shared" si="97"/>
        <v>171</v>
      </c>
      <c r="AK178" s="113">
        <f>INDEX(地温!$D$2:$D$366,MATCH(AI178,地温!$C$2:$C$366,FALSE))</f>
        <v>25.917400000000001</v>
      </c>
      <c r="AL178" s="113">
        <f t="shared" si="98"/>
        <v>2937.6845999999973</v>
      </c>
      <c r="AM178" s="116">
        <f t="shared" si="79"/>
        <v>17.179442105263142</v>
      </c>
      <c r="AN178" s="119" t="e">
        <f t="shared" si="80"/>
        <v>#N/A</v>
      </c>
      <c r="AO178" s="119">
        <f t="shared" si="81"/>
        <v>0</v>
      </c>
      <c r="AR178" s="115">
        <f t="shared" si="99"/>
        <v>211</v>
      </c>
      <c r="AS178" s="113">
        <f t="shared" si="100"/>
        <v>171</v>
      </c>
      <c r="AT178" s="113">
        <f>INDEX(地温!$D$2:$D$366,MATCH(AR178,地温!$C$2:$C$366,FALSE))</f>
        <v>25.917400000000001</v>
      </c>
      <c r="AU178" s="113">
        <f t="shared" si="101"/>
        <v>2937.6845999999973</v>
      </c>
      <c r="AV178" s="116">
        <f t="shared" si="82"/>
        <v>17.179442105263142</v>
      </c>
      <c r="AW178" s="119" t="e">
        <f t="shared" si="83"/>
        <v>#N/A</v>
      </c>
      <c r="AX178" s="119">
        <f t="shared" si="84"/>
        <v>0</v>
      </c>
    </row>
    <row r="179" spans="1:50">
      <c r="A179" s="115">
        <f t="shared" si="85"/>
        <v>212</v>
      </c>
      <c r="B179" s="113">
        <f t="shared" si="68"/>
        <v>172</v>
      </c>
      <c r="C179" s="119">
        <f t="shared" si="69"/>
        <v>6.6869038320256378</v>
      </c>
      <c r="D179" s="119">
        <f t="shared" si="86"/>
        <v>1.4318866681986008e-004</v>
      </c>
      <c r="E179" s="119"/>
      <c r="F179" s="119"/>
      <c r="H179" s="115">
        <f t="shared" si="87"/>
        <v>212</v>
      </c>
      <c r="I179" s="113">
        <f t="shared" si="88"/>
        <v>172</v>
      </c>
      <c r="J179" s="113">
        <f>INDEX(地温!$D$2:$D$366,MATCH(H179,地温!$C$2:$C$366,FALSE))</f>
        <v>25.724800000000002</v>
      </c>
      <c r="K179" s="113">
        <f t="shared" si="89"/>
        <v>2963.4093999999973</v>
      </c>
      <c r="L179" s="116">
        <f t="shared" si="70"/>
        <v>17.229124418604634</v>
      </c>
      <c r="M179" s="119">
        <f t="shared" si="71"/>
        <v>3.0892011215136236e-002</v>
      </c>
      <c r="N179" s="119">
        <f t="shared" si="72"/>
        <v>6.6869038320256378</v>
      </c>
      <c r="Q179" s="115">
        <f t="shared" si="90"/>
        <v>212</v>
      </c>
      <c r="R179" s="113">
        <f t="shared" si="91"/>
        <v>172</v>
      </c>
      <c r="S179" s="113">
        <f>INDEX(地温!$D$2:$D$366,MATCH(Q179,地温!$C$2:$C$366,FALSE))</f>
        <v>25.724800000000002</v>
      </c>
      <c r="T179" s="113">
        <f t="shared" si="92"/>
        <v>2963.4093999999973</v>
      </c>
      <c r="U179" s="116">
        <f t="shared" si="73"/>
        <v>17.229124418604634</v>
      </c>
      <c r="V179" s="119" t="e">
        <f t="shared" si="74"/>
        <v>#N/A</v>
      </c>
      <c r="W179" s="119">
        <f t="shared" si="75"/>
        <v>0</v>
      </c>
      <c r="Z179" s="115">
        <f t="shared" si="93"/>
        <v>212</v>
      </c>
      <c r="AA179" s="113">
        <f t="shared" si="94"/>
        <v>172</v>
      </c>
      <c r="AB179" s="113">
        <f>INDEX(地温!$D$2:$D$366,MATCH(Z179,地温!$C$2:$C$366,FALSE))</f>
        <v>25.724800000000002</v>
      </c>
      <c r="AC179" s="113">
        <f t="shared" si="95"/>
        <v>2963.4093999999973</v>
      </c>
      <c r="AD179" s="116">
        <f t="shared" si="76"/>
        <v>17.229124418604634</v>
      </c>
      <c r="AE179" s="119" t="e">
        <f t="shared" si="77"/>
        <v>#N/A</v>
      </c>
      <c r="AF179" s="119">
        <f t="shared" si="78"/>
        <v>0</v>
      </c>
      <c r="AI179" s="115">
        <f t="shared" si="96"/>
        <v>212</v>
      </c>
      <c r="AJ179" s="113">
        <f t="shared" si="97"/>
        <v>172</v>
      </c>
      <c r="AK179" s="113">
        <f>INDEX(地温!$D$2:$D$366,MATCH(AI179,地温!$C$2:$C$366,FALSE))</f>
        <v>25.724800000000002</v>
      </c>
      <c r="AL179" s="113">
        <f t="shared" si="98"/>
        <v>2963.4093999999973</v>
      </c>
      <c r="AM179" s="116">
        <f t="shared" si="79"/>
        <v>17.229124418604634</v>
      </c>
      <c r="AN179" s="119" t="e">
        <f t="shared" si="80"/>
        <v>#N/A</v>
      </c>
      <c r="AO179" s="119">
        <f t="shared" si="81"/>
        <v>0</v>
      </c>
      <c r="AR179" s="115">
        <f t="shared" si="99"/>
        <v>212</v>
      </c>
      <c r="AS179" s="113">
        <f t="shared" si="100"/>
        <v>172</v>
      </c>
      <c r="AT179" s="113">
        <f>INDEX(地温!$D$2:$D$366,MATCH(AR179,地温!$C$2:$C$366,FALSE))</f>
        <v>25.724800000000002</v>
      </c>
      <c r="AU179" s="113">
        <f t="shared" si="101"/>
        <v>2963.4093999999973</v>
      </c>
      <c r="AV179" s="116">
        <f t="shared" si="82"/>
        <v>17.229124418604634</v>
      </c>
      <c r="AW179" s="119" t="e">
        <f t="shared" si="83"/>
        <v>#N/A</v>
      </c>
      <c r="AX179" s="119">
        <f t="shared" si="84"/>
        <v>0</v>
      </c>
    </row>
    <row r="180" spans="1:50">
      <c r="A180" s="115">
        <f t="shared" si="85"/>
        <v>213</v>
      </c>
      <c r="B180" s="113">
        <f t="shared" si="68"/>
        <v>173</v>
      </c>
      <c r="C180" s="119">
        <f t="shared" si="69"/>
        <v>6.6882866425904268</v>
      </c>
      <c r="D180" s="119">
        <f t="shared" si="86"/>
        <v>1.3828105647890611e-004</v>
      </c>
      <c r="E180" s="119"/>
      <c r="F180" s="119"/>
      <c r="H180" s="115">
        <f t="shared" si="87"/>
        <v>213</v>
      </c>
      <c r="I180" s="113">
        <f t="shared" si="88"/>
        <v>173</v>
      </c>
      <c r="J180" s="113">
        <f>INDEX(地温!$D$2:$D$366,MATCH(H180,地温!$C$2:$C$366,FALSE))</f>
        <v>25.9495</v>
      </c>
      <c r="K180" s="113">
        <f t="shared" si="89"/>
        <v>2989.3588999999974</v>
      </c>
      <c r="L180" s="116">
        <f t="shared" si="70"/>
        <v>17.279531213872819</v>
      </c>
      <c r="M180" s="119">
        <f t="shared" si="71"/>
        <v>3.096014723698199e-002</v>
      </c>
      <c r="N180" s="119">
        <f t="shared" si="72"/>
        <v>6.6882866425904268</v>
      </c>
      <c r="Q180" s="115">
        <f t="shared" si="90"/>
        <v>213</v>
      </c>
      <c r="R180" s="113">
        <f t="shared" si="91"/>
        <v>173</v>
      </c>
      <c r="S180" s="113">
        <f>INDEX(地温!$D$2:$D$366,MATCH(Q180,地温!$C$2:$C$366,FALSE))</f>
        <v>25.9495</v>
      </c>
      <c r="T180" s="113">
        <f t="shared" si="92"/>
        <v>2989.3588999999974</v>
      </c>
      <c r="U180" s="116">
        <f t="shared" si="73"/>
        <v>17.279531213872819</v>
      </c>
      <c r="V180" s="119" t="e">
        <f t="shared" si="74"/>
        <v>#N/A</v>
      </c>
      <c r="W180" s="119">
        <f t="shared" si="75"/>
        <v>0</v>
      </c>
      <c r="Z180" s="115">
        <f t="shared" si="93"/>
        <v>213</v>
      </c>
      <c r="AA180" s="113">
        <f t="shared" si="94"/>
        <v>173</v>
      </c>
      <c r="AB180" s="113">
        <f>INDEX(地温!$D$2:$D$366,MATCH(Z180,地温!$C$2:$C$366,FALSE))</f>
        <v>25.9495</v>
      </c>
      <c r="AC180" s="113">
        <f t="shared" si="95"/>
        <v>2989.3588999999974</v>
      </c>
      <c r="AD180" s="116">
        <f t="shared" si="76"/>
        <v>17.279531213872819</v>
      </c>
      <c r="AE180" s="119" t="e">
        <f t="shared" si="77"/>
        <v>#N/A</v>
      </c>
      <c r="AF180" s="119">
        <f t="shared" si="78"/>
        <v>0</v>
      </c>
      <c r="AI180" s="115">
        <f t="shared" si="96"/>
        <v>213</v>
      </c>
      <c r="AJ180" s="113">
        <f t="shared" si="97"/>
        <v>173</v>
      </c>
      <c r="AK180" s="113">
        <f>INDEX(地温!$D$2:$D$366,MATCH(AI180,地温!$C$2:$C$366,FALSE))</f>
        <v>25.9495</v>
      </c>
      <c r="AL180" s="113">
        <f t="shared" si="98"/>
        <v>2989.3588999999974</v>
      </c>
      <c r="AM180" s="116">
        <f t="shared" si="79"/>
        <v>17.279531213872819</v>
      </c>
      <c r="AN180" s="119" t="e">
        <f t="shared" si="80"/>
        <v>#N/A</v>
      </c>
      <c r="AO180" s="119">
        <f t="shared" si="81"/>
        <v>0</v>
      </c>
      <c r="AR180" s="115">
        <f t="shared" si="99"/>
        <v>213</v>
      </c>
      <c r="AS180" s="113">
        <f t="shared" si="100"/>
        <v>173</v>
      </c>
      <c r="AT180" s="113">
        <f>INDEX(地温!$D$2:$D$366,MATCH(AR180,地温!$C$2:$C$366,FALSE))</f>
        <v>25.9495</v>
      </c>
      <c r="AU180" s="113">
        <f t="shared" si="101"/>
        <v>2989.3588999999974</v>
      </c>
      <c r="AV180" s="116">
        <f t="shared" si="82"/>
        <v>17.279531213872819</v>
      </c>
      <c r="AW180" s="119" t="e">
        <f t="shared" si="83"/>
        <v>#N/A</v>
      </c>
      <c r="AX180" s="119">
        <f t="shared" si="84"/>
        <v>0</v>
      </c>
    </row>
    <row r="181" spans="1:50">
      <c r="A181" s="115">
        <f t="shared" si="85"/>
        <v>214</v>
      </c>
      <c r="B181" s="113">
        <f t="shared" si="68"/>
        <v>174</v>
      </c>
      <c r="C181" s="119">
        <f t="shared" si="69"/>
        <v>6.6896083679909344</v>
      </c>
      <c r="D181" s="119">
        <f t="shared" si="86"/>
        <v>1.3217254005075675e-004</v>
      </c>
      <c r="E181" s="119"/>
      <c r="F181" s="119"/>
      <c r="H181" s="115">
        <f t="shared" si="87"/>
        <v>214</v>
      </c>
      <c r="I181" s="113">
        <f t="shared" si="88"/>
        <v>174</v>
      </c>
      <c r="J181" s="113">
        <f>INDEX(地温!$D$2:$D$366,MATCH(H181,地温!$C$2:$C$366,FALSE))</f>
        <v>25.853199999999998</v>
      </c>
      <c r="K181" s="113">
        <f t="shared" si="89"/>
        <v>3015.2120999999975</v>
      </c>
      <c r="L181" s="116">
        <f t="shared" si="70"/>
        <v>17.32880517241378</v>
      </c>
      <c r="M181" s="119">
        <f t="shared" si="71"/>
        <v>3.102687428653126e-002</v>
      </c>
      <c r="N181" s="119">
        <f t="shared" si="72"/>
        <v>6.6896083679909344</v>
      </c>
      <c r="Q181" s="115">
        <f t="shared" si="90"/>
        <v>214</v>
      </c>
      <c r="R181" s="113">
        <f t="shared" si="91"/>
        <v>174</v>
      </c>
      <c r="S181" s="113">
        <f>INDEX(地温!$D$2:$D$366,MATCH(Q181,地温!$C$2:$C$366,FALSE))</f>
        <v>25.853199999999998</v>
      </c>
      <c r="T181" s="113">
        <f t="shared" si="92"/>
        <v>3015.2120999999975</v>
      </c>
      <c r="U181" s="116">
        <f t="shared" si="73"/>
        <v>17.32880517241378</v>
      </c>
      <c r="V181" s="119" t="e">
        <f t="shared" si="74"/>
        <v>#N/A</v>
      </c>
      <c r="W181" s="119">
        <f t="shared" si="75"/>
        <v>0</v>
      </c>
      <c r="Z181" s="115">
        <f t="shared" si="93"/>
        <v>214</v>
      </c>
      <c r="AA181" s="113">
        <f t="shared" si="94"/>
        <v>174</v>
      </c>
      <c r="AB181" s="113">
        <f>INDEX(地温!$D$2:$D$366,MATCH(Z181,地温!$C$2:$C$366,FALSE))</f>
        <v>25.853199999999998</v>
      </c>
      <c r="AC181" s="113">
        <f t="shared" si="95"/>
        <v>3015.2120999999975</v>
      </c>
      <c r="AD181" s="116">
        <f t="shared" si="76"/>
        <v>17.32880517241378</v>
      </c>
      <c r="AE181" s="119" t="e">
        <f t="shared" si="77"/>
        <v>#N/A</v>
      </c>
      <c r="AF181" s="119">
        <f t="shared" si="78"/>
        <v>0</v>
      </c>
      <c r="AI181" s="115">
        <f t="shared" si="96"/>
        <v>214</v>
      </c>
      <c r="AJ181" s="113">
        <f t="shared" si="97"/>
        <v>174</v>
      </c>
      <c r="AK181" s="113">
        <f>INDEX(地温!$D$2:$D$366,MATCH(AI181,地温!$C$2:$C$366,FALSE))</f>
        <v>25.853199999999998</v>
      </c>
      <c r="AL181" s="113">
        <f t="shared" si="98"/>
        <v>3015.2120999999975</v>
      </c>
      <c r="AM181" s="116">
        <f t="shared" si="79"/>
        <v>17.32880517241378</v>
      </c>
      <c r="AN181" s="119" t="e">
        <f t="shared" si="80"/>
        <v>#N/A</v>
      </c>
      <c r="AO181" s="119">
        <f t="shared" si="81"/>
        <v>0</v>
      </c>
      <c r="AR181" s="115">
        <f t="shared" si="99"/>
        <v>214</v>
      </c>
      <c r="AS181" s="113">
        <f t="shared" si="100"/>
        <v>174</v>
      </c>
      <c r="AT181" s="113">
        <f>INDEX(地温!$D$2:$D$366,MATCH(AR181,地温!$C$2:$C$366,FALSE))</f>
        <v>25.853199999999998</v>
      </c>
      <c r="AU181" s="113">
        <f t="shared" si="101"/>
        <v>3015.2120999999975</v>
      </c>
      <c r="AV181" s="116">
        <f t="shared" si="82"/>
        <v>17.32880517241378</v>
      </c>
      <c r="AW181" s="119" t="e">
        <f t="shared" si="83"/>
        <v>#N/A</v>
      </c>
      <c r="AX181" s="119">
        <f t="shared" si="84"/>
        <v>0</v>
      </c>
    </row>
    <row r="182" spans="1:50">
      <c r="A182" s="115">
        <f t="shared" si="85"/>
        <v>215</v>
      </c>
      <c r="B182" s="113">
        <f t="shared" si="68"/>
        <v>175</v>
      </c>
      <c r="C182" s="119">
        <f t="shared" si="69"/>
        <v>6.6908825954831013</v>
      </c>
      <c r="D182" s="119">
        <f t="shared" si="86"/>
        <v>1.2742274921668796e-004</v>
      </c>
      <c r="E182" s="119"/>
      <c r="F182" s="119"/>
      <c r="H182" s="115">
        <f t="shared" si="87"/>
        <v>215</v>
      </c>
      <c r="I182" s="113">
        <f t="shared" si="88"/>
        <v>175</v>
      </c>
      <c r="J182" s="113">
        <f>INDEX(地温!$D$2:$D$366,MATCH(H182,地温!$C$2:$C$366,FALSE))</f>
        <v>26.02975</v>
      </c>
      <c r="K182" s="113">
        <f t="shared" si="89"/>
        <v>3041.2418499999976</v>
      </c>
      <c r="L182" s="116">
        <f t="shared" si="70"/>
        <v>17.378524857142843</v>
      </c>
      <c r="M182" s="119">
        <f t="shared" si="71"/>
        <v>3.1094327684354561e-002</v>
      </c>
      <c r="N182" s="119">
        <f t="shared" si="72"/>
        <v>6.6908825954831013</v>
      </c>
      <c r="Q182" s="115">
        <f t="shared" si="90"/>
        <v>215</v>
      </c>
      <c r="R182" s="113">
        <f t="shared" si="91"/>
        <v>175</v>
      </c>
      <c r="S182" s="113">
        <f>INDEX(地温!$D$2:$D$366,MATCH(Q182,地温!$C$2:$C$366,FALSE))</f>
        <v>26.02975</v>
      </c>
      <c r="T182" s="113">
        <f t="shared" si="92"/>
        <v>3041.2418499999976</v>
      </c>
      <c r="U182" s="116">
        <f t="shared" si="73"/>
        <v>17.378524857142843</v>
      </c>
      <c r="V182" s="119" t="e">
        <f t="shared" si="74"/>
        <v>#N/A</v>
      </c>
      <c r="W182" s="119">
        <f t="shared" si="75"/>
        <v>0</v>
      </c>
      <c r="Z182" s="115">
        <f t="shared" si="93"/>
        <v>215</v>
      </c>
      <c r="AA182" s="113">
        <f t="shared" si="94"/>
        <v>175</v>
      </c>
      <c r="AB182" s="113">
        <f>INDEX(地温!$D$2:$D$366,MATCH(Z182,地温!$C$2:$C$366,FALSE))</f>
        <v>26.02975</v>
      </c>
      <c r="AC182" s="113">
        <f t="shared" si="95"/>
        <v>3041.2418499999976</v>
      </c>
      <c r="AD182" s="116">
        <f t="shared" si="76"/>
        <v>17.378524857142843</v>
      </c>
      <c r="AE182" s="119" t="e">
        <f t="shared" si="77"/>
        <v>#N/A</v>
      </c>
      <c r="AF182" s="119">
        <f t="shared" si="78"/>
        <v>0</v>
      </c>
      <c r="AI182" s="115">
        <f t="shared" si="96"/>
        <v>215</v>
      </c>
      <c r="AJ182" s="113">
        <f t="shared" si="97"/>
        <v>175</v>
      </c>
      <c r="AK182" s="113">
        <f>INDEX(地温!$D$2:$D$366,MATCH(AI182,地温!$C$2:$C$366,FALSE))</f>
        <v>26.02975</v>
      </c>
      <c r="AL182" s="113">
        <f t="shared" si="98"/>
        <v>3041.2418499999976</v>
      </c>
      <c r="AM182" s="116">
        <f t="shared" si="79"/>
        <v>17.378524857142843</v>
      </c>
      <c r="AN182" s="119" t="e">
        <f t="shared" si="80"/>
        <v>#N/A</v>
      </c>
      <c r="AO182" s="119">
        <f t="shared" si="81"/>
        <v>0</v>
      </c>
      <c r="AR182" s="115">
        <f t="shared" si="99"/>
        <v>215</v>
      </c>
      <c r="AS182" s="113">
        <f t="shared" si="100"/>
        <v>175</v>
      </c>
      <c r="AT182" s="113">
        <f>INDEX(地温!$D$2:$D$366,MATCH(AR182,地温!$C$2:$C$366,FALSE))</f>
        <v>26.02975</v>
      </c>
      <c r="AU182" s="113">
        <f t="shared" si="101"/>
        <v>3041.2418499999976</v>
      </c>
      <c r="AV182" s="116">
        <f t="shared" si="82"/>
        <v>17.378524857142843</v>
      </c>
      <c r="AW182" s="119" t="e">
        <f t="shared" si="83"/>
        <v>#N/A</v>
      </c>
      <c r="AX182" s="119">
        <f t="shared" si="84"/>
        <v>0</v>
      </c>
    </row>
    <row r="183" spans="1:50">
      <c r="A183" s="115">
        <f t="shared" si="85"/>
        <v>216</v>
      </c>
      <c r="B183" s="113">
        <f t="shared" si="68"/>
        <v>176</v>
      </c>
      <c r="C183" s="119">
        <f t="shared" si="69"/>
        <v>6.6920887639452333</v>
      </c>
      <c r="D183" s="119">
        <f t="shared" si="86"/>
        <v>1.2061684621320624e-004</v>
      </c>
      <c r="E183" s="119"/>
      <c r="F183" s="119"/>
      <c r="H183" s="115">
        <f t="shared" si="87"/>
        <v>216</v>
      </c>
      <c r="I183" s="113">
        <f t="shared" si="88"/>
        <v>176</v>
      </c>
      <c r="J183" s="113">
        <f>INDEX(地温!$D$2:$D$366,MATCH(H183,地温!$C$2:$C$366,FALSE))</f>
        <v>25.628499999999999</v>
      </c>
      <c r="K183" s="113">
        <f t="shared" si="89"/>
        <v>3066.8703499999974</v>
      </c>
      <c r="L183" s="116">
        <f t="shared" si="70"/>
        <v>17.425399715909077</v>
      </c>
      <c r="M183" s="119">
        <f t="shared" si="71"/>
        <v>3.1158034657868667e-002</v>
      </c>
      <c r="N183" s="119">
        <f t="shared" si="72"/>
        <v>6.6920887639452333</v>
      </c>
      <c r="Q183" s="115">
        <f t="shared" si="90"/>
        <v>216</v>
      </c>
      <c r="R183" s="113">
        <f t="shared" si="91"/>
        <v>176</v>
      </c>
      <c r="S183" s="113">
        <f>INDEX(地温!$D$2:$D$366,MATCH(Q183,地温!$C$2:$C$366,FALSE))</f>
        <v>25.628499999999999</v>
      </c>
      <c r="T183" s="113">
        <f t="shared" si="92"/>
        <v>3066.8703499999974</v>
      </c>
      <c r="U183" s="116">
        <f t="shared" si="73"/>
        <v>17.425399715909077</v>
      </c>
      <c r="V183" s="119" t="e">
        <f t="shared" si="74"/>
        <v>#N/A</v>
      </c>
      <c r="W183" s="119">
        <f t="shared" si="75"/>
        <v>0</v>
      </c>
      <c r="Z183" s="115">
        <f t="shared" si="93"/>
        <v>216</v>
      </c>
      <c r="AA183" s="113">
        <f t="shared" si="94"/>
        <v>176</v>
      </c>
      <c r="AB183" s="113">
        <f>INDEX(地温!$D$2:$D$366,MATCH(Z183,地温!$C$2:$C$366,FALSE))</f>
        <v>25.628499999999999</v>
      </c>
      <c r="AC183" s="113">
        <f t="shared" si="95"/>
        <v>3066.8703499999974</v>
      </c>
      <c r="AD183" s="116">
        <f t="shared" si="76"/>
        <v>17.425399715909077</v>
      </c>
      <c r="AE183" s="119" t="e">
        <f t="shared" si="77"/>
        <v>#N/A</v>
      </c>
      <c r="AF183" s="119">
        <f t="shared" si="78"/>
        <v>0</v>
      </c>
      <c r="AI183" s="115">
        <f t="shared" si="96"/>
        <v>216</v>
      </c>
      <c r="AJ183" s="113">
        <f t="shared" si="97"/>
        <v>176</v>
      </c>
      <c r="AK183" s="113">
        <f>INDEX(地温!$D$2:$D$366,MATCH(AI183,地温!$C$2:$C$366,FALSE))</f>
        <v>25.628499999999999</v>
      </c>
      <c r="AL183" s="113">
        <f t="shared" si="98"/>
        <v>3066.8703499999974</v>
      </c>
      <c r="AM183" s="116">
        <f t="shared" si="79"/>
        <v>17.425399715909077</v>
      </c>
      <c r="AN183" s="119" t="e">
        <f t="shared" si="80"/>
        <v>#N/A</v>
      </c>
      <c r="AO183" s="119">
        <f t="shared" si="81"/>
        <v>0</v>
      </c>
      <c r="AR183" s="115">
        <f t="shared" si="99"/>
        <v>216</v>
      </c>
      <c r="AS183" s="113">
        <f t="shared" si="100"/>
        <v>176</v>
      </c>
      <c r="AT183" s="113">
        <f>INDEX(地温!$D$2:$D$366,MATCH(AR183,地温!$C$2:$C$366,FALSE))</f>
        <v>25.628499999999999</v>
      </c>
      <c r="AU183" s="113">
        <f t="shared" si="101"/>
        <v>3066.8703499999974</v>
      </c>
      <c r="AV183" s="116">
        <f t="shared" si="82"/>
        <v>17.425399715909077</v>
      </c>
      <c r="AW183" s="119" t="e">
        <f t="shared" si="83"/>
        <v>#N/A</v>
      </c>
      <c r="AX183" s="119">
        <f t="shared" si="84"/>
        <v>0</v>
      </c>
    </row>
    <row r="184" spans="1:50">
      <c r="A184" s="115">
        <f t="shared" si="85"/>
        <v>217</v>
      </c>
      <c r="B184" s="113">
        <f t="shared" si="68"/>
        <v>177</v>
      </c>
      <c r="C184" s="119">
        <f t="shared" si="69"/>
        <v>6.6932407981771025</v>
      </c>
      <c r="D184" s="119">
        <f t="shared" si="86"/>
        <v>1.152034231869159e-004</v>
      </c>
      <c r="E184" s="119"/>
      <c r="F184" s="119"/>
      <c r="H184" s="115">
        <f t="shared" si="87"/>
        <v>217</v>
      </c>
      <c r="I184" s="113">
        <f t="shared" si="88"/>
        <v>177</v>
      </c>
      <c r="J184" s="113">
        <f>INDEX(地温!$D$2:$D$366,MATCH(H184,地温!$C$2:$C$366,FALSE))</f>
        <v>25.5001</v>
      </c>
      <c r="K184" s="113">
        <f t="shared" si="89"/>
        <v>3092.3704499999976</v>
      </c>
      <c r="L184" s="116">
        <f t="shared" si="70"/>
        <v>17.471019491525411</v>
      </c>
      <c r="M184" s="119">
        <f t="shared" si="71"/>
        <v>3.1220141389536386e-002</v>
      </c>
      <c r="N184" s="119">
        <f t="shared" si="72"/>
        <v>6.6932407981771025</v>
      </c>
      <c r="Q184" s="115">
        <f t="shared" si="90"/>
        <v>217</v>
      </c>
      <c r="R184" s="113">
        <f t="shared" si="91"/>
        <v>177</v>
      </c>
      <c r="S184" s="113">
        <f>INDEX(地温!$D$2:$D$366,MATCH(Q184,地温!$C$2:$C$366,FALSE))</f>
        <v>25.5001</v>
      </c>
      <c r="T184" s="113">
        <f t="shared" si="92"/>
        <v>3092.3704499999976</v>
      </c>
      <c r="U184" s="116">
        <f t="shared" si="73"/>
        <v>17.471019491525411</v>
      </c>
      <c r="V184" s="119" t="e">
        <f t="shared" si="74"/>
        <v>#N/A</v>
      </c>
      <c r="W184" s="119">
        <f t="shared" si="75"/>
        <v>0</v>
      </c>
      <c r="Z184" s="115">
        <f t="shared" si="93"/>
        <v>217</v>
      </c>
      <c r="AA184" s="113">
        <f t="shared" si="94"/>
        <v>177</v>
      </c>
      <c r="AB184" s="113">
        <f>INDEX(地温!$D$2:$D$366,MATCH(Z184,地温!$C$2:$C$366,FALSE))</f>
        <v>25.5001</v>
      </c>
      <c r="AC184" s="113">
        <f t="shared" si="95"/>
        <v>3092.3704499999976</v>
      </c>
      <c r="AD184" s="116">
        <f t="shared" si="76"/>
        <v>17.471019491525411</v>
      </c>
      <c r="AE184" s="119" t="e">
        <f t="shared" si="77"/>
        <v>#N/A</v>
      </c>
      <c r="AF184" s="119">
        <f t="shared" si="78"/>
        <v>0</v>
      </c>
      <c r="AI184" s="115">
        <f t="shared" si="96"/>
        <v>217</v>
      </c>
      <c r="AJ184" s="113">
        <f t="shared" si="97"/>
        <v>177</v>
      </c>
      <c r="AK184" s="113">
        <f>INDEX(地温!$D$2:$D$366,MATCH(AI184,地温!$C$2:$C$366,FALSE))</f>
        <v>25.5001</v>
      </c>
      <c r="AL184" s="113">
        <f t="shared" si="98"/>
        <v>3092.3704499999976</v>
      </c>
      <c r="AM184" s="116">
        <f t="shared" si="79"/>
        <v>17.471019491525411</v>
      </c>
      <c r="AN184" s="119" t="e">
        <f t="shared" si="80"/>
        <v>#N/A</v>
      </c>
      <c r="AO184" s="119">
        <f t="shared" si="81"/>
        <v>0</v>
      </c>
      <c r="AR184" s="115">
        <f t="shared" si="99"/>
        <v>217</v>
      </c>
      <c r="AS184" s="113">
        <f t="shared" si="100"/>
        <v>177</v>
      </c>
      <c r="AT184" s="113">
        <f>INDEX(地温!$D$2:$D$366,MATCH(AR184,地温!$C$2:$C$366,FALSE))</f>
        <v>25.5001</v>
      </c>
      <c r="AU184" s="113">
        <f t="shared" si="101"/>
        <v>3092.3704499999976</v>
      </c>
      <c r="AV184" s="116">
        <f t="shared" si="82"/>
        <v>17.471019491525411</v>
      </c>
      <c r="AW184" s="119" t="e">
        <f t="shared" si="83"/>
        <v>#N/A</v>
      </c>
      <c r="AX184" s="119">
        <f t="shared" si="84"/>
        <v>0</v>
      </c>
    </row>
    <row r="185" spans="1:50">
      <c r="A185" s="115">
        <f t="shared" si="85"/>
        <v>218</v>
      </c>
      <c r="B185" s="113">
        <f t="shared" si="68"/>
        <v>178</v>
      </c>
      <c r="C185" s="119">
        <f t="shared" si="69"/>
        <v>6.6943401301601373</v>
      </c>
      <c r="D185" s="119">
        <f t="shared" si="86"/>
        <v>1.0993319830348014e-004</v>
      </c>
      <c r="E185" s="119"/>
      <c r="F185" s="119"/>
      <c r="H185" s="115">
        <f t="shared" si="87"/>
        <v>218</v>
      </c>
      <c r="I185" s="113">
        <f t="shared" si="88"/>
        <v>178</v>
      </c>
      <c r="J185" s="113">
        <f>INDEX(地温!$D$2:$D$366,MATCH(H185,地温!$C$2:$C$366,FALSE))</f>
        <v>25.339600000000001</v>
      </c>
      <c r="K185" s="113">
        <f t="shared" si="89"/>
        <v>3117.7100499999974</v>
      </c>
      <c r="L185" s="116">
        <f t="shared" si="70"/>
        <v>17.515224999999987</v>
      </c>
      <c r="M185" s="119">
        <f t="shared" si="71"/>
        <v>3.1280422173225998e-002</v>
      </c>
      <c r="N185" s="119">
        <f t="shared" si="72"/>
        <v>6.6943401301601373</v>
      </c>
      <c r="Q185" s="115">
        <f t="shared" si="90"/>
        <v>218</v>
      </c>
      <c r="R185" s="113">
        <f t="shared" si="91"/>
        <v>178</v>
      </c>
      <c r="S185" s="113">
        <f>INDEX(地温!$D$2:$D$366,MATCH(Q185,地温!$C$2:$C$366,FALSE))</f>
        <v>25.339600000000001</v>
      </c>
      <c r="T185" s="113">
        <f t="shared" si="92"/>
        <v>3117.7100499999974</v>
      </c>
      <c r="U185" s="116">
        <f t="shared" si="73"/>
        <v>17.515224999999987</v>
      </c>
      <c r="V185" s="119" t="e">
        <f t="shared" si="74"/>
        <v>#N/A</v>
      </c>
      <c r="W185" s="119">
        <f t="shared" si="75"/>
        <v>0</v>
      </c>
      <c r="Z185" s="115">
        <f t="shared" si="93"/>
        <v>218</v>
      </c>
      <c r="AA185" s="113">
        <f t="shared" si="94"/>
        <v>178</v>
      </c>
      <c r="AB185" s="113">
        <f>INDEX(地温!$D$2:$D$366,MATCH(Z185,地温!$C$2:$C$366,FALSE))</f>
        <v>25.339600000000001</v>
      </c>
      <c r="AC185" s="113">
        <f t="shared" si="95"/>
        <v>3117.7100499999974</v>
      </c>
      <c r="AD185" s="116">
        <f t="shared" si="76"/>
        <v>17.515224999999987</v>
      </c>
      <c r="AE185" s="119" t="e">
        <f t="shared" si="77"/>
        <v>#N/A</v>
      </c>
      <c r="AF185" s="119">
        <f t="shared" si="78"/>
        <v>0</v>
      </c>
      <c r="AI185" s="115">
        <f t="shared" si="96"/>
        <v>218</v>
      </c>
      <c r="AJ185" s="113">
        <f t="shared" si="97"/>
        <v>178</v>
      </c>
      <c r="AK185" s="113">
        <f>INDEX(地温!$D$2:$D$366,MATCH(AI185,地温!$C$2:$C$366,FALSE))</f>
        <v>25.339600000000001</v>
      </c>
      <c r="AL185" s="113">
        <f t="shared" si="98"/>
        <v>3117.7100499999974</v>
      </c>
      <c r="AM185" s="116">
        <f t="shared" si="79"/>
        <v>17.515224999999987</v>
      </c>
      <c r="AN185" s="119" t="e">
        <f t="shared" si="80"/>
        <v>#N/A</v>
      </c>
      <c r="AO185" s="119">
        <f t="shared" si="81"/>
        <v>0</v>
      </c>
      <c r="AR185" s="115">
        <f t="shared" si="99"/>
        <v>218</v>
      </c>
      <c r="AS185" s="113">
        <f t="shared" si="100"/>
        <v>178</v>
      </c>
      <c r="AT185" s="113">
        <f>INDEX(地温!$D$2:$D$366,MATCH(AR185,地温!$C$2:$C$366,FALSE))</f>
        <v>25.339600000000001</v>
      </c>
      <c r="AU185" s="113">
        <f t="shared" si="101"/>
        <v>3117.7100499999974</v>
      </c>
      <c r="AV185" s="116">
        <f t="shared" si="82"/>
        <v>17.515224999999987</v>
      </c>
      <c r="AW185" s="119" t="e">
        <f t="shared" si="83"/>
        <v>#N/A</v>
      </c>
      <c r="AX185" s="119">
        <f t="shared" si="84"/>
        <v>0</v>
      </c>
    </row>
    <row r="186" spans="1:50">
      <c r="A186" s="115">
        <f t="shared" si="85"/>
        <v>219</v>
      </c>
      <c r="B186" s="113">
        <f t="shared" si="68"/>
        <v>179</v>
      </c>
      <c r="C186" s="119">
        <f t="shared" si="69"/>
        <v>6.6953887846385847</v>
      </c>
      <c r="D186" s="119">
        <f t="shared" si="86"/>
        <v>1.0486544784473751e-004</v>
      </c>
      <c r="E186" s="119"/>
      <c r="F186" s="119"/>
      <c r="H186" s="115">
        <f t="shared" si="87"/>
        <v>219</v>
      </c>
      <c r="I186" s="113">
        <f t="shared" si="88"/>
        <v>179</v>
      </c>
      <c r="J186" s="113">
        <f>INDEX(地温!$D$2:$D$366,MATCH(H186,地温!$C$2:$C$366,FALSE))</f>
        <v>25.163050000000002</v>
      </c>
      <c r="K186" s="113">
        <f t="shared" si="89"/>
        <v>3142.8730999999975</v>
      </c>
      <c r="L186" s="116">
        <f t="shared" si="70"/>
        <v>17.557950279329596</v>
      </c>
      <c r="M186" s="119">
        <f t="shared" si="71"/>
        <v>3.1338777572475447e-002</v>
      </c>
      <c r="N186" s="119">
        <f t="shared" si="72"/>
        <v>6.6953887846385847</v>
      </c>
      <c r="Q186" s="115">
        <f t="shared" si="90"/>
        <v>219</v>
      </c>
      <c r="R186" s="113">
        <f t="shared" si="91"/>
        <v>179</v>
      </c>
      <c r="S186" s="113">
        <f>INDEX(地温!$D$2:$D$366,MATCH(Q186,地温!$C$2:$C$366,FALSE))</f>
        <v>25.163050000000002</v>
      </c>
      <c r="T186" s="113">
        <f t="shared" si="92"/>
        <v>3142.8730999999975</v>
      </c>
      <c r="U186" s="116">
        <f t="shared" si="73"/>
        <v>17.557950279329596</v>
      </c>
      <c r="V186" s="119" t="e">
        <f t="shared" si="74"/>
        <v>#N/A</v>
      </c>
      <c r="W186" s="119">
        <f t="shared" si="75"/>
        <v>0</v>
      </c>
      <c r="Z186" s="115">
        <f t="shared" si="93"/>
        <v>219</v>
      </c>
      <c r="AA186" s="113">
        <f t="shared" si="94"/>
        <v>179</v>
      </c>
      <c r="AB186" s="113">
        <f>INDEX(地温!$D$2:$D$366,MATCH(Z186,地温!$C$2:$C$366,FALSE))</f>
        <v>25.163050000000002</v>
      </c>
      <c r="AC186" s="113">
        <f t="shared" si="95"/>
        <v>3142.8730999999975</v>
      </c>
      <c r="AD186" s="116">
        <f t="shared" si="76"/>
        <v>17.557950279329596</v>
      </c>
      <c r="AE186" s="119" t="e">
        <f t="shared" si="77"/>
        <v>#N/A</v>
      </c>
      <c r="AF186" s="119">
        <f t="shared" si="78"/>
        <v>0</v>
      </c>
      <c r="AI186" s="115">
        <f t="shared" si="96"/>
        <v>219</v>
      </c>
      <c r="AJ186" s="113">
        <f t="shared" si="97"/>
        <v>179</v>
      </c>
      <c r="AK186" s="113">
        <f>INDEX(地温!$D$2:$D$366,MATCH(AI186,地温!$C$2:$C$366,FALSE))</f>
        <v>25.163050000000002</v>
      </c>
      <c r="AL186" s="113">
        <f t="shared" si="98"/>
        <v>3142.8730999999975</v>
      </c>
      <c r="AM186" s="116">
        <f t="shared" si="79"/>
        <v>17.557950279329596</v>
      </c>
      <c r="AN186" s="119" t="e">
        <f t="shared" si="80"/>
        <v>#N/A</v>
      </c>
      <c r="AO186" s="119">
        <f t="shared" si="81"/>
        <v>0</v>
      </c>
      <c r="AR186" s="115">
        <f t="shared" si="99"/>
        <v>219</v>
      </c>
      <c r="AS186" s="113">
        <f t="shared" si="100"/>
        <v>179</v>
      </c>
      <c r="AT186" s="113">
        <f>INDEX(地温!$D$2:$D$366,MATCH(AR186,地温!$C$2:$C$366,FALSE))</f>
        <v>25.163050000000002</v>
      </c>
      <c r="AU186" s="113">
        <f t="shared" si="101"/>
        <v>3142.8730999999975</v>
      </c>
      <c r="AV186" s="116">
        <f t="shared" si="82"/>
        <v>17.557950279329596</v>
      </c>
      <c r="AW186" s="119" t="e">
        <f t="shared" si="83"/>
        <v>#N/A</v>
      </c>
      <c r="AX186" s="119">
        <f t="shared" si="84"/>
        <v>0</v>
      </c>
    </row>
    <row r="187" spans="1:50">
      <c r="A187" s="115">
        <f t="shared" si="85"/>
        <v>220</v>
      </c>
      <c r="B187" s="113">
        <f t="shared" si="68"/>
        <v>180</v>
      </c>
      <c r="C187" s="119">
        <f t="shared" si="69"/>
        <v>6.696405856137555</v>
      </c>
      <c r="D187" s="119">
        <f t="shared" si="86"/>
        <v>1.0170714989703456e-004</v>
      </c>
      <c r="E187" s="119"/>
      <c r="F187" s="119"/>
      <c r="H187" s="115">
        <f t="shared" si="87"/>
        <v>220</v>
      </c>
      <c r="I187" s="113">
        <f t="shared" si="88"/>
        <v>180</v>
      </c>
      <c r="J187" s="113">
        <f>INDEX(地温!$D$2:$D$366,MATCH(H187,地温!$C$2:$C$366,FALSE))</f>
        <v>25.5001</v>
      </c>
      <c r="K187" s="113">
        <f t="shared" si="89"/>
        <v>3168.3731999999977</v>
      </c>
      <c r="L187" s="116">
        <f t="shared" si="70"/>
        <v>17.602073333333319</v>
      </c>
      <c r="M187" s="119">
        <f t="shared" si="71"/>
        <v>3.1399138298330867e-002</v>
      </c>
      <c r="N187" s="119">
        <f t="shared" si="72"/>
        <v>6.696405856137555</v>
      </c>
      <c r="Q187" s="115">
        <f t="shared" si="90"/>
        <v>220</v>
      </c>
      <c r="R187" s="113">
        <f t="shared" si="91"/>
        <v>180</v>
      </c>
      <c r="S187" s="113">
        <f>INDEX(地温!$D$2:$D$366,MATCH(Q187,地温!$C$2:$C$366,FALSE))</f>
        <v>25.5001</v>
      </c>
      <c r="T187" s="113">
        <f t="shared" si="92"/>
        <v>3168.3731999999977</v>
      </c>
      <c r="U187" s="116">
        <f t="shared" si="73"/>
        <v>17.602073333333319</v>
      </c>
      <c r="V187" s="119" t="e">
        <f t="shared" si="74"/>
        <v>#N/A</v>
      </c>
      <c r="W187" s="119">
        <f t="shared" si="75"/>
        <v>0</v>
      </c>
      <c r="Z187" s="115">
        <f t="shared" si="93"/>
        <v>220</v>
      </c>
      <c r="AA187" s="113">
        <f t="shared" si="94"/>
        <v>180</v>
      </c>
      <c r="AB187" s="113">
        <f>INDEX(地温!$D$2:$D$366,MATCH(Z187,地温!$C$2:$C$366,FALSE))</f>
        <v>25.5001</v>
      </c>
      <c r="AC187" s="113">
        <f t="shared" si="95"/>
        <v>3168.3731999999977</v>
      </c>
      <c r="AD187" s="116">
        <f t="shared" si="76"/>
        <v>17.602073333333319</v>
      </c>
      <c r="AE187" s="119" t="e">
        <f t="shared" si="77"/>
        <v>#N/A</v>
      </c>
      <c r="AF187" s="119">
        <f t="shared" si="78"/>
        <v>0</v>
      </c>
      <c r="AI187" s="115">
        <f t="shared" si="96"/>
        <v>220</v>
      </c>
      <c r="AJ187" s="113">
        <f t="shared" si="97"/>
        <v>180</v>
      </c>
      <c r="AK187" s="113">
        <f>INDEX(地温!$D$2:$D$366,MATCH(AI187,地温!$C$2:$C$366,FALSE))</f>
        <v>25.5001</v>
      </c>
      <c r="AL187" s="113">
        <f t="shared" si="98"/>
        <v>3168.3731999999977</v>
      </c>
      <c r="AM187" s="116">
        <f t="shared" si="79"/>
        <v>17.602073333333319</v>
      </c>
      <c r="AN187" s="119" t="e">
        <f t="shared" si="80"/>
        <v>#N/A</v>
      </c>
      <c r="AO187" s="119">
        <f t="shared" si="81"/>
        <v>0</v>
      </c>
      <c r="AR187" s="115">
        <f t="shared" si="99"/>
        <v>220</v>
      </c>
      <c r="AS187" s="113">
        <f t="shared" si="100"/>
        <v>180</v>
      </c>
      <c r="AT187" s="113">
        <f>INDEX(地温!$D$2:$D$366,MATCH(AR187,地温!$C$2:$C$366,FALSE))</f>
        <v>25.5001</v>
      </c>
      <c r="AU187" s="113">
        <f t="shared" si="101"/>
        <v>3168.3731999999977</v>
      </c>
      <c r="AV187" s="116">
        <f t="shared" si="82"/>
        <v>17.602073333333319</v>
      </c>
      <c r="AW187" s="119" t="e">
        <f t="shared" si="83"/>
        <v>#N/A</v>
      </c>
      <c r="AX187" s="119">
        <f t="shared" si="84"/>
        <v>0</v>
      </c>
    </row>
    <row r="188" spans="1:50">
      <c r="A188" s="115">
        <f t="shared" si="85"/>
        <v>221</v>
      </c>
      <c r="B188" s="113">
        <f t="shared" si="68"/>
        <v>181</v>
      </c>
      <c r="C188" s="119">
        <f t="shared" si="69"/>
        <v>6.6973658535636984</v>
      </c>
      <c r="D188" s="119">
        <f t="shared" si="86"/>
        <v>9.5999742614338865e-005</v>
      </c>
      <c r="E188" s="119"/>
      <c r="F188" s="119"/>
      <c r="H188" s="115">
        <f t="shared" si="87"/>
        <v>221</v>
      </c>
      <c r="I188" s="113">
        <f t="shared" si="88"/>
        <v>181</v>
      </c>
      <c r="J188" s="113">
        <f>INDEX(地温!$D$2:$D$366,MATCH(H188,地温!$C$2:$C$366,FALSE))</f>
        <v>25.002549999999999</v>
      </c>
      <c r="K188" s="113">
        <f t="shared" si="89"/>
        <v>3193.3757499999979</v>
      </c>
      <c r="L188" s="116">
        <f t="shared" si="70"/>
        <v>17.642959944751368</v>
      </c>
      <c r="M188" s="119">
        <f t="shared" si="71"/>
        <v>3.1455158912956763e-002</v>
      </c>
      <c r="N188" s="119">
        <f t="shared" si="72"/>
        <v>6.6973658535636984</v>
      </c>
      <c r="Q188" s="115">
        <f t="shared" si="90"/>
        <v>221</v>
      </c>
      <c r="R188" s="113">
        <f t="shared" si="91"/>
        <v>181</v>
      </c>
      <c r="S188" s="113">
        <f>INDEX(地温!$D$2:$D$366,MATCH(Q188,地温!$C$2:$C$366,FALSE))</f>
        <v>25.002549999999999</v>
      </c>
      <c r="T188" s="113">
        <f t="shared" si="92"/>
        <v>3193.3757499999979</v>
      </c>
      <c r="U188" s="116">
        <f t="shared" si="73"/>
        <v>17.642959944751368</v>
      </c>
      <c r="V188" s="119" t="e">
        <f t="shared" si="74"/>
        <v>#N/A</v>
      </c>
      <c r="W188" s="119">
        <f t="shared" si="75"/>
        <v>0</v>
      </c>
      <c r="Z188" s="115">
        <f t="shared" si="93"/>
        <v>221</v>
      </c>
      <c r="AA188" s="113">
        <f t="shared" si="94"/>
        <v>181</v>
      </c>
      <c r="AB188" s="113">
        <f>INDEX(地温!$D$2:$D$366,MATCH(Z188,地温!$C$2:$C$366,FALSE))</f>
        <v>25.002549999999999</v>
      </c>
      <c r="AC188" s="113">
        <f t="shared" si="95"/>
        <v>3193.3757499999979</v>
      </c>
      <c r="AD188" s="116">
        <f t="shared" si="76"/>
        <v>17.642959944751368</v>
      </c>
      <c r="AE188" s="119" t="e">
        <f t="shared" si="77"/>
        <v>#N/A</v>
      </c>
      <c r="AF188" s="119">
        <f t="shared" si="78"/>
        <v>0</v>
      </c>
      <c r="AI188" s="115">
        <f t="shared" si="96"/>
        <v>221</v>
      </c>
      <c r="AJ188" s="113">
        <f t="shared" si="97"/>
        <v>181</v>
      </c>
      <c r="AK188" s="113">
        <f>INDEX(地温!$D$2:$D$366,MATCH(AI188,地温!$C$2:$C$366,FALSE))</f>
        <v>25.002549999999999</v>
      </c>
      <c r="AL188" s="113">
        <f t="shared" si="98"/>
        <v>3193.3757499999979</v>
      </c>
      <c r="AM188" s="116">
        <f t="shared" si="79"/>
        <v>17.642959944751368</v>
      </c>
      <c r="AN188" s="119" t="e">
        <f t="shared" si="80"/>
        <v>#N/A</v>
      </c>
      <c r="AO188" s="119">
        <f t="shared" si="81"/>
        <v>0</v>
      </c>
      <c r="AR188" s="115">
        <f t="shared" si="99"/>
        <v>221</v>
      </c>
      <c r="AS188" s="113">
        <f t="shared" si="100"/>
        <v>181</v>
      </c>
      <c r="AT188" s="113">
        <f>INDEX(地温!$D$2:$D$366,MATCH(AR188,地温!$C$2:$C$366,FALSE))</f>
        <v>25.002549999999999</v>
      </c>
      <c r="AU188" s="113">
        <f t="shared" si="101"/>
        <v>3193.3757499999979</v>
      </c>
      <c r="AV188" s="116">
        <f t="shared" si="82"/>
        <v>17.642959944751368</v>
      </c>
      <c r="AW188" s="119" t="e">
        <f t="shared" si="83"/>
        <v>#N/A</v>
      </c>
      <c r="AX188" s="119">
        <f t="shared" si="84"/>
        <v>0</v>
      </c>
    </row>
    <row r="189" spans="1:50">
      <c r="A189" s="115">
        <f t="shared" si="85"/>
        <v>222</v>
      </c>
      <c r="B189" s="113">
        <f t="shared" si="68"/>
        <v>182</v>
      </c>
      <c r="C189" s="119">
        <f t="shared" si="69"/>
        <v>6.6982962086054441</v>
      </c>
      <c r="D189" s="119">
        <f t="shared" si="86"/>
        <v>9.3035504174565642e-005</v>
      </c>
      <c r="E189" s="119"/>
      <c r="F189" s="119"/>
      <c r="H189" s="115">
        <f t="shared" si="87"/>
        <v>222</v>
      </c>
      <c r="I189" s="113">
        <f t="shared" si="88"/>
        <v>182</v>
      </c>
      <c r="J189" s="113">
        <f>INDEX(地温!$D$2:$D$366,MATCH(H189,地温!$C$2:$C$366,FALSE))</f>
        <v>25.307500000000001</v>
      </c>
      <c r="K189" s="113">
        <f t="shared" si="89"/>
        <v>3218.6832499999978</v>
      </c>
      <c r="L189" s="116">
        <f t="shared" si="70"/>
        <v>17.685072802197791</v>
      </c>
      <c r="M189" s="119">
        <f t="shared" si="71"/>
        <v>3.15129476351051e-002</v>
      </c>
      <c r="N189" s="119">
        <f t="shared" si="72"/>
        <v>6.6982962086054441</v>
      </c>
      <c r="Q189" s="115">
        <f t="shared" si="90"/>
        <v>222</v>
      </c>
      <c r="R189" s="113">
        <f t="shared" si="91"/>
        <v>182</v>
      </c>
      <c r="S189" s="113">
        <f>INDEX(地温!$D$2:$D$366,MATCH(Q189,地温!$C$2:$C$366,FALSE))</f>
        <v>25.307500000000001</v>
      </c>
      <c r="T189" s="113">
        <f t="shared" si="92"/>
        <v>3218.6832499999978</v>
      </c>
      <c r="U189" s="116">
        <f t="shared" si="73"/>
        <v>17.685072802197791</v>
      </c>
      <c r="V189" s="119" t="e">
        <f t="shared" si="74"/>
        <v>#N/A</v>
      </c>
      <c r="W189" s="119">
        <f t="shared" si="75"/>
        <v>0</v>
      </c>
      <c r="Z189" s="115">
        <f t="shared" si="93"/>
        <v>222</v>
      </c>
      <c r="AA189" s="113">
        <f t="shared" si="94"/>
        <v>182</v>
      </c>
      <c r="AB189" s="113">
        <f>INDEX(地温!$D$2:$D$366,MATCH(Z189,地温!$C$2:$C$366,FALSE))</f>
        <v>25.307500000000001</v>
      </c>
      <c r="AC189" s="113">
        <f t="shared" si="95"/>
        <v>3218.6832499999978</v>
      </c>
      <c r="AD189" s="116">
        <f t="shared" si="76"/>
        <v>17.685072802197791</v>
      </c>
      <c r="AE189" s="119" t="e">
        <f t="shared" si="77"/>
        <v>#N/A</v>
      </c>
      <c r="AF189" s="119">
        <f t="shared" si="78"/>
        <v>0</v>
      </c>
      <c r="AI189" s="115">
        <f t="shared" si="96"/>
        <v>222</v>
      </c>
      <c r="AJ189" s="113">
        <f t="shared" si="97"/>
        <v>182</v>
      </c>
      <c r="AK189" s="113">
        <f>INDEX(地温!$D$2:$D$366,MATCH(AI189,地温!$C$2:$C$366,FALSE))</f>
        <v>25.307500000000001</v>
      </c>
      <c r="AL189" s="113">
        <f t="shared" si="98"/>
        <v>3218.6832499999978</v>
      </c>
      <c r="AM189" s="116">
        <f t="shared" si="79"/>
        <v>17.685072802197791</v>
      </c>
      <c r="AN189" s="119" t="e">
        <f t="shared" si="80"/>
        <v>#N/A</v>
      </c>
      <c r="AO189" s="119">
        <f t="shared" si="81"/>
        <v>0</v>
      </c>
      <c r="AR189" s="115">
        <f t="shared" si="99"/>
        <v>222</v>
      </c>
      <c r="AS189" s="113">
        <f t="shared" si="100"/>
        <v>182</v>
      </c>
      <c r="AT189" s="113">
        <f>INDEX(地温!$D$2:$D$366,MATCH(AR189,地温!$C$2:$C$366,FALSE))</f>
        <v>25.307500000000001</v>
      </c>
      <c r="AU189" s="113">
        <f t="shared" si="101"/>
        <v>3218.6832499999978</v>
      </c>
      <c r="AV189" s="116">
        <f t="shared" si="82"/>
        <v>17.685072802197791</v>
      </c>
      <c r="AW189" s="119" t="e">
        <f t="shared" si="83"/>
        <v>#N/A</v>
      </c>
      <c r="AX189" s="119">
        <f t="shared" si="84"/>
        <v>0</v>
      </c>
    </row>
    <row r="190" spans="1:50">
      <c r="A190" s="115">
        <f t="shared" si="85"/>
        <v>223</v>
      </c>
      <c r="B190" s="113">
        <f t="shared" si="68"/>
        <v>183</v>
      </c>
      <c r="C190" s="119">
        <f t="shared" si="69"/>
        <v>6.6991854410322409</v>
      </c>
      <c r="D190" s="119">
        <f t="shared" si="86"/>
        <v>8.8923242679683778e-005</v>
      </c>
      <c r="E190" s="119"/>
      <c r="F190" s="119"/>
      <c r="H190" s="115">
        <f t="shared" si="87"/>
        <v>223</v>
      </c>
      <c r="I190" s="113">
        <f t="shared" si="88"/>
        <v>183</v>
      </c>
      <c r="J190" s="113">
        <f>INDEX(地温!$D$2:$D$366,MATCH(H190,地温!$C$2:$C$366,FALSE))</f>
        <v>25.195150000000002</v>
      </c>
      <c r="K190" s="113">
        <f t="shared" si="89"/>
        <v>3243.8783999999978</v>
      </c>
      <c r="L190" s="116">
        <f t="shared" si="70"/>
        <v>17.726111475409823</v>
      </c>
      <c r="M190" s="119">
        <f t="shared" si="71"/>
        <v>3.1569348313048272e-002</v>
      </c>
      <c r="N190" s="119">
        <f t="shared" si="72"/>
        <v>6.6991854410322409</v>
      </c>
      <c r="Q190" s="115">
        <f t="shared" si="90"/>
        <v>223</v>
      </c>
      <c r="R190" s="113">
        <f t="shared" si="91"/>
        <v>183</v>
      </c>
      <c r="S190" s="113">
        <f>INDEX(地温!$D$2:$D$366,MATCH(Q190,地温!$C$2:$C$366,FALSE))</f>
        <v>25.195150000000002</v>
      </c>
      <c r="T190" s="113">
        <f t="shared" si="92"/>
        <v>3243.8783999999978</v>
      </c>
      <c r="U190" s="116">
        <f t="shared" si="73"/>
        <v>17.726111475409823</v>
      </c>
      <c r="V190" s="119" t="e">
        <f t="shared" si="74"/>
        <v>#N/A</v>
      </c>
      <c r="W190" s="119">
        <f t="shared" si="75"/>
        <v>0</v>
      </c>
      <c r="Z190" s="115">
        <f t="shared" si="93"/>
        <v>223</v>
      </c>
      <c r="AA190" s="113">
        <f t="shared" si="94"/>
        <v>183</v>
      </c>
      <c r="AB190" s="113">
        <f>INDEX(地温!$D$2:$D$366,MATCH(Z190,地温!$C$2:$C$366,FALSE))</f>
        <v>25.195150000000002</v>
      </c>
      <c r="AC190" s="113">
        <f t="shared" si="95"/>
        <v>3243.8783999999978</v>
      </c>
      <c r="AD190" s="116">
        <f t="shared" si="76"/>
        <v>17.726111475409823</v>
      </c>
      <c r="AE190" s="119" t="e">
        <f t="shared" si="77"/>
        <v>#N/A</v>
      </c>
      <c r="AF190" s="119">
        <f t="shared" si="78"/>
        <v>0</v>
      </c>
      <c r="AI190" s="115">
        <f t="shared" si="96"/>
        <v>223</v>
      </c>
      <c r="AJ190" s="113">
        <f t="shared" si="97"/>
        <v>183</v>
      </c>
      <c r="AK190" s="113">
        <f>INDEX(地温!$D$2:$D$366,MATCH(AI190,地温!$C$2:$C$366,FALSE))</f>
        <v>25.195150000000002</v>
      </c>
      <c r="AL190" s="113">
        <f t="shared" si="98"/>
        <v>3243.8783999999978</v>
      </c>
      <c r="AM190" s="116">
        <f t="shared" si="79"/>
        <v>17.726111475409823</v>
      </c>
      <c r="AN190" s="119" t="e">
        <f t="shared" si="80"/>
        <v>#N/A</v>
      </c>
      <c r="AO190" s="119">
        <f t="shared" si="81"/>
        <v>0</v>
      </c>
      <c r="AR190" s="115">
        <f t="shared" si="99"/>
        <v>223</v>
      </c>
      <c r="AS190" s="113">
        <f t="shared" si="100"/>
        <v>183</v>
      </c>
      <c r="AT190" s="113">
        <f>INDEX(地温!$D$2:$D$366,MATCH(AR190,地温!$C$2:$C$366,FALSE))</f>
        <v>25.195150000000002</v>
      </c>
      <c r="AU190" s="113">
        <f t="shared" si="101"/>
        <v>3243.8783999999978</v>
      </c>
      <c r="AV190" s="116">
        <f t="shared" si="82"/>
        <v>17.726111475409823</v>
      </c>
      <c r="AW190" s="119" t="e">
        <f t="shared" si="83"/>
        <v>#N/A</v>
      </c>
      <c r="AX190" s="119">
        <f t="shared" si="84"/>
        <v>0</v>
      </c>
    </row>
    <row r="191" spans="1:50">
      <c r="A191" s="115">
        <f t="shared" si="85"/>
        <v>224</v>
      </c>
      <c r="B191" s="113">
        <f t="shared" si="68"/>
        <v>184</v>
      </c>
      <c r="C191" s="119">
        <f t="shared" si="69"/>
        <v>6.7000266294278781</v>
      </c>
      <c r="D191" s="119">
        <f t="shared" si="86"/>
        <v>8.411883956371824e-005</v>
      </c>
      <c r="E191" s="119"/>
      <c r="F191" s="119"/>
      <c r="H191" s="115">
        <f t="shared" si="87"/>
        <v>224</v>
      </c>
      <c r="I191" s="113">
        <f t="shared" si="88"/>
        <v>184</v>
      </c>
      <c r="J191" s="113">
        <f>INDEX(地温!$D$2:$D$366,MATCH(H191,地温!$C$2:$C$366,FALSE))</f>
        <v>24.761800000000001</v>
      </c>
      <c r="K191" s="113">
        <f t="shared" si="89"/>
        <v>3268.640199999998</v>
      </c>
      <c r="L191" s="116">
        <f t="shared" si="70"/>
        <v>17.764348913043467</v>
      </c>
      <c r="M191" s="119">
        <f t="shared" si="71"/>
        <v>3.1621975644307874e-002</v>
      </c>
      <c r="N191" s="119">
        <f t="shared" si="72"/>
        <v>6.7000266294278781</v>
      </c>
      <c r="Q191" s="115">
        <f t="shared" si="90"/>
        <v>224</v>
      </c>
      <c r="R191" s="113">
        <f t="shared" si="91"/>
        <v>184</v>
      </c>
      <c r="S191" s="113">
        <f>INDEX(地温!$D$2:$D$366,MATCH(Q191,地温!$C$2:$C$366,FALSE))</f>
        <v>24.761800000000001</v>
      </c>
      <c r="T191" s="113">
        <f t="shared" si="92"/>
        <v>3268.640199999998</v>
      </c>
      <c r="U191" s="116">
        <f t="shared" si="73"/>
        <v>17.764348913043467</v>
      </c>
      <c r="V191" s="119" t="e">
        <f t="shared" si="74"/>
        <v>#N/A</v>
      </c>
      <c r="W191" s="119">
        <f t="shared" si="75"/>
        <v>0</v>
      </c>
      <c r="Z191" s="115">
        <f t="shared" si="93"/>
        <v>224</v>
      </c>
      <c r="AA191" s="113">
        <f t="shared" si="94"/>
        <v>184</v>
      </c>
      <c r="AB191" s="113">
        <f>INDEX(地温!$D$2:$D$366,MATCH(Z191,地温!$C$2:$C$366,FALSE))</f>
        <v>24.761800000000001</v>
      </c>
      <c r="AC191" s="113">
        <f t="shared" si="95"/>
        <v>3268.640199999998</v>
      </c>
      <c r="AD191" s="116">
        <f t="shared" si="76"/>
        <v>17.764348913043467</v>
      </c>
      <c r="AE191" s="119" t="e">
        <f t="shared" si="77"/>
        <v>#N/A</v>
      </c>
      <c r="AF191" s="119">
        <f t="shared" si="78"/>
        <v>0</v>
      </c>
      <c r="AI191" s="115">
        <f t="shared" si="96"/>
        <v>224</v>
      </c>
      <c r="AJ191" s="113">
        <f t="shared" si="97"/>
        <v>184</v>
      </c>
      <c r="AK191" s="113">
        <f>INDEX(地温!$D$2:$D$366,MATCH(AI191,地温!$C$2:$C$366,FALSE))</f>
        <v>24.761800000000001</v>
      </c>
      <c r="AL191" s="113">
        <f t="shared" si="98"/>
        <v>3268.640199999998</v>
      </c>
      <c r="AM191" s="116">
        <f t="shared" si="79"/>
        <v>17.764348913043467</v>
      </c>
      <c r="AN191" s="119" t="e">
        <f t="shared" si="80"/>
        <v>#N/A</v>
      </c>
      <c r="AO191" s="119">
        <f t="shared" si="81"/>
        <v>0</v>
      </c>
      <c r="AR191" s="115">
        <f t="shared" si="99"/>
        <v>224</v>
      </c>
      <c r="AS191" s="113">
        <f t="shared" si="100"/>
        <v>184</v>
      </c>
      <c r="AT191" s="113">
        <f>INDEX(地温!$D$2:$D$366,MATCH(AR191,地温!$C$2:$C$366,FALSE))</f>
        <v>24.761800000000001</v>
      </c>
      <c r="AU191" s="113">
        <f t="shared" si="101"/>
        <v>3268.640199999998</v>
      </c>
      <c r="AV191" s="116">
        <f t="shared" si="82"/>
        <v>17.764348913043467</v>
      </c>
      <c r="AW191" s="119" t="e">
        <f t="shared" si="83"/>
        <v>#N/A</v>
      </c>
      <c r="AX191" s="119">
        <f t="shared" si="84"/>
        <v>0</v>
      </c>
    </row>
    <row r="192" spans="1:50">
      <c r="A192" s="115">
        <f t="shared" si="85"/>
        <v>225</v>
      </c>
      <c r="B192" s="113">
        <f t="shared" si="68"/>
        <v>185</v>
      </c>
      <c r="C192" s="119">
        <f t="shared" si="69"/>
        <v>6.7008289884091896</v>
      </c>
      <c r="D192" s="119">
        <f t="shared" si="86"/>
        <v>8.0235898131153507e-005</v>
      </c>
      <c r="E192" s="119"/>
      <c r="F192" s="119"/>
      <c r="H192" s="115">
        <f t="shared" si="87"/>
        <v>225</v>
      </c>
      <c r="I192" s="113">
        <f t="shared" si="88"/>
        <v>185</v>
      </c>
      <c r="J192" s="113">
        <f>INDEX(地温!$D$2:$D$366,MATCH(H192,地温!$C$2:$C$366,FALSE))</f>
        <v>24.569199999999999</v>
      </c>
      <c r="K192" s="113">
        <f t="shared" si="89"/>
        <v>3293.2093999999979</v>
      </c>
      <c r="L192" s="116">
        <f t="shared" si="70"/>
        <v>17.801131891891881</v>
      </c>
      <c r="M192" s="119">
        <f t="shared" si="71"/>
        <v>3.1672670856098199e-002</v>
      </c>
      <c r="N192" s="119">
        <f t="shared" si="72"/>
        <v>6.7008289884091896</v>
      </c>
      <c r="Q192" s="115">
        <f t="shared" si="90"/>
        <v>225</v>
      </c>
      <c r="R192" s="113">
        <f t="shared" si="91"/>
        <v>185</v>
      </c>
      <c r="S192" s="113">
        <f>INDEX(地温!$D$2:$D$366,MATCH(Q192,地温!$C$2:$C$366,FALSE))</f>
        <v>24.569199999999999</v>
      </c>
      <c r="T192" s="113">
        <f t="shared" si="92"/>
        <v>3293.2093999999979</v>
      </c>
      <c r="U192" s="116">
        <f t="shared" si="73"/>
        <v>17.801131891891881</v>
      </c>
      <c r="V192" s="119" t="e">
        <f t="shared" si="74"/>
        <v>#N/A</v>
      </c>
      <c r="W192" s="119">
        <f t="shared" si="75"/>
        <v>0</v>
      </c>
      <c r="Z192" s="115">
        <f t="shared" si="93"/>
        <v>225</v>
      </c>
      <c r="AA192" s="113">
        <f t="shared" si="94"/>
        <v>185</v>
      </c>
      <c r="AB192" s="113">
        <f>INDEX(地温!$D$2:$D$366,MATCH(Z192,地温!$C$2:$C$366,FALSE))</f>
        <v>24.569199999999999</v>
      </c>
      <c r="AC192" s="113">
        <f t="shared" si="95"/>
        <v>3293.2093999999979</v>
      </c>
      <c r="AD192" s="116">
        <f t="shared" si="76"/>
        <v>17.801131891891881</v>
      </c>
      <c r="AE192" s="119" t="e">
        <f t="shared" si="77"/>
        <v>#N/A</v>
      </c>
      <c r="AF192" s="119">
        <f t="shared" si="78"/>
        <v>0</v>
      </c>
      <c r="AI192" s="115">
        <f t="shared" si="96"/>
        <v>225</v>
      </c>
      <c r="AJ192" s="113">
        <f t="shared" si="97"/>
        <v>185</v>
      </c>
      <c r="AK192" s="113">
        <f>INDEX(地温!$D$2:$D$366,MATCH(AI192,地温!$C$2:$C$366,FALSE))</f>
        <v>24.569199999999999</v>
      </c>
      <c r="AL192" s="113">
        <f t="shared" si="98"/>
        <v>3293.2093999999979</v>
      </c>
      <c r="AM192" s="116">
        <f t="shared" si="79"/>
        <v>17.801131891891881</v>
      </c>
      <c r="AN192" s="119" t="e">
        <f t="shared" si="80"/>
        <v>#N/A</v>
      </c>
      <c r="AO192" s="119">
        <f t="shared" si="81"/>
        <v>0</v>
      </c>
      <c r="AR192" s="115">
        <f t="shared" si="99"/>
        <v>225</v>
      </c>
      <c r="AS192" s="113">
        <f t="shared" si="100"/>
        <v>185</v>
      </c>
      <c r="AT192" s="113">
        <f>INDEX(地温!$D$2:$D$366,MATCH(AR192,地温!$C$2:$C$366,FALSE))</f>
        <v>24.569199999999999</v>
      </c>
      <c r="AU192" s="113">
        <f t="shared" si="101"/>
        <v>3293.2093999999979</v>
      </c>
      <c r="AV192" s="116">
        <f t="shared" si="82"/>
        <v>17.801131891891881</v>
      </c>
      <c r="AW192" s="119" t="e">
        <f t="shared" si="83"/>
        <v>#N/A</v>
      </c>
      <c r="AX192" s="119">
        <f t="shared" si="84"/>
        <v>0</v>
      </c>
    </row>
    <row r="193" spans="1:50">
      <c r="A193" s="115">
        <f t="shared" si="85"/>
        <v>226</v>
      </c>
      <c r="B193" s="113">
        <f t="shared" si="68"/>
        <v>186</v>
      </c>
      <c r="C193" s="119">
        <f t="shared" si="69"/>
        <v>6.701605462759459</v>
      </c>
      <c r="D193" s="119">
        <f t="shared" si="86"/>
        <v>7.7647435026939612e-005</v>
      </c>
      <c r="E193" s="119"/>
      <c r="F193" s="119"/>
      <c r="H193" s="115">
        <f t="shared" si="87"/>
        <v>226</v>
      </c>
      <c r="I193" s="113">
        <f t="shared" si="88"/>
        <v>186</v>
      </c>
      <c r="J193" s="113">
        <f>INDEX(地温!$D$2:$D$366,MATCH(H193,地温!$C$2:$C$366,FALSE))</f>
        <v>24.809950000000001</v>
      </c>
      <c r="K193" s="113">
        <f t="shared" si="89"/>
        <v>3318.0193499999978</v>
      </c>
      <c r="L193" s="116">
        <f t="shared" si="70"/>
        <v>17.838813709677407</v>
      </c>
      <c r="M193" s="119">
        <f t="shared" si="71"/>
        <v>3.172467581765321e-002</v>
      </c>
      <c r="N193" s="119">
        <f t="shared" si="72"/>
        <v>6.701605462759459</v>
      </c>
      <c r="Q193" s="115">
        <f t="shared" si="90"/>
        <v>226</v>
      </c>
      <c r="R193" s="113">
        <f t="shared" si="91"/>
        <v>186</v>
      </c>
      <c r="S193" s="113">
        <f>INDEX(地温!$D$2:$D$366,MATCH(Q193,地温!$C$2:$C$366,FALSE))</f>
        <v>24.809950000000001</v>
      </c>
      <c r="T193" s="113">
        <f t="shared" si="92"/>
        <v>3318.0193499999978</v>
      </c>
      <c r="U193" s="116">
        <f t="shared" si="73"/>
        <v>17.838813709677407</v>
      </c>
      <c r="V193" s="119" t="e">
        <f t="shared" si="74"/>
        <v>#N/A</v>
      </c>
      <c r="W193" s="119">
        <f t="shared" si="75"/>
        <v>0</v>
      </c>
      <c r="Z193" s="115">
        <f t="shared" si="93"/>
        <v>226</v>
      </c>
      <c r="AA193" s="113">
        <f t="shared" si="94"/>
        <v>186</v>
      </c>
      <c r="AB193" s="113">
        <f>INDEX(地温!$D$2:$D$366,MATCH(Z193,地温!$C$2:$C$366,FALSE))</f>
        <v>24.809950000000001</v>
      </c>
      <c r="AC193" s="113">
        <f t="shared" si="95"/>
        <v>3318.0193499999978</v>
      </c>
      <c r="AD193" s="116">
        <f t="shared" si="76"/>
        <v>17.838813709677407</v>
      </c>
      <c r="AE193" s="119" t="e">
        <f t="shared" si="77"/>
        <v>#N/A</v>
      </c>
      <c r="AF193" s="119">
        <f t="shared" si="78"/>
        <v>0</v>
      </c>
      <c r="AI193" s="115">
        <f t="shared" si="96"/>
        <v>226</v>
      </c>
      <c r="AJ193" s="113">
        <f t="shared" si="97"/>
        <v>186</v>
      </c>
      <c r="AK193" s="113">
        <f>INDEX(地温!$D$2:$D$366,MATCH(AI193,地温!$C$2:$C$366,FALSE))</f>
        <v>24.809950000000001</v>
      </c>
      <c r="AL193" s="113">
        <f t="shared" si="98"/>
        <v>3318.0193499999978</v>
      </c>
      <c r="AM193" s="116">
        <f t="shared" si="79"/>
        <v>17.838813709677407</v>
      </c>
      <c r="AN193" s="119" t="e">
        <f t="shared" si="80"/>
        <v>#N/A</v>
      </c>
      <c r="AO193" s="119">
        <f t="shared" si="81"/>
        <v>0</v>
      </c>
      <c r="AR193" s="115">
        <f t="shared" si="99"/>
        <v>226</v>
      </c>
      <c r="AS193" s="113">
        <f t="shared" si="100"/>
        <v>186</v>
      </c>
      <c r="AT193" s="113">
        <f>INDEX(地温!$D$2:$D$366,MATCH(AR193,地温!$C$2:$C$366,FALSE))</f>
        <v>24.809950000000001</v>
      </c>
      <c r="AU193" s="113">
        <f t="shared" si="101"/>
        <v>3318.0193499999978</v>
      </c>
      <c r="AV193" s="116">
        <f t="shared" si="82"/>
        <v>17.838813709677407</v>
      </c>
      <c r="AW193" s="119" t="e">
        <f t="shared" si="83"/>
        <v>#N/A</v>
      </c>
      <c r="AX193" s="119">
        <f t="shared" si="84"/>
        <v>0</v>
      </c>
    </row>
    <row r="194" spans="1:50">
      <c r="A194" s="115">
        <f t="shared" si="85"/>
        <v>227</v>
      </c>
      <c r="B194" s="113">
        <f t="shared" si="68"/>
        <v>187</v>
      </c>
      <c r="C194" s="119">
        <f t="shared" si="69"/>
        <v>6.70235503017964</v>
      </c>
      <c r="D194" s="119">
        <f t="shared" si="86"/>
        <v>7.4956742018095221e-005</v>
      </c>
      <c r="E194" s="119"/>
      <c r="F194" s="119"/>
      <c r="H194" s="115">
        <f t="shared" si="87"/>
        <v>227</v>
      </c>
      <c r="I194" s="113">
        <f t="shared" si="88"/>
        <v>187</v>
      </c>
      <c r="J194" s="113">
        <f>INDEX(地温!$D$2:$D$366,MATCH(H194,地温!$C$2:$C$366,FALSE))</f>
        <v>24.986499999999996</v>
      </c>
      <c r="K194" s="113">
        <f t="shared" si="89"/>
        <v>3343.0058499999977</v>
      </c>
      <c r="L194" s="116">
        <f t="shared" si="70"/>
        <v>17.877036631016029</v>
      </c>
      <c r="M194" s="119">
        <f t="shared" si="71"/>
        <v>3.1777500998772759e-002</v>
      </c>
      <c r="N194" s="119">
        <f t="shared" si="72"/>
        <v>6.70235503017964</v>
      </c>
      <c r="Q194" s="115">
        <f t="shared" si="90"/>
        <v>227</v>
      </c>
      <c r="R194" s="113">
        <f t="shared" si="91"/>
        <v>187</v>
      </c>
      <c r="S194" s="113">
        <f>INDEX(地温!$D$2:$D$366,MATCH(Q194,地温!$C$2:$C$366,FALSE))</f>
        <v>24.986499999999996</v>
      </c>
      <c r="T194" s="113">
        <f t="shared" si="92"/>
        <v>3343.0058499999977</v>
      </c>
      <c r="U194" s="116">
        <f t="shared" si="73"/>
        <v>17.877036631016029</v>
      </c>
      <c r="V194" s="119" t="e">
        <f t="shared" si="74"/>
        <v>#N/A</v>
      </c>
      <c r="W194" s="119">
        <f t="shared" si="75"/>
        <v>0</v>
      </c>
      <c r="Z194" s="115">
        <f t="shared" si="93"/>
        <v>227</v>
      </c>
      <c r="AA194" s="113">
        <f t="shared" si="94"/>
        <v>187</v>
      </c>
      <c r="AB194" s="113">
        <f>INDEX(地温!$D$2:$D$366,MATCH(Z194,地温!$C$2:$C$366,FALSE))</f>
        <v>24.986499999999996</v>
      </c>
      <c r="AC194" s="113">
        <f t="shared" si="95"/>
        <v>3343.0058499999977</v>
      </c>
      <c r="AD194" s="116">
        <f t="shared" si="76"/>
        <v>17.877036631016029</v>
      </c>
      <c r="AE194" s="119" t="e">
        <f t="shared" si="77"/>
        <v>#N/A</v>
      </c>
      <c r="AF194" s="119">
        <f t="shared" si="78"/>
        <v>0</v>
      </c>
      <c r="AI194" s="115">
        <f t="shared" si="96"/>
        <v>227</v>
      </c>
      <c r="AJ194" s="113">
        <f t="shared" si="97"/>
        <v>187</v>
      </c>
      <c r="AK194" s="113">
        <f>INDEX(地温!$D$2:$D$366,MATCH(AI194,地温!$C$2:$C$366,FALSE))</f>
        <v>24.986499999999996</v>
      </c>
      <c r="AL194" s="113">
        <f t="shared" si="98"/>
        <v>3343.0058499999977</v>
      </c>
      <c r="AM194" s="116">
        <f t="shared" si="79"/>
        <v>17.877036631016029</v>
      </c>
      <c r="AN194" s="119" t="e">
        <f t="shared" si="80"/>
        <v>#N/A</v>
      </c>
      <c r="AO194" s="119">
        <f t="shared" si="81"/>
        <v>0</v>
      </c>
      <c r="AR194" s="115">
        <f t="shared" si="99"/>
        <v>227</v>
      </c>
      <c r="AS194" s="113">
        <f t="shared" si="100"/>
        <v>187</v>
      </c>
      <c r="AT194" s="113">
        <f>INDEX(地温!$D$2:$D$366,MATCH(AR194,地温!$C$2:$C$366,FALSE))</f>
        <v>24.986499999999996</v>
      </c>
      <c r="AU194" s="113">
        <f t="shared" si="101"/>
        <v>3343.0058499999977</v>
      </c>
      <c r="AV194" s="116">
        <f t="shared" si="82"/>
        <v>17.877036631016029</v>
      </c>
      <c r="AW194" s="119" t="e">
        <f t="shared" si="83"/>
        <v>#N/A</v>
      </c>
      <c r="AX194" s="119">
        <f t="shared" si="84"/>
        <v>0</v>
      </c>
    </row>
    <row r="195" spans="1:50">
      <c r="A195" s="115">
        <f t="shared" si="85"/>
        <v>228</v>
      </c>
      <c r="B195" s="113">
        <f t="shared" si="68"/>
        <v>188</v>
      </c>
      <c r="C195" s="119">
        <f t="shared" si="69"/>
        <v>6.7030637479434576</v>
      </c>
      <c r="D195" s="119">
        <f t="shared" si="86"/>
        <v>7.0871776381764562e-005</v>
      </c>
      <c r="E195" s="119"/>
      <c r="F195" s="119"/>
      <c r="H195" s="115">
        <f t="shared" si="87"/>
        <v>228</v>
      </c>
      <c r="I195" s="113">
        <f t="shared" si="88"/>
        <v>188</v>
      </c>
      <c r="J195" s="113">
        <f>INDEX(地温!$D$2:$D$366,MATCH(H195,地温!$C$2:$C$366,FALSE))</f>
        <v>24.537099999999999</v>
      </c>
      <c r="K195" s="113">
        <f t="shared" si="89"/>
        <v>3367.5429499999977</v>
      </c>
      <c r="L195" s="116">
        <f t="shared" si="70"/>
        <v>17.91246249999999</v>
      </c>
      <c r="M195" s="119">
        <f t="shared" si="71"/>
        <v>3.1826526685692379e-002</v>
      </c>
      <c r="N195" s="119">
        <f t="shared" si="72"/>
        <v>6.7030637479434576</v>
      </c>
      <c r="Q195" s="115">
        <f t="shared" si="90"/>
        <v>228</v>
      </c>
      <c r="R195" s="113">
        <f t="shared" si="91"/>
        <v>188</v>
      </c>
      <c r="S195" s="113">
        <f>INDEX(地温!$D$2:$D$366,MATCH(Q195,地温!$C$2:$C$366,FALSE))</f>
        <v>24.537099999999999</v>
      </c>
      <c r="T195" s="113">
        <f t="shared" si="92"/>
        <v>3367.5429499999977</v>
      </c>
      <c r="U195" s="116">
        <f t="shared" si="73"/>
        <v>17.91246249999999</v>
      </c>
      <c r="V195" s="119" t="e">
        <f t="shared" si="74"/>
        <v>#N/A</v>
      </c>
      <c r="W195" s="119">
        <f t="shared" si="75"/>
        <v>0</v>
      </c>
      <c r="Z195" s="115">
        <f t="shared" si="93"/>
        <v>228</v>
      </c>
      <c r="AA195" s="113">
        <f t="shared" si="94"/>
        <v>188</v>
      </c>
      <c r="AB195" s="113">
        <f>INDEX(地温!$D$2:$D$366,MATCH(Z195,地温!$C$2:$C$366,FALSE))</f>
        <v>24.537099999999999</v>
      </c>
      <c r="AC195" s="113">
        <f t="shared" si="95"/>
        <v>3367.5429499999977</v>
      </c>
      <c r="AD195" s="116">
        <f t="shared" si="76"/>
        <v>17.91246249999999</v>
      </c>
      <c r="AE195" s="119" t="e">
        <f t="shared" si="77"/>
        <v>#N/A</v>
      </c>
      <c r="AF195" s="119">
        <f t="shared" si="78"/>
        <v>0</v>
      </c>
      <c r="AI195" s="115">
        <f t="shared" si="96"/>
        <v>228</v>
      </c>
      <c r="AJ195" s="113">
        <f t="shared" si="97"/>
        <v>188</v>
      </c>
      <c r="AK195" s="113">
        <f>INDEX(地温!$D$2:$D$366,MATCH(AI195,地温!$C$2:$C$366,FALSE))</f>
        <v>24.537099999999999</v>
      </c>
      <c r="AL195" s="113">
        <f t="shared" si="98"/>
        <v>3367.5429499999977</v>
      </c>
      <c r="AM195" s="116">
        <f t="shared" si="79"/>
        <v>17.91246249999999</v>
      </c>
      <c r="AN195" s="119" t="e">
        <f t="shared" si="80"/>
        <v>#N/A</v>
      </c>
      <c r="AO195" s="119">
        <f t="shared" si="81"/>
        <v>0</v>
      </c>
      <c r="AR195" s="115">
        <f t="shared" si="99"/>
        <v>228</v>
      </c>
      <c r="AS195" s="113">
        <f t="shared" si="100"/>
        <v>188</v>
      </c>
      <c r="AT195" s="113">
        <f>INDEX(地温!$D$2:$D$366,MATCH(AR195,地温!$C$2:$C$366,FALSE))</f>
        <v>24.537099999999999</v>
      </c>
      <c r="AU195" s="113">
        <f t="shared" si="101"/>
        <v>3367.5429499999977</v>
      </c>
      <c r="AV195" s="116">
        <f t="shared" si="82"/>
        <v>17.91246249999999</v>
      </c>
      <c r="AW195" s="119" t="e">
        <f t="shared" si="83"/>
        <v>#N/A</v>
      </c>
      <c r="AX195" s="119">
        <f t="shared" si="84"/>
        <v>0</v>
      </c>
    </row>
    <row r="196" spans="1:50">
      <c r="A196" s="115">
        <f t="shared" si="85"/>
        <v>229</v>
      </c>
      <c r="B196" s="113">
        <f t="shared" si="68"/>
        <v>189</v>
      </c>
      <c r="C196" s="119">
        <f t="shared" si="69"/>
        <v>6.7037543189734574</v>
      </c>
      <c r="D196" s="119">
        <f t="shared" si="86"/>
        <v>6.9057102999980913e-005</v>
      </c>
      <c r="E196" s="119"/>
      <c r="F196" s="119"/>
      <c r="H196" s="115">
        <f t="shared" si="87"/>
        <v>229</v>
      </c>
      <c r="I196" s="113">
        <f t="shared" si="88"/>
        <v>189</v>
      </c>
      <c r="J196" s="113">
        <f>INDEX(地温!$D$2:$D$366,MATCH(H196,地温!$C$2:$C$366,FALSE))</f>
        <v>24.986500000000003</v>
      </c>
      <c r="K196" s="113">
        <f t="shared" si="89"/>
        <v>3392.5294499999977</v>
      </c>
      <c r="L196" s="116">
        <f t="shared" si="70"/>
        <v>17.949891269841256</v>
      </c>
      <c r="M196" s="119">
        <f t="shared" si="71"/>
        <v>3.1878393349470444e-002</v>
      </c>
      <c r="N196" s="119">
        <f t="shared" si="72"/>
        <v>6.7037543189734574</v>
      </c>
      <c r="Q196" s="115">
        <f t="shared" si="90"/>
        <v>229</v>
      </c>
      <c r="R196" s="113">
        <f t="shared" si="91"/>
        <v>189</v>
      </c>
      <c r="S196" s="113">
        <f>INDEX(地温!$D$2:$D$366,MATCH(Q196,地温!$C$2:$C$366,FALSE))</f>
        <v>24.986500000000003</v>
      </c>
      <c r="T196" s="113">
        <f t="shared" si="92"/>
        <v>3392.5294499999977</v>
      </c>
      <c r="U196" s="116">
        <f t="shared" si="73"/>
        <v>17.949891269841256</v>
      </c>
      <c r="V196" s="119" t="e">
        <f t="shared" si="74"/>
        <v>#N/A</v>
      </c>
      <c r="W196" s="119">
        <f t="shared" si="75"/>
        <v>0</v>
      </c>
      <c r="Z196" s="115">
        <f t="shared" si="93"/>
        <v>229</v>
      </c>
      <c r="AA196" s="113">
        <f t="shared" si="94"/>
        <v>189</v>
      </c>
      <c r="AB196" s="113">
        <f>INDEX(地温!$D$2:$D$366,MATCH(Z196,地温!$C$2:$C$366,FALSE))</f>
        <v>24.986500000000003</v>
      </c>
      <c r="AC196" s="113">
        <f t="shared" si="95"/>
        <v>3392.5294499999977</v>
      </c>
      <c r="AD196" s="116">
        <f t="shared" si="76"/>
        <v>17.949891269841256</v>
      </c>
      <c r="AE196" s="119" t="e">
        <f t="shared" si="77"/>
        <v>#N/A</v>
      </c>
      <c r="AF196" s="119">
        <f t="shared" si="78"/>
        <v>0</v>
      </c>
      <c r="AI196" s="115">
        <f t="shared" si="96"/>
        <v>229</v>
      </c>
      <c r="AJ196" s="113">
        <f t="shared" si="97"/>
        <v>189</v>
      </c>
      <c r="AK196" s="113">
        <f>INDEX(地温!$D$2:$D$366,MATCH(AI196,地温!$C$2:$C$366,FALSE))</f>
        <v>24.986500000000003</v>
      </c>
      <c r="AL196" s="113">
        <f t="shared" si="98"/>
        <v>3392.5294499999977</v>
      </c>
      <c r="AM196" s="116">
        <f t="shared" si="79"/>
        <v>17.949891269841256</v>
      </c>
      <c r="AN196" s="119" t="e">
        <f t="shared" si="80"/>
        <v>#N/A</v>
      </c>
      <c r="AO196" s="119">
        <f t="shared" si="81"/>
        <v>0</v>
      </c>
      <c r="AR196" s="115">
        <f t="shared" si="99"/>
        <v>229</v>
      </c>
      <c r="AS196" s="113">
        <f t="shared" si="100"/>
        <v>189</v>
      </c>
      <c r="AT196" s="113">
        <f>INDEX(地温!$D$2:$D$366,MATCH(AR196,地温!$C$2:$C$366,FALSE))</f>
        <v>24.986500000000003</v>
      </c>
      <c r="AU196" s="113">
        <f t="shared" si="101"/>
        <v>3392.5294499999977</v>
      </c>
      <c r="AV196" s="116">
        <f t="shared" si="82"/>
        <v>17.949891269841256</v>
      </c>
      <c r="AW196" s="119" t="e">
        <f t="shared" si="83"/>
        <v>#N/A</v>
      </c>
      <c r="AX196" s="119">
        <f t="shared" si="84"/>
        <v>0</v>
      </c>
    </row>
    <row r="197" spans="1:50">
      <c r="A197" s="115">
        <f t="shared" si="85"/>
        <v>230</v>
      </c>
      <c r="B197" s="113">
        <f t="shared" si="68"/>
        <v>190</v>
      </c>
      <c r="C197" s="119">
        <f t="shared" si="69"/>
        <v>6.7044256197707064</v>
      </c>
      <c r="D197" s="119">
        <f t="shared" si="86"/>
        <v>6.713007972489749e-005</v>
      </c>
      <c r="E197" s="119"/>
      <c r="F197" s="119"/>
      <c r="H197" s="115">
        <f t="shared" si="87"/>
        <v>230</v>
      </c>
      <c r="I197" s="113">
        <f t="shared" si="88"/>
        <v>190</v>
      </c>
      <c r="J197" s="113">
        <f>INDEX(地温!$D$2:$D$366,MATCH(H197,地温!$C$2:$C$366,FALSE))</f>
        <v>25.38775</v>
      </c>
      <c r="K197" s="113">
        <f t="shared" si="89"/>
        <v>3417.9171999999976</v>
      </c>
      <c r="L197" s="116">
        <f t="shared" si="70"/>
        <v>17.989037894736828</v>
      </c>
      <c r="M197" s="119">
        <f t="shared" si="71"/>
        <v>3.1932716643668931e-002</v>
      </c>
      <c r="N197" s="119">
        <f t="shared" si="72"/>
        <v>6.7044256197707064</v>
      </c>
      <c r="Q197" s="115">
        <f t="shared" si="90"/>
        <v>230</v>
      </c>
      <c r="R197" s="113">
        <f t="shared" si="91"/>
        <v>190</v>
      </c>
      <c r="S197" s="113">
        <f>INDEX(地温!$D$2:$D$366,MATCH(Q197,地温!$C$2:$C$366,FALSE))</f>
        <v>25.38775</v>
      </c>
      <c r="T197" s="113">
        <f t="shared" si="92"/>
        <v>3417.9171999999976</v>
      </c>
      <c r="U197" s="116">
        <f t="shared" si="73"/>
        <v>17.989037894736828</v>
      </c>
      <c r="V197" s="119" t="e">
        <f t="shared" si="74"/>
        <v>#N/A</v>
      </c>
      <c r="W197" s="119">
        <f t="shared" si="75"/>
        <v>0</v>
      </c>
      <c r="Z197" s="115">
        <f t="shared" si="93"/>
        <v>230</v>
      </c>
      <c r="AA197" s="113">
        <f t="shared" si="94"/>
        <v>190</v>
      </c>
      <c r="AB197" s="113">
        <f>INDEX(地温!$D$2:$D$366,MATCH(Z197,地温!$C$2:$C$366,FALSE))</f>
        <v>25.38775</v>
      </c>
      <c r="AC197" s="113">
        <f t="shared" si="95"/>
        <v>3417.9171999999976</v>
      </c>
      <c r="AD197" s="116">
        <f t="shared" si="76"/>
        <v>17.989037894736828</v>
      </c>
      <c r="AE197" s="119" t="e">
        <f t="shared" si="77"/>
        <v>#N/A</v>
      </c>
      <c r="AF197" s="119">
        <f t="shared" si="78"/>
        <v>0</v>
      </c>
      <c r="AI197" s="115">
        <f t="shared" si="96"/>
        <v>230</v>
      </c>
      <c r="AJ197" s="113">
        <f t="shared" si="97"/>
        <v>190</v>
      </c>
      <c r="AK197" s="113">
        <f>INDEX(地温!$D$2:$D$366,MATCH(AI197,地温!$C$2:$C$366,FALSE))</f>
        <v>25.38775</v>
      </c>
      <c r="AL197" s="113">
        <f t="shared" si="98"/>
        <v>3417.9171999999976</v>
      </c>
      <c r="AM197" s="116">
        <f t="shared" si="79"/>
        <v>17.989037894736828</v>
      </c>
      <c r="AN197" s="119" t="e">
        <f t="shared" si="80"/>
        <v>#N/A</v>
      </c>
      <c r="AO197" s="119">
        <f t="shared" si="81"/>
        <v>0</v>
      </c>
      <c r="AR197" s="115">
        <f t="shared" si="99"/>
        <v>230</v>
      </c>
      <c r="AS197" s="113">
        <f t="shared" si="100"/>
        <v>190</v>
      </c>
      <c r="AT197" s="113">
        <f>INDEX(地温!$D$2:$D$366,MATCH(AR197,地温!$C$2:$C$366,FALSE))</f>
        <v>25.38775</v>
      </c>
      <c r="AU197" s="113">
        <f t="shared" si="101"/>
        <v>3417.9171999999976</v>
      </c>
      <c r="AV197" s="116">
        <f t="shared" si="82"/>
        <v>17.989037894736828</v>
      </c>
      <c r="AW197" s="119" t="e">
        <f t="shared" si="83"/>
        <v>#N/A</v>
      </c>
      <c r="AX197" s="119">
        <f t="shared" si="84"/>
        <v>0</v>
      </c>
    </row>
    <row r="198" spans="1:50">
      <c r="A198" s="115">
        <f t="shared" si="85"/>
        <v>231</v>
      </c>
      <c r="B198" s="113">
        <f t="shared" si="68"/>
        <v>191</v>
      </c>
      <c r="C198" s="119">
        <f t="shared" si="69"/>
        <v>6.7050620668699299</v>
      </c>
      <c r="D198" s="119">
        <f t="shared" si="86"/>
        <v>6.3644709922350279e-005</v>
      </c>
      <c r="E198" s="119"/>
      <c r="F198" s="119"/>
      <c r="H198" s="115">
        <f t="shared" si="87"/>
        <v>231</v>
      </c>
      <c r="I198" s="113">
        <f t="shared" si="88"/>
        <v>191</v>
      </c>
      <c r="J198" s="113">
        <f>INDEX(地温!$D$2:$D$366,MATCH(H198,地温!$C$2:$C$366,FALSE))</f>
        <v>25.034649999999999</v>
      </c>
      <c r="K198" s="113">
        <f t="shared" si="89"/>
        <v>3442.9518499999976</v>
      </c>
      <c r="L198" s="116">
        <f t="shared" si="70"/>
        <v>18.025925916230353</v>
      </c>
      <c r="M198" s="119">
        <f t="shared" si="71"/>
        <v>3.1983977005709034e-002</v>
      </c>
      <c r="N198" s="119">
        <f t="shared" si="72"/>
        <v>6.7050620668699299</v>
      </c>
      <c r="Q198" s="115">
        <f t="shared" si="90"/>
        <v>231</v>
      </c>
      <c r="R198" s="113">
        <f t="shared" si="91"/>
        <v>191</v>
      </c>
      <c r="S198" s="113">
        <f>INDEX(地温!$D$2:$D$366,MATCH(Q198,地温!$C$2:$C$366,FALSE))</f>
        <v>25.034649999999999</v>
      </c>
      <c r="T198" s="113">
        <f t="shared" si="92"/>
        <v>3442.9518499999976</v>
      </c>
      <c r="U198" s="116">
        <f t="shared" si="73"/>
        <v>18.025925916230353</v>
      </c>
      <c r="V198" s="119" t="e">
        <f t="shared" si="74"/>
        <v>#N/A</v>
      </c>
      <c r="W198" s="119">
        <f t="shared" si="75"/>
        <v>0</v>
      </c>
      <c r="Z198" s="115">
        <f t="shared" si="93"/>
        <v>231</v>
      </c>
      <c r="AA198" s="113">
        <f t="shared" si="94"/>
        <v>191</v>
      </c>
      <c r="AB198" s="113">
        <f>INDEX(地温!$D$2:$D$366,MATCH(Z198,地温!$C$2:$C$366,FALSE))</f>
        <v>25.034649999999999</v>
      </c>
      <c r="AC198" s="113">
        <f t="shared" si="95"/>
        <v>3442.9518499999976</v>
      </c>
      <c r="AD198" s="116">
        <f t="shared" si="76"/>
        <v>18.025925916230353</v>
      </c>
      <c r="AE198" s="119" t="e">
        <f t="shared" si="77"/>
        <v>#N/A</v>
      </c>
      <c r="AF198" s="119">
        <f t="shared" si="78"/>
        <v>0</v>
      </c>
      <c r="AI198" s="115">
        <f t="shared" si="96"/>
        <v>231</v>
      </c>
      <c r="AJ198" s="113">
        <f t="shared" si="97"/>
        <v>191</v>
      </c>
      <c r="AK198" s="113">
        <f>INDEX(地温!$D$2:$D$366,MATCH(AI198,地温!$C$2:$C$366,FALSE))</f>
        <v>25.034649999999999</v>
      </c>
      <c r="AL198" s="113">
        <f t="shared" si="98"/>
        <v>3442.9518499999976</v>
      </c>
      <c r="AM198" s="116">
        <f t="shared" si="79"/>
        <v>18.025925916230353</v>
      </c>
      <c r="AN198" s="119" t="e">
        <f t="shared" si="80"/>
        <v>#N/A</v>
      </c>
      <c r="AO198" s="119">
        <f t="shared" si="81"/>
        <v>0</v>
      </c>
      <c r="AR198" s="115">
        <f t="shared" si="99"/>
        <v>231</v>
      </c>
      <c r="AS198" s="113">
        <f t="shared" si="100"/>
        <v>191</v>
      </c>
      <c r="AT198" s="113">
        <f>INDEX(地温!$D$2:$D$366,MATCH(AR198,地温!$C$2:$C$366,FALSE))</f>
        <v>25.034649999999999</v>
      </c>
      <c r="AU198" s="113">
        <f t="shared" si="101"/>
        <v>3442.9518499999976</v>
      </c>
      <c r="AV198" s="116">
        <f t="shared" si="82"/>
        <v>18.025925916230353</v>
      </c>
      <c r="AW198" s="119" t="e">
        <f t="shared" si="83"/>
        <v>#N/A</v>
      </c>
      <c r="AX198" s="119">
        <f t="shared" si="84"/>
        <v>0</v>
      </c>
    </row>
    <row r="199" spans="1:50">
      <c r="A199" s="115">
        <f t="shared" si="85"/>
        <v>232</v>
      </c>
      <c r="B199" s="113">
        <f t="shared" si="68"/>
        <v>192</v>
      </c>
      <c r="C199" s="119">
        <f t="shared" si="69"/>
        <v>6.7056869355116593</v>
      </c>
      <c r="D199" s="119">
        <f t="shared" si="86"/>
        <v>6.2486864172939247e-005</v>
      </c>
      <c r="E199" s="119"/>
      <c r="F199" s="119"/>
      <c r="H199" s="115">
        <f t="shared" si="87"/>
        <v>232</v>
      </c>
      <c r="I199" s="113">
        <f t="shared" si="88"/>
        <v>192</v>
      </c>
      <c r="J199" s="113">
        <f>INDEX(地温!$D$2:$D$366,MATCH(H199,地温!$C$2:$C$366,FALSE))</f>
        <v>25.748875000000002</v>
      </c>
      <c r="K199" s="113">
        <f t="shared" si="89"/>
        <v>3468.7007249999979</v>
      </c>
      <c r="L199" s="116">
        <f t="shared" si="70"/>
        <v>18.066149609374989</v>
      </c>
      <c r="M199" s="119">
        <f t="shared" si="71"/>
        <v>3.2039951628890603e-002</v>
      </c>
      <c r="N199" s="119">
        <f t="shared" si="72"/>
        <v>6.7056869355116593</v>
      </c>
      <c r="Q199" s="115">
        <f t="shared" si="90"/>
        <v>232</v>
      </c>
      <c r="R199" s="113">
        <f t="shared" si="91"/>
        <v>192</v>
      </c>
      <c r="S199" s="113">
        <f>INDEX(地温!$D$2:$D$366,MATCH(Q199,地温!$C$2:$C$366,FALSE))</f>
        <v>25.748875000000002</v>
      </c>
      <c r="T199" s="113">
        <f t="shared" si="92"/>
        <v>3468.7007249999979</v>
      </c>
      <c r="U199" s="116">
        <f t="shared" si="73"/>
        <v>18.066149609374989</v>
      </c>
      <c r="V199" s="119" t="e">
        <f t="shared" si="74"/>
        <v>#N/A</v>
      </c>
      <c r="W199" s="119">
        <f t="shared" si="75"/>
        <v>0</v>
      </c>
      <c r="Z199" s="115">
        <f t="shared" si="93"/>
        <v>232</v>
      </c>
      <c r="AA199" s="113">
        <f t="shared" si="94"/>
        <v>192</v>
      </c>
      <c r="AB199" s="113">
        <f>INDEX(地温!$D$2:$D$366,MATCH(Z199,地温!$C$2:$C$366,FALSE))</f>
        <v>25.748875000000002</v>
      </c>
      <c r="AC199" s="113">
        <f t="shared" si="95"/>
        <v>3468.7007249999979</v>
      </c>
      <c r="AD199" s="116">
        <f t="shared" si="76"/>
        <v>18.066149609374989</v>
      </c>
      <c r="AE199" s="119" t="e">
        <f t="shared" si="77"/>
        <v>#N/A</v>
      </c>
      <c r="AF199" s="119">
        <f t="shared" si="78"/>
        <v>0</v>
      </c>
      <c r="AI199" s="115">
        <f t="shared" si="96"/>
        <v>232</v>
      </c>
      <c r="AJ199" s="113">
        <f t="shared" si="97"/>
        <v>192</v>
      </c>
      <c r="AK199" s="113">
        <f>INDEX(地温!$D$2:$D$366,MATCH(AI199,地温!$C$2:$C$366,FALSE))</f>
        <v>25.748875000000002</v>
      </c>
      <c r="AL199" s="113">
        <f t="shared" si="98"/>
        <v>3468.7007249999979</v>
      </c>
      <c r="AM199" s="116">
        <f t="shared" si="79"/>
        <v>18.066149609374989</v>
      </c>
      <c r="AN199" s="119" t="e">
        <f t="shared" si="80"/>
        <v>#N/A</v>
      </c>
      <c r="AO199" s="119">
        <f t="shared" si="81"/>
        <v>0</v>
      </c>
      <c r="AR199" s="115">
        <f t="shared" si="99"/>
        <v>232</v>
      </c>
      <c r="AS199" s="113">
        <f t="shared" si="100"/>
        <v>192</v>
      </c>
      <c r="AT199" s="113">
        <f>INDEX(地温!$D$2:$D$366,MATCH(AR199,地温!$C$2:$C$366,FALSE))</f>
        <v>25.748875000000002</v>
      </c>
      <c r="AU199" s="113">
        <f t="shared" si="101"/>
        <v>3468.7007249999979</v>
      </c>
      <c r="AV199" s="116">
        <f t="shared" si="82"/>
        <v>18.066149609374989</v>
      </c>
      <c r="AW199" s="119" t="e">
        <f t="shared" si="83"/>
        <v>#N/A</v>
      </c>
      <c r="AX199" s="119">
        <f t="shared" si="84"/>
        <v>0</v>
      </c>
    </row>
    <row r="200" spans="1:50">
      <c r="A200" s="115">
        <f t="shared" si="85"/>
        <v>233</v>
      </c>
      <c r="B200" s="113">
        <f t="shared" ref="B200:B263" si="102">I200</f>
        <v>193</v>
      </c>
      <c r="C200" s="119">
        <f t="shared" ref="C200:C263" si="103">N200+W200+AF200+AO200+AX200</f>
        <v>6.7062751323328067</v>
      </c>
      <c r="D200" s="119">
        <f t="shared" si="86"/>
        <v>5.8819682114741312e-005</v>
      </c>
      <c r="E200" s="119"/>
      <c r="F200" s="119"/>
      <c r="H200" s="115">
        <f t="shared" si="87"/>
        <v>233</v>
      </c>
      <c r="I200" s="113">
        <f t="shared" si="88"/>
        <v>193</v>
      </c>
      <c r="J200" s="113">
        <f>INDEX(地温!$D$2:$D$366,MATCH(H200,地温!$C$2:$C$366,FALSE))</f>
        <v>25.187125000000002</v>
      </c>
      <c r="K200" s="113">
        <f t="shared" si="89"/>
        <v>3493.8878499999978</v>
      </c>
      <c r="L200" s="116">
        <f t="shared" ref="L200:L263" si="104">K200/I200</f>
        <v>18.103045854922268</v>
      </c>
      <c r="M200" s="119">
        <f t="shared" ref="M200:M263" si="105">$J$4*EXP(-$K$4/(8.31*(L200+273)))</f>
        <v>3.2091368331101211e-002</v>
      </c>
      <c r="N200" s="119">
        <f t="shared" ref="N200:N263" si="106">IF($I$1=0,0,$L$1*$I$4*0.01*(1-EXP(-M200*I200)))</f>
        <v>6.7062751323328067</v>
      </c>
      <c r="Q200" s="115">
        <f t="shared" si="90"/>
        <v>233</v>
      </c>
      <c r="R200" s="113">
        <f t="shared" si="91"/>
        <v>193</v>
      </c>
      <c r="S200" s="113">
        <f>INDEX(地温!$D$2:$D$366,MATCH(Q200,地温!$C$2:$C$366,FALSE))</f>
        <v>25.187125000000002</v>
      </c>
      <c r="T200" s="113">
        <f t="shared" si="92"/>
        <v>3493.8878499999978</v>
      </c>
      <c r="U200" s="116">
        <f t="shared" ref="U200:U263" si="107">T200/R200</f>
        <v>18.103045854922268</v>
      </c>
      <c r="V200" s="119" t="e">
        <f t="shared" ref="V200:V263" si="108">$S$4*EXP(-$T$4/(8.31*(U200+273)))</f>
        <v>#N/A</v>
      </c>
      <c r="W200" s="119">
        <f t="shared" ref="W200:W263" si="109">IF($R$1=0,0,$U$1*$R$4*0.01*(1-EXP(-V200*R200)))</f>
        <v>0</v>
      </c>
      <c r="Z200" s="115">
        <f t="shared" si="93"/>
        <v>233</v>
      </c>
      <c r="AA200" s="113">
        <f t="shared" si="94"/>
        <v>193</v>
      </c>
      <c r="AB200" s="113">
        <f>INDEX(地温!$D$2:$D$366,MATCH(Z200,地温!$C$2:$C$366,FALSE))</f>
        <v>25.187125000000002</v>
      </c>
      <c r="AC200" s="113">
        <f t="shared" si="95"/>
        <v>3493.8878499999978</v>
      </c>
      <c r="AD200" s="116">
        <f t="shared" ref="AD200:AD263" si="110">AC200/AA200</f>
        <v>18.103045854922268</v>
      </c>
      <c r="AE200" s="119" t="e">
        <f t="shared" ref="AE200:AE263" si="111">$AB$4*EXP(-$AC$4/(8.31*(AD200+273)))</f>
        <v>#N/A</v>
      </c>
      <c r="AF200" s="119">
        <f t="shared" ref="AF200:AF263" si="112">IF($AA$1=0,0,$AD$1*$AA$4*0.01*(1-EXP(-AE200*AA200)))</f>
        <v>0</v>
      </c>
      <c r="AI200" s="115">
        <f t="shared" si="96"/>
        <v>233</v>
      </c>
      <c r="AJ200" s="113">
        <f t="shared" si="97"/>
        <v>193</v>
      </c>
      <c r="AK200" s="113">
        <f>INDEX(地温!$D$2:$D$366,MATCH(AI200,地温!$C$2:$C$366,FALSE))</f>
        <v>25.187125000000002</v>
      </c>
      <c r="AL200" s="113">
        <f t="shared" si="98"/>
        <v>3493.8878499999978</v>
      </c>
      <c r="AM200" s="116">
        <f t="shared" ref="AM200:AM263" si="113">AL200/AJ200</f>
        <v>18.103045854922268</v>
      </c>
      <c r="AN200" s="119" t="e">
        <f t="shared" ref="AN200:AN263" si="114">$AK$4*EXP(-$AL$4/(8.31*(AM200+273)))</f>
        <v>#N/A</v>
      </c>
      <c r="AO200" s="119">
        <f t="shared" ref="AO200:AO263" si="115">IF($AJ$1=0,0,$AM$1*$AJ$4*0.01*(1-EXP(-AN200*AJ200)))</f>
        <v>0</v>
      </c>
      <c r="AR200" s="115">
        <f t="shared" si="99"/>
        <v>233</v>
      </c>
      <c r="AS200" s="113">
        <f t="shared" si="100"/>
        <v>193</v>
      </c>
      <c r="AT200" s="113">
        <f>INDEX(地温!$D$2:$D$366,MATCH(AR200,地温!$C$2:$C$366,FALSE))</f>
        <v>25.187125000000002</v>
      </c>
      <c r="AU200" s="113">
        <f t="shared" si="101"/>
        <v>3493.8878499999978</v>
      </c>
      <c r="AV200" s="116">
        <f t="shared" ref="AV200:AV263" si="116">AU200/AS200</f>
        <v>18.103045854922268</v>
      </c>
      <c r="AW200" s="119" t="e">
        <f t="shared" ref="AW200:AW263" si="117">$AT$4*EXP(-$AU$4/(8.31*(AV200+273)))</f>
        <v>#N/A</v>
      </c>
      <c r="AX200" s="119">
        <f t="shared" ref="AX200:AX263" si="118">IF($AS$1=0,0,$AV$1*$AS$4*0.01*(1-EXP(-AW200*AS200)))</f>
        <v>0</v>
      </c>
    </row>
    <row r="201" spans="1:50">
      <c r="A201" s="115">
        <f t="shared" ref="A201:A264" si="119">A200+1</f>
        <v>234</v>
      </c>
      <c r="B201" s="113">
        <f t="shared" si="102"/>
        <v>194</v>
      </c>
      <c r="C201" s="119">
        <f t="shared" si="103"/>
        <v>6.706845966652919</v>
      </c>
      <c r="D201" s="119">
        <f t="shared" ref="D201:D264" si="120">(C201-C200)*0.1</f>
        <v>5.7083432011229011e-005</v>
      </c>
      <c r="E201" s="119"/>
      <c r="F201" s="119"/>
      <c r="H201" s="115">
        <f t="shared" ref="H201:H264" si="121">H200+1</f>
        <v>234</v>
      </c>
      <c r="I201" s="113">
        <f t="shared" ref="I201:I264" si="122">H201-H$8+1</f>
        <v>194</v>
      </c>
      <c r="J201" s="113">
        <f>INDEX(地温!$D$2:$D$366,MATCH(H201,地温!$C$2:$C$366,FALSE))</f>
        <v>25.548250000000003</v>
      </c>
      <c r="K201" s="113">
        <f t="shared" ref="K201:K264" si="123">K200+J201</f>
        <v>3519.4360999999976</v>
      </c>
      <c r="L201" s="116">
        <f t="shared" si="104"/>
        <v>18.141423195876275</v>
      </c>
      <c r="M201" s="119">
        <f t="shared" si="105"/>
        <v>3.2144922698518395e-002</v>
      </c>
      <c r="N201" s="119">
        <f t="shared" si="106"/>
        <v>6.706845966652919</v>
      </c>
      <c r="Q201" s="115">
        <f t="shared" ref="Q201:Q264" si="124">Q200+1</f>
        <v>234</v>
      </c>
      <c r="R201" s="113">
        <f t="shared" ref="R201:R264" si="125">Q201-Q$8+1</f>
        <v>194</v>
      </c>
      <c r="S201" s="113">
        <f>INDEX(地温!$D$2:$D$366,MATCH(Q201,地温!$C$2:$C$366,FALSE))</f>
        <v>25.548250000000003</v>
      </c>
      <c r="T201" s="113">
        <f t="shared" ref="T201:T264" si="126">T200+S201</f>
        <v>3519.4360999999976</v>
      </c>
      <c r="U201" s="116">
        <f t="shared" si="107"/>
        <v>18.141423195876275</v>
      </c>
      <c r="V201" s="119" t="e">
        <f t="shared" si="108"/>
        <v>#N/A</v>
      </c>
      <c r="W201" s="119">
        <f t="shared" si="109"/>
        <v>0</v>
      </c>
      <c r="Z201" s="115">
        <f t="shared" ref="Z201:Z264" si="127">Z200+1</f>
        <v>234</v>
      </c>
      <c r="AA201" s="113">
        <f t="shared" ref="AA201:AA264" si="128">Z201-Z$8+1</f>
        <v>194</v>
      </c>
      <c r="AB201" s="113">
        <f>INDEX(地温!$D$2:$D$366,MATCH(Z201,地温!$C$2:$C$366,FALSE))</f>
        <v>25.548250000000003</v>
      </c>
      <c r="AC201" s="113">
        <f t="shared" ref="AC201:AC264" si="129">AC200+AB201</f>
        <v>3519.4360999999976</v>
      </c>
      <c r="AD201" s="116">
        <f t="shared" si="110"/>
        <v>18.141423195876275</v>
      </c>
      <c r="AE201" s="119" t="e">
        <f t="shared" si="111"/>
        <v>#N/A</v>
      </c>
      <c r="AF201" s="119">
        <f t="shared" si="112"/>
        <v>0</v>
      </c>
      <c r="AI201" s="115">
        <f t="shared" ref="AI201:AI264" si="130">AI200+1</f>
        <v>234</v>
      </c>
      <c r="AJ201" s="113">
        <f t="shared" ref="AJ201:AJ264" si="131">AI201-AI$8+1</f>
        <v>194</v>
      </c>
      <c r="AK201" s="113">
        <f>INDEX(地温!$D$2:$D$366,MATCH(AI201,地温!$C$2:$C$366,FALSE))</f>
        <v>25.548250000000003</v>
      </c>
      <c r="AL201" s="113">
        <f t="shared" ref="AL201:AL264" si="132">AL200+AK201</f>
        <v>3519.4360999999976</v>
      </c>
      <c r="AM201" s="116">
        <f t="shared" si="113"/>
        <v>18.141423195876275</v>
      </c>
      <c r="AN201" s="119" t="e">
        <f t="shared" si="114"/>
        <v>#N/A</v>
      </c>
      <c r="AO201" s="119">
        <f t="shared" si="115"/>
        <v>0</v>
      </c>
      <c r="AR201" s="115">
        <f t="shared" ref="AR201:AR264" si="133">AR200+1</f>
        <v>234</v>
      </c>
      <c r="AS201" s="113">
        <f t="shared" ref="AS201:AS264" si="134">AR201-AR$8+1</f>
        <v>194</v>
      </c>
      <c r="AT201" s="113">
        <f>INDEX(地温!$D$2:$D$366,MATCH(AR201,地温!$C$2:$C$366,FALSE))</f>
        <v>25.548250000000003</v>
      </c>
      <c r="AU201" s="113">
        <f t="shared" ref="AU201:AU264" si="135">AU200+AT201</f>
        <v>3519.4360999999976</v>
      </c>
      <c r="AV201" s="116">
        <f t="shared" si="116"/>
        <v>18.141423195876275</v>
      </c>
      <c r="AW201" s="119" t="e">
        <f t="shared" si="117"/>
        <v>#N/A</v>
      </c>
      <c r="AX201" s="119">
        <f t="shared" si="118"/>
        <v>0</v>
      </c>
    </row>
    <row r="202" spans="1:50">
      <c r="A202" s="115">
        <f t="shared" si="119"/>
        <v>235</v>
      </c>
      <c r="B202" s="113">
        <f t="shared" si="102"/>
        <v>195</v>
      </c>
      <c r="C202" s="119">
        <f t="shared" si="103"/>
        <v>6.7073829808678775</v>
      </c>
      <c r="D202" s="119">
        <f t="shared" si="120"/>
        <v>5.3701421495855328e-005</v>
      </c>
      <c r="E202" s="119"/>
      <c r="F202" s="119"/>
      <c r="H202" s="115">
        <f t="shared" si="121"/>
        <v>235</v>
      </c>
      <c r="I202" s="113">
        <f t="shared" si="122"/>
        <v>195</v>
      </c>
      <c r="J202" s="113">
        <f>INDEX(地温!$D$2:$D$366,MATCH(H202,地温!$C$2:$C$366,FALSE))</f>
        <v>24.966437500000001</v>
      </c>
      <c r="K202" s="113">
        <f t="shared" si="123"/>
        <v>3544.4025374999978</v>
      </c>
      <c r="L202" s="116">
        <f t="shared" si="104"/>
        <v>18.176423269230757</v>
      </c>
      <c r="M202" s="119">
        <f t="shared" si="105"/>
        <v>3.2193829775364682e-002</v>
      </c>
      <c r="N202" s="119">
        <f t="shared" si="106"/>
        <v>6.7073829808678775</v>
      </c>
      <c r="Q202" s="115">
        <f t="shared" si="124"/>
        <v>235</v>
      </c>
      <c r="R202" s="113">
        <f t="shared" si="125"/>
        <v>195</v>
      </c>
      <c r="S202" s="113">
        <f>INDEX(地温!$D$2:$D$366,MATCH(Q202,地温!$C$2:$C$366,FALSE))</f>
        <v>24.966437500000001</v>
      </c>
      <c r="T202" s="113">
        <f t="shared" si="126"/>
        <v>3544.4025374999978</v>
      </c>
      <c r="U202" s="116">
        <f t="shared" si="107"/>
        <v>18.176423269230757</v>
      </c>
      <c r="V202" s="119" t="e">
        <f t="shared" si="108"/>
        <v>#N/A</v>
      </c>
      <c r="W202" s="119">
        <f t="shared" si="109"/>
        <v>0</v>
      </c>
      <c r="Z202" s="115">
        <f t="shared" si="127"/>
        <v>235</v>
      </c>
      <c r="AA202" s="113">
        <f t="shared" si="128"/>
        <v>195</v>
      </c>
      <c r="AB202" s="113">
        <f>INDEX(地温!$D$2:$D$366,MATCH(Z202,地温!$C$2:$C$366,FALSE))</f>
        <v>24.966437500000001</v>
      </c>
      <c r="AC202" s="113">
        <f t="shared" si="129"/>
        <v>3544.4025374999978</v>
      </c>
      <c r="AD202" s="116">
        <f t="shared" si="110"/>
        <v>18.176423269230757</v>
      </c>
      <c r="AE202" s="119" t="e">
        <f t="shared" si="111"/>
        <v>#N/A</v>
      </c>
      <c r="AF202" s="119">
        <f t="shared" si="112"/>
        <v>0</v>
      </c>
      <c r="AI202" s="115">
        <f t="shared" si="130"/>
        <v>235</v>
      </c>
      <c r="AJ202" s="113">
        <f t="shared" si="131"/>
        <v>195</v>
      </c>
      <c r="AK202" s="113">
        <f>INDEX(地温!$D$2:$D$366,MATCH(AI202,地温!$C$2:$C$366,FALSE))</f>
        <v>24.966437500000001</v>
      </c>
      <c r="AL202" s="113">
        <f t="shared" si="132"/>
        <v>3544.4025374999978</v>
      </c>
      <c r="AM202" s="116">
        <f t="shared" si="113"/>
        <v>18.176423269230757</v>
      </c>
      <c r="AN202" s="119" t="e">
        <f t="shared" si="114"/>
        <v>#N/A</v>
      </c>
      <c r="AO202" s="119">
        <f t="shared" si="115"/>
        <v>0</v>
      </c>
      <c r="AR202" s="115">
        <f t="shared" si="133"/>
        <v>235</v>
      </c>
      <c r="AS202" s="113">
        <f t="shared" si="134"/>
        <v>195</v>
      </c>
      <c r="AT202" s="113">
        <f>INDEX(地温!$D$2:$D$366,MATCH(AR202,地温!$C$2:$C$366,FALSE))</f>
        <v>24.966437500000001</v>
      </c>
      <c r="AU202" s="113">
        <f t="shared" si="135"/>
        <v>3544.4025374999978</v>
      </c>
      <c r="AV202" s="116">
        <f t="shared" si="116"/>
        <v>18.176423269230757</v>
      </c>
      <c r="AW202" s="119" t="e">
        <f t="shared" si="117"/>
        <v>#N/A</v>
      </c>
      <c r="AX202" s="119">
        <f t="shared" si="118"/>
        <v>0</v>
      </c>
    </row>
    <row r="203" spans="1:50">
      <c r="A203" s="115">
        <f t="shared" si="119"/>
        <v>236</v>
      </c>
      <c r="B203" s="113">
        <f t="shared" si="102"/>
        <v>196</v>
      </c>
      <c r="C203" s="119">
        <f t="shared" si="103"/>
        <v>6.7078988975324725</v>
      </c>
      <c r="D203" s="119">
        <f t="shared" si="120"/>
        <v>5.1591666459493984e-005</v>
      </c>
      <c r="E203" s="119"/>
      <c r="F203" s="119"/>
      <c r="H203" s="115">
        <f t="shared" si="121"/>
        <v>236</v>
      </c>
      <c r="I203" s="113">
        <f t="shared" si="122"/>
        <v>196</v>
      </c>
      <c r="J203" s="113">
        <f>INDEX(地温!$D$2:$D$366,MATCH(H203,地温!$C$2:$C$366,FALSE))</f>
        <v>25.006562500000001</v>
      </c>
      <c r="K203" s="113">
        <f t="shared" si="123"/>
        <v>3569.409099999998</v>
      </c>
      <c r="L203" s="116">
        <f t="shared" si="104"/>
        <v>18.211270918367337</v>
      </c>
      <c r="M203" s="119">
        <f t="shared" si="105"/>
        <v>3.2242586081867829e-002</v>
      </c>
      <c r="N203" s="119">
        <f t="shared" si="106"/>
        <v>6.7078988975324725</v>
      </c>
      <c r="Q203" s="115">
        <f t="shared" si="124"/>
        <v>236</v>
      </c>
      <c r="R203" s="113">
        <f t="shared" si="125"/>
        <v>196</v>
      </c>
      <c r="S203" s="113">
        <f>INDEX(地温!$D$2:$D$366,MATCH(Q203,地温!$C$2:$C$366,FALSE))</f>
        <v>25.006562500000001</v>
      </c>
      <c r="T203" s="113">
        <f t="shared" si="126"/>
        <v>3569.409099999998</v>
      </c>
      <c r="U203" s="116">
        <f t="shared" si="107"/>
        <v>18.211270918367337</v>
      </c>
      <c r="V203" s="119" t="e">
        <f t="shared" si="108"/>
        <v>#N/A</v>
      </c>
      <c r="W203" s="119">
        <f t="shared" si="109"/>
        <v>0</v>
      </c>
      <c r="Z203" s="115">
        <f t="shared" si="127"/>
        <v>236</v>
      </c>
      <c r="AA203" s="113">
        <f t="shared" si="128"/>
        <v>196</v>
      </c>
      <c r="AB203" s="113">
        <f>INDEX(地温!$D$2:$D$366,MATCH(Z203,地温!$C$2:$C$366,FALSE))</f>
        <v>25.006562500000001</v>
      </c>
      <c r="AC203" s="113">
        <f t="shared" si="129"/>
        <v>3569.409099999998</v>
      </c>
      <c r="AD203" s="116">
        <f t="shared" si="110"/>
        <v>18.211270918367337</v>
      </c>
      <c r="AE203" s="119" t="e">
        <f t="shared" si="111"/>
        <v>#N/A</v>
      </c>
      <c r="AF203" s="119">
        <f t="shared" si="112"/>
        <v>0</v>
      </c>
      <c r="AI203" s="115">
        <f t="shared" si="130"/>
        <v>236</v>
      </c>
      <c r="AJ203" s="113">
        <f t="shared" si="131"/>
        <v>196</v>
      </c>
      <c r="AK203" s="113">
        <f>INDEX(地温!$D$2:$D$366,MATCH(AI203,地温!$C$2:$C$366,FALSE))</f>
        <v>25.006562500000001</v>
      </c>
      <c r="AL203" s="113">
        <f t="shared" si="132"/>
        <v>3569.409099999998</v>
      </c>
      <c r="AM203" s="116">
        <f t="shared" si="113"/>
        <v>18.211270918367337</v>
      </c>
      <c r="AN203" s="119" t="e">
        <f t="shared" si="114"/>
        <v>#N/A</v>
      </c>
      <c r="AO203" s="119">
        <f t="shared" si="115"/>
        <v>0</v>
      </c>
      <c r="AR203" s="115">
        <f t="shared" si="133"/>
        <v>236</v>
      </c>
      <c r="AS203" s="113">
        <f t="shared" si="134"/>
        <v>196</v>
      </c>
      <c r="AT203" s="113">
        <f>INDEX(地温!$D$2:$D$366,MATCH(AR203,地温!$C$2:$C$366,FALSE))</f>
        <v>25.006562500000001</v>
      </c>
      <c r="AU203" s="113">
        <f t="shared" si="135"/>
        <v>3569.409099999998</v>
      </c>
      <c r="AV203" s="116">
        <f t="shared" si="116"/>
        <v>18.211270918367337</v>
      </c>
      <c r="AW203" s="119" t="e">
        <f t="shared" si="117"/>
        <v>#N/A</v>
      </c>
      <c r="AX203" s="119">
        <f t="shared" si="118"/>
        <v>0</v>
      </c>
    </row>
    <row r="204" spans="1:50">
      <c r="A204" s="115">
        <f t="shared" si="119"/>
        <v>237</v>
      </c>
      <c r="B204" s="113">
        <f t="shared" si="102"/>
        <v>197</v>
      </c>
      <c r="C204" s="119">
        <f t="shared" si="103"/>
        <v>6.7083953593930801</v>
      </c>
      <c r="D204" s="119">
        <f t="shared" si="120"/>
        <v>4.964618606075888e-005</v>
      </c>
      <c r="E204" s="119"/>
      <c r="F204" s="119"/>
      <c r="H204" s="115">
        <f t="shared" si="121"/>
        <v>237</v>
      </c>
      <c r="I204" s="113">
        <f t="shared" si="122"/>
        <v>197</v>
      </c>
      <c r="J204" s="113">
        <f>INDEX(地温!$D$2:$D$366,MATCH(H204,地温!$C$2:$C$366,FALSE))</f>
        <v>25.098849999999999</v>
      </c>
      <c r="K204" s="113">
        <f t="shared" si="123"/>
        <v>3594.5079499999979</v>
      </c>
      <c r="L204" s="116">
        <f t="shared" si="104"/>
        <v>18.246233248730952</v>
      </c>
      <c r="M204" s="119">
        <f t="shared" si="105"/>
        <v>3.2291565294840743e-002</v>
      </c>
      <c r="N204" s="119">
        <f t="shared" si="106"/>
        <v>6.7083953593930801</v>
      </c>
      <c r="Q204" s="115">
        <f t="shared" si="124"/>
        <v>237</v>
      </c>
      <c r="R204" s="113">
        <f t="shared" si="125"/>
        <v>197</v>
      </c>
      <c r="S204" s="113">
        <f>INDEX(地温!$D$2:$D$366,MATCH(Q204,地温!$C$2:$C$366,FALSE))</f>
        <v>25.098849999999999</v>
      </c>
      <c r="T204" s="113">
        <f t="shared" si="126"/>
        <v>3594.5079499999979</v>
      </c>
      <c r="U204" s="116">
        <f t="shared" si="107"/>
        <v>18.246233248730952</v>
      </c>
      <c r="V204" s="119" t="e">
        <f t="shared" si="108"/>
        <v>#N/A</v>
      </c>
      <c r="W204" s="119">
        <f t="shared" si="109"/>
        <v>0</v>
      </c>
      <c r="Z204" s="115">
        <f t="shared" si="127"/>
        <v>237</v>
      </c>
      <c r="AA204" s="113">
        <f t="shared" si="128"/>
        <v>197</v>
      </c>
      <c r="AB204" s="113">
        <f>INDEX(地温!$D$2:$D$366,MATCH(Z204,地温!$C$2:$C$366,FALSE))</f>
        <v>25.098849999999999</v>
      </c>
      <c r="AC204" s="113">
        <f t="shared" si="129"/>
        <v>3594.5079499999979</v>
      </c>
      <c r="AD204" s="116">
        <f t="shared" si="110"/>
        <v>18.246233248730952</v>
      </c>
      <c r="AE204" s="119" t="e">
        <f t="shared" si="111"/>
        <v>#N/A</v>
      </c>
      <c r="AF204" s="119">
        <f t="shared" si="112"/>
        <v>0</v>
      </c>
      <c r="AI204" s="115">
        <f t="shared" si="130"/>
        <v>237</v>
      </c>
      <c r="AJ204" s="113">
        <f t="shared" si="131"/>
        <v>197</v>
      </c>
      <c r="AK204" s="113">
        <f>INDEX(地温!$D$2:$D$366,MATCH(AI204,地温!$C$2:$C$366,FALSE))</f>
        <v>25.098849999999999</v>
      </c>
      <c r="AL204" s="113">
        <f t="shared" si="132"/>
        <v>3594.5079499999979</v>
      </c>
      <c r="AM204" s="116">
        <f t="shared" si="113"/>
        <v>18.246233248730952</v>
      </c>
      <c r="AN204" s="119" t="e">
        <f t="shared" si="114"/>
        <v>#N/A</v>
      </c>
      <c r="AO204" s="119">
        <f t="shared" si="115"/>
        <v>0</v>
      </c>
      <c r="AR204" s="115">
        <f t="shared" si="133"/>
        <v>237</v>
      </c>
      <c r="AS204" s="113">
        <f t="shared" si="134"/>
        <v>197</v>
      </c>
      <c r="AT204" s="113">
        <f>INDEX(地温!$D$2:$D$366,MATCH(AR204,地温!$C$2:$C$366,FALSE))</f>
        <v>25.098849999999999</v>
      </c>
      <c r="AU204" s="113">
        <f t="shared" si="135"/>
        <v>3594.5079499999979</v>
      </c>
      <c r="AV204" s="116">
        <f t="shared" si="116"/>
        <v>18.246233248730952</v>
      </c>
      <c r="AW204" s="119" t="e">
        <f t="shared" si="117"/>
        <v>#N/A</v>
      </c>
      <c r="AX204" s="119">
        <f t="shared" si="118"/>
        <v>0</v>
      </c>
    </row>
    <row r="205" spans="1:50">
      <c r="A205" s="115">
        <f t="shared" si="119"/>
        <v>238</v>
      </c>
      <c r="B205" s="113">
        <f t="shared" si="102"/>
        <v>198</v>
      </c>
      <c r="C205" s="119">
        <f t="shared" si="103"/>
        <v>6.7088755997165244</v>
      </c>
      <c r="D205" s="119">
        <f t="shared" si="120"/>
        <v>4.8024032344429204e-005</v>
      </c>
      <c r="E205" s="119"/>
      <c r="F205" s="119"/>
      <c r="H205" s="115">
        <f t="shared" si="121"/>
        <v>238</v>
      </c>
      <c r="I205" s="113">
        <f t="shared" si="122"/>
        <v>198</v>
      </c>
      <c r="J205" s="113">
        <f>INDEX(地温!$D$2:$D$366,MATCH(H205,地温!$C$2:$C$366,FALSE))</f>
        <v>25.355650000000001</v>
      </c>
      <c r="K205" s="113">
        <f t="shared" si="123"/>
        <v>3619.8635999999979</v>
      </c>
      <c r="L205" s="116">
        <f t="shared" si="104"/>
        <v>18.282139393939381</v>
      </c>
      <c r="M205" s="119">
        <f t="shared" si="105"/>
        <v>3.2341931888995486e-002</v>
      </c>
      <c r="N205" s="119">
        <f t="shared" si="106"/>
        <v>6.7088755997165244</v>
      </c>
      <c r="Q205" s="115">
        <f t="shared" si="124"/>
        <v>238</v>
      </c>
      <c r="R205" s="113">
        <f t="shared" si="125"/>
        <v>198</v>
      </c>
      <c r="S205" s="113">
        <f>INDEX(地温!$D$2:$D$366,MATCH(Q205,地温!$C$2:$C$366,FALSE))</f>
        <v>25.355650000000001</v>
      </c>
      <c r="T205" s="113">
        <f t="shared" si="126"/>
        <v>3619.8635999999979</v>
      </c>
      <c r="U205" s="116">
        <f t="shared" si="107"/>
        <v>18.282139393939381</v>
      </c>
      <c r="V205" s="119" t="e">
        <f t="shared" si="108"/>
        <v>#N/A</v>
      </c>
      <c r="W205" s="119">
        <f t="shared" si="109"/>
        <v>0</v>
      </c>
      <c r="Z205" s="115">
        <f t="shared" si="127"/>
        <v>238</v>
      </c>
      <c r="AA205" s="113">
        <f t="shared" si="128"/>
        <v>198</v>
      </c>
      <c r="AB205" s="113">
        <f>INDEX(地温!$D$2:$D$366,MATCH(Z205,地温!$C$2:$C$366,FALSE))</f>
        <v>25.355650000000001</v>
      </c>
      <c r="AC205" s="113">
        <f t="shared" si="129"/>
        <v>3619.8635999999979</v>
      </c>
      <c r="AD205" s="116">
        <f t="shared" si="110"/>
        <v>18.282139393939381</v>
      </c>
      <c r="AE205" s="119" t="e">
        <f t="shared" si="111"/>
        <v>#N/A</v>
      </c>
      <c r="AF205" s="119">
        <f t="shared" si="112"/>
        <v>0</v>
      </c>
      <c r="AI205" s="115">
        <f t="shared" si="130"/>
        <v>238</v>
      </c>
      <c r="AJ205" s="113">
        <f t="shared" si="131"/>
        <v>198</v>
      </c>
      <c r="AK205" s="113">
        <f>INDEX(地温!$D$2:$D$366,MATCH(AI205,地温!$C$2:$C$366,FALSE))</f>
        <v>25.355650000000001</v>
      </c>
      <c r="AL205" s="113">
        <f t="shared" si="132"/>
        <v>3619.8635999999979</v>
      </c>
      <c r="AM205" s="116">
        <f t="shared" si="113"/>
        <v>18.282139393939381</v>
      </c>
      <c r="AN205" s="119" t="e">
        <f t="shared" si="114"/>
        <v>#N/A</v>
      </c>
      <c r="AO205" s="119">
        <f t="shared" si="115"/>
        <v>0</v>
      </c>
      <c r="AR205" s="115">
        <f t="shared" si="133"/>
        <v>238</v>
      </c>
      <c r="AS205" s="113">
        <f t="shared" si="134"/>
        <v>198</v>
      </c>
      <c r="AT205" s="113">
        <f>INDEX(地温!$D$2:$D$366,MATCH(AR205,地温!$C$2:$C$366,FALSE))</f>
        <v>25.355650000000001</v>
      </c>
      <c r="AU205" s="113">
        <f t="shared" si="135"/>
        <v>3619.8635999999979</v>
      </c>
      <c r="AV205" s="116">
        <f t="shared" si="116"/>
        <v>18.282139393939381</v>
      </c>
      <c r="AW205" s="119" t="e">
        <f t="shared" si="117"/>
        <v>#N/A</v>
      </c>
      <c r="AX205" s="119">
        <f t="shared" si="118"/>
        <v>0</v>
      </c>
    </row>
    <row r="206" spans="1:50">
      <c r="A206" s="115">
        <f t="shared" si="119"/>
        <v>239</v>
      </c>
      <c r="B206" s="113">
        <f t="shared" si="102"/>
        <v>199</v>
      </c>
      <c r="C206" s="119">
        <f t="shared" si="103"/>
        <v>6.7093377879880673</v>
      </c>
      <c r="D206" s="119">
        <f t="shared" si="120"/>
        <v>4.6218827154298482e-005</v>
      </c>
      <c r="E206" s="119"/>
      <c r="F206" s="119"/>
      <c r="H206" s="115">
        <f t="shared" si="121"/>
        <v>239</v>
      </c>
      <c r="I206" s="113">
        <f t="shared" si="122"/>
        <v>199</v>
      </c>
      <c r="J206" s="113">
        <f>INDEX(地温!$D$2:$D$366,MATCH(H206,地温!$C$2:$C$366,FALSE))</f>
        <v>25.468</v>
      </c>
      <c r="K206" s="113">
        <f t="shared" si="123"/>
        <v>3645.3315999999977</v>
      </c>
      <c r="L206" s="116">
        <f t="shared" si="104"/>
        <v>18.318249246231144</v>
      </c>
      <c r="M206" s="119">
        <f t="shared" si="105"/>
        <v>3.2392650907014243e-002</v>
      </c>
      <c r="N206" s="119">
        <f t="shared" si="106"/>
        <v>6.7093377879880673</v>
      </c>
      <c r="Q206" s="115">
        <f t="shared" si="124"/>
        <v>239</v>
      </c>
      <c r="R206" s="113">
        <f t="shared" si="125"/>
        <v>199</v>
      </c>
      <c r="S206" s="113">
        <f>INDEX(地温!$D$2:$D$366,MATCH(Q206,地温!$C$2:$C$366,FALSE))</f>
        <v>25.468</v>
      </c>
      <c r="T206" s="113">
        <f t="shared" si="126"/>
        <v>3645.3315999999977</v>
      </c>
      <c r="U206" s="116">
        <f t="shared" si="107"/>
        <v>18.318249246231144</v>
      </c>
      <c r="V206" s="119" t="e">
        <f t="shared" si="108"/>
        <v>#N/A</v>
      </c>
      <c r="W206" s="119">
        <f t="shared" si="109"/>
        <v>0</v>
      </c>
      <c r="Z206" s="115">
        <f t="shared" si="127"/>
        <v>239</v>
      </c>
      <c r="AA206" s="113">
        <f t="shared" si="128"/>
        <v>199</v>
      </c>
      <c r="AB206" s="113">
        <f>INDEX(地温!$D$2:$D$366,MATCH(Z206,地温!$C$2:$C$366,FALSE))</f>
        <v>25.468</v>
      </c>
      <c r="AC206" s="113">
        <f t="shared" si="129"/>
        <v>3645.3315999999977</v>
      </c>
      <c r="AD206" s="116">
        <f t="shared" si="110"/>
        <v>18.318249246231144</v>
      </c>
      <c r="AE206" s="119" t="e">
        <f t="shared" si="111"/>
        <v>#N/A</v>
      </c>
      <c r="AF206" s="119">
        <f t="shared" si="112"/>
        <v>0</v>
      </c>
      <c r="AI206" s="115">
        <f t="shared" si="130"/>
        <v>239</v>
      </c>
      <c r="AJ206" s="113">
        <f t="shared" si="131"/>
        <v>199</v>
      </c>
      <c r="AK206" s="113">
        <f>INDEX(地温!$D$2:$D$366,MATCH(AI206,地温!$C$2:$C$366,FALSE))</f>
        <v>25.468</v>
      </c>
      <c r="AL206" s="113">
        <f t="shared" si="132"/>
        <v>3645.3315999999977</v>
      </c>
      <c r="AM206" s="116">
        <f t="shared" si="113"/>
        <v>18.318249246231144</v>
      </c>
      <c r="AN206" s="119" t="e">
        <f t="shared" si="114"/>
        <v>#N/A</v>
      </c>
      <c r="AO206" s="119">
        <f t="shared" si="115"/>
        <v>0</v>
      </c>
      <c r="AR206" s="115">
        <f t="shared" si="133"/>
        <v>239</v>
      </c>
      <c r="AS206" s="113">
        <f t="shared" si="134"/>
        <v>199</v>
      </c>
      <c r="AT206" s="113">
        <f>INDEX(地温!$D$2:$D$366,MATCH(AR206,地温!$C$2:$C$366,FALSE))</f>
        <v>25.468</v>
      </c>
      <c r="AU206" s="113">
        <f t="shared" si="135"/>
        <v>3645.3315999999977</v>
      </c>
      <c r="AV206" s="116">
        <f t="shared" si="116"/>
        <v>18.318249246231144</v>
      </c>
      <c r="AW206" s="119" t="e">
        <f t="shared" si="117"/>
        <v>#N/A</v>
      </c>
      <c r="AX206" s="119">
        <f t="shared" si="118"/>
        <v>0</v>
      </c>
    </row>
    <row r="207" spans="1:50">
      <c r="A207" s="115">
        <f t="shared" si="119"/>
        <v>240</v>
      </c>
      <c r="B207" s="113">
        <f t="shared" si="102"/>
        <v>200</v>
      </c>
      <c r="C207" s="119">
        <f t="shared" si="103"/>
        <v>6.7097677438794507</v>
      </c>
      <c r="D207" s="119">
        <f t="shared" si="120"/>
        <v>4.2995589138339341e-005</v>
      </c>
      <c r="E207" s="119"/>
      <c r="F207" s="119"/>
      <c r="H207" s="115">
        <f t="shared" si="121"/>
        <v>240</v>
      </c>
      <c r="I207" s="113">
        <f t="shared" si="122"/>
        <v>200</v>
      </c>
      <c r="J207" s="113">
        <f>INDEX(地温!$D$2:$D$366,MATCH(H207,地温!$C$2:$C$366,FALSE))</f>
        <v>24.553149999999995</v>
      </c>
      <c r="K207" s="113">
        <f t="shared" si="123"/>
        <v>3669.8847499999979</v>
      </c>
      <c r="L207" s="116">
        <f t="shared" si="104"/>
        <v>18.349423749999989</v>
      </c>
      <c r="M207" s="119">
        <f t="shared" si="105"/>
        <v>3.2436491691128493e-002</v>
      </c>
      <c r="N207" s="119">
        <f t="shared" si="106"/>
        <v>6.7097677438794507</v>
      </c>
      <c r="Q207" s="115">
        <f t="shared" si="124"/>
        <v>240</v>
      </c>
      <c r="R207" s="113">
        <f t="shared" si="125"/>
        <v>200</v>
      </c>
      <c r="S207" s="113">
        <f>INDEX(地温!$D$2:$D$366,MATCH(Q207,地温!$C$2:$C$366,FALSE))</f>
        <v>24.553149999999995</v>
      </c>
      <c r="T207" s="113">
        <f t="shared" si="126"/>
        <v>3669.8847499999979</v>
      </c>
      <c r="U207" s="116">
        <f t="shared" si="107"/>
        <v>18.349423749999989</v>
      </c>
      <c r="V207" s="119" t="e">
        <f t="shared" si="108"/>
        <v>#N/A</v>
      </c>
      <c r="W207" s="119">
        <f t="shared" si="109"/>
        <v>0</v>
      </c>
      <c r="Z207" s="115">
        <f t="shared" si="127"/>
        <v>240</v>
      </c>
      <c r="AA207" s="113">
        <f t="shared" si="128"/>
        <v>200</v>
      </c>
      <c r="AB207" s="113">
        <f>INDEX(地温!$D$2:$D$366,MATCH(Z207,地温!$C$2:$C$366,FALSE))</f>
        <v>24.553149999999995</v>
      </c>
      <c r="AC207" s="113">
        <f t="shared" si="129"/>
        <v>3669.8847499999979</v>
      </c>
      <c r="AD207" s="116">
        <f t="shared" si="110"/>
        <v>18.349423749999989</v>
      </c>
      <c r="AE207" s="119" t="e">
        <f t="shared" si="111"/>
        <v>#N/A</v>
      </c>
      <c r="AF207" s="119">
        <f t="shared" si="112"/>
        <v>0</v>
      </c>
      <c r="AI207" s="115">
        <f t="shared" si="130"/>
        <v>240</v>
      </c>
      <c r="AJ207" s="113">
        <f t="shared" si="131"/>
        <v>200</v>
      </c>
      <c r="AK207" s="113">
        <f>INDEX(地温!$D$2:$D$366,MATCH(AI207,地温!$C$2:$C$366,FALSE))</f>
        <v>24.553149999999995</v>
      </c>
      <c r="AL207" s="113">
        <f t="shared" si="132"/>
        <v>3669.8847499999979</v>
      </c>
      <c r="AM207" s="116">
        <f t="shared" si="113"/>
        <v>18.349423749999989</v>
      </c>
      <c r="AN207" s="119" t="e">
        <f t="shared" si="114"/>
        <v>#N/A</v>
      </c>
      <c r="AO207" s="119">
        <f t="shared" si="115"/>
        <v>0</v>
      </c>
      <c r="AR207" s="115">
        <f t="shared" si="133"/>
        <v>240</v>
      </c>
      <c r="AS207" s="113">
        <f t="shared" si="134"/>
        <v>200</v>
      </c>
      <c r="AT207" s="113">
        <f>INDEX(地温!$D$2:$D$366,MATCH(AR207,地温!$C$2:$C$366,FALSE))</f>
        <v>24.553149999999995</v>
      </c>
      <c r="AU207" s="113">
        <f t="shared" si="135"/>
        <v>3669.8847499999979</v>
      </c>
      <c r="AV207" s="116">
        <f t="shared" si="116"/>
        <v>18.349423749999989</v>
      </c>
      <c r="AW207" s="119" t="e">
        <f t="shared" si="117"/>
        <v>#N/A</v>
      </c>
      <c r="AX207" s="119">
        <f t="shared" si="118"/>
        <v>0</v>
      </c>
    </row>
    <row r="208" spans="1:50">
      <c r="A208" s="115">
        <f t="shared" si="119"/>
        <v>241</v>
      </c>
      <c r="B208" s="113">
        <f t="shared" si="102"/>
        <v>201</v>
      </c>
      <c r="C208" s="119">
        <f t="shared" si="103"/>
        <v>6.7101737963962789</v>
      </c>
      <c r="D208" s="119">
        <f t="shared" si="120"/>
        <v>4.0605251682812593e-005</v>
      </c>
      <c r="E208" s="119"/>
      <c r="F208" s="119"/>
      <c r="H208" s="115">
        <f t="shared" si="121"/>
        <v>241</v>
      </c>
      <c r="I208" s="113">
        <f t="shared" si="122"/>
        <v>201</v>
      </c>
      <c r="J208" s="113">
        <f>INDEX(地温!$D$2:$D$366,MATCH(H208,地温!$C$2:$C$366,FALSE))</f>
        <v>24.071650000000002</v>
      </c>
      <c r="K208" s="113">
        <f t="shared" si="123"/>
        <v>3693.9563999999978</v>
      </c>
      <c r="L208" s="116">
        <f t="shared" si="104"/>
        <v>18.377892537313421</v>
      </c>
      <c r="M208" s="119">
        <f t="shared" si="105"/>
        <v>3.2476571040145508e-002</v>
      </c>
      <c r="N208" s="119">
        <f t="shared" si="106"/>
        <v>6.7101737963962789</v>
      </c>
      <c r="Q208" s="115">
        <f t="shared" si="124"/>
        <v>241</v>
      </c>
      <c r="R208" s="113">
        <f t="shared" si="125"/>
        <v>201</v>
      </c>
      <c r="S208" s="113">
        <f>INDEX(地温!$D$2:$D$366,MATCH(Q208,地温!$C$2:$C$366,FALSE))</f>
        <v>24.071650000000002</v>
      </c>
      <c r="T208" s="113">
        <f t="shared" si="126"/>
        <v>3693.9563999999978</v>
      </c>
      <c r="U208" s="116">
        <f t="shared" si="107"/>
        <v>18.377892537313421</v>
      </c>
      <c r="V208" s="119" t="e">
        <f t="shared" si="108"/>
        <v>#N/A</v>
      </c>
      <c r="W208" s="119">
        <f t="shared" si="109"/>
        <v>0</v>
      </c>
      <c r="Z208" s="115">
        <f t="shared" si="127"/>
        <v>241</v>
      </c>
      <c r="AA208" s="113">
        <f t="shared" si="128"/>
        <v>201</v>
      </c>
      <c r="AB208" s="113">
        <f>INDEX(地温!$D$2:$D$366,MATCH(Z208,地温!$C$2:$C$366,FALSE))</f>
        <v>24.071650000000002</v>
      </c>
      <c r="AC208" s="113">
        <f t="shared" si="129"/>
        <v>3693.9563999999978</v>
      </c>
      <c r="AD208" s="116">
        <f t="shared" si="110"/>
        <v>18.377892537313421</v>
      </c>
      <c r="AE208" s="119" t="e">
        <f t="shared" si="111"/>
        <v>#N/A</v>
      </c>
      <c r="AF208" s="119">
        <f t="shared" si="112"/>
        <v>0</v>
      </c>
      <c r="AI208" s="115">
        <f t="shared" si="130"/>
        <v>241</v>
      </c>
      <c r="AJ208" s="113">
        <f t="shared" si="131"/>
        <v>201</v>
      </c>
      <c r="AK208" s="113">
        <f>INDEX(地温!$D$2:$D$366,MATCH(AI208,地温!$C$2:$C$366,FALSE))</f>
        <v>24.071650000000002</v>
      </c>
      <c r="AL208" s="113">
        <f t="shared" si="132"/>
        <v>3693.9563999999978</v>
      </c>
      <c r="AM208" s="116">
        <f t="shared" si="113"/>
        <v>18.377892537313421</v>
      </c>
      <c r="AN208" s="119" t="e">
        <f t="shared" si="114"/>
        <v>#N/A</v>
      </c>
      <c r="AO208" s="119">
        <f t="shared" si="115"/>
        <v>0</v>
      </c>
      <c r="AR208" s="115">
        <f t="shared" si="133"/>
        <v>241</v>
      </c>
      <c r="AS208" s="113">
        <f t="shared" si="134"/>
        <v>201</v>
      </c>
      <c r="AT208" s="113">
        <f>INDEX(地温!$D$2:$D$366,MATCH(AR208,地温!$C$2:$C$366,FALSE))</f>
        <v>24.071650000000002</v>
      </c>
      <c r="AU208" s="113">
        <f t="shared" si="135"/>
        <v>3693.9563999999978</v>
      </c>
      <c r="AV208" s="116">
        <f t="shared" si="116"/>
        <v>18.377892537313421</v>
      </c>
      <c r="AW208" s="119" t="e">
        <f t="shared" si="117"/>
        <v>#N/A</v>
      </c>
      <c r="AX208" s="119">
        <f t="shared" si="118"/>
        <v>0</v>
      </c>
    </row>
    <row r="209" spans="1:50">
      <c r="A209" s="115">
        <f t="shared" si="119"/>
        <v>242</v>
      </c>
      <c r="B209" s="113">
        <f t="shared" si="102"/>
        <v>202</v>
      </c>
      <c r="C209" s="119">
        <f t="shared" si="103"/>
        <v>6.7105732056034606</v>
      </c>
      <c r="D209" s="119">
        <f t="shared" si="120"/>
        <v>3.9940920718173348e-005</v>
      </c>
      <c r="E209" s="119"/>
      <c r="F209" s="119"/>
      <c r="H209" s="115">
        <f t="shared" si="121"/>
        <v>242</v>
      </c>
      <c r="I209" s="113">
        <f t="shared" si="122"/>
        <v>202</v>
      </c>
      <c r="J209" s="113">
        <f>INDEX(地温!$D$2:$D$366,MATCH(H209,地温!$C$2:$C$366,FALSE))</f>
        <v>24.777850000000004</v>
      </c>
      <c r="K209" s="113">
        <f t="shared" si="123"/>
        <v>3718.7342499999977</v>
      </c>
      <c r="L209" s="116">
        <f t="shared" si="104"/>
        <v>18.409575495049495</v>
      </c>
      <c r="M209" s="119">
        <f t="shared" si="105"/>
        <v>3.2521224412888905e-002</v>
      </c>
      <c r="N209" s="119">
        <f t="shared" si="106"/>
        <v>6.7105732056034606</v>
      </c>
      <c r="Q209" s="115">
        <f t="shared" si="124"/>
        <v>242</v>
      </c>
      <c r="R209" s="113">
        <f t="shared" si="125"/>
        <v>202</v>
      </c>
      <c r="S209" s="113">
        <f>INDEX(地温!$D$2:$D$366,MATCH(Q209,地温!$C$2:$C$366,FALSE))</f>
        <v>24.777850000000004</v>
      </c>
      <c r="T209" s="113">
        <f t="shared" si="126"/>
        <v>3718.7342499999977</v>
      </c>
      <c r="U209" s="116">
        <f t="shared" si="107"/>
        <v>18.409575495049495</v>
      </c>
      <c r="V209" s="119" t="e">
        <f t="shared" si="108"/>
        <v>#N/A</v>
      </c>
      <c r="W209" s="119">
        <f t="shared" si="109"/>
        <v>0</v>
      </c>
      <c r="Z209" s="115">
        <f t="shared" si="127"/>
        <v>242</v>
      </c>
      <c r="AA209" s="113">
        <f t="shared" si="128"/>
        <v>202</v>
      </c>
      <c r="AB209" s="113">
        <f>INDEX(地温!$D$2:$D$366,MATCH(Z209,地温!$C$2:$C$366,FALSE))</f>
        <v>24.777850000000004</v>
      </c>
      <c r="AC209" s="113">
        <f t="shared" si="129"/>
        <v>3718.7342499999977</v>
      </c>
      <c r="AD209" s="116">
        <f t="shared" si="110"/>
        <v>18.409575495049495</v>
      </c>
      <c r="AE209" s="119" t="e">
        <f t="shared" si="111"/>
        <v>#N/A</v>
      </c>
      <c r="AF209" s="119">
        <f t="shared" si="112"/>
        <v>0</v>
      </c>
      <c r="AI209" s="115">
        <f t="shared" si="130"/>
        <v>242</v>
      </c>
      <c r="AJ209" s="113">
        <f t="shared" si="131"/>
        <v>202</v>
      </c>
      <c r="AK209" s="113">
        <f>INDEX(地温!$D$2:$D$366,MATCH(AI209,地温!$C$2:$C$366,FALSE))</f>
        <v>24.777850000000004</v>
      </c>
      <c r="AL209" s="113">
        <f t="shared" si="132"/>
        <v>3718.7342499999977</v>
      </c>
      <c r="AM209" s="116">
        <f t="shared" si="113"/>
        <v>18.409575495049495</v>
      </c>
      <c r="AN209" s="119" t="e">
        <f t="shared" si="114"/>
        <v>#N/A</v>
      </c>
      <c r="AO209" s="119">
        <f t="shared" si="115"/>
        <v>0</v>
      </c>
      <c r="AR209" s="115">
        <f t="shared" si="133"/>
        <v>242</v>
      </c>
      <c r="AS209" s="113">
        <f t="shared" si="134"/>
        <v>202</v>
      </c>
      <c r="AT209" s="113">
        <f>INDEX(地温!$D$2:$D$366,MATCH(AR209,地温!$C$2:$C$366,FALSE))</f>
        <v>24.777850000000004</v>
      </c>
      <c r="AU209" s="113">
        <f t="shared" si="135"/>
        <v>3718.7342499999977</v>
      </c>
      <c r="AV209" s="116">
        <f t="shared" si="116"/>
        <v>18.409575495049495</v>
      </c>
      <c r="AW209" s="119" t="e">
        <f t="shared" si="117"/>
        <v>#N/A</v>
      </c>
      <c r="AX209" s="119">
        <f t="shared" si="118"/>
        <v>0</v>
      </c>
    </row>
    <row r="210" spans="1:50">
      <c r="A210" s="115">
        <f t="shared" si="119"/>
        <v>243</v>
      </c>
      <c r="B210" s="113">
        <f t="shared" si="102"/>
        <v>203</v>
      </c>
      <c r="C210" s="119">
        <f t="shared" si="103"/>
        <v>6.7109617999538109</v>
      </c>
      <c r="D210" s="119">
        <f t="shared" si="120"/>
        <v>3.885943503503242e-005</v>
      </c>
      <c r="E210" s="119"/>
      <c r="F210" s="119"/>
      <c r="H210" s="115">
        <f t="shared" si="121"/>
        <v>243</v>
      </c>
      <c r="I210" s="113">
        <f t="shared" si="122"/>
        <v>203</v>
      </c>
      <c r="J210" s="113">
        <f>INDEX(地温!$D$2:$D$366,MATCH(H210,地温!$C$2:$C$366,FALSE))</f>
        <v>25.195150000000002</v>
      </c>
      <c r="K210" s="113">
        <f t="shared" si="123"/>
        <v>3743.9293999999977</v>
      </c>
      <c r="L210" s="116">
        <f t="shared" si="104"/>
        <v>18.443001970443337</v>
      </c>
      <c r="M210" s="119">
        <f t="shared" si="105"/>
        <v>3.2568391078191233e-002</v>
      </c>
      <c r="N210" s="119">
        <f t="shared" si="106"/>
        <v>6.7109617999538109</v>
      </c>
      <c r="Q210" s="115">
        <f t="shared" si="124"/>
        <v>243</v>
      </c>
      <c r="R210" s="113">
        <f t="shared" si="125"/>
        <v>203</v>
      </c>
      <c r="S210" s="113">
        <f>INDEX(地温!$D$2:$D$366,MATCH(Q210,地温!$C$2:$C$366,FALSE))</f>
        <v>25.195150000000002</v>
      </c>
      <c r="T210" s="113">
        <f t="shared" si="126"/>
        <v>3743.9293999999977</v>
      </c>
      <c r="U210" s="116">
        <f t="shared" si="107"/>
        <v>18.443001970443337</v>
      </c>
      <c r="V210" s="119" t="e">
        <f t="shared" si="108"/>
        <v>#N/A</v>
      </c>
      <c r="W210" s="119">
        <f t="shared" si="109"/>
        <v>0</v>
      </c>
      <c r="Z210" s="115">
        <f t="shared" si="127"/>
        <v>243</v>
      </c>
      <c r="AA210" s="113">
        <f t="shared" si="128"/>
        <v>203</v>
      </c>
      <c r="AB210" s="113">
        <f>INDEX(地温!$D$2:$D$366,MATCH(Z210,地温!$C$2:$C$366,FALSE))</f>
        <v>25.195150000000002</v>
      </c>
      <c r="AC210" s="113">
        <f t="shared" si="129"/>
        <v>3743.9293999999977</v>
      </c>
      <c r="AD210" s="116">
        <f t="shared" si="110"/>
        <v>18.443001970443337</v>
      </c>
      <c r="AE210" s="119" t="e">
        <f t="shared" si="111"/>
        <v>#N/A</v>
      </c>
      <c r="AF210" s="119">
        <f t="shared" si="112"/>
        <v>0</v>
      </c>
      <c r="AI210" s="115">
        <f t="shared" si="130"/>
        <v>243</v>
      </c>
      <c r="AJ210" s="113">
        <f t="shared" si="131"/>
        <v>203</v>
      </c>
      <c r="AK210" s="113">
        <f>INDEX(地温!$D$2:$D$366,MATCH(AI210,地温!$C$2:$C$366,FALSE))</f>
        <v>25.195150000000002</v>
      </c>
      <c r="AL210" s="113">
        <f t="shared" si="132"/>
        <v>3743.9293999999977</v>
      </c>
      <c r="AM210" s="116">
        <f t="shared" si="113"/>
        <v>18.443001970443337</v>
      </c>
      <c r="AN210" s="119" t="e">
        <f t="shared" si="114"/>
        <v>#N/A</v>
      </c>
      <c r="AO210" s="119">
        <f t="shared" si="115"/>
        <v>0</v>
      </c>
      <c r="AR210" s="115">
        <f t="shared" si="133"/>
        <v>243</v>
      </c>
      <c r="AS210" s="113">
        <f t="shared" si="134"/>
        <v>203</v>
      </c>
      <c r="AT210" s="113">
        <f>INDEX(地温!$D$2:$D$366,MATCH(AR210,地温!$C$2:$C$366,FALSE))</f>
        <v>25.195150000000002</v>
      </c>
      <c r="AU210" s="113">
        <f t="shared" si="135"/>
        <v>3743.9293999999977</v>
      </c>
      <c r="AV210" s="116">
        <f t="shared" si="116"/>
        <v>18.443001970443337</v>
      </c>
      <c r="AW210" s="119" t="e">
        <f t="shared" si="117"/>
        <v>#N/A</v>
      </c>
      <c r="AX210" s="119">
        <f t="shared" si="118"/>
        <v>0</v>
      </c>
    </row>
    <row r="211" spans="1:50">
      <c r="A211" s="115">
        <f t="shared" si="119"/>
        <v>244</v>
      </c>
      <c r="B211" s="113">
        <f t="shared" si="102"/>
        <v>204</v>
      </c>
      <c r="C211" s="119">
        <f t="shared" si="103"/>
        <v>6.7113289692298137</v>
      </c>
      <c r="D211" s="119">
        <f t="shared" si="120"/>
        <v>3.6716927600277675e-005</v>
      </c>
      <c r="E211" s="119"/>
      <c r="F211" s="119"/>
      <c r="H211" s="115">
        <f t="shared" si="121"/>
        <v>244</v>
      </c>
      <c r="I211" s="113">
        <f t="shared" si="122"/>
        <v>204</v>
      </c>
      <c r="J211" s="113">
        <f>INDEX(地温!$D$2:$D$366,MATCH(H211,地温!$C$2:$C$366,FALSE))</f>
        <v>24.745750000000001</v>
      </c>
      <c r="K211" s="113">
        <f t="shared" si="123"/>
        <v>3768.6751499999978</v>
      </c>
      <c r="L211" s="116">
        <f t="shared" si="104"/>
        <v>18.473897794117637</v>
      </c>
      <c r="M211" s="119">
        <f t="shared" si="105"/>
        <v>3.2612038041649208e-002</v>
      </c>
      <c r="N211" s="119">
        <f t="shared" si="106"/>
        <v>6.7113289692298137</v>
      </c>
      <c r="Q211" s="115">
        <f t="shared" si="124"/>
        <v>244</v>
      </c>
      <c r="R211" s="113">
        <f t="shared" si="125"/>
        <v>204</v>
      </c>
      <c r="S211" s="113">
        <f>INDEX(地温!$D$2:$D$366,MATCH(Q211,地温!$C$2:$C$366,FALSE))</f>
        <v>24.745750000000001</v>
      </c>
      <c r="T211" s="113">
        <f t="shared" si="126"/>
        <v>3768.6751499999978</v>
      </c>
      <c r="U211" s="116">
        <f t="shared" si="107"/>
        <v>18.473897794117637</v>
      </c>
      <c r="V211" s="119" t="e">
        <f t="shared" si="108"/>
        <v>#N/A</v>
      </c>
      <c r="W211" s="119">
        <f t="shared" si="109"/>
        <v>0</v>
      </c>
      <c r="Z211" s="115">
        <f t="shared" si="127"/>
        <v>244</v>
      </c>
      <c r="AA211" s="113">
        <f t="shared" si="128"/>
        <v>204</v>
      </c>
      <c r="AB211" s="113">
        <f>INDEX(地温!$D$2:$D$366,MATCH(Z211,地温!$C$2:$C$366,FALSE))</f>
        <v>24.745750000000001</v>
      </c>
      <c r="AC211" s="113">
        <f t="shared" si="129"/>
        <v>3768.6751499999978</v>
      </c>
      <c r="AD211" s="116">
        <f t="shared" si="110"/>
        <v>18.473897794117637</v>
      </c>
      <c r="AE211" s="119" t="e">
        <f t="shared" si="111"/>
        <v>#N/A</v>
      </c>
      <c r="AF211" s="119">
        <f t="shared" si="112"/>
        <v>0</v>
      </c>
      <c r="AI211" s="115">
        <f t="shared" si="130"/>
        <v>244</v>
      </c>
      <c r="AJ211" s="113">
        <f t="shared" si="131"/>
        <v>204</v>
      </c>
      <c r="AK211" s="113">
        <f>INDEX(地温!$D$2:$D$366,MATCH(AI211,地温!$C$2:$C$366,FALSE))</f>
        <v>24.745750000000001</v>
      </c>
      <c r="AL211" s="113">
        <f t="shared" si="132"/>
        <v>3768.6751499999978</v>
      </c>
      <c r="AM211" s="116">
        <f t="shared" si="113"/>
        <v>18.473897794117637</v>
      </c>
      <c r="AN211" s="119" t="e">
        <f t="shared" si="114"/>
        <v>#N/A</v>
      </c>
      <c r="AO211" s="119">
        <f t="shared" si="115"/>
        <v>0</v>
      </c>
      <c r="AR211" s="115">
        <f t="shared" si="133"/>
        <v>244</v>
      </c>
      <c r="AS211" s="113">
        <f t="shared" si="134"/>
        <v>204</v>
      </c>
      <c r="AT211" s="113">
        <f>INDEX(地温!$D$2:$D$366,MATCH(AR211,地温!$C$2:$C$366,FALSE))</f>
        <v>24.745750000000001</v>
      </c>
      <c r="AU211" s="113">
        <f t="shared" si="135"/>
        <v>3768.6751499999978</v>
      </c>
      <c r="AV211" s="116">
        <f t="shared" si="116"/>
        <v>18.473897794117637</v>
      </c>
      <c r="AW211" s="119" t="e">
        <f t="shared" si="117"/>
        <v>#N/A</v>
      </c>
      <c r="AX211" s="119">
        <f t="shared" si="118"/>
        <v>0</v>
      </c>
    </row>
    <row r="212" spans="1:50">
      <c r="A212" s="115">
        <f t="shared" si="119"/>
        <v>245</v>
      </c>
      <c r="B212" s="113">
        <f t="shared" si="102"/>
        <v>205</v>
      </c>
      <c r="C212" s="119">
        <f t="shared" si="103"/>
        <v>6.7116769587684786</v>
      </c>
      <c r="D212" s="119">
        <f t="shared" si="120"/>
        <v>3.4798953866488347e-005</v>
      </c>
      <c r="E212" s="119"/>
      <c r="F212" s="119"/>
      <c r="H212" s="115">
        <f t="shared" si="121"/>
        <v>245</v>
      </c>
      <c r="I212" s="113">
        <f t="shared" si="122"/>
        <v>205</v>
      </c>
      <c r="J212" s="113">
        <f>INDEX(地温!$D$2:$D$366,MATCH(H212,地温!$C$2:$C$366,FALSE))</f>
        <v>24.376599999999996</v>
      </c>
      <c r="K212" s="113">
        <f t="shared" si="123"/>
        <v>3793.0517499999978</v>
      </c>
      <c r="L212" s="116">
        <f t="shared" si="104"/>
        <v>18.502691463414624</v>
      </c>
      <c r="M212" s="119">
        <f t="shared" si="105"/>
        <v>3.2652759574829077e-002</v>
      </c>
      <c r="N212" s="119">
        <f t="shared" si="106"/>
        <v>6.7116769587684786</v>
      </c>
      <c r="Q212" s="115">
        <f t="shared" si="124"/>
        <v>245</v>
      </c>
      <c r="R212" s="113">
        <f t="shared" si="125"/>
        <v>205</v>
      </c>
      <c r="S212" s="113">
        <f>INDEX(地温!$D$2:$D$366,MATCH(Q212,地温!$C$2:$C$366,FALSE))</f>
        <v>24.376599999999996</v>
      </c>
      <c r="T212" s="113">
        <f t="shared" si="126"/>
        <v>3793.0517499999978</v>
      </c>
      <c r="U212" s="116">
        <f t="shared" si="107"/>
        <v>18.502691463414624</v>
      </c>
      <c r="V212" s="119" t="e">
        <f t="shared" si="108"/>
        <v>#N/A</v>
      </c>
      <c r="W212" s="119">
        <f t="shared" si="109"/>
        <v>0</v>
      </c>
      <c r="Z212" s="115">
        <f t="shared" si="127"/>
        <v>245</v>
      </c>
      <c r="AA212" s="113">
        <f t="shared" si="128"/>
        <v>205</v>
      </c>
      <c r="AB212" s="113">
        <f>INDEX(地温!$D$2:$D$366,MATCH(Z212,地温!$C$2:$C$366,FALSE))</f>
        <v>24.376599999999996</v>
      </c>
      <c r="AC212" s="113">
        <f t="shared" si="129"/>
        <v>3793.0517499999978</v>
      </c>
      <c r="AD212" s="116">
        <f t="shared" si="110"/>
        <v>18.502691463414624</v>
      </c>
      <c r="AE212" s="119" t="e">
        <f t="shared" si="111"/>
        <v>#N/A</v>
      </c>
      <c r="AF212" s="119">
        <f t="shared" si="112"/>
        <v>0</v>
      </c>
      <c r="AI212" s="115">
        <f t="shared" si="130"/>
        <v>245</v>
      </c>
      <c r="AJ212" s="113">
        <f t="shared" si="131"/>
        <v>205</v>
      </c>
      <c r="AK212" s="113">
        <f>INDEX(地温!$D$2:$D$366,MATCH(AI212,地温!$C$2:$C$366,FALSE))</f>
        <v>24.376599999999996</v>
      </c>
      <c r="AL212" s="113">
        <f t="shared" si="132"/>
        <v>3793.0517499999978</v>
      </c>
      <c r="AM212" s="116">
        <f t="shared" si="113"/>
        <v>18.502691463414624</v>
      </c>
      <c r="AN212" s="119" t="e">
        <f t="shared" si="114"/>
        <v>#N/A</v>
      </c>
      <c r="AO212" s="119">
        <f t="shared" si="115"/>
        <v>0</v>
      </c>
      <c r="AR212" s="115">
        <f t="shared" si="133"/>
        <v>245</v>
      </c>
      <c r="AS212" s="113">
        <f t="shared" si="134"/>
        <v>205</v>
      </c>
      <c r="AT212" s="113">
        <f>INDEX(地温!$D$2:$D$366,MATCH(AR212,地温!$C$2:$C$366,FALSE))</f>
        <v>24.376599999999996</v>
      </c>
      <c r="AU212" s="113">
        <f t="shared" si="135"/>
        <v>3793.0517499999978</v>
      </c>
      <c r="AV212" s="116">
        <f t="shared" si="116"/>
        <v>18.502691463414624</v>
      </c>
      <c r="AW212" s="119" t="e">
        <f t="shared" si="117"/>
        <v>#N/A</v>
      </c>
      <c r="AX212" s="119">
        <f t="shared" si="118"/>
        <v>0</v>
      </c>
    </row>
    <row r="213" spans="1:50">
      <c r="A213" s="115">
        <f t="shared" si="119"/>
        <v>246</v>
      </c>
      <c r="B213" s="113">
        <f t="shared" si="102"/>
        <v>206</v>
      </c>
      <c r="C213" s="119">
        <f t="shared" si="103"/>
        <v>6.7120106887836863</v>
      </c>
      <c r="D213" s="119">
        <f t="shared" si="120"/>
        <v>3.3373001520775605e-005</v>
      </c>
      <c r="E213" s="119"/>
      <c r="F213" s="119"/>
      <c r="H213" s="115">
        <f t="shared" si="121"/>
        <v>246</v>
      </c>
      <c r="I213" s="113">
        <f t="shared" si="122"/>
        <v>206</v>
      </c>
      <c r="J213" s="113">
        <f>INDEX(地温!$D$2:$D$366,MATCH(H213,地温!$C$2:$C$366,FALSE))</f>
        <v>24.3445</v>
      </c>
      <c r="K213" s="113">
        <f t="shared" si="123"/>
        <v>3817.396249999998</v>
      </c>
      <c r="L213" s="116">
        <f t="shared" si="104"/>
        <v>18.531049757281544</v>
      </c>
      <c r="M213" s="119">
        <f t="shared" si="105"/>
        <v>3.269290719986729e-002</v>
      </c>
      <c r="N213" s="119">
        <f t="shared" si="106"/>
        <v>6.7120106887836863</v>
      </c>
      <c r="Q213" s="115">
        <f t="shared" si="124"/>
        <v>246</v>
      </c>
      <c r="R213" s="113">
        <f t="shared" si="125"/>
        <v>206</v>
      </c>
      <c r="S213" s="113">
        <f>INDEX(地温!$D$2:$D$366,MATCH(Q213,地温!$C$2:$C$366,FALSE))</f>
        <v>24.3445</v>
      </c>
      <c r="T213" s="113">
        <f t="shared" si="126"/>
        <v>3817.396249999998</v>
      </c>
      <c r="U213" s="116">
        <f t="shared" si="107"/>
        <v>18.531049757281544</v>
      </c>
      <c r="V213" s="119" t="e">
        <f t="shared" si="108"/>
        <v>#N/A</v>
      </c>
      <c r="W213" s="119">
        <f t="shared" si="109"/>
        <v>0</v>
      </c>
      <c r="Z213" s="115">
        <f t="shared" si="127"/>
        <v>246</v>
      </c>
      <c r="AA213" s="113">
        <f t="shared" si="128"/>
        <v>206</v>
      </c>
      <c r="AB213" s="113">
        <f>INDEX(地温!$D$2:$D$366,MATCH(Z213,地温!$C$2:$C$366,FALSE))</f>
        <v>24.3445</v>
      </c>
      <c r="AC213" s="113">
        <f t="shared" si="129"/>
        <v>3817.396249999998</v>
      </c>
      <c r="AD213" s="116">
        <f t="shared" si="110"/>
        <v>18.531049757281544</v>
      </c>
      <c r="AE213" s="119" t="e">
        <f t="shared" si="111"/>
        <v>#N/A</v>
      </c>
      <c r="AF213" s="119">
        <f t="shared" si="112"/>
        <v>0</v>
      </c>
      <c r="AI213" s="115">
        <f t="shared" si="130"/>
        <v>246</v>
      </c>
      <c r="AJ213" s="113">
        <f t="shared" si="131"/>
        <v>206</v>
      </c>
      <c r="AK213" s="113">
        <f>INDEX(地温!$D$2:$D$366,MATCH(AI213,地温!$C$2:$C$366,FALSE))</f>
        <v>24.3445</v>
      </c>
      <c r="AL213" s="113">
        <f t="shared" si="132"/>
        <v>3817.396249999998</v>
      </c>
      <c r="AM213" s="116">
        <f t="shared" si="113"/>
        <v>18.531049757281544</v>
      </c>
      <c r="AN213" s="119" t="e">
        <f t="shared" si="114"/>
        <v>#N/A</v>
      </c>
      <c r="AO213" s="119">
        <f t="shared" si="115"/>
        <v>0</v>
      </c>
      <c r="AR213" s="115">
        <f t="shared" si="133"/>
        <v>246</v>
      </c>
      <c r="AS213" s="113">
        <f t="shared" si="134"/>
        <v>206</v>
      </c>
      <c r="AT213" s="113">
        <f>INDEX(地温!$D$2:$D$366,MATCH(AR213,地温!$C$2:$C$366,FALSE))</f>
        <v>24.3445</v>
      </c>
      <c r="AU213" s="113">
        <f t="shared" si="135"/>
        <v>3817.396249999998</v>
      </c>
      <c r="AV213" s="116">
        <f t="shared" si="116"/>
        <v>18.531049757281544</v>
      </c>
      <c r="AW213" s="119" t="e">
        <f t="shared" si="117"/>
        <v>#N/A</v>
      </c>
      <c r="AX213" s="119">
        <f t="shared" si="118"/>
        <v>0</v>
      </c>
    </row>
    <row r="214" spans="1:50">
      <c r="A214" s="115">
        <f t="shared" si="119"/>
        <v>247</v>
      </c>
      <c r="B214" s="113">
        <f t="shared" si="102"/>
        <v>207</v>
      </c>
      <c r="C214" s="119">
        <f t="shared" si="103"/>
        <v>6.7123232450370507</v>
      </c>
      <c r="D214" s="119">
        <f t="shared" si="120"/>
        <v>3.1255625336434888e-005</v>
      </c>
      <c r="E214" s="119"/>
      <c r="F214" s="119"/>
      <c r="H214" s="115">
        <f t="shared" si="121"/>
        <v>247</v>
      </c>
      <c r="I214" s="113">
        <f t="shared" si="122"/>
        <v>207</v>
      </c>
      <c r="J214" s="113">
        <f>INDEX(地温!$D$2:$D$366,MATCH(H214,地温!$C$2:$C$366,FALSE))</f>
        <v>23.622249999999998</v>
      </c>
      <c r="K214" s="113">
        <f t="shared" si="123"/>
        <v>3841.0184999999979</v>
      </c>
      <c r="L214" s="116">
        <f t="shared" si="104"/>
        <v>18.555644927536221</v>
      </c>
      <c r="M214" s="119">
        <f t="shared" si="105"/>
        <v>3.2727760901037357e-002</v>
      </c>
      <c r="N214" s="119">
        <f t="shared" si="106"/>
        <v>6.7123232450370507</v>
      </c>
      <c r="Q214" s="115">
        <f t="shared" si="124"/>
        <v>247</v>
      </c>
      <c r="R214" s="113">
        <f t="shared" si="125"/>
        <v>207</v>
      </c>
      <c r="S214" s="113">
        <f>INDEX(地温!$D$2:$D$366,MATCH(Q214,地温!$C$2:$C$366,FALSE))</f>
        <v>23.622249999999998</v>
      </c>
      <c r="T214" s="113">
        <f t="shared" si="126"/>
        <v>3841.0184999999979</v>
      </c>
      <c r="U214" s="116">
        <f t="shared" si="107"/>
        <v>18.555644927536221</v>
      </c>
      <c r="V214" s="119" t="e">
        <f t="shared" si="108"/>
        <v>#N/A</v>
      </c>
      <c r="W214" s="119">
        <f t="shared" si="109"/>
        <v>0</v>
      </c>
      <c r="Z214" s="115">
        <f t="shared" si="127"/>
        <v>247</v>
      </c>
      <c r="AA214" s="113">
        <f t="shared" si="128"/>
        <v>207</v>
      </c>
      <c r="AB214" s="113">
        <f>INDEX(地温!$D$2:$D$366,MATCH(Z214,地温!$C$2:$C$366,FALSE))</f>
        <v>23.622249999999998</v>
      </c>
      <c r="AC214" s="113">
        <f t="shared" si="129"/>
        <v>3841.0184999999979</v>
      </c>
      <c r="AD214" s="116">
        <f t="shared" si="110"/>
        <v>18.555644927536221</v>
      </c>
      <c r="AE214" s="119" t="e">
        <f t="shared" si="111"/>
        <v>#N/A</v>
      </c>
      <c r="AF214" s="119">
        <f t="shared" si="112"/>
        <v>0</v>
      </c>
      <c r="AI214" s="115">
        <f t="shared" si="130"/>
        <v>247</v>
      </c>
      <c r="AJ214" s="113">
        <f t="shared" si="131"/>
        <v>207</v>
      </c>
      <c r="AK214" s="113">
        <f>INDEX(地温!$D$2:$D$366,MATCH(AI214,地温!$C$2:$C$366,FALSE))</f>
        <v>23.622249999999998</v>
      </c>
      <c r="AL214" s="113">
        <f t="shared" si="132"/>
        <v>3841.0184999999979</v>
      </c>
      <c r="AM214" s="116">
        <f t="shared" si="113"/>
        <v>18.555644927536221</v>
      </c>
      <c r="AN214" s="119" t="e">
        <f t="shared" si="114"/>
        <v>#N/A</v>
      </c>
      <c r="AO214" s="119">
        <f t="shared" si="115"/>
        <v>0</v>
      </c>
      <c r="AR214" s="115">
        <f t="shared" si="133"/>
        <v>247</v>
      </c>
      <c r="AS214" s="113">
        <f t="shared" si="134"/>
        <v>207</v>
      </c>
      <c r="AT214" s="113">
        <f>INDEX(地温!$D$2:$D$366,MATCH(AR214,地温!$C$2:$C$366,FALSE))</f>
        <v>23.622249999999998</v>
      </c>
      <c r="AU214" s="113">
        <f t="shared" si="135"/>
        <v>3841.0184999999979</v>
      </c>
      <c r="AV214" s="116">
        <f t="shared" si="116"/>
        <v>18.555644927536221</v>
      </c>
      <c r="AW214" s="119" t="e">
        <f t="shared" si="117"/>
        <v>#N/A</v>
      </c>
      <c r="AX214" s="119">
        <f t="shared" si="118"/>
        <v>0</v>
      </c>
    </row>
    <row r="215" spans="1:50">
      <c r="A215" s="115">
        <f t="shared" si="119"/>
        <v>248</v>
      </c>
      <c r="B215" s="113">
        <f t="shared" si="102"/>
        <v>208</v>
      </c>
      <c r="C215" s="119">
        <f t="shared" si="103"/>
        <v>6.712624628723689</v>
      </c>
      <c r="D215" s="119">
        <f t="shared" si="120"/>
        <v>3.0138368663834569e-005</v>
      </c>
      <c r="E215" s="119"/>
      <c r="F215" s="119"/>
      <c r="H215" s="115">
        <f t="shared" si="121"/>
        <v>248</v>
      </c>
      <c r="I215" s="113">
        <f t="shared" si="122"/>
        <v>208</v>
      </c>
      <c r="J215" s="113">
        <f>INDEX(地温!$D$2:$D$366,MATCH(H215,地温!$C$2:$C$366,FALSE))</f>
        <v>23.718550000000004</v>
      </c>
      <c r="K215" s="113">
        <f t="shared" si="123"/>
        <v>3864.7370499999979</v>
      </c>
      <c r="L215" s="116">
        <f t="shared" si="104"/>
        <v>18.580466586538453</v>
      </c>
      <c r="M215" s="119">
        <f t="shared" si="105"/>
        <v>3.2762967259652227e-002</v>
      </c>
      <c r="N215" s="119">
        <f t="shared" si="106"/>
        <v>6.712624628723689</v>
      </c>
      <c r="Q215" s="115">
        <f t="shared" si="124"/>
        <v>248</v>
      </c>
      <c r="R215" s="113">
        <f t="shared" si="125"/>
        <v>208</v>
      </c>
      <c r="S215" s="113">
        <f>INDEX(地温!$D$2:$D$366,MATCH(Q215,地温!$C$2:$C$366,FALSE))</f>
        <v>23.718550000000004</v>
      </c>
      <c r="T215" s="113">
        <f t="shared" si="126"/>
        <v>3864.7370499999979</v>
      </c>
      <c r="U215" s="116">
        <f t="shared" si="107"/>
        <v>18.580466586538453</v>
      </c>
      <c r="V215" s="119" t="e">
        <f t="shared" si="108"/>
        <v>#N/A</v>
      </c>
      <c r="W215" s="119">
        <f t="shared" si="109"/>
        <v>0</v>
      </c>
      <c r="Z215" s="115">
        <f t="shared" si="127"/>
        <v>248</v>
      </c>
      <c r="AA215" s="113">
        <f t="shared" si="128"/>
        <v>208</v>
      </c>
      <c r="AB215" s="113">
        <f>INDEX(地温!$D$2:$D$366,MATCH(Z215,地温!$C$2:$C$366,FALSE))</f>
        <v>23.718550000000004</v>
      </c>
      <c r="AC215" s="113">
        <f t="shared" si="129"/>
        <v>3864.7370499999979</v>
      </c>
      <c r="AD215" s="116">
        <f t="shared" si="110"/>
        <v>18.580466586538453</v>
      </c>
      <c r="AE215" s="119" t="e">
        <f t="shared" si="111"/>
        <v>#N/A</v>
      </c>
      <c r="AF215" s="119">
        <f t="shared" si="112"/>
        <v>0</v>
      </c>
      <c r="AI215" s="115">
        <f t="shared" si="130"/>
        <v>248</v>
      </c>
      <c r="AJ215" s="113">
        <f t="shared" si="131"/>
        <v>208</v>
      </c>
      <c r="AK215" s="113">
        <f>INDEX(地温!$D$2:$D$366,MATCH(AI215,地温!$C$2:$C$366,FALSE))</f>
        <v>23.718550000000004</v>
      </c>
      <c r="AL215" s="113">
        <f t="shared" si="132"/>
        <v>3864.7370499999979</v>
      </c>
      <c r="AM215" s="116">
        <f t="shared" si="113"/>
        <v>18.580466586538453</v>
      </c>
      <c r="AN215" s="119" t="e">
        <f t="shared" si="114"/>
        <v>#N/A</v>
      </c>
      <c r="AO215" s="119">
        <f t="shared" si="115"/>
        <v>0</v>
      </c>
      <c r="AR215" s="115">
        <f t="shared" si="133"/>
        <v>248</v>
      </c>
      <c r="AS215" s="113">
        <f t="shared" si="134"/>
        <v>208</v>
      </c>
      <c r="AT215" s="113">
        <f>INDEX(地温!$D$2:$D$366,MATCH(AR215,地温!$C$2:$C$366,FALSE))</f>
        <v>23.718550000000004</v>
      </c>
      <c r="AU215" s="113">
        <f t="shared" si="135"/>
        <v>3864.7370499999979</v>
      </c>
      <c r="AV215" s="116">
        <f t="shared" si="116"/>
        <v>18.580466586538453</v>
      </c>
      <c r="AW215" s="119" t="e">
        <f t="shared" si="117"/>
        <v>#N/A</v>
      </c>
      <c r="AX215" s="119">
        <f t="shared" si="118"/>
        <v>0</v>
      </c>
    </row>
    <row r="216" spans="1:50">
      <c r="A216" s="115">
        <f t="shared" si="119"/>
        <v>249</v>
      </c>
      <c r="B216" s="113">
        <f t="shared" si="102"/>
        <v>209</v>
      </c>
      <c r="C216" s="119">
        <f t="shared" si="103"/>
        <v>6.7129095412652138</v>
      </c>
      <c r="D216" s="119">
        <f t="shared" si="120"/>
        <v>2.8491254152474001e-005</v>
      </c>
      <c r="E216" s="119"/>
      <c r="F216" s="119"/>
      <c r="H216" s="115">
        <f t="shared" si="121"/>
        <v>249</v>
      </c>
      <c r="I216" s="113">
        <f t="shared" si="122"/>
        <v>209</v>
      </c>
      <c r="J216" s="113">
        <f>INDEX(地温!$D$2:$D$366,MATCH(H216,地温!$C$2:$C$366,FALSE))</f>
        <v>23.2531</v>
      </c>
      <c r="K216" s="113">
        <f t="shared" si="123"/>
        <v>3887.9901499999978</v>
      </c>
      <c r="L216" s="116">
        <f t="shared" si="104"/>
        <v>18.602823684210517</v>
      </c>
      <c r="M216" s="119">
        <f t="shared" si="105"/>
        <v>3.2794705231596256e-002</v>
      </c>
      <c r="N216" s="119">
        <f t="shared" si="106"/>
        <v>6.7129095412652138</v>
      </c>
      <c r="Q216" s="115">
        <f t="shared" si="124"/>
        <v>249</v>
      </c>
      <c r="R216" s="113">
        <f t="shared" si="125"/>
        <v>209</v>
      </c>
      <c r="S216" s="113">
        <f>INDEX(地温!$D$2:$D$366,MATCH(Q216,地温!$C$2:$C$366,FALSE))</f>
        <v>23.2531</v>
      </c>
      <c r="T216" s="113">
        <f t="shared" si="126"/>
        <v>3887.9901499999978</v>
      </c>
      <c r="U216" s="116">
        <f t="shared" si="107"/>
        <v>18.602823684210517</v>
      </c>
      <c r="V216" s="119" t="e">
        <f t="shared" si="108"/>
        <v>#N/A</v>
      </c>
      <c r="W216" s="119">
        <f t="shared" si="109"/>
        <v>0</v>
      </c>
      <c r="Z216" s="115">
        <f t="shared" si="127"/>
        <v>249</v>
      </c>
      <c r="AA216" s="113">
        <f t="shared" si="128"/>
        <v>209</v>
      </c>
      <c r="AB216" s="113">
        <f>INDEX(地温!$D$2:$D$366,MATCH(Z216,地温!$C$2:$C$366,FALSE))</f>
        <v>23.2531</v>
      </c>
      <c r="AC216" s="113">
        <f t="shared" si="129"/>
        <v>3887.9901499999978</v>
      </c>
      <c r="AD216" s="116">
        <f t="shared" si="110"/>
        <v>18.602823684210517</v>
      </c>
      <c r="AE216" s="119" t="e">
        <f t="shared" si="111"/>
        <v>#N/A</v>
      </c>
      <c r="AF216" s="119">
        <f t="shared" si="112"/>
        <v>0</v>
      </c>
      <c r="AI216" s="115">
        <f t="shared" si="130"/>
        <v>249</v>
      </c>
      <c r="AJ216" s="113">
        <f t="shared" si="131"/>
        <v>209</v>
      </c>
      <c r="AK216" s="113">
        <f>INDEX(地温!$D$2:$D$366,MATCH(AI216,地温!$C$2:$C$366,FALSE))</f>
        <v>23.2531</v>
      </c>
      <c r="AL216" s="113">
        <f t="shared" si="132"/>
        <v>3887.9901499999978</v>
      </c>
      <c r="AM216" s="116">
        <f t="shared" si="113"/>
        <v>18.602823684210517</v>
      </c>
      <c r="AN216" s="119" t="e">
        <f t="shared" si="114"/>
        <v>#N/A</v>
      </c>
      <c r="AO216" s="119">
        <f t="shared" si="115"/>
        <v>0</v>
      </c>
      <c r="AR216" s="115">
        <f t="shared" si="133"/>
        <v>249</v>
      </c>
      <c r="AS216" s="113">
        <f t="shared" si="134"/>
        <v>209</v>
      </c>
      <c r="AT216" s="113">
        <f>INDEX(地温!$D$2:$D$366,MATCH(AR216,地温!$C$2:$C$366,FALSE))</f>
        <v>23.2531</v>
      </c>
      <c r="AU216" s="113">
        <f t="shared" si="135"/>
        <v>3887.9901499999978</v>
      </c>
      <c r="AV216" s="116">
        <f t="shared" si="116"/>
        <v>18.602823684210517</v>
      </c>
      <c r="AW216" s="119" t="e">
        <f t="shared" si="117"/>
        <v>#N/A</v>
      </c>
      <c r="AX216" s="119">
        <f t="shared" si="118"/>
        <v>0</v>
      </c>
    </row>
    <row r="217" spans="1:50">
      <c r="A217" s="115">
        <f t="shared" si="119"/>
        <v>250</v>
      </c>
      <c r="B217" s="113">
        <f t="shared" si="102"/>
        <v>210</v>
      </c>
      <c r="C217" s="119">
        <f t="shared" si="103"/>
        <v>6.7131825510147509</v>
      </c>
      <c r="D217" s="119">
        <f t="shared" si="120"/>
        <v>2.7300974953714532e-005</v>
      </c>
      <c r="E217" s="119"/>
      <c r="F217" s="119"/>
      <c r="H217" s="115">
        <f t="shared" si="121"/>
        <v>250</v>
      </c>
      <c r="I217" s="113">
        <f t="shared" si="122"/>
        <v>210</v>
      </c>
      <c r="J217" s="113">
        <f>INDEX(地温!$D$2:$D$366,MATCH(H217,地温!$C$2:$C$366,FALSE))</f>
        <v>23.1568</v>
      </c>
      <c r="K217" s="113">
        <f t="shared" si="123"/>
        <v>3911.146949999998</v>
      </c>
      <c r="L217" s="116">
        <f t="shared" si="104"/>
        <v>18.624509285714275</v>
      </c>
      <c r="M217" s="119">
        <f t="shared" si="105"/>
        <v>3.2825514670091489e-002</v>
      </c>
      <c r="N217" s="119">
        <f t="shared" si="106"/>
        <v>6.7131825510147509</v>
      </c>
      <c r="Q217" s="115">
        <f t="shared" si="124"/>
        <v>250</v>
      </c>
      <c r="R217" s="113">
        <f t="shared" si="125"/>
        <v>210</v>
      </c>
      <c r="S217" s="113">
        <f>INDEX(地温!$D$2:$D$366,MATCH(Q217,地温!$C$2:$C$366,FALSE))</f>
        <v>23.1568</v>
      </c>
      <c r="T217" s="113">
        <f t="shared" si="126"/>
        <v>3911.146949999998</v>
      </c>
      <c r="U217" s="116">
        <f t="shared" si="107"/>
        <v>18.624509285714275</v>
      </c>
      <c r="V217" s="119" t="e">
        <f t="shared" si="108"/>
        <v>#N/A</v>
      </c>
      <c r="W217" s="119">
        <f t="shared" si="109"/>
        <v>0</v>
      </c>
      <c r="Z217" s="115">
        <f t="shared" si="127"/>
        <v>250</v>
      </c>
      <c r="AA217" s="113">
        <f t="shared" si="128"/>
        <v>210</v>
      </c>
      <c r="AB217" s="113">
        <f>INDEX(地温!$D$2:$D$366,MATCH(Z217,地温!$C$2:$C$366,FALSE))</f>
        <v>23.1568</v>
      </c>
      <c r="AC217" s="113">
        <f t="shared" si="129"/>
        <v>3911.146949999998</v>
      </c>
      <c r="AD217" s="116">
        <f t="shared" si="110"/>
        <v>18.624509285714275</v>
      </c>
      <c r="AE217" s="119" t="e">
        <f t="shared" si="111"/>
        <v>#N/A</v>
      </c>
      <c r="AF217" s="119">
        <f t="shared" si="112"/>
        <v>0</v>
      </c>
      <c r="AI217" s="115">
        <f t="shared" si="130"/>
        <v>250</v>
      </c>
      <c r="AJ217" s="113">
        <f t="shared" si="131"/>
        <v>210</v>
      </c>
      <c r="AK217" s="113">
        <f>INDEX(地温!$D$2:$D$366,MATCH(AI217,地温!$C$2:$C$366,FALSE))</f>
        <v>23.1568</v>
      </c>
      <c r="AL217" s="113">
        <f t="shared" si="132"/>
        <v>3911.146949999998</v>
      </c>
      <c r="AM217" s="116">
        <f t="shared" si="113"/>
        <v>18.624509285714275</v>
      </c>
      <c r="AN217" s="119" t="e">
        <f t="shared" si="114"/>
        <v>#N/A</v>
      </c>
      <c r="AO217" s="119">
        <f t="shared" si="115"/>
        <v>0</v>
      </c>
      <c r="AR217" s="115">
        <f t="shared" si="133"/>
        <v>250</v>
      </c>
      <c r="AS217" s="113">
        <f t="shared" si="134"/>
        <v>210</v>
      </c>
      <c r="AT217" s="113">
        <f>INDEX(地温!$D$2:$D$366,MATCH(AR217,地温!$C$2:$C$366,FALSE))</f>
        <v>23.1568</v>
      </c>
      <c r="AU217" s="113">
        <f t="shared" si="135"/>
        <v>3911.146949999998</v>
      </c>
      <c r="AV217" s="116">
        <f t="shared" si="116"/>
        <v>18.624509285714275</v>
      </c>
      <c r="AW217" s="119" t="e">
        <f t="shared" si="117"/>
        <v>#N/A</v>
      </c>
      <c r="AX217" s="119">
        <f t="shared" si="118"/>
        <v>0</v>
      </c>
    </row>
    <row r="218" spans="1:50">
      <c r="A218" s="115">
        <f t="shared" si="119"/>
        <v>251</v>
      </c>
      <c r="B218" s="113">
        <f t="shared" si="102"/>
        <v>211</v>
      </c>
      <c r="C218" s="119">
        <f t="shared" si="103"/>
        <v>6.7134471768099129</v>
      </c>
      <c r="D218" s="119">
        <f t="shared" si="120"/>
        <v>2.6462579516195463e-005</v>
      </c>
      <c r="E218" s="119"/>
      <c r="F218" s="119"/>
      <c r="H218" s="115">
        <f t="shared" si="121"/>
        <v>251</v>
      </c>
      <c r="I218" s="113">
        <f t="shared" si="122"/>
        <v>211</v>
      </c>
      <c r="J218" s="113">
        <f>INDEX(地温!$D$2:$D$366,MATCH(H218,地温!$C$2:$C$366,FALSE))</f>
        <v>23.381500000000003</v>
      </c>
      <c r="K218" s="113">
        <f t="shared" si="123"/>
        <v>3934.528449999998</v>
      </c>
      <c r="L218" s="116">
        <f t="shared" si="104"/>
        <v>18.647054265402833</v>
      </c>
      <c r="M218" s="119">
        <f t="shared" si="105"/>
        <v>3.2857570878415135e-002</v>
      </c>
      <c r="N218" s="119">
        <f t="shared" si="106"/>
        <v>6.7134471768099129</v>
      </c>
      <c r="Q218" s="115">
        <f t="shared" si="124"/>
        <v>251</v>
      </c>
      <c r="R218" s="113">
        <f t="shared" si="125"/>
        <v>211</v>
      </c>
      <c r="S218" s="113">
        <f>INDEX(地温!$D$2:$D$366,MATCH(Q218,地温!$C$2:$C$366,FALSE))</f>
        <v>23.381500000000003</v>
      </c>
      <c r="T218" s="113">
        <f t="shared" si="126"/>
        <v>3934.528449999998</v>
      </c>
      <c r="U218" s="116">
        <f t="shared" si="107"/>
        <v>18.647054265402833</v>
      </c>
      <c r="V218" s="119" t="e">
        <f t="shared" si="108"/>
        <v>#N/A</v>
      </c>
      <c r="W218" s="119">
        <f t="shared" si="109"/>
        <v>0</v>
      </c>
      <c r="Z218" s="115">
        <f t="shared" si="127"/>
        <v>251</v>
      </c>
      <c r="AA218" s="113">
        <f t="shared" si="128"/>
        <v>211</v>
      </c>
      <c r="AB218" s="113">
        <f>INDEX(地温!$D$2:$D$366,MATCH(Z218,地温!$C$2:$C$366,FALSE))</f>
        <v>23.381500000000003</v>
      </c>
      <c r="AC218" s="113">
        <f t="shared" si="129"/>
        <v>3934.528449999998</v>
      </c>
      <c r="AD218" s="116">
        <f t="shared" si="110"/>
        <v>18.647054265402833</v>
      </c>
      <c r="AE218" s="119" t="e">
        <f t="shared" si="111"/>
        <v>#N/A</v>
      </c>
      <c r="AF218" s="119">
        <f t="shared" si="112"/>
        <v>0</v>
      </c>
      <c r="AI218" s="115">
        <f t="shared" si="130"/>
        <v>251</v>
      </c>
      <c r="AJ218" s="113">
        <f t="shared" si="131"/>
        <v>211</v>
      </c>
      <c r="AK218" s="113">
        <f>INDEX(地温!$D$2:$D$366,MATCH(AI218,地温!$C$2:$C$366,FALSE))</f>
        <v>23.381500000000003</v>
      </c>
      <c r="AL218" s="113">
        <f t="shared" si="132"/>
        <v>3934.528449999998</v>
      </c>
      <c r="AM218" s="116">
        <f t="shared" si="113"/>
        <v>18.647054265402833</v>
      </c>
      <c r="AN218" s="119" t="e">
        <f t="shared" si="114"/>
        <v>#N/A</v>
      </c>
      <c r="AO218" s="119">
        <f t="shared" si="115"/>
        <v>0</v>
      </c>
      <c r="AR218" s="115">
        <f t="shared" si="133"/>
        <v>251</v>
      </c>
      <c r="AS218" s="113">
        <f t="shared" si="134"/>
        <v>211</v>
      </c>
      <c r="AT218" s="113">
        <f>INDEX(地温!$D$2:$D$366,MATCH(AR218,地温!$C$2:$C$366,FALSE))</f>
        <v>23.381500000000003</v>
      </c>
      <c r="AU218" s="113">
        <f t="shared" si="135"/>
        <v>3934.528449999998</v>
      </c>
      <c r="AV218" s="116">
        <f t="shared" si="116"/>
        <v>18.647054265402833</v>
      </c>
      <c r="AW218" s="119" t="e">
        <f t="shared" si="117"/>
        <v>#N/A</v>
      </c>
      <c r="AX218" s="119">
        <f t="shared" si="118"/>
        <v>0</v>
      </c>
    </row>
    <row r="219" spans="1:50">
      <c r="A219" s="115">
        <f t="shared" si="119"/>
        <v>252</v>
      </c>
      <c r="B219" s="113">
        <f t="shared" si="102"/>
        <v>212</v>
      </c>
      <c r="C219" s="119">
        <f t="shared" si="103"/>
        <v>6.7137063131522616</v>
      </c>
      <c r="D219" s="119">
        <f t="shared" si="120"/>
        <v>2.591363423487536e-005</v>
      </c>
      <c r="E219" s="119"/>
      <c r="F219" s="119"/>
      <c r="H219" s="115">
        <f t="shared" si="121"/>
        <v>252</v>
      </c>
      <c r="I219" s="113">
        <f t="shared" si="122"/>
        <v>212</v>
      </c>
      <c r="J219" s="113">
        <f>INDEX(地温!$D$2:$D$366,MATCH(H219,地温!$C$2:$C$366,FALSE))</f>
        <v>23.911150000000003</v>
      </c>
      <c r="K219" s="113">
        <f t="shared" si="123"/>
        <v>3958.4395999999979</v>
      </c>
      <c r="L219" s="116">
        <f t="shared" si="104"/>
        <v>18.671884905660367</v>
      </c>
      <c r="M219" s="119">
        <f t="shared" si="105"/>
        <v>3.2892907500969883e-002</v>
      </c>
      <c r="N219" s="119">
        <f t="shared" si="106"/>
        <v>6.7137063131522616</v>
      </c>
      <c r="Q219" s="115">
        <f t="shared" si="124"/>
        <v>252</v>
      </c>
      <c r="R219" s="113">
        <f t="shared" si="125"/>
        <v>212</v>
      </c>
      <c r="S219" s="113">
        <f>INDEX(地温!$D$2:$D$366,MATCH(Q219,地温!$C$2:$C$366,FALSE))</f>
        <v>23.911150000000003</v>
      </c>
      <c r="T219" s="113">
        <f t="shared" si="126"/>
        <v>3958.4395999999979</v>
      </c>
      <c r="U219" s="116">
        <f t="shared" si="107"/>
        <v>18.671884905660367</v>
      </c>
      <c r="V219" s="119" t="e">
        <f t="shared" si="108"/>
        <v>#N/A</v>
      </c>
      <c r="W219" s="119">
        <f t="shared" si="109"/>
        <v>0</v>
      </c>
      <c r="Z219" s="115">
        <f t="shared" si="127"/>
        <v>252</v>
      </c>
      <c r="AA219" s="113">
        <f t="shared" si="128"/>
        <v>212</v>
      </c>
      <c r="AB219" s="113">
        <f>INDEX(地温!$D$2:$D$366,MATCH(Z219,地温!$C$2:$C$366,FALSE))</f>
        <v>23.911150000000003</v>
      </c>
      <c r="AC219" s="113">
        <f t="shared" si="129"/>
        <v>3958.4395999999979</v>
      </c>
      <c r="AD219" s="116">
        <f t="shared" si="110"/>
        <v>18.671884905660367</v>
      </c>
      <c r="AE219" s="119" t="e">
        <f t="shared" si="111"/>
        <v>#N/A</v>
      </c>
      <c r="AF219" s="119">
        <f t="shared" si="112"/>
        <v>0</v>
      </c>
      <c r="AI219" s="115">
        <f t="shared" si="130"/>
        <v>252</v>
      </c>
      <c r="AJ219" s="113">
        <f t="shared" si="131"/>
        <v>212</v>
      </c>
      <c r="AK219" s="113">
        <f>INDEX(地温!$D$2:$D$366,MATCH(AI219,地温!$C$2:$C$366,FALSE))</f>
        <v>23.911150000000003</v>
      </c>
      <c r="AL219" s="113">
        <f t="shared" si="132"/>
        <v>3958.4395999999979</v>
      </c>
      <c r="AM219" s="116">
        <f t="shared" si="113"/>
        <v>18.671884905660367</v>
      </c>
      <c r="AN219" s="119" t="e">
        <f t="shared" si="114"/>
        <v>#N/A</v>
      </c>
      <c r="AO219" s="119">
        <f t="shared" si="115"/>
        <v>0</v>
      </c>
      <c r="AR219" s="115">
        <f t="shared" si="133"/>
        <v>252</v>
      </c>
      <c r="AS219" s="113">
        <f t="shared" si="134"/>
        <v>212</v>
      </c>
      <c r="AT219" s="113">
        <f>INDEX(地温!$D$2:$D$366,MATCH(AR219,地温!$C$2:$C$366,FALSE))</f>
        <v>23.911150000000003</v>
      </c>
      <c r="AU219" s="113">
        <f t="shared" si="135"/>
        <v>3958.4395999999979</v>
      </c>
      <c r="AV219" s="116">
        <f t="shared" si="116"/>
        <v>18.671884905660367</v>
      </c>
      <c r="AW219" s="119" t="e">
        <f t="shared" si="117"/>
        <v>#N/A</v>
      </c>
      <c r="AX219" s="119">
        <f t="shared" si="118"/>
        <v>0</v>
      </c>
    </row>
    <row r="220" spans="1:50">
      <c r="A220" s="115">
        <f t="shared" si="119"/>
        <v>253</v>
      </c>
      <c r="B220" s="113">
        <f t="shared" si="102"/>
        <v>213</v>
      </c>
      <c r="C220" s="119">
        <f t="shared" si="103"/>
        <v>6.7139591123567852</v>
      </c>
      <c r="D220" s="119">
        <f t="shared" si="120"/>
        <v>2.5279920452359053e-005</v>
      </c>
      <c r="E220" s="119"/>
      <c r="F220" s="119"/>
      <c r="H220" s="115">
        <f t="shared" si="121"/>
        <v>253</v>
      </c>
      <c r="I220" s="113">
        <f t="shared" si="122"/>
        <v>213</v>
      </c>
      <c r="J220" s="113">
        <f>INDEX(地温!$D$2:$D$366,MATCH(H220,地温!$C$2:$C$366,FALSE))</f>
        <v>24.36055</v>
      </c>
      <c r="K220" s="113">
        <f t="shared" si="123"/>
        <v>3982.8001499999978</v>
      </c>
      <c r="L220" s="116">
        <f t="shared" si="104"/>
        <v>18.698592253521117</v>
      </c>
      <c r="M220" s="119">
        <f t="shared" si="105"/>
        <v>3.2930950570754951e-002</v>
      </c>
      <c r="N220" s="119">
        <f t="shared" si="106"/>
        <v>6.7139591123567852</v>
      </c>
      <c r="Q220" s="115">
        <f t="shared" si="124"/>
        <v>253</v>
      </c>
      <c r="R220" s="113">
        <f t="shared" si="125"/>
        <v>213</v>
      </c>
      <c r="S220" s="113">
        <f>INDEX(地温!$D$2:$D$366,MATCH(Q220,地温!$C$2:$C$366,FALSE))</f>
        <v>24.36055</v>
      </c>
      <c r="T220" s="113">
        <f t="shared" si="126"/>
        <v>3982.8001499999978</v>
      </c>
      <c r="U220" s="116">
        <f t="shared" si="107"/>
        <v>18.698592253521117</v>
      </c>
      <c r="V220" s="119" t="e">
        <f t="shared" si="108"/>
        <v>#N/A</v>
      </c>
      <c r="W220" s="119">
        <f t="shared" si="109"/>
        <v>0</v>
      </c>
      <c r="Z220" s="115">
        <f t="shared" si="127"/>
        <v>253</v>
      </c>
      <c r="AA220" s="113">
        <f t="shared" si="128"/>
        <v>213</v>
      </c>
      <c r="AB220" s="113">
        <f>INDEX(地温!$D$2:$D$366,MATCH(Z220,地温!$C$2:$C$366,FALSE))</f>
        <v>24.36055</v>
      </c>
      <c r="AC220" s="113">
        <f t="shared" si="129"/>
        <v>3982.8001499999978</v>
      </c>
      <c r="AD220" s="116">
        <f t="shared" si="110"/>
        <v>18.698592253521117</v>
      </c>
      <c r="AE220" s="119" t="e">
        <f t="shared" si="111"/>
        <v>#N/A</v>
      </c>
      <c r="AF220" s="119">
        <f t="shared" si="112"/>
        <v>0</v>
      </c>
      <c r="AI220" s="115">
        <f t="shared" si="130"/>
        <v>253</v>
      </c>
      <c r="AJ220" s="113">
        <f t="shared" si="131"/>
        <v>213</v>
      </c>
      <c r="AK220" s="113">
        <f>INDEX(地温!$D$2:$D$366,MATCH(AI220,地温!$C$2:$C$366,FALSE))</f>
        <v>24.36055</v>
      </c>
      <c r="AL220" s="113">
        <f t="shared" si="132"/>
        <v>3982.8001499999978</v>
      </c>
      <c r="AM220" s="116">
        <f t="shared" si="113"/>
        <v>18.698592253521117</v>
      </c>
      <c r="AN220" s="119" t="e">
        <f t="shared" si="114"/>
        <v>#N/A</v>
      </c>
      <c r="AO220" s="119">
        <f t="shared" si="115"/>
        <v>0</v>
      </c>
      <c r="AR220" s="115">
        <f t="shared" si="133"/>
        <v>253</v>
      </c>
      <c r="AS220" s="113">
        <f t="shared" si="134"/>
        <v>213</v>
      </c>
      <c r="AT220" s="113">
        <f>INDEX(地温!$D$2:$D$366,MATCH(AR220,地温!$C$2:$C$366,FALSE))</f>
        <v>24.36055</v>
      </c>
      <c r="AU220" s="113">
        <f t="shared" si="135"/>
        <v>3982.8001499999978</v>
      </c>
      <c r="AV220" s="116">
        <f t="shared" si="116"/>
        <v>18.698592253521117</v>
      </c>
      <c r="AW220" s="119" t="e">
        <f t="shared" si="117"/>
        <v>#N/A</v>
      </c>
      <c r="AX220" s="119">
        <f t="shared" si="118"/>
        <v>0</v>
      </c>
    </row>
    <row r="221" spans="1:50">
      <c r="A221" s="115">
        <f t="shared" si="119"/>
        <v>254</v>
      </c>
      <c r="B221" s="113">
        <f t="shared" si="102"/>
        <v>214</v>
      </c>
      <c r="C221" s="119">
        <f t="shared" si="103"/>
        <v>6.7142000766357155</v>
      </c>
      <c r="D221" s="119">
        <f t="shared" si="120"/>
        <v>2.4096427893027794e-005</v>
      </c>
      <c r="E221" s="119"/>
      <c r="F221" s="119"/>
      <c r="H221" s="115">
        <f t="shared" si="121"/>
        <v>254</v>
      </c>
      <c r="I221" s="113">
        <f t="shared" si="122"/>
        <v>214</v>
      </c>
      <c r="J221" s="113">
        <f>INDEX(地温!$D$2:$D$366,MATCH(H221,地温!$C$2:$C$366,FALSE))</f>
        <v>24.151899999999998</v>
      </c>
      <c r="K221" s="113">
        <f t="shared" si="123"/>
        <v>4006.9520499999976</v>
      </c>
      <c r="L221" s="116">
        <f t="shared" si="104"/>
        <v>18.724074999999988</v>
      </c>
      <c r="M221" s="119">
        <f t="shared" si="105"/>
        <v>3.2967283780870216e-002</v>
      </c>
      <c r="N221" s="119">
        <f t="shared" si="106"/>
        <v>6.7142000766357155</v>
      </c>
      <c r="Q221" s="115">
        <f t="shared" si="124"/>
        <v>254</v>
      </c>
      <c r="R221" s="113">
        <f t="shared" si="125"/>
        <v>214</v>
      </c>
      <c r="S221" s="113">
        <f>INDEX(地温!$D$2:$D$366,MATCH(Q221,地温!$C$2:$C$366,FALSE))</f>
        <v>24.151899999999998</v>
      </c>
      <c r="T221" s="113">
        <f t="shared" si="126"/>
        <v>4006.9520499999976</v>
      </c>
      <c r="U221" s="116">
        <f t="shared" si="107"/>
        <v>18.724074999999988</v>
      </c>
      <c r="V221" s="119" t="e">
        <f t="shared" si="108"/>
        <v>#N/A</v>
      </c>
      <c r="W221" s="119">
        <f t="shared" si="109"/>
        <v>0</v>
      </c>
      <c r="Z221" s="115">
        <f t="shared" si="127"/>
        <v>254</v>
      </c>
      <c r="AA221" s="113">
        <f t="shared" si="128"/>
        <v>214</v>
      </c>
      <c r="AB221" s="113">
        <f>INDEX(地温!$D$2:$D$366,MATCH(Z221,地温!$C$2:$C$366,FALSE))</f>
        <v>24.151899999999998</v>
      </c>
      <c r="AC221" s="113">
        <f t="shared" si="129"/>
        <v>4006.9520499999976</v>
      </c>
      <c r="AD221" s="116">
        <f t="shared" si="110"/>
        <v>18.724074999999988</v>
      </c>
      <c r="AE221" s="119" t="e">
        <f t="shared" si="111"/>
        <v>#N/A</v>
      </c>
      <c r="AF221" s="119">
        <f t="shared" si="112"/>
        <v>0</v>
      </c>
      <c r="AI221" s="115">
        <f t="shared" si="130"/>
        <v>254</v>
      </c>
      <c r="AJ221" s="113">
        <f t="shared" si="131"/>
        <v>214</v>
      </c>
      <c r="AK221" s="113">
        <f>INDEX(地温!$D$2:$D$366,MATCH(AI221,地温!$C$2:$C$366,FALSE))</f>
        <v>24.151899999999998</v>
      </c>
      <c r="AL221" s="113">
        <f t="shared" si="132"/>
        <v>4006.9520499999976</v>
      </c>
      <c r="AM221" s="116">
        <f t="shared" si="113"/>
        <v>18.724074999999988</v>
      </c>
      <c r="AN221" s="119" t="e">
        <f t="shared" si="114"/>
        <v>#N/A</v>
      </c>
      <c r="AO221" s="119">
        <f t="shared" si="115"/>
        <v>0</v>
      </c>
      <c r="AR221" s="115">
        <f t="shared" si="133"/>
        <v>254</v>
      </c>
      <c r="AS221" s="113">
        <f t="shared" si="134"/>
        <v>214</v>
      </c>
      <c r="AT221" s="113">
        <f>INDEX(地温!$D$2:$D$366,MATCH(AR221,地温!$C$2:$C$366,FALSE))</f>
        <v>24.151899999999998</v>
      </c>
      <c r="AU221" s="113">
        <f t="shared" si="135"/>
        <v>4006.9520499999976</v>
      </c>
      <c r="AV221" s="116">
        <f t="shared" si="116"/>
        <v>18.724074999999988</v>
      </c>
      <c r="AW221" s="119" t="e">
        <f t="shared" si="117"/>
        <v>#N/A</v>
      </c>
      <c r="AX221" s="119">
        <f t="shared" si="118"/>
        <v>0</v>
      </c>
    </row>
    <row r="222" spans="1:50">
      <c r="A222" s="115">
        <f t="shared" si="119"/>
        <v>255</v>
      </c>
      <c r="B222" s="113">
        <f t="shared" si="102"/>
        <v>215</v>
      </c>
      <c r="C222" s="119">
        <f t="shared" si="103"/>
        <v>6.714428788626619</v>
      </c>
      <c r="D222" s="119">
        <f t="shared" si="120"/>
        <v>2.2871199090346295e-005</v>
      </c>
      <c r="E222" s="119"/>
      <c r="F222" s="119"/>
      <c r="H222" s="115">
        <f t="shared" si="121"/>
        <v>255</v>
      </c>
      <c r="I222" s="113">
        <f t="shared" si="122"/>
        <v>215</v>
      </c>
      <c r="J222" s="113">
        <f>INDEX(地温!$D$2:$D$366,MATCH(H222,地温!$C$2:$C$366,FALSE))</f>
        <v>23.81485</v>
      </c>
      <c r="K222" s="113">
        <f t="shared" si="123"/>
        <v>4030.7668999999978</v>
      </c>
      <c r="L222" s="116">
        <f t="shared" si="104"/>
        <v>18.747753023255804</v>
      </c>
      <c r="M222" s="119">
        <f t="shared" si="105"/>
        <v>3.3001074053336681e-002</v>
      </c>
      <c r="N222" s="119">
        <f t="shared" si="106"/>
        <v>6.714428788626619</v>
      </c>
      <c r="Q222" s="115">
        <f t="shared" si="124"/>
        <v>255</v>
      </c>
      <c r="R222" s="113">
        <f t="shared" si="125"/>
        <v>215</v>
      </c>
      <c r="S222" s="113">
        <f>INDEX(地温!$D$2:$D$366,MATCH(Q222,地温!$C$2:$C$366,FALSE))</f>
        <v>23.81485</v>
      </c>
      <c r="T222" s="113">
        <f t="shared" si="126"/>
        <v>4030.7668999999978</v>
      </c>
      <c r="U222" s="116">
        <f t="shared" si="107"/>
        <v>18.747753023255804</v>
      </c>
      <c r="V222" s="119" t="e">
        <f t="shared" si="108"/>
        <v>#N/A</v>
      </c>
      <c r="W222" s="119">
        <f t="shared" si="109"/>
        <v>0</v>
      </c>
      <c r="Z222" s="115">
        <f t="shared" si="127"/>
        <v>255</v>
      </c>
      <c r="AA222" s="113">
        <f t="shared" si="128"/>
        <v>215</v>
      </c>
      <c r="AB222" s="113">
        <f>INDEX(地温!$D$2:$D$366,MATCH(Z222,地温!$C$2:$C$366,FALSE))</f>
        <v>23.81485</v>
      </c>
      <c r="AC222" s="113">
        <f t="shared" si="129"/>
        <v>4030.7668999999978</v>
      </c>
      <c r="AD222" s="116">
        <f t="shared" si="110"/>
        <v>18.747753023255804</v>
      </c>
      <c r="AE222" s="119" t="e">
        <f t="shared" si="111"/>
        <v>#N/A</v>
      </c>
      <c r="AF222" s="119">
        <f t="shared" si="112"/>
        <v>0</v>
      </c>
      <c r="AI222" s="115">
        <f t="shared" si="130"/>
        <v>255</v>
      </c>
      <c r="AJ222" s="113">
        <f t="shared" si="131"/>
        <v>215</v>
      </c>
      <c r="AK222" s="113">
        <f>INDEX(地温!$D$2:$D$366,MATCH(AI222,地温!$C$2:$C$366,FALSE))</f>
        <v>23.81485</v>
      </c>
      <c r="AL222" s="113">
        <f t="shared" si="132"/>
        <v>4030.7668999999978</v>
      </c>
      <c r="AM222" s="116">
        <f t="shared" si="113"/>
        <v>18.747753023255804</v>
      </c>
      <c r="AN222" s="119" t="e">
        <f t="shared" si="114"/>
        <v>#N/A</v>
      </c>
      <c r="AO222" s="119">
        <f t="shared" si="115"/>
        <v>0</v>
      </c>
      <c r="AR222" s="115">
        <f t="shared" si="133"/>
        <v>255</v>
      </c>
      <c r="AS222" s="113">
        <f t="shared" si="134"/>
        <v>215</v>
      </c>
      <c r="AT222" s="113">
        <f>INDEX(地温!$D$2:$D$366,MATCH(AR222,地温!$C$2:$C$366,FALSE))</f>
        <v>23.81485</v>
      </c>
      <c r="AU222" s="113">
        <f t="shared" si="135"/>
        <v>4030.7668999999978</v>
      </c>
      <c r="AV222" s="116">
        <f t="shared" si="116"/>
        <v>18.747753023255804</v>
      </c>
      <c r="AW222" s="119" t="e">
        <f t="shared" si="117"/>
        <v>#N/A</v>
      </c>
      <c r="AX222" s="119">
        <f t="shared" si="118"/>
        <v>0</v>
      </c>
    </row>
    <row r="223" spans="1:50">
      <c r="A223" s="115">
        <f t="shared" si="119"/>
        <v>256</v>
      </c>
      <c r="B223" s="113">
        <f t="shared" si="102"/>
        <v>216</v>
      </c>
      <c r="C223" s="119">
        <f t="shared" si="103"/>
        <v>6.7146499874846999</v>
      </c>
      <c r="D223" s="119">
        <f t="shared" si="120"/>
        <v>2.2119885808091767e-005</v>
      </c>
      <c r="E223" s="119"/>
      <c r="F223" s="119"/>
      <c r="H223" s="115">
        <f t="shared" si="121"/>
        <v>256</v>
      </c>
      <c r="I223" s="113">
        <f t="shared" si="122"/>
        <v>216</v>
      </c>
      <c r="J223" s="113">
        <f>INDEX(地温!$D$2:$D$366,MATCH(H223,地温!$C$2:$C$366,FALSE))</f>
        <v>24.007449999999999</v>
      </c>
      <c r="K223" s="113">
        <f t="shared" si="123"/>
        <v>4054.7743499999979</v>
      </c>
      <c r="L223" s="116">
        <f t="shared" si="104"/>
        <v>18.772103472222213</v>
      </c>
      <c r="M223" s="119">
        <f t="shared" si="105"/>
        <v>3.3035854320848074e-002</v>
      </c>
      <c r="N223" s="119">
        <f t="shared" si="106"/>
        <v>6.7146499874846999</v>
      </c>
      <c r="Q223" s="115">
        <f t="shared" si="124"/>
        <v>256</v>
      </c>
      <c r="R223" s="113">
        <f t="shared" si="125"/>
        <v>216</v>
      </c>
      <c r="S223" s="113">
        <f>INDEX(地温!$D$2:$D$366,MATCH(Q223,地温!$C$2:$C$366,FALSE))</f>
        <v>24.007449999999999</v>
      </c>
      <c r="T223" s="113">
        <f t="shared" si="126"/>
        <v>4054.7743499999979</v>
      </c>
      <c r="U223" s="116">
        <f t="shared" si="107"/>
        <v>18.772103472222213</v>
      </c>
      <c r="V223" s="119" t="e">
        <f t="shared" si="108"/>
        <v>#N/A</v>
      </c>
      <c r="W223" s="119">
        <f t="shared" si="109"/>
        <v>0</v>
      </c>
      <c r="Z223" s="115">
        <f t="shared" si="127"/>
        <v>256</v>
      </c>
      <c r="AA223" s="113">
        <f t="shared" si="128"/>
        <v>216</v>
      </c>
      <c r="AB223" s="113">
        <f>INDEX(地温!$D$2:$D$366,MATCH(Z223,地温!$C$2:$C$366,FALSE))</f>
        <v>24.007449999999999</v>
      </c>
      <c r="AC223" s="113">
        <f t="shared" si="129"/>
        <v>4054.7743499999979</v>
      </c>
      <c r="AD223" s="116">
        <f t="shared" si="110"/>
        <v>18.772103472222213</v>
      </c>
      <c r="AE223" s="119" t="e">
        <f t="shared" si="111"/>
        <v>#N/A</v>
      </c>
      <c r="AF223" s="119">
        <f t="shared" si="112"/>
        <v>0</v>
      </c>
      <c r="AI223" s="115">
        <f t="shared" si="130"/>
        <v>256</v>
      </c>
      <c r="AJ223" s="113">
        <f t="shared" si="131"/>
        <v>216</v>
      </c>
      <c r="AK223" s="113">
        <f>INDEX(地温!$D$2:$D$366,MATCH(AI223,地温!$C$2:$C$366,FALSE))</f>
        <v>24.007449999999999</v>
      </c>
      <c r="AL223" s="113">
        <f t="shared" si="132"/>
        <v>4054.7743499999979</v>
      </c>
      <c r="AM223" s="116">
        <f t="shared" si="113"/>
        <v>18.772103472222213</v>
      </c>
      <c r="AN223" s="119" t="e">
        <f t="shared" si="114"/>
        <v>#N/A</v>
      </c>
      <c r="AO223" s="119">
        <f t="shared" si="115"/>
        <v>0</v>
      </c>
      <c r="AR223" s="115">
        <f t="shared" si="133"/>
        <v>256</v>
      </c>
      <c r="AS223" s="113">
        <f t="shared" si="134"/>
        <v>216</v>
      </c>
      <c r="AT223" s="113">
        <f>INDEX(地温!$D$2:$D$366,MATCH(AR223,地温!$C$2:$C$366,FALSE))</f>
        <v>24.007449999999999</v>
      </c>
      <c r="AU223" s="113">
        <f t="shared" si="135"/>
        <v>4054.7743499999979</v>
      </c>
      <c r="AV223" s="116">
        <f t="shared" si="116"/>
        <v>18.772103472222213</v>
      </c>
      <c r="AW223" s="119" t="e">
        <f t="shared" si="117"/>
        <v>#N/A</v>
      </c>
      <c r="AX223" s="119">
        <f t="shared" si="118"/>
        <v>0</v>
      </c>
    </row>
    <row r="224" spans="1:50">
      <c r="A224" s="115">
        <f t="shared" si="119"/>
        <v>257</v>
      </c>
      <c r="B224" s="113">
        <f t="shared" si="102"/>
        <v>217</v>
      </c>
      <c r="C224" s="119">
        <f t="shared" si="103"/>
        <v>6.7148624377935793</v>
      </c>
      <c r="D224" s="119">
        <f t="shared" si="120"/>
        <v>2.1245030887939722e-005</v>
      </c>
      <c r="E224" s="119"/>
      <c r="F224" s="119"/>
      <c r="H224" s="115">
        <f t="shared" si="121"/>
        <v>257</v>
      </c>
      <c r="I224" s="113">
        <f t="shared" si="122"/>
        <v>217</v>
      </c>
      <c r="J224" s="113">
        <f>INDEX(地温!$D$2:$D$366,MATCH(H224,地温!$C$2:$C$366,FALSE))</f>
        <v>24.007449999999999</v>
      </c>
      <c r="K224" s="113">
        <f t="shared" si="123"/>
        <v>4078.7817999999979</v>
      </c>
      <c r="L224" s="116">
        <f t="shared" si="104"/>
        <v>18.796229493087548</v>
      </c>
      <c r="M224" s="119">
        <f t="shared" si="105"/>
        <v>3.3070344449134002e-002</v>
      </c>
      <c r="N224" s="119">
        <f t="shared" si="106"/>
        <v>6.7148624377935793</v>
      </c>
      <c r="Q224" s="115">
        <f t="shared" si="124"/>
        <v>257</v>
      </c>
      <c r="R224" s="113">
        <f t="shared" si="125"/>
        <v>217</v>
      </c>
      <c r="S224" s="113">
        <f>INDEX(地温!$D$2:$D$366,MATCH(Q224,地温!$C$2:$C$366,FALSE))</f>
        <v>24.007449999999999</v>
      </c>
      <c r="T224" s="113">
        <f t="shared" si="126"/>
        <v>4078.7817999999979</v>
      </c>
      <c r="U224" s="116">
        <f t="shared" si="107"/>
        <v>18.796229493087548</v>
      </c>
      <c r="V224" s="119" t="e">
        <f t="shared" si="108"/>
        <v>#N/A</v>
      </c>
      <c r="W224" s="119">
        <f t="shared" si="109"/>
        <v>0</v>
      </c>
      <c r="Z224" s="115">
        <f t="shared" si="127"/>
        <v>257</v>
      </c>
      <c r="AA224" s="113">
        <f t="shared" si="128"/>
        <v>217</v>
      </c>
      <c r="AB224" s="113">
        <f>INDEX(地温!$D$2:$D$366,MATCH(Z224,地温!$C$2:$C$366,FALSE))</f>
        <v>24.007449999999999</v>
      </c>
      <c r="AC224" s="113">
        <f t="shared" si="129"/>
        <v>4078.7817999999979</v>
      </c>
      <c r="AD224" s="116">
        <f t="shared" si="110"/>
        <v>18.796229493087548</v>
      </c>
      <c r="AE224" s="119" t="e">
        <f t="shared" si="111"/>
        <v>#N/A</v>
      </c>
      <c r="AF224" s="119">
        <f t="shared" si="112"/>
        <v>0</v>
      </c>
      <c r="AI224" s="115">
        <f t="shared" si="130"/>
        <v>257</v>
      </c>
      <c r="AJ224" s="113">
        <f t="shared" si="131"/>
        <v>217</v>
      </c>
      <c r="AK224" s="113">
        <f>INDEX(地温!$D$2:$D$366,MATCH(AI224,地温!$C$2:$C$366,FALSE))</f>
        <v>24.007449999999999</v>
      </c>
      <c r="AL224" s="113">
        <f t="shared" si="132"/>
        <v>4078.7817999999979</v>
      </c>
      <c r="AM224" s="116">
        <f t="shared" si="113"/>
        <v>18.796229493087548</v>
      </c>
      <c r="AN224" s="119" t="e">
        <f t="shared" si="114"/>
        <v>#N/A</v>
      </c>
      <c r="AO224" s="119">
        <f t="shared" si="115"/>
        <v>0</v>
      </c>
      <c r="AR224" s="115">
        <f t="shared" si="133"/>
        <v>257</v>
      </c>
      <c r="AS224" s="113">
        <f t="shared" si="134"/>
        <v>217</v>
      </c>
      <c r="AT224" s="113">
        <f>INDEX(地温!$D$2:$D$366,MATCH(AR224,地温!$C$2:$C$366,FALSE))</f>
        <v>24.007449999999999</v>
      </c>
      <c r="AU224" s="113">
        <f t="shared" si="135"/>
        <v>4078.7817999999979</v>
      </c>
      <c r="AV224" s="116">
        <f t="shared" si="116"/>
        <v>18.796229493087548</v>
      </c>
      <c r="AW224" s="119" t="e">
        <f t="shared" si="117"/>
        <v>#N/A</v>
      </c>
      <c r="AX224" s="119">
        <f t="shared" si="118"/>
        <v>0</v>
      </c>
    </row>
    <row r="225" spans="1:50">
      <c r="A225" s="115">
        <f t="shared" si="119"/>
        <v>258</v>
      </c>
      <c r="B225" s="113">
        <f t="shared" si="102"/>
        <v>218</v>
      </c>
      <c r="C225" s="119">
        <f t="shared" si="103"/>
        <v>6.7150650100833476</v>
      </c>
      <c r="D225" s="119">
        <f t="shared" si="120"/>
        <v>2.0257228976827692e-005</v>
      </c>
      <c r="E225" s="119"/>
      <c r="F225" s="119"/>
      <c r="H225" s="115">
        <f t="shared" si="121"/>
        <v>258</v>
      </c>
      <c r="I225" s="113">
        <f t="shared" si="122"/>
        <v>218</v>
      </c>
      <c r="J225" s="113">
        <f>INDEX(地温!$D$2:$D$366,MATCH(H225,地温!$C$2:$C$366,FALSE))</f>
        <v>23.7988</v>
      </c>
      <c r="K225" s="113">
        <f t="shared" si="123"/>
        <v>4102.5805999999975</v>
      </c>
      <c r="L225" s="116">
        <f t="shared" si="104"/>
        <v>18.81917706422017</v>
      </c>
      <c r="M225" s="119">
        <f t="shared" si="105"/>
        <v>3.3103177999381068e-002</v>
      </c>
      <c r="N225" s="119">
        <f t="shared" si="106"/>
        <v>6.7150650100833476</v>
      </c>
      <c r="Q225" s="115">
        <f t="shared" si="124"/>
        <v>258</v>
      </c>
      <c r="R225" s="113">
        <f t="shared" si="125"/>
        <v>218</v>
      </c>
      <c r="S225" s="113">
        <f>INDEX(地温!$D$2:$D$366,MATCH(Q225,地温!$C$2:$C$366,FALSE))</f>
        <v>23.7988</v>
      </c>
      <c r="T225" s="113">
        <f t="shared" si="126"/>
        <v>4102.5805999999975</v>
      </c>
      <c r="U225" s="116">
        <f t="shared" si="107"/>
        <v>18.81917706422017</v>
      </c>
      <c r="V225" s="119" t="e">
        <f t="shared" si="108"/>
        <v>#N/A</v>
      </c>
      <c r="W225" s="119">
        <f t="shared" si="109"/>
        <v>0</v>
      </c>
      <c r="Z225" s="115">
        <f t="shared" si="127"/>
        <v>258</v>
      </c>
      <c r="AA225" s="113">
        <f t="shared" si="128"/>
        <v>218</v>
      </c>
      <c r="AB225" s="113">
        <f>INDEX(地温!$D$2:$D$366,MATCH(Z225,地温!$C$2:$C$366,FALSE))</f>
        <v>23.7988</v>
      </c>
      <c r="AC225" s="113">
        <f t="shared" si="129"/>
        <v>4102.5805999999975</v>
      </c>
      <c r="AD225" s="116">
        <f t="shared" si="110"/>
        <v>18.81917706422017</v>
      </c>
      <c r="AE225" s="119" t="e">
        <f t="shared" si="111"/>
        <v>#N/A</v>
      </c>
      <c r="AF225" s="119">
        <f t="shared" si="112"/>
        <v>0</v>
      </c>
      <c r="AI225" s="115">
        <f t="shared" si="130"/>
        <v>258</v>
      </c>
      <c r="AJ225" s="113">
        <f t="shared" si="131"/>
        <v>218</v>
      </c>
      <c r="AK225" s="113">
        <f>INDEX(地温!$D$2:$D$366,MATCH(AI225,地温!$C$2:$C$366,FALSE))</f>
        <v>23.7988</v>
      </c>
      <c r="AL225" s="113">
        <f t="shared" si="132"/>
        <v>4102.5805999999975</v>
      </c>
      <c r="AM225" s="116">
        <f t="shared" si="113"/>
        <v>18.81917706422017</v>
      </c>
      <c r="AN225" s="119" t="e">
        <f t="shared" si="114"/>
        <v>#N/A</v>
      </c>
      <c r="AO225" s="119">
        <f t="shared" si="115"/>
        <v>0</v>
      </c>
      <c r="AR225" s="115">
        <f t="shared" si="133"/>
        <v>258</v>
      </c>
      <c r="AS225" s="113">
        <f t="shared" si="134"/>
        <v>218</v>
      </c>
      <c r="AT225" s="113">
        <f>INDEX(地温!$D$2:$D$366,MATCH(AR225,地温!$C$2:$C$366,FALSE))</f>
        <v>23.7988</v>
      </c>
      <c r="AU225" s="113">
        <f t="shared" si="135"/>
        <v>4102.5805999999975</v>
      </c>
      <c r="AV225" s="116">
        <f t="shared" si="116"/>
        <v>18.81917706422017</v>
      </c>
      <c r="AW225" s="119" t="e">
        <f t="shared" si="117"/>
        <v>#N/A</v>
      </c>
      <c r="AX225" s="119">
        <f t="shared" si="118"/>
        <v>0</v>
      </c>
    </row>
    <row r="226" spans="1:50">
      <c r="A226" s="115">
        <f t="shared" si="119"/>
        <v>259</v>
      </c>
      <c r="B226" s="113">
        <f t="shared" si="102"/>
        <v>219</v>
      </c>
      <c r="C226" s="119">
        <f t="shared" si="103"/>
        <v>6.7152610398606862</v>
      </c>
      <c r="D226" s="119">
        <f t="shared" si="120"/>
        <v>1.9602977733867989e-005</v>
      </c>
      <c r="E226" s="119"/>
      <c r="F226" s="119"/>
      <c r="H226" s="115">
        <f t="shared" si="121"/>
        <v>259</v>
      </c>
      <c r="I226" s="113">
        <f t="shared" si="122"/>
        <v>219</v>
      </c>
      <c r="J226" s="113">
        <f>INDEX(地温!$D$2:$D$366,MATCH(H226,地温!$C$2:$C$366,FALSE))</f>
        <v>24.007450000000002</v>
      </c>
      <c r="K226" s="113">
        <f t="shared" si="123"/>
        <v>4126.5880499999976</v>
      </c>
      <c r="L226" s="116">
        <f t="shared" si="104"/>
        <v>18.842867808219168</v>
      </c>
      <c r="M226" s="119">
        <f t="shared" si="105"/>
        <v>3.3137103661044914e-002</v>
      </c>
      <c r="N226" s="119">
        <f t="shared" si="106"/>
        <v>6.7152610398606862</v>
      </c>
      <c r="Q226" s="115">
        <f t="shared" si="124"/>
        <v>259</v>
      </c>
      <c r="R226" s="113">
        <f t="shared" si="125"/>
        <v>219</v>
      </c>
      <c r="S226" s="113">
        <f>INDEX(地温!$D$2:$D$366,MATCH(Q226,地温!$C$2:$C$366,FALSE))</f>
        <v>24.007450000000002</v>
      </c>
      <c r="T226" s="113">
        <f t="shared" si="126"/>
        <v>4126.5880499999976</v>
      </c>
      <c r="U226" s="116">
        <f t="shared" si="107"/>
        <v>18.842867808219168</v>
      </c>
      <c r="V226" s="119" t="e">
        <f t="shared" si="108"/>
        <v>#N/A</v>
      </c>
      <c r="W226" s="119">
        <f t="shared" si="109"/>
        <v>0</v>
      </c>
      <c r="Z226" s="115">
        <f t="shared" si="127"/>
        <v>259</v>
      </c>
      <c r="AA226" s="113">
        <f t="shared" si="128"/>
        <v>219</v>
      </c>
      <c r="AB226" s="113">
        <f>INDEX(地温!$D$2:$D$366,MATCH(Z226,地温!$C$2:$C$366,FALSE))</f>
        <v>24.007450000000002</v>
      </c>
      <c r="AC226" s="113">
        <f t="shared" si="129"/>
        <v>4126.5880499999976</v>
      </c>
      <c r="AD226" s="116">
        <f t="shared" si="110"/>
        <v>18.842867808219168</v>
      </c>
      <c r="AE226" s="119" t="e">
        <f t="shared" si="111"/>
        <v>#N/A</v>
      </c>
      <c r="AF226" s="119">
        <f t="shared" si="112"/>
        <v>0</v>
      </c>
      <c r="AI226" s="115">
        <f t="shared" si="130"/>
        <v>259</v>
      </c>
      <c r="AJ226" s="113">
        <f t="shared" si="131"/>
        <v>219</v>
      </c>
      <c r="AK226" s="113">
        <f>INDEX(地温!$D$2:$D$366,MATCH(AI226,地温!$C$2:$C$366,FALSE))</f>
        <v>24.007450000000002</v>
      </c>
      <c r="AL226" s="113">
        <f t="shared" si="132"/>
        <v>4126.5880499999976</v>
      </c>
      <c r="AM226" s="116">
        <f t="shared" si="113"/>
        <v>18.842867808219168</v>
      </c>
      <c r="AN226" s="119" t="e">
        <f t="shared" si="114"/>
        <v>#N/A</v>
      </c>
      <c r="AO226" s="119">
        <f t="shared" si="115"/>
        <v>0</v>
      </c>
      <c r="AR226" s="115">
        <f t="shared" si="133"/>
        <v>259</v>
      </c>
      <c r="AS226" s="113">
        <f t="shared" si="134"/>
        <v>219</v>
      </c>
      <c r="AT226" s="113">
        <f>INDEX(地温!$D$2:$D$366,MATCH(AR226,地温!$C$2:$C$366,FALSE))</f>
        <v>24.007450000000002</v>
      </c>
      <c r="AU226" s="113">
        <f t="shared" si="135"/>
        <v>4126.5880499999976</v>
      </c>
      <c r="AV226" s="116">
        <f t="shared" si="116"/>
        <v>18.842867808219168</v>
      </c>
      <c r="AW226" s="119" t="e">
        <f t="shared" si="117"/>
        <v>#N/A</v>
      </c>
      <c r="AX226" s="119">
        <f t="shared" si="118"/>
        <v>0</v>
      </c>
    </row>
    <row r="227" spans="1:50">
      <c r="A227" s="115">
        <f t="shared" si="119"/>
        <v>260</v>
      </c>
      <c r="B227" s="113">
        <f t="shared" si="102"/>
        <v>220</v>
      </c>
      <c r="C227" s="119">
        <f t="shared" si="103"/>
        <v>6.7154487880846823</v>
      </c>
      <c r="D227" s="119">
        <f t="shared" si="120"/>
        <v>1.8774822399603153e-005</v>
      </c>
      <c r="E227" s="119"/>
      <c r="F227" s="119"/>
      <c r="H227" s="115">
        <f t="shared" si="121"/>
        <v>260</v>
      </c>
      <c r="I227" s="113">
        <f t="shared" si="122"/>
        <v>220</v>
      </c>
      <c r="J227" s="113">
        <f>INDEX(地温!$D$2:$D$366,MATCH(H227,地温!$C$2:$C$366,FALSE))</f>
        <v>23.927200000000003</v>
      </c>
      <c r="K227" s="113">
        <f t="shared" si="123"/>
        <v>4150.5152499999976</v>
      </c>
      <c r="L227" s="116">
        <f t="shared" si="104"/>
        <v>18.8659784090909</v>
      </c>
      <c r="M227" s="119">
        <f t="shared" si="105"/>
        <v>3.3170226731842056e-002</v>
      </c>
      <c r="N227" s="119">
        <f t="shared" si="106"/>
        <v>6.7154487880846823</v>
      </c>
      <c r="Q227" s="115">
        <f t="shared" si="124"/>
        <v>260</v>
      </c>
      <c r="R227" s="113">
        <f t="shared" si="125"/>
        <v>220</v>
      </c>
      <c r="S227" s="113">
        <f>INDEX(地温!$D$2:$D$366,MATCH(Q227,地温!$C$2:$C$366,FALSE))</f>
        <v>23.927200000000003</v>
      </c>
      <c r="T227" s="113">
        <f t="shared" si="126"/>
        <v>4150.5152499999976</v>
      </c>
      <c r="U227" s="116">
        <f t="shared" si="107"/>
        <v>18.8659784090909</v>
      </c>
      <c r="V227" s="119" t="e">
        <f t="shared" si="108"/>
        <v>#N/A</v>
      </c>
      <c r="W227" s="119">
        <f t="shared" si="109"/>
        <v>0</v>
      </c>
      <c r="Z227" s="115">
        <f t="shared" si="127"/>
        <v>260</v>
      </c>
      <c r="AA227" s="113">
        <f t="shared" si="128"/>
        <v>220</v>
      </c>
      <c r="AB227" s="113">
        <f>INDEX(地温!$D$2:$D$366,MATCH(Z227,地温!$C$2:$C$366,FALSE))</f>
        <v>23.927200000000003</v>
      </c>
      <c r="AC227" s="113">
        <f t="shared" si="129"/>
        <v>4150.5152499999976</v>
      </c>
      <c r="AD227" s="116">
        <f t="shared" si="110"/>
        <v>18.8659784090909</v>
      </c>
      <c r="AE227" s="119" t="e">
        <f t="shared" si="111"/>
        <v>#N/A</v>
      </c>
      <c r="AF227" s="119">
        <f t="shared" si="112"/>
        <v>0</v>
      </c>
      <c r="AI227" s="115">
        <f t="shared" si="130"/>
        <v>260</v>
      </c>
      <c r="AJ227" s="113">
        <f t="shared" si="131"/>
        <v>220</v>
      </c>
      <c r="AK227" s="113">
        <f>INDEX(地温!$D$2:$D$366,MATCH(AI227,地温!$C$2:$C$366,FALSE))</f>
        <v>23.927200000000003</v>
      </c>
      <c r="AL227" s="113">
        <f t="shared" si="132"/>
        <v>4150.5152499999976</v>
      </c>
      <c r="AM227" s="116">
        <f t="shared" si="113"/>
        <v>18.8659784090909</v>
      </c>
      <c r="AN227" s="119" t="e">
        <f t="shared" si="114"/>
        <v>#N/A</v>
      </c>
      <c r="AO227" s="119">
        <f t="shared" si="115"/>
        <v>0</v>
      </c>
      <c r="AR227" s="115">
        <f t="shared" si="133"/>
        <v>260</v>
      </c>
      <c r="AS227" s="113">
        <f t="shared" si="134"/>
        <v>220</v>
      </c>
      <c r="AT227" s="113">
        <f>INDEX(地温!$D$2:$D$366,MATCH(AR227,地温!$C$2:$C$366,FALSE))</f>
        <v>23.927200000000003</v>
      </c>
      <c r="AU227" s="113">
        <f t="shared" si="135"/>
        <v>4150.5152499999976</v>
      </c>
      <c r="AV227" s="116">
        <f t="shared" si="116"/>
        <v>18.8659784090909</v>
      </c>
      <c r="AW227" s="119" t="e">
        <f t="shared" si="117"/>
        <v>#N/A</v>
      </c>
      <c r="AX227" s="119">
        <f t="shared" si="118"/>
        <v>0</v>
      </c>
    </row>
    <row r="228" spans="1:50">
      <c r="A228" s="115">
        <f t="shared" si="119"/>
        <v>261</v>
      </c>
      <c r="B228" s="113">
        <f t="shared" si="102"/>
        <v>221</v>
      </c>
      <c r="C228" s="119">
        <f t="shared" si="103"/>
        <v>6.7156315401673421</v>
      </c>
      <c r="D228" s="119">
        <f t="shared" si="120"/>
        <v>1.8275208265983168e-005</v>
      </c>
      <c r="E228" s="119"/>
      <c r="F228" s="119"/>
      <c r="H228" s="115">
        <f t="shared" si="121"/>
        <v>261</v>
      </c>
      <c r="I228" s="113">
        <f t="shared" si="122"/>
        <v>221</v>
      </c>
      <c r="J228" s="113">
        <f>INDEX(地温!$D$2:$D$366,MATCH(H228,地温!$C$2:$C$366,FALSE))</f>
        <v>24.3124</v>
      </c>
      <c r="K228" s="113">
        <f t="shared" si="123"/>
        <v>4174.8276499999974</v>
      </c>
      <c r="L228" s="116">
        <f t="shared" si="104"/>
        <v>18.890622850678721</v>
      </c>
      <c r="M228" s="119">
        <f t="shared" si="105"/>
        <v>3.3205578857785682e-002</v>
      </c>
      <c r="N228" s="119">
        <f t="shared" si="106"/>
        <v>6.7156315401673421</v>
      </c>
      <c r="Q228" s="115">
        <f t="shared" si="124"/>
        <v>261</v>
      </c>
      <c r="R228" s="113">
        <f t="shared" si="125"/>
        <v>221</v>
      </c>
      <c r="S228" s="113">
        <f>INDEX(地温!$D$2:$D$366,MATCH(Q228,地温!$C$2:$C$366,FALSE))</f>
        <v>24.3124</v>
      </c>
      <c r="T228" s="113">
        <f t="shared" si="126"/>
        <v>4174.8276499999974</v>
      </c>
      <c r="U228" s="116">
        <f t="shared" si="107"/>
        <v>18.890622850678721</v>
      </c>
      <c r="V228" s="119" t="e">
        <f t="shared" si="108"/>
        <v>#N/A</v>
      </c>
      <c r="W228" s="119">
        <f t="shared" si="109"/>
        <v>0</v>
      </c>
      <c r="Z228" s="115">
        <f t="shared" si="127"/>
        <v>261</v>
      </c>
      <c r="AA228" s="113">
        <f t="shared" si="128"/>
        <v>221</v>
      </c>
      <c r="AB228" s="113">
        <f>INDEX(地温!$D$2:$D$366,MATCH(Z228,地温!$C$2:$C$366,FALSE))</f>
        <v>24.3124</v>
      </c>
      <c r="AC228" s="113">
        <f t="shared" si="129"/>
        <v>4174.8276499999974</v>
      </c>
      <c r="AD228" s="116">
        <f t="shared" si="110"/>
        <v>18.890622850678721</v>
      </c>
      <c r="AE228" s="119" t="e">
        <f t="shared" si="111"/>
        <v>#N/A</v>
      </c>
      <c r="AF228" s="119">
        <f t="shared" si="112"/>
        <v>0</v>
      </c>
      <c r="AI228" s="115">
        <f t="shared" si="130"/>
        <v>261</v>
      </c>
      <c r="AJ228" s="113">
        <f t="shared" si="131"/>
        <v>221</v>
      </c>
      <c r="AK228" s="113">
        <f>INDEX(地温!$D$2:$D$366,MATCH(AI228,地温!$C$2:$C$366,FALSE))</f>
        <v>24.3124</v>
      </c>
      <c r="AL228" s="113">
        <f t="shared" si="132"/>
        <v>4174.8276499999974</v>
      </c>
      <c r="AM228" s="116">
        <f t="shared" si="113"/>
        <v>18.890622850678721</v>
      </c>
      <c r="AN228" s="119" t="e">
        <f t="shared" si="114"/>
        <v>#N/A</v>
      </c>
      <c r="AO228" s="119">
        <f t="shared" si="115"/>
        <v>0</v>
      </c>
      <c r="AR228" s="115">
        <f t="shared" si="133"/>
        <v>261</v>
      </c>
      <c r="AS228" s="113">
        <f t="shared" si="134"/>
        <v>221</v>
      </c>
      <c r="AT228" s="113">
        <f>INDEX(地温!$D$2:$D$366,MATCH(AR228,地温!$C$2:$C$366,FALSE))</f>
        <v>24.3124</v>
      </c>
      <c r="AU228" s="113">
        <f t="shared" si="135"/>
        <v>4174.8276499999974</v>
      </c>
      <c r="AV228" s="116">
        <f t="shared" si="116"/>
        <v>18.890622850678721</v>
      </c>
      <c r="AW228" s="119" t="e">
        <f t="shared" si="117"/>
        <v>#N/A</v>
      </c>
      <c r="AX228" s="119">
        <f t="shared" si="118"/>
        <v>0</v>
      </c>
    </row>
    <row r="229" spans="1:50">
      <c r="A229" s="115">
        <f t="shared" si="119"/>
        <v>262</v>
      </c>
      <c r="B229" s="113">
        <f t="shared" si="102"/>
        <v>222</v>
      </c>
      <c r="C229" s="119">
        <f t="shared" si="103"/>
        <v>6.7158051459924559</v>
      </c>
      <c r="D229" s="119">
        <f t="shared" si="120"/>
        <v>1.7360582511383171e-005</v>
      </c>
      <c r="E229" s="119"/>
      <c r="F229" s="119"/>
      <c r="H229" s="115">
        <f t="shared" si="121"/>
        <v>262</v>
      </c>
      <c r="I229" s="113">
        <f t="shared" si="122"/>
        <v>222</v>
      </c>
      <c r="J229" s="113">
        <f>INDEX(地温!$D$2:$D$366,MATCH(H229,地温!$C$2:$C$366,FALSE))</f>
        <v>24.007449999999999</v>
      </c>
      <c r="K229" s="113">
        <f t="shared" si="123"/>
        <v>4198.8350999999975</v>
      </c>
      <c r="L229" s="116">
        <f t="shared" si="104"/>
        <v>18.91367162162161</v>
      </c>
      <c r="M229" s="119">
        <f t="shared" si="105"/>
        <v>3.3238670701541899e-002</v>
      </c>
      <c r="N229" s="119">
        <f t="shared" si="106"/>
        <v>6.7158051459924559</v>
      </c>
      <c r="Q229" s="115">
        <f t="shared" si="124"/>
        <v>262</v>
      </c>
      <c r="R229" s="113">
        <f t="shared" si="125"/>
        <v>222</v>
      </c>
      <c r="S229" s="113">
        <f>INDEX(地温!$D$2:$D$366,MATCH(Q229,地温!$C$2:$C$366,FALSE))</f>
        <v>24.007449999999999</v>
      </c>
      <c r="T229" s="113">
        <f t="shared" si="126"/>
        <v>4198.8350999999975</v>
      </c>
      <c r="U229" s="116">
        <f t="shared" si="107"/>
        <v>18.91367162162161</v>
      </c>
      <c r="V229" s="119" t="e">
        <f t="shared" si="108"/>
        <v>#N/A</v>
      </c>
      <c r="W229" s="119">
        <f t="shared" si="109"/>
        <v>0</v>
      </c>
      <c r="Z229" s="115">
        <f t="shared" si="127"/>
        <v>262</v>
      </c>
      <c r="AA229" s="113">
        <f t="shared" si="128"/>
        <v>222</v>
      </c>
      <c r="AB229" s="113">
        <f>INDEX(地温!$D$2:$D$366,MATCH(Z229,地温!$C$2:$C$366,FALSE))</f>
        <v>24.007449999999999</v>
      </c>
      <c r="AC229" s="113">
        <f t="shared" si="129"/>
        <v>4198.8350999999975</v>
      </c>
      <c r="AD229" s="116">
        <f t="shared" si="110"/>
        <v>18.91367162162161</v>
      </c>
      <c r="AE229" s="119" t="e">
        <f t="shared" si="111"/>
        <v>#N/A</v>
      </c>
      <c r="AF229" s="119">
        <f t="shared" si="112"/>
        <v>0</v>
      </c>
      <c r="AI229" s="115">
        <f t="shared" si="130"/>
        <v>262</v>
      </c>
      <c r="AJ229" s="113">
        <f t="shared" si="131"/>
        <v>222</v>
      </c>
      <c r="AK229" s="113">
        <f>INDEX(地温!$D$2:$D$366,MATCH(AI229,地温!$C$2:$C$366,FALSE))</f>
        <v>24.007449999999999</v>
      </c>
      <c r="AL229" s="113">
        <f t="shared" si="132"/>
        <v>4198.8350999999975</v>
      </c>
      <c r="AM229" s="116">
        <f t="shared" si="113"/>
        <v>18.91367162162161</v>
      </c>
      <c r="AN229" s="119" t="e">
        <f t="shared" si="114"/>
        <v>#N/A</v>
      </c>
      <c r="AO229" s="119">
        <f t="shared" si="115"/>
        <v>0</v>
      </c>
      <c r="AR229" s="115">
        <f t="shared" si="133"/>
        <v>262</v>
      </c>
      <c r="AS229" s="113">
        <f t="shared" si="134"/>
        <v>222</v>
      </c>
      <c r="AT229" s="113">
        <f>INDEX(地温!$D$2:$D$366,MATCH(AR229,地温!$C$2:$C$366,FALSE))</f>
        <v>24.007449999999999</v>
      </c>
      <c r="AU229" s="113">
        <f t="shared" si="135"/>
        <v>4198.8350999999975</v>
      </c>
      <c r="AV229" s="116">
        <f t="shared" si="116"/>
        <v>18.91367162162161</v>
      </c>
      <c r="AW229" s="119" t="e">
        <f t="shared" si="117"/>
        <v>#N/A</v>
      </c>
      <c r="AX229" s="119">
        <f t="shared" si="118"/>
        <v>0</v>
      </c>
    </row>
    <row r="230" spans="1:50">
      <c r="A230" s="115">
        <f t="shared" si="119"/>
        <v>263</v>
      </c>
      <c r="B230" s="113">
        <f t="shared" si="102"/>
        <v>223</v>
      </c>
      <c r="C230" s="119">
        <f t="shared" si="103"/>
        <v>6.7159685301799898</v>
      </c>
      <c r="D230" s="119">
        <f t="shared" si="120"/>
        <v>1.6338418753392149e-005</v>
      </c>
      <c r="E230" s="119"/>
      <c r="F230" s="119"/>
      <c r="H230" s="115">
        <f t="shared" si="121"/>
        <v>263</v>
      </c>
      <c r="I230" s="113">
        <f t="shared" si="122"/>
        <v>223</v>
      </c>
      <c r="J230" s="113">
        <f>INDEX(地温!$D$2:$D$366,MATCH(H230,地温!$C$2:$C$366,FALSE))</f>
        <v>23.429649999999999</v>
      </c>
      <c r="K230" s="113">
        <f t="shared" si="123"/>
        <v>4222.2647499999975</v>
      </c>
      <c r="L230" s="116">
        <f t="shared" si="104"/>
        <v>18.933922645739898</v>
      </c>
      <c r="M230" s="119">
        <f t="shared" si="105"/>
        <v>3.3267768629806051e-002</v>
      </c>
      <c r="N230" s="119">
        <f t="shared" si="106"/>
        <v>6.7159685301799898</v>
      </c>
      <c r="Q230" s="115">
        <f t="shared" si="124"/>
        <v>263</v>
      </c>
      <c r="R230" s="113">
        <f t="shared" si="125"/>
        <v>223</v>
      </c>
      <c r="S230" s="113">
        <f>INDEX(地温!$D$2:$D$366,MATCH(Q230,地温!$C$2:$C$366,FALSE))</f>
        <v>23.429649999999999</v>
      </c>
      <c r="T230" s="113">
        <f t="shared" si="126"/>
        <v>4222.2647499999975</v>
      </c>
      <c r="U230" s="116">
        <f t="shared" si="107"/>
        <v>18.933922645739898</v>
      </c>
      <c r="V230" s="119" t="e">
        <f t="shared" si="108"/>
        <v>#N/A</v>
      </c>
      <c r="W230" s="119">
        <f t="shared" si="109"/>
        <v>0</v>
      </c>
      <c r="Z230" s="115">
        <f t="shared" si="127"/>
        <v>263</v>
      </c>
      <c r="AA230" s="113">
        <f t="shared" si="128"/>
        <v>223</v>
      </c>
      <c r="AB230" s="113">
        <f>INDEX(地温!$D$2:$D$366,MATCH(Z230,地温!$C$2:$C$366,FALSE))</f>
        <v>23.429649999999999</v>
      </c>
      <c r="AC230" s="113">
        <f t="shared" si="129"/>
        <v>4222.2647499999975</v>
      </c>
      <c r="AD230" s="116">
        <f t="shared" si="110"/>
        <v>18.933922645739898</v>
      </c>
      <c r="AE230" s="119" t="e">
        <f t="shared" si="111"/>
        <v>#N/A</v>
      </c>
      <c r="AF230" s="119">
        <f t="shared" si="112"/>
        <v>0</v>
      </c>
      <c r="AI230" s="115">
        <f t="shared" si="130"/>
        <v>263</v>
      </c>
      <c r="AJ230" s="113">
        <f t="shared" si="131"/>
        <v>223</v>
      </c>
      <c r="AK230" s="113">
        <f>INDEX(地温!$D$2:$D$366,MATCH(AI230,地温!$C$2:$C$366,FALSE))</f>
        <v>23.429649999999999</v>
      </c>
      <c r="AL230" s="113">
        <f t="shared" si="132"/>
        <v>4222.2647499999975</v>
      </c>
      <c r="AM230" s="116">
        <f t="shared" si="113"/>
        <v>18.933922645739898</v>
      </c>
      <c r="AN230" s="119" t="e">
        <f t="shared" si="114"/>
        <v>#N/A</v>
      </c>
      <c r="AO230" s="119">
        <f t="shared" si="115"/>
        <v>0</v>
      </c>
      <c r="AR230" s="115">
        <f t="shared" si="133"/>
        <v>263</v>
      </c>
      <c r="AS230" s="113">
        <f t="shared" si="134"/>
        <v>223</v>
      </c>
      <c r="AT230" s="113">
        <f>INDEX(地温!$D$2:$D$366,MATCH(AR230,地温!$C$2:$C$366,FALSE))</f>
        <v>23.429649999999999</v>
      </c>
      <c r="AU230" s="113">
        <f t="shared" si="135"/>
        <v>4222.2647499999975</v>
      </c>
      <c r="AV230" s="116">
        <f t="shared" si="116"/>
        <v>18.933922645739898</v>
      </c>
      <c r="AW230" s="119" t="e">
        <f t="shared" si="117"/>
        <v>#N/A</v>
      </c>
      <c r="AX230" s="119">
        <f t="shared" si="118"/>
        <v>0</v>
      </c>
    </row>
    <row r="231" spans="1:50">
      <c r="A231" s="115">
        <f t="shared" si="119"/>
        <v>264</v>
      </c>
      <c r="B231" s="113">
        <f t="shared" si="102"/>
        <v>224</v>
      </c>
      <c r="C231" s="119">
        <f t="shared" si="103"/>
        <v>6.7161245850656499</v>
      </c>
      <c r="D231" s="119">
        <f t="shared" si="120"/>
        <v>1.5605488566006188e-005</v>
      </c>
      <c r="E231" s="119"/>
      <c r="F231" s="119"/>
      <c r="H231" s="115">
        <f t="shared" si="121"/>
        <v>264</v>
      </c>
      <c r="I231" s="113">
        <f t="shared" si="122"/>
        <v>224</v>
      </c>
      <c r="J231" s="113">
        <f>INDEX(地温!$D$2:$D$366,MATCH(H231,地温!$C$2:$C$366,FALSE))</f>
        <v>23.2531</v>
      </c>
      <c r="K231" s="113">
        <f t="shared" si="123"/>
        <v>4245.5178499999975</v>
      </c>
      <c r="L231" s="116">
        <f t="shared" si="104"/>
        <v>18.953204687499987</v>
      </c>
      <c r="M231" s="119">
        <f t="shared" si="105"/>
        <v>3.3295494181303092e-002</v>
      </c>
      <c r="N231" s="119">
        <f t="shared" si="106"/>
        <v>6.7161245850656499</v>
      </c>
      <c r="Q231" s="115">
        <f t="shared" si="124"/>
        <v>264</v>
      </c>
      <c r="R231" s="113">
        <f t="shared" si="125"/>
        <v>224</v>
      </c>
      <c r="S231" s="113">
        <f>INDEX(地温!$D$2:$D$366,MATCH(Q231,地温!$C$2:$C$366,FALSE))</f>
        <v>23.2531</v>
      </c>
      <c r="T231" s="113">
        <f t="shared" si="126"/>
        <v>4245.5178499999975</v>
      </c>
      <c r="U231" s="116">
        <f t="shared" si="107"/>
        <v>18.953204687499987</v>
      </c>
      <c r="V231" s="119" t="e">
        <f t="shared" si="108"/>
        <v>#N/A</v>
      </c>
      <c r="W231" s="119">
        <f t="shared" si="109"/>
        <v>0</v>
      </c>
      <c r="Z231" s="115">
        <f t="shared" si="127"/>
        <v>264</v>
      </c>
      <c r="AA231" s="113">
        <f t="shared" si="128"/>
        <v>224</v>
      </c>
      <c r="AB231" s="113">
        <f>INDEX(地温!$D$2:$D$366,MATCH(Z231,地温!$C$2:$C$366,FALSE))</f>
        <v>23.2531</v>
      </c>
      <c r="AC231" s="113">
        <f t="shared" si="129"/>
        <v>4245.5178499999975</v>
      </c>
      <c r="AD231" s="116">
        <f t="shared" si="110"/>
        <v>18.953204687499987</v>
      </c>
      <c r="AE231" s="119" t="e">
        <f t="shared" si="111"/>
        <v>#N/A</v>
      </c>
      <c r="AF231" s="119">
        <f t="shared" si="112"/>
        <v>0</v>
      </c>
      <c r="AI231" s="115">
        <f t="shared" si="130"/>
        <v>264</v>
      </c>
      <c r="AJ231" s="113">
        <f t="shared" si="131"/>
        <v>224</v>
      </c>
      <c r="AK231" s="113">
        <f>INDEX(地温!$D$2:$D$366,MATCH(AI231,地温!$C$2:$C$366,FALSE))</f>
        <v>23.2531</v>
      </c>
      <c r="AL231" s="113">
        <f t="shared" si="132"/>
        <v>4245.5178499999975</v>
      </c>
      <c r="AM231" s="116">
        <f t="shared" si="113"/>
        <v>18.953204687499987</v>
      </c>
      <c r="AN231" s="119" t="e">
        <f t="shared" si="114"/>
        <v>#N/A</v>
      </c>
      <c r="AO231" s="119">
        <f t="shared" si="115"/>
        <v>0</v>
      </c>
      <c r="AR231" s="115">
        <f t="shared" si="133"/>
        <v>264</v>
      </c>
      <c r="AS231" s="113">
        <f t="shared" si="134"/>
        <v>224</v>
      </c>
      <c r="AT231" s="113">
        <f>INDEX(地温!$D$2:$D$366,MATCH(AR231,地温!$C$2:$C$366,FALSE))</f>
        <v>23.2531</v>
      </c>
      <c r="AU231" s="113">
        <f t="shared" si="135"/>
        <v>4245.5178499999975</v>
      </c>
      <c r="AV231" s="116">
        <f t="shared" si="116"/>
        <v>18.953204687499987</v>
      </c>
      <c r="AW231" s="119" t="e">
        <f t="shared" si="117"/>
        <v>#N/A</v>
      </c>
      <c r="AX231" s="119">
        <f t="shared" si="118"/>
        <v>0</v>
      </c>
    </row>
    <row r="232" spans="1:50">
      <c r="A232" s="115">
        <f t="shared" si="119"/>
        <v>265</v>
      </c>
      <c r="B232" s="113">
        <f t="shared" si="102"/>
        <v>225</v>
      </c>
      <c r="C232" s="119">
        <f t="shared" si="103"/>
        <v>6.7162713435235215</v>
      </c>
      <c r="D232" s="119">
        <f t="shared" si="120"/>
        <v>1.4675845787159858e-005</v>
      </c>
      <c r="E232" s="119"/>
      <c r="F232" s="119"/>
      <c r="H232" s="115">
        <f t="shared" si="121"/>
        <v>265</v>
      </c>
      <c r="I232" s="113">
        <f t="shared" si="122"/>
        <v>225</v>
      </c>
      <c r="J232" s="113">
        <f>INDEX(地温!$D$2:$D$366,MATCH(H232,地温!$C$2:$C$366,FALSE))</f>
        <v>22.6432</v>
      </c>
      <c r="K232" s="113">
        <f t="shared" si="123"/>
        <v>4268.1610499999979</v>
      </c>
      <c r="L232" s="116">
        <f t="shared" si="104"/>
        <v>18.969604666666658</v>
      </c>
      <c r="M232" s="119">
        <f t="shared" si="105"/>
        <v>3.3319090927644707e-002</v>
      </c>
      <c r="N232" s="119">
        <f t="shared" si="106"/>
        <v>6.7162713435235215</v>
      </c>
      <c r="Q232" s="115">
        <f t="shared" si="124"/>
        <v>265</v>
      </c>
      <c r="R232" s="113">
        <f t="shared" si="125"/>
        <v>225</v>
      </c>
      <c r="S232" s="113">
        <f>INDEX(地温!$D$2:$D$366,MATCH(Q232,地温!$C$2:$C$366,FALSE))</f>
        <v>22.6432</v>
      </c>
      <c r="T232" s="113">
        <f t="shared" si="126"/>
        <v>4268.1610499999979</v>
      </c>
      <c r="U232" s="116">
        <f t="shared" si="107"/>
        <v>18.969604666666658</v>
      </c>
      <c r="V232" s="119" t="e">
        <f t="shared" si="108"/>
        <v>#N/A</v>
      </c>
      <c r="W232" s="119">
        <f t="shared" si="109"/>
        <v>0</v>
      </c>
      <c r="Z232" s="115">
        <f t="shared" si="127"/>
        <v>265</v>
      </c>
      <c r="AA232" s="113">
        <f t="shared" si="128"/>
        <v>225</v>
      </c>
      <c r="AB232" s="113">
        <f>INDEX(地温!$D$2:$D$366,MATCH(Z232,地温!$C$2:$C$366,FALSE))</f>
        <v>22.6432</v>
      </c>
      <c r="AC232" s="113">
        <f t="shared" si="129"/>
        <v>4268.1610499999979</v>
      </c>
      <c r="AD232" s="116">
        <f t="shared" si="110"/>
        <v>18.969604666666658</v>
      </c>
      <c r="AE232" s="119" t="e">
        <f t="shared" si="111"/>
        <v>#N/A</v>
      </c>
      <c r="AF232" s="119">
        <f t="shared" si="112"/>
        <v>0</v>
      </c>
      <c r="AI232" s="115">
        <f t="shared" si="130"/>
        <v>265</v>
      </c>
      <c r="AJ232" s="113">
        <f t="shared" si="131"/>
        <v>225</v>
      </c>
      <c r="AK232" s="113">
        <f>INDEX(地温!$D$2:$D$366,MATCH(AI232,地温!$C$2:$C$366,FALSE))</f>
        <v>22.6432</v>
      </c>
      <c r="AL232" s="113">
        <f t="shared" si="132"/>
        <v>4268.1610499999979</v>
      </c>
      <c r="AM232" s="116">
        <f t="shared" si="113"/>
        <v>18.969604666666658</v>
      </c>
      <c r="AN232" s="119" t="e">
        <f t="shared" si="114"/>
        <v>#N/A</v>
      </c>
      <c r="AO232" s="119">
        <f t="shared" si="115"/>
        <v>0</v>
      </c>
      <c r="AR232" s="115">
        <f t="shared" si="133"/>
        <v>265</v>
      </c>
      <c r="AS232" s="113">
        <f t="shared" si="134"/>
        <v>225</v>
      </c>
      <c r="AT232" s="113">
        <f>INDEX(地温!$D$2:$D$366,MATCH(AR232,地温!$C$2:$C$366,FALSE))</f>
        <v>22.6432</v>
      </c>
      <c r="AU232" s="113">
        <f t="shared" si="135"/>
        <v>4268.1610499999979</v>
      </c>
      <c r="AV232" s="116">
        <f t="shared" si="116"/>
        <v>18.969604666666658</v>
      </c>
      <c r="AW232" s="119" t="e">
        <f t="shared" si="117"/>
        <v>#N/A</v>
      </c>
      <c r="AX232" s="119">
        <f t="shared" si="118"/>
        <v>0</v>
      </c>
    </row>
    <row r="233" spans="1:50">
      <c r="A233" s="115">
        <f t="shared" si="119"/>
        <v>266</v>
      </c>
      <c r="B233" s="113">
        <f t="shared" si="102"/>
        <v>226</v>
      </c>
      <c r="C233" s="119">
        <f t="shared" si="103"/>
        <v>6.7164116434134327</v>
      </c>
      <c r="D233" s="119">
        <f t="shared" si="120"/>
        <v>1.4029988991115517e-005</v>
      </c>
      <c r="E233" s="119"/>
      <c r="F233" s="119"/>
      <c r="H233" s="115">
        <f t="shared" si="121"/>
        <v>266</v>
      </c>
      <c r="I233" s="113">
        <f t="shared" si="122"/>
        <v>226</v>
      </c>
      <c r="J233" s="113">
        <f>INDEX(地温!$D$2:$D$366,MATCH(H233,地温!$C$2:$C$366,FALSE))</f>
        <v>22.466650000000001</v>
      </c>
      <c r="K233" s="113">
        <f t="shared" si="123"/>
        <v>4290.6276999999982</v>
      </c>
      <c r="L233" s="116">
        <f t="shared" si="104"/>
        <v>18.985078318584062</v>
      </c>
      <c r="M233" s="119">
        <f t="shared" si="105"/>
        <v>3.3341367748483314e-002</v>
      </c>
      <c r="N233" s="119">
        <f t="shared" si="106"/>
        <v>6.7164116434134327</v>
      </c>
      <c r="Q233" s="115">
        <f t="shared" si="124"/>
        <v>266</v>
      </c>
      <c r="R233" s="113">
        <f t="shared" si="125"/>
        <v>226</v>
      </c>
      <c r="S233" s="113">
        <f>INDEX(地温!$D$2:$D$366,MATCH(Q233,地温!$C$2:$C$366,FALSE))</f>
        <v>22.466650000000001</v>
      </c>
      <c r="T233" s="113">
        <f t="shared" si="126"/>
        <v>4290.6276999999982</v>
      </c>
      <c r="U233" s="116">
        <f t="shared" si="107"/>
        <v>18.985078318584062</v>
      </c>
      <c r="V233" s="119" t="e">
        <f t="shared" si="108"/>
        <v>#N/A</v>
      </c>
      <c r="W233" s="119">
        <f t="shared" si="109"/>
        <v>0</v>
      </c>
      <c r="Z233" s="115">
        <f t="shared" si="127"/>
        <v>266</v>
      </c>
      <c r="AA233" s="113">
        <f t="shared" si="128"/>
        <v>226</v>
      </c>
      <c r="AB233" s="113">
        <f>INDEX(地温!$D$2:$D$366,MATCH(Z233,地温!$C$2:$C$366,FALSE))</f>
        <v>22.466650000000001</v>
      </c>
      <c r="AC233" s="113">
        <f t="shared" si="129"/>
        <v>4290.6276999999982</v>
      </c>
      <c r="AD233" s="116">
        <f t="shared" si="110"/>
        <v>18.985078318584062</v>
      </c>
      <c r="AE233" s="119" t="e">
        <f t="shared" si="111"/>
        <v>#N/A</v>
      </c>
      <c r="AF233" s="119">
        <f t="shared" si="112"/>
        <v>0</v>
      </c>
      <c r="AI233" s="115">
        <f t="shared" si="130"/>
        <v>266</v>
      </c>
      <c r="AJ233" s="113">
        <f t="shared" si="131"/>
        <v>226</v>
      </c>
      <c r="AK233" s="113">
        <f>INDEX(地温!$D$2:$D$366,MATCH(AI233,地温!$C$2:$C$366,FALSE))</f>
        <v>22.466650000000001</v>
      </c>
      <c r="AL233" s="113">
        <f t="shared" si="132"/>
        <v>4290.6276999999982</v>
      </c>
      <c r="AM233" s="116">
        <f t="shared" si="113"/>
        <v>18.985078318584062</v>
      </c>
      <c r="AN233" s="119" t="e">
        <f t="shared" si="114"/>
        <v>#N/A</v>
      </c>
      <c r="AO233" s="119">
        <f t="shared" si="115"/>
        <v>0</v>
      </c>
      <c r="AR233" s="115">
        <f t="shared" si="133"/>
        <v>266</v>
      </c>
      <c r="AS233" s="113">
        <f t="shared" si="134"/>
        <v>226</v>
      </c>
      <c r="AT233" s="113">
        <f>INDEX(地温!$D$2:$D$366,MATCH(AR233,地温!$C$2:$C$366,FALSE))</f>
        <v>22.466650000000001</v>
      </c>
      <c r="AU233" s="113">
        <f t="shared" si="135"/>
        <v>4290.6276999999982</v>
      </c>
      <c r="AV233" s="116">
        <f t="shared" si="116"/>
        <v>18.985078318584062</v>
      </c>
      <c r="AW233" s="119" t="e">
        <f t="shared" si="117"/>
        <v>#N/A</v>
      </c>
      <c r="AX233" s="119">
        <f t="shared" si="118"/>
        <v>0</v>
      </c>
    </row>
    <row r="234" spans="1:50">
      <c r="A234" s="115">
        <f t="shared" si="119"/>
        <v>267</v>
      </c>
      <c r="B234" s="113">
        <f t="shared" si="102"/>
        <v>227</v>
      </c>
      <c r="C234" s="119">
        <f t="shared" si="103"/>
        <v>6.7165451562037539</v>
      </c>
      <c r="D234" s="119">
        <f t="shared" si="120"/>
        <v>1.3351279032125518e-005</v>
      </c>
      <c r="E234" s="119"/>
      <c r="F234" s="119"/>
      <c r="H234" s="115">
        <f t="shared" si="121"/>
        <v>267</v>
      </c>
      <c r="I234" s="113">
        <f t="shared" si="122"/>
        <v>227</v>
      </c>
      <c r="J234" s="113">
        <f>INDEX(地温!$D$2:$D$366,MATCH(H234,地温!$C$2:$C$366,FALSE))</f>
        <v>22.1617</v>
      </c>
      <c r="K234" s="113">
        <f t="shared" si="123"/>
        <v>4312.7893999999978</v>
      </c>
      <c r="L234" s="116">
        <f t="shared" si="104"/>
        <v>18.999072246696027</v>
      </c>
      <c r="M234" s="119">
        <f t="shared" si="105"/>
        <v>3.3361525058354706e-002</v>
      </c>
      <c r="N234" s="119">
        <f t="shared" si="106"/>
        <v>6.7165451562037539</v>
      </c>
      <c r="Q234" s="115">
        <f t="shared" si="124"/>
        <v>267</v>
      </c>
      <c r="R234" s="113">
        <f t="shared" si="125"/>
        <v>227</v>
      </c>
      <c r="S234" s="113">
        <f>INDEX(地温!$D$2:$D$366,MATCH(Q234,地温!$C$2:$C$366,FALSE))</f>
        <v>22.1617</v>
      </c>
      <c r="T234" s="113">
        <f t="shared" si="126"/>
        <v>4312.7893999999978</v>
      </c>
      <c r="U234" s="116">
        <f t="shared" si="107"/>
        <v>18.999072246696027</v>
      </c>
      <c r="V234" s="119" t="e">
        <f t="shared" si="108"/>
        <v>#N/A</v>
      </c>
      <c r="W234" s="119">
        <f t="shared" si="109"/>
        <v>0</v>
      </c>
      <c r="Z234" s="115">
        <f t="shared" si="127"/>
        <v>267</v>
      </c>
      <c r="AA234" s="113">
        <f t="shared" si="128"/>
        <v>227</v>
      </c>
      <c r="AB234" s="113">
        <f>INDEX(地温!$D$2:$D$366,MATCH(Z234,地温!$C$2:$C$366,FALSE))</f>
        <v>22.1617</v>
      </c>
      <c r="AC234" s="113">
        <f t="shared" si="129"/>
        <v>4312.7893999999978</v>
      </c>
      <c r="AD234" s="116">
        <f t="shared" si="110"/>
        <v>18.999072246696027</v>
      </c>
      <c r="AE234" s="119" t="e">
        <f t="shared" si="111"/>
        <v>#N/A</v>
      </c>
      <c r="AF234" s="119">
        <f t="shared" si="112"/>
        <v>0</v>
      </c>
      <c r="AI234" s="115">
        <f t="shared" si="130"/>
        <v>267</v>
      </c>
      <c r="AJ234" s="113">
        <f t="shared" si="131"/>
        <v>227</v>
      </c>
      <c r="AK234" s="113">
        <f>INDEX(地温!$D$2:$D$366,MATCH(AI234,地温!$C$2:$C$366,FALSE))</f>
        <v>22.1617</v>
      </c>
      <c r="AL234" s="113">
        <f t="shared" si="132"/>
        <v>4312.7893999999978</v>
      </c>
      <c r="AM234" s="116">
        <f t="shared" si="113"/>
        <v>18.999072246696027</v>
      </c>
      <c r="AN234" s="119" t="e">
        <f t="shared" si="114"/>
        <v>#N/A</v>
      </c>
      <c r="AO234" s="119">
        <f t="shared" si="115"/>
        <v>0</v>
      </c>
      <c r="AR234" s="115">
        <f t="shared" si="133"/>
        <v>267</v>
      </c>
      <c r="AS234" s="113">
        <f t="shared" si="134"/>
        <v>227</v>
      </c>
      <c r="AT234" s="113">
        <f>INDEX(地温!$D$2:$D$366,MATCH(AR234,地温!$C$2:$C$366,FALSE))</f>
        <v>22.1617</v>
      </c>
      <c r="AU234" s="113">
        <f t="shared" si="135"/>
        <v>4312.7893999999978</v>
      </c>
      <c r="AV234" s="116">
        <f t="shared" si="116"/>
        <v>18.999072246696027</v>
      </c>
      <c r="AW234" s="119" t="e">
        <f t="shared" si="117"/>
        <v>#N/A</v>
      </c>
      <c r="AX234" s="119">
        <f t="shared" si="118"/>
        <v>0</v>
      </c>
    </row>
    <row r="235" spans="1:50">
      <c r="A235" s="115">
        <f t="shared" si="119"/>
        <v>268</v>
      </c>
      <c r="B235" s="113">
        <f t="shared" si="102"/>
        <v>228</v>
      </c>
      <c r="C235" s="119">
        <f t="shared" si="103"/>
        <v>6.7166726314508383</v>
      </c>
      <c r="D235" s="119">
        <f t="shared" si="120"/>
        <v>1.27475247084341e-005</v>
      </c>
      <c r="E235" s="119"/>
      <c r="F235" s="119"/>
      <c r="H235" s="115">
        <f t="shared" si="121"/>
        <v>268</v>
      </c>
      <c r="I235" s="113">
        <f t="shared" si="122"/>
        <v>228</v>
      </c>
      <c r="J235" s="113">
        <f>INDEX(地温!$D$2:$D$366,MATCH(H235,地温!$C$2:$C$366,FALSE))</f>
        <v>21.937000000000001</v>
      </c>
      <c r="K235" s="113">
        <f t="shared" si="123"/>
        <v>4334.7263999999977</v>
      </c>
      <c r="L235" s="116">
        <f t="shared" si="104"/>
        <v>19.011957894736831</v>
      </c>
      <c r="M235" s="119">
        <f t="shared" si="105"/>
        <v>3.3380095032429655e-002</v>
      </c>
      <c r="N235" s="119">
        <f t="shared" si="106"/>
        <v>6.7166726314508383</v>
      </c>
      <c r="Q235" s="115">
        <f t="shared" si="124"/>
        <v>268</v>
      </c>
      <c r="R235" s="113">
        <f t="shared" si="125"/>
        <v>228</v>
      </c>
      <c r="S235" s="113">
        <f>INDEX(地温!$D$2:$D$366,MATCH(Q235,地温!$C$2:$C$366,FALSE))</f>
        <v>21.937000000000001</v>
      </c>
      <c r="T235" s="113">
        <f t="shared" si="126"/>
        <v>4334.7263999999977</v>
      </c>
      <c r="U235" s="116">
        <f t="shared" si="107"/>
        <v>19.011957894736831</v>
      </c>
      <c r="V235" s="119" t="e">
        <f t="shared" si="108"/>
        <v>#N/A</v>
      </c>
      <c r="W235" s="119">
        <f t="shared" si="109"/>
        <v>0</v>
      </c>
      <c r="Z235" s="115">
        <f t="shared" si="127"/>
        <v>268</v>
      </c>
      <c r="AA235" s="113">
        <f t="shared" si="128"/>
        <v>228</v>
      </c>
      <c r="AB235" s="113">
        <f>INDEX(地温!$D$2:$D$366,MATCH(Z235,地温!$C$2:$C$366,FALSE))</f>
        <v>21.937000000000001</v>
      </c>
      <c r="AC235" s="113">
        <f t="shared" si="129"/>
        <v>4334.7263999999977</v>
      </c>
      <c r="AD235" s="116">
        <f t="shared" si="110"/>
        <v>19.011957894736831</v>
      </c>
      <c r="AE235" s="119" t="e">
        <f t="shared" si="111"/>
        <v>#N/A</v>
      </c>
      <c r="AF235" s="119">
        <f t="shared" si="112"/>
        <v>0</v>
      </c>
      <c r="AI235" s="115">
        <f t="shared" si="130"/>
        <v>268</v>
      </c>
      <c r="AJ235" s="113">
        <f t="shared" si="131"/>
        <v>228</v>
      </c>
      <c r="AK235" s="113">
        <f>INDEX(地温!$D$2:$D$366,MATCH(AI235,地温!$C$2:$C$366,FALSE))</f>
        <v>21.937000000000001</v>
      </c>
      <c r="AL235" s="113">
        <f t="shared" si="132"/>
        <v>4334.7263999999977</v>
      </c>
      <c r="AM235" s="116">
        <f t="shared" si="113"/>
        <v>19.011957894736831</v>
      </c>
      <c r="AN235" s="119" t="e">
        <f t="shared" si="114"/>
        <v>#N/A</v>
      </c>
      <c r="AO235" s="119">
        <f t="shared" si="115"/>
        <v>0</v>
      </c>
      <c r="AR235" s="115">
        <f t="shared" si="133"/>
        <v>268</v>
      </c>
      <c r="AS235" s="113">
        <f t="shared" si="134"/>
        <v>228</v>
      </c>
      <c r="AT235" s="113">
        <f>INDEX(地温!$D$2:$D$366,MATCH(AR235,地温!$C$2:$C$366,FALSE))</f>
        <v>21.937000000000001</v>
      </c>
      <c r="AU235" s="113">
        <f t="shared" si="135"/>
        <v>4334.7263999999977</v>
      </c>
      <c r="AV235" s="116">
        <f t="shared" si="116"/>
        <v>19.011957894736831</v>
      </c>
      <c r="AW235" s="119" t="e">
        <f t="shared" si="117"/>
        <v>#N/A</v>
      </c>
      <c r="AX235" s="119">
        <f t="shared" si="118"/>
        <v>0</v>
      </c>
    </row>
    <row r="236" spans="1:50">
      <c r="A236" s="115">
        <f t="shared" si="119"/>
        <v>269</v>
      </c>
      <c r="B236" s="113">
        <f t="shared" si="102"/>
        <v>229</v>
      </c>
      <c r="C236" s="119">
        <f t="shared" si="103"/>
        <v>6.7167935546278263</v>
      </c>
      <c r="D236" s="119">
        <f t="shared" si="120"/>
        <v>1.2092317698808586e-005</v>
      </c>
      <c r="E236" s="119"/>
      <c r="F236" s="119"/>
      <c r="H236" s="115">
        <f t="shared" si="121"/>
        <v>269</v>
      </c>
      <c r="I236" s="113">
        <f t="shared" si="122"/>
        <v>229</v>
      </c>
      <c r="J236" s="113">
        <f>INDEX(地温!$D$2:$D$366,MATCH(H236,地温!$C$2:$C$366,FALSE))</f>
        <v>21.53575</v>
      </c>
      <c r="K236" s="113">
        <f t="shared" si="123"/>
        <v>4356.2621499999977</v>
      </c>
      <c r="L236" s="116">
        <f t="shared" si="104"/>
        <v>19.022978820960688</v>
      </c>
      <c r="M236" s="119">
        <f t="shared" si="105"/>
        <v>3.3395984587971023e-002</v>
      </c>
      <c r="N236" s="119">
        <f t="shared" si="106"/>
        <v>6.7167935546278263</v>
      </c>
      <c r="Q236" s="115">
        <f t="shared" si="124"/>
        <v>269</v>
      </c>
      <c r="R236" s="113">
        <f t="shared" si="125"/>
        <v>229</v>
      </c>
      <c r="S236" s="113">
        <f>INDEX(地温!$D$2:$D$366,MATCH(Q236,地温!$C$2:$C$366,FALSE))</f>
        <v>21.53575</v>
      </c>
      <c r="T236" s="113">
        <f t="shared" si="126"/>
        <v>4356.2621499999977</v>
      </c>
      <c r="U236" s="116">
        <f t="shared" si="107"/>
        <v>19.022978820960688</v>
      </c>
      <c r="V236" s="119" t="e">
        <f t="shared" si="108"/>
        <v>#N/A</v>
      </c>
      <c r="W236" s="119">
        <f t="shared" si="109"/>
        <v>0</v>
      </c>
      <c r="Z236" s="115">
        <f t="shared" si="127"/>
        <v>269</v>
      </c>
      <c r="AA236" s="113">
        <f t="shared" si="128"/>
        <v>229</v>
      </c>
      <c r="AB236" s="113">
        <f>INDEX(地温!$D$2:$D$366,MATCH(Z236,地温!$C$2:$C$366,FALSE))</f>
        <v>21.53575</v>
      </c>
      <c r="AC236" s="113">
        <f t="shared" si="129"/>
        <v>4356.2621499999977</v>
      </c>
      <c r="AD236" s="116">
        <f t="shared" si="110"/>
        <v>19.022978820960688</v>
      </c>
      <c r="AE236" s="119" t="e">
        <f t="shared" si="111"/>
        <v>#N/A</v>
      </c>
      <c r="AF236" s="119">
        <f t="shared" si="112"/>
        <v>0</v>
      </c>
      <c r="AI236" s="115">
        <f t="shared" si="130"/>
        <v>269</v>
      </c>
      <c r="AJ236" s="113">
        <f t="shared" si="131"/>
        <v>229</v>
      </c>
      <c r="AK236" s="113">
        <f>INDEX(地温!$D$2:$D$366,MATCH(AI236,地温!$C$2:$C$366,FALSE))</f>
        <v>21.53575</v>
      </c>
      <c r="AL236" s="113">
        <f t="shared" si="132"/>
        <v>4356.2621499999977</v>
      </c>
      <c r="AM236" s="116">
        <f t="shared" si="113"/>
        <v>19.022978820960688</v>
      </c>
      <c r="AN236" s="119" t="e">
        <f t="shared" si="114"/>
        <v>#N/A</v>
      </c>
      <c r="AO236" s="119">
        <f t="shared" si="115"/>
        <v>0</v>
      </c>
      <c r="AR236" s="115">
        <f t="shared" si="133"/>
        <v>269</v>
      </c>
      <c r="AS236" s="113">
        <f t="shared" si="134"/>
        <v>229</v>
      </c>
      <c r="AT236" s="113">
        <f>INDEX(地温!$D$2:$D$366,MATCH(AR236,地温!$C$2:$C$366,FALSE))</f>
        <v>21.53575</v>
      </c>
      <c r="AU236" s="113">
        <f t="shared" si="135"/>
        <v>4356.2621499999977</v>
      </c>
      <c r="AV236" s="116">
        <f t="shared" si="116"/>
        <v>19.022978820960688</v>
      </c>
      <c r="AW236" s="119" t="e">
        <f t="shared" si="117"/>
        <v>#N/A</v>
      </c>
      <c r="AX236" s="119">
        <f t="shared" si="118"/>
        <v>0</v>
      </c>
    </row>
    <row r="237" spans="1:50">
      <c r="A237" s="115">
        <f t="shared" si="119"/>
        <v>270</v>
      </c>
      <c r="B237" s="113">
        <f t="shared" si="102"/>
        <v>230</v>
      </c>
      <c r="C237" s="119">
        <f t="shared" si="103"/>
        <v>6.716913448626709</v>
      </c>
      <c r="D237" s="119">
        <f t="shared" si="120"/>
        <v>1.1989399888268083e-005</v>
      </c>
      <c r="E237" s="119"/>
      <c r="F237" s="119"/>
      <c r="H237" s="115">
        <f t="shared" si="121"/>
        <v>270</v>
      </c>
      <c r="I237" s="113">
        <f t="shared" si="122"/>
        <v>230</v>
      </c>
      <c r="J237" s="113">
        <f>INDEX(地温!$D$2:$D$366,MATCH(H237,地温!$C$2:$C$366,FALSE))</f>
        <v>22.290099999999999</v>
      </c>
      <c r="K237" s="113">
        <f t="shared" si="123"/>
        <v>4378.5522499999979</v>
      </c>
      <c r="L237" s="116">
        <f t="shared" si="104"/>
        <v>19.037183695652164</v>
      </c>
      <c r="M237" s="119">
        <f t="shared" si="105"/>
        <v>3.3416474027346994e-002</v>
      </c>
      <c r="N237" s="119">
        <f t="shared" si="106"/>
        <v>6.716913448626709</v>
      </c>
      <c r="Q237" s="115">
        <f t="shared" si="124"/>
        <v>270</v>
      </c>
      <c r="R237" s="113">
        <f t="shared" si="125"/>
        <v>230</v>
      </c>
      <c r="S237" s="113">
        <f>INDEX(地温!$D$2:$D$366,MATCH(Q237,地温!$C$2:$C$366,FALSE))</f>
        <v>22.290099999999999</v>
      </c>
      <c r="T237" s="113">
        <f t="shared" si="126"/>
        <v>4378.5522499999979</v>
      </c>
      <c r="U237" s="116">
        <f t="shared" si="107"/>
        <v>19.037183695652164</v>
      </c>
      <c r="V237" s="119" t="e">
        <f t="shared" si="108"/>
        <v>#N/A</v>
      </c>
      <c r="W237" s="119">
        <f t="shared" si="109"/>
        <v>0</v>
      </c>
      <c r="Z237" s="115">
        <f t="shared" si="127"/>
        <v>270</v>
      </c>
      <c r="AA237" s="113">
        <f t="shared" si="128"/>
        <v>230</v>
      </c>
      <c r="AB237" s="113">
        <f>INDEX(地温!$D$2:$D$366,MATCH(Z237,地温!$C$2:$C$366,FALSE))</f>
        <v>22.290099999999999</v>
      </c>
      <c r="AC237" s="113">
        <f t="shared" si="129"/>
        <v>4378.5522499999979</v>
      </c>
      <c r="AD237" s="116">
        <f t="shared" si="110"/>
        <v>19.037183695652164</v>
      </c>
      <c r="AE237" s="119" t="e">
        <f t="shared" si="111"/>
        <v>#N/A</v>
      </c>
      <c r="AF237" s="119">
        <f t="shared" si="112"/>
        <v>0</v>
      </c>
      <c r="AI237" s="115">
        <f t="shared" si="130"/>
        <v>270</v>
      </c>
      <c r="AJ237" s="113">
        <f t="shared" si="131"/>
        <v>230</v>
      </c>
      <c r="AK237" s="113">
        <f>INDEX(地温!$D$2:$D$366,MATCH(AI237,地温!$C$2:$C$366,FALSE))</f>
        <v>22.290099999999999</v>
      </c>
      <c r="AL237" s="113">
        <f t="shared" si="132"/>
        <v>4378.5522499999979</v>
      </c>
      <c r="AM237" s="116">
        <f t="shared" si="113"/>
        <v>19.037183695652164</v>
      </c>
      <c r="AN237" s="119" t="e">
        <f t="shared" si="114"/>
        <v>#N/A</v>
      </c>
      <c r="AO237" s="119">
        <f t="shared" si="115"/>
        <v>0</v>
      </c>
      <c r="AR237" s="115">
        <f t="shared" si="133"/>
        <v>270</v>
      </c>
      <c r="AS237" s="113">
        <f t="shared" si="134"/>
        <v>230</v>
      </c>
      <c r="AT237" s="113">
        <f>INDEX(地温!$D$2:$D$366,MATCH(AR237,地温!$C$2:$C$366,FALSE))</f>
        <v>22.290099999999999</v>
      </c>
      <c r="AU237" s="113">
        <f t="shared" si="135"/>
        <v>4378.5522499999979</v>
      </c>
      <c r="AV237" s="116">
        <f t="shared" si="116"/>
        <v>19.037183695652164</v>
      </c>
      <c r="AW237" s="119" t="e">
        <f t="shared" si="117"/>
        <v>#N/A</v>
      </c>
      <c r="AX237" s="119">
        <f t="shared" si="118"/>
        <v>0</v>
      </c>
    </row>
    <row r="238" spans="1:50">
      <c r="A238" s="115">
        <f t="shared" si="119"/>
        <v>271</v>
      </c>
      <c r="B238" s="113">
        <f t="shared" si="102"/>
        <v>231</v>
      </c>
      <c r="C238" s="119">
        <f t="shared" si="103"/>
        <v>6.7170287290888524</v>
      </c>
      <c r="D238" s="119">
        <f t="shared" si="120"/>
        <v>1.1528046214337452e-005</v>
      </c>
      <c r="E238" s="119"/>
      <c r="F238" s="119"/>
      <c r="H238" s="115">
        <f t="shared" si="121"/>
        <v>271</v>
      </c>
      <c r="I238" s="113">
        <f t="shared" si="122"/>
        <v>231</v>
      </c>
      <c r="J238" s="113">
        <f>INDEX(地温!$D$2:$D$366,MATCH(H238,地温!$C$2:$C$366,FALSE))</f>
        <v>22.257999999999999</v>
      </c>
      <c r="K238" s="113">
        <f t="shared" si="123"/>
        <v>4400.8102499999977</v>
      </c>
      <c r="L238" s="116">
        <f t="shared" si="104"/>
        <v>19.051126623376614</v>
      </c>
      <c r="M238" s="119">
        <f t="shared" si="105"/>
        <v>3.3436595913509413e-002</v>
      </c>
      <c r="N238" s="119">
        <f t="shared" si="106"/>
        <v>6.7170287290888524</v>
      </c>
      <c r="Q238" s="115">
        <f t="shared" si="124"/>
        <v>271</v>
      </c>
      <c r="R238" s="113">
        <f t="shared" si="125"/>
        <v>231</v>
      </c>
      <c r="S238" s="113">
        <f>INDEX(地温!$D$2:$D$366,MATCH(Q238,地温!$C$2:$C$366,FALSE))</f>
        <v>22.257999999999999</v>
      </c>
      <c r="T238" s="113">
        <f t="shared" si="126"/>
        <v>4400.8102499999977</v>
      </c>
      <c r="U238" s="116">
        <f t="shared" si="107"/>
        <v>19.051126623376614</v>
      </c>
      <c r="V238" s="119" t="e">
        <f t="shared" si="108"/>
        <v>#N/A</v>
      </c>
      <c r="W238" s="119">
        <f t="shared" si="109"/>
        <v>0</v>
      </c>
      <c r="Z238" s="115">
        <f t="shared" si="127"/>
        <v>271</v>
      </c>
      <c r="AA238" s="113">
        <f t="shared" si="128"/>
        <v>231</v>
      </c>
      <c r="AB238" s="113">
        <f>INDEX(地温!$D$2:$D$366,MATCH(Z238,地温!$C$2:$C$366,FALSE))</f>
        <v>22.257999999999999</v>
      </c>
      <c r="AC238" s="113">
        <f t="shared" si="129"/>
        <v>4400.8102499999977</v>
      </c>
      <c r="AD238" s="116">
        <f t="shared" si="110"/>
        <v>19.051126623376614</v>
      </c>
      <c r="AE238" s="119" t="e">
        <f t="shared" si="111"/>
        <v>#N/A</v>
      </c>
      <c r="AF238" s="119">
        <f t="shared" si="112"/>
        <v>0</v>
      </c>
      <c r="AI238" s="115">
        <f t="shared" si="130"/>
        <v>271</v>
      </c>
      <c r="AJ238" s="113">
        <f t="shared" si="131"/>
        <v>231</v>
      </c>
      <c r="AK238" s="113">
        <f>INDEX(地温!$D$2:$D$366,MATCH(AI238,地温!$C$2:$C$366,FALSE))</f>
        <v>22.257999999999999</v>
      </c>
      <c r="AL238" s="113">
        <f t="shared" si="132"/>
        <v>4400.8102499999977</v>
      </c>
      <c r="AM238" s="116">
        <f t="shared" si="113"/>
        <v>19.051126623376614</v>
      </c>
      <c r="AN238" s="119" t="e">
        <f t="shared" si="114"/>
        <v>#N/A</v>
      </c>
      <c r="AO238" s="119">
        <f t="shared" si="115"/>
        <v>0</v>
      </c>
      <c r="AR238" s="115">
        <f t="shared" si="133"/>
        <v>271</v>
      </c>
      <c r="AS238" s="113">
        <f t="shared" si="134"/>
        <v>231</v>
      </c>
      <c r="AT238" s="113">
        <f>INDEX(地温!$D$2:$D$366,MATCH(AR238,地温!$C$2:$C$366,FALSE))</f>
        <v>22.257999999999999</v>
      </c>
      <c r="AU238" s="113">
        <f t="shared" si="135"/>
        <v>4400.8102499999977</v>
      </c>
      <c r="AV238" s="116">
        <f t="shared" si="116"/>
        <v>19.051126623376614</v>
      </c>
      <c r="AW238" s="119" t="e">
        <f t="shared" si="117"/>
        <v>#N/A</v>
      </c>
      <c r="AX238" s="119">
        <f t="shared" si="118"/>
        <v>0</v>
      </c>
    </row>
    <row r="239" spans="1:50">
      <c r="A239" s="115">
        <f t="shared" si="119"/>
        <v>272</v>
      </c>
      <c r="B239" s="113">
        <f t="shared" si="102"/>
        <v>232</v>
      </c>
      <c r="C239" s="119">
        <f t="shared" si="103"/>
        <v>6.717138251606757</v>
      </c>
      <c r="D239" s="119">
        <f t="shared" si="120"/>
        <v>1.0952251790463663e-005</v>
      </c>
      <c r="E239" s="119"/>
      <c r="F239" s="119"/>
      <c r="H239" s="115">
        <f t="shared" si="121"/>
        <v>272</v>
      </c>
      <c r="I239" s="113">
        <f t="shared" si="122"/>
        <v>232</v>
      </c>
      <c r="J239" s="113">
        <f>INDEX(地温!$D$2:$D$366,MATCH(H239,地温!$C$2:$C$366,FALSE))</f>
        <v>21.904900000000001</v>
      </c>
      <c r="K239" s="113">
        <f t="shared" si="123"/>
        <v>4422.7151499999982</v>
      </c>
      <c r="L239" s="116">
        <f t="shared" si="104"/>
        <v>19.063427370689649</v>
      </c>
      <c r="M239" s="119">
        <f t="shared" si="105"/>
        <v>3.3454356332585533e-002</v>
      </c>
      <c r="N239" s="119">
        <f t="shared" si="106"/>
        <v>6.717138251606757</v>
      </c>
      <c r="Q239" s="115">
        <f t="shared" si="124"/>
        <v>272</v>
      </c>
      <c r="R239" s="113">
        <f t="shared" si="125"/>
        <v>232</v>
      </c>
      <c r="S239" s="113">
        <f>INDEX(地温!$D$2:$D$366,MATCH(Q239,地温!$C$2:$C$366,FALSE))</f>
        <v>21.904900000000001</v>
      </c>
      <c r="T239" s="113">
        <f t="shared" si="126"/>
        <v>4422.7151499999982</v>
      </c>
      <c r="U239" s="116">
        <f t="shared" si="107"/>
        <v>19.063427370689649</v>
      </c>
      <c r="V239" s="119" t="e">
        <f t="shared" si="108"/>
        <v>#N/A</v>
      </c>
      <c r="W239" s="119">
        <f t="shared" si="109"/>
        <v>0</v>
      </c>
      <c r="Z239" s="115">
        <f t="shared" si="127"/>
        <v>272</v>
      </c>
      <c r="AA239" s="113">
        <f t="shared" si="128"/>
        <v>232</v>
      </c>
      <c r="AB239" s="113">
        <f>INDEX(地温!$D$2:$D$366,MATCH(Z239,地温!$C$2:$C$366,FALSE))</f>
        <v>21.904900000000001</v>
      </c>
      <c r="AC239" s="113">
        <f t="shared" si="129"/>
        <v>4422.7151499999982</v>
      </c>
      <c r="AD239" s="116">
        <f t="shared" si="110"/>
        <v>19.063427370689649</v>
      </c>
      <c r="AE239" s="119" t="e">
        <f t="shared" si="111"/>
        <v>#N/A</v>
      </c>
      <c r="AF239" s="119">
        <f t="shared" si="112"/>
        <v>0</v>
      </c>
      <c r="AI239" s="115">
        <f t="shared" si="130"/>
        <v>272</v>
      </c>
      <c r="AJ239" s="113">
        <f t="shared" si="131"/>
        <v>232</v>
      </c>
      <c r="AK239" s="113">
        <f>INDEX(地温!$D$2:$D$366,MATCH(AI239,地温!$C$2:$C$366,FALSE))</f>
        <v>21.904900000000001</v>
      </c>
      <c r="AL239" s="113">
        <f t="shared" si="132"/>
        <v>4422.7151499999982</v>
      </c>
      <c r="AM239" s="116">
        <f t="shared" si="113"/>
        <v>19.063427370689649</v>
      </c>
      <c r="AN239" s="119" t="e">
        <f t="shared" si="114"/>
        <v>#N/A</v>
      </c>
      <c r="AO239" s="119">
        <f t="shared" si="115"/>
        <v>0</v>
      </c>
      <c r="AR239" s="115">
        <f t="shared" si="133"/>
        <v>272</v>
      </c>
      <c r="AS239" s="113">
        <f t="shared" si="134"/>
        <v>232</v>
      </c>
      <c r="AT239" s="113">
        <f>INDEX(地温!$D$2:$D$366,MATCH(AR239,地温!$C$2:$C$366,FALSE))</f>
        <v>21.904900000000001</v>
      </c>
      <c r="AU239" s="113">
        <f t="shared" si="135"/>
        <v>4422.7151499999982</v>
      </c>
      <c r="AV239" s="116">
        <f t="shared" si="116"/>
        <v>19.063427370689649</v>
      </c>
      <c r="AW239" s="119" t="e">
        <f t="shared" si="117"/>
        <v>#N/A</v>
      </c>
      <c r="AX239" s="119">
        <f t="shared" si="118"/>
        <v>0</v>
      </c>
    </row>
    <row r="240" spans="1:50">
      <c r="A240" s="115">
        <f t="shared" si="119"/>
        <v>273</v>
      </c>
      <c r="B240" s="113">
        <f t="shared" si="102"/>
        <v>233</v>
      </c>
      <c r="C240" s="119">
        <f t="shared" si="103"/>
        <v>6.7172432946612286</v>
      </c>
      <c r="D240" s="119">
        <f t="shared" si="120"/>
        <v>1.0504305447156527e-005</v>
      </c>
      <c r="E240" s="119"/>
      <c r="F240" s="119"/>
      <c r="H240" s="115">
        <f t="shared" si="121"/>
        <v>273</v>
      </c>
      <c r="I240" s="113">
        <f t="shared" si="122"/>
        <v>233</v>
      </c>
      <c r="J240" s="113">
        <f>INDEX(地温!$D$2:$D$366,MATCH(H240,地温!$C$2:$C$366,FALSE))</f>
        <v>21.792549999999999</v>
      </c>
      <c r="K240" s="113">
        <f t="shared" si="123"/>
        <v>4444.5076999999983</v>
      </c>
      <c r="L240" s="116">
        <f t="shared" si="104"/>
        <v>19.075140343347631</v>
      </c>
      <c r="M240" s="119">
        <f t="shared" si="105"/>
        <v>3.3471275470699384e-002</v>
      </c>
      <c r="N240" s="119">
        <f t="shared" si="106"/>
        <v>6.7172432946612286</v>
      </c>
      <c r="Q240" s="115">
        <f t="shared" si="124"/>
        <v>273</v>
      </c>
      <c r="R240" s="113">
        <f t="shared" si="125"/>
        <v>233</v>
      </c>
      <c r="S240" s="113">
        <f>INDEX(地温!$D$2:$D$366,MATCH(Q240,地温!$C$2:$C$366,FALSE))</f>
        <v>21.792549999999999</v>
      </c>
      <c r="T240" s="113">
        <f t="shared" si="126"/>
        <v>4444.5076999999983</v>
      </c>
      <c r="U240" s="116">
        <f t="shared" si="107"/>
        <v>19.075140343347631</v>
      </c>
      <c r="V240" s="119" t="e">
        <f t="shared" si="108"/>
        <v>#N/A</v>
      </c>
      <c r="W240" s="119">
        <f t="shared" si="109"/>
        <v>0</v>
      </c>
      <c r="Z240" s="115">
        <f t="shared" si="127"/>
        <v>273</v>
      </c>
      <c r="AA240" s="113">
        <f t="shared" si="128"/>
        <v>233</v>
      </c>
      <c r="AB240" s="113">
        <f>INDEX(地温!$D$2:$D$366,MATCH(Z240,地温!$C$2:$C$366,FALSE))</f>
        <v>21.792549999999999</v>
      </c>
      <c r="AC240" s="113">
        <f t="shared" si="129"/>
        <v>4444.5076999999983</v>
      </c>
      <c r="AD240" s="116">
        <f t="shared" si="110"/>
        <v>19.075140343347631</v>
      </c>
      <c r="AE240" s="119" t="e">
        <f t="shared" si="111"/>
        <v>#N/A</v>
      </c>
      <c r="AF240" s="119">
        <f t="shared" si="112"/>
        <v>0</v>
      </c>
      <c r="AI240" s="115">
        <f t="shared" si="130"/>
        <v>273</v>
      </c>
      <c r="AJ240" s="113">
        <f t="shared" si="131"/>
        <v>233</v>
      </c>
      <c r="AK240" s="113">
        <f>INDEX(地温!$D$2:$D$366,MATCH(AI240,地温!$C$2:$C$366,FALSE))</f>
        <v>21.792549999999999</v>
      </c>
      <c r="AL240" s="113">
        <f t="shared" si="132"/>
        <v>4444.5076999999983</v>
      </c>
      <c r="AM240" s="116">
        <f t="shared" si="113"/>
        <v>19.075140343347631</v>
      </c>
      <c r="AN240" s="119" t="e">
        <f t="shared" si="114"/>
        <v>#N/A</v>
      </c>
      <c r="AO240" s="119">
        <f t="shared" si="115"/>
        <v>0</v>
      </c>
      <c r="AR240" s="115">
        <f t="shared" si="133"/>
        <v>273</v>
      </c>
      <c r="AS240" s="113">
        <f t="shared" si="134"/>
        <v>233</v>
      </c>
      <c r="AT240" s="113">
        <f>INDEX(地温!$D$2:$D$366,MATCH(AR240,地温!$C$2:$C$366,FALSE))</f>
        <v>21.792549999999999</v>
      </c>
      <c r="AU240" s="113">
        <f t="shared" si="135"/>
        <v>4444.5076999999983</v>
      </c>
      <c r="AV240" s="116">
        <f t="shared" si="116"/>
        <v>19.075140343347631</v>
      </c>
      <c r="AW240" s="119" t="e">
        <f t="shared" si="117"/>
        <v>#N/A</v>
      </c>
      <c r="AX240" s="119">
        <f t="shared" si="118"/>
        <v>0</v>
      </c>
    </row>
    <row r="241" spans="1:50">
      <c r="A241" s="115">
        <f t="shared" si="119"/>
        <v>274</v>
      </c>
      <c r="B241" s="113">
        <f t="shared" si="102"/>
        <v>234</v>
      </c>
      <c r="C241" s="119">
        <f t="shared" si="103"/>
        <v>6.7173426993739067</v>
      </c>
      <c r="D241" s="119">
        <f t="shared" si="120"/>
        <v>9.9404712678108367e-006</v>
      </c>
      <c r="E241" s="119"/>
      <c r="F241" s="119"/>
      <c r="H241" s="115">
        <f t="shared" si="121"/>
        <v>274</v>
      </c>
      <c r="I241" s="113">
        <f t="shared" si="122"/>
        <v>234</v>
      </c>
      <c r="J241" s="113">
        <f>INDEX(地温!$D$2:$D$366,MATCH(H241,地温!$C$2:$C$366,FALSE))</f>
        <v>21.327099999999998</v>
      </c>
      <c r="K241" s="113">
        <f t="shared" si="123"/>
        <v>4465.8347999999987</v>
      </c>
      <c r="L241" s="116">
        <f t="shared" si="104"/>
        <v>19.084764102564097</v>
      </c>
      <c r="M241" s="119">
        <f t="shared" si="105"/>
        <v>3.3485182171811206e-002</v>
      </c>
      <c r="N241" s="119">
        <f t="shared" si="106"/>
        <v>6.7173426993739067</v>
      </c>
      <c r="Q241" s="115">
        <f t="shared" si="124"/>
        <v>274</v>
      </c>
      <c r="R241" s="113">
        <f t="shared" si="125"/>
        <v>234</v>
      </c>
      <c r="S241" s="113">
        <f>INDEX(地温!$D$2:$D$366,MATCH(Q241,地温!$C$2:$C$366,FALSE))</f>
        <v>21.327099999999998</v>
      </c>
      <c r="T241" s="113">
        <f t="shared" si="126"/>
        <v>4465.8347999999987</v>
      </c>
      <c r="U241" s="116">
        <f t="shared" si="107"/>
        <v>19.084764102564097</v>
      </c>
      <c r="V241" s="119" t="e">
        <f t="shared" si="108"/>
        <v>#N/A</v>
      </c>
      <c r="W241" s="119">
        <f t="shared" si="109"/>
        <v>0</v>
      </c>
      <c r="Z241" s="115">
        <f t="shared" si="127"/>
        <v>274</v>
      </c>
      <c r="AA241" s="113">
        <f t="shared" si="128"/>
        <v>234</v>
      </c>
      <c r="AB241" s="113">
        <f>INDEX(地温!$D$2:$D$366,MATCH(Z241,地温!$C$2:$C$366,FALSE))</f>
        <v>21.327099999999998</v>
      </c>
      <c r="AC241" s="113">
        <f t="shared" si="129"/>
        <v>4465.8347999999987</v>
      </c>
      <c r="AD241" s="116">
        <f t="shared" si="110"/>
        <v>19.084764102564097</v>
      </c>
      <c r="AE241" s="119" t="e">
        <f t="shared" si="111"/>
        <v>#N/A</v>
      </c>
      <c r="AF241" s="119">
        <f t="shared" si="112"/>
        <v>0</v>
      </c>
      <c r="AI241" s="115">
        <f t="shared" si="130"/>
        <v>274</v>
      </c>
      <c r="AJ241" s="113">
        <f t="shared" si="131"/>
        <v>234</v>
      </c>
      <c r="AK241" s="113">
        <f>INDEX(地温!$D$2:$D$366,MATCH(AI241,地温!$C$2:$C$366,FALSE))</f>
        <v>21.327099999999998</v>
      </c>
      <c r="AL241" s="113">
        <f t="shared" si="132"/>
        <v>4465.8347999999987</v>
      </c>
      <c r="AM241" s="116">
        <f t="shared" si="113"/>
        <v>19.084764102564097</v>
      </c>
      <c r="AN241" s="119" t="e">
        <f t="shared" si="114"/>
        <v>#N/A</v>
      </c>
      <c r="AO241" s="119">
        <f t="shared" si="115"/>
        <v>0</v>
      </c>
      <c r="AR241" s="115">
        <f t="shared" si="133"/>
        <v>274</v>
      </c>
      <c r="AS241" s="113">
        <f t="shared" si="134"/>
        <v>234</v>
      </c>
      <c r="AT241" s="113">
        <f>INDEX(地温!$D$2:$D$366,MATCH(AR241,地温!$C$2:$C$366,FALSE))</f>
        <v>21.327099999999998</v>
      </c>
      <c r="AU241" s="113">
        <f t="shared" si="135"/>
        <v>4465.8347999999987</v>
      </c>
      <c r="AV241" s="116">
        <f t="shared" si="116"/>
        <v>19.084764102564097</v>
      </c>
      <c r="AW241" s="119" t="e">
        <f t="shared" si="117"/>
        <v>#N/A</v>
      </c>
      <c r="AX241" s="119">
        <f t="shared" si="118"/>
        <v>0</v>
      </c>
    </row>
    <row r="242" spans="1:50">
      <c r="A242" s="115">
        <f t="shared" si="119"/>
        <v>275</v>
      </c>
      <c r="B242" s="113">
        <f t="shared" si="102"/>
        <v>235</v>
      </c>
      <c r="C242" s="119">
        <f t="shared" si="103"/>
        <v>6.7174392951191573</v>
      </c>
      <c r="D242" s="119">
        <f t="shared" si="120"/>
        <v>9.6595745250560596e-006</v>
      </c>
      <c r="E242" s="119"/>
      <c r="F242" s="119"/>
      <c r="H242" s="115">
        <f t="shared" si="121"/>
        <v>275</v>
      </c>
      <c r="I242" s="113">
        <f t="shared" si="122"/>
        <v>235</v>
      </c>
      <c r="J242" s="113">
        <f>INDEX(地温!$D$2:$D$366,MATCH(H242,地温!$C$2:$C$366,FALSE))</f>
        <v>21.53575</v>
      </c>
      <c r="K242" s="113">
        <f t="shared" si="123"/>
        <v>4487.3705499999987</v>
      </c>
      <c r="L242" s="116">
        <f t="shared" si="104"/>
        <v>19.095193829787227</v>
      </c>
      <c r="M242" s="119">
        <f t="shared" si="105"/>
        <v>3.3500259016366614e-002</v>
      </c>
      <c r="N242" s="119">
        <f t="shared" si="106"/>
        <v>6.7174392951191573</v>
      </c>
      <c r="Q242" s="115">
        <f t="shared" si="124"/>
        <v>275</v>
      </c>
      <c r="R242" s="113">
        <f t="shared" si="125"/>
        <v>235</v>
      </c>
      <c r="S242" s="113">
        <f>INDEX(地温!$D$2:$D$366,MATCH(Q242,地温!$C$2:$C$366,FALSE))</f>
        <v>21.53575</v>
      </c>
      <c r="T242" s="113">
        <f t="shared" si="126"/>
        <v>4487.3705499999987</v>
      </c>
      <c r="U242" s="116">
        <f t="shared" si="107"/>
        <v>19.095193829787227</v>
      </c>
      <c r="V242" s="119" t="e">
        <f t="shared" si="108"/>
        <v>#N/A</v>
      </c>
      <c r="W242" s="119">
        <f t="shared" si="109"/>
        <v>0</v>
      </c>
      <c r="Z242" s="115">
        <f t="shared" si="127"/>
        <v>275</v>
      </c>
      <c r="AA242" s="113">
        <f t="shared" si="128"/>
        <v>235</v>
      </c>
      <c r="AB242" s="113">
        <f>INDEX(地温!$D$2:$D$366,MATCH(Z242,地温!$C$2:$C$366,FALSE))</f>
        <v>21.53575</v>
      </c>
      <c r="AC242" s="113">
        <f t="shared" si="129"/>
        <v>4487.3705499999987</v>
      </c>
      <c r="AD242" s="116">
        <f t="shared" si="110"/>
        <v>19.095193829787227</v>
      </c>
      <c r="AE242" s="119" t="e">
        <f t="shared" si="111"/>
        <v>#N/A</v>
      </c>
      <c r="AF242" s="119">
        <f t="shared" si="112"/>
        <v>0</v>
      </c>
      <c r="AI242" s="115">
        <f t="shared" si="130"/>
        <v>275</v>
      </c>
      <c r="AJ242" s="113">
        <f t="shared" si="131"/>
        <v>235</v>
      </c>
      <c r="AK242" s="113">
        <f>INDEX(地温!$D$2:$D$366,MATCH(AI242,地温!$C$2:$C$366,FALSE))</f>
        <v>21.53575</v>
      </c>
      <c r="AL242" s="113">
        <f t="shared" si="132"/>
        <v>4487.3705499999987</v>
      </c>
      <c r="AM242" s="116">
        <f t="shared" si="113"/>
        <v>19.095193829787227</v>
      </c>
      <c r="AN242" s="119" t="e">
        <f t="shared" si="114"/>
        <v>#N/A</v>
      </c>
      <c r="AO242" s="119">
        <f t="shared" si="115"/>
        <v>0</v>
      </c>
      <c r="AR242" s="115">
        <f t="shared" si="133"/>
        <v>275</v>
      </c>
      <c r="AS242" s="113">
        <f t="shared" si="134"/>
        <v>235</v>
      </c>
      <c r="AT242" s="113">
        <f>INDEX(地温!$D$2:$D$366,MATCH(AR242,地温!$C$2:$C$366,FALSE))</f>
        <v>21.53575</v>
      </c>
      <c r="AU242" s="113">
        <f t="shared" si="135"/>
        <v>4487.3705499999987</v>
      </c>
      <c r="AV242" s="116">
        <f t="shared" si="116"/>
        <v>19.095193829787227</v>
      </c>
      <c r="AW242" s="119" t="e">
        <f t="shared" si="117"/>
        <v>#N/A</v>
      </c>
      <c r="AX242" s="119">
        <f t="shared" si="118"/>
        <v>0</v>
      </c>
    </row>
    <row r="243" spans="1:50">
      <c r="A243" s="115">
        <f t="shared" si="119"/>
        <v>276</v>
      </c>
      <c r="B243" s="113">
        <f t="shared" si="102"/>
        <v>236</v>
      </c>
      <c r="C243" s="119">
        <f t="shared" si="103"/>
        <v>6.7175327264729816</v>
      </c>
      <c r="D243" s="119">
        <f t="shared" si="120"/>
        <v>9.3431353824335879e-006</v>
      </c>
      <c r="E243" s="119"/>
      <c r="F243" s="119"/>
      <c r="H243" s="115">
        <f t="shared" si="121"/>
        <v>276</v>
      </c>
      <c r="I243" s="113">
        <f t="shared" si="122"/>
        <v>236</v>
      </c>
      <c r="J243" s="113">
        <f>INDEX(地温!$D$2:$D$366,MATCH(H243,地温!$C$2:$C$366,FALSE))</f>
        <v>21.632050000000003</v>
      </c>
      <c r="K243" s="113">
        <f t="shared" si="123"/>
        <v>4509.0025999999989</v>
      </c>
      <c r="L243" s="116">
        <f t="shared" si="104"/>
        <v>19.105943220338979</v>
      </c>
      <c r="M243" s="119">
        <f t="shared" si="105"/>
        <v>3.3515803931214463e-002</v>
      </c>
      <c r="N243" s="119">
        <f t="shared" si="106"/>
        <v>6.7175327264729816</v>
      </c>
      <c r="Q243" s="115">
        <f t="shared" si="124"/>
        <v>276</v>
      </c>
      <c r="R243" s="113">
        <f t="shared" si="125"/>
        <v>236</v>
      </c>
      <c r="S243" s="113">
        <f>INDEX(地温!$D$2:$D$366,MATCH(Q243,地温!$C$2:$C$366,FALSE))</f>
        <v>21.632050000000003</v>
      </c>
      <c r="T243" s="113">
        <f t="shared" si="126"/>
        <v>4509.0025999999989</v>
      </c>
      <c r="U243" s="116">
        <f t="shared" si="107"/>
        <v>19.105943220338979</v>
      </c>
      <c r="V243" s="119" t="e">
        <f t="shared" si="108"/>
        <v>#N/A</v>
      </c>
      <c r="W243" s="119">
        <f t="shared" si="109"/>
        <v>0</v>
      </c>
      <c r="Z243" s="115">
        <f t="shared" si="127"/>
        <v>276</v>
      </c>
      <c r="AA243" s="113">
        <f t="shared" si="128"/>
        <v>236</v>
      </c>
      <c r="AB243" s="113">
        <f>INDEX(地温!$D$2:$D$366,MATCH(Z243,地温!$C$2:$C$366,FALSE))</f>
        <v>21.632050000000003</v>
      </c>
      <c r="AC243" s="113">
        <f t="shared" si="129"/>
        <v>4509.0025999999989</v>
      </c>
      <c r="AD243" s="116">
        <f t="shared" si="110"/>
        <v>19.105943220338979</v>
      </c>
      <c r="AE243" s="119" t="e">
        <f t="shared" si="111"/>
        <v>#N/A</v>
      </c>
      <c r="AF243" s="119">
        <f t="shared" si="112"/>
        <v>0</v>
      </c>
      <c r="AI243" s="115">
        <f t="shared" si="130"/>
        <v>276</v>
      </c>
      <c r="AJ243" s="113">
        <f t="shared" si="131"/>
        <v>236</v>
      </c>
      <c r="AK243" s="113">
        <f>INDEX(地温!$D$2:$D$366,MATCH(AI243,地温!$C$2:$C$366,FALSE))</f>
        <v>21.632050000000003</v>
      </c>
      <c r="AL243" s="113">
        <f t="shared" si="132"/>
        <v>4509.0025999999989</v>
      </c>
      <c r="AM243" s="116">
        <f t="shared" si="113"/>
        <v>19.105943220338979</v>
      </c>
      <c r="AN243" s="119" t="e">
        <f t="shared" si="114"/>
        <v>#N/A</v>
      </c>
      <c r="AO243" s="119">
        <f t="shared" si="115"/>
        <v>0</v>
      </c>
      <c r="AR243" s="115">
        <f t="shared" si="133"/>
        <v>276</v>
      </c>
      <c r="AS243" s="113">
        <f t="shared" si="134"/>
        <v>236</v>
      </c>
      <c r="AT243" s="113">
        <f>INDEX(地温!$D$2:$D$366,MATCH(AR243,地温!$C$2:$C$366,FALSE))</f>
        <v>21.632050000000003</v>
      </c>
      <c r="AU243" s="113">
        <f t="shared" si="135"/>
        <v>4509.0025999999989</v>
      </c>
      <c r="AV243" s="116">
        <f t="shared" si="116"/>
        <v>19.105943220338979</v>
      </c>
      <c r="AW243" s="119" t="e">
        <f t="shared" si="117"/>
        <v>#N/A</v>
      </c>
      <c r="AX243" s="119">
        <f t="shared" si="118"/>
        <v>0</v>
      </c>
    </row>
    <row r="244" spans="1:50">
      <c r="A244" s="115">
        <f t="shared" si="119"/>
        <v>277</v>
      </c>
      <c r="B244" s="113">
        <f t="shared" si="102"/>
        <v>237</v>
      </c>
      <c r="C244" s="119">
        <f t="shared" si="103"/>
        <v>6.7176203771820333</v>
      </c>
      <c r="D244" s="119">
        <f t="shared" si="120"/>
        <v>8.7650709051700918e-006</v>
      </c>
      <c r="E244" s="119"/>
      <c r="F244" s="119"/>
      <c r="H244" s="115">
        <f t="shared" si="121"/>
        <v>277</v>
      </c>
      <c r="I244" s="113">
        <f t="shared" si="122"/>
        <v>237</v>
      </c>
      <c r="J244" s="113">
        <f>INDEX(地温!$D$2:$D$366,MATCH(H244,地温!$C$2:$C$366,FALSE))</f>
        <v>20.9419</v>
      </c>
      <c r="K244" s="113">
        <f t="shared" si="123"/>
        <v>4529.9444999999987</v>
      </c>
      <c r="L244" s="116">
        <f t="shared" si="104"/>
        <v>19.113689873417716</v>
      </c>
      <c r="M244" s="119">
        <f t="shared" si="105"/>
        <v>3.3527010287926776e-002</v>
      </c>
      <c r="N244" s="119">
        <f t="shared" si="106"/>
        <v>6.7176203771820333</v>
      </c>
      <c r="Q244" s="115">
        <f t="shared" si="124"/>
        <v>277</v>
      </c>
      <c r="R244" s="113">
        <f t="shared" si="125"/>
        <v>237</v>
      </c>
      <c r="S244" s="113">
        <f>INDEX(地温!$D$2:$D$366,MATCH(Q244,地温!$C$2:$C$366,FALSE))</f>
        <v>20.9419</v>
      </c>
      <c r="T244" s="113">
        <f t="shared" si="126"/>
        <v>4529.9444999999987</v>
      </c>
      <c r="U244" s="116">
        <f t="shared" si="107"/>
        <v>19.113689873417716</v>
      </c>
      <c r="V244" s="119" t="e">
        <f t="shared" si="108"/>
        <v>#N/A</v>
      </c>
      <c r="W244" s="119">
        <f t="shared" si="109"/>
        <v>0</v>
      </c>
      <c r="Z244" s="115">
        <f t="shared" si="127"/>
        <v>277</v>
      </c>
      <c r="AA244" s="113">
        <f t="shared" si="128"/>
        <v>237</v>
      </c>
      <c r="AB244" s="113">
        <f>INDEX(地温!$D$2:$D$366,MATCH(Z244,地温!$C$2:$C$366,FALSE))</f>
        <v>20.9419</v>
      </c>
      <c r="AC244" s="113">
        <f t="shared" si="129"/>
        <v>4529.9444999999987</v>
      </c>
      <c r="AD244" s="116">
        <f t="shared" si="110"/>
        <v>19.113689873417716</v>
      </c>
      <c r="AE244" s="119" t="e">
        <f t="shared" si="111"/>
        <v>#N/A</v>
      </c>
      <c r="AF244" s="119">
        <f t="shared" si="112"/>
        <v>0</v>
      </c>
      <c r="AI244" s="115">
        <f t="shared" si="130"/>
        <v>277</v>
      </c>
      <c r="AJ244" s="113">
        <f t="shared" si="131"/>
        <v>237</v>
      </c>
      <c r="AK244" s="113">
        <f>INDEX(地温!$D$2:$D$366,MATCH(AI244,地温!$C$2:$C$366,FALSE))</f>
        <v>20.9419</v>
      </c>
      <c r="AL244" s="113">
        <f t="shared" si="132"/>
        <v>4529.9444999999987</v>
      </c>
      <c r="AM244" s="116">
        <f t="shared" si="113"/>
        <v>19.113689873417716</v>
      </c>
      <c r="AN244" s="119" t="e">
        <f t="shared" si="114"/>
        <v>#N/A</v>
      </c>
      <c r="AO244" s="119">
        <f t="shared" si="115"/>
        <v>0</v>
      </c>
      <c r="AR244" s="115">
        <f t="shared" si="133"/>
        <v>277</v>
      </c>
      <c r="AS244" s="113">
        <f t="shared" si="134"/>
        <v>237</v>
      </c>
      <c r="AT244" s="113">
        <f>INDEX(地温!$D$2:$D$366,MATCH(AR244,地温!$C$2:$C$366,FALSE))</f>
        <v>20.9419</v>
      </c>
      <c r="AU244" s="113">
        <f t="shared" si="135"/>
        <v>4529.9444999999987</v>
      </c>
      <c r="AV244" s="116">
        <f t="shared" si="116"/>
        <v>19.113689873417716</v>
      </c>
      <c r="AW244" s="119" t="e">
        <f t="shared" si="117"/>
        <v>#N/A</v>
      </c>
      <c r="AX244" s="119">
        <f t="shared" si="118"/>
        <v>0</v>
      </c>
    </row>
    <row r="245" spans="1:50">
      <c r="A245" s="115">
        <f t="shared" si="119"/>
        <v>278</v>
      </c>
      <c r="B245" s="113">
        <f t="shared" si="102"/>
        <v>238</v>
      </c>
      <c r="C245" s="119">
        <f t="shared" si="103"/>
        <v>6.7177055021104888</v>
      </c>
      <c r="D245" s="119">
        <f t="shared" si="120"/>
        <v>8.512492845547116e-006</v>
      </c>
      <c r="E245" s="119"/>
      <c r="F245" s="119"/>
      <c r="H245" s="115">
        <f t="shared" si="121"/>
        <v>278</v>
      </c>
      <c r="I245" s="113">
        <f t="shared" si="122"/>
        <v>238</v>
      </c>
      <c r="J245" s="113">
        <f>INDEX(地温!$D$2:$D$366,MATCH(H245,地温!$C$2:$C$366,FALSE))</f>
        <v>21.118450000000003</v>
      </c>
      <c r="K245" s="113">
        <f t="shared" si="123"/>
        <v>4551.0629499999986</v>
      </c>
      <c r="L245" s="116">
        <f t="shared" si="104"/>
        <v>19.122113235294112</v>
      </c>
      <c r="M245" s="119">
        <f t="shared" si="105"/>
        <v>3.3539199153226257e-002</v>
      </c>
      <c r="N245" s="119">
        <f t="shared" si="106"/>
        <v>6.7177055021104888</v>
      </c>
      <c r="Q245" s="115">
        <f t="shared" si="124"/>
        <v>278</v>
      </c>
      <c r="R245" s="113">
        <f t="shared" si="125"/>
        <v>238</v>
      </c>
      <c r="S245" s="113">
        <f>INDEX(地温!$D$2:$D$366,MATCH(Q245,地温!$C$2:$C$366,FALSE))</f>
        <v>21.118450000000003</v>
      </c>
      <c r="T245" s="113">
        <f t="shared" si="126"/>
        <v>4551.0629499999986</v>
      </c>
      <c r="U245" s="116">
        <f t="shared" si="107"/>
        <v>19.122113235294112</v>
      </c>
      <c r="V245" s="119" t="e">
        <f t="shared" si="108"/>
        <v>#N/A</v>
      </c>
      <c r="W245" s="119">
        <f t="shared" si="109"/>
        <v>0</v>
      </c>
      <c r="Z245" s="115">
        <f t="shared" si="127"/>
        <v>278</v>
      </c>
      <c r="AA245" s="113">
        <f t="shared" si="128"/>
        <v>238</v>
      </c>
      <c r="AB245" s="113">
        <f>INDEX(地温!$D$2:$D$366,MATCH(Z245,地温!$C$2:$C$366,FALSE))</f>
        <v>21.118450000000003</v>
      </c>
      <c r="AC245" s="113">
        <f t="shared" si="129"/>
        <v>4551.0629499999986</v>
      </c>
      <c r="AD245" s="116">
        <f t="shared" si="110"/>
        <v>19.122113235294112</v>
      </c>
      <c r="AE245" s="119" t="e">
        <f t="shared" si="111"/>
        <v>#N/A</v>
      </c>
      <c r="AF245" s="119">
        <f t="shared" si="112"/>
        <v>0</v>
      </c>
      <c r="AI245" s="115">
        <f t="shared" si="130"/>
        <v>278</v>
      </c>
      <c r="AJ245" s="113">
        <f t="shared" si="131"/>
        <v>238</v>
      </c>
      <c r="AK245" s="113">
        <f>INDEX(地温!$D$2:$D$366,MATCH(AI245,地温!$C$2:$C$366,FALSE))</f>
        <v>21.118450000000003</v>
      </c>
      <c r="AL245" s="113">
        <f t="shared" si="132"/>
        <v>4551.0629499999986</v>
      </c>
      <c r="AM245" s="116">
        <f t="shared" si="113"/>
        <v>19.122113235294112</v>
      </c>
      <c r="AN245" s="119" t="e">
        <f t="shared" si="114"/>
        <v>#N/A</v>
      </c>
      <c r="AO245" s="119">
        <f t="shared" si="115"/>
        <v>0</v>
      </c>
      <c r="AR245" s="115">
        <f t="shared" si="133"/>
        <v>278</v>
      </c>
      <c r="AS245" s="113">
        <f t="shared" si="134"/>
        <v>238</v>
      </c>
      <c r="AT245" s="113">
        <f>INDEX(地温!$D$2:$D$366,MATCH(AR245,地温!$C$2:$C$366,FALSE))</f>
        <v>21.118450000000003</v>
      </c>
      <c r="AU245" s="113">
        <f t="shared" si="135"/>
        <v>4551.0629499999986</v>
      </c>
      <c r="AV245" s="116">
        <f t="shared" si="116"/>
        <v>19.122113235294112</v>
      </c>
      <c r="AW245" s="119" t="e">
        <f t="shared" si="117"/>
        <v>#N/A</v>
      </c>
      <c r="AX245" s="119">
        <f t="shared" si="118"/>
        <v>0</v>
      </c>
    </row>
    <row r="246" spans="1:50">
      <c r="A246" s="115">
        <f t="shared" si="119"/>
        <v>279</v>
      </c>
      <c r="B246" s="113">
        <f t="shared" si="102"/>
        <v>239</v>
      </c>
      <c r="C246" s="119">
        <f t="shared" si="103"/>
        <v>6.7177833649319885</v>
      </c>
      <c r="D246" s="119">
        <f t="shared" si="120"/>
        <v>7.7862821499685718e-006</v>
      </c>
      <c r="E246" s="119"/>
      <c r="F246" s="119"/>
      <c r="H246" s="115">
        <f t="shared" si="121"/>
        <v>279</v>
      </c>
      <c r="I246" s="113">
        <f t="shared" si="122"/>
        <v>239</v>
      </c>
      <c r="J246" s="113">
        <f>INDEX(地温!$D$2:$D$366,MATCH(H246,地温!$C$2:$C$366,FALSE))</f>
        <v>19.802349999999997</v>
      </c>
      <c r="K246" s="113">
        <f t="shared" si="123"/>
        <v>4570.8652999999986</v>
      </c>
      <c r="L246" s="116">
        <f t="shared" si="104"/>
        <v>19.124959414225934</v>
      </c>
      <c r="M246" s="119">
        <f t="shared" si="105"/>
        <v>3.3543318504816323e-002</v>
      </c>
      <c r="N246" s="119">
        <f t="shared" si="106"/>
        <v>6.7177833649319885</v>
      </c>
      <c r="Q246" s="115">
        <f t="shared" si="124"/>
        <v>279</v>
      </c>
      <c r="R246" s="113">
        <f t="shared" si="125"/>
        <v>239</v>
      </c>
      <c r="S246" s="113">
        <f>INDEX(地温!$D$2:$D$366,MATCH(Q246,地温!$C$2:$C$366,FALSE))</f>
        <v>19.802349999999997</v>
      </c>
      <c r="T246" s="113">
        <f t="shared" si="126"/>
        <v>4570.8652999999986</v>
      </c>
      <c r="U246" s="116">
        <f t="shared" si="107"/>
        <v>19.124959414225934</v>
      </c>
      <c r="V246" s="119" t="e">
        <f t="shared" si="108"/>
        <v>#N/A</v>
      </c>
      <c r="W246" s="119">
        <f t="shared" si="109"/>
        <v>0</v>
      </c>
      <c r="Z246" s="115">
        <f t="shared" si="127"/>
        <v>279</v>
      </c>
      <c r="AA246" s="113">
        <f t="shared" si="128"/>
        <v>239</v>
      </c>
      <c r="AB246" s="113">
        <f>INDEX(地温!$D$2:$D$366,MATCH(Z246,地温!$C$2:$C$366,FALSE))</f>
        <v>19.802349999999997</v>
      </c>
      <c r="AC246" s="113">
        <f t="shared" si="129"/>
        <v>4570.8652999999986</v>
      </c>
      <c r="AD246" s="116">
        <f t="shared" si="110"/>
        <v>19.124959414225934</v>
      </c>
      <c r="AE246" s="119" t="e">
        <f t="shared" si="111"/>
        <v>#N/A</v>
      </c>
      <c r="AF246" s="119">
        <f t="shared" si="112"/>
        <v>0</v>
      </c>
      <c r="AI246" s="115">
        <f t="shared" si="130"/>
        <v>279</v>
      </c>
      <c r="AJ246" s="113">
        <f t="shared" si="131"/>
        <v>239</v>
      </c>
      <c r="AK246" s="113">
        <f>INDEX(地温!$D$2:$D$366,MATCH(AI246,地温!$C$2:$C$366,FALSE))</f>
        <v>19.802349999999997</v>
      </c>
      <c r="AL246" s="113">
        <f t="shared" si="132"/>
        <v>4570.8652999999986</v>
      </c>
      <c r="AM246" s="116">
        <f t="shared" si="113"/>
        <v>19.124959414225934</v>
      </c>
      <c r="AN246" s="119" t="e">
        <f t="shared" si="114"/>
        <v>#N/A</v>
      </c>
      <c r="AO246" s="119">
        <f t="shared" si="115"/>
        <v>0</v>
      </c>
      <c r="AR246" s="115">
        <f t="shared" si="133"/>
        <v>279</v>
      </c>
      <c r="AS246" s="113">
        <f t="shared" si="134"/>
        <v>239</v>
      </c>
      <c r="AT246" s="113">
        <f>INDEX(地温!$D$2:$D$366,MATCH(AR246,地温!$C$2:$C$366,FALSE))</f>
        <v>19.802349999999997</v>
      </c>
      <c r="AU246" s="113">
        <f t="shared" si="135"/>
        <v>4570.8652999999986</v>
      </c>
      <c r="AV246" s="116">
        <f t="shared" si="116"/>
        <v>19.124959414225934</v>
      </c>
      <c r="AW246" s="119" t="e">
        <f t="shared" si="117"/>
        <v>#N/A</v>
      </c>
      <c r="AX246" s="119">
        <f t="shared" si="118"/>
        <v>0</v>
      </c>
    </row>
    <row r="247" spans="1:50">
      <c r="A247" s="115">
        <f t="shared" si="119"/>
        <v>280</v>
      </c>
      <c r="B247" s="113">
        <f t="shared" si="102"/>
        <v>240</v>
      </c>
      <c r="C247" s="119">
        <f t="shared" si="103"/>
        <v>6.7178578890999061</v>
      </c>
      <c r="D247" s="119">
        <f t="shared" si="120"/>
        <v>7.4524167917644494e-006</v>
      </c>
      <c r="E247" s="119"/>
      <c r="F247" s="119"/>
      <c r="H247" s="115">
        <f t="shared" si="121"/>
        <v>280</v>
      </c>
      <c r="I247" s="113">
        <f t="shared" si="122"/>
        <v>240</v>
      </c>
      <c r="J247" s="113">
        <f>INDEX(地温!$D$2:$D$366,MATCH(H247,地温!$C$2:$C$366,FALSE))</f>
        <v>19.577649999999998</v>
      </c>
      <c r="K247" s="113">
        <f t="shared" si="123"/>
        <v>4590.4429499999987</v>
      </c>
      <c r="L247" s="116">
        <f t="shared" si="104"/>
        <v>19.126845624999994</v>
      </c>
      <c r="M247" s="119">
        <f t="shared" si="105"/>
        <v>3.3546048703100018e-002</v>
      </c>
      <c r="N247" s="119">
        <f t="shared" si="106"/>
        <v>6.7178578890999061</v>
      </c>
      <c r="Q247" s="115">
        <f t="shared" si="124"/>
        <v>280</v>
      </c>
      <c r="R247" s="113">
        <f t="shared" si="125"/>
        <v>240</v>
      </c>
      <c r="S247" s="113">
        <f>INDEX(地温!$D$2:$D$366,MATCH(Q247,地温!$C$2:$C$366,FALSE))</f>
        <v>19.577649999999998</v>
      </c>
      <c r="T247" s="113">
        <f t="shared" si="126"/>
        <v>4590.4429499999987</v>
      </c>
      <c r="U247" s="116">
        <f t="shared" si="107"/>
        <v>19.126845624999994</v>
      </c>
      <c r="V247" s="119" t="e">
        <f t="shared" si="108"/>
        <v>#N/A</v>
      </c>
      <c r="W247" s="119">
        <f t="shared" si="109"/>
        <v>0</v>
      </c>
      <c r="Z247" s="115">
        <f t="shared" si="127"/>
        <v>280</v>
      </c>
      <c r="AA247" s="113">
        <f t="shared" si="128"/>
        <v>240</v>
      </c>
      <c r="AB247" s="113">
        <f>INDEX(地温!$D$2:$D$366,MATCH(Z247,地温!$C$2:$C$366,FALSE))</f>
        <v>19.577649999999998</v>
      </c>
      <c r="AC247" s="113">
        <f t="shared" si="129"/>
        <v>4590.4429499999987</v>
      </c>
      <c r="AD247" s="116">
        <f t="shared" si="110"/>
        <v>19.126845624999994</v>
      </c>
      <c r="AE247" s="119" t="e">
        <f t="shared" si="111"/>
        <v>#N/A</v>
      </c>
      <c r="AF247" s="119">
        <f t="shared" si="112"/>
        <v>0</v>
      </c>
      <c r="AI247" s="115">
        <f t="shared" si="130"/>
        <v>280</v>
      </c>
      <c r="AJ247" s="113">
        <f t="shared" si="131"/>
        <v>240</v>
      </c>
      <c r="AK247" s="113">
        <f>INDEX(地温!$D$2:$D$366,MATCH(AI247,地温!$C$2:$C$366,FALSE))</f>
        <v>19.577649999999998</v>
      </c>
      <c r="AL247" s="113">
        <f t="shared" si="132"/>
        <v>4590.4429499999987</v>
      </c>
      <c r="AM247" s="116">
        <f t="shared" si="113"/>
        <v>19.126845624999994</v>
      </c>
      <c r="AN247" s="119" t="e">
        <f t="shared" si="114"/>
        <v>#N/A</v>
      </c>
      <c r="AO247" s="119">
        <f t="shared" si="115"/>
        <v>0</v>
      </c>
      <c r="AR247" s="115">
        <f t="shared" si="133"/>
        <v>280</v>
      </c>
      <c r="AS247" s="113">
        <f t="shared" si="134"/>
        <v>240</v>
      </c>
      <c r="AT247" s="113">
        <f>INDEX(地温!$D$2:$D$366,MATCH(AR247,地温!$C$2:$C$366,FALSE))</f>
        <v>19.577649999999998</v>
      </c>
      <c r="AU247" s="113">
        <f t="shared" si="135"/>
        <v>4590.4429499999987</v>
      </c>
      <c r="AV247" s="116">
        <f t="shared" si="116"/>
        <v>19.126845624999994</v>
      </c>
      <c r="AW247" s="119" t="e">
        <f t="shared" si="117"/>
        <v>#N/A</v>
      </c>
      <c r="AX247" s="119">
        <f t="shared" si="118"/>
        <v>0</v>
      </c>
    </row>
    <row r="248" spans="1:50">
      <c r="A248" s="115">
        <f t="shared" si="119"/>
        <v>281</v>
      </c>
      <c r="B248" s="113">
        <f t="shared" si="102"/>
        <v>241</v>
      </c>
      <c r="C248" s="119">
        <f t="shared" si="103"/>
        <v>6.7179316386509313</v>
      </c>
      <c r="D248" s="119">
        <f t="shared" si="120"/>
        <v>7.3749551025237286e-006</v>
      </c>
      <c r="E248" s="119"/>
      <c r="F248" s="119"/>
      <c r="H248" s="115">
        <f t="shared" si="121"/>
        <v>281</v>
      </c>
      <c r="I248" s="113">
        <f t="shared" si="122"/>
        <v>241</v>
      </c>
      <c r="J248" s="113">
        <f>INDEX(地温!$D$2:$D$366,MATCH(H248,地温!$C$2:$C$366,FALSE))</f>
        <v>20.155449999999998</v>
      </c>
      <c r="K248" s="113">
        <f t="shared" si="123"/>
        <v>4610.5983999999989</v>
      </c>
      <c r="L248" s="116">
        <f t="shared" si="104"/>
        <v>19.131113692946055</v>
      </c>
      <c r="M248" s="119">
        <f t="shared" si="105"/>
        <v>3.3552227213868968e-002</v>
      </c>
      <c r="N248" s="119">
        <f t="shared" si="106"/>
        <v>6.7179316386509313</v>
      </c>
      <c r="Q248" s="115">
        <f t="shared" si="124"/>
        <v>281</v>
      </c>
      <c r="R248" s="113">
        <f t="shared" si="125"/>
        <v>241</v>
      </c>
      <c r="S248" s="113">
        <f>INDEX(地温!$D$2:$D$366,MATCH(Q248,地温!$C$2:$C$366,FALSE))</f>
        <v>20.155449999999998</v>
      </c>
      <c r="T248" s="113">
        <f t="shared" si="126"/>
        <v>4610.5983999999989</v>
      </c>
      <c r="U248" s="116">
        <f t="shared" si="107"/>
        <v>19.131113692946055</v>
      </c>
      <c r="V248" s="119" t="e">
        <f t="shared" si="108"/>
        <v>#N/A</v>
      </c>
      <c r="W248" s="119">
        <f t="shared" si="109"/>
        <v>0</v>
      </c>
      <c r="Z248" s="115">
        <f t="shared" si="127"/>
        <v>281</v>
      </c>
      <c r="AA248" s="113">
        <f t="shared" si="128"/>
        <v>241</v>
      </c>
      <c r="AB248" s="113">
        <f>INDEX(地温!$D$2:$D$366,MATCH(Z248,地温!$C$2:$C$366,FALSE))</f>
        <v>20.155449999999998</v>
      </c>
      <c r="AC248" s="113">
        <f t="shared" si="129"/>
        <v>4610.5983999999989</v>
      </c>
      <c r="AD248" s="116">
        <f t="shared" si="110"/>
        <v>19.131113692946055</v>
      </c>
      <c r="AE248" s="119" t="e">
        <f t="shared" si="111"/>
        <v>#N/A</v>
      </c>
      <c r="AF248" s="119">
        <f t="shared" si="112"/>
        <v>0</v>
      </c>
      <c r="AI248" s="115">
        <f t="shared" si="130"/>
        <v>281</v>
      </c>
      <c r="AJ248" s="113">
        <f t="shared" si="131"/>
        <v>241</v>
      </c>
      <c r="AK248" s="113">
        <f>INDEX(地温!$D$2:$D$366,MATCH(AI248,地温!$C$2:$C$366,FALSE))</f>
        <v>20.155449999999998</v>
      </c>
      <c r="AL248" s="113">
        <f t="shared" si="132"/>
        <v>4610.5983999999989</v>
      </c>
      <c r="AM248" s="116">
        <f t="shared" si="113"/>
        <v>19.131113692946055</v>
      </c>
      <c r="AN248" s="119" t="e">
        <f t="shared" si="114"/>
        <v>#N/A</v>
      </c>
      <c r="AO248" s="119">
        <f t="shared" si="115"/>
        <v>0</v>
      </c>
      <c r="AR248" s="115">
        <f t="shared" si="133"/>
        <v>281</v>
      </c>
      <c r="AS248" s="113">
        <f t="shared" si="134"/>
        <v>241</v>
      </c>
      <c r="AT248" s="113">
        <f>INDEX(地温!$D$2:$D$366,MATCH(AR248,地温!$C$2:$C$366,FALSE))</f>
        <v>20.155449999999998</v>
      </c>
      <c r="AU248" s="113">
        <f t="shared" si="135"/>
        <v>4610.5983999999989</v>
      </c>
      <c r="AV248" s="116">
        <f t="shared" si="116"/>
        <v>19.131113692946055</v>
      </c>
      <c r="AW248" s="119" t="e">
        <f t="shared" si="117"/>
        <v>#N/A</v>
      </c>
      <c r="AX248" s="119">
        <f t="shared" si="118"/>
        <v>0</v>
      </c>
    </row>
    <row r="249" spans="1:50">
      <c r="A249" s="115">
        <f t="shared" si="119"/>
        <v>282</v>
      </c>
      <c r="B249" s="113">
        <f t="shared" si="102"/>
        <v>242</v>
      </c>
      <c r="C249" s="119">
        <f t="shared" si="103"/>
        <v>6.718002478242342</v>
      </c>
      <c r="D249" s="119">
        <f t="shared" si="120"/>
        <v>7.0839591410631897e-006</v>
      </c>
      <c r="E249" s="119"/>
      <c r="F249" s="119"/>
      <c r="H249" s="115">
        <f t="shared" si="121"/>
        <v>282</v>
      </c>
      <c r="I249" s="113">
        <f t="shared" si="122"/>
        <v>242</v>
      </c>
      <c r="J249" s="113">
        <f>INDEX(地温!$D$2:$D$366,MATCH(H249,地温!$C$2:$C$366,FALSE))</f>
        <v>20.027049999999999</v>
      </c>
      <c r="K249" s="113">
        <f t="shared" si="123"/>
        <v>4630.6254499999986</v>
      </c>
      <c r="L249" s="116">
        <f t="shared" si="104"/>
        <v>19.134815909090904</v>
      </c>
      <c r="M249" s="119">
        <f t="shared" si="105"/>
        <v>3.3557587365590939e-002</v>
      </c>
      <c r="N249" s="119">
        <f t="shared" si="106"/>
        <v>6.718002478242342</v>
      </c>
      <c r="Q249" s="115">
        <f t="shared" si="124"/>
        <v>282</v>
      </c>
      <c r="R249" s="113">
        <f t="shared" si="125"/>
        <v>242</v>
      </c>
      <c r="S249" s="113">
        <f>INDEX(地温!$D$2:$D$366,MATCH(Q249,地温!$C$2:$C$366,FALSE))</f>
        <v>20.027049999999999</v>
      </c>
      <c r="T249" s="113">
        <f t="shared" si="126"/>
        <v>4630.6254499999986</v>
      </c>
      <c r="U249" s="116">
        <f t="shared" si="107"/>
        <v>19.134815909090904</v>
      </c>
      <c r="V249" s="119" t="e">
        <f t="shared" si="108"/>
        <v>#N/A</v>
      </c>
      <c r="W249" s="119">
        <f t="shared" si="109"/>
        <v>0</v>
      </c>
      <c r="Z249" s="115">
        <f t="shared" si="127"/>
        <v>282</v>
      </c>
      <c r="AA249" s="113">
        <f t="shared" si="128"/>
        <v>242</v>
      </c>
      <c r="AB249" s="113">
        <f>INDEX(地温!$D$2:$D$366,MATCH(Z249,地温!$C$2:$C$366,FALSE))</f>
        <v>20.027049999999999</v>
      </c>
      <c r="AC249" s="113">
        <f t="shared" si="129"/>
        <v>4630.6254499999986</v>
      </c>
      <c r="AD249" s="116">
        <f t="shared" si="110"/>
        <v>19.134815909090904</v>
      </c>
      <c r="AE249" s="119" t="e">
        <f t="shared" si="111"/>
        <v>#N/A</v>
      </c>
      <c r="AF249" s="119">
        <f t="shared" si="112"/>
        <v>0</v>
      </c>
      <c r="AI249" s="115">
        <f t="shared" si="130"/>
        <v>282</v>
      </c>
      <c r="AJ249" s="113">
        <f t="shared" si="131"/>
        <v>242</v>
      </c>
      <c r="AK249" s="113">
        <f>INDEX(地温!$D$2:$D$366,MATCH(AI249,地温!$C$2:$C$366,FALSE))</f>
        <v>20.027049999999999</v>
      </c>
      <c r="AL249" s="113">
        <f t="shared" si="132"/>
        <v>4630.6254499999986</v>
      </c>
      <c r="AM249" s="116">
        <f t="shared" si="113"/>
        <v>19.134815909090904</v>
      </c>
      <c r="AN249" s="119" t="e">
        <f t="shared" si="114"/>
        <v>#N/A</v>
      </c>
      <c r="AO249" s="119">
        <f t="shared" si="115"/>
        <v>0</v>
      </c>
      <c r="AR249" s="115">
        <f t="shared" si="133"/>
        <v>282</v>
      </c>
      <c r="AS249" s="113">
        <f t="shared" si="134"/>
        <v>242</v>
      </c>
      <c r="AT249" s="113">
        <f>INDEX(地温!$D$2:$D$366,MATCH(AR249,地温!$C$2:$C$366,FALSE))</f>
        <v>20.027049999999999</v>
      </c>
      <c r="AU249" s="113">
        <f t="shared" si="135"/>
        <v>4630.6254499999986</v>
      </c>
      <c r="AV249" s="116">
        <f t="shared" si="116"/>
        <v>19.134815909090904</v>
      </c>
      <c r="AW249" s="119" t="e">
        <f t="shared" si="117"/>
        <v>#N/A</v>
      </c>
      <c r="AX249" s="119">
        <f t="shared" si="118"/>
        <v>0</v>
      </c>
    </row>
    <row r="250" spans="1:50">
      <c r="A250" s="115">
        <f t="shared" si="119"/>
        <v>283</v>
      </c>
      <c r="B250" s="113">
        <f t="shared" si="102"/>
        <v>243</v>
      </c>
      <c r="C250" s="119">
        <f t="shared" si="103"/>
        <v>6.7180688284935997</v>
      </c>
      <c r="D250" s="119">
        <f t="shared" si="120"/>
        <v>6.6350251257674131e-006</v>
      </c>
      <c r="E250" s="119"/>
      <c r="F250" s="119"/>
      <c r="H250" s="115">
        <f t="shared" si="121"/>
        <v>283</v>
      </c>
      <c r="I250" s="113">
        <f t="shared" si="122"/>
        <v>243</v>
      </c>
      <c r="J250" s="113">
        <f>INDEX(地温!$D$2:$D$366,MATCH(H250,地温!$C$2:$C$366,FALSE))</f>
        <v>19.28875</v>
      </c>
      <c r="K250" s="113">
        <f t="shared" si="123"/>
        <v>4649.9141999999983</v>
      </c>
      <c r="L250" s="116">
        <f t="shared" si="104"/>
        <v>19.135449382716043</v>
      </c>
      <c r="M250" s="119">
        <f t="shared" si="105"/>
        <v>3.3558504595118069e-002</v>
      </c>
      <c r="N250" s="119">
        <f t="shared" si="106"/>
        <v>6.7180688284935997</v>
      </c>
      <c r="Q250" s="115">
        <f t="shared" si="124"/>
        <v>283</v>
      </c>
      <c r="R250" s="113">
        <f t="shared" si="125"/>
        <v>243</v>
      </c>
      <c r="S250" s="113">
        <f>INDEX(地温!$D$2:$D$366,MATCH(Q250,地温!$C$2:$C$366,FALSE))</f>
        <v>19.28875</v>
      </c>
      <c r="T250" s="113">
        <f t="shared" si="126"/>
        <v>4649.9141999999983</v>
      </c>
      <c r="U250" s="116">
        <f t="shared" si="107"/>
        <v>19.135449382716043</v>
      </c>
      <c r="V250" s="119" t="e">
        <f t="shared" si="108"/>
        <v>#N/A</v>
      </c>
      <c r="W250" s="119">
        <f t="shared" si="109"/>
        <v>0</v>
      </c>
      <c r="Z250" s="115">
        <f t="shared" si="127"/>
        <v>283</v>
      </c>
      <c r="AA250" s="113">
        <f t="shared" si="128"/>
        <v>243</v>
      </c>
      <c r="AB250" s="113">
        <f>INDEX(地温!$D$2:$D$366,MATCH(Z250,地温!$C$2:$C$366,FALSE))</f>
        <v>19.28875</v>
      </c>
      <c r="AC250" s="113">
        <f t="shared" si="129"/>
        <v>4649.9141999999983</v>
      </c>
      <c r="AD250" s="116">
        <f t="shared" si="110"/>
        <v>19.135449382716043</v>
      </c>
      <c r="AE250" s="119" t="e">
        <f t="shared" si="111"/>
        <v>#N/A</v>
      </c>
      <c r="AF250" s="119">
        <f t="shared" si="112"/>
        <v>0</v>
      </c>
      <c r="AI250" s="115">
        <f t="shared" si="130"/>
        <v>283</v>
      </c>
      <c r="AJ250" s="113">
        <f t="shared" si="131"/>
        <v>243</v>
      </c>
      <c r="AK250" s="113">
        <f>INDEX(地温!$D$2:$D$366,MATCH(AI250,地温!$C$2:$C$366,FALSE))</f>
        <v>19.28875</v>
      </c>
      <c r="AL250" s="113">
        <f t="shared" si="132"/>
        <v>4649.9141999999983</v>
      </c>
      <c r="AM250" s="116">
        <f t="shared" si="113"/>
        <v>19.135449382716043</v>
      </c>
      <c r="AN250" s="119" t="e">
        <f t="shared" si="114"/>
        <v>#N/A</v>
      </c>
      <c r="AO250" s="119">
        <f t="shared" si="115"/>
        <v>0</v>
      </c>
      <c r="AR250" s="115">
        <f t="shared" si="133"/>
        <v>283</v>
      </c>
      <c r="AS250" s="113">
        <f t="shared" si="134"/>
        <v>243</v>
      </c>
      <c r="AT250" s="113">
        <f>INDEX(地温!$D$2:$D$366,MATCH(AR250,地温!$C$2:$C$366,FALSE))</f>
        <v>19.28875</v>
      </c>
      <c r="AU250" s="113">
        <f t="shared" si="135"/>
        <v>4649.9141999999983</v>
      </c>
      <c r="AV250" s="116">
        <f t="shared" si="116"/>
        <v>19.135449382716043</v>
      </c>
      <c r="AW250" s="119" t="e">
        <f t="shared" si="117"/>
        <v>#N/A</v>
      </c>
      <c r="AX250" s="119">
        <f t="shared" si="118"/>
        <v>0</v>
      </c>
    </row>
    <row r="251" spans="1:50">
      <c r="A251" s="115">
        <f t="shared" si="119"/>
        <v>284</v>
      </c>
      <c r="B251" s="113">
        <f t="shared" si="102"/>
        <v>244</v>
      </c>
      <c r="C251" s="119">
        <f t="shared" si="103"/>
        <v>6.7181325409003314</v>
      </c>
      <c r="D251" s="119">
        <f t="shared" si="120"/>
        <v>6.371240673175294e-006</v>
      </c>
      <c r="E251" s="119"/>
      <c r="F251" s="119"/>
      <c r="H251" s="115">
        <f t="shared" si="121"/>
        <v>284</v>
      </c>
      <c r="I251" s="113">
        <f t="shared" si="122"/>
        <v>244</v>
      </c>
      <c r="J251" s="113">
        <f>INDEX(地温!$D$2:$D$366,MATCH(H251,地温!$C$2:$C$366,FALSE))</f>
        <v>19.128250000000001</v>
      </c>
      <c r="K251" s="113">
        <f t="shared" si="123"/>
        <v>4669.0424499999981</v>
      </c>
      <c r="L251" s="116">
        <f t="shared" si="104"/>
        <v>19.135419877049173</v>
      </c>
      <c r="M251" s="119">
        <f t="shared" si="105"/>
        <v>3.3558461872320346e-002</v>
      </c>
      <c r="N251" s="119">
        <f t="shared" si="106"/>
        <v>6.7181325409003314</v>
      </c>
      <c r="Q251" s="115">
        <f t="shared" si="124"/>
        <v>284</v>
      </c>
      <c r="R251" s="113">
        <f t="shared" si="125"/>
        <v>244</v>
      </c>
      <c r="S251" s="113">
        <f>INDEX(地温!$D$2:$D$366,MATCH(Q251,地温!$C$2:$C$366,FALSE))</f>
        <v>19.128250000000001</v>
      </c>
      <c r="T251" s="113">
        <f t="shared" si="126"/>
        <v>4669.0424499999981</v>
      </c>
      <c r="U251" s="116">
        <f t="shared" si="107"/>
        <v>19.135419877049173</v>
      </c>
      <c r="V251" s="119" t="e">
        <f t="shared" si="108"/>
        <v>#N/A</v>
      </c>
      <c r="W251" s="119">
        <f t="shared" si="109"/>
        <v>0</v>
      </c>
      <c r="Z251" s="115">
        <f t="shared" si="127"/>
        <v>284</v>
      </c>
      <c r="AA251" s="113">
        <f t="shared" si="128"/>
        <v>244</v>
      </c>
      <c r="AB251" s="113">
        <f>INDEX(地温!$D$2:$D$366,MATCH(Z251,地温!$C$2:$C$366,FALSE))</f>
        <v>19.128250000000001</v>
      </c>
      <c r="AC251" s="113">
        <f t="shared" si="129"/>
        <v>4669.0424499999981</v>
      </c>
      <c r="AD251" s="116">
        <f t="shared" si="110"/>
        <v>19.135419877049173</v>
      </c>
      <c r="AE251" s="119" t="e">
        <f t="shared" si="111"/>
        <v>#N/A</v>
      </c>
      <c r="AF251" s="119">
        <f t="shared" si="112"/>
        <v>0</v>
      </c>
      <c r="AI251" s="115">
        <f t="shared" si="130"/>
        <v>284</v>
      </c>
      <c r="AJ251" s="113">
        <f t="shared" si="131"/>
        <v>244</v>
      </c>
      <c r="AK251" s="113">
        <f>INDEX(地温!$D$2:$D$366,MATCH(AI251,地温!$C$2:$C$366,FALSE))</f>
        <v>19.128250000000001</v>
      </c>
      <c r="AL251" s="113">
        <f t="shared" si="132"/>
        <v>4669.0424499999981</v>
      </c>
      <c r="AM251" s="116">
        <f t="shared" si="113"/>
        <v>19.135419877049173</v>
      </c>
      <c r="AN251" s="119" t="e">
        <f t="shared" si="114"/>
        <v>#N/A</v>
      </c>
      <c r="AO251" s="119">
        <f t="shared" si="115"/>
        <v>0</v>
      </c>
      <c r="AR251" s="115">
        <f t="shared" si="133"/>
        <v>284</v>
      </c>
      <c r="AS251" s="113">
        <f t="shared" si="134"/>
        <v>244</v>
      </c>
      <c r="AT251" s="113">
        <f>INDEX(地温!$D$2:$D$366,MATCH(AR251,地温!$C$2:$C$366,FALSE))</f>
        <v>19.128250000000001</v>
      </c>
      <c r="AU251" s="113">
        <f t="shared" si="135"/>
        <v>4669.0424499999981</v>
      </c>
      <c r="AV251" s="116">
        <f t="shared" si="116"/>
        <v>19.135419877049173</v>
      </c>
      <c r="AW251" s="119" t="e">
        <f t="shared" si="117"/>
        <v>#N/A</v>
      </c>
      <c r="AX251" s="119">
        <f t="shared" si="118"/>
        <v>0</v>
      </c>
    </row>
    <row r="252" spans="1:50">
      <c r="A252" s="115">
        <f t="shared" si="119"/>
        <v>285</v>
      </c>
      <c r="B252" s="113">
        <f t="shared" si="102"/>
        <v>245</v>
      </c>
      <c r="C252" s="119">
        <f t="shared" si="103"/>
        <v>6.7181955777125779</v>
      </c>
      <c r="D252" s="119">
        <f t="shared" si="120"/>
        <v>6.3036812246508592e-006</v>
      </c>
      <c r="E252" s="119"/>
      <c r="F252" s="119"/>
      <c r="H252" s="115">
        <f t="shared" si="121"/>
        <v>285</v>
      </c>
      <c r="I252" s="113">
        <f t="shared" si="122"/>
        <v>245</v>
      </c>
      <c r="J252" s="113">
        <f>INDEX(地温!$D$2:$D$366,MATCH(H252,地温!$C$2:$C$366,FALSE))</f>
        <v>19.673950000000001</v>
      </c>
      <c r="K252" s="113">
        <f t="shared" si="123"/>
        <v>4688.7163999999984</v>
      </c>
      <c r="L252" s="116">
        <f t="shared" si="104"/>
        <v>19.137617959183668</v>
      </c>
      <c r="M252" s="119">
        <f t="shared" si="105"/>
        <v>3.3561644715643192e-002</v>
      </c>
      <c r="N252" s="119">
        <f t="shared" si="106"/>
        <v>6.7181955777125779</v>
      </c>
      <c r="Q252" s="115">
        <f t="shared" si="124"/>
        <v>285</v>
      </c>
      <c r="R252" s="113">
        <f t="shared" si="125"/>
        <v>245</v>
      </c>
      <c r="S252" s="113">
        <f>INDEX(地温!$D$2:$D$366,MATCH(Q252,地温!$C$2:$C$366,FALSE))</f>
        <v>19.673950000000001</v>
      </c>
      <c r="T252" s="113">
        <f t="shared" si="126"/>
        <v>4688.7163999999984</v>
      </c>
      <c r="U252" s="116">
        <f t="shared" si="107"/>
        <v>19.137617959183668</v>
      </c>
      <c r="V252" s="119" t="e">
        <f t="shared" si="108"/>
        <v>#N/A</v>
      </c>
      <c r="W252" s="119">
        <f t="shared" si="109"/>
        <v>0</v>
      </c>
      <c r="Z252" s="115">
        <f t="shared" si="127"/>
        <v>285</v>
      </c>
      <c r="AA252" s="113">
        <f t="shared" si="128"/>
        <v>245</v>
      </c>
      <c r="AB252" s="113">
        <f>INDEX(地温!$D$2:$D$366,MATCH(Z252,地温!$C$2:$C$366,FALSE))</f>
        <v>19.673950000000001</v>
      </c>
      <c r="AC252" s="113">
        <f t="shared" si="129"/>
        <v>4688.7163999999984</v>
      </c>
      <c r="AD252" s="116">
        <f t="shared" si="110"/>
        <v>19.137617959183668</v>
      </c>
      <c r="AE252" s="119" t="e">
        <f t="shared" si="111"/>
        <v>#N/A</v>
      </c>
      <c r="AF252" s="119">
        <f t="shared" si="112"/>
        <v>0</v>
      </c>
      <c r="AI252" s="115">
        <f t="shared" si="130"/>
        <v>285</v>
      </c>
      <c r="AJ252" s="113">
        <f t="shared" si="131"/>
        <v>245</v>
      </c>
      <c r="AK252" s="113">
        <f>INDEX(地温!$D$2:$D$366,MATCH(AI252,地温!$C$2:$C$366,FALSE))</f>
        <v>19.673950000000001</v>
      </c>
      <c r="AL252" s="113">
        <f t="shared" si="132"/>
        <v>4688.7163999999984</v>
      </c>
      <c r="AM252" s="116">
        <f t="shared" si="113"/>
        <v>19.137617959183668</v>
      </c>
      <c r="AN252" s="119" t="e">
        <f t="shared" si="114"/>
        <v>#N/A</v>
      </c>
      <c r="AO252" s="119">
        <f t="shared" si="115"/>
        <v>0</v>
      </c>
      <c r="AR252" s="115">
        <f t="shared" si="133"/>
        <v>285</v>
      </c>
      <c r="AS252" s="113">
        <f t="shared" si="134"/>
        <v>245</v>
      </c>
      <c r="AT252" s="113">
        <f>INDEX(地温!$D$2:$D$366,MATCH(AR252,地温!$C$2:$C$366,FALSE))</f>
        <v>19.673950000000001</v>
      </c>
      <c r="AU252" s="113">
        <f t="shared" si="135"/>
        <v>4688.7163999999984</v>
      </c>
      <c r="AV252" s="116">
        <f t="shared" si="116"/>
        <v>19.137617959183668</v>
      </c>
      <c r="AW252" s="119" t="e">
        <f t="shared" si="117"/>
        <v>#N/A</v>
      </c>
      <c r="AX252" s="119">
        <f t="shared" si="118"/>
        <v>0</v>
      </c>
    </row>
    <row r="253" spans="1:50">
      <c r="A253" s="115">
        <f t="shared" si="119"/>
        <v>286</v>
      </c>
      <c r="B253" s="113">
        <f t="shared" si="102"/>
        <v>246</v>
      </c>
      <c r="C253" s="119">
        <f t="shared" si="103"/>
        <v>6.7182557572126251</v>
      </c>
      <c r="D253" s="119">
        <f t="shared" si="120"/>
        <v>6.0179500047219399e-006</v>
      </c>
      <c r="E253" s="119"/>
      <c r="F253" s="119"/>
      <c r="H253" s="115">
        <f t="shared" si="121"/>
        <v>286</v>
      </c>
      <c r="I253" s="113">
        <f t="shared" si="122"/>
        <v>246</v>
      </c>
      <c r="J253" s="113">
        <f>INDEX(地温!$D$2:$D$366,MATCH(H253,地温!$C$2:$C$366,FALSE))</f>
        <v>19.385049999999996</v>
      </c>
      <c r="K253" s="113">
        <f t="shared" si="123"/>
        <v>4708.1014499999983</v>
      </c>
      <c r="L253" s="116">
        <f t="shared" si="104"/>
        <v>19.138623780487798</v>
      </c>
      <c r="M253" s="119">
        <f t="shared" si="105"/>
        <v>3.3563101238919285e-002</v>
      </c>
      <c r="N253" s="119">
        <f t="shared" si="106"/>
        <v>6.7182557572126251</v>
      </c>
      <c r="Q253" s="115">
        <f t="shared" si="124"/>
        <v>286</v>
      </c>
      <c r="R253" s="113">
        <f t="shared" si="125"/>
        <v>246</v>
      </c>
      <c r="S253" s="113">
        <f>INDEX(地温!$D$2:$D$366,MATCH(Q253,地温!$C$2:$C$366,FALSE))</f>
        <v>19.385049999999996</v>
      </c>
      <c r="T253" s="113">
        <f t="shared" si="126"/>
        <v>4708.1014499999983</v>
      </c>
      <c r="U253" s="116">
        <f t="shared" si="107"/>
        <v>19.138623780487798</v>
      </c>
      <c r="V253" s="119" t="e">
        <f t="shared" si="108"/>
        <v>#N/A</v>
      </c>
      <c r="W253" s="119">
        <f t="shared" si="109"/>
        <v>0</v>
      </c>
      <c r="Z253" s="115">
        <f t="shared" si="127"/>
        <v>286</v>
      </c>
      <c r="AA253" s="113">
        <f t="shared" si="128"/>
        <v>246</v>
      </c>
      <c r="AB253" s="113">
        <f>INDEX(地温!$D$2:$D$366,MATCH(Z253,地温!$C$2:$C$366,FALSE))</f>
        <v>19.385049999999996</v>
      </c>
      <c r="AC253" s="113">
        <f t="shared" si="129"/>
        <v>4708.1014499999983</v>
      </c>
      <c r="AD253" s="116">
        <f t="shared" si="110"/>
        <v>19.138623780487798</v>
      </c>
      <c r="AE253" s="119" t="e">
        <f t="shared" si="111"/>
        <v>#N/A</v>
      </c>
      <c r="AF253" s="119">
        <f t="shared" si="112"/>
        <v>0</v>
      </c>
      <c r="AI253" s="115">
        <f t="shared" si="130"/>
        <v>286</v>
      </c>
      <c r="AJ253" s="113">
        <f t="shared" si="131"/>
        <v>246</v>
      </c>
      <c r="AK253" s="113">
        <f>INDEX(地温!$D$2:$D$366,MATCH(AI253,地温!$C$2:$C$366,FALSE))</f>
        <v>19.385049999999996</v>
      </c>
      <c r="AL253" s="113">
        <f t="shared" si="132"/>
        <v>4708.1014499999983</v>
      </c>
      <c r="AM253" s="116">
        <f t="shared" si="113"/>
        <v>19.138623780487798</v>
      </c>
      <c r="AN253" s="119" t="e">
        <f t="shared" si="114"/>
        <v>#N/A</v>
      </c>
      <c r="AO253" s="119">
        <f t="shared" si="115"/>
        <v>0</v>
      </c>
      <c r="AR253" s="115">
        <f t="shared" si="133"/>
        <v>286</v>
      </c>
      <c r="AS253" s="113">
        <f t="shared" si="134"/>
        <v>246</v>
      </c>
      <c r="AT253" s="113">
        <f>INDEX(地温!$D$2:$D$366,MATCH(AR253,地温!$C$2:$C$366,FALSE))</f>
        <v>19.385049999999996</v>
      </c>
      <c r="AU253" s="113">
        <f t="shared" si="135"/>
        <v>4708.1014499999983</v>
      </c>
      <c r="AV253" s="116">
        <f t="shared" si="116"/>
        <v>19.138623780487798</v>
      </c>
      <c r="AW253" s="119" t="e">
        <f t="shared" si="117"/>
        <v>#N/A</v>
      </c>
      <c r="AX253" s="119">
        <f t="shared" si="118"/>
        <v>0</v>
      </c>
    </row>
    <row r="254" spans="1:50">
      <c r="A254" s="115">
        <f t="shared" si="119"/>
        <v>287</v>
      </c>
      <c r="B254" s="113">
        <f t="shared" si="102"/>
        <v>247</v>
      </c>
      <c r="C254" s="119">
        <f t="shared" si="103"/>
        <v>6.7183128712630342</v>
      </c>
      <c r="D254" s="119">
        <f t="shared" si="120"/>
        <v>5.7114050409090567e-006</v>
      </c>
      <c r="E254" s="119"/>
      <c r="F254" s="119"/>
      <c r="H254" s="115">
        <f t="shared" si="121"/>
        <v>287</v>
      </c>
      <c r="I254" s="113">
        <f t="shared" si="122"/>
        <v>247</v>
      </c>
      <c r="J254" s="113">
        <f>INDEX(地温!$D$2:$D$366,MATCH(H254,地温!$C$2:$C$366,FALSE))</f>
        <v>18.951700000000002</v>
      </c>
      <c r="K254" s="113">
        <f t="shared" si="123"/>
        <v>4727.0531499999979</v>
      </c>
      <c r="L254" s="116">
        <f t="shared" si="104"/>
        <v>19.137867004048573</v>
      </c>
      <c r="M254" s="119">
        <f t="shared" si="105"/>
        <v>3.3562005350935523e-002</v>
      </c>
      <c r="N254" s="119">
        <f t="shared" si="106"/>
        <v>6.7183128712630342</v>
      </c>
      <c r="Q254" s="115">
        <f t="shared" si="124"/>
        <v>287</v>
      </c>
      <c r="R254" s="113">
        <f t="shared" si="125"/>
        <v>247</v>
      </c>
      <c r="S254" s="113">
        <f>INDEX(地温!$D$2:$D$366,MATCH(Q254,地温!$C$2:$C$366,FALSE))</f>
        <v>18.951700000000002</v>
      </c>
      <c r="T254" s="113">
        <f t="shared" si="126"/>
        <v>4727.0531499999979</v>
      </c>
      <c r="U254" s="116">
        <f t="shared" si="107"/>
        <v>19.137867004048573</v>
      </c>
      <c r="V254" s="119" t="e">
        <f t="shared" si="108"/>
        <v>#N/A</v>
      </c>
      <c r="W254" s="119">
        <f t="shared" si="109"/>
        <v>0</v>
      </c>
      <c r="Z254" s="115">
        <f t="shared" si="127"/>
        <v>287</v>
      </c>
      <c r="AA254" s="113">
        <f t="shared" si="128"/>
        <v>247</v>
      </c>
      <c r="AB254" s="113">
        <f>INDEX(地温!$D$2:$D$366,MATCH(Z254,地温!$C$2:$C$366,FALSE))</f>
        <v>18.951700000000002</v>
      </c>
      <c r="AC254" s="113">
        <f t="shared" si="129"/>
        <v>4727.0531499999979</v>
      </c>
      <c r="AD254" s="116">
        <f t="shared" si="110"/>
        <v>19.137867004048573</v>
      </c>
      <c r="AE254" s="119" t="e">
        <f t="shared" si="111"/>
        <v>#N/A</v>
      </c>
      <c r="AF254" s="119">
        <f t="shared" si="112"/>
        <v>0</v>
      </c>
      <c r="AI254" s="115">
        <f t="shared" si="130"/>
        <v>287</v>
      </c>
      <c r="AJ254" s="113">
        <f t="shared" si="131"/>
        <v>247</v>
      </c>
      <c r="AK254" s="113">
        <f>INDEX(地温!$D$2:$D$366,MATCH(AI254,地温!$C$2:$C$366,FALSE))</f>
        <v>18.951700000000002</v>
      </c>
      <c r="AL254" s="113">
        <f t="shared" si="132"/>
        <v>4727.0531499999979</v>
      </c>
      <c r="AM254" s="116">
        <f t="shared" si="113"/>
        <v>19.137867004048573</v>
      </c>
      <c r="AN254" s="119" t="e">
        <f t="shared" si="114"/>
        <v>#N/A</v>
      </c>
      <c r="AO254" s="119">
        <f t="shared" si="115"/>
        <v>0</v>
      </c>
      <c r="AR254" s="115">
        <f t="shared" si="133"/>
        <v>287</v>
      </c>
      <c r="AS254" s="113">
        <f t="shared" si="134"/>
        <v>247</v>
      </c>
      <c r="AT254" s="113">
        <f>INDEX(地温!$D$2:$D$366,MATCH(AR254,地温!$C$2:$C$366,FALSE))</f>
        <v>18.951700000000002</v>
      </c>
      <c r="AU254" s="113">
        <f t="shared" si="135"/>
        <v>4727.0531499999979</v>
      </c>
      <c r="AV254" s="116">
        <f t="shared" si="116"/>
        <v>19.137867004048573</v>
      </c>
      <c r="AW254" s="119" t="e">
        <f t="shared" si="117"/>
        <v>#N/A</v>
      </c>
      <c r="AX254" s="119">
        <f t="shared" si="118"/>
        <v>0</v>
      </c>
    </row>
    <row r="255" spans="1:50">
      <c r="A255" s="115">
        <f t="shared" si="119"/>
        <v>288</v>
      </c>
      <c r="B255" s="113">
        <f t="shared" si="102"/>
        <v>248</v>
      </c>
      <c r="C255" s="119">
        <f t="shared" si="103"/>
        <v>6.7183688735405118</v>
      </c>
      <c r="D255" s="119">
        <f t="shared" si="120"/>
        <v>5.6002277477595896e-006</v>
      </c>
      <c r="E255" s="119"/>
      <c r="F255" s="119"/>
      <c r="H255" s="115">
        <f t="shared" si="121"/>
        <v>288</v>
      </c>
      <c r="I255" s="113">
        <f t="shared" si="122"/>
        <v>248</v>
      </c>
      <c r="J255" s="113">
        <f>INDEX(地温!$D$2:$D$366,MATCH(H255,地温!$C$2:$C$366,FALSE))</f>
        <v>19.272699999999997</v>
      </c>
      <c r="K255" s="113">
        <f t="shared" si="123"/>
        <v>4746.3258499999984</v>
      </c>
      <c r="L255" s="116">
        <f t="shared" si="104"/>
        <v>19.138410685483866</v>
      </c>
      <c r="M255" s="119">
        <f t="shared" si="105"/>
        <v>3.3562792652992696e-002</v>
      </c>
      <c r="N255" s="119">
        <f t="shared" si="106"/>
        <v>6.7183688735405118</v>
      </c>
      <c r="Q255" s="115">
        <f t="shared" si="124"/>
        <v>288</v>
      </c>
      <c r="R255" s="113">
        <f t="shared" si="125"/>
        <v>248</v>
      </c>
      <c r="S255" s="113">
        <f>INDEX(地温!$D$2:$D$366,MATCH(Q255,地温!$C$2:$C$366,FALSE))</f>
        <v>19.272699999999997</v>
      </c>
      <c r="T255" s="113">
        <f t="shared" si="126"/>
        <v>4746.3258499999984</v>
      </c>
      <c r="U255" s="116">
        <f t="shared" si="107"/>
        <v>19.138410685483866</v>
      </c>
      <c r="V255" s="119" t="e">
        <f t="shared" si="108"/>
        <v>#N/A</v>
      </c>
      <c r="W255" s="119">
        <f t="shared" si="109"/>
        <v>0</v>
      </c>
      <c r="Z255" s="115">
        <f t="shared" si="127"/>
        <v>288</v>
      </c>
      <c r="AA255" s="113">
        <f t="shared" si="128"/>
        <v>248</v>
      </c>
      <c r="AB255" s="113">
        <f>INDEX(地温!$D$2:$D$366,MATCH(Z255,地温!$C$2:$C$366,FALSE))</f>
        <v>19.272699999999997</v>
      </c>
      <c r="AC255" s="113">
        <f t="shared" si="129"/>
        <v>4746.3258499999984</v>
      </c>
      <c r="AD255" s="116">
        <f t="shared" si="110"/>
        <v>19.138410685483866</v>
      </c>
      <c r="AE255" s="119" t="e">
        <f t="shared" si="111"/>
        <v>#N/A</v>
      </c>
      <c r="AF255" s="119">
        <f t="shared" si="112"/>
        <v>0</v>
      </c>
      <c r="AI255" s="115">
        <f t="shared" si="130"/>
        <v>288</v>
      </c>
      <c r="AJ255" s="113">
        <f t="shared" si="131"/>
        <v>248</v>
      </c>
      <c r="AK255" s="113">
        <f>INDEX(地温!$D$2:$D$366,MATCH(AI255,地温!$C$2:$C$366,FALSE))</f>
        <v>19.272699999999997</v>
      </c>
      <c r="AL255" s="113">
        <f t="shared" si="132"/>
        <v>4746.3258499999984</v>
      </c>
      <c r="AM255" s="116">
        <f t="shared" si="113"/>
        <v>19.138410685483866</v>
      </c>
      <c r="AN255" s="119" t="e">
        <f t="shared" si="114"/>
        <v>#N/A</v>
      </c>
      <c r="AO255" s="119">
        <f t="shared" si="115"/>
        <v>0</v>
      </c>
      <c r="AR255" s="115">
        <f t="shared" si="133"/>
        <v>288</v>
      </c>
      <c r="AS255" s="113">
        <f t="shared" si="134"/>
        <v>248</v>
      </c>
      <c r="AT255" s="113">
        <f>INDEX(地温!$D$2:$D$366,MATCH(AR255,地温!$C$2:$C$366,FALSE))</f>
        <v>19.272699999999997</v>
      </c>
      <c r="AU255" s="113">
        <f t="shared" si="135"/>
        <v>4746.3258499999984</v>
      </c>
      <c r="AV255" s="116">
        <f t="shared" si="116"/>
        <v>19.138410685483866</v>
      </c>
      <c r="AW255" s="119" t="e">
        <f t="shared" si="117"/>
        <v>#N/A</v>
      </c>
      <c r="AX255" s="119">
        <f t="shared" si="118"/>
        <v>0</v>
      </c>
    </row>
    <row r="256" spans="1:50">
      <c r="A256" s="115">
        <f t="shared" si="119"/>
        <v>289</v>
      </c>
      <c r="B256" s="113">
        <f t="shared" si="102"/>
        <v>249</v>
      </c>
      <c r="C256" s="119">
        <f t="shared" si="103"/>
        <v>6.718424006250352</v>
      </c>
      <c r="D256" s="119">
        <f t="shared" si="120"/>
        <v>5.5132709840144402e-006</v>
      </c>
      <c r="E256" s="119"/>
      <c r="F256" s="119"/>
      <c r="H256" s="115">
        <f t="shared" si="121"/>
        <v>289</v>
      </c>
      <c r="I256" s="113">
        <f t="shared" si="122"/>
        <v>249</v>
      </c>
      <c r="J256" s="113">
        <f>INDEX(地温!$D$2:$D$366,MATCH(H256,地温!$C$2:$C$366,FALSE))</f>
        <v>19.706050000000001</v>
      </c>
      <c r="K256" s="113">
        <f t="shared" si="123"/>
        <v>4766.0318999999981</v>
      </c>
      <c r="L256" s="116">
        <f t="shared" si="104"/>
        <v>19.140690361445774</v>
      </c>
      <c r="M256" s="119">
        <f t="shared" si="105"/>
        <v>3.3566094008222587e-002</v>
      </c>
      <c r="N256" s="119">
        <f t="shared" si="106"/>
        <v>6.718424006250352</v>
      </c>
      <c r="Q256" s="115">
        <f t="shared" si="124"/>
        <v>289</v>
      </c>
      <c r="R256" s="113">
        <f t="shared" si="125"/>
        <v>249</v>
      </c>
      <c r="S256" s="113">
        <f>INDEX(地温!$D$2:$D$366,MATCH(Q256,地温!$C$2:$C$366,FALSE))</f>
        <v>19.706050000000001</v>
      </c>
      <c r="T256" s="113">
        <f t="shared" si="126"/>
        <v>4766.0318999999981</v>
      </c>
      <c r="U256" s="116">
        <f t="shared" si="107"/>
        <v>19.140690361445774</v>
      </c>
      <c r="V256" s="119" t="e">
        <f t="shared" si="108"/>
        <v>#N/A</v>
      </c>
      <c r="W256" s="119">
        <f t="shared" si="109"/>
        <v>0</v>
      </c>
      <c r="Z256" s="115">
        <f t="shared" si="127"/>
        <v>289</v>
      </c>
      <c r="AA256" s="113">
        <f t="shared" si="128"/>
        <v>249</v>
      </c>
      <c r="AB256" s="113">
        <f>INDEX(地温!$D$2:$D$366,MATCH(Z256,地温!$C$2:$C$366,FALSE))</f>
        <v>19.706050000000001</v>
      </c>
      <c r="AC256" s="113">
        <f t="shared" si="129"/>
        <v>4766.0318999999981</v>
      </c>
      <c r="AD256" s="116">
        <f t="shared" si="110"/>
        <v>19.140690361445774</v>
      </c>
      <c r="AE256" s="119" t="e">
        <f t="shared" si="111"/>
        <v>#N/A</v>
      </c>
      <c r="AF256" s="119">
        <f t="shared" si="112"/>
        <v>0</v>
      </c>
      <c r="AI256" s="115">
        <f t="shared" si="130"/>
        <v>289</v>
      </c>
      <c r="AJ256" s="113">
        <f t="shared" si="131"/>
        <v>249</v>
      </c>
      <c r="AK256" s="113">
        <f>INDEX(地温!$D$2:$D$366,MATCH(AI256,地温!$C$2:$C$366,FALSE))</f>
        <v>19.706050000000001</v>
      </c>
      <c r="AL256" s="113">
        <f t="shared" si="132"/>
        <v>4766.0318999999981</v>
      </c>
      <c r="AM256" s="116">
        <f t="shared" si="113"/>
        <v>19.140690361445774</v>
      </c>
      <c r="AN256" s="119" t="e">
        <f t="shared" si="114"/>
        <v>#N/A</v>
      </c>
      <c r="AO256" s="119">
        <f t="shared" si="115"/>
        <v>0</v>
      </c>
      <c r="AR256" s="115">
        <f t="shared" si="133"/>
        <v>289</v>
      </c>
      <c r="AS256" s="113">
        <f t="shared" si="134"/>
        <v>249</v>
      </c>
      <c r="AT256" s="113">
        <f>INDEX(地温!$D$2:$D$366,MATCH(AR256,地温!$C$2:$C$366,FALSE))</f>
        <v>19.706050000000001</v>
      </c>
      <c r="AU256" s="113">
        <f t="shared" si="135"/>
        <v>4766.0318999999981</v>
      </c>
      <c r="AV256" s="116">
        <f t="shared" si="116"/>
        <v>19.140690361445774</v>
      </c>
      <c r="AW256" s="119" t="e">
        <f t="shared" si="117"/>
        <v>#N/A</v>
      </c>
      <c r="AX256" s="119">
        <f t="shared" si="118"/>
        <v>0</v>
      </c>
    </row>
    <row r="257" spans="1:50">
      <c r="A257" s="115">
        <f t="shared" si="119"/>
        <v>290</v>
      </c>
      <c r="B257" s="113">
        <f t="shared" si="102"/>
        <v>250</v>
      </c>
      <c r="C257" s="119">
        <f t="shared" si="103"/>
        <v>6.7184766028751115</v>
      </c>
      <c r="D257" s="119">
        <f t="shared" si="120"/>
        <v>5.2596624759537754e-006</v>
      </c>
      <c r="E257" s="119"/>
      <c r="F257" s="119"/>
      <c r="H257" s="115">
        <f t="shared" si="121"/>
        <v>290</v>
      </c>
      <c r="I257" s="113">
        <f t="shared" si="122"/>
        <v>250</v>
      </c>
      <c r="J257" s="113">
        <f>INDEX(地温!$D$2:$D$366,MATCH(H257,地温!$C$2:$C$366,FALSE))</f>
        <v>19.401099999999996</v>
      </c>
      <c r="K257" s="113">
        <f t="shared" si="123"/>
        <v>4785.4329999999982</v>
      </c>
      <c r="L257" s="116">
        <f t="shared" si="104"/>
        <v>19.141731999999994</v>
      </c>
      <c r="M257" s="119">
        <f t="shared" si="105"/>
        <v>3.356760256744256e-002</v>
      </c>
      <c r="N257" s="119">
        <f t="shared" si="106"/>
        <v>6.7184766028751115</v>
      </c>
      <c r="Q257" s="115">
        <f t="shared" si="124"/>
        <v>290</v>
      </c>
      <c r="R257" s="113">
        <f t="shared" si="125"/>
        <v>250</v>
      </c>
      <c r="S257" s="113">
        <f>INDEX(地温!$D$2:$D$366,MATCH(Q257,地温!$C$2:$C$366,FALSE))</f>
        <v>19.401099999999996</v>
      </c>
      <c r="T257" s="113">
        <f t="shared" si="126"/>
        <v>4785.4329999999982</v>
      </c>
      <c r="U257" s="116">
        <f t="shared" si="107"/>
        <v>19.141731999999994</v>
      </c>
      <c r="V257" s="119" t="e">
        <f t="shared" si="108"/>
        <v>#N/A</v>
      </c>
      <c r="W257" s="119">
        <f t="shared" si="109"/>
        <v>0</v>
      </c>
      <c r="Z257" s="115">
        <f t="shared" si="127"/>
        <v>290</v>
      </c>
      <c r="AA257" s="113">
        <f t="shared" si="128"/>
        <v>250</v>
      </c>
      <c r="AB257" s="113">
        <f>INDEX(地温!$D$2:$D$366,MATCH(Z257,地温!$C$2:$C$366,FALSE))</f>
        <v>19.401099999999996</v>
      </c>
      <c r="AC257" s="113">
        <f t="shared" si="129"/>
        <v>4785.4329999999982</v>
      </c>
      <c r="AD257" s="116">
        <f t="shared" si="110"/>
        <v>19.141731999999994</v>
      </c>
      <c r="AE257" s="119" t="e">
        <f t="shared" si="111"/>
        <v>#N/A</v>
      </c>
      <c r="AF257" s="119">
        <f t="shared" si="112"/>
        <v>0</v>
      </c>
      <c r="AI257" s="115">
        <f t="shared" si="130"/>
        <v>290</v>
      </c>
      <c r="AJ257" s="113">
        <f t="shared" si="131"/>
        <v>250</v>
      </c>
      <c r="AK257" s="113">
        <f>INDEX(地温!$D$2:$D$366,MATCH(AI257,地温!$C$2:$C$366,FALSE))</f>
        <v>19.401099999999996</v>
      </c>
      <c r="AL257" s="113">
        <f t="shared" si="132"/>
        <v>4785.4329999999982</v>
      </c>
      <c r="AM257" s="116">
        <f t="shared" si="113"/>
        <v>19.141731999999994</v>
      </c>
      <c r="AN257" s="119" t="e">
        <f t="shared" si="114"/>
        <v>#N/A</v>
      </c>
      <c r="AO257" s="119">
        <f t="shared" si="115"/>
        <v>0</v>
      </c>
      <c r="AR257" s="115">
        <f t="shared" si="133"/>
        <v>290</v>
      </c>
      <c r="AS257" s="113">
        <f t="shared" si="134"/>
        <v>250</v>
      </c>
      <c r="AT257" s="113">
        <f>INDEX(地温!$D$2:$D$366,MATCH(AR257,地温!$C$2:$C$366,FALSE))</f>
        <v>19.401099999999996</v>
      </c>
      <c r="AU257" s="113">
        <f t="shared" si="135"/>
        <v>4785.4329999999982</v>
      </c>
      <c r="AV257" s="116">
        <f t="shared" si="116"/>
        <v>19.141731999999994</v>
      </c>
      <c r="AW257" s="119" t="e">
        <f t="shared" si="117"/>
        <v>#N/A</v>
      </c>
      <c r="AX257" s="119">
        <f t="shared" si="118"/>
        <v>0</v>
      </c>
    </row>
    <row r="258" spans="1:50">
      <c r="A258" s="115">
        <f t="shared" si="119"/>
        <v>291</v>
      </c>
      <c r="B258" s="113">
        <f t="shared" si="102"/>
        <v>251</v>
      </c>
      <c r="C258" s="119">
        <f t="shared" si="103"/>
        <v>6.718525560404796</v>
      </c>
      <c r="D258" s="119">
        <f t="shared" si="120"/>
        <v>4.8957529684479088e-006</v>
      </c>
      <c r="E258" s="119"/>
      <c r="F258" s="119"/>
      <c r="H258" s="115">
        <f t="shared" si="121"/>
        <v>291</v>
      </c>
      <c r="I258" s="113">
        <f t="shared" si="122"/>
        <v>251</v>
      </c>
      <c r="J258" s="113">
        <f>INDEX(地温!$D$2:$D$366,MATCH(H258,地温!$C$2:$C$366,FALSE))</f>
        <v>18.518349999999998</v>
      </c>
      <c r="K258" s="113">
        <f t="shared" si="123"/>
        <v>4803.9513499999985</v>
      </c>
      <c r="L258" s="116">
        <f t="shared" si="104"/>
        <v>19.139248406374495</v>
      </c>
      <c r="M258" s="119">
        <f t="shared" si="105"/>
        <v>3.3564005782362856e-002</v>
      </c>
      <c r="N258" s="119">
        <f t="shared" si="106"/>
        <v>6.718525560404796</v>
      </c>
      <c r="Q258" s="115">
        <f t="shared" si="124"/>
        <v>291</v>
      </c>
      <c r="R258" s="113">
        <f t="shared" si="125"/>
        <v>251</v>
      </c>
      <c r="S258" s="113">
        <f>INDEX(地温!$D$2:$D$366,MATCH(Q258,地温!$C$2:$C$366,FALSE))</f>
        <v>18.518349999999998</v>
      </c>
      <c r="T258" s="113">
        <f t="shared" si="126"/>
        <v>4803.9513499999985</v>
      </c>
      <c r="U258" s="116">
        <f t="shared" si="107"/>
        <v>19.139248406374495</v>
      </c>
      <c r="V258" s="119" t="e">
        <f t="shared" si="108"/>
        <v>#N/A</v>
      </c>
      <c r="W258" s="119">
        <f t="shared" si="109"/>
        <v>0</v>
      </c>
      <c r="Z258" s="115">
        <f t="shared" si="127"/>
        <v>291</v>
      </c>
      <c r="AA258" s="113">
        <f t="shared" si="128"/>
        <v>251</v>
      </c>
      <c r="AB258" s="113">
        <f>INDEX(地温!$D$2:$D$366,MATCH(Z258,地温!$C$2:$C$366,FALSE))</f>
        <v>18.518349999999998</v>
      </c>
      <c r="AC258" s="113">
        <f t="shared" si="129"/>
        <v>4803.9513499999985</v>
      </c>
      <c r="AD258" s="116">
        <f t="shared" si="110"/>
        <v>19.139248406374495</v>
      </c>
      <c r="AE258" s="119" t="e">
        <f t="shared" si="111"/>
        <v>#N/A</v>
      </c>
      <c r="AF258" s="119">
        <f t="shared" si="112"/>
        <v>0</v>
      </c>
      <c r="AI258" s="115">
        <f t="shared" si="130"/>
        <v>291</v>
      </c>
      <c r="AJ258" s="113">
        <f t="shared" si="131"/>
        <v>251</v>
      </c>
      <c r="AK258" s="113">
        <f>INDEX(地温!$D$2:$D$366,MATCH(AI258,地温!$C$2:$C$366,FALSE))</f>
        <v>18.518349999999998</v>
      </c>
      <c r="AL258" s="113">
        <f t="shared" si="132"/>
        <v>4803.9513499999985</v>
      </c>
      <c r="AM258" s="116">
        <f t="shared" si="113"/>
        <v>19.139248406374495</v>
      </c>
      <c r="AN258" s="119" t="e">
        <f t="shared" si="114"/>
        <v>#N/A</v>
      </c>
      <c r="AO258" s="119">
        <f t="shared" si="115"/>
        <v>0</v>
      </c>
      <c r="AR258" s="115">
        <f t="shared" si="133"/>
        <v>291</v>
      </c>
      <c r="AS258" s="113">
        <f t="shared" si="134"/>
        <v>251</v>
      </c>
      <c r="AT258" s="113">
        <f>INDEX(地温!$D$2:$D$366,MATCH(AR258,地温!$C$2:$C$366,FALSE))</f>
        <v>18.518349999999998</v>
      </c>
      <c r="AU258" s="113">
        <f t="shared" si="135"/>
        <v>4803.9513499999985</v>
      </c>
      <c r="AV258" s="116">
        <f t="shared" si="116"/>
        <v>19.139248406374495</v>
      </c>
      <c r="AW258" s="119" t="e">
        <f t="shared" si="117"/>
        <v>#N/A</v>
      </c>
      <c r="AX258" s="119">
        <f t="shared" si="118"/>
        <v>0</v>
      </c>
    </row>
    <row r="259" spans="1:50">
      <c r="A259" s="115">
        <f t="shared" si="119"/>
        <v>292</v>
      </c>
      <c r="B259" s="113">
        <f t="shared" si="102"/>
        <v>252</v>
      </c>
      <c r="C259" s="119">
        <f t="shared" si="103"/>
        <v>6.7185720489663412</v>
      </c>
      <c r="D259" s="119">
        <f t="shared" si="120"/>
        <v>4.6488561545210418e-006</v>
      </c>
      <c r="E259" s="119"/>
      <c r="F259" s="119"/>
      <c r="H259" s="115">
        <f t="shared" si="121"/>
        <v>292</v>
      </c>
      <c r="I259" s="113">
        <f t="shared" si="122"/>
        <v>252</v>
      </c>
      <c r="J259" s="113">
        <f>INDEX(地温!$D$2:$D$366,MATCH(H259,地温!$C$2:$C$366,FALSE))</f>
        <v>18.084999999999997</v>
      </c>
      <c r="K259" s="113">
        <f t="shared" si="123"/>
        <v>4822.0363499999985</v>
      </c>
      <c r="L259" s="116">
        <f t="shared" si="104"/>
        <v>19.135064880952374</v>
      </c>
      <c r="M259" s="119">
        <f t="shared" si="105"/>
        <v>3.3557947858498548e-002</v>
      </c>
      <c r="N259" s="119">
        <f t="shared" si="106"/>
        <v>6.7185720489663412</v>
      </c>
      <c r="Q259" s="115">
        <f t="shared" si="124"/>
        <v>292</v>
      </c>
      <c r="R259" s="113">
        <f t="shared" si="125"/>
        <v>252</v>
      </c>
      <c r="S259" s="113">
        <f>INDEX(地温!$D$2:$D$366,MATCH(Q259,地温!$C$2:$C$366,FALSE))</f>
        <v>18.084999999999997</v>
      </c>
      <c r="T259" s="113">
        <f t="shared" si="126"/>
        <v>4822.0363499999985</v>
      </c>
      <c r="U259" s="116">
        <f t="shared" si="107"/>
        <v>19.135064880952374</v>
      </c>
      <c r="V259" s="119" t="e">
        <f t="shared" si="108"/>
        <v>#N/A</v>
      </c>
      <c r="W259" s="119">
        <f t="shared" si="109"/>
        <v>0</v>
      </c>
      <c r="Z259" s="115">
        <f t="shared" si="127"/>
        <v>292</v>
      </c>
      <c r="AA259" s="113">
        <f t="shared" si="128"/>
        <v>252</v>
      </c>
      <c r="AB259" s="113">
        <f>INDEX(地温!$D$2:$D$366,MATCH(Z259,地温!$C$2:$C$366,FALSE))</f>
        <v>18.084999999999997</v>
      </c>
      <c r="AC259" s="113">
        <f t="shared" si="129"/>
        <v>4822.0363499999985</v>
      </c>
      <c r="AD259" s="116">
        <f t="shared" si="110"/>
        <v>19.135064880952374</v>
      </c>
      <c r="AE259" s="119" t="e">
        <f t="shared" si="111"/>
        <v>#N/A</v>
      </c>
      <c r="AF259" s="119">
        <f t="shared" si="112"/>
        <v>0</v>
      </c>
      <c r="AI259" s="115">
        <f t="shared" si="130"/>
        <v>292</v>
      </c>
      <c r="AJ259" s="113">
        <f t="shared" si="131"/>
        <v>252</v>
      </c>
      <c r="AK259" s="113">
        <f>INDEX(地温!$D$2:$D$366,MATCH(AI259,地温!$C$2:$C$366,FALSE))</f>
        <v>18.084999999999997</v>
      </c>
      <c r="AL259" s="113">
        <f t="shared" si="132"/>
        <v>4822.0363499999985</v>
      </c>
      <c r="AM259" s="116">
        <f t="shared" si="113"/>
        <v>19.135064880952374</v>
      </c>
      <c r="AN259" s="119" t="e">
        <f t="shared" si="114"/>
        <v>#N/A</v>
      </c>
      <c r="AO259" s="119">
        <f t="shared" si="115"/>
        <v>0</v>
      </c>
      <c r="AR259" s="115">
        <f t="shared" si="133"/>
        <v>292</v>
      </c>
      <c r="AS259" s="113">
        <f t="shared" si="134"/>
        <v>252</v>
      </c>
      <c r="AT259" s="113">
        <f>INDEX(地温!$D$2:$D$366,MATCH(AR259,地温!$C$2:$C$366,FALSE))</f>
        <v>18.084999999999997</v>
      </c>
      <c r="AU259" s="113">
        <f t="shared" si="135"/>
        <v>4822.0363499999985</v>
      </c>
      <c r="AV259" s="116">
        <f t="shared" si="116"/>
        <v>19.135064880952374</v>
      </c>
      <c r="AW259" s="119" t="e">
        <f t="shared" si="117"/>
        <v>#N/A</v>
      </c>
      <c r="AX259" s="119">
        <f t="shared" si="118"/>
        <v>0</v>
      </c>
    </row>
    <row r="260" spans="1:50">
      <c r="A260" s="115">
        <f t="shared" si="119"/>
        <v>293</v>
      </c>
      <c r="B260" s="113">
        <f t="shared" si="102"/>
        <v>253</v>
      </c>
      <c r="C260" s="119">
        <f t="shared" si="103"/>
        <v>6.7186176503713861</v>
      </c>
      <c r="D260" s="119">
        <f t="shared" si="120"/>
        <v>4.5601405044948249e-006</v>
      </c>
      <c r="E260" s="119"/>
      <c r="F260" s="119"/>
      <c r="H260" s="115">
        <f t="shared" si="121"/>
        <v>293</v>
      </c>
      <c r="I260" s="113">
        <f t="shared" si="122"/>
        <v>253</v>
      </c>
      <c r="J260" s="113">
        <f>INDEX(地温!$D$2:$D$366,MATCH(H260,地温!$C$2:$C$366,FALSE))</f>
        <v>18.373899999999999</v>
      </c>
      <c r="K260" s="113">
        <f t="shared" si="123"/>
        <v>4840.4102499999981</v>
      </c>
      <c r="L260" s="116">
        <f t="shared" si="104"/>
        <v>19.132056324110664</v>
      </c>
      <c r="M260" s="119">
        <f t="shared" si="105"/>
        <v>3.3553591908091047e-002</v>
      </c>
      <c r="N260" s="119">
        <f t="shared" si="106"/>
        <v>6.7186176503713861</v>
      </c>
      <c r="Q260" s="115">
        <f t="shared" si="124"/>
        <v>293</v>
      </c>
      <c r="R260" s="113">
        <f t="shared" si="125"/>
        <v>253</v>
      </c>
      <c r="S260" s="113">
        <f>INDEX(地温!$D$2:$D$366,MATCH(Q260,地温!$C$2:$C$366,FALSE))</f>
        <v>18.373899999999999</v>
      </c>
      <c r="T260" s="113">
        <f t="shared" si="126"/>
        <v>4840.4102499999981</v>
      </c>
      <c r="U260" s="116">
        <f t="shared" si="107"/>
        <v>19.132056324110664</v>
      </c>
      <c r="V260" s="119" t="e">
        <f t="shared" si="108"/>
        <v>#N/A</v>
      </c>
      <c r="W260" s="119">
        <f t="shared" si="109"/>
        <v>0</v>
      </c>
      <c r="Z260" s="115">
        <f t="shared" si="127"/>
        <v>293</v>
      </c>
      <c r="AA260" s="113">
        <f t="shared" si="128"/>
        <v>253</v>
      </c>
      <c r="AB260" s="113">
        <f>INDEX(地温!$D$2:$D$366,MATCH(Z260,地温!$C$2:$C$366,FALSE))</f>
        <v>18.373899999999999</v>
      </c>
      <c r="AC260" s="113">
        <f t="shared" si="129"/>
        <v>4840.4102499999981</v>
      </c>
      <c r="AD260" s="116">
        <f t="shared" si="110"/>
        <v>19.132056324110664</v>
      </c>
      <c r="AE260" s="119" t="e">
        <f t="shared" si="111"/>
        <v>#N/A</v>
      </c>
      <c r="AF260" s="119">
        <f t="shared" si="112"/>
        <v>0</v>
      </c>
      <c r="AI260" s="115">
        <f t="shared" si="130"/>
        <v>293</v>
      </c>
      <c r="AJ260" s="113">
        <f t="shared" si="131"/>
        <v>253</v>
      </c>
      <c r="AK260" s="113">
        <f>INDEX(地温!$D$2:$D$366,MATCH(AI260,地温!$C$2:$C$366,FALSE))</f>
        <v>18.373899999999999</v>
      </c>
      <c r="AL260" s="113">
        <f t="shared" si="132"/>
        <v>4840.4102499999981</v>
      </c>
      <c r="AM260" s="116">
        <f t="shared" si="113"/>
        <v>19.132056324110664</v>
      </c>
      <c r="AN260" s="119" t="e">
        <f t="shared" si="114"/>
        <v>#N/A</v>
      </c>
      <c r="AO260" s="119">
        <f t="shared" si="115"/>
        <v>0</v>
      </c>
      <c r="AR260" s="115">
        <f t="shared" si="133"/>
        <v>293</v>
      </c>
      <c r="AS260" s="113">
        <f t="shared" si="134"/>
        <v>253</v>
      </c>
      <c r="AT260" s="113">
        <f>INDEX(地温!$D$2:$D$366,MATCH(AR260,地温!$C$2:$C$366,FALSE))</f>
        <v>18.373899999999999</v>
      </c>
      <c r="AU260" s="113">
        <f t="shared" si="135"/>
        <v>4840.4102499999981</v>
      </c>
      <c r="AV260" s="116">
        <f t="shared" si="116"/>
        <v>19.132056324110664</v>
      </c>
      <c r="AW260" s="119" t="e">
        <f t="shared" si="117"/>
        <v>#N/A</v>
      </c>
      <c r="AX260" s="119">
        <f t="shared" si="118"/>
        <v>0</v>
      </c>
    </row>
    <row r="261" spans="1:50">
      <c r="A261" s="115">
        <f t="shared" si="119"/>
        <v>294</v>
      </c>
      <c r="B261" s="113">
        <f t="shared" si="102"/>
        <v>254</v>
      </c>
      <c r="C261" s="119">
        <f t="shared" si="103"/>
        <v>6.7186573428152325</v>
      </c>
      <c r="D261" s="119">
        <f t="shared" si="120"/>
        <v>3.9692443846384156e-006</v>
      </c>
      <c r="E261" s="119"/>
      <c r="F261" s="119"/>
      <c r="H261" s="115">
        <f t="shared" si="121"/>
        <v>294</v>
      </c>
      <c r="I261" s="113">
        <f t="shared" si="122"/>
        <v>254</v>
      </c>
      <c r="J261" s="113">
        <f>INDEX(地温!$D$2:$D$366,MATCH(H261,地温!$C$2:$C$366,FALSE))</f>
        <v>16.078749999999996</v>
      </c>
      <c r="K261" s="113">
        <f t="shared" si="123"/>
        <v>4856.4889999999978</v>
      </c>
      <c r="L261" s="116">
        <f t="shared" si="104"/>
        <v>19.120035433070857</v>
      </c>
      <c r="M261" s="119">
        <f t="shared" si="105"/>
        <v>3.3536192162767785e-002</v>
      </c>
      <c r="N261" s="119">
        <f t="shared" si="106"/>
        <v>6.7186573428152325</v>
      </c>
      <c r="Q261" s="115">
        <f t="shared" si="124"/>
        <v>294</v>
      </c>
      <c r="R261" s="113">
        <f t="shared" si="125"/>
        <v>254</v>
      </c>
      <c r="S261" s="113">
        <f>INDEX(地温!$D$2:$D$366,MATCH(Q261,地温!$C$2:$C$366,FALSE))</f>
        <v>16.078749999999996</v>
      </c>
      <c r="T261" s="113">
        <f t="shared" si="126"/>
        <v>4856.4889999999978</v>
      </c>
      <c r="U261" s="116">
        <f t="shared" si="107"/>
        <v>19.120035433070857</v>
      </c>
      <c r="V261" s="119" t="e">
        <f t="shared" si="108"/>
        <v>#N/A</v>
      </c>
      <c r="W261" s="119">
        <f t="shared" si="109"/>
        <v>0</v>
      </c>
      <c r="Z261" s="115">
        <f t="shared" si="127"/>
        <v>294</v>
      </c>
      <c r="AA261" s="113">
        <f t="shared" si="128"/>
        <v>254</v>
      </c>
      <c r="AB261" s="113">
        <f>INDEX(地温!$D$2:$D$366,MATCH(Z261,地温!$C$2:$C$366,FALSE))</f>
        <v>16.078749999999996</v>
      </c>
      <c r="AC261" s="113">
        <f t="shared" si="129"/>
        <v>4856.4889999999978</v>
      </c>
      <c r="AD261" s="116">
        <f t="shared" si="110"/>
        <v>19.120035433070857</v>
      </c>
      <c r="AE261" s="119" t="e">
        <f t="shared" si="111"/>
        <v>#N/A</v>
      </c>
      <c r="AF261" s="119">
        <f t="shared" si="112"/>
        <v>0</v>
      </c>
      <c r="AI261" s="115">
        <f t="shared" si="130"/>
        <v>294</v>
      </c>
      <c r="AJ261" s="113">
        <f t="shared" si="131"/>
        <v>254</v>
      </c>
      <c r="AK261" s="113">
        <f>INDEX(地温!$D$2:$D$366,MATCH(AI261,地温!$C$2:$C$366,FALSE))</f>
        <v>16.078749999999996</v>
      </c>
      <c r="AL261" s="113">
        <f t="shared" si="132"/>
        <v>4856.4889999999978</v>
      </c>
      <c r="AM261" s="116">
        <f t="shared" si="113"/>
        <v>19.120035433070857</v>
      </c>
      <c r="AN261" s="119" t="e">
        <f t="shared" si="114"/>
        <v>#N/A</v>
      </c>
      <c r="AO261" s="119">
        <f t="shared" si="115"/>
        <v>0</v>
      </c>
      <c r="AR261" s="115">
        <f t="shared" si="133"/>
        <v>294</v>
      </c>
      <c r="AS261" s="113">
        <f t="shared" si="134"/>
        <v>254</v>
      </c>
      <c r="AT261" s="113">
        <f>INDEX(地温!$D$2:$D$366,MATCH(AR261,地温!$C$2:$C$366,FALSE))</f>
        <v>16.078749999999996</v>
      </c>
      <c r="AU261" s="113">
        <f t="shared" si="135"/>
        <v>4856.4889999999978</v>
      </c>
      <c r="AV261" s="116">
        <f t="shared" si="116"/>
        <v>19.120035433070857</v>
      </c>
      <c r="AW261" s="119" t="e">
        <f t="shared" si="117"/>
        <v>#N/A</v>
      </c>
      <c r="AX261" s="119">
        <f t="shared" si="118"/>
        <v>0</v>
      </c>
    </row>
    <row r="262" spans="1:50">
      <c r="A262" s="115">
        <f t="shared" si="119"/>
        <v>295</v>
      </c>
      <c r="B262" s="113">
        <f t="shared" si="102"/>
        <v>255</v>
      </c>
      <c r="C262" s="119">
        <f t="shared" si="103"/>
        <v>6.7186946561535157</v>
      </c>
      <c r="D262" s="119">
        <f t="shared" si="120"/>
        <v>3.7313338283162525e-006</v>
      </c>
      <c r="E262" s="119"/>
      <c r="F262" s="119"/>
      <c r="H262" s="115">
        <f t="shared" si="121"/>
        <v>295</v>
      </c>
      <c r="I262" s="113">
        <f t="shared" si="122"/>
        <v>255</v>
      </c>
      <c r="J262" s="113">
        <f>INDEX(地温!$D$2:$D$366,MATCH(H262,地温!$C$2:$C$366,FALSE))</f>
        <v>15.420700000000002</v>
      </c>
      <c r="K262" s="113">
        <f t="shared" si="123"/>
        <v>4871.9096999999974</v>
      </c>
      <c r="L262" s="116">
        <f t="shared" si="104"/>
        <v>19.105528235294109</v>
      </c>
      <c r="M262" s="119">
        <f t="shared" si="105"/>
        <v>3.3515203700200911e-002</v>
      </c>
      <c r="N262" s="119">
        <f t="shared" si="106"/>
        <v>6.7186946561535157</v>
      </c>
      <c r="Q262" s="115">
        <f t="shared" si="124"/>
        <v>295</v>
      </c>
      <c r="R262" s="113">
        <f t="shared" si="125"/>
        <v>255</v>
      </c>
      <c r="S262" s="113">
        <f>INDEX(地温!$D$2:$D$366,MATCH(Q262,地温!$C$2:$C$366,FALSE))</f>
        <v>15.420700000000002</v>
      </c>
      <c r="T262" s="113">
        <f t="shared" si="126"/>
        <v>4871.9096999999974</v>
      </c>
      <c r="U262" s="116">
        <f t="shared" si="107"/>
        <v>19.105528235294109</v>
      </c>
      <c r="V262" s="119" t="e">
        <f t="shared" si="108"/>
        <v>#N/A</v>
      </c>
      <c r="W262" s="119">
        <f t="shared" si="109"/>
        <v>0</v>
      </c>
      <c r="Z262" s="115">
        <f t="shared" si="127"/>
        <v>295</v>
      </c>
      <c r="AA262" s="113">
        <f t="shared" si="128"/>
        <v>255</v>
      </c>
      <c r="AB262" s="113">
        <f>INDEX(地温!$D$2:$D$366,MATCH(Z262,地温!$C$2:$C$366,FALSE))</f>
        <v>15.420700000000002</v>
      </c>
      <c r="AC262" s="113">
        <f t="shared" si="129"/>
        <v>4871.9096999999974</v>
      </c>
      <c r="AD262" s="116">
        <f t="shared" si="110"/>
        <v>19.105528235294109</v>
      </c>
      <c r="AE262" s="119" t="e">
        <f t="shared" si="111"/>
        <v>#N/A</v>
      </c>
      <c r="AF262" s="119">
        <f t="shared" si="112"/>
        <v>0</v>
      </c>
      <c r="AI262" s="115">
        <f t="shared" si="130"/>
        <v>295</v>
      </c>
      <c r="AJ262" s="113">
        <f t="shared" si="131"/>
        <v>255</v>
      </c>
      <c r="AK262" s="113">
        <f>INDEX(地温!$D$2:$D$366,MATCH(AI262,地温!$C$2:$C$366,FALSE))</f>
        <v>15.420700000000002</v>
      </c>
      <c r="AL262" s="113">
        <f t="shared" si="132"/>
        <v>4871.9096999999974</v>
      </c>
      <c r="AM262" s="116">
        <f t="shared" si="113"/>
        <v>19.105528235294109</v>
      </c>
      <c r="AN262" s="119" t="e">
        <f t="shared" si="114"/>
        <v>#N/A</v>
      </c>
      <c r="AO262" s="119">
        <f t="shared" si="115"/>
        <v>0</v>
      </c>
      <c r="AR262" s="115">
        <f t="shared" si="133"/>
        <v>295</v>
      </c>
      <c r="AS262" s="113">
        <f t="shared" si="134"/>
        <v>255</v>
      </c>
      <c r="AT262" s="113">
        <f>INDEX(地温!$D$2:$D$366,MATCH(AR262,地温!$C$2:$C$366,FALSE))</f>
        <v>15.420700000000002</v>
      </c>
      <c r="AU262" s="113">
        <f t="shared" si="135"/>
        <v>4871.9096999999974</v>
      </c>
      <c r="AV262" s="116">
        <f t="shared" si="116"/>
        <v>19.105528235294109</v>
      </c>
      <c r="AW262" s="119" t="e">
        <f t="shared" si="117"/>
        <v>#N/A</v>
      </c>
      <c r="AX262" s="119">
        <f t="shared" si="118"/>
        <v>0</v>
      </c>
    </row>
    <row r="263" spans="1:50">
      <c r="A263" s="115">
        <f t="shared" si="119"/>
        <v>296</v>
      </c>
      <c r="B263" s="113">
        <f t="shared" si="102"/>
        <v>256</v>
      </c>
      <c r="C263" s="119">
        <f t="shared" si="103"/>
        <v>6.7187329957319557</v>
      </c>
      <c r="D263" s="119">
        <f t="shared" si="120"/>
        <v>3.8339578440016458e-006</v>
      </c>
      <c r="E263" s="119"/>
      <c r="F263" s="119"/>
      <c r="H263" s="115">
        <f t="shared" si="121"/>
        <v>296</v>
      </c>
      <c r="I263" s="113">
        <f t="shared" si="122"/>
        <v>256</v>
      </c>
      <c r="J263" s="113">
        <f>INDEX(地温!$D$2:$D$366,MATCH(H263,地温!$C$2:$C$366,FALSE))</f>
        <v>16.5442</v>
      </c>
      <c r="K263" s="113">
        <f t="shared" si="123"/>
        <v>4888.4538999999977</v>
      </c>
      <c r="L263" s="116">
        <f t="shared" si="104"/>
        <v>19.095523046874991</v>
      </c>
      <c r="M263" s="119">
        <f t="shared" si="105"/>
        <v>3.3500735013908718e-002</v>
      </c>
      <c r="N263" s="119">
        <f t="shared" si="106"/>
        <v>6.7187329957319557</v>
      </c>
      <c r="Q263" s="115">
        <f t="shared" si="124"/>
        <v>296</v>
      </c>
      <c r="R263" s="113">
        <f t="shared" si="125"/>
        <v>256</v>
      </c>
      <c r="S263" s="113">
        <f>INDEX(地温!$D$2:$D$366,MATCH(Q263,地温!$C$2:$C$366,FALSE))</f>
        <v>16.5442</v>
      </c>
      <c r="T263" s="113">
        <f t="shared" si="126"/>
        <v>4888.4538999999977</v>
      </c>
      <c r="U263" s="116">
        <f t="shared" si="107"/>
        <v>19.095523046874991</v>
      </c>
      <c r="V263" s="119" t="e">
        <f t="shared" si="108"/>
        <v>#N/A</v>
      </c>
      <c r="W263" s="119">
        <f t="shared" si="109"/>
        <v>0</v>
      </c>
      <c r="Z263" s="115">
        <f t="shared" si="127"/>
        <v>296</v>
      </c>
      <c r="AA263" s="113">
        <f t="shared" si="128"/>
        <v>256</v>
      </c>
      <c r="AB263" s="113">
        <f>INDEX(地温!$D$2:$D$366,MATCH(Z263,地温!$C$2:$C$366,FALSE))</f>
        <v>16.5442</v>
      </c>
      <c r="AC263" s="113">
        <f t="shared" si="129"/>
        <v>4888.4538999999977</v>
      </c>
      <c r="AD263" s="116">
        <f t="shared" si="110"/>
        <v>19.095523046874991</v>
      </c>
      <c r="AE263" s="119" t="e">
        <f t="shared" si="111"/>
        <v>#N/A</v>
      </c>
      <c r="AF263" s="119">
        <f t="shared" si="112"/>
        <v>0</v>
      </c>
      <c r="AI263" s="115">
        <f t="shared" si="130"/>
        <v>296</v>
      </c>
      <c r="AJ263" s="113">
        <f t="shared" si="131"/>
        <v>256</v>
      </c>
      <c r="AK263" s="113">
        <f>INDEX(地温!$D$2:$D$366,MATCH(AI263,地温!$C$2:$C$366,FALSE))</f>
        <v>16.5442</v>
      </c>
      <c r="AL263" s="113">
        <f t="shared" si="132"/>
        <v>4888.4538999999977</v>
      </c>
      <c r="AM263" s="116">
        <f t="shared" si="113"/>
        <v>19.095523046874991</v>
      </c>
      <c r="AN263" s="119" t="e">
        <f t="shared" si="114"/>
        <v>#N/A</v>
      </c>
      <c r="AO263" s="119">
        <f t="shared" si="115"/>
        <v>0</v>
      </c>
      <c r="AR263" s="115">
        <f t="shared" si="133"/>
        <v>296</v>
      </c>
      <c r="AS263" s="113">
        <f t="shared" si="134"/>
        <v>256</v>
      </c>
      <c r="AT263" s="113">
        <f>INDEX(地温!$D$2:$D$366,MATCH(AR263,地温!$C$2:$C$366,FALSE))</f>
        <v>16.5442</v>
      </c>
      <c r="AU263" s="113">
        <f t="shared" si="135"/>
        <v>4888.4538999999977</v>
      </c>
      <c r="AV263" s="116">
        <f t="shared" si="116"/>
        <v>19.095523046874991</v>
      </c>
      <c r="AW263" s="119" t="e">
        <f t="shared" si="117"/>
        <v>#N/A</v>
      </c>
      <c r="AX263" s="119">
        <f t="shared" si="118"/>
        <v>0</v>
      </c>
    </row>
    <row r="264" spans="1:50">
      <c r="A264" s="115">
        <f t="shared" si="119"/>
        <v>297</v>
      </c>
      <c r="B264" s="113">
        <f t="shared" ref="B264:B327" si="136">I264</f>
        <v>257</v>
      </c>
      <c r="C264" s="119">
        <f t="shared" ref="C264:C327" si="137">N264+W264+AF264+AO264+AX264</f>
        <v>6.7187703820291755</v>
      </c>
      <c r="D264" s="119">
        <f t="shared" si="120"/>
        <v>3.7386297219832445e-006</v>
      </c>
      <c r="E264" s="119"/>
      <c r="F264" s="119"/>
      <c r="H264" s="115">
        <f t="shared" si="121"/>
        <v>297</v>
      </c>
      <c r="I264" s="113">
        <f t="shared" si="122"/>
        <v>257</v>
      </c>
      <c r="J264" s="113">
        <f>INDEX(地温!$D$2:$D$366,MATCH(H264,地温!$C$2:$C$366,FALSE))</f>
        <v>16.640499999999999</v>
      </c>
      <c r="K264" s="113">
        <f t="shared" si="123"/>
        <v>4905.0943999999981</v>
      </c>
      <c r="L264" s="116">
        <f t="shared" ref="L264:L327" si="138">K264/I264</f>
        <v>19.085970428015557</v>
      </c>
      <c r="M264" s="119">
        <f t="shared" ref="M264:M327" si="139">$J$4*EXP(-$K$4/(8.31*(L264+273)))</f>
        <v>3.348692570117065e-002</v>
      </c>
      <c r="N264" s="119">
        <f t="shared" ref="N264:N327" si="140">IF($I$1=0,0,$L$1*$I$4*0.01*(1-EXP(-M264*I264)))</f>
        <v>6.7187703820291755</v>
      </c>
      <c r="Q264" s="115">
        <f t="shared" si="124"/>
        <v>297</v>
      </c>
      <c r="R264" s="113">
        <f t="shared" si="125"/>
        <v>257</v>
      </c>
      <c r="S264" s="113">
        <f>INDEX(地温!$D$2:$D$366,MATCH(Q264,地温!$C$2:$C$366,FALSE))</f>
        <v>16.640499999999999</v>
      </c>
      <c r="T264" s="113">
        <f t="shared" si="126"/>
        <v>4905.0943999999981</v>
      </c>
      <c r="U264" s="116">
        <f t="shared" ref="U264:U327" si="141">T264/R264</f>
        <v>19.085970428015557</v>
      </c>
      <c r="V264" s="119" t="e">
        <f t="shared" ref="V264:V327" si="142">$S$4*EXP(-$T$4/(8.31*(U264+273)))</f>
        <v>#N/A</v>
      </c>
      <c r="W264" s="119">
        <f t="shared" ref="W264:W327" si="143">IF($R$1=0,0,$U$1*$R$4*0.01*(1-EXP(-V264*R264)))</f>
        <v>0</v>
      </c>
      <c r="Z264" s="115">
        <f t="shared" si="127"/>
        <v>297</v>
      </c>
      <c r="AA264" s="113">
        <f t="shared" si="128"/>
        <v>257</v>
      </c>
      <c r="AB264" s="113">
        <f>INDEX(地温!$D$2:$D$366,MATCH(Z264,地温!$C$2:$C$366,FALSE))</f>
        <v>16.640499999999999</v>
      </c>
      <c r="AC264" s="113">
        <f t="shared" si="129"/>
        <v>4905.0943999999981</v>
      </c>
      <c r="AD264" s="116">
        <f t="shared" ref="AD264:AD327" si="144">AC264/AA264</f>
        <v>19.085970428015557</v>
      </c>
      <c r="AE264" s="119" t="e">
        <f t="shared" ref="AE264:AE327" si="145">$AB$4*EXP(-$AC$4/(8.31*(AD264+273)))</f>
        <v>#N/A</v>
      </c>
      <c r="AF264" s="119">
        <f t="shared" ref="AF264:AF327" si="146">IF($AA$1=0,0,$AD$1*$AA$4*0.01*(1-EXP(-AE264*AA264)))</f>
        <v>0</v>
      </c>
      <c r="AI264" s="115">
        <f t="shared" si="130"/>
        <v>297</v>
      </c>
      <c r="AJ264" s="113">
        <f t="shared" si="131"/>
        <v>257</v>
      </c>
      <c r="AK264" s="113">
        <f>INDEX(地温!$D$2:$D$366,MATCH(AI264,地温!$C$2:$C$366,FALSE))</f>
        <v>16.640499999999999</v>
      </c>
      <c r="AL264" s="113">
        <f t="shared" si="132"/>
        <v>4905.0943999999981</v>
      </c>
      <c r="AM264" s="116">
        <f t="shared" ref="AM264:AM327" si="147">AL264/AJ264</f>
        <v>19.085970428015557</v>
      </c>
      <c r="AN264" s="119" t="e">
        <f t="shared" ref="AN264:AN327" si="148">$AK$4*EXP(-$AL$4/(8.31*(AM264+273)))</f>
        <v>#N/A</v>
      </c>
      <c r="AO264" s="119">
        <f t="shared" ref="AO264:AO327" si="149">IF($AJ$1=0,0,$AM$1*$AJ$4*0.01*(1-EXP(-AN264*AJ264)))</f>
        <v>0</v>
      </c>
      <c r="AR264" s="115">
        <f t="shared" si="133"/>
        <v>297</v>
      </c>
      <c r="AS264" s="113">
        <f t="shared" si="134"/>
        <v>257</v>
      </c>
      <c r="AT264" s="113">
        <f>INDEX(地温!$D$2:$D$366,MATCH(AR264,地温!$C$2:$C$366,FALSE))</f>
        <v>16.640499999999999</v>
      </c>
      <c r="AU264" s="113">
        <f t="shared" si="135"/>
        <v>4905.0943999999981</v>
      </c>
      <c r="AV264" s="116">
        <f t="shared" ref="AV264:AV327" si="150">AU264/AS264</f>
        <v>19.085970428015557</v>
      </c>
      <c r="AW264" s="119" t="e">
        <f t="shared" ref="AW264:AW327" si="151">$AT$4*EXP(-$AU$4/(8.31*(AV264+273)))</f>
        <v>#N/A</v>
      </c>
      <c r="AX264" s="119">
        <f t="shared" ref="AX264:AX327" si="152">IF($AS$1=0,0,$AV$1*$AS$4*0.01*(1-EXP(-AW264*AS264)))</f>
        <v>0</v>
      </c>
    </row>
    <row r="265" spans="1:50">
      <c r="A265" s="115">
        <f t="shared" ref="A265:A328" si="153">A264+1</f>
        <v>298</v>
      </c>
      <c r="B265" s="113">
        <f t="shared" si="136"/>
        <v>258</v>
      </c>
      <c r="C265" s="119">
        <f t="shared" si="137"/>
        <v>6.7188059745881601</v>
      </c>
      <c r="D265" s="119">
        <f t="shared" ref="D265:D328" si="154">(C265-C264)*0.1</f>
        <v>3.5592558984554046e-006</v>
      </c>
      <c r="E265" s="119"/>
      <c r="F265" s="119"/>
      <c r="H265" s="115">
        <f t="shared" ref="H265:H328" si="155">H264+1</f>
        <v>298</v>
      </c>
      <c r="I265" s="113">
        <f t="shared" ref="I265:I328" si="156">H265-H$8+1</f>
        <v>258</v>
      </c>
      <c r="J265" s="113">
        <f>INDEX(地温!$D$2:$D$366,MATCH(H265,地温!$C$2:$C$366,FALSE))</f>
        <v>16.239249999999998</v>
      </c>
      <c r="K265" s="113">
        <f t="shared" ref="K265:K328" si="157">K264+J265</f>
        <v>4921.3336499999978</v>
      </c>
      <c r="L265" s="116">
        <f t="shared" si="138"/>
        <v>19.074936627906968</v>
      </c>
      <c r="M265" s="119">
        <f t="shared" si="139"/>
        <v>3.3470981146604059e-002</v>
      </c>
      <c r="N265" s="119">
        <f t="shared" si="140"/>
        <v>6.7188059745881601</v>
      </c>
      <c r="Q265" s="115">
        <f t="shared" ref="Q265:Q328" si="158">Q264+1</f>
        <v>298</v>
      </c>
      <c r="R265" s="113">
        <f t="shared" ref="R265:R328" si="159">Q265-Q$8+1</f>
        <v>258</v>
      </c>
      <c r="S265" s="113">
        <f>INDEX(地温!$D$2:$D$366,MATCH(Q265,地温!$C$2:$C$366,FALSE))</f>
        <v>16.239249999999998</v>
      </c>
      <c r="T265" s="113">
        <f t="shared" ref="T265:T328" si="160">T264+S265</f>
        <v>4921.3336499999978</v>
      </c>
      <c r="U265" s="116">
        <f t="shared" si="141"/>
        <v>19.074936627906968</v>
      </c>
      <c r="V265" s="119" t="e">
        <f t="shared" si="142"/>
        <v>#N/A</v>
      </c>
      <c r="W265" s="119">
        <f t="shared" si="143"/>
        <v>0</v>
      </c>
      <c r="Z265" s="115">
        <f t="shared" ref="Z265:Z328" si="161">Z264+1</f>
        <v>298</v>
      </c>
      <c r="AA265" s="113">
        <f t="shared" ref="AA265:AA328" si="162">Z265-Z$8+1</f>
        <v>258</v>
      </c>
      <c r="AB265" s="113">
        <f>INDEX(地温!$D$2:$D$366,MATCH(Z265,地温!$C$2:$C$366,FALSE))</f>
        <v>16.239249999999998</v>
      </c>
      <c r="AC265" s="113">
        <f t="shared" ref="AC265:AC328" si="163">AC264+AB265</f>
        <v>4921.3336499999978</v>
      </c>
      <c r="AD265" s="116">
        <f t="shared" si="144"/>
        <v>19.074936627906968</v>
      </c>
      <c r="AE265" s="119" t="e">
        <f t="shared" si="145"/>
        <v>#N/A</v>
      </c>
      <c r="AF265" s="119">
        <f t="shared" si="146"/>
        <v>0</v>
      </c>
      <c r="AI265" s="115">
        <f t="shared" ref="AI265:AI328" si="164">AI264+1</f>
        <v>298</v>
      </c>
      <c r="AJ265" s="113">
        <f t="shared" ref="AJ265:AJ328" si="165">AI265-AI$8+1</f>
        <v>258</v>
      </c>
      <c r="AK265" s="113">
        <f>INDEX(地温!$D$2:$D$366,MATCH(AI265,地温!$C$2:$C$366,FALSE))</f>
        <v>16.239249999999998</v>
      </c>
      <c r="AL265" s="113">
        <f t="shared" ref="AL265:AL328" si="166">AL264+AK265</f>
        <v>4921.3336499999978</v>
      </c>
      <c r="AM265" s="116">
        <f t="shared" si="147"/>
        <v>19.074936627906968</v>
      </c>
      <c r="AN265" s="119" t="e">
        <f t="shared" si="148"/>
        <v>#N/A</v>
      </c>
      <c r="AO265" s="119">
        <f t="shared" si="149"/>
        <v>0</v>
      </c>
      <c r="AR265" s="115">
        <f t="shared" ref="AR265:AR328" si="167">AR264+1</f>
        <v>298</v>
      </c>
      <c r="AS265" s="113">
        <f t="shared" ref="AS265:AS328" si="168">AR265-AR$8+1</f>
        <v>258</v>
      </c>
      <c r="AT265" s="113">
        <f>INDEX(地温!$D$2:$D$366,MATCH(AR265,地温!$C$2:$C$366,FALSE))</f>
        <v>16.239249999999998</v>
      </c>
      <c r="AU265" s="113">
        <f t="shared" ref="AU265:AU328" si="169">AU264+AT265</f>
        <v>4921.3336499999978</v>
      </c>
      <c r="AV265" s="116">
        <f t="shared" si="150"/>
        <v>19.074936627906968</v>
      </c>
      <c r="AW265" s="119" t="e">
        <f t="shared" si="151"/>
        <v>#N/A</v>
      </c>
      <c r="AX265" s="119">
        <f t="shared" si="152"/>
        <v>0</v>
      </c>
    </row>
    <row r="266" spans="1:50">
      <c r="A266" s="115">
        <f t="shared" si="153"/>
        <v>299</v>
      </c>
      <c r="B266" s="113">
        <f t="shared" si="136"/>
        <v>259</v>
      </c>
      <c r="C266" s="119">
        <f t="shared" si="137"/>
        <v>6.7188425260381184</v>
      </c>
      <c r="D266" s="119">
        <f t="shared" si="154"/>
        <v>3.655144995828863e-006</v>
      </c>
      <c r="E266" s="119"/>
      <c r="F266" s="119"/>
      <c r="H266" s="115">
        <f t="shared" si="155"/>
        <v>299</v>
      </c>
      <c r="I266" s="113">
        <f t="shared" si="156"/>
        <v>259</v>
      </c>
      <c r="J266" s="113">
        <f>INDEX(地温!$D$2:$D$366,MATCH(H266,地温!$C$2:$C$366,FALSE))</f>
        <v>17.426949999999998</v>
      </c>
      <c r="K266" s="113">
        <f t="shared" si="157"/>
        <v>4938.7605999999978</v>
      </c>
      <c r="L266" s="116">
        <f t="shared" si="138"/>
        <v>19.068573745173737</v>
      </c>
      <c r="M266" s="119">
        <f t="shared" si="139"/>
        <v>3.3461789273844085e-002</v>
      </c>
      <c r="N266" s="119">
        <f t="shared" si="140"/>
        <v>6.7188425260381184</v>
      </c>
      <c r="Q266" s="115">
        <f t="shared" si="158"/>
        <v>299</v>
      </c>
      <c r="R266" s="113">
        <f t="shared" si="159"/>
        <v>259</v>
      </c>
      <c r="S266" s="113">
        <f>INDEX(地温!$D$2:$D$366,MATCH(Q266,地温!$C$2:$C$366,FALSE))</f>
        <v>17.426949999999998</v>
      </c>
      <c r="T266" s="113">
        <f t="shared" si="160"/>
        <v>4938.7605999999978</v>
      </c>
      <c r="U266" s="116">
        <f t="shared" si="141"/>
        <v>19.068573745173737</v>
      </c>
      <c r="V266" s="119" t="e">
        <f t="shared" si="142"/>
        <v>#N/A</v>
      </c>
      <c r="W266" s="119">
        <f t="shared" si="143"/>
        <v>0</v>
      </c>
      <c r="Z266" s="115">
        <f t="shared" si="161"/>
        <v>299</v>
      </c>
      <c r="AA266" s="113">
        <f t="shared" si="162"/>
        <v>259</v>
      </c>
      <c r="AB266" s="113">
        <f>INDEX(地温!$D$2:$D$366,MATCH(Z266,地温!$C$2:$C$366,FALSE))</f>
        <v>17.426949999999998</v>
      </c>
      <c r="AC266" s="113">
        <f t="shared" si="163"/>
        <v>4938.7605999999978</v>
      </c>
      <c r="AD266" s="116">
        <f t="shared" si="144"/>
        <v>19.068573745173737</v>
      </c>
      <c r="AE266" s="119" t="e">
        <f t="shared" si="145"/>
        <v>#N/A</v>
      </c>
      <c r="AF266" s="119">
        <f t="shared" si="146"/>
        <v>0</v>
      </c>
      <c r="AI266" s="115">
        <f t="shared" si="164"/>
        <v>299</v>
      </c>
      <c r="AJ266" s="113">
        <f t="shared" si="165"/>
        <v>259</v>
      </c>
      <c r="AK266" s="113">
        <f>INDEX(地温!$D$2:$D$366,MATCH(AI266,地温!$C$2:$C$366,FALSE))</f>
        <v>17.426949999999998</v>
      </c>
      <c r="AL266" s="113">
        <f t="shared" si="166"/>
        <v>4938.7605999999978</v>
      </c>
      <c r="AM266" s="116">
        <f t="shared" si="147"/>
        <v>19.068573745173737</v>
      </c>
      <c r="AN266" s="119" t="e">
        <f t="shared" si="148"/>
        <v>#N/A</v>
      </c>
      <c r="AO266" s="119">
        <f t="shared" si="149"/>
        <v>0</v>
      </c>
      <c r="AR266" s="115">
        <f t="shared" si="167"/>
        <v>299</v>
      </c>
      <c r="AS266" s="113">
        <f t="shared" si="168"/>
        <v>259</v>
      </c>
      <c r="AT266" s="113">
        <f>INDEX(地温!$D$2:$D$366,MATCH(AR266,地温!$C$2:$C$366,FALSE))</f>
        <v>17.426949999999998</v>
      </c>
      <c r="AU266" s="113">
        <f t="shared" si="169"/>
        <v>4938.7605999999978</v>
      </c>
      <c r="AV266" s="116">
        <f t="shared" si="150"/>
        <v>19.068573745173737</v>
      </c>
      <c r="AW266" s="119" t="e">
        <f t="shared" si="151"/>
        <v>#N/A</v>
      </c>
      <c r="AX266" s="119">
        <f t="shared" si="152"/>
        <v>0</v>
      </c>
    </row>
    <row r="267" spans="1:50">
      <c r="A267" s="115">
        <f t="shared" si="153"/>
        <v>300</v>
      </c>
      <c r="B267" s="113">
        <f t="shared" si="136"/>
        <v>260</v>
      </c>
      <c r="C267" s="119">
        <f t="shared" si="137"/>
        <v>6.7188773088534903</v>
      </c>
      <c r="D267" s="119">
        <f t="shared" si="154"/>
        <v>3.4782815371947609e-006</v>
      </c>
      <c r="E267" s="119"/>
      <c r="F267" s="119"/>
      <c r="H267" s="115">
        <f t="shared" si="155"/>
        <v>300</v>
      </c>
      <c r="I267" s="113">
        <f t="shared" si="156"/>
        <v>260</v>
      </c>
      <c r="J267" s="113">
        <f>INDEX(地温!$D$2:$D$366,MATCH(H267,地温!$C$2:$C$366,FALSE))</f>
        <v>17.025700000000001</v>
      </c>
      <c r="K267" s="113">
        <f t="shared" si="157"/>
        <v>4955.7862999999979</v>
      </c>
      <c r="L267" s="116">
        <f t="shared" si="138"/>
        <v>19.060716538461531</v>
      </c>
      <c r="M267" s="119">
        <f t="shared" si="139"/>
        <v>3.3450441619058933e-002</v>
      </c>
      <c r="N267" s="119">
        <f t="shared" si="140"/>
        <v>6.7188773088534903</v>
      </c>
      <c r="Q267" s="115">
        <f t="shared" si="158"/>
        <v>300</v>
      </c>
      <c r="R267" s="113">
        <f t="shared" si="159"/>
        <v>260</v>
      </c>
      <c r="S267" s="113">
        <f>INDEX(地温!$D$2:$D$366,MATCH(Q267,地温!$C$2:$C$366,FALSE))</f>
        <v>17.025700000000001</v>
      </c>
      <c r="T267" s="113">
        <f t="shared" si="160"/>
        <v>4955.7862999999979</v>
      </c>
      <c r="U267" s="116">
        <f t="shared" si="141"/>
        <v>19.060716538461531</v>
      </c>
      <c r="V267" s="119" t="e">
        <f t="shared" si="142"/>
        <v>#N/A</v>
      </c>
      <c r="W267" s="119">
        <f t="shared" si="143"/>
        <v>0</v>
      </c>
      <c r="Z267" s="115">
        <f t="shared" si="161"/>
        <v>300</v>
      </c>
      <c r="AA267" s="113">
        <f t="shared" si="162"/>
        <v>260</v>
      </c>
      <c r="AB267" s="113">
        <f>INDEX(地温!$D$2:$D$366,MATCH(Z267,地温!$C$2:$C$366,FALSE))</f>
        <v>17.025700000000001</v>
      </c>
      <c r="AC267" s="113">
        <f t="shared" si="163"/>
        <v>4955.7862999999979</v>
      </c>
      <c r="AD267" s="116">
        <f t="shared" si="144"/>
        <v>19.060716538461531</v>
      </c>
      <c r="AE267" s="119" t="e">
        <f t="shared" si="145"/>
        <v>#N/A</v>
      </c>
      <c r="AF267" s="119">
        <f t="shared" si="146"/>
        <v>0</v>
      </c>
      <c r="AI267" s="115">
        <f t="shared" si="164"/>
        <v>300</v>
      </c>
      <c r="AJ267" s="113">
        <f t="shared" si="165"/>
        <v>260</v>
      </c>
      <c r="AK267" s="113">
        <f>INDEX(地温!$D$2:$D$366,MATCH(AI267,地温!$C$2:$C$366,FALSE))</f>
        <v>17.025700000000001</v>
      </c>
      <c r="AL267" s="113">
        <f t="shared" si="166"/>
        <v>4955.7862999999979</v>
      </c>
      <c r="AM267" s="116">
        <f t="shared" si="147"/>
        <v>19.060716538461531</v>
      </c>
      <c r="AN267" s="119" t="e">
        <f t="shared" si="148"/>
        <v>#N/A</v>
      </c>
      <c r="AO267" s="119">
        <f t="shared" si="149"/>
        <v>0</v>
      </c>
      <c r="AR267" s="115">
        <f t="shared" si="167"/>
        <v>300</v>
      </c>
      <c r="AS267" s="113">
        <f t="shared" si="168"/>
        <v>260</v>
      </c>
      <c r="AT267" s="113">
        <f>INDEX(地温!$D$2:$D$366,MATCH(AR267,地温!$C$2:$C$366,FALSE))</f>
        <v>17.025700000000001</v>
      </c>
      <c r="AU267" s="113">
        <f t="shared" si="169"/>
        <v>4955.7862999999979</v>
      </c>
      <c r="AV267" s="116">
        <f t="shared" si="150"/>
        <v>19.060716538461531</v>
      </c>
      <c r="AW267" s="119" t="e">
        <f t="shared" si="151"/>
        <v>#N/A</v>
      </c>
      <c r="AX267" s="119">
        <f t="shared" si="152"/>
        <v>0</v>
      </c>
    </row>
    <row r="268" spans="1:50">
      <c r="A268" s="115">
        <f t="shared" si="153"/>
        <v>301</v>
      </c>
      <c r="B268" s="113">
        <f t="shared" si="136"/>
        <v>261</v>
      </c>
      <c r="C268" s="119">
        <f t="shared" si="137"/>
        <v>6.7189102396660223</v>
      </c>
      <c r="D268" s="119">
        <f t="shared" si="154"/>
        <v>3.2930812531972722e-006</v>
      </c>
      <c r="E268" s="119"/>
      <c r="F268" s="119"/>
      <c r="H268" s="115">
        <f t="shared" si="155"/>
        <v>301</v>
      </c>
      <c r="I268" s="113">
        <f t="shared" si="156"/>
        <v>261</v>
      </c>
      <c r="J268" s="113">
        <f>INDEX(地温!$D$2:$D$366,MATCH(H268,地温!$C$2:$C$366,FALSE))</f>
        <v>16.5121</v>
      </c>
      <c r="K268" s="113">
        <f t="shared" si="157"/>
        <v>4972.2983999999979</v>
      </c>
      <c r="L268" s="116">
        <f t="shared" si="138"/>
        <v>19.050951724137924</v>
      </c>
      <c r="M268" s="119">
        <f t="shared" si="139"/>
        <v>3.3436343442668194e-002</v>
      </c>
      <c r="N268" s="119">
        <f t="shared" si="140"/>
        <v>6.7189102396660223</v>
      </c>
      <c r="Q268" s="115">
        <f t="shared" si="158"/>
        <v>301</v>
      </c>
      <c r="R268" s="113">
        <f t="shared" si="159"/>
        <v>261</v>
      </c>
      <c r="S268" s="113">
        <f>INDEX(地温!$D$2:$D$366,MATCH(Q268,地温!$C$2:$C$366,FALSE))</f>
        <v>16.5121</v>
      </c>
      <c r="T268" s="113">
        <f t="shared" si="160"/>
        <v>4972.2983999999979</v>
      </c>
      <c r="U268" s="116">
        <f t="shared" si="141"/>
        <v>19.050951724137924</v>
      </c>
      <c r="V268" s="119" t="e">
        <f t="shared" si="142"/>
        <v>#N/A</v>
      </c>
      <c r="W268" s="119">
        <f t="shared" si="143"/>
        <v>0</v>
      </c>
      <c r="Z268" s="115">
        <f t="shared" si="161"/>
        <v>301</v>
      </c>
      <c r="AA268" s="113">
        <f t="shared" si="162"/>
        <v>261</v>
      </c>
      <c r="AB268" s="113">
        <f>INDEX(地温!$D$2:$D$366,MATCH(Z268,地温!$C$2:$C$366,FALSE))</f>
        <v>16.5121</v>
      </c>
      <c r="AC268" s="113">
        <f t="shared" si="163"/>
        <v>4972.2983999999979</v>
      </c>
      <c r="AD268" s="116">
        <f t="shared" si="144"/>
        <v>19.050951724137924</v>
      </c>
      <c r="AE268" s="119" t="e">
        <f t="shared" si="145"/>
        <v>#N/A</v>
      </c>
      <c r="AF268" s="119">
        <f t="shared" si="146"/>
        <v>0</v>
      </c>
      <c r="AI268" s="115">
        <f t="shared" si="164"/>
        <v>301</v>
      </c>
      <c r="AJ268" s="113">
        <f t="shared" si="165"/>
        <v>261</v>
      </c>
      <c r="AK268" s="113">
        <f>INDEX(地温!$D$2:$D$366,MATCH(AI268,地温!$C$2:$C$366,FALSE))</f>
        <v>16.5121</v>
      </c>
      <c r="AL268" s="113">
        <f t="shared" si="166"/>
        <v>4972.2983999999979</v>
      </c>
      <c r="AM268" s="116">
        <f t="shared" si="147"/>
        <v>19.050951724137924</v>
      </c>
      <c r="AN268" s="119" t="e">
        <f t="shared" si="148"/>
        <v>#N/A</v>
      </c>
      <c r="AO268" s="119">
        <f t="shared" si="149"/>
        <v>0</v>
      </c>
      <c r="AR268" s="115">
        <f t="shared" si="167"/>
        <v>301</v>
      </c>
      <c r="AS268" s="113">
        <f t="shared" si="168"/>
        <v>261</v>
      </c>
      <c r="AT268" s="113">
        <f>INDEX(地温!$D$2:$D$366,MATCH(AR268,地温!$C$2:$C$366,FALSE))</f>
        <v>16.5121</v>
      </c>
      <c r="AU268" s="113">
        <f t="shared" si="169"/>
        <v>4972.2983999999979</v>
      </c>
      <c r="AV268" s="116">
        <f t="shared" si="150"/>
        <v>19.050951724137924</v>
      </c>
      <c r="AW268" s="119" t="e">
        <f t="shared" si="151"/>
        <v>#N/A</v>
      </c>
      <c r="AX268" s="119">
        <f t="shared" si="152"/>
        <v>0</v>
      </c>
    </row>
    <row r="269" spans="1:50">
      <c r="A269" s="115">
        <f t="shared" si="153"/>
        <v>302</v>
      </c>
      <c r="B269" s="113">
        <f t="shared" si="136"/>
        <v>262</v>
      </c>
      <c r="C269" s="119">
        <f t="shared" si="137"/>
        <v>6.7189421324219349</v>
      </c>
      <c r="D269" s="119">
        <f t="shared" si="154"/>
        <v>3.1892755912643626e-006</v>
      </c>
      <c r="E269" s="119"/>
      <c r="F269" s="119"/>
      <c r="H269" s="115">
        <f t="shared" si="155"/>
        <v>302</v>
      </c>
      <c r="I269" s="113">
        <f t="shared" si="156"/>
        <v>262</v>
      </c>
      <c r="J269" s="113">
        <f>INDEX(地温!$D$2:$D$366,MATCH(H269,地温!$C$2:$C$366,FALSE))</f>
        <v>16.463950000000001</v>
      </c>
      <c r="K269" s="113">
        <f t="shared" si="157"/>
        <v>4988.7623499999982</v>
      </c>
      <c r="L269" s="116">
        <f t="shared" si="138"/>
        <v>19.041077671755719</v>
      </c>
      <c r="M269" s="119">
        <f t="shared" si="139"/>
        <v>3.3422092635202225e-002</v>
      </c>
      <c r="N269" s="119">
        <f t="shared" si="140"/>
        <v>6.7189421324219349</v>
      </c>
      <c r="Q269" s="115">
        <f t="shared" si="158"/>
        <v>302</v>
      </c>
      <c r="R269" s="113">
        <f t="shared" si="159"/>
        <v>262</v>
      </c>
      <c r="S269" s="113">
        <f>INDEX(地温!$D$2:$D$366,MATCH(Q269,地温!$C$2:$C$366,FALSE))</f>
        <v>16.463950000000001</v>
      </c>
      <c r="T269" s="113">
        <f t="shared" si="160"/>
        <v>4988.7623499999982</v>
      </c>
      <c r="U269" s="116">
        <f t="shared" si="141"/>
        <v>19.041077671755719</v>
      </c>
      <c r="V269" s="119" t="e">
        <f t="shared" si="142"/>
        <v>#N/A</v>
      </c>
      <c r="W269" s="119">
        <f t="shared" si="143"/>
        <v>0</v>
      </c>
      <c r="Z269" s="115">
        <f t="shared" si="161"/>
        <v>302</v>
      </c>
      <c r="AA269" s="113">
        <f t="shared" si="162"/>
        <v>262</v>
      </c>
      <c r="AB269" s="113">
        <f>INDEX(地温!$D$2:$D$366,MATCH(Z269,地温!$C$2:$C$366,FALSE))</f>
        <v>16.463950000000001</v>
      </c>
      <c r="AC269" s="113">
        <f t="shared" si="163"/>
        <v>4988.7623499999982</v>
      </c>
      <c r="AD269" s="116">
        <f t="shared" si="144"/>
        <v>19.041077671755719</v>
      </c>
      <c r="AE269" s="119" t="e">
        <f t="shared" si="145"/>
        <v>#N/A</v>
      </c>
      <c r="AF269" s="119">
        <f t="shared" si="146"/>
        <v>0</v>
      </c>
      <c r="AI269" s="115">
        <f t="shared" si="164"/>
        <v>302</v>
      </c>
      <c r="AJ269" s="113">
        <f t="shared" si="165"/>
        <v>262</v>
      </c>
      <c r="AK269" s="113">
        <f>INDEX(地温!$D$2:$D$366,MATCH(AI269,地温!$C$2:$C$366,FALSE))</f>
        <v>16.463950000000001</v>
      </c>
      <c r="AL269" s="113">
        <f t="shared" si="166"/>
        <v>4988.7623499999982</v>
      </c>
      <c r="AM269" s="116">
        <f t="shared" si="147"/>
        <v>19.041077671755719</v>
      </c>
      <c r="AN269" s="119" t="e">
        <f t="shared" si="148"/>
        <v>#N/A</v>
      </c>
      <c r="AO269" s="119">
        <f t="shared" si="149"/>
        <v>0</v>
      </c>
      <c r="AR269" s="115">
        <f t="shared" si="167"/>
        <v>302</v>
      </c>
      <c r="AS269" s="113">
        <f t="shared" si="168"/>
        <v>262</v>
      </c>
      <c r="AT269" s="113">
        <f>INDEX(地温!$D$2:$D$366,MATCH(AR269,地温!$C$2:$C$366,FALSE))</f>
        <v>16.463950000000001</v>
      </c>
      <c r="AU269" s="113">
        <f t="shared" si="169"/>
        <v>4988.7623499999982</v>
      </c>
      <c r="AV269" s="116">
        <f t="shared" si="150"/>
        <v>19.041077671755719</v>
      </c>
      <c r="AW269" s="119" t="e">
        <f t="shared" si="151"/>
        <v>#N/A</v>
      </c>
      <c r="AX269" s="119">
        <f t="shared" si="152"/>
        <v>0</v>
      </c>
    </row>
    <row r="270" spans="1:50">
      <c r="A270" s="115">
        <f t="shared" si="153"/>
        <v>303</v>
      </c>
      <c r="B270" s="113">
        <f t="shared" si="136"/>
        <v>263</v>
      </c>
      <c r="C270" s="119">
        <f t="shared" si="137"/>
        <v>6.7189725937925742</v>
      </c>
      <c r="D270" s="119">
        <f t="shared" si="154"/>
        <v>3.0461370639223162e-006</v>
      </c>
      <c r="E270" s="119"/>
      <c r="F270" s="119"/>
      <c r="H270" s="115">
        <f t="shared" si="155"/>
        <v>303</v>
      </c>
      <c r="I270" s="113">
        <f t="shared" si="156"/>
        <v>263</v>
      </c>
      <c r="J270" s="113">
        <f>INDEX(地温!$D$2:$D$366,MATCH(H270,地温!$C$2:$C$366,FALSE))</f>
        <v>16.126899999999999</v>
      </c>
      <c r="K270" s="113">
        <f t="shared" si="157"/>
        <v>5004.8892499999984</v>
      </c>
      <c r="L270" s="116">
        <f t="shared" si="138"/>
        <v>19.029997148288967</v>
      </c>
      <c r="M270" s="119">
        <f t="shared" si="139"/>
        <v>3.3406106663895312e-002</v>
      </c>
      <c r="N270" s="119">
        <f t="shared" si="140"/>
        <v>6.7189725937925742</v>
      </c>
      <c r="Q270" s="115">
        <f t="shared" si="158"/>
        <v>303</v>
      </c>
      <c r="R270" s="113">
        <f t="shared" si="159"/>
        <v>263</v>
      </c>
      <c r="S270" s="113">
        <f>INDEX(地温!$D$2:$D$366,MATCH(Q270,地温!$C$2:$C$366,FALSE))</f>
        <v>16.126899999999999</v>
      </c>
      <c r="T270" s="113">
        <f t="shared" si="160"/>
        <v>5004.8892499999984</v>
      </c>
      <c r="U270" s="116">
        <f t="shared" si="141"/>
        <v>19.029997148288967</v>
      </c>
      <c r="V270" s="119" t="e">
        <f t="shared" si="142"/>
        <v>#N/A</v>
      </c>
      <c r="W270" s="119">
        <f t="shared" si="143"/>
        <v>0</v>
      </c>
      <c r="Z270" s="115">
        <f t="shared" si="161"/>
        <v>303</v>
      </c>
      <c r="AA270" s="113">
        <f t="shared" si="162"/>
        <v>263</v>
      </c>
      <c r="AB270" s="113">
        <f>INDEX(地温!$D$2:$D$366,MATCH(Z270,地温!$C$2:$C$366,FALSE))</f>
        <v>16.126899999999999</v>
      </c>
      <c r="AC270" s="113">
        <f t="shared" si="163"/>
        <v>5004.8892499999984</v>
      </c>
      <c r="AD270" s="116">
        <f t="shared" si="144"/>
        <v>19.029997148288967</v>
      </c>
      <c r="AE270" s="119" t="e">
        <f t="shared" si="145"/>
        <v>#N/A</v>
      </c>
      <c r="AF270" s="119">
        <f t="shared" si="146"/>
        <v>0</v>
      </c>
      <c r="AI270" s="115">
        <f t="shared" si="164"/>
        <v>303</v>
      </c>
      <c r="AJ270" s="113">
        <f t="shared" si="165"/>
        <v>263</v>
      </c>
      <c r="AK270" s="113">
        <f>INDEX(地温!$D$2:$D$366,MATCH(AI270,地温!$C$2:$C$366,FALSE))</f>
        <v>16.126899999999999</v>
      </c>
      <c r="AL270" s="113">
        <f t="shared" si="166"/>
        <v>5004.8892499999984</v>
      </c>
      <c r="AM270" s="116">
        <f t="shared" si="147"/>
        <v>19.029997148288967</v>
      </c>
      <c r="AN270" s="119" t="e">
        <f t="shared" si="148"/>
        <v>#N/A</v>
      </c>
      <c r="AO270" s="119">
        <f t="shared" si="149"/>
        <v>0</v>
      </c>
      <c r="AR270" s="115">
        <f t="shared" si="167"/>
        <v>303</v>
      </c>
      <c r="AS270" s="113">
        <f t="shared" si="168"/>
        <v>263</v>
      </c>
      <c r="AT270" s="113">
        <f>INDEX(地温!$D$2:$D$366,MATCH(AR270,地温!$C$2:$C$366,FALSE))</f>
        <v>16.126899999999999</v>
      </c>
      <c r="AU270" s="113">
        <f t="shared" si="169"/>
        <v>5004.8892499999984</v>
      </c>
      <c r="AV270" s="116">
        <f t="shared" si="150"/>
        <v>19.029997148288967</v>
      </c>
      <c r="AW270" s="119" t="e">
        <f t="shared" si="151"/>
        <v>#N/A</v>
      </c>
      <c r="AX270" s="119">
        <f t="shared" si="152"/>
        <v>0</v>
      </c>
    </row>
    <row r="271" spans="1:50">
      <c r="A271" s="115">
        <f t="shared" si="153"/>
        <v>304</v>
      </c>
      <c r="B271" s="113">
        <f t="shared" si="136"/>
        <v>264</v>
      </c>
      <c r="C271" s="119">
        <f t="shared" si="137"/>
        <v>6.7190027568287993</v>
      </c>
      <c r="D271" s="119">
        <f t="shared" si="154"/>
        <v>3.016303622516148e-006</v>
      </c>
      <c r="E271" s="119"/>
      <c r="F271" s="119"/>
      <c r="H271" s="115">
        <f t="shared" si="155"/>
        <v>304</v>
      </c>
      <c r="I271" s="113">
        <f t="shared" si="156"/>
        <v>264</v>
      </c>
      <c r="J271" s="113">
        <f>INDEX(地温!$D$2:$D$366,MATCH(H271,地温!$C$2:$C$366,FALSE))</f>
        <v>16.52815</v>
      </c>
      <c r="K271" s="113">
        <f t="shared" si="157"/>
        <v>5021.4173999999985</v>
      </c>
      <c r="L271" s="116">
        <f t="shared" si="138"/>
        <v>19.020520454545448</v>
      </c>
      <c r="M271" s="119">
        <f t="shared" si="139"/>
        <v>3.3392439656690955e-002</v>
      </c>
      <c r="N271" s="119">
        <f t="shared" si="140"/>
        <v>6.7190027568287993</v>
      </c>
      <c r="Q271" s="115">
        <f t="shared" si="158"/>
        <v>304</v>
      </c>
      <c r="R271" s="113">
        <f t="shared" si="159"/>
        <v>264</v>
      </c>
      <c r="S271" s="113">
        <f>INDEX(地温!$D$2:$D$366,MATCH(Q271,地温!$C$2:$C$366,FALSE))</f>
        <v>16.52815</v>
      </c>
      <c r="T271" s="113">
        <f t="shared" si="160"/>
        <v>5021.4173999999985</v>
      </c>
      <c r="U271" s="116">
        <f t="shared" si="141"/>
        <v>19.020520454545448</v>
      </c>
      <c r="V271" s="119" t="e">
        <f t="shared" si="142"/>
        <v>#N/A</v>
      </c>
      <c r="W271" s="119">
        <f t="shared" si="143"/>
        <v>0</v>
      </c>
      <c r="Z271" s="115">
        <f t="shared" si="161"/>
        <v>304</v>
      </c>
      <c r="AA271" s="113">
        <f t="shared" si="162"/>
        <v>264</v>
      </c>
      <c r="AB271" s="113">
        <f>INDEX(地温!$D$2:$D$366,MATCH(Z271,地温!$C$2:$C$366,FALSE))</f>
        <v>16.52815</v>
      </c>
      <c r="AC271" s="113">
        <f t="shared" si="163"/>
        <v>5021.4173999999985</v>
      </c>
      <c r="AD271" s="116">
        <f t="shared" si="144"/>
        <v>19.020520454545448</v>
      </c>
      <c r="AE271" s="119" t="e">
        <f t="shared" si="145"/>
        <v>#N/A</v>
      </c>
      <c r="AF271" s="119">
        <f t="shared" si="146"/>
        <v>0</v>
      </c>
      <c r="AI271" s="115">
        <f t="shared" si="164"/>
        <v>304</v>
      </c>
      <c r="AJ271" s="113">
        <f t="shared" si="165"/>
        <v>264</v>
      </c>
      <c r="AK271" s="113">
        <f>INDEX(地温!$D$2:$D$366,MATCH(AI271,地温!$C$2:$C$366,FALSE))</f>
        <v>16.52815</v>
      </c>
      <c r="AL271" s="113">
        <f t="shared" si="166"/>
        <v>5021.4173999999985</v>
      </c>
      <c r="AM271" s="116">
        <f t="shared" si="147"/>
        <v>19.020520454545448</v>
      </c>
      <c r="AN271" s="119" t="e">
        <f t="shared" si="148"/>
        <v>#N/A</v>
      </c>
      <c r="AO271" s="119">
        <f t="shared" si="149"/>
        <v>0</v>
      </c>
      <c r="AR271" s="115">
        <f t="shared" si="167"/>
        <v>304</v>
      </c>
      <c r="AS271" s="113">
        <f t="shared" si="168"/>
        <v>264</v>
      </c>
      <c r="AT271" s="113">
        <f>INDEX(地温!$D$2:$D$366,MATCH(AR271,地温!$C$2:$C$366,FALSE))</f>
        <v>16.52815</v>
      </c>
      <c r="AU271" s="113">
        <f t="shared" si="169"/>
        <v>5021.4173999999985</v>
      </c>
      <c r="AV271" s="116">
        <f t="shared" si="150"/>
        <v>19.020520454545448</v>
      </c>
      <c r="AW271" s="119" t="e">
        <f t="shared" si="151"/>
        <v>#N/A</v>
      </c>
      <c r="AX271" s="119">
        <f t="shared" si="152"/>
        <v>0</v>
      </c>
    </row>
    <row r="272" spans="1:50">
      <c r="A272" s="115">
        <f t="shared" si="153"/>
        <v>305</v>
      </c>
      <c r="B272" s="113">
        <f t="shared" si="136"/>
        <v>265</v>
      </c>
      <c r="C272" s="119">
        <f t="shared" si="137"/>
        <v>6.7190319459398093</v>
      </c>
      <c r="D272" s="119">
        <f t="shared" si="154"/>
        <v>2.9189111010019533e-006</v>
      </c>
      <c r="E272" s="119"/>
      <c r="F272" s="119"/>
      <c r="H272" s="115">
        <f t="shared" si="155"/>
        <v>305</v>
      </c>
      <c r="I272" s="113">
        <f t="shared" si="156"/>
        <v>265</v>
      </c>
      <c r="J272" s="113">
        <f>INDEX(地温!$D$2:$D$366,MATCH(H272,地温!$C$2:$C$366,FALSE))</f>
        <v>16.463949999999997</v>
      </c>
      <c r="K272" s="113">
        <f t="shared" si="157"/>
        <v>5037.8813499999987</v>
      </c>
      <c r="L272" s="116">
        <f t="shared" si="138"/>
        <v>19.010873018867919</v>
      </c>
      <c r="M272" s="119">
        <f t="shared" si="139"/>
        <v>3.3378531243304206e-002</v>
      </c>
      <c r="N272" s="119">
        <f t="shared" si="140"/>
        <v>6.7190319459398093</v>
      </c>
      <c r="Q272" s="115">
        <f t="shared" si="158"/>
        <v>305</v>
      </c>
      <c r="R272" s="113">
        <f t="shared" si="159"/>
        <v>265</v>
      </c>
      <c r="S272" s="113">
        <f>INDEX(地温!$D$2:$D$366,MATCH(Q272,地温!$C$2:$C$366,FALSE))</f>
        <v>16.463949999999997</v>
      </c>
      <c r="T272" s="113">
        <f t="shared" si="160"/>
        <v>5037.8813499999987</v>
      </c>
      <c r="U272" s="116">
        <f t="shared" si="141"/>
        <v>19.010873018867919</v>
      </c>
      <c r="V272" s="119" t="e">
        <f t="shared" si="142"/>
        <v>#N/A</v>
      </c>
      <c r="W272" s="119">
        <f t="shared" si="143"/>
        <v>0</v>
      </c>
      <c r="Z272" s="115">
        <f t="shared" si="161"/>
        <v>305</v>
      </c>
      <c r="AA272" s="113">
        <f t="shared" si="162"/>
        <v>265</v>
      </c>
      <c r="AB272" s="113">
        <f>INDEX(地温!$D$2:$D$366,MATCH(Z272,地温!$C$2:$C$366,FALSE))</f>
        <v>16.463949999999997</v>
      </c>
      <c r="AC272" s="113">
        <f t="shared" si="163"/>
        <v>5037.8813499999987</v>
      </c>
      <c r="AD272" s="116">
        <f t="shared" si="144"/>
        <v>19.010873018867919</v>
      </c>
      <c r="AE272" s="119" t="e">
        <f t="shared" si="145"/>
        <v>#N/A</v>
      </c>
      <c r="AF272" s="119">
        <f t="shared" si="146"/>
        <v>0</v>
      </c>
      <c r="AI272" s="115">
        <f t="shared" si="164"/>
        <v>305</v>
      </c>
      <c r="AJ272" s="113">
        <f t="shared" si="165"/>
        <v>265</v>
      </c>
      <c r="AK272" s="113">
        <f>INDEX(地温!$D$2:$D$366,MATCH(AI272,地温!$C$2:$C$366,FALSE))</f>
        <v>16.463949999999997</v>
      </c>
      <c r="AL272" s="113">
        <f t="shared" si="166"/>
        <v>5037.8813499999987</v>
      </c>
      <c r="AM272" s="116">
        <f t="shared" si="147"/>
        <v>19.010873018867919</v>
      </c>
      <c r="AN272" s="119" t="e">
        <f t="shared" si="148"/>
        <v>#N/A</v>
      </c>
      <c r="AO272" s="119">
        <f t="shared" si="149"/>
        <v>0</v>
      </c>
      <c r="AR272" s="115">
        <f t="shared" si="167"/>
        <v>305</v>
      </c>
      <c r="AS272" s="113">
        <f t="shared" si="168"/>
        <v>265</v>
      </c>
      <c r="AT272" s="113">
        <f>INDEX(地温!$D$2:$D$366,MATCH(AR272,地温!$C$2:$C$366,FALSE))</f>
        <v>16.463949999999997</v>
      </c>
      <c r="AU272" s="113">
        <f t="shared" si="169"/>
        <v>5037.8813499999987</v>
      </c>
      <c r="AV272" s="116">
        <f t="shared" si="150"/>
        <v>19.010873018867919</v>
      </c>
      <c r="AW272" s="119" t="e">
        <f t="shared" si="151"/>
        <v>#N/A</v>
      </c>
      <c r="AX272" s="119">
        <f t="shared" si="152"/>
        <v>0</v>
      </c>
    </row>
    <row r="273" spans="1:50">
      <c r="A273" s="115">
        <f t="shared" si="153"/>
        <v>306</v>
      </c>
      <c r="B273" s="113">
        <f t="shared" si="136"/>
        <v>266</v>
      </c>
      <c r="C273" s="119">
        <f t="shared" si="137"/>
        <v>6.7190608467891648</v>
      </c>
      <c r="D273" s="119">
        <f t="shared" si="154"/>
        <v>2.8900849355473215e-006</v>
      </c>
      <c r="E273" s="119"/>
      <c r="F273" s="119"/>
      <c r="H273" s="115">
        <f t="shared" si="155"/>
        <v>306</v>
      </c>
      <c r="I273" s="113">
        <f t="shared" si="156"/>
        <v>266</v>
      </c>
      <c r="J273" s="113">
        <f>INDEX(地温!$D$2:$D$366,MATCH(H273,地温!$C$2:$C$366,FALSE))</f>
        <v>16.881249999999998</v>
      </c>
      <c r="K273" s="113">
        <f t="shared" si="157"/>
        <v>5054.7625999999991</v>
      </c>
      <c r="L273" s="116">
        <f t="shared" si="138"/>
        <v>19.002866917293229</v>
      </c>
      <c r="M273" s="119">
        <f t="shared" si="139"/>
        <v>3.3366992792372541e-002</v>
      </c>
      <c r="N273" s="119">
        <f t="shared" si="140"/>
        <v>6.7190608467891648</v>
      </c>
      <c r="Q273" s="115">
        <f t="shared" si="158"/>
        <v>306</v>
      </c>
      <c r="R273" s="113">
        <f t="shared" si="159"/>
        <v>266</v>
      </c>
      <c r="S273" s="113">
        <f>INDEX(地温!$D$2:$D$366,MATCH(Q273,地温!$C$2:$C$366,FALSE))</f>
        <v>16.881249999999998</v>
      </c>
      <c r="T273" s="113">
        <f t="shared" si="160"/>
        <v>5054.7625999999991</v>
      </c>
      <c r="U273" s="116">
        <f t="shared" si="141"/>
        <v>19.002866917293229</v>
      </c>
      <c r="V273" s="119" t="e">
        <f t="shared" si="142"/>
        <v>#N/A</v>
      </c>
      <c r="W273" s="119">
        <f t="shared" si="143"/>
        <v>0</v>
      </c>
      <c r="Z273" s="115">
        <f t="shared" si="161"/>
        <v>306</v>
      </c>
      <c r="AA273" s="113">
        <f t="shared" si="162"/>
        <v>266</v>
      </c>
      <c r="AB273" s="113">
        <f>INDEX(地温!$D$2:$D$366,MATCH(Z273,地温!$C$2:$C$366,FALSE))</f>
        <v>16.881249999999998</v>
      </c>
      <c r="AC273" s="113">
        <f t="shared" si="163"/>
        <v>5054.7625999999991</v>
      </c>
      <c r="AD273" s="116">
        <f t="shared" si="144"/>
        <v>19.002866917293229</v>
      </c>
      <c r="AE273" s="119" t="e">
        <f t="shared" si="145"/>
        <v>#N/A</v>
      </c>
      <c r="AF273" s="119">
        <f t="shared" si="146"/>
        <v>0</v>
      </c>
      <c r="AI273" s="115">
        <f t="shared" si="164"/>
        <v>306</v>
      </c>
      <c r="AJ273" s="113">
        <f t="shared" si="165"/>
        <v>266</v>
      </c>
      <c r="AK273" s="113">
        <f>INDEX(地温!$D$2:$D$366,MATCH(AI273,地温!$C$2:$C$366,FALSE))</f>
        <v>16.881249999999998</v>
      </c>
      <c r="AL273" s="113">
        <f t="shared" si="166"/>
        <v>5054.7625999999991</v>
      </c>
      <c r="AM273" s="116">
        <f t="shared" si="147"/>
        <v>19.002866917293229</v>
      </c>
      <c r="AN273" s="119" t="e">
        <f t="shared" si="148"/>
        <v>#N/A</v>
      </c>
      <c r="AO273" s="119">
        <f t="shared" si="149"/>
        <v>0</v>
      </c>
      <c r="AR273" s="115">
        <f t="shared" si="167"/>
        <v>306</v>
      </c>
      <c r="AS273" s="113">
        <f t="shared" si="168"/>
        <v>266</v>
      </c>
      <c r="AT273" s="113">
        <f>INDEX(地温!$D$2:$D$366,MATCH(AR273,地温!$C$2:$C$366,FALSE))</f>
        <v>16.881249999999998</v>
      </c>
      <c r="AU273" s="113">
        <f t="shared" si="169"/>
        <v>5054.7625999999991</v>
      </c>
      <c r="AV273" s="116">
        <f t="shared" si="150"/>
        <v>19.002866917293229</v>
      </c>
      <c r="AW273" s="119" t="e">
        <f t="shared" si="151"/>
        <v>#N/A</v>
      </c>
      <c r="AX273" s="119">
        <f t="shared" si="152"/>
        <v>0</v>
      </c>
    </row>
    <row r="274" spans="1:50">
      <c r="A274" s="115">
        <f t="shared" si="153"/>
        <v>307</v>
      </c>
      <c r="B274" s="113">
        <f t="shared" si="136"/>
        <v>267</v>
      </c>
      <c r="C274" s="119">
        <f t="shared" si="137"/>
        <v>6.719088948819615</v>
      </c>
      <c r="D274" s="119">
        <f t="shared" si="154"/>
        <v>2.8102030450227747e-006</v>
      </c>
      <c r="E274" s="119"/>
      <c r="F274" s="119"/>
      <c r="H274" s="115">
        <f t="shared" si="155"/>
        <v>307</v>
      </c>
      <c r="I274" s="113">
        <f t="shared" si="156"/>
        <v>267</v>
      </c>
      <c r="J274" s="113">
        <f>INDEX(地温!$D$2:$D$366,MATCH(H274,地温!$C$2:$C$366,FALSE))</f>
        <v>16.929400000000001</v>
      </c>
      <c r="K274" s="113">
        <f t="shared" si="157"/>
        <v>5071.6919999999991</v>
      </c>
      <c r="L274" s="116">
        <f t="shared" si="138"/>
        <v>18.995101123595504</v>
      </c>
      <c r="M274" s="119">
        <f t="shared" si="139"/>
        <v>3.3355803881541538e-002</v>
      </c>
      <c r="N274" s="119">
        <f t="shared" si="140"/>
        <v>6.719088948819615</v>
      </c>
      <c r="Q274" s="115">
        <f t="shared" si="158"/>
        <v>307</v>
      </c>
      <c r="R274" s="113">
        <f t="shared" si="159"/>
        <v>267</v>
      </c>
      <c r="S274" s="113">
        <f>INDEX(地温!$D$2:$D$366,MATCH(Q274,地温!$C$2:$C$366,FALSE))</f>
        <v>16.929400000000001</v>
      </c>
      <c r="T274" s="113">
        <f t="shared" si="160"/>
        <v>5071.6919999999991</v>
      </c>
      <c r="U274" s="116">
        <f t="shared" si="141"/>
        <v>18.995101123595504</v>
      </c>
      <c r="V274" s="119" t="e">
        <f t="shared" si="142"/>
        <v>#N/A</v>
      </c>
      <c r="W274" s="119">
        <f t="shared" si="143"/>
        <v>0</v>
      </c>
      <c r="Z274" s="115">
        <f t="shared" si="161"/>
        <v>307</v>
      </c>
      <c r="AA274" s="113">
        <f t="shared" si="162"/>
        <v>267</v>
      </c>
      <c r="AB274" s="113">
        <f>INDEX(地温!$D$2:$D$366,MATCH(Z274,地温!$C$2:$C$366,FALSE))</f>
        <v>16.929400000000001</v>
      </c>
      <c r="AC274" s="113">
        <f t="shared" si="163"/>
        <v>5071.6919999999991</v>
      </c>
      <c r="AD274" s="116">
        <f t="shared" si="144"/>
        <v>18.995101123595504</v>
      </c>
      <c r="AE274" s="119" t="e">
        <f t="shared" si="145"/>
        <v>#N/A</v>
      </c>
      <c r="AF274" s="119">
        <f t="shared" si="146"/>
        <v>0</v>
      </c>
      <c r="AI274" s="115">
        <f t="shared" si="164"/>
        <v>307</v>
      </c>
      <c r="AJ274" s="113">
        <f t="shared" si="165"/>
        <v>267</v>
      </c>
      <c r="AK274" s="113">
        <f>INDEX(地温!$D$2:$D$366,MATCH(AI274,地温!$C$2:$C$366,FALSE))</f>
        <v>16.929400000000001</v>
      </c>
      <c r="AL274" s="113">
        <f t="shared" si="166"/>
        <v>5071.6919999999991</v>
      </c>
      <c r="AM274" s="116">
        <f t="shared" si="147"/>
        <v>18.995101123595504</v>
      </c>
      <c r="AN274" s="119" t="e">
        <f t="shared" si="148"/>
        <v>#N/A</v>
      </c>
      <c r="AO274" s="119">
        <f t="shared" si="149"/>
        <v>0</v>
      </c>
      <c r="AR274" s="115">
        <f t="shared" si="167"/>
        <v>307</v>
      </c>
      <c r="AS274" s="113">
        <f t="shared" si="168"/>
        <v>267</v>
      </c>
      <c r="AT274" s="113">
        <f>INDEX(地温!$D$2:$D$366,MATCH(AR274,地温!$C$2:$C$366,FALSE))</f>
        <v>16.929400000000001</v>
      </c>
      <c r="AU274" s="113">
        <f t="shared" si="169"/>
        <v>5071.6919999999991</v>
      </c>
      <c r="AV274" s="116">
        <f t="shared" si="150"/>
        <v>18.995101123595504</v>
      </c>
      <c r="AW274" s="119" t="e">
        <f t="shared" si="151"/>
        <v>#N/A</v>
      </c>
      <c r="AX274" s="119">
        <f t="shared" si="152"/>
        <v>0</v>
      </c>
    </row>
    <row r="275" spans="1:50">
      <c r="A275" s="115">
        <f t="shared" si="153"/>
        <v>308</v>
      </c>
      <c r="B275" s="113">
        <f t="shared" si="136"/>
        <v>268</v>
      </c>
      <c r="C275" s="119">
        <f t="shared" si="137"/>
        <v>6.7191157611628638</v>
      </c>
      <c r="D275" s="119">
        <f t="shared" si="154"/>
        <v>2.6812343248749929e-006</v>
      </c>
      <c r="E275" s="119"/>
      <c r="F275" s="119"/>
      <c r="H275" s="115">
        <f t="shared" si="155"/>
        <v>308</v>
      </c>
      <c r="I275" s="113">
        <f t="shared" si="156"/>
        <v>268</v>
      </c>
      <c r="J275" s="113">
        <f>INDEX(地温!$D$2:$D$366,MATCH(H275,地温!$C$2:$C$366,FALSE))</f>
        <v>16.5763</v>
      </c>
      <c r="K275" s="113">
        <f t="shared" si="157"/>
        <v>5088.2682999999988</v>
      </c>
      <c r="L275" s="116">
        <f t="shared" si="138"/>
        <v>18.986075746268654</v>
      </c>
      <c r="M275" s="119">
        <f t="shared" si="139"/>
        <v>3.3342804136550469e-002</v>
      </c>
      <c r="N275" s="119">
        <f t="shared" si="140"/>
        <v>6.7191157611628638</v>
      </c>
      <c r="Q275" s="115">
        <f t="shared" si="158"/>
        <v>308</v>
      </c>
      <c r="R275" s="113">
        <f t="shared" si="159"/>
        <v>268</v>
      </c>
      <c r="S275" s="113">
        <f>INDEX(地温!$D$2:$D$366,MATCH(Q275,地温!$C$2:$C$366,FALSE))</f>
        <v>16.5763</v>
      </c>
      <c r="T275" s="113">
        <f t="shared" si="160"/>
        <v>5088.2682999999988</v>
      </c>
      <c r="U275" s="116">
        <f t="shared" si="141"/>
        <v>18.986075746268654</v>
      </c>
      <c r="V275" s="119" t="e">
        <f t="shared" si="142"/>
        <v>#N/A</v>
      </c>
      <c r="W275" s="119">
        <f t="shared" si="143"/>
        <v>0</v>
      </c>
      <c r="Z275" s="115">
        <f t="shared" si="161"/>
        <v>308</v>
      </c>
      <c r="AA275" s="113">
        <f t="shared" si="162"/>
        <v>268</v>
      </c>
      <c r="AB275" s="113">
        <f>INDEX(地温!$D$2:$D$366,MATCH(Z275,地温!$C$2:$C$366,FALSE))</f>
        <v>16.5763</v>
      </c>
      <c r="AC275" s="113">
        <f t="shared" si="163"/>
        <v>5088.2682999999988</v>
      </c>
      <c r="AD275" s="116">
        <f t="shared" si="144"/>
        <v>18.986075746268654</v>
      </c>
      <c r="AE275" s="119" t="e">
        <f t="shared" si="145"/>
        <v>#N/A</v>
      </c>
      <c r="AF275" s="119">
        <f t="shared" si="146"/>
        <v>0</v>
      </c>
      <c r="AI275" s="115">
        <f t="shared" si="164"/>
        <v>308</v>
      </c>
      <c r="AJ275" s="113">
        <f t="shared" si="165"/>
        <v>268</v>
      </c>
      <c r="AK275" s="113">
        <f>INDEX(地温!$D$2:$D$366,MATCH(AI275,地温!$C$2:$C$366,FALSE))</f>
        <v>16.5763</v>
      </c>
      <c r="AL275" s="113">
        <f t="shared" si="166"/>
        <v>5088.2682999999988</v>
      </c>
      <c r="AM275" s="116">
        <f t="shared" si="147"/>
        <v>18.986075746268654</v>
      </c>
      <c r="AN275" s="119" t="e">
        <f t="shared" si="148"/>
        <v>#N/A</v>
      </c>
      <c r="AO275" s="119">
        <f t="shared" si="149"/>
        <v>0</v>
      </c>
      <c r="AR275" s="115">
        <f t="shared" si="167"/>
        <v>308</v>
      </c>
      <c r="AS275" s="113">
        <f t="shared" si="168"/>
        <v>268</v>
      </c>
      <c r="AT275" s="113">
        <f>INDEX(地温!$D$2:$D$366,MATCH(AR275,地温!$C$2:$C$366,FALSE))</f>
        <v>16.5763</v>
      </c>
      <c r="AU275" s="113">
        <f t="shared" si="169"/>
        <v>5088.2682999999988</v>
      </c>
      <c r="AV275" s="116">
        <f t="shared" si="150"/>
        <v>18.986075746268654</v>
      </c>
      <c r="AW275" s="119" t="e">
        <f t="shared" si="151"/>
        <v>#N/A</v>
      </c>
      <c r="AX275" s="119">
        <f t="shared" si="152"/>
        <v>0</v>
      </c>
    </row>
    <row r="276" spans="1:50">
      <c r="A276" s="115">
        <f t="shared" si="153"/>
        <v>309</v>
      </c>
      <c r="B276" s="113">
        <f t="shared" si="136"/>
        <v>269</v>
      </c>
      <c r="C276" s="119">
        <f t="shared" si="137"/>
        <v>6.7191416664000858</v>
      </c>
      <c r="D276" s="119">
        <f t="shared" si="154"/>
        <v>2.5905237222012545e-006</v>
      </c>
      <c r="E276" s="119"/>
      <c r="F276" s="119"/>
      <c r="H276" s="115">
        <f t="shared" si="155"/>
        <v>309</v>
      </c>
      <c r="I276" s="113">
        <f t="shared" si="156"/>
        <v>269</v>
      </c>
      <c r="J276" s="113">
        <f>INDEX(地温!$D$2:$D$366,MATCH(H276,地温!$C$2:$C$366,FALSE))</f>
        <v>16.48</v>
      </c>
      <c r="K276" s="113">
        <f t="shared" si="157"/>
        <v>5104.7482999999984</v>
      </c>
      <c r="L276" s="116">
        <f t="shared" si="138"/>
        <v>18.976759479553898</v>
      </c>
      <c r="M276" s="119">
        <f t="shared" si="139"/>
        <v>3.3329389879136417e-002</v>
      </c>
      <c r="N276" s="119">
        <f t="shared" si="140"/>
        <v>6.7191416664000858</v>
      </c>
      <c r="Q276" s="115">
        <f t="shared" si="158"/>
        <v>309</v>
      </c>
      <c r="R276" s="113">
        <f t="shared" si="159"/>
        <v>269</v>
      </c>
      <c r="S276" s="113">
        <f>INDEX(地温!$D$2:$D$366,MATCH(Q276,地温!$C$2:$C$366,FALSE))</f>
        <v>16.48</v>
      </c>
      <c r="T276" s="113">
        <f t="shared" si="160"/>
        <v>5104.7482999999984</v>
      </c>
      <c r="U276" s="116">
        <f t="shared" si="141"/>
        <v>18.976759479553898</v>
      </c>
      <c r="V276" s="119" t="e">
        <f t="shared" si="142"/>
        <v>#N/A</v>
      </c>
      <c r="W276" s="119">
        <f t="shared" si="143"/>
        <v>0</v>
      </c>
      <c r="Z276" s="115">
        <f t="shared" si="161"/>
        <v>309</v>
      </c>
      <c r="AA276" s="113">
        <f t="shared" si="162"/>
        <v>269</v>
      </c>
      <c r="AB276" s="113">
        <f>INDEX(地温!$D$2:$D$366,MATCH(Z276,地温!$C$2:$C$366,FALSE))</f>
        <v>16.48</v>
      </c>
      <c r="AC276" s="113">
        <f t="shared" si="163"/>
        <v>5104.7482999999984</v>
      </c>
      <c r="AD276" s="116">
        <f t="shared" si="144"/>
        <v>18.976759479553898</v>
      </c>
      <c r="AE276" s="119" t="e">
        <f t="shared" si="145"/>
        <v>#N/A</v>
      </c>
      <c r="AF276" s="119">
        <f t="shared" si="146"/>
        <v>0</v>
      </c>
      <c r="AI276" s="115">
        <f t="shared" si="164"/>
        <v>309</v>
      </c>
      <c r="AJ276" s="113">
        <f t="shared" si="165"/>
        <v>269</v>
      </c>
      <c r="AK276" s="113">
        <f>INDEX(地温!$D$2:$D$366,MATCH(AI276,地温!$C$2:$C$366,FALSE))</f>
        <v>16.48</v>
      </c>
      <c r="AL276" s="113">
        <f t="shared" si="166"/>
        <v>5104.7482999999984</v>
      </c>
      <c r="AM276" s="116">
        <f t="shared" si="147"/>
        <v>18.976759479553898</v>
      </c>
      <c r="AN276" s="119" t="e">
        <f t="shared" si="148"/>
        <v>#N/A</v>
      </c>
      <c r="AO276" s="119">
        <f t="shared" si="149"/>
        <v>0</v>
      </c>
      <c r="AR276" s="115">
        <f t="shared" si="167"/>
        <v>309</v>
      </c>
      <c r="AS276" s="113">
        <f t="shared" si="168"/>
        <v>269</v>
      </c>
      <c r="AT276" s="113">
        <f>INDEX(地温!$D$2:$D$366,MATCH(AR276,地温!$C$2:$C$366,FALSE))</f>
        <v>16.48</v>
      </c>
      <c r="AU276" s="113">
        <f t="shared" si="169"/>
        <v>5104.7482999999984</v>
      </c>
      <c r="AV276" s="116">
        <f t="shared" si="150"/>
        <v>18.976759479553898</v>
      </c>
      <c r="AW276" s="119" t="e">
        <f t="shared" si="151"/>
        <v>#N/A</v>
      </c>
      <c r="AX276" s="119">
        <f t="shared" si="152"/>
        <v>0</v>
      </c>
    </row>
    <row r="277" spans="1:50">
      <c r="A277" s="115">
        <f t="shared" si="153"/>
        <v>310</v>
      </c>
      <c r="B277" s="113">
        <f t="shared" si="136"/>
        <v>270</v>
      </c>
      <c r="C277" s="119">
        <f t="shared" si="137"/>
        <v>6.7191668906884301</v>
      </c>
      <c r="D277" s="119">
        <f t="shared" si="154"/>
        <v>2.5224288344283255e-006</v>
      </c>
      <c r="E277" s="119"/>
      <c r="F277" s="119"/>
      <c r="H277" s="115">
        <f t="shared" si="155"/>
        <v>310</v>
      </c>
      <c r="I277" s="113">
        <f t="shared" si="156"/>
        <v>270</v>
      </c>
      <c r="J277" s="113">
        <f>INDEX(地温!$D$2:$D$366,MATCH(H277,地温!$C$2:$C$366,FALSE))</f>
        <v>16.5442</v>
      </c>
      <c r="K277" s="113">
        <f t="shared" si="157"/>
        <v>5121.2924999999987</v>
      </c>
      <c r="L277" s="116">
        <f t="shared" si="138"/>
        <v>18.967749999999995</v>
      </c>
      <c r="M277" s="119">
        <f t="shared" si="139"/>
        <v>3.331642167616914e-002</v>
      </c>
      <c r="N277" s="119">
        <f t="shared" si="140"/>
        <v>6.7191668906884301</v>
      </c>
      <c r="Q277" s="115">
        <f t="shared" si="158"/>
        <v>310</v>
      </c>
      <c r="R277" s="113">
        <f t="shared" si="159"/>
        <v>270</v>
      </c>
      <c r="S277" s="113">
        <f>INDEX(地温!$D$2:$D$366,MATCH(Q277,地温!$C$2:$C$366,FALSE))</f>
        <v>16.5442</v>
      </c>
      <c r="T277" s="113">
        <f t="shared" si="160"/>
        <v>5121.2924999999987</v>
      </c>
      <c r="U277" s="116">
        <f t="shared" si="141"/>
        <v>18.967749999999995</v>
      </c>
      <c r="V277" s="119" t="e">
        <f t="shared" si="142"/>
        <v>#N/A</v>
      </c>
      <c r="W277" s="119">
        <f t="shared" si="143"/>
        <v>0</v>
      </c>
      <c r="Z277" s="115">
        <f t="shared" si="161"/>
        <v>310</v>
      </c>
      <c r="AA277" s="113">
        <f t="shared" si="162"/>
        <v>270</v>
      </c>
      <c r="AB277" s="113">
        <f>INDEX(地温!$D$2:$D$366,MATCH(Z277,地温!$C$2:$C$366,FALSE))</f>
        <v>16.5442</v>
      </c>
      <c r="AC277" s="113">
        <f t="shared" si="163"/>
        <v>5121.2924999999987</v>
      </c>
      <c r="AD277" s="116">
        <f t="shared" si="144"/>
        <v>18.967749999999995</v>
      </c>
      <c r="AE277" s="119" t="e">
        <f t="shared" si="145"/>
        <v>#N/A</v>
      </c>
      <c r="AF277" s="119">
        <f t="shared" si="146"/>
        <v>0</v>
      </c>
      <c r="AI277" s="115">
        <f t="shared" si="164"/>
        <v>310</v>
      </c>
      <c r="AJ277" s="113">
        <f t="shared" si="165"/>
        <v>270</v>
      </c>
      <c r="AK277" s="113">
        <f>INDEX(地温!$D$2:$D$366,MATCH(AI277,地温!$C$2:$C$366,FALSE))</f>
        <v>16.5442</v>
      </c>
      <c r="AL277" s="113">
        <f t="shared" si="166"/>
        <v>5121.2924999999987</v>
      </c>
      <c r="AM277" s="116">
        <f t="shared" si="147"/>
        <v>18.967749999999995</v>
      </c>
      <c r="AN277" s="119" t="e">
        <f t="shared" si="148"/>
        <v>#N/A</v>
      </c>
      <c r="AO277" s="119">
        <f t="shared" si="149"/>
        <v>0</v>
      </c>
      <c r="AR277" s="115">
        <f t="shared" si="167"/>
        <v>310</v>
      </c>
      <c r="AS277" s="113">
        <f t="shared" si="168"/>
        <v>270</v>
      </c>
      <c r="AT277" s="113">
        <f>INDEX(地温!$D$2:$D$366,MATCH(AR277,地温!$C$2:$C$366,FALSE))</f>
        <v>16.5442</v>
      </c>
      <c r="AU277" s="113">
        <f t="shared" si="169"/>
        <v>5121.2924999999987</v>
      </c>
      <c r="AV277" s="116">
        <f t="shared" si="150"/>
        <v>18.967749999999995</v>
      </c>
      <c r="AW277" s="119" t="e">
        <f t="shared" si="151"/>
        <v>#N/A</v>
      </c>
      <c r="AX277" s="119">
        <f t="shared" si="152"/>
        <v>0</v>
      </c>
    </row>
    <row r="278" spans="1:50">
      <c r="A278" s="115">
        <f t="shared" si="153"/>
        <v>311</v>
      </c>
      <c r="B278" s="113">
        <f t="shared" si="136"/>
        <v>271</v>
      </c>
      <c r="C278" s="119">
        <f t="shared" si="137"/>
        <v>6.7191912065542896</v>
      </c>
      <c r="D278" s="119">
        <f t="shared" si="154"/>
        <v>2.4315865859492195e-006</v>
      </c>
      <c r="E278" s="119"/>
      <c r="F278" s="119"/>
      <c r="H278" s="115">
        <f t="shared" si="155"/>
        <v>311</v>
      </c>
      <c r="I278" s="113">
        <f t="shared" si="156"/>
        <v>271</v>
      </c>
      <c r="J278" s="113">
        <f>INDEX(地温!$D$2:$D$366,MATCH(H278,地温!$C$2:$C$366,FALSE))</f>
        <v>16.399750000000001</v>
      </c>
      <c r="K278" s="113">
        <f t="shared" si="157"/>
        <v>5137.6922499999982</v>
      </c>
      <c r="L278" s="116">
        <f t="shared" si="138"/>
        <v>18.958273985239845</v>
      </c>
      <c r="M278" s="119">
        <f t="shared" si="139"/>
        <v>3.3302786525993958e-002</v>
      </c>
      <c r="N278" s="119">
        <f t="shared" si="140"/>
        <v>6.7191912065542896</v>
      </c>
      <c r="Q278" s="115">
        <f t="shared" si="158"/>
        <v>311</v>
      </c>
      <c r="R278" s="113">
        <f t="shared" si="159"/>
        <v>271</v>
      </c>
      <c r="S278" s="113">
        <f>INDEX(地温!$D$2:$D$366,MATCH(Q278,地温!$C$2:$C$366,FALSE))</f>
        <v>16.399750000000001</v>
      </c>
      <c r="T278" s="113">
        <f t="shared" si="160"/>
        <v>5137.6922499999982</v>
      </c>
      <c r="U278" s="116">
        <f t="shared" si="141"/>
        <v>18.958273985239845</v>
      </c>
      <c r="V278" s="119" t="e">
        <f t="shared" si="142"/>
        <v>#N/A</v>
      </c>
      <c r="W278" s="119">
        <f t="shared" si="143"/>
        <v>0</v>
      </c>
      <c r="Z278" s="115">
        <f t="shared" si="161"/>
        <v>311</v>
      </c>
      <c r="AA278" s="113">
        <f t="shared" si="162"/>
        <v>271</v>
      </c>
      <c r="AB278" s="113">
        <f>INDEX(地温!$D$2:$D$366,MATCH(Z278,地温!$C$2:$C$366,FALSE))</f>
        <v>16.399750000000001</v>
      </c>
      <c r="AC278" s="113">
        <f t="shared" si="163"/>
        <v>5137.6922499999982</v>
      </c>
      <c r="AD278" s="116">
        <f t="shared" si="144"/>
        <v>18.958273985239845</v>
      </c>
      <c r="AE278" s="119" t="e">
        <f t="shared" si="145"/>
        <v>#N/A</v>
      </c>
      <c r="AF278" s="119">
        <f t="shared" si="146"/>
        <v>0</v>
      </c>
      <c r="AI278" s="115">
        <f t="shared" si="164"/>
        <v>311</v>
      </c>
      <c r="AJ278" s="113">
        <f t="shared" si="165"/>
        <v>271</v>
      </c>
      <c r="AK278" s="113">
        <f>INDEX(地温!$D$2:$D$366,MATCH(AI278,地温!$C$2:$C$366,FALSE))</f>
        <v>16.399750000000001</v>
      </c>
      <c r="AL278" s="113">
        <f t="shared" si="166"/>
        <v>5137.6922499999982</v>
      </c>
      <c r="AM278" s="116">
        <f t="shared" si="147"/>
        <v>18.958273985239845</v>
      </c>
      <c r="AN278" s="119" t="e">
        <f t="shared" si="148"/>
        <v>#N/A</v>
      </c>
      <c r="AO278" s="119">
        <f t="shared" si="149"/>
        <v>0</v>
      </c>
      <c r="AR278" s="115">
        <f t="shared" si="167"/>
        <v>311</v>
      </c>
      <c r="AS278" s="113">
        <f t="shared" si="168"/>
        <v>271</v>
      </c>
      <c r="AT278" s="113">
        <f>INDEX(地温!$D$2:$D$366,MATCH(AR278,地温!$C$2:$C$366,FALSE))</f>
        <v>16.399750000000001</v>
      </c>
      <c r="AU278" s="113">
        <f t="shared" si="169"/>
        <v>5137.6922499999982</v>
      </c>
      <c r="AV278" s="116">
        <f t="shared" si="150"/>
        <v>18.958273985239845</v>
      </c>
      <c r="AW278" s="119" t="e">
        <f t="shared" si="151"/>
        <v>#N/A</v>
      </c>
      <c r="AX278" s="119">
        <f t="shared" si="152"/>
        <v>0</v>
      </c>
    </row>
    <row r="279" spans="1:50">
      <c r="A279" s="115">
        <f t="shared" si="153"/>
        <v>312</v>
      </c>
      <c r="B279" s="113">
        <f t="shared" si="136"/>
        <v>272</v>
      </c>
      <c r="C279" s="119">
        <f t="shared" si="137"/>
        <v>6.7192142516752842</v>
      </c>
      <c r="D279" s="119">
        <f t="shared" si="154"/>
        <v>2.3045120994602545e-006</v>
      </c>
      <c r="E279" s="119"/>
      <c r="F279" s="119"/>
      <c r="H279" s="115">
        <f t="shared" si="155"/>
        <v>312</v>
      </c>
      <c r="I279" s="113">
        <f t="shared" si="156"/>
        <v>272</v>
      </c>
      <c r="J279" s="113">
        <f>INDEX(地温!$D$2:$D$366,MATCH(H279,地温!$C$2:$C$366,FALSE))</f>
        <v>15.902199999999999</v>
      </c>
      <c r="K279" s="113">
        <f t="shared" si="157"/>
        <v>5153.5944499999987</v>
      </c>
      <c r="L279" s="116">
        <f t="shared" si="138"/>
        <v>18.947038419117643</v>
      </c>
      <c r="M279" s="119">
        <f t="shared" si="139"/>
        <v>3.3286625620973717e-002</v>
      </c>
      <c r="N279" s="119">
        <f t="shared" si="140"/>
        <v>6.7192142516752842</v>
      </c>
      <c r="Q279" s="115">
        <f t="shared" si="158"/>
        <v>312</v>
      </c>
      <c r="R279" s="113">
        <f t="shared" si="159"/>
        <v>272</v>
      </c>
      <c r="S279" s="113">
        <f>INDEX(地温!$D$2:$D$366,MATCH(Q279,地温!$C$2:$C$366,FALSE))</f>
        <v>15.902199999999999</v>
      </c>
      <c r="T279" s="113">
        <f t="shared" si="160"/>
        <v>5153.5944499999987</v>
      </c>
      <c r="U279" s="116">
        <f t="shared" si="141"/>
        <v>18.947038419117643</v>
      </c>
      <c r="V279" s="119" t="e">
        <f t="shared" si="142"/>
        <v>#N/A</v>
      </c>
      <c r="W279" s="119">
        <f t="shared" si="143"/>
        <v>0</v>
      </c>
      <c r="Z279" s="115">
        <f t="shared" si="161"/>
        <v>312</v>
      </c>
      <c r="AA279" s="113">
        <f t="shared" si="162"/>
        <v>272</v>
      </c>
      <c r="AB279" s="113">
        <f>INDEX(地温!$D$2:$D$366,MATCH(Z279,地温!$C$2:$C$366,FALSE))</f>
        <v>15.902199999999999</v>
      </c>
      <c r="AC279" s="113">
        <f t="shared" si="163"/>
        <v>5153.5944499999987</v>
      </c>
      <c r="AD279" s="116">
        <f t="shared" si="144"/>
        <v>18.947038419117643</v>
      </c>
      <c r="AE279" s="119" t="e">
        <f t="shared" si="145"/>
        <v>#N/A</v>
      </c>
      <c r="AF279" s="119">
        <f t="shared" si="146"/>
        <v>0</v>
      </c>
      <c r="AI279" s="115">
        <f t="shared" si="164"/>
        <v>312</v>
      </c>
      <c r="AJ279" s="113">
        <f t="shared" si="165"/>
        <v>272</v>
      </c>
      <c r="AK279" s="113">
        <f>INDEX(地温!$D$2:$D$366,MATCH(AI279,地温!$C$2:$C$366,FALSE))</f>
        <v>15.902199999999999</v>
      </c>
      <c r="AL279" s="113">
        <f t="shared" si="166"/>
        <v>5153.5944499999987</v>
      </c>
      <c r="AM279" s="116">
        <f t="shared" si="147"/>
        <v>18.947038419117643</v>
      </c>
      <c r="AN279" s="119" t="e">
        <f t="shared" si="148"/>
        <v>#N/A</v>
      </c>
      <c r="AO279" s="119">
        <f t="shared" si="149"/>
        <v>0</v>
      </c>
      <c r="AR279" s="115">
        <f t="shared" si="167"/>
        <v>312</v>
      </c>
      <c r="AS279" s="113">
        <f t="shared" si="168"/>
        <v>272</v>
      </c>
      <c r="AT279" s="113">
        <f>INDEX(地温!$D$2:$D$366,MATCH(AR279,地温!$C$2:$C$366,FALSE))</f>
        <v>15.902199999999999</v>
      </c>
      <c r="AU279" s="113">
        <f t="shared" si="169"/>
        <v>5153.5944499999987</v>
      </c>
      <c r="AV279" s="116">
        <f t="shared" si="150"/>
        <v>18.947038419117643</v>
      </c>
      <c r="AW279" s="119" t="e">
        <f t="shared" si="151"/>
        <v>#N/A</v>
      </c>
      <c r="AX279" s="119">
        <f t="shared" si="152"/>
        <v>0</v>
      </c>
    </row>
    <row r="280" spans="1:50">
      <c r="A280" s="115">
        <f t="shared" si="153"/>
        <v>313</v>
      </c>
      <c r="B280" s="113">
        <f t="shared" si="136"/>
        <v>273</v>
      </c>
      <c r="C280" s="119">
        <f t="shared" si="137"/>
        <v>6.7192362539730652</v>
      </c>
      <c r="D280" s="119">
        <f t="shared" si="154"/>
        <v>2.2002297781043015e-006</v>
      </c>
      <c r="E280" s="119"/>
      <c r="F280" s="119"/>
      <c r="H280" s="115">
        <f t="shared" si="155"/>
        <v>313</v>
      </c>
      <c r="I280" s="113">
        <f t="shared" si="156"/>
        <v>273</v>
      </c>
      <c r="J280" s="113">
        <f>INDEX(地温!$D$2:$D$366,MATCH(H280,地温!$C$2:$C$366,FALSE))</f>
        <v>15.549100000000001</v>
      </c>
      <c r="K280" s="113">
        <f t="shared" si="157"/>
        <v>5169.1435499999989</v>
      </c>
      <c r="L280" s="116">
        <f t="shared" si="138"/>
        <v>18.934591758241755</v>
      </c>
      <c r="M280" s="119">
        <f t="shared" si="139"/>
        <v>3.3268730417854858e-002</v>
      </c>
      <c r="N280" s="119">
        <f t="shared" si="140"/>
        <v>6.7192362539730652</v>
      </c>
      <c r="Q280" s="115">
        <f t="shared" si="158"/>
        <v>313</v>
      </c>
      <c r="R280" s="113">
        <f t="shared" si="159"/>
        <v>273</v>
      </c>
      <c r="S280" s="113">
        <f>INDEX(地温!$D$2:$D$366,MATCH(Q280,地温!$C$2:$C$366,FALSE))</f>
        <v>15.549100000000001</v>
      </c>
      <c r="T280" s="113">
        <f t="shared" si="160"/>
        <v>5169.1435499999989</v>
      </c>
      <c r="U280" s="116">
        <f t="shared" si="141"/>
        <v>18.934591758241755</v>
      </c>
      <c r="V280" s="119" t="e">
        <f t="shared" si="142"/>
        <v>#N/A</v>
      </c>
      <c r="W280" s="119">
        <f t="shared" si="143"/>
        <v>0</v>
      </c>
      <c r="Z280" s="115">
        <f t="shared" si="161"/>
        <v>313</v>
      </c>
      <c r="AA280" s="113">
        <f t="shared" si="162"/>
        <v>273</v>
      </c>
      <c r="AB280" s="113">
        <f>INDEX(地温!$D$2:$D$366,MATCH(Z280,地温!$C$2:$C$366,FALSE))</f>
        <v>15.549100000000001</v>
      </c>
      <c r="AC280" s="113">
        <f t="shared" si="163"/>
        <v>5169.1435499999989</v>
      </c>
      <c r="AD280" s="116">
        <f t="shared" si="144"/>
        <v>18.934591758241755</v>
      </c>
      <c r="AE280" s="119" t="e">
        <f t="shared" si="145"/>
        <v>#N/A</v>
      </c>
      <c r="AF280" s="119">
        <f t="shared" si="146"/>
        <v>0</v>
      </c>
      <c r="AI280" s="115">
        <f t="shared" si="164"/>
        <v>313</v>
      </c>
      <c r="AJ280" s="113">
        <f t="shared" si="165"/>
        <v>273</v>
      </c>
      <c r="AK280" s="113">
        <f>INDEX(地温!$D$2:$D$366,MATCH(AI280,地温!$C$2:$C$366,FALSE))</f>
        <v>15.549100000000001</v>
      </c>
      <c r="AL280" s="113">
        <f t="shared" si="166"/>
        <v>5169.1435499999989</v>
      </c>
      <c r="AM280" s="116">
        <f t="shared" si="147"/>
        <v>18.934591758241755</v>
      </c>
      <c r="AN280" s="119" t="e">
        <f t="shared" si="148"/>
        <v>#N/A</v>
      </c>
      <c r="AO280" s="119">
        <f t="shared" si="149"/>
        <v>0</v>
      </c>
      <c r="AR280" s="115">
        <f t="shared" si="167"/>
        <v>313</v>
      </c>
      <c r="AS280" s="113">
        <f t="shared" si="168"/>
        <v>273</v>
      </c>
      <c r="AT280" s="113">
        <f>INDEX(地温!$D$2:$D$366,MATCH(AR280,地温!$C$2:$C$366,FALSE))</f>
        <v>15.549100000000001</v>
      </c>
      <c r="AU280" s="113">
        <f t="shared" si="169"/>
        <v>5169.1435499999989</v>
      </c>
      <c r="AV280" s="116">
        <f t="shared" si="150"/>
        <v>18.934591758241755</v>
      </c>
      <c r="AW280" s="119" t="e">
        <f t="shared" si="151"/>
        <v>#N/A</v>
      </c>
      <c r="AX280" s="119">
        <f t="shared" si="152"/>
        <v>0</v>
      </c>
    </row>
    <row r="281" spans="1:50">
      <c r="A281" s="115">
        <f t="shared" si="153"/>
        <v>314</v>
      </c>
      <c r="B281" s="113">
        <f t="shared" si="136"/>
        <v>274</v>
      </c>
      <c r="C281" s="119">
        <f t="shared" si="137"/>
        <v>6.7192569053483009</v>
      </c>
      <c r="D281" s="119">
        <f t="shared" si="154"/>
        <v>2.0651375235658521e-006</v>
      </c>
      <c r="E281" s="119"/>
      <c r="F281" s="119"/>
      <c r="H281" s="115">
        <f t="shared" si="155"/>
        <v>314</v>
      </c>
      <c r="I281" s="113">
        <f t="shared" si="156"/>
        <v>274</v>
      </c>
      <c r="J281" s="113">
        <f>INDEX(地温!$D$2:$D$366,MATCH(H281,地温!$C$2:$C$366,FALSE))</f>
        <v>14.85895</v>
      </c>
      <c r="K281" s="113">
        <f t="shared" si="157"/>
        <v>5184.0024999999987</v>
      </c>
      <c r="L281" s="116">
        <f t="shared" si="138"/>
        <v>18.919717153284665</v>
      </c>
      <c r="M281" s="119">
        <f t="shared" si="139"/>
        <v>3.3247355053440383e-002</v>
      </c>
      <c r="N281" s="119">
        <f t="shared" si="140"/>
        <v>6.7192569053483009</v>
      </c>
      <c r="Q281" s="115">
        <f t="shared" si="158"/>
        <v>314</v>
      </c>
      <c r="R281" s="113">
        <f t="shared" si="159"/>
        <v>274</v>
      </c>
      <c r="S281" s="113">
        <f>INDEX(地温!$D$2:$D$366,MATCH(Q281,地温!$C$2:$C$366,FALSE))</f>
        <v>14.85895</v>
      </c>
      <c r="T281" s="113">
        <f t="shared" si="160"/>
        <v>5184.0024999999987</v>
      </c>
      <c r="U281" s="116">
        <f t="shared" si="141"/>
        <v>18.919717153284665</v>
      </c>
      <c r="V281" s="119" t="e">
        <f t="shared" si="142"/>
        <v>#N/A</v>
      </c>
      <c r="W281" s="119">
        <f t="shared" si="143"/>
        <v>0</v>
      </c>
      <c r="Z281" s="115">
        <f t="shared" si="161"/>
        <v>314</v>
      </c>
      <c r="AA281" s="113">
        <f t="shared" si="162"/>
        <v>274</v>
      </c>
      <c r="AB281" s="113">
        <f>INDEX(地温!$D$2:$D$366,MATCH(Z281,地温!$C$2:$C$366,FALSE))</f>
        <v>14.85895</v>
      </c>
      <c r="AC281" s="113">
        <f t="shared" si="163"/>
        <v>5184.0024999999987</v>
      </c>
      <c r="AD281" s="116">
        <f t="shared" si="144"/>
        <v>18.919717153284665</v>
      </c>
      <c r="AE281" s="119" t="e">
        <f t="shared" si="145"/>
        <v>#N/A</v>
      </c>
      <c r="AF281" s="119">
        <f t="shared" si="146"/>
        <v>0</v>
      </c>
      <c r="AI281" s="115">
        <f t="shared" si="164"/>
        <v>314</v>
      </c>
      <c r="AJ281" s="113">
        <f t="shared" si="165"/>
        <v>274</v>
      </c>
      <c r="AK281" s="113">
        <f>INDEX(地温!$D$2:$D$366,MATCH(AI281,地温!$C$2:$C$366,FALSE))</f>
        <v>14.85895</v>
      </c>
      <c r="AL281" s="113">
        <f t="shared" si="166"/>
        <v>5184.0024999999987</v>
      </c>
      <c r="AM281" s="116">
        <f t="shared" si="147"/>
        <v>18.919717153284665</v>
      </c>
      <c r="AN281" s="119" t="e">
        <f t="shared" si="148"/>
        <v>#N/A</v>
      </c>
      <c r="AO281" s="119">
        <f t="shared" si="149"/>
        <v>0</v>
      </c>
      <c r="AR281" s="115">
        <f t="shared" si="167"/>
        <v>314</v>
      </c>
      <c r="AS281" s="113">
        <f t="shared" si="168"/>
        <v>274</v>
      </c>
      <c r="AT281" s="113">
        <f>INDEX(地温!$D$2:$D$366,MATCH(AR281,地温!$C$2:$C$366,FALSE))</f>
        <v>14.85895</v>
      </c>
      <c r="AU281" s="113">
        <f t="shared" si="169"/>
        <v>5184.0024999999987</v>
      </c>
      <c r="AV281" s="116">
        <f t="shared" si="150"/>
        <v>18.919717153284665</v>
      </c>
      <c r="AW281" s="119" t="e">
        <f t="shared" si="151"/>
        <v>#N/A</v>
      </c>
      <c r="AX281" s="119">
        <f t="shared" si="152"/>
        <v>0</v>
      </c>
    </row>
    <row r="282" spans="1:50">
      <c r="A282" s="115">
        <f t="shared" si="153"/>
        <v>315</v>
      </c>
      <c r="B282" s="113">
        <f t="shared" si="136"/>
        <v>275</v>
      </c>
      <c r="C282" s="119">
        <f t="shared" si="137"/>
        <v>6.7192768006212127</v>
      </c>
      <c r="D282" s="119">
        <f t="shared" si="154"/>
        <v>1.9895272911796271e-006</v>
      </c>
      <c r="E282" s="119"/>
      <c r="F282" s="119"/>
      <c r="H282" s="115">
        <f t="shared" si="155"/>
        <v>315</v>
      </c>
      <c r="I282" s="113">
        <f t="shared" si="156"/>
        <v>275</v>
      </c>
      <c r="J282" s="113">
        <f>INDEX(地温!$D$2:$D$366,MATCH(H282,地温!$C$2:$C$366,FALSE))</f>
        <v>14.666350000000001</v>
      </c>
      <c r="K282" s="113">
        <f t="shared" si="157"/>
        <v>5198.6688499999991</v>
      </c>
      <c r="L282" s="116">
        <f t="shared" si="138"/>
        <v>18.904250363636361</v>
      </c>
      <c r="M282" s="119">
        <f t="shared" si="139"/>
        <v>3.3225140954172033e-002</v>
      </c>
      <c r="N282" s="119">
        <f t="shared" si="140"/>
        <v>6.7192768006212127</v>
      </c>
      <c r="Q282" s="115">
        <f t="shared" si="158"/>
        <v>315</v>
      </c>
      <c r="R282" s="113">
        <f t="shared" si="159"/>
        <v>275</v>
      </c>
      <c r="S282" s="113">
        <f>INDEX(地温!$D$2:$D$366,MATCH(Q282,地温!$C$2:$C$366,FALSE))</f>
        <v>14.666350000000001</v>
      </c>
      <c r="T282" s="113">
        <f t="shared" si="160"/>
        <v>5198.6688499999991</v>
      </c>
      <c r="U282" s="116">
        <f t="shared" si="141"/>
        <v>18.904250363636361</v>
      </c>
      <c r="V282" s="119" t="e">
        <f t="shared" si="142"/>
        <v>#N/A</v>
      </c>
      <c r="W282" s="119">
        <f t="shared" si="143"/>
        <v>0</v>
      </c>
      <c r="Z282" s="115">
        <f t="shared" si="161"/>
        <v>315</v>
      </c>
      <c r="AA282" s="113">
        <f t="shared" si="162"/>
        <v>275</v>
      </c>
      <c r="AB282" s="113">
        <f>INDEX(地温!$D$2:$D$366,MATCH(Z282,地温!$C$2:$C$366,FALSE))</f>
        <v>14.666350000000001</v>
      </c>
      <c r="AC282" s="113">
        <f t="shared" si="163"/>
        <v>5198.6688499999991</v>
      </c>
      <c r="AD282" s="116">
        <f t="shared" si="144"/>
        <v>18.904250363636361</v>
      </c>
      <c r="AE282" s="119" t="e">
        <f t="shared" si="145"/>
        <v>#N/A</v>
      </c>
      <c r="AF282" s="119">
        <f t="shared" si="146"/>
        <v>0</v>
      </c>
      <c r="AI282" s="115">
        <f t="shared" si="164"/>
        <v>315</v>
      </c>
      <c r="AJ282" s="113">
        <f t="shared" si="165"/>
        <v>275</v>
      </c>
      <c r="AK282" s="113">
        <f>INDEX(地温!$D$2:$D$366,MATCH(AI282,地温!$C$2:$C$366,FALSE))</f>
        <v>14.666350000000001</v>
      </c>
      <c r="AL282" s="113">
        <f t="shared" si="166"/>
        <v>5198.6688499999991</v>
      </c>
      <c r="AM282" s="116">
        <f t="shared" si="147"/>
        <v>18.904250363636361</v>
      </c>
      <c r="AN282" s="119" t="e">
        <f t="shared" si="148"/>
        <v>#N/A</v>
      </c>
      <c r="AO282" s="119">
        <f t="shared" si="149"/>
        <v>0</v>
      </c>
      <c r="AR282" s="115">
        <f t="shared" si="167"/>
        <v>315</v>
      </c>
      <c r="AS282" s="113">
        <f t="shared" si="168"/>
        <v>275</v>
      </c>
      <c r="AT282" s="113">
        <f>INDEX(地温!$D$2:$D$366,MATCH(AR282,地温!$C$2:$C$366,FALSE))</f>
        <v>14.666350000000001</v>
      </c>
      <c r="AU282" s="113">
        <f t="shared" si="169"/>
        <v>5198.6688499999991</v>
      </c>
      <c r="AV282" s="116">
        <f t="shared" si="150"/>
        <v>18.904250363636361</v>
      </c>
      <c r="AW282" s="119" t="e">
        <f t="shared" si="151"/>
        <v>#N/A</v>
      </c>
      <c r="AX282" s="119">
        <f t="shared" si="152"/>
        <v>0</v>
      </c>
    </row>
    <row r="283" spans="1:50">
      <c r="A283" s="115">
        <f t="shared" si="153"/>
        <v>316</v>
      </c>
      <c r="B283" s="113">
        <f t="shared" si="136"/>
        <v>276</v>
      </c>
      <c r="C283" s="119">
        <f t="shared" si="137"/>
        <v>6.7192964087539755</v>
      </c>
      <c r="D283" s="119">
        <f t="shared" si="154"/>
        <v>1.9608132762805041e-006</v>
      </c>
      <c r="E283" s="119"/>
      <c r="F283" s="119"/>
      <c r="H283" s="115">
        <f t="shared" si="155"/>
        <v>316</v>
      </c>
      <c r="I283" s="113">
        <f t="shared" si="156"/>
        <v>276</v>
      </c>
      <c r="J283" s="113">
        <f>INDEX(地温!$D$2:$D$366,MATCH(H283,地温!$C$2:$C$366,FALSE))</f>
        <v>14.907099999999998</v>
      </c>
      <c r="K283" s="113">
        <f t="shared" si="157"/>
        <v>5213.5759499999995</v>
      </c>
      <c r="L283" s="116">
        <f t="shared" si="138"/>
        <v>18.889767934782608</v>
      </c>
      <c r="M283" s="119">
        <f t="shared" si="139"/>
        <v>3.3204351961610361e-002</v>
      </c>
      <c r="N283" s="119">
        <f t="shared" si="140"/>
        <v>6.7192964087539755</v>
      </c>
      <c r="Q283" s="115">
        <f t="shared" si="158"/>
        <v>316</v>
      </c>
      <c r="R283" s="113">
        <f t="shared" si="159"/>
        <v>276</v>
      </c>
      <c r="S283" s="113">
        <f>INDEX(地温!$D$2:$D$366,MATCH(Q283,地温!$C$2:$C$366,FALSE))</f>
        <v>14.907099999999998</v>
      </c>
      <c r="T283" s="113">
        <f t="shared" si="160"/>
        <v>5213.5759499999995</v>
      </c>
      <c r="U283" s="116">
        <f t="shared" si="141"/>
        <v>18.889767934782608</v>
      </c>
      <c r="V283" s="119" t="e">
        <f t="shared" si="142"/>
        <v>#N/A</v>
      </c>
      <c r="W283" s="119">
        <f t="shared" si="143"/>
        <v>0</v>
      </c>
      <c r="Z283" s="115">
        <f t="shared" si="161"/>
        <v>316</v>
      </c>
      <c r="AA283" s="113">
        <f t="shared" si="162"/>
        <v>276</v>
      </c>
      <c r="AB283" s="113">
        <f>INDEX(地温!$D$2:$D$366,MATCH(Z283,地温!$C$2:$C$366,FALSE))</f>
        <v>14.907099999999998</v>
      </c>
      <c r="AC283" s="113">
        <f t="shared" si="163"/>
        <v>5213.5759499999995</v>
      </c>
      <c r="AD283" s="116">
        <f t="shared" si="144"/>
        <v>18.889767934782608</v>
      </c>
      <c r="AE283" s="119" t="e">
        <f t="shared" si="145"/>
        <v>#N/A</v>
      </c>
      <c r="AF283" s="119">
        <f t="shared" si="146"/>
        <v>0</v>
      </c>
      <c r="AI283" s="115">
        <f t="shared" si="164"/>
        <v>316</v>
      </c>
      <c r="AJ283" s="113">
        <f t="shared" si="165"/>
        <v>276</v>
      </c>
      <c r="AK283" s="113">
        <f>INDEX(地温!$D$2:$D$366,MATCH(AI283,地温!$C$2:$C$366,FALSE))</f>
        <v>14.907099999999998</v>
      </c>
      <c r="AL283" s="113">
        <f t="shared" si="166"/>
        <v>5213.5759499999995</v>
      </c>
      <c r="AM283" s="116">
        <f t="shared" si="147"/>
        <v>18.889767934782608</v>
      </c>
      <c r="AN283" s="119" t="e">
        <f t="shared" si="148"/>
        <v>#N/A</v>
      </c>
      <c r="AO283" s="119">
        <f t="shared" si="149"/>
        <v>0</v>
      </c>
      <c r="AR283" s="115">
        <f t="shared" si="167"/>
        <v>316</v>
      </c>
      <c r="AS283" s="113">
        <f t="shared" si="168"/>
        <v>276</v>
      </c>
      <c r="AT283" s="113">
        <f>INDEX(地温!$D$2:$D$366,MATCH(AR283,地温!$C$2:$C$366,FALSE))</f>
        <v>14.907099999999998</v>
      </c>
      <c r="AU283" s="113">
        <f t="shared" si="169"/>
        <v>5213.5759499999995</v>
      </c>
      <c r="AV283" s="116">
        <f t="shared" si="150"/>
        <v>18.889767934782608</v>
      </c>
      <c r="AW283" s="119" t="e">
        <f t="shared" si="151"/>
        <v>#N/A</v>
      </c>
      <c r="AX283" s="119">
        <f t="shared" si="152"/>
        <v>0</v>
      </c>
    </row>
    <row r="284" spans="1:50">
      <c r="A284" s="115">
        <f t="shared" si="153"/>
        <v>317</v>
      </c>
      <c r="B284" s="113">
        <f t="shared" si="136"/>
        <v>277</v>
      </c>
      <c r="C284" s="119">
        <f t="shared" si="137"/>
        <v>6.7193149986406855</v>
      </c>
      <c r="D284" s="119">
        <f t="shared" si="154"/>
        <v>1.8589886709996506e-006</v>
      </c>
      <c r="E284" s="119"/>
      <c r="F284" s="119"/>
      <c r="H284" s="115">
        <f t="shared" si="155"/>
        <v>317</v>
      </c>
      <c r="I284" s="113">
        <f t="shared" si="156"/>
        <v>277</v>
      </c>
      <c r="J284" s="113">
        <f>INDEX(地温!$D$2:$D$366,MATCH(H284,地温!$C$2:$C$366,FALSE))</f>
        <v>14.409549999999999</v>
      </c>
      <c r="K284" s="113">
        <f t="shared" si="157"/>
        <v>5227.9854999999998</v>
      </c>
      <c r="L284" s="116">
        <f t="shared" si="138"/>
        <v>18.873593862815884</v>
      </c>
      <c r="M284" s="119">
        <f t="shared" si="139"/>
        <v>3.3181147616739882e-002</v>
      </c>
      <c r="N284" s="119">
        <f t="shared" si="140"/>
        <v>6.7193149986406855</v>
      </c>
      <c r="Q284" s="115">
        <f t="shared" si="158"/>
        <v>317</v>
      </c>
      <c r="R284" s="113">
        <f t="shared" si="159"/>
        <v>277</v>
      </c>
      <c r="S284" s="113">
        <f>INDEX(地温!$D$2:$D$366,MATCH(Q284,地温!$C$2:$C$366,FALSE))</f>
        <v>14.409549999999999</v>
      </c>
      <c r="T284" s="113">
        <f t="shared" si="160"/>
        <v>5227.9854999999998</v>
      </c>
      <c r="U284" s="116">
        <f t="shared" si="141"/>
        <v>18.873593862815884</v>
      </c>
      <c r="V284" s="119" t="e">
        <f t="shared" si="142"/>
        <v>#N/A</v>
      </c>
      <c r="W284" s="119">
        <f t="shared" si="143"/>
        <v>0</v>
      </c>
      <c r="Z284" s="115">
        <f t="shared" si="161"/>
        <v>317</v>
      </c>
      <c r="AA284" s="113">
        <f t="shared" si="162"/>
        <v>277</v>
      </c>
      <c r="AB284" s="113">
        <f>INDEX(地温!$D$2:$D$366,MATCH(Z284,地温!$C$2:$C$366,FALSE))</f>
        <v>14.409549999999999</v>
      </c>
      <c r="AC284" s="113">
        <f t="shared" si="163"/>
        <v>5227.9854999999998</v>
      </c>
      <c r="AD284" s="116">
        <f t="shared" si="144"/>
        <v>18.873593862815884</v>
      </c>
      <c r="AE284" s="119" t="e">
        <f t="shared" si="145"/>
        <v>#N/A</v>
      </c>
      <c r="AF284" s="119">
        <f t="shared" si="146"/>
        <v>0</v>
      </c>
      <c r="AI284" s="115">
        <f t="shared" si="164"/>
        <v>317</v>
      </c>
      <c r="AJ284" s="113">
        <f t="shared" si="165"/>
        <v>277</v>
      </c>
      <c r="AK284" s="113">
        <f>INDEX(地温!$D$2:$D$366,MATCH(AI284,地温!$C$2:$C$366,FALSE))</f>
        <v>14.409549999999999</v>
      </c>
      <c r="AL284" s="113">
        <f t="shared" si="166"/>
        <v>5227.9854999999998</v>
      </c>
      <c r="AM284" s="116">
        <f t="shared" si="147"/>
        <v>18.873593862815884</v>
      </c>
      <c r="AN284" s="119" t="e">
        <f t="shared" si="148"/>
        <v>#N/A</v>
      </c>
      <c r="AO284" s="119">
        <f t="shared" si="149"/>
        <v>0</v>
      </c>
      <c r="AR284" s="115">
        <f t="shared" si="167"/>
        <v>317</v>
      </c>
      <c r="AS284" s="113">
        <f t="shared" si="168"/>
        <v>277</v>
      </c>
      <c r="AT284" s="113">
        <f>INDEX(地温!$D$2:$D$366,MATCH(AR284,地温!$C$2:$C$366,FALSE))</f>
        <v>14.409549999999999</v>
      </c>
      <c r="AU284" s="113">
        <f t="shared" si="169"/>
        <v>5227.9854999999998</v>
      </c>
      <c r="AV284" s="116">
        <f t="shared" si="150"/>
        <v>18.873593862815884</v>
      </c>
      <c r="AW284" s="119" t="e">
        <f t="shared" si="151"/>
        <v>#N/A</v>
      </c>
      <c r="AX284" s="119">
        <f t="shared" si="152"/>
        <v>0</v>
      </c>
    </row>
    <row r="285" spans="1:50">
      <c r="A285" s="115">
        <f t="shared" si="153"/>
        <v>318</v>
      </c>
      <c r="B285" s="113">
        <f t="shared" si="136"/>
        <v>278</v>
      </c>
      <c r="C285" s="119">
        <f t="shared" si="137"/>
        <v>6.7193329771062835</v>
      </c>
      <c r="D285" s="119">
        <f t="shared" si="154"/>
        <v>1.7978465598034177e-006</v>
      </c>
      <c r="E285" s="119"/>
      <c r="F285" s="119"/>
      <c r="H285" s="115">
        <f t="shared" si="155"/>
        <v>318</v>
      </c>
      <c r="I285" s="113">
        <f t="shared" si="156"/>
        <v>278</v>
      </c>
      <c r="J285" s="113">
        <f>INDEX(地温!$D$2:$D$366,MATCH(H285,地温!$C$2:$C$366,FALSE))</f>
        <v>14.28115</v>
      </c>
      <c r="K285" s="113">
        <f t="shared" si="157"/>
        <v>5242.2666499999996</v>
      </c>
      <c r="L285" s="116">
        <f t="shared" si="138"/>
        <v>18.857074280575539</v>
      </c>
      <c r="M285" s="119">
        <f t="shared" si="139"/>
        <v>3.3157461668194749e-002</v>
      </c>
      <c r="N285" s="119">
        <f t="shared" si="140"/>
        <v>6.7193329771062835</v>
      </c>
      <c r="Q285" s="115">
        <f t="shared" si="158"/>
        <v>318</v>
      </c>
      <c r="R285" s="113">
        <f t="shared" si="159"/>
        <v>278</v>
      </c>
      <c r="S285" s="113">
        <f>INDEX(地温!$D$2:$D$366,MATCH(Q285,地温!$C$2:$C$366,FALSE))</f>
        <v>14.28115</v>
      </c>
      <c r="T285" s="113">
        <f t="shared" si="160"/>
        <v>5242.2666499999996</v>
      </c>
      <c r="U285" s="116">
        <f t="shared" si="141"/>
        <v>18.857074280575539</v>
      </c>
      <c r="V285" s="119" t="e">
        <f t="shared" si="142"/>
        <v>#N/A</v>
      </c>
      <c r="W285" s="119">
        <f t="shared" si="143"/>
        <v>0</v>
      </c>
      <c r="Z285" s="115">
        <f t="shared" si="161"/>
        <v>318</v>
      </c>
      <c r="AA285" s="113">
        <f t="shared" si="162"/>
        <v>278</v>
      </c>
      <c r="AB285" s="113">
        <f>INDEX(地温!$D$2:$D$366,MATCH(Z285,地温!$C$2:$C$366,FALSE))</f>
        <v>14.28115</v>
      </c>
      <c r="AC285" s="113">
        <f t="shared" si="163"/>
        <v>5242.2666499999996</v>
      </c>
      <c r="AD285" s="116">
        <f t="shared" si="144"/>
        <v>18.857074280575539</v>
      </c>
      <c r="AE285" s="119" t="e">
        <f t="shared" si="145"/>
        <v>#N/A</v>
      </c>
      <c r="AF285" s="119">
        <f t="shared" si="146"/>
        <v>0</v>
      </c>
      <c r="AI285" s="115">
        <f t="shared" si="164"/>
        <v>318</v>
      </c>
      <c r="AJ285" s="113">
        <f t="shared" si="165"/>
        <v>278</v>
      </c>
      <c r="AK285" s="113">
        <f>INDEX(地温!$D$2:$D$366,MATCH(AI285,地温!$C$2:$C$366,FALSE))</f>
        <v>14.28115</v>
      </c>
      <c r="AL285" s="113">
        <f t="shared" si="166"/>
        <v>5242.2666499999996</v>
      </c>
      <c r="AM285" s="116">
        <f t="shared" si="147"/>
        <v>18.857074280575539</v>
      </c>
      <c r="AN285" s="119" t="e">
        <f t="shared" si="148"/>
        <v>#N/A</v>
      </c>
      <c r="AO285" s="119">
        <f t="shared" si="149"/>
        <v>0</v>
      </c>
      <c r="AR285" s="115">
        <f t="shared" si="167"/>
        <v>318</v>
      </c>
      <c r="AS285" s="113">
        <f t="shared" si="168"/>
        <v>278</v>
      </c>
      <c r="AT285" s="113">
        <f>INDEX(地温!$D$2:$D$366,MATCH(AR285,地温!$C$2:$C$366,FALSE))</f>
        <v>14.28115</v>
      </c>
      <c r="AU285" s="113">
        <f t="shared" si="169"/>
        <v>5242.2666499999996</v>
      </c>
      <c r="AV285" s="116">
        <f t="shared" si="150"/>
        <v>18.857074280575539</v>
      </c>
      <c r="AW285" s="119" t="e">
        <f t="shared" si="151"/>
        <v>#N/A</v>
      </c>
      <c r="AX285" s="119">
        <f t="shared" si="152"/>
        <v>0</v>
      </c>
    </row>
    <row r="286" spans="1:50">
      <c r="A286" s="115">
        <f t="shared" si="153"/>
        <v>319</v>
      </c>
      <c r="B286" s="113">
        <f t="shared" si="136"/>
        <v>279</v>
      </c>
      <c r="C286" s="119">
        <f t="shared" si="137"/>
        <v>6.7193504265250485</v>
      </c>
      <c r="D286" s="119">
        <f t="shared" si="154"/>
        <v>1.7449418765025371e-006</v>
      </c>
      <c r="E286" s="119"/>
      <c r="F286" s="119"/>
      <c r="H286" s="115">
        <f t="shared" si="155"/>
        <v>319</v>
      </c>
      <c r="I286" s="113">
        <f t="shared" si="156"/>
        <v>279</v>
      </c>
      <c r="J286" s="113">
        <f>INDEX(地温!$D$2:$D$366,MATCH(H286,地温!$C$2:$C$366,FALSE))</f>
        <v>14.216949999999999</v>
      </c>
      <c r="K286" s="113">
        <f t="shared" si="157"/>
        <v>5256.4835999999996</v>
      </c>
      <c r="L286" s="116">
        <f t="shared" si="138"/>
        <v>18.840443010752686</v>
      </c>
      <c r="M286" s="119">
        <f t="shared" si="139"/>
        <v>3.31336299547609e-002</v>
      </c>
      <c r="N286" s="119">
        <f t="shared" si="140"/>
        <v>6.7193504265250485</v>
      </c>
      <c r="Q286" s="115">
        <f t="shared" si="158"/>
        <v>319</v>
      </c>
      <c r="R286" s="113">
        <f t="shared" si="159"/>
        <v>279</v>
      </c>
      <c r="S286" s="113">
        <f>INDEX(地温!$D$2:$D$366,MATCH(Q286,地温!$C$2:$C$366,FALSE))</f>
        <v>14.216949999999999</v>
      </c>
      <c r="T286" s="113">
        <f t="shared" si="160"/>
        <v>5256.4835999999996</v>
      </c>
      <c r="U286" s="116">
        <f t="shared" si="141"/>
        <v>18.840443010752686</v>
      </c>
      <c r="V286" s="119" t="e">
        <f t="shared" si="142"/>
        <v>#N/A</v>
      </c>
      <c r="W286" s="119">
        <f t="shared" si="143"/>
        <v>0</v>
      </c>
      <c r="Z286" s="115">
        <f t="shared" si="161"/>
        <v>319</v>
      </c>
      <c r="AA286" s="113">
        <f t="shared" si="162"/>
        <v>279</v>
      </c>
      <c r="AB286" s="113">
        <f>INDEX(地温!$D$2:$D$366,MATCH(Z286,地温!$C$2:$C$366,FALSE))</f>
        <v>14.216949999999999</v>
      </c>
      <c r="AC286" s="113">
        <f t="shared" si="163"/>
        <v>5256.4835999999996</v>
      </c>
      <c r="AD286" s="116">
        <f t="shared" si="144"/>
        <v>18.840443010752686</v>
      </c>
      <c r="AE286" s="119" t="e">
        <f t="shared" si="145"/>
        <v>#N/A</v>
      </c>
      <c r="AF286" s="119">
        <f t="shared" si="146"/>
        <v>0</v>
      </c>
      <c r="AI286" s="115">
        <f t="shared" si="164"/>
        <v>319</v>
      </c>
      <c r="AJ286" s="113">
        <f t="shared" si="165"/>
        <v>279</v>
      </c>
      <c r="AK286" s="113">
        <f>INDEX(地温!$D$2:$D$366,MATCH(AI286,地温!$C$2:$C$366,FALSE))</f>
        <v>14.216949999999999</v>
      </c>
      <c r="AL286" s="113">
        <f t="shared" si="166"/>
        <v>5256.4835999999996</v>
      </c>
      <c r="AM286" s="116">
        <f t="shared" si="147"/>
        <v>18.840443010752686</v>
      </c>
      <c r="AN286" s="119" t="e">
        <f t="shared" si="148"/>
        <v>#N/A</v>
      </c>
      <c r="AO286" s="119">
        <f t="shared" si="149"/>
        <v>0</v>
      </c>
      <c r="AR286" s="115">
        <f t="shared" si="167"/>
        <v>319</v>
      </c>
      <c r="AS286" s="113">
        <f t="shared" si="168"/>
        <v>279</v>
      </c>
      <c r="AT286" s="113">
        <f>INDEX(地温!$D$2:$D$366,MATCH(AR286,地温!$C$2:$C$366,FALSE))</f>
        <v>14.216949999999999</v>
      </c>
      <c r="AU286" s="113">
        <f t="shared" si="169"/>
        <v>5256.4835999999996</v>
      </c>
      <c r="AV286" s="116">
        <f t="shared" si="150"/>
        <v>18.840443010752686</v>
      </c>
      <c r="AW286" s="119" t="e">
        <f t="shared" si="151"/>
        <v>#N/A</v>
      </c>
      <c r="AX286" s="119">
        <f t="shared" si="152"/>
        <v>0</v>
      </c>
    </row>
    <row r="287" spans="1:50">
      <c r="A287" s="115">
        <f t="shared" si="153"/>
        <v>320</v>
      </c>
      <c r="B287" s="113">
        <f t="shared" si="136"/>
        <v>280</v>
      </c>
      <c r="C287" s="119">
        <f t="shared" si="137"/>
        <v>6.7193679595920095</v>
      </c>
      <c r="D287" s="119">
        <f t="shared" si="154"/>
        <v>1.7533066960950807e-006</v>
      </c>
      <c r="E287" s="119"/>
      <c r="F287" s="119"/>
      <c r="H287" s="115">
        <f t="shared" si="155"/>
        <v>320</v>
      </c>
      <c r="I287" s="113">
        <f t="shared" si="156"/>
        <v>280</v>
      </c>
      <c r="J287" s="113">
        <f>INDEX(地温!$D$2:$D$366,MATCH(H287,地温!$C$2:$C$366,FALSE))</f>
        <v>14.810799999999999</v>
      </c>
      <c r="K287" s="113">
        <f t="shared" si="157"/>
        <v>5271.2943999999998</v>
      </c>
      <c r="L287" s="116">
        <f t="shared" si="138"/>
        <v>18.826051428571429</v>
      </c>
      <c r="M287" s="119">
        <f t="shared" si="139"/>
        <v>3.3113019227501338e-002</v>
      </c>
      <c r="N287" s="119">
        <f t="shared" si="140"/>
        <v>6.7193679595920095</v>
      </c>
      <c r="Q287" s="115">
        <f t="shared" si="158"/>
        <v>320</v>
      </c>
      <c r="R287" s="113">
        <f t="shared" si="159"/>
        <v>280</v>
      </c>
      <c r="S287" s="113">
        <f>INDEX(地温!$D$2:$D$366,MATCH(Q287,地温!$C$2:$C$366,FALSE))</f>
        <v>14.810799999999999</v>
      </c>
      <c r="T287" s="113">
        <f t="shared" si="160"/>
        <v>5271.2943999999998</v>
      </c>
      <c r="U287" s="116">
        <f t="shared" si="141"/>
        <v>18.826051428571429</v>
      </c>
      <c r="V287" s="119" t="e">
        <f t="shared" si="142"/>
        <v>#N/A</v>
      </c>
      <c r="W287" s="119">
        <f t="shared" si="143"/>
        <v>0</v>
      </c>
      <c r="Z287" s="115">
        <f t="shared" si="161"/>
        <v>320</v>
      </c>
      <c r="AA287" s="113">
        <f t="shared" si="162"/>
        <v>280</v>
      </c>
      <c r="AB287" s="113">
        <f>INDEX(地温!$D$2:$D$366,MATCH(Z287,地温!$C$2:$C$366,FALSE))</f>
        <v>14.810799999999999</v>
      </c>
      <c r="AC287" s="113">
        <f t="shared" si="163"/>
        <v>5271.2943999999998</v>
      </c>
      <c r="AD287" s="116">
        <f t="shared" si="144"/>
        <v>18.826051428571429</v>
      </c>
      <c r="AE287" s="119" t="e">
        <f t="shared" si="145"/>
        <v>#N/A</v>
      </c>
      <c r="AF287" s="119">
        <f t="shared" si="146"/>
        <v>0</v>
      </c>
      <c r="AI287" s="115">
        <f t="shared" si="164"/>
        <v>320</v>
      </c>
      <c r="AJ287" s="113">
        <f t="shared" si="165"/>
        <v>280</v>
      </c>
      <c r="AK287" s="113">
        <f>INDEX(地温!$D$2:$D$366,MATCH(AI287,地温!$C$2:$C$366,FALSE))</f>
        <v>14.810799999999999</v>
      </c>
      <c r="AL287" s="113">
        <f t="shared" si="166"/>
        <v>5271.2943999999998</v>
      </c>
      <c r="AM287" s="116">
        <f t="shared" si="147"/>
        <v>18.826051428571429</v>
      </c>
      <c r="AN287" s="119" t="e">
        <f t="shared" si="148"/>
        <v>#N/A</v>
      </c>
      <c r="AO287" s="119">
        <f t="shared" si="149"/>
        <v>0</v>
      </c>
      <c r="AR287" s="115">
        <f t="shared" si="167"/>
        <v>320</v>
      </c>
      <c r="AS287" s="113">
        <f t="shared" si="168"/>
        <v>280</v>
      </c>
      <c r="AT287" s="113">
        <f>INDEX(地温!$D$2:$D$366,MATCH(AR287,地温!$C$2:$C$366,FALSE))</f>
        <v>14.810799999999999</v>
      </c>
      <c r="AU287" s="113">
        <f t="shared" si="169"/>
        <v>5271.2943999999998</v>
      </c>
      <c r="AV287" s="116">
        <f t="shared" si="150"/>
        <v>18.826051428571429</v>
      </c>
      <c r="AW287" s="119" t="e">
        <f t="shared" si="151"/>
        <v>#N/A</v>
      </c>
      <c r="AX287" s="119">
        <f t="shared" si="152"/>
        <v>0</v>
      </c>
    </row>
    <row r="288" spans="1:50">
      <c r="A288" s="115">
        <f t="shared" si="153"/>
        <v>321</v>
      </c>
      <c r="B288" s="113">
        <f t="shared" si="136"/>
        <v>281</v>
      </c>
      <c r="C288" s="119">
        <f t="shared" si="137"/>
        <v>6.7193848517389938</v>
      </c>
      <c r="D288" s="119">
        <f t="shared" si="154"/>
        <v>1.6892146984304192e-006</v>
      </c>
      <c r="E288" s="119"/>
      <c r="F288" s="119"/>
      <c r="H288" s="115">
        <f t="shared" si="155"/>
        <v>321</v>
      </c>
      <c r="I288" s="113">
        <f t="shared" si="156"/>
        <v>281</v>
      </c>
      <c r="J288" s="113">
        <f>INDEX(地温!$D$2:$D$366,MATCH(H288,地温!$C$2:$C$366,FALSE))</f>
        <v>14.618199999999998</v>
      </c>
      <c r="K288" s="113">
        <f t="shared" si="157"/>
        <v>5285.9125999999997</v>
      </c>
      <c r="L288" s="116">
        <f t="shared" si="138"/>
        <v>18.811076868327401</v>
      </c>
      <c r="M288" s="119">
        <f t="shared" si="139"/>
        <v>3.3091585049597166e-002</v>
      </c>
      <c r="N288" s="119">
        <f t="shared" si="140"/>
        <v>6.7193848517389938</v>
      </c>
      <c r="Q288" s="115">
        <f t="shared" si="158"/>
        <v>321</v>
      </c>
      <c r="R288" s="113">
        <f t="shared" si="159"/>
        <v>281</v>
      </c>
      <c r="S288" s="113">
        <f>INDEX(地温!$D$2:$D$366,MATCH(Q288,地温!$C$2:$C$366,FALSE))</f>
        <v>14.618199999999998</v>
      </c>
      <c r="T288" s="113">
        <f t="shared" si="160"/>
        <v>5285.9125999999997</v>
      </c>
      <c r="U288" s="116">
        <f t="shared" si="141"/>
        <v>18.811076868327401</v>
      </c>
      <c r="V288" s="119" t="e">
        <f t="shared" si="142"/>
        <v>#N/A</v>
      </c>
      <c r="W288" s="119">
        <f t="shared" si="143"/>
        <v>0</v>
      </c>
      <c r="Z288" s="115">
        <f t="shared" si="161"/>
        <v>321</v>
      </c>
      <c r="AA288" s="113">
        <f t="shared" si="162"/>
        <v>281</v>
      </c>
      <c r="AB288" s="113">
        <f>INDEX(地温!$D$2:$D$366,MATCH(Z288,地温!$C$2:$C$366,FALSE))</f>
        <v>14.618199999999998</v>
      </c>
      <c r="AC288" s="113">
        <f t="shared" si="163"/>
        <v>5285.9125999999997</v>
      </c>
      <c r="AD288" s="116">
        <f t="shared" si="144"/>
        <v>18.811076868327401</v>
      </c>
      <c r="AE288" s="119" t="e">
        <f t="shared" si="145"/>
        <v>#N/A</v>
      </c>
      <c r="AF288" s="119">
        <f t="shared" si="146"/>
        <v>0</v>
      </c>
      <c r="AI288" s="115">
        <f t="shared" si="164"/>
        <v>321</v>
      </c>
      <c r="AJ288" s="113">
        <f t="shared" si="165"/>
        <v>281</v>
      </c>
      <c r="AK288" s="113">
        <f>INDEX(地温!$D$2:$D$366,MATCH(AI288,地温!$C$2:$C$366,FALSE))</f>
        <v>14.618199999999998</v>
      </c>
      <c r="AL288" s="113">
        <f t="shared" si="166"/>
        <v>5285.9125999999997</v>
      </c>
      <c r="AM288" s="116">
        <f t="shared" si="147"/>
        <v>18.811076868327401</v>
      </c>
      <c r="AN288" s="119" t="e">
        <f t="shared" si="148"/>
        <v>#N/A</v>
      </c>
      <c r="AO288" s="119">
        <f t="shared" si="149"/>
        <v>0</v>
      </c>
      <c r="AR288" s="115">
        <f t="shared" si="167"/>
        <v>321</v>
      </c>
      <c r="AS288" s="113">
        <f t="shared" si="168"/>
        <v>281</v>
      </c>
      <c r="AT288" s="113">
        <f>INDEX(地温!$D$2:$D$366,MATCH(AR288,地温!$C$2:$C$366,FALSE))</f>
        <v>14.618199999999998</v>
      </c>
      <c r="AU288" s="113">
        <f t="shared" si="169"/>
        <v>5285.9125999999997</v>
      </c>
      <c r="AV288" s="116">
        <f t="shared" si="150"/>
        <v>18.811076868327401</v>
      </c>
      <c r="AW288" s="119" t="e">
        <f t="shared" si="151"/>
        <v>#N/A</v>
      </c>
      <c r="AX288" s="119">
        <f t="shared" si="152"/>
        <v>0</v>
      </c>
    </row>
    <row r="289" spans="1:50">
      <c r="A289" s="115">
        <f t="shared" si="153"/>
        <v>322</v>
      </c>
      <c r="B289" s="113">
        <f t="shared" si="136"/>
        <v>282</v>
      </c>
      <c r="C289" s="119">
        <f t="shared" si="137"/>
        <v>6.7194004142179589</v>
      </c>
      <c r="D289" s="119">
        <f t="shared" si="154"/>
        <v>1.5562478965058802e-006</v>
      </c>
      <c r="E289" s="119"/>
      <c r="F289" s="119"/>
      <c r="H289" s="115">
        <f t="shared" si="155"/>
        <v>322</v>
      </c>
      <c r="I289" s="113">
        <f t="shared" si="156"/>
        <v>282</v>
      </c>
      <c r="J289" s="113">
        <f>INDEX(地温!$D$2:$D$366,MATCH(H289,地温!$C$2:$C$366,FALSE))</f>
        <v>13.591000000000001</v>
      </c>
      <c r="K289" s="113">
        <f t="shared" si="157"/>
        <v>5299.5036</v>
      </c>
      <c r="L289" s="116">
        <f t="shared" si="138"/>
        <v>18.792565957446808</v>
      </c>
      <c r="M289" s="119">
        <f t="shared" si="139"/>
        <v>3.3065105173600041e-002</v>
      </c>
      <c r="N289" s="119">
        <f t="shared" si="140"/>
        <v>6.7194004142179589</v>
      </c>
      <c r="Q289" s="115">
        <f t="shared" si="158"/>
        <v>322</v>
      </c>
      <c r="R289" s="113">
        <f t="shared" si="159"/>
        <v>282</v>
      </c>
      <c r="S289" s="113">
        <f>INDEX(地温!$D$2:$D$366,MATCH(Q289,地温!$C$2:$C$366,FALSE))</f>
        <v>13.591000000000001</v>
      </c>
      <c r="T289" s="113">
        <f t="shared" si="160"/>
        <v>5299.5036</v>
      </c>
      <c r="U289" s="116">
        <f t="shared" si="141"/>
        <v>18.792565957446808</v>
      </c>
      <c r="V289" s="119" t="e">
        <f t="shared" si="142"/>
        <v>#N/A</v>
      </c>
      <c r="W289" s="119">
        <f t="shared" si="143"/>
        <v>0</v>
      </c>
      <c r="Z289" s="115">
        <f t="shared" si="161"/>
        <v>322</v>
      </c>
      <c r="AA289" s="113">
        <f t="shared" si="162"/>
        <v>282</v>
      </c>
      <c r="AB289" s="113">
        <f>INDEX(地温!$D$2:$D$366,MATCH(Z289,地温!$C$2:$C$366,FALSE))</f>
        <v>13.591000000000001</v>
      </c>
      <c r="AC289" s="113">
        <f t="shared" si="163"/>
        <v>5299.5036</v>
      </c>
      <c r="AD289" s="116">
        <f t="shared" si="144"/>
        <v>18.792565957446808</v>
      </c>
      <c r="AE289" s="119" t="e">
        <f t="shared" si="145"/>
        <v>#N/A</v>
      </c>
      <c r="AF289" s="119">
        <f t="shared" si="146"/>
        <v>0</v>
      </c>
      <c r="AI289" s="115">
        <f t="shared" si="164"/>
        <v>322</v>
      </c>
      <c r="AJ289" s="113">
        <f t="shared" si="165"/>
        <v>282</v>
      </c>
      <c r="AK289" s="113">
        <f>INDEX(地温!$D$2:$D$366,MATCH(AI289,地温!$C$2:$C$366,FALSE))</f>
        <v>13.591000000000001</v>
      </c>
      <c r="AL289" s="113">
        <f t="shared" si="166"/>
        <v>5299.5036</v>
      </c>
      <c r="AM289" s="116">
        <f t="shared" si="147"/>
        <v>18.792565957446808</v>
      </c>
      <c r="AN289" s="119" t="e">
        <f t="shared" si="148"/>
        <v>#N/A</v>
      </c>
      <c r="AO289" s="119">
        <f t="shared" si="149"/>
        <v>0</v>
      </c>
      <c r="AR289" s="115">
        <f t="shared" si="167"/>
        <v>322</v>
      </c>
      <c r="AS289" s="113">
        <f t="shared" si="168"/>
        <v>282</v>
      </c>
      <c r="AT289" s="113">
        <f>INDEX(地温!$D$2:$D$366,MATCH(AR289,地温!$C$2:$C$366,FALSE))</f>
        <v>13.591000000000001</v>
      </c>
      <c r="AU289" s="113">
        <f t="shared" si="169"/>
        <v>5299.5036</v>
      </c>
      <c r="AV289" s="116">
        <f t="shared" si="150"/>
        <v>18.792565957446808</v>
      </c>
      <c r="AW289" s="119" t="e">
        <f t="shared" si="151"/>
        <v>#N/A</v>
      </c>
      <c r="AX289" s="119">
        <f t="shared" si="152"/>
        <v>0</v>
      </c>
    </row>
    <row r="290" spans="1:50">
      <c r="A290" s="115">
        <f t="shared" si="153"/>
        <v>323</v>
      </c>
      <c r="B290" s="113">
        <f t="shared" si="136"/>
        <v>283</v>
      </c>
      <c r="C290" s="119">
        <f t="shared" si="137"/>
        <v>6.7194152238834715</v>
      </c>
      <c r="D290" s="119">
        <f t="shared" si="154"/>
        <v>1.4809665512593996e-006</v>
      </c>
      <c r="E290" s="119"/>
      <c r="F290" s="119"/>
      <c r="H290" s="115">
        <f t="shared" si="155"/>
        <v>323</v>
      </c>
      <c r="I290" s="113">
        <f t="shared" si="156"/>
        <v>283</v>
      </c>
      <c r="J290" s="113">
        <f>INDEX(地温!$D$2:$D$366,MATCH(H290,地温!$C$2:$C$366,FALSE))</f>
        <v>13.15765</v>
      </c>
      <c r="K290" s="113">
        <f t="shared" si="157"/>
        <v>5312.6612500000001</v>
      </c>
      <c r="L290" s="116">
        <f t="shared" si="138"/>
        <v>18.772654593639576</v>
      </c>
      <c r="M290" s="119">
        <f t="shared" si="139"/>
        <v>3.3036641856198215e-002</v>
      </c>
      <c r="N290" s="119">
        <f t="shared" si="140"/>
        <v>6.7194152238834715</v>
      </c>
      <c r="Q290" s="115">
        <f t="shared" si="158"/>
        <v>323</v>
      </c>
      <c r="R290" s="113">
        <f t="shared" si="159"/>
        <v>283</v>
      </c>
      <c r="S290" s="113">
        <f>INDEX(地温!$D$2:$D$366,MATCH(Q290,地温!$C$2:$C$366,FALSE))</f>
        <v>13.15765</v>
      </c>
      <c r="T290" s="113">
        <f t="shared" si="160"/>
        <v>5312.6612500000001</v>
      </c>
      <c r="U290" s="116">
        <f t="shared" si="141"/>
        <v>18.772654593639576</v>
      </c>
      <c r="V290" s="119" t="e">
        <f t="shared" si="142"/>
        <v>#N/A</v>
      </c>
      <c r="W290" s="119">
        <f t="shared" si="143"/>
        <v>0</v>
      </c>
      <c r="Z290" s="115">
        <f t="shared" si="161"/>
        <v>323</v>
      </c>
      <c r="AA290" s="113">
        <f t="shared" si="162"/>
        <v>283</v>
      </c>
      <c r="AB290" s="113">
        <f>INDEX(地温!$D$2:$D$366,MATCH(Z290,地温!$C$2:$C$366,FALSE))</f>
        <v>13.15765</v>
      </c>
      <c r="AC290" s="113">
        <f t="shared" si="163"/>
        <v>5312.6612500000001</v>
      </c>
      <c r="AD290" s="116">
        <f t="shared" si="144"/>
        <v>18.772654593639576</v>
      </c>
      <c r="AE290" s="119" t="e">
        <f t="shared" si="145"/>
        <v>#N/A</v>
      </c>
      <c r="AF290" s="119">
        <f t="shared" si="146"/>
        <v>0</v>
      </c>
      <c r="AI290" s="115">
        <f t="shared" si="164"/>
        <v>323</v>
      </c>
      <c r="AJ290" s="113">
        <f t="shared" si="165"/>
        <v>283</v>
      </c>
      <c r="AK290" s="113">
        <f>INDEX(地温!$D$2:$D$366,MATCH(AI290,地温!$C$2:$C$366,FALSE))</f>
        <v>13.15765</v>
      </c>
      <c r="AL290" s="113">
        <f t="shared" si="166"/>
        <v>5312.6612500000001</v>
      </c>
      <c r="AM290" s="116">
        <f t="shared" si="147"/>
        <v>18.772654593639576</v>
      </c>
      <c r="AN290" s="119" t="e">
        <f t="shared" si="148"/>
        <v>#N/A</v>
      </c>
      <c r="AO290" s="119">
        <f t="shared" si="149"/>
        <v>0</v>
      </c>
      <c r="AR290" s="115">
        <f t="shared" si="167"/>
        <v>323</v>
      </c>
      <c r="AS290" s="113">
        <f t="shared" si="168"/>
        <v>283</v>
      </c>
      <c r="AT290" s="113">
        <f>INDEX(地温!$D$2:$D$366,MATCH(AR290,地温!$C$2:$C$366,FALSE))</f>
        <v>13.15765</v>
      </c>
      <c r="AU290" s="113">
        <f t="shared" si="169"/>
        <v>5312.6612500000001</v>
      </c>
      <c r="AV290" s="116">
        <f t="shared" si="150"/>
        <v>18.772654593639576</v>
      </c>
      <c r="AW290" s="119" t="e">
        <f t="shared" si="151"/>
        <v>#N/A</v>
      </c>
      <c r="AX290" s="119">
        <f t="shared" si="152"/>
        <v>0</v>
      </c>
    </row>
    <row r="291" spans="1:50">
      <c r="A291" s="115">
        <f t="shared" si="153"/>
        <v>324</v>
      </c>
      <c r="B291" s="113">
        <f t="shared" si="136"/>
        <v>284</v>
      </c>
      <c r="C291" s="119">
        <f t="shared" si="137"/>
        <v>6.719429644914892</v>
      </c>
      <c r="D291" s="119">
        <f t="shared" si="154"/>
        <v>1.442103142057505e-006</v>
      </c>
      <c r="E291" s="119"/>
      <c r="F291" s="119"/>
      <c r="H291" s="115">
        <f t="shared" si="155"/>
        <v>324</v>
      </c>
      <c r="I291" s="113">
        <f t="shared" si="156"/>
        <v>284</v>
      </c>
      <c r="J291" s="113">
        <f>INDEX(地温!$D$2:$D$366,MATCH(H291,地温!$C$2:$C$366,FALSE))</f>
        <v>13.12555</v>
      </c>
      <c r="K291" s="113">
        <f t="shared" si="157"/>
        <v>5325.7867999999999</v>
      </c>
      <c r="L291" s="116">
        <f t="shared" si="138"/>
        <v>18.75277042253521</v>
      </c>
      <c r="M291" s="119">
        <f t="shared" si="139"/>
        <v>3.3008237990474622e-002</v>
      </c>
      <c r="N291" s="119">
        <f t="shared" si="140"/>
        <v>6.719429644914892</v>
      </c>
      <c r="Q291" s="115">
        <f t="shared" si="158"/>
        <v>324</v>
      </c>
      <c r="R291" s="113">
        <f t="shared" si="159"/>
        <v>284</v>
      </c>
      <c r="S291" s="113">
        <f>INDEX(地温!$D$2:$D$366,MATCH(Q291,地温!$C$2:$C$366,FALSE))</f>
        <v>13.12555</v>
      </c>
      <c r="T291" s="113">
        <f t="shared" si="160"/>
        <v>5325.7867999999999</v>
      </c>
      <c r="U291" s="116">
        <f t="shared" si="141"/>
        <v>18.75277042253521</v>
      </c>
      <c r="V291" s="119" t="e">
        <f t="shared" si="142"/>
        <v>#N/A</v>
      </c>
      <c r="W291" s="119">
        <f t="shared" si="143"/>
        <v>0</v>
      </c>
      <c r="Z291" s="115">
        <f t="shared" si="161"/>
        <v>324</v>
      </c>
      <c r="AA291" s="113">
        <f t="shared" si="162"/>
        <v>284</v>
      </c>
      <c r="AB291" s="113">
        <f>INDEX(地温!$D$2:$D$366,MATCH(Z291,地温!$C$2:$C$366,FALSE))</f>
        <v>13.12555</v>
      </c>
      <c r="AC291" s="113">
        <f t="shared" si="163"/>
        <v>5325.7867999999999</v>
      </c>
      <c r="AD291" s="116">
        <f t="shared" si="144"/>
        <v>18.75277042253521</v>
      </c>
      <c r="AE291" s="119" t="e">
        <f t="shared" si="145"/>
        <v>#N/A</v>
      </c>
      <c r="AF291" s="119">
        <f t="shared" si="146"/>
        <v>0</v>
      </c>
      <c r="AI291" s="115">
        <f t="shared" si="164"/>
        <v>324</v>
      </c>
      <c r="AJ291" s="113">
        <f t="shared" si="165"/>
        <v>284</v>
      </c>
      <c r="AK291" s="113">
        <f>INDEX(地温!$D$2:$D$366,MATCH(AI291,地温!$C$2:$C$366,FALSE))</f>
        <v>13.12555</v>
      </c>
      <c r="AL291" s="113">
        <f t="shared" si="166"/>
        <v>5325.7867999999999</v>
      </c>
      <c r="AM291" s="116">
        <f t="shared" si="147"/>
        <v>18.75277042253521</v>
      </c>
      <c r="AN291" s="119" t="e">
        <f t="shared" si="148"/>
        <v>#N/A</v>
      </c>
      <c r="AO291" s="119">
        <f t="shared" si="149"/>
        <v>0</v>
      </c>
      <c r="AR291" s="115">
        <f t="shared" si="167"/>
        <v>324</v>
      </c>
      <c r="AS291" s="113">
        <f t="shared" si="168"/>
        <v>284</v>
      </c>
      <c r="AT291" s="113">
        <f>INDEX(地温!$D$2:$D$366,MATCH(AR291,地温!$C$2:$C$366,FALSE))</f>
        <v>13.12555</v>
      </c>
      <c r="AU291" s="113">
        <f t="shared" si="169"/>
        <v>5325.7867999999999</v>
      </c>
      <c r="AV291" s="116">
        <f t="shared" si="150"/>
        <v>18.75277042253521</v>
      </c>
      <c r="AW291" s="119" t="e">
        <f t="shared" si="151"/>
        <v>#N/A</v>
      </c>
      <c r="AX291" s="119">
        <f t="shared" si="152"/>
        <v>0</v>
      </c>
    </row>
    <row r="292" spans="1:50">
      <c r="A292" s="115">
        <f t="shared" si="153"/>
        <v>325</v>
      </c>
      <c r="B292" s="113">
        <f t="shared" si="136"/>
        <v>285</v>
      </c>
      <c r="C292" s="119">
        <f t="shared" si="137"/>
        <v>6.7194440446907322</v>
      </c>
      <c r="D292" s="119">
        <f t="shared" si="154"/>
        <v>1.4399775840168161e-006</v>
      </c>
      <c r="E292" s="119"/>
      <c r="F292" s="119"/>
      <c r="H292" s="115">
        <f t="shared" si="155"/>
        <v>325</v>
      </c>
      <c r="I292" s="113">
        <f t="shared" si="156"/>
        <v>285</v>
      </c>
      <c r="J292" s="113">
        <f>INDEX(地温!$D$2:$D$366,MATCH(H292,地温!$C$2:$C$366,FALSE))</f>
        <v>13.54285</v>
      </c>
      <c r="K292" s="113">
        <f t="shared" si="157"/>
        <v>5339.3296499999997</v>
      </c>
      <c r="L292" s="116">
        <f t="shared" si="138"/>
        <v>18.734489999999997</v>
      </c>
      <c r="M292" s="119">
        <f t="shared" si="139"/>
        <v>3.2982143159618504e-002</v>
      </c>
      <c r="N292" s="119">
        <f t="shared" si="140"/>
        <v>6.7194440446907322</v>
      </c>
      <c r="Q292" s="115">
        <f t="shared" si="158"/>
        <v>325</v>
      </c>
      <c r="R292" s="113">
        <f t="shared" si="159"/>
        <v>285</v>
      </c>
      <c r="S292" s="113">
        <f>INDEX(地温!$D$2:$D$366,MATCH(Q292,地温!$C$2:$C$366,FALSE))</f>
        <v>13.54285</v>
      </c>
      <c r="T292" s="113">
        <f t="shared" si="160"/>
        <v>5339.3296499999997</v>
      </c>
      <c r="U292" s="116">
        <f t="shared" si="141"/>
        <v>18.734489999999997</v>
      </c>
      <c r="V292" s="119" t="e">
        <f t="shared" si="142"/>
        <v>#N/A</v>
      </c>
      <c r="W292" s="119">
        <f t="shared" si="143"/>
        <v>0</v>
      </c>
      <c r="Z292" s="115">
        <f t="shared" si="161"/>
        <v>325</v>
      </c>
      <c r="AA292" s="113">
        <f t="shared" si="162"/>
        <v>285</v>
      </c>
      <c r="AB292" s="113">
        <f>INDEX(地温!$D$2:$D$366,MATCH(Z292,地温!$C$2:$C$366,FALSE))</f>
        <v>13.54285</v>
      </c>
      <c r="AC292" s="113">
        <f t="shared" si="163"/>
        <v>5339.3296499999997</v>
      </c>
      <c r="AD292" s="116">
        <f t="shared" si="144"/>
        <v>18.734489999999997</v>
      </c>
      <c r="AE292" s="119" t="e">
        <f t="shared" si="145"/>
        <v>#N/A</v>
      </c>
      <c r="AF292" s="119">
        <f t="shared" si="146"/>
        <v>0</v>
      </c>
      <c r="AI292" s="115">
        <f t="shared" si="164"/>
        <v>325</v>
      </c>
      <c r="AJ292" s="113">
        <f t="shared" si="165"/>
        <v>285</v>
      </c>
      <c r="AK292" s="113">
        <f>INDEX(地温!$D$2:$D$366,MATCH(AI292,地温!$C$2:$C$366,FALSE))</f>
        <v>13.54285</v>
      </c>
      <c r="AL292" s="113">
        <f t="shared" si="166"/>
        <v>5339.3296499999997</v>
      </c>
      <c r="AM292" s="116">
        <f t="shared" si="147"/>
        <v>18.734489999999997</v>
      </c>
      <c r="AN292" s="119" t="e">
        <f t="shared" si="148"/>
        <v>#N/A</v>
      </c>
      <c r="AO292" s="119">
        <f t="shared" si="149"/>
        <v>0</v>
      </c>
      <c r="AR292" s="115">
        <f t="shared" si="167"/>
        <v>325</v>
      </c>
      <c r="AS292" s="113">
        <f t="shared" si="168"/>
        <v>285</v>
      </c>
      <c r="AT292" s="113">
        <f>INDEX(地温!$D$2:$D$366,MATCH(AR292,地温!$C$2:$C$366,FALSE))</f>
        <v>13.54285</v>
      </c>
      <c r="AU292" s="113">
        <f t="shared" si="169"/>
        <v>5339.3296499999997</v>
      </c>
      <c r="AV292" s="116">
        <f t="shared" si="150"/>
        <v>18.734489999999997</v>
      </c>
      <c r="AW292" s="119" t="e">
        <f t="shared" si="151"/>
        <v>#N/A</v>
      </c>
      <c r="AX292" s="119">
        <f t="shared" si="152"/>
        <v>0</v>
      </c>
    </row>
    <row r="293" spans="1:50">
      <c r="A293" s="115">
        <f t="shared" si="153"/>
        <v>326</v>
      </c>
      <c r="B293" s="113">
        <f t="shared" si="136"/>
        <v>286</v>
      </c>
      <c r="C293" s="119">
        <f t="shared" si="137"/>
        <v>6.7194589635744091</v>
      </c>
      <c r="D293" s="119">
        <f t="shared" si="154"/>
        <v>1.4918883676884321e-006</v>
      </c>
      <c r="E293" s="119"/>
      <c r="F293" s="119"/>
      <c r="H293" s="115">
        <f t="shared" si="155"/>
        <v>326</v>
      </c>
      <c r="I293" s="113">
        <f t="shared" si="156"/>
        <v>286</v>
      </c>
      <c r="J293" s="113">
        <f>INDEX(地温!$D$2:$D$366,MATCH(H293,地温!$C$2:$C$366,FALSE))</f>
        <v>14.682399999999999</v>
      </c>
      <c r="K293" s="113">
        <f t="shared" si="157"/>
        <v>5354.0120499999994</v>
      </c>
      <c r="L293" s="116">
        <f t="shared" si="138"/>
        <v>18.720321853146849</v>
      </c>
      <c r="M293" s="119">
        <f t="shared" si="139"/>
        <v>3.2961930439872215e-002</v>
      </c>
      <c r="N293" s="119">
        <f t="shared" si="140"/>
        <v>6.7194589635744091</v>
      </c>
      <c r="Q293" s="115">
        <f t="shared" si="158"/>
        <v>326</v>
      </c>
      <c r="R293" s="113">
        <f t="shared" si="159"/>
        <v>286</v>
      </c>
      <c r="S293" s="113">
        <f>INDEX(地温!$D$2:$D$366,MATCH(Q293,地温!$C$2:$C$366,FALSE))</f>
        <v>14.682399999999999</v>
      </c>
      <c r="T293" s="113">
        <f t="shared" si="160"/>
        <v>5354.0120499999994</v>
      </c>
      <c r="U293" s="116">
        <f t="shared" si="141"/>
        <v>18.720321853146849</v>
      </c>
      <c r="V293" s="119" t="e">
        <f t="shared" si="142"/>
        <v>#N/A</v>
      </c>
      <c r="W293" s="119">
        <f t="shared" si="143"/>
        <v>0</v>
      </c>
      <c r="Z293" s="115">
        <f t="shared" si="161"/>
        <v>326</v>
      </c>
      <c r="AA293" s="113">
        <f t="shared" si="162"/>
        <v>286</v>
      </c>
      <c r="AB293" s="113">
        <f>INDEX(地温!$D$2:$D$366,MATCH(Z293,地温!$C$2:$C$366,FALSE))</f>
        <v>14.682399999999999</v>
      </c>
      <c r="AC293" s="113">
        <f t="shared" si="163"/>
        <v>5354.0120499999994</v>
      </c>
      <c r="AD293" s="116">
        <f t="shared" si="144"/>
        <v>18.720321853146849</v>
      </c>
      <c r="AE293" s="119" t="e">
        <f t="shared" si="145"/>
        <v>#N/A</v>
      </c>
      <c r="AF293" s="119">
        <f t="shared" si="146"/>
        <v>0</v>
      </c>
      <c r="AI293" s="115">
        <f t="shared" si="164"/>
        <v>326</v>
      </c>
      <c r="AJ293" s="113">
        <f t="shared" si="165"/>
        <v>286</v>
      </c>
      <c r="AK293" s="113">
        <f>INDEX(地温!$D$2:$D$366,MATCH(AI293,地温!$C$2:$C$366,FALSE))</f>
        <v>14.682399999999999</v>
      </c>
      <c r="AL293" s="113">
        <f t="shared" si="166"/>
        <v>5354.0120499999994</v>
      </c>
      <c r="AM293" s="116">
        <f t="shared" si="147"/>
        <v>18.720321853146849</v>
      </c>
      <c r="AN293" s="119" t="e">
        <f t="shared" si="148"/>
        <v>#N/A</v>
      </c>
      <c r="AO293" s="119">
        <f t="shared" si="149"/>
        <v>0</v>
      </c>
      <c r="AR293" s="115">
        <f t="shared" si="167"/>
        <v>326</v>
      </c>
      <c r="AS293" s="113">
        <f t="shared" si="168"/>
        <v>286</v>
      </c>
      <c r="AT293" s="113">
        <f>INDEX(地温!$D$2:$D$366,MATCH(AR293,地温!$C$2:$C$366,FALSE))</f>
        <v>14.682399999999999</v>
      </c>
      <c r="AU293" s="113">
        <f t="shared" si="169"/>
        <v>5354.0120499999994</v>
      </c>
      <c r="AV293" s="116">
        <f t="shared" si="150"/>
        <v>18.720321853146849</v>
      </c>
      <c r="AW293" s="119" t="e">
        <f t="shared" si="151"/>
        <v>#N/A</v>
      </c>
      <c r="AX293" s="119">
        <f t="shared" si="152"/>
        <v>0</v>
      </c>
    </row>
    <row r="294" spans="1:50">
      <c r="A294" s="115">
        <f t="shared" si="153"/>
        <v>327</v>
      </c>
      <c r="B294" s="113">
        <f t="shared" si="136"/>
        <v>287</v>
      </c>
      <c r="C294" s="119">
        <f t="shared" si="137"/>
        <v>6.7194724467380125</v>
      </c>
      <c r="D294" s="119">
        <f t="shared" si="154"/>
        <v>1.3483163603389414e-006</v>
      </c>
      <c r="E294" s="119"/>
      <c r="F294" s="119"/>
      <c r="H294" s="115">
        <f t="shared" si="155"/>
        <v>327</v>
      </c>
      <c r="I294" s="113">
        <f t="shared" si="156"/>
        <v>287</v>
      </c>
      <c r="J294" s="113">
        <f>INDEX(地温!$D$2:$D$366,MATCH(H294,地温!$C$2:$C$366,FALSE))</f>
        <v>13.302099999999999</v>
      </c>
      <c r="K294" s="113">
        <f t="shared" si="157"/>
        <v>5367.3141499999992</v>
      </c>
      <c r="L294" s="116">
        <f t="shared" si="138"/>
        <v>18.701443031358881</v>
      </c>
      <c r="M294" s="119">
        <f t="shared" si="139"/>
        <v>3.2935013524917137e-002</v>
      </c>
      <c r="N294" s="119">
        <f t="shared" si="140"/>
        <v>6.7194724467380125</v>
      </c>
      <c r="Q294" s="115">
        <f t="shared" si="158"/>
        <v>327</v>
      </c>
      <c r="R294" s="113">
        <f t="shared" si="159"/>
        <v>287</v>
      </c>
      <c r="S294" s="113">
        <f>INDEX(地温!$D$2:$D$366,MATCH(Q294,地温!$C$2:$C$366,FALSE))</f>
        <v>13.302099999999999</v>
      </c>
      <c r="T294" s="113">
        <f t="shared" si="160"/>
        <v>5367.3141499999992</v>
      </c>
      <c r="U294" s="116">
        <f t="shared" si="141"/>
        <v>18.701443031358881</v>
      </c>
      <c r="V294" s="119" t="e">
        <f t="shared" si="142"/>
        <v>#N/A</v>
      </c>
      <c r="W294" s="119">
        <f t="shared" si="143"/>
        <v>0</v>
      </c>
      <c r="Z294" s="115">
        <f t="shared" si="161"/>
        <v>327</v>
      </c>
      <c r="AA294" s="113">
        <f t="shared" si="162"/>
        <v>287</v>
      </c>
      <c r="AB294" s="113">
        <f>INDEX(地温!$D$2:$D$366,MATCH(Z294,地温!$C$2:$C$366,FALSE))</f>
        <v>13.302099999999999</v>
      </c>
      <c r="AC294" s="113">
        <f t="shared" si="163"/>
        <v>5367.3141499999992</v>
      </c>
      <c r="AD294" s="116">
        <f t="shared" si="144"/>
        <v>18.701443031358881</v>
      </c>
      <c r="AE294" s="119" t="e">
        <f t="shared" si="145"/>
        <v>#N/A</v>
      </c>
      <c r="AF294" s="119">
        <f t="shared" si="146"/>
        <v>0</v>
      </c>
      <c r="AI294" s="115">
        <f t="shared" si="164"/>
        <v>327</v>
      </c>
      <c r="AJ294" s="113">
        <f t="shared" si="165"/>
        <v>287</v>
      </c>
      <c r="AK294" s="113">
        <f>INDEX(地温!$D$2:$D$366,MATCH(AI294,地温!$C$2:$C$366,FALSE))</f>
        <v>13.302099999999999</v>
      </c>
      <c r="AL294" s="113">
        <f t="shared" si="166"/>
        <v>5367.3141499999992</v>
      </c>
      <c r="AM294" s="116">
        <f t="shared" si="147"/>
        <v>18.701443031358881</v>
      </c>
      <c r="AN294" s="119" t="e">
        <f t="shared" si="148"/>
        <v>#N/A</v>
      </c>
      <c r="AO294" s="119">
        <f t="shared" si="149"/>
        <v>0</v>
      </c>
      <c r="AR294" s="115">
        <f t="shared" si="167"/>
        <v>327</v>
      </c>
      <c r="AS294" s="113">
        <f t="shared" si="168"/>
        <v>287</v>
      </c>
      <c r="AT294" s="113">
        <f>INDEX(地温!$D$2:$D$366,MATCH(AR294,地温!$C$2:$C$366,FALSE))</f>
        <v>13.302099999999999</v>
      </c>
      <c r="AU294" s="113">
        <f t="shared" si="169"/>
        <v>5367.3141499999992</v>
      </c>
      <c r="AV294" s="116">
        <f t="shared" si="150"/>
        <v>18.701443031358881</v>
      </c>
      <c r="AW294" s="119" t="e">
        <f t="shared" si="151"/>
        <v>#N/A</v>
      </c>
      <c r="AX294" s="119">
        <f t="shared" si="152"/>
        <v>0</v>
      </c>
    </row>
    <row r="295" spans="1:50">
      <c r="A295" s="115">
        <f t="shared" si="153"/>
        <v>328</v>
      </c>
      <c r="B295" s="113">
        <f t="shared" si="136"/>
        <v>288</v>
      </c>
      <c r="C295" s="119">
        <f t="shared" si="137"/>
        <v>6.7194850907214807</v>
      </c>
      <c r="D295" s="119">
        <f t="shared" si="154"/>
        <v>1.2643983468230147e-006</v>
      </c>
      <c r="E295" s="119"/>
      <c r="F295" s="119"/>
      <c r="H295" s="115">
        <f t="shared" si="155"/>
        <v>328</v>
      </c>
      <c r="I295" s="113">
        <f t="shared" si="156"/>
        <v>288</v>
      </c>
      <c r="J295" s="113">
        <f>INDEX(地温!$D$2:$D$366,MATCH(H295,地温!$C$2:$C$366,FALSE))</f>
        <v>12.61195</v>
      </c>
      <c r="K295" s="113">
        <f t="shared" si="157"/>
        <v>5379.9260999999997</v>
      </c>
      <c r="L295" s="116">
        <f t="shared" si="138"/>
        <v>18.680298958333331</v>
      </c>
      <c r="M295" s="119">
        <f t="shared" si="139"/>
        <v>3.2904888838767944e-002</v>
      </c>
      <c r="N295" s="119">
        <f t="shared" si="140"/>
        <v>6.7194850907214807</v>
      </c>
      <c r="Q295" s="115">
        <f t="shared" si="158"/>
        <v>328</v>
      </c>
      <c r="R295" s="113">
        <f t="shared" si="159"/>
        <v>288</v>
      </c>
      <c r="S295" s="113">
        <f>INDEX(地温!$D$2:$D$366,MATCH(Q295,地温!$C$2:$C$366,FALSE))</f>
        <v>12.61195</v>
      </c>
      <c r="T295" s="113">
        <f t="shared" si="160"/>
        <v>5379.9260999999997</v>
      </c>
      <c r="U295" s="116">
        <f t="shared" si="141"/>
        <v>18.680298958333331</v>
      </c>
      <c r="V295" s="119" t="e">
        <f t="shared" si="142"/>
        <v>#N/A</v>
      </c>
      <c r="W295" s="119">
        <f t="shared" si="143"/>
        <v>0</v>
      </c>
      <c r="Z295" s="115">
        <f t="shared" si="161"/>
        <v>328</v>
      </c>
      <c r="AA295" s="113">
        <f t="shared" si="162"/>
        <v>288</v>
      </c>
      <c r="AB295" s="113">
        <f>INDEX(地温!$D$2:$D$366,MATCH(Z295,地温!$C$2:$C$366,FALSE))</f>
        <v>12.61195</v>
      </c>
      <c r="AC295" s="113">
        <f t="shared" si="163"/>
        <v>5379.9260999999997</v>
      </c>
      <c r="AD295" s="116">
        <f t="shared" si="144"/>
        <v>18.680298958333331</v>
      </c>
      <c r="AE295" s="119" t="e">
        <f t="shared" si="145"/>
        <v>#N/A</v>
      </c>
      <c r="AF295" s="119">
        <f t="shared" si="146"/>
        <v>0</v>
      </c>
      <c r="AI295" s="115">
        <f t="shared" si="164"/>
        <v>328</v>
      </c>
      <c r="AJ295" s="113">
        <f t="shared" si="165"/>
        <v>288</v>
      </c>
      <c r="AK295" s="113">
        <f>INDEX(地温!$D$2:$D$366,MATCH(AI295,地温!$C$2:$C$366,FALSE))</f>
        <v>12.61195</v>
      </c>
      <c r="AL295" s="113">
        <f t="shared" si="166"/>
        <v>5379.9260999999997</v>
      </c>
      <c r="AM295" s="116">
        <f t="shared" si="147"/>
        <v>18.680298958333331</v>
      </c>
      <c r="AN295" s="119" t="e">
        <f t="shared" si="148"/>
        <v>#N/A</v>
      </c>
      <c r="AO295" s="119">
        <f t="shared" si="149"/>
        <v>0</v>
      </c>
      <c r="AR295" s="115">
        <f t="shared" si="167"/>
        <v>328</v>
      </c>
      <c r="AS295" s="113">
        <f t="shared" si="168"/>
        <v>288</v>
      </c>
      <c r="AT295" s="113">
        <f>INDEX(地温!$D$2:$D$366,MATCH(AR295,地温!$C$2:$C$366,FALSE))</f>
        <v>12.61195</v>
      </c>
      <c r="AU295" s="113">
        <f t="shared" si="169"/>
        <v>5379.9260999999997</v>
      </c>
      <c r="AV295" s="116">
        <f t="shared" si="150"/>
        <v>18.680298958333331</v>
      </c>
      <c r="AW295" s="119" t="e">
        <f t="shared" si="151"/>
        <v>#N/A</v>
      </c>
      <c r="AX295" s="119">
        <f t="shared" si="152"/>
        <v>0</v>
      </c>
    </row>
    <row r="296" spans="1:50">
      <c r="A296" s="115">
        <f t="shared" si="153"/>
        <v>329</v>
      </c>
      <c r="B296" s="113">
        <f t="shared" si="136"/>
        <v>289</v>
      </c>
      <c r="C296" s="119">
        <f t="shared" si="137"/>
        <v>6.719497113493504</v>
      </c>
      <c r="D296" s="119">
        <f t="shared" si="154"/>
        <v>1.2022772023279062e-006</v>
      </c>
      <c r="E296" s="119"/>
      <c r="F296" s="119"/>
      <c r="H296" s="115">
        <f t="shared" si="155"/>
        <v>329</v>
      </c>
      <c r="I296" s="113">
        <f t="shared" si="156"/>
        <v>289</v>
      </c>
      <c r="J296" s="113">
        <f>INDEX(地温!$D$2:$D$366,MATCH(H296,地温!$C$2:$C$366,FALSE))</f>
        <v>12.16255</v>
      </c>
      <c r="K296" s="113">
        <f t="shared" si="157"/>
        <v>5392.0886499999997</v>
      </c>
      <c r="L296" s="116">
        <f t="shared" si="138"/>
        <v>18.657746193771626</v>
      </c>
      <c r="M296" s="119">
        <f t="shared" si="139"/>
        <v>3.2872782702645036e-002</v>
      </c>
      <c r="N296" s="119">
        <f t="shared" si="140"/>
        <v>6.719497113493504</v>
      </c>
      <c r="Q296" s="115">
        <f t="shared" si="158"/>
        <v>329</v>
      </c>
      <c r="R296" s="113">
        <f t="shared" si="159"/>
        <v>289</v>
      </c>
      <c r="S296" s="113">
        <f>INDEX(地温!$D$2:$D$366,MATCH(Q296,地温!$C$2:$C$366,FALSE))</f>
        <v>12.16255</v>
      </c>
      <c r="T296" s="113">
        <f t="shared" si="160"/>
        <v>5392.0886499999997</v>
      </c>
      <c r="U296" s="116">
        <f t="shared" si="141"/>
        <v>18.657746193771626</v>
      </c>
      <c r="V296" s="119" t="e">
        <f t="shared" si="142"/>
        <v>#N/A</v>
      </c>
      <c r="W296" s="119">
        <f t="shared" si="143"/>
        <v>0</v>
      </c>
      <c r="Z296" s="115">
        <f t="shared" si="161"/>
        <v>329</v>
      </c>
      <c r="AA296" s="113">
        <f t="shared" si="162"/>
        <v>289</v>
      </c>
      <c r="AB296" s="113">
        <f>INDEX(地温!$D$2:$D$366,MATCH(Z296,地温!$C$2:$C$366,FALSE))</f>
        <v>12.16255</v>
      </c>
      <c r="AC296" s="113">
        <f t="shared" si="163"/>
        <v>5392.0886499999997</v>
      </c>
      <c r="AD296" s="116">
        <f t="shared" si="144"/>
        <v>18.657746193771626</v>
      </c>
      <c r="AE296" s="119" t="e">
        <f t="shared" si="145"/>
        <v>#N/A</v>
      </c>
      <c r="AF296" s="119">
        <f t="shared" si="146"/>
        <v>0</v>
      </c>
      <c r="AI296" s="115">
        <f t="shared" si="164"/>
        <v>329</v>
      </c>
      <c r="AJ296" s="113">
        <f t="shared" si="165"/>
        <v>289</v>
      </c>
      <c r="AK296" s="113">
        <f>INDEX(地温!$D$2:$D$366,MATCH(AI296,地温!$C$2:$C$366,FALSE))</f>
        <v>12.16255</v>
      </c>
      <c r="AL296" s="113">
        <f t="shared" si="166"/>
        <v>5392.0886499999997</v>
      </c>
      <c r="AM296" s="116">
        <f t="shared" si="147"/>
        <v>18.657746193771626</v>
      </c>
      <c r="AN296" s="119" t="e">
        <f t="shared" si="148"/>
        <v>#N/A</v>
      </c>
      <c r="AO296" s="119">
        <f t="shared" si="149"/>
        <v>0</v>
      </c>
      <c r="AR296" s="115">
        <f t="shared" si="167"/>
        <v>329</v>
      </c>
      <c r="AS296" s="113">
        <f t="shared" si="168"/>
        <v>289</v>
      </c>
      <c r="AT296" s="113">
        <f>INDEX(地温!$D$2:$D$366,MATCH(AR296,地温!$C$2:$C$366,FALSE))</f>
        <v>12.16255</v>
      </c>
      <c r="AU296" s="113">
        <f t="shared" si="169"/>
        <v>5392.0886499999997</v>
      </c>
      <c r="AV296" s="116">
        <f t="shared" si="150"/>
        <v>18.657746193771626</v>
      </c>
      <c r="AW296" s="119" t="e">
        <f t="shared" si="151"/>
        <v>#N/A</v>
      </c>
      <c r="AX296" s="119">
        <f t="shared" si="152"/>
        <v>0</v>
      </c>
    </row>
    <row r="297" spans="1:50">
      <c r="A297" s="115">
        <f t="shared" si="153"/>
        <v>330</v>
      </c>
      <c r="B297" s="113">
        <f t="shared" si="136"/>
        <v>290</v>
      </c>
      <c r="C297" s="119">
        <f t="shared" si="137"/>
        <v>6.7195092514038484</v>
      </c>
      <c r="D297" s="119">
        <f t="shared" si="154"/>
        <v>1.2137910344378612e-006</v>
      </c>
      <c r="E297" s="119"/>
      <c r="F297" s="119"/>
      <c r="H297" s="115">
        <f t="shared" si="155"/>
        <v>330</v>
      </c>
      <c r="I297" s="113">
        <f t="shared" si="156"/>
        <v>290</v>
      </c>
      <c r="J297" s="113">
        <f>INDEX(地温!$D$2:$D$366,MATCH(H297,地温!$C$2:$C$366,FALSE))</f>
        <v>12.724300000000001</v>
      </c>
      <c r="K297" s="113">
        <f t="shared" si="157"/>
        <v>5404.8129499999995</v>
      </c>
      <c r="L297" s="116">
        <f t="shared" si="138"/>
        <v>18.637286034482756</v>
      </c>
      <c r="M297" s="119">
        <f t="shared" si="139"/>
        <v>3.2843678413661551e-002</v>
      </c>
      <c r="N297" s="119">
        <f t="shared" si="140"/>
        <v>6.7195092514038484</v>
      </c>
      <c r="Q297" s="115">
        <f t="shared" si="158"/>
        <v>330</v>
      </c>
      <c r="R297" s="113">
        <f t="shared" si="159"/>
        <v>290</v>
      </c>
      <c r="S297" s="113">
        <f>INDEX(地温!$D$2:$D$366,MATCH(Q297,地温!$C$2:$C$366,FALSE))</f>
        <v>12.724300000000001</v>
      </c>
      <c r="T297" s="113">
        <f t="shared" si="160"/>
        <v>5404.8129499999995</v>
      </c>
      <c r="U297" s="116">
        <f t="shared" si="141"/>
        <v>18.637286034482756</v>
      </c>
      <c r="V297" s="119" t="e">
        <f t="shared" si="142"/>
        <v>#N/A</v>
      </c>
      <c r="W297" s="119">
        <f t="shared" si="143"/>
        <v>0</v>
      </c>
      <c r="Z297" s="115">
        <f t="shared" si="161"/>
        <v>330</v>
      </c>
      <c r="AA297" s="113">
        <f t="shared" si="162"/>
        <v>290</v>
      </c>
      <c r="AB297" s="113">
        <f>INDEX(地温!$D$2:$D$366,MATCH(Z297,地温!$C$2:$C$366,FALSE))</f>
        <v>12.724300000000001</v>
      </c>
      <c r="AC297" s="113">
        <f t="shared" si="163"/>
        <v>5404.8129499999995</v>
      </c>
      <c r="AD297" s="116">
        <f t="shared" si="144"/>
        <v>18.637286034482756</v>
      </c>
      <c r="AE297" s="119" t="e">
        <f t="shared" si="145"/>
        <v>#N/A</v>
      </c>
      <c r="AF297" s="119">
        <f t="shared" si="146"/>
        <v>0</v>
      </c>
      <c r="AI297" s="115">
        <f t="shared" si="164"/>
        <v>330</v>
      </c>
      <c r="AJ297" s="113">
        <f t="shared" si="165"/>
        <v>290</v>
      </c>
      <c r="AK297" s="113">
        <f>INDEX(地温!$D$2:$D$366,MATCH(AI297,地温!$C$2:$C$366,FALSE))</f>
        <v>12.724300000000001</v>
      </c>
      <c r="AL297" s="113">
        <f t="shared" si="166"/>
        <v>5404.8129499999995</v>
      </c>
      <c r="AM297" s="116">
        <f t="shared" si="147"/>
        <v>18.637286034482756</v>
      </c>
      <c r="AN297" s="119" t="e">
        <f t="shared" si="148"/>
        <v>#N/A</v>
      </c>
      <c r="AO297" s="119">
        <f t="shared" si="149"/>
        <v>0</v>
      </c>
      <c r="AR297" s="115">
        <f t="shared" si="167"/>
        <v>330</v>
      </c>
      <c r="AS297" s="113">
        <f t="shared" si="168"/>
        <v>290</v>
      </c>
      <c r="AT297" s="113">
        <f>INDEX(地温!$D$2:$D$366,MATCH(AR297,地温!$C$2:$C$366,FALSE))</f>
        <v>12.724300000000001</v>
      </c>
      <c r="AU297" s="113">
        <f t="shared" si="169"/>
        <v>5404.8129499999995</v>
      </c>
      <c r="AV297" s="116">
        <f t="shared" si="150"/>
        <v>18.637286034482756</v>
      </c>
      <c r="AW297" s="119" t="e">
        <f t="shared" si="151"/>
        <v>#N/A</v>
      </c>
      <c r="AX297" s="119">
        <f t="shared" si="152"/>
        <v>0</v>
      </c>
    </row>
    <row r="298" spans="1:50">
      <c r="A298" s="115">
        <f t="shared" si="153"/>
        <v>331</v>
      </c>
      <c r="B298" s="113">
        <f t="shared" si="136"/>
        <v>291</v>
      </c>
      <c r="C298" s="119">
        <f t="shared" si="137"/>
        <v>6.7195210556512075</v>
      </c>
      <c r="D298" s="119">
        <f t="shared" si="154"/>
        <v>1.1804247359137321e-006</v>
      </c>
      <c r="E298" s="119"/>
      <c r="F298" s="119"/>
      <c r="H298" s="115">
        <f t="shared" si="155"/>
        <v>331</v>
      </c>
      <c r="I298" s="113">
        <f t="shared" si="156"/>
        <v>291</v>
      </c>
      <c r="J298" s="113">
        <f>INDEX(地温!$D$2:$D$366,MATCH(H298,地温!$C$2:$C$366,FALSE))</f>
        <v>12.6601</v>
      </c>
      <c r="K298" s="113">
        <f t="shared" si="157"/>
        <v>5417.4730499999996</v>
      </c>
      <c r="L298" s="116">
        <f t="shared" si="138"/>
        <v>18.616745876288658</v>
      </c>
      <c r="M298" s="119">
        <f t="shared" si="139"/>
        <v>3.2814482143970945e-002</v>
      </c>
      <c r="N298" s="119">
        <f t="shared" si="140"/>
        <v>6.7195210556512075</v>
      </c>
      <c r="Q298" s="115">
        <f t="shared" si="158"/>
        <v>331</v>
      </c>
      <c r="R298" s="113">
        <f t="shared" si="159"/>
        <v>291</v>
      </c>
      <c r="S298" s="113">
        <f>INDEX(地温!$D$2:$D$366,MATCH(Q298,地温!$C$2:$C$366,FALSE))</f>
        <v>12.6601</v>
      </c>
      <c r="T298" s="113">
        <f t="shared" si="160"/>
        <v>5417.4730499999996</v>
      </c>
      <c r="U298" s="116">
        <f t="shared" si="141"/>
        <v>18.616745876288658</v>
      </c>
      <c r="V298" s="119" t="e">
        <f t="shared" si="142"/>
        <v>#N/A</v>
      </c>
      <c r="W298" s="119">
        <f t="shared" si="143"/>
        <v>0</v>
      </c>
      <c r="Z298" s="115">
        <f t="shared" si="161"/>
        <v>331</v>
      </c>
      <c r="AA298" s="113">
        <f t="shared" si="162"/>
        <v>291</v>
      </c>
      <c r="AB298" s="113">
        <f>INDEX(地温!$D$2:$D$366,MATCH(Z298,地温!$C$2:$C$366,FALSE))</f>
        <v>12.6601</v>
      </c>
      <c r="AC298" s="113">
        <f t="shared" si="163"/>
        <v>5417.4730499999996</v>
      </c>
      <c r="AD298" s="116">
        <f t="shared" si="144"/>
        <v>18.616745876288658</v>
      </c>
      <c r="AE298" s="119" t="e">
        <f t="shared" si="145"/>
        <v>#N/A</v>
      </c>
      <c r="AF298" s="119">
        <f t="shared" si="146"/>
        <v>0</v>
      </c>
      <c r="AI298" s="115">
        <f t="shared" si="164"/>
        <v>331</v>
      </c>
      <c r="AJ298" s="113">
        <f t="shared" si="165"/>
        <v>291</v>
      </c>
      <c r="AK298" s="113">
        <f>INDEX(地温!$D$2:$D$366,MATCH(AI298,地温!$C$2:$C$366,FALSE))</f>
        <v>12.6601</v>
      </c>
      <c r="AL298" s="113">
        <f t="shared" si="166"/>
        <v>5417.4730499999996</v>
      </c>
      <c r="AM298" s="116">
        <f t="shared" si="147"/>
        <v>18.616745876288658</v>
      </c>
      <c r="AN298" s="119" t="e">
        <f t="shared" si="148"/>
        <v>#N/A</v>
      </c>
      <c r="AO298" s="119">
        <f t="shared" si="149"/>
        <v>0</v>
      </c>
      <c r="AR298" s="115">
        <f t="shared" si="167"/>
        <v>331</v>
      </c>
      <c r="AS298" s="113">
        <f t="shared" si="168"/>
        <v>291</v>
      </c>
      <c r="AT298" s="113">
        <f>INDEX(地温!$D$2:$D$366,MATCH(AR298,地温!$C$2:$C$366,FALSE))</f>
        <v>12.6601</v>
      </c>
      <c r="AU298" s="113">
        <f t="shared" si="169"/>
        <v>5417.4730499999996</v>
      </c>
      <c r="AV298" s="116">
        <f t="shared" si="150"/>
        <v>18.616745876288658</v>
      </c>
      <c r="AW298" s="119" t="e">
        <f t="shared" si="151"/>
        <v>#N/A</v>
      </c>
      <c r="AX298" s="119">
        <f t="shared" si="152"/>
        <v>0</v>
      </c>
    </row>
    <row r="299" spans="1:50">
      <c r="A299" s="115">
        <f t="shared" si="153"/>
        <v>332</v>
      </c>
      <c r="B299" s="113">
        <f t="shared" si="136"/>
        <v>292</v>
      </c>
      <c r="C299" s="119">
        <f t="shared" si="137"/>
        <v>6.7195327812591863</v>
      </c>
      <c r="D299" s="119">
        <f t="shared" si="154"/>
        <v>1.1725607978796405e-006</v>
      </c>
      <c r="E299" s="119"/>
      <c r="F299" s="119"/>
      <c r="H299" s="115">
        <f t="shared" si="155"/>
        <v>332</v>
      </c>
      <c r="I299" s="113">
        <f t="shared" si="156"/>
        <v>292</v>
      </c>
      <c r="J299" s="113">
        <f>INDEX(地温!$D$2:$D$366,MATCH(H299,地温!$C$2:$C$366,FALSE))</f>
        <v>12.96505</v>
      </c>
      <c r="K299" s="113">
        <f t="shared" si="157"/>
        <v>5430.4380999999994</v>
      </c>
      <c r="L299" s="116">
        <f t="shared" si="138"/>
        <v>18.597390753424655</v>
      </c>
      <c r="M299" s="119">
        <f t="shared" si="139"/>
        <v>3.2786990303916477e-002</v>
      </c>
      <c r="N299" s="119">
        <f t="shared" si="140"/>
        <v>6.7195327812591863</v>
      </c>
      <c r="Q299" s="115">
        <f t="shared" si="158"/>
        <v>332</v>
      </c>
      <c r="R299" s="113">
        <f t="shared" si="159"/>
        <v>292</v>
      </c>
      <c r="S299" s="113">
        <f>INDEX(地温!$D$2:$D$366,MATCH(Q299,地温!$C$2:$C$366,FALSE))</f>
        <v>12.96505</v>
      </c>
      <c r="T299" s="113">
        <f t="shared" si="160"/>
        <v>5430.4380999999994</v>
      </c>
      <c r="U299" s="116">
        <f t="shared" si="141"/>
        <v>18.597390753424655</v>
      </c>
      <c r="V299" s="119" t="e">
        <f t="shared" si="142"/>
        <v>#N/A</v>
      </c>
      <c r="W299" s="119">
        <f t="shared" si="143"/>
        <v>0</v>
      </c>
      <c r="Z299" s="115">
        <f t="shared" si="161"/>
        <v>332</v>
      </c>
      <c r="AA299" s="113">
        <f t="shared" si="162"/>
        <v>292</v>
      </c>
      <c r="AB299" s="113">
        <f>INDEX(地温!$D$2:$D$366,MATCH(Z299,地温!$C$2:$C$366,FALSE))</f>
        <v>12.96505</v>
      </c>
      <c r="AC299" s="113">
        <f t="shared" si="163"/>
        <v>5430.4380999999994</v>
      </c>
      <c r="AD299" s="116">
        <f t="shared" si="144"/>
        <v>18.597390753424655</v>
      </c>
      <c r="AE299" s="119" t="e">
        <f t="shared" si="145"/>
        <v>#N/A</v>
      </c>
      <c r="AF299" s="119">
        <f t="shared" si="146"/>
        <v>0</v>
      </c>
      <c r="AI299" s="115">
        <f t="shared" si="164"/>
        <v>332</v>
      </c>
      <c r="AJ299" s="113">
        <f t="shared" si="165"/>
        <v>292</v>
      </c>
      <c r="AK299" s="113">
        <f>INDEX(地温!$D$2:$D$366,MATCH(AI299,地温!$C$2:$C$366,FALSE))</f>
        <v>12.96505</v>
      </c>
      <c r="AL299" s="113">
        <f t="shared" si="166"/>
        <v>5430.4380999999994</v>
      </c>
      <c r="AM299" s="116">
        <f t="shared" si="147"/>
        <v>18.597390753424655</v>
      </c>
      <c r="AN299" s="119" t="e">
        <f t="shared" si="148"/>
        <v>#N/A</v>
      </c>
      <c r="AO299" s="119">
        <f t="shared" si="149"/>
        <v>0</v>
      </c>
      <c r="AR299" s="115">
        <f t="shared" si="167"/>
        <v>332</v>
      </c>
      <c r="AS299" s="113">
        <f t="shared" si="168"/>
        <v>292</v>
      </c>
      <c r="AT299" s="113">
        <f>INDEX(地温!$D$2:$D$366,MATCH(AR299,地温!$C$2:$C$366,FALSE))</f>
        <v>12.96505</v>
      </c>
      <c r="AU299" s="113">
        <f t="shared" si="169"/>
        <v>5430.4380999999994</v>
      </c>
      <c r="AV299" s="116">
        <f t="shared" si="150"/>
        <v>18.597390753424655</v>
      </c>
      <c r="AW299" s="119" t="e">
        <f t="shared" si="151"/>
        <v>#N/A</v>
      </c>
      <c r="AX299" s="119">
        <f t="shared" si="152"/>
        <v>0</v>
      </c>
    </row>
    <row r="300" spans="1:50">
      <c r="A300" s="115">
        <f t="shared" si="153"/>
        <v>333</v>
      </c>
      <c r="B300" s="113">
        <f t="shared" si="136"/>
        <v>293</v>
      </c>
      <c r="C300" s="119">
        <f t="shared" si="137"/>
        <v>6.7195439004915416</v>
      </c>
      <c r="D300" s="119">
        <f t="shared" si="154"/>
        <v>1.1119232355305541e-006</v>
      </c>
      <c r="E300" s="119"/>
      <c r="F300" s="119"/>
      <c r="H300" s="115">
        <f t="shared" si="155"/>
        <v>333</v>
      </c>
      <c r="I300" s="113">
        <f t="shared" si="156"/>
        <v>293</v>
      </c>
      <c r="J300" s="113">
        <f>INDEX(地温!$D$2:$D$366,MATCH(H300,地温!$C$2:$C$366,FALSE))</f>
        <v>12.467499999999999</v>
      </c>
      <c r="K300" s="113">
        <f t="shared" si="157"/>
        <v>5442.9055999999991</v>
      </c>
      <c r="L300" s="116">
        <f t="shared" si="138"/>
        <v>18.576469624573377</v>
      </c>
      <c r="M300" s="119">
        <f t="shared" si="139"/>
        <v>3.2757295926564872e-002</v>
      </c>
      <c r="N300" s="119">
        <f t="shared" si="140"/>
        <v>6.7195439004915416</v>
      </c>
      <c r="Q300" s="115">
        <f t="shared" si="158"/>
        <v>333</v>
      </c>
      <c r="R300" s="113">
        <f t="shared" si="159"/>
        <v>293</v>
      </c>
      <c r="S300" s="113">
        <f>INDEX(地温!$D$2:$D$366,MATCH(Q300,地温!$C$2:$C$366,FALSE))</f>
        <v>12.467499999999999</v>
      </c>
      <c r="T300" s="113">
        <f t="shared" si="160"/>
        <v>5442.9055999999991</v>
      </c>
      <c r="U300" s="116">
        <f t="shared" si="141"/>
        <v>18.576469624573377</v>
      </c>
      <c r="V300" s="119" t="e">
        <f t="shared" si="142"/>
        <v>#N/A</v>
      </c>
      <c r="W300" s="119">
        <f t="shared" si="143"/>
        <v>0</v>
      </c>
      <c r="Z300" s="115">
        <f t="shared" si="161"/>
        <v>333</v>
      </c>
      <c r="AA300" s="113">
        <f t="shared" si="162"/>
        <v>293</v>
      </c>
      <c r="AB300" s="113">
        <f>INDEX(地温!$D$2:$D$366,MATCH(Z300,地温!$C$2:$C$366,FALSE))</f>
        <v>12.467499999999999</v>
      </c>
      <c r="AC300" s="113">
        <f t="shared" si="163"/>
        <v>5442.9055999999991</v>
      </c>
      <c r="AD300" s="116">
        <f t="shared" si="144"/>
        <v>18.576469624573377</v>
      </c>
      <c r="AE300" s="119" t="e">
        <f t="shared" si="145"/>
        <v>#N/A</v>
      </c>
      <c r="AF300" s="119">
        <f t="shared" si="146"/>
        <v>0</v>
      </c>
      <c r="AI300" s="115">
        <f t="shared" si="164"/>
        <v>333</v>
      </c>
      <c r="AJ300" s="113">
        <f t="shared" si="165"/>
        <v>293</v>
      </c>
      <c r="AK300" s="113">
        <f>INDEX(地温!$D$2:$D$366,MATCH(AI300,地温!$C$2:$C$366,FALSE))</f>
        <v>12.467499999999999</v>
      </c>
      <c r="AL300" s="113">
        <f t="shared" si="166"/>
        <v>5442.9055999999991</v>
      </c>
      <c r="AM300" s="116">
        <f t="shared" si="147"/>
        <v>18.576469624573377</v>
      </c>
      <c r="AN300" s="119" t="e">
        <f t="shared" si="148"/>
        <v>#N/A</v>
      </c>
      <c r="AO300" s="119">
        <f t="shared" si="149"/>
        <v>0</v>
      </c>
      <c r="AR300" s="115">
        <f t="shared" si="167"/>
        <v>333</v>
      </c>
      <c r="AS300" s="113">
        <f t="shared" si="168"/>
        <v>293</v>
      </c>
      <c r="AT300" s="113">
        <f>INDEX(地温!$D$2:$D$366,MATCH(AR300,地温!$C$2:$C$366,FALSE))</f>
        <v>12.467499999999999</v>
      </c>
      <c r="AU300" s="113">
        <f t="shared" si="169"/>
        <v>5442.9055999999991</v>
      </c>
      <c r="AV300" s="116">
        <f t="shared" si="150"/>
        <v>18.576469624573377</v>
      </c>
      <c r="AW300" s="119" t="e">
        <f t="shared" si="151"/>
        <v>#N/A</v>
      </c>
      <c r="AX300" s="119">
        <f t="shared" si="152"/>
        <v>0</v>
      </c>
    </row>
    <row r="301" spans="1:50">
      <c r="A301" s="115">
        <f t="shared" si="153"/>
        <v>334</v>
      </c>
      <c r="B301" s="113">
        <f t="shared" si="136"/>
        <v>294</v>
      </c>
      <c r="C301" s="119">
        <f t="shared" si="137"/>
        <v>6.7195544134467742</v>
      </c>
      <c r="D301" s="119">
        <f t="shared" si="154"/>
        <v>1.0512955232577781e-006</v>
      </c>
      <c r="E301" s="119"/>
      <c r="F301" s="119"/>
      <c r="H301" s="115">
        <f t="shared" si="155"/>
        <v>334</v>
      </c>
      <c r="I301" s="113">
        <f t="shared" si="156"/>
        <v>294</v>
      </c>
      <c r="J301" s="113">
        <f>INDEX(地温!$D$2:$D$366,MATCH(H301,地温!$C$2:$C$366,FALSE))</f>
        <v>11.921800000000001</v>
      </c>
      <c r="K301" s="113">
        <f t="shared" si="157"/>
        <v>5454.8273999999992</v>
      </c>
      <c r="L301" s="116">
        <f t="shared" si="138"/>
        <v>18.553834693877548</v>
      </c>
      <c r="M301" s="119">
        <f t="shared" si="139"/>
        <v>3.2725194561636493e-002</v>
      </c>
      <c r="N301" s="119">
        <f t="shared" si="140"/>
        <v>6.7195544134467742</v>
      </c>
      <c r="Q301" s="115">
        <f t="shared" si="158"/>
        <v>334</v>
      </c>
      <c r="R301" s="113">
        <f t="shared" si="159"/>
        <v>294</v>
      </c>
      <c r="S301" s="113">
        <f>INDEX(地温!$D$2:$D$366,MATCH(Q301,地温!$C$2:$C$366,FALSE))</f>
        <v>11.921800000000001</v>
      </c>
      <c r="T301" s="113">
        <f t="shared" si="160"/>
        <v>5454.8273999999992</v>
      </c>
      <c r="U301" s="116">
        <f t="shared" si="141"/>
        <v>18.553834693877548</v>
      </c>
      <c r="V301" s="119" t="e">
        <f t="shared" si="142"/>
        <v>#N/A</v>
      </c>
      <c r="W301" s="119">
        <f t="shared" si="143"/>
        <v>0</v>
      </c>
      <c r="Z301" s="115">
        <f t="shared" si="161"/>
        <v>334</v>
      </c>
      <c r="AA301" s="113">
        <f t="shared" si="162"/>
        <v>294</v>
      </c>
      <c r="AB301" s="113">
        <f>INDEX(地温!$D$2:$D$366,MATCH(Z301,地温!$C$2:$C$366,FALSE))</f>
        <v>11.921800000000001</v>
      </c>
      <c r="AC301" s="113">
        <f t="shared" si="163"/>
        <v>5454.8273999999992</v>
      </c>
      <c r="AD301" s="116">
        <f t="shared" si="144"/>
        <v>18.553834693877548</v>
      </c>
      <c r="AE301" s="119" t="e">
        <f t="shared" si="145"/>
        <v>#N/A</v>
      </c>
      <c r="AF301" s="119">
        <f t="shared" si="146"/>
        <v>0</v>
      </c>
      <c r="AI301" s="115">
        <f t="shared" si="164"/>
        <v>334</v>
      </c>
      <c r="AJ301" s="113">
        <f t="shared" si="165"/>
        <v>294</v>
      </c>
      <c r="AK301" s="113">
        <f>INDEX(地温!$D$2:$D$366,MATCH(AI301,地温!$C$2:$C$366,FALSE))</f>
        <v>11.921800000000001</v>
      </c>
      <c r="AL301" s="113">
        <f t="shared" si="166"/>
        <v>5454.8273999999992</v>
      </c>
      <c r="AM301" s="116">
        <f t="shared" si="147"/>
        <v>18.553834693877548</v>
      </c>
      <c r="AN301" s="119" t="e">
        <f t="shared" si="148"/>
        <v>#N/A</v>
      </c>
      <c r="AO301" s="119">
        <f t="shared" si="149"/>
        <v>0</v>
      </c>
      <c r="AR301" s="115">
        <f t="shared" si="167"/>
        <v>334</v>
      </c>
      <c r="AS301" s="113">
        <f t="shared" si="168"/>
        <v>294</v>
      </c>
      <c r="AT301" s="113">
        <f>INDEX(地温!$D$2:$D$366,MATCH(AR301,地温!$C$2:$C$366,FALSE))</f>
        <v>11.921800000000001</v>
      </c>
      <c r="AU301" s="113">
        <f t="shared" si="169"/>
        <v>5454.8273999999992</v>
      </c>
      <c r="AV301" s="116">
        <f t="shared" si="150"/>
        <v>18.553834693877548</v>
      </c>
      <c r="AW301" s="119" t="e">
        <f t="shared" si="151"/>
        <v>#N/A</v>
      </c>
      <c r="AX301" s="119">
        <f t="shared" si="152"/>
        <v>0</v>
      </c>
    </row>
    <row r="302" spans="1:50">
      <c r="A302" s="115">
        <f t="shared" si="153"/>
        <v>335</v>
      </c>
      <c r="B302" s="113">
        <f t="shared" si="136"/>
        <v>295</v>
      </c>
      <c r="C302" s="119">
        <f t="shared" si="137"/>
        <v>6.719564142824856</v>
      </c>
      <c r="D302" s="119">
        <f t="shared" si="154"/>
        <v>9.7293780818574773e-007</v>
      </c>
      <c r="E302" s="119"/>
      <c r="F302" s="119"/>
      <c r="H302" s="115">
        <f t="shared" si="155"/>
        <v>335</v>
      </c>
      <c r="I302" s="113">
        <f t="shared" si="156"/>
        <v>295</v>
      </c>
      <c r="J302" s="113">
        <f>INDEX(地温!$D$2:$D$366,MATCH(H302,地温!$C$2:$C$366,FALSE))</f>
        <v>11.039050000000001</v>
      </c>
      <c r="K302" s="113">
        <f t="shared" si="157"/>
        <v>5465.8664499999995</v>
      </c>
      <c r="L302" s="116">
        <f t="shared" si="138"/>
        <v>18.528360847457627</v>
      </c>
      <c r="M302" s="119">
        <f t="shared" si="139"/>
        <v>3.2689098653412033e-002</v>
      </c>
      <c r="N302" s="119">
        <f t="shared" si="140"/>
        <v>6.719564142824856</v>
      </c>
      <c r="Q302" s="115">
        <f t="shared" si="158"/>
        <v>335</v>
      </c>
      <c r="R302" s="113">
        <f t="shared" si="159"/>
        <v>295</v>
      </c>
      <c r="S302" s="113">
        <f>INDEX(地温!$D$2:$D$366,MATCH(Q302,地温!$C$2:$C$366,FALSE))</f>
        <v>11.039050000000001</v>
      </c>
      <c r="T302" s="113">
        <f t="shared" si="160"/>
        <v>5465.8664499999995</v>
      </c>
      <c r="U302" s="116">
        <f t="shared" si="141"/>
        <v>18.528360847457627</v>
      </c>
      <c r="V302" s="119" t="e">
        <f t="shared" si="142"/>
        <v>#N/A</v>
      </c>
      <c r="W302" s="119">
        <f t="shared" si="143"/>
        <v>0</v>
      </c>
      <c r="Z302" s="115">
        <f t="shared" si="161"/>
        <v>335</v>
      </c>
      <c r="AA302" s="113">
        <f t="shared" si="162"/>
        <v>295</v>
      </c>
      <c r="AB302" s="113">
        <f>INDEX(地温!$D$2:$D$366,MATCH(Z302,地温!$C$2:$C$366,FALSE))</f>
        <v>11.039050000000001</v>
      </c>
      <c r="AC302" s="113">
        <f t="shared" si="163"/>
        <v>5465.8664499999995</v>
      </c>
      <c r="AD302" s="116">
        <f t="shared" si="144"/>
        <v>18.528360847457627</v>
      </c>
      <c r="AE302" s="119" t="e">
        <f t="shared" si="145"/>
        <v>#N/A</v>
      </c>
      <c r="AF302" s="119">
        <f t="shared" si="146"/>
        <v>0</v>
      </c>
      <c r="AI302" s="115">
        <f t="shared" si="164"/>
        <v>335</v>
      </c>
      <c r="AJ302" s="113">
        <f t="shared" si="165"/>
        <v>295</v>
      </c>
      <c r="AK302" s="113">
        <f>INDEX(地温!$D$2:$D$366,MATCH(AI302,地温!$C$2:$C$366,FALSE))</f>
        <v>11.039050000000001</v>
      </c>
      <c r="AL302" s="113">
        <f t="shared" si="166"/>
        <v>5465.8664499999995</v>
      </c>
      <c r="AM302" s="116">
        <f t="shared" si="147"/>
        <v>18.528360847457627</v>
      </c>
      <c r="AN302" s="119" t="e">
        <f t="shared" si="148"/>
        <v>#N/A</v>
      </c>
      <c r="AO302" s="119">
        <f t="shared" si="149"/>
        <v>0</v>
      </c>
      <c r="AR302" s="115">
        <f t="shared" si="167"/>
        <v>335</v>
      </c>
      <c r="AS302" s="113">
        <f t="shared" si="168"/>
        <v>295</v>
      </c>
      <c r="AT302" s="113">
        <f>INDEX(地温!$D$2:$D$366,MATCH(AR302,地温!$C$2:$C$366,FALSE))</f>
        <v>11.039050000000001</v>
      </c>
      <c r="AU302" s="113">
        <f t="shared" si="169"/>
        <v>5465.8664499999995</v>
      </c>
      <c r="AV302" s="116">
        <f t="shared" si="150"/>
        <v>18.528360847457627</v>
      </c>
      <c r="AW302" s="119" t="e">
        <f t="shared" si="151"/>
        <v>#N/A</v>
      </c>
      <c r="AX302" s="119">
        <f t="shared" si="152"/>
        <v>0</v>
      </c>
    </row>
    <row r="303" spans="1:50">
      <c r="A303" s="115">
        <f t="shared" si="153"/>
        <v>336</v>
      </c>
      <c r="B303" s="113">
        <f t="shared" si="136"/>
        <v>296</v>
      </c>
      <c r="C303" s="119">
        <f t="shared" si="137"/>
        <v>6.7195734218232666</v>
      </c>
      <c r="D303" s="119">
        <f t="shared" si="154"/>
        <v>9.2789984105223768e-007</v>
      </c>
      <c r="E303" s="119"/>
      <c r="F303" s="119"/>
      <c r="H303" s="115">
        <f t="shared" si="155"/>
        <v>336</v>
      </c>
      <c r="I303" s="113">
        <f t="shared" si="156"/>
        <v>296</v>
      </c>
      <c r="J303" s="113">
        <f>INDEX(地温!$D$2:$D$366,MATCH(H303,地温!$C$2:$C$366,FALSE))</f>
        <v>10.637799999999999</v>
      </c>
      <c r="K303" s="113">
        <f t="shared" si="157"/>
        <v>5476.50425</v>
      </c>
      <c r="L303" s="116">
        <f t="shared" si="138"/>
        <v>18.501703547297296</v>
      </c>
      <c r="M303" s="119">
        <f t="shared" si="139"/>
        <v>3.2651361702842663e-002</v>
      </c>
      <c r="N303" s="119">
        <f t="shared" si="140"/>
        <v>6.7195734218232666</v>
      </c>
      <c r="Q303" s="115">
        <f t="shared" si="158"/>
        <v>336</v>
      </c>
      <c r="R303" s="113">
        <f t="shared" si="159"/>
        <v>296</v>
      </c>
      <c r="S303" s="113">
        <f>INDEX(地温!$D$2:$D$366,MATCH(Q303,地温!$C$2:$C$366,FALSE))</f>
        <v>10.637799999999999</v>
      </c>
      <c r="T303" s="113">
        <f t="shared" si="160"/>
        <v>5476.50425</v>
      </c>
      <c r="U303" s="116">
        <f t="shared" si="141"/>
        <v>18.501703547297296</v>
      </c>
      <c r="V303" s="119" t="e">
        <f t="shared" si="142"/>
        <v>#N/A</v>
      </c>
      <c r="W303" s="119">
        <f t="shared" si="143"/>
        <v>0</v>
      </c>
      <c r="Z303" s="115">
        <f t="shared" si="161"/>
        <v>336</v>
      </c>
      <c r="AA303" s="113">
        <f t="shared" si="162"/>
        <v>296</v>
      </c>
      <c r="AB303" s="113">
        <f>INDEX(地温!$D$2:$D$366,MATCH(Z303,地温!$C$2:$C$366,FALSE))</f>
        <v>10.637799999999999</v>
      </c>
      <c r="AC303" s="113">
        <f t="shared" si="163"/>
        <v>5476.50425</v>
      </c>
      <c r="AD303" s="116">
        <f t="shared" si="144"/>
        <v>18.501703547297296</v>
      </c>
      <c r="AE303" s="119" t="e">
        <f t="shared" si="145"/>
        <v>#N/A</v>
      </c>
      <c r="AF303" s="119">
        <f t="shared" si="146"/>
        <v>0</v>
      </c>
      <c r="AI303" s="115">
        <f t="shared" si="164"/>
        <v>336</v>
      </c>
      <c r="AJ303" s="113">
        <f t="shared" si="165"/>
        <v>296</v>
      </c>
      <c r="AK303" s="113">
        <f>INDEX(地温!$D$2:$D$366,MATCH(AI303,地温!$C$2:$C$366,FALSE))</f>
        <v>10.637799999999999</v>
      </c>
      <c r="AL303" s="113">
        <f t="shared" si="166"/>
        <v>5476.50425</v>
      </c>
      <c r="AM303" s="116">
        <f t="shared" si="147"/>
        <v>18.501703547297296</v>
      </c>
      <c r="AN303" s="119" t="e">
        <f t="shared" si="148"/>
        <v>#N/A</v>
      </c>
      <c r="AO303" s="119">
        <f t="shared" si="149"/>
        <v>0</v>
      </c>
      <c r="AR303" s="115">
        <f t="shared" si="167"/>
        <v>336</v>
      </c>
      <c r="AS303" s="113">
        <f t="shared" si="168"/>
        <v>296</v>
      </c>
      <c r="AT303" s="113">
        <f>INDEX(地温!$D$2:$D$366,MATCH(AR303,地温!$C$2:$C$366,FALSE))</f>
        <v>10.637799999999999</v>
      </c>
      <c r="AU303" s="113">
        <f t="shared" si="169"/>
        <v>5476.50425</v>
      </c>
      <c r="AV303" s="116">
        <f t="shared" si="150"/>
        <v>18.501703547297296</v>
      </c>
      <c r="AW303" s="119" t="e">
        <f t="shared" si="151"/>
        <v>#N/A</v>
      </c>
      <c r="AX303" s="119">
        <f t="shared" si="152"/>
        <v>0</v>
      </c>
    </row>
    <row r="304" spans="1:50">
      <c r="A304" s="115">
        <f t="shared" si="153"/>
        <v>337</v>
      </c>
      <c r="B304" s="113">
        <f t="shared" si="136"/>
        <v>297</v>
      </c>
      <c r="C304" s="119">
        <f t="shared" si="137"/>
        <v>6.7195823751541202</v>
      </c>
      <c r="D304" s="119">
        <f t="shared" si="154"/>
        <v>8.953330853600506e-007</v>
      </c>
      <c r="E304" s="119"/>
      <c r="F304" s="119"/>
      <c r="H304" s="115">
        <f t="shared" si="155"/>
        <v>337</v>
      </c>
      <c r="I304" s="113">
        <f t="shared" si="156"/>
        <v>297</v>
      </c>
      <c r="J304" s="113">
        <f>INDEX(地温!$D$2:$D$366,MATCH(H304,地温!$C$2:$C$366,FALSE))</f>
        <v>10.413100000000002</v>
      </c>
      <c r="K304" s="113">
        <f t="shared" si="157"/>
        <v>5486.9173499999997</v>
      </c>
      <c r="L304" s="116">
        <f t="shared" si="138"/>
        <v>18.474469191919191</v>
      </c>
      <c r="M304" s="119">
        <f t="shared" si="139"/>
        <v>3.2612845726797603e-002</v>
      </c>
      <c r="N304" s="119">
        <f t="shared" si="140"/>
        <v>6.7195823751541202</v>
      </c>
      <c r="Q304" s="115">
        <f t="shared" si="158"/>
        <v>337</v>
      </c>
      <c r="R304" s="113">
        <f t="shared" si="159"/>
        <v>297</v>
      </c>
      <c r="S304" s="113">
        <f>INDEX(地温!$D$2:$D$366,MATCH(Q304,地温!$C$2:$C$366,FALSE))</f>
        <v>10.413100000000002</v>
      </c>
      <c r="T304" s="113">
        <f t="shared" si="160"/>
        <v>5486.9173499999997</v>
      </c>
      <c r="U304" s="116">
        <f t="shared" si="141"/>
        <v>18.474469191919191</v>
      </c>
      <c r="V304" s="119" t="e">
        <f t="shared" si="142"/>
        <v>#N/A</v>
      </c>
      <c r="W304" s="119">
        <f t="shared" si="143"/>
        <v>0</v>
      </c>
      <c r="Z304" s="115">
        <f t="shared" si="161"/>
        <v>337</v>
      </c>
      <c r="AA304" s="113">
        <f t="shared" si="162"/>
        <v>297</v>
      </c>
      <c r="AB304" s="113">
        <f>INDEX(地温!$D$2:$D$366,MATCH(Z304,地温!$C$2:$C$366,FALSE))</f>
        <v>10.413100000000002</v>
      </c>
      <c r="AC304" s="113">
        <f t="shared" si="163"/>
        <v>5486.9173499999997</v>
      </c>
      <c r="AD304" s="116">
        <f t="shared" si="144"/>
        <v>18.474469191919191</v>
      </c>
      <c r="AE304" s="119" t="e">
        <f t="shared" si="145"/>
        <v>#N/A</v>
      </c>
      <c r="AF304" s="119">
        <f t="shared" si="146"/>
        <v>0</v>
      </c>
      <c r="AI304" s="115">
        <f t="shared" si="164"/>
        <v>337</v>
      </c>
      <c r="AJ304" s="113">
        <f t="shared" si="165"/>
        <v>297</v>
      </c>
      <c r="AK304" s="113">
        <f>INDEX(地温!$D$2:$D$366,MATCH(AI304,地温!$C$2:$C$366,FALSE))</f>
        <v>10.413100000000002</v>
      </c>
      <c r="AL304" s="113">
        <f t="shared" si="166"/>
        <v>5486.9173499999997</v>
      </c>
      <c r="AM304" s="116">
        <f t="shared" si="147"/>
        <v>18.474469191919191</v>
      </c>
      <c r="AN304" s="119" t="e">
        <f t="shared" si="148"/>
        <v>#N/A</v>
      </c>
      <c r="AO304" s="119">
        <f t="shared" si="149"/>
        <v>0</v>
      </c>
      <c r="AR304" s="115">
        <f t="shared" si="167"/>
        <v>337</v>
      </c>
      <c r="AS304" s="113">
        <f t="shared" si="168"/>
        <v>297</v>
      </c>
      <c r="AT304" s="113">
        <f>INDEX(地温!$D$2:$D$366,MATCH(AR304,地温!$C$2:$C$366,FALSE))</f>
        <v>10.413100000000002</v>
      </c>
      <c r="AU304" s="113">
        <f t="shared" si="169"/>
        <v>5486.9173499999997</v>
      </c>
      <c r="AV304" s="116">
        <f t="shared" si="150"/>
        <v>18.474469191919191</v>
      </c>
      <c r="AW304" s="119" t="e">
        <f t="shared" si="151"/>
        <v>#N/A</v>
      </c>
      <c r="AX304" s="119">
        <f t="shared" si="152"/>
        <v>0</v>
      </c>
    </row>
    <row r="305" spans="1:50">
      <c r="A305" s="115">
        <f t="shared" si="153"/>
        <v>338</v>
      </c>
      <c r="B305" s="113">
        <f t="shared" si="136"/>
        <v>298</v>
      </c>
      <c r="C305" s="119">
        <f t="shared" si="137"/>
        <v>6.7195908949094134</v>
      </c>
      <c r="D305" s="119">
        <f t="shared" si="154"/>
        <v>8.5197552932569922e-007</v>
      </c>
      <c r="E305" s="119"/>
      <c r="F305" s="119"/>
      <c r="H305" s="115">
        <f t="shared" si="155"/>
        <v>338</v>
      </c>
      <c r="I305" s="113">
        <f t="shared" si="156"/>
        <v>298</v>
      </c>
      <c r="J305" s="113">
        <f>INDEX(地温!$D$2:$D$366,MATCH(H305,地温!$C$2:$C$366,FALSE))</f>
        <v>9.979750000000001</v>
      </c>
      <c r="K305" s="113">
        <f t="shared" si="157"/>
        <v>5496.8971000000001</v>
      </c>
      <c r="L305" s="116">
        <f t="shared" si="138"/>
        <v>18.445963422818792</v>
      </c>
      <c r="M305" s="119">
        <f t="shared" si="139"/>
        <v>3.2572572631737122e-002</v>
      </c>
      <c r="N305" s="119">
        <f t="shared" si="140"/>
        <v>6.7195908949094134</v>
      </c>
      <c r="Q305" s="115">
        <f t="shared" si="158"/>
        <v>338</v>
      </c>
      <c r="R305" s="113">
        <f t="shared" si="159"/>
        <v>298</v>
      </c>
      <c r="S305" s="113">
        <f>INDEX(地温!$D$2:$D$366,MATCH(Q305,地温!$C$2:$C$366,FALSE))</f>
        <v>9.979750000000001</v>
      </c>
      <c r="T305" s="113">
        <f t="shared" si="160"/>
        <v>5496.8971000000001</v>
      </c>
      <c r="U305" s="116">
        <f t="shared" si="141"/>
        <v>18.445963422818792</v>
      </c>
      <c r="V305" s="119" t="e">
        <f t="shared" si="142"/>
        <v>#N/A</v>
      </c>
      <c r="W305" s="119">
        <f t="shared" si="143"/>
        <v>0</v>
      </c>
      <c r="Z305" s="115">
        <f t="shared" si="161"/>
        <v>338</v>
      </c>
      <c r="AA305" s="113">
        <f t="shared" si="162"/>
        <v>298</v>
      </c>
      <c r="AB305" s="113">
        <f>INDEX(地温!$D$2:$D$366,MATCH(Z305,地温!$C$2:$C$366,FALSE))</f>
        <v>9.979750000000001</v>
      </c>
      <c r="AC305" s="113">
        <f t="shared" si="163"/>
        <v>5496.8971000000001</v>
      </c>
      <c r="AD305" s="116">
        <f t="shared" si="144"/>
        <v>18.445963422818792</v>
      </c>
      <c r="AE305" s="119" t="e">
        <f t="shared" si="145"/>
        <v>#N/A</v>
      </c>
      <c r="AF305" s="119">
        <f t="shared" si="146"/>
        <v>0</v>
      </c>
      <c r="AI305" s="115">
        <f t="shared" si="164"/>
        <v>338</v>
      </c>
      <c r="AJ305" s="113">
        <f t="shared" si="165"/>
        <v>298</v>
      </c>
      <c r="AK305" s="113">
        <f>INDEX(地温!$D$2:$D$366,MATCH(AI305,地温!$C$2:$C$366,FALSE))</f>
        <v>9.979750000000001</v>
      </c>
      <c r="AL305" s="113">
        <f t="shared" si="166"/>
        <v>5496.8971000000001</v>
      </c>
      <c r="AM305" s="116">
        <f t="shared" si="147"/>
        <v>18.445963422818792</v>
      </c>
      <c r="AN305" s="119" t="e">
        <f t="shared" si="148"/>
        <v>#N/A</v>
      </c>
      <c r="AO305" s="119">
        <f t="shared" si="149"/>
        <v>0</v>
      </c>
      <c r="AR305" s="115">
        <f t="shared" si="167"/>
        <v>338</v>
      </c>
      <c r="AS305" s="113">
        <f t="shared" si="168"/>
        <v>298</v>
      </c>
      <c r="AT305" s="113">
        <f>INDEX(地温!$D$2:$D$366,MATCH(AR305,地温!$C$2:$C$366,FALSE))</f>
        <v>9.979750000000001</v>
      </c>
      <c r="AU305" s="113">
        <f t="shared" si="169"/>
        <v>5496.8971000000001</v>
      </c>
      <c r="AV305" s="116">
        <f t="shared" si="150"/>
        <v>18.445963422818792</v>
      </c>
      <c r="AW305" s="119" t="e">
        <f t="shared" si="151"/>
        <v>#N/A</v>
      </c>
      <c r="AX305" s="119">
        <f t="shared" si="152"/>
        <v>0</v>
      </c>
    </row>
    <row r="306" spans="1:50">
      <c r="A306" s="115">
        <f t="shared" si="153"/>
        <v>339</v>
      </c>
      <c r="B306" s="113">
        <f t="shared" si="136"/>
        <v>299</v>
      </c>
      <c r="C306" s="119">
        <f t="shared" si="137"/>
        <v>6.7195994635270386</v>
      </c>
      <c r="D306" s="119">
        <f t="shared" si="154"/>
        <v>8.5686176252153248e-007</v>
      </c>
      <c r="E306" s="119"/>
      <c r="F306" s="119"/>
      <c r="H306" s="115">
        <f t="shared" si="155"/>
        <v>339</v>
      </c>
      <c r="I306" s="113">
        <f t="shared" si="156"/>
        <v>299</v>
      </c>
      <c r="J306" s="113">
        <f>INDEX(地温!$D$2:$D$366,MATCH(H306,地温!$C$2:$C$366,FALSE))</f>
        <v>10.36495</v>
      </c>
      <c r="K306" s="113">
        <f t="shared" si="157"/>
        <v>5507.2620500000003</v>
      </c>
      <c r="L306" s="116">
        <f t="shared" si="138"/>
        <v>18.418936622073581</v>
      </c>
      <c r="M306" s="119">
        <f t="shared" si="139"/>
        <v>3.2534427697546268e-002</v>
      </c>
      <c r="N306" s="119">
        <f t="shared" si="140"/>
        <v>6.7195994635270386</v>
      </c>
      <c r="Q306" s="115">
        <f t="shared" si="158"/>
        <v>339</v>
      </c>
      <c r="R306" s="113">
        <f t="shared" si="159"/>
        <v>299</v>
      </c>
      <c r="S306" s="113">
        <f>INDEX(地温!$D$2:$D$366,MATCH(Q306,地温!$C$2:$C$366,FALSE))</f>
        <v>10.36495</v>
      </c>
      <c r="T306" s="113">
        <f t="shared" si="160"/>
        <v>5507.2620500000003</v>
      </c>
      <c r="U306" s="116">
        <f t="shared" si="141"/>
        <v>18.418936622073581</v>
      </c>
      <c r="V306" s="119" t="e">
        <f t="shared" si="142"/>
        <v>#N/A</v>
      </c>
      <c r="W306" s="119">
        <f t="shared" si="143"/>
        <v>0</v>
      </c>
      <c r="Z306" s="115">
        <f t="shared" si="161"/>
        <v>339</v>
      </c>
      <c r="AA306" s="113">
        <f t="shared" si="162"/>
        <v>299</v>
      </c>
      <c r="AB306" s="113">
        <f>INDEX(地温!$D$2:$D$366,MATCH(Z306,地温!$C$2:$C$366,FALSE))</f>
        <v>10.36495</v>
      </c>
      <c r="AC306" s="113">
        <f t="shared" si="163"/>
        <v>5507.2620500000003</v>
      </c>
      <c r="AD306" s="116">
        <f t="shared" si="144"/>
        <v>18.418936622073581</v>
      </c>
      <c r="AE306" s="119" t="e">
        <f t="shared" si="145"/>
        <v>#N/A</v>
      </c>
      <c r="AF306" s="119">
        <f t="shared" si="146"/>
        <v>0</v>
      </c>
      <c r="AI306" s="115">
        <f t="shared" si="164"/>
        <v>339</v>
      </c>
      <c r="AJ306" s="113">
        <f t="shared" si="165"/>
        <v>299</v>
      </c>
      <c r="AK306" s="113">
        <f>INDEX(地温!$D$2:$D$366,MATCH(AI306,地温!$C$2:$C$366,FALSE))</f>
        <v>10.36495</v>
      </c>
      <c r="AL306" s="113">
        <f t="shared" si="166"/>
        <v>5507.2620500000003</v>
      </c>
      <c r="AM306" s="116">
        <f t="shared" si="147"/>
        <v>18.418936622073581</v>
      </c>
      <c r="AN306" s="119" t="e">
        <f t="shared" si="148"/>
        <v>#N/A</v>
      </c>
      <c r="AO306" s="119">
        <f t="shared" si="149"/>
        <v>0</v>
      </c>
      <c r="AR306" s="115">
        <f t="shared" si="167"/>
        <v>339</v>
      </c>
      <c r="AS306" s="113">
        <f t="shared" si="168"/>
        <v>299</v>
      </c>
      <c r="AT306" s="113">
        <f>INDEX(地温!$D$2:$D$366,MATCH(AR306,地温!$C$2:$C$366,FALSE))</f>
        <v>10.36495</v>
      </c>
      <c r="AU306" s="113">
        <f t="shared" si="169"/>
        <v>5507.2620500000003</v>
      </c>
      <c r="AV306" s="116">
        <f t="shared" si="150"/>
        <v>18.418936622073581</v>
      </c>
      <c r="AW306" s="119" t="e">
        <f t="shared" si="151"/>
        <v>#N/A</v>
      </c>
      <c r="AX306" s="119">
        <f t="shared" si="152"/>
        <v>0</v>
      </c>
    </row>
    <row r="307" spans="1:50">
      <c r="A307" s="115">
        <f t="shared" si="153"/>
        <v>340</v>
      </c>
      <c r="B307" s="113">
        <f t="shared" si="136"/>
        <v>300</v>
      </c>
      <c r="C307" s="119">
        <f t="shared" si="137"/>
        <v>6.71960822057145</v>
      </c>
      <c r="D307" s="119">
        <f t="shared" si="154"/>
        <v>8.7570444113893591e-007</v>
      </c>
      <c r="E307" s="119"/>
      <c r="F307" s="119"/>
      <c r="H307" s="115">
        <f t="shared" si="155"/>
        <v>340</v>
      </c>
      <c r="I307" s="113">
        <f t="shared" si="156"/>
        <v>300</v>
      </c>
      <c r="J307" s="113">
        <f>INDEX(地温!$D$2:$D$366,MATCH(H307,地温!$C$2:$C$366,FALSE))</f>
        <v>11.023</v>
      </c>
      <c r="K307" s="113">
        <f t="shared" si="157"/>
        <v>5518.2850500000004</v>
      </c>
      <c r="L307" s="116">
        <f t="shared" si="138"/>
        <v>18.3942835</v>
      </c>
      <c r="M307" s="119">
        <f t="shared" si="139"/>
        <v>3.2499665711128875e-002</v>
      </c>
      <c r="N307" s="119">
        <f t="shared" si="140"/>
        <v>6.71960822057145</v>
      </c>
      <c r="Q307" s="115">
        <f t="shared" si="158"/>
        <v>340</v>
      </c>
      <c r="R307" s="113">
        <f t="shared" si="159"/>
        <v>300</v>
      </c>
      <c r="S307" s="113">
        <f>INDEX(地温!$D$2:$D$366,MATCH(Q307,地温!$C$2:$C$366,FALSE))</f>
        <v>11.023</v>
      </c>
      <c r="T307" s="113">
        <f t="shared" si="160"/>
        <v>5518.2850500000004</v>
      </c>
      <c r="U307" s="116">
        <f t="shared" si="141"/>
        <v>18.3942835</v>
      </c>
      <c r="V307" s="119" t="e">
        <f t="shared" si="142"/>
        <v>#N/A</v>
      </c>
      <c r="W307" s="119">
        <f t="shared" si="143"/>
        <v>0</v>
      </c>
      <c r="Z307" s="115">
        <f t="shared" si="161"/>
        <v>340</v>
      </c>
      <c r="AA307" s="113">
        <f t="shared" si="162"/>
        <v>300</v>
      </c>
      <c r="AB307" s="113">
        <f>INDEX(地温!$D$2:$D$366,MATCH(Z307,地温!$C$2:$C$366,FALSE))</f>
        <v>11.023</v>
      </c>
      <c r="AC307" s="113">
        <f t="shared" si="163"/>
        <v>5518.2850500000004</v>
      </c>
      <c r="AD307" s="116">
        <f t="shared" si="144"/>
        <v>18.3942835</v>
      </c>
      <c r="AE307" s="119" t="e">
        <f t="shared" si="145"/>
        <v>#N/A</v>
      </c>
      <c r="AF307" s="119">
        <f t="shared" si="146"/>
        <v>0</v>
      </c>
      <c r="AI307" s="115">
        <f t="shared" si="164"/>
        <v>340</v>
      </c>
      <c r="AJ307" s="113">
        <f t="shared" si="165"/>
        <v>300</v>
      </c>
      <c r="AK307" s="113">
        <f>INDEX(地温!$D$2:$D$366,MATCH(AI307,地温!$C$2:$C$366,FALSE))</f>
        <v>11.023</v>
      </c>
      <c r="AL307" s="113">
        <f t="shared" si="166"/>
        <v>5518.2850500000004</v>
      </c>
      <c r="AM307" s="116">
        <f t="shared" si="147"/>
        <v>18.3942835</v>
      </c>
      <c r="AN307" s="119" t="e">
        <f t="shared" si="148"/>
        <v>#N/A</v>
      </c>
      <c r="AO307" s="119">
        <f t="shared" si="149"/>
        <v>0</v>
      </c>
      <c r="AR307" s="115">
        <f t="shared" si="167"/>
        <v>340</v>
      </c>
      <c r="AS307" s="113">
        <f t="shared" si="168"/>
        <v>300</v>
      </c>
      <c r="AT307" s="113">
        <f>INDEX(地温!$D$2:$D$366,MATCH(AR307,地温!$C$2:$C$366,FALSE))</f>
        <v>11.023</v>
      </c>
      <c r="AU307" s="113">
        <f t="shared" si="169"/>
        <v>5518.2850500000004</v>
      </c>
      <c r="AV307" s="116">
        <f t="shared" si="150"/>
        <v>18.3942835</v>
      </c>
      <c r="AW307" s="119" t="e">
        <f t="shared" si="151"/>
        <v>#N/A</v>
      </c>
      <c r="AX307" s="119">
        <f t="shared" si="152"/>
        <v>0</v>
      </c>
    </row>
    <row r="308" spans="1:50">
      <c r="A308" s="115">
        <f t="shared" si="153"/>
        <v>341</v>
      </c>
      <c r="B308" s="113">
        <f t="shared" si="136"/>
        <v>301</v>
      </c>
      <c r="C308" s="119">
        <f t="shared" si="137"/>
        <v>6.7196168243710073</v>
      </c>
      <c r="D308" s="119">
        <f t="shared" si="154"/>
        <v>8.6037995572496584e-007</v>
      </c>
      <c r="E308" s="119"/>
      <c r="F308" s="119"/>
      <c r="H308" s="115">
        <f t="shared" si="155"/>
        <v>341</v>
      </c>
      <c r="I308" s="113">
        <f t="shared" si="156"/>
        <v>301</v>
      </c>
      <c r="J308" s="113">
        <f>INDEX(地温!$D$2:$D$366,MATCH(H308,地温!$C$2:$C$366,FALSE))</f>
        <v>11.087199999999999</v>
      </c>
      <c r="K308" s="113">
        <f t="shared" si="157"/>
        <v>5529.3722500000003</v>
      </c>
      <c r="L308" s="116">
        <f t="shared" si="138"/>
        <v>18.370007475083057</v>
      </c>
      <c r="M308" s="119">
        <f t="shared" si="139"/>
        <v>3.2465466003599272e-002</v>
      </c>
      <c r="N308" s="119">
        <f t="shared" si="140"/>
        <v>6.7196168243710073</v>
      </c>
      <c r="Q308" s="115">
        <f t="shared" si="158"/>
        <v>341</v>
      </c>
      <c r="R308" s="113">
        <f t="shared" si="159"/>
        <v>301</v>
      </c>
      <c r="S308" s="113">
        <f>INDEX(地温!$D$2:$D$366,MATCH(Q308,地温!$C$2:$C$366,FALSE))</f>
        <v>11.087199999999999</v>
      </c>
      <c r="T308" s="113">
        <f t="shared" si="160"/>
        <v>5529.3722500000003</v>
      </c>
      <c r="U308" s="116">
        <f t="shared" si="141"/>
        <v>18.370007475083057</v>
      </c>
      <c r="V308" s="119" t="e">
        <f t="shared" si="142"/>
        <v>#N/A</v>
      </c>
      <c r="W308" s="119">
        <f t="shared" si="143"/>
        <v>0</v>
      </c>
      <c r="Z308" s="115">
        <f t="shared" si="161"/>
        <v>341</v>
      </c>
      <c r="AA308" s="113">
        <f t="shared" si="162"/>
        <v>301</v>
      </c>
      <c r="AB308" s="113">
        <f>INDEX(地温!$D$2:$D$366,MATCH(Z308,地温!$C$2:$C$366,FALSE))</f>
        <v>11.087199999999999</v>
      </c>
      <c r="AC308" s="113">
        <f t="shared" si="163"/>
        <v>5529.3722500000003</v>
      </c>
      <c r="AD308" s="116">
        <f t="shared" si="144"/>
        <v>18.370007475083057</v>
      </c>
      <c r="AE308" s="119" t="e">
        <f t="shared" si="145"/>
        <v>#N/A</v>
      </c>
      <c r="AF308" s="119">
        <f t="shared" si="146"/>
        <v>0</v>
      </c>
      <c r="AI308" s="115">
        <f t="shared" si="164"/>
        <v>341</v>
      </c>
      <c r="AJ308" s="113">
        <f t="shared" si="165"/>
        <v>301</v>
      </c>
      <c r="AK308" s="113">
        <f>INDEX(地温!$D$2:$D$366,MATCH(AI308,地温!$C$2:$C$366,FALSE))</f>
        <v>11.087199999999999</v>
      </c>
      <c r="AL308" s="113">
        <f t="shared" si="166"/>
        <v>5529.3722500000003</v>
      </c>
      <c r="AM308" s="116">
        <f t="shared" si="147"/>
        <v>18.370007475083057</v>
      </c>
      <c r="AN308" s="119" t="e">
        <f t="shared" si="148"/>
        <v>#N/A</v>
      </c>
      <c r="AO308" s="119">
        <f t="shared" si="149"/>
        <v>0</v>
      </c>
      <c r="AR308" s="115">
        <f t="shared" si="167"/>
        <v>341</v>
      </c>
      <c r="AS308" s="113">
        <f t="shared" si="168"/>
        <v>301</v>
      </c>
      <c r="AT308" s="113">
        <f>INDEX(地温!$D$2:$D$366,MATCH(AR308,地温!$C$2:$C$366,FALSE))</f>
        <v>11.087199999999999</v>
      </c>
      <c r="AU308" s="113">
        <f t="shared" si="169"/>
        <v>5529.3722500000003</v>
      </c>
      <c r="AV308" s="116">
        <f t="shared" si="150"/>
        <v>18.370007475083057</v>
      </c>
      <c r="AW308" s="119" t="e">
        <f t="shared" si="151"/>
        <v>#N/A</v>
      </c>
      <c r="AX308" s="119">
        <f t="shared" si="152"/>
        <v>0</v>
      </c>
    </row>
    <row r="309" spans="1:50">
      <c r="A309" s="115">
        <f t="shared" si="153"/>
        <v>342</v>
      </c>
      <c r="B309" s="113">
        <f t="shared" si="136"/>
        <v>302</v>
      </c>
      <c r="C309" s="119">
        <f t="shared" si="137"/>
        <v>6.719625132592757</v>
      </c>
      <c r="D309" s="119">
        <f t="shared" si="154"/>
        <v>8.308221749686596e-007</v>
      </c>
      <c r="E309" s="119"/>
      <c r="F309" s="119"/>
      <c r="H309" s="115">
        <f t="shared" si="155"/>
        <v>342</v>
      </c>
      <c r="I309" s="113">
        <f t="shared" si="156"/>
        <v>302</v>
      </c>
      <c r="J309" s="113">
        <f>INDEX(地温!$D$2:$D$366,MATCH(H309,地温!$C$2:$C$366,FALSE))</f>
        <v>10.878549999999999</v>
      </c>
      <c r="K309" s="113">
        <f t="shared" si="157"/>
        <v>5540.2508000000007</v>
      </c>
      <c r="L309" s="116">
        <f t="shared" si="138"/>
        <v>18.345201324503314</v>
      </c>
      <c r="M309" s="119">
        <f t="shared" si="139"/>
        <v>3.2430550760714487e-002</v>
      </c>
      <c r="N309" s="119">
        <f t="shared" si="140"/>
        <v>6.719625132592757</v>
      </c>
      <c r="Q309" s="115">
        <f t="shared" si="158"/>
        <v>342</v>
      </c>
      <c r="R309" s="113">
        <f t="shared" si="159"/>
        <v>302</v>
      </c>
      <c r="S309" s="113">
        <f>INDEX(地温!$D$2:$D$366,MATCH(Q309,地温!$C$2:$C$366,FALSE))</f>
        <v>10.878549999999999</v>
      </c>
      <c r="T309" s="113">
        <f t="shared" si="160"/>
        <v>5540.2508000000007</v>
      </c>
      <c r="U309" s="116">
        <f t="shared" si="141"/>
        <v>18.345201324503314</v>
      </c>
      <c r="V309" s="119" t="e">
        <f t="shared" si="142"/>
        <v>#N/A</v>
      </c>
      <c r="W309" s="119">
        <f t="shared" si="143"/>
        <v>0</v>
      </c>
      <c r="Z309" s="115">
        <f t="shared" si="161"/>
        <v>342</v>
      </c>
      <c r="AA309" s="113">
        <f t="shared" si="162"/>
        <v>302</v>
      </c>
      <c r="AB309" s="113">
        <f>INDEX(地温!$D$2:$D$366,MATCH(Z309,地温!$C$2:$C$366,FALSE))</f>
        <v>10.878549999999999</v>
      </c>
      <c r="AC309" s="113">
        <f t="shared" si="163"/>
        <v>5540.2508000000007</v>
      </c>
      <c r="AD309" s="116">
        <f t="shared" si="144"/>
        <v>18.345201324503314</v>
      </c>
      <c r="AE309" s="119" t="e">
        <f t="shared" si="145"/>
        <v>#N/A</v>
      </c>
      <c r="AF309" s="119">
        <f t="shared" si="146"/>
        <v>0</v>
      </c>
      <c r="AI309" s="115">
        <f t="shared" si="164"/>
        <v>342</v>
      </c>
      <c r="AJ309" s="113">
        <f t="shared" si="165"/>
        <v>302</v>
      </c>
      <c r="AK309" s="113">
        <f>INDEX(地温!$D$2:$D$366,MATCH(AI309,地温!$C$2:$C$366,FALSE))</f>
        <v>10.878549999999999</v>
      </c>
      <c r="AL309" s="113">
        <f t="shared" si="166"/>
        <v>5540.2508000000007</v>
      </c>
      <c r="AM309" s="116">
        <f t="shared" si="147"/>
        <v>18.345201324503314</v>
      </c>
      <c r="AN309" s="119" t="e">
        <f t="shared" si="148"/>
        <v>#N/A</v>
      </c>
      <c r="AO309" s="119">
        <f t="shared" si="149"/>
        <v>0</v>
      </c>
      <c r="AR309" s="115">
        <f t="shared" si="167"/>
        <v>342</v>
      </c>
      <c r="AS309" s="113">
        <f t="shared" si="168"/>
        <v>302</v>
      </c>
      <c r="AT309" s="113">
        <f>INDEX(地温!$D$2:$D$366,MATCH(AR309,地温!$C$2:$C$366,FALSE))</f>
        <v>10.878549999999999</v>
      </c>
      <c r="AU309" s="113">
        <f t="shared" si="169"/>
        <v>5540.2508000000007</v>
      </c>
      <c r="AV309" s="116">
        <f t="shared" si="150"/>
        <v>18.345201324503314</v>
      </c>
      <c r="AW309" s="119" t="e">
        <f t="shared" si="151"/>
        <v>#N/A</v>
      </c>
      <c r="AX309" s="119">
        <f t="shared" si="152"/>
        <v>0</v>
      </c>
    </row>
    <row r="310" spans="1:50">
      <c r="A310" s="115">
        <f t="shared" si="153"/>
        <v>343</v>
      </c>
      <c r="B310" s="113">
        <f t="shared" si="136"/>
        <v>303</v>
      </c>
      <c r="C310" s="119">
        <f t="shared" si="137"/>
        <v>6.7196331731290115</v>
      </c>
      <c r="D310" s="119">
        <f t="shared" si="154"/>
        <v>8.0405362545832304e-007</v>
      </c>
      <c r="E310" s="119"/>
      <c r="F310" s="119"/>
      <c r="H310" s="115">
        <f t="shared" si="155"/>
        <v>343</v>
      </c>
      <c r="I310" s="113">
        <f t="shared" si="156"/>
        <v>303</v>
      </c>
      <c r="J310" s="113">
        <f>INDEX(地温!$D$2:$D$366,MATCH(H310,地温!$C$2:$C$366,FALSE))</f>
        <v>10.702</v>
      </c>
      <c r="K310" s="113">
        <f t="shared" si="157"/>
        <v>5550.9528000000009</v>
      </c>
      <c r="L310" s="116">
        <f t="shared" si="138"/>
        <v>18.319976237623766</v>
      </c>
      <c r="M310" s="119">
        <f t="shared" si="139"/>
        <v>3.2395078273664515e-002</v>
      </c>
      <c r="N310" s="119">
        <f t="shared" si="140"/>
        <v>6.7196331731290115</v>
      </c>
      <c r="Q310" s="115">
        <f t="shared" si="158"/>
        <v>343</v>
      </c>
      <c r="R310" s="113">
        <f t="shared" si="159"/>
        <v>303</v>
      </c>
      <c r="S310" s="113">
        <f>INDEX(地温!$D$2:$D$366,MATCH(Q310,地温!$C$2:$C$366,FALSE))</f>
        <v>10.702</v>
      </c>
      <c r="T310" s="113">
        <f t="shared" si="160"/>
        <v>5550.9528000000009</v>
      </c>
      <c r="U310" s="116">
        <f t="shared" si="141"/>
        <v>18.319976237623766</v>
      </c>
      <c r="V310" s="119" t="e">
        <f t="shared" si="142"/>
        <v>#N/A</v>
      </c>
      <c r="W310" s="119">
        <f t="shared" si="143"/>
        <v>0</v>
      </c>
      <c r="Z310" s="115">
        <f t="shared" si="161"/>
        <v>343</v>
      </c>
      <c r="AA310" s="113">
        <f t="shared" si="162"/>
        <v>303</v>
      </c>
      <c r="AB310" s="113">
        <f>INDEX(地温!$D$2:$D$366,MATCH(Z310,地温!$C$2:$C$366,FALSE))</f>
        <v>10.702</v>
      </c>
      <c r="AC310" s="113">
        <f t="shared" si="163"/>
        <v>5550.9528000000009</v>
      </c>
      <c r="AD310" s="116">
        <f t="shared" si="144"/>
        <v>18.319976237623766</v>
      </c>
      <c r="AE310" s="119" t="e">
        <f t="shared" si="145"/>
        <v>#N/A</v>
      </c>
      <c r="AF310" s="119">
        <f t="shared" si="146"/>
        <v>0</v>
      </c>
      <c r="AI310" s="115">
        <f t="shared" si="164"/>
        <v>343</v>
      </c>
      <c r="AJ310" s="113">
        <f t="shared" si="165"/>
        <v>303</v>
      </c>
      <c r="AK310" s="113">
        <f>INDEX(地温!$D$2:$D$366,MATCH(AI310,地温!$C$2:$C$366,FALSE))</f>
        <v>10.702</v>
      </c>
      <c r="AL310" s="113">
        <f t="shared" si="166"/>
        <v>5550.9528000000009</v>
      </c>
      <c r="AM310" s="116">
        <f t="shared" si="147"/>
        <v>18.319976237623766</v>
      </c>
      <c r="AN310" s="119" t="e">
        <f t="shared" si="148"/>
        <v>#N/A</v>
      </c>
      <c r="AO310" s="119">
        <f t="shared" si="149"/>
        <v>0</v>
      </c>
      <c r="AR310" s="115">
        <f t="shared" si="167"/>
        <v>343</v>
      </c>
      <c r="AS310" s="113">
        <f t="shared" si="168"/>
        <v>303</v>
      </c>
      <c r="AT310" s="113">
        <f>INDEX(地温!$D$2:$D$366,MATCH(AR310,地温!$C$2:$C$366,FALSE))</f>
        <v>10.702</v>
      </c>
      <c r="AU310" s="113">
        <f t="shared" si="169"/>
        <v>5550.9528000000009</v>
      </c>
      <c r="AV310" s="116">
        <f t="shared" si="150"/>
        <v>18.319976237623766</v>
      </c>
      <c r="AW310" s="119" t="e">
        <f t="shared" si="151"/>
        <v>#N/A</v>
      </c>
      <c r="AX310" s="119">
        <f t="shared" si="152"/>
        <v>0</v>
      </c>
    </row>
    <row r="311" spans="1:50">
      <c r="A311" s="115">
        <f t="shared" si="153"/>
        <v>344</v>
      </c>
      <c r="B311" s="113">
        <f t="shared" si="136"/>
        <v>304</v>
      </c>
      <c r="C311" s="119">
        <f t="shared" si="137"/>
        <v>6.7196411337189286</v>
      </c>
      <c r="D311" s="119">
        <f t="shared" si="154"/>
        <v>7.9605899170331897e-007</v>
      </c>
      <c r="E311" s="119"/>
      <c r="F311" s="119"/>
      <c r="H311" s="115">
        <f t="shared" si="155"/>
        <v>344</v>
      </c>
      <c r="I311" s="113">
        <f t="shared" si="156"/>
        <v>304</v>
      </c>
      <c r="J311" s="113">
        <f>INDEX(地温!$D$2:$D$366,MATCH(H311,地温!$C$2:$C$366,FALSE))</f>
        <v>10.878549999999999</v>
      </c>
      <c r="K311" s="113">
        <f t="shared" si="157"/>
        <v>5561.8313500000013</v>
      </c>
      <c r="L311" s="116">
        <f t="shared" si="138"/>
        <v>18.295497861842108</v>
      </c>
      <c r="M311" s="119">
        <f t="shared" si="139"/>
        <v>3.2360687070781352e-002</v>
      </c>
      <c r="N311" s="119">
        <f t="shared" si="140"/>
        <v>6.7196411337189286</v>
      </c>
      <c r="Q311" s="115">
        <f t="shared" si="158"/>
        <v>344</v>
      </c>
      <c r="R311" s="113">
        <f t="shared" si="159"/>
        <v>304</v>
      </c>
      <c r="S311" s="113">
        <f>INDEX(地温!$D$2:$D$366,MATCH(Q311,地温!$C$2:$C$366,FALSE))</f>
        <v>10.878549999999999</v>
      </c>
      <c r="T311" s="113">
        <f t="shared" si="160"/>
        <v>5561.8313500000013</v>
      </c>
      <c r="U311" s="116">
        <f t="shared" si="141"/>
        <v>18.295497861842108</v>
      </c>
      <c r="V311" s="119" t="e">
        <f t="shared" si="142"/>
        <v>#N/A</v>
      </c>
      <c r="W311" s="119">
        <f t="shared" si="143"/>
        <v>0</v>
      </c>
      <c r="Z311" s="115">
        <f t="shared" si="161"/>
        <v>344</v>
      </c>
      <c r="AA311" s="113">
        <f t="shared" si="162"/>
        <v>304</v>
      </c>
      <c r="AB311" s="113">
        <f>INDEX(地温!$D$2:$D$366,MATCH(Z311,地温!$C$2:$C$366,FALSE))</f>
        <v>10.878549999999999</v>
      </c>
      <c r="AC311" s="113">
        <f t="shared" si="163"/>
        <v>5561.8313500000013</v>
      </c>
      <c r="AD311" s="116">
        <f t="shared" si="144"/>
        <v>18.295497861842108</v>
      </c>
      <c r="AE311" s="119" t="e">
        <f t="shared" si="145"/>
        <v>#N/A</v>
      </c>
      <c r="AF311" s="119">
        <f t="shared" si="146"/>
        <v>0</v>
      </c>
      <c r="AI311" s="115">
        <f t="shared" si="164"/>
        <v>344</v>
      </c>
      <c r="AJ311" s="113">
        <f t="shared" si="165"/>
        <v>304</v>
      </c>
      <c r="AK311" s="113">
        <f>INDEX(地温!$D$2:$D$366,MATCH(AI311,地温!$C$2:$C$366,FALSE))</f>
        <v>10.878549999999999</v>
      </c>
      <c r="AL311" s="113">
        <f t="shared" si="166"/>
        <v>5561.8313500000013</v>
      </c>
      <c r="AM311" s="116">
        <f t="shared" si="147"/>
        <v>18.295497861842108</v>
      </c>
      <c r="AN311" s="119" t="e">
        <f t="shared" si="148"/>
        <v>#N/A</v>
      </c>
      <c r="AO311" s="119">
        <f t="shared" si="149"/>
        <v>0</v>
      </c>
      <c r="AR311" s="115">
        <f t="shared" si="167"/>
        <v>344</v>
      </c>
      <c r="AS311" s="113">
        <f t="shared" si="168"/>
        <v>304</v>
      </c>
      <c r="AT311" s="113">
        <f>INDEX(地温!$D$2:$D$366,MATCH(AR311,地温!$C$2:$C$366,FALSE))</f>
        <v>10.878549999999999</v>
      </c>
      <c r="AU311" s="113">
        <f t="shared" si="169"/>
        <v>5561.8313500000013</v>
      </c>
      <c r="AV311" s="116">
        <f t="shared" si="150"/>
        <v>18.295497861842108</v>
      </c>
      <c r="AW311" s="119" t="e">
        <f t="shared" si="151"/>
        <v>#N/A</v>
      </c>
      <c r="AX311" s="119">
        <f t="shared" si="152"/>
        <v>0</v>
      </c>
    </row>
    <row r="312" spans="1:50">
      <c r="A312" s="115">
        <f t="shared" si="153"/>
        <v>345</v>
      </c>
      <c r="B312" s="113">
        <f t="shared" si="136"/>
        <v>305</v>
      </c>
      <c r="C312" s="119">
        <f t="shared" si="137"/>
        <v>6.719649312014889</v>
      </c>
      <c r="D312" s="119">
        <f t="shared" si="154"/>
        <v>8.1782959604481675e-007</v>
      </c>
      <c r="E312" s="119"/>
      <c r="F312" s="119"/>
      <c r="H312" s="115">
        <f t="shared" si="155"/>
        <v>345</v>
      </c>
      <c r="I312" s="113">
        <f t="shared" si="156"/>
        <v>305</v>
      </c>
      <c r="J312" s="113">
        <f>INDEX(地温!$D$2:$D$366,MATCH(H312,地温!$C$2:$C$366,FALSE))</f>
        <v>11.665000000000001</v>
      </c>
      <c r="K312" s="113">
        <f t="shared" si="157"/>
        <v>5573.4963500000013</v>
      </c>
      <c r="L312" s="116">
        <f t="shared" si="138"/>
        <v>18.273758524590168</v>
      </c>
      <c r="M312" s="119">
        <f t="shared" si="139"/>
        <v>3.2330169887443617e-002</v>
      </c>
      <c r="N312" s="119">
        <f t="shared" si="140"/>
        <v>6.719649312014889</v>
      </c>
      <c r="Q312" s="115">
        <f t="shared" si="158"/>
        <v>345</v>
      </c>
      <c r="R312" s="113">
        <f t="shared" si="159"/>
        <v>305</v>
      </c>
      <c r="S312" s="113">
        <f>INDEX(地温!$D$2:$D$366,MATCH(Q312,地温!$C$2:$C$366,FALSE))</f>
        <v>11.665000000000001</v>
      </c>
      <c r="T312" s="113">
        <f t="shared" si="160"/>
        <v>5573.4963500000013</v>
      </c>
      <c r="U312" s="116">
        <f t="shared" si="141"/>
        <v>18.273758524590168</v>
      </c>
      <c r="V312" s="119" t="e">
        <f t="shared" si="142"/>
        <v>#N/A</v>
      </c>
      <c r="W312" s="119">
        <f t="shared" si="143"/>
        <v>0</v>
      </c>
      <c r="Z312" s="115">
        <f t="shared" si="161"/>
        <v>345</v>
      </c>
      <c r="AA312" s="113">
        <f t="shared" si="162"/>
        <v>305</v>
      </c>
      <c r="AB312" s="113">
        <f>INDEX(地温!$D$2:$D$366,MATCH(Z312,地温!$C$2:$C$366,FALSE))</f>
        <v>11.665000000000001</v>
      </c>
      <c r="AC312" s="113">
        <f t="shared" si="163"/>
        <v>5573.4963500000013</v>
      </c>
      <c r="AD312" s="116">
        <f t="shared" si="144"/>
        <v>18.273758524590168</v>
      </c>
      <c r="AE312" s="119" t="e">
        <f t="shared" si="145"/>
        <v>#N/A</v>
      </c>
      <c r="AF312" s="119">
        <f t="shared" si="146"/>
        <v>0</v>
      </c>
      <c r="AI312" s="115">
        <f t="shared" si="164"/>
        <v>345</v>
      </c>
      <c r="AJ312" s="113">
        <f t="shared" si="165"/>
        <v>305</v>
      </c>
      <c r="AK312" s="113">
        <f>INDEX(地温!$D$2:$D$366,MATCH(AI312,地温!$C$2:$C$366,FALSE))</f>
        <v>11.665000000000001</v>
      </c>
      <c r="AL312" s="113">
        <f t="shared" si="166"/>
        <v>5573.4963500000013</v>
      </c>
      <c r="AM312" s="116">
        <f t="shared" si="147"/>
        <v>18.273758524590168</v>
      </c>
      <c r="AN312" s="119" t="e">
        <f t="shared" si="148"/>
        <v>#N/A</v>
      </c>
      <c r="AO312" s="119">
        <f t="shared" si="149"/>
        <v>0</v>
      </c>
      <c r="AR312" s="115">
        <f t="shared" si="167"/>
        <v>345</v>
      </c>
      <c r="AS312" s="113">
        <f t="shared" si="168"/>
        <v>305</v>
      </c>
      <c r="AT312" s="113">
        <f>INDEX(地温!$D$2:$D$366,MATCH(AR312,地温!$C$2:$C$366,FALSE))</f>
        <v>11.665000000000001</v>
      </c>
      <c r="AU312" s="113">
        <f t="shared" si="169"/>
        <v>5573.4963500000013</v>
      </c>
      <c r="AV312" s="116">
        <f t="shared" si="150"/>
        <v>18.273758524590168</v>
      </c>
      <c r="AW312" s="119" t="e">
        <f t="shared" si="151"/>
        <v>#N/A</v>
      </c>
      <c r="AX312" s="119">
        <f t="shared" si="152"/>
        <v>0</v>
      </c>
    </row>
    <row r="313" spans="1:50">
      <c r="A313" s="115">
        <f t="shared" si="153"/>
        <v>346</v>
      </c>
      <c r="B313" s="113">
        <f t="shared" si="136"/>
        <v>306</v>
      </c>
      <c r="C313" s="119">
        <f t="shared" si="137"/>
        <v>6.7196573141613873</v>
      </c>
      <c r="D313" s="119">
        <f t="shared" si="154"/>
        <v>8.0021464983204287e-007</v>
      </c>
      <c r="E313" s="119"/>
      <c r="F313" s="119"/>
      <c r="H313" s="115">
        <f t="shared" si="155"/>
        <v>346</v>
      </c>
      <c r="I313" s="113">
        <f t="shared" si="156"/>
        <v>306</v>
      </c>
      <c r="J313" s="113">
        <f>INDEX(地温!$D$2:$D$366,MATCH(H313,地温!$C$2:$C$366,FALSE))</f>
        <v>11.681050000000001</v>
      </c>
      <c r="K313" s="113">
        <f t="shared" si="157"/>
        <v>5585.1774000000014</v>
      </c>
      <c r="L313" s="116">
        <f t="shared" si="138"/>
        <v>18.252213725490201</v>
      </c>
      <c r="M313" s="119">
        <f t="shared" si="139"/>
        <v>3.229994969756448e-002</v>
      </c>
      <c r="N313" s="119">
        <f t="shared" si="140"/>
        <v>6.7196573141613873</v>
      </c>
      <c r="Q313" s="115">
        <f t="shared" si="158"/>
        <v>346</v>
      </c>
      <c r="R313" s="113">
        <f t="shared" si="159"/>
        <v>306</v>
      </c>
      <c r="S313" s="113">
        <f>INDEX(地温!$D$2:$D$366,MATCH(Q313,地温!$C$2:$C$366,FALSE))</f>
        <v>11.681050000000001</v>
      </c>
      <c r="T313" s="113">
        <f t="shared" si="160"/>
        <v>5585.1774000000014</v>
      </c>
      <c r="U313" s="116">
        <f t="shared" si="141"/>
        <v>18.252213725490201</v>
      </c>
      <c r="V313" s="119" t="e">
        <f t="shared" si="142"/>
        <v>#N/A</v>
      </c>
      <c r="W313" s="119">
        <f t="shared" si="143"/>
        <v>0</v>
      </c>
      <c r="Z313" s="115">
        <f t="shared" si="161"/>
        <v>346</v>
      </c>
      <c r="AA313" s="113">
        <f t="shared" si="162"/>
        <v>306</v>
      </c>
      <c r="AB313" s="113">
        <f>INDEX(地温!$D$2:$D$366,MATCH(Z313,地温!$C$2:$C$366,FALSE))</f>
        <v>11.681050000000001</v>
      </c>
      <c r="AC313" s="113">
        <f t="shared" si="163"/>
        <v>5585.1774000000014</v>
      </c>
      <c r="AD313" s="116">
        <f t="shared" si="144"/>
        <v>18.252213725490201</v>
      </c>
      <c r="AE313" s="119" t="e">
        <f t="shared" si="145"/>
        <v>#N/A</v>
      </c>
      <c r="AF313" s="119">
        <f t="shared" si="146"/>
        <v>0</v>
      </c>
      <c r="AI313" s="115">
        <f t="shared" si="164"/>
        <v>346</v>
      </c>
      <c r="AJ313" s="113">
        <f t="shared" si="165"/>
        <v>306</v>
      </c>
      <c r="AK313" s="113">
        <f>INDEX(地温!$D$2:$D$366,MATCH(AI313,地温!$C$2:$C$366,FALSE))</f>
        <v>11.681050000000001</v>
      </c>
      <c r="AL313" s="113">
        <f t="shared" si="166"/>
        <v>5585.1774000000014</v>
      </c>
      <c r="AM313" s="116">
        <f t="shared" si="147"/>
        <v>18.252213725490201</v>
      </c>
      <c r="AN313" s="119" t="e">
        <f t="shared" si="148"/>
        <v>#N/A</v>
      </c>
      <c r="AO313" s="119">
        <f t="shared" si="149"/>
        <v>0</v>
      </c>
      <c r="AR313" s="115">
        <f t="shared" si="167"/>
        <v>346</v>
      </c>
      <c r="AS313" s="113">
        <f t="shared" si="168"/>
        <v>306</v>
      </c>
      <c r="AT313" s="113">
        <f>INDEX(地温!$D$2:$D$366,MATCH(AR313,地温!$C$2:$C$366,FALSE))</f>
        <v>11.681050000000001</v>
      </c>
      <c r="AU313" s="113">
        <f t="shared" si="169"/>
        <v>5585.1774000000014</v>
      </c>
      <c r="AV313" s="116">
        <f t="shared" si="150"/>
        <v>18.252213725490201</v>
      </c>
      <c r="AW313" s="119" t="e">
        <f t="shared" si="151"/>
        <v>#N/A</v>
      </c>
      <c r="AX313" s="119">
        <f t="shared" si="152"/>
        <v>0</v>
      </c>
    </row>
    <row r="314" spans="1:50">
      <c r="A314" s="115">
        <f t="shared" si="153"/>
        <v>347</v>
      </c>
      <c r="B314" s="113">
        <f t="shared" si="136"/>
        <v>307</v>
      </c>
      <c r="C314" s="119">
        <f t="shared" si="137"/>
        <v>6.7196645332471627</v>
      </c>
      <c r="D314" s="119">
        <f t="shared" si="154"/>
        <v>7.2190857753895447e-007</v>
      </c>
      <c r="E314" s="119"/>
      <c r="F314" s="119"/>
      <c r="H314" s="115">
        <f t="shared" si="155"/>
        <v>347</v>
      </c>
      <c r="I314" s="113">
        <f t="shared" si="156"/>
        <v>307</v>
      </c>
      <c r="J314" s="113">
        <f>INDEX(地温!$D$2:$D$366,MATCH(H314,地温!$C$2:$C$366,FALSE))</f>
        <v>10.397049999999998</v>
      </c>
      <c r="K314" s="113">
        <f t="shared" si="157"/>
        <v>5595.574450000001</v>
      </c>
      <c r="L314" s="116">
        <f t="shared" si="138"/>
        <v>18.226626872964172</v>
      </c>
      <c r="M314" s="119">
        <f t="shared" si="139"/>
        <v>3.2264090743802196e-002</v>
      </c>
      <c r="N314" s="119">
        <f t="shared" si="140"/>
        <v>6.7196645332471627</v>
      </c>
      <c r="Q314" s="115">
        <f t="shared" si="158"/>
        <v>347</v>
      </c>
      <c r="R314" s="113">
        <f t="shared" si="159"/>
        <v>307</v>
      </c>
      <c r="S314" s="113">
        <f>INDEX(地温!$D$2:$D$366,MATCH(Q314,地温!$C$2:$C$366,FALSE))</f>
        <v>10.397049999999998</v>
      </c>
      <c r="T314" s="113">
        <f t="shared" si="160"/>
        <v>5595.574450000001</v>
      </c>
      <c r="U314" s="116">
        <f t="shared" si="141"/>
        <v>18.226626872964172</v>
      </c>
      <c r="V314" s="119" t="e">
        <f t="shared" si="142"/>
        <v>#N/A</v>
      </c>
      <c r="W314" s="119">
        <f t="shared" si="143"/>
        <v>0</v>
      </c>
      <c r="Z314" s="115">
        <f t="shared" si="161"/>
        <v>347</v>
      </c>
      <c r="AA314" s="113">
        <f t="shared" si="162"/>
        <v>307</v>
      </c>
      <c r="AB314" s="113">
        <f>INDEX(地温!$D$2:$D$366,MATCH(Z314,地温!$C$2:$C$366,FALSE))</f>
        <v>10.397049999999998</v>
      </c>
      <c r="AC314" s="113">
        <f t="shared" si="163"/>
        <v>5595.574450000001</v>
      </c>
      <c r="AD314" s="116">
        <f t="shared" si="144"/>
        <v>18.226626872964172</v>
      </c>
      <c r="AE314" s="119" t="e">
        <f t="shared" si="145"/>
        <v>#N/A</v>
      </c>
      <c r="AF314" s="119">
        <f t="shared" si="146"/>
        <v>0</v>
      </c>
      <c r="AI314" s="115">
        <f t="shared" si="164"/>
        <v>347</v>
      </c>
      <c r="AJ314" s="113">
        <f t="shared" si="165"/>
        <v>307</v>
      </c>
      <c r="AK314" s="113">
        <f>INDEX(地温!$D$2:$D$366,MATCH(AI314,地温!$C$2:$C$366,FALSE))</f>
        <v>10.397049999999998</v>
      </c>
      <c r="AL314" s="113">
        <f t="shared" si="166"/>
        <v>5595.574450000001</v>
      </c>
      <c r="AM314" s="116">
        <f t="shared" si="147"/>
        <v>18.226626872964172</v>
      </c>
      <c r="AN314" s="119" t="e">
        <f t="shared" si="148"/>
        <v>#N/A</v>
      </c>
      <c r="AO314" s="119">
        <f t="shared" si="149"/>
        <v>0</v>
      </c>
      <c r="AR314" s="115">
        <f t="shared" si="167"/>
        <v>347</v>
      </c>
      <c r="AS314" s="113">
        <f t="shared" si="168"/>
        <v>307</v>
      </c>
      <c r="AT314" s="113">
        <f>INDEX(地温!$D$2:$D$366,MATCH(AR314,地温!$C$2:$C$366,FALSE))</f>
        <v>10.397049999999998</v>
      </c>
      <c r="AU314" s="113">
        <f t="shared" si="169"/>
        <v>5595.574450000001</v>
      </c>
      <c r="AV314" s="116">
        <f t="shared" si="150"/>
        <v>18.226626872964172</v>
      </c>
      <c r="AW314" s="119" t="e">
        <f t="shared" si="151"/>
        <v>#N/A</v>
      </c>
      <c r="AX314" s="119">
        <f t="shared" si="152"/>
        <v>0</v>
      </c>
    </row>
    <row r="315" spans="1:50">
      <c r="A315" s="115">
        <f t="shared" si="153"/>
        <v>348</v>
      </c>
      <c r="B315" s="113">
        <f t="shared" si="136"/>
        <v>308</v>
      </c>
      <c r="C315" s="119">
        <f t="shared" si="137"/>
        <v>6.7196714560522972</v>
      </c>
      <c r="D315" s="119">
        <f t="shared" si="154"/>
        <v>6.9228051344794041e-007</v>
      </c>
      <c r="E315" s="119"/>
      <c r="F315" s="119"/>
      <c r="H315" s="115">
        <f t="shared" si="155"/>
        <v>348</v>
      </c>
      <c r="I315" s="113">
        <f t="shared" si="156"/>
        <v>308</v>
      </c>
      <c r="J315" s="113">
        <f>INDEX(地温!$D$2:$D$366,MATCH(H315,地温!$C$2:$C$366,FALSE))</f>
        <v>10.07605</v>
      </c>
      <c r="K315" s="113">
        <f t="shared" si="157"/>
        <v>5605.6505000000006</v>
      </c>
      <c r="L315" s="116">
        <f t="shared" si="138"/>
        <v>18.200163961038964</v>
      </c>
      <c r="M315" s="119">
        <f t="shared" si="139"/>
        <v>3.2227039287524933e-002</v>
      </c>
      <c r="N315" s="119">
        <f t="shared" si="140"/>
        <v>6.7196714560522972</v>
      </c>
      <c r="Q315" s="115">
        <f t="shared" si="158"/>
        <v>348</v>
      </c>
      <c r="R315" s="113">
        <f t="shared" si="159"/>
        <v>308</v>
      </c>
      <c r="S315" s="113">
        <f>INDEX(地温!$D$2:$D$366,MATCH(Q315,地温!$C$2:$C$366,FALSE))</f>
        <v>10.07605</v>
      </c>
      <c r="T315" s="113">
        <f t="shared" si="160"/>
        <v>5605.6505000000006</v>
      </c>
      <c r="U315" s="116">
        <f t="shared" si="141"/>
        <v>18.200163961038964</v>
      </c>
      <c r="V315" s="119" t="e">
        <f t="shared" si="142"/>
        <v>#N/A</v>
      </c>
      <c r="W315" s="119">
        <f t="shared" si="143"/>
        <v>0</v>
      </c>
      <c r="Z315" s="115">
        <f t="shared" si="161"/>
        <v>348</v>
      </c>
      <c r="AA315" s="113">
        <f t="shared" si="162"/>
        <v>308</v>
      </c>
      <c r="AB315" s="113">
        <f>INDEX(地温!$D$2:$D$366,MATCH(Z315,地温!$C$2:$C$366,FALSE))</f>
        <v>10.07605</v>
      </c>
      <c r="AC315" s="113">
        <f t="shared" si="163"/>
        <v>5605.6505000000006</v>
      </c>
      <c r="AD315" s="116">
        <f t="shared" si="144"/>
        <v>18.200163961038964</v>
      </c>
      <c r="AE315" s="119" t="e">
        <f t="shared" si="145"/>
        <v>#N/A</v>
      </c>
      <c r="AF315" s="119">
        <f t="shared" si="146"/>
        <v>0</v>
      </c>
      <c r="AI315" s="115">
        <f t="shared" si="164"/>
        <v>348</v>
      </c>
      <c r="AJ315" s="113">
        <f t="shared" si="165"/>
        <v>308</v>
      </c>
      <c r="AK315" s="113">
        <f>INDEX(地温!$D$2:$D$366,MATCH(AI315,地温!$C$2:$C$366,FALSE))</f>
        <v>10.07605</v>
      </c>
      <c r="AL315" s="113">
        <f t="shared" si="166"/>
        <v>5605.6505000000006</v>
      </c>
      <c r="AM315" s="116">
        <f t="shared" si="147"/>
        <v>18.200163961038964</v>
      </c>
      <c r="AN315" s="119" t="e">
        <f t="shared" si="148"/>
        <v>#N/A</v>
      </c>
      <c r="AO315" s="119">
        <f t="shared" si="149"/>
        <v>0</v>
      </c>
      <c r="AR315" s="115">
        <f t="shared" si="167"/>
        <v>348</v>
      </c>
      <c r="AS315" s="113">
        <f t="shared" si="168"/>
        <v>308</v>
      </c>
      <c r="AT315" s="113">
        <f>INDEX(地温!$D$2:$D$366,MATCH(AR315,地温!$C$2:$C$366,FALSE))</f>
        <v>10.07605</v>
      </c>
      <c r="AU315" s="113">
        <f t="shared" si="169"/>
        <v>5605.6505000000006</v>
      </c>
      <c r="AV315" s="116">
        <f t="shared" si="150"/>
        <v>18.200163961038964</v>
      </c>
      <c r="AW315" s="119" t="e">
        <f t="shared" si="151"/>
        <v>#N/A</v>
      </c>
      <c r="AX315" s="119">
        <f t="shared" si="152"/>
        <v>0</v>
      </c>
    </row>
    <row r="316" spans="1:50">
      <c r="A316" s="115">
        <f t="shared" si="153"/>
        <v>349</v>
      </c>
      <c r="B316" s="113">
        <f t="shared" si="136"/>
        <v>309</v>
      </c>
      <c r="C316" s="119">
        <f t="shared" si="137"/>
        <v>6.7196780661966029</v>
      </c>
      <c r="D316" s="119">
        <f t="shared" si="154"/>
        <v>6.6101443056965088e-007</v>
      </c>
      <c r="E316" s="119"/>
      <c r="F316" s="119"/>
      <c r="H316" s="115">
        <f t="shared" si="155"/>
        <v>349</v>
      </c>
      <c r="I316" s="113">
        <f t="shared" si="156"/>
        <v>309</v>
      </c>
      <c r="J316" s="113">
        <f>INDEX(地温!$D$2:$D$366,MATCH(H316,地温!$C$2:$C$366,FALSE))</f>
        <v>9.6908500000000011</v>
      </c>
      <c r="K316" s="113">
        <f t="shared" si="157"/>
        <v>5615.3413500000006</v>
      </c>
      <c r="L316" s="116">
        <f t="shared" si="138"/>
        <v>18.172625728155342</v>
      </c>
      <c r="M316" s="119">
        <f t="shared" si="139"/>
        <v>3.2188520283480015e-002</v>
      </c>
      <c r="N316" s="119">
        <f t="shared" si="140"/>
        <v>6.7196780661966029</v>
      </c>
      <c r="Q316" s="115">
        <f t="shared" si="158"/>
        <v>349</v>
      </c>
      <c r="R316" s="113">
        <f t="shared" si="159"/>
        <v>309</v>
      </c>
      <c r="S316" s="113">
        <f>INDEX(地温!$D$2:$D$366,MATCH(Q316,地温!$C$2:$C$366,FALSE))</f>
        <v>9.6908500000000011</v>
      </c>
      <c r="T316" s="113">
        <f t="shared" si="160"/>
        <v>5615.3413500000006</v>
      </c>
      <c r="U316" s="116">
        <f t="shared" si="141"/>
        <v>18.172625728155342</v>
      </c>
      <c r="V316" s="119" t="e">
        <f t="shared" si="142"/>
        <v>#N/A</v>
      </c>
      <c r="W316" s="119">
        <f t="shared" si="143"/>
        <v>0</v>
      </c>
      <c r="Z316" s="115">
        <f t="shared" si="161"/>
        <v>349</v>
      </c>
      <c r="AA316" s="113">
        <f t="shared" si="162"/>
        <v>309</v>
      </c>
      <c r="AB316" s="113">
        <f>INDEX(地温!$D$2:$D$366,MATCH(Z316,地温!$C$2:$C$366,FALSE))</f>
        <v>9.6908500000000011</v>
      </c>
      <c r="AC316" s="113">
        <f t="shared" si="163"/>
        <v>5615.3413500000006</v>
      </c>
      <c r="AD316" s="116">
        <f t="shared" si="144"/>
        <v>18.172625728155342</v>
      </c>
      <c r="AE316" s="119" t="e">
        <f t="shared" si="145"/>
        <v>#N/A</v>
      </c>
      <c r="AF316" s="119">
        <f t="shared" si="146"/>
        <v>0</v>
      </c>
      <c r="AI316" s="115">
        <f t="shared" si="164"/>
        <v>349</v>
      </c>
      <c r="AJ316" s="113">
        <f t="shared" si="165"/>
        <v>309</v>
      </c>
      <c r="AK316" s="113">
        <f>INDEX(地温!$D$2:$D$366,MATCH(AI316,地温!$C$2:$C$366,FALSE))</f>
        <v>9.6908500000000011</v>
      </c>
      <c r="AL316" s="113">
        <f t="shared" si="166"/>
        <v>5615.3413500000006</v>
      </c>
      <c r="AM316" s="116">
        <f t="shared" si="147"/>
        <v>18.172625728155342</v>
      </c>
      <c r="AN316" s="119" t="e">
        <f t="shared" si="148"/>
        <v>#N/A</v>
      </c>
      <c r="AO316" s="119">
        <f t="shared" si="149"/>
        <v>0</v>
      </c>
      <c r="AR316" s="115">
        <f t="shared" si="167"/>
        <v>349</v>
      </c>
      <c r="AS316" s="113">
        <f t="shared" si="168"/>
        <v>309</v>
      </c>
      <c r="AT316" s="113">
        <f>INDEX(地温!$D$2:$D$366,MATCH(AR316,地温!$C$2:$C$366,FALSE))</f>
        <v>9.6908500000000011</v>
      </c>
      <c r="AU316" s="113">
        <f t="shared" si="169"/>
        <v>5615.3413500000006</v>
      </c>
      <c r="AV316" s="116">
        <f t="shared" si="150"/>
        <v>18.172625728155342</v>
      </c>
      <c r="AW316" s="119" t="e">
        <f t="shared" si="151"/>
        <v>#N/A</v>
      </c>
      <c r="AX316" s="119">
        <f t="shared" si="152"/>
        <v>0</v>
      </c>
    </row>
    <row r="317" spans="1:50">
      <c r="A317" s="115">
        <f t="shared" si="153"/>
        <v>350</v>
      </c>
      <c r="B317" s="113">
        <f t="shared" si="136"/>
        <v>310</v>
      </c>
      <c r="C317" s="119">
        <f t="shared" si="137"/>
        <v>6.7196847167702511</v>
      </c>
      <c r="D317" s="119">
        <f t="shared" si="154"/>
        <v>6.6505736482369573e-007</v>
      </c>
      <c r="E317" s="119"/>
      <c r="F317" s="119"/>
      <c r="H317" s="115">
        <f t="shared" si="155"/>
        <v>350</v>
      </c>
      <c r="I317" s="113">
        <f t="shared" si="156"/>
        <v>310</v>
      </c>
      <c r="J317" s="113">
        <f>INDEX(地温!$D$2:$D$366,MATCH(H317,地温!$C$2:$C$366,FALSE))</f>
        <v>10.07605</v>
      </c>
      <c r="K317" s="113">
        <f t="shared" si="157"/>
        <v>5625.4174000000003</v>
      </c>
      <c r="L317" s="116">
        <f t="shared" si="138"/>
        <v>18.146507741935483</v>
      </c>
      <c r="M317" s="119">
        <f t="shared" si="139"/>
        <v>3.2152023663204132e-002</v>
      </c>
      <c r="N317" s="119">
        <f t="shared" si="140"/>
        <v>6.7196847167702511</v>
      </c>
      <c r="Q317" s="115">
        <f t="shared" si="158"/>
        <v>350</v>
      </c>
      <c r="R317" s="113">
        <f t="shared" si="159"/>
        <v>310</v>
      </c>
      <c r="S317" s="113">
        <f>INDEX(地温!$D$2:$D$366,MATCH(Q317,地温!$C$2:$C$366,FALSE))</f>
        <v>10.07605</v>
      </c>
      <c r="T317" s="113">
        <f t="shared" si="160"/>
        <v>5625.4174000000003</v>
      </c>
      <c r="U317" s="116">
        <f t="shared" si="141"/>
        <v>18.146507741935483</v>
      </c>
      <c r="V317" s="119" t="e">
        <f t="shared" si="142"/>
        <v>#N/A</v>
      </c>
      <c r="W317" s="119">
        <f t="shared" si="143"/>
        <v>0</v>
      </c>
      <c r="Z317" s="115">
        <f t="shared" si="161"/>
        <v>350</v>
      </c>
      <c r="AA317" s="113">
        <f t="shared" si="162"/>
        <v>310</v>
      </c>
      <c r="AB317" s="113">
        <f>INDEX(地温!$D$2:$D$366,MATCH(Z317,地温!$C$2:$C$366,FALSE))</f>
        <v>10.07605</v>
      </c>
      <c r="AC317" s="113">
        <f t="shared" si="163"/>
        <v>5625.4174000000003</v>
      </c>
      <c r="AD317" s="116">
        <f t="shared" si="144"/>
        <v>18.146507741935483</v>
      </c>
      <c r="AE317" s="119" t="e">
        <f t="shared" si="145"/>
        <v>#N/A</v>
      </c>
      <c r="AF317" s="119">
        <f t="shared" si="146"/>
        <v>0</v>
      </c>
      <c r="AI317" s="115">
        <f t="shared" si="164"/>
        <v>350</v>
      </c>
      <c r="AJ317" s="113">
        <f t="shared" si="165"/>
        <v>310</v>
      </c>
      <c r="AK317" s="113">
        <f>INDEX(地温!$D$2:$D$366,MATCH(AI317,地温!$C$2:$C$366,FALSE))</f>
        <v>10.07605</v>
      </c>
      <c r="AL317" s="113">
        <f t="shared" si="166"/>
        <v>5625.4174000000003</v>
      </c>
      <c r="AM317" s="116">
        <f t="shared" si="147"/>
        <v>18.146507741935483</v>
      </c>
      <c r="AN317" s="119" t="e">
        <f t="shared" si="148"/>
        <v>#N/A</v>
      </c>
      <c r="AO317" s="119">
        <f t="shared" si="149"/>
        <v>0</v>
      </c>
      <c r="AR317" s="115">
        <f t="shared" si="167"/>
        <v>350</v>
      </c>
      <c r="AS317" s="113">
        <f t="shared" si="168"/>
        <v>310</v>
      </c>
      <c r="AT317" s="113">
        <f>INDEX(地温!$D$2:$D$366,MATCH(AR317,地温!$C$2:$C$366,FALSE))</f>
        <v>10.07605</v>
      </c>
      <c r="AU317" s="113">
        <f t="shared" si="169"/>
        <v>5625.4174000000003</v>
      </c>
      <c r="AV317" s="116">
        <f t="shared" si="150"/>
        <v>18.146507741935483</v>
      </c>
      <c r="AW317" s="119" t="e">
        <f t="shared" si="151"/>
        <v>#N/A</v>
      </c>
      <c r="AX317" s="119">
        <f t="shared" si="152"/>
        <v>0</v>
      </c>
    </row>
    <row r="318" spans="1:50">
      <c r="A318" s="115">
        <f t="shared" si="153"/>
        <v>351</v>
      </c>
      <c r="B318" s="113">
        <f t="shared" si="136"/>
        <v>311</v>
      </c>
      <c r="C318" s="119">
        <f t="shared" si="137"/>
        <v>6.7196907488636821</v>
      </c>
      <c r="D318" s="119">
        <f t="shared" si="154"/>
        <v>6.0320934309743284e-007</v>
      </c>
      <c r="E318" s="119"/>
      <c r="F318" s="119"/>
      <c r="H318" s="115">
        <f t="shared" si="155"/>
        <v>351</v>
      </c>
      <c r="I318" s="113">
        <f t="shared" si="156"/>
        <v>311</v>
      </c>
      <c r="J318" s="113">
        <f>INDEX(地温!$D$2:$D$366,MATCH(H318,地温!$C$2:$C$366,FALSE))</f>
        <v>8.9525500000000005</v>
      </c>
      <c r="K318" s="113">
        <f t="shared" si="157"/>
        <v>5634.3699500000002</v>
      </c>
      <c r="L318" s="116">
        <f t="shared" si="138"/>
        <v>18.116945176848876</v>
      </c>
      <c r="M318" s="119">
        <f t="shared" si="139"/>
        <v>3.21107557131751e-002</v>
      </c>
      <c r="N318" s="119">
        <f t="shared" si="140"/>
        <v>6.7196907488636821</v>
      </c>
      <c r="Q318" s="115">
        <f t="shared" si="158"/>
        <v>351</v>
      </c>
      <c r="R318" s="113">
        <f t="shared" si="159"/>
        <v>311</v>
      </c>
      <c r="S318" s="113">
        <f>INDEX(地温!$D$2:$D$366,MATCH(Q318,地温!$C$2:$C$366,FALSE))</f>
        <v>8.9525500000000005</v>
      </c>
      <c r="T318" s="113">
        <f t="shared" si="160"/>
        <v>5634.3699500000002</v>
      </c>
      <c r="U318" s="116">
        <f t="shared" si="141"/>
        <v>18.116945176848876</v>
      </c>
      <c r="V318" s="119" t="e">
        <f t="shared" si="142"/>
        <v>#N/A</v>
      </c>
      <c r="W318" s="119">
        <f t="shared" si="143"/>
        <v>0</v>
      </c>
      <c r="Z318" s="115">
        <f t="shared" si="161"/>
        <v>351</v>
      </c>
      <c r="AA318" s="113">
        <f t="shared" si="162"/>
        <v>311</v>
      </c>
      <c r="AB318" s="113">
        <f>INDEX(地温!$D$2:$D$366,MATCH(Z318,地温!$C$2:$C$366,FALSE))</f>
        <v>8.9525500000000005</v>
      </c>
      <c r="AC318" s="113">
        <f t="shared" si="163"/>
        <v>5634.3699500000002</v>
      </c>
      <c r="AD318" s="116">
        <f t="shared" si="144"/>
        <v>18.116945176848876</v>
      </c>
      <c r="AE318" s="119" t="e">
        <f t="shared" si="145"/>
        <v>#N/A</v>
      </c>
      <c r="AF318" s="119">
        <f t="shared" si="146"/>
        <v>0</v>
      </c>
      <c r="AI318" s="115">
        <f t="shared" si="164"/>
        <v>351</v>
      </c>
      <c r="AJ318" s="113">
        <f t="shared" si="165"/>
        <v>311</v>
      </c>
      <c r="AK318" s="113">
        <f>INDEX(地温!$D$2:$D$366,MATCH(AI318,地温!$C$2:$C$366,FALSE))</f>
        <v>8.9525500000000005</v>
      </c>
      <c r="AL318" s="113">
        <f t="shared" si="166"/>
        <v>5634.3699500000002</v>
      </c>
      <c r="AM318" s="116">
        <f t="shared" si="147"/>
        <v>18.116945176848876</v>
      </c>
      <c r="AN318" s="119" t="e">
        <f t="shared" si="148"/>
        <v>#N/A</v>
      </c>
      <c r="AO318" s="119">
        <f t="shared" si="149"/>
        <v>0</v>
      </c>
      <c r="AR318" s="115">
        <f t="shared" si="167"/>
        <v>351</v>
      </c>
      <c r="AS318" s="113">
        <f t="shared" si="168"/>
        <v>311</v>
      </c>
      <c r="AT318" s="113">
        <f>INDEX(地温!$D$2:$D$366,MATCH(AR318,地温!$C$2:$C$366,FALSE))</f>
        <v>8.9525500000000005</v>
      </c>
      <c r="AU318" s="113">
        <f t="shared" si="169"/>
        <v>5634.3699500000002</v>
      </c>
      <c r="AV318" s="116">
        <f t="shared" si="150"/>
        <v>18.116945176848876</v>
      </c>
      <c r="AW318" s="119" t="e">
        <f t="shared" si="151"/>
        <v>#N/A</v>
      </c>
      <c r="AX318" s="119">
        <f t="shared" si="152"/>
        <v>0</v>
      </c>
    </row>
    <row r="319" spans="1:50">
      <c r="A319" s="115">
        <f t="shared" si="153"/>
        <v>352</v>
      </c>
      <c r="B319" s="113">
        <f t="shared" si="136"/>
        <v>312</v>
      </c>
      <c r="C319" s="119">
        <f t="shared" si="137"/>
        <v>6.7196959973175376</v>
      </c>
      <c r="D319" s="119">
        <f t="shared" si="154"/>
        <v>5.2484538555219733e-007</v>
      </c>
      <c r="E319" s="119"/>
      <c r="F319" s="119"/>
      <c r="H319" s="115">
        <f t="shared" si="155"/>
        <v>352</v>
      </c>
      <c r="I319" s="113">
        <f t="shared" si="156"/>
        <v>312</v>
      </c>
      <c r="J319" s="113">
        <f>INDEX(地温!$D$2:$D$366,MATCH(H319,地温!$C$2:$C$366,FALSE))</f>
        <v>7.3635999999999999</v>
      </c>
      <c r="K319" s="113">
        <f t="shared" si="157"/>
        <v>5641.7335499999999</v>
      </c>
      <c r="L319" s="116">
        <f t="shared" si="138"/>
        <v>18.082479326923078</v>
      </c>
      <c r="M319" s="119">
        <f t="shared" si="139"/>
        <v>3.2062699318068884e-002</v>
      </c>
      <c r="N319" s="119">
        <f t="shared" si="140"/>
        <v>6.7196959973175376</v>
      </c>
      <c r="Q319" s="115">
        <f t="shared" si="158"/>
        <v>352</v>
      </c>
      <c r="R319" s="113">
        <f t="shared" si="159"/>
        <v>312</v>
      </c>
      <c r="S319" s="113">
        <f>INDEX(地温!$D$2:$D$366,MATCH(Q319,地温!$C$2:$C$366,FALSE))</f>
        <v>7.3635999999999999</v>
      </c>
      <c r="T319" s="113">
        <f t="shared" si="160"/>
        <v>5641.7335499999999</v>
      </c>
      <c r="U319" s="116">
        <f t="shared" si="141"/>
        <v>18.082479326923078</v>
      </c>
      <c r="V319" s="119" t="e">
        <f t="shared" si="142"/>
        <v>#N/A</v>
      </c>
      <c r="W319" s="119">
        <f t="shared" si="143"/>
        <v>0</v>
      </c>
      <c r="Z319" s="115">
        <f t="shared" si="161"/>
        <v>352</v>
      </c>
      <c r="AA319" s="113">
        <f t="shared" si="162"/>
        <v>312</v>
      </c>
      <c r="AB319" s="113">
        <f>INDEX(地温!$D$2:$D$366,MATCH(Z319,地温!$C$2:$C$366,FALSE))</f>
        <v>7.3635999999999999</v>
      </c>
      <c r="AC319" s="113">
        <f t="shared" si="163"/>
        <v>5641.7335499999999</v>
      </c>
      <c r="AD319" s="116">
        <f t="shared" si="144"/>
        <v>18.082479326923078</v>
      </c>
      <c r="AE319" s="119" t="e">
        <f t="shared" si="145"/>
        <v>#N/A</v>
      </c>
      <c r="AF319" s="119">
        <f t="shared" si="146"/>
        <v>0</v>
      </c>
      <c r="AI319" s="115">
        <f t="shared" si="164"/>
        <v>352</v>
      </c>
      <c r="AJ319" s="113">
        <f t="shared" si="165"/>
        <v>312</v>
      </c>
      <c r="AK319" s="113">
        <f>INDEX(地温!$D$2:$D$366,MATCH(AI319,地温!$C$2:$C$366,FALSE))</f>
        <v>7.3635999999999999</v>
      </c>
      <c r="AL319" s="113">
        <f t="shared" si="166"/>
        <v>5641.7335499999999</v>
      </c>
      <c r="AM319" s="116">
        <f t="shared" si="147"/>
        <v>18.082479326923078</v>
      </c>
      <c r="AN319" s="119" t="e">
        <f t="shared" si="148"/>
        <v>#N/A</v>
      </c>
      <c r="AO319" s="119">
        <f t="shared" si="149"/>
        <v>0</v>
      </c>
      <c r="AR319" s="115">
        <f t="shared" si="167"/>
        <v>352</v>
      </c>
      <c r="AS319" s="113">
        <f t="shared" si="168"/>
        <v>312</v>
      </c>
      <c r="AT319" s="113">
        <f>INDEX(地温!$D$2:$D$366,MATCH(AR319,地温!$C$2:$C$366,FALSE))</f>
        <v>7.3635999999999999</v>
      </c>
      <c r="AU319" s="113">
        <f t="shared" si="169"/>
        <v>5641.7335499999999</v>
      </c>
      <c r="AV319" s="116">
        <f t="shared" si="150"/>
        <v>18.082479326923078</v>
      </c>
      <c r="AW319" s="119" t="e">
        <f t="shared" si="151"/>
        <v>#N/A</v>
      </c>
      <c r="AX319" s="119">
        <f t="shared" si="152"/>
        <v>0</v>
      </c>
    </row>
    <row r="320" spans="1:50">
      <c r="A320" s="115">
        <f t="shared" si="153"/>
        <v>353</v>
      </c>
      <c r="B320" s="113">
        <f t="shared" si="136"/>
        <v>313</v>
      </c>
      <c r="C320" s="119">
        <f t="shared" si="137"/>
        <v>6.7197012557454379</v>
      </c>
      <c r="D320" s="119">
        <f t="shared" si="154"/>
        <v>5.2584279002232399e-007</v>
      </c>
      <c r="E320" s="119"/>
      <c r="F320" s="119"/>
      <c r="H320" s="115">
        <f t="shared" si="155"/>
        <v>353</v>
      </c>
      <c r="I320" s="113">
        <f t="shared" si="156"/>
        <v>313</v>
      </c>
      <c r="J320" s="113">
        <f>INDEX(地温!$D$2:$D$366,MATCH(H320,地温!$C$2:$C$366,FALSE))</f>
        <v>7.5883000000000003</v>
      </c>
      <c r="K320" s="113">
        <f t="shared" si="157"/>
        <v>5649.3218500000003</v>
      </c>
      <c r="L320" s="116">
        <f t="shared" si="138"/>
        <v>18.048951597444091</v>
      </c>
      <c r="M320" s="119">
        <f t="shared" si="139"/>
        <v>3.2016009076757446e-002</v>
      </c>
      <c r="N320" s="119">
        <f t="shared" si="140"/>
        <v>6.7197012557454379</v>
      </c>
      <c r="Q320" s="115">
        <f t="shared" si="158"/>
        <v>353</v>
      </c>
      <c r="R320" s="113">
        <f t="shared" si="159"/>
        <v>313</v>
      </c>
      <c r="S320" s="113">
        <f>INDEX(地温!$D$2:$D$366,MATCH(Q320,地温!$C$2:$C$366,FALSE))</f>
        <v>7.5883000000000003</v>
      </c>
      <c r="T320" s="113">
        <f t="shared" si="160"/>
        <v>5649.3218500000003</v>
      </c>
      <c r="U320" s="116">
        <f t="shared" si="141"/>
        <v>18.048951597444091</v>
      </c>
      <c r="V320" s="119" t="e">
        <f t="shared" si="142"/>
        <v>#N/A</v>
      </c>
      <c r="W320" s="119">
        <f t="shared" si="143"/>
        <v>0</v>
      </c>
      <c r="Z320" s="115">
        <f t="shared" si="161"/>
        <v>353</v>
      </c>
      <c r="AA320" s="113">
        <f t="shared" si="162"/>
        <v>313</v>
      </c>
      <c r="AB320" s="113">
        <f>INDEX(地温!$D$2:$D$366,MATCH(Z320,地温!$C$2:$C$366,FALSE))</f>
        <v>7.5883000000000003</v>
      </c>
      <c r="AC320" s="113">
        <f t="shared" si="163"/>
        <v>5649.3218500000003</v>
      </c>
      <c r="AD320" s="116">
        <f t="shared" si="144"/>
        <v>18.048951597444091</v>
      </c>
      <c r="AE320" s="119" t="e">
        <f t="shared" si="145"/>
        <v>#N/A</v>
      </c>
      <c r="AF320" s="119">
        <f t="shared" si="146"/>
        <v>0</v>
      </c>
      <c r="AI320" s="115">
        <f t="shared" si="164"/>
        <v>353</v>
      </c>
      <c r="AJ320" s="113">
        <f t="shared" si="165"/>
        <v>313</v>
      </c>
      <c r="AK320" s="113">
        <f>INDEX(地温!$D$2:$D$366,MATCH(AI320,地温!$C$2:$C$366,FALSE))</f>
        <v>7.5883000000000003</v>
      </c>
      <c r="AL320" s="113">
        <f t="shared" si="166"/>
        <v>5649.3218500000003</v>
      </c>
      <c r="AM320" s="116">
        <f t="shared" si="147"/>
        <v>18.048951597444091</v>
      </c>
      <c r="AN320" s="119" t="e">
        <f t="shared" si="148"/>
        <v>#N/A</v>
      </c>
      <c r="AO320" s="119">
        <f t="shared" si="149"/>
        <v>0</v>
      </c>
      <c r="AR320" s="115">
        <f t="shared" si="167"/>
        <v>353</v>
      </c>
      <c r="AS320" s="113">
        <f t="shared" si="168"/>
        <v>313</v>
      </c>
      <c r="AT320" s="113">
        <f>INDEX(地温!$D$2:$D$366,MATCH(AR320,地温!$C$2:$C$366,FALSE))</f>
        <v>7.5883000000000003</v>
      </c>
      <c r="AU320" s="113">
        <f t="shared" si="169"/>
        <v>5649.3218500000003</v>
      </c>
      <c r="AV320" s="116">
        <f t="shared" si="150"/>
        <v>18.048951597444091</v>
      </c>
      <c r="AW320" s="119" t="e">
        <f t="shared" si="151"/>
        <v>#N/A</v>
      </c>
      <c r="AX320" s="119">
        <f t="shared" si="152"/>
        <v>0</v>
      </c>
    </row>
    <row r="321" spans="1:50">
      <c r="A321" s="115">
        <f t="shared" si="153"/>
        <v>354</v>
      </c>
      <c r="B321" s="113">
        <f t="shared" si="136"/>
        <v>314</v>
      </c>
      <c r="C321" s="119">
        <f t="shared" si="137"/>
        <v>6.7197069977534856</v>
      </c>
      <c r="D321" s="119">
        <f t="shared" si="154"/>
        <v>5.7420080477044169e-007</v>
      </c>
      <c r="E321" s="119"/>
      <c r="F321" s="119"/>
      <c r="H321" s="115">
        <f t="shared" si="155"/>
        <v>354</v>
      </c>
      <c r="I321" s="113">
        <f t="shared" si="156"/>
        <v>314</v>
      </c>
      <c r="J321" s="113">
        <f>INDEX(地温!$D$2:$D$366,MATCH(H321,地温!$C$2:$C$366,FALSE))</f>
        <v>8.9846500000000002</v>
      </c>
      <c r="K321" s="113">
        <f t="shared" si="157"/>
        <v>5658.3065000000006</v>
      </c>
      <c r="L321" s="116">
        <f t="shared" si="138"/>
        <v>18.020084394904462</v>
      </c>
      <c r="M321" s="119">
        <f t="shared" si="139"/>
        <v>3.1975854892418623e-002</v>
      </c>
      <c r="N321" s="119">
        <f t="shared" si="140"/>
        <v>6.7197069977534856</v>
      </c>
      <c r="Q321" s="115">
        <f t="shared" si="158"/>
        <v>354</v>
      </c>
      <c r="R321" s="113">
        <f t="shared" si="159"/>
        <v>314</v>
      </c>
      <c r="S321" s="113">
        <f>INDEX(地温!$D$2:$D$366,MATCH(Q321,地温!$C$2:$C$366,FALSE))</f>
        <v>8.9846500000000002</v>
      </c>
      <c r="T321" s="113">
        <f t="shared" si="160"/>
        <v>5658.3065000000006</v>
      </c>
      <c r="U321" s="116">
        <f t="shared" si="141"/>
        <v>18.020084394904462</v>
      </c>
      <c r="V321" s="119" t="e">
        <f t="shared" si="142"/>
        <v>#N/A</v>
      </c>
      <c r="W321" s="119">
        <f t="shared" si="143"/>
        <v>0</v>
      </c>
      <c r="Z321" s="115">
        <f t="shared" si="161"/>
        <v>354</v>
      </c>
      <c r="AA321" s="113">
        <f t="shared" si="162"/>
        <v>314</v>
      </c>
      <c r="AB321" s="113">
        <f>INDEX(地温!$D$2:$D$366,MATCH(Z321,地温!$C$2:$C$366,FALSE))</f>
        <v>8.9846500000000002</v>
      </c>
      <c r="AC321" s="113">
        <f t="shared" si="163"/>
        <v>5658.3065000000006</v>
      </c>
      <c r="AD321" s="116">
        <f t="shared" si="144"/>
        <v>18.020084394904462</v>
      </c>
      <c r="AE321" s="119" t="e">
        <f t="shared" si="145"/>
        <v>#N/A</v>
      </c>
      <c r="AF321" s="119">
        <f t="shared" si="146"/>
        <v>0</v>
      </c>
      <c r="AI321" s="115">
        <f t="shared" si="164"/>
        <v>354</v>
      </c>
      <c r="AJ321" s="113">
        <f t="shared" si="165"/>
        <v>314</v>
      </c>
      <c r="AK321" s="113">
        <f>INDEX(地温!$D$2:$D$366,MATCH(AI321,地温!$C$2:$C$366,FALSE))</f>
        <v>8.9846500000000002</v>
      </c>
      <c r="AL321" s="113">
        <f t="shared" si="166"/>
        <v>5658.3065000000006</v>
      </c>
      <c r="AM321" s="116">
        <f t="shared" si="147"/>
        <v>18.020084394904462</v>
      </c>
      <c r="AN321" s="119" t="e">
        <f t="shared" si="148"/>
        <v>#N/A</v>
      </c>
      <c r="AO321" s="119">
        <f t="shared" si="149"/>
        <v>0</v>
      </c>
      <c r="AR321" s="115">
        <f t="shared" si="167"/>
        <v>354</v>
      </c>
      <c r="AS321" s="113">
        <f t="shared" si="168"/>
        <v>314</v>
      </c>
      <c r="AT321" s="113">
        <f>INDEX(地温!$D$2:$D$366,MATCH(AR321,地温!$C$2:$C$366,FALSE))</f>
        <v>8.9846500000000002</v>
      </c>
      <c r="AU321" s="113">
        <f t="shared" si="169"/>
        <v>5658.3065000000006</v>
      </c>
      <c r="AV321" s="116">
        <f t="shared" si="150"/>
        <v>18.020084394904462</v>
      </c>
      <c r="AW321" s="119" t="e">
        <f t="shared" si="151"/>
        <v>#N/A</v>
      </c>
      <c r="AX321" s="119">
        <f t="shared" si="152"/>
        <v>0</v>
      </c>
    </row>
    <row r="322" spans="1:50">
      <c r="A322" s="115">
        <f t="shared" si="153"/>
        <v>355</v>
      </c>
      <c r="B322" s="113">
        <f t="shared" si="136"/>
        <v>315</v>
      </c>
      <c r="C322" s="119">
        <f t="shared" si="137"/>
        <v>6.7197128445097043</v>
      </c>
      <c r="D322" s="119">
        <f t="shared" si="154"/>
        <v>5.8467562187303206e-007</v>
      </c>
      <c r="E322" s="119"/>
      <c r="F322" s="119"/>
      <c r="H322" s="115">
        <f t="shared" si="155"/>
        <v>355</v>
      </c>
      <c r="I322" s="113">
        <f t="shared" si="156"/>
        <v>315</v>
      </c>
      <c r="J322" s="113">
        <f>INDEX(地温!$D$2:$D$366,MATCH(H322,地温!$C$2:$C$366,FALSE))</f>
        <v>9.5143000000000004</v>
      </c>
      <c r="K322" s="113">
        <f t="shared" si="157"/>
        <v>5667.8208000000004</v>
      </c>
      <c r="L322" s="116">
        <f t="shared" si="138"/>
        <v>17.993081904761905</v>
      </c>
      <c r="M322" s="119">
        <f t="shared" si="139"/>
        <v>3.193833290605471e-002</v>
      </c>
      <c r="N322" s="119">
        <f t="shared" si="140"/>
        <v>6.7197128445097043</v>
      </c>
      <c r="Q322" s="115">
        <f t="shared" si="158"/>
        <v>355</v>
      </c>
      <c r="R322" s="113">
        <f t="shared" si="159"/>
        <v>315</v>
      </c>
      <c r="S322" s="113">
        <f>INDEX(地温!$D$2:$D$366,MATCH(Q322,地温!$C$2:$C$366,FALSE))</f>
        <v>9.5143000000000004</v>
      </c>
      <c r="T322" s="113">
        <f t="shared" si="160"/>
        <v>5667.8208000000004</v>
      </c>
      <c r="U322" s="116">
        <f t="shared" si="141"/>
        <v>17.993081904761905</v>
      </c>
      <c r="V322" s="119" t="e">
        <f t="shared" si="142"/>
        <v>#N/A</v>
      </c>
      <c r="W322" s="119">
        <f t="shared" si="143"/>
        <v>0</v>
      </c>
      <c r="Z322" s="115">
        <f t="shared" si="161"/>
        <v>355</v>
      </c>
      <c r="AA322" s="113">
        <f t="shared" si="162"/>
        <v>315</v>
      </c>
      <c r="AB322" s="113">
        <f>INDEX(地温!$D$2:$D$366,MATCH(Z322,地温!$C$2:$C$366,FALSE))</f>
        <v>9.5143000000000004</v>
      </c>
      <c r="AC322" s="113">
        <f t="shared" si="163"/>
        <v>5667.8208000000004</v>
      </c>
      <c r="AD322" s="116">
        <f t="shared" si="144"/>
        <v>17.993081904761905</v>
      </c>
      <c r="AE322" s="119" t="e">
        <f t="shared" si="145"/>
        <v>#N/A</v>
      </c>
      <c r="AF322" s="119">
        <f t="shared" si="146"/>
        <v>0</v>
      </c>
      <c r="AI322" s="115">
        <f t="shared" si="164"/>
        <v>355</v>
      </c>
      <c r="AJ322" s="113">
        <f t="shared" si="165"/>
        <v>315</v>
      </c>
      <c r="AK322" s="113">
        <f>INDEX(地温!$D$2:$D$366,MATCH(AI322,地温!$C$2:$C$366,FALSE))</f>
        <v>9.5143000000000004</v>
      </c>
      <c r="AL322" s="113">
        <f t="shared" si="166"/>
        <v>5667.8208000000004</v>
      </c>
      <c r="AM322" s="116">
        <f t="shared" si="147"/>
        <v>17.993081904761905</v>
      </c>
      <c r="AN322" s="119" t="e">
        <f t="shared" si="148"/>
        <v>#N/A</v>
      </c>
      <c r="AO322" s="119">
        <f t="shared" si="149"/>
        <v>0</v>
      </c>
      <c r="AR322" s="115">
        <f t="shared" si="167"/>
        <v>355</v>
      </c>
      <c r="AS322" s="113">
        <f t="shared" si="168"/>
        <v>315</v>
      </c>
      <c r="AT322" s="113">
        <f>INDEX(地温!$D$2:$D$366,MATCH(AR322,地温!$C$2:$C$366,FALSE))</f>
        <v>9.5143000000000004</v>
      </c>
      <c r="AU322" s="113">
        <f t="shared" si="169"/>
        <v>5667.8208000000004</v>
      </c>
      <c r="AV322" s="116">
        <f t="shared" si="150"/>
        <v>17.993081904761905</v>
      </c>
      <c r="AW322" s="119" t="e">
        <f t="shared" si="151"/>
        <v>#N/A</v>
      </c>
      <c r="AX322" s="119">
        <f t="shared" si="152"/>
        <v>0</v>
      </c>
    </row>
    <row r="323" spans="1:50">
      <c r="A323" s="115">
        <f t="shared" si="153"/>
        <v>356</v>
      </c>
      <c r="B323" s="113">
        <f t="shared" si="136"/>
        <v>316</v>
      </c>
      <c r="C323" s="119">
        <f t="shared" si="137"/>
        <v>6.7197183019812003</v>
      </c>
      <c r="D323" s="119">
        <f t="shared" si="154"/>
        <v>5.4574714960509139e-007</v>
      </c>
      <c r="E323" s="119"/>
      <c r="F323" s="119"/>
      <c r="H323" s="115">
        <f t="shared" si="155"/>
        <v>356</v>
      </c>
      <c r="I323" s="113">
        <f t="shared" si="156"/>
        <v>316</v>
      </c>
      <c r="J323" s="113">
        <f>INDEX(地温!$D$2:$D$366,MATCH(H323,地温!$C$2:$C$366,FALSE))</f>
        <v>8.8080999999999996</v>
      </c>
      <c r="K323" s="113">
        <f t="shared" si="157"/>
        <v>5676.6289000000006</v>
      </c>
      <c r="L323" s="116">
        <f t="shared" si="138"/>
        <v>17.964015506329115</v>
      </c>
      <c r="M323" s="119">
        <f t="shared" si="139"/>
        <v>3.1897984400794971e-002</v>
      </c>
      <c r="N323" s="119">
        <f t="shared" si="140"/>
        <v>6.7197183019812003</v>
      </c>
      <c r="Q323" s="115">
        <f t="shared" si="158"/>
        <v>356</v>
      </c>
      <c r="R323" s="113">
        <f t="shared" si="159"/>
        <v>316</v>
      </c>
      <c r="S323" s="113">
        <f>INDEX(地温!$D$2:$D$366,MATCH(Q323,地温!$C$2:$C$366,FALSE))</f>
        <v>8.8080999999999996</v>
      </c>
      <c r="T323" s="113">
        <f t="shared" si="160"/>
        <v>5676.6289000000006</v>
      </c>
      <c r="U323" s="116">
        <f t="shared" si="141"/>
        <v>17.964015506329115</v>
      </c>
      <c r="V323" s="119" t="e">
        <f t="shared" si="142"/>
        <v>#N/A</v>
      </c>
      <c r="W323" s="119">
        <f t="shared" si="143"/>
        <v>0</v>
      </c>
      <c r="Z323" s="115">
        <f t="shared" si="161"/>
        <v>356</v>
      </c>
      <c r="AA323" s="113">
        <f t="shared" si="162"/>
        <v>316</v>
      </c>
      <c r="AB323" s="113">
        <f>INDEX(地温!$D$2:$D$366,MATCH(Z323,地温!$C$2:$C$366,FALSE))</f>
        <v>8.8080999999999996</v>
      </c>
      <c r="AC323" s="113">
        <f t="shared" si="163"/>
        <v>5676.6289000000006</v>
      </c>
      <c r="AD323" s="116">
        <f t="shared" si="144"/>
        <v>17.964015506329115</v>
      </c>
      <c r="AE323" s="119" t="e">
        <f t="shared" si="145"/>
        <v>#N/A</v>
      </c>
      <c r="AF323" s="119">
        <f t="shared" si="146"/>
        <v>0</v>
      </c>
      <c r="AI323" s="115">
        <f t="shared" si="164"/>
        <v>356</v>
      </c>
      <c r="AJ323" s="113">
        <f t="shared" si="165"/>
        <v>316</v>
      </c>
      <c r="AK323" s="113">
        <f>INDEX(地温!$D$2:$D$366,MATCH(AI323,地温!$C$2:$C$366,FALSE))</f>
        <v>8.8080999999999996</v>
      </c>
      <c r="AL323" s="113">
        <f t="shared" si="166"/>
        <v>5676.6289000000006</v>
      </c>
      <c r="AM323" s="116">
        <f t="shared" si="147"/>
        <v>17.964015506329115</v>
      </c>
      <c r="AN323" s="119" t="e">
        <f t="shared" si="148"/>
        <v>#N/A</v>
      </c>
      <c r="AO323" s="119">
        <f t="shared" si="149"/>
        <v>0</v>
      </c>
      <c r="AR323" s="115">
        <f t="shared" si="167"/>
        <v>356</v>
      </c>
      <c r="AS323" s="113">
        <f t="shared" si="168"/>
        <v>316</v>
      </c>
      <c r="AT323" s="113">
        <f>INDEX(地温!$D$2:$D$366,MATCH(AR323,地温!$C$2:$C$366,FALSE))</f>
        <v>8.8080999999999996</v>
      </c>
      <c r="AU323" s="113">
        <f t="shared" si="169"/>
        <v>5676.6289000000006</v>
      </c>
      <c r="AV323" s="116">
        <f t="shared" si="150"/>
        <v>17.964015506329115</v>
      </c>
      <c r="AW323" s="119" t="e">
        <f t="shared" si="151"/>
        <v>#N/A</v>
      </c>
      <c r="AX323" s="119">
        <f t="shared" si="152"/>
        <v>0</v>
      </c>
    </row>
    <row r="324" spans="1:50">
      <c r="A324" s="115">
        <f t="shared" si="153"/>
        <v>357</v>
      </c>
      <c r="B324" s="113">
        <f t="shared" si="136"/>
        <v>317</v>
      </c>
      <c r="C324" s="119">
        <f t="shared" si="137"/>
        <v>6.7197230318073462</v>
      </c>
      <c r="D324" s="119">
        <f t="shared" si="154"/>
        <v>4.7298261458550432e-007</v>
      </c>
      <c r="E324" s="119"/>
      <c r="F324" s="119"/>
      <c r="H324" s="115">
        <f t="shared" si="155"/>
        <v>357</v>
      </c>
      <c r="I324" s="113">
        <f t="shared" si="156"/>
        <v>317</v>
      </c>
      <c r="J324" s="113">
        <f>INDEX(地温!$D$2:$D$366,MATCH(H324,地温!$C$2:$C$366,FALSE))</f>
        <v>7.1710000000000003</v>
      </c>
      <c r="K324" s="113">
        <f t="shared" si="157"/>
        <v>5683.7999000000009</v>
      </c>
      <c r="L324" s="116">
        <f t="shared" si="138"/>
        <v>17.929968138801264</v>
      </c>
      <c r="M324" s="119">
        <f t="shared" si="139"/>
        <v>3.1850776154140878e-002</v>
      </c>
      <c r="N324" s="119">
        <f t="shared" si="140"/>
        <v>6.7197230318073462</v>
      </c>
      <c r="Q324" s="115">
        <f t="shared" si="158"/>
        <v>357</v>
      </c>
      <c r="R324" s="113">
        <f t="shared" si="159"/>
        <v>317</v>
      </c>
      <c r="S324" s="113">
        <f>INDEX(地温!$D$2:$D$366,MATCH(Q324,地温!$C$2:$C$366,FALSE))</f>
        <v>7.1710000000000003</v>
      </c>
      <c r="T324" s="113">
        <f t="shared" si="160"/>
        <v>5683.7999000000009</v>
      </c>
      <c r="U324" s="116">
        <f t="shared" si="141"/>
        <v>17.929968138801264</v>
      </c>
      <c r="V324" s="119" t="e">
        <f t="shared" si="142"/>
        <v>#N/A</v>
      </c>
      <c r="W324" s="119">
        <f t="shared" si="143"/>
        <v>0</v>
      </c>
      <c r="Z324" s="115">
        <f t="shared" si="161"/>
        <v>357</v>
      </c>
      <c r="AA324" s="113">
        <f t="shared" si="162"/>
        <v>317</v>
      </c>
      <c r="AB324" s="113">
        <f>INDEX(地温!$D$2:$D$366,MATCH(Z324,地温!$C$2:$C$366,FALSE))</f>
        <v>7.1710000000000003</v>
      </c>
      <c r="AC324" s="113">
        <f t="shared" si="163"/>
        <v>5683.7999000000009</v>
      </c>
      <c r="AD324" s="116">
        <f t="shared" si="144"/>
        <v>17.929968138801264</v>
      </c>
      <c r="AE324" s="119" t="e">
        <f t="shared" si="145"/>
        <v>#N/A</v>
      </c>
      <c r="AF324" s="119">
        <f t="shared" si="146"/>
        <v>0</v>
      </c>
      <c r="AI324" s="115">
        <f t="shared" si="164"/>
        <v>357</v>
      </c>
      <c r="AJ324" s="113">
        <f t="shared" si="165"/>
        <v>317</v>
      </c>
      <c r="AK324" s="113">
        <f>INDEX(地温!$D$2:$D$366,MATCH(AI324,地温!$C$2:$C$366,FALSE))</f>
        <v>7.1710000000000003</v>
      </c>
      <c r="AL324" s="113">
        <f t="shared" si="166"/>
        <v>5683.7999000000009</v>
      </c>
      <c r="AM324" s="116">
        <f t="shared" si="147"/>
        <v>17.929968138801264</v>
      </c>
      <c r="AN324" s="119" t="e">
        <f t="shared" si="148"/>
        <v>#N/A</v>
      </c>
      <c r="AO324" s="119">
        <f t="shared" si="149"/>
        <v>0</v>
      </c>
      <c r="AR324" s="115">
        <f t="shared" si="167"/>
        <v>357</v>
      </c>
      <c r="AS324" s="113">
        <f t="shared" si="168"/>
        <v>317</v>
      </c>
      <c r="AT324" s="113">
        <f>INDEX(地温!$D$2:$D$366,MATCH(AR324,地温!$C$2:$C$366,FALSE))</f>
        <v>7.1710000000000003</v>
      </c>
      <c r="AU324" s="113">
        <f t="shared" si="169"/>
        <v>5683.7999000000009</v>
      </c>
      <c r="AV324" s="116">
        <f t="shared" si="150"/>
        <v>17.929968138801264</v>
      </c>
      <c r="AW324" s="119" t="e">
        <f t="shared" si="151"/>
        <v>#N/A</v>
      </c>
      <c r="AX324" s="119">
        <f t="shared" si="152"/>
        <v>0</v>
      </c>
    </row>
    <row r="325" spans="1:50">
      <c r="A325" s="115">
        <f t="shared" si="153"/>
        <v>358</v>
      </c>
      <c r="B325" s="113">
        <f t="shared" si="136"/>
        <v>318</v>
      </c>
      <c r="C325" s="119">
        <f t="shared" si="137"/>
        <v>6.7197280258041063</v>
      </c>
      <c r="D325" s="119">
        <f t="shared" si="154"/>
        <v>4.993996760127573e-007</v>
      </c>
      <c r="E325" s="119"/>
      <c r="F325" s="119"/>
      <c r="H325" s="115">
        <f t="shared" si="155"/>
        <v>358</v>
      </c>
      <c r="I325" s="113">
        <f t="shared" si="156"/>
        <v>318</v>
      </c>
      <c r="J325" s="113">
        <f>INDEX(地温!$D$2:$D$366,MATCH(H325,地温!$C$2:$C$366,FALSE))</f>
        <v>8.069799999999999</v>
      </c>
      <c r="K325" s="113">
        <f t="shared" si="157"/>
        <v>5691.8697000000011</v>
      </c>
      <c r="L325" s="116">
        <f t="shared" si="138"/>
        <v>17.898961320754719</v>
      </c>
      <c r="M325" s="119">
        <f t="shared" si="139"/>
        <v>3.1807834964587486e-002</v>
      </c>
      <c r="N325" s="119">
        <f t="shared" si="140"/>
        <v>6.7197280258041063</v>
      </c>
      <c r="Q325" s="115">
        <f t="shared" si="158"/>
        <v>358</v>
      </c>
      <c r="R325" s="113">
        <f t="shared" si="159"/>
        <v>318</v>
      </c>
      <c r="S325" s="113">
        <f>INDEX(地温!$D$2:$D$366,MATCH(Q325,地温!$C$2:$C$366,FALSE))</f>
        <v>8.069799999999999</v>
      </c>
      <c r="T325" s="113">
        <f t="shared" si="160"/>
        <v>5691.8697000000011</v>
      </c>
      <c r="U325" s="116">
        <f t="shared" si="141"/>
        <v>17.898961320754719</v>
      </c>
      <c r="V325" s="119" t="e">
        <f t="shared" si="142"/>
        <v>#N/A</v>
      </c>
      <c r="W325" s="119">
        <f t="shared" si="143"/>
        <v>0</v>
      </c>
      <c r="Z325" s="115">
        <f t="shared" si="161"/>
        <v>358</v>
      </c>
      <c r="AA325" s="113">
        <f t="shared" si="162"/>
        <v>318</v>
      </c>
      <c r="AB325" s="113">
        <f>INDEX(地温!$D$2:$D$366,MATCH(Z325,地温!$C$2:$C$366,FALSE))</f>
        <v>8.069799999999999</v>
      </c>
      <c r="AC325" s="113">
        <f t="shared" si="163"/>
        <v>5691.8697000000011</v>
      </c>
      <c r="AD325" s="116">
        <f t="shared" si="144"/>
        <v>17.898961320754719</v>
      </c>
      <c r="AE325" s="119" t="e">
        <f t="shared" si="145"/>
        <v>#N/A</v>
      </c>
      <c r="AF325" s="119">
        <f t="shared" si="146"/>
        <v>0</v>
      </c>
      <c r="AI325" s="115">
        <f t="shared" si="164"/>
        <v>358</v>
      </c>
      <c r="AJ325" s="113">
        <f t="shared" si="165"/>
        <v>318</v>
      </c>
      <c r="AK325" s="113">
        <f>INDEX(地温!$D$2:$D$366,MATCH(AI325,地温!$C$2:$C$366,FALSE))</f>
        <v>8.069799999999999</v>
      </c>
      <c r="AL325" s="113">
        <f t="shared" si="166"/>
        <v>5691.8697000000011</v>
      </c>
      <c r="AM325" s="116">
        <f t="shared" si="147"/>
        <v>17.898961320754719</v>
      </c>
      <c r="AN325" s="119" t="e">
        <f t="shared" si="148"/>
        <v>#N/A</v>
      </c>
      <c r="AO325" s="119">
        <f t="shared" si="149"/>
        <v>0</v>
      </c>
      <c r="AR325" s="115">
        <f t="shared" si="167"/>
        <v>358</v>
      </c>
      <c r="AS325" s="113">
        <f t="shared" si="168"/>
        <v>318</v>
      </c>
      <c r="AT325" s="113">
        <f>INDEX(地温!$D$2:$D$366,MATCH(AR325,地温!$C$2:$C$366,FALSE))</f>
        <v>8.069799999999999</v>
      </c>
      <c r="AU325" s="113">
        <f t="shared" si="169"/>
        <v>5691.8697000000011</v>
      </c>
      <c r="AV325" s="116">
        <f t="shared" si="150"/>
        <v>17.898961320754719</v>
      </c>
      <c r="AW325" s="119" t="e">
        <f t="shared" si="151"/>
        <v>#N/A</v>
      </c>
      <c r="AX325" s="119">
        <f t="shared" si="152"/>
        <v>0</v>
      </c>
    </row>
    <row r="326" spans="1:50">
      <c r="A326" s="115">
        <f t="shared" si="153"/>
        <v>359</v>
      </c>
      <c r="B326" s="113">
        <f t="shared" si="136"/>
        <v>319</v>
      </c>
      <c r="C326" s="119">
        <f t="shared" si="137"/>
        <v>6.7197333010597644</v>
      </c>
      <c r="D326" s="119">
        <f t="shared" si="154"/>
        <v>5.2752556580770713e-007</v>
      </c>
      <c r="E326" s="119"/>
      <c r="F326" s="119"/>
      <c r="H326" s="115">
        <f t="shared" si="155"/>
        <v>359</v>
      </c>
      <c r="I326" s="113">
        <f t="shared" si="156"/>
        <v>319</v>
      </c>
      <c r="J326" s="113">
        <f>INDEX(地温!$D$2:$D$366,MATCH(H326,地温!$C$2:$C$366,FALSE))</f>
        <v>9.0648999999999997</v>
      </c>
      <c r="K326" s="113">
        <f t="shared" si="157"/>
        <v>5700.9346000000014</v>
      </c>
      <c r="L326" s="116">
        <f t="shared" si="138"/>
        <v>17.871268338557996</v>
      </c>
      <c r="M326" s="119">
        <f t="shared" si="139"/>
        <v>3.176952431013573e-002</v>
      </c>
      <c r="N326" s="119">
        <f t="shared" si="140"/>
        <v>6.7197333010597644</v>
      </c>
      <c r="Q326" s="115">
        <f t="shared" si="158"/>
        <v>359</v>
      </c>
      <c r="R326" s="113">
        <f t="shared" si="159"/>
        <v>319</v>
      </c>
      <c r="S326" s="113">
        <f>INDEX(地温!$D$2:$D$366,MATCH(Q326,地温!$C$2:$C$366,FALSE))</f>
        <v>9.0648999999999997</v>
      </c>
      <c r="T326" s="113">
        <f t="shared" si="160"/>
        <v>5700.9346000000014</v>
      </c>
      <c r="U326" s="116">
        <f t="shared" si="141"/>
        <v>17.871268338557996</v>
      </c>
      <c r="V326" s="119" t="e">
        <f t="shared" si="142"/>
        <v>#N/A</v>
      </c>
      <c r="W326" s="119">
        <f t="shared" si="143"/>
        <v>0</v>
      </c>
      <c r="Z326" s="115">
        <f t="shared" si="161"/>
        <v>359</v>
      </c>
      <c r="AA326" s="113">
        <f t="shared" si="162"/>
        <v>319</v>
      </c>
      <c r="AB326" s="113">
        <f>INDEX(地温!$D$2:$D$366,MATCH(Z326,地温!$C$2:$C$366,FALSE))</f>
        <v>9.0648999999999997</v>
      </c>
      <c r="AC326" s="113">
        <f t="shared" si="163"/>
        <v>5700.9346000000014</v>
      </c>
      <c r="AD326" s="116">
        <f t="shared" si="144"/>
        <v>17.871268338557996</v>
      </c>
      <c r="AE326" s="119" t="e">
        <f t="shared" si="145"/>
        <v>#N/A</v>
      </c>
      <c r="AF326" s="119">
        <f t="shared" si="146"/>
        <v>0</v>
      </c>
      <c r="AI326" s="115">
        <f t="shared" si="164"/>
        <v>359</v>
      </c>
      <c r="AJ326" s="113">
        <f t="shared" si="165"/>
        <v>319</v>
      </c>
      <c r="AK326" s="113">
        <f>INDEX(地温!$D$2:$D$366,MATCH(AI326,地温!$C$2:$C$366,FALSE))</f>
        <v>9.0648999999999997</v>
      </c>
      <c r="AL326" s="113">
        <f t="shared" si="166"/>
        <v>5700.9346000000014</v>
      </c>
      <c r="AM326" s="116">
        <f t="shared" si="147"/>
        <v>17.871268338557996</v>
      </c>
      <c r="AN326" s="119" t="e">
        <f t="shared" si="148"/>
        <v>#N/A</v>
      </c>
      <c r="AO326" s="119">
        <f t="shared" si="149"/>
        <v>0</v>
      </c>
      <c r="AR326" s="115">
        <f t="shared" si="167"/>
        <v>359</v>
      </c>
      <c r="AS326" s="113">
        <f t="shared" si="168"/>
        <v>319</v>
      </c>
      <c r="AT326" s="113">
        <f>INDEX(地温!$D$2:$D$366,MATCH(AR326,地温!$C$2:$C$366,FALSE))</f>
        <v>9.0648999999999997</v>
      </c>
      <c r="AU326" s="113">
        <f t="shared" si="169"/>
        <v>5700.9346000000014</v>
      </c>
      <c r="AV326" s="116">
        <f t="shared" si="150"/>
        <v>17.871268338557996</v>
      </c>
      <c r="AW326" s="119" t="e">
        <f t="shared" si="151"/>
        <v>#N/A</v>
      </c>
      <c r="AX326" s="119">
        <f t="shared" si="152"/>
        <v>0</v>
      </c>
    </row>
    <row r="327" spans="1:50">
      <c r="A327" s="115">
        <f t="shared" si="153"/>
        <v>360</v>
      </c>
      <c r="B327" s="113">
        <f t="shared" si="136"/>
        <v>320</v>
      </c>
      <c r="C327" s="119">
        <f t="shared" si="137"/>
        <v>6.7197376643453621</v>
      </c>
      <c r="D327" s="119">
        <f t="shared" si="154"/>
        <v>4.3632855977193686e-007</v>
      </c>
      <c r="E327" s="119"/>
      <c r="F327" s="119"/>
      <c r="H327" s="115">
        <f t="shared" si="155"/>
        <v>360</v>
      </c>
      <c r="I327" s="113">
        <f t="shared" si="156"/>
        <v>320</v>
      </c>
      <c r="J327" s="113">
        <f>INDEX(地温!$D$2:$D$366,MATCH(H327,地温!$C$2:$C$366,FALSE))</f>
        <v>6.8178999999999998</v>
      </c>
      <c r="K327" s="113">
        <f t="shared" si="157"/>
        <v>5707.7525000000014</v>
      </c>
      <c r="L327" s="116">
        <f t="shared" si="138"/>
        <v>17.836726562500004</v>
      </c>
      <c r="M327" s="119">
        <f t="shared" si="139"/>
        <v>3.1721793450312903e-002</v>
      </c>
      <c r="N327" s="119">
        <f t="shared" si="140"/>
        <v>6.7197376643453621</v>
      </c>
      <c r="Q327" s="115">
        <f t="shared" si="158"/>
        <v>360</v>
      </c>
      <c r="R327" s="113">
        <f t="shared" si="159"/>
        <v>320</v>
      </c>
      <c r="S327" s="113">
        <f>INDEX(地温!$D$2:$D$366,MATCH(Q327,地温!$C$2:$C$366,FALSE))</f>
        <v>6.8178999999999998</v>
      </c>
      <c r="T327" s="113">
        <f t="shared" si="160"/>
        <v>5707.7525000000014</v>
      </c>
      <c r="U327" s="116">
        <f t="shared" si="141"/>
        <v>17.836726562500004</v>
      </c>
      <c r="V327" s="119" t="e">
        <f t="shared" si="142"/>
        <v>#N/A</v>
      </c>
      <c r="W327" s="119">
        <f t="shared" si="143"/>
        <v>0</v>
      </c>
      <c r="Z327" s="115">
        <f t="shared" si="161"/>
        <v>360</v>
      </c>
      <c r="AA327" s="113">
        <f t="shared" si="162"/>
        <v>320</v>
      </c>
      <c r="AB327" s="113">
        <f>INDEX(地温!$D$2:$D$366,MATCH(Z327,地温!$C$2:$C$366,FALSE))</f>
        <v>6.8178999999999998</v>
      </c>
      <c r="AC327" s="113">
        <f t="shared" si="163"/>
        <v>5707.7525000000014</v>
      </c>
      <c r="AD327" s="116">
        <f t="shared" si="144"/>
        <v>17.836726562500004</v>
      </c>
      <c r="AE327" s="119" t="e">
        <f t="shared" si="145"/>
        <v>#N/A</v>
      </c>
      <c r="AF327" s="119">
        <f t="shared" si="146"/>
        <v>0</v>
      </c>
      <c r="AI327" s="115">
        <f t="shared" si="164"/>
        <v>360</v>
      </c>
      <c r="AJ327" s="113">
        <f t="shared" si="165"/>
        <v>320</v>
      </c>
      <c r="AK327" s="113">
        <f>INDEX(地温!$D$2:$D$366,MATCH(AI327,地温!$C$2:$C$366,FALSE))</f>
        <v>6.8178999999999998</v>
      </c>
      <c r="AL327" s="113">
        <f t="shared" si="166"/>
        <v>5707.7525000000014</v>
      </c>
      <c r="AM327" s="116">
        <f t="shared" si="147"/>
        <v>17.836726562500004</v>
      </c>
      <c r="AN327" s="119" t="e">
        <f t="shared" si="148"/>
        <v>#N/A</v>
      </c>
      <c r="AO327" s="119">
        <f t="shared" si="149"/>
        <v>0</v>
      </c>
      <c r="AR327" s="115">
        <f t="shared" si="167"/>
        <v>360</v>
      </c>
      <c r="AS327" s="113">
        <f t="shared" si="168"/>
        <v>320</v>
      </c>
      <c r="AT327" s="113">
        <f>INDEX(地温!$D$2:$D$366,MATCH(AR327,地温!$C$2:$C$366,FALSE))</f>
        <v>6.8178999999999998</v>
      </c>
      <c r="AU327" s="113">
        <f t="shared" si="169"/>
        <v>5707.7525000000014</v>
      </c>
      <c r="AV327" s="116">
        <f t="shared" si="150"/>
        <v>17.836726562500004</v>
      </c>
      <c r="AW327" s="119" t="e">
        <f t="shared" si="151"/>
        <v>#N/A</v>
      </c>
      <c r="AX327" s="119">
        <f t="shared" si="152"/>
        <v>0</v>
      </c>
    </row>
    <row r="328" spans="1:50">
      <c r="A328" s="115">
        <f t="shared" si="153"/>
        <v>361</v>
      </c>
      <c r="B328" s="113">
        <f t="shared" ref="B328:B374" si="170">I328</f>
        <v>321</v>
      </c>
      <c r="C328" s="119">
        <f t="shared" ref="C328:C374" si="171">N328+W328+AF328+AO328+AX328</f>
        <v>6.7197421838846614</v>
      </c>
      <c r="D328" s="119">
        <f t="shared" si="154"/>
        <v>4.5195392992525287e-007</v>
      </c>
      <c r="E328" s="119"/>
      <c r="F328" s="119"/>
      <c r="H328" s="115">
        <f t="shared" si="155"/>
        <v>361</v>
      </c>
      <c r="I328" s="113">
        <f t="shared" si="156"/>
        <v>321</v>
      </c>
      <c r="J328" s="113">
        <f>INDEX(地温!$D$2:$D$366,MATCH(H328,地温!$C$2:$C$366,FALSE))</f>
        <v>7.4438500000000003</v>
      </c>
      <c r="K328" s="113">
        <f t="shared" si="157"/>
        <v>5715.1963500000011</v>
      </c>
      <c r="L328" s="116">
        <f t="shared" ref="L328:L374" si="172">K328/I328</f>
        <v>17.804350000000003</v>
      </c>
      <c r="M328" s="119">
        <f t="shared" ref="M328:M374" si="173">$J$4*EXP(-$K$4/(8.31*(L328+273)))</f>
        <v>3.1677109386074626e-002</v>
      </c>
      <c r="N328" s="119">
        <f t="shared" ref="N328:N374" si="174">IF($I$1=0,0,$L$1*$I$4*0.01*(1-EXP(-M328*I328)))</f>
        <v>6.7197421838846614</v>
      </c>
      <c r="Q328" s="115">
        <f t="shared" si="158"/>
        <v>361</v>
      </c>
      <c r="R328" s="113">
        <f t="shared" si="159"/>
        <v>321</v>
      </c>
      <c r="S328" s="113">
        <f>INDEX(地温!$D$2:$D$366,MATCH(Q328,地温!$C$2:$C$366,FALSE))</f>
        <v>7.4438500000000003</v>
      </c>
      <c r="T328" s="113">
        <f t="shared" si="160"/>
        <v>5715.1963500000011</v>
      </c>
      <c r="U328" s="116">
        <f t="shared" ref="U328:U374" si="175">T328/R328</f>
        <v>17.804350000000003</v>
      </c>
      <c r="V328" s="119" t="e">
        <f t="shared" ref="V328:V374" si="176">$S$4*EXP(-$T$4/(8.31*(U328+273)))</f>
        <v>#N/A</v>
      </c>
      <c r="W328" s="119">
        <f t="shared" ref="W328:W374" si="177">IF($R$1=0,0,$U$1*$R$4*0.01*(1-EXP(-V328*R328)))</f>
        <v>0</v>
      </c>
      <c r="Z328" s="115">
        <f t="shared" si="161"/>
        <v>361</v>
      </c>
      <c r="AA328" s="113">
        <f t="shared" si="162"/>
        <v>321</v>
      </c>
      <c r="AB328" s="113">
        <f>INDEX(地温!$D$2:$D$366,MATCH(Z328,地温!$C$2:$C$366,FALSE))</f>
        <v>7.4438500000000003</v>
      </c>
      <c r="AC328" s="113">
        <f t="shared" si="163"/>
        <v>5715.1963500000011</v>
      </c>
      <c r="AD328" s="116">
        <f t="shared" ref="AD328:AD374" si="178">AC328/AA328</f>
        <v>17.804350000000003</v>
      </c>
      <c r="AE328" s="119" t="e">
        <f t="shared" ref="AE328:AE374" si="179">$AB$4*EXP(-$AC$4/(8.31*(AD328+273)))</f>
        <v>#N/A</v>
      </c>
      <c r="AF328" s="119">
        <f t="shared" ref="AF328:AF374" si="180">IF($AA$1=0,0,$AD$1*$AA$4*0.01*(1-EXP(-AE328*AA328)))</f>
        <v>0</v>
      </c>
      <c r="AI328" s="115">
        <f t="shared" si="164"/>
        <v>361</v>
      </c>
      <c r="AJ328" s="113">
        <f t="shared" si="165"/>
        <v>321</v>
      </c>
      <c r="AK328" s="113">
        <f>INDEX(地温!$D$2:$D$366,MATCH(AI328,地温!$C$2:$C$366,FALSE))</f>
        <v>7.4438500000000003</v>
      </c>
      <c r="AL328" s="113">
        <f t="shared" si="166"/>
        <v>5715.1963500000011</v>
      </c>
      <c r="AM328" s="116">
        <f t="shared" ref="AM328:AM374" si="181">AL328/AJ328</f>
        <v>17.804350000000003</v>
      </c>
      <c r="AN328" s="119" t="e">
        <f t="shared" ref="AN328:AN374" si="182">$AK$4*EXP(-$AL$4/(8.31*(AM328+273)))</f>
        <v>#N/A</v>
      </c>
      <c r="AO328" s="119">
        <f t="shared" ref="AO328:AO374" si="183">IF($AJ$1=0,0,$AM$1*$AJ$4*0.01*(1-EXP(-AN328*AJ328)))</f>
        <v>0</v>
      </c>
      <c r="AR328" s="115">
        <f t="shared" si="167"/>
        <v>361</v>
      </c>
      <c r="AS328" s="113">
        <f t="shared" si="168"/>
        <v>321</v>
      </c>
      <c r="AT328" s="113">
        <f>INDEX(地温!$D$2:$D$366,MATCH(AR328,地温!$C$2:$C$366,FALSE))</f>
        <v>7.4438500000000003</v>
      </c>
      <c r="AU328" s="113">
        <f t="shared" si="169"/>
        <v>5715.1963500000011</v>
      </c>
      <c r="AV328" s="116">
        <f t="shared" ref="AV328:AV374" si="184">AU328/AS328</f>
        <v>17.804350000000003</v>
      </c>
      <c r="AW328" s="119" t="e">
        <f t="shared" ref="AW328:AW374" si="185">$AT$4*EXP(-$AU$4/(8.31*(AV328+273)))</f>
        <v>#N/A</v>
      </c>
      <c r="AX328" s="119">
        <f t="shared" ref="AX328:AX374" si="186">IF($AS$1=0,0,$AV$1*$AS$4*0.01*(1-EXP(-AW328*AS328)))</f>
        <v>0</v>
      </c>
    </row>
    <row r="329" spans="1:50">
      <c r="A329" s="115">
        <f t="shared" ref="A329:A374" si="187">A328+1</f>
        <v>362</v>
      </c>
      <c r="B329" s="113">
        <f t="shared" si="170"/>
        <v>322</v>
      </c>
      <c r="C329" s="119">
        <f t="shared" si="171"/>
        <v>6.7197468986352531</v>
      </c>
      <c r="D329" s="119">
        <f t="shared" ref="D329:D374" si="188">(C329-C328)*0.1</f>
        <v>4.7147505917166659e-007</v>
      </c>
      <c r="E329" s="119"/>
      <c r="F329" s="119"/>
      <c r="H329" s="115">
        <f t="shared" ref="H329:H374" si="189">H328+1</f>
        <v>362</v>
      </c>
      <c r="I329" s="113">
        <f t="shared" ref="I329:I374" si="190">H329-H$8+1</f>
        <v>322</v>
      </c>
      <c r="J329" s="113">
        <f>INDEX(地温!$D$2:$D$366,MATCH(H329,地温!$C$2:$C$366,FALSE))</f>
        <v>8.2142499999999998</v>
      </c>
      <c r="K329" s="113">
        <f t="shared" ref="K329:K374" si="191">K328+J329</f>
        <v>5723.4106000000011</v>
      </c>
      <c r="L329" s="116">
        <f t="shared" si="172"/>
        <v>17.774567080745346</v>
      </c>
      <c r="M329" s="119">
        <f t="shared" si="173"/>
        <v>3.1636051716871789e-002</v>
      </c>
      <c r="N329" s="119">
        <f t="shared" si="174"/>
        <v>6.7197468986352531</v>
      </c>
      <c r="Q329" s="115">
        <f t="shared" ref="Q329:Q374" si="192">Q328+1</f>
        <v>362</v>
      </c>
      <c r="R329" s="113">
        <f t="shared" ref="R329:R374" si="193">Q329-Q$8+1</f>
        <v>322</v>
      </c>
      <c r="S329" s="113">
        <f>INDEX(地温!$D$2:$D$366,MATCH(Q329,地温!$C$2:$C$366,FALSE))</f>
        <v>8.2142499999999998</v>
      </c>
      <c r="T329" s="113">
        <f t="shared" ref="T329:T374" si="194">T328+S329</f>
        <v>5723.4106000000011</v>
      </c>
      <c r="U329" s="116">
        <f t="shared" si="175"/>
        <v>17.774567080745346</v>
      </c>
      <c r="V329" s="119" t="e">
        <f t="shared" si="176"/>
        <v>#N/A</v>
      </c>
      <c r="W329" s="119">
        <f t="shared" si="177"/>
        <v>0</v>
      </c>
      <c r="Z329" s="115">
        <f t="shared" ref="Z329:Z374" si="195">Z328+1</f>
        <v>362</v>
      </c>
      <c r="AA329" s="113">
        <f t="shared" ref="AA329:AA374" si="196">Z329-Z$8+1</f>
        <v>322</v>
      </c>
      <c r="AB329" s="113">
        <f>INDEX(地温!$D$2:$D$366,MATCH(Z329,地温!$C$2:$C$366,FALSE))</f>
        <v>8.2142499999999998</v>
      </c>
      <c r="AC329" s="113">
        <f t="shared" ref="AC329:AC374" si="197">AC328+AB329</f>
        <v>5723.4106000000011</v>
      </c>
      <c r="AD329" s="116">
        <f t="shared" si="178"/>
        <v>17.774567080745346</v>
      </c>
      <c r="AE329" s="119" t="e">
        <f t="shared" si="179"/>
        <v>#N/A</v>
      </c>
      <c r="AF329" s="119">
        <f t="shared" si="180"/>
        <v>0</v>
      </c>
      <c r="AI329" s="115">
        <f t="shared" ref="AI329:AI374" si="198">AI328+1</f>
        <v>362</v>
      </c>
      <c r="AJ329" s="113">
        <f t="shared" ref="AJ329:AJ374" si="199">AI329-AI$8+1</f>
        <v>322</v>
      </c>
      <c r="AK329" s="113">
        <f>INDEX(地温!$D$2:$D$366,MATCH(AI329,地温!$C$2:$C$366,FALSE))</f>
        <v>8.2142499999999998</v>
      </c>
      <c r="AL329" s="113">
        <f t="shared" ref="AL329:AL374" si="200">AL328+AK329</f>
        <v>5723.4106000000011</v>
      </c>
      <c r="AM329" s="116">
        <f t="shared" si="181"/>
        <v>17.774567080745346</v>
      </c>
      <c r="AN329" s="119" t="e">
        <f t="shared" si="182"/>
        <v>#N/A</v>
      </c>
      <c r="AO329" s="119">
        <f t="shared" si="183"/>
        <v>0</v>
      </c>
      <c r="AR329" s="115">
        <f t="shared" ref="AR329:AR374" si="201">AR328+1</f>
        <v>362</v>
      </c>
      <c r="AS329" s="113">
        <f t="shared" ref="AS329:AS374" si="202">AR329-AR$8+1</f>
        <v>322</v>
      </c>
      <c r="AT329" s="113">
        <f>INDEX(地温!$D$2:$D$366,MATCH(AR329,地温!$C$2:$C$366,FALSE))</f>
        <v>8.2142499999999998</v>
      </c>
      <c r="AU329" s="113">
        <f t="shared" ref="AU329:AU374" si="203">AU328+AT329</f>
        <v>5723.4106000000011</v>
      </c>
      <c r="AV329" s="116">
        <f t="shared" si="184"/>
        <v>17.774567080745346</v>
      </c>
      <c r="AW329" s="119" t="e">
        <f t="shared" si="185"/>
        <v>#N/A</v>
      </c>
      <c r="AX329" s="119">
        <f t="shared" si="186"/>
        <v>0</v>
      </c>
    </row>
    <row r="330" spans="1:50">
      <c r="A330" s="115">
        <f t="shared" si="187"/>
        <v>363</v>
      </c>
      <c r="B330" s="113">
        <f t="shared" si="170"/>
        <v>323</v>
      </c>
      <c r="C330" s="119">
        <f t="shared" si="171"/>
        <v>6.7197516295075905</v>
      </c>
      <c r="D330" s="119">
        <f t="shared" si="188"/>
        <v>4.7308723374328568e-007</v>
      </c>
      <c r="E330" s="119"/>
      <c r="F330" s="119"/>
      <c r="H330" s="115">
        <f t="shared" si="189"/>
        <v>363</v>
      </c>
      <c r="I330" s="113">
        <f t="shared" si="190"/>
        <v>323</v>
      </c>
      <c r="J330" s="113">
        <f>INDEX(地温!$D$2:$D$366,MATCH(H330,地温!$C$2:$C$366,FALSE))</f>
        <v>8.5031499999999998</v>
      </c>
      <c r="K330" s="113">
        <f t="shared" si="191"/>
        <v>5731.9137500000006</v>
      </c>
      <c r="L330" s="116">
        <f t="shared" si="172"/>
        <v>17.745863003095977</v>
      </c>
      <c r="M330" s="119">
        <f t="shared" si="173"/>
        <v>3.1596523715519458e-002</v>
      </c>
      <c r="N330" s="119">
        <f t="shared" si="174"/>
        <v>6.7197516295075905</v>
      </c>
      <c r="Q330" s="115">
        <f t="shared" si="192"/>
        <v>363</v>
      </c>
      <c r="R330" s="113">
        <f t="shared" si="193"/>
        <v>323</v>
      </c>
      <c r="S330" s="113">
        <f>INDEX(地温!$D$2:$D$366,MATCH(Q330,地温!$C$2:$C$366,FALSE))</f>
        <v>8.5031499999999998</v>
      </c>
      <c r="T330" s="113">
        <f t="shared" si="194"/>
        <v>5731.9137500000006</v>
      </c>
      <c r="U330" s="116">
        <f t="shared" si="175"/>
        <v>17.745863003095977</v>
      </c>
      <c r="V330" s="119" t="e">
        <f t="shared" si="176"/>
        <v>#N/A</v>
      </c>
      <c r="W330" s="119">
        <f t="shared" si="177"/>
        <v>0</v>
      </c>
      <c r="Z330" s="115">
        <f t="shared" si="195"/>
        <v>363</v>
      </c>
      <c r="AA330" s="113">
        <f t="shared" si="196"/>
        <v>323</v>
      </c>
      <c r="AB330" s="113">
        <f>INDEX(地温!$D$2:$D$366,MATCH(Z330,地温!$C$2:$C$366,FALSE))</f>
        <v>8.5031499999999998</v>
      </c>
      <c r="AC330" s="113">
        <f t="shared" si="197"/>
        <v>5731.9137500000006</v>
      </c>
      <c r="AD330" s="116">
        <f t="shared" si="178"/>
        <v>17.745863003095977</v>
      </c>
      <c r="AE330" s="119" t="e">
        <f t="shared" si="179"/>
        <v>#N/A</v>
      </c>
      <c r="AF330" s="119">
        <f t="shared" si="180"/>
        <v>0</v>
      </c>
      <c r="AI330" s="115">
        <f t="shared" si="198"/>
        <v>363</v>
      </c>
      <c r="AJ330" s="113">
        <f t="shared" si="199"/>
        <v>323</v>
      </c>
      <c r="AK330" s="113">
        <f>INDEX(地温!$D$2:$D$366,MATCH(AI330,地温!$C$2:$C$366,FALSE))</f>
        <v>8.5031499999999998</v>
      </c>
      <c r="AL330" s="113">
        <f t="shared" si="200"/>
        <v>5731.9137500000006</v>
      </c>
      <c r="AM330" s="116">
        <f t="shared" si="181"/>
        <v>17.745863003095977</v>
      </c>
      <c r="AN330" s="119" t="e">
        <f t="shared" si="182"/>
        <v>#N/A</v>
      </c>
      <c r="AO330" s="119">
        <f t="shared" si="183"/>
        <v>0</v>
      </c>
      <c r="AR330" s="115">
        <f t="shared" si="201"/>
        <v>363</v>
      </c>
      <c r="AS330" s="113">
        <f t="shared" si="202"/>
        <v>323</v>
      </c>
      <c r="AT330" s="113">
        <f>INDEX(地温!$D$2:$D$366,MATCH(AR330,地温!$C$2:$C$366,FALSE))</f>
        <v>8.5031499999999998</v>
      </c>
      <c r="AU330" s="113">
        <f t="shared" si="203"/>
        <v>5731.9137500000006</v>
      </c>
      <c r="AV330" s="116">
        <f t="shared" si="184"/>
        <v>17.745863003095977</v>
      </c>
      <c r="AW330" s="119" t="e">
        <f t="shared" si="185"/>
        <v>#N/A</v>
      </c>
      <c r="AX330" s="119">
        <f t="shared" si="186"/>
        <v>0</v>
      </c>
    </row>
    <row r="331" spans="1:50">
      <c r="A331" s="115">
        <f t="shared" si="187"/>
        <v>364</v>
      </c>
      <c r="B331" s="113">
        <f t="shared" si="170"/>
        <v>324</v>
      </c>
      <c r="C331" s="119">
        <f t="shared" si="171"/>
        <v>6.7197562698283608</v>
      </c>
      <c r="D331" s="119">
        <f t="shared" si="188"/>
        <v>4.640320770299411e-007</v>
      </c>
      <c r="E331" s="119"/>
      <c r="F331" s="119"/>
      <c r="H331" s="115">
        <f t="shared" si="189"/>
        <v>364</v>
      </c>
      <c r="I331" s="113">
        <f t="shared" si="190"/>
        <v>324</v>
      </c>
      <c r="J331" s="113">
        <f>INDEX(地温!$D$2:$D$366,MATCH(H331,地温!$C$2:$C$366,FALSE))</f>
        <v>8.4870999999999999</v>
      </c>
      <c r="K331" s="113">
        <f t="shared" si="191"/>
        <v>5740.4008500000009</v>
      </c>
      <c r="L331" s="116">
        <f t="shared" si="172"/>
        <v>17.717286574074077</v>
      </c>
      <c r="M331" s="119">
        <f t="shared" si="173"/>
        <v>3.1557212818047367e-002</v>
      </c>
      <c r="N331" s="119">
        <f t="shared" si="174"/>
        <v>6.7197562698283608</v>
      </c>
      <c r="Q331" s="115">
        <f t="shared" si="192"/>
        <v>364</v>
      </c>
      <c r="R331" s="113">
        <f t="shared" si="193"/>
        <v>324</v>
      </c>
      <c r="S331" s="113">
        <f>INDEX(地温!$D$2:$D$366,MATCH(Q331,地温!$C$2:$C$366,FALSE))</f>
        <v>8.4870999999999999</v>
      </c>
      <c r="T331" s="113">
        <f t="shared" si="194"/>
        <v>5740.4008500000009</v>
      </c>
      <c r="U331" s="116">
        <f t="shared" si="175"/>
        <v>17.717286574074077</v>
      </c>
      <c r="V331" s="119" t="e">
        <f t="shared" si="176"/>
        <v>#N/A</v>
      </c>
      <c r="W331" s="119">
        <f t="shared" si="177"/>
        <v>0</v>
      </c>
      <c r="Z331" s="115">
        <f t="shared" si="195"/>
        <v>364</v>
      </c>
      <c r="AA331" s="113">
        <f t="shared" si="196"/>
        <v>324</v>
      </c>
      <c r="AB331" s="113">
        <f>INDEX(地温!$D$2:$D$366,MATCH(Z331,地温!$C$2:$C$366,FALSE))</f>
        <v>8.4870999999999999</v>
      </c>
      <c r="AC331" s="113">
        <f t="shared" si="197"/>
        <v>5740.4008500000009</v>
      </c>
      <c r="AD331" s="116">
        <f t="shared" si="178"/>
        <v>17.717286574074077</v>
      </c>
      <c r="AE331" s="119" t="e">
        <f t="shared" si="179"/>
        <v>#N/A</v>
      </c>
      <c r="AF331" s="119">
        <f t="shared" si="180"/>
        <v>0</v>
      </c>
      <c r="AI331" s="115">
        <f t="shared" si="198"/>
        <v>364</v>
      </c>
      <c r="AJ331" s="113">
        <f t="shared" si="199"/>
        <v>324</v>
      </c>
      <c r="AK331" s="113">
        <f>INDEX(地温!$D$2:$D$366,MATCH(AI331,地温!$C$2:$C$366,FALSE))</f>
        <v>8.4870999999999999</v>
      </c>
      <c r="AL331" s="113">
        <f t="shared" si="200"/>
        <v>5740.4008500000009</v>
      </c>
      <c r="AM331" s="116">
        <f t="shared" si="181"/>
        <v>17.717286574074077</v>
      </c>
      <c r="AN331" s="119" t="e">
        <f t="shared" si="182"/>
        <v>#N/A</v>
      </c>
      <c r="AO331" s="119">
        <f t="shared" si="183"/>
        <v>0</v>
      </c>
      <c r="AR331" s="115">
        <f t="shared" si="201"/>
        <v>364</v>
      </c>
      <c r="AS331" s="113">
        <f t="shared" si="202"/>
        <v>324</v>
      </c>
      <c r="AT331" s="113">
        <f>INDEX(地温!$D$2:$D$366,MATCH(AR331,地温!$C$2:$C$366,FALSE))</f>
        <v>8.4870999999999999</v>
      </c>
      <c r="AU331" s="113">
        <f t="shared" si="203"/>
        <v>5740.4008500000009</v>
      </c>
      <c r="AV331" s="116">
        <f t="shared" si="184"/>
        <v>17.717286574074077</v>
      </c>
      <c r="AW331" s="119" t="e">
        <f t="shared" si="185"/>
        <v>#N/A</v>
      </c>
      <c r="AX331" s="119">
        <f t="shared" si="186"/>
        <v>0</v>
      </c>
    </row>
    <row r="332" spans="1:50">
      <c r="A332" s="115">
        <f t="shared" si="187"/>
        <v>365</v>
      </c>
      <c r="B332" s="113">
        <f t="shared" si="170"/>
        <v>325</v>
      </c>
      <c r="C332" s="119">
        <f t="shared" si="171"/>
        <v>6.7197607053317423</v>
      </c>
      <c r="D332" s="119">
        <f t="shared" si="188"/>
        <v>4.4355033814724723e-007</v>
      </c>
      <c r="E332" s="119"/>
      <c r="F332" s="119"/>
      <c r="H332" s="115">
        <f t="shared" si="189"/>
        <v>365</v>
      </c>
      <c r="I332" s="113">
        <f t="shared" si="190"/>
        <v>325</v>
      </c>
      <c r="J332" s="113">
        <f>INDEX(地温!$D$2:$D$366,MATCH(H332,地温!$C$2:$C$366,FALSE))</f>
        <v>8.1179500000000004</v>
      </c>
      <c r="K332" s="113">
        <f t="shared" si="191"/>
        <v>5748.5188000000007</v>
      </c>
      <c r="L332" s="116">
        <f t="shared" si="172"/>
        <v>17.687750153846157</v>
      </c>
      <c r="M332" s="119">
        <f t="shared" si="173"/>
        <v>3.1516624610478126e-002</v>
      </c>
      <c r="N332" s="119">
        <f t="shared" si="174"/>
        <v>6.7197607053317423</v>
      </c>
      <c r="Q332" s="115">
        <f t="shared" si="192"/>
        <v>365</v>
      </c>
      <c r="R332" s="113">
        <f t="shared" si="193"/>
        <v>325</v>
      </c>
      <c r="S332" s="113">
        <f>INDEX(地温!$D$2:$D$366,MATCH(Q332,地温!$C$2:$C$366,FALSE))</f>
        <v>8.1179500000000004</v>
      </c>
      <c r="T332" s="113">
        <f t="shared" si="194"/>
        <v>5748.5188000000007</v>
      </c>
      <c r="U332" s="116">
        <f t="shared" si="175"/>
        <v>17.687750153846157</v>
      </c>
      <c r="V332" s="119" t="e">
        <f t="shared" si="176"/>
        <v>#N/A</v>
      </c>
      <c r="W332" s="119">
        <f t="shared" si="177"/>
        <v>0</v>
      </c>
      <c r="Z332" s="115">
        <f t="shared" si="195"/>
        <v>365</v>
      </c>
      <c r="AA332" s="113">
        <f t="shared" si="196"/>
        <v>325</v>
      </c>
      <c r="AB332" s="113">
        <f>INDEX(地温!$D$2:$D$366,MATCH(Z332,地温!$C$2:$C$366,FALSE))</f>
        <v>8.1179500000000004</v>
      </c>
      <c r="AC332" s="113">
        <f t="shared" si="197"/>
        <v>5748.5188000000007</v>
      </c>
      <c r="AD332" s="116">
        <f t="shared" si="178"/>
        <v>17.687750153846157</v>
      </c>
      <c r="AE332" s="119" t="e">
        <f t="shared" si="179"/>
        <v>#N/A</v>
      </c>
      <c r="AF332" s="119">
        <f t="shared" si="180"/>
        <v>0</v>
      </c>
      <c r="AI332" s="115">
        <f t="shared" si="198"/>
        <v>365</v>
      </c>
      <c r="AJ332" s="113">
        <f t="shared" si="199"/>
        <v>325</v>
      </c>
      <c r="AK332" s="113">
        <f>INDEX(地温!$D$2:$D$366,MATCH(AI332,地温!$C$2:$C$366,FALSE))</f>
        <v>8.1179500000000004</v>
      </c>
      <c r="AL332" s="113">
        <f t="shared" si="200"/>
        <v>5748.5188000000007</v>
      </c>
      <c r="AM332" s="116">
        <f t="shared" si="181"/>
        <v>17.687750153846157</v>
      </c>
      <c r="AN332" s="119" t="e">
        <f t="shared" si="182"/>
        <v>#N/A</v>
      </c>
      <c r="AO332" s="119">
        <f t="shared" si="183"/>
        <v>0</v>
      </c>
      <c r="AR332" s="115">
        <f t="shared" si="201"/>
        <v>365</v>
      </c>
      <c r="AS332" s="113">
        <f t="shared" si="202"/>
        <v>325</v>
      </c>
      <c r="AT332" s="113">
        <f>INDEX(地温!$D$2:$D$366,MATCH(AR332,地温!$C$2:$C$366,FALSE))</f>
        <v>8.1179500000000004</v>
      </c>
      <c r="AU332" s="113">
        <f t="shared" si="203"/>
        <v>5748.5188000000007</v>
      </c>
      <c r="AV332" s="116">
        <f t="shared" si="184"/>
        <v>17.687750153846157</v>
      </c>
      <c r="AW332" s="119" t="e">
        <f t="shared" si="185"/>
        <v>#N/A</v>
      </c>
      <c r="AX332" s="119">
        <f t="shared" si="186"/>
        <v>0</v>
      </c>
    </row>
    <row r="333" spans="1:50">
      <c r="A333" s="115">
        <f t="shared" si="187"/>
        <v>366</v>
      </c>
      <c r="B333" s="113">
        <f t="shared" si="170"/>
        <v>326</v>
      </c>
      <c r="C333" s="119" t="e">
        <f t="shared" si="171"/>
        <v>#N/A</v>
      </c>
      <c r="D333" s="119" t="e">
        <f t="shared" si="188"/>
        <v>#N/A</v>
      </c>
      <c r="E333" s="119"/>
      <c r="F333" s="119"/>
      <c r="H333" s="115">
        <f t="shared" si="189"/>
        <v>366</v>
      </c>
      <c r="I333" s="113">
        <f t="shared" si="190"/>
        <v>326</v>
      </c>
      <c r="J333" s="113" t="e">
        <f>INDEX(地温!$D$2:$D$366,MATCH(H333,地温!$C$2:$C$366,FALSE))</f>
        <v>#N/A</v>
      </c>
      <c r="K333" s="113" t="e">
        <f t="shared" si="191"/>
        <v>#N/A</v>
      </c>
      <c r="L333" s="116" t="e">
        <f t="shared" si="172"/>
        <v>#N/A</v>
      </c>
      <c r="M333" s="119" t="e">
        <f t="shared" si="173"/>
        <v>#N/A</v>
      </c>
      <c r="N333" s="119" t="e">
        <f t="shared" si="174"/>
        <v>#N/A</v>
      </c>
      <c r="Q333" s="115">
        <f t="shared" si="192"/>
        <v>366</v>
      </c>
      <c r="R333" s="113">
        <f t="shared" si="193"/>
        <v>326</v>
      </c>
      <c r="S333" s="113" t="e">
        <f>INDEX(地温!$D$2:$D$366,MATCH(Q333,地温!$C$2:$C$366,FALSE))</f>
        <v>#N/A</v>
      </c>
      <c r="T333" s="113" t="e">
        <f t="shared" si="194"/>
        <v>#N/A</v>
      </c>
      <c r="U333" s="116" t="e">
        <f t="shared" si="175"/>
        <v>#N/A</v>
      </c>
      <c r="V333" s="119" t="e">
        <f t="shared" si="176"/>
        <v>#N/A</v>
      </c>
      <c r="W333" s="119">
        <f t="shared" si="177"/>
        <v>0</v>
      </c>
      <c r="Z333" s="115">
        <f t="shared" si="195"/>
        <v>366</v>
      </c>
      <c r="AA333" s="113">
        <f t="shared" si="196"/>
        <v>326</v>
      </c>
      <c r="AB333" s="113" t="e">
        <f>INDEX(地温!$D$2:$D$366,MATCH(Z333,地温!$C$2:$C$366,FALSE))</f>
        <v>#N/A</v>
      </c>
      <c r="AC333" s="113" t="e">
        <f t="shared" si="197"/>
        <v>#N/A</v>
      </c>
      <c r="AD333" s="116" t="e">
        <f t="shared" si="178"/>
        <v>#N/A</v>
      </c>
      <c r="AE333" s="119" t="e">
        <f t="shared" si="179"/>
        <v>#N/A</v>
      </c>
      <c r="AF333" s="119">
        <f t="shared" si="180"/>
        <v>0</v>
      </c>
      <c r="AI333" s="115">
        <f t="shared" si="198"/>
        <v>366</v>
      </c>
      <c r="AJ333" s="113">
        <f t="shared" si="199"/>
        <v>326</v>
      </c>
      <c r="AK333" s="113" t="e">
        <f>INDEX(地温!$D$2:$D$366,MATCH(AI333,地温!$C$2:$C$366,FALSE))</f>
        <v>#N/A</v>
      </c>
      <c r="AL333" s="113" t="e">
        <f t="shared" si="200"/>
        <v>#N/A</v>
      </c>
      <c r="AM333" s="116" t="e">
        <f t="shared" si="181"/>
        <v>#N/A</v>
      </c>
      <c r="AN333" s="119" t="e">
        <f t="shared" si="182"/>
        <v>#N/A</v>
      </c>
      <c r="AO333" s="119">
        <f t="shared" si="183"/>
        <v>0</v>
      </c>
      <c r="AR333" s="115">
        <f t="shared" si="201"/>
        <v>366</v>
      </c>
      <c r="AS333" s="113">
        <f t="shared" si="202"/>
        <v>326</v>
      </c>
      <c r="AT333" s="113" t="e">
        <f>INDEX(地温!$D$2:$D$366,MATCH(AR333,地温!$C$2:$C$366,FALSE))</f>
        <v>#N/A</v>
      </c>
      <c r="AU333" s="113" t="e">
        <f t="shared" si="203"/>
        <v>#N/A</v>
      </c>
      <c r="AV333" s="116" t="e">
        <f t="shared" si="184"/>
        <v>#N/A</v>
      </c>
      <c r="AW333" s="119" t="e">
        <f t="shared" si="185"/>
        <v>#N/A</v>
      </c>
      <c r="AX333" s="119">
        <f t="shared" si="186"/>
        <v>0</v>
      </c>
    </row>
    <row r="334" spans="1:50">
      <c r="A334" s="115">
        <f t="shared" si="187"/>
        <v>367</v>
      </c>
      <c r="B334" s="113">
        <f t="shared" si="170"/>
        <v>327</v>
      </c>
      <c r="C334" s="119" t="e">
        <f t="shared" si="171"/>
        <v>#N/A</v>
      </c>
      <c r="D334" s="119" t="e">
        <f t="shared" si="188"/>
        <v>#N/A</v>
      </c>
      <c r="E334" s="119"/>
      <c r="F334" s="119"/>
      <c r="H334" s="115">
        <f t="shared" si="189"/>
        <v>367</v>
      </c>
      <c r="I334" s="113">
        <f t="shared" si="190"/>
        <v>327</v>
      </c>
      <c r="J334" s="113" t="e">
        <f>INDEX(地温!$D$2:$D$366,MATCH(H334,地温!$C$2:$C$366,FALSE))</f>
        <v>#N/A</v>
      </c>
      <c r="K334" s="113" t="e">
        <f t="shared" si="191"/>
        <v>#N/A</v>
      </c>
      <c r="L334" s="116" t="e">
        <f t="shared" si="172"/>
        <v>#N/A</v>
      </c>
      <c r="M334" s="119" t="e">
        <f t="shared" si="173"/>
        <v>#N/A</v>
      </c>
      <c r="N334" s="119" t="e">
        <f t="shared" si="174"/>
        <v>#N/A</v>
      </c>
      <c r="Q334" s="115">
        <f t="shared" si="192"/>
        <v>367</v>
      </c>
      <c r="R334" s="113">
        <f t="shared" si="193"/>
        <v>327</v>
      </c>
      <c r="S334" s="113" t="e">
        <f>INDEX(地温!$D$2:$D$366,MATCH(Q334,地温!$C$2:$C$366,FALSE))</f>
        <v>#N/A</v>
      </c>
      <c r="T334" s="113" t="e">
        <f t="shared" si="194"/>
        <v>#N/A</v>
      </c>
      <c r="U334" s="116" t="e">
        <f t="shared" si="175"/>
        <v>#N/A</v>
      </c>
      <c r="V334" s="119" t="e">
        <f t="shared" si="176"/>
        <v>#N/A</v>
      </c>
      <c r="W334" s="119">
        <f t="shared" si="177"/>
        <v>0</v>
      </c>
      <c r="Z334" s="115">
        <f t="shared" si="195"/>
        <v>367</v>
      </c>
      <c r="AA334" s="113">
        <f t="shared" si="196"/>
        <v>327</v>
      </c>
      <c r="AB334" s="113" t="e">
        <f>INDEX(地温!$D$2:$D$366,MATCH(Z334,地温!$C$2:$C$366,FALSE))</f>
        <v>#N/A</v>
      </c>
      <c r="AC334" s="113" t="e">
        <f t="shared" si="197"/>
        <v>#N/A</v>
      </c>
      <c r="AD334" s="116" t="e">
        <f t="shared" si="178"/>
        <v>#N/A</v>
      </c>
      <c r="AE334" s="119" t="e">
        <f t="shared" si="179"/>
        <v>#N/A</v>
      </c>
      <c r="AF334" s="119">
        <f t="shared" si="180"/>
        <v>0</v>
      </c>
      <c r="AI334" s="115">
        <f t="shared" si="198"/>
        <v>367</v>
      </c>
      <c r="AJ334" s="113">
        <f t="shared" si="199"/>
        <v>327</v>
      </c>
      <c r="AK334" s="113" t="e">
        <f>INDEX(地温!$D$2:$D$366,MATCH(AI334,地温!$C$2:$C$366,FALSE))</f>
        <v>#N/A</v>
      </c>
      <c r="AL334" s="113" t="e">
        <f t="shared" si="200"/>
        <v>#N/A</v>
      </c>
      <c r="AM334" s="116" t="e">
        <f t="shared" si="181"/>
        <v>#N/A</v>
      </c>
      <c r="AN334" s="119" t="e">
        <f t="shared" si="182"/>
        <v>#N/A</v>
      </c>
      <c r="AO334" s="119">
        <f t="shared" si="183"/>
        <v>0</v>
      </c>
      <c r="AR334" s="115">
        <f t="shared" si="201"/>
        <v>367</v>
      </c>
      <c r="AS334" s="113">
        <f t="shared" si="202"/>
        <v>327</v>
      </c>
      <c r="AT334" s="113" t="e">
        <f>INDEX(地温!$D$2:$D$366,MATCH(AR334,地温!$C$2:$C$366,FALSE))</f>
        <v>#N/A</v>
      </c>
      <c r="AU334" s="113" t="e">
        <f t="shared" si="203"/>
        <v>#N/A</v>
      </c>
      <c r="AV334" s="116" t="e">
        <f t="shared" si="184"/>
        <v>#N/A</v>
      </c>
      <c r="AW334" s="119" t="e">
        <f t="shared" si="185"/>
        <v>#N/A</v>
      </c>
      <c r="AX334" s="119">
        <f t="shared" si="186"/>
        <v>0</v>
      </c>
    </row>
    <row r="335" spans="1:50">
      <c r="A335" s="115">
        <f t="shared" si="187"/>
        <v>368</v>
      </c>
      <c r="B335" s="113">
        <f t="shared" si="170"/>
        <v>328</v>
      </c>
      <c r="C335" s="119" t="e">
        <f t="shared" si="171"/>
        <v>#N/A</v>
      </c>
      <c r="D335" s="119" t="e">
        <f t="shared" si="188"/>
        <v>#N/A</v>
      </c>
      <c r="E335" s="119"/>
      <c r="F335" s="119"/>
      <c r="H335" s="115">
        <f t="shared" si="189"/>
        <v>368</v>
      </c>
      <c r="I335" s="113">
        <f t="shared" si="190"/>
        <v>328</v>
      </c>
      <c r="J335" s="113" t="e">
        <f>INDEX(地温!$D$2:$D$366,MATCH(H335,地温!$C$2:$C$366,FALSE))</f>
        <v>#N/A</v>
      </c>
      <c r="K335" s="113" t="e">
        <f t="shared" si="191"/>
        <v>#N/A</v>
      </c>
      <c r="L335" s="116" t="e">
        <f t="shared" si="172"/>
        <v>#N/A</v>
      </c>
      <c r="M335" s="119" t="e">
        <f t="shared" si="173"/>
        <v>#N/A</v>
      </c>
      <c r="N335" s="119" t="e">
        <f t="shared" si="174"/>
        <v>#N/A</v>
      </c>
      <c r="Q335" s="115">
        <f t="shared" si="192"/>
        <v>368</v>
      </c>
      <c r="R335" s="113">
        <f t="shared" si="193"/>
        <v>328</v>
      </c>
      <c r="S335" s="113" t="e">
        <f>INDEX(地温!$D$2:$D$366,MATCH(Q335,地温!$C$2:$C$366,FALSE))</f>
        <v>#N/A</v>
      </c>
      <c r="T335" s="113" t="e">
        <f t="shared" si="194"/>
        <v>#N/A</v>
      </c>
      <c r="U335" s="116" t="e">
        <f t="shared" si="175"/>
        <v>#N/A</v>
      </c>
      <c r="V335" s="119" t="e">
        <f t="shared" si="176"/>
        <v>#N/A</v>
      </c>
      <c r="W335" s="119">
        <f t="shared" si="177"/>
        <v>0</v>
      </c>
      <c r="Z335" s="115">
        <f t="shared" si="195"/>
        <v>368</v>
      </c>
      <c r="AA335" s="113">
        <f t="shared" si="196"/>
        <v>328</v>
      </c>
      <c r="AB335" s="113" t="e">
        <f>INDEX(地温!$D$2:$D$366,MATCH(Z335,地温!$C$2:$C$366,FALSE))</f>
        <v>#N/A</v>
      </c>
      <c r="AC335" s="113" t="e">
        <f t="shared" si="197"/>
        <v>#N/A</v>
      </c>
      <c r="AD335" s="116" t="e">
        <f t="shared" si="178"/>
        <v>#N/A</v>
      </c>
      <c r="AE335" s="119" t="e">
        <f t="shared" si="179"/>
        <v>#N/A</v>
      </c>
      <c r="AF335" s="119">
        <f t="shared" si="180"/>
        <v>0</v>
      </c>
      <c r="AI335" s="115">
        <f t="shared" si="198"/>
        <v>368</v>
      </c>
      <c r="AJ335" s="113">
        <f t="shared" si="199"/>
        <v>328</v>
      </c>
      <c r="AK335" s="113" t="e">
        <f>INDEX(地温!$D$2:$D$366,MATCH(AI335,地温!$C$2:$C$366,FALSE))</f>
        <v>#N/A</v>
      </c>
      <c r="AL335" s="113" t="e">
        <f t="shared" si="200"/>
        <v>#N/A</v>
      </c>
      <c r="AM335" s="116" t="e">
        <f t="shared" si="181"/>
        <v>#N/A</v>
      </c>
      <c r="AN335" s="119" t="e">
        <f t="shared" si="182"/>
        <v>#N/A</v>
      </c>
      <c r="AO335" s="119">
        <f t="shared" si="183"/>
        <v>0</v>
      </c>
      <c r="AR335" s="115">
        <f t="shared" si="201"/>
        <v>368</v>
      </c>
      <c r="AS335" s="113">
        <f t="shared" si="202"/>
        <v>328</v>
      </c>
      <c r="AT335" s="113" t="e">
        <f>INDEX(地温!$D$2:$D$366,MATCH(AR335,地温!$C$2:$C$366,FALSE))</f>
        <v>#N/A</v>
      </c>
      <c r="AU335" s="113" t="e">
        <f t="shared" si="203"/>
        <v>#N/A</v>
      </c>
      <c r="AV335" s="116" t="e">
        <f t="shared" si="184"/>
        <v>#N/A</v>
      </c>
      <c r="AW335" s="119" t="e">
        <f t="shared" si="185"/>
        <v>#N/A</v>
      </c>
      <c r="AX335" s="119">
        <f t="shared" si="186"/>
        <v>0</v>
      </c>
    </row>
    <row r="336" spans="1:50">
      <c r="A336" s="115">
        <f t="shared" si="187"/>
        <v>369</v>
      </c>
      <c r="B336" s="113">
        <f t="shared" si="170"/>
        <v>329</v>
      </c>
      <c r="C336" s="119" t="e">
        <f t="shared" si="171"/>
        <v>#N/A</v>
      </c>
      <c r="D336" s="119" t="e">
        <f t="shared" si="188"/>
        <v>#N/A</v>
      </c>
      <c r="E336" s="119"/>
      <c r="F336" s="119"/>
      <c r="H336" s="115">
        <f t="shared" si="189"/>
        <v>369</v>
      </c>
      <c r="I336" s="113">
        <f t="shared" si="190"/>
        <v>329</v>
      </c>
      <c r="J336" s="113" t="e">
        <f>INDEX(地温!$D$2:$D$366,MATCH(H336,地温!$C$2:$C$366,FALSE))</f>
        <v>#N/A</v>
      </c>
      <c r="K336" s="113" t="e">
        <f t="shared" si="191"/>
        <v>#N/A</v>
      </c>
      <c r="L336" s="116" t="e">
        <f t="shared" si="172"/>
        <v>#N/A</v>
      </c>
      <c r="M336" s="119" t="e">
        <f t="shared" si="173"/>
        <v>#N/A</v>
      </c>
      <c r="N336" s="119" t="e">
        <f t="shared" si="174"/>
        <v>#N/A</v>
      </c>
      <c r="Q336" s="115">
        <f t="shared" si="192"/>
        <v>369</v>
      </c>
      <c r="R336" s="113">
        <f t="shared" si="193"/>
        <v>329</v>
      </c>
      <c r="S336" s="113" t="e">
        <f>INDEX(地温!$D$2:$D$366,MATCH(Q336,地温!$C$2:$C$366,FALSE))</f>
        <v>#N/A</v>
      </c>
      <c r="T336" s="113" t="e">
        <f t="shared" si="194"/>
        <v>#N/A</v>
      </c>
      <c r="U336" s="116" t="e">
        <f t="shared" si="175"/>
        <v>#N/A</v>
      </c>
      <c r="V336" s="119" t="e">
        <f t="shared" si="176"/>
        <v>#N/A</v>
      </c>
      <c r="W336" s="119">
        <f t="shared" si="177"/>
        <v>0</v>
      </c>
      <c r="Z336" s="115">
        <f t="shared" si="195"/>
        <v>369</v>
      </c>
      <c r="AA336" s="113">
        <f t="shared" si="196"/>
        <v>329</v>
      </c>
      <c r="AB336" s="113" t="e">
        <f>INDEX(地温!$D$2:$D$366,MATCH(Z336,地温!$C$2:$C$366,FALSE))</f>
        <v>#N/A</v>
      </c>
      <c r="AC336" s="113" t="e">
        <f t="shared" si="197"/>
        <v>#N/A</v>
      </c>
      <c r="AD336" s="116" t="e">
        <f t="shared" si="178"/>
        <v>#N/A</v>
      </c>
      <c r="AE336" s="119" t="e">
        <f t="shared" si="179"/>
        <v>#N/A</v>
      </c>
      <c r="AF336" s="119">
        <f t="shared" si="180"/>
        <v>0</v>
      </c>
      <c r="AI336" s="115">
        <f t="shared" si="198"/>
        <v>369</v>
      </c>
      <c r="AJ336" s="113">
        <f t="shared" si="199"/>
        <v>329</v>
      </c>
      <c r="AK336" s="113" t="e">
        <f>INDEX(地温!$D$2:$D$366,MATCH(AI336,地温!$C$2:$C$366,FALSE))</f>
        <v>#N/A</v>
      </c>
      <c r="AL336" s="113" t="e">
        <f t="shared" si="200"/>
        <v>#N/A</v>
      </c>
      <c r="AM336" s="116" t="e">
        <f t="shared" si="181"/>
        <v>#N/A</v>
      </c>
      <c r="AN336" s="119" t="e">
        <f t="shared" si="182"/>
        <v>#N/A</v>
      </c>
      <c r="AO336" s="119">
        <f t="shared" si="183"/>
        <v>0</v>
      </c>
      <c r="AR336" s="115">
        <f t="shared" si="201"/>
        <v>369</v>
      </c>
      <c r="AS336" s="113">
        <f t="shared" si="202"/>
        <v>329</v>
      </c>
      <c r="AT336" s="113" t="e">
        <f>INDEX(地温!$D$2:$D$366,MATCH(AR336,地温!$C$2:$C$366,FALSE))</f>
        <v>#N/A</v>
      </c>
      <c r="AU336" s="113" t="e">
        <f t="shared" si="203"/>
        <v>#N/A</v>
      </c>
      <c r="AV336" s="116" t="e">
        <f t="shared" si="184"/>
        <v>#N/A</v>
      </c>
      <c r="AW336" s="119" t="e">
        <f t="shared" si="185"/>
        <v>#N/A</v>
      </c>
      <c r="AX336" s="119">
        <f t="shared" si="186"/>
        <v>0</v>
      </c>
    </row>
    <row r="337" spans="1:50">
      <c r="A337" s="115">
        <f t="shared" si="187"/>
        <v>370</v>
      </c>
      <c r="B337" s="113">
        <f t="shared" si="170"/>
        <v>330</v>
      </c>
      <c r="C337" s="119" t="e">
        <f t="shared" si="171"/>
        <v>#N/A</v>
      </c>
      <c r="D337" s="119" t="e">
        <f t="shared" si="188"/>
        <v>#N/A</v>
      </c>
      <c r="E337" s="119"/>
      <c r="F337" s="119"/>
      <c r="H337" s="115">
        <f t="shared" si="189"/>
        <v>370</v>
      </c>
      <c r="I337" s="113">
        <f t="shared" si="190"/>
        <v>330</v>
      </c>
      <c r="J337" s="113" t="e">
        <f>INDEX(地温!$D$2:$D$366,MATCH(H337,地温!$C$2:$C$366,FALSE))</f>
        <v>#N/A</v>
      </c>
      <c r="K337" s="113" t="e">
        <f t="shared" si="191"/>
        <v>#N/A</v>
      </c>
      <c r="L337" s="116" t="e">
        <f t="shared" si="172"/>
        <v>#N/A</v>
      </c>
      <c r="M337" s="119" t="e">
        <f t="shared" si="173"/>
        <v>#N/A</v>
      </c>
      <c r="N337" s="119" t="e">
        <f t="shared" si="174"/>
        <v>#N/A</v>
      </c>
      <c r="Q337" s="115">
        <f t="shared" si="192"/>
        <v>370</v>
      </c>
      <c r="R337" s="113">
        <f t="shared" si="193"/>
        <v>330</v>
      </c>
      <c r="S337" s="113" t="e">
        <f>INDEX(地温!$D$2:$D$366,MATCH(Q337,地温!$C$2:$C$366,FALSE))</f>
        <v>#N/A</v>
      </c>
      <c r="T337" s="113" t="e">
        <f t="shared" si="194"/>
        <v>#N/A</v>
      </c>
      <c r="U337" s="116" t="e">
        <f t="shared" si="175"/>
        <v>#N/A</v>
      </c>
      <c r="V337" s="119" t="e">
        <f t="shared" si="176"/>
        <v>#N/A</v>
      </c>
      <c r="W337" s="119">
        <f t="shared" si="177"/>
        <v>0</v>
      </c>
      <c r="Z337" s="115">
        <f t="shared" si="195"/>
        <v>370</v>
      </c>
      <c r="AA337" s="113">
        <f t="shared" si="196"/>
        <v>330</v>
      </c>
      <c r="AB337" s="113" t="e">
        <f>INDEX(地温!$D$2:$D$366,MATCH(Z337,地温!$C$2:$C$366,FALSE))</f>
        <v>#N/A</v>
      </c>
      <c r="AC337" s="113" t="e">
        <f t="shared" si="197"/>
        <v>#N/A</v>
      </c>
      <c r="AD337" s="116" t="e">
        <f t="shared" si="178"/>
        <v>#N/A</v>
      </c>
      <c r="AE337" s="119" t="e">
        <f t="shared" si="179"/>
        <v>#N/A</v>
      </c>
      <c r="AF337" s="119">
        <f t="shared" si="180"/>
        <v>0</v>
      </c>
      <c r="AI337" s="115">
        <f t="shared" si="198"/>
        <v>370</v>
      </c>
      <c r="AJ337" s="113">
        <f t="shared" si="199"/>
        <v>330</v>
      </c>
      <c r="AK337" s="113" t="e">
        <f>INDEX(地温!$D$2:$D$366,MATCH(AI337,地温!$C$2:$C$366,FALSE))</f>
        <v>#N/A</v>
      </c>
      <c r="AL337" s="113" t="e">
        <f t="shared" si="200"/>
        <v>#N/A</v>
      </c>
      <c r="AM337" s="116" t="e">
        <f t="shared" si="181"/>
        <v>#N/A</v>
      </c>
      <c r="AN337" s="119" t="e">
        <f t="shared" si="182"/>
        <v>#N/A</v>
      </c>
      <c r="AO337" s="119">
        <f t="shared" si="183"/>
        <v>0</v>
      </c>
      <c r="AR337" s="115">
        <f t="shared" si="201"/>
        <v>370</v>
      </c>
      <c r="AS337" s="113">
        <f t="shared" si="202"/>
        <v>330</v>
      </c>
      <c r="AT337" s="113" t="e">
        <f>INDEX(地温!$D$2:$D$366,MATCH(AR337,地温!$C$2:$C$366,FALSE))</f>
        <v>#N/A</v>
      </c>
      <c r="AU337" s="113" t="e">
        <f t="shared" si="203"/>
        <v>#N/A</v>
      </c>
      <c r="AV337" s="116" t="e">
        <f t="shared" si="184"/>
        <v>#N/A</v>
      </c>
      <c r="AW337" s="119" t="e">
        <f t="shared" si="185"/>
        <v>#N/A</v>
      </c>
      <c r="AX337" s="119">
        <f t="shared" si="186"/>
        <v>0</v>
      </c>
    </row>
    <row r="338" spans="1:50">
      <c r="A338" s="115">
        <f t="shared" si="187"/>
        <v>371</v>
      </c>
      <c r="B338" s="113">
        <f t="shared" si="170"/>
        <v>331</v>
      </c>
      <c r="C338" s="119" t="e">
        <f t="shared" si="171"/>
        <v>#N/A</v>
      </c>
      <c r="D338" s="119" t="e">
        <f t="shared" si="188"/>
        <v>#N/A</v>
      </c>
      <c r="E338" s="119"/>
      <c r="F338" s="119"/>
      <c r="H338" s="115">
        <f t="shared" si="189"/>
        <v>371</v>
      </c>
      <c r="I338" s="113">
        <f t="shared" si="190"/>
        <v>331</v>
      </c>
      <c r="J338" s="113" t="e">
        <f>INDEX(地温!$D$2:$D$366,MATCH(H338,地温!$C$2:$C$366,FALSE))</f>
        <v>#N/A</v>
      </c>
      <c r="K338" s="113" t="e">
        <f t="shared" si="191"/>
        <v>#N/A</v>
      </c>
      <c r="L338" s="116" t="e">
        <f t="shared" si="172"/>
        <v>#N/A</v>
      </c>
      <c r="M338" s="119" t="e">
        <f t="shared" si="173"/>
        <v>#N/A</v>
      </c>
      <c r="N338" s="119" t="e">
        <f t="shared" si="174"/>
        <v>#N/A</v>
      </c>
      <c r="Q338" s="115">
        <f t="shared" si="192"/>
        <v>371</v>
      </c>
      <c r="R338" s="113">
        <f t="shared" si="193"/>
        <v>331</v>
      </c>
      <c r="S338" s="113" t="e">
        <f>INDEX(地温!$D$2:$D$366,MATCH(Q338,地温!$C$2:$C$366,FALSE))</f>
        <v>#N/A</v>
      </c>
      <c r="T338" s="113" t="e">
        <f t="shared" si="194"/>
        <v>#N/A</v>
      </c>
      <c r="U338" s="116" t="e">
        <f t="shared" si="175"/>
        <v>#N/A</v>
      </c>
      <c r="V338" s="119" t="e">
        <f t="shared" si="176"/>
        <v>#N/A</v>
      </c>
      <c r="W338" s="119">
        <f t="shared" si="177"/>
        <v>0</v>
      </c>
      <c r="Z338" s="115">
        <f t="shared" si="195"/>
        <v>371</v>
      </c>
      <c r="AA338" s="113">
        <f t="shared" si="196"/>
        <v>331</v>
      </c>
      <c r="AB338" s="113" t="e">
        <f>INDEX(地温!$D$2:$D$366,MATCH(Z338,地温!$C$2:$C$366,FALSE))</f>
        <v>#N/A</v>
      </c>
      <c r="AC338" s="113" t="e">
        <f t="shared" si="197"/>
        <v>#N/A</v>
      </c>
      <c r="AD338" s="116" t="e">
        <f t="shared" si="178"/>
        <v>#N/A</v>
      </c>
      <c r="AE338" s="119" t="e">
        <f t="shared" si="179"/>
        <v>#N/A</v>
      </c>
      <c r="AF338" s="119">
        <f t="shared" si="180"/>
        <v>0</v>
      </c>
      <c r="AI338" s="115">
        <f t="shared" si="198"/>
        <v>371</v>
      </c>
      <c r="AJ338" s="113">
        <f t="shared" si="199"/>
        <v>331</v>
      </c>
      <c r="AK338" s="113" t="e">
        <f>INDEX(地温!$D$2:$D$366,MATCH(AI338,地温!$C$2:$C$366,FALSE))</f>
        <v>#N/A</v>
      </c>
      <c r="AL338" s="113" t="e">
        <f t="shared" si="200"/>
        <v>#N/A</v>
      </c>
      <c r="AM338" s="116" t="e">
        <f t="shared" si="181"/>
        <v>#N/A</v>
      </c>
      <c r="AN338" s="119" t="e">
        <f t="shared" si="182"/>
        <v>#N/A</v>
      </c>
      <c r="AO338" s="119">
        <f t="shared" si="183"/>
        <v>0</v>
      </c>
      <c r="AR338" s="115">
        <f t="shared" si="201"/>
        <v>371</v>
      </c>
      <c r="AS338" s="113">
        <f t="shared" si="202"/>
        <v>331</v>
      </c>
      <c r="AT338" s="113" t="e">
        <f>INDEX(地温!$D$2:$D$366,MATCH(AR338,地温!$C$2:$C$366,FALSE))</f>
        <v>#N/A</v>
      </c>
      <c r="AU338" s="113" t="e">
        <f t="shared" si="203"/>
        <v>#N/A</v>
      </c>
      <c r="AV338" s="116" t="e">
        <f t="shared" si="184"/>
        <v>#N/A</v>
      </c>
      <c r="AW338" s="119" t="e">
        <f t="shared" si="185"/>
        <v>#N/A</v>
      </c>
      <c r="AX338" s="119">
        <f t="shared" si="186"/>
        <v>0</v>
      </c>
    </row>
    <row r="339" spans="1:50">
      <c r="A339" s="115">
        <f t="shared" si="187"/>
        <v>372</v>
      </c>
      <c r="B339" s="113">
        <f t="shared" si="170"/>
        <v>332</v>
      </c>
      <c r="C339" s="119" t="e">
        <f t="shared" si="171"/>
        <v>#N/A</v>
      </c>
      <c r="D339" s="119" t="e">
        <f t="shared" si="188"/>
        <v>#N/A</v>
      </c>
      <c r="E339" s="119"/>
      <c r="F339" s="119"/>
      <c r="H339" s="115">
        <f t="shared" si="189"/>
        <v>372</v>
      </c>
      <c r="I339" s="113">
        <f t="shared" si="190"/>
        <v>332</v>
      </c>
      <c r="J339" s="113" t="e">
        <f>INDEX(地温!$D$2:$D$366,MATCH(H339,地温!$C$2:$C$366,FALSE))</f>
        <v>#N/A</v>
      </c>
      <c r="K339" s="113" t="e">
        <f t="shared" si="191"/>
        <v>#N/A</v>
      </c>
      <c r="L339" s="116" t="e">
        <f t="shared" si="172"/>
        <v>#N/A</v>
      </c>
      <c r="M339" s="119" t="e">
        <f t="shared" si="173"/>
        <v>#N/A</v>
      </c>
      <c r="N339" s="119" t="e">
        <f t="shared" si="174"/>
        <v>#N/A</v>
      </c>
      <c r="Q339" s="115">
        <f t="shared" si="192"/>
        <v>372</v>
      </c>
      <c r="R339" s="113">
        <f t="shared" si="193"/>
        <v>332</v>
      </c>
      <c r="S339" s="113" t="e">
        <f>INDEX(地温!$D$2:$D$366,MATCH(Q339,地温!$C$2:$C$366,FALSE))</f>
        <v>#N/A</v>
      </c>
      <c r="T339" s="113" t="e">
        <f t="shared" si="194"/>
        <v>#N/A</v>
      </c>
      <c r="U339" s="116" t="e">
        <f t="shared" si="175"/>
        <v>#N/A</v>
      </c>
      <c r="V339" s="119" t="e">
        <f t="shared" si="176"/>
        <v>#N/A</v>
      </c>
      <c r="W339" s="119">
        <f t="shared" si="177"/>
        <v>0</v>
      </c>
      <c r="Z339" s="115">
        <f t="shared" si="195"/>
        <v>372</v>
      </c>
      <c r="AA339" s="113">
        <f t="shared" si="196"/>
        <v>332</v>
      </c>
      <c r="AB339" s="113" t="e">
        <f>INDEX(地温!$D$2:$D$366,MATCH(Z339,地温!$C$2:$C$366,FALSE))</f>
        <v>#N/A</v>
      </c>
      <c r="AC339" s="113" t="e">
        <f t="shared" si="197"/>
        <v>#N/A</v>
      </c>
      <c r="AD339" s="116" t="e">
        <f t="shared" si="178"/>
        <v>#N/A</v>
      </c>
      <c r="AE339" s="119" t="e">
        <f t="shared" si="179"/>
        <v>#N/A</v>
      </c>
      <c r="AF339" s="119">
        <f t="shared" si="180"/>
        <v>0</v>
      </c>
      <c r="AI339" s="115">
        <f t="shared" si="198"/>
        <v>372</v>
      </c>
      <c r="AJ339" s="113">
        <f t="shared" si="199"/>
        <v>332</v>
      </c>
      <c r="AK339" s="113" t="e">
        <f>INDEX(地温!$D$2:$D$366,MATCH(AI339,地温!$C$2:$C$366,FALSE))</f>
        <v>#N/A</v>
      </c>
      <c r="AL339" s="113" t="e">
        <f t="shared" si="200"/>
        <v>#N/A</v>
      </c>
      <c r="AM339" s="116" t="e">
        <f t="shared" si="181"/>
        <v>#N/A</v>
      </c>
      <c r="AN339" s="119" t="e">
        <f t="shared" si="182"/>
        <v>#N/A</v>
      </c>
      <c r="AO339" s="119">
        <f t="shared" si="183"/>
        <v>0</v>
      </c>
      <c r="AR339" s="115">
        <f t="shared" si="201"/>
        <v>372</v>
      </c>
      <c r="AS339" s="113">
        <f t="shared" si="202"/>
        <v>332</v>
      </c>
      <c r="AT339" s="113" t="e">
        <f>INDEX(地温!$D$2:$D$366,MATCH(AR339,地温!$C$2:$C$366,FALSE))</f>
        <v>#N/A</v>
      </c>
      <c r="AU339" s="113" t="e">
        <f t="shared" si="203"/>
        <v>#N/A</v>
      </c>
      <c r="AV339" s="116" t="e">
        <f t="shared" si="184"/>
        <v>#N/A</v>
      </c>
      <c r="AW339" s="119" t="e">
        <f t="shared" si="185"/>
        <v>#N/A</v>
      </c>
      <c r="AX339" s="119">
        <f t="shared" si="186"/>
        <v>0</v>
      </c>
    </row>
    <row r="340" spans="1:50">
      <c r="A340" s="115">
        <f t="shared" si="187"/>
        <v>373</v>
      </c>
      <c r="B340" s="113">
        <f t="shared" si="170"/>
        <v>333</v>
      </c>
      <c r="C340" s="119" t="e">
        <f t="shared" si="171"/>
        <v>#N/A</v>
      </c>
      <c r="D340" s="119" t="e">
        <f t="shared" si="188"/>
        <v>#N/A</v>
      </c>
      <c r="E340" s="119"/>
      <c r="F340" s="119"/>
      <c r="H340" s="115">
        <f t="shared" si="189"/>
        <v>373</v>
      </c>
      <c r="I340" s="113">
        <f t="shared" si="190"/>
        <v>333</v>
      </c>
      <c r="J340" s="113" t="e">
        <f>INDEX(地温!$D$2:$D$366,MATCH(H340,地温!$C$2:$C$366,FALSE))</f>
        <v>#N/A</v>
      </c>
      <c r="K340" s="113" t="e">
        <f t="shared" si="191"/>
        <v>#N/A</v>
      </c>
      <c r="L340" s="116" t="e">
        <f t="shared" si="172"/>
        <v>#N/A</v>
      </c>
      <c r="M340" s="119" t="e">
        <f t="shared" si="173"/>
        <v>#N/A</v>
      </c>
      <c r="N340" s="119" t="e">
        <f t="shared" si="174"/>
        <v>#N/A</v>
      </c>
      <c r="Q340" s="115">
        <f t="shared" si="192"/>
        <v>373</v>
      </c>
      <c r="R340" s="113">
        <f t="shared" si="193"/>
        <v>333</v>
      </c>
      <c r="S340" s="113" t="e">
        <f>INDEX(地温!$D$2:$D$366,MATCH(Q340,地温!$C$2:$C$366,FALSE))</f>
        <v>#N/A</v>
      </c>
      <c r="T340" s="113" t="e">
        <f t="shared" si="194"/>
        <v>#N/A</v>
      </c>
      <c r="U340" s="116" t="e">
        <f t="shared" si="175"/>
        <v>#N/A</v>
      </c>
      <c r="V340" s="119" t="e">
        <f t="shared" si="176"/>
        <v>#N/A</v>
      </c>
      <c r="W340" s="119">
        <f t="shared" si="177"/>
        <v>0</v>
      </c>
      <c r="Z340" s="115">
        <f t="shared" si="195"/>
        <v>373</v>
      </c>
      <c r="AA340" s="113">
        <f t="shared" si="196"/>
        <v>333</v>
      </c>
      <c r="AB340" s="113" t="e">
        <f>INDEX(地温!$D$2:$D$366,MATCH(Z340,地温!$C$2:$C$366,FALSE))</f>
        <v>#N/A</v>
      </c>
      <c r="AC340" s="113" t="e">
        <f t="shared" si="197"/>
        <v>#N/A</v>
      </c>
      <c r="AD340" s="116" t="e">
        <f t="shared" si="178"/>
        <v>#N/A</v>
      </c>
      <c r="AE340" s="119" t="e">
        <f t="shared" si="179"/>
        <v>#N/A</v>
      </c>
      <c r="AF340" s="119">
        <f t="shared" si="180"/>
        <v>0</v>
      </c>
      <c r="AI340" s="115">
        <f t="shared" si="198"/>
        <v>373</v>
      </c>
      <c r="AJ340" s="113">
        <f t="shared" si="199"/>
        <v>333</v>
      </c>
      <c r="AK340" s="113" t="e">
        <f>INDEX(地温!$D$2:$D$366,MATCH(AI340,地温!$C$2:$C$366,FALSE))</f>
        <v>#N/A</v>
      </c>
      <c r="AL340" s="113" t="e">
        <f t="shared" si="200"/>
        <v>#N/A</v>
      </c>
      <c r="AM340" s="116" t="e">
        <f t="shared" si="181"/>
        <v>#N/A</v>
      </c>
      <c r="AN340" s="119" t="e">
        <f t="shared" si="182"/>
        <v>#N/A</v>
      </c>
      <c r="AO340" s="119">
        <f t="shared" si="183"/>
        <v>0</v>
      </c>
      <c r="AR340" s="115">
        <f t="shared" si="201"/>
        <v>373</v>
      </c>
      <c r="AS340" s="113">
        <f t="shared" si="202"/>
        <v>333</v>
      </c>
      <c r="AT340" s="113" t="e">
        <f>INDEX(地温!$D$2:$D$366,MATCH(AR340,地温!$C$2:$C$366,FALSE))</f>
        <v>#N/A</v>
      </c>
      <c r="AU340" s="113" t="e">
        <f t="shared" si="203"/>
        <v>#N/A</v>
      </c>
      <c r="AV340" s="116" t="e">
        <f t="shared" si="184"/>
        <v>#N/A</v>
      </c>
      <c r="AW340" s="119" t="e">
        <f t="shared" si="185"/>
        <v>#N/A</v>
      </c>
      <c r="AX340" s="119">
        <f t="shared" si="186"/>
        <v>0</v>
      </c>
    </row>
    <row r="341" spans="1:50">
      <c r="A341" s="115">
        <f t="shared" si="187"/>
        <v>374</v>
      </c>
      <c r="B341" s="113">
        <f t="shared" si="170"/>
        <v>334</v>
      </c>
      <c r="C341" s="119" t="e">
        <f t="shared" si="171"/>
        <v>#N/A</v>
      </c>
      <c r="D341" s="119" t="e">
        <f t="shared" si="188"/>
        <v>#N/A</v>
      </c>
      <c r="E341" s="119"/>
      <c r="F341" s="119"/>
      <c r="H341" s="115">
        <f t="shared" si="189"/>
        <v>374</v>
      </c>
      <c r="I341" s="113">
        <f t="shared" si="190"/>
        <v>334</v>
      </c>
      <c r="J341" s="113" t="e">
        <f>INDEX(地温!$D$2:$D$366,MATCH(H341,地温!$C$2:$C$366,FALSE))</f>
        <v>#N/A</v>
      </c>
      <c r="K341" s="113" t="e">
        <f t="shared" si="191"/>
        <v>#N/A</v>
      </c>
      <c r="L341" s="116" t="e">
        <f t="shared" si="172"/>
        <v>#N/A</v>
      </c>
      <c r="M341" s="119" t="e">
        <f t="shared" si="173"/>
        <v>#N/A</v>
      </c>
      <c r="N341" s="119" t="e">
        <f t="shared" si="174"/>
        <v>#N/A</v>
      </c>
      <c r="Q341" s="115">
        <f t="shared" si="192"/>
        <v>374</v>
      </c>
      <c r="R341" s="113">
        <f t="shared" si="193"/>
        <v>334</v>
      </c>
      <c r="S341" s="113" t="e">
        <f>INDEX(地温!$D$2:$D$366,MATCH(Q341,地温!$C$2:$C$366,FALSE))</f>
        <v>#N/A</v>
      </c>
      <c r="T341" s="113" t="e">
        <f t="shared" si="194"/>
        <v>#N/A</v>
      </c>
      <c r="U341" s="116" t="e">
        <f t="shared" si="175"/>
        <v>#N/A</v>
      </c>
      <c r="V341" s="119" t="e">
        <f t="shared" si="176"/>
        <v>#N/A</v>
      </c>
      <c r="W341" s="119">
        <f t="shared" si="177"/>
        <v>0</v>
      </c>
      <c r="Z341" s="115">
        <f t="shared" si="195"/>
        <v>374</v>
      </c>
      <c r="AA341" s="113">
        <f t="shared" si="196"/>
        <v>334</v>
      </c>
      <c r="AB341" s="113" t="e">
        <f>INDEX(地温!$D$2:$D$366,MATCH(Z341,地温!$C$2:$C$366,FALSE))</f>
        <v>#N/A</v>
      </c>
      <c r="AC341" s="113" t="e">
        <f t="shared" si="197"/>
        <v>#N/A</v>
      </c>
      <c r="AD341" s="116" t="e">
        <f t="shared" si="178"/>
        <v>#N/A</v>
      </c>
      <c r="AE341" s="119" t="e">
        <f t="shared" si="179"/>
        <v>#N/A</v>
      </c>
      <c r="AF341" s="119">
        <f t="shared" si="180"/>
        <v>0</v>
      </c>
      <c r="AI341" s="115">
        <f t="shared" si="198"/>
        <v>374</v>
      </c>
      <c r="AJ341" s="113">
        <f t="shared" si="199"/>
        <v>334</v>
      </c>
      <c r="AK341" s="113" t="e">
        <f>INDEX(地温!$D$2:$D$366,MATCH(AI341,地温!$C$2:$C$366,FALSE))</f>
        <v>#N/A</v>
      </c>
      <c r="AL341" s="113" t="e">
        <f t="shared" si="200"/>
        <v>#N/A</v>
      </c>
      <c r="AM341" s="116" t="e">
        <f t="shared" si="181"/>
        <v>#N/A</v>
      </c>
      <c r="AN341" s="119" t="e">
        <f t="shared" si="182"/>
        <v>#N/A</v>
      </c>
      <c r="AO341" s="119">
        <f t="shared" si="183"/>
        <v>0</v>
      </c>
      <c r="AR341" s="115">
        <f t="shared" si="201"/>
        <v>374</v>
      </c>
      <c r="AS341" s="113">
        <f t="shared" si="202"/>
        <v>334</v>
      </c>
      <c r="AT341" s="113" t="e">
        <f>INDEX(地温!$D$2:$D$366,MATCH(AR341,地温!$C$2:$C$366,FALSE))</f>
        <v>#N/A</v>
      </c>
      <c r="AU341" s="113" t="e">
        <f t="shared" si="203"/>
        <v>#N/A</v>
      </c>
      <c r="AV341" s="116" t="e">
        <f t="shared" si="184"/>
        <v>#N/A</v>
      </c>
      <c r="AW341" s="119" t="e">
        <f t="shared" si="185"/>
        <v>#N/A</v>
      </c>
      <c r="AX341" s="119">
        <f t="shared" si="186"/>
        <v>0</v>
      </c>
    </row>
    <row r="342" spans="1:50">
      <c r="A342" s="115">
        <f t="shared" si="187"/>
        <v>375</v>
      </c>
      <c r="B342" s="113">
        <f t="shared" si="170"/>
        <v>335</v>
      </c>
      <c r="C342" s="119" t="e">
        <f t="shared" si="171"/>
        <v>#N/A</v>
      </c>
      <c r="D342" s="119" t="e">
        <f t="shared" si="188"/>
        <v>#N/A</v>
      </c>
      <c r="E342" s="119"/>
      <c r="F342" s="119"/>
      <c r="H342" s="115">
        <f t="shared" si="189"/>
        <v>375</v>
      </c>
      <c r="I342" s="113">
        <f t="shared" si="190"/>
        <v>335</v>
      </c>
      <c r="J342" s="113" t="e">
        <f>INDEX(地温!$D$2:$D$366,MATCH(H342,地温!$C$2:$C$366,FALSE))</f>
        <v>#N/A</v>
      </c>
      <c r="K342" s="113" t="e">
        <f t="shared" si="191"/>
        <v>#N/A</v>
      </c>
      <c r="L342" s="116" t="e">
        <f t="shared" si="172"/>
        <v>#N/A</v>
      </c>
      <c r="M342" s="119" t="e">
        <f t="shared" si="173"/>
        <v>#N/A</v>
      </c>
      <c r="N342" s="119" t="e">
        <f t="shared" si="174"/>
        <v>#N/A</v>
      </c>
      <c r="Q342" s="115">
        <f t="shared" si="192"/>
        <v>375</v>
      </c>
      <c r="R342" s="113">
        <f t="shared" si="193"/>
        <v>335</v>
      </c>
      <c r="S342" s="113" t="e">
        <f>INDEX(地温!$D$2:$D$366,MATCH(Q342,地温!$C$2:$C$366,FALSE))</f>
        <v>#N/A</v>
      </c>
      <c r="T342" s="113" t="e">
        <f t="shared" si="194"/>
        <v>#N/A</v>
      </c>
      <c r="U342" s="116" t="e">
        <f t="shared" si="175"/>
        <v>#N/A</v>
      </c>
      <c r="V342" s="119" t="e">
        <f t="shared" si="176"/>
        <v>#N/A</v>
      </c>
      <c r="W342" s="119">
        <f t="shared" si="177"/>
        <v>0</v>
      </c>
      <c r="Z342" s="115">
        <f t="shared" si="195"/>
        <v>375</v>
      </c>
      <c r="AA342" s="113">
        <f t="shared" si="196"/>
        <v>335</v>
      </c>
      <c r="AB342" s="113" t="e">
        <f>INDEX(地温!$D$2:$D$366,MATCH(Z342,地温!$C$2:$C$366,FALSE))</f>
        <v>#N/A</v>
      </c>
      <c r="AC342" s="113" t="e">
        <f t="shared" si="197"/>
        <v>#N/A</v>
      </c>
      <c r="AD342" s="116" t="e">
        <f t="shared" si="178"/>
        <v>#N/A</v>
      </c>
      <c r="AE342" s="119" t="e">
        <f t="shared" si="179"/>
        <v>#N/A</v>
      </c>
      <c r="AF342" s="119">
        <f t="shared" si="180"/>
        <v>0</v>
      </c>
      <c r="AI342" s="115">
        <f t="shared" si="198"/>
        <v>375</v>
      </c>
      <c r="AJ342" s="113">
        <f t="shared" si="199"/>
        <v>335</v>
      </c>
      <c r="AK342" s="113" t="e">
        <f>INDEX(地温!$D$2:$D$366,MATCH(AI342,地温!$C$2:$C$366,FALSE))</f>
        <v>#N/A</v>
      </c>
      <c r="AL342" s="113" t="e">
        <f t="shared" si="200"/>
        <v>#N/A</v>
      </c>
      <c r="AM342" s="116" t="e">
        <f t="shared" si="181"/>
        <v>#N/A</v>
      </c>
      <c r="AN342" s="119" t="e">
        <f t="shared" si="182"/>
        <v>#N/A</v>
      </c>
      <c r="AO342" s="119">
        <f t="shared" si="183"/>
        <v>0</v>
      </c>
      <c r="AR342" s="115">
        <f t="shared" si="201"/>
        <v>375</v>
      </c>
      <c r="AS342" s="113">
        <f t="shared" si="202"/>
        <v>335</v>
      </c>
      <c r="AT342" s="113" t="e">
        <f>INDEX(地温!$D$2:$D$366,MATCH(AR342,地温!$C$2:$C$366,FALSE))</f>
        <v>#N/A</v>
      </c>
      <c r="AU342" s="113" t="e">
        <f t="shared" si="203"/>
        <v>#N/A</v>
      </c>
      <c r="AV342" s="116" t="e">
        <f t="shared" si="184"/>
        <v>#N/A</v>
      </c>
      <c r="AW342" s="119" t="e">
        <f t="shared" si="185"/>
        <v>#N/A</v>
      </c>
      <c r="AX342" s="119">
        <f t="shared" si="186"/>
        <v>0</v>
      </c>
    </row>
    <row r="343" spans="1:50">
      <c r="A343" s="115">
        <f t="shared" si="187"/>
        <v>376</v>
      </c>
      <c r="B343" s="113">
        <f t="shared" si="170"/>
        <v>336</v>
      </c>
      <c r="C343" s="119" t="e">
        <f t="shared" si="171"/>
        <v>#N/A</v>
      </c>
      <c r="D343" s="119" t="e">
        <f t="shared" si="188"/>
        <v>#N/A</v>
      </c>
      <c r="E343" s="119"/>
      <c r="F343" s="119"/>
      <c r="H343" s="115">
        <f t="shared" si="189"/>
        <v>376</v>
      </c>
      <c r="I343" s="113">
        <f t="shared" si="190"/>
        <v>336</v>
      </c>
      <c r="J343" s="113" t="e">
        <f>INDEX(地温!$D$2:$D$366,MATCH(H343,地温!$C$2:$C$366,FALSE))</f>
        <v>#N/A</v>
      </c>
      <c r="K343" s="113" t="e">
        <f t="shared" si="191"/>
        <v>#N/A</v>
      </c>
      <c r="L343" s="116" t="e">
        <f t="shared" si="172"/>
        <v>#N/A</v>
      </c>
      <c r="M343" s="119" t="e">
        <f t="shared" si="173"/>
        <v>#N/A</v>
      </c>
      <c r="N343" s="119" t="e">
        <f t="shared" si="174"/>
        <v>#N/A</v>
      </c>
      <c r="Q343" s="115">
        <f t="shared" si="192"/>
        <v>376</v>
      </c>
      <c r="R343" s="113">
        <f t="shared" si="193"/>
        <v>336</v>
      </c>
      <c r="S343" s="113" t="e">
        <f>INDEX(地温!$D$2:$D$366,MATCH(Q343,地温!$C$2:$C$366,FALSE))</f>
        <v>#N/A</v>
      </c>
      <c r="T343" s="113" t="e">
        <f t="shared" si="194"/>
        <v>#N/A</v>
      </c>
      <c r="U343" s="116" t="e">
        <f t="shared" si="175"/>
        <v>#N/A</v>
      </c>
      <c r="V343" s="119" t="e">
        <f t="shared" si="176"/>
        <v>#N/A</v>
      </c>
      <c r="W343" s="119">
        <f t="shared" si="177"/>
        <v>0</v>
      </c>
      <c r="Z343" s="115">
        <f t="shared" si="195"/>
        <v>376</v>
      </c>
      <c r="AA343" s="113">
        <f t="shared" si="196"/>
        <v>336</v>
      </c>
      <c r="AB343" s="113" t="e">
        <f>INDEX(地温!$D$2:$D$366,MATCH(Z343,地温!$C$2:$C$366,FALSE))</f>
        <v>#N/A</v>
      </c>
      <c r="AC343" s="113" t="e">
        <f t="shared" si="197"/>
        <v>#N/A</v>
      </c>
      <c r="AD343" s="116" t="e">
        <f t="shared" si="178"/>
        <v>#N/A</v>
      </c>
      <c r="AE343" s="119" t="e">
        <f t="shared" si="179"/>
        <v>#N/A</v>
      </c>
      <c r="AF343" s="119">
        <f t="shared" si="180"/>
        <v>0</v>
      </c>
      <c r="AI343" s="115">
        <f t="shared" si="198"/>
        <v>376</v>
      </c>
      <c r="AJ343" s="113">
        <f t="shared" si="199"/>
        <v>336</v>
      </c>
      <c r="AK343" s="113" t="e">
        <f>INDEX(地温!$D$2:$D$366,MATCH(AI343,地温!$C$2:$C$366,FALSE))</f>
        <v>#N/A</v>
      </c>
      <c r="AL343" s="113" t="e">
        <f t="shared" si="200"/>
        <v>#N/A</v>
      </c>
      <c r="AM343" s="116" t="e">
        <f t="shared" si="181"/>
        <v>#N/A</v>
      </c>
      <c r="AN343" s="119" t="e">
        <f t="shared" si="182"/>
        <v>#N/A</v>
      </c>
      <c r="AO343" s="119">
        <f t="shared" si="183"/>
        <v>0</v>
      </c>
      <c r="AR343" s="115">
        <f t="shared" si="201"/>
        <v>376</v>
      </c>
      <c r="AS343" s="113">
        <f t="shared" si="202"/>
        <v>336</v>
      </c>
      <c r="AT343" s="113" t="e">
        <f>INDEX(地温!$D$2:$D$366,MATCH(AR343,地温!$C$2:$C$366,FALSE))</f>
        <v>#N/A</v>
      </c>
      <c r="AU343" s="113" t="e">
        <f t="shared" si="203"/>
        <v>#N/A</v>
      </c>
      <c r="AV343" s="116" t="e">
        <f t="shared" si="184"/>
        <v>#N/A</v>
      </c>
      <c r="AW343" s="119" t="e">
        <f t="shared" si="185"/>
        <v>#N/A</v>
      </c>
      <c r="AX343" s="119">
        <f t="shared" si="186"/>
        <v>0</v>
      </c>
    </row>
    <row r="344" spans="1:50">
      <c r="A344" s="115">
        <f t="shared" si="187"/>
        <v>377</v>
      </c>
      <c r="B344" s="113">
        <f t="shared" si="170"/>
        <v>337</v>
      </c>
      <c r="C344" s="119" t="e">
        <f t="shared" si="171"/>
        <v>#N/A</v>
      </c>
      <c r="D344" s="119" t="e">
        <f t="shared" si="188"/>
        <v>#N/A</v>
      </c>
      <c r="E344" s="119"/>
      <c r="F344" s="119"/>
      <c r="H344" s="115">
        <f t="shared" si="189"/>
        <v>377</v>
      </c>
      <c r="I344" s="113">
        <f t="shared" si="190"/>
        <v>337</v>
      </c>
      <c r="J344" s="113" t="e">
        <f>INDEX(地温!$D$2:$D$366,MATCH(H344,地温!$C$2:$C$366,FALSE))</f>
        <v>#N/A</v>
      </c>
      <c r="K344" s="113" t="e">
        <f t="shared" si="191"/>
        <v>#N/A</v>
      </c>
      <c r="L344" s="116" t="e">
        <f t="shared" si="172"/>
        <v>#N/A</v>
      </c>
      <c r="M344" s="119" t="e">
        <f t="shared" si="173"/>
        <v>#N/A</v>
      </c>
      <c r="N344" s="119" t="e">
        <f t="shared" si="174"/>
        <v>#N/A</v>
      </c>
      <c r="Q344" s="115">
        <f t="shared" si="192"/>
        <v>377</v>
      </c>
      <c r="R344" s="113">
        <f t="shared" si="193"/>
        <v>337</v>
      </c>
      <c r="S344" s="113" t="e">
        <f>INDEX(地温!$D$2:$D$366,MATCH(Q344,地温!$C$2:$C$366,FALSE))</f>
        <v>#N/A</v>
      </c>
      <c r="T344" s="113" t="e">
        <f t="shared" si="194"/>
        <v>#N/A</v>
      </c>
      <c r="U344" s="116" t="e">
        <f t="shared" si="175"/>
        <v>#N/A</v>
      </c>
      <c r="V344" s="119" t="e">
        <f t="shared" si="176"/>
        <v>#N/A</v>
      </c>
      <c r="W344" s="119">
        <f t="shared" si="177"/>
        <v>0</v>
      </c>
      <c r="Z344" s="115">
        <f t="shared" si="195"/>
        <v>377</v>
      </c>
      <c r="AA344" s="113">
        <f t="shared" si="196"/>
        <v>337</v>
      </c>
      <c r="AB344" s="113" t="e">
        <f>INDEX(地温!$D$2:$D$366,MATCH(Z344,地温!$C$2:$C$366,FALSE))</f>
        <v>#N/A</v>
      </c>
      <c r="AC344" s="113" t="e">
        <f t="shared" si="197"/>
        <v>#N/A</v>
      </c>
      <c r="AD344" s="116" t="e">
        <f t="shared" si="178"/>
        <v>#N/A</v>
      </c>
      <c r="AE344" s="119" t="e">
        <f t="shared" si="179"/>
        <v>#N/A</v>
      </c>
      <c r="AF344" s="119">
        <f t="shared" si="180"/>
        <v>0</v>
      </c>
      <c r="AI344" s="115">
        <f t="shared" si="198"/>
        <v>377</v>
      </c>
      <c r="AJ344" s="113">
        <f t="shared" si="199"/>
        <v>337</v>
      </c>
      <c r="AK344" s="113" t="e">
        <f>INDEX(地温!$D$2:$D$366,MATCH(AI344,地温!$C$2:$C$366,FALSE))</f>
        <v>#N/A</v>
      </c>
      <c r="AL344" s="113" t="e">
        <f t="shared" si="200"/>
        <v>#N/A</v>
      </c>
      <c r="AM344" s="116" t="e">
        <f t="shared" si="181"/>
        <v>#N/A</v>
      </c>
      <c r="AN344" s="119" t="e">
        <f t="shared" si="182"/>
        <v>#N/A</v>
      </c>
      <c r="AO344" s="119">
        <f t="shared" si="183"/>
        <v>0</v>
      </c>
      <c r="AR344" s="115">
        <f t="shared" si="201"/>
        <v>377</v>
      </c>
      <c r="AS344" s="113">
        <f t="shared" si="202"/>
        <v>337</v>
      </c>
      <c r="AT344" s="113" t="e">
        <f>INDEX(地温!$D$2:$D$366,MATCH(AR344,地温!$C$2:$C$366,FALSE))</f>
        <v>#N/A</v>
      </c>
      <c r="AU344" s="113" t="e">
        <f t="shared" si="203"/>
        <v>#N/A</v>
      </c>
      <c r="AV344" s="116" t="e">
        <f t="shared" si="184"/>
        <v>#N/A</v>
      </c>
      <c r="AW344" s="119" t="e">
        <f t="shared" si="185"/>
        <v>#N/A</v>
      </c>
      <c r="AX344" s="119">
        <f t="shared" si="186"/>
        <v>0</v>
      </c>
    </row>
    <row r="345" spans="1:50">
      <c r="A345" s="115">
        <f t="shared" si="187"/>
        <v>378</v>
      </c>
      <c r="B345" s="113">
        <f t="shared" si="170"/>
        <v>338</v>
      </c>
      <c r="C345" s="119" t="e">
        <f t="shared" si="171"/>
        <v>#N/A</v>
      </c>
      <c r="D345" s="119" t="e">
        <f t="shared" si="188"/>
        <v>#N/A</v>
      </c>
      <c r="E345" s="119"/>
      <c r="F345" s="119"/>
      <c r="H345" s="115">
        <f t="shared" si="189"/>
        <v>378</v>
      </c>
      <c r="I345" s="113">
        <f t="shared" si="190"/>
        <v>338</v>
      </c>
      <c r="J345" s="113" t="e">
        <f>INDEX(地温!$D$2:$D$366,MATCH(H345,地温!$C$2:$C$366,FALSE))</f>
        <v>#N/A</v>
      </c>
      <c r="K345" s="113" t="e">
        <f t="shared" si="191"/>
        <v>#N/A</v>
      </c>
      <c r="L345" s="116" t="e">
        <f t="shared" si="172"/>
        <v>#N/A</v>
      </c>
      <c r="M345" s="119" t="e">
        <f t="shared" si="173"/>
        <v>#N/A</v>
      </c>
      <c r="N345" s="119" t="e">
        <f t="shared" si="174"/>
        <v>#N/A</v>
      </c>
      <c r="Q345" s="115">
        <f t="shared" si="192"/>
        <v>378</v>
      </c>
      <c r="R345" s="113">
        <f t="shared" si="193"/>
        <v>338</v>
      </c>
      <c r="S345" s="113" t="e">
        <f>INDEX(地温!$D$2:$D$366,MATCH(Q345,地温!$C$2:$C$366,FALSE))</f>
        <v>#N/A</v>
      </c>
      <c r="T345" s="113" t="e">
        <f t="shared" si="194"/>
        <v>#N/A</v>
      </c>
      <c r="U345" s="116" t="e">
        <f t="shared" si="175"/>
        <v>#N/A</v>
      </c>
      <c r="V345" s="119" t="e">
        <f t="shared" si="176"/>
        <v>#N/A</v>
      </c>
      <c r="W345" s="119">
        <f t="shared" si="177"/>
        <v>0</v>
      </c>
      <c r="Z345" s="115">
        <f t="shared" si="195"/>
        <v>378</v>
      </c>
      <c r="AA345" s="113">
        <f t="shared" si="196"/>
        <v>338</v>
      </c>
      <c r="AB345" s="113" t="e">
        <f>INDEX(地温!$D$2:$D$366,MATCH(Z345,地温!$C$2:$C$366,FALSE))</f>
        <v>#N/A</v>
      </c>
      <c r="AC345" s="113" t="e">
        <f t="shared" si="197"/>
        <v>#N/A</v>
      </c>
      <c r="AD345" s="116" t="e">
        <f t="shared" si="178"/>
        <v>#N/A</v>
      </c>
      <c r="AE345" s="119" t="e">
        <f t="shared" si="179"/>
        <v>#N/A</v>
      </c>
      <c r="AF345" s="119">
        <f t="shared" si="180"/>
        <v>0</v>
      </c>
      <c r="AI345" s="115">
        <f t="shared" si="198"/>
        <v>378</v>
      </c>
      <c r="AJ345" s="113">
        <f t="shared" si="199"/>
        <v>338</v>
      </c>
      <c r="AK345" s="113" t="e">
        <f>INDEX(地温!$D$2:$D$366,MATCH(AI345,地温!$C$2:$C$366,FALSE))</f>
        <v>#N/A</v>
      </c>
      <c r="AL345" s="113" t="e">
        <f t="shared" si="200"/>
        <v>#N/A</v>
      </c>
      <c r="AM345" s="116" t="e">
        <f t="shared" si="181"/>
        <v>#N/A</v>
      </c>
      <c r="AN345" s="119" t="e">
        <f t="shared" si="182"/>
        <v>#N/A</v>
      </c>
      <c r="AO345" s="119">
        <f t="shared" si="183"/>
        <v>0</v>
      </c>
      <c r="AR345" s="115">
        <f t="shared" si="201"/>
        <v>378</v>
      </c>
      <c r="AS345" s="113">
        <f t="shared" si="202"/>
        <v>338</v>
      </c>
      <c r="AT345" s="113" t="e">
        <f>INDEX(地温!$D$2:$D$366,MATCH(AR345,地温!$C$2:$C$366,FALSE))</f>
        <v>#N/A</v>
      </c>
      <c r="AU345" s="113" t="e">
        <f t="shared" si="203"/>
        <v>#N/A</v>
      </c>
      <c r="AV345" s="116" t="e">
        <f t="shared" si="184"/>
        <v>#N/A</v>
      </c>
      <c r="AW345" s="119" t="e">
        <f t="shared" si="185"/>
        <v>#N/A</v>
      </c>
      <c r="AX345" s="119">
        <f t="shared" si="186"/>
        <v>0</v>
      </c>
    </row>
    <row r="346" spans="1:50">
      <c r="A346" s="115">
        <f t="shared" si="187"/>
        <v>379</v>
      </c>
      <c r="B346" s="113">
        <f t="shared" si="170"/>
        <v>339</v>
      </c>
      <c r="C346" s="119" t="e">
        <f t="shared" si="171"/>
        <v>#N/A</v>
      </c>
      <c r="D346" s="119" t="e">
        <f t="shared" si="188"/>
        <v>#N/A</v>
      </c>
      <c r="E346" s="119"/>
      <c r="F346" s="119"/>
      <c r="H346" s="115">
        <f t="shared" si="189"/>
        <v>379</v>
      </c>
      <c r="I346" s="113">
        <f t="shared" si="190"/>
        <v>339</v>
      </c>
      <c r="J346" s="113" t="e">
        <f>INDEX(地温!$D$2:$D$366,MATCH(H346,地温!$C$2:$C$366,FALSE))</f>
        <v>#N/A</v>
      </c>
      <c r="K346" s="113" t="e">
        <f t="shared" si="191"/>
        <v>#N/A</v>
      </c>
      <c r="L346" s="116" t="e">
        <f t="shared" si="172"/>
        <v>#N/A</v>
      </c>
      <c r="M346" s="119" t="e">
        <f t="shared" si="173"/>
        <v>#N/A</v>
      </c>
      <c r="N346" s="119" t="e">
        <f t="shared" si="174"/>
        <v>#N/A</v>
      </c>
      <c r="Q346" s="115">
        <f t="shared" si="192"/>
        <v>379</v>
      </c>
      <c r="R346" s="113">
        <f t="shared" si="193"/>
        <v>339</v>
      </c>
      <c r="S346" s="113" t="e">
        <f>INDEX(地温!$D$2:$D$366,MATCH(Q346,地温!$C$2:$C$366,FALSE))</f>
        <v>#N/A</v>
      </c>
      <c r="T346" s="113" t="e">
        <f t="shared" si="194"/>
        <v>#N/A</v>
      </c>
      <c r="U346" s="116" t="e">
        <f t="shared" si="175"/>
        <v>#N/A</v>
      </c>
      <c r="V346" s="119" t="e">
        <f t="shared" si="176"/>
        <v>#N/A</v>
      </c>
      <c r="W346" s="119">
        <f t="shared" si="177"/>
        <v>0</v>
      </c>
      <c r="Z346" s="115">
        <f t="shared" si="195"/>
        <v>379</v>
      </c>
      <c r="AA346" s="113">
        <f t="shared" si="196"/>
        <v>339</v>
      </c>
      <c r="AB346" s="113" t="e">
        <f>INDEX(地温!$D$2:$D$366,MATCH(Z346,地温!$C$2:$C$366,FALSE))</f>
        <v>#N/A</v>
      </c>
      <c r="AC346" s="113" t="e">
        <f t="shared" si="197"/>
        <v>#N/A</v>
      </c>
      <c r="AD346" s="116" t="e">
        <f t="shared" si="178"/>
        <v>#N/A</v>
      </c>
      <c r="AE346" s="119" t="e">
        <f t="shared" si="179"/>
        <v>#N/A</v>
      </c>
      <c r="AF346" s="119">
        <f t="shared" si="180"/>
        <v>0</v>
      </c>
      <c r="AI346" s="115">
        <f t="shared" si="198"/>
        <v>379</v>
      </c>
      <c r="AJ346" s="113">
        <f t="shared" si="199"/>
        <v>339</v>
      </c>
      <c r="AK346" s="113" t="e">
        <f>INDEX(地温!$D$2:$D$366,MATCH(AI346,地温!$C$2:$C$366,FALSE))</f>
        <v>#N/A</v>
      </c>
      <c r="AL346" s="113" t="e">
        <f t="shared" si="200"/>
        <v>#N/A</v>
      </c>
      <c r="AM346" s="116" t="e">
        <f t="shared" si="181"/>
        <v>#N/A</v>
      </c>
      <c r="AN346" s="119" t="e">
        <f t="shared" si="182"/>
        <v>#N/A</v>
      </c>
      <c r="AO346" s="119">
        <f t="shared" si="183"/>
        <v>0</v>
      </c>
      <c r="AR346" s="115">
        <f t="shared" si="201"/>
        <v>379</v>
      </c>
      <c r="AS346" s="113">
        <f t="shared" si="202"/>
        <v>339</v>
      </c>
      <c r="AT346" s="113" t="e">
        <f>INDEX(地温!$D$2:$D$366,MATCH(AR346,地温!$C$2:$C$366,FALSE))</f>
        <v>#N/A</v>
      </c>
      <c r="AU346" s="113" t="e">
        <f t="shared" si="203"/>
        <v>#N/A</v>
      </c>
      <c r="AV346" s="116" t="e">
        <f t="shared" si="184"/>
        <v>#N/A</v>
      </c>
      <c r="AW346" s="119" t="e">
        <f t="shared" si="185"/>
        <v>#N/A</v>
      </c>
      <c r="AX346" s="119">
        <f t="shared" si="186"/>
        <v>0</v>
      </c>
    </row>
    <row r="347" spans="1:50">
      <c r="A347" s="115">
        <f t="shared" si="187"/>
        <v>380</v>
      </c>
      <c r="B347" s="113">
        <f t="shared" si="170"/>
        <v>340</v>
      </c>
      <c r="C347" s="119" t="e">
        <f t="shared" si="171"/>
        <v>#N/A</v>
      </c>
      <c r="D347" s="119" t="e">
        <f t="shared" si="188"/>
        <v>#N/A</v>
      </c>
      <c r="E347" s="119"/>
      <c r="F347" s="119"/>
      <c r="H347" s="115">
        <f t="shared" si="189"/>
        <v>380</v>
      </c>
      <c r="I347" s="113">
        <f t="shared" si="190"/>
        <v>340</v>
      </c>
      <c r="J347" s="113" t="e">
        <f>INDEX(地温!$D$2:$D$366,MATCH(H347,地温!$C$2:$C$366,FALSE))</f>
        <v>#N/A</v>
      </c>
      <c r="K347" s="113" t="e">
        <f t="shared" si="191"/>
        <v>#N/A</v>
      </c>
      <c r="L347" s="116" t="e">
        <f t="shared" si="172"/>
        <v>#N/A</v>
      </c>
      <c r="M347" s="119" t="e">
        <f t="shared" si="173"/>
        <v>#N/A</v>
      </c>
      <c r="N347" s="119" t="e">
        <f t="shared" si="174"/>
        <v>#N/A</v>
      </c>
      <c r="Q347" s="115">
        <f t="shared" si="192"/>
        <v>380</v>
      </c>
      <c r="R347" s="113">
        <f t="shared" si="193"/>
        <v>340</v>
      </c>
      <c r="S347" s="113" t="e">
        <f>INDEX(地温!$D$2:$D$366,MATCH(Q347,地温!$C$2:$C$366,FALSE))</f>
        <v>#N/A</v>
      </c>
      <c r="T347" s="113" t="e">
        <f t="shared" si="194"/>
        <v>#N/A</v>
      </c>
      <c r="U347" s="116" t="e">
        <f t="shared" si="175"/>
        <v>#N/A</v>
      </c>
      <c r="V347" s="119" t="e">
        <f t="shared" si="176"/>
        <v>#N/A</v>
      </c>
      <c r="W347" s="119">
        <f t="shared" si="177"/>
        <v>0</v>
      </c>
      <c r="Z347" s="115">
        <f t="shared" si="195"/>
        <v>380</v>
      </c>
      <c r="AA347" s="113">
        <f t="shared" si="196"/>
        <v>340</v>
      </c>
      <c r="AB347" s="113" t="e">
        <f>INDEX(地温!$D$2:$D$366,MATCH(Z347,地温!$C$2:$C$366,FALSE))</f>
        <v>#N/A</v>
      </c>
      <c r="AC347" s="113" t="e">
        <f t="shared" si="197"/>
        <v>#N/A</v>
      </c>
      <c r="AD347" s="116" t="e">
        <f t="shared" si="178"/>
        <v>#N/A</v>
      </c>
      <c r="AE347" s="119" t="e">
        <f t="shared" si="179"/>
        <v>#N/A</v>
      </c>
      <c r="AF347" s="119">
        <f t="shared" si="180"/>
        <v>0</v>
      </c>
      <c r="AI347" s="115">
        <f t="shared" si="198"/>
        <v>380</v>
      </c>
      <c r="AJ347" s="113">
        <f t="shared" si="199"/>
        <v>340</v>
      </c>
      <c r="AK347" s="113" t="e">
        <f>INDEX(地温!$D$2:$D$366,MATCH(AI347,地温!$C$2:$C$366,FALSE))</f>
        <v>#N/A</v>
      </c>
      <c r="AL347" s="113" t="e">
        <f t="shared" si="200"/>
        <v>#N/A</v>
      </c>
      <c r="AM347" s="116" t="e">
        <f t="shared" si="181"/>
        <v>#N/A</v>
      </c>
      <c r="AN347" s="119" t="e">
        <f t="shared" si="182"/>
        <v>#N/A</v>
      </c>
      <c r="AO347" s="119">
        <f t="shared" si="183"/>
        <v>0</v>
      </c>
      <c r="AR347" s="115">
        <f t="shared" si="201"/>
        <v>380</v>
      </c>
      <c r="AS347" s="113">
        <f t="shared" si="202"/>
        <v>340</v>
      </c>
      <c r="AT347" s="113" t="e">
        <f>INDEX(地温!$D$2:$D$366,MATCH(AR347,地温!$C$2:$C$366,FALSE))</f>
        <v>#N/A</v>
      </c>
      <c r="AU347" s="113" t="e">
        <f t="shared" si="203"/>
        <v>#N/A</v>
      </c>
      <c r="AV347" s="116" t="e">
        <f t="shared" si="184"/>
        <v>#N/A</v>
      </c>
      <c r="AW347" s="119" t="e">
        <f t="shared" si="185"/>
        <v>#N/A</v>
      </c>
      <c r="AX347" s="119">
        <f t="shared" si="186"/>
        <v>0</v>
      </c>
    </row>
    <row r="348" spans="1:50">
      <c r="A348" s="115">
        <f t="shared" si="187"/>
        <v>381</v>
      </c>
      <c r="B348" s="113">
        <f t="shared" si="170"/>
        <v>341</v>
      </c>
      <c r="C348" s="119" t="e">
        <f t="shared" si="171"/>
        <v>#N/A</v>
      </c>
      <c r="D348" s="119" t="e">
        <f t="shared" si="188"/>
        <v>#N/A</v>
      </c>
      <c r="E348" s="119"/>
      <c r="F348" s="119"/>
      <c r="H348" s="115">
        <f t="shared" si="189"/>
        <v>381</v>
      </c>
      <c r="I348" s="113">
        <f t="shared" si="190"/>
        <v>341</v>
      </c>
      <c r="J348" s="113" t="e">
        <f>INDEX(地温!$D$2:$D$366,MATCH(H348,地温!$C$2:$C$366,FALSE))</f>
        <v>#N/A</v>
      </c>
      <c r="K348" s="113" t="e">
        <f t="shared" si="191"/>
        <v>#N/A</v>
      </c>
      <c r="L348" s="116" t="e">
        <f t="shared" si="172"/>
        <v>#N/A</v>
      </c>
      <c r="M348" s="119" t="e">
        <f t="shared" si="173"/>
        <v>#N/A</v>
      </c>
      <c r="N348" s="119" t="e">
        <f t="shared" si="174"/>
        <v>#N/A</v>
      </c>
      <c r="Q348" s="115">
        <f t="shared" si="192"/>
        <v>381</v>
      </c>
      <c r="R348" s="113">
        <f t="shared" si="193"/>
        <v>341</v>
      </c>
      <c r="S348" s="113" t="e">
        <f>INDEX(地温!$D$2:$D$366,MATCH(Q348,地温!$C$2:$C$366,FALSE))</f>
        <v>#N/A</v>
      </c>
      <c r="T348" s="113" t="e">
        <f t="shared" si="194"/>
        <v>#N/A</v>
      </c>
      <c r="U348" s="116" t="e">
        <f t="shared" si="175"/>
        <v>#N/A</v>
      </c>
      <c r="V348" s="119" t="e">
        <f t="shared" si="176"/>
        <v>#N/A</v>
      </c>
      <c r="W348" s="119">
        <f t="shared" si="177"/>
        <v>0</v>
      </c>
      <c r="Z348" s="115">
        <f t="shared" si="195"/>
        <v>381</v>
      </c>
      <c r="AA348" s="113">
        <f t="shared" si="196"/>
        <v>341</v>
      </c>
      <c r="AB348" s="113" t="e">
        <f>INDEX(地温!$D$2:$D$366,MATCH(Z348,地温!$C$2:$C$366,FALSE))</f>
        <v>#N/A</v>
      </c>
      <c r="AC348" s="113" t="e">
        <f t="shared" si="197"/>
        <v>#N/A</v>
      </c>
      <c r="AD348" s="116" t="e">
        <f t="shared" si="178"/>
        <v>#N/A</v>
      </c>
      <c r="AE348" s="119" t="e">
        <f t="shared" si="179"/>
        <v>#N/A</v>
      </c>
      <c r="AF348" s="119">
        <f t="shared" si="180"/>
        <v>0</v>
      </c>
      <c r="AI348" s="115">
        <f t="shared" si="198"/>
        <v>381</v>
      </c>
      <c r="AJ348" s="113">
        <f t="shared" si="199"/>
        <v>341</v>
      </c>
      <c r="AK348" s="113" t="e">
        <f>INDEX(地温!$D$2:$D$366,MATCH(AI348,地温!$C$2:$C$366,FALSE))</f>
        <v>#N/A</v>
      </c>
      <c r="AL348" s="113" t="e">
        <f t="shared" si="200"/>
        <v>#N/A</v>
      </c>
      <c r="AM348" s="116" t="e">
        <f t="shared" si="181"/>
        <v>#N/A</v>
      </c>
      <c r="AN348" s="119" t="e">
        <f t="shared" si="182"/>
        <v>#N/A</v>
      </c>
      <c r="AO348" s="119">
        <f t="shared" si="183"/>
        <v>0</v>
      </c>
      <c r="AR348" s="115">
        <f t="shared" si="201"/>
        <v>381</v>
      </c>
      <c r="AS348" s="113">
        <f t="shared" si="202"/>
        <v>341</v>
      </c>
      <c r="AT348" s="113" t="e">
        <f>INDEX(地温!$D$2:$D$366,MATCH(AR348,地温!$C$2:$C$366,FALSE))</f>
        <v>#N/A</v>
      </c>
      <c r="AU348" s="113" t="e">
        <f t="shared" si="203"/>
        <v>#N/A</v>
      </c>
      <c r="AV348" s="116" t="e">
        <f t="shared" si="184"/>
        <v>#N/A</v>
      </c>
      <c r="AW348" s="119" t="e">
        <f t="shared" si="185"/>
        <v>#N/A</v>
      </c>
      <c r="AX348" s="119">
        <f t="shared" si="186"/>
        <v>0</v>
      </c>
    </row>
    <row r="349" spans="1:50">
      <c r="A349" s="115">
        <f t="shared" si="187"/>
        <v>382</v>
      </c>
      <c r="B349" s="113">
        <f t="shared" si="170"/>
        <v>342</v>
      </c>
      <c r="C349" s="119" t="e">
        <f t="shared" si="171"/>
        <v>#N/A</v>
      </c>
      <c r="D349" s="119" t="e">
        <f t="shared" si="188"/>
        <v>#N/A</v>
      </c>
      <c r="E349" s="119"/>
      <c r="F349" s="119"/>
      <c r="H349" s="115">
        <f t="shared" si="189"/>
        <v>382</v>
      </c>
      <c r="I349" s="113">
        <f t="shared" si="190"/>
        <v>342</v>
      </c>
      <c r="J349" s="113" t="e">
        <f>INDEX(地温!$D$2:$D$366,MATCH(H349,地温!$C$2:$C$366,FALSE))</f>
        <v>#N/A</v>
      </c>
      <c r="K349" s="113" t="e">
        <f t="shared" si="191"/>
        <v>#N/A</v>
      </c>
      <c r="L349" s="116" t="e">
        <f t="shared" si="172"/>
        <v>#N/A</v>
      </c>
      <c r="M349" s="119" t="e">
        <f t="shared" si="173"/>
        <v>#N/A</v>
      </c>
      <c r="N349" s="119" t="e">
        <f t="shared" si="174"/>
        <v>#N/A</v>
      </c>
      <c r="Q349" s="115">
        <f t="shared" si="192"/>
        <v>382</v>
      </c>
      <c r="R349" s="113">
        <f t="shared" si="193"/>
        <v>342</v>
      </c>
      <c r="S349" s="113" t="e">
        <f>INDEX(地温!$D$2:$D$366,MATCH(Q349,地温!$C$2:$C$366,FALSE))</f>
        <v>#N/A</v>
      </c>
      <c r="T349" s="113" t="e">
        <f t="shared" si="194"/>
        <v>#N/A</v>
      </c>
      <c r="U349" s="116" t="e">
        <f t="shared" si="175"/>
        <v>#N/A</v>
      </c>
      <c r="V349" s="119" t="e">
        <f t="shared" si="176"/>
        <v>#N/A</v>
      </c>
      <c r="W349" s="119">
        <f t="shared" si="177"/>
        <v>0</v>
      </c>
      <c r="Z349" s="115">
        <f t="shared" si="195"/>
        <v>382</v>
      </c>
      <c r="AA349" s="113">
        <f t="shared" si="196"/>
        <v>342</v>
      </c>
      <c r="AB349" s="113" t="e">
        <f>INDEX(地温!$D$2:$D$366,MATCH(Z349,地温!$C$2:$C$366,FALSE))</f>
        <v>#N/A</v>
      </c>
      <c r="AC349" s="113" t="e">
        <f t="shared" si="197"/>
        <v>#N/A</v>
      </c>
      <c r="AD349" s="116" t="e">
        <f t="shared" si="178"/>
        <v>#N/A</v>
      </c>
      <c r="AE349" s="119" t="e">
        <f t="shared" si="179"/>
        <v>#N/A</v>
      </c>
      <c r="AF349" s="119">
        <f t="shared" si="180"/>
        <v>0</v>
      </c>
      <c r="AI349" s="115">
        <f t="shared" si="198"/>
        <v>382</v>
      </c>
      <c r="AJ349" s="113">
        <f t="shared" si="199"/>
        <v>342</v>
      </c>
      <c r="AK349" s="113" t="e">
        <f>INDEX(地温!$D$2:$D$366,MATCH(AI349,地温!$C$2:$C$366,FALSE))</f>
        <v>#N/A</v>
      </c>
      <c r="AL349" s="113" t="e">
        <f t="shared" si="200"/>
        <v>#N/A</v>
      </c>
      <c r="AM349" s="116" t="e">
        <f t="shared" si="181"/>
        <v>#N/A</v>
      </c>
      <c r="AN349" s="119" t="e">
        <f t="shared" si="182"/>
        <v>#N/A</v>
      </c>
      <c r="AO349" s="119">
        <f t="shared" si="183"/>
        <v>0</v>
      </c>
      <c r="AR349" s="115">
        <f t="shared" si="201"/>
        <v>382</v>
      </c>
      <c r="AS349" s="113">
        <f t="shared" si="202"/>
        <v>342</v>
      </c>
      <c r="AT349" s="113" t="e">
        <f>INDEX(地温!$D$2:$D$366,MATCH(AR349,地温!$C$2:$C$366,FALSE))</f>
        <v>#N/A</v>
      </c>
      <c r="AU349" s="113" t="e">
        <f t="shared" si="203"/>
        <v>#N/A</v>
      </c>
      <c r="AV349" s="116" t="e">
        <f t="shared" si="184"/>
        <v>#N/A</v>
      </c>
      <c r="AW349" s="119" t="e">
        <f t="shared" si="185"/>
        <v>#N/A</v>
      </c>
      <c r="AX349" s="119">
        <f t="shared" si="186"/>
        <v>0</v>
      </c>
    </row>
    <row r="350" spans="1:50">
      <c r="A350" s="115">
        <f t="shared" si="187"/>
        <v>383</v>
      </c>
      <c r="B350" s="113">
        <f t="shared" si="170"/>
        <v>343</v>
      </c>
      <c r="C350" s="119" t="e">
        <f t="shared" si="171"/>
        <v>#N/A</v>
      </c>
      <c r="D350" s="119" t="e">
        <f t="shared" si="188"/>
        <v>#N/A</v>
      </c>
      <c r="E350" s="119"/>
      <c r="F350" s="119"/>
      <c r="H350" s="115">
        <f t="shared" si="189"/>
        <v>383</v>
      </c>
      <c r="I350" s="113">
        <f t="shared" si="190"/>
        <v>343</v>
      </c>
      <c r="J350" s="113" t="e">
        <f>INDEX(地温!$D$2:$D$366,MATCH(H350,地温!$C$2:$C$366,FALSE))</f>
        <v>#N/A</v>
      </c>
      <c r="K350" s="113" t="e">
        <f t="shared" si="191"/>
        <v>#N/A</v>
      </c>
      <c r="L350" s="116" t="e">
        <f t="shared" si="172"/>
        <v>#N/A</v>
      </c>
      <c r="M350" s="119" t="e">
        <f t="shared" si="173"/>
        <v>#N/A</v>
      </c>
      <c r="N350" s="119" t="e">
        <f t="shared" si="174"/>
        <v>#N/A</v>
      </c>
      <c r="Q350" s="115">
        <f t="shared" si="192"/>
        <v>383</v>
      </c>
      <c r="R350" s="113">
        <f t="shared" si="193"/>
        <v>343</v>
      </c>
      <c r="S350" s="113" t="e">
        <f>INDEX(地温!$D$2:$D$366,MATCH(Q350,地温!$C$2:$C$366,FALSE))</f>
        <v>#N/A</v>
      </c>
      <c r="T350" s="113" t="e">
        <f t="shared" si="194"/>
        <v>#N/A</v>
      </c>
      <c r="U350" s="116" t="e">
        <f t="shared" si="175"/>
        <v>#N/A</v>
      </c>
      <c r="V350" s="119" t="e">
        <f t="shared" si="176"/>
        <v>#N/A</v>
      </c>
      <c r="W350" s="119">
        <f t="shared" si="177"/>
        <v>0</v>
      </c>
      <c r="Z350" s="115">
        <f t="shared" si="195"/>
        <v>383</v>
      </c>
      <c r="AA350" s="113">
        <f t="shared" si="196"/>
        <v>343</v>
      </c>
      <c r="AB350" s="113" t="e">
        <f>INDEX(地温!$D$2:$D$366,MATCH(Z350,地温!$C$2:$C$366,FALSE))</f>
        <v>#N/A</v>
      </c>
      <c r="AC350" s="113" t="e">
        <f t="shared" si="197"/>
        <v>#N/A</v>
      </c>
      <c r="AD350" s="116" t="e">
        <f t="shared" si="178"/>
        <v>#N/A</v>
      </c>
      <c r="AE350" s="119" t="e">
        <f t="shared" si="179"/>
        <v>#N/A</v>
      </c>
      <c r="AF350" s="119">
        <f t="shared" si="180"/>
        <v>0</v>
      </c>
      <c r="AI350" s="115">
        <f t="shared" si="198"/>
        <v>383</v>
      </c>
      <c r="AJ350" s="113">
        <f t="shared" si="199"/>
        <v>343</v>
      </c>
      <c r="AK350" s="113" t="e">
        <f>INDEX(地温!$D$2:$D$366,MATCH(AI350,地温!$C$2:$C$366,FALSE))</f>
        <v>#N/A</v>
      </c>
      <c r="AL350" s="113" t="e">
        <f t="shared" si="200"/>
        <v>#N/A</v>
      </c>
      <c r="AM350" s="116" t="e">
        <f t="shared" si="181"/>
        <v>#N/A</v>
      </c>
      <c r="AN350" s="119" t="e">
        <f t="shared" si="182"/>
        <v>#N/A</v>
      </c>
      <c r="AO350" s="119">
        <f t="shared" si="183"/>
        <v>0</v>
      </c>
      <c r="AR350" s="115">
        <f t="shared" si="201"/>
        <v>383</v>
      </c>
      <c r="AS350" s="113">
        <f t="shared" si="202"/>
        <v>343</v>
      </c>
      <c r="AT350" s="113" t="e">
        <f>INDEX(地温!$D$2:$D$366,MATCH(AR350,地温!$C$2:$C$366,FALSE))</f>
        <v>#N/A</v>
      </c>
      <c r="AU350" s="113" t="e">
        <f t="shared" si="203"/>
        <v>#N/A</v>
      </c>
      <c r="AV350" s="116" t="e">
        <f t="shared" si="184"/>
        <v>#N/A</v>
      </c>
      <c r="AW350" s="119" t="e">
        <f t="shared" si="185"/>
        <v>#N/A</v>
      </c>
      <c r="AX350" s="119">
        <f t="shared" si="186"/>
        <v>0</v>
      </c>
    </row>
    <row r="351" spans="1:50">
      <c r="A351" s="115">
        <f t="shared" si="187"/>
        <v>384</v>
      </c>
      <c r="B351" s="113">
        <f t="shared" si="170"/>
        <v>344</v>
      </c>
      <c r="C351" s="119" t="e">
        <f t="shared" si="171"/>
        <v>#N/A</v>
      </c>
      <c r="D351" s="119" t="e">
        <f t="shared" si="188"/>
        <v>#N/A</v>
      </c>
      <c r="E351" s="119"/>
      <c r="F351" s="119"/>
      <c r="H351" s="115">
        <f t="shared" si="189"/>
        <v>384</v>
      </c>
      <c r="I351" s="113">
        <f t="shared" si="190"/>
        <v>344</v>
      </c>
      <c r="J351" s="113" t="e">
        <f>INDEX(地温!$D$2:$D$366,MATCH(H351,地温!$C$2:$C$366,FALSE))</f>
        <v>#N/A</v>
      </c>
      <c r="K351" s="113" t="e">
        <f t="shared" si="191"/>
        <v>#N/A</v>
      </c>
      <c r="L351" s="116" t="e">
        <f t="shared" si="172"/>
        <v>#N/A</v>
      </c>
      <c r="M351" s="119" t="e">
        <f t="shared" si="173"/>
        <v>#N/A</v>
      </c>
      <c r="N351" s="119" t="e">
        <f t="shared" si="174"/>
        <v>#N/A</v>
      </c>
      <c r="Q351" s="115">
        <f t="shared" si="192"/>
        <v>384</v>
      </c>
      <c r="R351" s="113">
        <f t="shared" si="193"/>
        <v>344</v>
      </c>
      <c r="S351" s="113" t="e">
        <f>INDEX(地温!$D$2:$D$366,MATCH(Q351,地温!$C$2:$C$366,FALSE))</f>
        <v>#N/A</v>
      </c>
      <c r="T351" s="113" t="e">
        <f t="shared" si="194"/>
        <v>#N/A</v>
      </c>
      <c r="U351" s="116" t="e">
        <f t="shared" si="175"/>
        <v>#N/A</v>
      </c>
      <c r="V351" s="119" t="e">
        <f t="shared" si="176"/>
        <v>#N/A</v>
      </c>
      <c r="W351" s="119">
        <f t="shared" si="177"/>
        <v>0</v>
      </c>
      <c r="Z351" s="115">
        <f t="shared" si="195"/>
        <v>384</v>
      </c>
      <c r="AA351" s="113">
        <f t="shared" si="196"/>
        <v>344</v>
      </c>
      <c r="AB351" s="113" t="e">
        <f>INDEX(地温!$D$2:$D$366,MATCH(Z351,地温!$C$2:$C$366,FALSE))</f>
        <v>#N/A</v>
      </c>
      <c r="AC351" s="113" t="e">
        <f t="shared" si="197"/>
        <v>#N/A</v>
      </c>
      <c r="AD351" s="116" t="e">
        <f t="shared" si="178"/>
        <v>#N/A</v>
      </c>
      <c r="AE351" s="119" t="e">
        <f t="shared" si="179"/>
        <v>#N/A</v>
      </c>
      <c r="AF351" s="119">
        <f t="shared" si="180"/>
        <v>0</v>
      </c>
      <c r="AI351" s="115">
        <f t="shared" si="198"/>
        <v>384</v>
      </c>
      <c r="AJ351" s="113">
        <f t="shared" si="199"/>
        <v>344</v>
      </c>
      <c r="AK351" s="113" t="e">
        <f>INDEX(地温!$D$2:$D$366,MATCH(AI351,地温!$C$2:$C$366,FALSE))</f>
        <v>#N/A</v>
      </c>
      <c r="AL351" s="113" t="e">
        <f t="shared" si="200"/>
        <v>#N/A</v>
      </c>
      <c r="AM351" s="116" t="e">
        <f t="shared" si="181"/>
        <v>#N/A</v>
      </c>
      <c r="AN351" s="119" t="e">
        <f t="shared" si="182"/>
        <v>#N/A</v>
      </c>
      <c r="AO351" s="119">
        <f t="shared" si="183"/>
        <v>0</v>
      </c>
      <c r="AR351" s="115">
        <f t="shared" si="201"/>
        <v>384</v>
      </c>
      <c r="AS351" s="113">
        <f t="shared" si="202"/>
        <v>344</v>
      </c>
      <c r="AT351" s="113" t="e">
        <f>INDEX(地温!$D$2:$D$366,MATCH(AR351,地温!$C$2:$C$366,FALSE))</f>
        <v>#N/A</v>
      </c>
      <c r="AU351" s="113" t="e">
        <f t="shared" si="203"/>
        <v>#N/A</v>
      </c>
      <c r="AV351" s="116" t="e">
        <f t="shared" si="184"/>
        <v>#N/A</v>
      </c>
      <c r="AW351" s="119" t="e">
        <f t="shared" si="185"/>
        <v>#N/A</v>
      </c>
      <c r="AX351" s="119">
        <f t="shared" si="186"/>
        <v>0</v>
      </c>
    </row>
    <row r="352" spans="1:50">
      <c r="A352" s="115">
        <f t="shared" si="187"/>
        <v>385</v>
      </c>
      <c r="B352" s="113">
        <f t="shared" si="170"/>
        <v>345</v>
      </c>
      <c r="C352" s="119" t="e">
        <f t="shared" si="171"/>
        <v>#N/A</v>
      </c>
      <c r="D352" s="119" t="e">
        <f t="shared" si="188"/>
        <v>#N/A</v>
      </c>
      <c r="E352" s="119"/>
      <c r="F352" s="119"/>
      <c r="H352" s="115">
        <f t="shared" si="189"/>
        <v>385</v>
      </c>
      <c r="I352" s="113">
        <f t="shared" si="190"/>
        <v>345</v>
      </c>
      <c r="J352" s="113" t="e">
        <f>INDEX(地温!$D$2:$D$366,MATCH(H352,地温!$C$2:$C$366,FALSE))</f>
        <v>#N/A</v>
      </c>
      <c r="K352" s="113" t="e">
        <f t="shared" si="191"/>
        <v>#N/A</v>
      </c>
      <c r="L352" s="116" t="e">
        <f t="shared" si="172"/>
        <v>#N/A</v>
      </c>
      <c r="M352" s="119" t="e">
        <f t="shared" si="173"/>
        <v>#N/A</v>
      </c>
      <c r="N352" s="119" t="e">
        <f t="shared" si="174"/>
        <v>#N/A</v>
      </c>
      <c r="Q352" s="115">
        <f t="shared" si="192"/>
        <v>385</v>
      </c>
      <c r="R352" s="113">
        <f t="shared" si="193"/>
        <v>345</v>
      </c>
      <c r="S352" s="113" t="e">
        <f>INDEX(地温!$D$2:$D$366,MATCH(Q352,地温!$C$2:$C$366,FALSE))</f>
        <v>#N/A</v>
      </c>
      <c r="T352" s="113" t="e">
        <f t="shared" si="194"/>
        <v>#N/A</v>
      </c>
      <c r="U352" s="116" t="e">
        <f t="shared" si="175"/>
        <v>#N/A</v>
      </c>
      <c r="V352" s="119" t="e">
        <f t="shared" si="176"/>
        <v>#N/A</v>
      </c>
      <c r="W352" s="119">
        <f t="shared" si="177"/>
        <v>0</v>
      </c>
      <c r="Z352" s="115">
        <f t="shared" si="195"/>
        <v>385</v>
      </c>
      <c r="AA352" s="113">
        <f t="shared" si="196"/>
        <v>345</v>
      </c>
      <c r="AB352" s="113" t="e">
        <f>INDEX(地温!$D$2:$D$366,MATCH(Z352,地温!$C$2:$C$366,FALSE))</f>
        <v>#N/A</v>
      </c>
      <c r="AC352" s="113" t="e">
        <f t="shared" si="197"/>
        <v>#N/A</v>
      </c>
      <c r="AD352" s="116" t="e">
        <f t="shared" si="178"/>
        <v>#N/A</v>
      </c>
      <c r="AE352" s="119" t="e">
        <f t="shared" si="179"/>
        <v>#N/A</v>
      </c>
      <c r="AF352" s="119">
        <f t="shared" si="180"/>
        <v>0</v>
      </c>
      <c r="AI352" s="115">
        <f t="shared" si="198"/>
        <v>385</v>
      </c>
      <c r="AJ352" s="113">
        <f t="shared" si="199"/>
        <v>345</v>
      </c>
      <c r="AK352" s="113" t="e">
        <f>INDEX(地温!$D$2:$D$366,MATCH(AI352,地温!$C$2:$C$366,FALSE))</f>
        <v>#N/A</v>
      </c>
      <c r="AL352" s="113" t="e">
        <f t="shared" si="200"/>
        <v>#N/A</v>
      </c>
      <c r="AM352" s="116" t="e">
        <f t="shared" si="181"/>
        <v>#N/A</v>
      </c>
      <c r="AN352" s="119" t="e">
        <f t="shared" si="182"/>
        <v>#N/A</v>
      </c>
      <c r="AO352" s="119">
        <f t="shared" si="183"/>
        <v>0</v>
      </c>
      <c r="AR352" s="115">
        <f t="shared" si="201"/>
        <v>385</v>
      </c>
      <c r="AS352" s="113">
        <f t="shared" si="202"/>
        <v>345</v>
      </c>
      <c r="AT352" s="113" t="e">
        <f>INDEX(地温!$D$2:$D$366,MATCH(AR352,地温!$C$2:$C$366,FALSE))</f>
        <v>#N/A</v>
      </c>
      <c r="AU352" s="113" t="e">
        <f t="shared" si="203"/>
        <v>#N/A</v>
      </c>
      <c r="AV352" s="116" t="e">
        <f t="shared" si="184"/>
        <v>#N/A</v>
      </c>
      <c r="AW352" s="119" t="e">
        <f t="shared" si="185"/>
        <v>#N/A</v>
      </c>
      <c r="AX352" s="119">
        <f t="shared" si="186"/>
        <v>0</v>
      </c>
    </row>
    <row r="353" spans="1:50">
      <c r="A353" s="115">
        <f t="shared" si="187"/>
        <v>386</v>
      </c>
      <c r="B353" s="113">
        <f t="shared" si="170"/>
        <v>346</v>
      </c>
      <c r="C353" s="119" t="e">
        <f t="shared" si="171"/>
        <v>#N/A</v>
      </c>
      <c r="D353" s="119" t="e">
        <f t="shared" si="188"/>
        <v>#N/A</v>
      </c>
      <c r="E353" s="119"/>
      <c r="F353" s="119"/>
      <c r="H353" s="115">
        <f t="shared" si="189"/>
        <v>386</v>
      </c>
      <c r="I353" s="113">
        <f t="shared" si="190"/>
        <v>346</v>
      </c>
      <c r="J353" s="113" t="e">
        <f>INDEX(地温!$D$2:$D$366,MATCH(H353,地温!$C$2:$C$366,FALSE))</f>
        <v>#N/A</v>
      </c>
      <c r="K353" s="113" t="e">
        <f t="shared" si="191"/>
        <v>#N/A</v>
      </c>
      <c r="L353" s="116" t="e">
        <f t="shared" si="172"/>
        <v>#N/A</v>
      </c>
      <c r="M353" s="119" t="e">
        <f t="shared" si="173"/>
        <v>#N/A</v>
      </c>
      <c r="N353" s="119" t="e">
        <f t="shared" si="174"/>
        <v>#N/A</v>
      </c>
      <c r="Q353" s="115">
        <f t="shared" si="192"/>
        <v>386</v>
      </c>
      <c r="R353" s="113">
        <f t="shared" si="193"/>
        <v>346</v>
      </c>
      <c r="S353" s="113" t="e">
        <f>INDEX(地温!$D$2:$D$366,MATCH(Q353,地温!$C$2:$C$366,FALSE))</f>
        <v>#N/A</v>
      </c>
      <c r="T353" s="113" t="e">
        <f t="shared" si="194"/>
        <v>#N/A</v>
      </c>
      <c r="U353" s="116" t="e">
        <f t="shared" si="175"/>
        <v>#N/A</v>
      </c>
      <c r="V353" s="119" t="e">
        <f t="shared" si="176"/>
        <v>#N/A</v>
      </c>
      <c r="W353" s="119">
        <f t="shared" si="177"/>
        <v>0</v>
      </c>
      <c r="Z353" s="115">
        <f t="shared" si="195"/>
        <v>386</v>
      </c>
      <c r="AA353" s="113">
        <f t="shared" si="196"/>
        <v>346</v>
      </c>
      <c r="AB353" s="113" t="e">
        <f>INDEX(地温!$D$2:$D$366,MATCH(Z353,地温!$C$2:$C$366,FALSE))</f>
        <v>#N/A</v>
      </c>
      <c r="AC353" s="113" t="e">
        <f t="shared" si="197"/>
        <v>#N/A</v>
      </c>
      <c r="AD353" s="116" t="e">
        <f t="shared" si="178"/>
        <v>#N/A</v>
      </c>
      <c r="AE353" s="119" t="e">
        <f t="shared" si="179"/>
        <v>#N/A</v>
      </c>
      <c r="AF353" s="119">
        <f t="shared" si="180"/>
        <v>0</v>
      </c>
      <c r="AI353" s="115">
        <f t="shared" si="198"/>
        <v>386</v>
      </c>
      <c r="AJ353" s="113">
        <f t="shared" si="199"/>
        <v>346</v>
      </c>
      <c r="AK353" s="113" t="e">
        <f>INDEX(地温!$D$2:$D$366,MATCH(AI353,地温!$C$2:$C$366,FALSE))</f>
        <v>#N/A</v>
      </c>
      <c r="AL353" s="113" t="e">
        <f t="shared" si="200"/>
        <v>#N/A</v>
      </c>
      <c r="AM353" s="116" t="e">
        <f t="shared" si="181"/>
        <v>#N/A</v>
      </c>
      <c r="AN353" s="119" t="e">
        <f t="shared" si="182"/>
        <v>#N/A</v>
      </c>
      <c r="AO353" s="119">
        <f t="shared" si="183"/>
        <v>0</v>
      </c>
      <c r="AR353" s="115">
        <f t="shared" si="201"/>
        <v>386</v>
      </c>
      <c r="AS353" s="113">
        <f t="shared" si="202"/>
        <v>346</v>
      </c>
      <c r="AT353" s="113" t="e">
        <f>INDEX(地温!$D$2:$D$366,MATCH(AR353,地温!$C$2:$C$366,FALSE))</f>
        <v>#N/A</v>
      </c>
      <c r="AU353" s="113" t="e">
        <f t="shared" si="203"/>
        <v>#N/A</v>
      </c>
      <c r="AV353" s="116" t="e">
        <f t="shared" si="184"/>
        <v>#N/A</v>
      </c>
      <c r="AW353" s="119" t="e">
        <f t="shared" si="185"/>
        <v>#N/A</v>
      </c>
      <c r="AX353" s="119">
        <f t="shared" si="186"/>
        <v>0</v>
      </c>
    </row>
    <row r="354" spans="1:50">
      <c r="A354" s="115">
        <f t="shared" si="187"/>
        <v>387</v>
      </c>
      <c r="B354" s="113">
        <f t="shared" si="170"/>
        <v>347</v>
      </c>
      <c r="C354" s="119" t="e">
        <f t="shared" si="171"/>
        <v>#N/A</v>
      </c>
      <c r="D354" s="119" t="e">
        <f t="shared" si="188"/>
        <v>#N/A</v>
      </c>
      <c r="E354" s="119"/>
      <c r="F354" s="119"/>
      <c r="H354" s="115">
        <f t="shared" si="189"/>
        <v>387</v>
      </c>
      <c r="I354" s="113">
        <f t="shared" si="190"/>
        <v>347</v>
      </c>
      <c r="J354" s="113" t="e">
        <f>INDEX(地温!$D$2:$D$366,MATCH(H354,地温!$C$2:$C$366,FALSE))</f>
        <v>#N/A</v>
      </c>
      <c r="K354" s="113" t="e">
        <f t="shared" si="191"/>
        <v>#N/A</v>
      </c>
      <c r="L354" s="116" t="e">
        <f t="shared" si="172"/>
        <v>#N/A</v>
      </c>
      <c r="M354" s="119" t="e">
        <f t="shared" si="173"/>
        <v>#N/A</v>
      </c>
      <c r="N354" s="119" t="e">
        <f t="shared" si="174"/>
        <v>#N/A</v>
      </c>
      <c r="Q354" s="115">
        <f t="shared" si="192"/>
        <v>387</v>
      </c>
      <c r="R354" s="113">
        <f t="shared" si="193"/>
        <v>347</v>
      </c>
      <c r="S354" s="113" t="e">
        <f>INDEX(地温!$D$2:$D$366,MATCH(Q354,地温!$C$2:$C$366,FALSE))</f>
        <v>#N/A</v>
      </c>
      <c r="T354" s="113" t="e">
        <f t="shared" si="194"/>
        <v>#N/A</v>
      </c>
      <c r="U354" s="116" t="e">
        <f t="shared" si="175"/>
        <v>#N/A</v>
      </c>
      <c r="V354" s="119" t="e">
        <f t="shared" si="176"/>
        <v>#N/A</v>
      </c>
      <c r="W354" s="119">
        <f t="shared" si="177"/>
        <v>0</v>
      </c>
      <c r="Z354" s="115">
        <f t="shared" si="195"/>
        <v>387</v>
      </c>
      <c r="AA354" s="113">
        <f t="shared" si="196"/>
        <v>347</v>
      </c>
      <c r="AB354" s="113" t="e">
        <f>INDEX(地温!$D$2:$D$366,MATCH(Z354,地温!$C$2:$C$366,FALSE))</f>
        <v>#N/A</v>
      </c>
      <c r="AC354" s="113" t="e">
        <f t="shared" si="197"/>
        <v>#N/A</v>
      </c>
      <c r="AD354" s="116" t="e">
        <f t="shared" si="178"/>
        <v>#N/A</v>
      </c>
      <c r="AE354" s="119" t="e">
        <f t="shared" si="179"/>
        <v>#N/A</v>
      </c>
      <c r="AF354" s="119">
        <f t="shared" si="180"/>
        <v>0</v>
      </c>
      <c r="AI354" s="115">
        <f t="shared" si="198"/>
        <v>387</v>
      </c>
      <c r="AJ354" s="113">
        <f t="shared" si="199"/>
        <v>347</v>
      </c>
      <c r="AK354" s="113" t="e">
        <f>INDEX(地温!$D$2:$D$366,MATCH(AI354,地温!$C$2:$C$366,FALSE))</f>
        <v>#N/A</v>
      </c>
      <c r="AL354" s="113" t="e">
        <f t="shared" si="200"/>
        <v>#N/A</v>
      </c>
      <c r="AM354" s="116" t="e">
        <f t="shared" si="181"/>
        <v>#N/A</v>
      </c>
      <c r="AN354" s="119" t="e">
        <f t="shared" si="182"/>
        <v>#N/A</v>
      </c>
      <c r="AO354" s="119">
        <f t="shared" si="183"/>
        <v>0</v>
      </c>
      <c r="AR354" s="115">
        <f t="shared" si="201"/>
        <v>387</v>
      </c>
      <c r="AS354" s="113">
        <f t="shared" si="202"/>
        <v>347</v>
      </c>
      <c r="AT354" s="113" t="e">
        <f>INDEX(地温!$D$2:$D$366,MATCH(AR354,地温!$C$2:$C$366,FALSE))</f>
        <v>#N/A</v>
      </c>
      <c r="AU354" s="113" t="e">
        <f t="shared" si="203"/>
        <v>#N/A</v>
      </c>
      <c r="AV354" s="116" t="e">
        <f t="shared" si="184"/>
        <v>#N/A</v>
      </c>
      <c r="AW354" s="119" t="e">
        <f t="shared" si="185"/>
        <v>#N/A</v>
      </c>
      <c r="AX354" s="119">
        <f t="shared" si="186"/>
        <v>0</v>
      </c>
    </row>
    <row r="355" spans="1:50">
      <c r="A355" s="115">
        <f t="shared" si="187"/>
        <v>388</v>
      </c>
      <c r="B355" s="113">
        <f t="shared" si="170"/>
        <v>348</v>
      </c>
      <c r="C355" s="119" t="e">
        <f t="shared" si="171"/>
        <v>#N/A</v>
      </c>
      <c r="D355" s="119" t="e">
        <f t="shared" si="188"/>
        <v>#N/A</v>
      </c>
      <c r="E355" s="119"/>
      <c r="F355" s="119"/>
      <c r="H355" s="115">
        <f t="shared" si="189"/>
        <v>388</v>
      </c>
      <c r="I355" s="113">
        <f t="shared" si="190"/>
        <v>348</v>
      </c>
      <c r="J355" s="113" t="e">
        <f>INDEX(地温!$D$2:$D$366,MATCH(H355,地温!$C$2:$C$366,FALSE))</f>
        <v>#N/A</v>
      </c>
      <c r="K355" s="113" t="e">
        <f t="shared" si="191"/>
        <v>#N/A</v>
      </c>
      <c r="L355" s="116" t="e">
        <f t="shared" si="172"/>
        <v>#N/A</v>
      </c>
      <c r="M355" s="119" t="e">
        <f t="shared" si="173"/>
        <v>#N/A</v>
      </c>
      <c r="N355" s="119" t="e">
        <f t="shared" si="174"/>
        <v>#N/A</v>
      </c>
      <c r="Q355" s="115">
        <f t="shared" si="192"/>
        <v>388</v>
      </c>
      <c r="R355" s="113">
        <f t="shared" si="193"/>
        <v>348</v>
      </c>
      <c r="S355" s="113" t="e">
        <f>INDEX(地温!$D$2:$D$366,MATCH(Q355,地温!$C$2:$C$366,FALSE))</f>
        <v>#N/A</v>
      </c>
      <c r="T355" s="113" t="e">
        <f t="shared" si="194"/>
        <v>#N/A</v>
      </c>
      <c r="U355" s="116" t="e">
        <f t="shared" si="175"/>
        <v>#N/A</v>
      </c>
      <c r="V355" s="119" t="e">
        <f t="shared" si="176"/>
        <v>#N/A</v>
      </c>
      <c r="W355" s="119">
        <f t="shared" si="177"/>
        <v>0</v>
      </c>
      <c r="Z355" s="115">
        <f t="shared" si="195"/>
        <v>388</v>
      </c>
      <c r="AA355" s="113">
        <f t="shared" si="196"/>
        <v>348</v>
      </c>
      <c r="AB355" s="113" t="e">
        <f>INDEX(地温!$D$2:$D$366,MATCH(Z355,地温!$C$2:$C$366,FALSE))</f>
        <v>#N/A</v>
      </c>
      <c r="AC355" s="113" t="e">
        <f t="shared" si="197"/>
        <v>#N/A</v>
      </c>
      <c r="AD355" s="116" t="e">
        <f t="shared" si="178"/>
        <v>#N/A</v>
      </c>
      <c r="AE355" s="119" t="e">
        <f t="shared" si="179"/>
        <v>#N/A</v>
      </c>
      <c r="AF355" s="119">
        <f t="shared" si="180"/>
        <v>0</v>
      </c>
      <c r="AI355" s="115">
        <f t="shared" si="198"/>
        <v>388</v>
      </c>
      <c r="AJ355" s="113">
        <f t="shared" si="199"/>
        <v>348</v>
      </c>
      <c r="AK355" s="113" t="e">
        <f>INDEX(地温!$D$2:$D$366,MATCH(AI355,地温!$C$2:$C$366,FALSE))</f>
        <v>#N/A</v>
      </c>
      <c r="AL355" s="113" t="e">
        <f t="shared" si="200"/>
        <v>#N/A</v>
      </c>
      <c r="AM355" s="116" t="e">
        <f t="shared" si="181"/>
        <v>#N/A</v>
      </c>
      <c r="AN355" s="119" t="e">
        <f t="shared" si="182"/>
        <v>#N/A</v>
      </c>
      <c r="AO355" s="119">
        <f t="shared" si="183"/>
        <v>0</v>
      </c>
      <c r="AR355" s="115">
        <f t="shared" si="201"/>
        <v>388</v>
      </c>
      <c r="AS355" s="113">
        <f t="shared" si="202"/>
        <v>348</v>
      </c>
      <c r="AT355" s="113" t="e">
        <f>INDEX(地温!$D$2:$D$366,MATCH(AR355,地温!$C$2:$C$366,FALSE))</f>
        <v>#N/A</v>
      </c>
      <c r="AU355" s="113" t="e">
        <f t="shared" si="203"/>
        <v>#N/A</v>
      </c>
      <c r="AV355" s="116" t="e">
        <f t="shared" si="184"/>
        <v>#N/A</v>
      </c>
      <c r="AW355" s="119" t="e">
        <f t="shared" si="185"/>
        <v>#N/A</v>
      </c>
      <c r="AX355" s="119">
        <f t="shared" si="186"/>
        <v>0</v>
      </c>
    </row>
    <row r="356" spans="1:50">
      <c r="A356" s="115">
        <f t="shared" si="187"/>
        <v>389</v>
      </c>
      <c r="B356" s="113">
        <f t="shared" si="170"/>
        <v>349</v>
      </c>
      <c r="C356" s="119" t="e">
        <f t="shared" si="171"/>
        <v>#N/A</v>
      </c>
      <c r="D356" s="119" t="e">
        <f t="shared" si="188"/>
        <v>#N/A</v>
      </c>
      <c r="E356" s="119"/>
      <c r="F356" s="119"/>
      <c r="H356" s="115">
        <f t="shared" si="189"/>
        <v>389</v>
      </c>
      <c r="I356" s="113">
        <f t="shared" si="190"/>
        <v>349</v>
      </c>
      <c r="J356" s="113" t="e">
        <f>INDEX(地温!$D$2:$D$366,MATCH(H356,地温!$C$2:$C$366,FALSE))</f>
        <v>#N/A</v>
      </c>
      <c r="K356" s="113" t="e">
        <f t="shared" si="191"/>
        <v>#N/A</v>
      </c>
      <c r="L356" s="116" t="e">
        <f t="shared" si="172"/>
        <v>#N/A</v>
      </c>
      <c r="M356" s="119" t="e">
        <f t="shared" si="173"/>
        <v>#N/A</v>
      </c>
      <c r="N356" s="119" t="e">
        <f t="shared" si="174"/>
        <v>#N/A</v>
      </c>
      <c r="Q356" s="115">
        <f t="shared" si="192"/>
        <v>389</v>
      </c>
      <c r="R356" s="113">
        <f t="shared" si="193"/>
        <v>349</v>
      </c>
      <c r="S356" s="113" t="e">
        <f>INDEX(地温!$D$2:$D$366,MATCH(Q356,地温!$C$2:$C$366,FALSE))</f>
        <v>#N/A</v>
      </c>
      <c r="T356" s="113" t="e">
        <f t="shared" si="194"/>
        <v>#N/A</v>
      </c>
      <c r="U356" s="116" t="e">
        <f t="shared" si="175"/>
        <v>#N/A</v>
      </c>
      <c r="V356" s="119" t="e">
        <f t="shared" si="176"/>
        <v>#N/A</v>
      </c>
      <c r="W356" s="119">
        <f t="shared" si="177"/>
        <v>0</v>
      </c>
      <c r="Z356" s="115">
        <f t="shared" si="195"/>
        <v>389</v>
      </c>
      <c r="AA356" s="113">
        <f t="shared" si="196"/>
        <v>349</v>
      </c>
      <c r="AB356" s="113" t="e">
        <f>INDEX(地温!$D$2:$D$366,MATCH(Z356,地温!$C$2:$C$366,FALSE))</f>
        <v>#N/A</v>
      </c>
      <c r="AC356" s="113" t="e">
        <f t="shared" si="197"/>
        <v>#N/A</v>
      </c>
      <c r="AD356" s="116" t="e">
        <f t="shared" si="178"/>
        <v>#N/A</v>
      </c>
      <c r="AE356" s="119" t="e">
        <f t="shared" si="179"/>
        <v>#N/A</v>
      </c>
      <c r="AF356" s="119">
        <f t="shared" si="180"/>
        <v>0</v>
      </c>
      <c r="AI356" s="115">
        <f t="shared" si="198"/>
        <v>389</v>
      </c>
      <c r="AJ356" s="113">
        <f t="shared" si="199"/>
        <v>349</v>
      </c>
      <c r="AK356" s="113" t="e">
        <f>INDEX(地温!$D$2:$D$366,MATCH(AI356,地温!$C$2:$C$366,FALSE))</f>
        <v>#N/A</v>
      </c>
      <c r="AL356" s="113" t="e">
        <f t="shared" si="200"/>
        <v>#N/A</v>
      </c>
      <c r="AM356" s="116" t="e">
        <f t="shared" si="181"/>
        <v>#N/A</v>
      </c>
      <c r="AN356" s="119" t="e">
        <f t="shared" si="182"/>
        <v>#N/A</v>
      </c>
      <c r="AO356" s="119">
        <f t="shared" si="183"/>
        <v>0</v>
      </c>
      <c r="AR356" s="115">
        <f t="shared" si="201"/>
        <v>389</v>
      </c>
      <c r="AS356" s="113">
        <f t="shared" si="202"/>
        <v>349</v>
      </c>
      <c r="AT356" s="113" t="e">
        <f>INDEX(地温!$D$2:$D$366,MATCH(AR356,地温!$C$2:$C$366,FALSE))</f>
        <v>#N/A</v>
      </c>
      <c r="AU356" s="113" t="e">
        <f t="shared" si="203"/>
        <v>#N/A</v>
      </c>
      <c r="AV356" s="116" t="e">
        <f t="shared" si="184"/>
        <v>#N/A</v>
      </c>
      <c r="AW356" s="119" t="e">
        <f t="shared" si="185"/>
        <v>#N/A</v>
      </c>
      <c r="AX356" s="119">
        <f t="shared" si="186"/>
        <v>0</v>
      </c>
    </row>
    <row r="357" spans="1:50">
      <c r="A357" s="115">
        <f t="shared" si="187"/>
        <v>390</v>
      </c>
      <c r="B357" s="113">
        <f t="shared" si="170"/>
        <v>350</v>
      </c>
      <c r="C357" s="119" t="e">
        <f t="shared" si="171"/>
        <v>#N/A</v>
      </c>
      <c r="D357" s="119" t="e">
        <f t="shared" si="188"/>
        <v>#N/A</v>
      </c>
      <c r="E357" s="119"/>
      <c r="F357" s="119"/>
      <c r="H357" s="115">
        <f t="shared" si="189"/>
        <v>390</v>
      </c>
      <c r="I357" s="113">
        <f t="shared" si="190"/>
        <v>350</v>
      </c>
      <c r="J357" s="113" t="e">
        <f>INDEX(地温!$D$2:$D$366,MATCH(H357,地温!$C$2:$C$366,FALSE))</f>
        <v>#N/A</v>
      </c>
      <c r="K357" s="113" t="e">
        <f t="shared" si="191"/>
        <v>#N/A</v>
      </c>
      <c r="L357" s="116" t="e">
        <f t="shared" si="172"/>
        <v>#N/A</v>
      </c>
      <c r="M357" s="119" t="e">
        <f t="shared" si="173"/>
        <v>#N/A</v>
      </c>
      <c r="N357" s="119" t="e">
        <f t="shared" si="174"/>
        <v>#N/A</v>
      </c>
      <c r="Q357" s="115">
        <f t="shared" si="192"/>
        <v>390</v>
      </c>
      <c r="R357" s="113">
        <f t="shared" si="193"/>
        <v>350</v>
      </c>
      <c r="S357" s="113" t="e">
        <f>INDEX(地温!$D$2:$D$366,MATCH(Q357,地温!$C$2:$C$366,FALSE))</f>
        <v>#N/A</v>
      </c>
      <c r="T357" s="113" t="e">
        <f t="shared" si="194"/>
        <v>#N/A</v>
      </c>
      <c r="U357" s="116" t="e">
        <f t="shared" si="175"/>
        <v>#N/A</v>
      </c>
      <c r="V357" s="119" t="e">
        <f t="shared" si="176"/>
        <v>#N/A</v>
      </c>
      <c r="W357" s="119">
        <f t="shared" si="177"/>
        <v>0</v>
      </c>
      <c r="Z357" s="115">
        <f t="shared" si="195"/>
        <v>390</v>
      </c>
      <c r="AA357" s="113">
        <f t="shared" si="196"/>
        <v>350</v>
      </c>
      <c r="AB357" s="113" t="e">
        <f>INDEX(地温!$D$2:$D$366,MATCH(Z357,地温!$C$2:$C$366,FALSE))</f>
        <v>#N/A</v>
      </c>
      <c r="AC357" s="113" t="e">
        <f t="shared" si="197"/>
        <v>#N/A</v>
      </c>
      <c r="AD357" s="116" t="e">
        <f t="shared" si="178"/>
        <v>#N/A</v>
      </c>
      <c r="AE357" s="119" t="e">
        <f t="shared" si="179"/>
        <v>#N/A</v>
      </c>
      <c r="AF357" s="119">
        <f t="shared" si="180"/>
        <v>0</v>
      </c>
      <c r="AI357" s="115">
        <f t="shared" si="198"/>
        <v>390</v>
      </c>
      <c r="AJ357" s="113">
        <f t="shared" si="199"/>
        <v>350</v>
      </c>
      <c r="AK357" s="113" t="e">
        <f>INDEX(地温!$D$2:$D$366,MATCH(AI357,地温!$C$2:$C$366,FALSE))</f>
        <v>#N/A</v>
      </c>
      <c r="AL357" s="113" t="e">
        <f t="shared" si="200"/>
        <v>#N/A</v>
      </c>
      <c r="AM357" s="116" t="e">
        <f t="shared" si="181"/>
        <v>#N/A</v>
      </c>
      <c r="AN357" s="119" t="e">
        <f t="shared" si="182"/>
        <v>#N/A</v>
      </c>
      <c r="AO357" s="119">
        <f t="shared" si="183"/>
        <v>0</v>
      </c>
      <c r="AR357" s="115">
        <f t="shared" si="201"/>
        <v>390</v>
      </c>
      <c r="AS357" s="113">
        <f t="shared" si="202"/>
        <v>350</v>
      </c>
      <c r="AT357" s="113" t="e">
        <f>INDEX(地温!$D$2:$D$366,MATCH(AR357,地温!$C$2:$C$366,FALSE))</f>
        <v>#N/A</v>
      </c>
      <c r="AU357" s="113" t="e">
        <f t="shared" si="203"/>
        <v>#N/A</v>
      </c>
      <c r="AV357" s="116" t="e">
        <f t="shared" si="184"/>
        <v>#N/A</v>
      </c>
      <c r="AW357" s="119" t="e">
        <f t="shared" si="185"/>
        <v>#N/A</v>
      </c>
      <c r="AX357" s="119">
        <f t="shared" si="186"/>
        <v>0</v>
      </c>
    </row>
    <row r="358" spans="1:50">
      <c r="A358" s="115">
        <f t="shared" si="187"/>
        <v>391</v>
      </c>
      <c r="B358" s="113">
        <f t="shared" si="170"/>
        <v>351</v>
      </c>
      <c r="C358" s="119" t="e">
        <f t="shared" si="171"/>
        <v>#N/A</v>
      </c>
      <c r="D358" s="119" t="e">
        <f t="shared" si="188"/>
        <v>#N/A</v>
      </c>
      <c r="E358" s="119"/>
      <c r="F358" s="119"/>
      <c r="H358" s="115">
        <f t="shared" si="189"/>
        <v>391</v>
      </c>
      <c r="I358" s="113">
        <f t="shared" si="190"/>
        <v>351</v>
      </c>
      <c r="J358" s="113" t="e">
        <f>INDEX(地温!$D$2:$D$366,MATCH(H358,地温!$C$2:$C$366,FALSE))</f>
        <v>#N/A</v>
      </c>
      <c r="K358" s="113" t="e">
        <f t="shared" si="191"/>
        <v>#N/A</v>
      </c>
      <c r="L358" s="116" t="e">
        <f t="shared" si="172"/>
        <v>#N/A</v>
      </c>
      <c r="M358" s="119" t="e">
        <f t="shared" si="173"/>
        <v>#N/A</v>
      </c>
      <c r="N358" s="119" t="e">
        <f t="shared" si="174"/>
        <v>#N/A</v>
      </c>
      <c r="Q358" s="115">
        <f t="shared" si="192"/>
        <v>391</v>
      </c>
      <c r="R358" s="113">
        <f t="shared" si="193"/>
        <v>351</v>
      </c>
      <c r="S358" s="113" t="e">
        <f>INDEX(地温!$D$2:$D$366,MATCH(Q358,地温!$C$2:$C$366,FALSE))</f>
        <v>#N/A</v>
      </c>
      <c r="T358" s="113" t="e">
        <f t="shared" si="194"/>
        <v>#N/A</v>
      </c>
      <c r="U358" s="116" t="e">
        <f t="shared" si="175"/>
        <v>#N/A</v>
      </c>
      <c r="V358" s="119" t="e">
        <f t="shared" si="176"/>
        <v>#N/A</v>
      </c>
      <c r="W358" s="119">
        <f t="shared" si="177"/>
        <v>0</v>
      </c>
      <c r="Z358" s="115">
        <f t="shared" si="195"/>
        <v>391</v>
      </c>
      <c r="AA358" s="113">
        <f t="shared" si="196"/>
        <v>351</v>
      </c>
      <c r="AB358" s="113" t="e">
        <f>INDEX(地温!$D$2:$D$366,MATCH(Z358,地温!$C$2:$C$366,FALSE))</f>
        <v>#N/A</v>
      </c>
      <c r="AC358" s="113" t="e">
        <f t="shared" si="197"/>
        <v>#N/A</v>
      </c>
      <c r="AD358" s="116" t="e">
        <f t="shared" si="178"/>
        <v>#N/A</v>
      </c>
      <c r="AE358" s="119" t="e">
        <f t="shared" si="179"/>
        <v>#N/A</v>
      </c>
      <c r="AF358" s="119">
        <f t="shared" si="180"/>
        <v>0</v>
      </c>
      <c r="AI358" s="115">
        <f t="shared" si="198"/>
        <v>391</v>
      </c>
      <c r="AJ358" s="113">
        <f t="shared" si="199"/>
        <v>351</v>
      </c>
      <c r="AK358" s="113" t="e">
        <f>INDEX(地温!$D$2:$D$366,MATCH(AI358,地温!$C$2:$C$366,FALSE))</f>
        <v>#N/A</v>
      </c>
      <c r="AL358" s="113" t="e">
        <f t="shared" si="200"/>
        <v>#N/A</v>
      </c>
      <c r="AM358" s="116" t="e">
        <f t="shared" si="181"/>
        <v>#N/A</v>
      </c>
      <c r="AN358" s="119" t="e">
        <f t="shared" si="182"/>
        <v>#N/A</v>
      </c>
      <c r="AO358" s="119">
        <f t="shared" si="183"/>
        <v>0</v>
      </c>
      <c r="AR358" s="115">
        <f t="shared" si="201"/>
        <v>391</v>
      </c>
      <c r="AS358" s="113">
        <f t="shared" si="202"/>
        <v>351</v>
      </c>
      <c r="AT358" s="113" t="e">
        <f>INDEX(地温!$D$2:$D$366,MATCH(AR358,地温!$C$2:$C$366,FALSE))</f>
        <v>#N/A</v>
      </c>
      <c r="AU358" s="113" t="e">
        <f t="shared" si="203"/>
        <v>#N/A</v>
      </c>
      <c r="AV358" s="116" t="e">
        <f t="shared" si="184"/>
        <v>#N/A</v>
      </c>
      <c r="AW358" s="119" t="e">
        <f t="shared" si="185"/>
        <v>#N/A</v>
      </c>
      <c r="AX358" s="119">
        <f t="shared" si="186"/>
        <v>0</v>
      </c>
    </row>
    <row r="359" spans="1:50">
      <c r="A359" s="115">
        <f t="shared" si="187"/>
        <v>392</v>
      </c>
      <c r="B359" s="113">
        <f t="shared" si="170"/>
        <v>352</v>
      </c>
      <c r="C359" s="119" t="e">
        <f t="shared" si="171"/>
        <v>#N/A</v>
      </c>
      <c r="D359" s="119" t="e">
        <f t="shared" si="188"/>
        <v>#N/A</v>
      </c>
      <c r="E359" s="119"/>
      <c r="F359" s="119"/>
      <c r="H359" s="115">
        <f t="shared" si="189"/>
        <v>392</v>
      </c>
      <c r="I359" s="113">
        <f t="shared" si="190"/>
        <v>352</v>
      </c>
      <c r="J359" s="113" t="e">
        <f>INDEX(地温!$D$2:$D$366,MATCH(H359,地温!$C$2:$C$366,FALSE))</f>
        <v>#N/A</v>
      </c>
      <c r="K359" s="113" t="e">
        <f t="shared" si="191"/>
        <v>#N/A</v>
      </c>
      <c r="L359" s="116" t="e">
        <f t="shared" si="172"/>
        <v>#N/A</v>
      </c>
      <c r="M359" s="119" t="e">
        <f t="shared" si="173"/>
        <v>#N/A</v>
      </c>
      <c r="N359" s="119" t="e">
        <f t="shared" si="174"/>
        <v>#N/A</v>
      </c>
      <c r="Q359" s="115">
        <f t="shared" si="192"/>
        <v>392</v>
      </c>
      <c r="R359" s="113">
        <f t="shared" si="193"/>
        <v>352</v>
      </c>
      <c r="S359" s="113" t="e">
        <f>INDEX(地温!$D$2:$D$366,MATCH(Q359,地温!$C$2:$C$366,FALSE))</f>
        <v>#N/A</v>
      </c>
      <c r="T359" s="113" t="e">
        <f t="shared" si="194"/>
        <v>#N/A</v>
      </c>
      <c r="U359" s="116" t="e">
        <f t="shared" si="175"/>
        <v>#N/A</v>
      </c>
      <c r="V359" s="119" t="e">
        <f t="shared" si="176"/>
        <v>#N/A</v>
      </c>
      <c r="W359" s="119">
        <f t="shared" si="177"/>
        <v>0</v>
      </c>
      <c r="Z359" s="115">
        <f t="shared" si="195"/>
        <v>392</v>
      </c>
      <c r="AA359" s="113">
        <f t="shared" si="196"/>
        <v>352</v>
      </c>
      <c r="AB359" s="113" t="e">
        <f>INDEX(地温!$D$2:$D$366,MATCH(Z359,地温!$C$2:$C$366,FALSE))</f>
        <v>#N/A</v>
      </c>
      <c r="AC359" s="113" t="e">
        <f t="shared" si="197"/>
        <v>#N/A</v>
      </c>
      <c r="AD359" s="116" t="e">
        <f t="shared" si="178"/>
        <v>#N/A</v>
      </c>
      <c r="AE359" s="119" t="e">
        <f t="shared" si="179"/>
        <v>#N/A</v>
      </c>
      <c r="AF359" s="119">
        <f t="shared" si="180"/>
        <v>0</v>
      </c>
      <c r="AI359" s="115">
        <f t="shared" si="198"/>
        <v>392</v>
      </c>
      <c r="AJ359" s="113">
        <f t="shared" si="199"/>
        <v>352</v>
      </c>
      <c r="AK359" s="113" t="e">
        <f>INDEX(地温!$D$2:$D$366,MATCH(AI359,地温!$C$2:$C$366,FALSE))</f>
        <v>#N/A</v>
      </c>
      <c r="AL359" s="113" t="e">
        <f t="shared" si="200"/>
        <v>#N/A</v>
      </c>
      <c r="AM359" s="116" t="e">
        <f t="shared" si="181"/>
        <v>#N/A</v>
      </c>
      <c r="AN359" s="119" t="e">
        <f t="shared" si="182"/>
        <v>#N/A</v>
      </c>
      <c r="AO359" s="119">
        <f t="shared" si="183"/>
        <v>0</v>
      </c>
      <c r="AR359" s="115">
        <f t="shared" si="201"/>
        <v>392</v>
      </c>
      <c r="AS359" s="113">
        <f t="shared" si="202"/>
        <v>352</v>
      </c>
      <c r="AT359" s="113" t="e">
        <f>INDEX(地温!$D$2:$D$366,MATCH(AR359,地温!$C$2:$C$366,FALSE))</f>
        <v>#N/A</v>
      </c>
      <c r="AU359" s="113" t="e">
        <f t="shared" si="203"/>
        <v>#N/A</v>
      </c>
      <c r="AV359" s="116" t="e">
        <f t="shared" si="184"/>
        <v>#N/A</v>
      </c>
      <c r="AW359" s="119" t="e">
        <f t="shared" si="185"/>
        <v>#N/A</v>
      </c>
      <c r="AX359" s="119">
        <f t="shared" si="186"/>
        <v>0</v>
      </c>
    </row>
    <row r="360" spans="1:50">
      <c r="A360" s="115">
        <f t="shared" si="187"/>
        <v>393</v>
      </c>
      <c r="B360" s="113">
        <f t="shared" si="170"/>
        <v>353</v>
      </c>
      <c r="C360" s="119" t="e">
        <f t="shared" si="171"/>
        <v>#N/A</v>
      </c>
      <c r="D360" s="119" t="e">
        <f t="shared" si="188"/>
        <v>#N/A</v>
      </c>
      <c r="E360" s="119"/>
      <c r="F360" s="119"/>
      <c r="H360" s="115">
        <f t="shared" si="189"/>
        <v>393</v>
      </c>
      <c r="I360" s="113">
        <f t="shared" si="190"/>
        <v>353</v>
      </c>
      <c r="J360" s="113" t="e">
        <f>INDEX(地温!$D$2:$D$366,MATCH(H360,地温!$C$2:$C$366,FALSE))</f>
        <v>#N/A</v>
      </c>
      <c r="K360" s="113" t="e">
        <f t="shared" si="191"/>
        <v>#N/A</v>
      </c>
      <c r="L360" s="116" t="e">
        <f t="shared" si="172"/>
        <v>#N/A</v>
      </c>
      <c r="M360" s="119" t="e">
        <f t="shared" si="173"/>
        <v>#N/A</v>
      </c>
      <c r="N360" s="119" t="e">
        <f t="shared" si="174"/>
        <v>#N/A</v>
      </c>
      <c r="Q360" s="115">
        <f t="shared" si="192"/>
        <v>393</v>
      </c>
      <c r="R360" s="113">
        <f t="shared" si="193"/>
        <v>353</v>
      </c>
      <c r="S360" s="113" t="e">
        <f>INDEX(地温!$D$2:$D$366,MATCH(Q360,地温!$C$2:$C$366,FALSE))</f>
        <v>#N/A</v>
      </c>
      <c r="T360" s="113" t="e">
        <f t="shared" si="194"/>
        <v>#N/A</v>
      </c>
      <c r="U360" s="116" t="e">
        <f t="shared" si="175"/>
        <v>#N/A</v>
      </c>
      <c r="V360" s="119" t="e">
        <f t="shared" si="176"/>
        <v>#N/A</v>
      </c>
      <c r="W360" s="119">
        <f t="shared" si="177"/>
        <v>0</v>
      </c>
      <c r="Z360" s="115">
        <f t="shared" si="195"/>
        <v>393</v>
      </c>
      <c r="AA360" s="113">
        <f t="shared" si="196"/>
        <v>353</v>
      </c>
      <c r="AB360" s="113" t="e">
        <f>INDEX(地温!$D$2:$D$366,MATCH(Z360,地温!$C$2:$C$366,FALSE))</f>
        <v>#N/A</v>
      </c>
      <c r="AC360" s="113" t="e">
        <f t="shared" si="197"/>
        <v>#N/A</v>
      </c>
      <c r="AD360" s="116" t="e">
        <f t="shared" si="178"/>
        <v>#N/A</v>
      </c>
      <c r="AE360" s="119" t="e">
        <f t="shared" si="179"/>
        <v>#N/A</v>
      </c>
      <c r="AF360" s="119">
        <f t="shared" si="180"/>
        <v>0</v>
      </c>
      <c r="AI360" s="115">
        <f t="shared" si="198"/>
        <v>393</v>
      </c>
      <c r="AJ360" s="113">
        <f t="shared" si="199"/>
        <v>353</v>
      </c>
      <c r="AK360" s="113" t="e">
        <f>INDEX(地温!$D$2:$D$366,MATCH(AI360,地温!$C$2:$C$366,FALSE))</f>
        <v>#N/A</v>
      </c>
      <c r="AL360" s="113" t="e">
        <f t="shared" si="200"/>
        <v>#N/A</v>
      </c>
      <c r="AM360" s="116" t="e">
        <f t="shared" si="181"/>
        <v>#N/A</v>
      </c>
      <c r="AN360" s="119" t="e">
        <f t="shared" si="182"/>
        <v>#N/A</v>
      </c>
      <c r="AO360" s="119">
        <f t="shared" si="183"/>
        <v>0</v>
      </c>
      <c r="AR360" s="115">
        <f t="shared" si="201"/>
        <v>393</v>
      </c>
      <c r="AS360" s="113">
        <f t="shared" si="202"/>
        <v>353</v>
      </c>
      <c r="AT360" s="113" t="e">
        <f>INDEX(地温!$D$2:$D$366,MATCH(AR360,地温!$C$2:$C$366,FALSE))</f>
        <v>#N/A</v>
      </c>
      <c r="AU360" s="113" t="e">
        <f t="shared" si="203"/>
        <v>#N/A</v>
      </c>
      <c r="AV360" s="116" t="e">
        <f t="shared" si="184"/>
        <v>#N/A</v>
      </c>
      <c r="AW360" s="119" t="e">
        <f t="shared" si="185"/>
        <v>#N/A</v>
      </c>
      <c r="AX360" s="119">
        <f t="shared" si="186"/>
        <v>0</v>
      </c>
    </row>
    <row r="361" spans="1:50">
      <c r="A361" s="115">
        <f t="shared" si="187"/>
        <v>394</v>
      </c>
      <c r="B361" s="113">
        <f t="shared" si="170"/>
        <v>354</v>
      </c>
      <c r="C361" s="119" t="e">
        <f t="shared" si="171"/>
        <v>#N/A</v>
      </c>
      <c r="D361" s="119" t="e">
        <f t="shared" si="188"/>
        <v>#N/A</v>
      </c>
      <c r="E361" s="119"/>
      <c r="F361" s="119"/>
      <c r="H361" s="115">
        <f t="shared" si="189"/>
        <v>394</v>
      </c>
      <c r="I361" s="113">
        <f t="shared" si="190"/>
        <v>354</v>
      </c>
      <c r="J361" s="113" t="e">
        <f>INDEX(地温!$D$2:$D$366,MATCH(H361,地温!$C$2:$C$366,FALSE))</f>
        <v>#N/A</v>
      </c>
      <c r="K361" s="113" t="e">
        <f t="shared" si="191"/>
        <v>#N/A</v>
      </c>
      <c r="L361" s="116" t="e">
        <f t="shared" si="172"/>
        <v>#N/A</v>
      </c>
      <c r="M361" s="119" t="e">
        <f t="shared" si="173"/>
        <v>#N/A</v>
      </c>
      <c r="N361" s="119" t="e">
        <f t="shared" si="174"/>
        <v>#N/A</v>
      </c>
      <c r="Q361" s="115">
        <f t="shared" si="192"/>
        <v>394</v>
      </c>
      <c r="R361" s="113">
        <f t="shared" si="193"/>
        <v>354</v>
      </c>
      <c r="S361" s="113" t="e">
        <f>INDEX(地温!$D$2:$D$366,MATCH(Q361,地温!$C$2:$C$366,FALSE))</f>
        <v>#N/A</v>
      </c>
      <c r="T361" s="113" t="e">
        <f t="shared" si="194"/>
        <v>#N/A</v>
      </c>
      <c r="U361" s="116" t="e">
        <f t="shared" si="175"/>
        <v>#N/A</v>
      </c>
      <c r="V361" s="119" t="e">
        <f t="shared" si="176"/>
        <v>#N/A</v>
      </c>
      <c r="W361" s="119">
        <f t="shared" si="177"/>
        <v>0</v>
      </c>
      <c r="Z361" s="115">
        <f t="shared" si="195"/>
        <v>394</v>
      </c>
      <c r="AA361" s="113">
        <f t="shared" si="196"/>
        <v>354</v>
      </c>
      <c r="AB361" s="113" t="e">
        <f>INDEX(地温!$D$2:$D$366,MATCH(Z361,地温!$C$2:$C$366,FALSE))</f>
        <v>#N/A</v>
      </c>
      <c r="AC361" s="113" t="e">
        <f t="shared" si="197"/>
        <v>#N/A</v>
      </c>
      <c r="AD361" s="116" t="e">
        <f t="shared" si="178"/>
        <v>#N/A</v>
      </c>
      <c r="AE361" s="119" t="e">
        <f t="shared" si="179"/>
        <v>#N/A</v>
      </c>
      <c r="AF361" s="119">
        <f t="shared" si="180"/>
        <v>0</v>
      </c>
      <c r="AI361" s="115">
        <f t="shared" si="198"/>
        <v>394</v>
      </c>
      <c r="AJ361" s="113">
        <f t="shared" si="199"/>
        <v>354</v>
      </c>
      <c r="AK361" s="113" t="e">
        <f>INDEX(地温!$D$2:$D$366,MATCH(AI361,地温!$C$2:$C$366,FALSE))</f>
        <v>#N/A</v>
      </c>
      <c r="AL361" s="113" t="e">
        <f t="shared" si="200"/>
        <v>#N/A</v>
      </c>
      <c r="AM361" s="116" t="e">
        <f t="shared" si="181"/>
        <v>#N/A</v>
      </c>
      <c r="AN361" s="119" t="e">
        <f t="shared" si="182"/>
        <v>#N/A</v>
      </c>
      <c r="AO361" s="119">
        <f t="shared" si="183"/>
        <v>0</v>
      </c>
      <c r="AR361" s="115">
        <f t="shared" si="201"/>
        <v>394</v>
      </c>
      <c r="AS361" s="113">
        <f t="shared" si="202"/>
        <v>354</v>
      </c>
      <c r="AT361" s="113" t="e">
        <f>INDEX(地温!$D$2:$D$366,MATCH(AR361,地温!$C$2:$C$366,FALSE))</f>
        <v>#N/A</v>
      </c>
      <c r="AU361" s="113" t="e">
        <f t="shared" si="203"/>
        <v>#N/A</v>
      </c>
      <c r="AV361" s="116" t="e">
        <f t="shared" si="184"/>
        <v>#N/A</v>
      </c>
      <c r="AW361" s="119" t="e">
        <f t="shared" si="185"/>
        <v>#N/A</v>
      </c>
      <c r="AX361" s="119">
        <f t="shared" si="186"/>
        <v>0</v>
      </c>
    </row>
    <row r="362" spans="1:50">
      <c r="A362" s="115">
        <f t="shared" si="187"/>
        <v>395</v>
      </c>
      <c r="B362" s="113">
        <f t="shared" si="170"/>
        <v>355</v>
      </c>
      <c r="C362" s="119" t="e">
        <f t="shared" si="171"/>
        <v>#N/A</v>
      </c>
      <c r="D362" s="119" t="e">
        <f t="shared" si="188"/>
        <v>#N/A</v>
      </c>
      <c r="E362" s="119"/>
      <c r="F362" s="119"/>
      <c r="H362" s="115">
        <f t="shared" si="189"/>
        <v>395</v>
      </c>
      <c r="I362" s="113">
        <f t="shared" si="190"/>
        <v>355</v>
      </c>
      <c r="J362" s="113" t="e">
        <f>INDEX(地温!$D$2:$D$366,MATCH(H362,地温!$C$2:$C$366,FALSE))</f>
        <v>#N/A</v>
      </c>
      <c r="K362" s="113" t="e">
        <f t="shared" si="191"/>
        <v>#N/A</v>
      </c>
      <c r="L362" s="116" t="e">
        <f t="shared" si="172"/>
        <v>#N/A</v>
      </c>
      <c r="M362" s="119" t="e">
        <f t="shared" si="173"/>
        <v>#N/A</v>
      </c>
      <c r="N362" s="119" t="e">
        <f t="shared" si="174"/>
        <v>#N/A</v>
      </c>
      <c r="Q362" s="115">
        <f t="shared" si="192"/>
        <v>395</v>
      </c>
      <c r="R362" s="113">
        <f t="shared" si="193"/>
        <v>355</v>
      </c>
      <c r="S362" s="113" t="e">
        <f>INDEX(地温!$D$2:$D$366,MATCH(Q362,地温!$C$2:$C$366,FALSE))</f>
        <v>#N/A</v>
      </c>
      <c r="T362" s="113" t="e">
        <f t="shared" si="194"/>
        <v>#N/A</v>
      </c>
      <c r="U362" s="116" t="e">
        <f t="shared" si="175"/>
        <v>#N/A</v>
      </c>
      <c r="V362" s="119" t="e">
        <f t="shared" si="176"/>
        <v>#N/A</v>
      </c>
      <c r="W362" s="119">
        <f t="shared" si="177"/>
        <v>0</v>
      </c>
      <c r="Z362" s="115">
        <f t="shared" si="195"/>
        <v>395</v>
      </c>
      <c r="AA362" s="113">
        <f t="shared" si="196"/>
        <v>355</v>
      </c>
      <c r="AB362" s="113" t="e">
        <f>INDEX(地温!$D$2:$D$366,MATCH(Z362,地温!$C$2:$C$366,FALSE))</f>
        <v>#N/A</v>
      </c>
      <c r="AC362" s="113" t="e">
        <f t="shared" si="197"/>
        <v>#N/A</v>
      </c>
      <c r="AD362" s="116" t="e">
        <f t="shared" si="178"/>
        <v>#N/A</v>
      </c>
      <c r="AE362" s="119" t="e">
        <f t="shared" si="179"/>
        <v>#N/A</v>
      </c>
      <c r="AF362" s="119">
        <f t="shared" si="180"/>
        <v>0</v>
      </c>
      <c r="AI362" s="115">
        <f t="shared" si="198"/>
        <v>395</v>
      </c>
      <c r="AJ362" s="113">
        <f t="shared" si="199"/>
        <v>355</v>
      </c>
      <c r="AK362" s="113" t="e">
        <f>INDEX(地温!$D$2:$D$366,MATCH(AI362,地温!$C$2:$C$366,FALSE))</f>
        <v>#N/A</v>
      </c>
      <c r="AL362" s="113" t="e">
        <f t="shared" si="200"/>
        <v>#N/A</v>
      </c>
      <c r="AM362" s="116" t="e">
        <f t="shared" si="181"/>
        <v>#N/A</v>
      </c>
      <c r="AN362" s="119" t="e">
        <f t="shared" si="182"/>
        <v>#N/A</v>
      </c>
      <c r="AO362" s="119">
        <f t="shared" si="183"/>
        <v>0</v>
      </c>
      <c r="AR362" s="115">
        <f t="shared" si="201"/>
        <v>395</v>
      </c>
      <c r="AS362" s="113">
        <f t="shared" si="202"/>
        <v>355</v>
      </c>
      <c r="AT362" s="113" t="e">
        <f>INDEX(地温!$D$2:$D$366,MATCH(AR362,地温!$C$2:$C$366,FALSE))</f>
        <v>#N/A</v>
      </c>
      <c r="AU362" s="113" t="e">
        <f t="shared" si="203"/>
        <v>#N/A</v>
      </c>
      <c r="AV362" s="116" t="e">
        <f t="shared" si="184"/>
        <v>#N/A</v>
      </c>
      <c r="AW362" s="119" t="e">
        <f t="shared" si="185"/>
        <v>#N/A</v>
      </c>
      <c r="AX362" s="119">
        <f t="shared" si="186"/>
        <v>0</v>
      </c>
    </row>
    <row r="363" spans="1:50">
      <c r="A363" s="115">
        <f t="shared" si="187"/>
        <v>396</v>
      </c>
      <c r="B363" s="113">
        <f t="shared" si="170"/>
        <v>356</v>
      </c>
      <c r="C363" s="119" t="e">
        <f t="shared" si="171"/>
        <v>#N/A</v>
      </c>
      <c r="D363" s="119" t="e">
        <f t="shared" si="188"/>
        <v>#N/A</v>
      </c>
      <c r="E363" s="119"/>
      <c r="F363" s="119"/>
      <c r="H363" s="115">
        <f t="shared" si="189"/>
        <v>396</v>
      </c>
      <c r="I363" s="113">
        <f t="shared" si="190"/>
        <v>356</v>
      </c>
      <c r="J363" s="113" t="e">
        <f>INDEX(地温!$D$2:$D$366,MATCH(H363,地温!$C$2:$C$366,FALSE))</f>
        <v>#N/A</v>
      </c>
      <c r="K363" s="113" t="e">
        <f t="shared" si="191"/>
        <v>#N/A</v>
      </c>
      <c r="L363" s="116" t="e">
        <f t="shared" si="172"/>
        <v>#N/A</v>
      </c>
      <c r="M363" s="119" t="e">
        <f t="shared" si="173"/>
        <v>#N/A</v>
      </c>
      <c r="N363" s="119" t="e">
        <f t="shared" si="174"/>
        <v>#N/A</v>
      </c>
      <c r="Q363" s="115">
        <f t="shared" si="192"/>
        <v>396</v>
      </c>
      <c r="R363" s="113">
        <f t="shared" si="193"/>
        <v>356</v>
      </c>
      <c r="S363" s="113" t="e">
        <f>INDEX(地温!$D$2:$D$366,MATCH(Q363,地温!$C$2:$C$366,FALSE))</f>
        <v>#N/A</v>
      </c>
      <c r="T363" s="113" t="e">
        <f t="shared" si="194"/>
        <v>#N/A</v>
      </c>
      <c r="U363" s="116" t="e">
        <f t="shared" si="175"/>
        <v>#N/A</v>
      </c>
      <c r="V363" s="119" t="e">
        <f t="shared" si="176"/>
        <v>#N/A</v>
      </c>
      <c r="W363" s="119">
        <f t="shared" si="177"/>
        <v>0</v>
      </c>
      <c r="Z363" s="115">
        <f t="shared" si="195"/>
        <v>396</v>
      </c>
      <c r="AA363" s="113">
        <f t="shared" si="196"/>
        <v>356</v>
      </c>
      <c r="AB363" s="113" t="e">
        <f>INDEX(地温!$D$2:$D$366,MATCH(Z363,地温!$C$2:$C$366,FALSE))</f>
        <v>#N/A</v>
      </c>
      <c r="AC363" s="113" t="e">
        <f t="shared" si="197"/>
        <v>#N/A</v>
      </c>
      <c r="AD363" s="116" t="e">
        <f t="shared" si="178"/>
        <v>#N/A</v>
      </c>
      <c r="AE363" s="119" t="e">
        <f t="shared" si="179"/>
        <v>#N/A</v>
      </c>
      <c r="AF363" s="119">
        <f t="shared" si="180"/>
        <v>0</v>
      </c>
      <c r="AI363" s="115">
        <f t="shared" si="198"/>
        <v>396</v>
      </c>
      <c r="AJ363" s="113">
        <f t="shared" si="199"/>
        <v>356</v>
      </c>
      <c r="AK363" s="113" t="e">
        <f>INDEX(地温!$D$2:$D$366,MATCH(AI363,地温!$C$2:$C$366,FALSE))</f>
        <v>#N/A</v>
      </c>
      <c r="AL363" s="113" t="e">
        <f t="shared" si="200"/>
        <v>#N/A</v>
      </c>
      <c r="AM363" s="116" t="e">
        <f t="shared" si="181"/>
        <v>#N/A</v>
      </c>
      <c r="AN363" s="119" t="e">
        <f t="shared" si="182"/>
        <v>#N/A</v>
      </c>
      <c r="AO363" s="119">
        <f t="shared" si="183"/>
        <v>0</v>
      </c>
      <c r="AR363" s="115">
        <f t="shared" si="201"/>
        <v>396</v>
      </c>
      <c r="AS363" s="113">
        <f t="shared" si="202"/>
        <v>356</v>
      </c>
      <c r="AT363" s="113" t="e">
        <f>INDEX(地温!$D$2:$D$366,MATCH(AR363,地温!$C$2:$C$366,FALSE))</f>
        <v>#N/A</v>
      </c>
      <c r="AU363" s="113" t="e">
        <f t="shared" si="203"/>
        <v>#N/A</v>
      </c>
      <c r="AV363" s="116" t="e">
        <f t="shared" si="184"/>
        <v>#N/A</v>
      </c>
      <c r="AW363" s="119" t="e">
        <f t="shared" si="185"/>
        <v>#N/A</v>
      </c>
      <c r="AX363" s="119">
        <f t="shared" si="186"/>
        <v>0</v>
      </c>
    </row>
    <row r="364" spans="1:50">
      <c r="A364" s="115">
        <f t="shared" si="187"/>
        <v>397</v>
      </c>
      <c r="B364" s="113">
        <f t="shared" si="170"/>
        <v>357</v>
      </c>
      <c r="C364" s="119" t="e">
        <f t="shared" si="171"/>
        <v>#N/A</v>
      </c>
      <c r="D364" s="119" t="e">
        <f t="shared" si="188"/>
        <v>#N/A</v>
      </c>
      <c r="E364" s="119"/>
      <c r="F364" s="119"/>
      <c r="H364" s="115">
        <f t="shared" si="189"/>
        <v>397</v>
      </c>
      <c r="I364" s="113">
        <f t="shared" si="190"/>
        <v>357</v>
      </c>
      <c r="J364" s="113" t="e">
        <f>INDEX(地温!$D$2:$D$366,MATCH(H364,地温!$C$2:$C$366,FALSE))</f>
        <v>#N/A</v>
      </c>
      <c r="K364" s="113" t="e">
        <f t="shared" si="191"/>
        <v>#N/A</v>
      </c>
      <c r="L364" s="116" t="e">
        <f t="shared" si="172"/>
        <v>#N/A</v>
      </c>
      <c r="M364" s="119" t="e">
        <f t="shared" si="173"/>
        <v>#N/A</v>
      </c>
      <c r="N364" s="119" t="e">
        <f t="shared" si="174"/>
        <v>#N/A</v>
      </c>
      <c r="Q364" s="115">
        <f t="shared" si="192"/>
        <v>397</v>
      </c>
      <c r="R364" s="113">
        <f t="shared" si="193"/>
        <v>357</v>
      </c>
      <c r="S364" s="113" t="e">
        <f>INDEX(地温!$D$2:$D$366,MATCH(Q364,地温!$C$2:$C$366,FALSE))</f>
        <v>#N/A</v>
      </c>
      <c r="T364" s="113" t="e">
        <f t="shared" si="194"/>
        <v>#N/A</v>
      </c>
      <c r="U364" s="116" t="e">
        <f t="shared" si="175"/>
        <v>#N/A</v>
      </c>
      <c r="V364" s="119" t="e">
        <f t="shared" si="176"/>
        <v>#N/A</v>
      </c>
      <c r="W364" s="119">
        <f t="shared" si="177"/>
        <v>0</v>
      </c>
      <c r="Z364" s="115">
        <f t="shared" si="195"/>
        <v>397</v>
      </c>
      <c r="AA364" s="113">
        <f t="shared" si="196"/>
        <v>357</v>
      </c>
      <c r="AB364" s="113" t="e">
        <f>INDEX(地温!$D$2:$D$366,MATCH(Z364,地温!$C$2:$C$366,FALSE))</f>
        <v>#N/A</v>
      </c>
      <c r="AC364" s="113" t="e">
        <f t="shared" si="197"/>
        <v>#N/A</v>
      </c>
      <c r="AD364" s="116" t="e">
        <f t="shared" si="178"/>
        <v>#N/A</v>
      </c>
      <c r="AE364" s="119" t="e">
        <f t="shared" si="179"/>
        <v>#N/A</v>
      </c>
      <c r="AF364" s="119">
        <f t="shared" si="180"/>
        <v>0</v>
      </c>
      <c r="AI364" s="115">
        <f t="shared" si="198"/>
        <v>397</v>
      </c>
      <c r="AJ364" s="113">
        <f t="shared" si="199"/>
        <v>357</v>
      </c>
      <c r="AK364" s="113" t="e">
        <f>INDEX(地温!$D$2:$D$366,MATCH(AI364,地温!$C$2:$C$366,FALSE))</f>
        <v>#N/A</v>
      </c>
      <c r="AL364" s="113" t="e">
        <f t="shared" si="200"/>
        <v>#N/A</v>
      </c>
      <c r="AM364" s="116" t="e">
        <f t="shared" si="181"/>
        <v>#N/A</v>
      </c>
      <c r="AN364" s="119" t="e">
        <f t="shared" si="182"/>
        <v>#N/A</v>
      </c>
      <c r="AO364" s="119">
        <f t="shared" si="183"/>
        <v>0</v>
      </c>
      <c r="AR364" s="115">
        <f t="shared" si="201"/>
        <v>397</v>
      </c>
      <c r="AS364" s="113">
        <f t="shared" si="202"/>
        <v>357</v>
      </c>
      <c r="AT364" s="113" t="e">
        <f>INDEX(地温!$D$2:$D$366,MATCH(AR364,地温!$C$2:$C$366,FALSE))</f>
        <v>#N/A</v>
      </c>
      <c r="AU364" s="113" t="e">
        <f t="shared" si="203"/>
        <v>#N/A</v>
      </c>
      <c r="AV364" s="116" t="e">
        <f t="shared" si="184"/>
        <v>#N/A</v>
      </c>
      <c r="AW364" s="119" t="e">
        <f t="shared" si="185"/>
        <v>#N/A</v>
      </c>
      <c r="AX364" s="119">
        <f t="shared" si="186"/>
        <v>0</v>
      </c>
    </row>
    <row r="365" spans="1:50">
      <c r="A365" s="115">
        <f t="shared" si="187"/>
        <v>398</v>
      </c>
      <c r="B365" s="113">
        <f t="shared" si="170"/>
        <v>358</v>
      </c>
      <c r="C365" s="119" t="e">
        <f t="shared" si="171"/>
        <v>#N/A</v>
      </c>
      <c r="D365" s="119" t="e">
        <f t="shared" si="188"/>
        <v>#N/A</v>
      </c>
      <c r="E365" s="119"/>
      <c r="F365" s="119"/>
      <c r="H365" s="115">
        <f t="shared" si="189"/>
        <v>398</v>
      </c>
      <c r="I365" s="113">
        <f t="shared" si="190"/>
        <v>358</v>
      </c>
      <c r="J365" s="113" t="e">
        <f>INDEX(地温!$D$2:$D$366,MATCH(H365,地温!$C$2:$C$366,FALSE))</f>
        <v>#N/A</v>
      </c>
      <c r="K365" s="113" t="e">
        <f t="shared" si="191"/>
        <v>#N/A</v>
      </c>
      <c r="L365" s="116" t="e">
        <f t="shared" si="172"/>
        <v>#N/A</v>
      </c>
      <c r="M365" s="119" t="e">
        <f t="shared" si="173"/>
        <v>#N/A</v>
      </c>
      <c r="N365" s="119" t="e">
        <f t="shared" si="174"/>
        <v>#N/A</v>
      </c>
      <c r="Q365" s="115">
        <f t="shared" si="192"/>
        <v>398</v>
      </c>
      <c r="R365" s="113">
        <f t="shared" si="193"/>
        <v>358</v>
      </c>
      <c r="S365" s="113" t="e">
        <f>INDEX(地温!$D$2:$D$366,MATCH(Q365,地温!$C$2:$C$366,FALSE))</f>
        <v>#N/A</v>
      </c>
      <c r="T365" s="113" t="e">
        <f t="shared" si="194"/>
        <v>#N/A</v>
      </c>
      <c r="U365" s="116" t="e">
        <f t="shared" si="175"/>
        <v>#N/A</v>
      </c>
      <c r="V365" s="119" t="e">
        <f t="shared" si="176"/>
        <v>#N/A</v>
      </c>
      <c r="W365" s="119">
        <f t="shared" si="177"/>
        <v>0</v>
      </c>
      <c r="Z365" s="115">
        <f t="shared" si="195"/>
        <v>398</v>
      </c>
      <c r="AA365" s="113">
        <f t="shared" si="196"/>
        <v>358</v>
      </c>
      <c r="AB365" s="113" t="e">
        <f>INDEX(地温!$D$2:$D$366,MATCH(Z365,地温!$C$2:$C$366,FALSE))</f>
        <v>#N/A</v>
      </c>
      <c r="AC365" s="113" t="e">
        <f t="shared" si="197"/>
        <v>#N/A</v>
      </c>
      <c r="AD365" s="116" t="e">
        <f t="shared" si="178"/>
        <v>#N/A</v>
      </c>
      <c r="AE365" s="119" t="e">
        <f t="shared" si="179"/>
        <v>#N/A</v>
      </c>
      <c r="AF365" s="119">
        <f t="shared" si="180"/>
        <v>0</v>
      </c>
      <c r="AI365" s="115">
        <f t="shared" si="198"/>
        <v>398</v>
      </c>
      <c r="AJ365" s="113">
        <f t="shared" si="199"/>
        <v>358</v>
      </c>
      <c r="AK365" s="113" t="e">
        <f>INDEX(地温!$D$2:$D$366,MATCH(AI365,地温!$C$2:$C$366,FALSE))</f>
        <v>#N/A</v>
      </c>
      <c r="AL365" s="113" t="e">
        <f t="shared" si="200"/>
        <v>#N/A</v>
      </c>
      <c r="AM365" s="116" t="e">
        <f t="shared" si="181"/>
        <v>#N/A</v>
      </c>
      <c r="AN365" s="119" t="e">
        <f t="shared" si="182"/>
        <v>#N/A</v>
      </c>
      <c r="AO365" s="119">
        <f t="shared" si="183"/>
        <v>0</v>
      </c>
      <c r="AR365" s="115">
        <f t="shared" si="201"/>
        <v>398</v>
      </c>
      <c r="AS365" s="113">
        <f t="shared" si="202"/>
        <v>358</v>
      </c>
      <c r="AT365" s="113" t="e">
        <f>INDEX(地温!$D$2:$D$366,MATCH(AR365,地温!$C$2:$C$366,FALSE))</f>
        <v>#N/A</v>
      </c>
      <c r="AU365" s="113" t="e">
        <f t="shared" si="203"/>
        <v>#N/A</v>
      </c>
      <c r="AV365" s="116" t="e">
        <f t="shared" si="184"/>
        <v>#N/A</v>
      </c>
      <c r="AW365" s="119" t="e">
        <f t="shared" si="185"/>
        <v>#N/A</v>
      </c>
      <c r="AX365" s="119">
        <f t="shared" si="186"/>
        <v>0</v>
      </c>
    </row>
    <row r="366" spans="1:50">
      <c r="A366" s="115">
        <f t="shared" si="187"/>
        <v>399</v>
      </c>
      <c r="B366" s="113">
        <f t="shared" si="170"/>
        <v>359</v>
      </c>
      <c r="C366" s="119" t="e">
        <f t="shared" si="171"/>
        <v>#N/A</v>
      </c>
      <c r="D366" s="119" t="e">
        <f t="shared" si="188"/>
        <v>#N/A</v>
      </c>
      <c r="E366" s="119"/>
      <c r="F366" s="119"/>
      <c r="H366" s="115">
        <f t="shared" si="189"/>
        <v>399</v>
      </c>
      <c r="I366" s="113">
        <f t="shared" si="190"/>
        <v>359</v>
      </c>
      <c r="J366" s="113" t="e">
        <f>INDEX(地温!$D$2:$D$366,MATCH(H366,地温!$C$2:$C$366,FALSE))</f>
        <v>#N/A</v>
      </c>
      <c r="K366" s="113" t="e">
        <f t="shared" si="191"/>
        <v>#N/A</v>
      </c>
      <c r="L366" s="116" t="e">
        <f t="shared" si="172"/>
        <v>#N/A</v>
      </c>
      <c r="M366" s="119" t="e">
        <f t="shared" si="173"/>
        <v>#N/A</v>
      </c>
      <c r="N366" s="119" t="e">
        <f t="shared" si="174"/>
        <v>#N/A</v>
      </c>
      <c r="Q366" s="115">
        <f t="shared" si="192"/>
        <v>399</v>
      </c>
      <c r="R366" s="113">
        <f t="shared" si="193"/>
        <v>359</v>
      </c>
      <c r="S366" s="113" t="e">
        <f>INDEX(地温!$D$2:$D$366,MATCH(Q366,地温!$C$2:$C$366,FALSE))</f>
        <v>#N/A</v>
      </c>
      <c r="T366" s="113" t="e">
        <f t="shared" si="194"/>
        <v>#N/A</v>
      </c>
      <c r="U366" s="116" t="e">
        <f t="shared" si="175"/>
        <v>#N/A</v>
      </c>
      <c r="V366" s="119" t="e">
        <f t="shared" si="176"/>
        <v>#N/A</v>
      </c>
      <c r="W366" s="119">
        <f t="shared" si="177"/>
        <v>0</v>
      </c>
      <c r="Z366" s="115">
        <f t="shared" si="195"/>
        <v>399</v>
      </c>
      <c r="AA366" s="113">
        <f t="shared" si="196"/>
        <v>359</v>
      </c>
      <c r="AB366" s="113" t="e">
        <f>INDEX(地温!$D$2:$D$366,MATCH(Z366,地温!$C$2:$C$366,FALSE))</f>
        <v>#N/A</v>
      </c>
      <c r="AC366" s="113" t="e">
        <f t="shared" si="197"/>
        <v>#N/A</v>
      </c>
      <c r="AD366" s="116" t="e">
        <f t="shared" si="178"/>
        <v>#N/A</v>
      </c>
      <c r="AE366" s="119" t="e">
        <f t="shared" si="179"/>
        <v>#N/A</v>
      </c>
      <c r="AF366" s="119">
        <f t="shared" si="180"/>
        <v>0</v>
      </c>
      <c r="AI366" s="115">
        <f t="shared" si="198"/>
        <v>399</v>
      </c>
      <c r="AJ366" s="113">
        <f t="shared" si="199"/>
        <v>359</v>
      </c>
      <c r="AK366" s="113" t="e">
        <f>INDEX(地温!$D$2:$D$366,MATCH(AI366,地温!$C$2:$C$366,FALSE))</f>
        <v>#N/A</v>
      </c>
      <c r="AL366" s="113" t="e">
        <f t="shared" si="200"/>
        <v>#N/A</v>
      </c>
      <c r="AM366" s="116" t="e">
        <f t="shared" si="181"/>
        <v>#N/A</v>
      </c>
      <c r="AN366" s="119" t="e">
        <f t="shared" si="182"/>
        <v>#N/A</v>
      </c>
      <c r="AO366" s="119">
        <f t="shared" si="183"/>
        <v>0</v>
      </c>
      <c r="AR366" s="115">
        <f t="shared" si="201"/>
        <v>399</v>
      </c>
      <c r="AS366" s="113">
        <f t="shared" si="202"/>
        <v>359</v>
      </c>
      <c r="AT366" s="113" t="e">
        <f>INDEX(地温!$D$2:$D$366,MATCH(AR366,地温!$C$2:$C$366,FALSE))</f>
        <v>#N/A</v>
      </c>
      <c r="AU366" s="113" t="e">
        <f t="shared" si="203"/>
        <v>#N/A</v>
      </c>
      <c r="AV366" s="116" t="e">
        <f t="shared" si="184"/>
        <v>#N/A</v>
      </c>
      <c r="AW366" s="119" t="e">
        <f t="shared" si="185"/>
        <v>#N/A</v>
      </c>
      <c r="AX366" s="119">
        <f t="shared" si="186"/>
        <v>0</v>
      </c>
    </row>
    <row r="367" spans="1:50">
      <c r="A367" s="115">
        <f t="shared" si="187"/>
        <v>400</v>
      </c>
      <c r="B367" s="113">
        <f t="shared" si="170"/>
        <v>360</v>
      </c>
      <c r="C367" s="119" t="e">
        <f t="shared" si="171"/>
        <v>#N/A</v>
      </c>
      <c r="D367" s="119" t="e">
        <f t="shared" si="188"/>
        <v>#N/A</v>
      </c>
      <c r="E367" s="119"/>
      <c r="F367" s="119"/>
      <c r="H367" s="115">
        <f t="shared" si="189"/>
        <v>400</v>
      </c>
      <c r="I367" s="113">
        <f t="shared" si="190"/>
        <v>360</v>
      </c>
      <c r="J367" s="113" t="e">
        <f>INDEX(地温!$D$2:$D$366,MATCH(H367,地温!$C$2:$C$366,FALSE))</f>
        <v>#N/A</v>
      </c>
      <c r="K367" s="113" t="e">
        <f t="shared" si="191"/>
        <v>#N/A</v>
      </c>
      <c r="L367" s="116" t="e">
        <f t="shared" si="172"/>
        <v>#N/A</v>
      </c>
      <c r="M367" s="119" t="e">
        <f t="shared" si="173"/>
        <v>#N/A</v>
      </c>
      <c r="N367" s="119" t="e">
        <f t="shared" si="174"/>
        <v>#N/A</v>
      </c>
      <c r="Q367" s="115">
        <f t="shared" si="192"/>
        <v>400</v>
      </c>
      <c r="R367" s="113">
        <f t="shared" si="193"/>
        <v>360</v>
      </c>
      <c r="S367" s="113" t="e">
        <f>INDEX(地温!$D$2:$D$366,MATCH(Q367,地温!$C$2:$C$366,FALSE))</f>
        <v>#N/A</v>
      </c>
      <c r="T367" s="113" t="e">
        <f t="shared" si="194"/>
        <v>#N/A</v>
      </c>
      <c r="U367" s="116" t="e">
        <f t="shared" si="175"/>
        <v>#N/A</v>
      </c>
      <c r="V367" s="119" t="e">
        <f t="shared" si="176"/>
        <v>#N/A</v>
      </c>
      <c r="W367" s="119">
        <f t="shared" si="177"/>
        <v>0</v>
      </c>
      <c r="Z367" s="115">
        <f t="shared" si="195"/>
        <v>400</v>
      </c>
      <c r="AA367" s="113">
        <f t="shared" si="196"/>
        <v>360</v>
      </c>
      <c r="AB367" s="113" t="e">
        <f>INDEX(地温!$D$2:$D$366,MATCH(Z367,地温!$C$2:$C$366,FALSE))</f>
        <v>#N/A</v>
      </c>
      <c r="AC367" s="113" t="e">
        <f t="shared" si="197"/>
        <v>#N/A</v>
      </c>
      <c r="AD367" s="116" t="e">
        <f t="shared" si="178"/>
        <v>#N/A</v>
      </c>
      <c r="AE367" s="119" t="e">
        <f t="shared" si="179"/>
        <v>#N/A</v>
      </c>
      <c r="AF367" s="119">
        <f t="shared" si="180"/>
        <v>0</v>
      </c>
      <c r="AI367" s="115">
        <f t="shared" si="198"/>
        <v>400</v>
      </c>
      <c r="AJ367" s="113">
        <f t="shared" si="199"/>
        <v>360</v>
      </c>
      <c r="AK367" s="113" t="e">
        <f>INDEX(地温!$D$2:$D$366,MATCH(AI367,地温!$C$2:$C$366,FALSE))</f>
        <v>#N/A</v>
      </c>
      <c r="AL367" s="113" t="e">
        <f t="shared" si="200"/>
        <v>#N/A</v>
      </c>
      <c r="AM367" s="116" t="e">
        <f t="shared" si="181"/>
        <v>#N/A</v>
      </c>
      <c r="AN367" s="119" t="e">
        <f t="shared" si="182"/>
        <v>#N/A</v>
      </c>
      <c r="AO367" s="119">
        <f t="shared" si="183"/>
        <v>0</v>
      </c>
      <c r="AR367" s="115">
        <f t="shared" si="201"/>
        <v>400</v>
      </c>
      <c r="AS367" s="113">
        <f t="shared" si="202"/>
        <v>360</v>
      </c>
      <c r="AT367" s="113" t="e">
        <f>INDEX(地温!$D$2:$D$366,MATCH(AR367,地温!$C$2:$C$366,FALSE))</f>
        <v>#N/A</v>
      </c>
      <c r="AU367" s="113" t="e">
        <f t="shared" si="203"/>
        <v>#N/A</v>
      </c>
      <c r="AV367" s="116" t="e">
        <f t="shared" si="184"/>
        <v>#N/A</v>
      </c>
      <c r="AW367" s="119" t="e">
        <f t="shared" si="185"/>
        <v>#N/A</v>
      </c>
      <c r="AX367" s="119">
        <f t="shared" si="186"/>
        <v>0</v>
      </c>
    </row>
    <row r="368" spans="1:50">
      <c r="A368" s="115">
        <f t="shared" si="187"/>
        <v>401</v>
      </c>
      <c r="B368" s="113">
        <f t="shared" si="170"/>
        <v>361</v>
      </c>
      <c r="C368" s="119" t="e">
        <f t="shared" si="171"/>
        <v>#N/A</v>
      </c>
      <c r="D368" s="119" t="e">
        <f t="shared" si="188"/>
        <v>#N/A</v>
      </c>
      <c r="E368" s="119"/>
      <c r="F368" s="119"/>
      <c r="H368" s="115">
        <f t="shared" si="189"/>
        <v>401</v>
      </c>
      <c r="I368" s="113">
        <f t="shared" si="190"/>
        <v>361</v>
      </c>
      <c r="J368" s="113" t="e">
        <f>INDEX(地温!$D$2:$D$366,MATCH(H368,地温!$C$2:$C$366,FALSE))</f>
        <v>#N/A</v>
      </c>
      <c r="K368" s="113" t="e">
        <f t="shared" si="191"/>
        <v>#N/A</v>
      </c>
      <c r="L368" s="116" t="e">
        <f t="shared" si="172"/>
        <v>#N/A</v>
      </c>
      <c r="M368" s="119" t="e">
        <f t="shared" si="173"/>
        <v>#N/A</v>
      </c>
      <c r="N368" s="119" t="e">
        <f t="shared" si="174"/>
        <v>#N/A</v>
      </c>
      <c r="Q368" s="115">
        <f t="shared" si="192"/>
        <v>401</v>
      </c>
      <c r="R368" s="113">
        <f t="shared" si="193"/>
        <v>361</v>
      </c>
      <c r="S368" s="113" t="e">
        <f>INDEX(地温!$D$2:$D$366,MATCH(Q368,地温!$C$2:$C$366,FALSE))</f>
        <v>#N/A</v>
      </c>
      <c r="T368" s="113" t="e">
        <f t="shared" si="194"/>
        <v>#N/A</v>
      </c>
      <c r="U368" s="116" t="e">
        <f t="shared" si="175"/>
        <v>#N/A</v>
      </c>
      <c r="V368" s="119" t="e">
        <f t="shared" si="176"/>
        <v>#N/A</v>
      </c>
      <c r="W368" s="119">
        <f t="shared" si="177"/>
        <v>0</v>
      </c>
      <c r="Z368" s="115">
        <f t="shared" si="195"/>
        <v>401</v>
      </c>
      <c r="AA368" s="113">
        <f t="shared" si="196"/>
        <v>361</v>
      </c>
      <c r="AB368" s="113" t="e">
        <f>INDEX(地温!$D$2:$D$366,MATCH(Z368,地温!$C$2:$C$366,FALSE))</f>
        <v>#N/A</v>
      </c>
      <c r="AC368" s="113" t="e">
        <f t="shared" si="197"/>
        <v>#N/A</v>
      </c>
      <c r="AD368" s="116" t="e">
        <f t="shared" si="178"/>
        <v>#N/A</v>
      </c>
      <c r="AE368" s="119" t="e">
        <f t="shared" si="179"/>
        <v>#N/A</v>
      </c>
      <c r="AF368" s="119">
        <f t="shared" si="180"/>
        <v>0</v>
      </c>
      <c r="AI368" s="115">
        <f t="shared" si="198"/>
        <v>401</v>
      </c>
      <c r="AJ368" s="113">
        <f t="shared" si="199"/>
        <v>361</v>
      </c>
      <c r="AK368" s="113" t="e">
        <f>INDEX(地温!$D$2:$D$366,MATCH(AI368,地温!$C$2:$C$366,FALSE))</f>
        <v>#N/A</v>
      </c>
      <c r="AL368" s="113" t="e">
        <f t="shared" si="200"/>
        <v>#N/A</v>
      </c>
      <c r="AM368" s="116" t="e">
        <f t="shared" si="181"/>
        <v>#N/A</v>
      </c>
      <c r="AN368" s="119" t="e">
        <f t="shared" si="182"/>
        <v>#N/A</v>
      </c>
      <c r="AO368" s="119">
        <f t="shared" si="183"/>
        <v>0</v>
      </c>
      <c r="AR368" s="115">
        <f t="shared" si="201"/>
        <v>401</v>
      </c>
      <c r="AS368" s="113">
        <f t="shared" si="202"/>
        <v>361</v>
      </c>
      <c r="AT368" s="113" t="e">
        <f>INDEX(地温!$D$2:$D$366,MATCH(AR368,地温!$C$2:$C$366,FALSE))</f>
        <v>#N/A</v>
      </c>
      <c r="AU368" s="113" t="e">
        <f t="shared" si="203"/>
        <v>#N/A</v>
      </c>
      <c r="AV368" s="116" t="e">
        <f t="shared" si="184"/>
        <v>#N/A</v>
      </c>
      <c r="AW368" s="119" t="e">
        <f t="shared" si="185"/>
        <v>#N/A</v>
      </c>
      <c r="AX368" s="119">
        <f t="shared" si="186"/>
        <v>0</v>
      </c>
    </row>
    <row r="369" spans="1:50">
      <c r="A369" s="115">
        <f t="shared" si="187"/>
        <v>402</v>
      </c>
      <c r="B369" s="113">
        <f t="shared" si="170"/>
        <v>362</v>
      </c>
      <c r="C369" s="119" t="e">
        <f t="shared" si="171"/>
        <v>#N/A</v>
      </c>
      <c r="D369" s="119" t="e">
        <f t="shared" si="188"/>
        <v>#N/A</v>
      </c>
      <c r="E369" s="119"/>
      <c r="F369" s="119"/>
      <c r="H369" s="115">
        <f t="shared" si="189"/>
        <v>402</v>
      </c>
      <c r="I369" s="113">
        <f t="shared" si="190"/>
        <v>362</v>
      </c>
      <c r="J369" s="113" t="e">
        <f>INDEX(地温!$D$2:$D$366,MATCH(H369,地温!$C$2:$C$366,FALSE))</f>
        <v>#N/A</v>
      </c>
      <c r="K369" s="113" t="e">
        <f t="shared" si="191"/>
        <v>#N/A</v>
      </c>
      <c r="L369" s="116" t="e">
        <f t="shared" si="172"/>
        <v>#N/A</v>
      </c>
      <c r="M369" s="119" t="e">
        <f t="shared" si="173"/>
        <v>#N/A</v>
      </c>
      <c r="N369" s="119" t="e">
        <f t="shared" si="174"/>
        <v>#N/A</v>
      </c>
      <c r="Q369" s="115">
        <f t="shared" si="192"/>
        <v>402</v>
      </c>
      <c r="R369" s="113">
        <f t="shared" si="193"/>
        <v>362</v>
      </c>
      <c r="S369" s="113" t="e">
        <f>INDEX(地温!$D$2:$D$366,MATCH(Q369,地温!$C$2:$C$366,FALSE))</f>
        <v>#N/A</v>
      </c>
      <c r="T369" s="113" t="e">
        <f t="shared" si="194"/>
        <v>#N/A</v>
      </c>
      <c r="U369" s="116" t="e">
        <f t="shared" si="175"/>
        <v>#N/A</v>
      </c>
      <c r="V369" s="119" t="e">
        <f t="shared" si="176"/>
        <v>#N/A</v>
      </c>
      <c r="W369" s="119">
        <f t="shared" si="177"/>
        <v>0</v>
      </c>
      <c r="Z369" s="115">
        <f t="shared" si="195"/>
        <v>402</v>
      </c>
      <c r="AA369" s="113">
        <f t="shared" si="196"/>
        <v>362</v>
      </c>
      <c r="AB369" s="113" t="e">
        <f>INDEX(地温!$D$2:$D$366,MATCH(Z369,地温!$C$2:$C$366,FALSE))</f>
        <v>#N/A</v>
      </c>
      <c r="AC369" s="113" t="e">
        <f t="shared" si="197"/>
        <v>#N/A</v>
      </c>
      <c r="AD369" s="116" t="e">
        <f t="shared" si="178"/>
        <v>#N/A</v>
      </c>
      <c r="AE369" s="119" t="e">
        <f t="shared" si="179"/>
        <v>#N/A</v>
      </c>
      <c r="AF369" s="119">
        <f t="shared" si="180"/>
        <v>0</v>
      </c>
      <c r="AI369" s="115">
        <f t="shared" si="198"/>
        <v>402</v>
      </c>
      <c r="AJ369" s="113">
        <f t="shared" si="199"/>
        <v>362</v>
      </c>
      <c r="AK369" s="113" t="e">
        <f>INDEX(地温!$D$2:$D$366,MATCH(AI369,地温!$C$2:$C$366,FALSE))</f>
        <v>#N/A</v>
      </c>
      <c r="AL369" s="113" t="e">
        <f t="shared" si="200"/>
        <v>#N/A</v>
      </c>
      <c r="AM369" s="116" t="e">
        <f t="shared" si="181"/>
        <v>#N/A</v>
      </c>
      <c r="AN369" s="119" t="e">
        <f t="shared" si="182"/>
        <v>#N/A</v>
      </c>
      <c r="AO369" s="119">
        <f t="shared" si="183"/>
        <v>0</v>
      </c>
      <c r="AR369" s="115">
        <f t="shared" si="201"/>
        <v>402</v>
      </c>
      <c r="AS369" s="113">
        <f t="shared" si="202"/>
        <v>362</v>
      </c>
      <c r="AT369" s="113" t="e">
        <f>INDEX(地温!$D$2:$D$366,MATCH(AR369,地温!$C$2:$C$366,FALSE))</f>
        <v>#N/A</v>
      </c>
      <c r="AU369" s="113" t="e">
        <f t="shared" si="203"/>
        <v>#N/A</v>
      </c>
      <c r="AV369" s="116" t="e">
        <f t="shared" si="184"/>
        <v>#N/A</v>
      </c>
      <c r="AW369" s="119" t="e">
        <f t="shared" si="185"/>
        <v>#N/A</v>
      </c>
      <c r="AX369" s="119">
        <f t="shared" si="186"/>
        <v>0</v>
      </c>
    </row>
    <row r="370" spans="1:50">
      <c r="A370" s="115">
        <f t="shared" si="187"/>
        <v>403</v>
      </c>
      <c r="B370" s="113">
        <f t="shared" si="170"/>
        <v>363</v>
      </c>
      <c r="C370" s="119" t="e">
        <f t="shared" si="171"/>
        <v>#N/A</v>
      </c>
      <c r="D370" s="119" t="e">
        <f t="shared" si="188"/>
        <v>#N/A</v>
      </c>
      <c r="E370" s="119"/>
      <c r="F370" s="119"/>
      <c r="H370" s="115">
        <f t="shared" si="189"/>
        <v>403</v>
      </c>
      <c r="I370" s="113">
        <f t="shared" si="190"/>
        <v>363</v>
      </c>
      <c r="J370" s="113" t="e">
        <f>INDEX(地温!$D$2:$D$366,MATCH(H370,地温!$C$2:$C$366,FALSE))</f>
        <v>#N/A</v>
      </c>
      <c r="K370" s="113" t="e">
        <f t="shared" si="191"/>
        <v>#N/A</v>
      </c>
      <c r="L370" s="116" t="e">
        <f t="shared" si="172"/>
        <v>#N/A</v>
      </c>
      <c r="M370" s="119" t="e">
        <f t="shared" si="173"/>
        <v>#N/A</v>
      </c>
      <c r="N370" s="119" t="e">
        <f t="shared" si="174"/>
        <v>#N/A</v>
      </c>
      <c r="Q370" s="115">
        <f t="shared" si="192"/>
        <v>403</v>
      </c>
      <c r="R370" s="113">
        <f t="shared" si="193"/>
        <v>363</v>
      </c>
      <c r="S370" s="113" t="e">
        <f>INDEX(地温!$D$2:$D$366,MATCH(Q370,地温!$C$2:$C$366,FALSE))</f>
        <v>#N/A</v>
      </c>
      <c r="T370" s="113" t="e">
        <f t="shared" si="194"/>
        <v>#N/A</v>
      </c>
      <c r="U370" s="116" t="e">
        <f t="shared" si="175"/>
        <v>#N/A</v>
      </c>
      <c r="V370" s="119" t="e">
        <f t="shared" si="176"/>
        <v>#N/A</v>
      </c>
      <c r="W370" s="119">
        <f t="shared" si="177"/>
        <v>0</v>
      </c>
      <c r="Z370" s="115">
        <f t="shared" si="195"/>
        <v>403</v>
      </c>
      <c r="AA370" s="113">
        <f t="shared" si="196"/>
        <v>363</v>
      </c>
      <c r="AB370" s="113" t="e">
        <f>INDEX(地温!$D$2:$D$366,MATCH(Z370,地温!$C$2:$C$366,FALSE))</f>
        <v>#N/A</v>
      </c>
      <c r="AC370" s="113" t="e">
        <f t="shared" si="197"/>
        <v>#N/A</v>
      </c>
      <c r="AD370" s="116" t="e">
        <f t="shared" si="178"/>
        <v>#N/A</v>
      </c>
      <c r="AE370" s="119" t="e">
        <f t="shared" si="179"/>
        <v>#N/A</v>
      </c>
      <c r="AF370" s="119">
        <f t="shared" si="180"/>
        <v>0</v>
      </c>
      <c r="AI370" s="115">
        <f t="shared" si="198"/>
        <v>403</v>
      </c>
      <c r="AJ370" s="113">
        <f t="shared" si="199"/>
        <v>363</v>
      </c>
      <c r="AK370" s="113" t="e">
        <f>INDEX(地温!$D$2:$D$366,MATCH(AI370,地温!$C$2:$C$366,FALSE))</f>
        <v>#N/A</v>
      </c>
      <c r="AL370" s="113" t="e">
        <f t="shared" si="200"/>
        <v>#N/A</v>
      </c>
      <c r="AM370" s="116" t="e">
        <f t="shared" si="181"/>
        <v>#N/A</v>
      </c>
      <c r="AN370" s="119" t="e">
        <f t="shared" si="182"/>
        <v>#N/A</v>
      </c>
      <c r="AO370" s="119">
        <f t="shared" si="183"/>
        <v>0</v>
      </c>
      <c r="AR370" s="115">
        <f t="shared" si="201"/>
        <v>403</v>
      </c>
      <c r="AS370" s="113">
        <f t="shared" si="202"/>
        <v>363</v>
      </c>
      <c r="AT370" s="113" t="e">
        <f>INDEX(地温!$D$2:$D$366,MATCH(AR370,地温!$C$2:$C$366,FALSE))</f>
        <v>#N/A</v>
      </c>
      <c r="AU370" s="113" t="e">
        <f t="shared" si="203"/>
        <v>#N/A</v>
      </c>
      <c r="AV370" s="116" t="e">
        <f t="shared" si="184"/>
        <v>#N/A</v>
      </c>
      <c r="AW370" s="119" t="e">
        <f t="shared" si="185"/>
        <v>#N/A</v>
      </c>
      <c r="AX370" s="119">
        <f t="shared" si="186"/>
        <v>0</v>
      </c>
    </row>
    <row r="371" spans="1:50">
      <c r="A371" s="115">
        <f t="shared" si="187"/>
        <v>404</v>
      </c>
      <c r="B371" s="113">
        <f t="shared" si="170"/>
        <v>364</v>
      </c>
      <c r="C371" s="119" t="e">
        <f t="shared" si="171"/>
        <v>#N/A</v>
      </c>
      <c r="D371" s="119" t="e">
        <f t="shared" si="188"/>
        <v>#N/A</v>
      </c>
      <c r="E371" s="119"/>
      <c r="F371" s="119"/>
      <c r="H371" s="115">
        <f t="shared" si="189"/>
        <v>404</v>
      </c>
      <c r="I371" s="113">
        <f t="shared" si="190"/>
        <v>364</v>
      </c>
      <c r="J371" s="113" t="e">
        <f>INDEX(地温!$D$2:$D$366,MATCH(H371,地温!$C$2:$C$366,FALSE))</f>
        <v>#N/A</v>
      </c>
      <c r="K371" s="113" t="e">
        <f t="shared" si="191"/>
        <v>#N/A</v>
      </c>
      <c r="L371" s="116" t="e">
        <f t="shared" si="172"/>
        <v>#N/A</v>
      </c>
      <c r="M371" s="119" t="e">
        <f t="shared" si="173"/>
        <v>#N/A</v>
      </c>
      <c r="N371" s="119" t="e">
        <f t="shared" si="174"/>
        <v>#N/A</v>
      </c>
      <c r="Q371" s="115">
        <f t="shared" si="192"/>
        <v>404</v>
      </c>
      <c r="R371" s="113">
        <f t="shared" si="193"/>
        <v>364</v>
      </c>
      <c r="S371" s="113" t="e">
        <f>INDEX(地温!$D$2:$D$366,MATCH(Q371,地温!$C$2:$C$366,FALSE))</f>
        <v>#N/A</v>
      </c>
      <c r="T371" s="113" t="e">
        <f t="shared" si="194"/>
        <v>#N/A</v>
      </c>
      <c r="U371" s="116" t="e">
        <f t="shared" si="175"/>
        <v>#N/A</v>
      </c>
      <c r="V371" s="119" t="e">
        <f t="shared" si="176"/>
        <v>#N/A</v>
      </c>
      <c r="W371" s="119">
        <f t="shared" si="177"/>
        <v>0</v>
      </c>
      <c r="Z371" s="115">
        <f t="shared" si="195"/>
        <v>404</v>
      </c>
      <c r="AA371" s="113">
        <f t="shared" si="196"/>
        <v>364</v>
      </c>
      <c r="AB371" s="113" t="e">
        <f>INDEX(地温!$D$2:$D$366,MATCH(Z371,地温!$C$2:$C$366,FALSE))</f>
        <v>#N/A</v>
      </c>
      <c r="AC371" s="113" t="e">
        <f t="shared" si="197"/>
        <v>#N/A</v>
      </c>
      <c r="AD371" s="116" t="e">
        <f t="shared" si="178"/>
        <v>#N/A</v>
      </c>
      <c r="AE371" s="119" t="e">
        <f t="shared" si="179"/>
        <v>#N/A</v>
      </c>
      <c r="AF371" s="119">
        <f t="shared" si="180"/>
        <v>0</v>
      </c>
      <c r="AI371" s="115">
        <f t="shared" si="198"/>
        <v>404</v>
      </c>
      <c r="AJ371" s="113">
        <f t="shared" si="199"/>
        <v>364</v>
      </c>
      <c r="AK371" s="113" t="e">
        <f>INDEX(地温!$D$2:$D$366,MATCH(AI371,地温!$C$2:$C$366,FALSE))</f>
        <v>#N/A</v>
      </c>
      <c r="AL371" s="113" t="e">
        <f t="shared" si="200"/>
        <v>#N/A</v>
      </c>
      <c r="AM371" s="116" t="e">
        <f t="shared" si="181"/>
        <v>#N/A</v>
      </c>
      <c r="AN371" s="119" t="e">
        <f t="shared" si="182"/>
        <v>#N/A</v>
      </c>
      <c r="AO371" s="119">
        <f t="shared" si="183"/>
        <v>0</v>
      </c>
      <c r="AR371" s="115">
        <f t="shared" si="201"/>
        <v>404</v>
      </c>
      <c r="AS371" s="113">
        <f t="shared" si="202"/>
        <v>364</v>
      </c>
      <c r="AT371" s="113" t="e">
        <f>INDEX(地温!$D$2:$D$366,MATCH(AR371,地温!$C$2:$C$366,FALSE))</f>
        <v>#N/A</v>
      </c>
      <c r="AU371" s="113" t="e">
        <f t="shared" si="203"/>
        <v>#N/A</v>
      </c>
      <c r="AV371" s="116" t="e">
        <f t="shared" si="184"/>
        <v>#N/A</v>
      </c>
      <c r="AW371" s="119" t="e">
        <f t="shared" si="185"/>
        <v>#N/A</v>
      </c>
      <c r="AX371" s="119">
        <f t="shared" si="186"/>
        <v>0</v>
      </c>
    </row>
    <row r="372" spans="1:50">
      <c r="A372" s="115">
        <f t="shared" si="187"/>
        <v>405</v>
      </c>
      <c r="B372" s="113">
        <f t="shared" si="170"/>
        <v>365</v>
      </c>
      <c r="C372" s="119" t="e">
        <f t="shared" si="171"/>
        <v>#N/A</v>
      </c>
      <c r="D372" s="119" t="e">
        <f t="shared" si="188"/>
        <v>#N/A</v>
      </c>
      <c r="E372" s="119"/>
      <c r="F372" s="119"/>
      <c r="H372" s="115">
        <f t="shared" si="189"/>
        <v>405</v>
      </c>
      <c r="I372" s="113">
        <f t="shared" si="190"/>
        <v>365</v>
      </c>
      <c r="J372" s="113" t="e">
        <f>INDEX(地温!$D$2:$D$366,MATCH(H372,地温!$C$2:$C$366,FALSE))</f>
        <v>#N/A</v>
      </c>
      <c r="K372" s="113" t="e">
        <f t="shared" si="191"/>
        <v>#N/A</v>
      </c>
      <c r="L372" s="116" t="e">
        <f t="shared" si="172"/>
        <v>#N/A</v>
      </c>
      <c r="M372" s="119" t="e">
        <f t="shared" si="173"/>
        <v>#N/A</v>
      </c>
      <c r="N372" s="119" t="e">
        <f t="shared" si="174"/>
        <v>#N/A</v>
      </c>
      <c r="Q372" s="115">
        <f t="shared" si="192"/>
        <v>405</v>
      </c>
      <c r="R372" s="113">
        <f t="shared" si="193"/>
        <v>365</v>
      </c>
      <c r="S372" s="113" t="e">
        <f>INDEX(地温!$D$2:$D$366,MATCH(Q372,地温!$C$2:$C$366,FALSE))</f>
        <v>#N/A</v>
      </c>
      <c r="T372" s="113" t="e">
        <f t="shared" si="194"/>
        <v>#N/A</v>
      </c>
      <c r="U372" s="116" t="e">
        <f t="shared" si="175"/>
        <v>#N/A</v>
      </c>
      <c r="V372" s="119" t="e">
        <f t="shared" si="176"/>
        <v>#N/A</v>
      </c>
      <c r="W372" s="119">
        <f t="shared" si="177"/>
        <v>0</v>
      </c>
      <c r="Z372" s="115">
        <f t="shared" si="195"/>
        <v>405</v>
      </c>
      <c r="AA372" s="113">
        <f t="shared" si="196"/>
        <v>365</v>
      </c>
      <c r="AB372" s="113" t="e">
        <f>INDEX(地温!$D$2:$D$366,MATCH(Z372,地温!$C$2:$C$366,FALSE))</f>
        <v>#N/A</v>
      </c>
      <c r="AC372" s="113" t="e">
        <f t="shared" si="197"/>
        <v>#N/A</v>
      </c>
      <c r="AD372" s="116" t="e">
        <f t="shared" si="178"/>
        <v>#N/A</v>
      </c>
      <c r="AE372" s="119" t="e">
        <f t="shared" si="179"/>
        <v>#N/A</v>
      </c>
      <c r="AF372" s="119">
        <f t="shared" si="180"/>
        <v>0</v>
      </c>
      <c r="AI372" s="115">
        <f t="shared" si="198"/>
        <v>405</v>
      </c>
      <c r="AJ372" s="113">
        <f t="shared" si="199"/>
        <v>365</v>
      </c>
      <c r="AK372" s="113" t="e">
        <f>INDEX(地温!$D$2:$D$366,MATCH(AI372,地温!$C$2:$C$366,FALSE))</f>
        <v>#N/A</v>
      </c>
      <c r="AL372" s="113" t="e">
        <f t="shared" si="200"/>
        <v>#N/A</v>
      </c>
      <c r="AM372" s="116" t="e">
        <f t="shared" si="181"/>
        <v>#N/A</v>
      </c>
      <c r="AN372" s="119" t="e">
        <f t="shared" si="182"/>
        <v>#N/A</v>
      </c>
      <c r="AO372" s="119">
        <f t="shared" si="183"/>
        <v>0</v>
      </c>
      <c r="AR372" s="115">
        <f t="shared" si="201"/>
        <v>405</v>
      </c>
      <c r="AS372" s="113">
        <f t="shared" si="202"/>
        <v>365</v>
      </c>
      <c r="AT372" s="113" t="e">
        <f>INDEX(地温!$D$2:$D$366,MATCH(AR372,地温!$C$2:$C$366,FALSE))</f>
        <v>#N/A</v>
      </c>
      <c r="AU372" s="113" t="e">
        <f t="shared" si="203"/>
        <v>#N/A</v>
      </c>
      <c r="AV372" s="116" t="e">
        <f t="shared" si="184"/>
        <v>#N/A</v>
      </c>
      <c r="AW372" s="119" t="e">
        <f t="shared" si="185"/>
        <v>#N/A</v>
      </c>
      <c r="AX372" s="119">
        <f t="shared" si="186"/>
        <v>0</v>
      </c>
    </row>
    <row r="373" spans="1:50">
      <c r="A373" s="115">
        <f t="shared" si="187"/>
        <v>406</v>
      </c>
      <c r="B373" s="113">
        <f t="shared" si="170"/>
        <v>366</v>
      </c>
      <c r="C373" s="119" t="e">
        <f t="shared" si="171"/>
        <v>#N/A</v>
      </c>
      <c r="D373" s="119" t="e">
        <f t="shared" si="188"/>
        <v>#N/A</v>
      </c>
      <c r="E373" s="119"/>
      <c r="F373" s="119"/>
      <c r="H373" s="115">
        <f t="shared" si="189"/>
        <v>406</v>
      </c>
      <c r="I373" s="113">
        <f t="shared" si="190"/>
        <v>366</v>
      </c>
      <c r="J373" s="113" t="e">
        <f>INDEX(地温!$D$2:$D$366,MATCH(H373,地温!$C$2:$C$366,FALSE))</f>
        <v>#N/A</v>
      </c>
      <c r="K373" s="113" t="e">
        <f t="shared" si="191"/>
        <v>#N/A</v>
      </c>
      <c r="L373" s="116" t="e">
        <f t="shared" si="172"/>
        <v>#N/A</v>
      </c>
      <c r="M373" s="119" t="e">
        <f t="shared" si="173"/>
        <v>#N/A</v>
      </c>
      <c r="N373" s="119" t="e">
        <f t="shared" si="174"/>
        <v>#N/A</v>
      </c>
      <c r="Q373" s="115">
        <f t="shared" si="192"/>
        <v>406</v>
      </c>
      <c r="R373" s="113">
        <f t="shared" si="193"/>
        <v>366</v>
      </c>
      <c r="S373" s="113" t="e">
        <f>INDEX(地温!$D$2:$D$366,MATCH(Q373,地温!$C$2:$C$366,FALSE))</f>
        <v>#N/A</v>
      </c>
      <c r="T373" s="113" t="e">
        <f t="shared" si="194"/>
        <v>#N/A</v>
      </c>
      <c r="U373" s="116" t="e">
        <f t="shared" si="175"/>
        <v>#N/A</v>
      </c>
      <c r="V373" s="119" t="e">
        <f t="shared" si="176"/>
        <v>#N/A</v>
      </c>
      <c r="W373" s="119">
        <f t="shared" si="177"/>
        <v>0</v>
      </c>
      <c r="Z373" s="115">
        <f t="shared" si="195"/>
        <v>406</v>
      </c>
      <c r="AA373" s="113">
        <f t="shared" si="196"/>
        <v>366</v>
      </c>
      <c r="AB373" s="113" t="e">
        <f>INDEX(地温!$D$2:$D$366,MATCH(Z373,地温!$C$2:$C$366,FALSE))</f>
        <v>#N/A</v>
      </c>
      <c r="AC373" s="113" t="e">
        <f t="shared" si="197"/>
        <v>#N/A</v>
      </c>
      <c r="AD373" s="116" t="e">
        <f t="shared" si="178"/>
        <v>#N/A</v>
      </c>
      <c r="AE373" s="119" t="e">
        <f t="shared" si="179"/>
        <v>#N/A</v>
      </c>
      <c r="AF373" s="119">
        <f t="shared" si="180"/>
        <v>0</v>
      </c>
      <c r="AI373" s="115">
        <f t="shared" si="198"/>
        <v>406</v>
      </c>
      <c r="AJ373" s="113">
        <f t="shared" si="199"/>
        <v>366</v>
      </c>
      <c r="AK373" s="113" t="e">
        <f>INDEX(地温!$D$2:$D$366,MATCH(AI373,地温!$C$2:$C$366,FALSE))</f>
        <v>#N/A</v>
      </c>
      <c r="AL373" s="113" t="e">
        <f t="shared" si="200"/>
        <v>#N/A</v>
      </c>
      <c r="AM373" s="116" t="e">
        <f t="shared" si="181"/>
        <v>#N/A</v>
      </c>
      <c r="AN373" s="119" t="e">
        <f t="shared" si="182"/>
        <v>#N/A</v>
      </c>
      <c r="AO373" s="119">
        <f t="shared" si="183"/>
        <v>0</v>
      </c>
      <c r="AR373" s="115">
        <f t="shared" si="201"/>
        <v>406</v>
      </c>
      <c r="AS373" s="113">
        <f t="shared" si="202"/>
        <v>366</v>
      </c>
      <c r="AT373" s="113" t="e">
        <f>INDEX(地温!$D$2:$D$366,MATCH(AR373,地温!$C$2:$C$366,FALSE))</f>
        <v>#N/A</v>
      </c>
      <c r="AU373" s="113" t="e">
        <f t="shared" si="203"/>
        <v>#N/A</v>
      </c>
      <c r="AV373" s="116" t="e">
        <f t="shared" si="184"/>
        <v>#N/A</v>
      </c>
      <c r="AW373" s="119" t="e">
        <f t="shared" si="185"/>
        <v>#N/A</v>
      </c>
      <c r="AX373" s="119">
        <f t="shared" si="186"/>
        <v>0</v>
      </c>
    </row>
    <row r="374" spans="1:50">
      <c r="A374" s="115">
        <f t="shared" si="187"/>
        <v>407</v>
      </c>
      <c r="B374" s="113">
        <f t="shared" si="170"/>
        <v>367</v>
      </c>
      <c r="C374" s="119" t="e">
        <f t="shared" si="171"/>
        <v>#N/A</v>
      </c>
      <c r="D374" s="119" t="e">
        <f t="shared" si="188"/>
        <v>#N/A</v>
      </c>
      <c r="E374" s="119"/>
      <c r="F374" s="119"/>
      <c r="H374" s="115">
        <f t="shared" si="189"/>
        <v>407</v>
      </c>
      <c r="I374" s="113">
        <f t="shared" si="190"/>
        <v>367</v>
      </c>
      <c r="J374" s="113" t="e">
        <f>INDEX(地温!$D$2:$D$366,MATCH(H374,地温!$C$2:$C$366,FALSE))</f>
        <v>#N/A</v>
      </c>
      <c r="K374" s="113" t="e">
        <f t="shared" si="191"/>
        <v>#N/A</v>
      </c>
      <c r="L374" s="116" t="e">
        <f t="shared" si="172"/>
        <v>#N/A</v>
      </c>
      <c r="M374" s="119" t="e">
        <f t="shared" si="173"/>
        <v>#N/A</v>
      </c>
      <c r="N374" s="119" t="e">
        <f t="shared" si="174"/>
        <v>#N/A</v>
      </c>
      <c r="Q374" s="115">
        <f t="shared" si="192"/>
        <v>407</v>
      </c>
      <c r="R374" s="113">
        <f t="shared" si="193"/>
        <v>367</v>
      </c>
      <c r="S374" s="113" t="e">
        <f>INDEX(地温!$D$2:$D$366,MATCH(Q374,地温!$C$2:$C$366,FALSE))</f>
        <v>#N/A</v>
      </c>
      <c r="T374" s="113" t="e">
        <f t="shared" si="194"/>
        <v>#N/A</v>
      </c>
      <c r="U374" s="116" t="e">
        <f t="shared" si="175"/>
        <v>#N/A</v>
      </c>
      <c r="V374" s="119" t="e">
        <f t="shared" si="176"/>
        <v>#N/A</v>
      </c>
      <c r="W374" s="119">
        <f t="shared" si="177"/>
        <v>0</v>
      </c>
      <c r="Z374" s="115">
        <f t="shared" si="195"/>
        <v>407</v>
      </c>
      <c r="AA374" s="113">
        <f t="shared" si="196"/>
        <v>367</v>
      </c>
      <c r="AB374" s="113" t="e">
        <f>INDEX(地温!$D$2:$D$366,MATCH(Z374,地温!$C$2:$C$366,FALSE))</f>
        <v>#N/A</v>
      </c>
      <c r="AC374" s="113" t="e">
        <f t="shared" si="197"/>
        <v>#N/A</v>
      </c>
      <c r="AD374" s="116" t="e">
        <f t="shared" si="178"/>
        <v>#N/A</v>
      </c>
      <c r="AE374" s="119" t="e">
        <f t="shared" si="179"/>
        <v>#N/A</v>
      </c>
      <c r="AF374" s="119">
        <f t="shared" si="180"/>
        <v>0</v>
      </c>
      <c r="AI374" s="115">
        <f t="shared" si="198"/>
        <v>407</v>
      </c>
      <c r="AJ374" s="113">
        <f t="shared" si="199"/>
        <v>367</v>
      </c>
      <c r="AK374" s="113" t="e">
        <f>INDEX(地温!$D$2:$D$366,MATCH(AI374,地温!$C$2:$C$366,FALSE))</f>
        <v>#N/A</v>
      </c>
      <c r="AL374" s="113" t="e">
        <f t="shared" si="200"/>
        <v>#N/A</v>
      </c>
      <c r="AM374" s="116" t="e">
        <f t="shared" si="181"/>
        <v>#N/A</v>
      </c>
      <c r="AN374" s="119" t="e">
        <f t="shared" si="182"/>
        <v>#N/A</v>
      </c>
      <c r="AO374" s="119">
        <f t="shared" si="183"/>
        <v>0</v>
      </c>
      <c r="AR374" s="115">
        <f t="shared" si="201"/>
        <v>407</v>
      </c>
      <c r="AS374" s="113">
        <f t="shared" si="202"/>
        <v>367</v>
      </c>
      <c r="AT374" s="113" t="e">
        <f>INDEX(地温!$D$2:$D$366,MATCH(AR374,地温!$C$2:$C$366,FALSE))</f>
        <v>#N/A</v>
      </c>
      <c r="AU374" s="113" t="e">
        <f t="shared" si="203"/>
        <v>#N/A</v>
      </c>
      <c r="AV374" s="116" t="e">
        <f t="shared" si="184"/>
        <v>#N/A</v>
      </c>
      <c r="AW374" s="119" t="e">
        <f t="shared" si="185"/>
        <v>#N/A</v>
      </c>
      <c r="AX374" s="119">
        <f t="shared" si="186"/>
        <v>0</v>
      </c>
    </row>
  </sheetData>
  <sheetProtection password="B7DC" sheet="1" objects="1" scenarios="1"/>
  <phoneticPr fontId="1" type="Hiragana"/>
  <pageMargins left="0.7" right="0.7" top="0.75" bottom="0.75" header="0.3" footer="0.3"/>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★入力と結果</vt:lpstr>
      <vt:lpstr>肥料成分</vt:lpstr>
      <vt:lpstr>免責事項と更新履歴</vt:lpstr>
      <vt:lpstr>指導機関用調整項目</vt:lpstr>
      <vt:lpstr>地温</vt:lpstr>
      <vt:lpstr>飽差</vt:lpstr>
      <vt:lpstr>降水量</vt:lpstr>
      <vt:lpstr>年間</vt:lpstr>
      <vt:lpstr>１回目</vt:lpstr>
      <vt:lpstr>２回目</vt:lpstr>
      <vt:lpstr>３回目</vt:lpstr>
      <vt:lpstr>４回目</vt:lpstr>
      <vt:lpstr>５回目</vt:lpstr>
      <vt:lpstr>６回目</vt:lpstr>
      <vt:lpstr>７回目</vt:lpstr>
      <vt:lpstr>８回目</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白鳥　克哉</dc:creator>
  <cp:lastModifiedBy>白鳥　克哉</cp:lastModifiedBy>
  <dcterms:created xsi:type="dcterms:W3CDTF">2025-08-04T10:40:56Z</dcterms:created>
  <dcterms:modified xsi:type="dcterms:W3CDTF">2026-05-13T08:12:31Z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2026-05-13T08:12:31Z</vt:filetime>
  </property>
</Properties>
</file>